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user\Desktop\2023년 김진솔 업무\29. 2023상수도통계\"/>
    </mc:Choice>
  </mc:AlternateContent>
  <bookViews>
    <workbookView xWindow="0" yWindow="0" windowWidth="28800" windowHeight="12252" tabRatio="861"/>
  </bookViews>
  <sheets>
    <sheet name="1-2급수현황(급수과)" sheetId="1" r:id="rId1"/>
    <sheet name="1-3기구표(관리과)" sheetId="65" r:id="rId2"/>
    <sheet name="1-4인력현황(관리과)" sheetId="128" r:id="rId3"/>
    <sheet name="1-5예산규모(기획요금과)" sheetId="129" r:id="rId4"/>
    <sheet name="1-6사용료부과(기획요금과)" sheetId="5" r:id="rId5"/>
    <sheet name="1-10용수생산능력(급수과)" sheetId="6" r:id="rId6"/>
    <sheet name="2-1구별기본현황(급수과)" sheetId="8" r:id="rId7"/>
    <sheet name="2-2동별 급수인구(급수과)" sheetId="9" r:id="rId8"/>
    <sheet name="2-3급수보급현황(급수과)" sheetId="10" r:id="rId9"/>
    <sheet name="2-4생산량분석(급수과)" sheetId="77" r:id="rId10"/>
    <sheet name="2-5원수 취수량(수질관리과)" sheetId="130" r:id="rId11"/>
    <sheet name="2-6정수 생산량(수질관리과)" sheetId="131" r:id="rId12"/>
    <sheet name="2-7요금 부과량(기획요금과)" sheetId="14" r:id="rId13"/>
    <sheet name="2-8수도관 부설총괄(급수과)" sheetId="120" r:id="rId14"/>
    <sheet name="2-8-1도수관(급수과)" sheetId="121" r:id="rId15"/>
    <sheet name="2-8-2배수관(급수과)" sheetId="147" r:id="rId16"/>
    <sheet name="2-8-3급수관(급수과)" sheetId="150" r:id="rId17"/>
    <sheet name="2-9경년별수도관(급수과)" sheetId="119" r:id="rId18"/>
    <sheet name="2-9-1도수관 경년별 총괄" sheetId="151" r:id="rId19"/>
    <sheet name="2-9-2배수관 경년별 총괄" sheetId="157" r:id="rId20"/>
    <sheet name="2-9-3급수관 경년별 총괄" sheetId="153" r:id="rId21"/>
    <sheet name="2-10-1 2023 도수관 부설(급수과)" sheetId="23" r:id="rId22"/>
    <sheet name="2-10-2 2023 배수관 부설(급수과)" sheetId="154" r:id="rId23"/>
    <sheet name="2-10-3 2023 급수관 부설(급수과)" sheetId="155" r:id="rId24"/>
    <sheet name="2-11 제수밸브(급수과)" sheetId="124" r:id="rId25"/>
    <sheet name="2-12가압장(수시)" sheetId="132" r:id="rId26"/>
    <sheet name="2-13 배수지(수시,정수장)" sheetId="133" r:id="rId27"/>
    <sheet name="2-14 계량기 현황(기확요금과)" sheetId="29" r:id="rId28"/>
    <sheet name="2-15 계량기시험(수시)" sheetId="134" r:id="rId29"/>
    <sheet name="2-16,17 염소투입, 공기밸브(수시, 급수과)" sheetId="31" r:id="rId30"/>
    <sheet name="2-18 공동구(수시)" sheetId="32" r:id="rId31"/>
    <sheet name="2-19 소화설비(급수과)" sheetId="74" r:id="rId32"/>
    <sheet name="2-20,21저수조현황,지하누수탐사(수시,사업소,급수과)" sheetId="61" r:id="rId33"/>
    <sheet name="2-22 누수 총괄현황(급수과,지역사업소)" sheetId="62" r:id="rId34"/>
    <sheet name="2-23,24 생활민원,계량기교체(급수과,지역사업소)" sheetId="36" r:id="rId35"/>
    <sheet name="2-25,26 마을상수도,중수도(수질관리과,급수과)" sheetId="37" r:id="rId36"/>
    <sheet name="3-9,10 전력 및 약품사용(수시,정수장)" sheetId="38" r:id="rId37"/>
    <sheet name="3-13,14 송촌슬러지,폐수발생량(송촌정수장)" sheetId="39" r:id="rId38"/>
    <sheet name="3-11,12 월평슬러지,방류수량(월평정수장)" sheetId="40" r:id="rId39"/>
    <sheet name="3-15,16 신탄진슬러지,방류수량(신탄진정수장)" sheetId="88" r:id="rId40"/>
    <sheet name="부    록(급수과,지역사업소,수시)" sheetId="42" r:id="rId41"/>
    <sheet name="수도관 총괄현황" sheetId="146" r:id="rId42"/>
    <sheet name="경년별 현황" sheetId="104" r:id="rId43"/>
    <sheet name="지역별 경년별" sheetId="105" r:id="rId44"/>
    <sheet name="도수관 경년별 총괄" sheetId="103" r:id="rId45"/>
    <sheet name="서구,대덕 도수관 " sheetId="158" r:id="rId46"/>
    <sheet name=" 배수관 경년별 총괄" sheetId="160" r:id="rId47"/>
    <sheet name="동구 배수관" sheetId="125" r:id="rId48"/>
    <sheet name="중구배수관" sheetId="148" r:id="rId49"/>
    <sheet name="서구 배수관" sheetId="149" r:id="rId50"/>
    <sheet name="유성구 배수관" sheetId="136" r:id="rId51"/>
    <sheet name="대덕 배수관" sheetId="137" r:id="rId52"/>
    <sheet name="배수관 폐쇄 총괄(수시, 지역사업소)" sheetId="138" r:id="rId53"/>
    <sheet name="급수관 경년별 총괄" sheetId="145" r:id="rId54"/>
    <sheet name="동부 급수관" sheetId="139" r:id="rId55"/>
    <sheet name="중부 급수관" sheetId="140" r:id="rId56"/>
    <sheet name="서부 급수관" sheetId="141" r:id="rId57"/>
    <sheet name="유성 급수관" sheetId="142" r:id="rId58"/>
    <sheet name="대덕 급수관 " sheetId="143" r:id="rId59"/>
    <sheet name="급수관 폐쇄(총괄)" sheetId="144" r:id="rId60"/>
  </sheets>
  <definedNames>
    <definedName name="_xlnm._FilterDatabase" localSheetId="26" hidden="1">'2-13 배수지(수시,정수장)'!$A$17:$K$17</definedName>
    <definedName name="_xlnm.Print_Area" localSheetId="46">' 배수관 경년별 총괄'!$A$1:$E$5</definedName>
    <definedName name="_xlnm.Print_Area" localSheetId="5">'1-10용수생산능력(급수과)'!$A$1:$E$38</definedName>
    <definedName name="_xlnm.Print_Area" localSheetId="0">'1-2급수현황(급수과)'!$A$1:$H$29</definedName>
    <definedName name="_xlnm.Print_Area" localSheetId="1">'1-3기구표(관리과)'!$A$1:$H$48</definedName>
    <definedName name="_xlnm.Print_Area" localSheetId="2">'1-4인력현황(관리과)'!$A$1:$R$47</definedName>
    <definedName name="_xlnm.Print_Area" localSheetId="3">'1-5예산규모(기획요금과)'!$A$1:$F$22</definedName>
    <definedName name="_xlnm.Print_Area" localSheetId="4">'1-6사용료부과(기획요금과)'!$A$1:$J$25</definedName>
    <definedName name="_xlnm.Print_Area" localSheetId="21">'2-10-1 2023 도수관 부설(급수과)'!$A$1:$G$50</definedName>
    <definedName name="_xlnm.Print_Area" localSheetId="22">#REF!</definedName>
    <definedName name="_xlnm.Print_Area" localSheetId="23">#REF!</definedName>
    <definedName name="_xlnm.Print_Area" localSheetId="24">'2-11 제수밸브(급수과)'!$A$1:$G$31</definedName>
    <definedName name="_xlnm.Print_Area" localSheetId="25">'2-12가압장(수시)'!$A$1:$K$238</definedName>
    <definedName name="_xlnm.Print_Area" localSheetId="26">'2-13 배수지(수시,정수장)'!$A$2:$L$51</definedName>
    <definedName name="_xlnm.Print_Area" localSheetId="27">'2-14 계량기 현황(기확요금과)'!$A$1:$G$18</definedName>
    <definedName name="_xlnm.Print_Area" localSheetId="28">'2-15 계량기시험(수시)'!$A$1:$P$18</definedName>
    <definedName name="_xlnm.Print_Area" localSheetId="29">'2-16,17 염소투입, 공기밸브(수시, 급수과)'!$A$1:$G$49</definedName>
    <definedName name="_xlnm.Print_Area" localSheetId="31">'2-19 소화설비(급수과)'!$A$1:$T$27</definedName>
    <definedName name="_xlnm.Print_Area" localSheetId="6">'2-1구별기본현황(급수과)'!$A$1:$I$18</definedName>
    <definedName name="_xlnm.Print_Area" localSheetId="32">'2-20,21저수조현황,지하누수탐사(수시,사업소,급수과)'!$A$1:$H$27</definedName>
    <definedName name="_xlnm.Print_Area" localSheetId="33">'2-22 누수 총괄현황(급수과,지역사업소)'!$A$1:$L$39</definedName>
    <definedName name="_xlnm.Print_Area" localSheetId="34">'2-23,24 생활민원,계량기교체(급수과,지역사업소)'!$A$1:$G$19</definedName>
    <definedName name="_xlnm.Print_Area" localSheetId="35">'2-25,26 마을상수도,중수도(수질관리과,급수과)'!$A$1:$I$39</definedName>
    <definedName name="_xlnm.Print_Area" localSheetId="7">'2-2동별 급수인구(급수과)'!$A$1:$H$109</definedName>
    <definedName name="_xlnm.Print_Area" localSheetId="8">'2-3급수보급현황(급수과)'!$A$1:$G$22</definedName>
    <definedName name="_xlnm.Print_Area" localSheetId="9">'2-4생산량분석(급수과)'!$A$1:$H$32</definedName>
    <definedName name="_xlnm.Print_Area" localSheetId="10">'2-5원수 취수량(수질관리과)'!$A$1:$I$23</definedName>
    <definedName name="_xlnm.Print_Area" localSheetId="11">'2-6정수 생산량(수질관리과)'!$A$1:$N$25</definedName>
    <definedName name="_xlnm.Print_Area" localSheetId="12">'2-7요금 부과량(기획요금과)'!$A$1:$G$18</definedName>
    <definedName name="_xlnm.Print_Area" localSheetId="13">'2-8수도관 부설총괄(급수과)'!$B$2:$F$6</definedName>
    <definedName name="_xlnm.Print_Area" localSheetId="18">'2-9-1도수관 경년별 총괄'!$A$1:$E$5</definedName>
    <definedName name="_xlnm.Print_Area" localSheetId="19">'2-9-2배수관 경년별 총괄'!$A$1:$E$5</definedName>
    <definedName name="_xlnm.Print_Area" localSheetId="20">'2-9-3급수관 경년별 총괄'!$A$1:$E$5</definedName>
    <definedName name="_xlnm.Print_Area" localSheetId="38">'3-11,12 월평슬러지,방류수량(월평정수장)'!$A$1:$G$38</definedName>
    <definedName name="_xlnm.Print_Area" localSheetId="37">'3-13,14 송촌슬러지,폐수발생량(송촌정수장)'!$A$1:$M$40</definedName>
    <definedName name="_xlnm.Print_Area" localSheetId="39">'3-15,16 신탄진슬러지,방류수량(신탄진정수장)'!$A$1:$G$38</definedName>
    <definedName name="_xlnm.Print_Area" localSheetId="53">'급수관 경년별 총괄'!$A$1:$E$5</definedName>
    <definedName name="_xlnm.Print_Area" localSheetId="59">#REF!</definedName>
    <definedName name="_xlnm.Print_Area" localSheetId="58">'대덕 급수관 '!$A$1:$G$5</definedName>
    <definedName name="_xlnm.Print_Area" localSheetId="51">'대덕 배수관'!$A$1:$E$5</definedName>
    <definedName name="_xlnm.Print_Area" localSheetId="44">'도수관 경년별 총괄'!$A$1:$E$5</definedName>
    <definedName name="_xlnm.Print_Area" localSheetId="47">'동구 배수관'!$A$1:$E$5</definedName>
    <definedName name="_xlnm.Print_Area" localSheetId="54">'동부 급수관'!$A$1:$G$5</definedName>
    <definedName name="_xlnm.Print_Area" localSheetId="52">#REF!</definedName>
    <definedName name="_xlnm.Print_Area" localSheetId="49">'서구 배수관'!$A$1:$E$5</definedName>
    <definedName name="_xlnm.Print_Area" localSheetId="45">#REF!</definedName>
    <definedName name="_xlnm.Print_Area" localSheetId="56">'서부 급수관'!$A$1:$G$5</definedName>
    <definedName name="_xlnm.Print_Area" localSheetId="41">'수도관 총괄현황'!#REF!</definedName>
    <definedName name="_xlnm.Print_Area" localSheetId="57">'유성 급수관'!$A$1:$G$5</definedName>
    <definedName name="_xlnm.Print_Area" localSheetId="50">'유성구 배수관'!$A$1:$E$5</definedName>
    <definedName name="_xlnm.Print_Area" localSheetId="48">중구배수관!$A$1:$E$5</definedName>
    <definedName name="_xlnm.Print_Area" localSheetId="55">'중부 급수관'!$A$1:$G$5</definedName>
    <definedName name="_xlnm.Print_Area">#REF!</definedName>
    <definedName name="_xlnm.Print_Titles" localSheetId="46">' 배수관 경년별 총괄'!$A:$B,' 배수관 경년별 총괄'!$1:$3</definedName>
    <definedName name="_xlnm.Print_Titles" localSheetId="0">'1-2급수현황(급수과)'!$A:$D</definedName>
    <definedName name="_xlnm.Print_Titles" localSheetId="2">#REF!</definedName>
    <definedName name="_xlnm.Print_Titles" localSheetId="3">#REF!</definedName>
    <definedName name="_xlnm.Print_Titles" localSheetId="24">#REF!</definedName>
    <definedName name="_xlnm.Print_Titles" localSheetId="25">#REF!</definedName>
    <definedName name="_xlnm.Print_Titles" localSheetId="26">#REF!</definedName>
    <definedName name="_xlnm.Print_Titles" localSheetId="28">'2-15 계량기시험(수시)'!$A:$A</definedName>
    <definedName name="_xlnm.Print_Titles" localSheetId="10">#REF!</definedName>
    <definedName name="_xlnm.Print_Titles" localSheetId="11">#REF!</definedName>
    <definedName name="_xlnm.Print_Titles" localSheetId="13">'2-8수도관 부설총괄(급수과)'!$B:$C,'2-8수도관 부설총괄(급수과)'!$2:$3</definedName>
    <definedName name="_xlnm.Print_Titles" localSheetId="18">'2-9-1도수관 경년별 총괄'!$A:$B,'2-9-1도수관 경년별 총괄'!$1:$3</definedName>
    <definedName name="_xlnm.Print_Titles" localSheetId="19">'2-9-2배수관 경년별 총괄'!$A:$B,'2-9-2배수관 경년별 총괄'!$1:$3</definedName>
    <definedName name="_xlnm.Print_Titles" localSheetId="20">'2-9-3급수관 경년별 총괄'!$A:$B,'2-9-3급수관 경년별 총괄'!$1:$3</definedName>
    <definedName name="_xlnm.Print_Titles" localSheetId="53">'급수관 경년별 총괄'!$A:$B,'급수관 경년별 총괄'!$1:$3</definedName>
    <definedName name="_xlnm.Print_Titles" localSheetId="58">'대덕 급수관 '!$A:$B,'대덕 급수관 '!$1:$3</definedName>
    <definedName name="_xlnm.Print_Titles" localSheetId="51">'대덕 배수관'!$A:$B,'대덕 배수관'!$1:$3</definedName>
    <definedName name="_xlnm.Print_Titles" localSheetId="44">'도수관 경년별 총괄'!$A:$B,'도수관 경년별 총괄'!$1:$3</definedName>
    <definedName name="_xlnm.Print_Titles" localSheetId="47">'동구 배수관'!$A:$B,'동구 배수관'!$1:$3</definedName>
    <definedName name="_xlnm.Print_Titles" localSheetId="54">'동부 급수관'!$A:$B,'동부 급수관'!$1:$3</definedName>
    <definedName name="_xlnm.Print_Titles" localSheetId="49">'서구 배수관'!$A:$B,'서구 배수관'!$1:$3</definedName>
    <definedName name="_xlnm.Print_Titles" localSheetId="45">#REF!</definedName>
    <definedName name="_xlnm.Print_Titles" localSheetId="56">'서부 급수관'!$A:$B,'서부 급수관'!$1:$3</definedName>
    <definedName name="_xlnm.Print_Titles" localSheetId="41">'수도관 총괄현황'!#REF!,'수도관 총괄현황'!#REF!</definedName>
    <definedName name="_xlnm.Print_Titles" localSheetId="57">'유성 급수관'!$A:$B,'유성 급수관'!$1:$3</definedName>
    <definedName name="_xlnm.Print_Titles" localSheetId="50">'유성구 배수관'!$A:$B,'유성구 배수관'!$1:$3</definedName>
    <definedName name="_xlnm.Print_Titles" localSheetId="48">중구배수관!$A:$B,중구배수관!$1:$3</definedName>
    <definedName name="_xlnm.Print_Titles" localSheetId="55">'중부 급수관'!$A:$B,'중부 급수관'!$1:$3</definedName>
    <definedName name="_xlnm.Print_Titles">#REF!</definedName>
    <definedName name="sdsa" localSheetId="46">#REF!</definedName>
    <definedName name="sdsa">#REF!</definedName>
    <definedName name="ㅁㄴㅇ" localSheetId="46">#REF!</definedName>
    <definedName name="ㅁㄴㅇ">#REF!</definedName>
    <definedName name="참고" localSheetId="46">#REF!</definedName>
    <definedName name="참고">#REF!</definedName>
  </definedNames>
  <calcPr calcId="162913"/>
</workbook>
</file>

<file path=xl/calcChain.xml><?xml version="1.0" encoding="utf-8"?>
<calcChain xmlns="http://schemas.openxmlformats.org/spreadsheetml/2006/main">
  <c r="AH694" i="160" l="1"/>
  <c r="AG694" i="160"/>
  <c r="AF694" i="160"/>
  <c r="AE694" i="160"/>
  <c r="AD694" i="160"/>
  <c r="AC694" i="160"/>
  <c r="AB694" i="160"/>
  <c r="AA694" i="160"/>
  <c r="Z694" i="160"/>
  <c r="Y694" i="160"/>
  <c r="X694" i="160"/>
  <c r="W694" i="160"/>
  <c r="V694" i="160"/>
  <c r="U694" i="160"/>
  <c r="T694" i="160"/>
  <c r="S694" i="160"/>
  <c r="R694" i="160"/>
  <c r="Q694" i="160"/>
  <c r="P694" i="160"/>
  <c r="O694" i="160"/>
  <c r="N694" i="160"/>
  <c r="M694" i="160"/>
  <c r="L694" i="160"/>
  <c r="K694" i="160"/>
  <c r="J694" i="160"/>
  <c r="I694" i="160"/>
  <c r="H694" i="160"/>
  <c r="G694" i="160"/>
  <c r="F694" i="160"/>
  <c r="E694" i="160"/>
  <c r="D694" i="160"/>
  <c r="C694" i="160"/>
  <c r="AH671" i="160"/>
  <c r="AG671" i="160"/>
  <c r="AF671" i="160"/>
  <c r="AE671" i="160"/>
  <c r="AD671" i="160"/>
  <c r="AC671" i="160"/>
  <c r="AB671" i="160"/>
  <c r="AA671" i="160"/>
  <c r="Z671" i="160"/>
  <c r="Y671" i="160"/>
  <c r="X671" i="160"/>
  <c r="W671" i="160"/>
  <c r="V671" i="160"/>
  <c r="U671" i="160"/>
  <c r="T671" i="160"/>
  <c r="S671" i="160"/>
  <c r="R671" i="160"/>
  <c r="Q671" i="160"/>
  <c r="P671" i="160"/>
  <c r="O671" i="160"/>
  <c r="N671" i="160"/>
  <c r="M671" i="160"/>
  <c r="L671" i="160"/>
  <c r="K671" i="160"/>
  <c r="J671" i="160"/>
  <c r="I671" i="160"/>
  <c r="H671" i="160"/>
  <c r="G671" i="160"/>
  <c r="F671" i="160"/>
  <c r="E671" i="160"/>
  <c r="D671" i="160"/>
  <c r="C671" i="160"/>
  <c r="AH648" i="160"/>
  <c r="AG648" i="160"/>
  <c r="AF648" i="160"/>
  <c r="AE648" i="160"/>
  <c r="AD648" i="160"/>
  <c r="AC648" i="160"/>
  <c r="AB648" i="160"/>
  <c r="AA648" i="160"/>
  <c r="Z648" i="160"/>
  <c r="Y648" i="160"/>
  <c r="X648" i="160"/>
  <c r="W648" i="160"/>
  <c r="V648" i="160"/>
  <c r="U648" i="160"/>
  <c r="T648" i="160"/>
  <c r="S648" i="160"/>
  <c r="R648" i="160"/>
  <c r="Q648" i="160"/>
  <c r="P648" i="160"/>
  <c r="O648" i="160"/>
  <c r="N648" i="160"/>
  <c r="M648" i="160"/>
  <c r="L648" i="160"/>
  <c r="K648" i="160"/>
  <c r="J648" i="160"/>
  <c r="I648" i="160"/>
  <c r="H648" i="160"/>
  <c r="G648" i="160"/>
  <c r="F648" i="160"/>
  <c r="E648" i="160"/>
  <c r="D648" i="160"/>
  <c r="C648" i="160"/>
  <c r="AH625" i="160"/>
  <c r="AG625" i="160"/>
  <c r="AF625" i="160"/>
  <c r="AE625" i="160"/>
  <c r="AD625" i="160"/>
  <c r="AC625" i="160"/>
  <c r="AB625" i="160"/>
  <c r="AA625" i="160"/>
  <c r="Z625" i="160"/>
  <c r="Y625" i="160"/>
  <c r="X625" i="160"/>
  <c r="W625" i="160"/>
  <c r="V625" i="160"/>
  <c r="U625" i="160"/>
  <c r="T625" i="160"/>
  <c r="S625" i="160"/>
  <c r="R625" i="160"/>
  <c r="Q625" i="160"/>
  <c r="P625" i="160"/>
  <c r="O625" i="160"/>
  <c r="N625" i="160"/>
  <c r="M625" i="160"/>
  <c r="L625" i="160"/>
  <c r="K625" i="160"/>
  <c r="J625" i="160"/>
  <c r="I625" i="160"/>
  <c r="H625" i="160"/>
  <c r="G625" i="160"/>
  <c r="F625" i="160"/>
  <c r="E625" i="160"/>
  <c r="D625" i="160"/>
  <c r="C625" i="160"/>
  <c r="AH602" i="160"/>
  <c r="AG602" i="160"/>
  <c r="AF602" i="160"/>
  <c r="AE602" i="160"/>
  <c r="AD602" i="160"/>
  <c r="AC602" i="160"/>
  <c r="AB602" i="160"/>
  <c r="AA602" i="160"/>
  <c r="Z602" i="160"/>
  <c r="Y602" i="160"/>
  <c r="X602" i="160"/>
  <c r="W602" i="160"/>
  <c r="V602" i="160"/>
  <c r="U602" i="160"/>
  <c r="T602" i="160"/>
  <c r="S602" i="160"/>
  <c r="R602" i="160"/>
  <c r="Q602" i="160"/>
  <c r="P602" i="160"/>
  <c r="O602" i="160"/>
  <c r="N602" i="160"/>
  <c r="M602" i="160"/>
  <c r="L602" i="160"/>
  <c r="K602" i="160"/>
  <c r="J602" i="160"/>
  <c r="I602" i="160"/>
  <c r="H602" i="160"/>
  <c r="G602" i="160"/>
  <c r="F602" i="160"/>
  <c r="E602" i="160"/>
  <c r="D602" i="160"/>
  <c r="C602" i="160"/>
  <c r="AH579" i="160"/>
  <c r="AG579" i="160"/>
  <c r="AF579" i="160"/>
  <c r="AE579" i="160"/>
  <c r="AD579" i="160"/>
  <c r="AC579" i="160"/>
  <c r="AB579" i="160"/>
  <c r="AA579" i="160"/>
  <c r="Z579" i="160"/>
  <c r="Y579" i="160"/>
  <c r="X579" i="160"/>
  <c r="W579" i="160"/>
  <c r="V579" i="160"/>
  <c r="U579" i="160"/>
  <c r="T579" i="160"/>
  <c r="S579" i="160"/>
  <c r="R579" i="160"/>
  <c r="Q579" i="160"/>
  <c r="P579" i="160"/>
  <c r="O579" i="160"/>
  <c r="N579" i="160"/>
  <c r="M579" i="160"/>
  <c r="L579" i="160"/>
  <c r="K579" i="160"/>
  <c r="J579" i="160"/>
  <c r="I579" i="160"/>
  <c r="H579" i="160"/>
  <c r="G579" i="160"/>
  <c r="F579" i="160"/>
  <c r="E579" i="160"/>
  <c r="D579" i="160"/>
  <c r="C579" i="160"/>
  <c r="AH556" i="160"/>
  <c r="AG556" i="160"/>
  <c r="AF556" i="160"/>
  <c r="AE556" i="160"/>
  <c r="AD556" i="160"/>
  <c r="AC556" i="160"/>
  <c r="AB556" i="160"/>
  <c r="AA556" i="160"/>
  <c r="Z556" i="160"/>
  <c r="Y556" i="160"/>
  <c r="X556" i="160"/>
  <c r="W556" i="160"/>
  <c r="V556" i="160"/>
  <c r="U556" i="160"/>
  <c r="T556" i="160"/>
  <c r="S556" i="160"/>
  <c r="R556" i="160"/>
  <c r="Q556" i="160"/>
  <c r="P556" i="160"/>
  <c r="O556" i="160"/>
  <c r="N556" i="160"/>
  <c r="M556" i="160"/>
  <c r="L556" i="160"/>
  <c r="K556" i="160"/>
  <c r="J556" i="160"/>
  <c r="I556" i="160"/>
  <c r="H556" i="160"/>
  <c r="G556" i="160"/>
  <c r="F556" i="160"/>
  <c r="E556" i="160"/>
  <c r="D556" i="160"/>
  <c r="C556" i="160"/>
  <c r="AH533" i="160"/>
  <c r="AG533" i="160"/>
  <c r="AF533" i="160"/>
  <c r="AE533" i="160"/>
  <c r="AD533" i="160"/>
  <c r="AC533" i="160"/>
  <c r="AB533" i="160"/>
  <c r="AA533" i="160"/>
  <c r="Z533" i="160"/>
  <c r="Y533" i="160"/>
  <c r="X533" i="160"/>
  <c r="W533" i="160"/>
  <c r="V533" i="160"/>
  <c r="U533" i="160"/>
  <c r="T533" i="160"/>
  <c r="S533" i="160"/>
  <c r="R533" i="160"/>
  <c r="Q533" i="160"/>
  <c r="P533" i="160"/>
  <c r="O533" i="160"/>
  <c r="N533" i="160"/>
  <c r="M533" i="160"/>
  <c r="L533" i="160"/>
  <c r="K533" i="160"/>
  <c r="J533" i="160"/>
  <c r="I533" i="160"/>
  <c r="H533" i="160"/>
  <c r="G533" i="160"/>
  <c r="F533" i="160"/>
  <c r="E533" i="160"/>
  <c r="D533" i="160"/>
  <c r="C533" i="160"/>
  <c r="AH510" i="160"/>
  <c r="AG510" i="160"/>
  <c r="AF510" i="160"/>
  <c r="AE510" i="160"/>
  <c r="AD510" i="160"/>
  <c r="AC510" i="160"/>
  <c r="AB510" i="160"/>
  <c r="AA510" i="160"/>
  <c r="Z510" i="160"/>
  <c r="Y510" i="160"/>
  <c r="X510" i="160"/>
  <c r="W510" i="160"/>
  <c r="V510" i="160"/>
  <c r="U510" i="160"/>
  <c r="T510" i="160"/>
  <c r="S510" i="160"/>
  <c r="R510" i="160"/>
  <c r="Q510" i="160"/>
  <c r="P510" i="160"/>
  <c r="O510" i="160"/>
  <c r="N510" i="160"/>
  <c r="M510" i="160"/>
  <c r="L510" i="160"/>
  <c r="K510" i="160"/>
  <c r="J510" i="160"/>
  <c r="I510" i="160"/>
  <c r="H510" i="160"/>
  <c r="G510" i="160"/>
  <c r="F510" i="160"/>
  <c r="E510" i="160"/>
  <c r="D510" i="160"/>
  <c r="C510" i="160"/>
  <c r="AH487" i="160"/>
  <c r="AG487" i="160"/>
  <c r="AF487" i="160"/>
  <c r="AE487" i="160"/>
  <c r="AD487" i="160"/>
  <c r="AC487" i="160"/>
  <c r="AB487" i="160"/>
  <c r="AA487" i="160"/>
  <c r="Z487" i="160"/>
  <c r="Y487" i="160"/>
  <c r="X487" i="160"/>
  <c r="W487" i="160"/>
  <c r="V487" i="160"/>
  <c r="U487" i="160"/>
  <c r="T487" i="160"/>
  <c r="S487" i="160"/>
  <c r="R487" i="160"/>
  <c r="Q487" i="160"/>
  <c r="P487" i="160"/>
  <c r="O487" i="160"/>
  <c r="N487" i="160"/>
  <c r="M487" i="160"/>
  <c r="L487" i="160"/>
  <c r="K487" i="160"/>
  <c r="J487" i="160"/>
  <c r="I487" i="160"/>
  <c r="H487" i="160"/>
  <c r="G487" i="160"/>
  <c r="F487" i="160"/>
  <c r="E487" i="160"/>
  <c r="D487" i="160"/>
  <c r="C487" i="160"/>
  <c r="AH464" i="160"/>
  <c r="AG464" i="160"/>
  <c r="AF464" i="160"/>
  <c r="AE464" i="160"/>
  <c r="AD464" i="160"/>
  <c r="AC464" i="160"/>
  <c r="AB464" i="160"/>
  <c r="AA464" i="160"/>
  <c r="Z464" i="160"/>
  <c r="Y464" i="160"/>
  <c r="X464" i="160"/>
  <c r="W464" i="160"/>
  <c r="V464" i="160"/>
  <c r="U464" i="160"/>
  <c r="T464" i="160"/>
  <c r="S464" i="160"/>
  <c r="R464" i="160"/>
  <c r="Q464" i="160"/>
  <c r="P464" i="160"/>
  <c r="O464" i="160"/>
  <c r="N464" i="160"/>
  <c r="M464" i="160"/>
  <c r="L464" i="160"/>
  <c r="K464" i="160"/>
  <c r="J464" i="160"/>
  <c r="I464" i="160"/>
  <c r="H464" i="160"/>
  <c r="G464" i="160"/>
  <c r="F464" i="160"/>
  <c r="E464" i="160"/>
  <c r="D464" i="160"/>
  <c r="C464" i="160"/>
  <c r="AH441" i="160"/>
  <c r="AG441" i="160"/>
  <c r="AF441" i="160"/>
  <c r="AE441" i="160"/>
  <c r="AD441" i="160"/>
  <c r="AC441" i="160"/>
  <c r="AB441" i="160"/>
  <c r="AA441" i="160"/>
  <c r="Z441" i="160"/>
  <c r="Y441" i="160"/>
  <c r="X441" i="160"/>
  <c r="W441" i="160"/>
  <c r="V441" i="160"/>
  <c r="U441" i="160"/>
  <c r="T441" i="160"/>
  <c r="S441" i="160"/>
  <c r="R441" i="160"/>
  <c r="Q441" i="160"/>
  <c r="P441" i="160"/>
  <c r="O441" i="160"/>
  <c r="N441" i="160"/>
  <c r="M441" i="160"/>
  <c r="L441" i="160"/>
  <c r="K441" i="160"/>
  <c r="J441" i="160"/>
  <c r="I441" i="160"/>
  <c r="H441" i="160"/>
  <c r="G441" i="160"/>
  <c r="F441" i="160"/>
  <c r="E441" i="160"/>
  <c r="D441" i="160"/>
  <c r="C441" i="160"/>
  <c r="AH418" i="160"/>
  <c r="AG418" i="160"/>
  <c r="AF418" i="160"/>
  <c r="AE418" i="160"/>
  <c r="AD418" i="160"/>
  <c r="AC418" i="160"/>
  <c r="AB418" i="160"/>
  <c r="AA418" i="160"/>
  <c r="Z418" i="160"/>
  <c r="Y418" i="160"/>
  <c r="X418" i="160"/>
  <c r="W418" i="160"/>
  <c r="V418" i="160"/>
  <c r="U418" i="160"/>
  <c r="T418" i="160"/>
  <c r="S418" i="160"/>
  <c r="R418" i="160"/>
  <c r="Q418" i="160"/>
  <c r="P418" i="160"/>
  <c r="O418" i="160"/>
  <c r="N418" i="160"/>
  <c r="M418" i="160"/>
  <c r="L418" i="160"/>
  <c r="K418" i="160"/>
  <c r="J418" i="160"/>
  <c r="I418" i="160"/>
  <c r="H418" i="160"/>
  <c r="G418" i="160"/>
  <c r="F418" i="160"/>
  <c r="E418" i="160"/>
  <c r="D418" i="160"/>
  <c r="C418" i="160"/>
  <c r="AH395" i="160"/>
  <c r="AG395" i="160"/>
  <c r="AF395" i="160"/>
  <c r="AE395" i="160"/>
  <c r="AD395" i="160"/>
  <c r="AC395" i="160"/>
  <c r="AB395" i="160"/>
  <c r="AA395" i="160"/>
  <c r="Z395" i="160"/>
  <c r="Y395" i="160"/>
  <c r="X395" i="160"/>
  <c r="W395" i="160"/>
  <c r="V395" i="160"/>
  <c r="U395" i="160"/>
  <c r="T395" i="160"/>
  <c r="S395" i="160"/>
  <c r="R395" i="160"/>
  <c r="Q395" i="160"/>
  <c r="P395" i="160"/>
  <c r="O395" i="160"/>
  <c r="N395" i="160"/>
  <c r="M395" i="160"/>
  <c r="L395" i="160"/>
  <c r="K395" i="160"/>
  <c r="J395" i="160"/>
  <c r="I395" i="160"/>
  <c r="H395" i="160"/>
  <c r="G395" i="160"/>
  <c r="F395" i="160"/>
  <c r="E395" i="160"/>
  <c r="D395" i="160"/>
  <c r="C395" i="160"/>
  <c r="AH372" i="160"/>
  <c r="AG372" i="160"/>
  <c r="AF372" i="160"/>
  <c r="AE372" i="160"/>
  <c r="AD372" i="160"/>
  <c r="AC372" i="160"/>
  <c r="AB372" i="160"/>
  <c r="AA372" i="160"/>
  <c r="Z372" i="160"/>
  <c r="Y372" i="160"/>
  <c r="X372" i="160"/>
  <c r="W372" i="160"/>
  <c r="V372" i="160"/>
  <c r="U372" i="160"/>
  <c r="T372" i="160"/>
  <c r="S372" i="160"/>
  <c r="R372" i="160"/>
  <c r="Q372" i="160"/>
  <c r="P372" i="160"/>
  <c r="O372" i="160"/>
  <c r="N372" i="160"/>
  <c r="M372" i="160"/>
  <c r="L372" i="160"/>
  <c r="K372" i="160"/>
  <c r="J372" i="160"/>
  <c r="I372" i="160"/>
  <c r="H372" i="160"/>
  <c r="G372" i="160"/>
  <c r="F372" i="160"/>
  <c r="E372" i="160"/>
  <c r="D372" i="160"/>
  <c r="C372" i="160"/>
  <c r="AH349" i="160"/>
  <c r="AG349" i="160"/>
  <c r="AF349" i="160"/>
  <c r="AE349" i="160"/>
  <c r="AD349" i="160"/>
  <c r="AC349" i="160"/>
  <c r="AB349" i="160"/>
  <c r="AA349" i="160"/>
  <c r="Z349" i="160"/>
  <c r="Y349" i="160"/>
  <c r="X349" i="160"/>
  <c r="W349" i="160"/>
  <c r="V349" i="160"/>
  <c r="U349" i="160"/>
  <c r="T349" i="160"/>
  <c r="S349" i="160"/>
  <c r="R349" i="160"/>
  <c r="Q349" i="160"/>
  <c r="P349" i="160"/>
  <c r="O349" i="160"/>
  <c r="N349" i="160"/>
  <c r="M349" i="160"/>
  <c r="L349" i="160"/>
  <c r="K349" i="160"/>
  <c r="J349" i="160"/>
  <c r="I349" i="160"/>
  <c r="H349" i="160"/>
  <c r="G349" i="160"/>
  <c r="F349" i="160"/>
  <c r="E349" i="160"/>
  <c r="D349" i="160"/>
  <c r="C349" i="160"/>
  <c r="AH326" i="160"/>
  <c r="AG326" i="160"/>
  <c r="AF326" i="160"/>
  <c r="AE326" i="160"/>
  <c r="AD326" i="160"/>
  <c r="AC326" i="160"/>
  <c r="AB326" i="160"/>
  <c r="AA326" i="160"/>
  <c r="Z326" i="160"/>
  <c r="Y326" i="160"/>
  <c r="X326" i="160"/>
  <c r="W326" i="160"/>
  <c r="V326" i="160"/>
  <c r="U326" i="160"/>
  <c r="T326" i="160"/>
  <c r="S326" i="160"/>
  <c r="R326" i="160"/>
  <c r="Q326" i="160"/>
  <c r="P326" i="160"/>
  <c r="O326" i="160"/>
  <c r="N326" i="160"/>
  <c r="M326" i="160"/>
  <c r="L326" i="160"/>
  <c r="K326" i="160"/>
  <c r="J326" i="160"/>
  <c r="I326" i="160"/>
  <c r="H326" i="160"/>
  <c r="G326" i="160"/>
  <c r="F326" i="160"/>
  <c r="E326" i="160"/>
  <c r="D326" i="160"/>
  <c r="C326" i="160"/>
  <c r="AH303" i="160"/>
  <c r="AG303" i="160"/>
  <c r="AF303" i="160"/>
  <c r="AE303" i="160"/>
  <c r="AD303" i="160"/>
  <c r="AC303" i="160"/>
  <c r="AB303" i="160"/>
  <c r="AA303" i="160"/>
  <c r="Z303" i="160"/>
  <c r="Y303" i="160"/>
  <c r="X303" i="160"/>
  <c r="W303" i="160"/>
  <c r="V303" i="160"/>
  <c r="U303" i="160"/>
  <c r="T303" i="160"/>
  <c r="S303" i="160"/>
  <c r="R303" i="160"/>
  <c r="Q303" i="160"/>
  <c r="P303" i="160"/>
  <c r="O303" i="160"/>
  <c r="N303" i="160"/>
  <c r="M303" i="160"/>
  <c r="L303" i="160"/>
  <c r="K303" i="160"/>
  <c r="J303" i="160"/>
  <c r="I303" i="160"/>
  <c r="H303" i="160"/>
  <c r="G303" i="160"/>
  <c r="F303" i="160"/>
  <c r="E303" i="160"/>
  <c r="D303" i="160"/>
  <c r="C303" i="160"/>
  <c r="AH280" i="160"/>
  <c r="AG280" i="160"/>
  <c r="AF280" i="160"/>
  <c r="AE280" i="160"/>
  <c r="AD280" i="160"/>
  <c r="AC280" i="160"/>
  <c r="AB280" i="160"/>
  <c r="AA280" i="160"/>
  <c r="Z280" i="160"/>
  <c r="Y280" i="160"/>
  <c r="X280" i="160"/>
  <c r="W280" i="160"/>
  <c r="V280" i="160"/>
  <c r="U280" i="160"/>
  <c r="T280" i="160"/>
  <c r="S280" i="160"/>
  <c r="R280" i="160"/>
  <c r="Q280" i="160"/>
  <c r="P280" i="160"/>
  <c r="O280" i="160"/>
  <c r="N280" i="160"/>
  <c r="M280" i="160"/>
  <c r="L280" i="160"/>
  <c r="K280" i="160"/>
  <c r="J280" i="160"/>
  <c r="I280" i="160"/>
  <c r="H280" i="160"/>
  <c r="G280" i="160"/>
  <c r="F280" i="160"/>
  <c r="E280" i="160"/>
  <c r="D280" i="160"/>
  <c r="C280" i="160"/>
  <c r="AH257" i="160"/>
  <c r="AG257" i="160"/>
  <c r="AF257" i="160"/>
  <c r="AE257" i="160"/>
  <c r="AD257" i="160"/>
  <c r="AC257" i="160"/>
  <c r="AB257" i="160"/>
  <c r="AA257" i="160"/>
  <c r="Z257" i="160"/>
  <c r="Y257" i="160"/>
  <c r="X257" i="160"/>
  <c r="W257" i="160"/>
  <c r="V257" i="160"/>
  <c r="U257" i="160"/>
  <c r="T257" i="160"/>
  <c r="S257" i="160"/>
  <c r="R257" i="160"/>
  <c r="Q257" i="160"/>
  <c r="P257" i="160"/>
  <c r="O257" i="160"/>
  <c r="N257" i="160"/>
  <c r="M257" i="160"/>
  <c r="L257" i="160"/>
  <c r="K257" i="160"/>
  <c r="J257" i="160"/>
  <c r="I257" i="160"/>
  <c r="H257" i="160"/>
  <c r="G257" i="160"/>
  <c r="F257" i="160"/>
  <c r="E257" i="160"/>
  <c r="D257" i="160"/>
  <c r="C257" i="160"/>
  <c r="AH234" i="160"/>
  <c r="AG234" i="160"/>
  <c r="AF234" i="160"/>
  <c r="AE234" i="160"/>
  <c r="AD234" i="160"/>
  <c r="AC234" i="160"/>
  <c r="AB234" i="160"/>
  <c r="AA234" i="160"/>
  <c r="Z234" i="160"/>
  <c r="Y234" i="160"/>
  <c r="X234" i="160"/>
  <c r="W234" i="160"/>
  <c r="V234" i="160"/>
  <c r="U234" i="160"/>
  <c r="T234" i="160"/>
  <c r="S234" i="160"/>
  <c r="R234" i="160"/>
  <c r="Q234" i="160"/>
  <c r="P234" i="160"/>
  <c r="O234" i="160"/>
  <c r="N234" i="160"/>
  <c r="M234" i="160"/>
  <c r="L234" i="160"/>
  <c r="K234" i="160"/>
  <c r="J234" i="160"/>
  <c r="I234" i="160"/>
  <c r="H234" i="160"/>
  <c r="G234" i="160"/>
  <c r="F234" i="160"/>
  <c r="E234" i="160"/>
  <c r="D234" i="160"/>
  <c r="C234" i="160"/>
  <c r="AH211" i="160"/>
  <c r="AG211" i="160"/>
  <c r="AF211" i="160"/>
  <c r="AE211" i="160"/>
  <c r="AD211" i="160"/>
  <c r="AC211" i="160"/>
  <c r="AB211" i="160"/>
  <c r="AA211" i="160"/>
  <c r="Z211" i="160"/>
  <c r="Y211" i="160"/>
  <c r="X211" i="160"/>
  <c r="W211" i="160"/>
  <c r="V211" i="160"/>
  <c r="U211" i="160"/>
  <c r="T211" i="160"/>
  <c r="S211" i="160"/>
  <c r="R211" i="160"/>
  <c r="Q211" i="160"/>
  <c r="P211" i="160"/>
  <c r="O211" i="160"/>
  <c r="N211" i="160"/>
  <c r="M211" i="160"/>
  <c r="L211" i="160"/>
  <c r="K211" i="160"/>
  <c r="J211" i="160"/>
  <c r="I211" i="160"/>
  <c r="H211" i="160"/>
  <c r="G211" i="160"/>
  <c r="F211" i="160"/>
  <c r="E211" i="160"/>
  <c r="D211" i="160"/>
  <c r="C211" i="160"/>
  <c r="AH188" i="160"/>
  <c r="AG188" i="160"/>
  <c r="AF188" i="160"/>
  <c r="AE188" i="160"/>
  <c r="AD188" i="160"/>
  <c r="AC188" i="160"/>
  <c r="AB188" i="160"/>
  <c r="AA188" i="160"/>
  <c r="Z188" i="160"/>
  <c r="Y188" i="160"/>
  <c r="X188" i="160"/>
  <c r="W188" i="160"/>
  <c r="V188" i="160"/>
  <c r="U188" i="160"/>
  <c r="T188" i="160"/>
  <c r="S188" i="160"/>
  <c r="R188" i="160"/>
  <c r="Q188" i="160"/>
  <c r="P188" i="160"/>
  <c r="O188" i="160"/>
  <c r="N188" i="160"/>
  <c r="M188" i="160"/>
  <c r="L188" i="160"/>
  <c r="K188" i="160"/>
  <c r="J188" i="160"/>
  <c r="I188" i="160"/>
  <c r="H188" i="160"/>
  <c r="G188" i="160"/>
  <c r="F188" i="160"/>
  <c r="E188" i="160"/>
  <c r="D188" i="160"/>
  <c r="C188" i="160"/>
  <c r="AH165" i="160"/>
  <c r="AG165" i="160"/>
  <c r="AF165" i="160"/>
  <c r="AE165" i="160"/>
  <c r="AD165" i="160"/>
  <c r="AC165" i="160"/>
  <c r="AB165" i="160"/>
  <c r="AA165" i="160"/>
  <c r="Z165" i="160"/>
  <c r="Y165" i="160"/>
  <c r="X165" i="160"/>
  <c r="W165" i="160"/>
  <c r="V165" i="160"/>
  <c r="U165" i="160"/>
  <c r="T165" i="160"/>
  <c r="S165" i="160"/>
  <c r="R165" i="160"/>
  <c r="Q165" i="160"/>
  <c r="P165" i="160"/>
  <c r="O165" i="160"/>
  <c r="N165" i="160"/>
  <c r="M165" i="160"/>
  <c r="L165" i="160"/>
  <c r="K165" i="160"/>
  <c r="J165" i="160"/>
  <c r="I165" i="160"/>
  <c r="H165" i="160"/>
  <c r="G165" i="160"/>
  <c r="F165" i="160"/>
  <c r="E165" i="160"/>
  <c r="D165" i="160"/>
  <c r="C165" i="160"/>
  <c r="AH142" i="160"/>
  <c r="AG142" i="160"/>
  <c r="AF142" i="160"/>
  <c r="AE142" i="160"/>
  <c r="AD142" i="160"/>
  <c r="AC142" i="160"/>
  <c r="AB142" i="160"/>
  <c r="AA142" i="160"/>
  <c r="Z142" i="160"/>
  <c r="Y142" i="160"/>
  <c r="X142" i="160"/>
  <c r="W142" i="160"/>
  <c r="V142" i="160"/>
  <c r="U142" i="160"/>
  <c r="T142" i="160"/>
  <c r="S142" i="160"/>
  <c r="R142" i="160"/>
  <c r="Q142" i="160"/>
  <c r="P142" i="160"/>
  <c r="O142" i="160"/>
  <c r="N142" i="160"/>
  <c r="M142" i="160"/>
  <c r="L142" i="160"/>
  <c r="K142" i="160"/>
  <c r="J142" i="160"/>
  <c r="I142" i="160"/>
  <c r="H142" i="160"/>
  <c r="G142" i="160"/>
  <c r="F142" i="160"/>
  <c r="E142" i="160"/>
  <c r="D142" i="160"/>
  <c r="C142" i="160"/>
  <c r="AH119" i="160"/>
  <c r="AG119" i="160"/>
  <c r="AF119" i="160"/>
  <c r="AE119" i="160"/>
  <c r="AD119" i="160"/>
  <c r="AC119" i="160"/>
  <c r="AB119" i="160"/>
  <c r="AA119" i="160"/>
  <c r="Z119" i="160"/>
  <c r="Y119" i="160"/>
  <c r="X119" i="160"/>
  <c r="W119" i="160"/>
  <c r="V119" i="160"/>
  <c r="U119" i="160"/>
  <c r="T119" i="160"/>
  <c r="S119" i="160"/>
  <c r="R119" i="160"/>
  <c r="Q119" i="160"/>
  <c r="P119" i="160"/>
  <c r="O119" i="160"/>
  <c r="N119" i="160"/>
  <c r="M119" i="160"/>
  <c r="L119" i="160"/>
  <c r="K119" i="160"/>
  <c r="J119" i="160"/>
  <c r="I119" i="160"/>
  <c r="H119" i="160"/>
  <c r="G119" i="160"/>
  <c r="F119" i="160"/>
  <c r="E119" i="160"/>
  <c r="D119" i="160"/>
  <c r="C119" i="160"/>
  <c r="AH96" i="160"/>
  <c r="AG96" i="160"/>
  <c r="AF96" i="160"/>
  <c r="AE96" i="160"/>
  <c r="AD96" i="160"/>
  <c r="AC96" i="160"/>
  <c r="AB96" i="160"/>
  <c r="AA96" i="160"/>
  <c r="Z96" i="160"/>
  <c r="Y96" i="160"/>
  <c r="X96" i="160"/>
  <c r="W96" i="160"/>
  <c r="V96" i="160"/>
  <c r="U96" i="160"/>
  <c r="T96" i="160"/>
  <c r="S96" i="160"/>
  <c r="R96" i="160"/>
  <c r="Q96" i="160"/>
  <c r="P96" i="160"/>
  <c r="O96" i="160"/>
  <c r="N96" i="160"/>
  <c r="M96" i="160"/>
  <c r="L96" i="160"/>
  <c r="K96" i="160"/>
  <c r="J96" i="160"/>
  <c r="I96" i="160"/>
  <c r="H96" i="160"/>
  <c r="G96" i="160"/>
  <c r="F96" i="160"/>
  <c r="E96" i="160"/>
  <c r="D96" i="160"/>
  <c r="C96" i="160"/>
  <c r="C95" i="160"/>
  <c r="C94" i="160"/>
  <c r="C93" i="160"/>
  <c r="C92" i="160"/>
  <c r="AH91" i="160"/>
  <c r="AG91" i="160"/>
  <c r="AF91" i="160"/>
  <c r="AE91" i="160"/>
  <c r="AD91" i="160"/>
  <c r="AC91" i="160"/>
  <c r="AB91" i="160"/>
  <c r="AA91" i="160"/>
  <c r="AA73" i="160" s="1"/>
  <c r="Z91" i="160"/>
  <c r="Y91" i="160"/>
  <c r="X91" i="160"/>
  <c r="W91" i="160"/>
  <c r="V91" i="160"/>
  <c r="U91" i="160"/>
  <c r="T91" i="160"/>
  <c r="S91" i="160"/>
  <c r="R91" i="160"/>
  <c r="Q91" i="160"/>
  <c r="P91" i="160"/>
  <c r="O91" i="160"/>
  <c r="O73" i="160" s="1"/>
  <c r="N91" i="160"/>
  <c r="M91" i="160"/>
  <c r="L91" i="160"/>
  <c r="K91" i="160"/>
  <c r="J91" i="160"/>
  <c r="I91" i="160"/>
  <c r="H91" i="160"/>
  <c r="G91" i="160"/>
  <c r="F91" i="160"/>
  <c r="E91" i="160"/>
  <c r="D91" i="160"/>
  <c r="C90" i="160"/>
  <c r="C89" i="160"/>
  <c r="C88" i="160"/>
  <c r="C87" i="160"/>
  <c r="C86" i="160"/>
  <c r="C85" i="160"/>
  <c r="C84" i="160"/>
  <c r="C83" i="160"/>
  <c r="C82" i="160"/>
  <c r="C81" i="160"/>
  <c r="C80" i="160"/>
  <c r="C79" i="160"/>
  <c r="C78" i="160"/>
  <c r="C77" i="160"/>
  <c r="C76" i="160"/>
  <c r="C75" i="160"/>
  <c r="C74" i="160"/>
  <c r="AH73" i="160"/>
  <c r="AG73" i="160"/>
  <c r="AF73" i="160"/>
  <c r="AE73" i="160"/>
  <c r="AD73" i="160"/>
  <c r="AC73" i="160"/>
  <c r="AB73" i="160"/>
  <c r="Z73" i="160"/>
  <c r="Y73" i="160"/>
  <c r="X73" i="160"/>
  <c r="W73" i="160"/>
  <c r="V73" i="160"/>
  <c r="U73" i="160"/>
  <c r="T73" i="160"/>
  <c r="S73" i="160"/>
  <c r="R73" i="160"/>
  <c r="Q73" i="160"/>
  <c r="P73" i="160"/>
  <c r="N73" i="160"/>
  <c r="M73" i="160"/>
  <c r="L73" i="160"/>
  <c r="K73" i="160"/>
  <c r="J73" i="160"/>
  <c r="I73" i="160"/>
  <c r="H73" i="160"/>
  <c r="G73" i="160"/>
  <c r="F73" i="160"/>
  <c r="E73" i="160"/>
  <c r="D73" i="160"/>
  <c r="C72" i="160"/>
  <c r="C71" i="160"/>
  <c r="C70" i="160"/>
  <c r="C69" i="160"/>
  <c r="AH68" i="160"/>
  <c r="AG68" i="160"/>
  <c r="AF68" i="160"/>
  <c r="AE68" i="160"/>
  <c r="AD68" i="160"/>
  <c r="AC68" i="160"/>
  <c r="AB68" i="160"/>
  <c r="AB50" i="160" s="1"/>
  <c r="AA68" i="160"/>
  <c r="Z68" i="160"/>
  <c r="Y68" i="160"/>
  <c r="X68" i="160"/>
  <c r="W68" i="160"/>
  <c r="V68" i="160"/>
  <c r="U68" i="160"/>
  <c r="T68" i="160"/>
  <c r="S68" i="160"/>
  <c r="R68" i="160"/>
  <c r="Q68" i="160"/>
  <c r="P68" i="160"/>
  <c r="P50" i="160" s="1"/>
  <c r="O68" i="160"/>
  <c r="N68" i="160"/>
  <c r="M68" i="160"/>
  <c r="L68" i="160"/>
  <c r="K68" i="160"/>
  <c r="J68" i="160"/>
  <c r="I68" i="160"/>
  <c r="H68" i="160"/>
  <c r="G68" i="160"/>
  <c r="F68" i="160"/>
  <c r="E68" i="160"/>
  <c r="D68" i="160"/>
  <c r="C68" i="160" s="1"/>
  <c r="C67" i="160"/>
  <c r="C66" i="160"/>
  <c r="C65" i="160"/>
  <c r="C64" i="160"/>
  <c r="C63" i="160"/>
  <c r="C62" i="160"/>
  <c r="C61" i="160"/>
  <c r="C60" i="160"/>
  <c r="C59" i="160"/>
  <c r="C58" i="160"/>
  <c r="C57" i="160"/>
  <c r="C56" i="160"/>
  <c r="C55" i="160"/>
  <c r="C54" i="160"/>
  <c r="C53" i="160"/>
  <c r="C52" i="160"/>
  <c r="C51" i="160"/>
  <c r="AH50" i="160"/>
  <c r="AG50" i="160"/>
  <c r="AF50" i="160"/>
  <c r="AE50" i="160"/>
  <c r="AD50" i="160"/>
  <c r="AC50" i="160"/>
  <c r="AA50" i="160"/>
  <c r="Z50" i="160"/>
  <c r="Y50" i="160"/>
  <c r="X50" i="160"/>
  <c r="W50" i="160"/>
  <c r="V50" i="160"/>
  <c r="U50" i="160"/>
  <c r="T50" i="160"/>
  <c r="S50" i="160"/>
  <c r="R50" i="160"/>
  <c r="Q50" i="160"/>
  <c r="O50" i="160"/>
  <c r="N50" i="160"/>
  <c r="M50" i="160"/>
  <c r="L50" i="160"/>
  <c r="K50" i="160"/>
  <c r="J50" i="160"/>
  <c r="I50" i="160"/>
  <c r="H50" i="160"/>
  <c r="G50" i="160"/>
  <c r="F50" i="160"/>
  <c r="E50" i="160"/>
  <c r="C49" i="160"/>
  <c r="C48" i="160"/>
  <c r="C47" i="160"/>
  <c r="C46" i="160"/>
  <c r="AH45" i="160"/>
  <c r="AG45" i="160"/>
  <c r="AF45" i="160"/>
  <c r="AE45" i="160"/>
  <c r="AD45" i="160"/>
  <c r="AC45" i="160"/>
  <c r="AC27" i="160" s="1"/>
  <c r="AB45" i="160"/>
  <c r="AA45" i="160"/>
  <c r="Z45" i="160"/>
  <c r="Y45" i="160"/>
  <c r="X45" i="160"/>
  <c r="W45" i="160"/>
  <c r="V45" i="160"/>
  <c r="U45" i="160"/>
  <c r="T45" i="160"/>
  <c r="S45" i="160"/>
  <c r="R45" i="160"/>
  <c r="Q45" i="160"/>
  <c r="Q27" i="160" s="1"/>
  <c r="P45" i="160"/>
  <c r="O45" i="160"/>
  <c r="N45" i="160"/>
  <c r="M45" i="160"/>
  <c r="L45" i="160"/>
  <c r="K45" i="160"/>
  <c r="J45" i="160"/>
  <c r="I45" i="160"/>
  <c r="H45" i="160"/>
  <c r="G45" i="160"/>
  <c r="F45" i="160"/>
  <c r="E45" i="160"/>
  <c r="E27" i="160" s="1"/>
  <c r="D45" i="160"/>
  <c r="C44" i="160"/>
  <c r="C43" i="160"/>
  <c r="C42" i="160"/>
  <c r="C41" i="160"/>
  <c r="C40" i="160"/>
  <c r="C39" i="160"/>
  <c r="C38" i="160"/>
  <c r="C37" i="160"/>
  <c r="C36" i="160"/>
  <c r="C35" i="160"/>
  <c r="C34" i="160"/>
  <c r="C33" i="160"/>
  <c r="C32" i="160"/>
  <c r="C31" i="160"/>
  <c r="C30" i="160"/>
  <c r="C29" i="160"/>
  <c r="C28" i="160"/>
  <c r="AH27" i="160"/>
  <c r="AG27" i="160"/>
  <c r="AF27" i="160"/>
  <c r="AE27" i="160"/>
  <c r="AD27" i="160"/>
  <c r="AB27" i="160"/>
  <c r="AA27" i="160"/>
  <c r="Z27" i="160"/>
  <c r="Y27" i="160"/>
  <c r="X27" i="160"/>
  <c r="W27" i="160"/>
  <c r="V27" i="160"/>
  <c r="U27" i="160"/>
  <c r="T27" i="160"/>
  <c r="S27" i="160"/>
  <c r="R27" i="160"/>
  <c r="P27" i="160"/>
  <c r="O27" i="160"/>
  <c r="N27" i="160"/>
  <c r="M27" i="160"/>
  <c r="L27" i="160"/>
  <c r="K27" i="160"/>
  <c r="J27" i="160"/>
  <c r="I27" i="160"/>
  <c r="H27" i="160"/>
  <c r="G27" i="160"/>
  <c r="F27" i="160"/>
  <c r="D27" i="160"/>
  <c r="AH26" i="160"/>
  <c r="AG26" i="160"/>
  <c r="AF26" i="160"/>
  <c r="AE26" i="160"/>
  <c r="AD26" i="160"/>
  <c r="AC26" i="160"/>
  <c r="AB26" i="160"/>
  <c r="AA26" i="160"/>
  <c r="Z26" i="160"/>
  <c r="Y26" i="160"/>
  <c r="X26" i="160"/>
  <c r="W26" i="160"/>
  <c r="V26" i="160"/>
  <c r="U26" i="160"/>
  <c r="T26" i="160"/>
  <c r="S26" i="160"/>
  <c r="R26" i="160"/>
  <c r="Q26" i="160"/>
  <c r="P26" i="160"/>
  <c r="O26" i="160"/>
  <c r="N26" i="160"/>
  <c r="C26" i="160" s="1"/>
  <c r="M26" i="160"/>
  <c r="L26" i="160"/>
  <c r="K26" i="160"/>
  <c r="J26" i="160"/>
  <c r="I26" i="160"/>
  <c r="H26" i="160"/>
  <c r="G26" i="160"/>
  <c r="F26" i="160"/>
  <c r="E26" i="160"/>
  <c r="D26" i="160"/>
  <c r="AH25" i="160"/>
  <c r="AG25" i="160"/>
  <c r="AF25" i="160"/>
  <c r="AE25" i="160"/>
  <c r="AD25" i="160"/>
  <c r="AC25" i="160"/>
  <c r="AB25" i="160"/>
  <c r="AA25" i="160"/>
  <c r="Z25" i="160"/>
  <c r="Y25" i="160"/>
  <c r="X25" i="160"/>
  <c r="W25" i="160"/>
  <c r="V25" i="160"/>
  <c r="U25" i="160"/>
  <c r="T25" i="160"/>
  <c r="S25" i="160"/>
  <c r="R25" i="160"/>
  <c r="Q25" i="160"/>
  <c r="P25" i="160"/>
  <c r="O25" i="160"/>
  <c r="N25" i="160"/>
  <c r="M25" i="160"/>
  <c r="L25" i="160"/>
  <c r="K25" i="160"/>
  <c r="J25" i="160"/>
  <c r="C25" i="160" s="1"/>
  <c r="I25" i="160"/>
  <c r="H25" i="160"/>
  <c r="G25" i="160"/>
  <c r="F25" i="160"/>
  <c r="E25" i="160"/>
  <c r="D25" i="160"/>
  <c r="AH24" i="160"/>
  <c r="AG24" i="160"/>
  <c r="AF24" i="160"/>
  <c r="AE24" i="160"/>
  <c r="AD24" i="160"/>
  <c r="AC24" i="160"/>
  <c r="AB24" i="160"/>
  <c r="AA24" i="160"/>
  <c r="Z24" i="160"/>
  <c r="Y24" i="160"/>
  <c r="X24" i="160"/>
  <c r="W24" i="160"/>
  <c r="V24" i="160"/>
  <c r="U24" i="160"/>
  <c r="T24" i="160"/>
  <c r="S24" i="160"/>
  <c r="R24" i="160"/>
  <c r="Q24" i="160"/>
  <c r="P24" i="160"/>
  <c r="O24" i="160"/>
  <c r="N24" i="160"/>
  <c r="M24" i="160"/>
  <c r="L24" i="160"/>
  <c r="K24" i="160"/>
  <c r="J24" i="160"/>
  <c r="I24" i="160"/>
  <c r="H24" i="160"/>
  <c r="G24" i="160"/>
  <c r="F24" i="160"/>
  <c r="E24" i="160"/>
  <c r="D24" i="160"/>
  <c r="C24" i="160" s="1"/>
  <c r="AH23" i="160"/>
  <c r="AG23" i="160"/>
  <c r="AF23" i="160"/>
  <c r="AE23" i="160"/>
  <c r="AD23" i="160"/>
  <c r="AC23" i="160"/>
  <c r="AB23" i="160"/>
  <c r="AA23" i="160"/>
  <c r="Z23" i="160"/>
  <c r="Y23" i="160"/>
  <c r="X23" i="160"/>
  <c r="W23" i="160"/>
  <c r="V23" i="160"/>
  <c r="U23" i="160"/>
  <c r="T23" i="160"/>
  <c r="S23" i="160"/>
  <c r="R23" i="160"/>
  <c r="Q23" i="160"/>
  <c r="P23" i="160"/>
  <c r="O23" i="160"/>
  <c r="N23" i="160"/>
  <c r="C23" i="160" s="1"/>
  <c r="M23" i="160"/>
  <c r="L23" i="160"/>
  <c r="K23" i="160"/>
  <c r="J23" i="160"/>
  <c r="I23" i="160"/>
  <c r="H23" i="160"/>
  <c r="G23" i="160"/>
  <c r="F23" i="160"/>
  <c r="E23" i="160"/>
  <c r="D23" i="160"/>
  <c r="AH22" i="160"/>
  <c r="AG22" i="160"/>
  <c r="AF22" i="160"/>
  <c r="AE22" i="160"/>
  <c r="AD22" i="160"/>
  <c r="AC22" i="160"/>
  <c r="AB22" i="160"/>
  <c r="AA22" i="160"/>
  <c r="Z22" i="160"/>
  <c r="Y22" i="160"/>
  <c r="X22" i="160"/>
  <c r="W22" i="160"/>
  <c r="V22" i="160"/>
  <c r="U22" i="160"/>
  <c r="T22" i="160"/>
  <c r="S22" i="160"/>
  <c r="R22" i="160"/>
  <c r="Q22" i="160"/>
  <c r="P22" i="160"/>
  <c r="O22" i="160"/>
  <c r="N22" i="160"/>
  <c r="M22" i="160"/>
  <c r="L22" i="160"/>
  <c r="K22" i="160"/>
  <c r="J22" i="160"/>
  <c r="C22" i="160" s="1"/>
  <c r="I22" i="160"/>
  <c r="H22" i="160"/>
  <c r="G22" i="160"/>
  <c r="F22" i="160"/>
  <c r="E22" i="160"/>
  <c r="D22" i="160"/>
  <c r="AH21" i="160"/>
  <c r="AG21" i="160"/>
  <c r="AF21" i="160"/>
  <c r="AE21" i="160"/>
  <c r="AD21" i="160"/>
  <c r="AC21" i="160"/>
  <c r="AB21" i="160"/>
  <c r="AA21" i="160"/>
  <c r="Z21" i="160"/>
  <c r="Y21" i="160"/>
  <c r="X21" i="160"/>
  <c r="W21" i="160"/>
  <c r="V21" i="160"/>
  <c r="U21" i="160"/>
  <c r="T21" i="160"/>
  <c r="S21" i="160"/>
  <c r="R21" i="160"/>
  <c r="Q21" i="160"/>
  <c r="P21" i="160"/>
  <c r="O21" i="160"/>
  <c r="N21" i="160"/>
  <c r="M21" i="160"/>
  <c r="L21" i="160"/>
  <c r="K21" i="160"/>
  <c r="J21" i="160"/>
  <c r="I21" i="160"/>
  <c r="H21" i="160"/>
  <c r="G21" i="160"/>
  <c r="F21" i="160"/>
  <c r="E21" i="160"/>
  <c r="D21" i="160"/>
  <c r="C21" i="160" s="1"/>
  <c r="AH20" i="160"/>
  <c r="AG20" i="160"/>
  <c r="AF20" i="160"/>
  <c r="AE20" i="160"/>
  <c r="AD20" i="160"/>
  <c r="AC20" i="160"/>
  <c r="AB20" i="160"/>
  <c r="AA20" i="160"/>
  <c r="Z20" i="160"/>
  <c r="Y20" i="160"/>
  <c r="X20" i="160"/>
  <c r="W20" i="160"/>
  <c r="V20" i="160"/>
  <c r="U20" i="160"/>
  <c r="T20" i="160"/>
  <c r="S20" i="160"/>
  <c r="R20" i="160"/>
  <c r="Q20" i="160"/>
  <c r="P20" i="160"/>
  <c r="O20" i="160"/>
  <c r="N20" i="160"/>
  <c r="C20" i="160" s="1"/>
  <c r="M20" i="160"/>
  <c r="L20" i="160"/>
  <c r="K20" i="160"/>
  <c r="J20" i="160"/>
  <c r="I20" i="160"/>
  <c r="H20" i="160"/>
  <c r="G20" i="160"/>
  <c r="F20" i="160"/>
  <c r="E20" i="160"/>
  <c r="D20" i="160"/>
  <c r="AH19" i="160"/>
  <c r="AG19" i="160"/>
  <c r="AF19" i="160"/>
  <c r="AE19" i="160"/>
  <c r="AD19" i="160"/>
  <c r="AC19" i="160"/>
  <c r="AB19" i="160"/>
  <c r="AA19" i="160"/>
  <c r="Z19" i="160"/>
  <c r="Y19" i="160"/>
  <c r="X19" i="160"/>
  <c r="W19" i="160"/>
  <c r="V19" i="160"/>
  <c r="U19" i="160"/>
  <c r="T19" i="160"/>
  <c r="S19" i="160"/>
  <c r="R19" i="160"/>
  <c r="Q19" i="160"/>
  <c r="P19" i="160"/>
  <c r="O19" i="160"/>
  <c r="N19" i="160"/>
  <c r="M19" i="160"/>
  <c r="L19" i="160"/>
  <c r="K19" i="160"/>
  <c r="J19" i="160"/>
  <c r="C19" i="160" s="1"/>
  <c r="I19" i="160"/>
  <c r="H19" i="160"/>
  <c r="G19" i="160"/>
  <c r="F19" i="160"/>
  <c r="E19" i="160"/>
  <c r="D19" i="160"/>
  <c r="AH18" i="160"/>
  <c r="AG18" i="160"/>
  <c r="AF18" i="160"/>
  <c r="AE18" i="160"/>
  <c r="AD18" i="160"/>
  <c r="AC18" i="160"/>
  <c r="AB18" i="160"/>
  <c r="AA18" i="160"/>
  <c r="Z18" i="160"/>
  <c r="Y18" i="160"/>
  <c r="X18" i="160"/>
  <c r="W18" i="160"/>
  <c r="V18" i="160"/>
  <c r="U18" i="160"/>
  <c r="T18" i="160"/>
  <c r="S18" i="160"/>
  <c r="R18" i="160"/>
  <c r="Q18" i="160"/>
  <c r="P18" i="160"/>
  <c r="O18" i="160"/>
  <c r="N18" i="160"/>
  <c r="M18" i="160"/>
  <c r="L18" i="160"/>
  <c r="K18" i="160"/>
  <c r="J18" i="160"/>
  <c r="I18" i="160"/>
  <c r="H18" i="160"/>
  <c r="G18" i="160"/>
  <c r="F18" i="160"/>
  <c r="E18" i="160"/>
  <c r="D18" i="160"/>
  <c r="C18" i="160" s="1"/>
  <c r="AH17" i="160"/>
  <c r="AG17" i="160"/>
  <c r="AF17" i="160"/>
  <c r="AE17" i="160"/>
  <c r="AD17" i="160"/>
  <c r="AC17" i="160"/>
  <c r="AB17" i="160"/>
  <c r="AA17" i="160"/>
  <c r="Z17" i="160"/>
  <c r="Y17" i="160"/>
  <c r="X17" i="160"/>
  <c r="W17" i="160"/>
  <c r="V17" i="160"/>
  <c r="U17" i="160"/>
  <c r="T17" i="160"/>
  <c r="S17" i="160"/>
  <c r="R17" i="160"/>
  <c r="Q17" i="160"/>
  <c r="P17" i="160"/>
  <c r="O17" i="160"/>
  <c r="N17" i="160"/>
  <c r="C17" i="160" s="1"/>
  <c r="M17" i="160"/>
  <c r="L17" i="160"/>
  <c r="K17" i="160"/>
  <c r="J17" i="160"/>
  <c r="I17" i="160"/>
  <c r="H17" i="160"/>
  <c r="G17" i="160"/>
  <c r="F17" i="160"/>
  <c r="E17" i="160"/>
  <c r="D17" i="160"/>
  <c r="AH16" i="160"/>
  <c r="AG16" i="160"/>
  <c r="AF16" i="160"/>
  <c r="AE16" i="160"/>
  <c r="AD16" i="160"/>
  <c r="AC16" i="160"/>
  <c r="AB16" i="160"/>
  <c r="AA16" i="160"/>
  <c r="Z16" i="160"/>
  <c r="Y16" i="160"/>
  <c r="X16" i="160"/>
  <c r="W16" i="160"/>
  <c r="V16" i="160"/>
  <c r="U16" i="160"/>
  <c r="T16" i="160"/>
  <c r="S16" i="160"/>
  <c r="R16" i="160"/>
  <c r="Q16" i="160"/>
  <c r="P16" i="160"/>
  <c r="O16" i="160"/>
  <c r="N16" i="160"/>
  <c r="M16" i="160"/>
  <c r="L16" i="160"/>
  <c r="K16" i="160"/>
  <c r="J16" i="160"/>
  <c r="C16" i="160" s="1"/>
  <c r="I16" i="160"/>
  <c r="H16" i="160"/>
  <c r="G16" i="160"/>
  <c r="F16" i="160"/>
  <c r="E16" i="160"/>
  <c r="D16" i="160"/>
  <c r="AH15" i="160"/>
  <c r="AG15" i="160"/>
  <c r="AF15" i="160"/>
  <c r="AE15" i="160"/>
  <c r="AD15" i="160"/>
  <c r="AC15" i="160"/>
  <c r="AB15" i="160"/>
  <c r="AA15" i="160"/>
  <c r="Z15" i="160"/>
  <c r="Y15" i="160"/>
  <c r="X15" i="160"/>
  <c r="W15" i="160"/>
  <c r="V15" i="160"/>
  <c r="U15" i="160"/>
  <c r="T15" i="160"/>
  <c r="S15" i="160"/>
  <c r="R15" i="160"/>
  <c r="Q15" i="160"/>
  <c r="P15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 s="1"/>
  <c r="AH14" i="160"/>
  <c r="AG14" i="160"/>
  <c r="AF14" i="160"/>
  <c r="AE14" i="160"/>
  <c r="AD14" i="160"/>
  <c r="AC14" i="160"/>
  <c r="AB14" i="160"/>
  <c r="AA14" i="160"/>
  <c r="Z14" i="160"/>
  <c r="Y14" i="160"/>
  <c r="X14" i="160"/>
  <c r="W14" i="160"/>
  <c r="V14" i="160"/>
  <c r="U14" i="160"/>
  <c r="T14" i="160"/>
  <c r="S14" i="160"/>
  <c r="R14" i="160"/>
  <c r="Q14" i="160"/>
  <c r="P14" i="160"/>
  <c r="O14" i="160"/>
  <c r="N14" i="160"/>
  <c r="C14" i="160" s="1"/>
  <c r="M14" i="160"/>
  <c r="L14" i="160"/>
  <c r="K14" i="160"/>
  <c r="J14" i="160"/>
  <c r="I14" i="160"/>
  <c r="H14" i="160"/>
  <c r="G14" i="160"/>
  <c r="F14" i="160"/>
  <c r="E14" i="160"/>
  <c r="D14" i="160"/>
  <c r="AH13" i="160"/>
  <c r="AG13" i="160"/>
  <c r="AF13" i="160"/>
  <c r="AE13" i="160"/>
  <c r="AD13" i="160"/>
  <c r="AC13" i="160"/>
  <c r="AB13" i="160"/>
  <c r="AA13" i="160"/>
  <c r="Z13" i="160"/>
  <c r="Y13" i="160"/>
  <c r="X13" i="160"/>
  <c r="W13" i="160"/>
  <c r="V13" i="160"/>
  <c r="U13" i="160"/>
  <c r="T13" i="160"/>
  <c r="S13" i="160"/>
  <c r="R13" i="160"/>
  <c r="Q13" i="160"/>
  <c r="P13" i="160"/>
  <c r="O13" i="160"/>
  <c r="N13" i="160"/>
  <c r="M13" i="160"/>
  <c r="L13" i="160"/>
  <c r="K13" i="160"/>
  <c r="J13" i="160"/>
  <c r="C13" i="160" s="1"/>
  <c r="I13" i="160"/>
  <c r="H13" i="160"/>
  <c r="G13" i="160"/>
  <c r="F13" i="160"/>
  <c r="E13" i="160"/>
  <c r="D13" i="160"/>
  <c r="AH12" i="160"/>
  <c r="AG12" i="160"/>
  <c r="AF12" i="160"/>
  <c r="AE12" i="160"/>
  <c r="AD12" i="160"/>
  <c r="AC12" i="160"/>
  <c r="AB12" i="160"/>
  <c r="AA12" i="160"/>
  <c r="Z12" i="160"/>
  <c r="Y12" i="160"/>
  <c r="X12" i="160"/>
  <c r="W12" i="160"/>
  <c r="V12" i="160"/>
  <c r="U12" i="160"/>
  <c r="T12" i="160"/>
  <c r="S12" i="160"/>
  <c r="R12" i="160"/>
  <c r="Q12" i="160"/>
  <c r="P12" i="160"/>
  <c r="O12" i="160"/>
  <c r="N12" i="160"/>
  <c r="M12" i="160"/>
  <c r="L12" i="160"/>
  <c r="K12" i="160"/>
  <c r="J12" i="160"/>
  <c r="I12" i="160"/>
  <c r="H12" i="160"/>
  <c r="G12" i="160"/>
  <c r="F12" i="160"/>
  <c r="E12" i="160"/>
  <c r="D12" i="160"/>
  <c r="C12" i="160" s="1"/>
  <c r="AH11" i="160"/>
  <c r="AG11" i="160"/>
  <c r="AF11" i="160"/>
  <c r="AE11" i="160"/>
  <c r="AD11" i="160"/>
  <c r="AC11" i="160"/>
  <c r="AB11" i="160"/>
  <c r="AA11" i="160"/>
  <c r="Z11" i="160"/>
  <c r="Y11" i="160"/>
  <c r="X11" i="160"/>
  <c r="W11" i="160"/>
  <c r="V11" i="160"/>
  <c r="U11" i="160"/>
  <c r="T11" i="160"/>
  <c r="S11" i="160"/>
  <c r="R11" i="160"/>
  <c r="Q11" i="160"/>
  <c r="P11" i="160"/>
  <c r="O11" i="160"/>
  <c r="N11" i="160"/>
  <c r="C11" i="160" s="1"/>
  <c r="M11" i="160"/>
  <c r="L11" i="160"/>
  <c r="K11" i="160"/>
  <c r="J11" i="160"/>
  <c r="I11" i="160"/>
  <c r="H11" i="160"/>
  <c r="G11" i="160"/>
  <c r="F11" i="160"/>
  <c r="E11" i="160"/>
  <c r="D11" i="160"/>
  <c r="AH10" i="160"/>
  <c r="AG10" i="160"/>
  <c r="AF10" i="160"/>
  <c r="AE10" i="160"/>
  <c r="AD10" i="160"/>
  <c r="AC10" i="160"/>
  <c r="AB10" i="160"/>
  <c r="AA10" i="160"/>
  <c r="Z10" i="160"/>
  <c r="Y10" i="160"/>
  <c r="X10" i="160"/>
  <c r="W10" i="160"/>
  <c r="V10" i="160"/>
  <c r="U10" i="160"/>
  <c r="T10" i="160"/>
  <c r="S10" i="160"/>
  <c r="R10" i="160"/>
  <c r="Q10" i="160"/>
  <c r="P10" i="160"/>
  <c r="O10" i="160"/>
  <c r="N10" i="160"/>
  <c r="M10" i="160"/>
  <c r="L10" i="160"/>
  <c r="K10" i="160"/>
  <c r="J10" i="160"/>
  <c r="C10" i="160" s="1"/>
  <c r="I10" i="160"/>
  <c r="H10" i="160"/>
  <c r="G10" i="160"/>
  <c r="F10" i="160"/>
  <c r="E10" i="160"/>
  <c r="D10" i="160"/>
  <c r="AH9" i="160"/>
  <c r="AG9" i="160"/>
  <c r="AF9" i="160"/>
  <c r="AE9" i="160"/>
  <c r="AD9" i="160"/>
  <c r="AC9" i="160"/>
  <c r="AB9" i="160"/>
  <c r="AA9" i="160"/>
  <c r="Z9" i="160"/>
  <c r="Y9" i="160"/>
  <c r="X9" i="160"/>
  <c r="W9" i="160"/>
  <c r="V9" i="160"/>
  <c r="U9" i="160"/>
  <c r="T9" i="160"/>
  <c r="S9" i="160"/>
  <c r="R9" i="160"/>
  <c r="Q9" i="160"/>
  <c r="P9" i="160"/>
  <c r="O9" i="160"/>
  <c r="N9" i="160"/>
  <c r="M9" i="160"/>
  <c r="L9" i="160"/>
  <c r="K9" i="160"/>
  <c r="J9" i="160"/>
  <c r="I9" i="160"/>
  <c r="H9" i="160"/>
  <c r="G9" i="160"/>
  <c r="F9" i="160"/>
  <c r="E9" i="160"/>
  <c r="D9" i="160"/>
  <c r="C9" i="160" s="1"/>
  <c r="AH8" i="160"/>
  <c r="AG8" i="160"/>
  <c r="AF8" i="160"/>
  <c r="AE8" i="160"/>
  <c r="AD8" i="160"/>
  <c r="AC8" i="160"/>
  <c r="AB8" i="160"/>
  <c r="AA8" i="160"/>
  <c r="Z8" i="160"/>
  <c r="Y8" i="160"/>
  <c r="X8" i="160"/>
  <c r="W8" i="160"/>
  <c r="V8" i="160"/>
  <c r="U8" i="160"/>
  <c r="T8" i="160"/>
  <c r="S8" i="160"/>
  <c r="R8" i="160"/>
  <c r="Q8" i="160"/>
  <c r="P8" i="160"/>
  <c r="O8" i="160"/>
  <c r="N8" i="160"/>
  <c r="C8" i="160" s="1"/>
  <c r="M8" i="160"/>
  <c r="L8" i="160"/>
  <c r="K8" i="160"/>
  <c r="J8" i="160"/>
  <c r="I8" i="160"/>
  <c r="H8" i="160"/>
  <c r="G8" i="160"/>
  <c r="F8" i="160"/>
  <c r="E8" i="160"/>
  <c r="D8" i="160"/>
  <c r="AH7" i="160"/>
  <c r="AG7" i="160"/>
  <c r="AF7" i="160"/>
  <c r="AE7" i="160"/>
  <c r="AD7" i="160"/>
  <c r="AC7" i="160"/>
  <c r="AB7" i="160"/>
  <c r="AA7" i="160"/>
  <c r="Z7" i="160"/>
  <c r="Y7" i="160"/>
  <c r="X7" i="160"/>
  <c r="W7" i="160"/>
  <c r="V7" i="160"/>
  <c r="U7" i="160"/>
  <c r="T7" i="160"/>
  <c r="S7" i="160"/>
  <c r="R7" i="160"/>
  <c r="Q7" i="160"/>
  <c r="P7" i="160"/>
  <c r="O7" i="160"/>
  <c r="N7" i="160"/>
  <c r="M7" i="160"/>
  <c r="L7" i="160"/>
  <c r="K7" i="160"/>
  <c r="J7" i="160"/>
  <c r="C7" i="160" s="1"/>
  <c r="I7" i="160"/>
  <c r="H7" i="160"/>
  <c r="G7" i="160"/>
  <c r="F7" i="160"/>
  <c r="E7" i="160"/>
  <c r="D7" i="160"/>
  <c r="AH6" i="160"/>
  <c r="AG6" i="160"/>
  <c r="AF6" i="160"/>
  <c r="AE6" i="160"/>
  <c r="AD6" i="160"/>
  <c r="AC6" i="160"/>
  <c r="AB6" i="160"/>
  <c r="AA6" i="160"/>
  <c r="Z6" i="160"/>
  <c r="Y6" i="160"/>
  <c r="X6" i="160"/>
  <c r="W6" i="160"/>
  <c r="V6" i="160"/>
  <c r="U6" i="160"/>
  <c r="T6" i="160"/>
  <c r="S6" i="160"/>
  <c r="R6" i="160"/>
  <c r="Q6" i="160"/>
  <c r="P6" i="160"/>
  <c r="O6" i="160"/>
  <c r="N6" i="160"/>
  <c r="M6" i="160"/>
  <c r="L6" i="160"/>
  <c r="K6" i="160"/>
  <c r="J6" i="160"/>
  <c r="I6" i="160"/>
  <c r="H6" i="160"/>
  <c r="G6" i="160"/>
  <c r="F6" i="160"/>
  <c r="E6" i="160"/>
  <c r="D6" i="160"/>
  <c r="C6" i="160" s="1"/>
  <c r="AH5" i="160"/>
  <c r="AG5" i="160"/>
  <c r="AG4" i="160" s="1"/>
  <c r="AF5" i="160"/>
  <c r="AF4" i="160" s="1"/>
  <c r="AE5" i="160"/>
  <c r="AE4" i="160" s="1"/>
  <c r="AD5" i="160"/>
  <c r="AD4" i="160" s="1"/>
  <c r="AC5" i="160"/>
  <c r="AC4" i="160" s="1"/>
  <c r="AB5" i="160"/>
  <c r="AB4" i="160" s="1"/>
  <c r="AA5" i="160"/>
  <c r="AA4" i="160" s="1"/>
  <c r="Z5" i="160"/>
  <c r="Z4" i="160" s="1"/>
  <c r="Y5" i="160"/>
  <c r="X5" i="160"/>
  <c r="W5" i="160"/>
  <c r="V5" i="160"/>
  <c r="U5" i="160"/>
  <c r="U4" i="160" s="1"/>
  <c r="T5" i="160"/>
  <c r="T4" i="160" s="1"/>
  <c r="S5" i="160"/>
  <c r="S4" i="160" s="1"/>
  <c r="R5" i="160"/>
  <c r="R4" i="160" s="1"/>
  <c r="Q5" i="160"/>
  <c r="Q4" i="160" s="1"/>
  <c r="P5" i="160"/>
  <c r="P4" i="160" s="1"/>
  <c r="O5" i="160"/>
  <c r="O4" i="160" s="1"/>
  <c r="N5" i="160"/>
  <c r="C5" i="160" s="1"/>
  <c r="M5" i="160"/>
  <c r="L5" i="160"/>
  <c r="K5" i="160"/>
  <c r="J5" i="160"/>
  <c r="I5" i="160"/>
  <c r="I4" i="160" s="1"/>
  <c r="H5" i="160"/>
  <c r="H4" i="160" s="1"/>
  <c r="G5" i="160"/>
  <c r="G4" i="160" s="1"/>
  <c r="F5" i="160"/>
  <c r="F4" i="160" s="1"/>
  <c r="E5" i="160"/>
  <c r="E4" i="160" s="1"/>
  <c r="D5" i="160"/>
  <c r="D4" i="160" s="1"/>
  <c r="AH4" i="160"/>
  <c r="Y4" i="160"/>
  <c r="X4" i="160"/>
  <c r="W4" i="160"/>
  <c r="V4" i="160"/>
  <c r="M4" i="160"/>
  <c r="L4" i="160"/>
  <c r="K4" i="160"/>
  <c r="J4" i="160"/>
  <c r="C4" i="160" l="1"/>
  <c r="C50" i="160"/>
  <c r="C91" i="160"/>
  <c r="C73" i="160" s="1"/>
  <c r="N4" i="160"/>
  <c r="C45" i="160"/>
  <c r="C27" i="160" s="1"/>
  <c r="D50" i="160"/>
  <c r="K4" i="158" l="1"/>
  <c r="L4" i="158"/>
  <c r="M4" i="158"/>
  <c r="N4" i="158"/>
  <c r="W4" i="158"/>
  <c r="X4" i="158"/>
  <c r="Y4" i="158"/>
  <c r="Z4" i="158"/>
  <c r="D5" i="158"/>
  <c r="D4" i="158" s="1"/>
  <c r="E5" i="158"/>
  <c r="E4" i="158" s="1"/>
  <c r="F5" i="158"/>
  <c r="F4" i="158" s="1"/>
  <c r="G5" i="158"/>
  <c r="G4" i="158" s="1"/>
  <c r="H5" i="158"/>
  <c r="I5" i="158"/>
  <c r="I4" i="158" s="1"/>
  <c r="J5" i="158"/>
  <c r="J4" i="158" s="1"/>
  <c r="K5" i="158"/>
  <c r="L5" i="158"/>
  <c r="M5" i="158"/>
  <c r="N5" i="158"/>
  <c r="O5" i="158"/>
  <c r="O4" i="158" s="1"/>
  <c r="P5" i="158"/>
  <c r="P4" i="158" s="1"/>
  <c r="Q5" i="158"/>
  <c r="Q4" i="158" s="1"/>
  <c r="R5" i="158"/>
  <c r="R4" i="158" s="1"/>
  <c r="S5" i="158"/>
  <c r="S4" i="158" s="1"/>
  <c r="T5" i="158"/>
  <c r="U5" i="158"/>
  <c r="U4" i="158" s="1"/>
  <c r="V5" i="158"/>
  <c r="V4" i="158" s="1"/>
  <c r="W5" i="158"/>
  <c r="X5" i="158"/>
  <c r="Y5" i="158"/>
  <c r="Z5" i="158"/>
  <c r="AA5" i="158"/>
  <c r="AA4" i="158" s="1"/>
  <c r="AB5" i="158"/>
  <c r="AB4" i="158" s="1"/>
  <c r="AC5" i="158"/>
  <c r="AC4" i="158" s="1"/>
  <c r="AD5" i="158"/>
  <c r="AD4" i="158" s="1"/>
  <c r="AE5" i="158"/>
  <c r="AE4" i="158" s="1"/>
  <c r="AF5" i="158"/>
  <c r="AG5" i="158"/>
  <c r="AG4" i="158" s="1"/>
  <c r="AH5" i="158"/>
  <c r="AH4" i="158" s="1"/>
  <c r="D6" i="158"/>
  <c r="E6" i="158"/>
  <c r="F6" i="158"/>
  <c r="G6" i="158"/>
  <c r="H6" i="158"/>
  <c r="H4" i="158" s="1"/>
  <c r="I6" i="158"/>
  <c r="J6" i="158"/>
  <c r="K6" i="158"/>
  <c r="L6" i="158"/>
  <c r="M6" i="158"/>
  <c r="N6" i="158"/>
  <c r="O6" i="158"/>
  <c r="P6" i="158"/>
  <c r="Q6" i="158"/>
  <c r="R6" i="158"/>
  <c r="S6" i="158"/>
  <c r="T6" i="158"/>
  <c r="T4" i="158" s="1"/>
  <c r="U6" i="158"/>
  <c r="V6" i="158"/>
  <c r="W6" i="158"/>
  <c r="X6" i="158"/>
  <c r="Y6" i="158"/>
  <c r="Z6" i="158"/>
  <c r="AA6" i="158"/>
  <c r="AB6" i="158"/>
  <c r="AC6" i="158"/>
  <c r="AD6" i="158"/>
  <c r="AE6" i="158"/>
  <c r="AF6" i="158"/>
  <c r="AF4" i="158" s="1"/>
  <c r="AG6" i="158"/>
  <c r="AH6" i="158"/>
  <c r="D7" i="158"/>
  <c r="E7" i="158"/>
  <c r="F7" i="158"/>
  <c r="G7" i="158"/>
  <c r="H7" i="158"/>
  <c r="I7" i="158"/>
  <c r="J7" i="158"/>
  <c r="K7" i="158"/>
  <c r="L7" i="158"/>
  <c r="M7" i="158"/>
  <c r="N7" i="158"/>
  <c r="O7" i="158"/>
  <c r="P7" i="158"/>
  <c r="Q7" i="158"/>
  <c r="R7" i="158"/>
  <c r="S7" i="158"/>
  <c r="T7" i="158"/>
  <c r="U7" i="158"/>
  <c r="V7" i="158"/>
  <c r="W7" i="158"/>
  <c r="X7" i="158"/>
  <c r="Y7" i="158"/>
  <c r="Z7" i="158"/>
  <c r="AA7" i="158"/>
  <c r="AB7" i="158"/>
  <c r="AC7" i="158"/>
  <c r="AD7" i="158"/>
  <c r="AE7" i="158"/>
  <c r="AF7" i="158"/>
  <c r="AG7" i="158"/>
  <c r="AH7" i="158"/>
  <c r="C8" i="158"/>
  <c r="C7" i="158" s="1"/>
  <c r="C9" i="158"/>
  <c r="C6" i="158" s="1"/>
  <c r="C10" i="158"/>
  <c r="D10" i="158"/>
  <c r="E10" i="158"/>
  <c r="F10" i="158"/>
  <c r="G10" i="158"/>
  <c r="H10" i="158"/>
  <c r="I10" i="158"/>
  <c r="J10" i="158"/>
  <c r="K10" i="158"/>
  <c r="L10" i="158"/>
  <c r="M10" i="158"/>
  <c r="N10" i="158"/>
  <c r="O10" i="158"/>
  <c r="P10" i="158"/>
  <c r="Q10" i="158"/>
  <c r="R10" i="158"/>
  <c r="S10" i="158"/>
  <c r="T10" i="158"/>
  <c r="U10" i="158"/>
  <c r="V10" i="158"/>
  <c r="W10" i="158"/>
  <c r="X10" i="158"/>
  <c r="Y10" i="158"/>
  <c r="Z10" i="158"/>
  <c r="AA10" i="158"/>
  <c r="AB10" i="158"/>
  <c r="AC10" i="158"/>
  <c r="AD10" i="158"/>
  <c r="AE10" i="158"/>
  <c r="AF10" i="158"/>
  <c r="AG10" i="158"/>
  <c r="AH10" i="158"/>
  <c r="C11" i="158"/>
  <c r="C12" i="158"/>
  <c r="C13" i="158"/>
  <c r="D13" i="158"/>
  <c r="E13" i="158"/>
  <c r="F13" i="158"/>
  <c r="G13" i="158"/>
  <c r="H13" i="158"/>
  <c r="I13" i="158"/>
  <c r="J13" i="158"/>
  <c r="K13" i="158"/>
  <c r="L13" i="158"/>
  <c r="M13" i="158"/>
  <c r="N13" i="158"/>
  <c r="O13" i="158"/>
  <c r="P13" i="158"/>
  <c r="Q13" i="158"/>
  <c r="R13" i="158"/>
  <c r="S13" i="158"/>
  <c r="T13" i="158"/>
  <c r="U13" i="158"/>
  <c r="V13" i="158"/>
  <c r="W13" i="158"/>
  <c r="X13" i="158"/>
  <c r="Y13" i="158"/>
  <c r="Z13" i="158"/>
  <c r="AA13" i="158"/>
  <c r="AB13" i="158"/>
  <c r="AC13" i="158"/>
  <c r="AD13" i="158"/>
  <c r="AE13" i="158"/>
  <c r="AF13" i="158"/>
  <c r="AG13" i="158"/>
  <c r="AH13" i="158"/>
  <c r="C14" i="158"/>
  <c r="C15" i="158"/>
  <c r="C19" i="158"/>
  <c r="G19" i="158"/>
  <c r="H19" i="158"/>
  <c r="S19" i="158"/>
  <c r="T19" i="158"/>
  <c r="AE19" i="158"/>
  <c r="AF19" i="158"/>
  <c r="D20" i="158"/>
  <c r="E20" i="158"/>
  <c r="F20" i="158"/>
  <c r="G20" i="158"/>
  <c r="H20" i="158"/>
  <c r="I20" i="158"/>
  <c r="I19" i="158" s="1"/>
  <c r="J20" i="158"/>
  <c r="J19" i="158" s="1"/>
  <c r="K20" i="158"/>
  <c r="K19" i="158" s="1"/>
  <c r="L20" i="158"/>
  <c r="L19" i="158" s="1"/>
  <c r="M20" i="158"/>
  <c r="M19" i="158" s="1"/>
  <c r="N20" i="158"/>
  <c r="O20" i="158"/>
  <c r="O19" i="158" s="1"/>
  <c r="P20" i="158"/>
  <c r="Q20" i="158"/>
  <c r="R20" i="158"/>
  <c r="S20" i="158"/>
  <c r="T20" i="158"/>
  <c r="U20" i="158"/>
  <c r="U19" i="158" s="1"/>
  <c r="V20" i="158"/>
  <c r="V19" i="158" s="1"/>
  <c r="W20" i="158"/>
  <c r="W19" i="158" s="1"/>
  <c r="X20" i="158"/>
  <c r="X19" i="158" s="1"/>
  <c r="Y20" i="158"/>
  <c r="Y19" i="158" s="1"/>
  <c r="Z20" i="158"/>
  <c r="AA20" i="158"/>
  <c r="AA19" i="158" s="1"/>
  <c r="AB20" i="158"/>
  <c r="AC20" i="158"/>
  <c r="AD20" i="158"/>
  <c r="AE20" i="158"/>
  <c r="AF20" i="158"/>
  <c r="AG20" i="158"/>
  <c r="AG19" i="158" s="1"/>
  <c r="AH20" i="158"/>
  <c r="AH19" i="158" s="1"/>
  <c r="D21" i="158"/>
  <c r="D19" i="158" s="1"/>
  <c r="E21" i="158"/>
  <c r="E19" i="158" s="1"/>
  <c r="F21" i="158"/>
  <c r="F19" i="158" s="1"/>
  <c r="G21" i="158"/>
  <c r="H21" i="158"/>
  <c r="I21" i="158"/>
  <c r="J21" i="158"/>
  <c r="K21" i="158"/>
  <c r="L21" i="158"/>
  <c r="M21" i="158"/>
  <c r="N21" i="158"/>
  <c r="O21" i="158"/>
  <c r="P21" i="158"/>
  <c r="P19" i="158" s="1"/>
  <c r="Q21" i="158"/>
  <c r="Q19" i="158" s="1"/>
  <c r="R21" i="158"/>
  <c r="R19" i="158" s="1"/>
  <c r="S21" i="158"/>
  <c r="T21" i="158"/>
  <c r="U21" i="158"/>
  <c r="V21" i="158"/>
  <c r="W21" i="158"/>
  <c r="X21" i="158"/>
  <c r="Y21" i="158"/>
  <c r="Z21" i="158"/>
  <c r="AA21" i="158"/>
  <c r="AB21" i="158"/>
  <c r="AB19" i="158" s="1"/>
  <c r="AC21" i="158"/>
  <c r="AC19" i="158" s="1"/>
  <c r="AD21" i="158"/>
  <c r="AD19" i="158" s="1"/>
  <c r="AE21" i="158"/>
  <c r="AF21" i="158"/>
  <c r="AG21" i="158"/>
  <c r="AH21" i="158"/>
  <c r="D22" i="158"/>
  <c r="E22" i="158"/>
  <c r="F22" i="158"/>
  <c r="G22" i="158"/>
  <c r="H22" i="158"/>
  <c r="I22" i="158"/>
  <c r="J22" i="158"/>
  <c r="K22" i="158"/>
  <c r="L22" i="158"/>
  <c r="M22" i="158"/>
  <c r="N22" i="158"/>
  <c r="O22" i="158"/>
  <c r="P22" i="158"/>
  <c r="Q22" i="158"/>
  <c r="R22" i="158"/>
  <c r="S22" i="158"/>
  <c r="T22" i="158"/>
  <c r="U22" i="158"/>
  <c r="V22" i="158"/>
  <c r="W22" i="158"/>
  <c r="X22" i="158"/>
  <c r="Y22" i="158"/>
  <c r="Z22" i="158"/>
  <c r="AA22" i="158"/>
  <c r="AB22" i="158"/>
  <c r="AC22" i="158"/>
  <c r="AD22" i="158"/>
  <c r="AE22" i="158"/>
  <c r="AF22" i="158"/>
  <c r="AG22" i="158"/>
  <c r="AH22" i="158"/>
  <c r="D23" i="158"/>
  <c r="E23" i="158"/>
  <c r="F23" i="158"/>
  <c r="G23" i="158"/>
  <c r="H23" i="158"/>
  <c r="I23" i="158"/>
  <c r="J23" i="158"/>
  <c r="K23" i="158"/>
  <c r="L23" i="158"/>
  <c r="M23" i="158"/>
  <c r="N23" i="158"/>
  <c r="N19" i="158" s="1"/>
  <c r="O23" i="158"/>
  <c r="P23" i="158"/>
  <c r="Q23" i="158"/>
  <c r="R23" i="158"/>
  <c r="S23" i="158"/>
  <c r="T23" i="158"/>
  <c r="U23" i="158"/>
  <c r="V23" i="158"/>
  <c r="W23" i="158"/>
  <c r="X23" i="158"/>
  <c r="Y23" i="158"/>
  <c r="Z23" i="158"/>
  <c r="Z19" i="158" s="1"/>
  <c r="AA23" i="158"/>
  <c r="AB23" i="158"/>
  <c r="AC23" i="158"/>
  <c r="AD23" i="158"/>
  <c r="AE23" i="158"/>
  <c r="AF23" i="158"/>
  <c r="AG23" i="158"/>
  <c r="AH23" i="158"/>
  <c r="D24" i="158"/>
  <c r="E24" i="158"/>
  <c r="F24" i="158"/>
  <c r="G24" i="158"/>
  <c r="H24" i="158"/>
  <c r="I24" i="158"/>
  <c r="J24" i="158"/>
  <c r="K24" i="158"/>
  <c r="L24" i="158"/>
  <c r="M24" i="158"/>
  <c r="N24" i="158"/>
  <c r="O24" i="158"/>
  <c r="P24" i="158"/>
  <c r="Q24" i="158"/>
  <c r="R24" i="158"/>
  <c r="S24" i="158"/>
  <c r="T24" i="158"/>
  <c r="U24" i="158"/>
  <c r="V24" i="158"/>
  <c r="W24" i="158"/>
  <c r="X24" i="158"/>
  <c r="Y24" i="158"/>
  <c r="Z24" i="158"/>
  <c r="AA24" i="158"/>
  <c r="AB24" i="158"/>
  <c r="AC24" i="158"/>
  <c r="AD24" i="158"/>
  <c r="AE24" i="158"/>
  <c r="AF24" i="158"/>
  <c r="AG24" i="158"/>
  <c r="AH24" i="158"/>
  <c r="D25" i="158"/>
  <c r="E25" i="158"/>
  <c r="F25" i="158"/>
  <c r="G25" i="158"/>
  <c r="H25" i="158"/>
  <c r="I25" i="158"/>
  <c r="J25" i="158"/>
  <c r="K25" i="158"/>
  <c r="L25" i="158"/>
  <c r="M25" i="158"/>
  <c r="N25" i="158"/>
  <c r="O25" i="158"/>
  <c r="P25" i="158"/>
  <c r="Q25" i="158"/>
  <c r="R25" i="158"/>
  <c r="S25" i="158"/>
  <c r="T25" i="158"/>
  <c r="U25" i="158"/>
  <c r="V25" i="158"/>
  <c r="W25" i="158"/>
  <c r="X25" i="158"/>
  <c r="Y25" i="158"/>
  <c r="Z25" i="158"/>
  <c r="AA25" i="158"/>
  <c r="AB25" i="158"/>
  <c r="AC25" i="158"/>
  <c r="AD25" i="158"/>
  <c r="AE25" i="158"/>
  <c r="AF25" i="158"/>
  <c r="AG25" i="158"/>
  <c r="AH25" i="158"/>
  <c r="C26" i="158"/>
  <c r="C25" i="158" s="1"/>
  <c r="C27" i="158"/>
  <c r="C28" i="158"/>
  <c r="C29" i="158"/>
  <c r="C30" i="158"/>
  <c r="D31" i="158"/>
  <c r="E31" i="158"/>
  <c r="F31" i="158"/>
  <c r="G31" i="158"/>
  <c r="H31" i="158"/>
  <c r="I31" i="158"/>
  <c r="J31" i="158"/>
  <c r="K31" i="158"/>
  <c r="L31" i="158"/>
  <c r="M31" i="158"/>
  <c r="N31" i="158"/>
  <c r="O31" i="158"/>
  <c r="P31" i="158"/>
  <c r="Q31" i="158"/>
  <c r="R31" i="158"/>
  <c r="S31" i="158"/>
  <c r="T31" i="158"/>
  <c r="U31" i="158"/>
  <c r="V31" i="158"/>
  <c r="W31" i="158"/>
  <c r="X31" i="158"/>
  <c r="Y31" i="158"/>
  <c r="Z31" i="158"/>
  <c r="AA31" i="158"/>
  <c r="AB31" i="158"/>
  <c r="AC31" i="158"/>
  <c r="AD31" i="158"/>
  <c r="AE31" i="158"/>
  <c r="AF31" i="158"/>
  <c r="AG31" i="158"/>
  <c r="AH31" i="158"/>
  <c r="C32" i="158"/>
  <c r="C31" i="158" s="1"/>
  <c r="C33" i="158"/>
  <c r="C34" i="158"/>
  <c r="C35" i="158"/>
  <c r="C36" i="158"/>
  <c r="D37" i="158"/>
  <c r="E37" i="158"/>
  <c r="F37" i="158"/>
  <c r="G37" i="158"/>
  <c r="H37" i="158"/>
  <c r="I37" i="158"/>
  <c r="J37" i="158"/>
  <c r="K37" i="158"/>
  <c r="L37" i="158"/>
  <c r="M37" i="158"/>
  <c r="N37" i="158"/>
  <c r="O37" i="158"/>
  <c r="P37" i="158"/>
  <c r="Q37" i="158"/>
  <c r="R37" i="158"/>
  <c r="S37" i="158"/>
  <c r="T37" i="158"/>
  <c r="U37" i="158"/>
  <c r="V37" i="158"/>
  <c r="W37" i="158"/>
  <c r="X37" i="158"/>
  <c r="Y37" i="158"/>
  <c r="Z37" i="158"/>
  <c r="AA37" i="158"/>
  <c r="AB37" i="158"/>
  <c r="AC37" i="158"/>
  <c r="AD37" i="158"/>
  <c r="AE37" i="158"/>
  <c r="AF37" i="158"/>
  <c r="AG37" i="158"/>
  <c r="AH37" i="158"/>
  <c r="C38" i="158"/>
  <c r="C37" i="158" s="1"/>
  <c r="C39" i="158"/>
  <c r="C40" i="158"/>
  <c r="C41" i="158"/>
  <c r="C42" i="158"/>
  <c r="D43" i="158"/>
  <c r="E43" i="158"/>
  <c r="F43" i="158"/>
  <c r="G43" i="158"/>
  <c r="H43" i="158"/>
  <c r="I43" i="158"/>
  <c r="J43" i="158"/>
  <c r="K43" i="158"/>
  <c r="L43" i="158"/>
  <c r="M43" i="158"/>
  <c r="N43" i="158"/>
  <c r="O43" i="158"/>
  <c r="P43" i="158"/>
  <c r="Q43" i="158"/>
  <c r="R43" i="158"/>
  <c r="S43" i="158"/>
  <c r="T43" i="158"/>
  <c r="U43" i="158"/>
  <c r="V43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C44" i="158"/>
  <c r="C43" i="158" s="1"/>
  <c r="C45" i="158"/>
  <c r="C46" i="158"/>
  <c r="C47" i="158"/>
  <c r="C48" i="158"/>
  <c r="D49" i="158"/>
  <c r="E49" i="158"/>
  <c r="F49" i="158"/>
  <c r="G49" i="158"/>
  <c r="H49" i="158"/>
  <c r="I49" i="158"/>
  <c r="J49" i="158"/>
  <c r="K49" i="158"/>
  <c r="L49" i="158"/>
  <c r="M49" i="158"/>
  <c r="N49" i="158"/>
  <c r="O49" i="158"/>
  <c r="P49" i="158"/>
  <c r="Q49" i="158"/>
  <c r="R49" i="158"/>
  <c r="S49" i="158"/>
  <c r="T49" i="158"/>
  <c r="U49" i="158"/>
  <c r="V49" i="158"/>
  <c r="W49" i="158"/>
  <c r="X49" i="158"/>
  <c r="Y49" i="158"/>
  <c r="Z49" i="158"/>
  <c r="AA49" i="158"/>
  <c r="AB49" i="158"/>
  <c r="AC49" i="158"/>
  <c r="AD49" i="158"/>
  <c r="AE49" i="158"/>
  <c r="AF49" i="158"/>
  <c r="AG49" i="158"/>
  <c r="AH49" i="158"/>
  <c r="C50" i="158"/>
  <c r="C51" i="158"/>
  <c r="C52" i="158"/>
  <c r="C53" i="158"/>
  <c r="C54" i="158"/>
  <c r="C49" i="158" s="1"/>
  <c r="D55" i="158"/>
  <c r="E55" i="158"/>
  <c r="F55" i="158"/>
  <c r="G55" i="158"/>
  <c r="H55" i="158"/>
  <c r="I55" i="158"/>
  <c r="J55" i="158"/>
  <c r="K55" i="158"/>
  <c r="L55" i="158"/>
  <c r="M55" i="158"/>
  <c r="N55" i="158"/>
  <c r="O55" i="158"/>
  <c r="P55" i="158"/>
  <c r="Q55" i="158"/>
  <c r="R55" i="158"/>
  <c r="S55" i="158"/>
  <c r="T55" i="158"/>
  <c r="U55" i="158"/>
  <c r="V55" i="158"/>
  <c r="W55" i="158"/>
  <c r="X55" i="158"/>
  <c r="Y55" i="158"/>
  <c r="Z55" i="158"/>
  <c r="AA55" i="158"/>
  <c r="AB55" i="158"/>
  <c r="AC55" i="158"/>
  <c r="AD55" i="158"/>
  <c r="AE55" i="158"/>
  <c r="AF55" i="158"/>
  <c r="AG55" i="158"/>
  <c r="AH55" i="158"/>
  <c r="C56" i="158"/>
  <c r="C55" i="158" s="1"/>
  <c r="C57" i="158"/>
  <c r="C58" i="158"/>
  <c r="C59" i="158"/>
  <c r="C60" i="158"/>
  <c r="D61" i="158"/>
  <c r="E61" i="158"/>
  <c r="F61" i="158"/>
  <c r="G61" i="158"/>
  <c r="H61" i="158"/>
  <c r="I61" i="158"/>
  <c r="J61" i="158"/>
  <c r="K61" i="158"/>
  <c r="L61" i="158"/>
  <c r="M61" i="158"/>
  <c r="N61" i="158"/>
  <c r="O61" i="158"/>
  <c r="P61" i="158"/>
  <c r="Q61" i="158"/>
  <c r="R61" i="158"/>
  <c r="S61" i="158"/>
  <c r="T61" i="158"/>
  <c r="U61" i="158"/>
  <c r="V61" i="158"/>
  <c r="W61" i="158"/>
  <c r="X61" i="158"/>
  <c r="Y61" i="158"/>
  <c r="Z61" i="158"/>
  <c r="AA61" i="158"/>
  <c r="AB61" i="158"/>
  <c r="AC61" i="158"/>
  <c r="AD61" i="158"/>
  <c r="AE61" i="158"/>
  <c r="AF61" i="158"/>
  <c r="AG61" i="158"/>
  <c r="AH61" i="158"/>
  <c r="C62" i="158"/>
  <c r="C63" i="158"/>
  <c r="C64" i="158"/>
  <c r="C61" i="158" s="1"/>
  <c r="C65" i="158"/>
  <c r="C66" i="158"/>
  <c r="D67" i="158"/>
  <c r="E67" i="158"/>
  <c r="F67" i="158"/>
  <c r="G67" i="158"/>
  <c r="H67" i="158"/>
  <c r="I67" i="158"/>
  <c r="J67" i="158"/>
  <c r="K67" i="158"/>
  <c r="L67" i="158"/>
  <c r="M67" i="158"/>
  <c r="N67" i="158"/>
  <c r="O67" i="158"/>
  <c r="P67" i="158"/>
  <c r="Q67" i="158"/>
  <c r="R67" i="158"/>
  <c r="S67" i="158"/>
  <c r="T67" i="158"/>
  <c r="U67" i="158"/>
  <c r="V67" i="158"/>
  <c r="W67" i="158"/>
  <c r="X67" i="158"/>
  <c r="Y67" i="158"/>
  <c r="Z67" i="158"/>
  <c r="AA67" i="158"/>
  <c r="AB67" i="158"/>
  <c r="AC67" i="158"/>
  <c r="AD67" i="158"/>
  <c r="AE67" i="158"/>
  <c r="AF67" i="158"/>
  <c r="AG67" i="158"/>
  <c r="AH67" i="158"/>
  <c r="C68" i="158"/>
  <c r="C69" i="158"/>
  <c r="C70" i="158"/>
  <c r="C71" i="158"/>
  <c r="C72" i="158"/>
  <c r="C67" i="158" s="1"/>
  <c r="D73" i="158"/>
  <c r="E73" i="158"/>
  <c r="F73" i="158"/>
  <c r="G73" i="158"/>
  <c r="H73" i="158"/>
  <c r="I73" i="158"/>
  <c r="J73" i="158"/>
  <c r="K73" i="158"/>
  <c r="L73" i="158"/>
  <c r="M73" i="158"/>
  <c r="N73" i="158"/>
  <c r="O73" i="158"/>
  <c r="P73" i="158"/>
  <c r="Q73" i="158"/>
  <c r="R73" i="158"/>
  <c r="S73" i="158"/>
  <c r="T73" i="158"/>
  <c r="U73" i="158"/>
  <c r="V73" i="158"/>
  <c r="W73" i="158"/>
  <c r="X73" i="158"/>
  <c r="Y73" i="158"/>
  <c r="Z73" i="158"/>
  <c r="AA73" i="158"/>
  <c r="AB73" i="158"/>
  <c r="AC73" i="158"/>
  <c r="AD73" i="158"/>
  <c r="AE73" i="158"/>
  <c r="AF73" i="158"/>
  <c r="AG73" i="158"/>
  <c r="AH73" i="158"/>
  <c r="C74" i="158"/>
  <c r="C75" i="158"/>
  <c r="C76" i="158"/>
  <c r="C77" i="158"/>
  <c r="C78" i="158"/>
  <c r="C73" i="158" s="1"/>
  <c r="C5" i="158" l="1"/>
  <c r="C4" i="158" s="1"/>
  <c r="E5" i="149" l="1"/>
  <c r="F5" i="149"/>
  <c r="G5" i="149"/>
  <c r="H5" i="149"/>
  <c r="I5" i="149"/>
  <c r="J5" i="149"/>
  <c r="K5" i="149"/>
  <c r="L5" i="149"/>
  <c r="M5" i="149"/>
  <c r="N5" i="149"/>
  <c r="O5" i="149"/>
  <c r="P5" i="149"/>
  <c r="Q5" i="149"/>
  <c r="R5" i="149"/>
  <c r="S5" i="149"/>
  <c r="T5" i="149"/>
  <c r="U5" i="149"/>
  <c r="V5" i="149"/>
  <c r="W5" i="149"/>
  <c r="X5" i="149"/>
  <c r="Y5" i="149"/>
  <c r="Z5" i="149"/>
  <c r="AA5" i="149"/>
  <c r="AB5" i="149"/>
  <c r="AC5" i="149"/>
  <c r="AD5" i="149"/>
  <c r="AE5" i="149"/>
  <c r="AF5" i="149"/>
  <c r="AG5" i="149"/>
  <c r="AH5" i="149"/>
  <c r="E6" i="149"/>
  <c r="F6" i="149"/>
  <c r="G6" i="149"/>
  <c r="H6" i="149"/>
  <c r="I6" i="149"/>
  <c r="J6" i="149"/>
  <c r="K6" i="149"/>
  <c r="L6" i="149"/>
  <c r="M6" i="149"/>
  <c r="N6" i="149"/>
  <c r="O6" i="149"/>
  <c r="P6" i="149"/>
  <c r="Q6" i="149"/>
  <c r="R6" i="149"/>
  <c r="S6" i="149"/>
  <c r="T6" i="149"/>
  <c r="U6" i="149"/>
  <c r="V6" i="149"/>
  <c r="W6" i="149"/>
  <c r="X6" i="149"/>
  <c r="Y6" i="149"/>
  <c r="Z6" i="149"/>
  <c r="AA6" i="149"/>
  <c r="AB6" i="149"/>
  <c r="AC6" i="149"/>
  <c r="AD6" i="149"/>
  <c r="AE6" i="149"/>
  <c r="AF6" i="149"/>
  <c r="AG6" i="149"/>
  <c r="AH6" i="149"/>
  <c r="E7" i="149"/>
  <c r="F7" i="149"/>
  <c r="G7" i="149"/>
  <c r="H7" i="149"/>
  <c r="I7" i="149"/>
  <c r="J7" i="149"/>
  <c r="K7" i="149"/>
  <c r="L7" i="149"/>
  <c r="M7" i="149"/>
  <c r="N7" i="149"/>
  <c r="O7" i="149"/>
  <c r="P7" i="149"/>
  <c r="Q7" i="149"/>
  <c r="R7" i="149"/>
  <c r="S7" i="149"/>
  <c r="T7" i="149"/>
  <c r="U7" i="149"/>
  <c r="V7" i="149"/>
  <c r="W7" i="149"/>
  <c r="X7" i="149"/>
  <c r="Y7" i="149"/>
  <c r="Z7" i="149"/>
  <c r="AA7" i="149"/>
  <c r="AB7" i="149"/>
  <c r="AC7" i="149"/>
  <c r="AD7" i="149"/>
  <c r="AE7" i="149"/>
  <c r="AF7" i="149"/>
  <c r="AG7" i="149"/>
  <c r="AH7" i="149"/>
  <c r="E8" i="149"/>
  <c r="F8" i="149"/>
  <c r="G8" i="149"/>
  <c r="H8" i="149"/>
  <c r="I8" i="149"/>
  <c r="J8" i="149"/>
  <c r="K8" i="149"/>
  <c r="L8" i="149"/>
  <c r="M8" i="149"/>
  <c r="N8" i="149"/>
  <c r="O8" i="149"/>
  <c r="P8" i="149"/>
  <c r="Q8" i="149"/>
  <c r="R8" i="149"/>
  <c r="S8" i="149"/>
  <c r="T8" i="149"/>
  <c r="U8" i="149"/>
  <c r="V8" i="149"/>
  <c r="W8" i="149"/>
  <c r="X8" i="149"/>
  <c r="Y8" i="149"/>
  <c r="Z8" i="149"/>
  <c r="AA8" i="149"/>
  <c r="AB8" i="149"/>
  <c r="AC8" i="149"/>
  <c r="AD8" i="149"/>
  <c r="AE8" i="149"/>
  <c r="AF8" i="149"/>
  <c r="AG8" i="149"/>
  <c r="AH8" i="149"/>
  <c r="E9" i="149"/>
  <c r="F9" i="149"/>
  <c r="G9" i="149"/>
  <c r="H9" i="149"/>
  <c r="I9" i="149"/>
  <c r="J9" i="149"/>
  <c r="K9" i="149"/>
  <c r="L9" i="149"/>
  <c r="M9" i="149"/>
  <c r="N9" i="149"/>
  <c r="O9" i="149"/>
  <c r="P9" i="149"/>
  <c r="Q9" i="149"/>
  <c r="R9" i="149"/>
  <c r="S9" i="149"/>
  <c r="T9" i="149"/>
  <c r="U9" i="149"/>
  <c r="V9" i="149"/>
  <c r="W9" i="149"/>
  <c r="X9" i="149"/>
  <c r="Y9" i="149"/>
  <c r="Z9" i="149"/>
  <c r="AA9" i="149"/>
  <c r="AB9" i="149"/>
  <c r="AC9" i="149"/>
  <c r="AD9" i="149"/>
  <c r="AE9" i="149"/>
  <c r="AF9" i="149"/>
  <c r="AG9" i="149"/>
  <c r="AH9" i="149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Q10" i="149"/>
  <c r="R10" i="149"/>
  <c r="S10" i="149"/>
  <c r="T10" i="149"/>
  <c r="U10" i="149"/>
  <c r="V10" i="149"/>
  <c r="W10" i="149"/>
  <c r="X10" i="149"/>
  <c r="Y10" i="149"/>
  <c r="Z10" i="149"/>
  <c r="AA10" i="149"/>
  <c r="AB10" i="149"/>
  <c r="AC10" i="149"/>
  <c r="AD10" i="149"/>
  <c r="AE10" i="149"/>
  <c r="AF10" i="149"/>
  <c r="AG10" i="149"/>
  <c r="AH10" i="149"/>
  <c r="E11" i="149"/>
  <c r="F11" i="149"/>
  <c r="G11" i="149"/>
  <c r="H11" i="149"/>
  <c r="I11" i="149"/>
  <c r="J11" i="149"/>
  <c r="K11" i="149"/>
  <c r="L11" i="149"/>
  <c r="M11" i="149"/>
  <c r="N11" i="149"/>
  <c r="O11" i="149"/>
  <c r="P11" i="149"/>
  <c r="Q11" i="149"/>
  <c r="R11" i="149"/>
  <c r="S11" i="149"/>
  <c r="T11" i="149"/>
  <c r="U11" i="149"/>
  <c r="V11" i="149"/>
  <c r="W11" i="149"/>
  <c r="X11" i="149"/>
  <c r="Y11" i="149"/>
  <c r="Z11" i="149"/>
  <c r="AA11" i="149"/>
  <c r="AB11" i="149"/>
  <c r="AC11" i="149"/>
  <c r="AD11" i="149"/>
  <c r="AE11" i="149"/>
  <c r="AF11" i="149"/>
  <c r="AG11" i="149"/>
  <c r="AH11" i="149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Q12" i="149"/>
  <c r="R12" i="149"/>
  <c r="S12" i="149"/>
  <c r="T12" i="149"/>
  <c r="U12" i="149"/>
  <c r="V12" i="149"/>
  <c r="W12" i="149"/>
  <c r="X12" i="149"/>
  <c r="Y12" i="149"/>
  <c r="Z12" i="149"/>
  <c r="AA12" i="149"/>
  <c r="AB12" i="149"/>
  <c r="AC12" i="149"/>
  <c r="AD12" i="149"/>
  <c r="AE12" i="149"/>
  <c r="AF12" i="149"/>
  <c r="AG12" i="149"/>
  <c r="AH12" i="149"/>
  <c r="E13" i="149"/>
  <c r="F13" i="149"/>
  <c r="G13" i="149"/>
  <c r="H13" i="149"/>
  <c r="I13" i="149"/>
  <c r="J13" i="149"/>
  <c r="K13" i="149"/>
  <c r="L13" i="149"/>
  <c r="M13" i="149"/>
  <c r="N13" i="149"/>
  <c r="O13" i="149"/>
  <c r="P13" i="149"/>
  <c r="Q13" i="149"/>
  <c r="R13" i="149"/>
  <c r="S13" i="149"/>
  <c r="T13" i="149"/>
  <c r="U13" i="149"/>
  <c r="V13" i="149"/>
  <c r="W13" i="149"/>
  <c r="X13" i="149"/>
  <c r="Y13" i="149"/>
  <c r="Z13" i="149"/>
  <c r="AA13" i="149"/>
  <c r="AB13" i="149"/>
  <c r="AC13" i="149"/>
  <c r="AD13" i="149"/>
  <c r="AE13" i="149"/>
  <c r="AF13" i="149"/>
  <c r="AG13" i="149"/>
  <c r="AH13" i="149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Q14" i="149"/>
  <c r="R14" i="149"/>
  <c r="S14" i="149"/>
  <c r="T14" i="149"/>
  <c r="U14" i="149"/>
  <c r="V14" i="149"/>
  <c r="W14" i="149"/>
  <c r="X14" i="149"/>
  <c r="Y14" i="149"/>
  <c r="Z14" i="149"/>
  <c r="AA14" i="149"/>
  <c r="AB14" i="149"/>
  <c r="AC14" i="149"/>
  <c r="AD14" i="149"/>
  <c r="AE14" i="149"/>
  <c r="AF14" i="149"/>
  <c r="AG14" i="149"/>
  <c r="AH14" i="149"/>
  <c r="E15" i="149"/>
  <c r="F15" i="149"/>
  <c r="G15" i="149"/>
  <c r="H15" i="149"/>
  <c r="I15" i="149"/>
  <c r="J15" i="149"/>
  <c r="K15" i="149"/>
  <c r="L15" i="149"/>
  <c r="M15" i="149"/>
  <c r="N15" i="149"/>
  <c r="O15" i="149"/>
  <c r="P15" i="149"/>
  <c r="Q15" i="149"/>
  <c r="R15" i="149"/>
  <c r="S15" i="149"/>
  <c r="T15" i="149"/>
  <c r="U15" i="149"/>
  <c r="V15" i="149"/>
  <c r="W15" i="149"/>
  <c r="X15" i="149"/>
  <c r="Y15" i="149"/>
  <c r="Z15" i="149"/>
  <c r="AA15" i="149"/>
  <c r="AB15" i="149"/>
  <c r="AC15" i="149"/>
  <c r="AD15" i="149"/>
  <c r="AE15" i="149"/>
  <c r="AF15" i="149"/>
  <c r="AG15" i="149"/>
  <c r="AH15" i="149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Q16" i="149"/>
  <c r="R16" i="149"/>
  <c r="S16" i="149"/>
  <c r="T16" i="149"/>
  <c r="U16" i="149"/>
  <c r="V16" i="149"/>
  <c r="W16" i="149"/>
  <c r="X16" i="149"/>
  <c r="Y16" i="149"/>
  <c r="Z16" i="149"/>
  <c r="AA16" i="149"/>
  <c r="AB16" i="149"/>
  <c r="AC16" i="149"/>
  <c r="AD16" i="149"/>
  <c r="AE16" i="149"/>
  <c r="AF16" i="149"/>
  <c r="AG16" i="149"/>
  <c r="AH16" i="149"/>
  <c r="E17" i="149"/>
  <c r="F17" i="149"/>
  <c r="G17" i="149"/>
  <c r="H17" i="149"/>
  <c r="I17" i="149"/>
  <c r="J17" i="149"/>
  <c r="K17" i="149"/>
  <c r="L17" i="149"/>
  <c r="M17" i="149"/>
  <c r="N17" i="149"/>
  <c r="O17" i="149"/>
  <c r="P17" i="149"/>
  <c r="Q17" i="149"/>
  <c r="R17" i="149"/>
  <c r="S17" i="149"/>
  <c r="T17" i="149"/>
  <c r="U17" i="149"/>
  <c r="V17" i="149"/>
  <c r="W17" i="149"/>
  <c r="X17" i="149"/>
  <c r="Y17" i="149"/>
  <c r="Z17" i="149"/>
  <c r="AA17" i="149"/>
  <c r="AB17" i="149"/>
  <c r="AC17" i="149"/>
  <c r="AD17" i="149"/>
  <c r="AE17" i="149"/>
  <c r="AF17" i="149"/>
  <c r="AG17" i="149"/>
  <c r="AH17" i="149"/>
  <c r="E18" i="149"/>
  <c r="F18" i="149"/>
  <c r="G18" i="149"/>
  <c r="H18" i="149"/>
  <c r="I18" i="149"/>
  <c r="J18" i="149"/>
  <c r="K18" i="149"/>
  <c r="L18" i="149"/>
  <c r="M18" i="149"/>
  <c r="N18" i="149"/>
  <c r="O18" i="149"/>
  <c r="P18" i="149"/>
  <c r="Q18" i="149"/>
  <c r="R18" i="149"/>
  <c r="S18" i="149"/>
  <c r="T18" i="149"/>
  <c r="U18" i="149"/>
  <c r="V18" i="149"/>
  <c r="W18" i="149"/>
  <c r="X18" i="149"/>
  <c r="Y18" i="149"/>
  <c r="Z18" i="149"/>
  <c r="AA18" i="149"/>
  <c r="AB18" i="149"/>
  <c r="AC18" i="149"/>
  <c r="AD18" i="149"/>
  <c r="AE18" i="149"/>
  <c r="AF18" i="149"/>
  <c r="AG18" i="149"/>
  <c r="AH18" i="149"/>
  <c r="E19" i="149"/>
  <c r="F19" i="149"/>
  <c r="G19" i="149"/>
  <c r="H19" i="149"/>
  <c r="I19" i="149"/>
  <c r="J19" i="149"/>
  <c r="K19" i="149"/>
  <c r="L19" i="149"/>
  <c r="M19" i="149"/>
  <c r="N19" i="149"/>
  <c r="O19" i="149"/>
  <c r="P19" i="149"/>
  <c r="Q19" i="149"/>
  <c r="R19" i="149"/>
  <c r="S19" i="149"/>
  <c r="T19" i="149"/>
  <c r="U19" i="149"/>
  <c r="V19" i="149"/>
  <c r="W19" i="149"/>
  <c r="X19" i="149"/>
  <c r="Y19" i="149"/>
  <c r="Z19" i="149"/>
  <c r="AA19" i="149"/>
  <c r="AB19" i="149"/>
  <c r="AC19" i="149"/>
  <c r="AD19" i="149"/>
  <c r="AE19" i="149"/>
  <c r="AF19" i="149"/>
  <c r="AG19" i="149"/>
  <c r="AH19" i="149"/>
  <c r="E20" i="149"/>
  <c r="F20" i="149"/>
  <c r="G20" i="149"/>
  <c r="H20" i="149"/>
  <c r="I20" i="149"/>
  <c r="J20" i="149"/>
  <c r="K20" i="149"/>
  <c r="L20" i="149"/>
  <c r="M20" i="149"/>
  <c r="N20" i="149"/>
  <c r="O20" i="149"/>
  <c r="P20" i="149"/>
  <c r="Q20" i="149"/>
  <c r="R20" i="149"/>
  <c r="S20" i="149"/>
  <c r="T20" i="149"/>
  <c r="U20" i="149"/>
  <c r="V20" i="149"/>
  <c r="W20" i="149"/>
  <c r="X20" i="149"/>
  <c r="Y20" i="149"/>
  <c r="Z20" i="149"/>
  <c r="AA20" i="149"/>
  <c r="AB20" i="149"/>
  <c r="AC20" i="149"/>
  <c r="AD20" i="149"/>
  <c r="AE20" i="149"/>
  <c r="AF20" i="149"/>
  <c r="AG20" i="149"/>
  <c r="AH20" i="149"/>
  <c r="E21" i="149"/>
  <c r="F21" i="149"/>
  <c r="G21" i="149"/>
  <c r="H21" i="149"/>
  <c r="I21" i="149"/>
  <c r="J21" i="149"/>
  <c r="K21" i="149"/>
  <c r="L21" i="149"/>
  <c r="M21" i="149"/>
  <c r="N21" i="149"/>
  <c r="O21" i="149"/>
  <c r="P21" i="149"/>
  <c r="Q21" i="149"/>
  <c r="R21" i="149"/>
  <c r="S21" i="149"/>
  <c r="T21" i="149"/>
  <c r="U21" i="149"/>
  <c r="V21" i="149"/>
  <c r="W21" i="149"/>
  <c r="X21" i="149"/>
  <c r="Y21" i="149"/>
  <c r="Z21" i="149"/>
  <c r="AA21" i="149"/>
  <c r="AB21" i="149"/>
  <c r="AC21" i="149"/>
  <c r="AD21" i="149"/>
  <c r="AE21" i="149"/>
  <c r="AF21" i="149"/>
  <c r="AG21" i="149"/>
  <c r="AH21" i="149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Q22" i="149"/>
  <c r="R22" i="149"/>
  <c r="S22" i="149"/>
  <c r="T22" i="149"/>
  <c r="U22" i="149"/>
  <c r="V22" i="149"/>
  <c r="W22" i="149"/>
  <c r="X22" i="149"/>
  <c r="Y22" i="149"/>
  <c r="Z22" i="149"/>
  <c r="AA22" i="149"/>
  <c r="AB22" i="149"/>
  <c r="AC22" i="149"/>
  <c r="AD22" i="149"/>
  <c r="AE22" i="149"/>
  <c r="AF22" i="149"/>
  <c r="AG22" i="149"/>
  <c r="AH22" i="149"/>
  <c r="E23" i="149"/>
  <c r="F23" i="149"/>
  <c r="G23" i="149"/>
  <c r="H23" i="149"/>
  <c r="I23" i="149"/>
  <c r="J23" i="149"/>
  <c r="K23" i="149"/>
  <c r="L23" i="149"/>
  <c r="M23" i="149"/>
  <c r="N23" i="149"/>
  <c r="O23" i="149"/>
  <c r="P23" i="149"/>
  <c r="Q23" i="149"/>
  <c r="R23" i="149"/>
  <c r="S23" i="149"/>
  <c r="T23" i="149"/>
  <c r="U23" i="149"/>
  <c r="V23" i="149"/>
  <c r="W23" i="149"/>
  <c r="X23" i="149"/>
  <c r="Y23" i="149"/>
  <c r="Z23" i="149"/>
  <c r="AA23" i="149"/>
  <c r="AB23" i="149"/>
  <c r="AC23" i="149"/>
  <c r="AD23" i="149"/>
  <c r="AE23" i="149"/>
  <c r="AF23" i="149"/>
  <c r="AG23" i="149"/>
  <c r="AH23" i="14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Q24" i="149"/>
  <c r="R24" i="149"/>
  <c r="S24" i="149"/>
  <c r="T24" i="149"/>
  <c r="U24" i="149"/>
  <c r="V24" i="149"/>
  <c r="W24" i="149"/>
  <c r="X24" i="149"/>
  <c r="Y24" i="149"/>
  <c r="Z24" i="149"/>
  <c r="AA24" i="149"/>
  <c r="AB24" i="149"/>
  <c r="AC24" i="149"/>
  <c r="AD24" i="149"/>
  <c r="AE24" i="149"/>
  <c r="AF24" i="149"/>
  <c r="AG24" i="149"/>
  <c r="AH24" i="149"/>
  <c r="E25" i="149"/>
  <c r="F25" i="149"/>
  <c r="G25" i="149"/>
  <c r="H25" i="149"/>
  <c r="I25" i="149"/>
  <c r="J25" i="149"/>
  <c r="K25" i="149"/>
  <c r="L25" i="149"/>
  <c r="M25" i="149"/>
  <c r="N25" i="149"/>
  <c r="O25" i="149"/>
  <c r="P25" i="149"/>
  <c r="Q25" i="149"/>
  <c r="R25" i="149"/>
  <c r="S25" i="149"/>
  <c r="T25" i="149"/>
  <c r="U25" i="149"/>
  <c r="V25" i="149"/>
  <c r="W25" i="149"/>
  <c r="X25" i="149"/>
  <c r="Y25" i="149"/>
  <c r="Z25" i="149"/>
  <c r="AA25" i="149"/>
  <c r="AB25" i="149"/>
  <c r="AC25" i="149"/>
  <c r="AD25" i="149"/>
  <c r="AE25" i="149"/>
  <c r="AF25" i="149"/>
  <c r="AG25" i="149"/>
  <c r="AH25" i="149"/>
  <c r="E26" i="149"/>
  <c r="F26" i="149"/>
  <c r="G26" i="149"/>
  <c r="H26" i="149"/>
  <c r="I26" i="149"/>
  <c r="J26" i="149"/>
  <c r="K26" i="149"/>
  <c r="L26" i="149"/>
  <c r="M26" i="149"/>
  <c r="N26" i="149"/>
  <c r="O26" i="149"/>
  <c r="P26" i="149"/>
  <c r="Q26" i="149"/>
  <c r="R26" i="149"/>
  <c r="S26" i="149"/>
  <c r="T26" i="149"/>
  <c r="U26" i="149"/>
  <c r="V26" i="149"/>
  <c r="W26" i="149"/>
  <c r="X26" i="149"/>
  <c r="Y26" i="149"/>
  <c r="Z26" i="149"/>
  <c r="AA26" i="149"/>
  <c r="AB26" i="149"/>
  <c r="AC26" i="149"/>
  <c r="AD26" i="149"/>
  <c r="AE26" i="149"/>
  <c r="AF26" i="149"/>
  <c r="AG26" i="149"/>
  <c r="AH26" i="149"/>
  <c r="D6" i="149"/>
  <c r="D7" i="149"/>
  <c r="D8" i="149"/>
  <c r="D9" i="149"/>
  <c r="D10" i="149"/>
  <c r="D11" i="149"/>
  <c r="D12" i="149"/>
  <c r="D13" i="149"/>
  <c r="D14" i="149"/>
  <c r="C14" i="149" s="1"/>
  <c r="D15" i="149"/>
  <c r="C15" i="149" s="1"/>
  <c r="D16" i="149"/>
  <c r="C16" i="149" s="1"/>
  <c r="D17" i="149"/>
  <c r="D18" i="149"/>
  <c r="D19" i="149"/>
  <c r="D20" i="149"/>
  <c r="D21" i="149"/>
  <c r="D22" i="149"/>
  <c r="D23" i="149"/>
  <c r="D24" i="149"/>
  <c r="D25" i="149"/>
  <c r="D26" i="149"/>
  <c r="D26" i="137"/>
  <c r="E5" i="137"/>
  <c r="F5" i="137"/>
  <c r="G5" i="137"/>
  <c r="H5" i="137"/>
  <c r="I5" i="137"/>
  <c r="J5" i="137"/>
  <c r="K5" i="137"/>
  <c r="L5" i="137"/>
  <c r="M5" i="137"/>
  <c r="N5" i="137"/>
  <c r="O5" i="137"/>
  <c r="P5" i="137"/>
  <c r="Q5" i="137"/>
  <c r="R5" i="137"/>
  <c r="S5" i="137"/>
  <c r="T5" i="137"/>
  <c r="U5" i="137"/>
  <c r="V5" i="137"/>
  <c r="W5" i="137"/>
  <c r="X5" i="137"/>
  <c r="Y5" i="137"/>
  <c r="Z5" i="137"/>
  <c r="AA5" i="137"/>
  <c r="AB5" i="137"/>
  <c r="AC5" i="137"/>
  <c r="AD5" i="137"/>
  <c r="AE5" i="137"/>
  <c r="AF5" i="137"/>
  <c r="AG5" i="137"/>
  <c r="AH5" i="137"/>
  <c r="E6" i="137"/>
  <c r="F6" i="137"/>
  <c r="G6" i="137"/>
  <c r="H6" i="137"/>
  <c r="I6" i="137"/>
  <c r="J6" i="137"/>
  <c r="K6" i="137"/>
  <c r="L6" i="137"/>
  <c r="M6" i="137"/>
  <c r="N6" i="137"/>
  <c r="O6" i="137"/>
  <c r="P6" i="137"/>
  <c r="Q6" i="137"/>
  <c r="R6" i="137"/>
  <c r="S6" i="137"/>
  <c r="T6" i="137"/>
  <c r="U6" i="137"/>
  <c r="V6" i="137"/>
  <c r="W6" i="137"/>
  <c r="X6" i="137"/>
  <c r="Y6" i="137"/>
  <c r="Z6" i="137"/>
  <c r="AA6" i="137"/>
  <c r="AB6" i="137"/>
  <c r="AC6" i="137"/>
  <c r="AD6" i="137"/>
  <c r="AE6" i="137"/>
  <c r="AF6" i="137"/>
  <c r="AG6" i="137"/>
  <c r="AH6" i="137"/>
  <c r="E7" i="137"/>
  <c r="F7" i="137"/>
  <c r="G7" i="137"/>
  <c r="H7" i="137"/>
  <c r="I7" i="137"/>
  <c r="J7" i="137"/>
  <c r="K7" i="137"/>
  <c r="L7" i="137"/>
  <c r="M7" i="137"/>
  <c r="N7" i="137"/>
  <c r="O7" i="137"/>
  <c r="P7" i="137"/>
  <c r="Q7" i="137"/>
  <c r="R7" i="137"/>
  <c r="S7" i="137"/>
  <c r="T7" i="137"/>
  <c r="U7" i="137"/>
  <c r="V7" i="137"/>
  <c r="W7" i="137"/>
  <c r="X7" i="137"/>
  <c r="Y7" i="137"/>
  <c r="Z7" i="137"/>
  <c r="AA7" i="137"/>
  <c r="AB7" i="137"/>
  <c r="AC7" i="137"/>
  <c r="AD7" i="137"/>
  <c r="AE7" i="137"/>
  <c r="AF7" i="137"/>
  <c r="AG7" i="137"/>
  <c r="AH7" i="137"/>
  <c r="E8" i="137"/>
  <c r="F8" i="137"/>
  <c r="G8" i="137"/>
  <c r="H8" i="137"/>
  <c r="I8" i="137"/>
  <c r="J8" i="137"/>
  <c r="K8" i="137"/>
  <c r="L8" i="137"/>
  <c r="M8" i="137"/>
  <c r="N8" i="137"/>
  <c r="O8" i="137"/>
  <c r="P8" i="137"/>
  <c r="Q8" i="137"/>
  <c r="R8" i="137"/>
  <c r="S8" i="137"/>
  <c r="T8" i="137"/>
  <c r="U8" i="137"/>
  <c r="V8" i="137"/>
  <c r="W8" i="137"/>
  <c r="X8" i="137"/>
  <c r="Y8" i="137"/>
  <c r="Z8" i="137"/>
  <c r="AA8" i="137"/>
  <c r="AB8" i="137"/>
  <c r="AC8" i="137"/>
  <c r="AD8" i="137"/>
  <c r="AE8" i="137"/>
  <c r="AF8" i="137"/>
  <c r="AG8" i="137"/>
  <c r="AH8" i="137"/>
  <c r="E9" i="137"/>
  <c r="F9" i="137"/>
  <c r="G9" i="137"/>
  <c r="H9" i="137"/>
  <c r="I9" i="137"/>
  <c r="J9" i="137"/>
  <c r="K9" i="137"/>
  <c r="L9" i="137"/>
  <c r="M9" i="137"/>
  <c r="N9" i="137"/>
  <c r="O9" i="137"/>
  <c r="P9" i="137"/>
  <c r="Q9" i="137"/>
  <c r="R9" i="137"/>
  <c r="S9" i="137"/>
  <c r="T9" i="137"/>
  <c r="U9" i="137"/>
  <c r="V9" i="137"/>
  <c r="W9" i="137"/>
  <c r="X9" i="137"/>
  <c r="Y9" i="137"/>
  <c r="Z9" i="137"/>
  <c r="AA9" i="137"/>
  <c r="AB9" i="137"/>
  <c r="AC9" i="137"/>
  <c r="AD9" i="137"/>
  <c r="AE9" i="137"/>
  <c r="AF9" i="137"/>
  <c r="AG9" i="137"/>
  <c r="AH9" i="137"/>
  <c r="E10" i="137"/>
  <c r="F10" i="137"/>
  <c r="G10" i="137"/>
  <c r="H10" i="137"/>
  <c r="I10" i="137"/>
  <c r="J10" i="137"/>
  <c r="K10" i="137"/>
  <c r="L10" i="137"/>
  <c r="M10" i="137"/>
  <c r="N10" i="137"/>
  <c r="O10" i="137"/>
  <c r="P10" i="137"/>
  <c r="Q10" i="137"/>
  <c r="R10" i="137"/>
  <c r="S10" i="137"/>
  <c r="T10" i="137"/>
  <c r="U10" i="137"/>
  <c r="V10" i="137"/>
  <c r="W10" i="137"/>
  <c r="X10" i="137"/>
  <c r="Y10" i="137"/>
  <c r="Z10" i="137"/>
  <c r="AA10" i="137"/>
  <c r="AB10" i="137"/>
  <c r="AC10" i="137"/>
  <c r="AD10" i="137"/>
  <c r="AE10" i="137"/>
  <c r="AF10" i="137"/>
  <c r="AG10" i="137"/>
  <c r="AH10" i="137"/>
  <c r="E11" i="137"/>
  <c r="F11" i="137"/>
  <c r="G11" i="137"/>
  <c r="H11" i="137"/>
  <c r="I11" i="137"/>
  <c r="J11" i="137"/>
  <c r="K11" i="137"/>
  <c r="L11" i="137"/>
  <c r="M11" i="137"/>
  <c r="N11" i="137"/>
  <c r="O11" i="137"/>
  <c r="P11" i="137"/>
  <c r="Q11" i="137"/>
  <c r="R11" i="137"/>
  <c r="S11" i="137"/>
  <c r="T11" i="137"/>
  <c r="U11" i="137"/>
  <c r="V11" i="137"/>
  <c r="W11" i="137"/>
  <c r="X11" i="137"/>
  <c r="Y11" i="137"/>
  <c r="Z11" i="137"/>
  <c r="AA11" i="137"/>
  <c r="AB11" i="137"/>
  <c r="AC11" i="137"/>
  <c r="AD11" i="137"/>
  <c r="AE11" i="137"/>
  <c r="AF11" i="137"/>
  <c r="AG11" i="137"/>
  <c r="AH11" i="137"/>
  <c r="E12" i="137"/>
  <c r="F12" i="137"/>
  <c r="G12" i="137"/>
  <c r="H12" i="137"/>
  <c r="I12" i="137"/>
  <c r="J12" i="137"/>
  <c r="K12" i="137"/>
  <c r="L12" i="137"/>
  <c r="M12" i="137"/>
  <c r="N12" i="137"/>
  <c r="O12" i="137"/>
  <c r="P12" i="137"/>
  <c r="Q12" i="137"/>
  <c r="R12" i="137"/>
  <c r="S12" i="137"/>
  <c r="T12" i="137"/>
  <c r="U12" i="137"/>
  <c r="V12" i="137"/>
  <c r="W12" i="137"/>
  <c r="X12" i="137"/>
  <c r="Y12" i="137"/>
  <c r="Z12" i="137"/>
  <c r="AA12" i="137"/>
  <c r="AB12" i="137"/>
  <c r="AC12" i="137"/>
  <c r="AD12" i="137"/>
  <c r="AE12" i="137"/>
  <c r="AF12" i="137"/>
  <c r="AG12" i="137"/>
  <c r="AH12" i="137"/>
  <c r="E13" i="137"/>
  <c r="F13" i="137"/>
  <c r="G13" i="137"/>
  <c r="H13" i="137"/>
  <c r="I13" i="137"/>
  <c r="J13" i="137"/>
  <c r="K13" i="137"/>
  <c r="L13" i="137"/>
  <c r="M13" i="137"/>
  <c r="N13" i="137"/>
  <c r="O13" i="137"/>
  <c r="P13" i="137"/>
  <c r="Q13" i="137"/>
  <c r="R13" i="137"/>
  <c r="S13" i="137"/>
  <c r="T13" i="137"/>
  <c r="U13" i="137"/>
  <c r="V13" i="137"/>
  <c r="W13" i="137"/>
  <c r="X13" i="137"/>
  <c r="Y13" i="137"/>
  <c r="Z13" i="137"/>
  <c r="AA13" i="137"/>
  <c r="AB13" i="137"/>
  <c r="AC13" i="137"/>
  <c r="AD13" i="137"/>
  <c r="AE13" i="137"/>
  <c r="AF13" i="137"/>
  <c r="AG13" i="137"/>
  <c r="AH13" i="137"/>
  <c r="E14" i="137"/>
  <c r="F14" i="137"/>
  <c r="G14" i="137"/>
  <c r="H14" i="137"/>
  <c r="I14" i="137"/>
  <c r="J14" i="137"/>
  <c r="K14" i="137"/>
  <c r="L14" i="137"/>
  <c r="M14" i="137"/>
  <c r="N14" i="137"/>
  <c r="O14" i="137"/>
  <c r="P14" i="137"/>
  <c r="Q14" i="137"/>
  <c r="R14" i="137"/>
  <c r="S14" i="137"/>
  <c r="T14" i="137"/>
  <c r="U14" i="137"/>
  <c r="V14" i="137"/>
  <c r="W14" i="137"/>
  <c r="X14" i="137"/>
  <c r="Y14" i="137"/>
  <c r="Z14" i="137"/>
  <c r="AA14" i="137"/>
  <c r="AB14" i="137"/>
  <c r="AC14" i="137"/>
  <c r="AD14" i="137"/>
  <c r="AE14" i="137"/>
  <c r="AF14" i="137"/>
  <c r="AG14" i="137"/>
  <c r="AH14" i="137"/>
  <c r="E15" i="137"/>
  <c r="F15" i="137"/>
  <c r="G15" i="137"/>
  <c r="H15" i="137"/>
  <c r="I15" i="137"/>
  <c r="J15" i="137"/>
  <c r="K15" i="137"/>
  <c r="L15" i="137"/>
  <c r="M15" i="137"/>
  <c r="N15" i="137"/>
  <c r="O15" i="137"/>
  <c r="P15" i="137"/>
  <c r="Q15" i="137"/>
  <c r="R15" i="137"/>
  <c r="S15" i="137"/>
  <c r="T15" i="137"/>
  <c r="U15" i="137"/>
  <c r="V15" i="137"/>
  <c r="W15" i="137"/>
  <c r="X15" i="137"/>
  <c r="Y15" i="137"/>
  <c r="Z15" i="137"/>
  <c r="AA15" i="137"/>
  <c r="AB15" i="137"/>
  <c r="AC15" i="137"/>
  <c r="AD15" i="137"/>
  <c r="AE15" i="137"/>
  <c r="AF15" i="137"/>
  <c r="AG15" i="137"/>
  <c r="AH15" i="137"/>
  <c r="E16" i="137"/>
  <c r="F16" i="137"/>
  <c r="G16" i="137"/>
  <c r="H16" i="137"/>
  <c r="I16" i="137"/>
  <c r="J16" i="137"/>
  <c r="K16" i="137"/>
  <c r="L16" i="137"/>
  <c r="M16" i="137"/>
  <c r="N16" i="137"/>
  <c r="O16" i="137"/>
  <c r="P16" i="137"/>
  <c r="Q16" i="137"/>
  <c r="R16" i="137"/>
  <c r="S16" i="137"/>
  <c r="T16" i="137"/>
  <c r="U16" i="137"/>
  <c r="V16" i="137"/>
  <c r="W16" i="137"/>
  <c r="X16" i="137"/>
  <c r="Y16" i="137"/>
  <c r="Z16" i="137"/>
  <c r="AA16" i="137"/>
  <c r="AB16" i="137"/>
  <c r="AC16" i="137"/>
  <c r="AD16" i="137"/>
  <c r="AE16" i="137"/>
  <c r="AF16" i="137"/>
  <c r="AG16" i="137"/>
  <c r="AH16" i="137"/>
  <c r="E17" i="137"/>
  <c r="F17" i="137"/>
  <c r="G17" i="137"/>
  <c r="H17" i="137"/>
  <c r="I17" i="137"/>
  <c r="J17" i="137"/>
  <c r="K17" i="137"/>
  <c r="L17" i="137"/>
  <c r="M17" i="137"/>
  <c r="N17" i="137"/>
  <c r="O17" i="137"/>
  <c r="P17" i="137"/>
  <c r="Q17" i="137"/>
  <c r="R17" i="137"/>
  <c r="S17" i="137"/>
  <c r="T17" i="137"/>
  <c r="U17" i="137"/>
  <c r="V17" i="137"/>
  <c r="W17" i="137"/>
  <c r="X17" i="137"/>
  <c r="Y17" i="137"/>
  <c r="Z17" i="137"/>
  <c r="AA17" i="137"/>
  <c r="AB17" i="137"/>
  <c r="AC17" i="137"/>
  <c r="AD17" i="137"/>
  <c r="AE17" i="137"/>
  <c r="AF17" i="137"/>
  <c r="AG17" i="137"/>
  <c r="AH17" i="137"/>
  <c r="E18" i="137"/>
  <c r="F18" i="137"/>
  <c r="G18" i="137"/>
  <c r="H18" i="137"/>
  <c r="I18" i="137"/>
  <c r="J18" i="137"/>
  <c r="K18" i="137"/>
  <c r="L18" i="137"/>
  <c r="M18" i="137"/>
  <c r="N18" i="137"/>
  <c r="O18" i="137"/>
  <c r="P18" i="137"/>
  <c r="Q18" i="137"/>
  <c r="R18" i="137"/>
  <c r="S18" i="137"/>
  <c r="T18" i="137"/>
  <c r="U18" i="137"/>
  <c r="V18" i="137"/>
  <c r="W18" i="137"/>
  <c r="X18" i="137"/>
  <c r="Y18" i="137"/>
  <c r="Z18" i="137"/>
  <c r="AA18" i="137"/>
  <c r="AB18" i="137"/>
  <c r="AC18" i="137"/>
  <c r="AD18" i="137"/>
  <c r="AE18" i="137"/>
  <c r="AF18" i="137"/>
  <c r="AG18" i="137"/>
  <c r="AH18" i="137"/>
  <c r="E19" i="137"/>
  <c r="F19" i="137"/>
  <c r="G19" i="137"/>
  <c r="H19" i="137"/>
  <c r="I19" i="137"/>
  <c r="J19" i="137"/>
  <c r="K19" i="137"/>
  <c r="L19" i="137"/>
  <c r="M19" i="137"/>
  <c r="N19" i="137"/>
  <c r="O19" i="137"/>
  <c r="P19" i="137"/>
  <c r="Q19" i="137"/>
  <c r="R19" i="137"/>
  <c r="S19" i="137"/>
  <c r="T19" i="137"/>
  <c r="U19" i="137"/>
  <c r="V19" i="137"/>
  <c r="W19" i="137"/>
  <c r="X19" i="137"/>
  <c r="Y19" i="137"/>
  <c r="Z19" i="137"/>
  <c r="AA19" i="137"/>
  <c r="AB19" i="137"/>
  <c r="AC19" i="137"/>
  <c r="AD19" i="137"/>
  <c r="AE19" i="137"/>
  <c r="AF19" i="137"/>
  <c r="AG19" i="137"/>
  <c r="AH19" i="137"/>
  <c r="E20" i="137"/>
  <c r="F20" i="137"/>
  <c r="G20" i="137"/>
  <c r="H20" i="137"/>
  <c r="I20" i="137"/>
  <c r="J20" i="137"/>
  <c r="K20" i="137"/>
  <c r="L20" i="137"/>
  <c r="M20" i="137"/>
  <c r="N20" i="137"/>
  <c r="O20" i="137"/>
  <c r="P20" i="137"/>
  <c r="Q20" i="137"/>
  <c r="R20" i="137"/>
  <c r="S20" i="137"/>
  <c r="T20" i="137"/>
  <c r="U20" i="137"/>
  <c r="V20" i="137"/>
  <c r="W20" i="137"/>
  <c r="X20" i="137"/>
  <c r="Y20" i="137"/>
  <c r="Z20" i="137"/>
  <c r="AA20" i="137"/>
  <c r="AB20" i="137"/>
  <c r="AC20" i="137"/>
  <c r="AD20" i="137"/>
  <c r="AE20" i="137"/>
  <c r="AF20" i="137"/>
  <c r="AG20" i="137"/>
  <c r="AH20" i="137"/>
  <c r="E21" i="137"/>
  <c r="F21" i="137"/>
  <c r="G21" i="137"/>
  <c r="H21" i="137"/>
  <c r="I21" i="137"/>
  <c r="J21" i="137"/>
  <c r="K21" i="137"/>
  <c r="L21" i="137"/>
  <c r="M21" i="137"/>
  <c r="N21" i="137"/>
  <c r="O21" i="137"/>
  <c r="P21" i="137"/>
  <c r="Q21" i="137"/>
  <c r="R21" i="137"/>
  <c r="S21" i="137"/>
  <c r="T21" i="137"/>
  <c r="U21" i="137"/>
  <c r="V21" i="137"/>
  <c r="W21" i="137"/>
  <c r="X21" i="137"/>
  <c r="Y21" i="137"/>
  <c r="Z21" i="137"/>
  <c r="AA21" i="137"/>
  <c r="AB21" i="137"/>
  <c r="AC21" i="137"/>
  <c r="AD21" i="137"/>
  <c r="AE21" i="137"/>
  <c r="AF21" i="137"/>
  <c r="AG21" i="137"/>
  <c r="AH21" i="137"/>
  <c r="E22" i="137"/>
  <c r="F22" i="137"/>
  <c r="G22" i="137"/>
  <c r="H22" i="137"/>
  <c r="I22" i="137"/>
  <c r="J22" i="137"/>
  <c r="K22" i="137"/>
  <c r="L22" i="137"/>
  <c r="M22" i="137"/>
  <c r="N22" i="137"/>
  <c r="O22" i="137"/>
  <c r="P22" i="137"/>
  <c r="Q22" i="137"/>
  <c r="R22" i="137"/>
  <c r="S22" i="137"/>
  <c r="T22" i="137"/>
  <c r="U22" i="137"/>
  <c r="V22" i="137"/>
  <c r="W22" i="137"/>
  <c r="X22" i="137"/>
  <c r="Y22" i="137"/>
  <c r="Z22" i="137"/>
  <c r="AA22" i="137"/>
  <c r="AB22" i="137"/>
  <c r="AC22" i="137"/>
  <c r="AD22" i="137"/>
  <c r="AE22" i="137"/>
  <c r="AF22" i="137"/>
  <c r="AG22" i="137"/>
  <c r="AH22" i="137"/>
  <c r="E23" i="137"/>
  <c r="F23" i="137"/>
  <c r="G23" i="137"/>
  <c r="H23" i="137"/>
  <c r="I23" i="137"/>
  <c r="J23" i="137"/>
  <c r="K23" i="137"/>
  <c r="L23" i="137"/>
  <c r="M23" i="137"/>
  <c r="N23" i="137"/>
  <c r="O23" i="137"/>
  <c r="P23" i="137"/>
  <c r="Q23" i="137"/>
  <c r="R23" i="137"/>
  <c r="S23" i="137"/>
  <c r="T23" i="137"/>
  <c r="U23" i="137"/>
  <c r="V23" i="137"/>
  <c r="W23" i="137"/>
  <c r="X23" i="137"/>
  <c r="Y23" i="137"/>
  <c r="Z23" i="137"/>
  <c r="AA23" i="137"/>
  <c r="AB23" i="137"/>
  <c r="AC23" i="137"/>
  <c r="AD23" i="137"/>
  <c r="AE23" i="137"/>
  <c r="AF23" i="137"/>
  <c r="AG23" i="137"/>
  <c r="AH23" i="137"/>
  <c r="E24" i="137"/>
  <c r="F24" i="137"/>
  <c r="G24" i="137"/>
  <c r="H24" i="137"/>
  <c r="I24" i="137"/>
  <c r="J24" i="137"/>
  <c r="K24" i="137"/>
  <c r="L24" i="137"/>
  <c r="M24" i="137"/>
  <c r="N24" i="137"/>
  <c r="O24" i="137"/>
  <c r="P24" i="137"/>
  <c r="Q24" i="137"/>
  <c r="R24" i="137"/>
  <c r="S24" i="137"/>
  <c r="T24" i="137"/>
  <c r="U24" i="137"/>
  <c r="V24" i="137"/>
  <c r="W24" i="137"/>
  <c r="X24" i="137"/>
  <c r="Y24" i="137"/>
  <c r="Z24" i="137"/>
  <c r="AA24" i="137"/>
  <c r="AB24" i="137"/>
  <c r="AC24" i="137"/>
  <c r="AD24" i="137"/>
  <c r="AE24" i="137"/>
  <c r="AF24" i="137"/>
  <c r="AG24" i="137"/>
  <c r="AH24" i="137"/>
  <c r="E25" i="137"/>
  <c r="F25" i="137"/>
  <c r="G25" i="137"/>
  <c r="H25" i="137"/>
  <c r="I25" i="137"/>
  <c r="J25" i="137"/>
  <c r="K25" i="137"/>
  <c r="L25" i="137"/>
  <c r="M25" i="137"/>
  <c r="N25" i="137"/>
  <c r="O25" i="137"/>
  <c r="P25" i="137"/>
  <c r="Q25" i="137"/>
  <c r="R25" i="137"/>
  <c r="S25" i="137"/>
  <c r="T25" i="137"/>
  <c r="U25" i="137"/>
  <c r="V25" i="137"/>
  <c r="W25" i="137"/>
  <c r="X25" i="137"/>
  <c r="Y25" i="137"/>
  <c r="Z25" i="137"/>
  <c r="AA25" i="137"/>
  <c r="AB25" i="137"/>
  <c r="AC25" i="137"/>
  <c r="AD25" i="137"/>
  <c r="AE25" i="137"/>
  <c r="AF25" i="137"/>
  <c r="AG25" i="137"/>
  <c r="AH25" i="137"/>
  <c r="E26" i="137"/>
  <c r="F26" i="137"/>
  <c r="G26" i="137"/>
  <c r="H26" i="137"/>
  <c r="I26" i="137"/>
  <c r="J26" i="137"/>
  <c r="K26" i="137"/>
  <c r="L26" i="137"/>
  <c r="M26" i="137"/>
  <c r="N26" i="137"/>
  <c r="O26" i="137"/>
  <c r="P26" i="137"/>
  <c r="Q26" i="137"/>
  <c r="R26" i="137"/>
  <c r="S26" i="137"/>
  <c r="T26" i="137"/>
  <c r="U26" i="137"/>
  <c r="V26" i="137"/>
  <c r="W26" i="137"/>
  <c r="X26" i="137"/>
  <c r="Y26" i="137"/>
  <c r="Z26" i="137"/>
  <c r="AA26" i="137"/>
  <c r="AB26" i="137"/>
  <c r="AC26" i="137"/>
  <c r="AD26" i="137"/>
  <c r="AE26" i="137"/>
  <c r="AF26" i="137"/>
  <c r="AG26" i="137"/>
  <c r="AH26" i="137"/>
  <c r="D6" i="137"/>
  <c r="D7" i="137"/>
  <c r="D8" i="137"/>
  <c r="D9" i="137"/>
  <c r="D10" i="137"/>
  <c r="D11" i="137"/>
  <c r="D12" i="137"/>
  <c r="D13" i="137"/>
  <c r="D14" i="137"/>
  <c r="D15" i="137"/>
  <c r="D16" i="137"/>
  <c r="D17" i="137"/>
  <c r="D18" i="137"/>
  <c r="D19" i="137"/>
  <c r="D20" i="137"/>
  <c r="D21" i="137"/>
  <c r="D22" i="137"/>
  <c r="D23" i="137"/>
  <c r="D24" i="137"/>
  <c r="D25" i="137"/>
  <c r="C481" i="137"/>
  <c r="C504" i="137"/>
  <c r="C527" i="137"/>
  <c r="C458" i="137"/>
  <c r="C435" i="137"/>
  <c r="C412" i="137"/>
  <c r="C389" i="137"/>
  <c r="C366" i="137"/>
  <c r="C343" i="137"/>
  <c r="C320" i="137"/>
  <c r="C297" i="137"/>
  <c r="C274" i="137"/>
  <c r="C251" i="137"/>
  <c r="C228" i="137"/>
  <c r="C205" i="137"/>
  <c r="C182" i="137"/>
  <c r="C159" i="137"/>
  <c r="C136" i="137"/>
  <c r="C113" i="137"/>
  <c r="C90" i="137"/>
  <c r="C91" i="137"/>
  <c r="C67" i="137"/>
  <c r="C530" i="137"/>
  <c r="C507" i="137"/>
  <c r="C484" i="137"/>
  <c r="C461" i="137"/>
  <c r="C438" i="137"/>
  <c r="C415" i="137"/>
  <c r="C392" i="137"/>
  <c r="C369" i="137"/>
  <c r="C346" i="137"/>
  <c r="C323" i="137"/>
  <c r="C300" i="137"/>
  <c r="C277" i="137"/>
  <c r="C254" i="137"/>
  <c r="C231" i="137"/>
  <c r="C208" i="137"/>
  <c r="C185" i="137"/>
  <c r="C162" i="137"/>
  <c r="C139" i="137"/>
  <c r="C116" i="137"/>
  <c r="C93" i="137"/>
  <c r="C70" i="137"/>
  <c r="C522" i="137"/>
  <c r="C521" i="137"/>
  <c r="C499" i="137"/>
  <c r="C498" i="137"/>
  <c r="C476" i="137"/>
  <c r="C475" i="137"/>
  <c r="C477" i="137"/>
  <c r="C453" i="137"/>
  <c r="C452" i="137"/>
  <c r="C430" i="137"/>
  <c r="C429" i="137"/>
  <c r="C407" i="137"/>
  <c r="C406" i="137"/>
  <c r="C384" i="137"/>
  <c r="C383" i="137"/>
  <c r="C361" i="137"/>
  <c r="C360" i="137"/>
  <c r="C338" i="137"/>
  <c r="C337" i="137"/>
  <c r="C315" i="137"/>
  <c r="C314" i="137"/>
  <c r="C292" i="137"/>
  <c r="C291" i="137"/>
  <c r="C269" i="137"/>
  <c r="C268" i="137"/>
  <c r="C246" i="137"/>
  <c r="C245" i="137"/>
  <c r="C223" i="137"/>
  <c r="C222" i="137"/>
  <c r="C200" i="137"/>
  <c r="C199" i="137"/>
  <c r="C177" i="137"/>
  <c r="C176" i="137"/>
  <c r="C154" i="137"/>
  <c r="C153" i="137"/>
  <c r="C131" i="137"/>
  <c r="C130" i="137"/>
  <c r="C108" i="137"/>
  <c r="C107" i="137"/>
  <c r="C85" i="137"/>
  <c r="C84" i="137"/>
  <c r="C62" i="137"/>
  <c r="C61" i="137"/>
  <c r="C47" i="137"/>
  <c r="C44" i="137"/>
  <c r="C39" i="137"/>
  <c r="C38" i="137"/>
  <c r="E5" i="136"/>
  <c r="F5" i="136"/>
  <c r="G5" i="136"/>
  <c r="H5" i="136"/>
  <c r="I5" i="136"/>
  <c r="J5" i="136"/>
  <c r="K5" i="136"/>
  <c r="L5" i="136"/>
  <c r="M5" i="136"/>
  <c r="N5" i="136"/>
  <c r="O5" i="136"/>
  <c r="P5" i="136"/>
  <c r="Q5" i="136"/>
  <c r="R5" i="136"/>
  <c r="S5" i="136"/>
  <c r="T5" i="136"/>
  <c r="U5" i="136"/>
  <c r="V5" i="136"/>
  <c r="W5" i="136"/>
  <c r="X5" i="136"/>
  <c r="Y5" i="136"/>
  <c r="Z5" i="136"/>
  <c r="AA5" i="136"/>
  <c r="AB5" i="136"/>
  <c r="AC5" i="136"/>
  <c r="AD5" i="136"/>
  <c r="AE5" i="136"/>
  <c r="AF5" i="136"/>
  <c r="AG5" i="136"/>
  <c r="AH5" i="136"/>
  <c r="E6" i="136"/>
  <c r="F6" i="136"/>
  <c r="G6" i="136"/>
  <c r="H6" i="136"/>
  <c r="I6" i="136"/>
  <c r="J6" i="136"/>
  <c r="K6" i="136"/>
  <c r="L6" i="136"/>
  <c r="M6" i="136"/>
  <c r="N6" i="136"/>
  <c r="O6" i="136"/>
  <c r="P6" i="136"/>
  <c r="Q6" i="136"/>
  <c r="R6" i="136"/>
  <c r="S6" i="136"/>
  <c r="T6" i="136"/>
  <c r="U6" i="136"/>
  <c r="V6" i="136"/>
  <c r="W6" i="136"/>
  <c r="X6" i="136"/>
  <c r="Y6" i="136"/>
  <c r="Z6" i="136"/>
  <c r="AA6" i="136"/>
  <c r="AB6" i="136"/>
  <c r="AC6" i="136"/>
  <c r="AD6" i="136"/>
  <c r="AE6" i="136"/>
  <c r="AF6" i="136"/>
  <c r="AG6" i="136"/>
  <c r="AH6" i="136"/>
  <c r="E7" i="136"/>
  <c r="F7" i="136"/>
  <c r="G7" i="136"/>
  <c r="H7" i="136"/>
  <c r="I7" i="136"/>
  <c r="J7" i="136"/>
  <c r="K7" i="136"/>
  <c r="L7" i="136"/>
  <c r="M7" i="136"/>
  <c r="N7" i="136"/>
  <c r="O7" i="136"/>
  <c r="P7" i="136"/>
  <c r="Q7" i="136"/>
  <c r="R7" i="136"/>
  <c r="S7" i="136"/>
  <c r="T7" i="136"/>
  <c r="U7" i="136"/>
  <c r="V7" i="136"/>
  <c r="W7" i="136"/>
  <c r="X7" i="136"/>
  <c r="Y7" i="136"/>
  <c r="Z7" i="136"/>
  <c r="AA7" i="136"/>
  <c r="AB7" i="136"/>
  <c r="AC7" i="136"/>
  <c r="AD7" i="136"/>
  <c r="AE7" i="136"/>
  <c r="AF7" i="136"/>
  <c r="AG7" i="136"/>
  <c r="AH7" i="136"/>
  <c r="E8" i="136"/>
  <c r="F8" i="136"/>
  <c r="G8" i="136"/>
  <c r="H8" i="136"/>
  <c r="I8" i="136"/>
  <c r="J8" i="136"/>
  <c r="K8" i="136"/>
  <c r="L8" i="136"/>
  <c r="M8" i="136"/>
  <c r="N8" i="136"/>
  <c r="O8" i="136"/>
  <c r="P8" i="136"/>
  <c r="Q8" i="136"/>
  <c r="R8" i="136"/>
  <c r="S8" i="136"/>
  <c r="T8" i="136"/>
  <c r="U8" i="136"/>
  <c r="V8" i="136"/>
  <c r="W8" i="136"/>
  <c r="X8" i="136"/>
  <c r="Y8" i="136"/>
  <c r="Z8" i="136"/>
  <c r="AA8" i="136"/>
  <c r="AB8" i="136"/>
  <c r="AC8" i="136"/>
  <c r="AD8" i="136"/>
  <c r="AE8" i="136"/>
  <c r="AF8" i="136"/>
  <c r="AG8" i="136"/>
  <c r="AH8" i="136"/>
  <c r="E9" i="136"/>
  <c r="F9" i="136"/>
  <c r="G9" i="136"/>
  <c r="H9" i="136"/>
  <c r="I9" i="136"/>
  <c r="J9" i="136"/>
  <c r="K9" i="136"/>
  <c r="L9" i="136"/>
  <c r="M9" i="136"/>
  <c r="N9" i="136"/>
  <c r="O9" i="136"/>
  <c r="P9" i="136"/>
  <c r="Q9" i="136"/>
  <c r="R9" i="136"/>
  <c r="S9" i="136"/>
  <c r="T9" i="136"/>
  <c r="U9" i="136"/>
  <c r="V9" i="136"/>
  <c r="W9" i="136"/>
  <c r="X9" i="136"/>
  <c r="Y9" i="136"/>
  <c r="Z9" i="136"/>
  <c r="AA9" i="136"/>
  <c r="AB9" i="136"/>
  <c r="AC9" i="136"/>
  <c r="AD9" i="136"/>
  <c r="AE9" i="136"/>
  <c r="AF9" i="136"/>
  <c r="AG9" i="136"/>
  <c r="AH9" i="136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Q10" i="136"/>
  <c r="R10" i="136"/>
  <c r="S10" i="136"/>
  <c r="T10" i="136"/>
  <c r="U10" i="136"/>
  <c r="V10" i="136"/>
  <c r="W10" i="136"/>
  <c r="X10" i="136"/>
  <c r="Y10" i="136"/>
  <c r="Z10" i="136"/>
  <c r="AA10" i="136"/>
  <c r="AB10" i="136"/>
  <c r="AC10" i="136"/>
  <c r="AD10" i="136"/>
  <c r="AE10" i="136"/>
  <c r="AF10" i="136"/>
  <c r="AG10" i="136"/>
  <c r="AH10" i="136"/>
  <c r="E11" i="136"/>
  <c r="F11" i="136"/>
  <c r="G11" i="136"/>
  <c r="H11" i="136"/>
  <c r="I11" i="136"/>
  <c r="J11" i="136"/>
  <c r="K11" i="136"/>
  <c r="L11" i="136"/>
  <c r="M11" i="136"/>
  <c r="N11" i="136"/>
  <c r="O11" i="136"/>
  <c r="P11" i="136"/>
  <c r="Q11" i="136"/>
  <c r="R11" i="136"/>
  <c r="S11" i="136"/>
  <c r="T11" i="136"/>
  <c r="U11" i="136"/>
  <c r="V11" i="136"/>
  <c r="W11" i="136"/>
  <c r="X11" i="136"/>
  <c r="Y11" i="136"/>
  <c r="Z11" i="136"/>
  <c r="AA11" i="136"/>
  <c r="AB11" i="136"/>
  <c r="AC11" i="136"/>
  <c r="AD11" i="136"/>
  <c r="AE11" i="136"/>
  <c r="AF11" i="136"/>
  <c r="AG11" i="136"/>
  <c r="AH11" i="136"/>
  <c r="E12" i="136"/>
  <c r="F12" i="136"/>
  <c r="G12" i="136"/>
  <c r="H12" i="136"/>
  <c r="I12" i="136"/>
  <c r="J12" i="136"/>
  <c r="K12" i="136"/>
  <c r="L12" i="136"/>
  <c r="M12" i="136"/>
  <c r="N12" i="136"/>
  <c r="O12" i="136"/>
  <c r="P12" i="136"/>
  <c r="Q12" i="136"/>
  <c r="R12" i="136"/>
  <c r="S12" i="136"/>
  <c r="T12" i="136"/>
  <c r="U12" i="136"/>
  <c r="V12" i="136"/>
  <c r="W12" i="136"/>
  <c r="X12" i="136"/>
  <c r="Y12" i="136"/>
  <c r="Z12" i="136"/>
  <c r="AA12" i="136"/>
  <c r="AB12" i="136"/>
  <c r="AC12" i="136"/>
  <c r="AD12" i="136"/>
  <c r="AE12" i="136"/>
  <c r="AF12" i="136"/>
  <c r="AG12" i="136"/>
  <c r="AH12" i="136"/>
  <c r="E13" i="136"/>
  <c r="F13" i="136"/>
  <c r="G13" i="136"/>
  <c r="H13" i="136"/>
  <c r="I13" i="136"/>
  <c r="J13" i="136"/>
  <c r="K13" i="136"/>
  <c r="L13" i="136"/>
  <c r="M13" i="136"/>
  <c r="N13" i="136"/>
  <c r="O13" i="136"/>
  <c r="P13" i="136"/>
  <c r="Q13" i="136"/>
  <c r="R13" i="136"/>
  <c r="S13" i="136"/>
  <c r="T13" i="136"/>
  <c r="U13" i="136"/>
  <c r="V13" i="136"/>
  <c r="W13" i="136"/>
  <c r="X13" i="136"/>
  <c r="Y13" i="136"/>
  <c r="Z13" i="136"/>
  <c r="AA13" i="136"/>
  <c r="AB13" i="136"/>
  <c r="AC13" i="136"/>
  <c r="AD13" i="136"/>
  <c r="AE13" i="136"/>
  <c r="AF13" i="136"/>
  <c r="AG13" i="136"/>
  <c r="AH13" i="136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Q14" i="136"/>
  <c r="R14" i="136"/>
  <c r="S14" i="136"/>
  <c r="T14" i="136"/>
  <c r="U14" i="136"/>
  <c r="V14" i="136"/>
  <c r="W14" i="136"/>
  <c r="X14" i="136"/>
  <c r="Y14" i="136"/>
  <c r="Z14" i="136"/>
  <c r="AA14" i="136"/>
  <c r="AB14" i="136"/>
  <c r="AC14" i="136"/>
  <c r="AD14" i="136"/>
  <c r="AE14" i="136"/>
  <c r="AF14" i="136"/>
  <c r="AG14" i="136"/>
  <c r="AH14" i="136"/>
  <c r="E15" i="136"/>
  <c r="F15" i="136"/>
  <c r="G15" i="136"/>
  <c r="H15" i="136"/>
  <c r="I15" i="136"/>
  <c r="J15" i="136"/>
  <c r="K15" i="136"/>
  <c r="L15" i="136"/>
  <c r="M15" i="136"/>
  <c r="N15" i="136"/>
  <c r="O15" i="136"/>
  <c r="P15" i="136"/>
  <c r="Q15" i="136"/>
  <c r="R15" i="136"/>
  <c r="S15" i="136"/>
  <c r="T15" i="136"/>
  <c r="U15" i="136"/>
  <c r="V15" i="136"/>
  <c r="W15" i="136"/>
  <c r="X15" i="136"/>
  <c r="Y15" i="136"/>
  <c r="Z15" i="136"/>
  <c r="AA15" i="136"/>
  <c r="AB15" i="136"/>
  <c r="AC15" i="136"/>
  <c r="AD15" i="136"/>
  <c r="AE15" i="136"/>
  <c r="AF15" i="136"/>
  <c r="AG15" i="136"/>
  <c r="AH15" i="136"/>
  <c r="E16" i="136"/>
  <c r="F16" i="136"/>
  <c r="G16" i="136"/>
  <c r="H16" i="136"/>
  <c r="I16" i="136"/>
  <c r="J16" i="136"/>
  <c r="K16" i="136"/>
  <c r="L16" i="136"/>
  <c r="M16" i="136"/>
  <c r="N16" i="136"/>
  <c r="O16" i="136"/>
  <c r="P16" i="136"/>
  <c r="Q16" i="136"/>
  <c r="R16" i="136"/>
  <c r="S16" i="136"/>
  <c r="T16" i="136"/>
  <c r="U16" i="136"/>
  <c r="V16" i="136"/>
  <c r="W16" i="136"/>
  <c r="X16" i="136"/>
  <c r="Y16" i="136"/>
  <c r="Z16" i="136"/>
  <c r="AA16" i="136"/>
  <c r="AB16" i="136"/>
  <c r="AC16" i="136"/>
  <c r="AD16" i="136"/>
  <c r="AE16" i="136"/>
  <c r="AF16" i="136"/>
  <c r="AG16" i="136"/>
  <c r="AH16" i="136"/>
  <c r="E17" i="136"/>
  <c r="F17" i="136"/>
  <c r="G17" i="136"/>
  <c r="H17" i="136"/>
  <c r="I17" i="136"/>
  <c r="J17" i="136"/>
  <c r="K17" i="136"/>
  <c r="L17" i="136"/>
  <c r="M17" i="136"/>
  <c r="N17" i="136"/>
  <c r="O17" i="136"/>
  <c r="P17" i="136"/>
  <c r="Q17" i="136"/>
  <c r="R17" i="136"/>
  <c r="S17" i="136"/>
  <c r="T17" i="136"/>
  <c r="U17" i="136"/>
  <c r="V17" i="136"/>
  <c r="W17" i="136"/>
  <c r="X17" i="136"/>
  <c r="Y17" i="136"/>
  <c r="Z17" i="136"/>
  <c r="AA17" i="136"/>
  <c r="AB17" i="136"/>
  <c r="AC17" i="136"/>
  <c r="AD17" i="136"/>
  <c r="AE17" i="136"/>
  <c r="AF17" i="136"/>
  <c r="AG17" i="136"/>
  <c r="AH17" i="136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Q18" i="136"/>
  <c r="R18" i="136"/>
  <c r="S18" i="136"/>
  <c r="T18" i="136"/>
  <c r="U18" i="136"/>
  <c r="V18" i="136"/>
  <c r="W18" i="136"/>
  <c r="X18" i="136"/>
  <c r="Y18" i="136"/>
  <c r="Z18" i="136"/>
  <c r="AA18" i="136"/>
  <c r="AB18" i="136"/>
  <c r="AC18" i="136"/>
  <c r="AD18" i="136"/>
  <c r="AE18" i="136"/>
  <c r="AF18" i="136"/>
  <c r="AG18" i="136"/>
  <c r="AH18" i="136"/>
  <c r="E19" i="136"/>
  <c r="F19" i="136"/>
  <c r="G19" i="136"/>
  <c r="H19" i="136"/>
  <c r="I19" i="136"/>
  <c r="J19" i="136"/>
  <c r="K19" i="136"/>
  <c r="L19" i="136"/>
  <c r="M19" i="136"/>
  <c r="N19" i="136"/>
  <c r="O19" i="136"/>
  <c r="P19" i="136"/>
  <c r="Q19" i="136"/>
  <c r="R19" i="136"/>
  <c r="S19" i="136"/>
  <c r="T19" i="136"/>
  <c r="U19" i="136"/>
  <c r="V19" i="136"/>
  <c r="W19" i="136"/>
  <c r="X19" i="136"/>
  <c r="Y19" i="136"/>
  <c r="Z19" i="136"/>
  <c r="AA19" i="136"/>
  <c r="AB19" i="136"/>
  <c r="AC19" i="136"/>
  <c r="AD19" i="136"/>
  <c r="AE19" i="136"/>
  <c r="AF19" i="136"/>
  <c r="AG19" i="136"/>
  <c r="AH19" i="136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Q20" i="136"/>
  <c r="R20" i="136"/>
  <c r="S20" i="136"/>
  <c r="T20" i="136"/>
  <c r="U20" i="136"/>
  <c r="V20" i="136"/>
  <c r="W20" i="136"/>
  <c r="X20" i="136"/>
  <c r="Y20" i="136"/>
  <c r="Z20" i="136"/>
  <c r="AA20" i="136"/>
  <c r="AB20" i="136"/>
  <c r="AC20" i="136"/>
  <c r="AD20" i="136"/>
  <c r="AE20" i="136"/>
  <c r="AF20" i="136"/>
  <c r="AG20" i="136"/>
  <c r="AH20" i="136"/>
  <c r="E21" i="136"/>
  <c r="F21" i="136"/>
  <c r="G21" i="136"/>
  <c r="H21" i="136"/>
  <c r="I21" i="136"/>
  <c r="J21" i="136"/>
  <c r="K21" i="136"/>
  <c r="L21" i="136"/>
  <c r="M21" i="136"/>
  <c r="N21" i="136"/>
  <c r="O21" i="136"/>
  <c r="P21" i="136"/>
  <c r="Q21" i="136"/>
  <c r="R21" i="136"/>
  <c r="S21" i="136"/>
  <c r="T21" i="136"/>
  <c r="U21" i="136"/>
  <c r="V21" i="136"/>
  <c r="W21" i="136"/>
  <c r="X21" i="136"/>
  <c r="Y21" i="136"/>
  <c r="Z21" i="136"/>
  <c r="AA21" i="136"/>
  <c r="AB21" i="136"/>
  <c r="AC21" i="136"/>
  <c r="AD21" i="136"/>
  <c r="AE21" i="136"/>
  <c r="AF21" i="136"/>
  <c r="AG21" i="136"/>
  <c r="AH21" i="136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Q22" i="136"/>
  <c r="R22" i="136"/>
  <c r="S22" i="136"/>
  <c r="T22" i="136"/>
  <c r="U22" i="136"/>
  <c r="V22" i="136"/>
  <c r="W22" i="136"/>
  <c r="X22" i="136"/>
  <c r="Y22" i="136"/>
  <c r="Z22" i="136"/>
  <c r="AA22" i="136"/>
  <c r="AB22" i="136"/>
  <c r="AC22" i="136"/>
  <c r="AD22" i="136"/>
  <c r="AE22" i="136"/>
  <c r="AF22" i="136"/>
  <c r="AG22" i="136"/>
  <c r="AH22" i="136"/>
  <c r="E23" i="136"/>
  <c r="F23" i="136"/>
  <c r="G23" i="136"/>
  <c r="H23" i="136"/>
  <c r="I23" i="136"/>
  <c r="J23" i="136"/>
  <c r="K23" i="136"/>
  <c r="L23" i="136"/>
  <c r="M23" i="136"/>
  <c r="N23" i="136"/>
  <c r="O23" i="136"/>
  <c r="P23" i="136"/>
  <c r="Q23" i="136"/>
  <c r="R23" i="136"/>
  <c r="S23" i="136"/>
  <c r="T23" i="136"/>
  <c r="U23" i="136"/>
  <c r="V23" i="136"/>
  <c r="W23" i="136"/>
  <c r="X23" i="136"/>
  <c r="Y23" i="136"/>
  <c r="Z23" i="136"/>
  <c r="AA23" i="136"/>
  <c r="AB23" i="136"/>
  <c r="AC23" i="136"/>
  <c r="AD23" i="136"/>
  <c r="AE23" i="136"/>
  <c r="AF23" i="136"/>
  <c r="AG23" i="136"/>
  <c r="AH23" i="13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Q24" i="136"/>
  <c r="R24" i="136"/>
  <c r="S24" i="136"/>
  <c r="T24" i="136"/>
  <c r="U24" i="136"/>
  <c r="V24" i="136"/>
  <c r="W24" i="136"/>
  <c r="X24" i="136"/>
  <c r="Y24" i="136"/>
  <c r="Z24" i="136"/>
  <c r="AA24" i="136"/>
  <c r="AB24" i="136"/>
  <c r="AC24" i="136"/>
  <c r="AD24" i="136"/>
  <c r="AE24" i="136"/>
  <c r="AF24" i="136"/>
  <c r="AG24" i="136"/>
  <c r="AH24" i="136"/>
  <c r="E25" i="136"/>
  <c r="F25" i="136"/>
  <c r="G25" i="136"/>
  <c r="H25" i="136"/>
  <c r="I25" i="136"/>
  <c r="J25" i="136"/>
  <c r="K25" i="136"/>
  <c r="L25" i="136"/>
  <c r="M25" i="136"/>
  <c r="N25" i="136"/>
  <c r="O25" i="136"/>
  <c r="P25" i="136"/>
  <c r="Q25" i="136"/>
  <c r="R25" i="136"/>
  <c r="S25" i="136"/>
  <c r="T25" i="136"/>
  <c r="U25" i="136"/>
  <c r="V25" i="136"/>
  <c r="W25" i="136"/>
  <c r="X25" i="136"/>
  <c r="Y25" i="136"/>
  <c r="Z25" i="136"/>
  <c r="AA25" i="136"/>
  <c r="AB25" i="136"/>
  <c r="AC25" i="136"/>
  <c r="AD25" i="136"/>
  <c r="AE25" i="136"/>
  <c r="AF25" i="136"/>
  <c r="AG25" i="136"/>
  <c r="AH25" i="136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Q26" i="136"/>
  <c r="R26" i="136"/>
  <c r="S26" i="136"/>
  <c r="T26" i="136"/>
  <c r="U26" i="136"/>
  <c r="V26" i="136"/>
  <c r="W26" i="136"/>
  <c r="X26" i="136"/>
  <c r="Y26" i="136"/>
  <c r="Z26" i="136"/>
  <c r="AA26" i="136"/>
  <c r="AB26" i="136"/>
  <c r="AC26" i="136"/>
  <c r="AD26" i="136"/>
  <c r="AE26" i="136"/>
  <c r="AF26" i="136"/>
  <c r="AG26" i="136"/>
  <c r="AH26" i="136"/>
  <c r="D6" i="136"/>
  <c r="D7" i="136"/>
  <c r="D8" i="136"/>
  <c r="D9" i="136"/>
  <c r="D10" i="136"/>
  <c r="D11" i="136"/>
  <c r="D12" i="136"/>
  <c r="D13" i="136"/>
  <c r="D14" i="136"/>
  <c r="D15" i="136"/>
  <c r="D16" i="136"/>
  <c r="D17" i="136"/>
  <c r="D18" i="136"/>
  <c r="D19" i="136"/>
  <c r="D20" i="136"/>
  <c r="D21" i="136"/>
  <c r="D22" i="136"/>
  <c r="D23" i="136"/>
  <c r="D24" i="136"/>
  <c r="D25" i="136"/>
  <c r="D26" i="136"/>
  <c r="C550" i="136"/>
  <c r="C527" i="136"/>
  <c r="C504" i="136"/>
  <c r="C481" i="136"/>
  <c r="C458" i="136"/>
  <c r="C435" i="136"/>
  <c r="C412" i="136"/>
  <c r="C389" i="136"/>
  <c r="C366" i="136"/>
  <c r="C343" i="136"/>
  <c r="C320" i="136"/>
  <c r="C297" i="136"/>
  <c r="C274" i="136"/>
  <c r="C251" i="136"/>
  <c r="C228" i="136"/>
  <c r="C205" i="136"/>
  <c r="C182" i="136"/>
  <c r="C159" i="136"/>
  <c r="C136" i="136"/>
  <c r="C113" i="136"/>
  <c r="C90" i="136"/>
  <c r="C67" i="136"/>
  <c r="C545" i="136"/>
  <c r="C522" i="136"/>
  <c r="C499" i="136"/>
  <c r="C476" i="136"/>
  <c r="C453" i="136"/>
  <c r="C430" i="136"/>
  <c r="C407" i="136"/>
  <c r="C384" i="136"/>
  <c r="C361" i="136"/>
  <c r="C338" i="136"/>
  <c r="C315" i="136"/>
  <c r="C292" i="136"/>
  <c r="C269" i="136"/>
  <c r="C246" i="136"/>
  <c r="C223" i="136"/>
  <c r="C200" i="136"/>
  <c r="C177" i="136"/>
  <c r="C154" i="136"/>
  <c r="C131" i="136"/>
  <c r="C108" i="136"/>
  <c r="C85" i="136"/>
  <c r="C62" i="136"/>
  <c r="D5" i="136"/>
  <c r="C370" i="136"/>
  <c r="C382" i="136"/>
  <c r="C393" i="136"/>
  <c r="C405" i="136"/>
  <c r="C416" i="136"/>
  <c r="C428" i="136"/>
  <c r="C439" i="136"/>
  <c r="C462" i="136"/>
  <c r="C554" i="136"/>
  <c r="C451" i="136"/>
  <c r="C474" i="136"/>
  <c r="C508" i="136"/>
  <c r="C485" i="136"/>
  <c r="C497" i="136"/>
  <c r="C531" i="136"/>
  <c r="C520" i="136"/>
  <c r="C347" i="136"/>
  <c r="C324" i="136"/>
  <c r="C301" i="136"/>
  <c r="C278" i="136"/>
  <c r="C255" i="136"/>
  <c r="C232" i="136"/>
  <c r="C209" i="136"/>
  <c r="C186" i="136"/>
  <c r="C163" i="136"/>
  <c r="C140" i="136"/>
  <c r="C117" i="136"/>
  <c r="C94" i="136"/>
  <c r="C71" i="136"/>
  <c r="C359" i="136"/>
  <c r="C543" i="136"/>
  <c r="C336" i="136"/>
  <c r="C313" i="136"/>
  <c r="C290" i="136"/>
  <c r="C267" i="136"/>
  <c r="C244" i="136"/>
  <c r="C221" i="136"/>
  <c r="C198" i="136"/>
  <c r="C175" i="136"/>
  <c r="C152" i="136"/>
  <c r="C129" i="136"/>
  <c r="C106" i="136"/>
  <c r="C83" i="136"/>
  <c r="C60" i="136"/>
  <c r="C535" i="136"/>
  <c r="C512" i="136"/>
  <c r="C489" i="136"/>
  <c r="C466" i="136"/>
  <c r="C443" i="136"/>
  <c r="C420" i="136"/>
  <c r="C397" i="136"/>
  <c r="C374" i="136"/>
  <c r="C351" i="136"/>
  <c r="C328" i="136"/>
  <c r="C305" i="136"/>
  <c r="C282" i="136"/>
  <c r="C259" i="136"/>
  <c r="C236" i="136"/>
  <c r="C213" i="136"/>
  <c r="C190" i="136"/>
  <c r="C167" i="136"/>
  <c r="C144" i="136"/>
  <c r="C121" i="136"/>
  <c r="C98" i="136"/>
  <c r="C75" i="136"/>
  <c r="C52" i="136"/>
  <c r="C48" i="136"/>
  <c r="C44" i="136"/>
  <c r="C39" i="136"/>
  <c r="C37" i="136"/>
  <c r="C29" i="136"/>
  <c r="C343" i="149"/>
  <c r="C366" i="149"/>
  <c r="C389" i="149"/>
  <c r="C412" i="149"/>
  <c r="C435" i="149"/>
  <c r="C458" i="149"/>
  <c r="C481" i="149"/>
  <c r="C320" i="149"/>
  <c r="C297" i="149"/>
  <c r="C274" i="149"/>
  <c r="C251" i="149"/>
  <c r="C228" i="149"/>
  <c r="C205" i="149"/>
  <c r="C182" i="149"/>
  <c r="C159" i="149"/>
  <c r="C136" i="149"/>
  <c r="C113" i="149"/>
  <c r="C90" i="149"/>
  <c r="C476" i="149"/>
  <c r="C475" i="149"/>
  <c r="C474" i="149"/>
  <c r="C453" i="149"/>
  <c r="C452" i="149"/>
  <c r="C451" i="149"/>
  <c r="C430" i="149"/>
  <c r="C429" i="149"/>
  <c r="C428" i="149"/>
  <c r="C407" i="149"/>
  <c r="C406" i="149"/>
  <c r="C405" i="149"/>
  <c r="C384" i="149"/>
  <c r="C383" i="149"/>
  <c r="C382" i="149"/>
  <c r="C361" i="149"/>
  <c r="C360" i="149"/>
  <c r="C359" i="149"/>
  <c r="C338" i="149"/>
  <c r="C337" i="149"/>
  <c r="C336" i="149"/>
  <c r="C315" i="149"/>
  <c r="C314" i="149"/>
  <c r="C313" i="149"/>
  <c r="C292" i="149"/>
  <c r="C291" i="149"/>
  <c r="C290" i="149"/>
  <c r="C269" i="149"/>
  <c r="C268" i="149"/>
  <c r="C267" i="149"/>
  <c r="C246" i="149"/>
  <c r="C245" i="149"/>
  <c r="C244" i="149"/>
  <c r="C223" i="149"/>
  <c r="C222" i="149"/>
  <c r="C221" i="149"/>
  <c r="C200" i="149"/>
  <c r="C199" i="149"/>
  <c r="C198" i="149"/>
  <c r="C177" i="149"/>
  <c r="C176" i="149"/>
  <c r="C175" i="149"/>
  <c r="C154" i="149"/>
  <c r="C153" i="149"/>
  <c r="C152" i="149"/>
  <c r="C131" i="149"/>
  <c r="C130" i="149"/>
  <c r="C129" i="149"/>
  <c r="C108" i="149"/>
  <c r="C107" i="149"/>
  <c r="C106" i="149"/>
  <c r="C85" i="149"/>
  <c r="C84" i="149"/>
  <c r="C83" i="149"/>
  <c r="C67" i="149"/>
  <c r="C62" i="149"/>
  <c r="C61" i="149"/>
  <c r="C60" i="149"/>
  <c r="C44" i="149"/>
  <c r="C39" i="149"/>
  <c r="C38" i="149"/>
  <c r="C37" i="149"/>
  <c r="E15" i="148"/>
  <c r="F15" i="148"/>
  <c r="G15" i="148"/>
  <c r="H15" i="148"/>
  <c r="I15" i="148"/>
  <c r="J15" i="148"/>
  <c r="K15" i="148"/>
  <c r="L15" i="148"/>
  <c r="M15" i="148"/>
  <c r="N15" i="148"/>
  <c r="O15" i="148"/>
  <c r="C15" i="148" s="1"/>
  <c r="P15" i="148"/>
  <c r="Q15" i="148"/>
  <c r="R15" i="148"/>
  <c r="S15" i="148"/>
  <c r="T15" i="148"/>
  <c r="U15" i="148"/>
  <c r="V15" i="148"/>
  <c r="W15" i="148"/>
  <c r="X15" i="148"/>
  <c r="Y15" i="148"/>
  <c r="Z15" i="148"/>
  <c r="AA15" i="148"/>
  <c r="AB15" i="148"/>
  <c r="AC15" i="148"/>
  <c r="AD15" i="148"/>
  <c r="AE15" i="148"/>
  <c r="AF15" i="148"/>
  <c r="AG15" i="148"/>
  <c r="AH15" i="148"/>
  <c r="D15" i="148"/>
  <c r="E14" i="148"/>
  <c r="F14" i="148"/>
  <c r="C14" i="148" s="1"/>
  <c r="G14" i="148"/>
  <c r="H14" i="148"/>
  <c r="I14" i="148"/>
  <c r="J14" i="148"/>
  <c r="K14" i="148"/>
  <c r="L14" i="148"/>
  <c r="M14" i="148"/>
  <c r="N14" i="148"/>
  <c r="O14" i="148"/>
  <c r="P14" i="148"/>
  <c r="Q14" i="148"/>
  <c r="R14" i="148"/>
  <c r="S14" i="148"/>
  <c r="T14" i="148"/>
  <c r="U14" i="148"/>
  <c r="V14" i="148"/>
  <c r="W14" i="148"/>
  <c r="X14" i="148"/>
  <c r="Y14" i="148"/>
  <c r="Z14" i="148"/>
  <c r="AA14" i="148"/>
  <c r="AB14" i="148"/>
  <c r="AC14" i="148"/>
  <c r="AD14" i="148"/>
  <c r="AE14" i="148"/>
  <c r="AF14" i="148"/>
  <c r="AG14" i="148"/>
  <c r="AH14" i="148"/>
  <c r="D14" i="148"/>
  <c r="C360" i="148"/>
  <c r="C359" i="148"/>
  <c r="C337" i="148"/>
  <c r="C336" i="148"/>
  <c r="C314" i="148"/>
  <c r="C313" i="148"/>
  <c r="C291" i="148"/>
  <c r="C290" i="148"/>
  <c r="C268" i="148"/>
  <c r="C267" i="148"/>
  <c r="C245" i="148"/>
  <c r="C244" i="148"/>
  <c r="C222" i="148"/>
  <c r="C221" i="148"/>
  <c r="C199" i="148"/>
  <c r="C198" i="148"/>
  <c r="C176" i="148"/>
  <c r="C175" i="148"/>
  <c r="C153" i="148"/>
  <c r="C152" i="148"/>
  <c r="C130" i="148"/>
  <c r="C129" i="148"/>
  <c r="C107" i="148"/>
  <c r="C106" i="148"/>
  <c r="C84" i="148"/>
  <c r="C83" i="148"/>
  <c r="C61" i="148"/>
  <c r="C60" i="148"/>
  <c r="C38" i="148"/>
  <c r="C37" i="148"/>
  <c r="C21" i="149" l="1"/>
  <c r="C6" i="136"/>
  <c r="C21" i="137"/>
  <c r="C15" i="137"/>
  <c r="C24" i="137"/>
  <c r="C16" i="137"/>
  <c r="C14" i="136"/>
  <c r="C21" i="136"/>
  <c r="L4" i="125"/>
  <c r="M4" i="125"/>
  <c r="O4" i="125"/>
  <c r="Y4" i="125"/>
  <c r="AA4" i="125"/>
  <c r="E5" i="125"/>
  <c r="F5" i="125"/>
  <c r="G5" i="125"/>
  <c r="H5" i="125"/>
  <c r="I5" i="125"/>
  <c r="I4" i="125" s="1"/>
  <c r="J5" i="125"/>
  <c r="K5" i="125"/>
  <c r="L5" i="125"/>
  <c r="M5" i="125"/>
  <c r="N5" i="125"/>
  <c r="O5" i="125"/>
  <c r="P5" i="125"/>
  <c r="Q5" i="125"/>
  <c r="R5" i="125"/>
  <c r="S5" i="125"/>
  <c r="T5" i="125"/>
  <c r="U5" i="125"/>
  <c r="U4" i="125" s="1"/>
  <c r="V5" i="125"/>
  <c r="W5" i="125"/>
  <c r="X5" i="125"/>
  <c r="Y5" i="125"/>
  <c r="Z5" i="125"/>
  <c r="AA5" i="125"/>
  <c r="AB5" i="125"/>
  <c r="AC5" i="125"/>
  <c r="AD5" i="125"/>
  <c r="AE5" i="125"/>
  <c r="AF5" i="125"/>
  <c r="AG5" i="125"/>
  <c r="AG4" i="125" s="1"/>
  <c r="AH5" i="125"/>
  <c r="E6" i="125"/>
  <c r="F6" i="125"/>
  <c r="G6" i="125"/>
  <c r="H6" i="125"/>
  <c r="I6" i="125"/>
  <c r="J6" i="125"/>
  <c r="K6" i="125"/>
  <c r="L6" i="125"/>
  <c r="M6" i="125"/>
  <c r="N6" i="125"/>
  <c r="O6" i="125"/>
  <c r="P6" i="125"/>
  <c r="Q6" i="125"/>
  <c r="R6" i="125"/>
  <c r="S6" i="125"/>
  <c r="T6" i="125"/>
  <c r="U6" i="125"/>
  <c r="V6" i="125"/>
  <c r="W6" i="125"/>
  <c r="X6" i="125"/>
  <c r="Y6" i="125"/>
  <c r="Z6" i="125"/>
  <c r="AA6" i="125"/>
  <c r="AB6" i="125"/>
  <c r="AC6" i="125"/>
  <c r="AD6" i="125"/>
  <c r="AE6" i="125"/>
  <c r="AF6" i="125"/>
  <c r="AG6" i="125"/>
  <c r="AH6" i="125"/>
  <c r="E7" i="125"/>
  <c r="F7" i="125"/>
  <c r="G7" i="125"/>
  <c r="H7" i="125"/>
  <c r="I7" i="125"/>
  <c r="J7" i="125"/>
  <c r="K7" i="125"/>
  <c r="L7" i="125"/>
  <c r="M7" i="125"/>
  <c r="N7" i="125"/>
  <c r="O7" i="125"/>
  <c r="P7" i="125"/>
  <c r="Q7" i="125"/>
  <c r="R7" i="125"/>
  <c r="S7" i="125"/>
  <c r="T7" i="125"/>
  <c r="U7" i="125"/>
  <c r="V7" i="125"/>
  <c r="W7" i="125"/>
  <c r="X7" i="125"/>
  <c r="Y7" i="125"/>
  <c r="Z7" i="125"/>
  <c r="AA7" i="125"/>
  <c r="AB7" i="125"/>
  <c r="AC7" i="125"/>
  <c r="AD7" i="125"/>
  <c r="AE7" i="125"/>
  <c r="AF7" i="125"/>
  <c r="AG7" i="125"/>
  <c r="AH7" i="125"/>
  <c r="E8" i="125"/>
  <c r="F8" i="125"/>
  <c r="G8" i="125"/>
  <c r="H8" i="125"/>
  <c r="I8" i="125"/>
  <c r="J8" i="125"/>
  <c r="K8" i="125"/>
  <c r="L8" i="125"/>
  <c r="M8" i="125"/>
  <c r="N8" i="125"/>
  <c r="O8" i="125"/>
  <c r="P8" i="125"/>
  <c r="Q8" i="125"/>
  <c r="R8" i="125"/>
  <c r="S8" i="125"/>
  <c r="T8" i="125"/>
  <c r="U8" i="125"/>
  <c r="V8" i="125"/>
  <c r="W8" i="125"/>
  <c r="X8" i="125"/>
  <c r="Y8" i="125"/>
  <c r="Z8" i="125"/>
  <c r="AA8" i="125"/>
  <c r="AB8" i="125"/>
  <c r="AC8" i="125"/>
  <c r="AD8" i="125"/>
  <c r="AE8" i="125"/>
  <c r="AF8" i="125"/>
  <c r="AG8" i="125"/>
  <c r="AH8" i="125"/>
  <c r="E9" i="125"/>
  <c r="F9" i="125"/>
  <c r="G9" i="125"/>
  <c r="H9" i="125"/>
  <c r="I9" i="125"/>
  <c r="J9" i="125"/>
  <c r="K9" i="125"/>
  <c r="L9" i="125"/>
  <c r="M9" i="125"/>
  <c r="N9" i="125"/>
  <c r="O9" i="125"/>
  <c r="P9" i="125"/>
  <c r="Q9" i="125"/>
  <c r="R9" i="125"/>
  <c r="S9" i="125"/>
  <c r="T9" i="125"/>
  <c r="U9" i="125"/>
  <c r="V9" i="125"/>
  <c r="W9" i="125"/>
  <c r="X9" i="125"/>
  <c r="Y9" i="125"/>
  <c r="Z9" i="125"/>
  <c r="AA9" i="125"/>
  <c r="AB9" i="125"/>
  <c r="AC9" i="125"/>
  <c r="AD9" i="125"/>
  <c r="AE9" i="125"/>
  <c r="AF9" i="125"/>
  <c r="AG9" i="125"/>
  <c r="AH9" i="125"/>
  <c r="E10" i="125"/>
  <c r="F10" i="125"/>
  <c r="G10" i="125"/>
  <c r="H10" i="125"/>
  <c r="I10" i="125"/>
  <c r="J10" i="125"/>
  <c r="K10" i="125"/>
  <c r="L10" i="125"/>
  <c r="M10" i="125"/>
  <c r="N10" i="125"/>
  <c r="O10" i="125"/>
  <c r="P10" i="125"/>
  <c r="Q10" i="125"/>
  <c r="R10" i="125"/>
  <c r="S10" i="125"/>
  <c r="T10" i="125"/>
  <c r="U10" i="125"/>
  <c r="V10" i="125"/>
  <c r="W10" i="125"/>
  <c r="X10" i="125"/>
  <c r="Y10" i="125"/>
  <c r="Z10" i="125"/>
  <c r="AA10" i="125"/>
  <c r="AB10" i="125"/>
  <c r="AC10" i="125"/>
  <c r="AD10" i="125"/>
  <c r="AE10" i="125"/>
  <c r="AF10" i="125"/>
  <c r="AG10" i="125"/>
  <c r="AH10" i="125"/>
  <c r="E11" i="125"/>
  <c r="F11" i="125"/>
  <c r="G11" i="125"/>
  <c r="H11" i="125"/>
  <c r="I11" i="125"/>
  <c r="J11" i="125"/>
  <c r="K11" i="125"/>
  <c r="L11" i="125"/>
  <c r="M11" i="125"/>
  <c r="N11" i="125"/>
  <c r="O11" i="125"/>
  <c r="P11" i="125"/>
  <c r="Q11" i="125"/>
  <c r="R11" i="125"/>
  <c r="S11" i="125"/>
  <c r="T11" i="125"/>
  <c r="U11" i="125"/>
  <c r="V11" i="125"/>
  <c r="W11" i="125"/>
  <c r="X11" i="125"/>
  <c r="Y11" i="125"/>
  <c r="Z11" i="125"/>
  <c r="AA11" i="125"/>
  <c r="AB11" i="125"/>
  <c r="AC11" i="125"/>
  <c r="AD11" i="125"/>
  <c r="AE11" i="125"/>
  <c r="AF11" i="125"/>
  <c r="AG11" i="125"/>
  <c r="AH11" i="125"/>
  <c r="E12" i="125"/>
  <c r="F12" i="125"/>
  <c r="G12" i="125"/>
  <c r="H12" i="125"/>
  <c r="I12" i="125"/>
  <c r="J12" i="125"/>
  <c r="K12" i="125"/>
  <c r="L12" i="125"/>
  <c r="M12" i="125"/>
  <c r="N12" i="125"/>
  <c r="O12" i="125"/>
  <c r="P12" i="125"/>
  <c r="Q12" i="125"/>
  <c r="R12" i="125"/>
  <c r="S12" i="125"/>
  <c r="T12" i="125"/>
  <c r="U12" i="125"/>
  <c r="V12" i="125"/>
  <c r="W12" i="125"/>
  <c r="X12" i="125"/>
  <c r="Y12" i="125"/>
  <c r="Z12" i="125"/>
  <c r="AA12" i="125"/>
  <c r="AB12" i="125"/>
  <c r="AC12" i="125"/>
  <c r="AD12" i="125"/>
  <c r="AE12" i="125"/>
  <c r="AF12" i="125"/>
  <c r="AG12" i="125"/>
  <c r="AH12" i="125"/>
  <c r="E13" i="125"/>
  <c r="F13" i="125"/>
  <c r="G13" i="125"/>
  <c r="H13" i="125"/>
  <c r="I13" i="125"/>
  <c r="J13" i="125"/>
  <c r="K13" i="125"/>
  <c r="L13" i="125"/>
  <c r="M13" i="125"/>
  <c r="N13" i="125"/>
  <c r="O13" i="125"/>
  <c r="P13" i="125"/>
  <c r="Q13" i="125"/>
  <c r="R13" i="125"/>
  <c r="S13" i="125"/>
  <c r="T13" i="125"/>
  <c r="U13" i="125"/>
  <c r="V13" i="125"/>
  <c r="W13" i="125"/>
  <c r="X13" i="125"/>
  <c r="Y13" i="125"/>
  <c r="Z13" i="125"/>
  <c r="AA13" i="125"/>
  <c r="AB13" i="125"/>
  <c r="AC13" i="125"/>
  <c r="AD13" i="125"/>
  <c r="AE13" i="125"/>
  <c r="AF13" i="125"/>
  <c r="AG13" i="125"/>
  <c r="AH13" i="125"/>
  <c r="E14" i="125"/>
  <c r="E14" i="157" s="1"/>
  <c r="F14" i="125"/>
  <c r="F14" i="157" s="1"/>
  <c r="G14" i="125"/>
  <c r="G14" i="157" s="1"/>
  <c r="H14" i="125"/>
  <c r="H14" i="157" s="1"/>
  <c r="I14" i="125"/>
  <c r="J14" i="125"/>
  <c r="J14" i="157" s="1"/>
  <c r="K14" i="125"/>
  <c r="K14" i="157" s="1"/>
  <c r="L14" i="125"/>
  <c r="L14" i="157" s="1"/>
  <c r="M14" i="125"/>
  <c r="M14" i="157" s="1"/>
  <c r="N14" i="125"/>
  <c r="N14" i="157" s="1"/>
  <c r="O14" i="125"/>
  <c r="O14" i="157" s="1"/>
  <c r="P14" i="125"/>
  <c r="P14" i="157" s="1"/>
  <c r="Q14" i="125"/>
  <c r="Q14" i="157" s="1"/>
  <c r="R14" i="125"/>
  <c r="R14" i="157" s="1"/>
  <c r="S14" i="125"/>
  <c r="S14" i="157" s="1"/>
  <c r="T14" i="125"/>
  <c r="T14" i="157" s="1"/>
  <c r="U14" i="125"/>
  <c r="U14" i="157" s="1"/>
  <c r="V14" i="125"/>
  <c r="V14" i="157" s="1"/>
  <c r="W14" i="125"/>
  <c r="W14" i="157" s="1"/>
  <c r="X14" i="125"/>
  <c r="X14" i="157" s="1"/>
  <c r="Y14" i="125"/>
  <c r="Y14" i="157" s="1"/>
  <c r="Z14" i="125"/>
  <c r="Z14" i="157" s="1"/>
  <c r="AA14" i="125"/>
  <c r="AA14" i="157" s="1"/>
  <c r="AB14" i="125"/>
  <c r="AB14" i="157" s="1"/>
  <c r="AC14" i="125"/>
  <c r="AC14" i="157" s="1"/>
  <c r="AD14" i="125"/>
  <c r="AD14" i="157" s="1"/>
  <c r="AE14" i="125"/>
  <c r="AE14" i="157" s="1"/>
  <c r="AF14" i="125"/>
  <c r="AF14" i="157" s="1"/>
  <c r="AG14" i="125"/>
  <c r="AG14" i="157" s="1"/>
  <c r="AH14" i="125"/>
  <c r="AH14" i="157" s="1"/>
  <c r="E15" i="125"/>
  <c r="E15" i="157" s="1"/>
  <c r="F15" i="125"/>
  <c r="F15" i="157" s="1"/>
  <c r="G15" i="125"/>
  <c r="G15" i="157" s="1"/>
  <c r="H15" i="125"/>
  <c r="H15" i="157" s="1"/>
  <c r="I15" i="125"/>
  <c r="I15" i="157" s="1"/>
  <c r="J15" i="125"/>
  <c r="J15" i="157" s="1"/>
  <c r="K15" i="125"/>
  <c r="K15" i="157" s="1"/>
  <c r="L15" i="125"/>
  <c r="L15" i="157" s="1"/>
  <c r="M15" i="125"/>
  <c r="M15" i="157" s="1"/>
  <c r="N15" i="125"/>
  <c r="N15" i="157" s="1"/>
  <c r="O15" i="125"/>
  <c r="O15" i="157" s="1"/>
  <c r="P15" i="125"/>
  <c r="P15" i="157" s="1"/>
  <c r="Q15" i="125"/>
  <c r="Q15" i="157" s="1"/>
  <c r="R15" i="125"/>
  <c r="R15" i="157" s="1"/>
  <c r="S15" i="125"/>
  <c r="S15" i="157" s="1"/>
  <c r="T15" i="125"/>
  <c r="T15" i="157" s="1"/>
  <c r="F23" i="104" s="1"/>
  <c r="U15" i="125"/>
  <c r="U15" i="157" s="1"/>
  <c r="V15" i="125"/>
  <c r="V15" i="157" s="1"/>
  <c r="W15" i="125"/>
  <c r="W15" i="157" s="1"/>
  <c r="X15" i="125"/>
  <c r="X15" i="157" s="1"/>
  <c r="Y15" i="125"/>
  <c r="Y15" i="157" s="1"/>
  <c r="Z15" i="125"/>
  <c r="Z15" i="157" s="1"/>
  <c r="AA15" i="125"/>
  <c r="AA15" i="157" s="1"/>
  <c r="AB15" i="125"/>
  <c r="AB15" i="157" s="1"/>
  <c r="AC15" i="125"/>
  <c r="AC15" i="157" s="1"/>
  <c r="AD15" i="125"/>
  <c r="AD15" i="157" s="1"/>
  <c r="D23" i="104" s="1"/>
  <c r="AE15" i="125"/>
  <c r="AE15" i="157" s="1"/>
  <c r="AF15" i="125"/>
  <c r="AF15" i="157" s="1"/>
  <c r="AG15" i="125"/>
  <c r="AG15" i="157" s="1"/>
  <c r="AH15" i="125"/>
  <c r="AH15" i="157" s="1"/>
  <c r="E16" i="125"/>
  <c r="F16" i="125"/>
  <c r="G16" i="125"/>
  <c r="H16" i="125"/>
  <c r="I16" i="125"/>
  <c r="J16" i="125"/>
  <c r="K16" i="125"/>
  <c r="L16" i="125"/>
  <c r="M16" i="125"/>
  <c r="N16" i="125"/>
  <c r="O16" i="125"/>
  <c r="P16" i="125"/>
  <c r="Q16" i="125"/>
  <c r="R16" i="125"/>
  <c r="S16" i="125"/>
  <c r="T16" i="125"/>
  <c r="U16" i="125"/>
  <c r="V16" i="125"/>
  <c r="W16" i="125"/>
  <c r="X16" i="125"/>
  <c r="Y16" i="125"/>
  <c r="Z16" i="125"/>
  <c r="AA16" i="125"/>
  <c r="AB16" i="125"/>
  <c r="AC16" i="125"/>
  <c r="AD16" i="125"/>
  <c r="AE16" i="125"/>
  <c r="AF16" i="125"/>
  <c r="AG16" i="125"/>
  <c r="AH16" i="125"/>
  <c r="E17" i="125"/>
  <c r="F17" i="125"/>
  <c r="G17" i="125"/>
  <c r="H17" i="125"/>
  <c r="I17" i="125"/>
  <c r="J17" i="125"/>
  <c r="K17" i="125"/>
  <c r="L17" i="125"/>
  <c r="M17" i="125"/>
  <c r="N17" i="125"/>
  <c r="O17" i="125"/>
  <c r="P17" i="125"/>
  <c r="Q17" i="125"/>
  <c r="R17" i="125"/>
  <c r="S17" i="125"/>
  <c r="T17" i="125"/>
  <c r="U17" i="125"/>
  <c r="V17" i="125"/>
  <c r="W17" i="125"/>
  <c r="X17" i="125"/>
  <c r="Y17" i="125"/>
  <c r="Z17" i="125"/>
  <c r="AA17" i="125"/>
  <c r="AB17" i="125"/>
  <c r="AC17" i="125"/>
  <c r="AD17" i="125"/>
  <c r="AE17" i="125"/>
  <c r="AF17" i="125"/>
  <c r="AG17" i="125"/>
  <c r="AH17" i="125"/>
  <c r="E18" i="125"/>
  <c r="F18" i="125"/>
  <c r="G18" i="125"/>
  <c r="H18" i="125"/>
  <c r="I18" i="125"/>
  <c r="J18" i="125"/>
  <c r="K18" i="125"/>
  <c r="L18" i="125"/>
  <c r="M18" i="125"/>
  <c r="N18" i="125"/>
  <c r="O18" i="125"/>
  <c r="P18" i="125"/>
  <c r="Q18" i="125"/>
  <c r="R18" i="125"/>
  <c r="S18" i="125"/>
  <c r="T18" i="125"/>
  <c r="U18" i="125"/>
  <c r="V18" i="125"/>
  <c r="W18" i="125"/>
  <c r="X18" i="125"/>
  <c r="Y18" i="125"/>
  <c r="Z18" i="125"/>
  <c r="AA18" i="125"/>
  <c r="AB18" i="125"/>
  <c r="AC18" i="125"/>
  <c r="AD18" i="125"/>
  <c r="AE18" i="125"/>
  <c r="AF18" i="125"/>
  <c r="AG18" i="125"/>
  <c r="AH18" i="125"/>
  <c r="E19" i="125"/>
  <c r="F19" i="125"/>
  <c r="G19" i="125"/>
  <c r="H19" i="125"/>
  <c r="I19" i="125"/>
  <c r="J19" i="125"/>
  <c r="K19" i="125"/>
  <c r="L19" i="125"/>
  <c r="M19" i="125"/>
  <c r="N19" i="125"/>
  <c r="O19" i="125"/>
  <c r="P19" i="125"/>
  <c r="Q19" i="125"/>
  <c r="R19" i="125"/>
  <c r="S19" i="125"/>
  <c r="T19" i="125"/>
  <c r="U19" i="125"/>
  <c r="V19" i="125"/>
  <c r="W19" i="125"/>
  <c r="X19" i="125"/>
  <c r="Y19" i="125"/>
  <c r="Z19" i="125"/>
  <c r="AA19" i="125"/>
  <c r="AB19" i="125"/>
  <c r="AC19" i="125"/>
  <c r="AD19" i="125"/>
  <c r="AE19" i="125"/>
  <c r="AF19" i="125"/>
  <c r="AG19" i="125"/>
  <c r="AH19" i="125"/>
  <c r="E20" i="125"/>
  <c r="F20" i="125"/>
  <c r="G20" i="125"/>
  <c r="H20" i="125"/>
  <c r="I20" i="125"/>
  <c r="J20" i="125"/>
  <c r="K20" i="125"/>
  <c r="L20" i="125"/>
  <c r="M20" i="125"/>
  <c r="N20" i="125"/>
  <c r="O20" i="125"/>
  <c r="P20" i="125"/>
  <c r="Q20" i="125"/>
  <c r="R20" i="125"/>
  <c r="S20" i="125"/>
  <c r="T20" i="125"/>
  <c r="U20" i="125"/>
  <c r="V20" i="125"/>
  <c r="W20" i="125"/>
  <c r="X20" i="125"/>
  <c r="Y20" i="125"/>
  <c r="Z20" i="125"/>
  <c r="AA20" i="125"/>
  <c r="AB20" i="125"/>
  <c r="AC20" i="125"/>
  <c r="AD20" i="125"/>
  <c r="AE20" i="125"/>
  <c r="AF20" i="125"/>
  <c r="AG20" i="125"/>
  <c r="AH20" i="125"/>
  <c r="E21" i="125"/>
  <c r="F21" i="125"/>
  <c r="G21" i="125"/>
  <c r="H21" i="125"/>
  <c r="I21" i="125"/>
  <c r="J21" i="125"/>
  <c r="K21" i="125"/>
  <c r="L21" i="125"/>
  <c r="M21" i="125"/>
  <c r="N21" i="125"/>
  <c r="O21" i="125"/>
  <c r="P21" i="125"/>
  <c r="Q21" i="125"/>
  <c r="R21" i="125"/>
  <c r="S21" i="125"/>
  <c r="T21" i="125"/>
  <c r="U21" i="125"/>
  <c r="V21" i="125"/>
  <c r="W21" i="125"/>
  <c r="X21" i="125"/>
  <c r="Y21" i="125"/>
  <c r="Z21" i="125"/>
  <c r="AA21" i="125"/>
  <c r="AB21" i="125"/>
  <c r="AC21" i="125"/>
  <c r="AD21" i="125"/>
  <c r="AE21" i="125"/>
  <c r="AF21" i="125"/>
  <c r="AG21" i="125"/>
  <c r="AH21" i="125"/>
  <c r="E22" i="125"/>
  <c r="F22" i="125"/>
  <c r="G22" i="125"/>
  <c r="H22" i="125"/>
  <c r="I22" i="125"/>
  <c r="J22" i="125"/>
  <c r="K22" i="125"/>
  <c r="L22" i="125"/>
  <c r="M22" i="125"/>
  <c r="N22" i="125"/>
  <c r="O22" i="125"/>
  <c r="P22" i="125"/>
  <c r="Q22" i="125"/>
  <c r="R22" i="125"/>
  <c r="S22" i="125"/>
  <c r="T22" i="125"/>
  <c r="U22" i="125"/>
  <c r="V22" i="125"/>
  <c r="W22" i="125"/>
  <c r="X22" i="125"/>
  <c r="Y22" i="125"/>
  <c r="Z22" i="125"/>
  <c r="AA22" i="125"/>
  <c r="AB22" i="125"/>
  <c r="AC22" i="125"/>
  <c r="AD22" i="125"/>
  <c r="AE22" i="125"/>
  <c r="AF22" i="125"/>
  <c r="AG22" i="125"/>
  <c r="AH22" i="125"/>
  <c r="E23" i="125"/>
  <c r="F23" i="125"/>
  <c r="G23" i="125"/>
  <c r="H23" i="125"/>
  <c r="I23" i="125"/>
  <c r="J23" i="125"/>
  <c r="K23" i="125"/>
  <c r="L23" i="125"/>
  <c r="M23" i="125"/>
  <c r="N23" i="125"/>
  <c r="O23" i="125"/>
  <c r="P23" i="125"/>
  <c r="Q23" i="125"/>
  <c r="R23" i="125"/>
  <c r="S23" i="125"/>
  <c r="T23" i="125"/>
  <c r="U23" i="125"/>
  <c r="V23" i="125"/>
  <c r="W23" i="125"/>
  <c r="X23" i="125"/>
  <c r="Y23" i="125"/>
  <c r="Z23" i="125"/>
  <c r="AA23" i="125"/>
  <c r="AB23" i="125"/>
  <c r="AC23" i="125"/>
  <c r="AD23" i="125"/>
  <c r="AE23" i="125"/>
  <c r="AF23" i="125"/>
  <c r="AG23" i="125"/>
  <c r="AH23" i="125"/>
  <c r="E24" i="125"/>
  <c r="F24" i="125"/>
  <c r="G24" i="125"/>
  <c r="H24" i="125"/>
  <c r="I24" i="125"/>
  <c r="J24" i="125"/>
  <c r="K24" i="125"/>
  <c r="L24" i="125"/>
  <c r="M24" i="125"/>
  <c r="N24" i="125"/>
  <c r="O24" i="125"/>
  <c r="P24" i="125"/>
  <c r="Q24" i="125"/>
  <c r="R24" i="125"/>
  <c r="S24" i="125"/>
  <c r="T24" i="125"/>
  <c r="U24" i="125"/>
  <c r="V24" i="125"/>
  <c r="W24" i="125"/>
  <c r="X24" i="125"/>
  <c r="Y24" i="125"/>
  <c r="Z24" i="125"/>
  <c r="AA24" i="125"/>
  <c r="AB24" i="125"/>
  <c r="AC24" i="125"/>
  <c r="AD24" i="125"/>
  <c r="AE24" i="125"/>
  <c r="AF24" i="125"/>
  <c r="AG24" i="125"/>
  <c r="AH24" i="125"/>
  <c r="E25" i="125"/>
  <c r="F25" i="125"/>
  <c r="G25" i="125"/>
  <c r="H25" i="125"/>
  <c r="I25" i="125"/>
  <c r="J25" i="125"/>
  <c r="K25" i="125"/>
  <c r="L25" i="125"/>
  <c r="M25" i="125"/>
  <c r="N25" i="125"/>
  <c r="O25" i="125"/>
  <c r="P25" i="125"/>
  <c r="Q25" i="125"/>
  <c r="R25" i="125"/>
  <c r="S25" i="125"/>
  <c r="T25" i="125"/>
  <c r="U25" i="125"/>
  <c r="V25" i="125"/>
  <c r="W25" i="125"/>
  <c r="X25" i="125"/>
  <c r="Y25" i="125"/>
  <c r="Z25" i="125"/>
  <c r="AA25" i="125"/>
  <c r="AB25" i="125"/>
  <c r="AC25" i="125"/>
  <c r="AD25" i="125"/>
  <c r="AE25" i="125"/>
  <c r="AF25" i="125"/>
  <c r="AG25" i="125"/>
  <c r="AH25" i="125"/>
  <c r="E26" i="125"/>
  <c r="F26" i="125"/>
  <c r="G26" i="125"/>
  <c r="H26" i="125"/>
  <c r="I26" i="125"/>
  <c r="J26" i="125"/>
  <c r="K26" i="125"/>
  <c r="L26" i="125"/>
  <c r="M26" i="125"/>
  <c r="N26" i="125"/>
  <c r="O26" i="125"/>
  <c r="P26" i="125"/>
  <c r="Q26" i="125"/>
  <c r="R26" i="125"/>
  <c r="S26" i="125"/>
  <c r="T26" i="125"/>
  <c r="U26" i="125"/>
  <c r="V26" i="125"/>
  <c r="W26" i="125"/>
  <c r="X26" i="125"/>
  <c r="Y26" i="125"/>
  <c r="Z26" i="125"/>
  <c r="AA26" i="125"/>
  <c r="AB26" i="125"/>
  <c r="AC26" i="125"/>
  <c r="AD26" i="125"/>
  <c r="AE26" i="125"/>
  <c r="AF26" i="125"/>
  <c r="AG26" i="125"/>
  <c r="AH26" i="125"/>
  <c r="D6" i="125"/>
  <c r="D7" i="125"/>
  <c r="D8" i="125"/>
  <c r="D9" i="125"/>
  <c r="D10" i="125"/>
  <c r="D11" i="125"/>
  <c r="D12" i="125"/>
  <c r="D13" i="125"/>
  <c r="D14" i="125"/>
  <c r="D14" i="157" s="1"/>
  <c r="D15" i="125"/>
  <c r="D15" i="157" s="1"/>
  <c r="D16" i="125"/>
  <c r="D17" i="125"/>
  <c r="D18" i="125"/>
  <c r="D19" i="125"/>
  <c r="D20" i="125"/>
  <c r="D21" i="125"/>
  <c r="D22" i="125"/>
  <c r="D23" i="125"/>
  <c r="D24" i="125"/>
  <c r="D25" i="125"/>
  <c r="D26" i="125"/>
  <c r="C359" i="125"/>
  <c r="C336" i="125"/>
  <c r="C313" i="125"/>
  <c r="C290" i="125"/>
  <c r="C267" i="125"/>
  <c r="C244" i="125"/>
  <c r="C221" i="125"/>
  <c r="C198" i="125"/>
  <c r="C175" i="125"/>
  <c r="C152" i="125"/>
  <c r="C129" i="125"/>
  <c r="C106" i="125"/>
  <c r="C83" i="125"/>
  <c r="C60" i="125"/>
  <c r="C37" i="125"/>
  <c r="C38" i="125"/>
  <c r="C75" i="157"/>
  <c r="C76" i="157"/>
  <c r="C77" i="157"/>
  <c r="C78" i="157"/>
  <c r="C79" i="157"/>
  <c r="C80" i="157"/>
  <c r="C81" i="157"/>
  <c r="C82" i="157"/>
  <c r="C83" i="157"/>
  <c r="C84" i="157"/>
  <c r="C85" i="157"/>
  <c r="C86" i="157"/>
  <c r="C87" i="157"/>
  <c r="C88" i="157"/>
  <c r="C89" i="157"/>
  <c r="C90" i="157"/>
  <c r="C92" i="157"/>
  <c r="C93" i="157"/>
  <c r="C94" i="157"/>
  <c r="C95" i="157"/>
  <c r="C74" i="157"/>
  <c r="E91" i="157"/>
  <c r="E73" i="157" s="1"/>
  <c r="F91" i="157"/>
  <c r="F73" i="157" s="1"/>
  <c r="G91" i="157"/>
  <c r="G73" i="157" s="1"/>
  <c r="H91" i="157"/>
  <c r="H73" i="157" s="1"/>
  <c r="I91" i="157"/>
  <c r="I73" i="157" s="1"/>
  <c r="J91" i="157"/>
  <c r="J73" i="157" s="1"/>
  <c r="K91" i="157"/>
  <c r="K73" i="157" s="1"/>
  <c r="L91" i="157"/>
  <c r="L73" i="157" s="1"/>
  <c r="M91" i="157"/>
  <c r="M73" i="157" s="1"/>
  <c r="N91" i="157"/>
  <c r="N73" i="157" s="1"/>
  <c r="O91" i="157"/>
  <c r="O73" i="157" s="1"/>
  <c r="P91" i="157"/>
  <c r="P73" i="157" s="1"/>
  <c r="Q91" i="157"/>
  <c r="Q73" i="157" s="1"/>
  <c r="R91" i="157"/>
  <c r="R73" i="157" s="1"/>
  <c r="S91" i="157"/>
  <c r="S73" i="157" s="1"/>
  <c r="T91" i="157"/>
  <c r="T73" i="157" s="1"/>
  <c r="U91" i="157"/>
  <c r="U73" i="157" s="1"/>
  <c r="V91" i="157"/>
  <c r="V73" i="157" s="1"/>
  <c r="W91" i="157"/>
  <c r="W73" i="157" s="1"/>
  <c r="X91" i="157"/>
  <c r="X73" i="157" s="1"/>
  <c r="Y91" i="157"/>
  <c r="Y73" i="157" s="1"/>
  <c r="Z91" i="157"/>
  <c r="Z73" i="157" s="1"/>
  <c r="AA91" i="157"/>
  <c r="AA73" i="157" s="1"/>
  <c r="AB91" i="157"/>
  <c r="AB73" i="157" s="1"/>
  <c r="AC91" i="157"/>
  <c r="AC73" i="157" s="1"/>
  <c r="AD91" i="157"/>
  <c r="AD73" i="157" s="1"/>
  <c r="AE91" i="157"/>
  <c r="AE73" i="157" s="1"/>
  <c r="AF91" i="157"/>
  <c r="AF73" i="157" s="1"/>
  <c r="AG91" i="157"/>
  <c r="AG73" i="157" s="1"/>
  <c r="AH91" i="157"/>
  <c r="AH73" i="157" s="1"/>
  <c r="D91" i="157"/>
  <c r="D73" i="157" s="1"/>
  <c r="C52" i="157"/>
  <c r="C53" i="157"/>
  <c r="C54" i="157"/>
  <c r="C55" i="157"/>
  <c r="C56" i="157"/>
  <c r="C57" i="157"/>
  <c r="C58" i="157"/>
  <c r="C59" i="157"/>
  <c r="C60" i="157"/>
  <c r="C61" i="157"/>
  <c r="C62" i="157"/>
  <c r="C63" i="157"/>
  <c r="C64" i="157"/>
  <c r="C65" i="157"/>
  <c r="C66" i="157"/>
  <c r="C67" i="157"/>
  <c r="C69" i="157"/>
  <c r="C70" i="157"/>
  <c r="C71" i="157"/>
  <c r="C72" i="157"/>
  <c r="C51" i="157"/>
  <c r="E68" i="157"/>
  <c r="E50" i="157" s="1"/>
  <c r="F68" i="157"/>
  <c r="F50" i="157" s="1"/>
  <c r="G68" i="157"/>
  <c r="G50" i="157" s="1"/>
  <c r="H68" i="157"/>
  <c r="H50" i="157" s="1"/>
  <c r="I68" i="157"/>
  <c r="I50" i="157" s="1"/>
  <c r="J68" i="157"/>
  <c r="J50" i="157" s="1"/>
  <c r="K68" i="157"/>
  <c r="K50" i="157" s="1"/>
  <c r="L68" i="157"/>
  <c r="L50" i="157" s="1"/>
  <c r="M68" i="157"/>
  <c r="M50" i="157" s="1"/>
  <c r="N68" i="157"/>
  <c r="N50" i="157" s="1"/>
  <c r="O68" i="157"/>
  <c r="O50" i="157" s="1"/>
  <c r="P68" i="157"/>
  <c r="P50" i="157" s="1"/>
  <c r="Q68" i="157"/>
  <c r="Q50" i="157" s="1"/>
  <c r="R68" i="157"/>
  <c r="R50" i="157" s="1"/>
  <c r="S68" i="157"/>
  <c r="S50" i="157" s="1"/>
  <c r="T68" i="157"/>
  <c r="T50" i="157" s="1"/>
  <c r="U68" i="157"/>
  <c r="U50" i="157" s="1"/>
  <c r="V68" i="157"/>
  <c r="V50" i="157" s="1"/>
  <c r="W68" i="157"/>
  <c r="W50" i="157" s="1"/>
  <c r="X68" i="157"/>
  <c r="X50" i="157" s="1"/>
  <c r="Y68" i="157"/>
  <c r="Y50" i="157" s="1"/>
  <c r="Z68" i="157"/>
  <c r="Z50" i="157" s="1"/>
  <c r="AA68" i="157"/>
  <c r="AA50" i="157" s="1"/>
  <c r="AB68" i="157"/>
  <c r="AB50" i="157" s="1"/>
  <c r="AC68" i="157"/>
  <c r="AC50" i="157" s="1"/>
  <c r="AD68" i="157"/>
  <c r="AD50" i="157" s="1"/>
  <c r="AE68" i="157"/>
  <c r="AE50" i="157" s="1"/>
  <c r="AF68" i="157"/>
  <c r="AF50" i="157" s="1"/>
  <c r="AG68" i="157"/>
  <c r="AG50" i="157" s="1"/>
  <c r="AH68" i="157"/>
  <c r="AH50" i="157" s="1"/>
  <c r="D68" i="157"/>
  <c r="D50" i="157" s="1"/>
  <c r="E45" i="157"/>
  <c r="E27" i="157" s="1"/>
  <c r="F45" i="157"/>
  <c r="F27" i="157" s="1"/>
  <c r="G45" i="157"/>
  <c r="G27" i="157" s="1"/>
  <c r="H45" i="157"/>
  <c r="H27" i="157" s="1"/>
  <c r="I45" i="157"/>
  <c r="I27" i="157" s="1"/>
  <c r="J45" i="157"/>
  <c r="J27" i="157" s="1"/>
  <c r="K45" i="157"/>
  <c r="K27" i="157" s="1"/>
  <c r="L45" i="157"/>
  <c r="M45" i="157"/>
  <c r="M27" i="157" s="1"/>
  <c r="N45" i="157"/>
  <c r="O45" i="157"/>
  <c r="P45" i="157"/>
  <c r="P27" i="157" s="1"/>
  <c r="Q45" i="157"/>
  <c r="Q27" i="157" s="1"/>
  <c r="R45" i="157"/>
  <c r="R27" i="157" s="1"/>
  <c r="S45" i="157"/>
  <c r="S27" i="157" s="1"/>
  <c r="T45" i="157"/>
  <c r="T27" i="157" s="1"/>
  <c r="U45" i="157"/>
  <c r="U27" i="157" s="1"/>
  <c r="V45" i="157"/>
  <c r="V27" i="157" s="1"/>
  <c r="W45" i="157"/>
  <c r="X45" i="157"/>
  <c r="Y45" i="157"/>
  <c r="Y27" i="157" s="1"/>
  <c r="Z45" i="157"/>
  <c r="Z27" i="157" s="1"/>
  <c r="AA45" i="157"/>
  <c r="AB45" i="157"/>
  <c r="AC45" i="157"/>
  <c r="AC27" i="157" s="1"/>
  <c r="AD45" i="157"/>
  <c r="AD27" i="157" s="1"/>
  <c r="AE45" i="157"/>
  <c r="AE27" i="157" s="1"/>
  <c r="AF45" i="157"/>
  <c r="AF27" i="157" s="1"/>
  <c r="AG45" i="157"/>
  <c r="AG27" i="157" s="1"/>
  <c r="AH45" i="157"/>
  <c r="D45" i="157"/>
  <c r="D27" i="157" s="1"/>
  <c r="C29" i="157"/>
  <c r="C30" i="157"/>
  <c r="C31" i="157"/>
  <c r="C32" i="157"/>
  <c r="C33" i="157"/>
  <c r="C34" i="157"/>
  <c r="C35" i="157"/>
  <c r="C36" i="157"/>
  <c r="C37" i="157"/>
  <c r="C38" i="157"/>
  <c r="C39" i="157"/>
  <c r="C40" i="157"/>
  <c r="C41" i="157"/>
  <c r="C42" i="157"/>
  <c r="C43" i="157"/>
  <c r="C44" i="157"/>
  <c r="C46" i="157"/>
  <c r="C47" i="157"/>
  <c r="C48" i="157"/>
  <c r="C49" i="157"/>
  <c r="C28" i="157"/>
  <c r="AH694" i="157"/>
  <c r="AG694" i="157"/>
  <c r="AF694" i="157"/>
  <c r="AE694" i="157"/>
  <c r="AD694" i="157"/>
  <c r="AC694" i="157"/>
  <c r="AB694" i="157"/>
  <c r="AA694" i="157"/>
  <c r="Z694" i="157"/>
  <c r="Y694" i="157"/>
  <c r="AH671" i="157"/>
  <c r="AG671" i="157"/>
  <c r="AF671" i="157"/>
  <c r="AE671" i="157"/>
  <c r="AD671" i="157"/>
  <c r="AC671" i="157"/>
  <c r="AB671" i="157"/>
  <c r="AA671" i="157"/>
  <c r="Z671" i="157"/>
  <c r="Y671" i="157"/>
  <c r="AH648" i="157"/>
  <c r="AG648" i="157"/>
  <c r="AF648" i="157"/>
  <c r="AE648" i="157"/>
  <c r="AD648" i="157"/>
  <c r="AC648" i="157"/>
  <c r="AB648" i="157"/>
  <c r="AA648" i="157"/>
  <c r="Z648" i="157"/>
  <c r="Y648" i="157"/>
  <c r="AH625" i="157"/>
  <c r="AG625" i="157"/>
  <c r="AF625" i="157"/>
  <c r="AE625" i="157"/>
  <c r="AD625" i="157"/>
  <c r="AC625" i="157"/>
  <c r="AB625" i="157"/>
  <c r="AA625" i="157"/>
  <c r="Z625" i="157"/>
  <c r="Y625" i="157"/>
  <c r="AH602" i="157"/>
  <c r="AG602" i="157"/>
  <c r="AF602" i="157"/>
  <c r="AE602" i="157"/>
  <c r="AD602" i="157"/>
  <c r="AC602" i="157"/>
  <c r="AB602" i="157"/>
  <c r="AA602" i="157"/>
  <c r="Z602" i="157"/>
  <c r="Y602" i="157"/>
  <c r="AH579" i="157"/>
  <c r="AG579" i="157"/>
  <c r="AF579" i="157"/>
  <c r="AE579" i="157"/>
  <c r="AD579" i="157"/>
  <c r="AC579" i="157"/>
  <c r="AB579" i="157"/>
  <c r="AA579" i="157"/>
  <c r="Z579" i="157"/>
  <c r="Y579" i="157"/>
  <c r="AH556" i="157"/>
  <c r="AG556" i="157"/>
  <c r="AF556" i="157"/>
  <c r="AE556" i="157"/>
  <c r="AD556" i="157"/>
  <c r="AC556" i="157"/>
  <c r="AB556" i="157"/>
  <c r="AA556" i="157"/>
  <c r="Z556" i="157"/>
  <c r="Y556" i="157"/>
  <c r="AH533" i="157"/>
  <c r="AG533" i="157"/>
  <c r="AF533" i="157"/>
  <c r="AE533" i="157"/>
  <c r="AD533" i="157"/>
  <c r="AC533" i="157"/>
  <c r="AB533" i="157"/>
  <c r="AA533" i="157"/>
  <c r="Z533" i="157"/>
  <c r="Y533" i="157"/>
  <c r="AH510" i="157"/>
  <c r="AG510" i="157"/>
  <c r="AF510" i="157"/>
  <c r="AE510" i="157"/>
  <c r="AD510" i="157"/>
  <c r="AC510" i="157"/>
  <c r="AB510" i="157"/>
  <c r="AA510" i="157"/>
  <c r="Z510" i="157"/>
  <c r="Y510" i="157"/>
  <c r="AH487" i="157"/>
  <c r="AG487" i="157"/>
  <c r="AF487" i="157"/>
  <c r="AE487" i="157"/>
  <c r="AD487" i="157"/>
  <c r="AC487" i="157"/>
  <c r="AB487" i="157"/>
  <c r="AA487" i="157"/>
  <c r="Z487" i="157"/>
  <c r="Y487" i="157"/>
  <c r="AH464" i="157"/>
  <c r="AG464" i="157"/>
  <c r="AF464" i="157"/>
  <c r="AE464" i="157"/>
  <c r="AD464" i="157"/>
  <c r="AC464" i="157"/>
  <c r="AB464" i="157"/>
  <c r="AA464" i="157"/>
  <c r="Z464" i="157"/>
  <c r="Y464" i="157"/>
  <c r="AH441" i="157"/>
  <c r="AG441" i="157"/>
  <c r="AF441" i="157"/>
  <c r="AE441" i="157"/>
  <c r="AD441" i="157"/>
  <c r="AC441" i="157"/>
  <c r="AB441" i="157"/>
  <c r="AA441" i="157"/>
  <c r="Z441" i="157"/>
  <c r="Y441" i="157"/>
  <c r="AH418" i="157"/>
  <c r="AG418" i="157"/>
  <c r="AF418" i="157"/>
  <c r="AE418" i="157"/>
  <c r="AD418" i="157"/>
  <c r="AC418" i="157"/>
  <c r="AB418" i="157"/>
  <c r="AA418" i="157"/>
  <c r="Z418" i="157"/>
  <c r="Y418" i="157"/>
  <c r="AH395" i="157"/>
  <c r="AG395" i="157"/>
  <c r="AF395" i="157"/>
  <c r="AE395" i="157"/>
  <c r="AD395" i="157"/>
  <c r="AC395" i="157"/>
  <c r="AB395" i="157"/>
  <c r="AA395" i="157"/>
  <c r="Z395" i="157"/>
  <c r="Y395" i="157"/>
  <c r="AH372" i="157"/>
  <c r="AG372" i="157"/>
  <c r="AF372" i="157"/>
  <c r="AE372" i="157"/>
  <c r="AD372" i="157"/>
  <c r="AC372" i="157"/>
  <c r="AB372" i="157"/>
  <c r="AA372" i="157"/>
  <c r="Z372" i="157"/>
  <c r="Y372" i="157"/>
  <c r="AH349" i="157"/>
  <c r="AG349" i="157"/>
  <c r="AF349" i="157"/>
  <c r="AE349" i="157"/>
  <c r="AD349" i="157"/>
  <c r="AC349" i="157"/>
  <c r="AB349" i="157"/>
  <c r="AA349" i="157"/>
  <c r="Z349" i="157"/>
  <c r="Y349" i="157"/>
  <c r="AH326" i="157"/>
  <c r="AG326" i="157"/>
  <c r="AF326" i="157"/>
  <c r="AE326" i="157"/>
  <c r="AD326" i="157"/>
  <c r="AC326" i="157"/>
  <c r="AB326" i="157"/>
  <c r="AA326" i="157"/>
  <c r="Z326" i="157"/>
  <c r="Y326" i="157"/>
  <c r="AH303" i="157"/>
  <c r="AG303" i="157"/>
  <c r="AF303" i="157"/>
  <c r="AE303" i="157"/>
  <c r="AD303" i="157"/>
  <c r="AC303" i="157"/>
  <c r="AB303" i="157"/>
  <c r="AA303" i="157"/>
  <c r="Z303" i="157"/>
  <c r="Y303" i="157"/>
  <c r="AH280" i="157"/>
  <c r="AG280" i="157"/>
  <c r="AF280" i="157"/>
  <c r="AE280" i="157"/>
  <c r="AD280" i="157"/>
  <c r="AC280" i="157"/>
  <c r="AB280" i="157"/>
  <c r="AA280" i="157"/>
  <c r="Z280" i="157"/>
  <c r="Y280" i="157"/>
  <c r="AH257" i="157"/>
  <c r="AG257" i="157"/>
  <c r="AF257" i="157"/>
  <c r="AE257" i="157"/>
  <c r="AD257" i="157"/>
  <c r="AC257" i="157"/>
  <c r="AB257" i="157"/>
  <c r="AA257" i="157"/>
  <c r="Z257" i="157"/>
  <c r="Y257" i="157"/>
  <c r="AH234" i="157"/>
  <c r="AG234" i="157"/>
  <c r="AF234" i="157"/>
  <c r="AE234" i="157"/>
  <c r="AD234" i="157"/>
  <c r="AC234" i="157"/>
  <c r="AB234" i="157"/>
  <c r="AA234" i="157"/>
  <c r="Z234" i="157"/>
  <c r="Y234" i="157"/>
  <c r="AH211" i="157"/>
  <c r="AG211" i="157"/>
  <c r="AF211" i="157"/>
  <c r="AE211" i="157"/>
  <c r="AD211" i="157"/>
  <c r="AC211" i="157"/>
  <c r="AB211" i="157"/>
  <c r="AA211" i="157"/>
  <c r="Z211" i="157"/>
  <c r="Y211" i="157"/>
  <c r="AH188" i="157"/>
  <c r="AG188" i="157"/>
  <c r="AF188" i="157"/>
  <c r="AE188" i="157"/>
  <c r="AD188" i="157"/>
  <c r="AC188" i="157"/>
  <c r="AB188" i="157"/>
  <c r="AA188" i="157"/>
  <c r="Z188" i="157"/>
  <c r="Y188" i="157"/>
  <c r="AH165" i="157"/>
  <c r="AG165" i="157"/>
  <c r="AF165" i="157"/>
  <c r="AE165" i="157"/>
  <c r="AD165" i="157"/>
  <c r="AC165" i="157"/>
  <c r="AB165" i="157"/>
  <c r="AA165" i="157"/>
  <c r="Z165" i="157"/>
  <c r="Y165" i="157"/>
  <c r="AH142" i="157"/>
  <c r="AG142" i="157"/>
  <c r="AF142" i="157"/>
  <c r="AE142" i="157"/>
  <c r="AD142" i="157"/>
  <c r="AC142" i="157"/>
  <c r="AB142" i="157"/>
  <c r="AA142" i="157"/>
  <c r="Z142" i="157"/>
  <c r="Y142" i="157"/>
  <c r="AH119" i="157"/>
  <c r="AG119" i="157"/>
  <c r="AF119" i="157"/>
  <c r="AE119" i="157"/>
  <c r="AD119" i="157"/>
  <c r="AC119" i="157"/>
  <c r="AB119" i="157"/>
  <c r="AA119" i="157"/>
  <c r="Z119" i="157"/>
  <c r="Y119" i="157"/>
  <c r="AH96" i="157"/>
  <c r="AG96" i="157"/>
  <c r="AF96" i="157"/>
  <c r="AE96" i="157"/>
  <c r="AD96" i="157"/>
  <c r="AC96" i="157"/>
  <c r="AB96" i="157"/>
  <c r="AA96" i="157"/>
  <c r="Z96" i="157"/>
  <c r="Y96" i="157"/>
  <c r="X694" i="157"/>
  <c r="W694" i="157"/>
  <c r="V694" i="157"/>
  <c r="U694" i="157"/>
  <c r="T694" i="157"/>
  <c r="S694" i="157"/>
  <c r="R694" i="157"/>
  <c r="Q694" i="157"/>
  <c r="P694" i="157"/>
  <c r="O694" i="157"/>
  <c r="X671" i="157"/>
  <c r="W671" i="157"/>
  <c r="V671" i="157"/>
  <c r="U671" i="157"/>
  <c r="T671" i="157"/>
  <c r="S671" i="157"/>
  <c r="R671" i="157"/>
  <c r="Q671" i="157"/>
  <c r="P671" i="157"/>
  <c r="O671" i="157"/>
  <c r="X648" i="157"/>
  <c r="W648" i="157"/>
  <c r="V648" i="157"/>
  <c r="U648" i="157"/>
  <c r="T648" i="157"/>
  <c r="S648" i="157"/>
  <c r="R648" i="157"/>
  <c r="Q648" i="157"/>
  <c r="P648" i="157"/>
  <c r="O648" i="157"/>
  <c r="X625" i="157"/>
  <c r="W625" i="157"/>
  <c r="V625" i="157"/>
  <c r="U625" i="157"/>
  <c r="T625" i="157"/>
  <c r="S625" i="157"/>
  <c r="R625" i="157"/>
  <c r="Q625" i="157"/>
  <c r="P625" i="157"/>
  <c r="O625" i="157"/>
  <c r="X602" i="157"/>
  <c r="W602" i="157"/>
  <c r="V602" i="157"/>
  <c r="U602" i="157"/>
  <c r="T602" i="157"/>
  <c r="S602" i="157"/>
  <c r="R602" i="157"/>
  <c r="Q602" i="157"/>
  <c r="P602" i="157"/>
  <c r="O602" i="157"/>
  <c r="X579" i="157"/>
  <c r="W579" i="157"/>
  <c r="V579" i="157"/>
  <c r="U579" i="157"/>
  <c r="T579" i="157"/>
  <c r="S579" i="157"/>
  <c r="R579" i="157"/>
  <c r="Q579" i="157"/>
  <c r="P579" i="157"/>
  <c r="O579" i="157"/>
  <c r="X556" i="157"/>
  <c r="W556" i="157"/>
  <c r="V556" i="157"/>
  <c r="U556" i="157"/>
  <c r="T556" i="157"/>
  <c r="S556" i="157"/>
  <c r="R556" i="157"/>
  <c r="Q556" i="157"/>
  <c r="P556" i="157"/>
  <c r="O556" i="157"/>
  <c r="X533" i="157"/>
  <c r="W533" i="157"/>
  <c r="V533" i="157"/>
  <c r="U533" i="157"/>
  <c r="T533" i="157"/>
  <c r="S533" i="157"/>
  <c r="R533" i="157"/>
  <c r="Q533" i="157"/>
  <c r="P533" i="157"/>
  <c r="O533" i="157"/>
  <c r="X510" i="157"/>
  <c r="W510" i="157"/>
  <c r="V510" i="157"/>
  <c r="U510" i="157"/>
  <c r="T510" i="157"/>
  <c r="S510" i="157"/>
  <c r="R510" i="157"/>
  <c r="Q510" i="157"/>
  <c r="P510" i="157"/>
  <c r="O510" i="157"/>
  <c r="X487" i="157"/>
  <c r="W487" i="157"/>
  <c r="V487" i="157"/>
  <c r="U487" i="157"/>
  <c r="T487" i="157"/>
  <c r="S487" i="157"/>
  <c r="R487" i="157"/>
  <c r="Q487" i="157"/>
  <c r="P487" i="157"/>
  <c r="O487" i="157"/>
  <c r="X464" i="157"/>
  <c r="W464" i="157"/>
  <c r="V464" i="157"/>
  <c r="U464" i="157"/>
  <c r="T464" i="157"/>
  <c r="S464" i="157"/>
  <c r="R464" i="157"/>
  <c r="Q464" i="157"/>
  <c r="P464" i="157"/>
  <c r="O464" i="157"/>
  <c r="X441" i="157"/>
  <c r="W441" i="157"/>
  <c r="V441" i="157"/>
  <c r="U441" i="157"/>
  <c r="T441" i="157"/>
  <c r="S441" i="157"/>
  <c r="R441" i="157"/>
  <c r="Q441" i="157"/>
  <c r="P441" i="157"/>
  <c r="O441" i="157"/>
  <c r="X418" i="157"/>
  <c r="W418" i="157"/>
  <c r="V418" i="157"/>
  <c r="U418" i="157"/>
  <c r="T418" i="157"/>
  <c r="S418" i="157"/>
  <c r="R418" i="157"/>
  <c r="Q418" i="157"/>
  <c r="P418" i="157"/>
  <c r="O418" i="157"/>
  <c r="X395" i="157"/>
  <c r="W395" i="157"/>
  <c r="V395" i="157"/>
  <c r="U395" i="157"/>
  <c r="T395" i="157"/>
  <c r="S395" i="157"/>
  <c r="R395" i="157"/>
  <c r="Q395" i="157"/>
  <c r="P395" i="157"/>
  <c r="O395" i="157"/>
  <c r="X372" i="157"/>
  <c r="W372" i="157"/>
  <c r="V372" i="157"/>
  <c r="U372" i="157"/>
  <c r="T372" i="157"/>
  <c r="S372" i="157"/>
  <c r="R372" i="157"/>
  <c r="Q372" i="157"/>
  <c r="P372" i="157"/>
  <c r="O372" i="157"/>
  <c r="X349" i="157"/>
  <c r="W349" i="157"/>
  <c r="V349" i="157"/>
  <c r="U349" i="157"/>
  <c r="T349" i="157"/>
  <c r="S349" i="157"/>
  <c r="R349" i="157"/>
  <c r="Q349" i="157"/>
  <c r="P349" i="157"/>
  <c r="O349" i="157"/>
  <c r="X326" i="157"/>
  <c r="W326" i="157"/>
  <c r="V326" i="157"/>
  <c r="U326" i="157"/>
  <c r="T326" i="157"/>
  <c r="S326" i="157"/>
  <c r="R326" i="157"/>
  <c r="Q326" i="157"/>
  <c r="P326" i="157"/>
  <c r="O326" i="157"/>
  <c r="X303" i="157"/>
  <c r="W303" i="157"/>
  <c r="V303" i="157"/>
  <c r="U303" i="157"/>
  <c r="T303" i="157"/>
  <c r="S303" i="157"/>
  <c r="R303" i="157"/>
  <c r="Q303" i="157"/>
  <c r="P303" i="157"/>
  <c r="O303" i="157"/>
  <c r="X280" i="157"/>
  <c r="W280" i="157"/>
  <c r="V280" i="157"/>
  <c r="U280" i="157"/>
  <c r="T280" i="157"/>
  <c r="S280" i="157"/>
  <c r="R280" i="157"/>
  <c r="Q280" i="157"/>
  <c r="P280" i="157"/>
  <c r="O280" i="157"/>
  <c r="X257" i="157"/>
  <c r="W257" i="157"/>
  <c r="V257" i="157"/>
  <c r="U257" i="157"/>
  <c r="T257" i="157"/>
  <c r="S257" i="157"/>
  <c r="R257" i="157"/>
  <c r="Q257" i="157"/>
  <c r="P257" i="157"/>
  <c r="O257" i="157"/>
  <c r="X234" i="157"/>
  <c r="W234" i="157"/>
  <c r="V234" i="157"/>
  <c r="U234" i="157"/>
  <c r="T234" i="157"/>
  <c r="S234" i="157"/>
  <c r="R234" i="157"/>
  <c r="Q234" i="157"/>
  <c r="P234" i="157"/>
  <c r="O234" i="157"/>
  <c r="X211" i="157"/>
  <c r="W211" i="157"/>
  <c r="V211" i="157"/>
  <c r="U211" i="157"/>
  <c r="T211" i="157"/>
  <c r="S211" i="157"/>
  <c r="R211" i="157"/>
  <c r="Q211" i="157"/>
  <c r="P211" i="157"/>
  <c r="O211" i="157"/>
  <c r="X188" i="157"/>
  <c r="W188" i="157"/>
  <c r="V188" i="157"/>
  <c r="U188" i="157"/>
  <c r="T188" i="157"/>
  <c r="S188" i="157"/>
  <c r="R188" i="157"/>
  <c r="Q188" i="157"/>
  <c r="P188" i="157"/>
  <c r="O188" i="157"/>
  <c r="X165" i="157"/>
  <c r="W165" i="157"/>
  <c r="V165" i="157"/>
  <c r="U165" i="157"/>
  <c r="T165" i="157"/>
  <c r="S165" i="157"/>
  <c r="R165" i="157"/>
  <c r="Q165" i="157"/>
  <c r="P165" i="157"/>
  <c r="O165" i="157"/>
  <c r="X142" i="157"/>
  <c r="W142" i="157"/>
  <c r="V142" i="157"/>
  <c r="U142" i="157"/>
  <c r="T142" i="157"/>
  <c r="S142" i="157"/>
  <c r="R142" i="157"/>
  <c r="Q142" i="157"/>
  <c r="P142" i="157"/>
  <c r="O142" i="157"/>
  <c r="X119" i="157"/>
  <c r="W119" i="157"/>
  <c r="V119" i="157"/>
  <c r="U119" i="157"/>
  <c r="T119" i="157"/>
  <c r="S119" i="157"/>
  <c r="R119" i="157"/>
  <c r="Q119" i="157"/>
  <c r="P119" i="157"/>
  <c r="O119" i="157"/>
  <c r="X96" i="157"/>
  <c r="W96" i="157"/>
  <c r="V96" i="157"/>
  <c r="U96" i="157"/>
  <c r="T96" i="157"/>
  <c r="S96" i="157"/>
  <c r="R96" i="157"/>
  <c r="Q96" i="157"/>
  <c r="P96" i="157"/>
  <c r="O96" i="157"/>
  <c r="C96" i="157"/>
  <c r="D96" i="157"/>
  <c r="E96" i="157"/>
  <c r="F96" i="157"/>
  <c r="G96" i="157"/>
  <c r="H96" i="157"/>
  <c r="I96" i="157"/>
  <c r="J96" i="157"/>
  <c r="K96" i="157"/>
  <c r="L96" i="157"/>
  <c r="M96" i="157"/>
  <c r="N96" i="157"/>
  <c r="C119" i="157"/>
  <c r="D119" i="157"/>
  <c r="E119" i="157"/>
  <c r="F119" i="157"/>
  <c r="G119" i="157"/>
  <c r="H119" i="157"/>
  <c r="I119" i="157"/>
  <c r="J119" i="157"/>
  <c r="K119" i="157"/>
  <c r="L119" i="157"/>
  <c r="M119" i="157"/>
  <c r="N119" i="157"/>
  <c r="C142" i="157"/>
  <c r="D142" i="157"/>
  <c r="E142" i="157"/>
  <c r="F142" i="157"/>
  <c r="G142" i="157"/>
  <c r="H142" i="157"/>
  <c r="I142" i="157"/>
  <c r="J142" i="157"/>
  <c r="K142" i="157"/>
  <c r="L142" i="157"/>
  <c r="M142" i="157"/>
  <c r="N142" i="157"/>
  <c r="C165" i="157"/>
  <c r="D165" i="157"/>
  <c r="E165" i="157"/>
  <c r="F165" i="157"/>
  <c r="G165" i="157"/>
  <c r="H165" i="157"/>
  <c r="I165" i="157"/>
  <c r="J165" i="157"/>
  <c r="K165" i="157"/>
  <c r="L165" i="157"/>
  <c r="M165" i="157"/>
  <c r="N165" i="157"/>
  <c r="C188" i="157"/>
  <c r="D188" i="157"/>
  <c r="E188" i="157"/>
  <c r="F188" i="157"/>
  <c r="G188" i="157"/>
  <c r="H188" i="157"/>
  <c r="I188" i="157"/>
  <c r="J188" i="157"/>
  <c r="K188" i="157"/>
  <c r="L188" i="157"/>
  <c r="M188" i="157"/>
  <c r="N188" i="157"/>
  <c r="C211" i="157"/>
  <c r="D211" i="157"/>
  <c r="E211" i="157"/>
  <c r="F211" i="157"/>
  <c r="G211" i="157"/>
  <c r="H211" i="157"/>
  <c r="I211" i="157"/>
  <c r="J211" i="157"/>
  <c r="K211" i="157"/>
  <c r="L211" i="157"/>
  <c r="M211" i="157"/>
  <c r="N211" i="157"/>
  <c r="C234" i="157"/>
  <c r="D234" i="157"/>
  <c r="E234" i="157"/>
  <c r="F234" i="157"/>
  <c r="G234" i="157"/>
  <c r="H234" i="157"/>
  <c r="I234" i="157"/>
  <c r="J234" i="157"/>
  <c r="K234" i="157"/>
  <c r="L234" i="157"/>
  <c r="M234" i="157"/>
  <c r="N234" i="157"/>
  <c r="C257" i="157"/>
  <c r="D257" i="157"/>
  <c r="E257" i="157"/>
  <c r="F257" i="157"/>
  <c r="G257" i="157"/>
  <c r="H257" i="157"/>
  <c r="I257" i="157"/>
  <c r="J257" i="157"/>
  <c r="K257" i="157"/>
  <c r="L257" i="157"/>
  <c r="M257" i="157"/>
  <c r="N257" i="157"/>
  <c r="C280" i="157"/>
  <c r="D280" i="157"/>
  <c r="E280" i="157"/>
  <c r="F280" i="157"/>
  <c r="G280" i="157"/>
  <c r="H280" i="157"/>
  <c r="I280" i="157"/>
  <c r="J280" i="157"/>
  <c r="K280" i="157"/>
  <c r="L280" i="157"/>
  <c r="M280" i="157"/>
  <c r="N280" i="157"/>
  <c r="C303" i="157"/>
  <c r="D303" i="157"/>
  <c r="E303" i="157"/>
  <c r="F303" i="157"/>
  <c r="G303" i="157"/>
  <c r="H303" i="157"/>
  <c r="I303" i="157"/>
  <c r="J303" i="157"/>
  <c r="K303" i="157"/>
  <c r="L303" i="157"/>
  <c r="M303" i="157"/>
  <c r="N303" i="157"/>
  <c r="C326" i="157"/>
  <c r="D326" i="157"/>
  <c r="E326" i="157"/>
  <c r="F326" i="157"/>
  <c r="G326" i="157"/>
  <c r="H326" i="157"/>
  <c r="I326" i="157"/>
  <c r="J326" i="157"/>
  <c r="K326" i="157"/>
  <c r="L326" i="157"/>
  <c r="M326" i="157"/>
  <c r="N326" i="157"/>
  <c r="C349" i="157"/>
  <c r="D349" i="157"/>
  <c r="E349" i="157"/>
  <c r="F349" i="157"/>
  <c r="G349" i="157"/>
  <c r="H349" i="157"/>
  <c r="I349" i="157"/>
  <c r="J349" i="157"/>
  <c r="K349" i="157"/>
  <c r="L349" i="157"/>
  <c r="M349" i="157"/>
  <c r="N349" i="157"/>
  <c r="C372" i="157"/>
  <c r="D372" i="157"/>
  <c r="E372" i="157"/>
  <c r="F372" i="157"/>
  <c r="G372" i="157"/>
  <c r="H372" i="157"/>
  <c r="I372" i="157"/>
  <c r="J372" i="157"/>
  <c r="K372" i="157"/>
  <c r="L372" i="157"/>
  <c r="M372" i="157"/>
  <c r="N372" i="157"/>
  <c r="C395" i="157"/>
  <c r="D395" i="157"/>
  <c r="E395" i="157"/>
  <c r="F395" i="157"/>
  <c r="G395" i="157"/>
  <c r="H395" i="157"/>
  <c r="I395" i="157"/>
  <c r="J395" i="157"/>
  <c r="K395" i="157"/>
  <c r="L395" i="157"/>
  <c r="M395" i="157"/>
  <c r="N395" i="157"/>
  <c r="C418" i="157"/>
  <c r="D418" i="157"/>
  <c r="E418" i="157"/>
  <c r="F418" i="157"/>
  <c r="G418" i="157"/>
  <c r="H418" i="157"/>
  <c r="I418" i="157"/>
  <c r="J418" i="157"/>
  <c r="K418" i="157"/>
  <c r="L418" i="157"/>
  <c r="M418" i="157"/>
  <c r="N418" i="157"/>
  <c r="C441" i="157"/>
  <c r="D441" i="157"/>
  <c r="E441" i="157"/>
  <c r="F441" i="157"/>
  <c r="G441" i="157"/>
  <c r="H441" i="157"/>
  <c r="I441" i="157"/>
  <c r="J441" i="157"/>
  <c r="K441" i="157"/>
  <c r="L441" i="157"/>
  <c r="M441" i="157"/>
  <c r="N441" i="157"/>
  <c r="C464" i="157"/>
  <c r="D464" i="157"/>
  <c r="E464" i="157"/>
  <c r="F464" i="157"/>
  <c r="G464" i="157"/>
  <c r="H464" i="157"/>
  <c r="I464" i="157"/>
  <c r="J464" i="157"/>
  <c r="K464" i="157"/>
  <c r="L464" i="157"/>
  <c r="M464" i="157"/>
  <c r="N464" i="157"/>
  <c r="C487" i="157"/>
  <c r="D487" i="157"/>
  <c r="E487" i="157"/>
  <c r="F487" i="157"/>
  <c r="G487" i="157"/>
  <c r="H487" i="157"/>
  <c r="I487" i="157"/>
  <c r="J487" i="157"/>
  <c r="K487" i="157"/>
  <c r="L487" i="157"/>
  <c r="M487" i="157"/>
  <c r="N487" i="157"/>
  <c r="C510" i="157"/>
  <c r="D510" i="157"/>
  <c r="E510" i="157"/>
  <c r="F510" i="157"/>
  <c r="G510" i="157"/>
  <c r="H510" i="157"/>
  <c r="I510" i="157"/>
  <c r="J510" i="157"/>
  <c r="K510" i="157"/>
  <c r="L510" i="157"/>
  <c r="M510" i="157"/>
  <c r="N510" i="157"/>
  <c r="C533" i="157"/>
  <c r="D533" i="157"/>
  <c r="E533" i="157"/>
  <c r="F533" i="157"/>
  <c r="G533" i="157"/>
  <c r="H533" i="157"/>
  <c r="I533" i="157"/>
  <c r="J533" i="157"/>
  <c r="K533" i="157"/>
  <c r="L533" i="157"/>
  <c r="M533" i="157"/>
  <c r="N533" i="157"/>
  <c r="C556" i="157"/>
  <c r="D556" i="157"/>
  <c r="E556" i="157"/>
  <c r="F556" i="157"/>
  <c r="G556" i="157"/>
  <c r="H556" i="157"/>
  <c r="I556" i="157"/>
  <c r="J556" i="157"/>
  <c r="K556" i="157"/>
  <c r="L556" i="157"/>
  <c r="M556" i="157"/>
  <c r="N556" i="157"/>
  <c r="C579" i="157"/>
  <c r="D579" i="157"/>
  <c r="E579" i="157"/>
  <c r="F579" i="157"/>
  <c r="G579" i="157"/>
  <c r="H579" i="157"/>
  <c r="I579" i="157"/>
  <c r="J579" i="157"/>
  <c r="K579" i="157"/>
  <c r="L579" i="157"/>
  <c r="M579" i="157"/>
  <c r="N579" i="157"/>
  <c r="C602" i="157"/>
  <c r="D602" i="157"/>
  <c r="E602" i="157"/>
  <c r="F602" i="157"/>
  <c r="G602" i="157"/>
  <c r="H602" i="157"/>
  <c r="I602" i="157"/>
  <c r="J602" i="157"/>
  <c r="K602" i="157"/>
  <c r="L602" i="157"/>
  <c r="M602" i="157"/>
  <c r="N602" i="157"/>
  <c r="C625" i="157"/>
  <c r="D625" i="157"/>
  <c r="E625" i="157"/>
  <c r="F625" i="157"/>
  <c r="G625" i="157"/>
  <c r="H625" i="157"/>
  <c r="I625" i="157"/>
  <c r="J625" i="157"/>
  <c r="K625" i="157"/>
  <c r="L625" i="157"/>
  <c r="M625" i="157"/>
  <c r="N625" i="157"/>
  <c r="C648" i="157"/>
  <c r="D648" i="157"/>
  <c r="E648" i="157"/>
  <c r="F648" i="157"/>
  <c r="G648" i="157"/>
  <c r="H648" i="157"/>
  <c r="I648" i="157"/>
  <c r="J648" i="157"/>
  <c r="K648" i="157"/>
  <c r="L648" i="157"/>
  <c r="M648" i="157"/>
  <c r="N648" i="157"/>
  <c r="C671" i="157"/>
  <c r="D671" i="157"/>
  <c r="E671" i="157"/>
  <c r="F671" i="157"/>
  <c r="G671" i="157"/>
  <c r="H671" i="157"/>
  <c r="I671" i="157"/>
  <c r="J671" i="157"/>
  <c r="K671" i="157"/>
  <c r="L671" i="157"/>
  <c r="M671" i="157"/>
  <c r="N671" i="157"/>
  <c r="C694" i="157"/>
  <c r="D694" i="157"/>
  <c r="E694" i="157"/>
  <c r="F694" i="157"/>
  <c r="G694" i="157"/>
  <c r="H694" i="157"/>
  <c r="I694" i="157"/>
  <c r="J694" i="157"/>
  <c r="K694" i="157"/>
  <c r="L694" i="157"/>
  <c r="M694" i="157"/>
  <c r="N694" i="157"/>
  <c r="AD4" i="125" l="1"/>
  <c r="R4" i="125"/>
  <c r="F4" i="125"/>
  <c r="I23" i="104"/>
  <c r="W4" i="125"/>
  <c r="K4" i="125"/>
  <c r="AC4" i="125"/>
  <c r="Q4" i="125"/>
  <c r="E4" i="125"/>
  <c r="Z4" i="125"/>
  <c r="N4" i="125"/>
  <c r="X4" i="125"/>
  <c r="E22" i="104"/>
  <c r="G23" i="104"/>
  <c r="C14" i="125"/>
  <c r="I14" i="157"/>
  <c r="AH4" i="125"/>
  <c r="V4" i="125"/>
  <c r="J4" i="125"/>
  <c r="C15" i="157"/>
  <c r="J23" i="104"/>
  <c r="F22" i="104"/>
  <c r="C14" i="157"/>
  <c r="J22" i="104"/>
  <c r="E23" i="104"/>
  <c r="AF4" i="125"/>
  <c r="T4" i="125"/>
  <c r="H4" i="125"/>
  <c r="H22" i="104"/>
  <c r="D22" i="104"/>
  <c r="AE4" i="125"/>
  <c r="S4" i="125"/>
  <c r="G4" i="125"/>
  <c r="I22" i="104"/>
  <c r="H23" i="104"/>
  <c r="G22" i="104"/>
  <c r="AB4" i="125"/>
  <c r="P4" i="125"/>
  <c r="C45" i="157"/>
  <c r="C27" i="157" s="1"/>
  <c r="C68" i="157"/>
  <c r="C50" i="157" s="1"/>
  <c r="C91" i="157"/>
  <c r="C73" i="157" s="1"/>
  <c r="X27" i="157"/>
  <c r="AH27" i="157"/>
  <c r="W27" i="157"/>
  <c r="AB27" i="157"/>
  <c r="L27" i="157"/>
  <c r="AA27" i="157"/>
  <c r="O27" i="157"/>
  <c r="N27" i="157"/>
  <c r="C23" i="104" l="1"/>
  <c r="C22" i="104"/>
  <c r="I18" i="8"/>
  <c r="H5" i="1"/>
  <c r="H26" i="1"/>
  <c r="H4" i="1"/>
  <c r="G5" i="1"/>
  <c r="G26" i="1"/>
  <c r="G27" i="1"/>
  <c r="G4" i="1"/>
  <c r="C5" i="155" l="1"/>
  <c r="D5" i="155"/>
  <c r="E5" i="155"/>
  <c r="F5" i="155"/>
  <c r="J5" i="155"/>
  <c r="K5" i="155"/>
  <c r="L5" i="155"/>
  <c r="M5" i="155"/>
  <c r="Q5" i="155"/>
  <c r="R5" i="155"/>
  <c r="S5" i="155"/>
  <c r="T5" i="155"/>
  <c r="X5" i="155"/>
  <c r="Y5" i="155"/>
  <c r="Z5" i="155"/>
  <c r="AA5" i="155"/>
  <c r="AE5" i="155"/>
  <c r="AF5" i="155"/>
  <c r="AG5" i="155"/>
  <c r="AH5" i="155"/>
  <c r="AL5" i="155"/>
  <c r="AM5" i="155"/>
  <c r="AN5" i="155"/>
  <c r="AO5" i="155"/>
  <c r="C13" i="155"/>
  <c r="D13" i="155"/>
  <c r="E13" i="155"/>
  <c r="F13" i="155"/>
  <c r="J13" i="155"/>
  <c r="K13" i="155"/>
  <c r="L13" i="155"/>
  <c r="M13" i="155"/>
  <c r="Q13" i="155"/>
  <c r="R13" i="155"/>
  <c r="S13" i="155"/>
  <c r="T13" i="155"/>
  <c r="X13" i="155"/>
  <c r="Y13" i="155"/>
  <c r="Z13" i="155"/>
  <c r="AA13" i="155"/>
  <c r="AE13" i="155"/>
  <c r="AF13" i="155"/>
  <c r="AG13" i="155"/>
  <c r="AH13" i="155"/>
  <c r="AL13" i="155"/>
  <c r="AM13" i="155"/>
  <c r="AN13" i="155"/>
  <c r="AO13" i="155"/>
  <c r="C21" i="155"/>
  <c r="D21" i="155"/>
  <c r="E21" i="155"/>
  <c r="F21" i="155"/>
  <c r="J21" i="155"/>
  <c r="K21" i="155"/>
  <c r="L21" i="155"/>
  <c r="M21" i="155"/>
  <c r="Q21" i="155"/>
  <c r="R21" i="155"/>
  <c r="S21" i="155"/>
  <c r="T21" i="155"/>
  <c r="X21" i="155"/>
  <c r="Y21" i="155"/>
  <c r="Z21" i="155"/>
  <c r="AA21" i="155"/>
  <c r="AE21" i="155"/>
  <c r="AF21" i="155"/>
  <c r="AG21" i="155"/>
  <c r="AH21" i="155"/>
  <c r="AL21" i="155"/>
  <c r="AM21" i="155"/>
  <c r="AN21" i="155"/>
  <c r="AO21" i="155"/>
  <c r="C29" i="155"/>
  <c r="D29" i="155"/>
  <c r="E29" i="155"/>
  <c r="F29" i="155"/>
  <c r="J29" i="155"/>
  <c r="K29" i="155"/>
  <c r="L29" i="155"/>
  <c r="M29" i="155"/>
  <c r="Q29" i="155"/>
  <c r="R29" i="155"/>
  <c r="S29" i="155"/>
  <c r="T29" i="155"/>
  <c r="X29" i="155"/>
  <c r="Y29" i="155"/>
  <c r="Z29" i="155"/>
  <c r="AA29" i="155"/>
  <c r="AE29" i="155"/>
  <c r="AF29" i="155"/>
  <c r="AG29" i="155"/>
  <c r="AH29" i="155"/>
  <c r="AL29" i="155"/>
  <c r="AM29" i="155"/>
  <c r="AN29" i="155"/>
  <c r="AO29" i="155"/>
  <c r="C37" i="155"/>
  <c r="D37" i="155"/>
  <c r="E37" i="155"/>
  <c r="F37" i="155"/>
  <c r="J37" i="155"/>
  <c r="K37" i="155"/>
  <c r="L37" i="155"/>
  <c r="M37" i="155"/>
  <c r="Q37" i="155"/>
  <c r="R37" i="155"/>
  <c r="S37" i="155"/>
  <c r="T37" i="155"/>
  <c r="X37" i="155"/>
  <c r="Y37" i="155"/>
  <c r="Z37" i="155"/>
  <c r="AA37" i="155"/>
  <c r="AE37" i="155"/>
  <c r="AF37" i="155"/>
  <c r="AG37" i="155"/>
  <c r="AH37" i="155"/>
  <c r="AL37" i="155"/>
  <c r="AM37" i="155"/>
  <c r="AN37" i="155"/>
  <c r="AO37" i="155"/>
  <c r="C45" i="155"/>
  <c r="D45" i="155"/>
  <c r="E45" i="155"/>
  <c r="F45" i="155"/>
  <c r="J45" i="155"/>
  <c r="K45" i="155"/>
  <c r="L45" i="155"/>
  <c r="M45" i="155"/>
  <c r="Q45" i="155"/>
  <c r="R45" i="155"/>
  <c r="S45" i="155"/>
  <c r="T45" i="155"/>
  <c r="X45" i="155"/>
  <c r="Y45" i="155"/>
  <c r="Z45" i="155"/>
  <c r="AA45" i="155"/>
  <c r="AE45" i="155"/>
  <c r="AF45" i="155"/>
  <c r="AG45" i="155"/>
  <c r="AH45" i="155"/>
  <c r="AL45" i="155"/>
  <c r="AM45" i="155"/>
  <c r="AN45" i="155"/>
  <c r="AO45" i="155"/>
  <c r="C53" i="155"/>
  <c r="D53" i="155"/>
  <c r="E53" i="155"/>
  <c r="F53" i="155"/>
  <c r="J53" i="155"/>
  <c r="K53" i="155"/>
  <c r="L53" i="155"/>
  <c r="M53" i="155"/>
  <c r="Q53" i="155"/>
  <c r="R53" i="155"/>
  <c r="S53" i="155"/>
  <c r="T53" i="155"/>
  <c r="X53" i="155"/>
  <c r="Y53" i="155"/>
  <c r="Z53" i="155"/>
  <c r="AA53" i="155"/>
  <c r="AE53" i="155"/>
  <c r="AF53" i="155"/>
  <c r="AG53" i="155"/>
  <c r="AH53" i="155"/>
  <c r="AL53" i="155"/>
  <c r="AM53" i="155"/>
  <c r="AN53" i="155"/>
  <c r="AO53" i="155"/>
  <c r="C61" i="155"/>
  <c r="D61" i="155"/>
  <c r="E61" i="155"/>
  <c r="F61" i="155"/>
  <c r="J61" i="155"/>
  <c r="K61" i="155"/>
  <c r="L61" i="155"/>
  <c r="M61" i="155"/>
  <c r="Q61" i="155"/>
  <c r="R61" i="155"/>
  <c r="S61" i="155"/>
  <c r="T61" i="155"/>
  <c r="X61" i="155"/>
  <c r="Y61" i="155"/>
  <c r="Z61" i="155"/>
  <c r="AA61" i="155"/>
  <c r="AE61" i="155"/>
  <c r="AF61" i="155"/>
  <c r="AG61" i="155"/>
  <c r="AH61" i="155"/>
  <c r="AL61" i="155"/>
  <c r="AM61" i="155"/>
  <c r="AN61" i="155"/>
  <c r="AO61" i="155"/>
  <c r="C69" i="155"/>
  <c r="D69" i="155"/>
  <c r="E69" i="155"/>
  <c r="F69" i="155"/>
  <c r="J69" i="155"/>
  <c r="K69" i="155"/>
  <c r="L69" i="155"/>
  <c r="M69" i="155"/>
  <c r="Q69" i="155"/>
  <c r="R69" i="155"/>
  <c r="S69" i="155"/>
  <c r="T69" i="155"/>
  <c r="X69" i="155"/>
  <c r="Y69" i="155"/>
  <c r="Z69" i="155"/>
  <c r="AA69" i="155"/>
  <c r="AE69" i="155"/>
  <c r="AF69" i="155"/>
  <c r="AG69" i="155"/>
  <c r="AH69" i="155"/>
  <c r="AL69" i="155"/>
  <c r="AM69" i="155"/>
  <c r="AN69" i="155"/>
  <c r="AO69" i="155"/>
  <c r="C77" i="155"/>
  <c r="D77" i="155"/>
  <c r="E77" i="155"/>
  <c r="F77" i="155"/>
  <c r="J77" i="155"/>
  <c r="K77" i="155"/>
  <c r="L77" i="155"/>
  <c r="M77" i="155"/>
  <c r="Q77" i="155"/>
  <c r="R77" i="155"/>
  <c r="S77" i="155"/>
  <c r="T77" i="155"/>
  <c r="X77" i="155"/>
  <c r="Y77" i="155"/>
  <c r="Z77" i="155"/>
  <c r="AA77" i="155"/>
  <c r="AE77" i="155"/>
  <c r="AF77" i="155"/>
  <c r="AG77" i="155"/>
  <c r="AH77" i="155"/>
  <c r="AL77" i="155"/>
  <c r="AM77" i="155"/>
  <c r="AN77" i="155"/>
  <c r="AO77" i="155"/>
  <c r="C85" i="155"/>
  <c r="D85" i="155"/>
  <c r="E85" i="155"/>
  <c r="F85" i="155"/>
  <c r="J85" i="155"/>
  <c r="K85" i="155"/>
  <c r="L85" i="155"/>
  <c r="M85" i="155"/>
  <c r="Q85" i="155"/>
  <c r="R85" i="155"/>
  <c r="S85" i="155"/>
  <c r="T85" i="155"/>
  <c r="X85" i="155"/>
  <c r="Y85" i="155"/>
  <c r="Z85" i="155"/>
  <c r="AA85" i="155"/>
  <c r="AE85" i="155"/>
  <c r="AF85" i="155"/>
  <c r="AG85" i="155"/>
  <c r="AH85" i="155"/>
  <c r="AL85" i="155"/>
  <c r="AM85" i="155"/>
  <c r="AN85" i="155"/>
  <c r="AO85" i="155"/>
  <c r="C5" i="154"/>
  <c r="D5" i="154"/>
  <c r="E5" i="154"/>
  <c r="F5" i="154"/>
  <c r="J5" i="154"/>
  <c r="K5" i="154"/>
  <c r="L5" i="154"/>
  <c r="M5" i="154"/>
  <c r="Q5" i="154"/>
  <c r="R5" i="154"/>
  <c r="S5" i="154"/>
  <c r="T5" i="154"/>
  <c r="X5" i="154"/>
  <c r="Y5" i="154"/>
  <c r="Z5" i="154"/>
  <c r="AA5" i="154"/>
  <c r="AE5" i="154"/>
  <c r="AF5" i="154"/>
  <c r="AG5" i="154"/>
  <c r="AH5" i="154"/>
  <c r="AL5" i="154"/>
  <c r="AM5" i="154"/>
  <c r="AN5" i="154"/>
  <c r="AO5" i="154"/>
  <c r="C13" i="154"/>
  <c r="D13" i="154"/>
  <c r="E13" i="154"/>
  <c r="F13" i="154"/>
  <c r="J13" i="154"/>
  <c r="K13" i="154"/>
  <c r="L13" i="154"/>
  <c r="M13" i="154"/>
  <c r="Q13" i="154"/>
  <c r="R13" i="154"/>
  <c r="S13" i="154"/>
  <c r="T13" i="154"/>
  <c r="X13" i="154"/>
  <c r="Y13" i="154"/>
  <c r="Z13" i="154"/>
  <c r="AA13" i="154"/>
  <c r="AE13" i="154"/>
  <c r="AF13" i="154"/>
  <c r="AG13" i="154"/>
  <c r="AH13" i="154"/>
  <c r="AL13" i="154"/>
  <c r="AM13" i="154"/>
  <c r="AN13" i="154"/>
  <c r="AO13" i="154"/>
  <c r="C21" i="154"/>
  <c r="D21" i="154"/>
  <c r="E21" i="154"/>
  <c r="F21" i="154"/>
  <c r="J21" i="154"/>
  <c r="K21" i="154"/>
  <c r="L21" i="154"/>
  <c r="M21" i="154"/>
  <c r="Q21" i="154"/>
  <c r="R21" i="154"/>
  <c r="S21" i="154"/>
  <c r="T21" i="154"/>
  <c r="X21" i="154"/>
  <c r="Y21" i="154"/>
  <c r="Z21" i="154"/>
  <c r="AA21" i="154"/>
  <c r="AE21" i="154"/>
  <c r="AF21" i="154"/>
  <c r="AG21" i="154"/>
  <c r="AH21" i="154"/>
  <c r="AL21" i="154"/>
  <c r="AM21" i="154"/>
  <c r="AN21" i="154"/>
  <c r="AO21" i="154"/>
  <c r="C29" i="154"/>
  <c r="D29" i="154"/>
  <c r="E29" i="154"/>
  <c r="F29" i="154"/>
  <c r="J29" i="154"/>
  <c r="K29" i="154"/>
  <c r="L29" i="154"/>
  <c r="M29" i="154"/>
  <c r="Q29" i="154"/>
  <c r="R29" i="154"/>
  <c r="S29" i="154"/>
  <c r="T29" i="154"/>
  <c r="X29" i="154"/>
  <c r="Y29" i="154"/>
  <c r="Z29" i="154"/>
  <c r="AA29" i="154"/>
  <c r="AE29" i="154"/>
  <c r="AF29" i="154"/>
  <c r="AG29" i="154"/>
  <c r="AH29" i="154"/>
  <c r="AL29" i="154"/>
  <c r="AM29" i="154"/>
  <c r="AN29" i="154"/>
  <c r="AO29" i="154"/>
  <c r="C37" i="154"/>
  <c r="D37" i="154"/>
  <c r="E37" i="154"/>
  <c r="F37" i="154"/>
  <c r="J37" i="154"/>
  <c r="K37" i="154"/>
  <c r="L37" i="154"/>
  <c r="M37" i="154"/>
  <c r="Q37" i="154"/>
  <c r="R37" i="154"/>
  <c r="S37" i="154"/>
  <c r="T37" i="154"/>
  <c r="X37" i="154"/>
  <c r="Y37" i="154"/>
  <c r="Z37" i="154"/>
  <c r="AA37" i="154"/>
  <c r="AE37" i="154"/>
  <c r="AF37" i="154"/>
  <c r="AG37" i="154"/>
  <c r="AH37" i="154"/>
  <c r="AL37" i="154"/>
  <c r="AM37" i="154"/>
  <c r="AN37" i="154"/>
  <c r="AO37" i="154"/>
  <c r="C45" i="154"/>
  <c r="D45" i="154"/>
  <c r="E45" i="154"/>
  <c r="F45" i="154"/>
  <c r="J45" i="154"/>
  <c r="K45" i="154"/>
  <c r="L45" i="154"/>
  <c r="M45" i="154"/>
  <c r="Q45" i="154"/>
  <c r="R45" i="154"/>
  <c r="S45" i="154"/>
  <c r="T45" i="154"/>
  <c r="X45" i="154"/>
  <c r="Y45" i="154"/>
  <c r="Z45" i="154"/>
  <c r="AA45" i="154"/>
  <c r="AE45" i="154"/>
  <c r="AF45" i="154"/>
  <c r="AG45" i="154"/>
  <c r="AH45" i="154"/>
  <c r="AL45" i="154"/>
  <c r="AM45" i="154"/>
  <c r="AN45" i="154"/>
  <c r="AO45" i="154"/>
  <c r="C53" i="154"/>
  <c r="D53" i="154"/>
  <c r="E53" i="154"/>
  <c r="F53" i="154"/>
  <c r="J53" i="154"/>
  <c r="K53" i="154"/>
  <c r="L53" i="154"/>
  <c r="M53" i="154"/>
  <c r="Q53" i="154"/>
  <c r="R53" i="154"/>
  <c r="S53" i="154"/>
  <c r="T53" i="154"/>
  <c r="X53" i="154"/>
  <c r="Y53" i="154"/>
  <c r="Z53" i="154"/>
  <c r="AA53" i="154"/>
  <c r="AE53" i="154"/>
  <c r="AF53" i="154"/>
  <c r="AG53" i="154"/>
  <c r="AH53" i="154"/>
  <c r="AL53" i="154"/>
  <c r="AM53" i="154"/>
  <c r="AN53" i="154"/>
  <c r="AO53" i="154"/>
  <c r="C61" i="154"/>
  <c r="D61" i="154"/>
  <c r="E61" i="154"/>
  <c r="F61" i="154"/>
  <c r="J61" i="154"/>
  <c r="K61" i="154"/>
  <c r="L61" i="154"/>
  <c r="M61" i="154"/>
  <c r="Q61" i="154"/>
  <c r="R61" i="154"/>
  <c r="S61" i="154"/>
  <c r="T61" i="154"/>
  <c r="X61" i="154"/>
  <c r="Y61" i="154"/>
  <c r="Z61" i="154"/>
  <c r="AA61" i="154"/>
  <c r="AE61" i="154"/>
  <c r="AF61" i="154"/>
  <c r="AG61" i="154"/>
  <c r="AH61" i="154"/>
  <c r="AL61" i="154"/>
  <c r="AM61" i="154"/>
  <c r="AN61" i="154"/>
  <c r="AO61" i="154"/>
  <c r="C69" i="154"/>
  <c r="D69" i="154"/>
  <c r="E69" i="154"/>
  <c r="F69" i="154"/>
  <c r="J69" i="154"/>
  <c r="K69" i="154"/>
  <c r="L69" i="154"/>
  <c r="M69" i="154"/>
  <c r="Q69" i="154"/>
  <c r="R69" i="154"/>
  <c r="S69" i="154"/>
  <c r="T69" i="154"/>
  <c r="X69" i="154"/>
  <c r="Y69" i="154"/>
  <c r="Z69" i="154"/>
  <c r="AA69" i="154"/>
  <c r="AE69" i="154"/>
  <c r="AF69" i="154"/>
  <c r="AG69" i="154"/>
  <c r="AH69" i="154"/>
  <c r="AL69" i="154"/>
  <c r="AM69" i="154"/>
  <c r="AN69" i="154"/>
  <c r="AO69" i="154"/>
  <c r="C77" i="154"/>
  <c r="D77" i="154"/>
  <c r="E77" i="154"/>
  <c r="F77" i="154"/>
  <c r="J77" i="154"/>
  <c r="K77" i="154"/>
  <c r="L77" i="154"/>
  <c r="M77" i="154"/>
  <c r="Q77" i="154"/>
  <c r="R77" i="154"/>
  <c r="S77" i="154"/>
  <c r="T77" i="154"/>
  <c r="X77" i="154"/>
  <c r="Y77" i="154"/>
  <c r="Z77" i="154"/>
  <c r="AA77" i="154"/>
  <c r="AE77" i="154"/>
  <c r="AF77" i="154"/>
  <c r="AG77" i="154"/>
  <c r="AH77" i="154"/>
  <c r="AL77" i="154"/>
  <c r="AM77" i="154"/>
  <c r="AN77" i="154"/>
  <c r="AO77" i="154"/>
  <c r="C85" i="154"/>
  <c r="D85" i="154"/>
  <c r="E85" i="154"/>
  <c r="F85" i="154"/>
  <c r="J85" i="154"/>
  <c r="K85" i="154"/>
  <c r="L85" i="154"/>
  <c r="M85" i="154"/>
  <c r="Q85" i="154"/>
  <c r="R85" i="154"/>
  <c r="S85" i="154"/>
  <c r="T85" i="154"/>
  <c r="X85" i="154"/>
  <c r="Y85" i="154"/>
  <c r="Z85" i="154"/>
  <c r="AA85" i="154"/>
  <c r="AE85" i="154"/>
  <c r="AF85" i="154"/>
  <c r="AG85" i="154"/>
  <c r="AH85" i="154"/>
  <c r="AL85" i="154"/>
  <c r="AM85" i="154"/>
  <c r="AN85" i="154"/>
  <c r="AO85" i="154"/>
  <c r="C93" i="154"/>
  <c r="D93" i="154"/>
  <c r="E93" i="154"/>
  <c r="F93" i="154"/>
  <c r="J93" i="154"/>
  <c r="K93" i="154"/>
  <c r="L93" i="154"/>
  <c r="M93" i="154"/>
  <c r="Q93" i="154"/>
  <c r="R93" i="154"/>
  <c r="S93" i="154"/>
  <c r="T93" i="154"/>
  <c r="X93" i="154"/>
  <c r="Y93" i="154"/>
  <c r="Z93" i="154"/>
  <c r="AA93" i="154"/>
  <c r="AE93" i="154"/>
  <c r="AF93" i="154"/>
  <c r="AG93" i="154"/>
  <c r="AH93" i="154"/>
  <c r="AL93" i="154"/>
  <c r="AM93" i="154"/>
  <c r="AN93" i="154"/>
  <c r="AO93" i="154"/>
  <c r="C101" i="154"/>
  <c r="D101" i="154"/>
  <c r="E101" i="154"/>
  <c r="F101" i="154"/>
  <c r="J101" i="154"/>
  <c r="K101" i="154"/>
  <c r="L101" i="154"/>
  <c r="M101" i="154"/>
  <c r="Q101" i="154"/>
  <c r="R101" i="154"/>
  <c r="S101" i="154"/>
  <c r="T101" i="154"/>
  <c r="X101" i="154"/>
  <c r="Y101" i="154"/>
  <c r="Z101" i="154"/>
  <c r="AA101" i="154"/>
  <c r="AE101" i="154"/>
  <c r="AF101" i="154"/>
  <c r="AG101" i="154"/>
  <c r="AH101" i="154"/>
  <c r="AL101" i="154"/>
  <c r="AM101" i="154"/>
  <c r="AN101" i="154"/>
  <c r="AO101" i="154"/>
  <c r="C109" i="154"/>
  <c r="D109" i="154"/>
  <c r="E109" i="154"/>
  <c r="F109" i="154"/>
  <c r="J109" i="154"/>
  <c r="K109" i="154"/>
  <c r="L109" i="154"/>
  <c r="M109" i="154"/>
  <c r="Q109" i="154"/>
  <c r="R109" i="154"/>
  <c r="S109" i="154"/>
  <c r="T109" i="154"/>
  <c r="X109" i="154"/>
  <c r="Y109" i="154"/>
  <c r="Z109" i="154"/>
  <c r="AA109" i="154"/>
  <c r="AE109" i="154"/>
  <c r="AF109" i="154"/>
  <c r="AG109" i="154"/>
  <c r="AH109" i="154"/>
  <c r="AL109" i="154"/>
  <c r="AM109" i="154"/>
  <c r="AN109" i="154"/>
  <c r="AO109" i="154"/>
  <c r="C117" i="154"/>
  <c r="D117" i="154"/>
  <c r="E117" i="154"/>
  <c r="F117" i="154"/>
  <c r="J117" i="154"/>
  <c r="K117" i="154"/>
  <c r="L117" i="154"/>
  <c r="M117" i="154"/>
  <c r="Q117" i="154"/>
  <c r="R117" i="154"/>
  <c r="S117" i="154"/>
  <c r="T117" i="154"/>
  <c r="X117" i="154"/>
  <c r="Y117" i="154"/>
  <c r="Z117" i="154"/>
  <c r="AA117" i="154"/>
  <c r="AE117" i="154"/>
  <c r="AF117" i="154"/>
  <c r="AG117" i="154"/>
  <c r="AH117" i="154"/>
  <c r="AL117" i="154"/>
  <c r="AM117" i="154"/>
  <c r="AN117" i="154"/>
  <c r="AO117" i="154"/>
  <c r="AH224" i="153"/>
  <c r="AG224" i="153"/>
  <c r="AF224" i="153"/>
  <c r="AE224" i="153"/>
  <c r="AD224" i="153"/>
  <c r="AC224" i="153"/>
  <c r="AB224" i="153"/>
  <c r="AA224" i="153"/>
  <c r="Z224" i="153"/>
  <c r="Y224" i="153"/>
  <c r="X224" i="153"/>
  <c r="W224" i="153"/>
  <c r="V224" i="153"/>
  <c r="U224" i="153"/>
  <c r="T224" i="153"/>
  <c r="S224" i="153"/>
  <c r="R224" i="153"/>
  <c r="Q224" i="153"/>
  <c r="P224" i="153"/>
  <c r="O224" i="153"/>
  <c r="N224" i="153"/>
  <c r="M224" i="153"/>
  <c r="L224" i="153"/>
  <c r="K224" i="153"/>
  <c r="J224" i="153"/>
  <c r="I224" i="153"/>
  <c r="H224" i="153"/>
  <c r="G224" i="153"/>
  <c r="F224" i="153"/>
  <c r="E224" i="153"/>
  <c r="D224" i="153"/>
  <c r="C224" i="153"/>
  <c r="AH204" i="153"/>
  <c r="AG204" i="153"/>
  <c r="AF204" i="153"/>
  <c r="AE204" i="153"/>
  <c r="AD204" i="153"/>
  <c r="AC204" i="153"/>
  <c r="AB204" i="153"/>
  <c r="AA204" i="153"/>
  <c r="Z204" i="153"/>
  <c r="Y204" i="153"/>
  <c r="X204" i="153"/>
  <c r="W204" i="153"/>
  <c r="V204" i="153"/>
  <c r="U204" i="153"/>
  <c r="T204" i="153"/>
  <c r="S204" i="153"/>
  <c r="R204" i="153"/>
  <c r="Q204" i="153"/>
  <c r="P204" i="153"/>
  <c r="O204" i="153"/>
  <c r="N204" i="153"/>
  <c r="M204" i="153"/>
  <c r="L204" i="153"/>
  <c r="K204" i="153"/>
  <c r="J204" i="153"/>
  <c r="I204" i="153"/>
  <c r="H204" i="153"/>
  <c r="G204" i="153"/>
  <c r="F204" i="153"/>
  <c r="E204" i="153"/>
  <c r="D204" i="153"/>
  <c r="C204" i="153"/>
  <c r="AH184" i="153"/>
  <c r="AG184" i="153"/>
  <c r="AF184" i="153"/>
  <c r="AE184" i="153"/>
  <c r="AD184" i="153"/>
  <c r="AC184" i="153"/>
  <c r="AB184" i="153"/>
  <c r="AA184" i="153"/>
  <c r="Z184" i="153"/>
  <c r="Y184" i="153"/>
  <c r="X184" i="153"/>
  <c r="W184" i="153"/>
  <c r="V184" i="153"/>
  <c r="U184" i="153"/>
  <c r="T184" i="153"/>
  <c r="S184" i="153"/>
  <c r="R184" i="153"/>
  <c r="Q184" i="153"/>
  <c r="P184" i="153"/>
  <c r="O184" i="153"/>
  <c r="N184" i="153"/>
  <c r="M184" i="153"/>
  <c r="L184" i="153"/>
  <c r="K184" i="153"/>
  <c r="J184" i="153"/>
  <c r="I184" i="153"/>
  <c r="H184" i="153"/>
  <c r="G184" i="153"/>
  <c r="F184" i="153"/>
  <c r="E184" i="153"/>
  <c r="D184" i="153"/>
  <c r="C184" i="153"/>
  <c r="AH164" i="153"/>
  <c r="AG164" i="153"/>
  <c r="AF164" i="153"/>
  <c r="AE164" i="153"/>
  <c r="AD164" i="153"/>
  <c r="AC164" i="153"/>
  <c r="AB164" i="153"/>
  <c r="AA164" i="153"/>
  <c r="Z164" i="153"/>
  <c r="Y164" i="153"/>
  <c r="X164" i="153"/>
  <c r="W164" i="153"/>
  <c r="V164" i="153"/>
  <c r="U164" i="153"/>
  <c r="T164" i="153"/>
  <c r="S164" i="153"/>
  <c r="R164" i="153"/>
  <c r="Q164" i="153"/>
  <c r="P164" i="153"/>
  <c r="O164" i="153"/>
  <c r="N164" i="153"/>
  <c r="M164" i="153"/>
  <c r="L164" i="153"/>
  <c r="K164" i="153"/>
  <c r="J164" i="153"/>
  <c r="I164" i="153"/>
  <c r="H164" i="153"/>
  <c r="G164" i="153"/>
  <c r="F164" i="153"/>
  <c r="E164" i="153"/>
  <c r="D164" i="153"/>
  <c r="C164" i="153"/>
  <c r="AH144" i="153"/>
  <c r="AG144" i="153"/>
  <c r="AF144" i="153"/>
  <c r="AE144" i="153"/>
  <c r="AD144" i="153"/>
  <c r="AC144" i="153"/>
  <c r="AB144" i="153"/>
  <c r="AA144" i="153"/>
  <c r="Z144" i="153"/>
  <c r="Y144" i="153"/>
  <c r="X144" i="153"/>
  <c r="W144" i="153"/>
  <c r="V144" i="153"/>
  <c r="U144" i="153"/>
  <c r="T144" i="153"/>
  <c r="S144" i="153"/>
  <c r="R144" i="153"/>
  <c r="Q144" i="153"/>
  <c r="P144" i="153"/>
  <c r="O144" i="153"/>
  <c r="N144" i="153"/>
  <c r="M144" i="153"/>
  <c r="L144" i="153"/>
  <c r="K144" i="153"/>
  <c r="J144" i="153"/>
  <c r="I144" i="153"/>
  <c r="H144" i="153"/>
  <c r="G144" i="153"/>
  <c r="F144" i="153"/>
  <c r="E144" i="153"/>
  <c r="D144" i="153"/>
  <c r="C144" i="153"/>
  <c r="AH124" i="153"/>
  <c r="AG124" i="153"/>
  <c r="AF124" i="153"/>
  <c r="AE124" i="153"/>
  <c r="AD124" i="153"/>
  <c r="AC124" i="153"/>
  <c r="AB124" i="153"/>
  <c r="AA124" i="153"/>
  <c r="Z124" i="153"/>
  <c r="Y124" i="153"/>
  <c r="X124" i="153"/>
  <c r="W124" i="153"/>
  <c r="V124" i="153"/>
  <c r="U124" i="153"/>
  <c r="T124" i="153"/>
  <c r="S124" i="153"/>
  <c r="R124" i="153"/>
  <c r="Q124" i="153"/>
  <c r="P124" i="153"/>
  <c r="O124" i="153"/>
  <c r="N124" i="153"/>
  <c r="M124" i="153"/>
  <c r="L124" i="153"/>
  <c r="K124" i="153"/>
  <c r="J124" i="153"/>
  <c r="I124" i="153"/>
  <c r="H124" i="153"/>
  <c r="G124" i="153"/>
  <c r="F124" i="153"/>
  <c r="E124" i="153"/>
  <c r="D124" i="153"/>
  <c r="C124" i="153"/>
  <c r="AH104" i="153"/>
  <c r="AG104" i="153"/>
  <c r="AF104" i="153"/>
  <c r="AE104" i="153"/>
  <c r="AD104" i="153"/>
  <c r="AC104" i="153"/>
  <c r="AB104" i="153"/>
  <c r="AA104" i="153"/>
  <c r="Z104" i="153"/>
  <c r="Y104" i="153"/>
  <c r="X104" i="153"/>
  <c r="W104" i="153"/>
  <c r="V104" i="153"/>
  <c r="U104" i="153"/>
  <c r="T104" i="153"/>
  <c r="S104" i="153"/>
  <c r="R104" i="153"/>
  <c r="Q104" i="153"/>
  <c r="P104" i="153"/>
  <c r="O104" i="153"/>
  <c r="N104" i="153"/>
  <c r="M104" i="153"/>
  <c r="L104" i="153"/>
  <c r="K104" i="153"/>
  <c r="J104" i="153"/>
  <c r="I104" i="153"/>
  <c r="H104" i="153"/>
  <c r="G104" i="153"/>
  <c r="F104" i="153"/>
  <c r="E104" i="153"/>
  <c r="D104" i="153"/>
  <c r="C104" i="153"/>
  <c r="AH84" i="153"/>
  <c r="AG84" i="153"/>
  <c r="AF84" i="153"/>
  <c r="AE84" i="153"/>
  <c r="AD84" i="153"/>
  <c r="AC84" i="153"/>
  <c r="AB84" i="153"/>
  <c r="AA84" i="153"/>
  <c r="Z84" i="153"/>
  <c r="Y84" i="153"/>
  <c r="X84" i="153"/>
  <c r="W84" i="153"/>
  <c r="V84" i="153"/>
  <c r="U84" i="153"/>
  <c r="T84" i="153"/>
  <c r="S84" i="153"/>
  <c r="R84" i="153"/>
  <c r="Q84" i="153"/>
  <c r="P84" i="153"/>
  <c r="O84" i="153"/>
  <c r="N84" i="153"/>
  <c r="M84" i="153"/>
  <c r="L84" i="153"/>
  <c r="K84" i="153"/>
  <c r="J84" i="153"/>
  <c r="I84" i="153"/>
  <c r="H84" i="153"/>
  <c r="G84" i="153"/>
  <c r="F84" i="153"/>
  <c r="E84" i="153"/>
  <c r="D84" i="153"/>
  <c r="C84" i="153"/>
  <c r="AH64" i="153"/>
  <c r="AG64" i="153"/>
  <c r="AF64" i="153"/>
  <c r="AE64" i="153"/>
  <c r="AD64" i="153"/>
  <c r="AC64" i="153"/>
  <c r="AB64" i="153"/>
  <c r="AA64" i="153"/>
  <c r="Z64" i="153"/>
  <c r="Y64" i="153"/>
  <c r="X64" i="153"/>
  <c r="W64" i="153"/>
  <c r="V64" i="153"/>
  <c r="U64" i="153"/>
  <c r="T64" i="153"/>
  <c r="S64" i="153"/>
  <c r="R64" i="153"/>
  <c r="Q64" i="153"/>
  <c r="P64" i="153"/>
  <c r="O64" i="153"/>
  <c r="N64" i="153"/>
  <c r="M64" i="153"/>
  <c r="L64" i="153"/>
  <c r="K64" i="153"/>
  <c r="J64" i="153"/>
  <c r="I64" i="153"/>
  <c r="H64" i="153"/>
  <c r="G64" i="153"/>
  <c r="F64" i="153"/>
  <c r="E64" i="153"/>
  <c r="D64" i="153"/>
  <c r="C64" i="153"/>
  <c r="AH44" i="153"/>
  <c r="AG44" i="153"/>
  <c r="AF44" i="153"/>
  <c r="AE44" i="153"/>
  <c r="AD44" i="153"/>
  <c r="AC44" i="153"/>
  <c r="AB44" i="153"/>
  <c r="AA44" i="153"/>
  <c r="Z44" i="153"/>
  <c r="Y44" i="153"/>
  <c r="X44" i="153"/>
  <c r="W44" i="153"/>
  <c r="V44" i="153"/>
  <c r="U44" i="153"/>
  <c r="T44" i="153"/>
  <c r="S44" i="153"/>
  <c r="R44" i="153"/>
  <c r="Q44" i="153"/>
  <c r="P44" i="153"/>
  <c r="O44" i="153"/>
  <c r="N44" i="153"/>
  <c r="M44" i="153"/>
  <c r="L44" i="153"/>
  <c r="K44" i="153"/>
  <c r="J44" i="153"/>
  <c r="I44" i="153"/>
  <c r="H44" i="153"/>
  <c r="G44" i="153"/>
  <c r="F44" i="153"/>
  <c r="E44" i="153"/>
  <c r="D44" i="153"/>
  <c r="C44" i="153"/>
  <c r="AH24" i="153"/>
  <c r="AG24" i="153"/>
  <c r="AF24" i="153"/>
  <c r="AE24" i="153"/>
  <c r="AD24" i="153"/>
  <c r="AC24" i="153"/>
  <c r="AB24" i="153"/>
  <c r="AA24" i="153"/>
  <c r="Z24" i="153"/>
  <c r="Y24" i="153"/>
  <c r="X24" i="153"/>
  <c r="W24" i="153"/>
  <c r="V24" i="153"/>
  <c r="U24" i="153"/>
  <c r="T24" i="153"/>
  <c r="S24" i="153"/>
  <c r="R24" i="153"/>
  <c r="Q24" i="153"/>
  <c r="P24" i="153"/>
  <c r="O24" i="153"/>
  <c r="N24" i="153"/>
  <c r="M24" i="153"/>
  <c r="L24" i="153"/>
  <c r="K24" i="153"/>
  <c r="J24" i="153"/>
  <c r="I24" i="153"/>
  <c r="H24" i="153"/>
  <c r="G24" i="153"/>
  <c r="F24" i="153"/>
  <c r="E24" i="153"/>
  <c r="D24" i="153"/>
  <c r="C24" i="153"/>
  <c r="AH52" i="151"/>
  <c r="AG52" i="151"/>
  <c r="AF52" i="151"/>
  <c r="AE52" i="151"/>
  <c r="AD52" i="151"/>
  <c r="AC52" i="151"/>
  <c r="AB52" i="151"/>
  <c r="AA52" i="151"/>
  <c r="Z52" i="151"/>
  <c r="Y52" i="151"/>
  <c r="X52" i="151"/>
  <c r="W52" i="151"/>
  <c r="V52" i="151"/>
  <c r="U52" i="151"/>
  <c r="T52" i="151"/>
  <c r="S52" i="151"/>
  <c r="R52" i="151"/>
  <c r="Q52" i="151"/>
  <c r="P52" i="151"/>
  <c r="O52" i="151"/>
  <c r="N52" i="151"/>
  <c r="M52" i="151"/>
  <c r="L52" i="151"/>
  <c r="K52" i="151"/>
  <c r="J52" i="151"/>
  <c r="I52" i="151"/>
  <c r="H52" i="151"/>
  <c r="G52" i="151"/>
  <c r="F52" i="151"/>
  <c r="E52" i="151"/>
  <c r="D52" i="151"/>
  <c r="C52" i="151"/>
  <c r="AH46" i="151"/>
  <c r="AG46" i="151"/>
  <c r="AF46" i="151"/>
  <c r="AE46" i="151"/>
  <c r="AD46" i="151"/>
  <c r="AC46" i="151"/>
  <c r="AB46" i="151"/>
  <c r="AA46" i="151"/>
  <c r="Z46" i="151"/>
  <c r="Y46" i="151"/>
  <c r="X46" i="151"/>
  <c r="W46" i="151"/>
  <c r="V46" i="151"/>
  <c r="U46" i="151"/>
  <c r="T46" i="151"/>
  <c r="S46" i="151"/>
  <c r="R46" i="151"/>
  <c r="Q46" i="151"/>
  <c r="P46" i="151"/>
  <c r="O46" i="151"/>
  <c r="N46" i="151"/>
  <c r="M46" i="151"/>
  <c r="L46" i="151"/>
  <c r="K46" i="151"/>
  <c r="J46" i="151"/>
  <c r="I46" i="151"/>
  <c r="H46" i="151"/>
  <c r="G46" i="151"/>
  <c r="F46" i="151"/>
  <c r="E46" i="151"/>
  <c r="D46" i="151"/>
  <c r="C46" i="151"/>
  <c r="AH40" i="151"/>
  <c r="AG40" i="151"/>
  <c r="AF40" i="151"/>
  <c r="AE40" i="151"/>
  <c r="AD40" i="151"/>
  <c r="AC40" i="151"/>
  <c r="AB40" i="151"/>
  <c r="AA40" i="151"/>
  <c r="Z40" i="151"/>
  <c r="Y40" i="151"/>
  <c r="X40" i="151"/>
  <c r="W40" i="151"/>
  <c r="V40" i="151"/>
  <c r="U40" i="151"/>
  <c r="T40" i="151"/>
  <c r="S40" i="151"/>
  <c r="R40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E40" i="151"/>
  <c r="D40" i="151"/>
  <c r="C40" i="151"/>
  <c r="AH34" i="151"/>
  <c r="AG34" i="151"/>
  <c r="AF34" i="151"/>
  <c r="AE34" i="151"/>
  <c r="AD34" i="151"/>
  <c r="AC34" i="151"/>
  <c r="AB34" i="151"/>
  <c r="AA34" i="151"/>
  <c r="Z34" i="151"/>
  <c r="Y34" i="151"/>
  <c r="X34" i="151"/>
  <c r="W34" i="151"/>
  <c r="V34" i="151"/>
  <c r="U34" i="151"/>
  <c r="T34" i="151"/>
  <c r="S34" i="151"/>
  <c r="R34" i="151"/>
  <c r="Q34" i="151"/>
  <c r="P34" i="151"/>
  <c r="O34" i="151"/>
  <c r="N34" i="151"/>
  <c r="M34" i="151"/>
  <c r="L34" i="151"/>
  <c r="K34" i="151"/>
  <c r="J34" i="151"/>
  <c r="I34" i="151"/>
  <c r="H34" i="151"/>
  <c r="G34" i="151"/>
  <c r="F34" i="151"/>
  <c r="E34" i="151"/>
  <c r="D34" i="151"/>
  <c r="C34" i="151"/>
  <c r="AH28" i="151"/>
  <c r="AG28" i="151"/>
  <c r="AF28" i="151"/>
  <c r="AE28" i="151"/>
  <c r="AD28" i="151"/>
  <c r="AC28" i="151"/>
  <c r="AB28" i="151"/>
  <c r="AA28" i="151"/>
  <c r="Z28" i="151"/>
  <c r="Y28" i="151"/>
  <c r="X28" i="151"/>
  <c r="W28" i="151"/>
  <c r="V28" i="151"/>
  <c r="U28" i="151"/>
  <c r="T28" i="151"/>
  <c r="S28" i="151"/>
  <c r="R28" i="151"/>
  <c r="Q28" i="151"/>
  <c r="P28" i="151"/>
  <c r="O28" i="151"/>
  <c r="N28" i="151"/>
  <c r="M28" i="151"/>
  <c r="L28" i="151"/>
  <c r="K28" i="151"/>
  <c r="J28" i="151"/>
  <c r="I28" i="151"/>
  <c r="H28" i="151"/>
  <c r="G28" i="151"/>
  <c r="F28" i="151"/>
  <c r="E28" i="151"/>
  <c r="D28" i="151"/>
  <c r="C28" i="151"/>
  <c r="AH22" i="151"/>
  <c r="AG22" i="151"/>
  <c r="AF22" i="151"/>
  <c r="AE22" i="151"/>
  <c r="AD22" i="151"/>
  <c r="AC22" i="151"/>
  <c r="AB22" i="151"/>
  <c r="AA22" i="151"/>
  <c r="Z22" i="151"/>
  <c r="Y22" i="151"/>
  <c r="X22" i="151"/>
  <c r="W22" i="151"/>
  <c r="V22" i="151"/>
  <c r="U22" i="151"/>
  <c r="T22" i="151"/>
  <c r="S22" i="151"/>
  <c r="R22" i="151"/>
  <c r="Q22" i="151"/>
  <c r="P22" i="151"/>
  <c r="O22" i="151"/>
  <c r="N22" i="151"/>
  <c r="M22" i="151"/>
  <c r="L22" i="151"/>
  <c r="K22" i="151"/>
  <c r="J22" i="151"/>
  <c r="I22" i="151"/>
  <c r="H22" i="151"/>
  <c r="G22" i="151"/>
  <c r="F22" i="151"/>
  <c r="E22" i="151"/>
  <c r="D22" i="151"/>
  <c r="C22" i="151"/>
  <c r="AH16" i="151"/>
  <c r="AG16" i="151"/>
  <c r="AF16" i="151"/>
  <c r="AE16" i="151"/>
  <c r="AD16" i="151"/>
  <c r="AC16" i="151"/>
  <c r="AB16" i="151"/>
  <c r="AA16" i="151"/>
  <c r="Z16" i="151"/>
  <c r="Y16" i="151"/>
  <c r="X16" i="151"/>
  <c r="W16" i="151"/>
  <c r="V16" i="151"/>
  <c r="U16" i="151"/>
  <c r="T16" i="151"/>
  <c r="S16" i="151"/>
  <c r="R16" i="151"/>
  <c r="Q16" i="151"/>
  <c r="P16" i="151"/>
  <c r="O16" i="151"/>
  <c r="N16" i="151"/>
  <c r="M16" i="151"/>
  <c r="L16" i="151"/>
  <c r="K16" i="151"/>
  <c r="J16" i="151"/>
  <c r="I16" i="151"/>
  <c r="H16" i="151"/>
  <c r="G16" i="151"/>
  <c r="F16" i="151"/>
  <c r="E16" i="151"/>
  <c r="D16" i="151"/>
  <c r="C16" i="151"/>
  <c r="AH10" i="151"/>
  <c r="AG10" i="151"/>
  <c r="AF10" i="151"/>
  <c r="AE10" i="151"/>
  <c r="AD10" i="151"/>
  <c r="AC10" i="151"/>
  <c r="AB10" i="151"/>
  <c r="AA10" i="151"/>
  <c r="Z10" i="151"/>
  <c r="Y10" i="151"/>
  <c r="X10" i="151"/>
  <c r="W10" i="151"/>
  <c r="V10" i="151"/>
  <c r="U10" i="151"/>
  <c r="T10" i="151"/>
  <c r="S10" i="151"/>
  <c r="R10" i="151"/>
  <c r="Q10" i="151"/>
  <c r="P10" i="151"/>
  <c r="O10" i="151"/>
  <c r="N10" i="151"/>
  <c r="M10" i="151"/>
  <c r="L10" i="151"/>
  <c r="K10" i="151"/>
  <c r="J10" i="151"/>
  <c r="I10" i="151"/>
  <c r="H10" i="151"/>
  <c r="G10" i="151"/>
  <c r="F10" i="151"/>
  <c r="E10" i="151"/>
  <c r="D10" i="151"/>
  <c r="C10" i="151"/>
  <c r="C12" i="119"/>
  <c r="C13" i="119"/>
  <c r="C14" i="119"/>
  <c r="C15" i="119"/>
  <c r="C16" i="119"/>
  <c r="C17" i="119"/>
  <c r="C11" i="119"/>
  <c r="E10" i="119"/>
  <c r="F10" i="119"/>
  <c r="G10" i="119"/>
  <c r="H10" i="119"/>
  <c r="I10" i="119"/>
  <c r="J10" i="119"/>
  <c r="D10" i="119"/>
  <c r="C10" i="119" s="1"/>
  <c r="C8" i="150"/>
  <c r="C9" i="150"/>
  <c r="C11" i="150"/>
  <c r="C12" i="150"/>
  <c r="F6" i="150"/>
  <c r="G6" i="150"/>
  <c r="H6" i="150"/>
  <c r="J6" i="150"/>
  <c r="J4" i="150" s="1"/>
  <c r="K6" i="150"/>
  <c r="D7" i="150"/>
  <c r="E7" i="150"/>
  <c r="F7" i="150"/>
  <c r="G7" i="150"/>
  <c r="H7" i="150"/>
  <c r="J7" i="150"/>
  <c r="K7" i="150"/>
  <c r="D8" i="150"/>
  <c r="E8" i="150"/>
  <c r="F8" i="150"/>
  <c r="G8" i="150"/>
  <c r="H8" i="150"/>
  <c r="I8" i="150"/>
  <c r="J8" i="150"/>
  <c r="K8" i="150"/>
  <c r="D9" i="150"/>
  <c r="E9" i="150"/>
  <c r="F9" i="150"/>
  <c r="G9" i="150"/>
  <c r="H9" i="150"/>
  <c r="I9" i="150"/>
  <c r="J9" i="150"/>
  <c r="K9" i="150"/>
  <c r="D10" i="150"/>
  <c r="E10" i="150"/>
  <c r="G10" i="150"/>
  <c r="H10" i="150"/>
  <c r="I10" i="150"/>
  <c r="J10" i="150"/>
  <c r="K10" i="150"/>
  <c r="D11" i="150"/>
  <c r="E11" i="150"/>
  <c r="F11" i="150"/>
  <c r="G11" i="150"/>
  <c r="H11" i="150"/>
  <c r="I11" i="150"/>
  <c r="J11" i="150"/>
  <c r="K11" i="150"/>
  <c r="D12" i="150"/>
  <c r="E12" i="150"/>
  <c r="F12" i="150"/>
  <c r="G12" i="150"/>
  <c r="H12" i="150"/>
  <c r="I12" i="150"/>
  <c r="J12" i="150"/>
  <c r="K12" i="150"/>
  <c r="D13" i="150"/>
  <c r="C13" i="150" s="1"/>
  <c r="E13" i="150"/>
  <c r="F13" i="150"/>
  <c r="G13" i="150"/>
  <c r="H13" i="150"/>
  <c r="I13" i="150"/>
  <c r="J13" i="150"/>
  <c r="K13" i="150"/>
  <c r="D14" i="150"/>
  <c r="E14" i="150"/>
  <c r="F14" i="150"/>
  <c r="G14" i="150"/>
  <c r="H14" i="150"/>
  <c r="I14" i="150"/>
  <c r="J14" i="150"/>
  <c r="K14" i="150"/>
  <c r="D15" i="150"/>
  <c r="C15" i="150" s="1"/>
  <c r="E15" i="150"/>
  <c r="F15" i="150"/>
  <c r="G15" i="150"/>
  <c r="H15" i="150"/>
  <c r="I15" i="150"/>
  <c r="J15" i="150"/>
  <c r="K15" i="150"/>
  <c r="E5" i="150"/>
  <c r="F5" i="150"/>
  <c r="G5" i="150"/>
  <c r="H5" i="150"/>
  <c r="I5" i="150"/>
  <c r="J5" i="150"/>
  <c r="K5" i="150"/>
  <c r="D5" i="150"/>
  <c r="C5" i="150" s="1"/>
  <c r="C43" i="150"/>
  <c r="C44" i="150"/>
  <c r="C45" i="150"/>
  <c r="C46" i="150"/>
  <c r="C47" i="150"/>
  <c r="C48" i="150"/>
  <c r="C49" i="150"/>
  <c r="C50" i="150"/>
  <c r="C51" i="150"/>
  <c r="C41" i="150"/>
  <c r="C4" i="140"/>
  <c r="C30" i="150"/>
  <c r="C32" i="150"/>
  <c r="C33" i="150"/>
  <c r="C35" i="150"/>
  <c r="C36" i="150"/>
  <c r="C37" i="150"/>
  <c r="C38" i="150"/>
  <c r="C39" i="150"/>
  <c r="C29" i="150"/>
  <c r="C19" i="150"/>
  <c r="C20" i="150"/>
  <c r="C21" i="150"/>
  <c r="C22" i="150"/>
  <c r="C23" i="150"/>
  <c r="C24" i="150"/>
  <c r="C25" i="150"/>
  <c r="C26" i="150"/>
  <c r="C27" i="150"/>
  <c r="C17" i="150"/>
  <c r="C5" i="147"/>
  <c r="E5" i="147"/>
  <c r="F5" i="147"/>
  <c r="G5" i="147"/>
  <c r="H5" i="147"/>
  <c r="I5" i="147"/>
  <c r="J5" i="147"/>
  <c r="E6" i="147"/>
  <c r="F6" i="147"/>
  <c r="C6" i="147" s="1"/>
  <c r="G6" i="147"/>
  <c r="H6" i="147"/>
  <c r="I6" i="147"/>
  <c r="J6" i="147"/>
  <c r="E7" i="147"/>
  <c r="F7" i="147"/>
  <c r="G7" i="147"/>
  <c r="H7" i="147"/>
  <c r="J7" i="147"/>
  <c r="E8" i="147"/>
  <c r="F8" i="147"/>
  <c r="H8" i="147"/>
  <c r="J8" i="147"/>
  <c r="F9" i="147"/>
  <c r="G9" i="147"/>
  <c r="H9" i="147"/>
  <c r="I9" i="147"/>
  <c r="J9" i="147"/>
  <c r="F10" i="147"/>
  <c r="G10" i="147"/>
  <c r="I10" i="147"/>
  <c r="F11" i="147"/>
  <c r="I11" i="147"/>
  <c r="J11" i="147"/>
  <c r="F12" i="147"/>
  <c r="G12" i="147"/>
  <c r="H12" i="147"/>
  <c r="I12" i="147"/>
  <c r="J12" i="147"/>
  <c r="E13" i="147"/>
  <c r="F13" i="147"/>
  <c r="G13" i="147"/>
  <c r="H13" i="147"/>
  <c r="I13" i="147"/>
  <c r="J13" i="147"/>
  <c r="E14" i="147"/>
  <c r="F14" i="147"/>
  <c r="G14" i="147"/>
  <c r="H14" i="147"/>
  <c r="I14" i="147"/>
  <c r="J14" i="147"/>
  <c r="E15" i="147"/>
  <c r="F15" i="147"/>
  <c r="G15" i="147"/>
  <c r="H15" i="147"/>
  <c r="I15" i="147"/>
  <c r="J15" i="147"/>
  <c r="E16" i="147"/>
  <c r="F16" i="147"/>
  <c r="G16" i="147"/>
  <c r="H16" i="147"/>
  <c r="I16" i="147"/>
  <c r="J16" i="147"/>
  <c r="E17" i="147"/>
  <c r="F17" i="147"/>
  <c r="G17" i="147"/>
  <c r="H17" i="147"/>
  <c r="I17" i="147"/>
  <c r="J17" i="147"/>
  <c r="E18" i="147"/>
  <c r="F18" i="147"/>
  <c r="G18" i="147"/>
  <c r="H18" i="147"/>
  <c r="I18" i="147"/>
  <c r="J18" i="147"/>
  <c r="E19" i="147"/>
  <c r="F19" i="147"/>
  <c r="G19" i="147"/>
  <c r="H19" i="147"/>
  <c r="I19" i="147"/>
  <c r="J19" i="147"/>
  <c r="E20" i="147"/>
  <c r="F20" i="147"/>
  <c r="G20" i="147"/>
  <c r="H20" i="147"/>
  <c r="I20" i="147"/>
  <c r="J20" i="147"/>
  <c r="E21" i="147"/>
  <c r="F21" i="147"/>
  <c r="G21" i="147"/>
  <c r="H21" i="147"/>
  <c r="I21" i="147"/>
  <c r="J21" i="147"/>
  <c r="E22" i="147"/>
  <c r="F22" i="147"/>
  <c r="G22" i="147"/>
  <c r="H22" i="147"/>
  <c r="I22" i="147"/>
  <c r="J22" i="147"/>
  <c r="E23" i="147"/>
  <c r="F23" i="147"/>
  <c r="G23" i="147"/>
  <c r="H23" i="147"/>
  <c r="I23" i="147"/>
  <c r="J23" i="147"/>
  <c r="E24" i="147"/>
  <c r="F24" i="147"/>
  <c r="G24" i="147"/>
  <c r="H24" i="147"/>
  <c r="I24" i="147"/>
  <c r="J24" i="147"/>
  <c r="F25" i="147"/>
  <c r="G25" i="147"/>
  <c r="H25" i="147"/>
  <c r="I25" i="147"/>
  <c r="J25" i="147"/>
  <c r="E26" i="147"/>
  <c r="F26" i="147"/>
  <c r="G26" i="147"/>
  <c r="H26" i="147"/>
  <c r="I26" i="147"/>
  <c r="J26" i="147"/>
  <c r="E27" i="147"/>
  <c r="F27" i="147"/>
  <c r="G27" i="147"/>
  <c r="H27" i="147"/>
  <c r="I27" i="147"/>
  <c r="J27" i="147"/>
  <c r="E28" i="147"/>
  <c r="F28" i="147"/>
  <c r="G28" i="147"/>
  <c r="H28" i="147"/>
  <c r="I28" i="147"/>
  <c r="J28" i="147"/>
  <c r="E29" i="147"/>
  <c r="F29" i="147"/>
  <c r="G29" i="147"/>
  <c r="H29" i="147"/>
  <c r="I29" i="147"/>
  <c r="J29" i="147"/>
  <c r="E30" i="147"/>
  <c r="F30" i="147"/>
  <c r="G30" i="147"/>
  <c r="H30" i="147"/>
  <c r="I30" i="147"/>
  <c r="J30" i="147"/>
  <c r="E31" i="147"/>
  <c r="F31" i="147"/>
  <c r="G31" i="147"/>
  <c r="H31" i="147"/>
  <c r="I31" i="147"/>
  <c r="J31" i="147"/>
  <c r="E32" i="147"/>
  <c r="F32" i="147"/>
  <c r="C32" i="147" s="1"/>
  <c r="G32" i="147"/>
  <c r="H32" i="147"/>
  <c r="I32" i="147"/>
  <c r="J32" i="147"/>
  <c r="E33" i="147"/>
  <c r="F33" i="147"/>
  <c r="G33" i="147"/>
  <c r="H33" i="147"/>
  <c r="I33" i="147"/>
  <c r="J33" i="147"/>
  <c r="E34" i="147"/>
  <c r="F34" i="147"/>
  <c r="C34" i="147" s="1"/>
  <c r="G34" i="147"/>
  <c r="H34" i="147"/>
  <c r="I34" i="147"/>
  <c r="J34" i="147"/>
  <c r="D6" i="147"/>
  <c r="D7" i="147"/>
  <c r="D17" i="147"/>
  <c r="C17" i="147" s="1"/>
  <c r="D23" i="147"/>
  <c r="C23" i="147" s="1"/>
  <c r="D24" i="147"/>
  <c r="C24" i="147" s="1"/>
  <c r="D27" i="147"/>
  <c r="C27" i="147" s="1"/>
  <c r="D28" i="147"/>
  <c r="D29" i="147"/>
  <c r="C29" i="147" s="1"/>
  <c r="D30" i="147"/>
  <c r="D31" i="147"/>
  <c r="C31" i="147" s="1"/>
  <c r="D32" i="147"/>
  <c r="D33" i="147"/>
  <c r="C33" i="147" s="1"/>
  <c r="D34" i="147"/>
  <c r="D5" i="147"/>
  <c r="E16" i="150"/>
  <c r="F16" i="150"/>
  <c r="G16" i="150"/>
  <c r="H16" i="150"/>
  <c r="J16" i="150"/>
  <c r="K16" i="150"/>
  <c r="D28" i="150"/>
  <c r="E28" i="150"/>
  <c r="G28" i="150"/>
  <c r="H28" i="150"/>
  <c r="J28" i="150"/>
  <c r="K28" i="150"/>
  <c r="D40" i="150"/>
  <c r="F40" i="150"/>
  <c r="G40" i="150"/>
  <c r="H40" i="150"/>
  <c r="J40" i="150"/>
  <c r="K40" i="150"/>
  <c r="C52" i="150"/>
  <c r="D52" i="150"/>
  <c r="E52" i="150"/>
  <c r="F52" i="150"/>
  <c r="G52" i="150"/>
  <c r="H52" i="150"/>
  <c r="I52" i="150"/>
  <c r="J52" i="150"/>
  <c r="K52" i="150"/>
  <c r="C64" i="150"/>
  <c r="D64" i="150"/>
  <c r="E64" i="150"/>
  <c r="F64" i="150"/>
  <c r="G64" i="150"/>
  <c r="H64" i="150"/>
  <c r="I64" i="150"/>
  <c r="J64" i="150"/>
  <c r="K64" i="150"/>
  <c r="C161" i="147"/>
  <c r="C162" i="147"/>
  <c r="C163" i="147"/>
  <c r="C164" i="147"/>
  <c r="C165" i="147"/>
  <c r="C166" i="147"/>
  <c r="C167" i="147"/>
  <c r="C168" i="147"/>
  <c r="C170" i="147"/>
  <c r="C171" i="147"/>
  <c r="C172" i="147"/>
  <c r="C173" i="147"/>
  <c r="C174" i="147"/>
  <c r="C175" i="147"/>
  <c r="C176" i="147"/>
  <c r="C177" i="147"/>
  <c r="C178" i="147"/>
  <c r="C179" i="147"/>
  <c r="C180" i="147"/>
  <c r="C182" i="147"/>
  <c r="C183" i="147"/>
  <c r="C184" i="147"/>
  <c r="C185" i="147"/>
  <c r="C186" i="147"/>
  <c r="C187" i="147"/>
  <c r="C188" i="147"/>
  <c r="C189" i="147"/>
  <c r="C160" i="147"/>
  <c r="C130" i="147"/>
  <c r="C131" i="147"/>
  <c r="C132" i="147"/>
  <c r="C133" i="147"/>
  <c r="C134" i="147"/>
  <c r="C135" i="147"/>
  <c r="C136" i="147"/>
  <c r="C137" i="147"/>
  <c r="C138" i="147"/>
  <c r="C139" i="147"/>
  <c r="C140" i="147"/>
  <c r="C141" i="147"/>
  <c r="C142" i="147"/>
  <c r="C143" i="147"/>
  <c r="C144" i="147"/>
  <c r="C145" i="147"/>
  <c r="C146" i="147"/>
  <c r="C147" i="147"/>
  <c r="C148" i="147"/>
  <c r="C150" i="147"/>
  <c r="C151" i="147"/>
  <c r="C152" i="147"/>
  <c r="C153" i="147"/>
  <c r="C154" i="147"/>
  <c r="C155" i="147"/>
  <c r="C156" i="147"/>
  <c r="C157" i="147"/>
  <c r="C158" i="147"/>
  <c r="C129" i="147"/>
  <c r="C127" i="147"/>
  <c r="C104" i="147"/>
  <c r="C105" i="147"/>
  <c r="C106" i="147"/>
  <c r="C107" i="147"/>
  <c r="C108" i="147"/>
  <c r="C109" i="147"/>
  <c r="C110" i="147"/>
  <c r="C111" i="147"/>
  <c r="C112" i="147"/>
  <c r="C113" i="147"/>
  <c r="C114" i="147"/>
  <c r="C115" i="147"/>
  <c r="C116" i="147"/>
  <c r="C117" i="147"/>
  <c r="C118" i="147"/>
  <c r="C119" i="147"/>
  <c r="C120" i="147"/>
  <c r="C121" i="147"/>
  <c r="C122" i="147"/>
  <c r="C123" i="147"/>
  <c r="C124" i="147"/>
  <c r="C125" i="147"/>
  <c r="C126" i="147"/>
  <c r="C102" i="147"/>
  <c r="E103" i="147"/>
  <c r="E10" i="147" s="1"/>
  <c r="C486" i="149"/>
  <c r="C485" i="149"/>
  <c r="C484" i="149"/>
  <c r="C483" i="149"/>
  <c r="C482" i="149"/>
  <c r="C480" i="149"/>
  <c r="C479" i="149"/>
  <c r="C478" i="149"/>
  <c r="C477" i="149"/>
  <c r="C473" i="149"/>
  <c r="C472" i="149"/>
  <c r="C471" i="149"/>
  <c r="C470" i="149"/>
  <c r="C469" i="149"/>
  <c r="C468" i="149"/>
  <c r="C467" i="149"/>
  <c r="C466" i="149"/>
  <c r="C465" i="149"/>
  <c r="AH464" i="149"/>
  <c r="AG464" i="149"/>
  <c r="AF464" i="149"/>
  <c r="AE464" i="149"/>
  <c r="AD464" i="149"/>
  <c r="AC464" i="149"/>
  <c r="AB464" i="149"/>
  <c r="AA464" i="149"/>
  <c r="Z464" i="149"/>
  <c r="Y464" i="149"/>
  <c r="X464" i="149"/>
  <c r="W464" i="149"/>
  <c r="V464" i="149"/>
  <c r="U464" i="149"/>
  <c r="T464" i="149"/>
  <c r="S464" i="149"/>
  <c r="R464" i="149"/>
  <c r="Q464" i="149"/>
  <c r="P464" i="149"/>
  <c r="O464" i="149"/>
  <c r="N464" i="149"/>
  <c r="M464" i="149"/>
  <c r="L464" i="149"/>
  <c r="K464" i="149"/>
  <c r="J464" i="149"/>
  <c r="I464" i="149"/>
  <c r="H464" i="149"/>
  <c r="G464" i="149"/>
  <c r="F464" i="149"/>
  <c r="E464" i="149"/>
  <c r="D464" i="149"/>
  <c r="C463" i="149"/>
  <c r="C462" i="149"/>
  <c r="C461" i="149"/>
  <c r="C460" i="149"/>
  <c r="C459" i="149"/>
  <c r="C457" i="149"/>
  <c r="C456" i="149"/>
  <c r="C455" i="149"/>
  <c r="C454" i="149"/>
  <c r="C450" i="149"/>
  <c r="C449" i="149"/>
  <c r="C448" i="149"/>
  <c r="C447" i="149"/>
  <c r="C446" i="149"/>
  <c r="C445" i="149"/>
  <c r="C444" i="149"/>
  <c r="C443" i="149"/>
  <c r="C442" i="149"/>
  <c r="AH441" i="149"/>
  <c r="AG441" i="149"/>
  <c r="AF441" i="149"/>
  <c r="AE441" i="149"/>
  <c r="AD441" i="149"/>
  <c r="AC441" i="149"/>
  <c r="AB441" i="149"/>
  <c r="AA441" i="149"/>
  <c r="Z441" i="149"/>
  <c r="Y441" i="149"/>
  <c r="X441" i="149"/>
  <c r="W441" i="149"/>
  <c r="V441" i="149"/>
  <c r="U441" i="149"/>
  <c r="T441" i="149"/>
  <c r="S441" i="149"/>
  <c r="R441" i="149"/>
  <c r="Q441" i="149"/>
  <c r="P441" i="149"/>
  <c r="O441" i="149"/>
  <c r="N441" i="149"/>
  <c r="M441" i="149"/>
  <c r="L441" i="149"/>
  <c r="K441" i="149"/>
  <c r="J441" i="149"/>
  <c r="I441" i="149"/>
  <c r="H441" i="149"/>
  <c r="G441" i="149"/>
  <c r="F441" i="149"/>
  <c r="E441" i="149"/>
  <c r="D441" i="149"/>
  <c r="C440" i="149"/>
  <c r="C439" i="149"/>
  <c r="C438" i="149"/>
  <c r="C437" i="149"/>
  <c r="C436" i="149"/>
  <c r="C434" i="149"/>
  <c r="C433" i="149"/>
  <c r="C432" i="149"/>
  <c r="C431" i="149"/>
  <c r="C427" i="149"/>
  <c r="C426" i="149"/>
  <c r="C425" i="149"/>
  <c r="C424" i="149"/>
  <c r="C423" i="149"/>
  <c r="C422" i="149"/>
  <c r="C421" i="149"/>
  <c r="C420" i="149"/>
  <c r="C419" i="149"/>
  <c r="AH418" i="149"/>
  <c r="AG418" i="149"/>
  <c r="AF418" i="149"/>
  <c r="AE418" i="149"/>
  <c r="AD418" i="149"/>
  <c r="AC418" i="149"/>
  <c r="AB418" i="149"/>
  <c r="AA418" i="149"/>
  <c r="Z418" i="149"/>
  <c r="Y418" i="149"/>
  <c r="X418" i="149"/>
  <c r="W418" i="149"/>
  <c r="V418" i="149"/>
  <c r="U418" i="149"/>
  <c r="T418" i="149"/>
  <c r="S418" i="149"/>
  <c r="R418" i="149"/>
  <c r="Q418" i="149"/>
  <c r="P418" i="149"/>
  <c r="O418" i="149"/>
  <c r="N418" i="149"/>
  <c r="M418" i="149"/>
  <c r="L418" i="149"/>
  <c r="K418" i="149"/>
  <c r="J418" i="149"/>
  <c r="I418" i="149"/>
  <c r="H418" i="149"/>
  <c r="G418" i="149"/>
  <c r="F418" i="149"/>
  <c r="E418" i="149"/>
  <c r="D418" i="149"/>
  <c r="C417" i="149"/>
  <c r="C416" i="149"/>
  <c r="C415" i="149"/>
  <c r="C414" i="149"/>
  <c r="C413" i="149"/>
  <c r="C411" i="149"/>
  <c r="C410" i="149"/>
  <c r="C409" i="149"/>
  <c r="C408" i="149"/>
  <c r="C404" i="149"/>
  <c r="C403" i="149"/>
  <c r="C402" i="149"/>
  <c r="C401" i="149"/>
  <c r="C400" i="149"/>
  <c r="C399" i="149"/>
  <c r="C398" i="149"/>
  <c r="C397" i="149"/>
  <c r="C396" i="149"/>
  <c r="AH395" i="149"/>
  <c r="AG395" i="149"/>
  <c r="AF395" i="149"/>
  <c r="AE395" i="149"/>
  <c r="AD395" i="149"/>
  <c r="AC395" i="149"/>
  <c r="AB395" i="149"/>
  <c r="AA395" i="149"/>
  <c r="Z395" i="149"/>
  <c r="Y395" i="149"/>
  <c r="X395" i="149"/>
  <c r="W395" i="149"/>
  <c r="V395" i="149"/>
  <c r="U395" i="149"/>
  <c r="T395" i="149"/>
  <c r="S395" i="149"/>
  <c r="R395" i="149"/>
  <c r="Q395" i="149"/>
  <c r="P395" i="149"/>
  <c r="O395" i="149"/>
  <c r="N395" i="149"/>
  <c r="M395" i="149"/>
  <c r="L395" i="149"/>
  <c r="K395" i="149"/>
  <c r="J395" i="149"/>
  <c r="I395" i="149"/>
  <c r="H395" i="149"/>
  <c r="G395" i="149"/>
  <c r="F395" i="149"/>
  <c r="E395" i="149"/>
  <c r="D395" i="149"/>
  <c r="C394" i="149"/>
  <c r="C393" i="149"/>
  <c r="C392" i="149"/>
  <c r="C391" i="149"/>
  <c r="C390" i="149"/>
  <c r="C388" i="149"/>
  <c r="C387" i="149"/>
  <c r="C386" i="149"/>
  <c r="C385" i="149"/>
  <c r="C381" i="149"/>
  <c r="C380" i="149"/>
  <c r="C379" i="149"/>
  <c r="C378" i="149"/>
  <c r="C377" i="149"/>
  <c r="C376" i="149"/>
  <c r="C375" i="149"/>
  <c r="C374" i="149"/>
  <c r="C373" i="149"/>
  <c r="AH372" i="149"/>
  <c r="AG372" i="149"/>
  <c r="AF372" i="149"/>
  <c r="AE372" i="149"/>
  <c r="AD372" i="149"/>
  <c r="AC372" i="149"/>
  <c r="AB372" i="149"/>
  <c r="AA372" i="149"/>
  <c r="Z372" i="149"/>
  <c r="Y372" i="149"/>
  <c r="X372" i="149"/>
  <c r="W372" i="149"/>
  <c r="V372" i="149"/>
  <c r="U372" i="149"/>
  <c r="T372" i="149"/>
  <c r="S372" i="149"/>
  <c r="R372" i="149"/>
  <c r="Q372" i="149"/>
  <c r="P372" i="149"/>
  <c r="O372" i="149"/>
  <c r="N372" i="149"/>
  <c r="M372" i="149"/>
  <c r="L372" i="149"/>
  <c r="K372" i="149"/>
  <c r="J372" i="149"/>
  <c r="I372" i="149"/>
  <c r="H372" i="149"/>
  <c r="G372" i="149"/>
  <c r="F372" i="149"/>
  <c r="E372" i="149"/>
  <c r="D372" i="149"/>
  <c r="C371" i="149"/>
  <c r="C370" i="149"/>
  <c r="C369" i="149"/>
  <c r="C368" i="149"/>
  <c r="C367" i="149"/>
  <c r="C365" i="149"/>
  <c r="C364" i="149"/>
  <c r="C363" i="149"/>
  <c r="C362" i="149"/>
  <c r="C358" i="149"/>
  <c r="C357" i="149"/>
  <c r="C356" i="149"/>
  <c r="C355" i="149"/>
  <c r="C354" i="149"/>
  <c r="C353" i="149"/>
  <c r="C352" i="149"/>
  <c r="C351" i="149"/>
  <c r="C350" i="149"/>
  <c r="AH349" i="149"/>
  <c r="AG349" i="149"/>
  <c r="AF349" i="149"/>
  <c r="AE349" i="149"/>
  <c r="AD349" i="149"/>
  <c r="AC349" i="149"/>
  <c r="AB349" i="149"/>
  <c r="AA349" i="149"/>
  <c r="Z349" i="149"/>
  <c r="Y349" i="149"/>
  <c r="X349" i="149"/>
  <c r="W349" i="149"/>
  <c r="V349" i="149"/>
  <c r="U349" i="149"/>
  <c r="T349" i="149"/>
  <c r="S349" i="149"/>
  <c r="R349" i="149"/>
  <c r="Q349" i="149"/>
  <c r="P349" i="149"/>
  <c r="O349" i="149"/>
  <c r="N349" i="149"/>
  <c r="M349" i="149"/>
  <c r="L349" i="149"/>
  <c r="K349" i="149"/>
  <c r="J349" i="149"/>
  <c r="I349" i="149"/>
  <c r="H349" i="149"/>
  <c r="G349" i="149"/>
  <c r="F349" i="149"/>
  <c r="E349" i="149"/>
  <c r="D349" i="149"/>
  <c r="C348" i="149"/>
  <c r="C347" i="149"/>
  <c r="C346" i="149"/>
  <c r="C345" i="149"/>
  <c r="C344" i="149"/>
  <c r="C342" i="149"/>
  <c r="C341" i="149"/>
  <c r="C340" i="149"/>
  <c r="C339" i="149"/>
  <c r="C335" i="149"/>
  <c r="C334" i="149"/>
  <c r="C333" i="149"/>
  <c r="C332" i="149"/>
  <c r="C331" i="149"/>
  <c r="C330" i="149"/>
  <c r="C329" i="149"/>
  <c r="C328" i="149"/>
  <c r="C327" i="149"/>
  <c r="AH326" i="149"/>
  <c r="AG326" i="149"/>
  <c r="AF326" i="149"/>
  <c r="AE326" i="149"/>
  <c r="AD326" i="149"/>
  <c r="AC326" i="149"/>
  <c r="AB326" i="149"/>
  <c r="AA326" i="149"/>
  <c r="Z326" i="149"/>
  <c r="Y326" i="149"/>
  <c r="X326" i="149"/>
  <c r="W326" i="149"/>
  <c r="V326" i="149"/>
  <c r="U326" i="149"/>
  <c r="T326" i="149"/>
  <c r="S326" i="149"/>
  <c r="R326" i="149"/>
  <c r="Q326" i="149"/>
  <c r="P326" i="149"/>
  <c r="O326" i="149"/>
  <c r="N326" i="149"/>
  <c r="M326" i="149"/>
  <c r="L326" i="149"/>
  <c r="K326" i="149"/>
  <c r="J326" i="149"/>
  <c r="I326" i="149"/>
  <c r="H326" i="149"/>
  <c r="G326" i="149"/>
  <c r="F326" i="149"/>
  <c r="E326" i="149"/>
  <c r="D326" i="149"/>
  <c r="C325" i="149"/>
  <c r="C324" i="149"/>
  <c r="C323" i="149"/>
  <c r="C322" i="149"/>
  <c r="C321" i="149"/>
  <c r="C319" i="149"/>
  <c r="C318" i="149"/>
  <c r="C317" i="149"/>
  <c r="C316" i="149"/>
  <c r="C312" i="149"/>
  <c r="C311" i="149"/>
  <c r="C310" i="149"/>
  <c r="C309" i="149"/>
  <c r="C308" i="149"/>
  <c r="C307" i="149"/>
  <c r="C306" i="149"/>
  <c r="C305" i="149"/>
  <c r="C304" i="149"/>
  <c r="AH303" i="149"/>
  <c r="AG303" i="149"/>
  <c r="AF303" i="149"/>
  <c r="AE303" i="149"/>
  <c r="AD303" i="149"/>
  <c r="AC303" i="149"/>
  <c r="AB303" i="149"/>
  <c r="AA303" i="149"/>
  <c r="Z303" i="149"/>
  <c r="Y303" i="149"/>
  <c r="X303" i="149"/>
  <c r="W303" i="149"/>
  <c r="V303" i="149"/>
  <c r="U303" i="149"/>
  <c r="T303" i="149"/>
  <c r="S303" i="149"/>
  <c r="R303" i="149"/>
  <c r="Q303" i="149"/>
  <c r="P303" i="149"/>
  <c r="O303" i="149"/>
  <c r="N303" i="149"/>
  <c r="M303" i="149"/>
  <c r="L303" i="149"/>
  <c r="K303" i="149"/>
  <c r="J303" i="149"/>
  <c r="I303" i="149"/>
  <c r="H303" i="149"/>
  <c r="G303" i="149"/>
  <c r="F303" i="149"/>
  <c r="E303" i="149"/>
  <c r="D303" i="149"/>
  <c r="C302" i="149"/>
  <c r="C301" i="149"/>
  <c r="C300" i="149"/>
  <c r="C299" i="149"/>
  <c r="C298" i="149"/>
  <c r="C296" i="149"/>
  <c r="C295" i="149"/>
  <c r="C294" i="149"/>
  <c r="C293" i="149"/>
  <c r="C289" i="149"/>
  <c r="C288" i="149"/>
  <c r="C287" i="149"/>
  <c r="C286" i="149"/>
  <c r="C285" i="149"/>
  <c r="C284" i="149"/>
  <c r="C283" i="149"/>
  <c r="C282" i="149"/>
  <c r="C281" i="149"/>
  <c r="AH280" i="149"/>
  <c r="AG280" i="149"/>
  <c r="AF280" i="149"/>
  <c r="AE280" i="149"/>
  <c r="AD280" i="149"/>
  <c r="AC280" i="149"/>
  <c r="AB280" i="149"/>
  <c r="AA280" i="149"/>
  <c r="Z280" i="149"/>
  <c r="Y280" i="149"/>
  <c r="X280" i="149"/>
  <c r="W280" i="149"/>
  <c r="V280" i="149"/>
  <c r="U280" i="149"/>
  <c r="T280" i="149"/>
  <c r="S280" i="149"/>
  <c r="R280" i="149"/>
  <c r="Q280" i="149"/>
  <c r="P280" i="149"/>
  <c r="O280" i="149"/>
  <c r="N280" i="149"/>
  <c r="M280" i="149"/>
  <c r="L280" i="149"/>
  <c r="K280" i="149"/>
  <c r="J280" i="149"/>
  <c r="I280" i="149"/>
  <c r="H280" i="149"/>
  <c r="G280" i="149"/>
  <c r="F280" i="149"/>
  <c r="E280" i="149"/>
  <c r="D280" i="149"/>
  <c r="C279" i="149"/>
  <c r="C278" i="149"/>
  <c r="C277" i="149"/>
  <c r="C276" i="149"/>
  <c r="C275" i="149"/>
  <c r="C273" i="149"/>
  <c r="C272" i="149"/>
  <c r="C271" i="149"/>
  <c r="C270" i="149"/>
  <c r="C266" i="149"/>
  <c r="C265" i="149"/>
  <c r="C264" i="149"/>
  <c r="C263" i="149"/>
  <c r="C262" i="149"/>
  <c r="C261" i="149"/>
  <c r="C260" i="149"/>
  <c r="C259" i="149"/>
  <c r="C258" i="149"/>
  <c r="AH257" i="149"/>
  <c r="AG257" i="149"/>
  <c r="AF257" i="149"/>
  <c r="AE257" i="149"/>
  <c r="AD257" i="149"/>
  <c r="AC257" i="149"/>
  <c r="AB257" i="149"/>
  <c r="AA257" i="149"/>
  <c r="Z257" i="149"/>
  <c r="Y257" i="149"/>
  <c r="X257" i="149"/>
  <c r="W257" i="149"/>
  <c r="V257" i="149"/>
  <c r="U257" i="149"/>
  <c r="T257" i="149"/>
  <c r="S257" i="149"/>
  <c r="R257" i="149"/>
  <c r="Q257" i="149"/>
  <c r="P257" i="149"/>
  <c r="O257" i="149"/>
  <c r="N257" i="149"/>
  <c r="M257" i="149"/>
  <c r="L257" i="149"/>
  <c r="K257" i="149"/>
  <c r="J257" i="149"/>
  <c r="I257" i="149"/>
  <c r="H257" i="149"/>
  <c r="G257" i="149"/>
  <c r="F257" i="149"/>
  <c r="E257" i="149"/>
  <c r="D257" i="149"/>
  <c r="C256" i="149"/>
  <c r="C255" i="149"/>
  <c r="C254" i="149"/>
  <c r="C253" i="149"/>
  <c r="C252" i="149"/>
  <c r="C250" i="149"/>
  <c r="C249" i="149"/>
  <c r="C248" i="149"/>
  <c r="C247" i="149"/>
  <c r="C243" i="149"/>
  <c r="C242" i="149"/>
  <c r="C241" i="149"/>
  <c r="C240" i="149"/>
  <c r="C239" i="149"/>
  <c r="C238" i="149"/>
  <c r="C237" i="149"/>
  <c r="C236" i="149"/>
  <c r="C235" i="149"/>
  <c r="AH234" i="149"/>
  <c r="AG234" i="149"/>
  <c r="AF234" i="149"/>
  <c r="AE234" i="149"/>
  <c r="AD234" i="149"/>
  <c r="AC234" i="149"/>
  <c r="AB234" i="149"/>
  <c r="AA234" i="149"/>
  <c r="Z234" i="149"/>
  <c r="Y234" i="149"/>
  <c r="X234" i="149"/>
  <c r="W234" i="149"/>
  <c r="V234" i="149"/>
  <c r="U234" i="149"/>
  <c r="T234" i="149"/>
  <c r="S234" i="149"/>
  <c r="R234" i="149"/>
  <c r="Q234" i="149"/>
  <c r="P234" i="149"/>
  <c r="O234" i="149"/>
  <c r="N234" i="149"/>
  <c r="M234" i="149"/>
  <c r="L234" i="149"/>
  <c r="K234" i="149"/>
  <c r="J234" i="149"/>
  <c r="I234" i="149"/>
  <c r="H234" i="149"/>
  <c r="G234" i="149"/>
  <c r="F234" i="149"/>
  <c r="E234" i="149"/>
  <c r="D234" i="149"/>
  <c r="C233" i="149"/>
  <c r="C232" i="149"/>
  <c r="C231" i="149"/>
  <c r="C230" i="149"/>
  <c r="C229" i="149"/>
  <c r="C227" i="149"/>
  <c r="C226" i="149"/>
  <c r="C225" i="149"/>
  <c r="C224" i="149"/>
  <c r="C220" i="149"/>
  <c r="C219" i="149"/>
  <c r="C218" i="149"/>
  <c r="C217" i="149"/>
  <c r="C216" i="149"/>
  <c r="C215" i="149"/>
  <c r="C214" i="149"/>
  <c r="C213" i="149"/>
  <c r="C212" i="149"/>
  <c r="AH211" i="149"/>
  <c r="AG211" i="149"/>
  <c r="AF211" i="149"/>
  <c r="AE211" i="149"/>
  <c r="AD211" i="149"/>
  <c r="AC211" i="149"/>
  <c r="AB211" i="149"/>
  <c r="AA211" i="149"/>
  <c r="Z211" i="149"/>
  <c r="Y211" i="149"/>
  <c r="X211" i="149"/>
  <c r="W211" i="149"/>
  <c r="V211" i="149"/>
  <c r="U211" i="149"/>
  <c r="T211" i="149"/>
  <c r="S211" i="149"/>
  <c r="R211" i="149"/>
  <c r="Q211" i="149"/>
  <c r="P211" i="149"/>
  <c r="O211" i="149"/>
  <c r="N211" i="149"/>
  <c r="M211" i="149"/>
  <c r="L211" i="149"/>
  <c r="K211" i="149"/>
  <c r="J211" i="149"/>
  <c r="I211" i="149"/>
  <c r="H211" i="149"/>
  <c r="G211" i="149"/>
  <c r="F211" i="149"/>
  <c r="E211" i="149"/>
  <c r="D211" i="149"/>
  <c r="C210" i="149"/>
  <c r="C209" i="149"/>
  <c r="C208" i="149"/>
  <c r="C207" i="149"/>
  <c r="C206" i="149"/>
  <c r="C204" i="149"/>
  <c r="C203" i="149"/>
  <c r="C202" i="149"/>
  <c r="C201" i="149"/>
  <c r="C197" i="149"/>
  <c r="C196" i="149"/>
  <c r="C195" i="149"/>
  <c r="C194" i="149"/>
  <c r="C193" i="149"/>
  <c r="C192" i="149"/>
  <c r="C191" i="149"/>
  <c r="C190" i="149"/>
  <c r="C189" i="149"/>
  <c r="AH188" i="149"/>
  <c r="AG188" i="149"/>
  <c r="AF188" i="149"/>
  <c r="AE188" i="149"/>
  <c r="AD188" i="149"/>
  <c r="AC188" i="149"/>
  <c r="AB188" i="149"/>
  <c r="AA188" i="149"/>
  <c r="Z188" i="149"/>
  <c r="Y188" i="149"/>
  <c r="X188" i="149"/>
  <c r="W188" i="149"/>
  <c r="V188" i="149"/>
  <c r="U188" i="149"/>
  <c r="T188" i="149"/>
  <c r="S188" i="149"/>
  <c r="R188" i="149"/>
  <c r="Q188" i="149"/>
  <c r="P188" i="149"/>
  <c r="O188" i="149"/>
  <c r="N188" i="149"/>
  <c r="M188" i="149"/>
  <c r="L188" i="149"/>
  <c r="K188" i="149"/>
  <c r="J188" i="149"/>
  <c r="I188" i="149"/>
  <c r="H188" i="149"/>
  <c r="G188" i="149"/>
  <c r="F188" i="149"/>
  <c r="E188" i="149"/>
  <c r="D188" i="149"/>
  <c r="C187" i="149"/>
  <c r="C186" i="149"/>
  <c r="C185" i="149"/>
  <c r="C184" i="149"/>
  <c r="C183" i="149"/>
  <c r="C181" i="149"/>
  <c r="C180" i="149"/>
  <c r="C179" i="149"/>
  <c r="C178" i="149"/>
  <c r="C174" i="149"/>
  <c r="C173" i="149"/>
  <c r="C172" i="149"/>
  <c r="C171" i="149"/>
  <c r="C170" i="149"/>
  <c r="C169" i="149"/>
  <c r="C168" i="149"/>
  <c r="C167" i="149"/>
  <c r="C166" i="149"/>
  <c r="AH165" i="149"/>
  <c r="AG165" i="149"/>
  <c r="AF165" i="149"/>
  <c r="AE165" i="149"/>
  <c r="AD165" i="149"/>
  <c r="AC165" i="149"/>
  <c r="AB165" i="149"/>
  <c r="AA165" i="149"/>
  <c r="Z165" i="149"/>
  <c r="Y165" i="149"/>
  <c r="X165" i="149"/>
  <c r="W165" i="149"/>
  <c r="V165" i="149"/>
  <c r="U165" i="149"/>
  <c r="T165" i="149"/>
  <c r="S165" i="149"/>
  <c r="R165" i="149"/>
  <c r="Q165" i="149"/>
  <c r="P165" i="149"/>
  <c r="O165" i="149"/>
  <c r="N165" i="149"/>
  <c r="M165" i="149"/>
  <c r="L165" i="149"/>
  <c r="K165" i="149"/>
  <c r="J165" i="149"/>
  <c r="I165" i="149"/>
  <c r="H165" i="149"/>
  <c r="G165" i="149"/>
  <c r="F165" i="149"/>
  <c r="E165" i="149"/>
  <c r="D165" i="149"/>
  <c r="C164" i="149"/>
  <c r="C163" i="149"/>
  <c r="C162" i="149"/>
  <c r="C161" i="149"/>
  <c r="C160" i="149"/>
  <c r="C158" i="149"/>
  <c r="C157" i="149"/>
  <c r="C156" i="149"/>
  <c r="C155" i="149"/>
  <c r="C151" i="149"/>
  <c r="C150" i="149"/>
  <c r="C149" i="149"/>
  <c r="C148" i="149"/>
  <c r="C147" i="149"/>
  <c r="C146" i="149"/>
  <c r="C145" i="149"/>
  <c r="C144" i="149"/>
  <c r="C143" i="149"/>
  <c r="AH142" i="149"/>
  <c r="AG142" i="149"/>
  <c r="AF142" i="149"/>
  <c r="AE142" i="149"/>
  <c r="AD142" i="149"/>
  <c r="AC142" i="149"/>
  <c r="AB142" i="149"/>
  <c r="AA142" i="149"/>
  <c r="Z142" i="149"/>
  <c r="Y142" i="149"/>
  <c r="X142" i="149"/>
  <c r="W142" i="149"/>
  <c r="V142" i="149"/>
  <c r="U142" i="149"/>
  <c r="T142" i="149"/>
  <c r="S142" i="149"/>
  <c r="R142" i="149"/>
  <c r="Q142" i="149"/>
  <c r="P142" i="149"/>
  <c r="O142" i="149"/>
  <c r="N142" i="149"/>
  <c r="M142" i="149"/>
  <c r="L142" i="149"/>
  <c r="K142" i="149"/>
  <c r="J142" i="149"/>
  <c r="I142" i="149"/>
  <c r="H142" i="149"/>
  <c r="G142" i="149"/>
  <c r="F142" i="149"/>
  <c r="E142" i="149"/>
  <c r="D142" i="149"/>
  <c r="C141" i="149"/>
  <c r="C140" i="149"/>
  <c r="C139" i="149"/>
  <c r="C138" i="149"/>
  <c r="C137" i="149"/>
  <c r="C135" i="149"/>
  <c r="C134" i="149"/>
  <c r="C133" i="149"/>
  <c r="C132" i="149"/>
  <c r="C128" i="149"/>
  <c r="C127" i="149"/>
  <c r="C126" i="149"/>
  <c r="C125" i="149"/>
  <c r="C124" i="149"/>
  <c r="C123" i="149"/>
  <c r="C122" i="149"/>
  <c r="C121" i="149"/>
  <c r="C120" i="149"/>
  <c r="AH119" i="149"/>
  <c r="AG119" i="149"/>
  <c r="AF119" i="149"/>
  <c r="AE119" i="149"/>
  <c r="AD119" i="149"/>
  <c r="AC119" i="149"/>
  <c r="AB119" i="149"/>
  <c r="AA119" i="149"/>
  <c r="Z119" i="149"/>
  <c r="Y119" i="149"/>
  <c r="X119" i="149"/>
  <c r="W119" i="149"/>
  <c r="V119" i="149"/>
  <c r="U119" i="149"/>
  <c r="T119" i="149"/>
  <c r="S119" i="149"/>
  <c r="R119" i="149"/>
  <c r="Q119" i="149"/>
  <c r="P119" i="149"/>
  <c r="O119" i="149"/>
  <c r="N119" i="149"/>
  <c r="M119" i="149"/>
  <c r="L119" i="149"/>
  <c r="K119" i="149"/>
  <c r="J119" i="149"/>
  <c r="I119" i="149"/>
  <c r="H119" i="149"/>
  <c r="G119" i="149"/>
  <c r="F119" i="149"/>
  <c r="E119" i="149"/>
  <c r="D119" i="149"/>
  <c r="C118" i="149"/>
  <c r="C117" i="149"/>
  <c r="C116" i="149"/>
  <c r="C115" i="149"/>
  <c r="C114" i="149"/>
  <c r="C112" i="149"/>
  <c r="C111" i="149"/>
  <c r="C110" i="149"/>
  <c r="C109" i="149"/>
  <c r="C105" i="149"/>
  <c r="C104" i="149"/>
  <c r="C103" i="149"/>
  <c r="C102" i="149"/>
  <c r="C101" i="149"/>
  <c r="C100" i="149"/>
  <c r="C99" i="149"/>
  <c r="C98" i="149"/>
  <c r="C97" i="149"/>
  <c r="AH96" i="149"/>
  <c r="AG96" i="149"/>
  <c r="AF96" i="149"/>
  <c r="AE96" i="149"/>
  <c r="AD96" i="149"/>
  <c r="AC96" i="149"/>
  <c r="AB96" i="149"/>
  <c r="AA96" i="149"/>
  <c r="Z96" i="149"/>
  <c r="Y96" i="149"/>
  <c r="X96" i="149"/>
  <c r="W96" i="149"/>
  <c r="V96" i="149"/>
  <c r="U96" i="149"/>
  <c r="T96" i="149"/>
  <c r="S96" i="149"/>
  <c r="R96" i="149"/>
  <c r="Q96" i="149"/>
  <c r="P96" i="149"/>
  <c r="O96" i="149"/>
  <c r="N96" i="149"/>
  <c r="M96" i="149"/>
  <c r="L96" i="149"/>
  <c r="K96" i="149"/>
  <c r="J96" i="149"/>
  <c r="I96" i="149"/>
  <c r="H96" i="149"/>
  <c r="G96" i="149"/>
  <c r="F96" i="149"/>
  <c r="E96" i="149"/>
  <c r="D96" i="149"/>
  <c r="C95" i="149"/>
  <c r="C94" i="149"/>
  <c r="C93" i="149"/>
  <c r="C92" i="149"/>
  <c r="C91" i="149"/>
  <c r="C89" i="149"/>
  <c r="C88" i="149"/>
  <c r="C87" i="149"/>
  <c r="C86" i="149"/>
  <c r="C82" i="149"/>
  <c r="C81" i="149"/>
  <c r="C80" i="149"/>
  <c r="C79" i="149"/>
  <c r="C78" i="149"/>
  <c r="C77" i="149"/>
  <c r="C76" i="149"/>
  <c r="C75" i="149"/>
  <c r="C74" i="149"/>
  <c r="AH73" i="149"/>
  <c r="AG73" i="149"/>
  <c r="AF73" i="149"/>
  <c r="AE73" i="149"/>
  <c r="AD73" i="149"/>
  <c r="AC73" i="149"/>
  <c r="AB73" i="149"/>
  <c r="AA73" i="149"/>
  <c r="Z73" i="149"/>
  <c r="Y73" i="149"/>
  <c r="X73" i="149"/>
  <c r="W73" i="149"/>
  <c r="V73" i="149"/>
  <c r="U73" i="149"/>
  <c r="T73" i="149"/>
  <c r="S73" i="149"/>
  <c r="R73" i="149"/>
  <c r="Q73" i="149"/>
  <c r="P73" i="149"/>
  <c r="O73" i="149"/>
  <c r="N73" i="149"/>
  <c r="M73" i="149"/>
  <c r="L73" i="149"/>
  <c r="K73" i="149"/>
  <c r="J73" i="149"/>
  <c r="I73" i="149"/>
  <c r="H73" i="149"/>
  <c r="G73" i="149"/>
  <c r="F73" i="149"/>
  <c r="E73" i="149"/>
  <c r="D73" i="149"/>
  <c r="C72" i="149"/>
  <c r="J103" i="147" s="1"/>
  <c r="J10" i="147" s="1"/>
  <c r="C71" i="149"/>
  <c r="C70" i="149"/>
  <c r="H103" i="147" s="1"/>
  <c r="H10" i="147" s="1"/>
  <c r="C69" i="149"/>
  <c r="C68" i="149"/>
  <c r="C66" i="149"/>
  <c r="C65" i="149"/>
  <c r="C64" i="149"/>
  <c r="C63" i="149"/>
  <c r="C59" i="149"/>
  <c r="C58" i="149"/>
  <c r="C57" i="149"/>
  <c r="C56" i="149"/>
  <c r="C55" i="149"/>
  <c r="C54" i="149"/>
  <c r="C53" i="149"/>
  <c r="C52" i="149"/>
  <c r="C51" i="149"/>
  <c r="AH50" i="149"/>
  <c r="AG50" i="149"/>
  <c r="AF50" i="149"/>
  <c r="AE50" i="149"/>
  <c r="AD50" i="149"/>
  <c r="AC50" i="149"/>
  <c r="AB50" i="149"/>
  <c r="AA50" i="149"/>
  <c r="Z50" i="149"/>
  <c r="Y50" i="149"/>
  <c r="X50" i="149"/>
  <c r="W50" i="149"/>
  <c r="V50" i="149"/>
  <c r="U50" i="149"/>
  <c r="T50" i="149"/>
  <c r="S50" i="149"/>
  <c r="R50" i="149"/>
  <c r="Q50" i="149"/>
  <c r="P50" i="149"/>
  <c r="O50" i="149"/>
  <c r="N50" i="149"/>
  <c r="M50" i="149"/>
  <c r="L50" i="149"/>
  <c r="K50" i="149"/>
  <c r="J50" i="149"/>
  <c r="I50" i="149"/>
  <c r="H50" i="149"/>
  <c r="G50" i="149"/>
  <c r="F50" i="149"/>
  <c r="E50" i="149"/>
  <c r="D50" i="149"/>
  <c r="C49" i="149"/>
  <c r="C48" i="149"/>
  <c r="C47" i="149"/>
  <c r="C46" i="149"/>
  <c r="C45" i="149"/>
  <c r="C43" i="149"/>
  <c r="C42" i="149"/>
  <c r="C41" i="149"/>
  <c r="C40" i="149"/>
  <c r="C36" i="149"/>
  <c r="C35" i="149"/>
  <c r="C34" i="149"/>
  <c r="C33" i="149"/>
  <c r="C32" i="149"/>
  <c r="C31" i="149"/>
  <c r="C30" i="149"/>
  <c r="C29" i="149"/>
  <c r="C28" i="149"/>
  <c r="AH27" i="149"/>
  <c r="AG27" i="149"/>
  <c r="AF27" i="149"/>
  <c r="AE27" i="149"/>
  <c r="AD27" i="149"/>
  <c r="AC27" i="149"/>
  <c r="AB27" i="149"/>
  <c r="AA27" i="149"/>
  <c r="Z27" i="149"/>
  <c r="Y27" i="149"/>
  <c r="X27" i="149"/>
  <c r="W27" i="149"/>
  <c r="V27" i="149"/>
  <c r="U27" i="149"/>
  <c r="T27" i="149"/>
  <c r="S27" i="149"/>
  <c r="R27" i="149"/>
  <c r="Q27" i="149"/>
  <c r="P27" i="149"/>
  <c r="O27" i="149"/>
  <c r="N27" i="149"/>
  <c r="M27" i="149"/>
  <c r="L27" i="149"/>
  <c r="K27" i="149"/>
  <c r="J27" i="149"/>
  <c r="I27" i="149"/>
  <c r="H27" i="149"/>
  <c r="G27" i="149"/>
  <c r="F27" i="149"/>
  <c r="E27" i="149"/>
  <c r="D27" i="149"/>
  <c r="C26" i="149"/>
  <c r="C25" i="149"/>
  <c r="C24" i="149"/>
  <c r="C23" i="149"/>
  <c r="C22" i="149"/>
  <c r="C20" i="149"/>
  <c r="C19" i="149"/>
  <c r="C18" i="149"/>
  <c r="C17" i="149"/>
  <c r="C13" i="149"/>
  <c r="C12" i="149"/>
  <c r="C11" i="149"/>
  <c r="C10" i="149"/>
  <c r="C9" i="149"/>
  <c r="C8" i="149"/>
  <c r="C7" i="149"/>
  <c r="C6" i="149"/>
  <c r="AH4" i="149"/>
  <c r="AG4" i="149"/>
  <c r="AF4" i="149"/>
  <c r="AE4" i="149"/>
  <c r="Z4" i="149"/>
  <c r="Y4" i="149"/>
  <c r="X4" i="149"/>
  <c r="W4" i="149"/>
  <c r="V4" i="149"/>
  <c r="U4" i="149"/>
  <c r="T4" i="149"/>
  <c r="S4" i="149"/>
  <c r="N4" i="149"/>
  <c r="M4" i="149"/>
  <c r="L4" i="149"/>
  <c r="K4" i="149"/>
  <c r="J4" i="149"/>
  <c r="I4" i="149"/>
  <c r="H4" i="149"/>
  <c r="G4" i="149"/>
  <c r="D5" i="149"/>
  <c r="C5" i="149" s="1"/>
  <c r="AD4" i="149"/>
  <c r="AC4" i="149"/>
  <c r="AB4" i="149"/>
  <c r="AA4" i="149"/>
  <c r="R4" i="149"/>
  <c r="Q4" i="149"/>
  <c r="P4" i="149"/>
  <c r="O4" i="149"/>
  <c r="F4" i="149"/>
  <c r="E4" i="149"/>
  <c r="D4" i="149"/>
  <c r="D5" i="148"/>
  <c r="E5" i="148"/>
  <c r="E5" i="157" s="1"/>
  <c r="F5" i="148"/>
  <c r="F5" i="157" s="1"/>
  <c r="G5" i="148"/>
  <c r="G5" i="157" s="1"/>
  <c r="H5" i="148"/>
  <c r="H5" i="157" s="1"/>
  <c r="I5" i="148"/>
  <c r="I5" i="157" s="1"/>
  <c r="J5" i="148"/>
  <c r="J5" i="157" s="1"/>
  <c r="K5" i="148"/>
  <c r="K5" i="157" s="1"/>
  <c r="L5" i="148"/>
  <c r="L5" i="157" s="1"/>
  <c r="M5" i="148"/>
  <c r="M5" i="157" s="1"/>
  <c r="N5" i="148"/>
  <c r="N5" i="157" s="1"/>
  <c r="O5" i="148"/>
  <c r="O5" i="157" s="1"/>
  <c r="P5" i="148"/>
  <c r="P5" i="157" s="1"/>
  <c r="Q5" i="148"/>
  <c r="Q5" i="157" s="1"/>
  <c r="R5" i="148"/>
  <c r="R5" i="157" s="1"/>
  <c r="S5" i="148"/>
  <c r="S5" i="157" s="1"/>
  <c r="T5" i="148"/>
  <c r="T5" i="157" s="1"/>
  <c r="U5" i="148"/>
  <c r="U5" i="157" s="1"/>
  <c r="V5" i="148"/>
  <c r="V5" i="157" s="1"/>
  <c r="W5" i="148"/>
  <c r="W5" i="157" s="1"/>
  <c r="X5" i="148"/>
  <c r="X5" i="157" s="1"/>
  <c r="Y5" i="148"/>
  <c r="Y5" i="157" s="1"/>
  <c r="Z5" i="148"/>
  <c r="Z5" i="157" s="1"/>
  <c r="AA5" i="148"/>
  <c r="AA5" i="157" s="1"/>
  <c r="AB5" i="148"/>
  <c r="AB5" i="157" s="1"/>
  <c r="AC5" i="148"/>
  <c r="AC5" i="157" s="1"/>
  <c r="AD5" i="148"/>
  <c r="AD5" i="157" s="1"/>
  <c r="AE5" i="148"/>
  <c r="AE5" i="157" s="1"/>
  <c r="AF5" i="148"/>
  <c r="AF5" i="157" s="1"/>
  <c r="AG5" i="148"/>
  <c r="AG5" i="157" s="1"/>
  <c r="AH5" i="148"/>
  <c r="AH5" i="157" s="1"/>
  <c r="D6" i="148"/>
  <c r="D6" i="157" s="1"/>
  <c r="E6" i="148"/>
  <c r="E6" i="157" s="1"/>
  <c r="F6" i="148"/>
  <c r="F6" i="157" s="1"/>
  <c r="G6" i="148"/>
  <c r="G6" i="157" s="1"/>
  <c r="H6" i="148"/>
  <c r="H6" i="157" s="1"/>
  <c r="I6" i="148"/>
  <c r="I6" i="157" s="1"/>
  <c r="J6" i="148"/>
  <c r="J6" i="157" s="1"/>
  <c r="K6" i="148"/>
  <c r="K6" i="157" s="1"/>
  <c r="L6" i="148"/>
  <c r="L6" i="157" s="1"/>
  <c r="M6" i="148"/>
  <c r="M6" i="157" s="1"/>
  <c r="N6" i="148"/>
  <c r="N6" i="157" s="1"/>
  <c r="O6" i="148"/>
  <c r="O6" i="157" s="1"/>
  <c r="P6" i="148"/>
  <c r="P6" i="157" s="1"/>
  <c r="Q6" i="148"/>
  <c r="Q6" i="157" s="1"/>
  <c r="R6" i="148"/>
  <c r="R6" i="157" s="1"/>
  <c r="S6" i="148"/>
  <c r="S6" i="157" s="1"/>
  <c r="T6" i="148"/>
  <c r="T6" i="157" s="1"/>
  <c r="F14" i="104" s="1"/>
  <c r="U6" i="148"/>
  <c r="U6" i="157" s="1"/>
  <c r="V6" i="148"/>
  <c r="V6" i="157" s="1"/>
  <c r="W6" i="148"/>
  <c r="W6" i="157" s="1"/>
  <c r="X6" i="148"/>
  <c r="X6" i="157" s="1"/>
  <c r="Y6" i="148"/>
  <c r="Y6" i="157" s="1"/>
  <c r="Z6" i="148"/>
  <c r="Z6" i="157" s="1"/>
  <c r="AA6" i="148"/>
  <c r="AA6" i="157" s="1"/>
  <c r="AB6" i="148"/>
  <c r="AB6" i="157" s="1"/>
  <c r="AC6" i="148"/>
  <c r="AC6" i="157" s="1"/>
  <c r="AD6" i="148"/>
  <c r="AD6" i="157" s="1"/>
  <c r="AE6" i="148"/>
  <c r="AE6" i="157" s="1"/>
  <c r="AF6" i="148"/>
  <c r="AF6" i="157" s="1"/>
  <c r="AG6" i="148"/>
  <c r="AG6" i="157" s="1"/>
  <c r="AH6" i="148"/>
  <c r="AH6" i="157" s="1"/>
  <c r="D7" i="148"/>
  <c r="D7" i="157" s="1"/>
  <c r="E7" i="148"/>
  <c r="E7" i="157" s="1"/>
  <c r="F7" i="148"/>
  <c r="F7" i="157" s="1"/>
  <c r="G7" i="148"/>
  <c r="G7" i="157" s="1"/>
  <c r="H7" i="148"/>
  <c r="H7" i="157" s="1"/>
  <c r="I7" i="148"/>
  <c r="I7" i="157" s="1"/>
  <c r="J7" i="148"/>
  <c r="J7" i="157" s="1"/>
  <c r="K7" i="148"/>
  <c r="K7" i="157" s="1"/>
  <c r="L7" i="148"/>
  <c r="L7" i="157" s="1"/>
  <c r="M7" i="148"/>
  <c r="M7" i="157" s="1"/>
  <c r="N7" i="148"/>
  <c r="N7" i="157" s="1"/>
  <c r="O7" i="148"/>
  <c r="O7" i="157" s="1"/>
  <c r="P7" i="148"/>
  <c r="P7" i="157" s="1"/>
  <c r="Q7" i="148"/>
  <c r="Q7" i="157" s="1"/>
  <c r="R7" i="148"/>
  <c r="R7" i="157" s="1"/>
  <c r="S7" i="148"/>
  <c r="S7" i="157" s="1"/>
  <c r="T7" i="148"/>
  <c r="T7" i="157" s="1"/>
  <c r="U7" i="148"/>
  <c r="U7" i="157" s="1"/>
  <c r="V7" i="148"/>
  <c r="V7" i="157" s="1"/>
  <c r="W7" i="148"/>
  <c r="W7" i="157" s="1"/>
  <c r="X7" i="148"/>
  <c r="X7" i="157" s="1"/>
  <c r="Y7" i="148"/>
  <c r="Y7" i="157" s="1"/>
  <c r="E15" i="104" s="1"/>
  <c r="Z7" i="148"/>
  <c r="Z7" i="157" s="1"/>
  <c r="AA7" i="148"/>
  <c r="AA7" i="157" s="1"/>
  <c r="AB7" i="148"/>
  <c r="AB7" i="157" s="1"/>
  <c r="AC7" i="148"/>
  <c r="AC7" i="157" s="1"/>
  <c r="AD7" i="148"/>
  <c r="AD7" i="157" s="1"/>
  <c r="AE7" i="148"/>
  <c r="AE7" i="157" s="1"/>
  <c r="AF7" i="148"/>
  <c r="AF7" i="157" s="1"/>
  <c r="AG7" i="148"/>
  <c r="AG7" i="157" s="1"/>
  <c r="AH7" i="148"/>
  <c r="AH7" i="157" s="1"/>
  <c r="D8" i="148"/>
  <c r="D8" i="157" s="1"/>
  <c r="E8" i="148"/>
  <c r="E8" i="157" s="1"/>
  <c r="F8" i="148"/>
  <c r="F8" i="157" s="1"/>
  <c r="G8" i="148"/>
  <c r="G8" i="157" s="1"/>
  <c r="H8" i="148"/>
  <c r="H8" i="157" s="1"/>
  <c r="I8" i="148"/>
  <c r="I8" i="157" s="1"/>
  <c r="J8" i="148"/>
  <c r="J8" i="157" s="1"/>
  <c r="K8" i="148"/>
  <c r="K8" i="157" s="1"/>
  <c r="L8" i="148"/>
  <c r="L8" i="157" s="1"/>
  <c r="M8" i="148"/>
  <c r="M8" i="157" s="1"/>
  <c r="N8" i="148"/>
  <c r="N8" i="157" s="1"/>
  <c r="O8" i="148"/>
  <c r="O8" i="157" s="1"/>
  <c r="P8" i="148"/>
  <c r="P8" i="157" s="1"/>
  <c r="Q8" i="148"/>
  <c r="Q8" i="157" s="1"/>
  <c r="R8" i="148"/>
  <c r="R8" i="157" s="1"/>
  <c r="S8" i="148"/>
  <c r="S8" i="157" s="1"/>
  <c r="T8" i="148"/>
  <c r="T8" i="157" s="1"/>
  <c r="U8" i="148"/>
  <c r="U8" i="157" s="1"/>
  <c r="V8" i="148"/>
  <c r="V8" i="157" s="1"/>
  <c r="W8" i="148"/>
  <c r="W8" i="157" s="1"/>
  <c r="X8" i="148"/>
  <c r="X8" i="157" s="1"/>
  <c r="Y8" i="148"/>
  <c r="Y8" i="157" s="1"/>
  <c r="Z8" i="148"/>
  <c r="Z8" i="157" s="1"/>
  <c r="AA8" i="148"/>
  <c r="AA8" i="157" s="1"/>
  <c r="AB8" i="148"/>
  <c r="AB8" i="157" s="1"/>
  <c r="AC8" i="148"/>
  <c r="AC8" i="157" s="1"/>
  <c r="AD8" i="148"/>
  <c r="AD8" i="157" s="1"/>
  <c r="D16" i="104" s="1"/>
  <c r="AE8" i="148"/>
  <c r="AE8" i="157" s="1"/>
  <c r="AF8" i="148"/>
  <c r="AF8" i="157" s="1"/>
  <c r="AG8" i="148"/>
  <c r="AG8" i="157" s="1"/>
  <c r="AH8" i="148"/>
  <c r="AH8" i="157" s="1"/>
  <c r="D9" i="148"/>
  <c r="D9" i="157" s="1"/>
  <c r="E9" i="148"/>
  <c r="E9" i="157" s="1"/>
  <c r="F9" i="148"/>
  <c r="F9" i="157" s="1"/>
  <c r="G9" i="148"/>
  <c r="G9" i="157" s="1"/>
  <c r="H9" i="148"/>
  <c r="H9" i="157" s="1"/>
  <c r="I9" i="148"/>
  <c r="I9" i="157" s="1"/>
  <c r="J9" i="148"/>
  <c r="J9" i="157" s="1"/>
  <c r="K9" i="148"/>
  <c r="K9" i="157" s="1"/>
  <c r="L9" i="148"/>
  <c r="L9" i="157" s="1"/>
  <c r="M9" i="148"/>
  <c r="M9" i="157" s="1"/>
  <c r="N9" i="148"/>
  <c r="N9" i="157" s="1"/>
  <c r="O9" i="148"/>
  <c r="O9" i="157" s="1"/>
  <c r="P9" i="148"/>
  <c r="P9" i="157" s="1"/>
  <c r="Q9" i="148"/>
  <c r="Q9" i="157" s="1"/>
  <c r="R9" i="148"/>
  <c r="R9" i="157" s="1"/>
  <c r="S9" i="148"/>
  <c r="S9" i="157" s="1"/>
  <c r="T9" i="148"/>
  <c r="T9" i="157" s="1"/>
  <c r="U9" i="148"/>
  <c r="U9" i="157" s="1"/>
  <c r="V9" i="148"/>
  <c r="V9" i="157" s="1"/>
  <c r="W9" i="148"/>
  <c r="W9" i="157" s="1"/>
  <c r="X9" i="148"/>
  <c r="X9" i="157" s="1"/>
  <c r="Y9" i="148"/>
  <c r="Y9" i="157" s="1"/>
  <c r="Z9" i="148"/>
  <c r="Z9" i="157" s="1"/>
  <c r="AA9" i="148"/>
  <c r="AA9" i="157" s="1"/>
  <c r="AB9" i="148"/>
  <c r="AB9" i="157" s="1"/>
  <c r="AC9" i="148"/>
  <c r="AC9" i="157" s="1"/>
  <c r="AD9" i="148"/>
  <c r="AD9" i="157" s="1"/>
  <c r="AE9" i="148"/>
  <c r="AE9" i="157" s="1"/>
  <c r="AF9" i="148"/>
  <c r="AF9" i="157" s="1"/>
  <c r="AG9" i="148"/>
  <c r="AG9" i="157" s="1"/>
  <c r="AH9" i="148"/>
  <c r="AH9" i="157" s="1"/>
  <c r="D10" i="148"/>
  <c r="D10" i="157" s="1"/>
  <c r="E10" i="148"/>
  <c r="E10" i="157" s="1"/>
  <c r="F10" i="148"/>
  <c r="F10" i="157" s="1"/>
  <c r="G10" i="148"/>
  <c r="G10" i="157" s="1"/>
  <c r="H10" i="148"/>
  <c r="H10" i="157" s="1"/>
  <c r="I10" i="148"/>
  <c r="I10" i="157" s="1"/>
  <c r="J10" i="148"/>
  <c r="J10" i="157" s="1"/>
  <c r="K10" i="148"/>
  <c r="K10" i="157" s="1"/>
  <c r="L10" i="148"/>
  <c r="L10" i="157" s="1"/>
  <c r="M10" i="148"/>
  <c r="M10" i="157" s="1"/>
  <c r="N10" i="148"/>
  <c r="N10" i="157" s="1"/>
  <c r="O10" i="148"/>
  <c r="O10" i="157" s="1"/>
  <c r="P10" i="148"/>
  <c r="P10" i="157" s="1"/>
  <c r="Q10" i="148"/>
  <c r="Q10" i="157" s="1"/>
  <c r="R10" i="148"/>
  <c r="R10" i="157" s="1"/>
  <c r="S10" i="148"/>
  <c r="S10" i="157" s="1"/>
  <c r="T10" i="148"/>
  <c r="T10" i="157" s="1"/>
  <c r="U10" i="148"/>
  <c r="U10" i="157" s="1"/>
  <c r="V10" i="148"/>
  <c r="V10" i="157" s="1"/>
  <c r="W10" i="148"/>
  <c r="W10" i="157" s="1"/>
  <c r="X10" i="148"/>
  <c r="X10" i="157" s="1"/>
  <c r="Y10" i="148"/>
  <c r="Y10" i="157" s="1"/>
  <c r="Z10" i="148"/>
  <c r="Z10" i="157" s="1"/>
  <c r="AA10" i="148"/>
  <c r="AA10" i="157" s="1"/>
  <c r="AB10" i="148"/>
  <c r="AB10" i="157" s="1"/>
  <c r="AC10" i="148"/>
  <c r="AC10" i="157" s="1"/>
  <c r="AD10" i="148"/>
  <c r="AD10" i="157" s="1"/>
  <c r="AE10" i="148"/>
  <c r="AE10" i="157" s="1"/>
  <c r="AF10" i="148"/>
  <c r="AF10" i="157" s="1"/>
  <c r="AG10" i="148"/>
  <c r="AG10" i="157" s="1"/>
  <c r="AH10" i="148"/>
  <c r="AH10" i="157" s="1"/>
  <c r="D11" i="148"/>
  <c r="D11" i="157" s="1"/>
  <c r="E11" i="148"/>
  <c r="E11" i="157" s="1"/>
  <c r="F11" i="148"/>
  <c r="F11" i="157" s="1"/>
  <c r="G11" i="148"/>
  <c r="G11" i="157" s="1"/>
  <c r="H11" i="148"/>
  <c r="H11" i="157" s="1"/>
  <c r="I11" i="148"/>
  <c r="I11" i="157" s="1"/>
  <c r="J11" i="148"/>
  <c r="J11" i="157" s="1"/>
  <c r="K11" i="148"/>
  <c r="K11" i="157" s="1"/>
  <c r="L11" i="148"/>
  <c r="L11" i="157" s="1"/>
  <c r="M11" i="148"/>
  <c r="M11" i="157" s="1"/>
  <c r="N11" i="148"/>
  <c r="N11" i="157" s="1"/>
  <c r="O11" i="148"/>
  <c r="O11" i="157" s="1"/>
  <c r="P11" i="148"/>
  <c r="P11" i="157" s="1"/>
  <c r="Q11" i="148"/>
  <c r="Q11" i="157" s="1"/>
  <c r="R11" i="148"/>
  <c r="R11" i="157" s="1"/>
  <c r="S11" i="148"/>
  <c r="S11" i="157" s="1"/>
  <c r="T11" i="148"/>
  <c r="T11" i="157" s="1"/>
  <c r="U11" i="148"/>
  <c r="U11" i="157" s="1"/>
  <c r="V11" i="148"/>
  <c r="V11" i="157" s="1"/>
  <c r="W11" i="148"/>
  <c r="W11" i="157" s="1"/>
  <c r="X11" i="148"/>
  <c r="X11" i="157" s="1"/>
  <c r="Y11" i="148"/>
  <c r="Y11" i="157" s="1"/>
  <c r="Z11" i="148"/>
  <c r="Z11" i="157" s="1"/>
  <c r="AA11" i="148"/>
  <c r="AA11" i="157" s="1"/>
  <c r="AB11" i="148"/>
  <c r="AB11" i="157" s="1"/>
  <c r="AC11" i="148"/>
  <c r="AC11" i="157" s="1"/>
  <c r="AD11" i="148"/>
  <c r="AD11" i="157" s="1"/>
  <c r="AE11" i="148"/>
  <c r="AE11" i="157" s="1"/>
  <c r="AF11" i="148"/>
  <c r="AF11" i="157" s="1"/>
  <c r="AG11" i="148"/>
  <c r="AG11" i="157" s="1"/>
  <c r="AH11" i="148"/>
  <c r="AH11" i="157" s="1"/>
  <c r="D12" i="148"/>
  <c r="D12" i="157" s="1"/>
  <c r="E12" i="148"/>
  <c r="E12" i="157" s="1"/>
  <c r="F12" i="148"/>
  <c r="F12" i="157" s="1"/>
  <c r="G12" i="148"/>
  <c r="G12" i="157" s="1"/>
  <c r="H12" i="148"/>
  <c r="H12" i="157" s="1"/>
  <c r="I12" i="148"/>
  <c r="I12" i="157" s="1"/>
  <c r="J12" i="148"/>
  <c r="J12" i="157" s="1"/>
  <c r="K12" i="148"/>
  <c r="K12" i="157" s="1"/>
  <c r="L12" i="148"/>
  <c r="L12" i="157" s="1"/>
  <c r="M12" i="148"/>
  <c r="M12" i="157" s="1"/>
  <c r="N12" i="148"/>
  <c r="N12" i="157" s="1"/>
  <c r="O12" i="148"/>
  <c r="O12" i="157" s="1"/>
  <c r="P12" i="148"/>
  <c r="P12" i="157" s="1"/>
  <c r="Q12" i="148"/>
  <c r="Q12" i="157" s="1"/>
  <c r="R12" i="148"/>
  <c r="R12" i="157" s="1"/>
  <c r="S12" i="148"/>
  <c r="S12" i="157" s="1"/>
  <c r="T12" i="148"/>
  <c r="T12" i="157" s="1"/>
  <c r="U12" i="148"/>
  <c r="U12" i="157" s="1"/>
  <c r="V12" i="148"/>
  <c r="V12" i="157" s="1"/>
  <c r="W12" i="148"/>
  <c r="W12" i="157" s="1"/>
  <c r="X12" i="148"/>
  <c r="X12" i="157" s="1"/>
  <c r="Y12" i="148"/>
  <c r="Y12" i="157" s="1"/>
  <c r="Z12" i="148"/>
  <c r="Z12" i="157" s="1"/>
  <c r="AA12" i="148"/>
  <c r="AA12" i="157" s="1"/>
  <c r="AB12" i="148"/>
  <c r="AB12" i="157" s="1"/>
  <c r="AC12" i="148"/>
  <c r="AC12" i="157" s="1"/>
  <c r="AD12" i="148"/>
  <c r="AD12" i="157" s="1"/>
  <c r="AE12" i="148"/>
  <c r="AE12" i="157" s="1"/>
  <c r="AF12" i="148"/>
  <c r="AF12" i="157" s="1"/>
  <c r="AG12" i="148"/>
  <c r="AG12" i="157" s="1"/>
  <c r="AH12" i="148"/>
  <c r="AH12" i="157" s="1"/>
  <c r="D13" i="148"/>
  <c r="D13" i="157" s="1"/>
  <c r="E13" i="148"/>
  <c r="E13" i="157" s="1"/>
  <c r="F13" i="148"/>
  <c r="F13" i="157" s="1"/>
  <c r="G13" i="148"/>
  <c r="G13" i="157" s="1"/>
  <c r="H13" i="148"/>
  <c r="H13" i="157" s="1"/>
  <c r="I13" i="148"/>
  <c r="I13" i="157" s="1"/>
  <c r="J13" i="148"/>
  <c r="J13" i="157" s="1"/>
  <c r="K13" i="148"/>
  <c r="K13" i="157" s="1"/>
  <c r="L13" i="148"/>
  <c r="L13" i="157" s="1"/>
  <c r="M13" i="148"/>
  <c r="M13" i="157" s="1"/>
  <c r="N13" i="148"/>
  <c r="N13" i="157" s="1"/>
  <c r="O13" i="148"/>
  <c r="O13" i="157" s="1"/>
  <c r="P13" i="148"/>
  <c r="P13" i="157" s="1"/>
  <c r="Q13" i="148"/>
  <c r="Q13" i="157" s="1"/>
  <c r="R13" i="148"/>
  <c r="R13" i="157" s="1"/>
  <c r="S13" i="148"/>
  <c r="S13" i="157" s="1"/>
  <c r="T13" i="148"/>
  <c r="T13" i="157" s="1"/>
  <c r="U13" i="148"/>
  <c r="U13" i="157" s="1"/>
  <c r="V13" i="148"/>
  <c r="V13" i="157" s="1"/>
  <c r="W13" i="148"/>
  <c r="W13" i="157" s="1"/>
  <c r="X13" i="148"/>
  <c r="X13" i="157" s="1"/>
  <c r="Y13" i="148"/>
  <c r="Y13" i="157" s="1"/>
  <c r="Z13" i="148"/>
  <c r="Z13" i="157" s="1"/>
  <c r="AA13" i="148"/>
  <c r="AA13" i="157" s="1"/>
  <c r="AB13" i="148"/>
  <c r="AB13" i="157" s="1"/>
  <c r="AC13" i="148"/>
  <c r="AC13" i="157" s="1"/>
  <c r="AD13" i="148"/>
  <c r="AD13" i="157" s="1"/>
  <c r="AE13" i="148"/>
  <c r="AE13" i="157" s="1"/>
  <c r="AF13" i="148"/>
  <c r="AF13" i="157" s="1"/>
  <c r="AG13" i="148"/>
  <c r="AG13" i="157" s="1"/>
  <c r="AH13" i="148"/>
  <c r="AH13" i="157" s="1"/>
  <c r="D16" i="148"/>
  <c r="D16" i="157" s="1"/>
  <c r="E16" i="148"/>
  <c r="E16" i="157" s="1"/>
  <c r="F16" i="148"/>
  <c r="F16" i="157" s="1"/>
  <c r="G16" i="148"/>
  <c r="G16" i="157" s="1"/>
  <c r="H16" i="148"/>
  <c r="H16" i="157" s="1"/>
  <c r="I16" i="148"/>
  <c r="I16" i="157" s="1"/>
  <c r="J16" i="148"/>
  <c r="J16" i="157" s="1"/>
  <c r="K16" i="148"/>
  <c r="K16" i="157" s="1"/>
  <c r="L16" i="148"/>
  <c r="L16" i="157" s="1"/>
  <c r="M16" i="148"/>
  <c r="M16" i="157" s="1"/>
  <c r="N16" i="148"/>
  <c r="N16" i="157" s="1"/>
  <c r="O16" i="148"/>
  <c r="O16" i="157" s="1"/>
  <c r="P16" i="148"/>
  <c r="P16" i="157" s="1"/>
  <c r="Q16" i="148"/>
  <c r="Q16" i="157" s="1"/>
  <c r="R16" i="148"/>
  <c r="R16" i="157" s="1"/>
  <c r="S16" i="148"/>
  <c r="S16" i="157" s="1"/>
  <c r="T16" i="148"/>
  <c r="T16" i="157" s="1"/>
  <c r="U16" i="148"/>
  <c r="U16" i="157" s="1"/>
  <c r="V16" i="148"/>
  <c r="V16" i="157" s="1"/>
  <c r="W16" i="148"/>
  <c r="W16" i="157" s="1"/>
  <c r="X16" i="148"/>
  <c r="X16" i="157" s="1"/>
  <c r="Y16" i="148"/>
  <c r="Y16" i="157" s="1"/>
  <c r="Z16" i="148"/>
  <c r="Z16" i="157" s="1"/>
  <c r="AA16" i="148"/>
  <c r="AA16" i="157" s="1"/>
  <c r="AB16" i="148"/>
  <c r="AB16" i="157" s="1"/>
  <c r="AC16" i="148"/>
  <c r="AC16" i="157" s="1"/>
  <c r="AD16" i="148"/>
  <c r="AD16" i="157" s="1"/>
  <c r="AE16" i="148"/>
  <c r="AE16" i="157" s="1"/>
  <c r="AF16" i="148"/>
  <c r="AF16" i="157" s="1"/>
  <c r="AG16" i="148"/>
  <c r="AG16" i="157" s="1"/>
  <c r="AH16" i="148"/>
  <c r="AH16" i="157" s="1"/>
  <c r="D17" i="148"/>
  <c r="D17" i="157" s="1"/>
  <c r="E17" i="148"/>
  <c r="E17" i="157" s="1"/>
  <c r="I25" i="104" s="1"/>
  <c r="F17" i="148"/>
  <c r="F17" i="157" s="1"/>
  <c r="G17" i="148"/>
  <c r="G17" i="157" s="1"/>
  <c r="H17" i="148"/>
  <c r="H17" i="157" s="1"/>
  <c r="I17" i="148"/>
  <c r="I17" i="157" s="1"/>
  <c r="J17" i="148"/>
  <c r="J17" i="157" s="1"/>
  <c r="K17" i="148"/>
  <c r="K17" i="157" s="1"/>
  <c r="L17" i="148"/>
  <c r="L17" i="157" s="1"/>
  <c r="M17" i="148"/>
  <c r="M17" i="157" s="1"/>
  <c r="N17" i="148"/>
  <c r="N17" i="157" s="1"/>
  <c r="O17" i="148"/>
  <c r="O17" i="157" s="1"/>
  <c r="P17" i="148"/>
  <c r="P17" i="157" s="1"/>
  <c r="Q17" i="148"/>
  <c r="Q17" i="157" s="1"/>
  <c r="R17" i="148"/>
  <c r="R17" i="157" s="1"/>
  <c r="S17" i="148"/>
  <c r="S17" i="157" s="1"/>
  <c r="T17" i="148"/>
  <c r="T17" i="157" s="1"/>
  <c r="U17" i="148"/>
  <c r="U17" i="157" s="1"/>
  <c r="V17" i="148"/>
  <c r="V17" i="157" s="1"/>
  <c r="W17" i="148"/>
  <c r="W17" i="157" s="1"/>
  <c r="X17" i="148"/>
  <c r="X17" i="157" s="1"/>
  <c r="Y17" i="148"/>
  <c r="Y17" i="157" s="1"/>
  <c r="Z17" i="148"/>
  <c r="Z17" i="157" s="1"/>
  <c r="AA17" i="148"/>
  <c r="AA17" i="157" s="1"/>
  <c r="AB17" i="148"/>
  <c r="AB17" i="157" s="1"/>
  <c r="AC17" i="148"/>
  <c r="AC17" i="157" s="1"/>
  <c r="AD17" i="148"/>
  <c r="AD17" i="157" s="1"/>
  <c r="AE17" i="148"/>
  <c r="AE17" i="157" s="1"/>
  <c r="AF17" i="148"/>
  <c r="AF17" i="157" s="1"/>
  <c r="AG17" i="148"/>
  <c r="AG17" i="157" s="1"/>
  <c r="AH17" i="148"/>
  <c r="AH17" i="157" s="1"/>
  <c r="D18" i="148"/>
  <c r="D18" i="157" s="1"/>
  <c r="E18" i="148"/>
  <c r="E18" i="157" s="1"/>
  <c r="F18" i="148"/>
  <c r="F18" i="157" s="1"/>
  <c r="G18" i="148"/>
  <c r="G18" i="157" s="1"/>
  <c r="H18" i="148"/>
  <c r="H18" i="157" s="1"/>
  <c r="I18" i="148"/>
  <c r="I18" i="157" s="1"/>
  <c r="J18" i="148"/>
  <c r="J18" i="157" s="1"/>
  <c r="H26" i="104" s="1"/>
  <c r="K18" i="148"/>
  <c r="K18" i="157" s="1"/>
  <c r="L18" i="148"/>
  <c r="L18" i="157" s="1"/>
  <c r="M18" i="148"/>
  <c r="M18" i="157" s="1"/>
  <c r="N18" i="148"/>
  <c r="N18" i="157" s="1"/>
  <c r="O18" i="148"/>
  <c r="O18" i="157" s="1"/>
  <c r="P18" i="148"/>
  <c r="P18" i="157" s="1"/>
  <c r="Q18" i="148"/>
  <c r="Q18" i="157" s="1"/>
  <c r="R18" i="148"/>
  <c r="R18" i="157" s="1"/>
  <c r="S18" i="148"/>
  <c r="S18" i="157" s="1"/>
  <c r="T18" i="148"/>
  <c r="T18" i="157" s="1"/>
  <c r="U18" i="148"/>
  <c r="U18" i="157" s="1"/>
  <c r="V18" i="148"/>
  <c r="V18" i="157" s="1"/>
  <c r="W18" i="148"/>
  <c r="W18" i="157" s="1"/>
  <c r="X18" i="148"/>
  <c r="X18" i="157" s="1"/>
  <c r="Y18" i="148"/>
  <c r="Y18" i="157" s="1"/>
  <c r="Z18" i="148"/>
  <c r="Z18" i="157" s="1"/>
  <c r="AA18" i="148"/>
  <c r="AA18" i="157" s="1"/>
  <c r="AB18" i="148"/>
  <c r="AB18" i="157" s="1"/>
  <c r="AC18" i="148"/>
  <c r="AC18" i="157" s="1"/>
  <c r="AD18" i="148"/>
  <c r="AD18" i="157" s="1"/>
  <c r="AE18" i="148"/>
  <c r="AE18" i="157" s="1"/>
  <c r="AF18" i="148"/>
  <c r="AF18" i="157" s="1"/>
  <c r="AG18" i="148"/>
  <c r="AG18" i="157" s="1"/>
  <c r="AH18" i="148"/>
  <c r="AH18" i="157" s="1"/>
  <c r="D19" i="148"/>
  <c r="D19" i="157" s="1"/>
  <c r="E19" i="148"/>
  <c r="E19" i="157" s="1"/>
  <c r="I27" i="104" s="1"/>
  <c r="F19" i="148"/>
  <c r="F19" i="157" s="1"/>
  <c r="G19" i="148"/>
  <c r="G19" i="157" s="1"/>
  <c r="H19" i="148"/>
  <c r="H19" i="157" s="1"/>
  <c r="I19" i="148"/>
  <c r="I19" i="157" s="1"/>
  <c r="J19" i="148"/>
  <c r="J19" i="157" s="1"/>
  <c r="K19" i="148"/>
  <c r="K19" i="157" s="1"/>
  <c r="L19" i="148"/>
  <c r="L19" i="157" s="1"/>
  <c r="M19" i="148"/>
  <c r="M19" i="157" s="1"/>
  <c r="N19" i="148"/>
  <c r="N19" i="157" s="1"/>
  <c r="O19" i="148"/>
  <c r="O19" i="157" s="1"/>
  <c r="P19" i="148"/>
  <c r="P19" i="157" s="1"/>
  <c r="Q19" i="148"/>
  <c r="Q19" i="157" s="1"/>
  <c r="R19" i="148"/>
  <c r="R19" i="157" s="1"/>
  <c r="S19" i="148"/>
  <c r="S19" i="157" s="1"/>
  <c r="T19" i="148"/>
  <c r="T19" i="157" s="1"/>
  <c r="U19" i="148"/>
  <c r="U19" i="157" s="1"/>
  <c r="V19" i="148"/>
  <c r="V19" i="157" s="1"/>
  <c r="W19" i="148"/>
  <c r="W19" i="157" s="1"/>
  <c r="X19" i="148"/>
  <c r="X19" i="157" s="1"/>
  <c r="Y19" i="148"/>
  <c r="Y19" i="157" s="1"/>
  <c r="Z19" i="148"/>
  <c r="Z19" i="157" s="1"/>
  <c r="AA19" i="148"/>
  <c r="AA19" i="157" s="1"/>
  <c r="AB19" i="148"/>
  <c r="AB19" i="157" s="1"/>
  <c r="AC19" i="148"/>
  <c r="AC19" i="157" s="1"/>
  <c r="AD19" i="148"/>
  <c r="AD19" i="157" s="1"/>
  <c r="AE19" i="148"/>
  <c r="AE19" i="157" s="1"/>
  <c r="AF19" i="148"/>
  <c r="AF19" i="157" s="1"/>
  <c r="AG19" i="148"/>
  <c r="AG19" i="157" s="1"/>
  <c r="AH19" i="148"/>
  <c r="AH19" i="157" s="1"/>
  <c r="D20" i="148"/>
  <c r="D20" i="157" s="1"/>
  <c r="E20" i="148"/>
  <c r="E20" i="157" s="1"/>
  <c r="F20" i="148"/>
  <c r="F20" i="157" s="1"/>
  <c r="G20" i="148"/>
  <c r="G20" i="157" s="1"/>
  <c r="H20" i="148"/>
  <c r="H20" i="157" s="1"/>
  <c r="I20" i="148"/>
  <c r="I20" i="157" s="1"/>
  <c r="J20" i="148"/>
  <c r="J20" i="157" s="1"/>
  <c r="H28" i="104" s="1"/>
  <c r="K20" i="148"/>
  <c r="K20" i="157" s="1"/>
  <c r="L20" i="148"/>
  <c r="L20" i="157" s="1"/>
  <c r="M20" i="148"/>
  <c r="M20" i="157" s="1"/>
  <c r="N20" i="148"/>
  <c r="N20" i="157" s="1"/>
  <c r="O20" i="148"/>
  <c r="O20" i="157" s="1"/>
  <c r="P20" i="148"/>
  <c r="P20" i="157" s="1"/>
  <c r="Q20" i="148"/>
  <c r="Q20" i="157" s="1"/>
  <c r="R20" i="148"/>
  <c r="R20" i="157" s="1"/>
  <c r="S20" i="148"/>
  <c r="S20" i="157" s="1"/>
  <c r="T20" i="148"/>
  <c r="T20" i="157" s="1"/>
  <c r="U20" i="148"/>
  <c r="U20" i="157" s="1"/>
  <c r="V20" i="148"/>
  <c r="V20" i="157" s="1"/>
  <c r="W20" i="148"/>
  <c r="W20" i="157" s="1"/>
  <c r="X20" i="148"/>
  <c r="X20" i="157" s="1"/>
  <c r="Y20" i="148"/>
  <c r="Y20" i="157" s="1"/>
  <c r="Z20" i="148"/>
  <c r="Z20" i="157" s="1"/>
  <c r="AA20" i="148"/>
  <c r="AA20" i="157" s="1"/>
  <c r="AB20" i="148"/>
  <c r="AB20" i="157" s="1"/>
  <c r="AC20" i="148"/>
  <c r="AC20" i="157" s="1"/>
  <c r="AD20" i="148"/>
  <c r="AD20" i="157" s="1"/>
  <c r="AE20" i="148"/>
  <c r="AE20" i="157" s="1"/>
  <c r="AF20" i="148"/>
  <c r="AF20" i="157" s="1"/>
  <c r="AG20" i="148"/>
  <c r="AG20" i="157" s="1"/>
  <c r="AH20" i="148"/>
  <c r="AH20" i="157" s="1"/>
  <c r="D21" i="148"/>
  <c r="D21" i="157" s="1"/>
  <c r="E21" i="148"/>
  <c r="E21" i="157" s="1"/>
  <c r="F21" i="148"/>
  <c r="F21" i="157" s="1"/>
  <c r="G21" i="148"/>
  <c r="G21" i="157" s="1"/>
  <c r="H21" i="148"/>
  <c r="H21" i="157" s="1"/>
  <c r="I21" i="148"/>
  <c r="I21" i="157" s="1"/>
  <c r="J21" i="148"/>
  <c r="J21" i="157" s="1"/>
  <c r="K21" i="148"/>
  <c r="K21" i="157" s="1"/>
  <c r="L21" i="148"/>
  <c r="L21" i="157" s="1"/>
  <c r="M21" i="148"/>
  <c r="M21" i="157" s="1"/>
  <c r="N21" i="148"/>
  <c r="N21" i="157" s="1"/>
  <c r="O21" i="148"/>
  <c r="O21" i="157" s="1"/>
  <c r="G29" i="104" s="1"/>
  <c r="P21" i="148"/>
  <c r="P21" i="157" s="1"/>
  <c r="Q21" i="148"/>
  <c r="Q21" i="157" s="1"/>
  <c r="R21" i="148"/>
  <c r="R21" i="157" s="1"/>
  <c r="S21" i="148"/>
  <c r="S21" i="157" s="1"/>
  <c r="T21" i="148"/>
  <c r="T21" i="157" s="1"/>
  <c r="U21" i="148"/>
  <c r="U21" i="157" s="1"/>
  <c r="V21" i="148"/>
  <c r="V21" i="157" s="1"/>
  <c r="W21" i="148"/>
  <c r="W21" i="157" s="1"/>
  <c r="X21" i="148"/>
  <c r="X21" i="157" s="1"/>
  <c r="Y21" i="148"/>
  <c r="Y21" i="157" s="1"/>
  <c r="Z21" i="148"/>
  <c r="Z21" i="157" s="1"/>
  <c r="AA21" i="148"/>
  <c r="AA21" i="157" s="1"/>
  <c r="AB21" i="148"/>
  <c r="AB21" i="157" s="1"/>
  <c r="AC21" i="148"/>
  <c r="AC21" i="157" s="1"/>
  <c r="AD21" i="148"/>
  <c r="AD21" i="157" s="1"/>
  <c r="AE21" i="148"/>
  <c r="AE21" i="157" s="1"/>
  <c r="AF21" i="148"/>
  <c r="AF21" i="157" s="1"/>
  <c r="AG21" i="148"/>
  <c r="AG21" i="157" s="1"/>
  <c r="AH21" i="148"/>
  <c r="AH21" i="157" s="1"/>
  <c r="D22" i="148"/>
  <c r="D22" i="157" s="1"/>
  <c r="E22" i="148"/>
  <c r="E22" i="157" s="1"/>
  <c r="F22" i="148"/>
  <c r="F22" i="157" s="1"/>
  <c r="G22" i="148"/>
  <c r="G22" i="157" s="1"/>
  <c r="H22" i="148"/>
  <c r="H22" i="157" s="1"/>
  <c r="I22" i="148"/>
  <c r="I22" i="157" s="1"/>
  <c r="J22" i="148"/>
  <c r="J22" i="157" s="1"/>
  <c r="K22" i="148"/>
  <c r="K22" i="157" s="1"/>
  <c r="L22" i="148"/>
  <c r="L22" i="157" s="1"/>
  <c r="M22" i="148"/>
  <c r="M22" i="157" s="1"/>
  <c r="N22" i="148"/>
  <c r="N22" i="157" s="1"/>
  <c r="O22" i="148"/>
  <c r="O22" i="157" s="1"/>
  <c r="P22" i="148"/>
  <c r="P22" i="157" s="1"/>
  <c r="Q22" i="148"/>
  <c r="Q22" i="157" s="1"/>
  <c r="R22" i="148"/>
  <c r="R22" i="157" s="1"/>
  <c r="S22" i="148"/>
  <c r="S22" i="157" s="1"/>
  <c r="T22" i="148"/>
  <c r="T22" i="157" s="1"/>
  <c r="F30" i="104" s="1"/>
  <c r="U22" i="148"/>
  <c r="U22" i="157" s="1"/>
  <c r="V22" i="148"/>
  <c r="V22" i="157" s="1"/>
  <c r="W22" i="148"/>
  <c r="W22" i="157" s="1"/>
  <c r="X22" i="148"/>
  <c r="X22" i="157" s="1"/>
  <c r="Y22" i="148"/>
  <c r="Y22" i="157" s="1"/>
  <c r="Z22" i="148"/>
  <c r="Z22" i="157" s="1"/>
  <c r="AA22" i="148"/>
  <c r="AA22" i="157" s="1"/>
  <c r="AB22" i="148"/>
  <c r="AB22" i="157" s="1"/>
  <c r="AC22" i="148"/>
  <c r="AC22" i="157" s="1"/>
  <c r="AD22" i="148"/>
  <c r="AD22" i="157" s="1"/>
  <c r="AE22" i="148"/>
  <c r="AE22" i="157" s="1"/>
  <c r="AF22" i="148"/>
  <c r="AF22" i="157" s="1"/>
  <c r="AG22" i="148"/>
  <c r="AG22" i="157" s="1"/>
  <c r="AH22" i="148"/>
  <c r="AH22" i="157" s="1"/>
  <c r="D23" i="148"/>
  <c r="D23" i="157" s="1"/>
  <c r="E23" i="148"/>
  <c r="E23" i="157" s="1"/>
  <c r="F23" i="148"/>
  <c r="F23" i="157" s="1"/>
  <c r="G23" i="148"/>
  <c r="G23" i="157" s="1"/>
  <c r="H23" i="148"/>
  <c r="H23" i="157" s="1"/>
  <c r="I23" i="148"/>
  <c r="I23" i="157" s="1"/>
  <c r="J23" i="148"/>
  <c r="J23" i="157" s="1"/>
  <c r="K23" i="148"/>
  <c r="K23" i="157" s="1"/>
  <c r="L23" i="148"/>
  <c r="L23" i="157" s="1"/>
  <c r="M23" i="148"/>
  <c r="M23" i="157" s="1"/>
  <c r="N23" i="148"/>
  <c r="N23" i="157" s="1"/>
  <c r="O23" i="148"/>
  <c r="O23" i="157" s="1"/>
  <c r="P23" i="148"/>
  <c r="P23" i="157" s="1"/>
  <c r="Q23" i="148"/>
  <c r="Q23" i="157" s="1"/>
  <c r="R23" i="148"/>
  <c r="R23" i="157" s="1"/>
  <c r="S23" i="148"/>
  <c r="S23" i="157" s="1"/>
  <c r="T23" i="148"/>
  <c r="T23" i="157" s="1"/>
  <c r="U23" i="148"/>
  <c r="U23" i="157" s="1"/>
  <c r="V23" i="148"/>
  <c r="V23" i="157" s="1"/>
  <c r="W23" i="148"/>
  <c r="W23" i="157" s="1"/>
  <c r="X23" i="148"/>
  <c r="X23" i="157" s="1"/>
  <c r="Y23" i="148"/>
  <c r="Y23" i="157" s="1"/>
  <c r="E31" i="104" s="1"/>
  <c r="Z23" i="148"/>
  <c r="Z23" i="157" s="1"/>
  <c r="AA23" i="148"/>
  <c r="AA23" i="157" s="1"/>
  <c r="AB23" i="148"/>
  <c r="AB23" i="157" s="1"/>
  <c r="AC23" i="148"/>
  <c r="AC23" i="157" s="1"/>
  <c r="AD23" i="148"/>
  <c r="AD23" i="157" s="1"/>
  <c r="AE23" i="148"/>
  <c r="AE23" i="157" s="1"/>
  <c r="AF23" i="148"/>
  <c r="AF23" i="157" s="1"/>
  <c r="AG23" i="148"/>
  <c r="AG23" i="157" s="1"/>
  <c r="AH23" i="148"/>
  <c r="AH23" i="157" s="1"/>
  <c r="D24" i="148"/>
  <c r="D24" i="157" s="1"/>
  <c r="E24" i="148"/>
  <c r="E24" i="157" s="1"/>
  <c r="F24" i="148"/>
  <c r="F24" i="157" s="1"/>
  <c r="G24" i="148"/>
  <c r="G24" i="157" s="1"/>
  <c r="H24" i="148"/>
  <c r="H24" i="157" s="1"/>
  <c r="I24" i="148"/>
  <c r="I24" i="157" s="1"/>
  <c r="J24" i="148"/>
  <c r="J24" i="157" s="1"/>
  <c r="K24" i="148"/>
  <c r="K24" i="157" s="1"/>
  <c r="L24" i="148"/>
  <c r="L24" i="157" s="1"/>
  <c r="M24" i="148"/>
  <c r="M24" i="157" s="1"/>
  <c r="N24" i="148"/>
  <c r="N24" i="157" s="1"/>
  <c r="O24" i="148"/>
  <c r="O24" i="157" s="1"/>
  <c r="P24" i="148"/>
  <c r="P24" i="157" s="1"/>
  <c r="Q24" i="148"/>
  <c r="Q24" i="157" s="1"/>
  <c r="R24" i="148"/>
  <c r="R24" i="157" s="1"/>
  <c r="S24" i="148"/>
  <c r="S24" i="157" s="1"/>
  <c r="T24" i="148"/>
  <c r="T24" i="157" s="1"/>
  <c r="U24" i="148"/>
  <c r="U24" i="157" s="1"/>
  <c r="V24" i="148"/>
  <c r="V24" i="157" s="1"/>
  <c r="W24" i="148"/>
  <c r="W24" i="157" s="1"/>
  <c r="X24" i="148"/>
  <c r="X24" i="157" s="1"/>
  <c r="Y24" i="148"/>
  <c r="Y24" i="157" s="1"/>
  <c r="Z24" i="148"/>
  <c r="Z24" i="157" s="1"/>
  <c r="AA24" i="148"/>
  <c r="AA24" i="157" s="1"/>
  <c r="AB24" i="148"/>
  <c r="AB24" i="157" s="1"/>
  <c r="AC24" i="148"/>
  <c r="AC24" i="157" s="1"/>
  <c r="AD24" i="148"/>
  <c r="AD24" i="157" s="1"/>
  <c r="AE24" i="148"/>
  <c r="AE24" i="157" s="1"/>
  <c r="AF24" i="148"/>
  <c r="AF24" i="157" s="1"/>
  <c r="AG24" i="148"/>
  <c r="AG24" i="157" s="1"/>
  <c r="AH24" i="148"/>
  <c r="AH24" i="157" s="1"/>
  <c r="D25" i="148"/>
  <c r="D25" i="157" s="1"/>
  <c r="E25" i="148"/>
  <c r="E25" i="157" s="1"/>
  <c r="F25" i="148"/>
  <c r="F25" i="157" s="1"/>
  <c r="G25" i="148"/>
  <c r="G25" i="157" s="1"/>
  <c r="H25" i="148"/>
  <c r="H25" i="157" s="1"/>
  <c r="I25" i="148"/>
  <c r="I25" i="157" s="1"/>
  <c r="J25" i="148"/>
  <c r="J25" i="157" s="1"/>
  <c r="K25" i="148"/>
  <c r="K25" i="157" s="1"/>
  <c r="L25" i="148"/>
  <c r="L25" i="157" s="1"/>
  <c r="M25" i="148"/>
  <c r="M25" i="157" s="1"/>
  <c r="N25" i="148"/>
  <c r="N25" i="157" s="1"/>
  <c r="O25" i="148"/>
  <c r="O25" i="157" s="1"/>
  <c r="P25" i="148"/>
  <c r="P25" i="157" s="1"/>
  <c r="Q25" i="148"/>
  <c r="Q25" i="157" s="1"/>
  <c r="R25" i="148"/>
  <c r="R25" i="157" s="1"/>
  <c r="S25" i="148"/>
  <c r="S25" i="157" s="1"/>
  <c r="T25" i="148"/>
  <c r="T25" i="157" s="1"/>
  <c r="U25" i="148"/>
  <c r="U25" i="157" s="1"/>
  <c r="V25" i="148"/>
  <c r="V25" i="157" s="1"/>
  <c r="W25" i="148"/>
  <c r="W25" i="157" s="1"/>
  <c r="X25" i="148"/>
  <c r="X25" i="157" s="1"/>
  <c r="Y25" i="148"/>
  <c r="Y25" i="157" s="1"/>
  <c r="Z25" i="148"/>
  <c r="Z25" i="157" s="1"/>
  <c r="AA25" i="148"/>
  <c r="AA25" i="157" s="1"/>
  <c r="AB25" i="148"/>
  <c r="AB25" i="157" s="1"/>
  <c r="AC25" i="148"/>
  <c r="AC25" i="157" s="1"/>
  <c r="AD25" i="148"/>
  <c r="AD25" i="157" s="1"/>
  <c r="AE25" i="148"/>
  <c r="AE25" i="157" s="1"/>
  <c r="AF25" i="148"/>
  <c r="AF25" i="157" s="1"/>
  <c r="AG25" i="148"/>
  <c r="AG25" i="157" s="1"/>
  <c r="AH25" i="148"/>
  <c r="AH25" i="157" s="1"/>
  <c r="D26" i="148"/>
  <c r="D26" i="157" s="1"/>
  <c r="E26" i="148"/>
  <c r="E26" i="157" s="1"/>
  <c r="F26" i="148"/>
  <c r="F26" i="157" s="1"/>
  <c r="G26" i="148"/>
  <c r="G26" i="157" s="1"/>
  <c r="H26" i="148"/>
  <c r="H26" i="157" s="1"/>
  <c r="I26" i="148"/>
  <c r="I26" i="157" s="1"/>
  <c r="J26" i="148"/>
  <c r="J26" i="157" s="1"/>
  <c r="K26" i="148"/>
  <c r="K26" i="157" s="1"/>
  <c r="L26" i="148"/>
  <c r="L26" i="157" s="1"/>
  <c r="M26" i="148"/>
  <c r="M26" i="157" s="1"/>
  <c r="N26" i="148"/>
  <c r="N26" i="157" s="1"/>
  <c r="O26" i="148"/>
  <c r="O26" i="157" s="1"/>
  <c r="P26" i="148"/>
  <c r="P26" i="157" s="1"/>
  <c r="Q26" i="148"/>
  <c r="Q26" i="157" s="1"/>
  <c r="R26" i="148"/>
  <c r="R26" i="157" s="1"/>
  <c r="S26" i="148"/>
  <c r="S26" i="157" s="1"/>
  <c r="T26" i="148"/>
  <c r="T26" i="157" s="1"/>
  <c r="U26" i="148"/>
  <c r="U26" i="157" s="1"/>
  <c r="V26" i="148"/>
  <c r="V26" i="157" s="1"/>
  <c r="W26" i="148"/>
  <c r="W26" i="157" s="1"/>
  <c r="X26" i="148"/>
  <c r="X26" i="157" s="1"/>
  <c r="Y26" i="148"/>
  <c r="Y26" i="157" s="1"/>
  <c r="Z26" i="148"/>
  <c r="Z26" i="157" s="1"/>
  <c r="AA26" i="148"/>
  <c r="AA26" i="157" s="1"/>
  <c r="AB26" i="148"/>
  <c r="AB26" i="157" s="1"/>
  <c r="AC26" i="148"/>
  <c r="AC26" i="157" s="1"/>
  <c r="AD26" i="148"/>
  <c r="AD26" i="157" s="1"/>
  <c r="AE26" i="148"/>
  <c r="AE26" i="157" s="1"/>
  <c r="AF26" i="148"/>
  <c r="AF26" i="157" s="1"/>
  <c r="AG26" i="148"/>
  <c r="AG26" i="157" s="1"/>
  <c r="AH26" i="148"/>
  <c r="AH26" i="157" s="1"/>
  <c r="D27" i="148"/>
  <c r="E27" i="148"/>
  <c r="F27" i="148"/>
  <c r="G27" i="148"/>
  <c r="H27" i="148"/>
  <c r="I27" i="148"/>
  <c r="J27" i="148"/>
  <c r="K27" i="148"/>
  <c r="L27" i="148"/>
  <c r="M27" i="148"/>
  <c r="N27" i="148"/>
  <c r="O27" i="148"/>
  <c r="P27" i="148"/>
  <c r="Q27" i="148"/>
  <c r="R27" i="148"/>
  <c r="S27" i="148"/>
  <c r="T27" i="148"/>
  <c r="U27" i="148"/>
  <c r="V27" i="148"/>
  <c r="W27" i="148"/>
  <c r="X27" i="148"/>
  <c r="Y27" i="148"/>
  <c r="Z27" i="148"/>
  <c r="AA27" i="148"/>
  <c r="AB27" i="148"/>
  <c r="AC27" i="148"/>
  <c r="AD27" i="148"/>
  <c r="AE27" i="148"/>
  <c r="AF27" i="148"/>
  <c r="AG27" i="148"/>
  <c r="AH27" i="148"/>
  <c r="C28" i="148"/>
  <c r="C29" i="148"/>
  <c r="C30" i="148"/>
  <c r="C31" i="148"/>
  <c r="C32" i="148"/>
  <c r="C33" i="148"/>
  <c r="C34" i="148"/>
  <c r="C35" i="148"/>
  <c r="C36" i="148"/>
  <c r="C39" i="148"/>
  <c r="C40" i="148"/>
  <c r="C41" i="148"/>
  <c r="C42" i="148"/>
  <c r="C43" i="148"/>
  <c r="C44" i="148"/>
  <c r="C45" i="148"/>
  <c r="I69" i="147" s="1"/>
  <c r="I7" i="147" s="1"/>
  <c r="C7" i="147" s="1"/>
  <c r="C46" i="148"/>
  <c r="C47" i="148"/>
  <c r="C48" i="148"/>
  <c r="C49" i="148"/>
  <c r="D50" i="148"/>
  <c r="E50" i="148"/>
  <c r="F50" i="148"/>
  <c r="G50" i="148"/>
  <c r="H50" i="148"/>
  <c r="I50" i="148"/>
  <c r="J50" i="148"/>
  <c r="K50" i="148"/>
  <c r="L50" i="148"/>
  <c r="M50" i="148"/>
  <c r="N50" i="148"/>
  <c r="O50" i="148"/>
  <c r="P50" i="148"/>
  <c r="Q50" i="148"/>
  <c r="R50" i="148"/>
  <c r="S50" i="148"/>
  <c r="T50" i="148"/>
  <c r="U50" i="148"/>
  <c r="V50" i="148"/>
  <c r="W50" i="148"/>
  <c r="X50" i="148"/>
  <c r="Y50" i="148"/>
  <c r="Z50" i="148"/>
  <c r="AA50" i="148"/>
  <c r="AB50" i="148"/>
  <c r="AC50" i="148"/>
  <c r="AD50" i="148"/>
  <c r="AE50" i="148"/>
  <c r="AF50" i="148"/>
  <c r="AG50" i="148"/>
  <c r="AH50" i="148"/>
  <c r="C51" i="148"/>
  <c r="C52" i="148"/>
  <c r="C53" i="148"/>
  <c r="C54" i="148"/>
  <c r="C55" i="148"/>
  <c r="C56" i="148"/>
  <c r="C57" i="148"/>
  <c r="C58" i="148"/>
  <c r="C59" i="148"/>
  <c r="C62" i="148"/>
  <c r="C63" i="148"/>
  <c r="C64" i="148"/>
  <c r="C79" i="147" s="1"/>
  <c r="C65" i="148"/>
  <c r="C66" i="148"/>
  <c r="C67" i="148"/>
  <c r="C68" i="148"/>
  <c r="C69" i="148"/>
  <c r="C70" i="148"/>
  <c r="C71" i="148"/>
  <c r="C72" i="148"/>
  <c r="D73" i="148"/>
  <c r="E73" i="148"/>
  <c r="F73" i="148"/>
  <c r="G73" i="148"/>
  <c r="H73" i="148"/>
  <c r="I73" i="148"/>
  <c r="J73" i="148"/>
  <c r="K73" i="148"/>
  <c r="L73" i="148"/>
  <c r="M73" i="148"/>
  <c r="N73" i="148"/>
  <c r="O73" i="148"/>
  <c r="P73" i="148"/>
  <c r="Q73" i="148"/>
  <c r="R73" i="148"/>
  <c r="S73" i="148"/>
  <c r="T73" i="148"/>
  <c r="U73" i="148"/>
  <c r="V73" i="148"/>
  <c r="W73" i="148"/>
  <c r="X73" i="148"/>
  <c r="Y73" i="148"/>
  <c r="Z73" i="148"/>
  <c r="AA73" i="148"/>
  <c r="AB73" i="148"/>
  <c r="AC73" i="148"/>
  <c r="AD73" i="148"/>
  <c r="AE73" i="148"/>
  <c r="AF73" i="148"/>
  <c r="AG73" i="148"/>
  <c r="AH73" i="148"/>
  <c r="C74" i="148"/>
  <c r="C75" i="148"/>
  <c r="C76" i="148"/>
  <c r="C77" i="148"/>
  <c r="C78" i="148"/>
  <c r="C79" i="148"/>
  <c r="C80" i="148"/>
  <c r="C81" i="148"/>
  <c r="C82" i="148"/>
  <c r="C85" i="148"/>
  <c r="C86" i="148"/>
  <c r="C87" i="148"/>
  <c r="C88" i="148"/>
  <c r="C89" i="148"/>
  <c r="C90" i="148"/>
  <c r="C91" i="148"/>
  <c r="C92" i="148"/>
  <c r="C93" i="148"/>
  <c r="C94" i="148"/>
  <c r="C95" i="148"/>
  <c r="D96" i="148"/>
  <c r="E96" i="148"/>
  <c r="F96" i="148"/>
  <c r="G96" i="148"/>
  <c r="H96" i="148"/>
  <c r="I96" i="148"/>
  <c r="J96" i="148"/>
  <c r="K96" i="148"/>
  <c r="L96" i="148"/>
  <c r="M96" i="148"/>
  <c r="N96" i="148"/>
  <c r="O96" i="148"/>
  <c r="P96" i="148"/>
  <c r="Q96" i="148"/>
  <c r="R96" i="148"/>
  <c r="S96" i="148"/>
  <c r="T96" i="148"/>
  <c r="U96" i="148"/>
  <c r="V96" i="148"/>
  <c r="W96" i="148"/>
  <c r="X96" i="148"/>
  <c r="Y96" i="148"/>
  <c r="Z96" i="148"/>
  <c r="AA96" i="148"/>
  <c r="AB96" i="148"/>
  <c r="AC96" i="148"/>
  <c r="AD96" i="148"/>
  <c r="AE96" i="148"/>
  <c r="AF96" i="148"/>
  <c r="AG96" i="148"/>
  <c r="AH96" i="148"/>
  <c r="C97" i="148"/>
  <c r="C98" i="148"/>
  <c r="C99" i="148"/>
  <c r="C100" i="148"/>
  <c r="C101" i="148"/>
  <c r="C102" i="148"/>
  <c r="C103" i="148"/>
  <c r="C104" i="148"/>
  <c r="C105" i="148"/>
  <c r="C108" i="148"/>
  <c r="C109" i="148"/>
  <c r="C110" i="148"/>
  <c r="C111" i="148"/>
  <c r="C112" i="148"/>
  <c r="C113" i="148"/>
  <c r="C114" i="148"/>
  <c r="C115" i="148"/>
  <c r="C116" i="148"/>
  <c r="C117" i="148"/>
  <c r="C118" i="148"/>
  <c r="D119" i="148"/>
  <c r="E119" i="148"/>
  <c r="F119" i="148"/>
  <c r="G119" i="148"/>
  <c r="H119" i="148"/>
  <c r="I119" i="148"/>
  <c r="J119" i="148"/>
  <c r="K119" i="148"/>
  <c r="L119" i="148"/>
  <c r="M119" i="148"/>
  <c r="N119" i="148"/>
  <c r="O119" i="148"/>
  <c r="P119" i="148"/>
  <c r="Q119" i="148"/>
  <c r="R119" i="148"/>
  <c r="S119" i="148"/>
  <c r="T119" i="148"/>
  <c r="U119" i="148"/>
  <c r="V119" i="148"/>
  <c r="W119" i="148"/>
  <c r="X119" i="148"/>
  <c r="Y119" i="148"/>
  <c r="Z119" i="148"/>
  <c r="AA119" i="148"/>
  <c r="AB119" i="148"/>
  <c r="AC119" i="148"/>
  <c r="AD119" i="148"/>
  <c r="AE119" i="148"/>
  <c r="AF119" i="148"/>
  <c r="AG119" i="148"/>
  <c r="AH119" i="148"/>
  <c r="C120" i="148"/>
  <c r="C121" i="148"/>
  <c r="C122" i="148"/>
  <c r="C123" i="148"/>
  <c r="C124" i="148"/>
  <c r="C125" i="148"/>
  <c r="C126" i="148"/>
  <c r="C127" i="148"/>
  <c r="C128" i="148"/>
  <c r="C131" i="148"/>
  <c r="C132" i="148"/>
  <c r="C133" i="148"/>
  <c r="G73" i="147" s="1"/>
  <c r="G11" i="147" s="1"/>
  <c r="C134" i="148"/>
  <c r="C135" i="148"/>
  <c r="C136" i="148"/>
  <c r="C137" i="148"/>
  <c r="C138" i="148"/>
  <c r="C139" i="148"/>
  <c r="C140" i="148"/>
  <c r="C141" i="148"/>
  <c r="D142" i="148"/>
  <c r="E142" i="148"/>
  <c r="F142" i="148"/>
  <c r="G142" i="148"/>
  <c r="H142" i="148"/>
  <c r="I142" i="148"/>
  <c r="J142" i="148"/>
  <c r="K142" i="148"/>
  <c r="L142" i="148"/>
  <c r="M142" i="148"/>
  <c r="N142" i="148"/>
  <c r="O142" i="148"/>
  <c r="P142" i="148"/>
  <c r="Q142" i="148"/>
  <c r="R142" i="148"/>
  <c r="S142" i="148"/>
  <c r="T142" i="148"/>
  <c r="U142" i="148"/>
  <c r="V142" i="148"/>
  <c r="W142" i="148"/>
  <c r="X142" i="148"/>
  <c r="Y142" i="148"/>
  <c r="Z142" i="148"/>
  <c r="AA142" i="148"/>
  <c r="AB142" i="148"/>
  <c r="AC142" i="148"/>
  <c r="AD142" i="148"/>
  <c r="AE142" i="148"/>
  <c r="AF142" i="148"/>
  <c r="AG142" i="148"/>
  <c r="AH142" i="148"/>
  <c r="C143" i="148"/>
  <c r="C144" i="148"/>
  <c r="C145" i="148"/>
  <c r="C146" i="148"/>
  <c r="C147" i="148"/>
  <c r="C148" i="148"/>
  <c r="C149" i="148"/>
  <c r="C150" i="148"/>
  <c r="C151" i="148"/>
  <c r="C154" i="148"/>
  <c r="C155" i="148"/>
  <c r="C156" i="148"/>
  <c r="C157" i="148"/>
  <c r="C158" i="148"/>
  <c r="C159" i="148"/>
  <c r="C160" i="148"/>
  <c r="C161" i="148"/>
  <c r="C162" i="148"/>
  <c r="C163" i="148"/>
  <c r="C164" i="148"/>
  <c r="D165" i="148"/>
  <c r="E165" i="148"/>
  <c r="F165" i="148"/>
  <c r="G165" i="148"/>
  <c r="H165" i="148"/>
  <c r="I165" i="148"/>
  <c r="J165" i="148"/>
  <c r="K165" i="148"/>
  <c r="L165" i="148"/>
  <c r="M165" i="148"/>
  <c r="N165" i="148"/>
  <c r="O165" i="148"/>
  <c r="P165" i="148"/>
  <c r="Q165" i="148"/>
  <c r="R165" i="148"/>
  <c r="S165" i="148"/>
  <c r="T165" i="148"/>
  <c r="U165" i="148"/>
  <c r="V165" i="148"/>
  <c r="W165" i="148"/>
  <c r="X165" i="148"/>
  <c r="Y165" i="148"/>
  <c r="Z165" i="148"/>
  <c r="AA165" i="148"/>
  <c r="AB165" i="148"/>
  <c r="AC165" i="148"/>
  <c r="AD165" i="148"/>
  <c r="AE165" i="148"/>
  <c r="AF165" i="148"/>
  <c r="AG165" i="148"/>
  <c r="AH165" i="148"/>
  <c r="C166" i="148"/>
  <c r="C167" i="148"/>
  <c r="C168" i="148"/>
  <c r="C169" i="148"/>
  <c r="C170" i="148"/>
  <c r="C171" i="148"/>
  <c r="C172" i="148"/>
  <c r="C173" i="148"/>
  <c r="C174" i="148"/>
  <c r="C177" i="148"/>
  <c r="C178" i="148"/>
  <c r="C179" i="148"/>
  <c r="C180" i="148"/>
  <c r="C181" i="148"/>
  <c r="C182" i="148"/>
  <c r="C183" i="148"/>
  <c r="C184" i="148"/>
  <c r="C185" i="148"/>
  <c r="C186" i="148"/>
  <c r="C187" i="148"/>
  <c r="D188" i="148"/>
  <c r="E188" i="148"/>
  <c r="F188" i="148"/>
  <c r="G188" i="148"/>
  <c r="H188" i="148"/>
  <c r="I188" i="148"/>
  <c r="J188" i="148"/>
  <c r="K188" i="148"/>
  <c r="L188" i="148"/>
  <c r="M188" i="148"/>
  <c r="N188" i="148"/>
  <c r="O188" i="148"/>
  <c r="P188" i="148"/>
  <c r="Q188" i="148"/>
  <c r="R188" i="148"/>
  <c r="S188" i="148"/>
  <c r="T188" i="148"/>
  <c r="U188" i="148"/>
  <c r="V188" i="148"/>
  <c r="W188" i="148"/>
  <c r="X188" i="148"/>
  <c r="Y188" i="148"/>
  <c r="Z188" i="148"/>
  <c r="AA188" i="148"/>
  <c r="AB188" i="148"/>
  <c r="AC188" i="148"/>
  <c r="AD188" i="148"/>
  <c r="AE188" i="148"/>
  <c r="AF188" i="148"/>
  <c r="AG188" i="148"/>
  <c r="AH188" i="148"/>
  <c r="C189" i="148"/>
  <c r="C190" i="148"/>
  <c r="C191" i="148"/>
  <c r="C192" i="148"/>
  <c r="C193" i="148"/>
  <c r="C194" i="148"/>
  <c r="C195" i="148"/>
  <c r="C196" i="148"/>
  <c r="C197" i="148"/>
  <c r="C200" i="148"/>
  <c r="C201" i="148"/>
  <c r="C202" i="148"/>
  <c r="C203" i="148"/>
  <c r="C204" i="148"/>
  <c r="C205" i="148"/>
  <c r="C206" i="148"/>
  <c r="C207" i="148"/>
  <c r="C208" i="148"/>
  <c r="C209" i="148"/>
  <c r="C210" i="148"/>
  <c r="D211" i="148"/>
  <c r="E211" i="148"/>
  <c r="F211" i="148"/>
  <c r="G211" i="148"/>
  <c r="H211" i="148"/>
  <c r="I211" i="148"/>
  <c r="J211" i="148"/>
  <c r="K211" i="148"/>
  <c r="L211" i="148"/>
  <c r="M211" i="148"/>
  <c r="N211" i="148"/>
  <c r="O211" i="148"/>
  <c r="P211" i="148"/>
  <c r="Q211" i="148"/>
  <c r="R211" i="148"/>
  <c r="S211" i="148"/>
  <c r="T211" i="148"/>
  <c r="U211" i="148"/>
  <c r="V211" i="148"/>
  <c r="W211" i="148"/>
  <c r="X211" i="148"/>
  <c r="Y211" i="148"/>
  <c r="Z211" i="148"/>
  <c r="AA211" i="148"/>
  <c r="AB211" i="148"/>
  <c r="AC211" i="148"/>
  <c r="AD211" i="148"/>
  <c r="AE211" i="148"/>
  <c r="AF211" i="148"/>
  <c r="AG211" i="148"/>
  <c r="AH211" i="148"/>
  <c r="C212" i="148"/>
  <c r="C213" i="148"/>
  <c r="C214" i="148"/>
  <c r="C215" i="148"/>
  <c r="C216" i="148"/>
  <c r="C217" i="148"/>
  <c r="C218" i="148"/>
  <c r="C219" i="148"/>
  <c r="C220" i="148"/>
  <c r="C223" i="148"/>
  <c r="C224" i="148"/>
  <c r="C225" i="148"/>
  <c r="C226" i="148"/>
  <c r="C227" i="148"/>
  <c r="C228" i="148"/>
  <c r="C229" i="148"/>
  <c r="C230" i="148"/>
  <c r="C231" i="148"/>
  <c r="C232" i="148"/>
  <c r="C233" i="148"/>
  <c r="D234" i="148"/>
  <c r="E234" i="148"/>
  <c r="F234" i="148"/>
  <c r="G234" i="148"/>
  <c r="H234" i="148"/>
  <c r="I234" i="148"/>
  <c r="J234" i="148"/>
  <c r="K234" i="148"/>
  <c r="L234" i="148"/>
  <c r="M234" i="148"/>
  <c r="N234" i="148"/>
  <c r="O234" i="148"/>
  <c r="P234" i="148"/>
  <c r="Q234" i="148"/>
  <c r="R234" i="148"/>
  <c r="S234" i="148"/>
  <c r="T234" i="148"/>
  <c r="U234" i="148"/>
  <c r="V234" i="148"/>
  <c r="W234" i="148"/>
  <c r="X234" i="148"/>
  <c r="Y234" i="148"/>
  <c r="Z234" i="148"/>
  <c r="AA234" i="148"/>
  <c r="AB234" i="148"/>
  <c r="AC234" i="148"/>
  <c r="AD234" i="148"/>
  <c r="AE234" i="148"/>
  <c r="AF234" i="148"/>
  <c r="AG234" i="148"/>
  <c r="AH234" i="148"/>
  <c r="C235" i="148"/>
  <c r="C236" i="148"/>
  <c r="C237" i="148"/>
  <c r="C238" i="148"/>
  <c r="C239" i="148"/>
  <c r="C240" i="148"/>
  <c r="C241" i="148"/>
  <c r="C242" i="148"/>
  <c r="C243" i="148"/>
  <c r="C246" i="148"/>
  <c r="C247" i="148"/>
  <c r="C248" i="148"/>
  <c r="C249" i="148"/>
  <c r="C250" i="148"/>
  <c r="C251" i="148"/>
  <c r="C252" i="148"/>
  <c r="C253" i="148"/>
  <c r="C254" i="148"/>
  <c r="C255" i="148"/>
  <c r="C256" i="148"/>
  <c r="D257" i="148"/>
  <c r="E257" i="148"/>
  <c r="F257" i="148"/>
  <c r="G257" i="148"/>
  <c r="H257" i="148"/>
  <c r="I257" i="148"/>
  <c r="J257" i="148"/>
  <c r="K257" i="148"/>
  <c r="L257" i="148"/>
  <c r="M257" i="148"/>
  <c r="N257" i="148"/>
  <c r="O257" i="148"/>
  <c r="P257" i="148"/>
  <c r="Q257" i="148"/>
  <c r="R257" i="148"/>
  <c r="S257" i="148"/>
  <c r="T257" i="148"/>
  <c r="U257" i="148"/>
  <c r="V257" i="148"/>
  <c r="W257" i="148"/>
  <c r="X257" i="148"/>
  <c r="Y257" i="148"/>
  <c r="Z257" i="148"/>
  <c r="AA257" i="148"/>
  <c r="AB257" i="148"/>
  <c r="AC257" i="148"/>
  <c r="AD257" i="148"/>
  <c r="AE257" i="148"/>
  <c r="AF257" i="148"/>
  <c r="AG257" i="148"/>
  <c r="AH257" i="148"/>
  <c r="C258" i="148"/>
  <c r="C259" i="148"/>
  <c r="C260" i="148"/>
  <c r="C261" i="148"/>
  <c r="C262" i="148"/>
  <c r="C263" i="148"/>
  <c r="C264" i="148"/>
  <c r="C265" i="148"/>
  <c r="C266" i="148"/>
  <c r="C269" i="148"/>
  <c r="C270" i="148"/>
  <c r="C271" i="148"/>
  <c r="C272" i="148"/>
  <c r="C273" i="148"/>
  <c r="C274" i="148"/>
  <c r="C275" i="148"/>
  <c r="C276" i="148"/>
  <c r="C277" i="148"/>
  <c r="C278" i="148"/>
  <c r="C279" i="148"/>
  <c r="D280" i="148"/>
  <c r="E280" i="148"/>
  <c r="F280" i="148"/>
  <c r="G280" i="148"/>
  <c r="H280" i="148"/>
  <c r="I280" i="148"/>
  <c r="J280" i="148"/>
  <c r="K280" i="148"/>
  <c r="L280" i="148"/>
  <c r="M280" i="148"/>
  <c r="N280" i="148"/>
  <c r="O280" i="148"/>
  <c r="P280" i="148"/>
  <c r="Q280" i="148"/>
  <c r="R280" i="148"/>
  <c r="S280" i="148"/>
  <c r="T280" i="148"/>
  <c r="U280" i="148"/>
  <c r="V280" i="148"/>
  <c r="W280" i="148"/>
  <c r="X280" i="148"/>
  <c r="Y280" i="148"/>
  <c r="Z280" i="148"/>
  <c r="AA280" i="148"/>
  <c r="AB280" i="148"/>
  <c r="AC280" i="148"/>
  <c r="AD280" i="148"/>
  <c r="AE280" i="148"/>
  <c r="AF280" i="148"/>
  <c r="AG280" i="148"/>
  <c r="AH280" i="148"/>
  <c r="C281" i="148"/>
  <c r="C282" i="148"/>
  <c r="C283" i="148"/>
  <c r="C284" i="148"/>
  <c r="C285" i="148"/>
  <c r="C286" i="148"/>
  <c r="C287" i="148"/>
  <c r="C288" i="148"/>
  <c r="C289" i="148"/>
  <c r="C292" i="148"/>
  <c r="C293" i="148"/>
  <c r="C294" i="148"/>
  <c r="C295" i="148"/>
  <c r="C296" i="148"/>
  <c r="C297" i="148"/>
  <c r="C298" i="148"/>
  <c r="C299" i="148"/>
  <c r="C300" i="148"/>
  <c r="C301" i="148"/>
  <c r="C302" i="148"/>
  <c r="D303" i="148"/>
  <c r="E303" i="148"/>
  <c r="F303" i="148"/>
  <c r="G303" i="148"/>
  <c r="H303" i="148"/>
  <c r="I303" i="148"/>
  <c r="J303" i="148"/>
  <c r="K303" i="148"/>
  <c r="L303" i="148"/>
  <c r="M303" i="148"/>
  <c r="N303" i="148"/>
  <c r="O303" i="148"/>
  <c r="P303" i="148"/>
  <c r="Q303" i="148"/>
  <c r="R303" i="148"/>
  <c r="S303" i="148"/>
  <c r="T303" i="148"/>
  <c r="U303" i="148"/>
  <c r="V303" i="148"/>
  <c r="W303" i="148"/>
  <c r="X303" i="148"/>
  <c r="Y303" i="148"/>
  <c r="Z303" i="148"/>
  <c r="AA303" i="148"/>
  <c r="AB303" i="148"/>
  <c r="AC303" i="148"/>
  <c r="AD303" i="148"/>
  <c r="AE303" i="148"/>
  <c r="AF303" i="148"/>
  <c r="AG303" i="148"/>
  <c r="AH303" i="148"/>
  <c r="C304" i="148"/>
  <c r="C305" i="148"/>
  <c r="C306" i="148"/>
  <c r="C307" i="148"/>
  <c r="C308" i="148"/>
  <c r="C309" i="148"/>
  <c r="C310" i="148"/>
  <c r="C311" i="148"/>
  <c r="C312" i="148"/>
  <c r="C315" i="148"/>
  <c r="C316" i="148"/>
  <c r="C317" i="148"/>
  <c r="C318" i="148"/>
  <c r="C319" i="148"/>
  <c r="C320" i="148"/>
  <c r="C321" i="148"/>
  <c r="C322" i="148"/>
  <c r="C323" i="148"/>
  <c r="C324" i="148"/>
  <c r="C325" i="148"/>
  <c r="D326" i="148"/>
  <c r="E326" i="148"/>
  <c r="F326" i="148"/>
  <c r="G326" i="148"/>
  <c r="H326" i="148"/>
  <c r="I326" i="148"/>
  <c r="J326" i="148"/>
  <c r="K326" i="148"/>
  <c r="L326" i="148"/>
  <c r="M326" i="148"/>
  <c r="N326" i="148"/>
  <c r="O326" i="148"/>
  <c r="P326" i="148"/>
  <c r="Q326" i="148"/>
  <c r="R326" i="148"/>
  <c r="S326" i="148"/>
  <c r="T326" i="148"/>
  <c r="U326" i="148"/>
  <c r="V326" i="148"/>
  <c r="W326" i="148"/>
  <c r="X326" i="148"/>
  <c r="Y326" i="148"/>
  <c r="Z326" i="148"/>
  <c r="AA326" i="148"/>
  <c r="AB326" i="148"/>
  <c r="AC326" i="148"/>
  <c r="AD326" i="148"/>
  <c r="AE326" i="148"/>
  <c r="AF326" i="148"/>
  <c r="AG326" i="148"/>
  <c r="AH326" i="148"/>
  <c r="C327" i="148"/>
  <c r="C328" i="148"/>
  <c r="C329" i="148"/>
  <c r="C330" i="148"/>
  <c r="C331" i="148"/>
  <c r="C332" i="148"/>
  <c r="C333" i="148"/>
  <c r="C334" i="148"/>
  <c r="C335" i="148"/>
  <c r="C338" i="148"/>
  <c r="C339" i="148"/>
  <c r="C340" i="148"/>
  <c r="C341" i="148"/>
  <c r="C342" i="148"/>
  <c r="C343" i="148"/>
  <c r="C344" i="148"/>
  <c r="C345" i="148"/>
  <c r="C346" i="148"/>
  <c r="C347" i="148"/>
  <c r="C348" i="148"/>
  <c r="D349" i="148"/>
  <c r="E349" i="148"/>
  <c r="F349" i="148"/>
  <c r="G349" i="148"/>
  <c r="H349" i="148"/>
  <c r="I349" i="148"/>
  <c r="J349" i="148"/>
  <c r="K349" i="148"/>
  <c r="L349" i="148"/>
  <c r="M349" i="148"/>
  <c r="N349" i="148"/>
  <c r="O349" i="148"/>
  <c r="P349" i="148"/>
  <c r="Q349" i="148"/>
  <c r="R349" i="148"/>
  <c r="S349" i="148"/>
  <c r="T349" i="148"/>
  <c r="U349" i="148"/>
  <c r="V349" i="148"/>
  <c r="W349" i="148"/>
  <c r="X349" i="148"/>
  <c r="Y349" i="148"/>
  <c r="Z349" i="148"/>
  <c r="AA349" i="148"/>
  <c r="AB349" i="148"/>
  <c r="AC349" i="148"/>
  <c r="AD349" i="148"/>
  <c r="AE349" i="148"/>
  <c r="AF349" i="148"/>
  <c r="AG349" i="148"/>
  <c r="AH349" i="148"/>
  <c r="C350" i="148"/>
  <c r="C351" i="148"/>
  <c r="C352" i="148"/>
  <c r="C353" i="148"/>
  <c r="C354" i="148"/>
  <c r="C355" i="148"/>
  <c r="C356" i="148"/>
  <c r="C357" i="148"/>
  <c r="C358" i="148"/>
  <c r="C361" i="148"/>
  <c r="C362" i="148"/>
  <c r="C363" i="148"/>
  <c r="C364" i="148"/>
  <c r="C365" i="148"/>
  <c r="C366" i="148"/>
  <c r="C367" i="148"/>
  <c r="C368" i="148"/>
  <c r="C369" i="148"/>
  <c r="C370" i="148"/>
  <c r="C371" i="148"/>
  <c r="C68" i="147"/>
  <c r="C85" i="147"/>
  <c r="C86" i="147"/>
  <c r="C87" i="147"/>
  <c r="C88" i="147"/>
  <c r="C89" i="147"/>
  <c r="C90" i="147"/>
  <c r="C91" i="147"/>
  <c r="C92" i="147"/>
  <c r="C93" i="147"/>
  <c r="C94" i="147"/>
  <c r="C95" i="147"/>
  <c r="C96" i="147"/>
  <c r="C67" i="147"/>
  <c r="F4" i="147"/>
  <c r="C35" i="147"/>
  <c r="D35" i="147"/>
  <c r="E35" i="147"/>
  <c r="F35" i="147"/>
  <c r="G35" i="147"/>
  <c r="H35" i="147"/>
  <c r="I35" i="147"/>
  <c r="J35" i="147"/>
  <c r="F66" i="147"/>
  <c r="J66" i="147"/>
  <c r="F97" i="147"/>
  <c r="G97" i="147"/>
  <c r="I97" i="147"/>
  <c r="F128" i="147"/>
  <c r="G128" i="147"/>
  <c r="H128" i="147"/>
  <c r="I128" i="147"/>
  <c r="J128" i="147"/>
  <c r="E159" i="147"/>
  <c r="F159" i="147"/>
  <c r="G159" i="147"/>
  <c r="H159" i="147"/>
  <c r="I159" i="147"/>
  <c r="J159" i="147"/>
  <c r="E5" i="121"/>
  <c r="F6" i="121"/>
  <c r="F7" i="121"/>
  <c r="F11" i="121"/>
  <c r="F12" i="121"/>
  <c r="F13" i="121"/>
  <c r="F14" i="121"/>
  <c r="D13" i="121"/>
  <c r="D5" i="121"/>
  <c r="C24" i="121"/>
  <c r="C29" i="121"/>
  <c r="C19" i="121"/>
  <c r="C20" i="121"/>
  <c r="C21" i="121"/>
  <c r="C23" i="121"/>
  <c r="C16" i="121"/>
  <c r="E26" i="120"/>
  <c r="F26" i="120"/>
  <c r="G26" i="120"/>
  <c r="E25" i="120"/>
  <c r="F25" i="120"/>
  <c r="E23" i="120"/>
  <c r="E22" i="120"/>
  <c r="E19" i="120"/>
  <c r="D26" i="120"/>
  <c r="C37" i="146"/>
  <c r="C41" i="146"/>
  <c r="E6" i="120"/>
  <c r="G6" i="120"/>
  <c r="D6" i="120"/>
  <c r="E53" i="146"/>
  <c r="E20" i="120" s="1"/>
  <c r="E52" i="146"/>
  <c r="E51" i="146"/>
  <c r="E24" i="120" s="1"/>
  <c r="E49" i="146"/>
  <c r="E47" i="146"/>
  <c r="E46" i="146"/>
  <c r="E45" i="146"/>
  <c r="E21" i="120" s="1"/>
  <c r="E40" i="146"/>
  <c r="E39" i="146"/>
  <c r="E38" i="146"/>
  <c r="E35" i="146"/>
  <c r="H10" i="146"/>
  <c r="C10" i="146" s="1"/>
  <c r="H9" i="146"/>
  <c r="C9" i="146" s="1"/>
  <c r="H8" i="146"/>
  <c r="C8" i="146" s="1"/>
  <c r="H7" i="146"/>
  <c r="H8" i="120" s="1"/>
  <c r="H6" i="146"/>
  <c r="G5" i="146"/>
  <c r="E5" i="146"/>
  <c r="D5" i="146"/>
  <c r="H9" i="120" l="1"/>
  <c r="E33" i="104"/>
  <c r="D34" i="104"/>
  <c r="H5" i="146"/>
  <c r="H7" i="120"/>
  <c r="H6" i="120" s="1"/>
  <c r="I15" i="8" s="1"/>
  <c r="C26" i="157"/>
  <c r="J34" i="104"/>
  <c r="G34" i="104"/>
  <c r="H33" i="104"/>
  <c r="E34" i="146"/>
  <c r="E29" i="104"/>
  <c r="F28" i="104"/>
  <c r="AA4" i="157"/>
  <c r="G13" i="104"/>
  <c r="O4" i="157"/>
  <c r="D30" i="104"/>
  <c r="G27" i="104"/>
  <c r="J18" i="104"/>
  <c r="C10" i="157"/>
  <c r="E34" i="104"/>
  <c r="F33" i="104"/>
  <c r="G32" i="104"/>
  <c r="H31" i="104"/>
  <c r="I30" i="104"/>
  <c r="J25" i="104"/>
  <c r="C17" i="157"/>
  <c r="D21" i="104"/>
  <c r="E20" i="104"/>
  <c r="F19" i="104"/>
  <c r="G18" i="104"/>
  <c r="H17" i="104"/>
  <c r="I16" i="104"/>
  <c r="Z4" i="157"/>
  <c r="N4" i="157"/>
  <c r="K4" i="150"/>
  <c r="J32" i="104"/>
  <c r="C24" i="157"/>
  <c r="D28" i="104"/>
  <c r="E27" i="104"/>
  <c r="F26" i="104"/>
  <c r="G25" i="104"/>
  <c r="H24" i="104"/>
  <c r="I21" i="104"/>
  <c r="J16" i="104"/>
  <c r="C8" i="157"/>
  <c r="D14" i="104"/>
  <c r="E13" i="104"/>
  <c r="Y4" i="157"/>
  <c r="M4" i="157"/>
  <c r="D32" i="104"/>
  <c r="J30" i="104"/>
  <c r="C22" i="157"/>
  <c r="F31" i="104"/>
  <c r="J21" i="104"/>
  <c r="C13" i="157"/>
  <c r="D19" i="104"/>
  <c r="E18" i="104"/>
  <c r="F17" i="104"/>
  <c r="G16" i="104"/>
  <c r="H15" i="104"/>
  <c r="I14" i="104"/>
  <c r="X4" i="157"/>
  <c r="L4" i="157"/>
  <c r="C30" i="147"/>
  <c r="E32" i="104"/>
  <c r="I28" i="104"/>
  <c r="H34" i="104"/>
  <c r="F24" i="104"/>
  <c r="G21" i="104"/>
  <c r="H20" i="104"/>
  <c r="J14" i="104"/>
  <c r="C6" i="157"/>
  <c r="H4" i="150"/>
  <c r="I34" i="104"/>
  <c r="G30" i="104"/>
  <c r="I33" i="104"/>
  <c r="I19" i="104"/>
  <c r="K4" i="157"/>
  <c r="C28" i="147"/>
  <c r="D33" i="104"/>
  <c r="H29" i="104"/>
  <c r="J28" i="104"/>
  <c r="C20" i="157"/>
  <c r="D26" i="104"/>
  <c r="E25" i="104"/>
  <c r="W4" i="157"/>
  <c r="F34" i="104"/>
  <c r="G33" i="104"/>
  <c r="C14" i="150"/>
  <c r="J33" i="104"/>
  <c r="C25" i="157"/>
  <c r="D31" i="104"/>
  <c r="E30" i="104"/>
  <c r="F29" i="104"/>
  <c r="G28" i="104"/>
  <c r="H27" i="104"/>
  <c r="I26" i="104"/>
  <c r="J19" i="104"/>
  <c r="C11" i="157"/>
  <c r="D17" i="104"/>
  <c r="E16" i="104"/>
  <c r="C16" i="104" s="1"/>
  <c r="F15" i="104"/>
  <c r="G14" i="104"/>
  <c r="AH4" i="157"/>
  <c r="V4" i="157"/>
  <c r="H13" i="104"/>
  <c r="J4" i="157"/>
  <c r="H32" i="104"/>
  <c r="I31" i="104"/>
  <c r="J26" i="104"/>
  <c r="C18" i="157"/>
  <c r="D24" i="104"/>
  <c r="E21" i="104"/>
  <c r="F20" i="104"/>
  <c r="G19" i="104"/>
  <c r="H18" i="104"/>
  <c r="I17" i="104"/>
  <c r="AG4" i="157"/>
  <c r="U4" i="157"/>
  <c r="I4" i="157"/>
  <c r="J31" i="104"/>
  <c r="C23" i="157"/>
  <c r="D29" i="104"/>
  <c r="E28" i="104"/>
  <c r="F27" i="104"/>
  <c r="G26" i="104"/>
  <c r="H25" i="104"/>
  <c r="I24" i="104"/>
  <c r="J17" i="104"/>
  <c r="C9" i="157"/>
  <c r="D15" i="104"/>
  <c r="E14" i="104"/>
  <c r="AF4" i="157"/>
  <c r="F13" i="104"/>
  <c r="T4" i="157"/>
  <c r="H4" i="157"/>
  <c r="F32" i="104"/>
  <c r="G31" i="104"/>
  <c r="H30" i="104"/>
  <c r="I29" i="104"/>
  <c r="C16" i="157"/>
  <c r="J24" i="104"/>
  <c r="D20" i="104"/>
  <c r="E19" i="104"/>
  <c r="F18" i="104"/>
  <c r="G17" i="104"/>
  <c r="H16" i="104"/>
  <c r="I15" i="104"/>
  <c r="AE4" i="157"/>
  <c r="S4" i="157"/>
  <c r="G4" i="157"/>
  <c r="C27" i="149"/>
  <c r="J29" i="104"/>
  <c r="C21" i="157"/>
  <c r="D27" i="104"/>
  <c r="E26" i="104"/>
  <c r="F25" i="104"/>
  <c r="G24" i="104"/>
  <c r="H21" i="104"/>
  <c r="I20" i="104"/>
  <c r="J15" i="104"/>
  <c r="C7" i="157"/>
  <c r="D13" i="104"/>
  <c r="AD4" i="157"/>
  <c r="R4" i="157"/>
  <c r="F4" i="157"/>
  <c r="C50" i="149"/>
  <c r="D103" i="147"/>
  <c r="D10" i="147" s="1"/>
  <c r="C10" i="147" s="1"/>
  <c r="G4" i="150"/>
  <c r="J20" i="104"/>
  <c r="C12" i="157"/>
  <c r="D18" i="104"/>
  <c r="E17" i="104"/>
  <c r="F16" i="104"/>
  <c r="G15" i="104"/>
  <c r="H14" i="104"/>
  <c r="AC4" i="157"/>
  <c r="Q4" i="157"/>
  <c r="I13" i="104"/>
  <c r="E4" i="157"/>
  <c r="I32" i="104"/>
  <c r="J27" i="104"/>
  <c r="C19" i="157"/>
  <c r="D25" i="104"/>
  <c r="E24" i="104"/>
  <c r="F21" i="104"/>
  <c r="G20" i="104"/>
  <c r="H19" i="104"/>
  <c r="I18" i="104"/>
  <c r="AB4" i="157"/>
  <c r="P4" i="157"/>
  <c r="C4" i="149"/>
  <c r="H97" i="147"/>
  <c r="E97" i="147"/>
  <c r="C73" i="149"/>
  <c r="J97" i="147"/>
  <c r="J4" i="147"/>
  <c r="C103" i="147"/>
  <c r="C97" i="147" s="1"/>
  <c r="C349" i="148"/>
  <c r="C18" i="148"/>
  <c r="C25" i="148"/>
  <c r="C16" i="148"/>
  <c r="C10" i="148"/>
  <c r="C19" i="148"/>
  <c r="C11" i="148"/>
  <c r="C17" i="148"/>
  <c r="C13" i="148"/>
  <c r="E20" i="146" s="1"/>
  <c r="D75" i="147"/>
  <c r="D13" i="147" s="1"/>
  <c r="C13" i="147" s="1"/>
  <c r="C22" i="148"/>
  <c r="C8" i="148"/>
  <c r="D83" i="147"/>
  <c r="D21" i="147" s="1"/>
  <c r="C21" i="147" s="1"/>
  <c r="D78" i="147"/>
  <c r="D16" i="147" s="1"/>
  <c r="C16" i="147" s="1"/>
  <c r="D76" i="147"/>
  <c r="H73" i="147"/>
  <c r="E71" i="147"/>
  <c r="E9" i="147" s="1"/>
  <c r="D81" i="147"/>
  <c r="D19" i="147" s="1"/>
  <c r="C19" i="147" s="1"/>
  <c r="E74" i="147"/>
  <c r="D80" i="147"/>
  <c r="D18" i="147" s="1"/>
  <c r="C18" i="147" s="1"/>
  <c r="E73" i="147"/>
  <c r="E11" i="147" s="1"/>
  <c r="C303" i="148"/>
  <c r="C119" i="148"/>
  <c r="C27" i="148"/>
  <c r="C188" i="148"/>
  <c r="C96" i="148"/>
  <c r="C257" i="148"/>
  <c r="C165" i="148"/>
  <c r="C73" i="148"/>
  <c r="C280" i="148"/>
  <c r="D73" i="147"/>
  <c r="D11" i="147" s="1"/>
  <c r="D84" i="147"/>
  <c r="D22" i="147" s="1"/>
  <c r="C22" i="147" s="1"/>
  <c r="C211" i="148"/>
  <c r="D82" i="147"/>
  <c r="D20" i="147" s="1"/>
  <c r="C20" i="147" s="1"/>
  <c r="C326" i="148"/>
  <c r="C234" i="148"/>
  <c r="C142" i="148"/>
  <c r="C50" i="148"/>
  <c r="D74" i="147"/>
  <c r="D12" i="147" s="1"/>
  <c r="D77" i="147"/>
  <c r="D15" i="147" s="1"/>
  <c r="C15" i="147" s="1"/>
  <c r="E12" i="147"/>
  <c r="C349" i="149"/>
  <c r="C211" i="149"/>
  <c r="C165" i="149"/>
  <c r="C188" i="149"/>
  <c r="C234" i="149"/>
  <c r="C280" i="149"/>
  <c r="C464" i="149"/>
  <c r="C119" i="149"/>
  <c r="C441" i="149"/>
  <c r="C142" i="149"/>
  <c r="C96" i="149"/>
  <c r="C418" i="149"/>
  <c r="C303" i="149"/>
  <c r="C395" i="149"/>
  <c r="C257" i="149"/>
  <c r="C326" i="149"/>
  <c r="C372" i="149"/>
  <c r="F13" i="120"/>
  <c r="F16" i="120"/>
  <c r="C23" i="148"/>
  <c r="Y4" i="148"/>
  <c r="AC4" i="148"/>
  <c r="I4" i="148"/>
  <c r="AA4" i="148"/>
  <c r="D71" i="147"/>
  <c r="C21" i="148"/>
  <c r="E28" i="146" s="1"/>
  <c r="N4" i="148"/>
  <c r="R4" i="148"/>
  <c r="V4" i="148"/>
  <c r="Q4" i="148"/>
  <c r="U4" i="148"/>
  <c r="D4" i="148"/>
  <c r="C20" i="148"/>
  <c r="T4" i="148"/>
  <c r="C5" i="148"/>
  <c r="AE4" i="148"/>
  <c r="W4" i="148"/>
  <c r="M4" i="148"/>
  <c r="AD4" i="148"/>
  <c r="J4" i="148"/>
  <c r="AB4" i="148"/>
  <c r="H4" i="148"/>
  <c r="G4" i="148"/>
  <c r="C6" i="148"/>
  <c r="D70" i="147"/>
  <c r="D8" i="147" s="1"/>
  <c r="C24" i="148"/>
  <c r="L4" i="148"/>
  <c r="F4" i="148"/>
  <c r="AH4" i="148"/>
  <c r="E4" i="148"/>
  <c r="AG4" i="148"/>
  <c r="P4" i="148"/>
  <c r="AF4" i="148"/>
  <c r="O4" i="148"/>
  <c r="S4" i="148"/>
  <c r="Z4" i="148"/>
  <c r="X4" i="148"/>
  <c r="C26" i="148"/>
  <c r="C12" i="148"/>
  <c r="E19" i="146" s="1"/>
  <c r="C7" i="148"/>
  <c r="E14" i="146" s="1"/>
  <c r="K4" i="148"/>
  <c r="C9" i="148"/>
  <c r="I70" i="147"/>
  <c r="C72" i="147"/>
  <c r="C69" i="147"/>
  <c r="G70" i="147"/>
  <c r="E5" i="140"/>
  <c r="F5" i="140"/>
  <c r="G5" i="140"/>
  <c r="H5" i="140"/>
  <c r="I5" i="140"/>
  <c r="J5" i="140"/>
  <c r="K5" i="140"/>
  <c r="L5" i="140"/>
  <c r="M5" i="140"/>
  <c r="N5" i="140"/>
  <c r="O5" i="140"/>
  <c r="P5" i="140"/>
  <c r="Q5" i="140"/>
  <c r="R5" i="140"/>
  <c r="S5" i="140"/>
  <c r="T5" i="140"/>
  <c r="U5" i="140"/>
  <c r="V5" i="140"/>
  <c r="W5" i="140"/>
  <c r="X5" i="140"/>
  <c r="Y5" i="140"/>
  <c r="Z5" i="140"/>
  <c r="AA5" i="140"/>
  <c r="AB5" i="140"/>
  <c r="AC5" i="140"/>
  <c r="AD5" i="140"/>
  <c r="AE5" i="140"/>
  <c r="AF5" i="140"/>
  <c r="AG5" i="140"/>
  <c r="AH5" i="140"/>
  <c r="E6" i="140"/>
  <c r="F6" i="140"/>
  <c r="G6" i="140"/>
  <c r="H6" i="140"/>
  <c r="I6" i="140"/>
  <c r="J6" i="140"/>
  <c r="K6" i="140"/>
  <c r="L6" i="140"/>
  <c r="M6" i="140"/>
  <c r="N6" i="140"/>
  <c r="O6" i="140"/>
  <c r="P6" i="140"/>
  <c r="Q6" i="140"/>
  <c r="R6" i="140"/>
  <c r="S6" i="140"/>
  <c r="T6" i="140"/>
  <c r="U6" i="140"/>
  <c r="V6" i="140"/>
  <c r="W6" i="140"/>
  <c r="X6" i="140"/>
  <c r="Y6" i="140"/>
  <c r="Z6" i="140"/>
  <c r="AA6" i="140"/>
  <c r="AB6" i="140"/>
  <c r="AC6" i="140"/>
  <c r="AD6" i="140"/>
  <c r="AE6" i="140"/>
  <c r="AF6" i="140"/>
  <c r="AG6" i="140"/>
  <c r="AH6" i="140"/>
  <c r="E7" i="140"/>
  <c r="F7" i="140"/>
  <c r="G7" i="140"/>
  <c r="H7" i="140"/>
  <c r="I7" i="140"/>
  <c r="J7" i="140"/>
  <c r="K7" i="140"/>
  <c r="L7" i="140"/>
  <c r="M7" i="140"/>
  <c r="N7" i="140"/>
  <c r="O7" i="140"/>
  <c r="P7" i="140"/>
  <c r="Q7" i="140"/>
  <c r="R7" i="140"/>
  <c r="S7" i="140"/>
  <c r="T7" i="140"/>
  <c r="U7" i="140"/>
  <c r="V7" i="140"/>
  <c r="W7" i="140"/>
  <c r="X7" i="140"/>
  <c r="Y7" i="140"/>
  <c r="Z7" i="140"/>
  <c r="AA7" i="140"/>
  <c r="AB7" i="140"/>
  <c r="AC7" i="140"/>
  <c r="AD7" i="140"/>
  <c r="AE7" i="140"/>
  <c r="AF7" i="140"/>
  <c r="AG7" i="140"/>
  <c r="AH7" i="140"/>
  <c r="E8" i="140"/>
  <c r="E12" i="153" s="1"/>
  <c r="F8" i="140"/>
  <c r="F12" i="153" s="1"/>
  <c r="G8" i="140"/>
  <c r="G12" i="153" s="1"/>
  <c r="H8" i="140"/>
  <c r="H12" i="153" s="1"/>
  <c r="I8" i="140"/>
  <c r="I12" i="153" s="1"/>
  <c r="J8" i="140"/>
  <c r="J12" i="153" s="1"/>
  <c r="K8" i="140"/>
  <c r="K12" i="153" s="1"/>
  <c r="L8" i="140"/>
  <c r="L12" i="153" s="1"/>
  <c r="M8" i="140"/>
  <c r="M12" i="153" s="1"/>
  <c r="N8" i="140"/>
  <c r="N12" i="153" s="1"/>
  <c r="O8" i="140"/>
  <c r="O12" i="153" s="1"/>
  <c r="P8" i="140"/>
  <c r="P12" i="153" s="1"/>
  <c r="Q8" i="140"/>
  <c r="Q12" i="153" s="1"/>
  <c r="R8" i="140"/>
  <c r="R12" i="153" s="1"/>
  <c r="S8" i="140"/>
  <c r="S12" i="153" s="1"/>
  <c r="T8" i="140"/>
  <c r="T12" i="153" s="1"/>
  <c r="U8" i="140"/>
  <c r="U12" i="153" s="1"/>
  <c r="V8" i="140"/>
  <c r="V12" i="153" s="1"/>
  <c r="W8" i="140"/>
  <c r="W12" i="153" s="1"/>
  <c r="X8" i="140"/>
  <c r="X12" i="153" s="1"/>
  <c r="Y8" i="140"/>
  <c r="Y12" i="153" s="1"/>
  <c r="Z8" i="140"/>
  <c r="Z12" i="153" s="1"/>
  <c r="AA8" i="140"/>
  <c r="AA12" i="153" s="1"/>
  <c r="AB8" i="140"/>
  <c r="AB12" i="153" s="1"/>
  <c r="AC8" i="140"/>
  <c r="AC12" i="153" s="1"/>
  <c r="AD8" i="140"/>
  <c r="AD12" i="153" s="1"/>
  <c r="AE8" i="140"/>
  <c r="AE12" i="153" s="1"/>
  <c r="AF8" i="140"/>
  <c r="AF12" i="153" s="1"/>
  <c r="AG8" i="140"/>
  <c r="AG12" i="153" s="1"/>
  <c r="AH8" i="140"/>
  <c r="AH12" i="153" s="1"/>
  <c r="E9" i="140"/>
  <c r="F9" i="140"/>
  <c r="G9" i="140"/>
  <c r="H9" i="140"/>
  <c r="I9" i="140"/>
  <c r="J9" i="140"/>
  <c r="K9" i="140"/>
  <c r="L9" i="140"/>
  <c r="M9" i="140"/>
  <c r="N9" i="140"/>
  <c r="O9" i="140"/>
  <c r="P9" i="140"/>
  <c r="Q9" i="140"/>
  <c r="R9" i="140"/>
  <c r="S9" i="140"/>
  <c r="T9" i="140"/>
  <c r="U9" i="140"/>
  <c r="V9" i="140"/>
  <c r="W9" i="140"/>
  <c r="X9" i="140"/>
  <c r="Y9" i="140"/>
  <c r="Z9" i="140"/>
  <c r="AA9" i="140"/>
  <c r="AB9" i="140"/>
  <c r="AC9" i="140"/>
  <c r="AD9" i="140"/>
  <c r="AE9" i="140"/>
  <c r="AF9" i="140"/>
  <c r="AG9" i="140"/>
  <c r="AH9" i="140"/>
  <c r="E10" i="140"/>
  <c r="F10" i="140"/>
  <c r="G10" i="140"/>
  <c r="H10" i="140"/>
  <c r="I10" i="140"/>
  <c r="J10" i="140"/>
  <c r="K10" i="140"/>
  <c r="L10" i="140"/>
  <c r="M10" i="140"/>
  <c r="N10" i="140"/>
  <c r="O10" i="140"/>
  <c r="P10" i="140"/>
  <c r="Q10" i="140"/>
  <c r="R10" i="140"/>
  <c r="S10" i="140"/>
  <c r="T10" i="140"/>
  <c r="U10" i="140"/>
  <c r="V10" i="140"/>
  <c r="W10" i="140"/>
  <c r="X10" i="140"/>
  <c r="Y10" i="140"/>
  <c r="Z10" i="140"/>
  <c r="AA10" i="140"/>
  <c r="AB10" i="140"/>
  <c r="AC10" i="140"/>
  <c r="AD10" i="140"/>
  <c r="AE10" i="140"/>
  <c r="AF10" i="140"/>
  <c r="AG10" i="140"/>
  <c r="AH10" i="140"/>
  <c r="E11" i="140"/>
  <c r="F11" i="140"/>
  <c r="G11" i="140"/>
  <c r="H11" i="140"/>
  <c r="I11" i="140"/>
  <c r="J11" i="140"/>
  <c r="K11" i="140"/>
  <c r="L11" i="140"/>
  <c r="M11" i="140"/>
  <c r="N11" i="140"/>
  <c r="O11" i="140"/>
  <c r="P11" i="140"/>
  <c r="Q11" i="140"/>
  <c r="R11" i="140"/>
  <c r="S11" i="140"/>
  <c r="T11" i="140"/>
  <c r="U11" i="140"/>
  <c r="V11" i="140"/>
  <c r="W11" i="140"/>
  <c r="X11" i="140"/>
  <c r="Y11" i="140"/>
  <c r="Z11" i="140"/>
  <c r="AA11" i="140"/>
  <c r="AB11" i="140"/>
  <c r="AC11" i="140"/>
  <c r="AD11" i="140"/>
  <c r="AE11" i="140"/>
  <c r="AF11" i="140"/>
  <c r="AG11" i="140"/>
  <c r="AH11" i="140"/>
  <c r="E12" i="140"/>
  <c r="F12" i="140"/>
  <c r="G12" i="140"/>
  <c r="H12" i="140"/>
  <c r="I12" i="140"/>
  <c r="J12" i="140"/>
  <c r="K12" i="140"/>
  <c r="L12" i="140"/>
  <c r="M12" i="140"/>
  <c r="N12" i="140"/>
  <c r="O12" i="140"/>
  <c r="P12" i="140"/>
  <c r="Q12" i="140"/>
  <c r="R12" i="140"/>
  <c r="S12" i="140"/>
  <c r="T12" i="140"/>
  <c r="U12" i="140"/>
  <c r="V12" i="140"/>
  <c r="W12" i="140"/>
  <c r="X12" i="140"/>
  <c r="Y12" i="140"/>
  <c r="Z12" i="140"/>
  <c r="AA12" i="140"/>
  <c r="AB12" i="140"/>
  <c r="AC12" i="140"/>
  <c r="AD12" i="140"/>
  <c r="AE12" i="140"/>
  <c r="AF12" i="140"/>
  <c r="AG12" i="140"/>
  <c r="AH12" i="140"/>
  <c r="E13" i="140"/>
  <c r="F13" i="140"/>
  <c r="G13" i="140"/>
  <c r="H13" i="140"/>
  <c r="I13" i="140"/>
  <c r="J13" i="140"/>
  <c r="K13" i="140"/>
  <c r="L13" i="140"/>
  <c r="M13" i="140"/>
  <c r="N13" i="140"/>
  <c r="O13" i="140"/>
  <c r="P13" i="140"/>
  <c r="Q13" i="140"/>
  <c r="R13" i="140"/>
  <c r="S13" i="140"/>
  <c r="T13" i="140"/>
  <c r="U13" i="140"/>
  <c r="V13" i="140"/>
  <c r="W13" i="140"/>
  <c r="X13" i="140"/>
  <c r="Y13" i="140"/>
  <c r="Z13" i="140"/>
  <c r="AA13" i="140"/>
  <c r="AB13" i="140"/>
  <c r="AC13" i="140"/>
  <c r="AD13" i="140"/>
  <c r="AE13" i="140"/>
  <c r="AF13" i="140"/>
  <c r="AG13" i="140"/>
  <c r="AH13" i="140"/>
  <c r="E14" i="140"/>
  <c r="F14" i="140"/>
  <c r="G14" i="140"/>
  <c r="H14" i="140"/>
  <c r="I14" i="140"/>
  <c r="J14" i="140"/>
  <c r="K14" i="140"/>
  <c r="L14" i="140"/>
  <c r="M14" i="140"/>
  <c r="N14" i="140"/>
  <c r="O14" i="140"/>
  <c r="P14" i="140"/>
  <c r="Q14" i="140"/>
  <c r="R14" i="140"/>
  <c r="S14" i="140"/>
  <c r="T14" i="140"/>
  <c r="U14" i="140"/>
  <c r="V14" i="140"/>
  <c r="W14" i="140"/>
  <c r="X14" i="140"/>
  <c r="Y14" i="140"/>
  <c r="Z14" i="140"/>
  <c r="AA14" i="140"/>
  <c r="AB14" i="140"/>
  <c r="AC14" i="140"/>
  <c r="AD14" i="140"/>
  <c r="AE14" i="140"/>
  <c r="AF14" i="140"/>
  <c r="AG14" i="140"/>
  <c r="AH14" i="140"/>
  <c r="E15" i="140"/>
  <c r="F15" i="140"/>
  <c r="G15" i="140"/>
  <c r="H15" i="140"/>
  <c r="I15" i="140"/>
  <c r="J15" i="140"/>
  <c r="K15" i="140"/>
  <c r="L15" i="140"/>
  <c r="M15" i="140"/>
  <c r="N15" i="140"/>
  <c r="O15" i="140"/>
  <c r="P15" i="140"/>
  <c r="Q15" i="140"/>
  <c r="R15" i="140"/>
  <c r="S15" i="140"/>
  <c r="T15" i="140"/>
  <c r="U15" i="140"/>
  <c r="V15" i="140"/>
  <c r="W15" i="140"/>
  <c r="X15" i="140"/>
  <c r="Y15" i="140"/>
  <c r="Z15" i="140"/>
  <c r="AA15" i="140"/>
  <c r="AB15" i="140"/>
  <c r="AC15" i="140"/>
  <c r="AD15" i="140"/>
  <c r="AE15" i="140"/>
  <c r="AF15" i="140"/>
  <c r="AG15" i="140"/>
  <c r="AH15" i="140"/>
  <c r="D6" i="140"/>
  <c r="D7" i="140"/>
  <c r="D8" i="140"/>
  <c r="D12" i="153" s="1"/>
  <c r="D9" i="140"/>
  <c r="D10" i="140"/>
  <c r="D11" i="140"/>
  <c r="D12" i="140"/>
  <c r="D13" i="140"/>
  <c r="D14" i="140"/>
  <c r="D15" i="140"/>
  <c r="D5" i="140"/>
  <c r="AH224" i="145"/>
  <c r="AG224" i="145"/>
  <c r="AF224" i="145"/>
  <c r="AE224" i="145"/>
  <c r="AD224" i="145"/>
  <c r="AC224" i="145"/>
  <c r="AB224" i="145"/>
  <c r="AA224" i="145"/>
  <c r="Z224" i="145"/>
  <c r="AH204" i="145"/>
  <c r="AG204" i="145"/>
  <c r="AF204" i="145"/>
  <c r="AE204" i="145"/>
  <c r="AD204" i="145"/>
  <c r="AC204" i="145"/>
  <c r="AB204" i="145"/>
  <c r="AA204" i="145"/>
  <c r="Z204" i="145"/>
  <c r="AH184" i="145"/>
  <c r="AG184" i="145"/>
  <c r="AF184" i="145"/>
  <c r="AE184" i="145"/>
  <c r="AD184" i="145"/>
  <c r="AC184" i="145"/>
  <c r="AB184" i="145"/>
  <c r="AA184" i="145"/>
  <c r="Z184" i="145"/>
  <c r="AH164" i="145"/>
  <c r="AG164" i="145"/>
  <c r="AF164" i="145"/>
  <c r="AE164" i="145"/>
  <c r="AD164" i="145"/>
  <c r="AC164" i="145"/>
  <c r="AB164" i="145"/>
  <c r="AA164" i="145"/>
  <c r="Z164" i="145"/>
  <c r="AH144" i="145"/>
  <c r="AG144" i="145"/>
  <c r="AF144" i="145"/>
  <c r="AE144" i="145"/>
  <c r="AD144" i="145"/>
  <c r="AC144" i="145"/>
  <c r="AB144" i="145"/>
  <c r="AA144" i="145"/>
  <c r="Z144" i="145"/>
  <c r="AH124" i="145"/>
  <c r="AG124" i="145"/>
  <c r="AF124" i="145"/>
  <c r="AE124" i="145"/>
  <c r="AD124" i="145"/>
  <c r="AC124" i="145"/>
  <c r="AB124" i="145"/>
  <c r="AA124" i="145"/>
  <c r="Z124" i="145"/>
  <c r="AH104" i="145"/>
  <c r="AG104" i="145"/>
  <c r="AF104" i="145"/>
  <c r="AE104" i="145"/>
  <c r="AD104" i="145"/>
  <c r="AC104" i="145"/>
  <c r="AB104" i="145"/>
  <c r="AA104" i="145"/>
  <c r="Z104" i="145"/>
  <c r="AH84" i="145"/>
  <c r="AG84" i="145"/>
  <c r="AF84" i="145"/>
  <c r="AE84" i="145"/>
  <c r="AD84" i="145"/>
  <c r="AC84" i="145"/>
  <c r="AB84" i="145"/>
  <c r="AA84" i="145"/>
  <c r="Z84" i="145"/>
  <c r="AH64" i="145"/>
  <c r="AG64" i="145"/>
  <c r="AF64" i="145"/>
  <c r="AE64" i="145"/>
  <c r="AD64" i="145"/>
  <c r="AC64" i="145"/>
  <c r="AB64" i="145"/>
  <c r="AA64" i="145"/>
  <c r="Z64" i="145"/>
  <c r="AH44" i="145"/>
  <c r="AG44" i="145"/>
  <c r="AF44" i="145"/>
  <c r="AE44" i="145"/>
  <c r="AD44" i="145"/>
  <c r="AC44" i="145"/>
  <c r="AB44" i="145"/>
  <c r="AA44" i="145"/>
  <c r="Z44" i="145"/>
  <c r="AH24" i="145"/>
  <c r="AG24" i="145"/>
  <c r="AF24" i="145"/>
  <c r="AE24" i="145"/>
  <c r="AD24" i="145"/>
  <c r="AC24" i="145"/>
  <c r="AB24" i="145"/>
  <c r="AA24" i="145"/>
  <c r="Z24" i="145"/>
  <c r="Y224" i="145"/>
  <c r="X224" i="145"/>
  <c r="W224" i="145"/>
  <c r="V224" i="145"/>
  <c r="U224" i="145"/>
  <c r="T224" i="145"/>
  <c r="S224" i="145"/>
  <c r="R224" i="145"/>
  <c r="Q224" i="145"/>
  <c r="P224" i="145"/>
  <c r="O224" i="145"/>
  <c r="Y204" i="145"/>
  <c r="X204" i="145"/>
  <c r="W204" i="145"/>
  <c r="V204" i="145"/>
  <c r="U204" i="145"/>
  <c r="T204" i="145"/>
  <c r="S204" i="145"/>
  <c r="R204" i="145"/>
  <c r="Q204" i="145"/>
  <c r="P204" i="145"/>
  <c r="O204" i="145"/>
  <c r="Y184" i="145"/>
  <c r="X184" i="145"/>
  <c r="W184" i="145"/>
  <c r="V184" i="145"/>
  <c r="U184" i="145"/>
  <c r="T184" i="145"/>
  <c r="S184" i="145"/>
  <c r="R184" i="145"/>
  <c r="Q184" i="145"/>
  <c r="P184" i="145"/>
  <c r="O184" i="145"/>
  <c r="Y164" i="145"/>
  <c r="X164" i="145"/>
  <c r="W164" i="145"/>
  <c r="V164" i="145"/>
  <c r="U164" i="145"/>
  <c r="T164" i="145"/>
  <c r="S164" i="145"/>
  <c r="R164" i="145"/>
  <c r="Q164" i="145"/>
  <c r="P164" i="145"/>
  <c r="O164" i="145"/>
  <c r="Y144" i="145"/>
  <c r="X144" i="145"/>
  <c r="W144" i="145"/>
  <c r="V144" i="145"/>
  <c r="U144" i="145"/>
  <c r="T144" i="145"/>
  <c r="S144" i="145"/>
  <c r="R144" i="145"/>
  <c r="Q144" i="145"/>
  <c r="P144" i="145"/>
  <c r="O144" i="145"/>
  <c r="Y124" i="145"/>
  <c r="X124" i="145"/>
  <c r="W124" i="145"/>
  <c r="V124" i="145"/>
  <c r="U124" i="145"/>
  <c r="T124" i="145"/>
  <c r="S124" i="145"/>
  <c r="R124" i="145"/>
  <c r="Q124" i="145"/>
  <c r="P124" i="145"/>
  <c r="O124" i="145"/>
  <c r="Y104" i="145"/>
  <c r="X104" i="145"/>
  <c r="W104" i="145"/>
  <c r="V104" i="145"/>
  <c r="U104" i="145"/>
  <c r="T104" i="145"/>
  <c r="S104" i="145"/>
  <c r="R104" i="145"/>
  <c r="Q104" i="145"/>
  <c r="P104" i="145"/>
  <c r="O104" i="145"/>
  <c r="Y84" i="145"/>
  <c r="X84" i="145"/>
  <c r="W84" i="145"/>
  <c r="V84" i="145"/>
  <c r="U84" i="145"/>
  <c r="T84" i="145"/>
  <c r="S84" i="145"/>
  <c r="R84" i="145"/>
  <c r="Q84" i="145"/>
  <c r="P84" i="145"/>
  <c r="O84" i="145"/>
  <c r="Y64" i="145"/>
  <c r="X64" i="145"/>
  <c r="W64" i="145"/>
  <c r="V64" i="145"/>
  <c r="U64" i="145"/>
  <c r="T64" i="145"/>
  <c r="S64" i="145"/>
  <c r="R64" i="145"/>
  <c r="Q64" i="145"/>
  <c r="P64" i="145"/>
  <c r="O64" i="145"/>
  <c r="Y44" i="145"/>
  <c r="X44" i="145"/>
  <c r="W44" i="145"/>
  <c r="V44" i="145"/>
  <c r="U44" i="145"/>
  <c r="T44" i="145"/>
  <c r="S44" i="145"/>
  <c r="R44" i="145"/>
  <c r="Q44" i="145"/>
  <c r="P44" i="145"/>
  <c r="O44" i="145"/>
  <c r="Y24" i="145"/>
  <c r="X24" i="145"/>
  <c r="W24" i="145"/>
  <c r="V24" i="145"/>
  <c r="U24" i="145"/>
  <c r="T24" i="145"/>
  <c r="S24" i="145"/>
  <c r="R24" i="145"/>
  <c r="Q24" i="145"/>
  <c r="P24" i="145"/>
  <c r="O24" i="145"/>
  <c r="N224" i="145"/>
  <c r="M224" i="145"/>
  <c r="L224" i="145"/>
  <c r="K224" i="145"/>
  <c r="J224" i="145"/>
  <c r="I224" i="145"/>
  <c r="H224" i="145"/>
  <c r="G224" i="145"/>
  <c r="F224" i="145"/>
  <c r="E224" i="145"/>
  <c r="D224" i="145"/>
  <c r="C224" i="145"/>
  <c r="N204" i="145"/>
  <c r="M204" i="145"/>
  <c r="L204" i="145"/>
  <c r="K204" i="145"/>
  <c r="J204" i="145"/>
  <c r="I204" i="145"/>
  <c r="H204" i="145"/>
  <c r="G204" i="145"/>
  <c r="F204" i="145"/>
  <c r="E204" i="145"/>
  <c r="D204" i="145"/>
  <c r="C204" i="145"/>
  <c r="N184" i="145"/>
  <c r="M184" i="145"/>
  <c r="L184" i="145"/>
  <c r="K184" i="145"/>
  <c r="J184" i="145"/>
  <c r="I184" i="145"/>
  <c r="H184" i="145"/>
  <c r="G184" i="145"/>
  <c r="F184" i="145"/>
  <c r="E184" i="145"/>
  <c r="D184" i="145"/>
  <c r="C184" i="145"/>
  <c r="N164" i="145"/>
  <c r="M164" i="145"/>
  <c r="L164" i="145"/>
  <c r="K164" i="145"/>
  <c r="J164" i="145"/>
  <c r="I164" i="145"/>
  <c r="H164" i="145"/>
  <c r="G164" i="145"/>
  <c r="F164" i="145"/>
  <c r="E164" i="145"/>
  <c r="D164" i="145"/>
  <c r="C164" i="145"/>
  <c r="N144" i="145"/>
  <c r="M144" i="145"/>
  <c r="L144" i="145"/>
  <c r="K144" i="145"/>
  <c r="J144" i="145"/>
  <c r="I144" i="145"/>
  <c r="H144" i="145"/>
  <c r="G144" i="145"/>
  <c r="F144" i="145"/>
  <c r="E144" i="145"/>
  <c r="D144" i="145"/>
  <c r="C144" i="145"/>
  <c r="N124" i="145"/>
  <c r="M124" i="145"/>
  <c r="L124" i="145"/>
  <c r="K124" i="145"/>
  <c r="J124" i="145"/>
  <c r="I124" i="145"/>
  <c r="H124" i="145"/>
  <c r="G124" i="145"/>
  <c r="F124" i="145"/>
  <c r="E124" i="145"/>
  <c r="D124" i="145"/>
  <c r="C124" i="145"/>
  <c r="N104" i="145"/>
  <c r="M104" i="145"/>
  <c r="L104" i="145"/>
  <c r="K104" i="145"/>
  <c r="J104" i="145"/>
  <c r="I104" i="145"/>
  <c r="H104" i="145"/>
  <c r="G104" i="145"/>
  <c r="F104" i="145"/>
  <c r="E104" i="145"/>
  <c r="D104" i="145"/>
  <c r="C104" i="145"/>
  <c r="N84" i="145"/>
  <c r="M84" i="145"/>
  <c r="L84" i="145"/>
  <c r="K84" i="145"/>
  <c r="J84" i="145"/>
  <c r="I84" i="145"/>
  <c r="H84" i="145"/>
  <c r="G84" i="145"/>
  <c r="F84" i="145"/>
  <c r="E84" i="145"/>
  <c r="D84" i="145"/>
  <c r="C84" i="145"/>
  <c r="N64" i="145"/>
  <c r="M64" i="145"/>
  <c r="L64" i="145"/>
  <c r="K64" i="145"/>
  <c r="J64" i="145"/>
  <c r="I64" i="145"/>
  <c r="H64" i="145"/>
  <c r="G64" i="145"/>
  <c r="F64" i="145"/>
  <c r="E64" i="145"/>
  <c r="D64" i="145"/>
  <c r="C64" i="145"/>
  <c r="N44" i="145"/>
  <c r="M44" i="145"/>
  <c r="L44" i="145"/>
  <c r="K44" i="145"/>
  <c r="J44" i="145"/>
  <c r="I44" i="145"/>
  <c r="H44" i="145"/>
  <c r="G44" i="145"/>
  <c r="F44" i="145"/>
  <c r="E44" i="145"/>
  <c r="D44" i="145"/>
  <c r="C44" i="145"/>
  <c r="N24" i="145"/>
  <c r="M24" i="145"/>
  <c r="L24" i="145"/>
  <c r="K24" i="145"/>
  <c r="J24" i="145"/>
  <c r="I24" i="145"/>
  <c r="H24" i="145"/>
  <c r="G24" i="145"/>
  <c r="F24" i="145"/>
  <c r="E24" i="145"/>
  <c r="D24" i="145"/>
  <c r="C24" i="145"/>
  <c r="D5" i="144"/>
  <c r="E5" i="144"/>
  <c r="F5" i="144"/>
  <c r="G5" i="144"/>
  <c r="H5" i="144"/>
  <c r="I5" i="144"/>
  <c r="J5" i="144"/>
  <c r="K5" i="144"/>
  <c r="L5" i="144"/>
  <c r="M5" i="144"/>
  <c r="N5" i="144"/>
  <c r="O5" i="144"/>
  <c r="P5" i="144"/>
  <c r="Q5" i="144"/>
  <c r="R5" i="144"/>
  <c r="S5" i="144"/>
  <c r="T5" i="144"/>
  <c r="U5" i="144"/>
  <c r="Z5" i="144"/>
  <c r="AA5" i="144"/>
  <c r="AB5" i="144"/>
  <c r="AC5" i="144"/>
  <c r="AD5" i="144"/>
  <c r="AE5" i="144"/>
  <c r="AF5" i="144"/>
  <c r="AG5" i="144"/>
  <c r="AH5" i="144"/>
  <c r="AI5" i="144"/>
  <c r="AJ5" i="144"/>
  <c r="AK5" i="144"/>
  <c r="AL5" i="144"/>
  <c r="AM5" i="144"/>
  <c r="AN5" i="144"/>
  <c r="AO5" i="144"/>
  <c r="AP5" i="144"/>
  <c r="AQ5" i="144"/>
  <c r="AV5" i="144"/>
  <c r="AW5" i="144"/>
  <c r="AX5" i="144"/>
  <c r="AY5" i="144"/>
  <c r="AZ5" i="144"/>
  <c r="BA5" i="144"/>
  <c r="BB5" i="144"/>
  <c r="BC5" i="144"/>
  <c r="BD5" i="144"/>
  <c r="BE5" i="144"/>
  <c r="BF5" i="144"/>
  <c r="BG5" i="144"/>
  <c r="BH5" i="144"/>
  <c r="BI5" i="144"/>
  <c r="BJ5" i="144"/>
  <c r="BK5" i="144"/>
  <c r="BL5" i="144"/>
  <c r="BM5" i="144"/>
  <c r="BR5" i="144"/>
  <c r="BS5" i="144"/>
  <c r="BT5" i="144"/>
  <c r="BU5" i="144"/>
  <c r="BV5" i="144"/>
  <c r="BW5" i="144"/>
  <c r="BX5" i="144"/>
  <c r="BY5" i="144"/>
  <c r="BZ5" i="144"/>
  <c r="CA5" i="144"/>
  <c r="CB5" i="144"/>
  <c r="CC5" i="144"/>
  <c r="CD5" i="144"/>
  <c r="CE5" i="144"/>
  <c r="CF5" i="144"/>
  <c r="CG5" i="144"/>
  <c r="CH5" i="144"/>
  <c r="CI5" i="144"/>
  <c r="CN5" i="144"/>
  <c r="CO5" i="144"/>
  <c r="CP5" i="144"/>
  <c r="CQ5" i="144"/>
  <c r="CR5" i="144"/>
  <c r="CS5" i="144"/>
  <c r="CT5" i="144"/>
  <c r="CU5" i="144"/>
  <c r="CV5" i="144"/>
  <c r="CW5" i="144"/>
  <c r="CX5" i="144"/>
  <c r="CY5" i="144"/>
  <c r="CZ5" i="144"/>
  <c r="DA5" i="144"/>
  <c r="DB5" i="144"/>
  <c r="DC5" i="144"/>
  <c r="DD5" i="144"/>
  <c r="DE5" i="144"/>
  <c r="DJ5" i="144"/>
  <c r="DK5" i="144"/>
  <c r="DL5" i="144"/>
  <c r="DM5" i="144"/>
  <c r="DN5" i="144"/>
  <c r="DO5" i="144"/>
  <c r="DP5" i="144"/>
  <c r="DQ5" i="144"/>
  <c r="DR5" i="144"/>
  <c r="DS5" i="144"/>
  <c r="DT5" i="144"/>
  <c r="DU5" i="144"/>
  <c r="DV5" i="144"/>
  <c r="DW5" i="144"/>
  <c r="DX5" i="144"/>
  <c r="DY5" i="144"/>
  <c r="DZ5" i="144"/>
  <c r="EA5" i="144"/>
  <c r="C6" i="144"/>
  <c r="Y6" i="144"/>
  <c r="AU6" i="144"/>
  <c r="BQ6" i="144"/>
  <c r="CM6" i="144"/>
  <c r="DI6" i="144"/>
  <c r="C7" i="144"/>
  <c r="Y7" i="144"/>
  <c r="AU7" i="144"/>
  <c r="BQ7" i="144"/>
  <c r="CM7" i="144"/>
  <c r="DI7" i="144"/>
  <c r="C8" i="144"/>
  <c r="Y8" i="144"/>
  <c r="AU8" i="144"/>
  <c r="BQ8" i="144"/>
  <c r="CM8" i="144"/>
  <c r="DI8" i="144"/>
  <c r="C9" i="144"/>
  <c r="Y9" i="144"/>
  <c r="AU9" i="144"/>
  <c r="BQ9" i="144"/>
  <c r="CM9" i="144"/>
  <c r="DI9" i="144"/>
  <c r="C10" i="144"/>
  <c r="Y10" i="144"/>
  <c r="AU10" i="144"/>
  <c r="BQ10" i="144"/>
  <c r="CM10" i="144"/>
  <c r="DI10" i="144"/>
  <c r="C11" i="144"/>
  <c r="Y11" i="144"/>
  <c r="AU11" i="144"/>
  <c r="BQ11" i="144"/>
  <c r="CM11" i="144"/>
  <c r="DI11" i="144"/>
  <c r="C12" i="144"/>
  <c r="Y12" i="144"/>
  <c r="AU12" i="144"/>
  <c r="BQ12" i="144"/>
  <c r="CM12" i="144"/>
  <c r="DI12" i="144"/>
  <c r="C13" i="144"/>
  <c r="Y13" i="144"/>
  <c r="AU13" i="144"/>
  <c r="BQ13" i="144"/>
  <c r="CM13" i="144"/>
  <c r="DI13" i="144"/>
  <c r="C14" i="144"/>
  <c r="Y14" i="144"/>
  <c r="AU14" i="144"/>
  <c r="BQ14" i="144"/>
  <c r="CM14" i="144"/>
  <c r="DI14" i="144"/>
  <c r="C15" i="144"/>
  <c r="Y15" i="144"/>
  <c r="AU15" i="144"/>
  <c r="BQ15" i="144"/>
  <c r="CM15" i="144"/>
  <c r="DI15" i="144"/>
  <c r="D16" i="144"/>
  <c r="E16" i="144"/>
  <c r="F16" i="144"/>
  <c r="G16" i="144"/>
  <c r="H16" i="144"/>
  <c r="I16" i="144"/>
  <c r="J16" i="144"/>
  <c r="K16" i="144"/>
  <c r="L16" i="144"/>
  <c r="M16" i="144"/>
  <c r="N16" i="144"/>
  <c r="O16" i="144"/>
  <c r="P16" i="144"/>
  <c r="Q16" i="144"/>
  <c r="R16" i="144"/>
  <c r="S16" i="144"/>
  <c r="T16" i="144"/>
  <c r="U16" i="144"/>
  <c r="Z16" i="144"/>
  <c r="AA16" i="144"/>
  <c r="AB16" i="144"/>
  <c r="AC16" i="144"/>
  <c r="AD16" i="144"/>
  <c r="AE16" i="144"/>
  <c r="AF16" i="144"/>
  <c r="AG16" i="144"/>
  <c r="AH16" i="144"/>
  <c r="AI16" i="144"/>
  <c r="AJ16" i="144"/>
  <c r="AK16" i="144"/>
  <c r="AL16" i="144"/>
  <c r="AM16" i="144"/>
  <c r="AN16" i="144"/>
  <c r="AO16" i="144"/>
  <c r="AP16" i="144"/>
  <c r="AQ16" i="144"/>
  <c r="AV16" i="144"/>
  <c r="AW16" i="144"/>
  <c r="AX16" i="144"/>
  <c r="AY16" i="144"/>
  <c r="AZ16" i="144"/>
  <c r="BA16" i="144"/>
  <c r="BB16" i="144"/>
  <c r="BC16" i="144"/>
  <c r="BD16" i="144"/>
  <c r="BE16" i="144"/>
  <c r="BF16" i="144"/>
  <c r="BG16" i="144"/>
  <c r="BH16" i="144"/>
  <c r="BI16" i="144"/>
  <c r="BJ16" i="144"/>
  <c r="BK16" i="144"/>
  <c r="BL16" i="144"/>
  <c r="BM16" i="144"/>
  <c r="BR16" i="144"/>
  <c r="BS16" i="144"/>
  <c r="BT16" i="144"/>
  <c r="BU16" i="144"/>
  <c r="BV16" i="144"/>
  <c r="BW16" i="144"/>
  <c r="BX16" i="144"/>
  <c r="BY16" i="144"/>
  <c r="BZ16" i="144"/>
  <c r="CA16" i="144"/>
  <c r="CB16" i="144"/>
  <c r="CC16" i="144"/>
  <c r="CD16" i="144"/>
  <c r="CE16" i="144"/>
  <c r="CF16" i="144"/>
  <c r="CG16" i="144"/>
  <c r="CH16" i="144"/>
  <c r="CI16" i="144"/>
  <c r="CN16" i="144"/>
  <c r="CO16" i="144"/>
  <c r="CP16" i="144"/>
  <c r="CQ16" i="144"/>
  <c r="CR16" i="144"/>
  <c r="CS16" i="144"/>
  <c r="CT16" i="144"/>
  <c r="CU16" i="144"/>
  <c r="CV16" i="144"/>
  <c r="CW16" i="144"/>
  <c r="CX16" i="144"/>
  <c r="CY16" i="144"/>
  <c r="CZ16" i="144"/>
  <c r="DA16" i="144"/>
  <c r="DB16" i="144"/>
  <c r="DC16" i="144"/>
  <c r="DD16" i="144"/>
  <c r="DE16" i="144"/>
  <c r="DJ16" i="144"/>
  <c r="DK16" i="144"/>
  <c r="DL16" i="144"/>
  <c r="DM16" i="144"/>
  <c r="DN16" i="144"/>
  <c r="DO16" i="144"/>
  <c r="DP16" i="144"/>
  <c r="DQ16" i="144"/>
  <c r="DR16" i="144"/>
  <c r="DS16" i="144"/>
  <c r="DT16" i="144"/>
  <c r="DU16" i="144"/>
  <c r="DV16" i="144"/>
  <c r="DW16" i="144"/>
  <c r="DX16" i="144"/>
  <c r="DY16" i="144"/>
  <c r="DZ16" i="144"/>
  <c r="EA16" i="144"/>
  <c r="C17" i="144"/>
  <c r="Y17" i="144"/>
  <c r="AU17" i="144"/>
  <c r="BQ17" i="144"/>
  <c r="CM17" i="144"/>
  <c r="DI17" i="144"/>
  <c r="C18" i="144"/>
  <c r="Y18" i="144"/>
  <c r="AU18" i="144"/>
  <c r="BQ18" i="144"/>
  <c r="CM18" i="144"/>
  <c r="DI18" i="144"/>
  <c r="C19" i="144"/>
  <c r="Y19" i="144"/>
  <c r="AU19" i="144"/>
  <c r="BQ19" i="144"/>
  <c r="CM19" i="144"/>
  <c r="DI19" i="144"/>
  <c r="C20" i="144"/>
  <c r="Y20" i="144"/>
  <c r="AU20" i="144"/>
  <c r="BQ20" i="144"/>
  <c r="CM20" i="144"/>
  <c r="DI20" i="144"/>
  <c r="C21" i="144"/>
  <c r="Y21" i="144"/>
  <c r="AU21" i="144"/>
  <c r="BQ21" i="144"/>
  <c r="CM21" i="144"/>
  <c r="DI21" i="144"/>
  <c r="C22" i="144"/>
  <c r="Y22" i="144"/>
  <c r="AU22" i="144"/>
  <c r="BQ22" i="144"/>
  <c r="CM22" i="144"/>
  <c r="DI22" i="144"/>
  <c r="C23" i="144"/>
  <c r="Y23" i="144"/>
  <c r="AU23" i="144"/>
  <c r="BQ23" i="144"/>
  <c r="CM23" i="144"/>
  <c r="DI23" i="144"/>
  <c r="C24" i="144"/>
  <c r="Y24" i="144"/>
  <c r="AU24" i="144"/>
  <c r="BQ24" i="144"/>
  <c r="CM24" i="144"/>
  <c r="DI24" i="144"/>
  <c r="C25" i="144"/>
  <c r="Y25" i="144"/>
  <c r="AU25" i="144"/>
  <c r="BQ25" i="144"/>
  <c r="CM25" i="144"/>
  <c r="DI25" i="144"/>
  <c r="C26" i="144"/>
  <c r="Y26" i="144"/>
  <c r="AU26" i="144"/>
  <c r="BQ26" i="144"/>
  <c r="CM26" i="144"/>
  <c r="DI26" i="144"/>
  <c r="D27" i="144"/>
  <c r="E27" i="144"/>
  <c r="F27" i="144"/>
  <c r="G27" i="144"/>
  <c r="H27" i="144"/>
  <c r="I27" i="144"/>
  <c r="J27" i="144"/>
  <c r="K27" i="144"/>
  <c r="L27" i="144"/>
  <c r="M27" i="144"/>
  <c r="N27" i="144"/>
  <c r="O27" i="144"/>
  <c r="P27" i="144"/>
  <c r="Q27" i="144"/>
  <c r="R27" i="144"/>
  <c r="S27" i="144"/>
  <c r="T27" i="144"/>
  <c r="U27" i="144"/>
  <c r="Z27" i="144"/>
  <c r="AA27" i="144"/>
  <c r="AB27" i="144"/>
  <c r="AC27" i="144"/>
  <c r="AD27" i="144"/>
  <c r="AE27" i="144"/>
  <c r="AF27" i="144"/>
  <c r="AG27" i="144"/>
  <c r="AH27" i="144"/>
  <c r="AI27" i="144"/>
  <c r="AJ27" i="144"/>
  <c r="AK27" i="144"/>
  <c r="AL27" i="144"/>
  <c r="AM27" i="144"/>
  <c r="AN27" i="144"/>
  <c r="AO27" i="144"/>
  <c r="AP27" i="144"/>
  <c r="AQ27" i="144"/>
  <c r="AV27" i="144"/>
  <c r="AW27" i="144"/>
  <c r="AX27" i="144"/>
  <c r="AY27" i="144"/>
  <c r="AZ27" i="144"/>
  <c r="BA27" i="144"/>
  <c r="BB27" i="144"/>
  <c r="BC27" i="144"/>
  <c r="BD27" i="144"/>
  <c r="BE27" i="144"/>
  <c r="BF27" i="144"/>
  <c r="BG27" i="144"/>
  <c r="BH27" i="144"/>
  <c r="BI27" i="144"/>
  <c r="BJ27" i="144"/>
  <c r="BK27" i="144"/>
  <c r="BL27" i="144"/>
  <c r="BM27" i="144"/>
  <c r="BR27" i="144"/>
  <c r="BS27" i="144"/>
  <c r="BT27" i="144"/>
  <c r="BU27" i="144"/>
  <c r="BV27" i="144"/>
  <c r="BW27" i="144"/>
  <c r="BX27" i="144"/>
  <c r="BY27" i="144"/>
  <c r="BZ27" i="144"/>
  <c r="CA27" i="144"/>
  <c r="CB27" i="144"/>
  <c r="CC27" i="144"/>
  <c r="CD27" i="144"/>
  <c r="CE27" i="144"/>
  <c r="CF27" i="144"/>
  <c r="CG27" i="144"/>
  <c r="CH27" i="144"/>
  <c r="CI27" i="144"/>
  <c r="CN27" i="144"/>
  <c r="CO27" i="144"/>
  <c r="CP27" i="144"/>
  <c r="CQ27" i="144"/>
  <c r="CR27" i="144"/>
  <c r="CS27" i="144"/>
  <c r="CT27" i="144"/>
  <c r="CU27" i="144"/>
  <c r="CV27" i="144"/>
  <c r="CW27" i="144"/>
  <c r="CX27" i="144"/>
  <c r="CY27" i="144"/>
  <c r="CZ27" i="144"/>
  <c r="DA27" i="144"/>
  <c r="DB27" i="144"/>
  <c r="DC27" i="144"/>
  <c r="DD27" i="144"/>
  <c r="DE27" i="144"/>
  <c r="DJ27" i="144"/>
  <c r="DK27" i="144"/>
  <c r="DL27" i="144"/>
  <c r="DM27" i="144"/>
  <c r="DN27" i="144"/>
  <c r="DO27" i="144"/>
  <c r="DP27" i="144"/>
  <c r="DQ27" i="144"/>
  <c r="DR27" i="144"/>
  <c r="DS27" i="144"/>
  <c r="DT27" i="144"/>
  <c r="DU27" i="144"/>
  <c r="DV27" i="144"/>
  <c r="DW27" i="144"/>
  <c r="DX27" i="144"/>
  <c r="DY27" i="144"/>
  <c r="DZ27" i="144"/>
  <c r="EA27" i="144"/>
  <c r="C28" i="144"/>
  <c r="Y28" i="144"/>
  <c r="Y27" i="144" s="1"/>
  <c r="AU28" i="144"/>
  <c r="BQ28" i="144"/>
  <c r="CM28" i="144"/>
  <c r="DI28" i="144"/>
  <c r="C29" i="144"/>
  <c r="Y29" i="144"/>
  <c r="AU29" i="144"/>
  <c r="BQ29" i="144"/>
  <c r="CM29" i="144"/>
  <c r="DI29" i="144"/>
  <c r="C30" i="144"/>
  <c r="Y30" i="144"/>
  <c r="AU30" i="144"/>
  <c r="BQ30" i="144"/>
  <c r="CM30" i="144"/>
  <c r="DI30" i="144"/>
  <c r="C31" i="144"/>
  <c r="Y31" i="144"/>
  <c r="AU31" i="144"/>
  <c r="BQ31" i="144"/>
  <c r="CM31" i="144"/>
  <c r="DI31" i="144"/>
  <c r="C32" i="144"/>
  <c r="Y32" i="144"/>
  <c r="AU32" i="144"/>
  <c r="BQ32" i="144"/>
  <c r="CM32" i="144"/>
  <c r="DI32" i="144"/>
  <c r="C33" i="144"/>
  <c r="Y33" i="144"/>
  <c r="AU33" i="144"/>
  <c r="BQ33" i="144"/>
  <c r="CM33" i="144"/>
  <c r="DI33" i="144"/>
  <c r="C34" i="144"/>
  <c r="Y34" i="144"/>
  <c r="AU34" i="144"/>
  <c r="BQ34" i="144"/>
  <c r="CM34" i="144"/>
  <c r="DI34" i="144"/>
  <c r="C35" i="144"/>
  <c r="Y35" i="144"/>
  <c r="AU35" i="144"/>
  <c r="BQ35" i="144"/>
  <c r="CM35" i="144"/>
  <c r="DI35" i="144"/>
  <c r="C36" i="144"/>
  <c r="Y36" i="144"/>
  <c r="AU36" i="144"/>
  <c r="BQ36" i="144"/>
  <c r="CM36" i="144"/>
  <c r="DI36" i="144"/>
  <c r="C37" i="144"/>
  <c r="Y37" i="144"/>
  <c r="AU37" i="144"/>
  <c r="BQ37" i="144"/>
  <c r="CM37" i="144"/>
  <c r="DI37" i="144"/>
  <c r="D38" i="144"/>
  <c r="E38" i="144"/>
  <c r="F38" i="144"/>
  <c r="G38" i="144"/>
  <c r="H38" i="144"/>
  <c r="I38" i="144"/>
  <c r="J38" i="144"/>
  <c r="K38" i="144"/>
  <c r="L38" i="144"/>
  <c r="M38" i="144"/>
  <c r="N38" i="144"/>
  <c r="O38" i="144"/>
  <c r="P38" i="144"/>
  <c r="Q38" i="144"/>
  <c r="R38" i="144"/>
  <c r="S38" i="144"/>
  <c r="T38" i="144"/>
  <c r="U38" i="144"/>
  <c r="Z38" i="144"/>
  <c r="AA38" i="144"/>
  <c r="AB38" i="144"/>
  <c r="AC38" i="144"/>
  <c r="AD38" i="144"/>
  <c r="AE38" i="144"/>
  <c r="AF38" i="144"/>
  <c r="AG38" i="144"/>
  <c r="AH38" i="144"/>
  <c r="AI38" i="144"/>
  <c r="AJ38" i="144"/>
  <c r="AK38" i="144"/>
  <c r="AL38" i="144"/>
  <c r="AM38" i="144"/>
  <c r="AN38" i="144"/>
  <c r="AO38" i="144"/>
  <c r="AP38" i="144"/>
  <c r="AQ38" i="144"/>
  <c r="AV38" i="144"/>
  <c r="AW38" i="144"/>
  <c r="AX38" i="144"/>
  <c r="AY38" i="144"/>
  <c r="AZ38" i="144"/>
  <c r="BA38" i="144"/>
  <c r="BB38" i="144"/>
  <c r="BC38" i="144"/>
  <c r="BD38" i="144"/>
  <c r="BE38" i="144"/>
  <c r="BF38" i="144"/>
  <c r="BG38" i="144"/>
  <c r="BH38" i="144"/>
  <c r="BI38" i="144"/>
  <c r="BJ38" i="144"/>
  <c r="BK38" i="144"/>
  <c r="BL38" i="144"/>
  <c r="BM38" i="144"/>
  <c r="BR38" i="144"/>
  <c r="BS38" i="144"/>
  <c r="BT38" i="144"/>
  <c r="BU38" i="144"/>
  <c r="BV38" i="144"/>
  <c r="BW38" i="144"/>
  <c r="BX38" i="144"/>
  <c r="BY38" i="144"/>
  <c r="BZ38" i="144"/>
  <c r="CA38" i="144"/>
  <c r="CB38" i="144"/>
  <c r="CC38" i="144"/>
  <c r="CD38" i="144"/>
  <c r="CE38" i="144"/>
  <c r="CF38" i="144"/>
  <c r="CG38" i="144"/>
  <c r="CH38" i="144"/>
  <c r="CI38" i="144"/>
  <c r="CN38" i="144"/>
  <c r="CO38" i="144"/>
  <c r="CP38" i="144"/>
  <c r="CQ38" i="144"/>
  <c r="CR38" i="144"/>
  <c r="CS38" i="144"/>
  <c r="CT38" i="144"/>
  <c r="CU38" i="144"/>
  <c r="CV38" i="144"/>
  <c r="CW38" i="144"/>
  <c r="CX38" i="144"/>
  <c r="CY38" i="144"/>
  <c r="CZ38" i="144"/>
  <c r="DA38" i="144"/>
  <c r="DB38" i="144"/>
  <c r="DC38" i="144"/>
  <c r="DD38" i="144"/>
  <c r="DE38" i="144"/>
  <c r="DJ38" i="144"/>
  <c r="DK38" i="144"/>
  <c r="DL38" i="144"/>
  <c r="DM38" i="144"/>
  <c r="DN38" i="144"/>
  <c r="DO38" i="144"/>
  <c r="DP38" i="144"/>
  <c r="DQ38" i="144"/>
  <c r="DR38" i="144"/>
  <c r="DS38" i="144"/>
  <c r="DT38" i="144"/>
  <c r="DU38" i="144"/>
  <c r="DV38" i="144"/>
  <c r="DW38" i="144"/>
  <c r="DX38" i="144"/>
  <c r="DY38" i="144"/>
  <c r="DZ38" i="144"/>
  <c r="EA38" i="144"/>
  <c r="C39" i="144"/>
  <c r="Y39" i="144"/>
  <c r="AU39" i="144"/>
  <c r="BQ39" i="144"/>
  <c r="CM39" i="144"/>
  <c r="DI39" i="144"/>
  <c r="C40" i="144"/>
  <c r="Y40" i="144"/>
  <c r="AU40" i="144"/>
  <c r="BQ40" i="144"/>
  <c r="CM40" i="144"/>
  <c r="DI40" i="144"/>
  <c r="C41" i="144"/>
  <c r="Y41" i="144"/>
  <c r="AU41" i="144"/>
  <c r="BQ41" i="144"/>
  <c r="CM41" i="144"/>
  <c r="DI41" i="144"/>
  <c r="C42" i="144"/>
  <c r="Y42" i="144"/>
  <c r="AU42" i="144"/>
  <c r="BQ42" i="144"/>
  <c r="CM42" i="144"/>
  <c r="DI42" i="144"/>
  <c r="C43" i="144"/>
  <c r="Y43" i="144"/>
  <c r="AU43" i="144"/>
  <c r="BQ43" i="144"/>
  <c r="CM43" i="144"/>
  <c r="DI43" i="144"/>
  <c r="C44" i="144"/>
  <c r="Y44" i="144"/>
  <c r="AU44" i="144"/>
  <c r="BQ44" i="144"/>
  <c r="CM44" i="144"/>
  <c r="DI44" i="144"/>
  <c r="C45" i="144"/>
  <c r="Y45" i="144"/>
  <c r="AU45" i="144"/>
  <c r="BQ45" i="144"/>
  <c r="CM45" i="144"/>
  <c r="DI45" i="144"/>
  <c r="C46" i="144"/>
  <c r="Y46" i="144"/>
  <c r="AU46" i="144"/>
  <c r="BQ46" i="144"/>
  <c r="CM46" i="144"/>
  <c r="DI46" i="144"/>
  <c r="C47" i="144"/>
  <c r="Y47" i="144"/>
  <c r="AU47" i="144"/>
  <c r="BQ47" i="144"/>
  <c r="CM47" i="144"/>
  <c r="DI47" i="144"/>
  <c r="C48" i="144"/>
  <c r="Y48" i="144"/>
  <c r="AU48" i="144"/>
  <c r="BQ48" i="144"/>
  <c r="CM48" i="144"/>
  <c r="DI48" i="144"/>
  <c r="D49" i="144"/>
  <c r="E49" i="144"/>
  <c r="F49" i="144"/>
  <c r="G49" i="144"/>
  <c r="H49" i="144"/>
  <c r="I49" i="144"/>
  <c r="J49" i="144"/>
  <c r="K49" i="144"/>
  <c r="L49" i="144"/>
  <c r="M49" i="144"/>
  <c r="N49" i="144"/>
  <c r="O49" i="144"/>
  <c r="P49" i="144"/>
  <c r="Q49" i="144"/>
  <c r="R49" i="144"/>
  <c r="S49" i="144"/>
  <c r="T49" i="144"/>
  <c r="U49" i="144"/>
  <c r="Z49" i="144"/>
  <c r="AA49" i="144"/>
  <c r="AB49" i="144"/>
  <c r="AC49" i="144"/>
  <c r="AD49" i="144"/>
  <c r="AE49" i="144"/>
  <c r="AF49" i="144"/>
  <c r="AG49" i="144"/>
  <c r="AH49" i="144"/>
  <c r="AI49" i="144"/>
  <c r="AJ49" i="144"/>
  <c r="AK49" i="144"/>
  <c r="AL49" i="144"/>
  <c r="AM49" i="144"/>
  <c r="AN49" i="144"/>
  <c r="AO49" i="144"/>
  <c r="AP49" i="144"/>
  <c r="AQ49" i="144"/>
  <c r="AV49" i="144"/>
  <c r="AW49" i="144"/>
  <c r="AX49" i="144"/>
  <c r="AY49" i="144"/>
  <c r="AZ49" i="144"/>
  <c r="BA49" i="144"/>
  <c r="BB49" i="144"/>
  <c r="BC49" i="144"/>
  <c r="BD49" i="144"/>
  <c r="BE49" i="144"/>
  <c r="BF49" i="144"/>
  <c r="BG49" i="144"/>
  <c r="BH49" i="144"/>
  <c r="BI49" i="144"/>
  <c r="BJ49" i="144"/>
  <c r="BK49" i="144"/>
  <c r="BL49" i="144"/>
  <c r="BM49" i="144"/>
  <c r="BR49" i="144"/>
  <c r="BS49" i="144"/>
  <c r="BT49" i="144"/>
  <c r="BU49" i="144"/>
  <c r="BV49" i="144"/>
  <c r="BW49" i="144"/>
  <c r="BX49" i="144"/>
  <c r="BY49" i="144"/>
  <c r="BZ49" i="144"/>
  <c r="CA49" i="144"/>
  <c r="CB49" i="144"/>
  <c r="CC49" i="144"/>
  <c r="CD49" i="144"/>
  <c r="CE49" i="144"/>
  <c r="CF49" i="144"/>
  <c r="CG49" i="144"/>
  <c r="CH49" i="144"/>
  <c r="CI49" i="144"/>
  <c r="CN49" i="144"/>
  <c r="CO49" i="144"/>
  <c r="CP49" i="144"/>
  <c r="CQ49" i="144"/>
  <c r="CR49" i="144"/>
  <c r="CS49" i="144"/>
  <c r="CT49" i="144"/>
  <c r="CU49" i="144"/>
  <c r="CV49" i="144"/>
  <c r="CW49" i="144"/>
  <c r="CX49" i="144"/>
  <c r="CY49" i="144"/>
  <c r="CZ49" i="144"/>
  <c r="DA49" i="144"/>
  <c r="DB49" i="144"/>
  <c r="DC49" i="144"/>
  <c r="DD49" i="144"/>
  <c r="DE49" i="144"/>
  <c r="DJ49" i="144"/>
  <c r="DK49" i="144"/>
  <c r="DL49" i="144"/>
  <c r="DM49" i="144"/>
  <c r="DN49" i="144"/>
  <c r="DO49" i="144"/>
  <c r="DP49" i="144"/>
  <c r="DQ49" i="144"/>
  <c r="DR49" i="144"/>
  <c r="DS49" i="144"/>
  <c r="DT49" i="144"/>
  <c r="DU49" i="144"/>
  <c r="DV49" i="144"/>
  <c r="DW49" i="144"/>
  <c r="DX49" i="144"/>
  <c r="DY49" i="144"/>
  <c r="DZ49" i="144"/>
  <c r="EA49" i="144"/>
  <c r="C50" i="144"/>
  <c r="Y50" i="144"/>
  <c r="AU50" i="144"/>
  <c r="BQ50" i="144"/>
  <c r="CM50" i="144"/>
  <c r="DI50" i="144"/>
  <c r="C51" i="144"/>
  <c r="Y51" i="144"/>
  <c r="AU51" i="144"/>
  <c r="BQ51" i="144"/>
  <c r="CM51" i="144"/>
  <c r="DI51" i="144"/>
  <c r="C52" i="144"/>
  <c r="Y52" i="144"/>
  <c r="AU52" i="144"/>
  <c r="BQ52" i="144"/>
  <c r="CM52" i="144"/>
  <c r="DI52" i="144"/>
  <c r="C53" i="144"/>
  <c r="Y53" i="144"/>
  <c r="AU53" i="144"/>
  <c r="BQ53" i="144"/>
  <c r="CM53" i="144"/>
  <c r="DI53" i="144"/>
  <c r="C54" i="144"/>
  <c r="Y54" i="144"/>
  <c r="AU54" i="144"/>
  <c r="BQ54" i="144"/>
  <c r="CM54" i="144"/>
  <c r="DI54" i="144"/>
  <c r="C55" i="144"/>
  <c r="Y55" i="144"/>
  <c r="AU55" i="144"/>
  <c r="BQ55" i="144"/>
  <c r="CM55" i="144"/>
  <c r="DI55" i="144"/>
  <c r="C56" i="144"/>
  <c r="Y56" i="144"/>
  <c r="AU56" i="144"/>
  <c r="BQ56" i="144"/>
  <c r="CM56" i="144"/>
  <c r="DI56" i="144"/>
  <c r="C57" i="144"/>
  <c r="Y57" i="144"/>
  <c r="AU57" i="144"/>
  <c r="BQ57" i="144"/>
  <c r="CM57" i="144"/>
  <c r="DI57" i="144"/>
  <c r="C58" i="144"/>
  <c r="Y58" i="144"/>
  <c r="AU58" i="144"/>
  <c r="BQ58" i="144"/>
  <c r="CM58" i="144"/>
  <c r="DI58" i="144"/>
  <c r="C59" i="144"/>
  <c r="Y59" i="144"/>
  <c r="AU59" i="144"/>
  <c r="BQ59" i="144"/>
  <c r="CM59" i="144"/>
  <c r="DI59" i="144"/>
  <c r="D60" i="144"/>
  <c r="E60" i="144"/>
  <c r="F60" i="144"/>
  <c r="G60" i="144"/>
  <c r="H60" i="144"/>
  <c r="I60" i="144"/>
  <c r="J60" i="144"/>
  <c r="K60" i="144"/>
  <c r="L60" i="144"/>
  <c r="M60" i="144"/>
  <c r="N60" i="144"/>
  <c r="O60" i="144"/>
  <c r="P60" i="144"/>
  <c r="Q60" i="144"/>
  <c r="R60" i="144"/>
  <c r="S60" i="144"/>
  <c r="T60" i="144"/>
  <c r="U60" i="144"/>
  <c r="Z60" i="144"/>
  <c r="AA60" i="144"/>
  <c r="AB60" i="144"/>
  <c r="AC60" i="144"/>
  <c r="AD60" i="144"/>
  <c r="AE60" i="144"/>
  <c r="AF60" i="144"/>
  <c r="AG60" i="144"/>
  <c r="AH60" i="144"/>
  <c r="AI60" i="144"/>
  <c r="AJ60" i="144"/>
  <c r="AK60" i="144"/>
  <c r="AL60" i="144"/>
  <c r="AM60" i="144"/>
  <c r="AN60" i="144"/>
  <c r="AO60" i="144"/>
  <c r="AP60" i="144"/>
  <c r="AQ60" i="144"/>
  <c r="AV60" i="144"/>
  <c r="AW60" i="144"/>
  <c r="AX60" i="144"/>
  <c r="AY60" i="144"/>
  <c r="AZ60" i="144"/>
  <c r="BA60" i="144"/>
  <c r="BB60" i="144"/>
  <c r="BC60" i="144"/>
  <c r="BD60" i="144"/>
  <c r="BE60" i="144"/>
  <c r="BF60" i="144"/>
  <c r="BG60" i="144"/>
  <c r="BH60" i="144"/>
  <c r="BI60" i="144"/>
  <c r="BJ60" i="144"/>
  <c r="BK60" i="144"/>
  <c r="BL60" i="144"/>
  <c r="BM60" i="144"/>
  <c r="BR60" i="144"/>
  <c r="BS60" i="144"/>
  <c r="BT60" i="144"/>
  <c r="BU60" i="144"/>
  <c r="BV60" i="144"/>
  <c r="BW60" i="144"/>
  <c r="BX60" i="144"/>
  <c r="BY60" i="144"/>
  <c r="BZ60" i="144"/>
  <c r="CA60" i="144"/>
  <c r="CB60" i="144"/>
  <c r="CC60" i="144"/>
  <c r="CD60" i="144"/>
  <c r="CE60" i="144"/>
  <c r="CF60" i="144"/>
  <c r="CG60" i="144"/>
  <c r="CH60" i="144"/>
  <c r="CI60" i="144"/>
  <c r="CN60" i="144"/>
  <c r="CO60" i="144"/>
  <c r="CP60" i="144"/>
  <c r="CQ60" i="144"/>
  <c r="CR60" i="144"/>
  <c r="CS60" i="144"/>
  <c r="CT60" i="144"/>
  <c r="CU60" i="144"/>
  <c r="CV60" i="144"/>
  <c r="CW60" i="144"/>
  <c r="CX60" i="144"/>
  <c r="CY60" i="144"/>
  <c r="CZ60" i="144"/>
  <c r="DA60" i="144"/>
  <c r="DB60" i="144"/>
  <c r="DC60" i="144"/>
  <c r="DD60" i="144"/>
  <c r="DE60" i="144"/>
  <c r="DJ60" i="144"/>
  <c r="DK60" i="144"/>
  <c r="DL60" i="144"/>
  <c r="DM60" i="144"/>
  <c r="DN60" i="144"/>
  <c r="DO60" i="144"/>
  <c r="DP60" i="144"/>
  <c r="DQ60" i="144"/>
  <c r="DR60" i="144"/>
  <c r="DS60" i="144"/>
  <c r="DT60" i="144"/>
  <c r="DU60" i="144"/>
  <c r="DV60" i="144"/>
  <c r="DW60" i="144"/>
  <c r="DX60" i="144"/>
  <c r="DY60" i="144"/>
  <c r="DZ60" i="144"/>
  <c r="EA60" i="144"/>
  <c r="C61" i="144"/>
  <c r="Y61" i="144"/>
  <c r="AU61" i="144"/>
  <c r="BQ61" i="144"/>
  <c r="CM61" i="144"/>
  <c r="DI61" i="144"/>
  <c r="C62" i="144"/>
  <c r="Y62" i="144"/>
  <c r="AU62" i="144"/>
  <c r="BQ62" i="144"/>
  <c r="CM62" i="144"/>
  <c r="DI62" i="144"/>
  <c r="C63" i="144"/>
  <c r="Y63" i="144"/>
  <c r="AU63" i="144"/>
  <c r="BQ63" i="144"/>
  <c r="CM63" i="144"/>
  <c r="DI63" i="144"/>
  <c r="C64" i="144"/>
  <c r="Y64" i="144"/>
  <c r="AU64" i="144"/>
  <c r="BQ64" i="144"/>
  <c r="CM64" i="144"/>
  <c r="DI64" i="144"/>
  <c r="C65" i="144"/>
  <c r="Y65" i="144"/>
  <c r="AU65" i="144"/>
  <c r="BQ65" i="144"/>
  <c r="CM65" i="144"/>
  <c r="DI65" i="144"/>
  <c r="C66" i="144"/>
  <c r="Y66" i="144"/>
  <c r="AU66" i="144"/>
  <c r="BQ66" i="144"/>
  <c r="CM66" i="144"/>
  <c r="DI66" i="144"/>
  <c r="C67" i="144"/>
  <c r="Y67" i="144"/>
  <c r="AU67" i="144"/>
  <c r="BQ67" i="144"/>
  <c r="CM67" i="144"/>
  <c r="DI67" i="144"/>
  <c r="C68" i="144"/>
  <c r="Y68" i="144"/>
  <c r="AU68" i="144"/>
  <c r="BQ68" i="144"/>
  <c r="CM68" i="144"/>
  <c r="DI68" i="144"/>
  <c r="C69" i="144"/>
  <c r="Y69" i="144"/>
  <c r="AU69" i="144"/>
  <c r="BQ69" i="144"/>
  <c r="CM69" i="144"/>
  <c r="DI69" i="144"/>
  <c r="C70" i="144"/>
  <c r="Y70" i="144"/>
  <c r="AU70" i="144"/>
  <c r="BQ70" i="144"/>
  <c r="CM70" i="144"/>
  <c r="DI70" i="144"/>
  <c r="D71" i="144"/>
  <c r="E71" i="144"/>
  <c r="F71" i="144"/>
  <c r="G71" i="144"/>
  <c r="H71" i="144"/>
  <c r="I71" i="144"/>
  <c r="J71" i="144"/>
  <c r="K71" i="144"/>
  <c r="L71" i="144"/>
  <c r="M71" i="144"/>
  <c r="N71" i="144"/>
  <c r="O71" i="144"/>
  <c r="P71" i="144"/>
  <c r="Q71" i="144"/>
  <c r="R71" i="144"/>
  <c r="S71" i="144"/>
  <c r="T71" i="144"/>
  <c r="U71" i="144"/>
  <c r="Z71" i="144"/>
  <c r="AA71" i="144"/>
  <c r="AB71" i="144"/>
  <c r="AC71" i="144"/>
  <c r="AD71" i="144"/>
  <c r="AE71" i="144"/>
  <c r="AF71" i="144"/>
  <c r="AG71" i="144"/>
  <c r="AH71" i="144"/>
  <c r="AI71" i="144"/>
  <c r="AJ71" i="144"/>
  <c r="AK71" i="144"/>
  <c r="AL71" i="144"/>
  <c r="AM71" i="144"/>
  <c r="AN71" i="144"/>
  <c r="AO71" i="144"/>
  <c r="AP71" i="144"/>
  <c r="AQ71" i="144"/>
  <c r="AV71" i="144"/>
  <c r="AW71" i="144"/>
  <c r="AX71" i="144"/>
  <c r="AY71" i="144"/>
  <c r="AZ71" i="144"/>
  <c r="BA71" i="144"/>
  <c r="BB71" i="144"/>
  <c r="BC71" i="144"/>
  <c r="BD71" i="144"/>
  <c r="BE71" i="144"/>
  <c r="BF71" i="144"/>
  <c r="BG71" i="144"/>
  <c r="BH71" i="144"/>
  <c r="BI71" i="144"/>
  <c r="BJ71" i="144"/>
  <c r="BK71" i="144"/>
  <c r="BL71" i="144"/>
  <c r="BM71" i="144"/>
  <c r="BR71" i="144"/>
  <c r="BS71" i="144"/>
  <c r="BT71" i="144"/>
  <c r="BU71" i="144"/>
  <c r="BV71" i="144"/>
  <c r="BW71" i="144"/>
  <c r="BX71" i="144"/>
  <c r="BY71" i="144"/>
  <c r="BZ71" i="144"/>
  <c r="CA71" i="144"/>
  <c r="CB71" i="144"/>
  <c r="CC71" i="144"/>
  <c r="CD71" i="144"/>
  <c r="CE71" i="144"/>
  <c r="CF71" i="144"/>
  <c r="CG71" i="144"/>
  <c r="CH71" i="144"/>
  <c r="CI71" i="144"/>
  <c r="CN71" i="144"/>
  <c r="CO71" i="144"/>
  <c r="CP71" i="144"/>
  <c r="CQ71" i="144"/>
  <c r="CR71" i="144"/>
  <c r="CS71" i="144"/>
  <c r="CT71" i="144"/>
  <c r="CU71" i="144"/>
  <c r="CV71" i="144"/>
  <c r="CW71" i="144"/>
  <c r="CX71" i="144"/>
  <c r="CY71" i="144"/>
  <c r="CZ71" i="144"/>
  <c r="DA71" i="144"/>
  <c r="DB71" i="144"/>
  <c r="DC71" i="144"/>
  <c r="DD71" i="144"/>
  <c r="DE71" i="144"/>
  <c r="DJ71" i="144"/>
  <c r="DK71" i="144"/>
  <c r="DL71" i="144"/>
  <c r="DM71" i="144"/>
  <c r="DN71" i="144"/>
  <c r="DO71" i="144"/>
  <c r="DP71" i="144"/>
  <c r="DQ71" i="144"/>
  <c r="DR71" i="144"/>
  <c r="DS71" i="144"/>
  <c r="DT71" i="144"/>
  <c r="DU71" i="144"/>
  <c r="DV71" i="144"/>
  <c r="DW71" i="144"/>
  <c r="DX71" i="144"/>
  <c r="DY71" i="144"/>
  <c r="DZ71" i="144"/>
  <c r="EA71" i="144"/>
  <c r="C72" i="144"/>
  <c r="Y72" i="144"/>
  <c r="AU72" i="144"/>
  <c r="BQ72" i="144"/>
  <c r="CM72" i="144"/>
  <c r="DI72" i="144"/>
  <c r="C73" i="144"/>
  <c r="Y73" i="144"/>
  <c r="AU73" i="144"/>
  <c r="BQ73" i="144"/>
  <c r="CM73" i="144"/>
  <c r="DI73" i="144"/>
  <c r="C74" i="144"/>
  <c r="Y74" i="144"/>
  <c r="AU74" i="144"/>
  <c r="BQ74" i="144"/>
  <c r="CM74" i="144"/>
  <c r="DI74" i="144"/>
  <c r="C75" i="144"/>
  <c r="Y75" i="144"/>
  <c r="AU75" i="144"/>
  <c r="BQ75" i="144"/>
  <c r="CM75" i="144"/>
  <c r="DI75" i="144"/>
  <c r="C76" i="144"/>
  <c r="Y76" i="144"/>
  <c r="AU76" i="144"/>
  <c r="BQ76" i="144"/>
  <c r="CM76" i="144"/>
  <c r="DI76" i="144"/>
  <c r="C77" i="144"/>
  <c r="Y77" i="144"/>
  <c r="AU77" i="144"/>
  <c r="BQ77" i="144"/>
  <c r="CM77" i="144"/>
  <c r="DI77" i="144"/>
  <c r="C78" i="144"/>
  <c r="Y78" i="144"/>
  <c r="AU78" i="144"/>
  <c r="BQ78" i="144"/>
  <c r="CM78" i="144"/>
  <c r="DI78" i="144"/>
  <c r="C79" i="144"/>
  <c r="Y79" i="144"/>
  <c r="AU79" i="144"/>
  <c r="BQ79" i="144"/>
  <c r="CM79" i="144"/>
  <c r="DI79" i="144"/>
  <c r="C80" i="144"/>
  <c r="Y80" i="144"/>
  <c r="AU80" i="144"/>
  <c r="BQ80" i="144"/>
  <c r="CM80" i="144"/>
  <c r="DI80" i="144"/>
  <c r="C81" i="144"/>
  <c r="Y81" i="144"/>
  <c r="AU81" i="144"/>
  <c r="BQ81" i="144"/>
  <c r="CM81" i="144"/>
  <c r="DI81" i="144"/>
  <c r="D82" i="144"/>
  <c r="E82" i="144"/>
  <c r="F82" i="144"/>
  <c r="G82" i="144"/>
  <c r="H82" i="144"/>
  <c r="I82" i="144"/>
  <c r="J82" i="144"/>
  <c r="K82" i="144"/>
  <c r="L82" i="144"/>
  <c r="M82" i="144"/>
  <c r="N82" i="144"/>
  <c r="O82" i="144"/>
  <c r="P82" i="144"/>
  <c r="Q82" i="144"/>
  <c r="R82" i="144"/>
  <c r="S82" i="144"/>
  <c r="T82" i="144"/>
  <c r="U82" i="144"/>
  <c r="Z82" i="144"/>
  <c r="AA82" i="144"/>
  <c r="AB82" i="144"/>
  <c r="AC82" i="144"/>
  <c r="AD82" i="144"/>
  <c r="AE82" i="144"/>
  <c r="AF82" i="144"/>
  <c r="AG82" i="144"/>
  <c r="AH82" i="144"/>
  <c r="AI82" i="144"/>
  <c r="AJ82" i="144"/>
  <c r="AK82" i="144"/>
  <c r="AL82" i="144"/>
  <c r="AM82" i="144"/>
  <c r="AN82" i="144"/>
  <c r="AO82" i="144"/>
  <c r="AP82" i="144"/>
  <c r="AQ82" i="144"/>
  <c r="AV82" i="144"/>
  <c r="AW82" i="144"/>
  <c r="AX82" i="144"/>
  <c r="AY82" i="144"/>
  <c r="AZ82" i="144"/>
  <c r="BA82" i="144"/>
  <c r="BB82" i="144"/>
  <c r="BC82" i="144"/>
  <c r="BD82" i="144"/>
  <c r="BE82" i="144"/>
  <c r="BF82" i="144"/>
  <c r="BG82" i="144"/>
  <c r="BH82" i="144"/>
  <c r="BI82" i="144"/>
  <c r="BJ82" i="144"/>
  <c r="BK82" i="144"/>
  <c r="BL82" i="144"/>
  <c r="BM82" i="144"/>
  <c r="BR82" i="144"/>
  <c r="BS82" i="144"/>
  <c r="BT82" i="144"/>
  <c r="BU82" i="144"/>
  <c r="BV82" i="144"/>
  <c r="BW82" i="144"/>
  <c r="BX82" i="144"/>
  <c r="BY82" i="144"/>
  <c r="BZ82" i="144"/>
  <c r="CA82" i="144"/>
  <c r="CB82" i="144"/>
  <c r="CC82" i="144"/>
  <c r="CD82" i="144"/>
  <c r="CE82" i="144"/>
  <c r="CF82" i="144"/>
  <c r="CG82" i="144"/>
  <c r="CH82" i="144"/>
  <c r="CI82" i="144"/>
  <c r="CN82" i="144"/>
  <c r="CO82" i="144"/>
  <c r="CP82" i="144"/>
  <c r="CQ82" i="144"/>
  <c r="CR82" i="144"/>
  <c r="CS82" i="144"/>
  <c r="CT82" i="144"/>
  <c r="CU82" i="144"/>
  <c r="CV82" i="144"/>
  <c r="CW82" i="144"/>
  <c r="CX82" i="144"/>
  <c r="CY82" i="144"/>
  <c r="CZ82" i="144"/>
  <c r="DA82" i="144"/>
  <c r="DB82" i="144"/>
  <c r="DC82" i="144"/>
  <c r="DD82" i="144"/>
  <c r="DE82" i="144"/>
  <c r="DJ82" i="144"/>
  <c r="DK82" i="144"/>
  <c r="DL82" i="144"/>
  <c r="DM82" i="144"/>
  <c r="DN82" i="144"/>
  <c r="DO82" i="144"/>
  <c r="DP82" i="144"/>
  <c r="DQ82" i="144"/>
  <c r="DR82" i="144"/>
  <c r="DS82" i="144"/>
  <c r="DT82" i="144"/>
  <c r="DU82" i="144"/>
  <c r="DV82" i="144"/>
  <c r="DW82" i="144"/>
  <c r="DX82" i="144"/>
  <c r="DY82" i="144"/>
  <c r="DZ82" i="144"/>
  <c r="EA82" i="144"/>
  <c r="C83" i="144"/>
  <c r="Y83" i="144"/>
  <c r="Y82" i="144" s="1"/>
  <c r="AU83" i="144"/>
  <c r="BQ83" i="144"/>
  <c r="CM83" i="144"/>
  <c r="DI83" i="144"/>
  <c r="C84" i="144"/>
  <c r="Y84" i="144"/>
  <c r="AU84" i="144"/>
  <c r="BQ84" i="144"/>
  <c r="CM84" i="144"/>
  <c r="DI84" i="144"/>
  <c r="C85" i="144"/>
  <c r="Y85" i="144"/>
  <c r="AU85" i="144"/>
  <c r="BQ85" i="144"/>
  <c r="CM85" i="144"/>
  <c r="DI85" i="144"/>
  <c r="C86" i="144"/>
  <c r="Y86" i="144"/>
  <c r="AU86" i="144"/>
  <c r="BQ86" i="144"/>
  <c r="CM86" i="144"/>
  <c r="DI86" i="144"/>
  <c r="C87" i="144"/>
  <c r="Y87" i="144"/>
  <c r="AU87" i="144"/>
  <c r="BQ87" i="144"/>
  <c r="CM87" i="144"/>
  <c r="DI87" i="144"/>
  <c r="C88" i="144"/>
  <c r="Y88" i="144"/>
  <c r="AU88" i="144"/>
  <c r="BQ88" i="144"/>
  <c r="CM88" i="144"/>
  <c r="DI88" i="144"/>
  <c r="C89" i="144"/>
  <c r="Y89" i="144"/>
  <c r="AU89" i="144"/>
  <c r="BQ89" i="144"/>
  <c r="CM89" i="144"/>
  <c r="DI89" i="144"/>
  <c r="C90" i="144"/>
  <c r="Y90" i="144"/>
  <c r="AU90" i="144"/>
  <c r="BQ90" i="144"/>
  <c r="CM90" i="144"/>
  <c r="DI90" i="144"/>
  <c r="C91" i="144"/>
  <c r="Y91" i="144"/>
  <c r="AU91" i="144"/>
  <c r="BQ91" i="144"/>
  <c r="CM91" i="144"/>
  <c r="DI91" i="144"/>
  <c r="C92" i="144"/>
  <c r="Y92" i="144"/>
  <c r="AU92" i="144"/>
  <c r="BQ92" i="144"/>
  <c r="CM92" i="144"/>
  <c r="DI92" i="144"/>
  <c r="D93" i="144"/>
  <c r="E93" i="144"/>
  <c r="F93" i="144"/>
  <c r="G93" i="144"/>
  <c r="H93" i="144"/>
  <c r="I93" i="144"/>
  <c r="J93" i="144"/>
  <c r="K93" i="144"/>
  <c r="L93" i="144"/>
  <c r="M93" i="144"/>
  <c r="N93" i="144"/>
  <c r="O93" i="144"/>
  <c r="P93" i="144"/>
  <c r="Q93" i="144"/>
  <c r="R93" i="144"/>
  <c r="S93" i="144"/>
  <c r="T93" i="144"/>
  <c r="U93" i="144"/>
  <c r="Z93" i="144"/>
  <c r="AA93" i="144"/>
  <c r="AB93" i="144"/>
  <c r="AC93" i="144"/>
  <c r="AD93" i="144"/>
  <c r="AE93" i="144"/>
  <c r="AF93" i="144"/>
  <c r="AG93" i="144"/>
  <c r="AH93" i="144"/>
  <c r="AI93" i="144"/>
  <c r="AJ93" i="144"/>
  <c r="AK93" i="144"/>
  <c r="AL93" i="144"/>
  <c r="AM93" i="144"/>
  <c r="AN93" i="144"/>
  <c r="AO93" i="144"/>
  <c r="AP93" i="144"/>
  <c r="AQ93" i="144"/>
  <c r="AV93" i="144"/>
  <c r="AW93" i="144"/>
  <c r="AX93" i="144"/>
  <c r="AY93" i="144"/>
  <c r="AZ93" i="144"/>
  <c r="BA93" i="144"/>
  <c r="BB93" i="144"/>
  <c r="BC93" i="144"/>
  <c r="BD93" i="144"/>
  <c r="BE93" i="144"/>
  <c r="BF93" i="144"/>
  <c r="BG93" i="144"/>
  <c r="BH93" i="144"/>
  <c r="BI93" i="144"/>
  <c r="BJ93" i="144"/>
  <c r="BK93" i="144"/>
  <c r="BL93" i="144"/>
  <c r="BM93" i="144"/>
  <c r="BR93" i="144"/>
  <c r="BS93" i="144"/>
  <c r="BT93" i="144"/>
  <c r="BU93" i="144"/>
  <c r="BV93" i="144"/>
  <c r="BW93" i="144"/>
  <c r="BX93" i="144"/>
  <c r="BY93" i="144"/>
  <c r="BZ93" i="144"/>
  <c r="CA93" i="144"/>
  <c r="CB93" i="144"/>
  <c r="CC93" i="144"/>
  <c r="CD93" i="144"/>
  <c r="CE93" i="144"/>
  <c r="CF93" i="144"/>
  <c r="CG93" i="144"/>
  <c r="CH93" i="144"/>
  <c r="CI93" i="144"/>
  <c r="CN93" i="144"/>
  <c r="CO93" i="144"/>
  <c r="CP93" i="144"/>
  <c r="CQ93" i="144"/>
  <c r="CR93" i="144"/>
  <c r="CS93" i="144"/>
  <c r="CT93" i="144"/>
  <c r="CU93" i="144"/>
  <c r="CV93" i="144"/>
  <c r="CW93" i="144"/>
  <c r="CX93" i="144"/>
  <c r="CY93" i="144"/>
  <c r="CZ93" i="144"/>
  <c r="DA93" i="144"/>
  <c r="DB93" i="144"/>
  <c r="DC93" i="144"/>
  <c r="DD93" i="144"/>
  <c r="DE93" i="144"/>
  <c r="DJ93" i="144"/>
  <c r="DK93" i="144"/>
  <c r="DL93" i="144"/>
  <c r="DM93" i="144"/>
  <c r="DN93" i="144"/>
  <c r="DO93" i="144"/>
  <c r="DP93" i="144"/>
  <c r="DQ93" i="144"/>
  <c r="DR93" i="144"/>
  <c r="DS93" i="144"/>
  <c r="DT93" i="144"/>
  <c r="DU93" i="144"/>
  <c r="DV93" i="144"/>
  <c r="DW93" i="144"/>
  <c r="DX93" i="144"/>
  <c r="DY93" i="144"/>
  <c r="DZ93" i="144"/>
  <c r="EA93" i="144"/>
  <c r="C94" i="144"/>
  <c r="Y94" i="144"/>
  <c r="AU94" i="144"/>
  <c r="AU93" i="144" s="1"/>
  <c r="BQ94" i="144"/>
  <c r="CM94" i="144"/>
  <c r="DI94" i="144"/>
  <c r="C95" i="144"/>
  <c r="Y95" i="144"/>
  <c r="AU95" i="144"/>
  <c r="BQ95" i="144"/>
  <c r="CM95" i="144"/>
  <c r="DI95" i="144"/>
  <c r="C96" i="144"/>
  <c r="Y96" i="144"/>
  <c r="AU96" i="144"/>
  <c r="BQ96" i="144"/>
  <c r="CM96" i="144"/>
  <c r="DI96" i="144"/>
  <c r="C97" i="144"/>
  <c r="Y97" i="144"/>
  <c r="AU97" i="144"/>
  <c r="BQ97" i="144"/>
  <c r="CM97" i="144"/>
  <c r="DI97" i="144"/>
  <c r="C98" i="144"/>
  <c r="Y98" i="144"/>
  <c r="AU98" i="144"/>
  <c r="BQ98" i="144"/>
  <c r="CM98" i="144"/>
  <c r="DI98" i="144"/>
  <c r="C99" i="144"/>
  <c r="Y99" i="144"/>
  <c r="AU99" i="144"/>
  <c r="BQ99" i="144"/>
  <c r="CM99" i="144"/>
  <c r="DI99" i="144"/>
  <c r="C100" i="144"/>
  <c r="Y100" i="144"/>
  <c r="AU100" i="144"/>
  <c r="BQ100" i="144"/>
  <c r="CM100" i="144"/>
  <c r="DI100" i="144"/>
  <c r="C101" i="144"/>
  <c r="Y101" i="144"/>
  <c r="AU101" i="144"/>
  <c r="BQ101" i="144"/>
  <c r="CM101" i="144"/>
  <c r="DI101" i="144"/>
  <c r="C102" i="144"/>
  <c r="Y102" i="144"/>
  <c r="AU102" i="144"/>
  <c r="BQ102" i="144"/>
  <c r="CM102" i="144"/>
  <c r="DI102" i="144"/>
  <c r="C103" i="144"/>
  <c r="Y103" i="144"/>
  <c r="AU103" i="144"/>
  <c r="BQ103" i="144"/>
  <c r="CM103" i="144"/>
  <c r="DI103" i="144"/>
  <c r="D104" i="144"/>
  <c r="E104" i="144"/>
  <c r="F104" i="144"/>
  <c r="G104" i="144"/>
  <c r="H104" i="144"/>
  <c r="I104" i="144"/>
  <c r="J104" i="144"/>
  <c r="K104" i="144"/>
  <c r="L104" i="144"/>
  <c r="M104" i="144"/>
  <c r="N104" i="144"/>
  <c r="O104" i="144"/>
  <c r="P104" i="144"/>
  <c r="Q104" i="144"/>
  <c r="R104" i="144"/>
  <c r="S104" i="144"/>
  <c r="T104" i="144"/>
  <c r="U104" i="144"/>
  <c r="Z104" i="144"/>
  <c r="AA104" i="144"/>
  <c r="AB104" i="144"/>
  <c r="AC104" i="144"/>
  <c r="AD104" i="144"/>
  <c r="AE104" i="144"/>
  <c r="AF104" i="144"/>
  <c r="AG104" i="144"/>
  <c r="AH104" i="144"/>
  <c r="AI104" i="144"/>
  <c r="AJ104" i="144"/>
  <c r="AK104" i="144"/>
  <c r="AL104" i="144"/>
  <c r="AM104" i="144"/>
  <c r="AN104" i="144"/>
  <c r="AO104" i="144"/>
  <c r="AP104" i="144"/>
  <c r="AQ104" i="144"/>
  <c r="AV104" i="144"/>
  <c r="AW104" i="144"/>
  <c r="AX104" i="144"/>
  <c r="AY104" i="144"/>
  <c r="AZ104" i="144"/>
  <c r="BA104" i="144"/>
  <c r="BB104" i="144"/>
  <c r="BC104" i="144"/>
  <c r="BD104" i="144"/>
  <c r="BE104" i="144"/>
  <c r="BF104" i="144"/>
  <c r="BG104" i="144"/>
  <c r="BH104" i="144"/>
  <c r="BI104" i="144"/>
  <c r="BJ104" i="144"/>
  <c r="BK104" i="144"/>
  <c r="BL104" i="144"/>
  <c r="BM104" i="144"/>
  <c r="BR104" i="144"/>
  <c r="BS104" i="144"/>
  <c r="BT104" i="144"/>
  <c r="BU104" i="144"/>
  <c r="BV104" i="144"/>
  <c r="BW104" i="144"/>
  <c r="BX104" i="144"/>
  <c r="BY104" i="144"/>
  <c r="BZ104" i="144"/>
  <c r="CA104" i="144"/>
  <c r="CB104" i="144"/>
  <c r="CC104" i="144"/>
  <c r="CD104" i="144"/>
  <c r="CE104" i="144"/>
  <c r="CF104" i="144"/>
  <c r="CG104" i="144"/>
  <c r="CH104" i="144"/>
  <c r="CI104" i="144"/>
  <c r="CN104" i="144"/>
  <c r="CO104" i="144"/>
  <c r="CP104" i="144"/>
  <c r="CQ104" i="144"/>
  <c r="CR104" i="144"/>
  <c r="CS104" i="144"/>
  <c r="CT104" i="144"/>
  <c r="CU104" i="144"/>
  <c r="CV104" i="144"/>
  <c r="CW104" i="144"/>
  <c r="CX104" i="144"/>
  <c r="CY104" i="144"/>
  <c r="CZ104" i="144"/>
  <c r="DA104" i="144"/>
  <c r="DB104" i="144"/>
  <c r="DC104" i="144"/>
  <c r="DD104" i="144"/>
  <c r="DE104" i="144"/>
  <c r="DJ104" i="144"/>
  <c r="DK104" i="144"/>
  <c r="DL104" i="144"/>
  <c r="DM104" i="144"/>
  <c r="DN104" i="144"/>
  <c r="DO104" i="144"/>
  <c r="DP104" i="144"/>
  <c r="DQ104" i="144"/>
  <c r="DR104" i="144"/>
  <c r="DS104" i="144"/>
  <c r="DT104" i="144"/>
  <c r="DU104" i="144"/>
  <c r="DV104" i="144"/>
  <c r="DW104" i="144"/>
  <c r="DX104" i="144"/>
  <c r="DY104" i="144"/>
  <c r="DZ104" i="144"/>
  <c r="EA104" i="144"/>
  <c r="C105" i="144"/>
  <c r="Y105" i="144"/>
  <c r="AU105" i="144"/>
  <c r="BQ105" i="144"/>
  <c r="CM105" i="144"/>
  <c r="DI105" i="144"/>
  <c r="C106" i="144"/>
  <c r="Y106" i="144"/>
  <c r="AU106" i="144"/>
  <c r="BQ106" i="144"/>
  <c r="CM106" i="144"/>
  <c r="DI106" i="144"/>
  <c r="C107" i="144"/>
  <c r="Y107" i="144"/>
  <c r="AU107" i="144"/>
  <c r="BQ107" i="144"/>
  <c r="CM107" i="144"/>
  <c r="DI107" i="144"/>
  <c r="C108" i="144"/>
  <c r="Y108" i="144"/>
  <c r="AU108" i="144"/>
  <c r="BQ108" i="144"/>
  <c r="CM108" i="144"/>
  <c r="DI108" i="144"/>
  <c r="C109" i="144"/>
  <c r="Y109" i="144"/>
  <c r="AU109" i="144"/>
  <c r="BQ109" i="144"/>
  <c r="CM109" i="144"/>
  <c r="DI109" i="144"/>
  <c r="C110" i="144"/>
  <c r="Y110" i="144"/>
  <c r="AU110" i="144"/>
  <c r="BQ110" i="144"/>
  <c r="CM110" i="144"/>
  <c r="DI110" i="144"/>
  <c r="C111" i="144"/>
  <c r="Y111" i="144"/>
  <c r="AU111" i="144"/>
  <c r="BQ111" i="144"/>
  <c r="CM111" i="144"/>
  <c r="DI111" i="144"/>
  <c r="C112" i="144"/>
  <c r="Y112" i="144"/>
  <c r="AU112" i="144"/>
  <c r="BQ112" i="144"/>
  <c r="CM112" i="144"/>
  <c r="DI112" i="144"/>
  <c r="C113" i="144"/>
  <c r="Y113" i="144"/>
  <c r="AU113" i="144"/>
  <c r="BQ113" i="144"/>
  <c r="CM113" i="144"/>
  <c r="DI113" i="144"/>
  <c r="C114" i="144"/>
  <c r="Y114" i="144"/>
  <c r="AU114" i="144"/>
  <c r="BQ114" i="144"/>
  <c r="CM114" i="144"/>
  <c r="DI114" i="144"/>
  <c r="D115" i="144"/>
  <c r="E115" i="144"/>
  <c r="F115" i="144"/>
  <c r="G115" i="144"/>
  <c r="H115" i="144"/>
  <c r="I115" i="144"/>
  <c r="J115" i="144"/>
  <c r="K115" i="144"/>
  <c r="L115" i="144"/>
  <c r="M115" i="144"/>
  <c r="N115" i="144"/>
  <c r="O115" i="144"/>
  <c r="P115" i="144"/>
  <c r="Q115" i="144"/>
  <c r="R115" i="144"/>
  <c r="S115" i="144"/>
  <c r="T115" i="144"/>
  <c r="U115" i="144"/>
  <c r="Z115" i="144"/>
  <c r="AA115" i="144"/>
  <c r="AB115" i="144"/>
  <c r="AC115" i="144"/>
  <c r="AD115" i="144"/>
  <c r="AE115" i="144"/>
  <c r="AF115" i="144"/>
  <c r="AG115" i="144"/>
  <c r="AH115" i="144"/>
  <c r="AI115" i="144"/>
  <c r="AJ115" i="144"/>
  <c r="AK115" i="144"/>
  <c r="AL115" i="144"/>
  <c r="AM115" i="144"/>
  <c r="AN115" i="144"/>
  <c r="AO115" i="144"/>
  <c r="AP115" i="144"/>
  <c r="AQ115" i="144"/>
  <c r="AV115" i="144"/>
  <c r="AW115" i="144"/>
  <c r="AX115" i="144"/>
  <c r="AY115" i="144"/>
  <c r="AZ115" i="144"/>
  <c r="BA115" i="144"/>
  <c r="BB115" i="144"/>
  <c r="BC115" i="144"/>
  <c r="BD115" i="144"/>
  <c r="BE115" i="144"/>
  <c r="BF115" i="144"/>
  <c r="BG115" i="144"/>
  <c r="BH115" i="144"/>
  <c r="BI115" i="144"/>
  <c r="BJ115" i="144"/>
  <c r="BK115" i="144"/>
  <c r="BL115" i="144"/>
  <c r="BM115" i="144"/>
  <c r="BR115" i="144"/>
  <c r="BS115" i="144"/>
  <c r="BT115" i="144"/>
  <c r="BU115" i="144"/>
  <c r="BV115" i="144"/>
  <c r="BW115" i="144"/>
  <c r="BX115" i="144"/>
  <c r="BY115" i="144"/>
  <c r="BZ115" i="144"/>
  <c r="CA115" i="144"/>
  <c r="CB115" i="144"/>
  <c r="CC115" i="144"/>
  <c r="CD115" i="144"/>
  <c r="CE115" i="144"/>
  <c r="CF115" i="144"/>
  <c r="CG115" i="144"/>
  <c r="CH115" i="144"/>
  <c r="CI115" i="144"/>
  <c r="CN115" i="144"/>
  <c r="CO115" i="144"/>
  <c r="CP115" i="144"/>
  <c r="CQ115" i="144"/>
  <c r="CR115" i="144"/>
  <c r="CS115" i="144"/>
  <c r="CT115" i="144"/>
  <c r="CU115" i="144"/>
  <c r="CV115" i="144"/>
  <c r="CW115" i="144"/>
  <c r="CX115" i="144"/>
  <c r="CY115" i="144"/>
  <c r="CZ115" i="144"/>
  <c r="DA115" i="144"/>
  <c r="DB115" i="144"/>
  <c r="DC115" i="144"/>
  <c r="DD115" i="144"/>
  <c r="DE115" i="144"/>
  <c r="DJ115" i="144"/>
  <c r="DK115" i="144"/>
  <c r="DL115" i="144"/>
  <c r="DM115" i="144"/>
  <c r="DN115" i="144"/>
  <c r="DO115" i="144"/>
  <c r="DP115" i="144"/>
  <c r="DQ115" i="144"/>
  <c r="DR115" i="144"/>
  <c r="DS115" i="144"/>
  <c r="DT115" i="144"/>
  <c r="DU115" i="144"/>
  <c r="DV115" i="144"/>
  <c r="DW115" i="144"/>
  <c r="DX115" i="144"/>
  <c r="DY115" i="144"/>
  <c r="DZ115" i="144"/>
  <c r="EA115" i="144"/>
  <c r="C116" i="144"/>
  <c r="Y116" i="144"/>
  <c r="Y115" i="144" s="1"/>
  <c r="AU116" i="144"/>
  <c r="BQ116" i="144"/>
  <c r="CM116" i="144"/>
  <c r="DI116" i="144"/>
  <c r="C117" i="144"/>
  <c r="Y117" i="144"/>
  <c r="AU117" i="144"/>
  <c r="BQ117" i="144"/>
  <c r="CM117" i="144"/>
  <c r="DI117" i="144"/>
  <c r="C118" i="144"/>
  <c r="Y118" i="144"/>
  <c r="AU118" i="144"/>
  <c r="BQ118" i="144"/>
  <c r="CM118" i="144"/>
  <c r="DI118" i="144"/>
  <c r="C119" i="144"/>
  <c r="Y119" i="144"/>
  <c r="AU119" i="144"/>
  <c r="BQ119" i="144"/>
  <c r="CM119" i="144"/>
  <c r="DI119" i="144"/>
  <c r="C120" i="144"/>
  <c r="Y120" i="144"/>
  <c r="AU120" i="144"/>
  <c r="BQ120" i="144"/>
  <c r="CM120" i="144"/>
  <c r="DI120" i="144"/>
  <c r="C121" i="144"/>
  <c r="Y121" i="144"/>
  <c r="AU121" i="144"/>
  <c r="BQ121" i="144"/>
  <c r="CM121" i="144"/>
  <c r="DI121" i="144"/>
  <c r="C122" i="144"/>
  <c r="Y122" i="144"/>
  <c r="AU122" i="144"/>
  <c r="BQ122" i="144"/>
  <c r="CM122" i="144"/>
  <c r="DI122" i="144"/>
  <c r="C123" i="144"/>
  <c r="Y123" i="144"/>
  <c r="AU123" i="144"/>
  <c r="BQ123" i="144"/>
  <c r="CM123" i="144"/>
  <c r="DI123" i="144"/>
  <c r="C124" i="144"/>
  <c r="Y124" i="144"/>
  <c r="AU124" i="144"/>
  <c r="BQ124" i="144"/>
  <c r="CM124" i="144"/>
  <c r="DI124" i="144"/>
  <c r="C125" i="144"/>
  <c r="Y125" i="144"/>
  <c r="AU125" i="144"/>
  <c r="BQ125" i="144"/>
  <c r="CM125" i="144"/>
  <c r="DI125" i="144"/>
  <c r="E5" i="143"/>
  <c r="F5" i="143"/>
  <c r="G5" i="143"/>
  <c r="H5" i="143"/>
  <c r="I5" i="143"/>
  <c r="J5" i="143"/>
  <c r="K5" i="143"/>
  <c r="L5" i="143"/>
  <c r="M5" i="143"/>
  <c r="N5" i="143"/>
  <c r="O5" i="143"/>
  <c r="P5" i="143"/>
  <c r="Q5" i="143"/>
  <c r="R5" i="143"/>
  <c r="S5" i="143"/>
  <c r="T5" i="143"/>
  <c r="U5" i="143"/>
  <c r="V5" i="143"/>
  <c r="W5" i="143"/>
  <c r="X5" i="143"/>
  <c r="Y5" i="143"/>
  <c r="Z5" i="143"/>
  <c r="AA5" i="143"/>
  <c r="AB5" i="143"/>
  <c r="AC5" i="143"/>
  <c r="AD5" i="143"/>
  <c r="AE5" i="143"/>
  <c r="AF5" i="143"/>
  <c r="AG5" i="143"/>
  <c r="AH5" i="143"/>
  <c r="E6" i="143"/>
  <c r="F6" i="143"/>
  <c r="G6" i="143"/>
  <c r="H6" i="143"/>
  <c r="I6" i="143"/>
  <c r="J6" i="143"/>
  <c r="K6" i="143"/>
  <c r="L6" i="143"/>
  <c r="M6" i="143"/>
  <c r="N6" i="143"/>
  <c r="O6" i="143"/>
  <c r="P6" i="143"/>
  <c r="Q6" i="143"/>
  <c r="R6" i="143"/>
  <c r="S6" i="143"/>
  <c r="T6" i="143"/>
  <c r="U6" i="143"/>
  <c r="V6" i="143"/>
  <c r="W6" i="143"/>
  <c r="X6" i="143"/>
  <c r="Y6" i="143"/>
  <c r="Z6" i="143"/>
  <c r="AA6" i="143"/>
  <c r="AB6" i="143"/>
  <c r="AC6" i="143"/>
  <c r="AD6" i="143"/>
  <c r="AE6" i="143"/>
  <c r="AF6" i="143"/>
  <c r="AG6" i="143"/>
  <c r="AH6" i="143"/>
  <c r="E7" i="143"/>
  <c r="C7" i="143" s="1"/>
  <c r="H40" i="146" s="1"/>
  <c r="F7" i="143"/>
  <c r="G7" i="143"/>
  <c r="H7" i="143"/>
  <c r="I7" i="143"/>
  <c r="J7" i="143"/>
  <c r="K7" i="143"/>
  <c r="L7" i="143"/>
  <c r="M7" i="143"/>
  <c r="N7" i="143"/>
  <c r="O7" i="143"/>
  <c r="P7" i="143"/>
  <c r="Q7" i="143"/>
  <c r="R7" i="143"/>
  <c r="S7" i="143"/>
  <c r="T7" i="143"/>
  <c r="U7" i="143"/>
  <c r="V7" i="143"/>
  <c r="W7" i="143"/>
  <c r="X7" i="143"/>
  <c r="Y7" i="143"/>
  <c r="Z7" i="143"/>
  <c r="AA7" i="143"/>
  <c r="AB7" i="143"/>
  <c r="AC7" i="143"/>
  <c r="AD7" i="143"/>
  <c r="AE7" i="143"/>
  <c r="AF7" i="143"/>
  <c r="AG7" i="143"/>
  <c r="AH7" i="143"/>
  <c r="E8" i="143"/>
  <c r="F8" i="143"/>
  <c r="G8" i="143"/>
  <c r="H8" i="143"/>
  <c r="I8" i="143"/>
  <c r="J8" i="143"/>
  <c r="K8" i="143"/>
  <c r="C8" i="143" s="1"/>
  <c r="H42" i="146" s="1"/>
  <c r="L8" i="143"/>
  <c r="M8" i="143"/>
  <c r="N8" i="143"/>
  <c r="O8" i="143"/>
  <c r="P8" i="143"/>
  <c r="Q8" i="143"/>
  <c r="R8" i="143"/>
  <c r="S8" i="143"/>
  <c r="T8" i="143"/>
  <c r="U8" i="143"/>
  <c r="V8" i="143"/>
  <c r="W8" i="143"/>
  <c r="X8" i="143"/>
  <c r="Y8" i="143"/>
  <c r="Z8" i="143"/>
  <c r="AA8" i="143"/>
  <c r="AB8" i="143"/>
  <c r="AC8" i="143"/>
  <c r="AD8" i="143"/>
  <c r="AE8" i="143"/>
  <c r="AF8" i="143"/>
  <c r="AG8" i="143"/>
  <c r="AH8" i="143"/>
  <c r="E9" i="143"/>
  <c r="F9" i="143"/>
  <c r="G9" i="143"/>
  <c r="H9" i="143"/>
  <c r="I9" i="143"/>
  <c r="J9" i="143"/>
  <c r="K9" i="143"/>
  <c r="L9" i="143"/>
  <c r="M9" i="143"/>
  <c r="N9" i="143"/>
  <c r="O9" i="143"/>
  <c r="P9" i="143"/>
  <c r="Q9" i="143"/>
  <c r="R9" i="143"/>
  <c r="S9" i="143"/>
  <c r="T9" i="143"/>
  <c r="U9" i="143"/>
  <c r="V9" i="143"/>
  <c r="W9" i="143"/>
  <c r="X9" i="143"/>
  <c r="Y9" i="143"/>
  <c r="Z9" i="143"/>
  <c r="AA9" i="143"/>
  <c r="AB9" i="143"/>
  <c r="AC9" i="143"/>
  <c r="AD9" i="143"/>
  <c r="AE9" i="143"/>
  <c r="AF9" i="143"/>
  <c r="AG9" i="143"/>
  <c r="AH9" i="143"/>
  <c r="E10" i="143"/>
  <c r="F10" i="143"/>
  <c r="G10" i="143"/>
  <c r="H10" i="143"/>
  <c r="I10" i="143"/>
  <c r="J10" i="143"/>
  <c r="K10" i="143"/>
  <c r="L10" i="143"/>
  <c r="M10" i="143"/>
  <c r="N10" i="143"/>
  <c r="O10" i="143"/>
  <c r="P10" i="143"/>
  <c r="Q10" i="143"/>
  <c r="R10" i="143"/>
  <c r="S10" i="143"/>
  <c r="T10" i="143"/>
  <c r="U10" i="143"/>
  <c r="V10" i="143"/>
  <c r="W10" i="143"/>
  <c r="X10" i="143"/>
  <c r="Y10" i="143"/>
  <c r="Z10" i="143"/>
  <c r="AA10" i="143"/>
  <c r="AB10" i="143"/>
  <c r="AC10" i="143"/>
  <c r="AD10" i="143"/>
  <c r="AE10" i="143"/>
  <c r="AF10" i="143"/>
  <c r="AG10" i="143"/>
  <c r="AH10" i="143"/>
  <c r="E11" i="143"/>
  <c r="F11" i="143"/>
  <c r="G11" i="143"/>
  <c r="H11" i="143"/>
  <c r="I11" i="143"/>
  <c r="J11" i="143"/>
  <c r="K11" i="143"/>
  <c r="L11" i="143"/>
  <c r="M11" i="143"/>
  <c r="N11" i="143"/>
  <c r="O11" i="143"/>
  <c r="P11" i="143"/>
  <c r="Q11" i="143"/>
  <c r="R11" i="143"/>
  <c r="S11" i="143"/>
  <c r="T11" i="143"/>
  <c r="U11" i="143"/>
  <c r="V11" i="143"/>
  <c r="W11" i="143"/>
  <c r="X11" i="143"/>
  <c r="Y11" i="143"/>
  <c r="Z11" i="143"/>
  <c r="AA11" i="143"/>
  <c r="AB11" i="143"/>
  <c r="AC11" i="143"/>
  <c r="AD11" i="143"/>
  <c r="AE11" i="143"/>
  <c r="AF11" i="143"/>
  <c r="AG11" i="143"/>
  <c r="AH11" i="143"/>
  <c r="E12" i="143"/>
  <c r="F12" i="143"/>
  <c r="G12" i="143"/>
  <c r="H12" i="143"/>
  <c r="I12" i="143"/>
  <c r="J12" i="143"/>
  <c r="K12" i="143"/>
  <c r="L12" i="143"/>
  <c r="M12" i="143"/>
  <c r="N12" i="143"/>
  <c r="O12" i="143"/>
  <c r="P12" i="143"/>
  <c r="Q12" i="143"/>
  <c r="R12" i="143"/>
  <c r="S12" i="143"/>
  <c r="T12" i="143"/>
  <c r="U12" i="143"/>
  <c r="V12" i="143"/>
  <c r="W12" i="143"/>
  <c r="X12" i="143"/>
  <c r="Y12" i="143"/>
  <c r="Z12" i="143"/>
  <c r="AA12" i="143"/>
  <c r="AB12" i="143"/>
  <c r="AC12" i="143"/>
  <c r="AD12" i="143"/>
  <c r="AE12" i="143"/>
  <c r="AF12" i="143"/>
  <c r="AG12" i="143"/>
  <c r="AH12" i="143"/>
  <c r="E13" i="143"/>
  <c r="F13" i="143"/>
  <c r="G13" i="143"/>
  <c r="H13" i="143"/>
  <c r="I13" i="143"/>
  <c r="J13" i="143"/>
  <c r="K13" i="143"/>
  <c r="L13" i="143"/>
  <c r="M13" i="143"/>
  <c r="N13" i="143"/>
  <c r="O13" i="143"/>
  <c r="P13" i="143"/>
  <c r="Q13" i="143"/>
  <c r="R13" i="143"/>
  <c r="S13" i="143"/>
  <c r="T13" i="143"/>
  <c r="U13" i="143"/>
  <c r="V13" i="143"/>
  <c r="W13" i="143"/>
  <c r="X13" i="143"/>
  <c r="Y13" i="143"/>
  <c r="Z13" i="143"/>
  <c r="AA13" i="143"/>
  <c r="AB13" i="143"/>
  <c r="AC13" i="143"/>
  <c r="AD13" i="143"/>
  <c r="AE13" i="143"/>
  <c r="AF13" i="143"/>
  <c r="AG13" i="143"/>
  <c r="AH13" i="143"/>
  <c r="E14" i="143"/>
  <c r="F14" i="143"/>
  <c r="G14" i="143"/>
  <c r="H14" i="143"/>
  <c r="I14" i="143"/>
  <c r="J14" i="143"/>
  <c r="K14" i="143"/>
  <c r="L14" i="143"/>
  <c r="M14" i="143"/>
  <c r="N14" i="143"/>
  <c r="O14" i="143"/>
  <c r="P14" i="143"/>
  <c r="Q14" i="143"/>
  <c r="R14" i="143"/>
  <c r="S14" i="143"/>
  <c r="T14" i="143"/>
  <c r="U14" i="143"/>
  <c r="V14" i="143"/>
  <c r="W14" i="143"/>
  <c r="X14" i="143"/>
  <c r="Y14" i="143"/>
  <c r="Z14" i="143"/>
  <c r="AA14" i="143"/>
  <c r="AB14" i="143"/>
  <c r="AC14" i="143"/>
  <c r="AD14" i="143"/>
  <c r="AE14" i="143"/>
  <c r="AF14" i="143"/>
  <c r="AG14" i="143"/>
  <c r="AH14" i="143"/>
  <c r="E15" i="143"/>
  <c r="F15" i="143"/>
  <c r="G15" i="143"/>
  <c r="H15" i="143"/>
  <c r="I15" i="143"/>
  <c r="J15" i="143"/>
  <c r="K15" i="143"/>
  <c r="L15" i="143"/>
  <c r="M15" i="143"/>
  <c r="N15" i="143"/>
  <c r="O15" i="143"/>
  <c r="P15" i="143"/>
  <c r="Q15" i="143"/>
  <c r="R15" i="143"/>
  <c r="S15" i="143"/>
  <c r="T15" i="143"/>
  <c r="U15" i="143"/>
  <c r="V15" i="143"/>
  <c r="W15" i="143"/>
  <c r="X15" i="143"/>
  <c r="Y15" i="143"/>
  <c r="Z15" i="143"/>
  <c r="AA15" i="143"/>
  <c r="AB15" i="143"/>
  <c r="AC15" i="143"/>
  <c r="AD15" i="143"/>
  <c r="AE15" i="143"/>
  <c r="AF15" i="143"/>
  <c r="AG15" i="143"/>
  <c r="AH15" i="143"/>
  <c r="E16" i="143"/>
  <c r="F16" i="143"/>
  <c r="G16" i="143"/>
  <c r="H16" i="143"/>
  <c r="I16" i="143"/>
  <c r="J16" i="143"/>
  <c r="K16" i="143"/>
  <c r="L16" i="143"/>
  <c r="M16" i="143"/>
  <c r="N16" i="143"/>
  <c r="O16" i="143"/>
  <c r="P16" i="143"/>
  <c r="Q16" i="143"/>
  <c r="R16" i="143"/>
  <c r="S16" i="143"/>
  <c r="T16" i="143"/>
  <c r="U16" i="143"/>
  <c r="V16" i="143"/>
  <c r="W16" i="143"/>
  <c r="X16" i="143"/>
  <c r="Y16" i="143"/>
  <c r="Z16" i="143"/>
  <c r="AA16" i="143"/>
  <c r="AB16" i="143"/>
  <c r="AC16" i="143"/>
  <c r="AD16" i="143"/>
  <c r="AE16" i="143"/>
  <c r="AF16" i="143"/>
  <c r="AG16" i="143"/>
  <c r="AH16" i="143"/>
  <c r="E17" i="143"/>
  <c r="E23" i="145" s="1"/>
  <c r="F17" i="143"/>
  <c r="F23" i="153" s="1"/>
  <c r="G17" i="143"/>
  <c r="G23" i="153" s="1"/>
  <c r="H17" i="143"/>
  <c r="H23" i="153" s="1"/>
  <c r="I17" i="143"/>
  <c r="I23" i="153" s="1"/>
  <c r="J17" i="143"/>
  <c r="J23" i="153" s="1"/>
  <c r="K17" i="143"/>
  <c r="K23" i="153" s="1"/>
  <c r="L17" i="143"/>
  <c r="L23" i="153" s="1"/>
  <c r="M17" i="143"/>
  <c r="M23" i="153" s="1"/>
  <c r="N17" i="143"/>
  <c r="N23" i="153" s="1"/>
  <c r="O17" i="143"/>
  <c r="P17" i="143"/>
  <c r="P23" i="153" s="1"/>
  <c r="Q17" i="143"/>
  <c r="Q23" i="153" s="1"/>
  <c r="R17" i="143"/>
  <c r="R23" i="153" s="1"/>
  <c r="S17" i="143"/>
  <c r="S23" i="153" s="1"/>
  <c r="T17" i="143"/>
  <c r="T23" i="153" s="1"/>
  <c r="U17" i="143"/>
  <c r="U23" i="153" s="1"/>
  <c r="V17" i="143"/>
  <c r="V23" i="153" s="1"/>
  <c r="W17" i="143"/>
  <c r="W23" i="153" s="1"/>
  <c r="X17" i="143"/>
  <c r="X23" i="153" s="1"/>
  <c r="Y17" i="143"/>
  <c r="Y23" i="153" s="1"/>
  <c r="Z17" i="143"/>
  <c r="Z23" i="153" s="1"/>
  <c r="AA17" i="143"/>
  <c r="AB17" i="143"/>
  <c r="AB23" i="153" s="1"/>
  <c r="AC17" i="143"/>
  <c r="AC23" i="153" s="1"/>
  <c r="AD17" i="143"/>
  <c r="AD23" i="153" s="1"/>
  <c r="AE17" i="143"/>
  <c r="AE23" i="153" s="1"/>
  <c r="AF17" i="143"/>
  <c r="AF23" i="153" s="1"/>
  <c r="AG17" i="143"/>
  <c r="AG23" i="153" s="1"/>
  <c r="AH17" i="143"/>
  <c r="AH23" i="153" s="1"/>
  <c r="D6" i="143"/>
  <c r="C6" i="143" s="1"/>
  <c r="H39" i="146" s="1"/>
  <c r="D7" i="143"/>
  <c r="D8" i="143"/>
  <c r="D9" i="143"/>
  <c r="D10" i="143"/>
  <c r="D11" i="143"/>
  <c r="D12" i="143"/>
  <c r="C12" i="143" s="1"/>
  <c r="H50" i="146" s="1"/>
  <c r="D13" i="143"/>
  <c r="D14" i="143"/>
  <c r="D15" i="143"/>
  <c r="D16" i="143"/>
  <c r="D17" i="143"/>
  <c r="D23" i="153" s="1"/>
  <c r="D5" i="143"/>
  <c r="C5" i="143" s="1"/>
  <c r="H35" i="146" s="1"/>
  <c r="AD23" i="145" l="1"/>
  <c r="AC23" i="145"/>
  <c r="C15" i="143"/>
  <c r="H53" i="146" s="1"/>
  <c r="R23" i="145"/>
  <c r="H11" i="147"/>
  <c r="H4" i="147" s="1"/>
  <c r="H66" i="147"/>
  <c r="Q23" i="145"/>
  <c r="C16" i="143"/>
  <c r="H54" i="146" s="1"/>
  <c r="C14" i="143"/>
  <c r="H52" i="146" s="1"/>
  <c r="H25" i="120" s="1"/>
  <c r="C13" i="143"/>
  <c r="H51" i="146" s="1"/>
  <c r="H24" i="120" s="1"/>
  <c r="F23" i="145"/>
  <c r="I54" i="104" s="1"/>
  <c r="C18" i="104"/>
  <c r="AU49" i="144"/>
  <c r="AU27" i="144"/>
  <c r="AU5" i="144"/>
  <c r="Y49" i="144"/>
  <c r="Y16" i="144"/>
  <c r="Y5" i="144"/>
  <c r="AU71" i="144"/>
  <c r="Y71" i="144"/>
  <c r="Y60" i="144"/>
  <c r="Y38" i="144"/>
  <c r="C10" i="143"/>
  <c r="H46" i="146" s="1"/>
  <c r="H22" i="120" s="1"/>
  <c r="O23" i="153"/>
  <c r="O23" i="145"/>
  <c r="E23" i="153"/>
  <c r="C17" i="143"/>
  <c r="H55" i="146" s="1"/>
  <c r="AU115" i="144"/>
  <c r="C11" i="143"/>
  <c r="H47" i="146" s="1"/>
  <c r="H23" i="120" s="1"/>
  <c r="Y104" i="144"/>
  <c r="Y93" i="144"/>
  <c r="AA23" i="153"/>
  <c r="AA23" i="145"/>
  <c r="C9" i="143"/>
  <c r="H45" i="146" s="1"/>
  <c r="H21" i="120" s="1"/>
  <c r="BQ115" i="144"/>
  <c r="BQ104" i="144"/>
  <c r="BQ93" i="144"/>
  <c r="BQ82" i="144"/>
  <c r="BQ71" i="144"/>
  <c r="BQ60" i="144"/>
  <c r="BQ49" i="144"/>
  <c r="BQ38" i="144"/>
  <c r="BQ27" i="144"/>
  <c r="BQ16" i="144"/>
  <c r="BQ5" i="144"/>
  <c r="AE23" i="145"/>
  <c r="S23" i="145"/>
  <c r="G23" i="145"/>
  <c r="C12" i="153"/>
  <c r="C34" i="104"/>
  <c r="C115" i="144"/>
  <c r="C93" i="144"/>
  <c r="C71" i="144"/>
  <c r="C49" i="144"/>
  <c r="C27" i="144"/>
  <c r="C5" i="144"/>
  <c r="AB23" i="145"/>
  <c r="P23" i="145"/>
  <c r="F12" i="104"/>
  <c r="C19" i="104"/>
  <c r="C30" i="104"/>
  <c r="CM104" i="144"/>
  <c r="CM82" i="144"/>
  <c r="CM60" i="144"/>
  <c r="CM38" i="144"/>
  <c r="CM16" i="144"/>
  <c r="Z23" i="145"/>
  <c r="N23" i="145"/>
  <c r="C26" i="104"/>
  <c r="C28" i="104"/>
  <c r="Y23" i="145"/>
  <c r="E54" i="104" s="1"/>
  <c r="M23" i="145"/>
  <c r="I12" i="104"/>
  <c r="C27" i="104"/>
  <c r="C20" i="104"/>
  <c r="C15" i="104"/>
  <c r="C25" i="104"/>
  <c r="G12" i="104"/>
  <c r="C21" i="104"/>
  <c r="AU104" i="144"/>
  <c r="AU82" i="144"/>
  <c r="AU60" i="144"/>
  <c r="AU38" i="144"/>
  <c r="AU16" i="144"/>
  <c r="X23" i="145"/>
  <c r="L23" i="145"/>
  <c r="C4" i="148"/>
  <c r="C24" i="104"/>
  <c r="H12" i="104"/>
  <c r="D23" i="145"/>
  <c r="J54" i="104" s="1"/>
  <c r="W23" i="145"/>
  <c r="K23" i="145"/>
  <c r="C29" i="104"/>
  <c r="C17" i="104"/>
  <c r="E12" i="104"/>
  <c r="C32" i="104"/>
  <c r="C104" i="144"/>
  <c r="C82" i="144"/>
  <c r="C60" i="144"/>
  <c r="C38" i="144"/>
  <c r="C16" i="144"/>
  <c r="AH23" i="145"/>
  <c r="V23" i="145"/>
  <c r="J23" i="145"/>
  <c r="H54" i="104" s="1"/>
  <c r="C33" i="104"/>
  <c r="C14" i="104"/>
  <c r="C31" i="104"/>
  <c r="DI115" i="144"/>
  <c r="DI104" i="144"/>
  <c r="DI93" i="144"/>
  <c r="DI82" i="144"/>
  <c r="DI71" i="144"/>
  <c r="DI60" i="144"/>
  <c r="DI49" i="144"/>
  <c r="DI38" i="144"/>
  <c r="DI27" i="144"/>
  <c r="DI16" i="144"/>
  <c r="DI5" i="144"/>
  <c r="AG23" i="145"/>
  <c r="U23" i="145"/>
  <c r="I23" i="145"/>
  <c r="C78" i="147"/>
  <c r="D97" i="147"/>
  <c r="D12" i="104"/>
  <c r="CM115" i="144"/>
  <c r="CM93" i="144"/>
  <c r="CM71" i="144"/>
  <c r="CM49" i="144"/>
  <c r="CM27" i="144"/>
  <c r="CM5" i="144"/>
  <c r="AF23" i="145"/>
  <c r="T23" i="145"/>
  <c r="H23" i="145"/>
  <c r="C76" i="147"/>
  <c r="C83" i="147"/>
  <c r="E66" i="147"/>
  <c r="C82" i="147"/>
  <c r="C75" i="147"/>
  <c r="C80" i="147"/>
  <c r="C11" i="147"/>
  <c r="C81" i="147"/>
  <c r="C77" i="147"/>
  <c r="C73" i="147"/>
  <c r="C84" i="147"/>
  <c r="C74" i="147"/>
  <c r="C71" i="147"/>
  <c r="D9" i="147"/>
  <c r="G66" i="147"/>
  <c r="G8" i="147"/>
  <c r="G4" i="147" s="1"/>
  <c r="C12" i="147"/>
  <c r="I66" i="147"/>
  <c r="I8" i="147"/>
  <c r="I4" i="147" s="1"/>
  <c r="F17" i="120"/>
  <c r="F11" i="120"/>
  <c r="F15" i="120"/>
  <c r="F14" i="120"/>
  <c r="E33" i="146"/>
  <c r="E17" i="120" s="1"/>
  <c r="E30" i="146"/>
  <c r="E32" i="146"/>
  <c r="C70" i="147"/>
  <c r="E13" i="146"/>
  <c r="E15" i="146"/>
  <c r="E12" i="146"/>
  <c r="E29" i="146"/>
  <c r="E26" i="146"/>
  <c r="E23" i="146"/>
  <c r="E24" i="146"/>
  <c r="E25" i="146"/>
  <c r="D66" i="147"/>
  <c r="E27" i="146"/>
  <c r="E17" i="146"/>
  <c r="E16" i="146"/>
  <c r="E18" i="146"/>
  <c r="E31" i="146"/>
  <c r="F54" i="104" l="1"/>
  <c r="C55" i="146"/>
  <c r="H26" i="120"/>
  <c r="C23" i="145"/>
  <c r="G54" i="104"/>
  <c r="H20" i="120"/>
  <c r="C23" i="153"/>
  <c r="D54" i="104"/>
  <c r="C54" i="104" s="1"/>
  <c r="C66" i="147"/>
  <c r="C8" i="147"/>
  <c r="C9" i="147"/>
  <c r="F12" i="120"/>
  <c r="F10" i="120" s="1"/>
  <c r="G17" i="8" s="1"/>
  <c r="F11" i="146"/>
  <c r="E15" i="120"/>
  <c r="E16" i="120"/>
  <c r="E12" i="120"/>
  <c r="E13" i="120"/>
  <c r="E11" i="146"/>
  <c r="E14" i="120"/>
  <c r="E11" i="120"/>
  <c r="C20" i="143"/>
  <c r="C21" i="143"/>
  <c r="C22" i="143"/>
  <c r="C23" i="143"/>
  <c r="C24" i="143"/>
  <c r="C25" i="143"/>
  <c r="C26" i="143"/>
  <c r="C27" i="143"/>
  <c r="C28" i="143"/>
  <c r="C29" i="143"/>
  <c r="C30" i="143"/>
  <c r="C31" i="143"/>
  <c r="C33" i="143"/>
  <c r="C34" i="143"/>
  <c r="C35" i="143"/>
  <c r="C36" i="143"/>
  <c r="C37" i="143"/>
  <c r="C38" i="143"/>
  <c r="C39" i="143"/>
  <c r="C40" i="143"/>
  <c r="C41" i="143"/>
  <c r="C42" i="143"/>
  <c r="C43" i="143"/>
  <c r="C44" i="143"/>
  <c r="C45" i="143"/>
  <c r="C47" i="143"/>
  <c r="C48" i="143"/>
  <c r="C49" i="143"/>
  <c r="C50" i="143"/>
  <c r="C51" i="143"/>
  <c r="C52" i="143"/>
  <c r="C53" i="143"/>
  <c r="C54" i="143"/>
  <c r="C55" i="143"/>
  <c r="C56" i="143"/>
  <c r="C57" i="143"/>
  <c r="C58" i="143"/>
  <c r="C59" i="143"/>
  <c r="C61" i="143"/>
  <c r="C62" i="143"/>
  <c r="C63" i="143"/>
  <c r="C64" i="143"/>
  <c r="C65" i="143"/>
  <c r="C66" i="143"/>
  <c r="C67" i="143"/>
  <c r="C68" i="143"/>
  <c r="C69" i="143"/>
  <c r="C70" i="143"/>
  <c r="C71" i="143"/>
  <c r="C72" i="143"/>
  <c r="C73" i="143"/>
  <c r="C75" i="143"/>
  <c r="C76" i="143"/>
  <c r="C77" i="143"/>
  <c r="C78" i="143"/>
  <c r="C79" i="143"/>
  <c r="C80" i="143"/>
  <c r="C81" i="143"/>
  <c r="C82" i="143"/>
  <c r="C83" i="143"/>
  <c r="C84" i="143"/>
  <c r="C85" i="143"/>
  <c r="C86" i="143"/>
  <c r="C87" i="143"/>
  <c r="C89" i="143"/>
  <c r="C90" i="143"/>
  <c r="C91" i="143"/>
  <c r="C92" i="143"/>
  <c r="C93" i="143"/>
  <c r="C94" i="143"/>
  <c r="C95" i="143"/>
  <c r="C96" i="143"/>
  <c r="C97" i="143"/>
  <c r="C98" i="143"/>
  <c r="C99" i="143"/>
  <c r="C100" i="143"/>
  <c r="C101" i="143"/>
  <c r="C103" i="143"/>
  <c r="C104" i="143"/>
  <c r="C105" i="143"/>
  <c r="C106" i="143"/>
  <c r="C107" i="143"/>
  <c r="C108" i="143"/>
  <c r="C109" i="143"/>
  <c r="C110" i="143"/>
  <c r="C111" i="143"/>
  <c r="C112" i="143"/>
  <c r="C113" i="143"/>
  <c r="C114" i="143"/>
  <c r="C115" i="143"/>
  <c r="C117" i="143"/>
  <c r="C118" i="143"/>
  <c r="C119" i="143"/>
  <c r="C120" i="143"/>
  <c r="C121" i="143"/>
  <c r="C122" i="143"/>
  <c r="C123" i="143"/>
  <c r="C124" i="143"/>
  <c r="C125" i="143"/>
  <c r="C126" i="143"/>
  <c r="C127" i="143"/>
  <c r="C128" i="143"/>
  <c r="C129" i="143"/>
  <c r="C131" i="143"/>
  <c r="C132" i="143"/>
  <c r="C133" i="143"/>
  <c r="C134" i="143"/>
  <c r="C135" i="143"/>
  <c r="C136" i="143"/>
  <c r="C137" i="143"/>
  <c r="C138" i="143"/>
  <c r="C139" i="143"/>
  <c r="C140" i="143"/>
  <c r="C141" i="143"/>
  <c r="C142" i="143"/>
  <c r="C143" i="143"/>
  <c r="C19" i="143"/>
  <c r="AH130" i="143"/>
  <c r="AG130" i="143"/>
  <c r="AF130" i="143"/>
  <c r="AE130" i="143"/>
  <c r="AD130" i="143"/>
  <c r="AC130" i="143"/>
  <c r="AB130" i="143"/>
  <c r="AA130" i="143"/>
  <c r="Z130" i="143"/>
  <c r="AH116" i="143"/>
  <c r="AG116" i="143"/>
  <c r="AF116" i="143"/>
  <c r="AE116" i="143"/>
  <c r="AD116" i="143"/>
  <c r="AC116" i="143"/>
  <c r="AB116" i="143"/>
  <c r="AA116" i="143"/>
  <c r="Z116" i="143"/>
  <c r="AH102" i="143"/>
  <c r="AG102" i="143"/>
  <c r="AF102" i="143"/>
  <c r="AE102" i="143"/>
  <c r="AD102" i="143"/>
  <c r="AC102" i="143"/>
  <c r="AB102" i="143"/>
  <c r="AA102" i="143"/>
  <c r="Z102" i="143"/>
  <c r="AH88" i="143"/>
  <c r="AG88" i="143"/>
  <c r="AF88" i="143"/>
  <c r="AE88" i="143"/>
  <c r="AD88" i="143"/>
  <c r="AC88" i="143"/>
  <c r="AB88" i="143"/>
  <c r="AA88" i="143"/>
  <c r="Z88" i="143"/>
  <c r="AH74" i="143"/>
  <c r="AG74" i="143"/>
  <c r="AF74" i="143"/>
  <c r="AE74" i="143"/>
  <c r="AD74" i="143"/>
  <c r="AC74" i="143"/>
  <c r="AB74" i="143"/>
  <c r="AA74" i="143"/>
  <c r="Z74" i="143"/>
  <c r="AH60" i="143"/>
  <c r="AG60" i="143"/>
  <c r="AF60" i="143"/>
  <c r="AE60" i="143"/>
  <c r="AD60" i="143"/>
  <c r="AC60" i="143"/>
  <c r="AB60" i="143"/>
  <c r="AA60" i="143"/>
  <c r="Z60" i="143"/>
  <c r="AH46" i="143"/>
  <c r="AG46" i="143"/>
  <c r="AF46" i="143"/>
  <c r="AE46" i="143"/>
  <c r="AD46" i="143"/>
  <c r="AC46" i="143"/>
  <c r="AB46" i="143"/>
  <c r="AA46" i="143"/>
  <c r="Z46" i="143"/>
  <c r="AH32" i="143"/>
  <c r="AG32" i="143"/>
  <c r="AF32" i="143"/>
  <c r="AE32" i="143"/>
  <c r="AD32" i="143"/>
  <c r="AC32" i="143"/>
  <c r="AB32" i="143"/>
  <c r="AA32" i="143"/>
  <c r="Z32" i="143"/>
  <c r="AH18" i="143"/>
  <c r="AG18" i="143"/>
  <c r="AF18" i="143"/>
  <c r="AE18" i="143"/>
  <c r="AD18" i="143"/>
  <c r="AC18" i="143"/>
  <c r="AB18" i="143"/>
  <c r="AA18" i="143"/>
  <c r="Z18" i="143"/>
  <c r="AH4" i="143"/>
  <c r="AG4" i="143"/>
  <c r="AF4" i="143"/>
  <c r="AE4" i="143"/>
  <c r="AD4" i="143"/>
  <c r="AC4" i="143"/>
  <c r="AB4" i="143"/>
  <c r="AA4" i="143"/>
  <c r="Z4" i="143"/>
  <c r="Y130" i="143"/>
  <c r="X130" i="143"/>
  <c r="W130" i="143"/>
  <c r="V130" i="143"/>
  <c r="U130" i="143"/>
  <c r="T130" i="143"/>
  <c r="S130" i="143"/>
  <c r="R130" i="143"/>
  <c r="Q130" i="143"/>
  <c r="P130" i="143"/>
  <c r="O130" i="143"/>
  <c r="Y116" i="143"/>
  <c r="X116" i="143"/>
  <c r="W116" i="143"/>
  <c r="V116" i="143"/>
  <c r="U116" i="143"/>
  <c r="T116" i="143"/>
  <c r="S116" i="143"/>
  <c r="R116" i="143"/>
  <c r="Q116" i="143"/>
  <c r="P116" i="143"/>
  <c r="O116" i="143"/>
  <c r="Y102" i="143"/>
  <c r="X102" i="143"/>
  <c r="W102" i="143"/>
  <c r="V102" i="143"/>
  <c r="U102" i="143"/>
  <c r="T102" i="143"/>
  <c r="S102" i="143"/>
  <c r="R102" i="143"/>
  <c r="Q102" i="143"/>
  <c r="P102" i="143"/>
  <c r="O102" i="143"/>
  <c r="Y88" i="143"/>
  <c r="X88" i="143"/>
  <c r="W88" i="143"/>
  <c r="V88" i="143"/>
  <c r="U88" i="143"/>
  <c r="T88" i="143"/>
  <c r="S88" i="143"/>
  <c r="R88" i="143"/>
  <c r="Q88" i="143"/>
  <c r="P88" i="143"/>
  <c r="O88" i="143"/>
  <c r="Y74" i="143"/>
  <c r="X74" i="143"/>
  <c r="W74" i="143"/>
  <c r="V74" i="143"/>
  <c r="U74" i="143"/>
  <c r="T74" i="143"/>
  <c r="S74" i="143"/>
  <c r="R74" i="143"/>
  <c r="Q74" i="143"/>
  <c r="P74" i="143"/>
  <c r="O74" i="143"/>
  <c r="Y60" i="143"/>
  <c r="X60" i="143"/>
  <c r="W60" i="143"/>
  <c r="V60" i="143"/>
  <c r="U60" i="143"/>
  <c r="T60" i="143"/>
  <c r="S60" i="143"/>
  <c r="R60" i="143"/>
  <c r="Q60" i="143"/>
  <c r="P60" i="143"/>
  <c r="O60" i="143"/>
  <c r="Y46" i="143"/>
  <c r="X46" i="143"/>
  <c r="W46" i="143"/>
  <c r="V46" i="143"/>
  <c r="U46" i="143"/>
  <c r="T46" i="143"/>
  <c r="S46" i="143"/>
  <c r="R46" i="143"/>
  <c r="Q46" i="143"/>
  <c r="P46" i="143"/>
  <c r="O46" i="143"/>
  <c r="Y32" i="143"/>
  <c r="X32" i="143"/>
  <c r="W32" i="143"/>
  <c r="V32" i="143"/>
  <c r="U32" i="143"/>
  <c r="T32" i="143"/>
  <c r="S32" i="143"/>
  <c r="R32" i="143"/>
  <c r="Q32" i="143"/>
  <c r="P32" i="143"/>
  <c r="O32" i="143"/>
  <c r="Y18" i="143"/>
  <c r="X18" i="143"/>
  <c r="W18" i="143"/>
  <c r="V18" i="143"/>
  <c r="U18" i="143"/>
  <c r="T18" i="143"/>
  <c r="S18" i="143"/>
  <c r="R18" i="143"/>
  <c r="Q18" i="143"/>
  <c r="P18" i="143"/>
  <c r="O18" i="143"/>
  <c r="Y4" i="143"/>
  <c r="X4" i="143"/>
  <c r="W4" i="143"/>
  <c r="V4" i="143"/>
  <c r="U4" i="143"/>
  <c r="T4" i="143"/>
  <c r="S4" i="143"/>
  <c r="R4" i="143"/>
  <c r="Q4" i="143"/>
  <c r="P4" i="143"/>
  <c r="O4" i="143"/>
  <c r="N130" i="143"/>
  <c r="M130" i="143"/>
  <c r="L130" i="143"/>
  <c r="K130" i="143"/>
  <c r="J130" i="143"/>
  <c r="I130" i="143"/>
  <c r="H130" i="143"/>
  <c r="G130" i="143"/>
  <c r="F130" i="143"/>
  <c r="E130" i="143"/>
  <c r="D130" i="143"/>
  <c r="N116" i="143"/>
  <c r="M116" i="143"/>
  <c r="L116" i="143"/>
  <c r="K116" i="143"/>
  <c r="J116" i="143"/>
  <c r="I116" i="143"/>
  <c r="H116" i="143"/>
  <c r="G116" i="143"/>
  <c r="F116" i="143"/>
  <c r="E116" i="143"/>
  <c r="D116" i="143"/>
  <c r="N102" i="143"/>
  <c r="M102" i="143"/>
  <c r="L102" i="143"/>
  <c r="K102" i="143"/>
  <c r="J102" i="143"/>
  <c r="I102" i="143"/>
  <c r="H102" i="143"/>
  <c r="G102" i="143"/>
  <c r="F102" i="143"/>
  <c r="E102" i="143"/>
  <c r="D102" i="143"/>
  <c r="N88" i="143"/>
  <c r="M88" i="143"/>
  <c r="L88" i="143"/>
  <c r="K88" i="143"/>
  <c r="J88" i="143"/>
  <c r="I88" i="143"/>
  <c r="H88" i="143"/>
  <c r="G88" i="143"/>
  <c r="F88" i="143"/>
  <c r="E88" i="143"/>
  <c r="D88" i="143"/>
  <c r="N74" i="143"/>
  <c r="M74" i="143"/>
  <c r="L74" i="143"/>
  <c r="K74" i="143"/>
  <c r="J74" i="143"/>
  <c r="I74" i="143"/>
  <c r="H74" i="143"/>
  <c r="G74" i="143"/>
  <c r="F74" i="143"/>
  <c r="E74" i="143"/>
  <c r="D74" i="143"/>
  <c r="N60" i="143"/>
  <c r="M60" i="143"/>
  <c r="L60" i="143"/>
  <c r="K60" i="143"/>
  <c r="J60" i="143"/>
  <c r="I60" i="143"/>
  <c r="H60" i="143"/>
  <c r="G60" i="143"/>
  <c r="F60" i="143"/>
  <c r="E60" i="143"/>
  <c r="D60" i="143"/>
  <c r="N46" i="143"/>
  <c r="M46" i="143"/>
  <c r="L46" i="143"/>
  <c r="K46" i="143"/>
  <c r="J46" i="143"/>
  <c r="I46" i="143"/>
  <c r="H46" i="143"/>
  <c r="G46" i="143"/>
  <c r="F46" i="143"/>
  <c r="E46" i="143"/>
  <c r="D46" i="143"/>
  <c r="N32" i="143"/>
  <c r="M32" i="143"/>
  <c r="L32" i="143"/>
  <c r="K32" i="143"/>
  <c r="J32" i="143"/>
  <c r="I32" i="143"/>
  <c r="H32" i="143"/>
  <c r="G32" i="143"/>
  <c r="F32" i="143"/>
  <c r="E32" i="143"/>
  <c r="D32" i="143"/>
  <c r="N18" i="143"/>
  <c r="M18" i="143"/>
  <c r="L18" i="143"/>
  <c r="K18" i="143"/>
  <c r="J18" i="143"/>
  <c r="I18" i="143"/>
  <c r="H18" i="143"/>
  <c r="G18" i="143"/>
  <c r="F18" i="143"/>
  <c r="E18" i="143"/>
  <c r="D18" i="143"/>
  <c r="N4" i="143"/>
  <c r="M4" i="143"/>
  <c r="L4" i="143"/>
  <c r="K4" i="143"/>
  <c r="J4" i="143"/>
  <c r="I4" i="143"/>
  <c r="H4" i="143"/>
  <c r="G4" i="143"/>
  <c r="F4" i="143"/>
  <c r="E4" i="143"/>
  <c r="D4" i="143"/>
  <c r="J22" i="105" s="1"/>
  <c r="C4" i="143"/>
  <c r="E5" i="142"/>
  <c r="F5" i="142"/>
  <c r="G5" i="142"/>
  <c r="H5" i="142"/>
  <c r="I5" i="142"/>
  <c r="J5" i="142"/>
  <c r="K5" i="142"/>
  <c r="L5" i="142"/>
  <c r="M5" i="142"/>
  <c r="N5" i="142"/>
  <c r="O5" i="142"/>
  <c r="P5" i="142"/>
  <c r="Q5" i="142"/>
  <c r="R5" i="142"/>
  <c r="S5" i="142"/>
  <c r="T5" i="142"/>
  <c r="U5" i="142"/>
  <c r="V5" i="142"/>
  <c r="W5" i="142"/>
  <c r="X5" i="142"/>
  <c r="Y5" i="142"/>
  <c r="Z5" i="142"/>
  <c r="AA5" i="142"/>
  <c r="AB5" i="142"/>
  <c r="AC5" i="142"/>
  <c r="AD5" i="142"/>
  <c r="AE5" i="142"/>
  <c r="AF5" i="142"/>
  <c r="AG5" i="142"/>
  <c r="AH5" i="142"/>
  <c r="E6" i="142"/>
  <c r="F6" i="142"/>
  <c r="G6" i="142"/>
  <c r="H6" i="142"/>
  <c r="I6" i="142"/>
  <c r="J6" i="142"/>
  <c r="K6" i="142"/>
  <c r="L6" i="142"/>
  <c r="M6" i="142"/>
  <c r="N6" i="142"/>
  <c r="O6" i="142"/>
  <c r="P6" i="142"/>
  <c r="Q6" i="142"/>
  <c r="R6" i="142"/>
  <c r="S6" i="142"/>
  <c r="T6" i="142"/>
  <c r="U6" i="142"/>
  <c r="V6" i="142"/>
  <c r="W6" i="142"/>
  <c r="X6" i="142"/>
  <c r="Y6" i="142"/>
  <c r="Z6" i="142"/>
  <c r="AA6" i="142"/>
  <c r="AB6" i="142"/>
  <c r="AC6" i="142"/>
  <c r="AD6" i="142"/>
  <c r="AE6" i="142"/>
  <c r="AF6" i="142"/>
  <c r="AG6" i="142"/>
  <c r="AH6" i="142"/>
  <c r="E7" i="142"/>
  <c r="F7" i="142"/>
  <c r="G7" i="142"/>
  <c r="H7" i="142"/>
  <c r="I7" i="142"/>
  <c r="J7" i="142"/>
  <c r="K7" i="142"/>
  <c r="L7" i="142"/>
  <c r="M7" i="142"/>
  <c r="N7" i="142"/>
  <c r="O7" i="142"/>
  <c r="P7" i="142"/>
  <c r="Q7" i="142"/>
  <c r="R7" i="142"/>
  <c r="S7" i="142"/>
  <c r="T7" i="142"/>
  <c r="U7" i="142"/>
  <c r="V7" i="142"/>
  <c r="W7" i="142"/>
  <c r="X7" i="142"/>
  <c r="Y7" i="142"/>
  <c r="Z7" i="142"/>
  <c r="AA7" i="142"/>
  <c r="AB7" i="142"/>
  <c r="AC7" i="142"/>
  <c r="AD7" i="142"/>
  <c r="AE7" i="142"/>
  <c r="AF7" i="142"/>
  <c r="AG7" i="142"/>
  <c r="AH7" i="142"/>
  <c r="E8" i="142"/>
  <c r="F8" i="142"/>
  <c r="G8" i="142"/>
  <c r="H8" i="142"/>
  <c r="I8" i="142"/>
  <c r="J8" i="142"/>
  <c r="K8" i="142"/>
  <c r="L8" i="142"/>
  <c r="M8" i="142"/>
  <c r="N8" i="142"/>
  <c r="O8" i="142"/>
  <c r="P8" i="142"/>
  <c r="Q8" i="142"/>
  <c r="R8" i="142"/>
  <c r="S8" i="142"/>
  <c r="T8" i="142"/>
  <c r="U8" i="142"/>
  <c r="V8" i="142"/>
  <c r="W8" i="142"/>
  <c r="X8" i="142"/>
  <c r="Y8" i="142"/>
  <c r="Z8" i="142"/>
  <c r="AA8" i="142"/>
  <c r="AB8" i="142"/>
  <c r="AC8" i="142"/>
  <c r="AD8" i="142"/>
  <c r="AE8" i="142"/>
  <c r="AF8" i="142"/>
  <c r="AG8" i="142"/>
  <c r="AH8" i="142"/>
  <c r="E9" i="142"/>
  <c r="F9" i="142"/>
  <c r="G9" i="142"/>
  <c r="H9" i="142"/>
  <c r="I9" i="142"/>
  <c r="J9" i="142"/>
  <c r="K9" i="142"/>
  <c r="L9" i="142"/>
  <c r="M9" i="142"/>
  <c r="N9" i="142"/>
  <c r="O9" i="142"/>
  <c r="P9" i="142"/>
  <c r="Q9" i="142"/>
  <c r="R9" i="142"/>
  <c r="S9" i="142"/>
  <c r="T9" i="142"/>
  <c r="U9" i="142"/>
  <c r="V9" i="142"/>
  <c r="W9" i="142"/>
  <c r="X9" i="142"/>
  <c r="Y9" i="142"/>
  <c r="Z9" i="142"/>
  <c r="AA9" i="142"/>
  <c r="AB9" i="142"/>
  <c r="AC9" i="142"/>
  <c r="AD9" i="142"/>
  <c r="AE9" i="142"/>
  <c r="AF9" i="142"/>
  <c r="AG9" i="142"/>
  <c r="AH9" i="142"/>
  <c r="E10" i="142"/>
  <c r="F10" i="142"/>
  <c r="G10" i="142"/>
  <c r="H10" i="142"/>
  <c r="I10" i="142"/>
  <c r="J10" i="142"/>
  <c r="K10" i="142"/>
  <c r="L10" i="142"/>
  <c r="M10" i="142"/>
  <c r="N10" i="142"/>
  <c r="O10" i="142"/>
  <c r="P10" i="142"/>
  <c r="Q10" i="142"/>
  <c r="R10" i="142"/>
  <c r="S10" i="142"/>
  <c r="T10" i="142"/>
  <c r="U10" i="142"/>
  <c r="V10" i="142"/>
  <c r="W10" i="142"/>
  <c r="X10" i="142"/>
  <c r="Y10" i="142"/>
  <c r="Z10" i="142"/>
  <c r="AA10" i="142"/>
  <c r="AB10" i="142"/>
  <c r="AC10" i="142"/>
  <c r="AD10" i="142"/>
  <c r="AE10" i="142"/>
  <c r="AF10" i="142"/>
  <c r="AG10" i="142"/>
  <c r="AH10" i="142"/>
  <c r="E11" i="142"/>
  <c r="F11" i="142"/>
  <c r="G11" i="142"/>
  <c r="H11" i="142"/>
  <c r="I11" i="142"/>
  <c r="J11" i="142"/>
  <c r="K11" i="142"/>
  <c r="L11" i="142"/>
  <c r="M11" i="142"/>
  <c r="N11" i="142"/>
  <c r="O11" i="142"/>
  <c r="P11" i="142"/>
  <c r="Q11" i="142"/>
  <c r="R11" i="142"/>
  <c r="S11" i="142"/>
  <c r="T11" i="142"/>
  <c r="U11" i="142"/>
  <c r="V11" i="142"/>
  <c r="W11" i="142"/>
  <c r="X11" i="142"/>
  <c r="Y11" i="142"/>
  <c r="Z11" i="142"/>
  <c r="AA11" i="142"/>
  <c r="AB11" i="142"/>
  <c r="AC11" i="142"/>
  <c r="AD11" i="142"/>
  <c r="AE11" i="142"/>
  <c r="AF11" i="142"/>
  <c r="AG11" i="142"/>
  <c r="AH11" i="142"/>
  <c r="E12" i="142"/>
  <c r="F12" i="142"/>
  <c r="G12" i="142"/>
  <c r="H12" i="142"/>
  <c r="I12" i="142"/>
  <c r="J12" i="142"/>
  <c r="K12" i="142"/>
  <c r="L12" i="142"/>
  <c r="M12" i="142"/>
  <c r="N12" i="142"/>
  <c r="O12" i="142"/>
  <c r="P12" i="142"/>
  <c r="Q12" i="142"/>
  <c r="R12" i="142"/>
  <c r="S12" i="142"/>
  <c r="T12" i="142"/>
  <c r="U12" i="142"/>
  <c r="V12" i="142"/>
  <c r="W12" i="142"/>
  <c r="X12" i="142"/>
  <c r="Y12" i="142"/>
  <c r="Z12" i="142"/>
  <c r="AA12" i="142"/>
  <c r="AB12" i="142"/>
  <c r="AC12" i="142"/>
  <c r="AD12" i="142"/>
  <c r="AE12" i="142"/>
  <c r="AF12" i="142"/>
  <c r="AG12" i="142"/>
  <c r="AH12" i="142"/>
  <c r="E13" i="142"/>
  <c r="F13" i="142"/>
  <c r="G13" i="142"/>
  <c r="H13" i="142"/>
  <c r="I13" i="142"/>
  <c r="J13" i="142"/>
  <c r="K13" i="142"/>
  <c r="L13" i="142"/>
  <c r="M13" i="142"/>
  <c r="N13" i="142"/>
  <c r="O13" i="142"/>
  <c r="P13" i="142"/>
  <c r="Q13" i="142"/>
  <c r="R13" i="142"/>
  <c r="S13" i="142"/>
  <c r="T13" i="142"/>
  <c r="U13" i="142"/>
  <c r="V13" i="142"/>
  <c r="W13" i="142"/>
  <c r="X13" i="142"/>
  <c r="Y13" i="142"/>
  <c r="Z13" i="142"/>
  <c r="AA13" i="142"/>
  <c r="AB13" i="142"/>
  <c r="AC13" i="142"/>
  <c r="AD13" i="142"/>
  <c r="AE13" i="142"/>
  <c r="AF13" i="142"/>
  <c r="AG13" i="142"/>
  <c r="AH13" i="142"/>
  <c r="E14" i="142"/>
  <c r="F14" i="142"/>
  <c r="G14" i="142"/>
  <c r="H14" i="142"/>
  <c r="I14" i="142"/>
  <c r="J14" i="142"/>
  <c r="K14" i="142"/>
  <c r="L14" i="142"/>
  <c r="M14" i="142"/>
  <c r="N14" i="142"/>
  <c r="O14" i="142"/>
  <c r="P14" i="142"/>
  <c r="Q14" i="142"/>
  <c r="R14" i="142"/>
  <c r="S14" i="142"/>
  <c r="T14" i="142"/>
  <c r="U14" i="142"/>
  <c r="V14" i="142"/>
  <c r="W14" i="142"/>
  <c r="X14" i="142"/>
  <c r="Y14" i="142"/>
  <c r="Z14" i="142"/>
  <c r="AA14" i="142"/>
  <c r="AB14" i="142"/>
  <c r="AC14" i="142"/>
  <c r="AD14" i="142"/>
  <c r="AE14" i="142"/>
  <c r="AF14" i="142"/>
  <c r="AG14" i="142"/>
  <c r="AH14" i="142"/>
  <c r="E15" i="142"/>
  <c r="F15" i="142"/>
  <c r="G15" i="142"/>
  <c r="H15" i="142"/>
  <c r="I15" i="142"/>
  <c r="J15" i="142"/>
  <c r="K15" i="142"/>
  <c r="L15" i="142"/>
  <c r="M15" i="142"/>
  <c r="N15" i="142"/>
  <c r="O15" i="142"/>
  <c r="P15" i="142"/>
  <c r="Q15" i="142"/>
  <c r="R15" i="142"/>
  <c r="S15" i="142"/>
  <c r="T15" i="142"/>
  <c r="U15" i="142"/>
  <c r="V15" i="142"/>
  <c r="W15" i="142"/>
  <c r="X15" i="142"/>
  <c r="Y15" i="142"/>
  <c r="Z15" i="142"/>
  <c r="AA15" i="142"/>
  <c r="AB15" i="142"/>
  <c r="AC15" i="142"/>
  <c r="AD15" i="142"/>
  <c r="AE15" i="142"/>
  <c r="AF15" i="142"/>
  <c r="AG15" i="142"/>
  <c r="AH15" i="142"/>
  <c r="E16" i="142"/>
  <c r="F16" i="142"/>
  <c r="G16" i="142"/>
  <c r="H16" i="142"/>
  <c r="I16" i="142"/>
  <c r="J16" i="142"/>
  <c r="K16" i="142"/>
  <c r="L16" i="142"/>
  <c r="M16" i="142"/>
  <c r="N16" i="142"/>
  <c r="O16" i="142"/>
  <c r="P16" i="142"/>
  <c r="Q16" i="142"/>
  <c r="R16" i="142"/>
  <c r="S16" i="142"/>
  <c r="T16" i="142"/>
  <c r="U16" i="142"/>
  <c r="V16" i="142"/>
  <c r="W16" i="142"/>
  <c r="X16" i="142"/>
  <c r="Y16" i="142"/>
  <c r="Z16" i="142"/>
  <c r="AA16" i="142"/>
  <c r="AB16" i="142"/>
  <c r="AC16" i="142"/>
  <c r="AD16" i="142"/>
  <c r="AE16" i="142"/>
  <c r="AF16" i="142"/>
  <c r="AG16" i="142"/>
  <c r="AH16" i="142"/>
  <c r="E17" i="142"/>
  <c r="F17" i="142"/>
  <c r="G17" i="142"/>
  <c r="H17" i="142"/>
  <c r="I17" i="142"/>
  <c r="J17" i="142"/>
  <c r="K17" i="142"/>
  <c r="L17" i="142"/>
  <c r="M17" i="142"/>
  <c r="N17" i="142"/>
  <c r="O17" i="142"/>
  <c r="P17" i="142"/>
  <c r="Q17" i="142"/>
  <c r="R17" i="142"/>
  <c r="S17" i="142"/>
  <c r="T17" i="142"/>
  <c r="U17" i="142"/>
  <c r="V17" i="142"/>
  <c r="W17" i="142"/>
  <c r="X17" i="142"/>
  <c r="Y17" i="142"/>
  <c r="Z17" i="142"/>
  <c r="AA17" i="142"/>
  <c r="AB17" i="142"/>
  <c r="AC17" i="142"/>
  <c r="AD17" i="142"/>
  <c r="AE17" i="142"/>
  <c r="AF17" i="142"/>
  <c r="AG17" i="142"/>
  <c r="AH17" i="142"/>
  <c r="E18" i="142"/>
  <c r="F18" i="142"/>
  <c r="G18" i="142"/>
  <c r="H18" i="142"/>
  <c r="I18" i="142"/>
  <c r="J18" i="142"/>
  <c r="K18" i="142"/>
  <c r="L18" i="142"/>
  <c r="M18" i="142"/>
  <c r="N18" i="142"/>
  <c r="O18" i="142"/>
  <c r="P18" i="142"/>
  <c r="Q18" i="142"/>
  <c r="R18" i="142"/>
  <c r="S18" i="142"/>
  <c r="T18" i="142"/>
  <c r="U18" i="142"/>
  <c r="V18" i="142"/>
  <c r="W18" i="142"/>
  <c r="X18" i="142"/>
  <c r="Y18" i="142"/>
  <c r="Z18" i="142"/>
  <c r="AA18" i="142"/>
  <c r="AB18" i="142"/>
  <c r="AC18" i="142"/>
  <c r="AD18" i="142"/>
  <c r="AE18" i="142"/>
  <c r="AF18" i="142"/>
  <c r="AG18" i="142"/>
  <c r="AH18" i="142"/>
  <c r="E19" i="142"/>
  <c r="F19" i="142"/>
  <c r="G19" i="142"/>
  <c r="H19" i="142"/>
  <c r="I19" i="142"/>
  <c r="J19" i="142"/>
  <c r="K19" i="142"/>
  <c r="L19" i="142"/>
  <c r="M19" i="142"/>
  <c r="N19" i="142"/>
  <c r="O19" i="142"/>
  <c r="P19" i="142"/>
  <c r="Q19" i="142"/>
  <c r="R19" i="142"/>
  <c r="S19" i="142"/>
  <c r="T19" i="142"/>
  <c r="U19" i="142"/>
  <c r="V19" i="142"/>
  <c r="W19" i="142"/>
  <c r="X19" i="142"/>
  <c r="Y19" i="142"/>
  <c r="Z19" i="142"/>
  <c r="AA19" i="142"/>
  <c r="AB19" i="142"/>
  <c r="AC19" i="142"/>
  <c r="AD19" i="142"/>
  <c r="AE19" i="142"/>
  <c r="AF19" i="142"/>
  <c r="AG19" i="142"/>
  <c r="AH19" i="142"/>
  <c r="D6" i="142"/>
  <c r="D7" i="142"/>
  <c r="D8" i="142"/>
  <c r="D9" i="142"/>
  <c r="D10" i="142"/>
  <c r="D11" i="142"/>
  <c r="D12" i="142"/>
  <c r="D13" i="142"/>
  <c r="D14" i="142"/>
  <c r="D15" i="142"/>
  <c r="D16" i="142"/>
  <c r="D17" i="142"/>
  <c r="D18" i="142"/>
  <c r="D19" i="142"/>
  <c r="D5" i="142"/>
  <c r="C37" i="142"/>
  <c r="C38" i="142"/>
  <c r="C39" i="142"/>
  <c r="C40" i="142"/>
  <c r="C41" i="142"/>
  <c r="C42" i="142"/>
  <c r="C43" i="142"/>
  <c r="C44" i="142"/>
  <c r="C45" i="142"/>
  <c r="C46" i="142"/>
  <c r="C47" i="142"/>
  <c r="C48" i="142"/>
  <c r="C49" i="142"/>
  <c r="C50" i="142"/>
  <c r="C51" i="142"/>
  <c r="C53" i="142"/>
  <c r="C54" i="142"/>
  <c r="C55" i="142"/>
  <c r="C56" i="142"/>
  <c r="C57" i="142"/>
  <c r="C58" i="142"/>
  <c r="C59" i="142"/>
  <c r="C60" i="142"/>
  <c r="C61" i="142"/>
  <c r="C62" i="142"/>
  <c r="C63" i="142"/>
  <c r="C64" i="142"/>
  <c r="C65" i="142"/>
  <c r="C66" i="142"/>
  <c r="C67" i="142"/>
  <c r="C69" i="142"/>
  <c r="C70" i="142"/>
  <c r="C71" i="142"/>
  <c r="C72" i="142"/>
  <c r="C73" i="142"/>
  <c r="C74" i="142"/>
  <c r="C75" i="142"/>
  <c r="C76" i="142"/>
  <c r="C77" i="142"/>
  <c r="C78" i="142"/>
  <c r="C79" i="142"/>
  <c r="C80" i="142"/>
  <c r="C81" i="142"/>
  <c r="C82" i="142"/>
  <c r="C83" i="142"/>
  <c r="C85" i="142"/>
  <c r="C86" i="142"/>
  <c r="C87" i="142"/>
  <c r="C88" i="142"/>
  <c r="C89" i="142"/>
  <c r="C90" i="142"/>
  <c r="C91" i="142"/>
  <c r="C92" i="142"/>
  <c r="C93" i="142"/>
  <c r="C94" i="142"/>
  <c r="C95" i="142"/>
  <c r="C96" i="142"/>
  <c r="C97" i="142"/>
  <c r="C98" i="142"/>
  <c r="C99" i="142"/>
  <c r="C101" i="142"/>
  <c r="C102" i="142"/>
  <c r="C103" i="142"/>
  <c r="C104" i="142"/>
  <c r="C105" i="142"/>
  <c r="C106" i="142"/>
  <c r="C107" i="142"/>
  <c r="C108" i="142"/>
  <c r="C109" i="142"/>
  <c r="C110" i="142"/>
  <c r="C111" i="142"/>
  <c r="C112" i="142"/>
  <c r="C113" i="142"/>
  <c r="C114" i="142"/>
  <c r="C115" i="142"/>
  <c r="C117" i="142"/>
  <c r="C118" i="142"/>
  <c r="C119" i="142"/>
  <c r="C120" i="142"/>
  <c r="C121" i="142"/>
  <c r="C122" i="142"/>
  <c r="C123" i="142"/>
  <c r="C124" i="142"/>
  <c r="C125" i="142"/>
  <c r="C126" i="142"/>
  <c r="C127" i="142"/>
  <c r="C128" i="142"/>
  <c r="C129" i="142"/>
  <c r="C130" i="142"/>
  <c r="C131" i="142"/>
  <c r="C133" i="142"/>
  <c r="C134" i="142"/>
  <c r="C135" i="142"/>
  <c r="C136" i="142"/>
  <c r="C137" i="142"/>
  <c r="C138" i="142"/>
  <c r="C139" i="142"/>
  <c r="C140" i="142"/>
  <c r="C141" i="142"/>
  <c r="C142" i="142"/>
  <c r="C143" i="142"/>
  <c r="C144" i="142"/>
  <c r="C145" i="142"/>
  <c r="C146" i="142"/>
  <c r="C147" i="142"/>
  <c r="C149" i="142"/>
  <c r="C150" i="142"/>
  <c r="C151" i="142"/>
  <c r="C152" i="142"/>
  <c r="C153" i="142"/>
  <c r="C154" i="142"/>
  <c r="C155" i="142"/>
  <c r="C156" i="142"/>
  <c r="C157" i="142"/>
  <c r="C158" i="142"/>
  <c r="C159" i="142"/>
  <c r="C160" i="142"/>
  <c r="C161" i="142"/>
  <c r="C162" i="142"/>
  <c r="C163" i="142"/>
  <c r="C165" i="142"/>
  <c r="C166" i="142"/>
  <c r="C167" i="142"/>
  <c r="C168" i="142"/>
  <c r="C169" i="142"/>
  <c r="C170" i="142"/>
  <c r="C171" i="142"/>
  <c r="C172" i="142"/>
  <c r="C173" i="142"/>
  <c r="C174" i="142"/>
  <c r="C175" i="142"/>
  <c r="C176" i="142"/>
  <c r="C177" i="142"/>
  <c r="C178" i="142"/>
  <c r="C179" i="142"/>
  <c r="C22" i="142"/>
  <c r="C23" i="142"/>
  <c r="C24" i="142"/>
  <c r="C25" i="142"/>
  <c r="C26" i="142"/>
  <c r="C27" i="142"/>
  <c r="C28" i="142"/>
  <c r="C29" i="142"/>
  <c r="C30" i="142"/>
  <c r="C31" i="142"/>
  <c r="C32" i="142"/>
  <c r="C33" i="142"/>
  <c r="C34" i="142"/>
  <c r="C35" i="142"/>
  <c r="C21" i="142"/>
  <c r="AH164" i="142"/>
  <c r="AG164" i="142"/>
  <c r="AF164" i="142"/>
  <c r="AE164" i="142"/>
  <c r="AD164" i="142"/>
  <c r="AC164" i="142"/>
  <c r="AB164" i="142"/>
  <c r="AA164" i="142"/>
  <c r="Z164" i="142"/>
  <c r="AH148" i="142"/>
  <c r="AG148" i="142"/>
  <c r="AF148" i="142"/>
  <c r="AE148" i="142"/>
  <c r="AD148" i="142"/>
  <c r="AC148" i="142"/>
  <c r="AB148" i="142"/>
  <c r="AA148" i="142"/>
  <c r="Z148" i="142"/>
  <c r="AH132" i="142"/>
  <c r="AG132" i="142"/>
  <c r="AF132" i="142"/>
  <c r="AE132" i="142"/>
  <c r="AD132" i="142"/>
  <c r="AC132" i="142"/>
  <c r="AB132" i="142"/>
  <c r="AA132" i="142"/>
  <c r="Z132" i="142"/>
  <c r="AH116" i="142"/>
  <c r="AG116" i="142"/>
  <c r="AF116" i="142"/>
  <c r="AE116" i="142"/>
  <c r="AD116" i="142"/>
  <c r="AC116" i="142"/>
  <c r="AB116" i="142"/>
  <c r="AA116" i="142"/>
  <c r="Z116" i="142"/>
  <c r="AH100" i="142"/>
  <c r="AG100" i="142"/>
  <c r="AF100" i="142"/>
  <c r="AE100" i="142"/>
  <c r="AD100" i="142"/>
  <c r="AC100" i="142"/>
  <c r="AB100" i="142"/>
  <c r="AA100" i="142"/>
  <c r="Z100" i="142"/>
  <c r="AH84" i="142"/>
  <c r="AG84" i="142"/>
  <c r="AF84" i="142"/>
  <c r="AE84" i="142"/>
  <c r="AD84" i="142"/>
  <c r="AC84" i="142"/>
  <c r="AB84" i="142"/>
  <c r="AA84" i="142"/>
  <c r="Z84" i="142"/>
  <c r="AH68" i="142"/>
  <c r="AG68" i="142"/>
  <c r="AF68" i="142"/>
  <c r="AE68" i="142"/>
  <c r="AD68" i="142"/>
  <c r="AC68" i="142"/>
  <c r="AB68" i="142"/>
  <c r="AA68" i="142"/>
  <c r="Z68" i="142"/>
  <c r="AH52" i="142"/>
  <c r="AG52" i="142"/>
  <c r="AF52" i="142"/>
  <c r="AE52" i="142"/>
  <c r="AD52" i="142"/>
  <c r="AC52" i="142"/>
  <c r="AB52" i="142"/>
  <c r="AA52" i="142"/>
  <c r="Z52" i="142"/>
  <c r="AH36" i="142"/>
  <c r="AG36" i="142"/>
  <c r="AF36" i="142"/>
  <c r="AE36" i="142"/>
  <c r="AD36" i="142"/>
  <c r="AC36" i="142"/>
  <c r="AB36" i="142"/>
  <c r="AA36" i="142"/>
  <c r="Z36" i="142"/>
  <c r="AH20" i="142"/>
  <c r="AG20" i="142"/>
  <c r="AF20" i="142"/>
  <c r="AE20" i="142"/>
  <c r="AD20" i="142"/>
  <c r="AC20" i="142"/>
  <c r="AB20" i="142"/>
  <c r="AA20" i="142"/>
  <c r="Z20" i="142"/>
  <c r="Y164" i="142"/>
  <c r="X164" i="142"/>
  <c r="W164" i="142"/>
  <c r="V164" i="142"/>
  <c r="U164" i="142"/>
  <c r="T164" i="142"/>
  <c r="S164" i="142"/>
  <c r="R164" i="142"/>
  <c r="Q164" i="142"/>
  <c r="P164" i="142"/>
  <c r="O164" i="142"/>
  <c r="Y148" i="142"/>
  <c r="X148" i="142"/>
  <c r="W148" i="142"/>
  <c r="V148" i="142"/>
  <c r="U148" i="142"/>
  <c r="T148" i="142"/>
  <c r="S148" i="142"/>
  <c r="R148" i="142"/>
  <c r="Q148" i="142"/>
  <c r="P148" i="142"/>
  <c r="O148" i="142"/>
  <c r="Y132" i="142"/>
  <c r="X132" i="142"/>
  <c r="W132" i="142"/>
  <c r="V132" i="142"/>
  <c r="U132" i="142"/>
  <c r="T132" i="142"/>
  <c r="S132" i="142"/>
  <c r="R132" i="142"/>
  <c r="Q132" i="142"/>
  <c r="P132" i="142"/>
  <c r="O132" i="142"/>
  <c r="Y116" i="142"/>
  <c r="X116" i="142"/>
  <c r="W116" i="142"/>
  <c r="V116" i="142"/>
  <c r="U116" i="142"/>
  <c r="T116" i="142"/>
  <c r="S116" i="142"/>
  <c r="R116" i="142"/>
  <c r="Q116" i="142"/>
  <c r="P116" i="142"/>
  <c r="O116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Y84" i="142"/>
  <c r="X84" i="142"/>
  <c r="W84" i="142"/>
  <c r="V84" i="142"/>
  <c r="U84" i="142"/>
  <c r="T84" i="142"/>
  <c r="S84" i="142"/>
  <c r="R84" i="142"/>
  <c r="Q84" i="142"/>
  <c r="P84" i="142"/>
  <c r="O84" i="142"/>
  <c r="Y68" i="142"/>
  <c r="X68" i="142"/>
  <c r="W68" i="142"/>
  <c r="V68" i="142"/>
  <c r="U68" i="142"/>
  <c r="T68" i="142"/>
  <c r="S68" i="142"/>
  <c r="R68" i="142"/>
  <c r="Q68" i="142"/>
  <c r="P68" i="142"/>
  <c r="O68" i="142"/>
  <c r="Y52" i="142"/>
  <c r="X52" i="142"/>
  <c r="W52" i="142"/>
  <c r="V52" i="142"/>
  <c r="U52" i="142"/>
  <c r="T52" i="142"/>
  <c r="S52" i="142"/>
  <c r="R52" i="142"/>
  <c r="Q52" i="142"/>
  <c r="P52" i="142"/>
  <c r="O52" i="142"/>
  <c r="Y36" i="142"/>
  <c r="X36" i="142"/>
  <c r="W36" i="142"/>
  <c r="V36" i="142"/>
  <c r="U36" i="142"/>
  <c r="T36" i="142"/>
  <c r="S36" i="142"/>
  <c r="R36" i="142"/>
  <c r="Q36" i="142"/>
  <c r="P36" i="142"/>
  <c r="O36" i="142"/>
  <c r="Y20" i="142"/>
  <c r="X20" i="142"/>
  <c r="W20" i="142"/>
  <c r="V20" i="142"/>
  <c r="U20" i="142"/>
  <c r="T20" i="142"/>
  <c r="S20" i="142"/>
  <c r="R20" i="142"/>
  <c r="Q20" i="142"/>
  <c r="P20" i="142"/>
  <c r="O20" i="142"/>
  <c r="N164" i="142"/>
  <c r="M164" i="142"/>
  <c r="L164" i="142"/>
  <c r="K164" i="142"/>
  <c r="J164" i="142"/>
  <c r="I164" i="142"/>
  <c r="H164" i="142"/>
  <c r="G164" i="142"/>
  <c r="F164" i="142"/>
  <c r="E164" i="142"/>
  <c r="D164" i="142"/>
  <c r="N148" i="142"/>
  <c r="M148" i="142"/>
  <c r="L148" i="142"/>
  <c r="K148" i="142"/>
  <c r="J148" i="142"/>
  <c r="I148" i="142"/>
  <c r="H148" i="142"/>
  <c r="G148" i="142"/>
  <c r="F148" i="142"/>
  <c r="E148" i="142"/>
  <c r="D148" i="142"/>
  <c r="N132" i="142"/>
  <c r="M132" i="142"/>
  <c r="L132" i="142"/>
  <c r="K132" i="142"/>
  <c r="J132" i="142"/>
  <c r="I132" i="142"/>
  <c r="H132" i="142"/>
  <c r="G132" i="142"/>
  <c r="F132" i="142"/>
  <c r="E132" i="142"/>
  <c r="D132" i="142"/>
  <c r="N116" i="142"/>
  <c r="M116" i="142"/>
  <c r="L116" i="142"/>
  <c r="K116" i="142"/>
  <c r="J116" i="142"/>
  <c r="I116" i="142"/>
  <c r="H116" i="142"/>
  <c r="G116" i="142"/>
  <c r="F116" i="142"/>
  <c r="E116" i="142"/>
  <c r="D116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N84" i="142"/>
  <c r="M84" i="142"/>
  <c r="L84" i="142"/>
  <c r="K84" i="142"/>
  <c r="J84" i="142"/>
  <c r="I84" i="142"/>
  <c r="H84" i="142"/>
  <c r="G84" i="142"/>
  <c r="F84" i="142"/>
  <c r="E84" i="142"/>
  <c r="D84" i="142"/>
  <c r="N68" i="142"/>
  <c r="M68" i="142"/>
  <c r="L68" i="142"/>
  <c r="K68" i="142"/>
  <c r="J68" i="142"/>
  <c r="I68" i="142"/>
  <c r="H68" i="142"/>
  <c r="G68" i="142"/>
  <c r="F68" i="142"/>
  <c r="E68" i="142"/>
  <c r="D68" i="142"/>
  <c r="N52" i="142"/>
  <c r="M52" i="142"/>
  <c r="L52" i="142"/>
  <c r="K52" i="142"/>
  <c r="J52" i="142"/>
  <c r="I52" i="142"/>
  <c r="H52" i="142"/>
  <c r="G52" i="142"/>
  <c r="F52" i="142"/>
  <c r="E52" i="142"/>
  <c r="D52" i="142"/>
  <c r="N36" i="142"/>
  <c r="M36" i="142"/>
  <c r="L36" i="142"/>
  <c r="K36" i="142"/>
  <c r="J36" i="142"/>
  <c r="I36" i="142"/>
  <c r="H36" i="142"/>
  <c r="G36" i="142"/>
  <c r="F36" i="142"/>
  <c r="E36" i="142"/>
  <c r="D36" i="142"/>
  <c r="N20" i="142"/>
  <c r="M20" i="142"/>
  <c r="L20" i="142"/>
  <c r="K20" i="142"/>
  <c r="J20" i="142"/>
  <c r="I20" i="142"/>
  <c r="H20" i="142"/>
  <c r="G20" i="142"/>
  <c r="F20" i="142"/>
  <c r="E20" i="142"/>
  <c r="D20" i="142"/>
  <c r="E5" i="141"/>
  <c r="E5" i="153" s="1"/>
  <c r="F5" i="141"/>
  <c r="F5" i="153" s="1"/>
  <c r="G5" i="141"/>
  <c r="G5" i="153" s="1"/>
  <c r="H5" i="141"/>
  <c r="H5" i="153" s="1"/>
  <c r="I5" i="141"/>
  <c r="I5" i="153" s="1"/>
  <c r="J5" i="141"/>
  <c r="J5" i="153" s="1"/>
  <c r="K5" i="141"/>
  <c r="K5" i="153" s="1"/>
  <c r="L5" i="141"/>
  <c r="L5" i="153" s="1"/>
  <c r="M5" i="141"/>
  <c r="M5" i="153" s="1"/>
  <c r="N5" i="141"/>
  <c r="N5" i="153" s="1"/>
  <c r="O5" i="141"/>
  <c r="O5" i="153" s="1"/>
  <c r="P5" i="141"/>
  <c r="P5" i="153" s="1"/>
  <c r="Q5" i="141"/>
  <c r="Q5" i="153" s="1"/>
  <c r="R5" i="141"/>
  <c r="R5" i="153" s="1"/>
  <c r="S5" i="141"/>
  <c r="S5" i="153" s="1"/>
  <c r="T5" i="141"/>
  <c r="T5" i="153" s="1"/>
  <c r="U5" i="141"/>
  <c r="U5" i="153" s="1"/>
  <c r="V5" i="141"/>
  <c r="V5" i="153" s="1"/>
  <c r="W5" i="141"/>
  <c r="W5" i="153" s="1"/>
  <c r="X5" i="141"/>
  <c r="X5" i="153" s="1"/>
  <c r="Y5" i="141"/>
  <c r="Y5" i="153" s="1"/>
  <c r="Z5" i="141"/>
  <c r="Z5" i="153" s="1"/>
  <c r="AA5" i="141"/>
  <c r="AA5" i="153" s="1"/>
  <c r="AB5" i="141"/>
  <c r="AB5" i="153" s="1"/>
  <c r="AC5" i="141"/>
  <c r="AC5" i="153" s="1"/>
  <c r="AD5" i="141"/>
  <c r="AD5" i="153" s="1"/>
  <c r="AE5" i="141"/>
  <c r="AE5" i="153" s="1"/>
  <c r="AF5" i="141"/>
  <c r="AF5" i="153" s="1"/>
  <c r="AG5" i="141"/>
  <c r="AG5" i="153" s="1"/>
  <c r="AH5" i="141"/>
  <c r="AH5" i="153" s="1"/>
  <c r="E6" i="141"/>
  <c r="F6" i="141"/>
  <c r="G6" i="141"/>
  <c r="H6" i="141"/>
  <c r="I6" i="141"/>
  <c r="J6" i="141"/>
  <c r="K6" i="141"/>
  <c r="L6" i="141"/>
  <c r="M6" i="141"/>
  <c r="N6" i="141"/>
  <c r="O6" i="141"/>
  <c r="P6" i="141"/>
  <c r="Q6" i="141"/>
  <c r="R6" i="141"/>
  <c r="S6" i="141"/>
  <c r="T6" i="141"/>
  <c r="U6" i="141"/>
  <c r="V6" i="141"/>
  <c r="W6" i="141"/>
  <c r="X6" i="141"/>
  <c r="Y6" i="141"/>
  <c r="Z6" i="141"/>
  <c r="AA6" i="141"/>
  <c r="AB6" i="141"/>
  <c r="AC6" i="141"/>
  <c r="AD6" i="141"/>
  <c r="AE6" i="141"/>
  <c r="AF6" i="141"/>
  <c r="AG6" i="141"/>
  <c r="AH6" i="141"/>
  <c r="E7" i="141"/>
  <c r="F7" i="141"/>
  <c r="G7" i="141"/>
  <c r="C7" i="141" s="1"/>
  <c r="F42" i="146" s="1"/>
  <c r="H7" i="141"/>
  <c r="I7" i="141"/>
  <c r="J7" i="141"/>
  <c r="K7" i="141"/>
  <c r="L7" i="141"/>
  <c r="M7" i="141"/>
  <c r="N7" i="141"/>
  <c r="O7" i="141"/>
  <c r="P7" i="141"/>
  <c r="Q7" i="141"/>
  <c r="R7" i="141"/>
  <c r="S7" i="141"/>
  <c r="T7" i="141"/>
  <c r="U7" i="141"/>
  <c r="V7" i="141"/>
  <c r="W7" i="141"/>
  <c r="X7" i="141"/>
  <c r="Y7" i="141"/>
  <c r="Z7" i="141"/>
  <c r="AA7" i="141"/>
  <c r="AB7" i="141"/>
  <c r="AC7" i="141"/>
  <c r="AD7" i="141"/>
  <c r="AE7" i="141"/>
  <c r="AF7" i="141"/>
  <c r="AG7" i="141"/>
  <c r="AH7" i="141"/>
  <c r="E8" i="141"/>
  <c r="F8" i="141"/>
  <c r="G8" i="141"/>
  <c r="H8" i="141"/>
  <c r="I8" i="141"/>
  <c r="J8" i="141"/>
  <c r="K8" i="141"/>
  <c r="L8" i="141"/>
  <c r="M8" i="141"/>
  <c r="N8" i="141"/>
  <c r="O8" i="141"/>
  <c r="P8" i="141"/>
  <c r="Q8" i="141"/>
  <c r="R8" i="141"/>
  <c r="S8" i="141"/>
  <c r="T8" i="141"/>
  <c r="U8" i="141"/>
  <c r="V8" i="141"/>
  <c r="W8" i="141"/>
  <c r="X8" i="141"/>
  <c r="Y8" i="141"/>
  <c r="Z8" i="141"/>
  <c r="AA8" i="141"/>
  <c r="AB8" i="141"/>
  <c r="AC8" i="141"/>
  <c r="AD8" i="141"/>
  <c r="AE8" i="141"/>
  <c r="AF8" i="141"/>
  <c r="AG8" i="141"/>
  <c r="AH8" i="141"/>
  <c r="E9" i="141"/>
  <c r="F9" i="141"/>
  <c r="G9" i="141"/>
  <c r="H9" i="141"/>
  <c r="I9" i="141"/>
  <c r="C9" i="141" s="1"/>
  <c r="F45" i="146" s="1"/>
  <c r="F21" i="120" s="1"/>
  <c r="J9" i="141"/>
  <c r="K9" i="141"/>
  <c r="L9" i="141"/>
  <c r="M9" i="141"/>
  <c r="N9" i="141"/>
  <c r="O9" i="141"/>
  <c r="P9" i="141"/>
  <c r="Q9" i="141"/>
  <c r="R9" i="141"/>
  <c r="S9" i="141"/>
  <c r="T9" i="141"/>
  <c r="U9" i="141"/>
  <c r="V9" i="141"/>
  <c r="W9" i="141"/>
  <c r="X9" i="141"/>
  <c r="Y9" i="141"/>
  <c r="Z9" i="141"/>
  <c r="AA9" i="141"/>
  <c r="AB9" i="141"/>
  <c r="AC9" i="141"/>
  <c r="AD9" i="141"/>
  <c r="AE9" i="141"/>
  <c r="AF9" i="141"/>
  <c r="AG9" i="141"/>
  <c r="AH9" i="141"/>
  <c r="E10" i="141"/>
  <c r="F10" i="141"/>
  <c r="G10" i="141"/>
  <c r="H10" i="141"/>
  <c r="I10" i="141"/>
  <c r="J10" i="141"/>
  <c r="K10" i="141"/>
  <c r="L10" i="141"/>
  <c r="M10" i="141"/>
  <c r="N10" i="141"/>
  <c r="O10" i="141"/>
  <c r="P10" i="141"/>
  <c r="Q10" i="141"/>
  <c r="R10" i="141"/>
  <c r="S10" i="141"/>
  <c r="T10" i="141"/>
  <c r="U10" i="141"/>
  <c r="V10" i="141"/>
  <c r="W10" i="141"/>
  <c r="X10" i="141"/>
  <c r="Y10" i="141"/>
  <c r="Z10" i="141"/>
  <c r="AA10" i="141"/>
  <c r="AB10" i="141"/>
  <c r="AC10" i="141"/>
  <c r="AD10" i="141"/>
  <c r="AE10" i="141"/>
  <c r="AF10" i="141"/>
  <c r="AG10" i="141"/>
  <c r="AH10" i="141"/>
  <c r="E11" i="141"/>
  <c r="F11" i="141"/>
  <c r="G11" i="141"/>
  <c r="H11" i="141"/>
  <c r="C11" i="141" s="1"/>
  <c r="F47" i="146" s="1"/>
  <c r="F23" i="120" s="1"/>
  <c r="I11" i="141"/>
  <c r="J11" i="141"/>
  <c r="K11" i="141"/>
  <c r="L11" i="141"/>
  <c r="M11" i="141"/>
  <c r="N11" i="141"/>
  <c r="O11" i="141"/>
  <c r="P11" i="141"/>
  <c r="Q11" i="141"/>
  <c r="R11" i="141"/>
  <c r="S11" i="141"/>
  <c r="T11" i="141"/>
  <c r="U11" i="141"/>
  <c r="V11" i="141"/>
  <c r="W11" i="141"/>
  <c r="X11" i="141"/>
  <c r="Y11" i="141"/>
  <c r="Z11" i="141"/>
  <c r="AA11" i="141"/>
  <c r="AB11" i="141"/>
  <c r="AC11" i="141"/>
  <c r="AD11" i="141"/>
  <c r="AE11" i="141"/>
  <c r="AF11" i="141"/>
  <c r="AG11" i="141"/>
  <c r="AH11" i="141"/>
  <c r="E12" i="141"/>
  <c r="F12" i="141"/>
  <c r="G12" i="141"/>
  <c r="H12" i="141"/>
  <c r="I12" i="141"/>
  <c r="J12" i="141"/>
  <c r="K12" i="141"/>
  <c r="L12" i="141"/>
  <c r="M12" i="141"/>
  <c r="N12" i="141"/>
  <c r="O12" i="141"/>
  <c r="P12" i="141"/>
  <c r="Q12" i="141"/>
  <c r="R12" i="141"/>
  <c r="S12" i="141"/>
  <c r="T12" i="141"/>
  <c r="U12" i="141"/>
  <c r="V12" i="141"/>
  <c r="W12" i="141"/>
  <c r="X12" i="141"/>
  <c r="Y12" i="141"/>
  <c r="Z12" i="141"/>
  <c r="AA12" i="141"/>
  <c r="AB12" i="141"/>
  <c r="AC12" i="141"/>
  <c r="AD12" i="141"/>
  <c r="AE12" i="141"/>
  <c r="AF12" i="141"/>
  <c r="AG12" i="141"/>
  <c r="AH12" i="141"/>
  <c r="E13" i="141"/>
  <c r="F13" i="141"/>
  <c r="G13" i="141"/>
  <c r="H13" i="141"/>
  <c r="I13" i="141"/>
  <c r="J13" i="141"/>
  <c r="K13" i="141"/>
  <c r="L13" i="141"/>
  <c r="M13" i="141"/>
  <c r="N13" i="141"/>
  <c r="O13" i="141"/>
  <c r="P13" i="141"/>
  <c r="Q13" i="141"/>
  <c r="R13" i="141"/>
  <c r="S13" i="141"/>
  <c r="T13" i="141"/>
  <c r="U13" i="141"/>
  <c r="V13" i="141"/>
  <c r="W13" i="141"/>
  <c r="X13" i="141"/>
  <c r="Y13" i="141"/>
  <c r="Z13" i="141"/>
  <c r="AA13" i="141"/>
  <c r="AB13" i="141"/>
  <c r="AC13" i="141"/>
  <c r="AD13" i="141"/>
  <c r="AE13" i="141"/>
  <c r="AF13" i="141"/>
  <c r="AG13" i="141"/>
  <c r="AH13" i="141"/>
  <c r="E14" i="141"/>
  <c r="F14" i="141"/>
  <c r="G14" i="141"/>
  <c r="H14" i="141"/>
  <c r="I14" i="141"/>
  <c r="J14" i="141"/>
  <c r="K14" i="141"/>
  <c r="L14" i="141"/>
  <c r="M14" i="141"/>
  <c r="N14" i="141"/>
  <c r="O14" i="141"/>
  <c r="P14" i="141"/>
  <c r="Q14" i="141"/>
  <c r="R14" i="141"/>
  <c r="S14" i="141"/>
  <c r="T14" i="141"/>
  <c r="U14" i="141"/>
  <c r="V14" i="141"/>
  <c r="W14" i="141"/>
  <c r="X14" i="141"/>
  <c r="Y14" i="141"/>
  <c r="Z14" i="141"/>
  <c r="AA14" i="141"/>
  <c r="AB14" i="141"/>
  <c r="AC14" i="141"/>
  <c r="AD14" i="141"/>
  <c r="AE14" i="141"/>
  <c r="AF14" i="141"/>
  <c r="AG14" i="141"/>
  <c r="AH14" i="141"/>
  <c r="E15" i="141"/>
  <c r="F15" i="141"/>
  <c r="G15" i="141"/>
  <c r="H15" i="141"/>
  <c r="I15" i="141"/>
  <c r="J15" i="141"/>
  <c r="K15" i="141"/>
  <c r="L15" i="141"/>
  <c r="M15" i="141"/>
  <c r="N15" i="141"/>
  <c r="O15" i="141"/>
  <c r="P15" i="141"/>
  <c r="Q15" i="141"/>
  <c r="R15" i="141"/>
  <c r="S15" i="141"/>
  <c r="T15" i="141"/>
  <c r="U15" i="141"/>
  <c r="V15" i="141"/>
  <c r="W15" i="141"/>
  <c r="X15" i="141"/>
  <c r="Y15" i="141"/>
  <c r="Z15" i="141"/>
  <c r="AA15" i="141"/>
  <c r="AB15" i="141"/>
  <c r="AC15" i="141"/>
  <c r="AD15" i="141"/>
  <c r="AE15" i="141"/>
  <c r="AF15" i="141"/>
  <c r="AG15" i="141"/>
  <c r="AH15" i="141"/>
  <c r="D6" i="141"/>
  <c r="C6" i="141" s="1"/>
  <c r="F39" i="146" s="1"/>
  <c r="D7" i="141"/>
  <c r="D8" i="141"/>
  <c r="D9" i="141"/>
  <c r="D10" i="141"/>
  <c r="C10" i="141" s="1"/>
  <c r="F46" i="146" s="1"/>
  <c r="F22" i="120" s="1"/>
  <c r="D11" i="141"/>
  <c r="D12" i="141"/>
  <c r="C12" i="141" s="1"/>
  <c r="F49" i="146" s="1"/>
  <c r="D13" i="141"/>
  <c r="C13" i="141" s="1"/>
  <c r="F51" i="146" s="1"/>
  <c r="F24" i="120" s="1"/>
  <c r="D14" i="141"/>
  <c r="C14" i="141" s="1"/>
  <c r="F53" i="146" s="1"/>
  <c r="D15" i="141"/>
  <c r="D5" i="141"/>
  <c r="D5" i="153" s="1"/>
  <c r="W22" i="153" l="1"/>
  <c r="W22" i="145"/>
  <c r="K22" i="153"/>
  <c r="K22" i="145"/>
  <c r="AC10" i="153"/>
  <c r="AC10" i="145"/>
  <c r="Q10" i="153"/>
  <c r="Q10" i="145"/>
  <c r="E10" i="153"/>
  <c r="E10" i="145"/>
  <c r="I41" i="104" s="1"/>
  <c r="W18" i="153"/>
  <c r="W18" i="145"/>
  <c r="K18" i="153"/>
  <c r="K18" i="145"/>
  <c r="W16" i="153"/>
  <c r="W16" i="145"/>
  <c r="K16" i="153"/>
  <c r="K16" i="145"/>
  <c r="W11" i="153"/>
  <c r="W11" i="145"/>
  <c r="K11" i="153"/>
  <c r="K11" i="145"/>
  <c r="AH22" i="153"/>
  <c r="AH22" i="145"/>
  <c r="V22" i="153"/>
  <c r="V22" i="145"/>
  <c r="J22" i="153"/>
  <c r="J22" i="145"/>
  <c r="AB10" i="153"/>
  <c r="AB10" i="145"/>
  <c r="P10" i="153"/>
  <c r="P10" i="145"/>
  <c r="AH18" i="153"/>
  <c r="AH18" i="145"/>
  <c r="V18" i="153"/>
  <c r="V18" i="145"/>
  <c r="J18" i="153"/>
  <c r="J18" i="145"/>
  <c r="AH16" i="153"/>
  <c r="AH16" i="145"/>
  <c r="V16" i="153"/>
  <c r="V16" i="145"/>
  <c r="J16" i="153"/>
  <c r="J16" i="145"/>
  <c r="AH11" i="153"/>
  <c r="AH11" i="145"/>
  <c r="V11" i="153"/>
  <c r="V11" i="145"/>
  <c r="J11" i="153"/>
  <c r="J11" i="145"/>
  <c r="O10" i="153"/>
  <c r="O10" i="145"/>
  <c r="Z10" i="153"/>
  <c r="Z10" i="145"/>
  <c r="T18" i="153"/>
  <c r="T18" i="145"/>
  <c r="F49" i="104" s="1"/>
  <c r="AF11" i="153"/>
  <c r="AF11" i="145"/>
  <c r="S11" i="153"/>
  <c r="S11" i="145"/>
  <c r="AD22" i="153"/>
  <c r="AD22" i="145"/>
  <c r="R22" i="153"/>
  <c r="R22" i="145"/>
  <c r="F22" i="153"/>
  <c r="F22" i="145"/>
  <c r="X10" i="153"/>
  <c r="X10" i="145"/>
  <c r="L10" i="153"/>
  <c r="L10" i="145"/>
  <c r="D16" i="153"/>
  <c r="D16" i="145"/>
  <c r="J47" i="104" s="1"/>
  <c r="AD18" i="153"/>
  <c r="AD18" i="145"/>
  <c r="R18" i="153"/>
  <c r="R18" i="145"/>
  <c r="F18" i="153"/>
  <c r="F18" i="145"/>
  <c r="AD16" i="153"/>
  <c r="AD16" i="145"/>
  <c r="R16" i="153"/>
  <c r="R16" i="145"/>
  <c r="F16" i="153"/>
  <c r="F16" i="145"/>
  <c r="AD11" i="153"/>
  <c r="AD11" i="145"/>
  <c r="D42" i="104" s="1"/>
  <c r="R11" i="153"/>
  <c r="R11" i="145"/>
  <c r="F11" i="153"/>
  <c r="F11" i="145"/>
  <c r="C5" i="153"/>
  <c r="AG18" i="153"/>
  <c r="AG18" i="145"/>
  <c r="U16" i="153"/>
  <c r="U16" i="145"/>
  <c r="H22" i="153"/>
  <c r="H22" i="145"/>
  <c r="H11" i="153"/>
  <c r="H11" i="145"/>
  <c r="AC22" i="153"/>
  <c r="AC22" i="145"/>
  <c r="Q22" i="153"/>
  <c r="Q22" i="145"/>
  <c r="E22" i="153"/>
  <c r="E22" i="145"/>
  <c r="W10" i="153"/>
  <c r="W10" i="145"/>
  <c r="K10" i="153"/>
  <c r="K10" i="145"/>
  <c r="AC18" i="153"/>
  <c r="AC18" i="145"/>
  <c r="Q18" i="153"/>
  <c r="Q18" i="145"/>
  <c r="E18" i="153"/>
  <c r="E18" i="145"/>
  <c r="AC16" i="153"/>
  <c r="AC16" i="145"/>
  <c r="Q16" i="153"/>
  <c r="Q16" i="145"/>
  <c r="E16" i="153"/>
  <c r="E16" i="145"/>
  <c r="I47" i="104" s="1"/>
  <c r="AC11" i="153"/>
  <c r="AC11" i="145"/>
  <c r="Q11" i="153"/>
  <c r="Q11" i="145"/>
  <c r="E11" i="153"/>
  <c r="E11" i="145"/>
  <c r="I42" i="104" s="1"/>
  <c r="U22" i="153"/>
  <c r="U22" i="145"/>
  <c r="U11" i="153"/>
  <c r="U11" i="145"/>
  <c r="D22" i="153"/>
  <c r="D22" i="145"/>
  <c r="J53" i="104" s="1"/>
  <c r="AF16" i="153"/>
  <c r="AF16" i="145"/>
  <c r="C18" i="143"/>
  <c r="S22" i="153"/>
  <c r="S22" i="145"/>
  <c r="AE11" i="153"/>
  <c r="AE11" i="145"/>
  <c r="AB22" i="153"/>
  <c r="AB22" i="145"/>
  <c r="P22" i="153"/>
  <c r="P22" i="145"/>
  <c r="AH10" i="153"/>
  <c r="AH10" i="145"/>
  <c r="V10" i="153"/>
  <c r="V10" i="145"/>
  <c r="J10" i="153"/>
  <c r="J10" i="145"/>
  <c r="C5" i="141"/>
  <c r="F35" i="146" s="1"/>
  <c r="AB18" i="153"/>
  <c r="AB18" i="145"/>
  <c r="P18" i="153"/>
  <c r="P18" i="145"/>
  <c r="AB16" i="153"/>
  <c r="AB16" i="145"/>
  <c r="P16" i="153"/>
  <c r="P16" i="145"/>
  <c r="AB11" i="153"/>
  <c r="AB11" i="145"/>
  <c r="P11" i="153"/>
  <c r="P11" i="145"/>
  <c r="AA10" i="153"/>
  <c r="AA10" i="145"/>
  <c r="U18" i="153"/>
  <c r="U18" i="145"/>
  <c r="I16" i="153"/>
  <c r="I16" i="145"/>
  <c r="AG11" i="153"/>
  <c r="AG11" i="145"/>
  <c r="T16" i="153"/>
  <c r="T16" i="145"/>
  <c r="AE16" i="153"/>
  <c r="AE16" i="145"/>
  <c r="AA22" i="153"/>
  <c r="AA22" i="145"/>
  <c r="O22" i="153"/>
  <c r="O22" i="145"/>
  <c r="AG10" i="153"/>
  <c r="AG10" i="145"/>
  <c r="U10" i="153"/>
  <c r="U10" i="145"/>
  <c r="I10" i="153"/>
  <c r="I10" i="145"/>
  <c r="C15" i="141"/>
  <c r="F54" i="146" s="1"/>
  <c r="C54" i="146" s="1"/>
  <c r="AA18" i="153"/>
  <c r="AA18" i="145"/>
  <c r="O18" i="153"/>
  <c r="O18" i="145"/>
  <c r="AA16" i="153"/>
  <c r="AA16" i="145"/>
  <c r="O16" i="153"/>
  <c r="O16" i="145"/>
  <c r="AA11" i="153"/>
  <c r="AA11" i="145"/>
  <c r="O11" i="153"/>
  <c r="O11" i="145"/>
  <c r="G42" i="104" s="1"/>
  <c r="I22" i="153"/>
  <c r="I22" i="145"/>
  <c r="AG16" i="153"/>
  <c r="AG16" i="145"/>
  <c r="I11" i="153"/>
  <c r="I11" i="145"/>
  <c r="T22" i="153"/>
  <c r="T22" i="145"/>
  <c r="H18" i="153"/>
  <c r="H18" i="145"/>
  <c r="C18" i="145" s="1"/>
  <c r="T11" i="153"/>
  <c r="T11" i="145"/>
  <c r="F42" i="104" s="1"/>
  <c r="M10" i="153"/>
  <c r="M10" i="145"/>
  <c r="AE18" i="153"/>
  <c r="AE18" i="145"/>
  <c r="G16" i="153"/>
  <c r="G16" i="145"/>
  <c r="Z22" i="153"/>
  <c r="Z22" i="145"/>
  <c r="N22" i="153"/>
  <c r="N22" i="145"/>
  <c r="AF10" i="153"/>
  <c r="AF10" i="145"/>
  <c r="T10" i="153"/>
  <c r="T10" i="145"/>
  <c r="H10" i="153"/>
  <c r="H10" i="145"/>
  <c r="D11" i="153"/>
  <c r="D11" i="145"/>
  <c r="J42" i="104" s="1"/>
  <c r="Z18" i="153"/>
  <c r="Z18" i="145"/>
  <c r="N18" i="153"/>
  <c r="N18" i="145"/>
  <c r="Z16" i="153"/>
  <c r="Z16" i="145"/>
  <c r="N16" i="153"/>
  <c r="N16" i="145"/>
  <c r="Z11" i="153"/>
  <c r="Z11" i="145"/>
  <c r="N11" i="153"/>
  <c r="N11" i="145"/>
  <c r="AF18" i="153"/>
  <c r="AF18" i="145"/>
  <c r="H16" i="153"/>
  <c r="H16" i="145"/>
  <c r="AE22" i="153"/>
  <c r="AE22" i="145"/>
  <c r="S18" i="153"/>
  <c r="S18" i="145"/>
  <c r="D10" i="153"/>
  <c r="D10" i="145"/>
  <c r="Y22" i="153"/>
  <c r="Y22" i="145"/>
  <c r="M22" i="153"/>
  <c r="M22" i="145"/>
  <c r="AE10" i="153"/>
  <c r="AE10" i="145"/>
  <c r="S10" i="153"/>
  <c r="S10" i="145"/>
  <c r="G10" i="153"/>
  <c r="G10" i="145"/>
  <c r="Y18" i="153"/>
  <c r="Y18" i="145"/>
  <c r="M18" i="153"/>
  <c r="M18" i="145"/>
  <c r="Y16" i="153"/>
  <c r="Y16" i="145"/>
  <c r="M16" i="153"/>
  <c r="M16" i="145"/>
  <c r="Y11" i="153"/>
  <c r="Y11" i="145"/>
  <c r="M11" i="153"/>
  <c r="M11" i="145"/>
  <c r="AG22" i="153"/>
  <c r="AG22" i="145"/>
  <c r="I18" i="153"/>
  <c r="I18" i="145"/>
  <c r="AF22" i="153"/>
  <c r="AF22" i="145"/>
  <c r="N10" i="153"/>
  <c r="N10" i="145"/>
  <c r="C8" i="141"/>
  <c r="F43" i="146" s="1"/>
  <c r="C43" i="146" s="1"/>
  <c r="D18" i="153"/>
  <c r="D18" i="145"/>
  <c r="J49" i="104" s="1"/>
  <c r="G22" i="153"/>
  <c r="G22" i="145"/>
  <c r="Y10" i="153"/>
  <c r="Y10" i="145"/>
  <c r="G18" i="153"/>
  <c r="G18" i="145"/>
  <c r="S16" i="153"/>
  <c r="S16" i="145"/>
  <c r="G11" i="153"/>
  <c r="G11" i="145"/>
  <c r="X22" i="153"/>
  <c r="X22" i="145"/>
  <c r="L22" i="153"/>
  <c r="L22" i="145"/>
  <c r="AD10" i="153"/>
  <c r="AD10" i="145"/>
  <c r="D41" i="104" s="1"/>
  <c r="R10" i="153"/>
  <c r="R10" i="145"/>
  <c r="F10" i="153"/>
  <c r="F10" i="145"/>
  <c r="X18" i="153"/>
  <c r="X18" i="145"/>
  <c r="L18" i="153"/>
  <c r="L18" i="145"/>
  <c r="X16" i="153"/>
  <c r="X16" i="145"/>
  <c r="L16" i="153"/>
  <c r="L16" i="145"/>
  <c r="X11" i="153"/>
  <c r="X11" i="145"/>
  <c r="L11" i="153"/>
  <c r="L11" i="145"/>
  <c r="D22" i="105"/>
  <c r="I22" i="105"/>
  <c r="E10" i="120"/>
  <c r="F17" i="8" s="1"/>
  <c r="E4" i="146"/>
  <c r="F22" i="105"/>
  <c r="E22" i="105"/>
  <c r="G22" i="105"/>
  <c r="H22" i="105"/>
  <c r="Z4" i="142"/>
  <c r="AG4" i="142"/>
  <c r="U4" i="142"/>
  <c r="I4" i="142"/>
  <c r="O4" i="142"/>
  <c r="C19" i="142"/>
  <c r="G54" i="146" s="1"/>
  <c r="C7" i="142"/>
  <c r="G39" i="146" s="1"/>
  <c r="AF4" i="142"/>
  <c r="T4" i="142"/>
  <c r="H4" i="142"/>
  <c r="N4" i="142"/>
  <c r="C18" i="142"/>
  <c r="G53" i="146" s="1"/>
  <c r="G20" i="120" s="1"/>
  <c r="C6" i="142"/>
  <c r="G36" i="146" s="1"/>
  <c r="G4" i="142"/>
  <c r="AE4" i="142"/>
  <c r="S4" i="142"/>
  <c r="Y4" i="142"/>
  <c r="M4" i="142"/>
  <c r="C17" i="142"/>
  <c r="G52" i="146" s="1"/>
  <c r="G25" i="120" s="1"/>
  <c r="C148" i="142"/>
  <c r="L4" i="142"/>
  <c r="C16" i="142"/>
  <c r="G51" i="146" s="1"/>
  <c r="G24" i="120" s="1"/>
  <c r="C8" i="142"/>
  <c r="G42" i="146" s="1"/>
  <c r="R4" i="142"/>
  <c r="AD4" i="142"/>
  <c r="X4" i="142"/>
  <c r="Q4" i="142"/>
  <c r="AC4" i="142"/>
  <c r="W4" i="142"/>
  <c r="K4" i="142"/>
  <c r="E4" i="142"/>
  <c r="C15" i="142"/>
  <c r="G50" i="146" s="1"/>
  <c r="C50" i="146" s="1"/>
  <c r="J4" i="142"/>
  <c r="V4" i="142"/>
  <c r="AH4" i="142"/>
  <c r="C14" i="142"/>
  <c r="G49" i="146" s="1"/>
  <c r="C5" i="142"/>
  <c r="G35" i="146" s="1"/>
  <c r="AA4" i="142"/>
  <c r="C13" i="142"/>
  <c r="G48" i="146" s="1"/>
  <c r="C48" i="146" s="1"/>
  <c r="F4" i="142"/>
  <c r="C12" i="142"/>
  <c r="G47" i="146" s="1"/>
  <c r="G23" i="120" s="1"/>
  <c r="D4" i="142"/>
  <c r="J21" i="105" s="1"/>
  <c r="C11" i="142"/>
  <c r="G46" i="146" s="1"/>
  <c r="G22" i="120" s="1"/>
  <c r="C10" i="142"/>
  <c r="G45" i="146" s="1"/>
  <c r="AB4" i="142"/>
  <c r="C20" i="142"/>
  <c r="P4" i="142"/>
  <c r="C9" i="142"/>
  <c r="G44" i="146" s="1"/>
  <c r="C44" i="146" s="1"/>
  <c r="C130" i="143"/>
  <c r="C116" i="143"/>
  <c r="C102" i="143"/>
  <c r="C88" i="143"/>
  <c r="C74" i="143"/>
  <c r="C60" i="143"/>
  <c r="C46" i="143"/>
  <c r="C32" i="143"/>
  <c r="C164" i="142"/>
  <c r="C132" i="142"/>
  <c r="C116" i="142"/>
  <c r="C100" i="142"/>
  <c r="C84" i="142"/>
  <c r="C68" i="142"/>
  <c r="C52" i="142"/>
  <c r="C36" i="142"/>
  <c r="C18" i="141"/>
  <c r="C16" i="141" s="1"/>
  <c r="C19" i="141"/>
  <c r="C20" i="141"/>
  <c r="C21" i="141"/>
  <c r="C22" i="141"/>
  <c r="C23" i="141"/>
  <c r="C24" i="141"/>
  <c r="C25" i="141"/>
  <c r="C26" i="141"/>
  <c r="C27" i="141"/>
  <c r="C29" i="141"/>
  <c r="C30" i="141"/>
  <c r="C31" i="141"/>
  <c r="C32" i="141"/>
  <c r="C33" i="141"/>
  <c r="C34" i="141"/>
  <c r="C35" i="141"/>
  <c r="C36" i="141"/>
  <c r="C37" i="141"/>
  <c r="I42" i="150" s="1"/>
  <c r="C38" i="141"/>
  <c r="C39" i="141"/>
  <c r="C41" i="141"/>
  <c r="C42" i="141"/>
  <c r="C43" i="141"/>
  <c r="C44" i="141"/>
  <c r="C45" i="141"/>
  <c r="C46" i="141"/>
  <c r="C47" i="141"/>
  <c r="C48" i="141"/>
  <c r="C49" i="141"/>
  <c r="C50" i="141"/>
  <c r="C51" i="141"/>
  <c r="C53" i="141"/>
  <c r="C54" i="141"/>
  <c r="C55" i="141"/>
  <c r="C56" i="141"/>
  <c r="C57" i="141"/>
  <c r="C58" i="141"/>
  <c r="C59" i="141"/>
  <c r="C60" i="141"/>
  <c r="C61" i="141"/>
  <c r="C62" i="141"/>
  <c r="C63" i="141"/>
  <c r="C65" i="141"/>
  <c r="C66" i="141"/>
  <c r="C67" i="141"/>
  <c r="C68" i="141"/>
  <c r="C69" i="141"/>
  <c r="C70" i="141"/>
  <c r="C71" i="141"/>
  <c r="C72" i="141"/>
  <c r="C73" i="141"/>
  <c r="C74" i="141"/>
  <c r="C75" i="141"/>
  <c r="C77" i="141"/>
  <c r="C78" i="141"/>
  <c r="C79" i="141"/>
  <c r="C80" i="141"/>
  <c r="C81" i="141"/>
  <c r="C82" i="141"/>
  <c r="C83" i="141"/>
  <c r="C84" i="141"/>
  <c r="C85" i="141"/>
  <c r="C86" i="141"/>
  <c r="C87" i="141"/>
  <c r="C89" i="141"/>
  <c r="C90" i="141"/>
  <c r="C91" i="141"/>
  <c r="C92" i="141"/>
  <c r="C93" i="141"/>
  <c r="C94" i="141"/>
  <c r="C95" i="141"/>
  <c r="C96" i="141"/>
  <c r="C97" i="141"/>
  <c r="C98" i="141"/>
  <c r="C99" i="141"/>
  <c r="C101" i="141"/>
  <c r="C102" i="141"/>
  <c r="C103" i="141"/>
  <c r="C104" i="141"/>
  <c r="C105" i="141"/>
  <c r="C106" i="141"/>
  <c r="C107" i="141"/>
  <c r="C108" i="141"/>
  <c r="C109" i="141"/>
  <c r="C110" i="141"/>
  <c r="C111" i="141"/>
  <c r="C113" i="141"/>
  <c r="C114" i="141"/>
  <c r="C115" i="141"/>
  <c r="C116" i="141"/>
  <c r="C117" i="141"/>
  <c r="C118" i="141"/>
  <c r="C119" i="141"/>
  <c r="C120" i="141"/>
  <c r="C121" i="141"/>
  <c r="C122" i="141"/>
  <c r="C123" i="141"/>
  <c r="C17" i="141"/>
  <c r="AH112" i="141"/>
  <c r="AG112" i="141"/>
  <c r="AF112" i="141"/>
  <c r="AE112" i="141"/>
  <c r="AD112" i="141"/>
  <c r="AC112" i="141"/>
  <c r="AB112" i="141"/>
  <c r="AA112" i="141"/>
  <c r="Z112" i="141"/>
  <c r="AH100" i="141"/>
  <c r="AG100" i="141"/>
  <c r="AF100" i="141"/>
  <c r="AE100" i="141"/>
  <c r="AD100" i="141"/>
  <c r="AC100" i="141"/>
  <c r="AB100" i="141"/>
  <c r="AA100" i="141"/>
  <c r="Z100" i="141"/>
  <c r="AH88" i="141"/>
  <c r="AG88" i="141"/>
  <c r="AF88" i="141"/>
  <c r="AE88" i="141"/>
  <c r="AD88" i="141"/>
  <c r="AC88" i="141"/>
  <c r="AB88" i="141"/>
  <c r="AA88" i="141"/>
  <c r="Z88" i="141"/>
  <c r="AH76" i="141"/>
  <c r="AG76" i="141"/>
  <c r="AF76" i="141"/>
  <c r="AE76" i="141"/>
  <c r="AD76" i="141"/>
  <c r="AC76" i="141"/>
  <c r="AB76" i="141"/>
  <c r="AA76" i="141"/>
  <c r="Z76" i="141"/>
  <c r="AH64" i="141"/>
  <c r="AG64" i="141"/>
  <c r="AF64" i="141"/>
  <c r="AE64" i="141"/>
  <c r="AD64" i="141"/>
  <c r="AC64" i="141"/>
  <c r="AB64" i="141"/>
  <c r="AA64" i="141"/>
  <c r="Z64" i="141"/>
  <c r="AH52" i="141"/>
  <c r="AG52" i="141"/>
  <c r="AF52" i="141"/>
  <c r="AE52" i="141"/>
  <c r="AD52" i="141"/>
  <c r="AC52" i="141"/>
  <c r="AB52" i="141"/>
  <c r="AA52" i="141"/>
  <c r="Z52" i="141"/>
  <c r="AH40" i="141"/>
  <c r="AG40" i="141"/>
  <c r="AF40" i="141"/>
  <c r="AE40" i="141"/>
  <c r="AD40" i="141"/>
  <c r="AC40" i="141"/>
  <c r="AB40" i="141"/>
  <c r="AA40" i="141"/>
  <c r="Z40" i="141"/>
  <c r="AH28" i="141"/>
  <c r="AG28" i="141"/>
  <c r="AF28" i="141"/>
  <c r="AE28" i="141"/>
  <c r="AD28" i="141"/>
  <c r="AC28" i="141"/>
  <c r="AB28" i="141"/>
  <c r="AA28" i="141"/>
  <c r="Z28" i="141"/>
  <c r="AH16" i="141"/>
  <c r="AG16" i="141"/>
  <c r="AF16" i="141"/>
  <c r="AE16" i="141"/>
  <c r="AD16" i="141"/>
  <c r="AC16" i="141"/>
  <c r="AB16" i="141"/>
  <c r="AA16" i="141"/>
  <c r="Z16" i="141"/>
  <c r="AH4" i="141"/>
  <c r="AG4" i="141"/>
  <c r="AF4" i="141"/>
  <c r="AE4" i="141"/>
  <c r="AD4" i="141"/>
  <c r="AC4" i="141"/>
  <c r="AB4" i="141"/>
  <c r="AA4" i="141"/>
  <c r="Z4" i="141"/>
  <c r="Y112" i="141"/>
  <c r="X112" i="141"/>
  <c r="W112" i="141"/>
  <c r="V112" i="141"/>
  <c r="U112" i="141"/>
  <c r="T112" i="141"/>
  <c r="S112" i="141"/>
  <c r="R112" i="141"/>
  <c r="Q112" i="141"/>
  <c r="P112" i="141"/>
  <c r="O112" i="141"/>
  <c r="Y100" i="141"/>
  <c r="X100" i="141"/>
  <c r="W100" i="141"/>
  <c r="V100" i="141"/>
  <c r="U100" i="141"/>
  <c r="T100" i="141"/>
  <c r="S100" i="141"/>
  <c r="R100" i="141"/>
  <c r="Q100" i="141"/>
  <c r="P100" i="141"/>
  <c r="O100" i="141"/>
  <c r="Y88" i="141"/>
  <c r="X88" i="141"/>
  <c r="W88" i="141"/>
  <c r="V88" i="141"/>
  <c r="U88" i="141"/>
  <c r="T88" i="141"/>
  <c r="S88" i="141"/>
  <c r="R88" i="141"/>
  <c r="Q88" i="141"/>
  <c r="P88" i="141"/>
  <c r="O88" i="141"/>
  <c r="Y76" i="141"/>
  <c r="X76" i="141"/>
  <c r="W76" i="141"/>
  <c r="V76" i="141"/>
  <c r="U76" i="141"/>
  <c r="T76" i="141"/>
  <c r="S76" i="141"/>
  <c r="R76" i="141"/>
  <c r="Q76" i="141"/>
  <c r="P76" i="141"/>
  <c r="O76" i="141"/>
  <c r="Y64" i="141"/>
  <c r="X64" i="141"/>
  <c r="W64" i="141"/>
  <c r="V64" i="141"/>
  <c r="U64" i="141"/>
  <c r="T64" i="141"/>
  <c r="S64" i="141"/>
  <c r="R64" i="141"/>
  <c r="Q64" i="141"/>
  <c r="P64" i="141"/>
  <c r="O64" i="141"/>
  <c r="Y52" i="141"/>
  <c r="X52" i="141"/>
  <c r="W52" i="141"/>
  <c r="V52" i="141"/>
  <c r="U52" i="141"/>
  <c r="T52" i="141"/>
  <c r="S52" i="141"/>
  <c r="R52" i="141"/>
  <c r="Q52" i="141"/>
  <c r="P52" i="141"/>
  <c r="O52" i="141"/>
  <c r="Y40" i="141"/>
  <c r="X40" i="141"/>
  <c r="W40" i="141"/>
  <c r="V40" i="141"/>
  <c r="U40" i="141"/>
  <c r="T40" i="141"/>
  <c r="S40" i="141"/>
  <c r="R40" i="141"/>
  <c r="Q40" i="141"/>
  <c r="P40" i="141"/>
  <c r="O40" i="141"/>
  <c r="Y28" i="141"/>
  <c r="X28" i="141"/>
  <c r="W28" i="141"/>
  <c r="V28" i="141"/>
  <c r="U28" i="141"/>
  <c r="T28" i="141"/>
  <c r="S28" i="141"/>
  <c r="R28" i="141"/>
  <c r="Q28" i="141"/>
  <c r="P28" i="141"/>
  <c r="O28" i="141"/>
  <c r="Y16" i="141"/>
  <c r="X16" i="141"/>
  <c r="W16" i="141"/>
  <c r="V16" i="141"/>
  <c r="U16" i="141"/>
  <c r="T16" i="141"/>
  <c r="S16" i="141"/>
  <c r="R16" i="141"/>
  <c r="Q16" i="141"/>
  <c r="P16" i="141"/>
  <c r="O16" i="141"/>
  <c r="Y4" i="141"/>
  <c r="X4" i="141"/>
  <c r="W4" i="141"/>
  <c r="V4" i="141"/>
  <c r="U4" i="141"/>
  <c r="T4" i="141"/>
  <c r="S4" i="141"/>
  <c r="R4" i="141"/>
  <c r="Q4" i="141"/>
  <c r="P4" i="141"/>
  <c r="O4" i="141"/>
  <c r="N112" i="141"/>
  <c r="M112" i="141"/>
  <c r="L112" i="141"/>
  <c r="K112" i="141"/>
  <c r="J112" i="141"/>
  <c r="I112" i="141"/>
  <c r="H112" i="141"/>
  <c r="G112" i="141"/>
  <c r="F112" i="141"/>
  <c r="E112" i="141"/>
  <c r="D112" i="141"/>
  <c r="N100" i="141"/>
  <c r="M100" i="141"/>
  <c r="L100" i="141"/>
  <c r="K100" i="141"/>
  <c r="J100" i="141"/>
  <c r="I100" i="141"/>
  <c r="H100" i="141"/>
  <c r="G100" i="141"/>
  <c r="F100" i="141"/>
  <c r="E100" i="141"/>
  <c r="D100" i="141"/>
  <c r="N88" i="141"/>
  <c r="M88" i="141"/>
  <c r="L88" i="141"/>
  <c r="K88" i="141"/>
  <c r="J88" i="141"/>
  <c r="I88" i="141"/>
  <c r="H88" i="141"/>
  <c r="G88" i="141"/>
  <c r="F88" i="141"/>
  <c r="E88" i="141"/>
  <c r="D88" i="141"/>
  <c r="N76" i="141"/>
  <c r="M76" i="141"/>
  <c r="L76" i="141"/>
  <c r="K76" i="141"/>
  <c r="J76" i="141"/>
  <c r="I76" i="141"/>
  <c r="H76" i="141"/>
  <c r="G76" i="141"/>
  <c r="F76" i="141"/>
  <c r="E76" i="141"/>
  <c r="D76" i="141"/>
  <c r="N64" i="141"/>
  <c r="M64" i="141"/>
  <c r="L64" i="141"/>
  <c r="K64" i="141"/>
  <c r="J64" i="141"/>
  <c r="I64" i="141"/>
  <c r="H64" i="141"/>
  <c r="G64" i="141"/>
  <c r="F64" i="141"/>
  <c r="E64" i="141"/>
  <c r="D64" i="141"/>
  <c r="N52" i="141"/>
  <c r="M52" i="141"/>
  <c r="L52" i="141"/>
  <c r="K52" i="141"/>
  <c r="J52" i="141"/>
  <c r="I52" i="141"/>
  <c r="H52" i="141"/>
  <c r="G52" i="141"/>
  <c r="F52" i="141"/>
  <c r="E52" i="141"/>
  <c r="D52" i="141"/>
  <c r="N40" i="141"/>
  <c r="M40" i="141"/>
  <c r="L40" i="141"/>
  <c r="K40" i="141"/>
  <c r="J40" i="141"/>
  <c r="I40" i="141"/>
  <c r="H40" i="141"/>
  <c r="G40" i="141"/>
  <c r="F40" i="141"/>
  <c r="E40" i="141"/>
  <c r="D40" i="141"/>
  <c r="N28" i="141"/>
  <c r="M28" i="141"/>
  <c r="L28" i="141"/>
  <c r="K28" i="141"/>
  <c r="J28" i="141"/>
  <c r="I28" i="141"/>
  <c r="H28" i="141"/>
  <c r="G28" i="141"/>
  <c r="F28" i="141"/>
  <c r="E28" i="141"/>
  <c r="D28" i="141"/>
  <c r="N16" i="141"/>
  <c r="M16" i="141"/>
  <c r="L16" i="141"/>
  <c r="K16" i="141"/>
  <c r="J16" i="141"/>
  <c r="I16" i="141"/>
  <c r="H16" i="141"/>
  <c r="G16" i="141"/>
  <c r="F16" i="141"/>
  <c r="E16" i="141"/>
  <c r="D16" i="141"/>
  <c r="N4" i="141"/>
  <c r="M4" i="141"/>
  <c r="L4" i="141"/>
  <c r="K4" i="141"/>
  <c r="J4" i="141"/>
  <c r="I4" i="141"/>
  <c r="H4" i="141"/>
  <c r="G4" i="141"/>
  <c r="F4" i="141"/>
  <c r="E4" i="141"/>
  <c r="D4" i="141"/>
  <c r="J20" i="105" s="1"/>
  <c r="E5" i="145"/>
  <c r="I36" i="104" s="1"/>
  <c r="F5" i="145"/>
  <c r="G5" i="145"/>
  <c r="H5" i="145"/>
  <c r="I5" i="145"/>
  <c r="J5" i="145"/>
  <c r="K5" i="145"/>
  <c r="L5" i="145"/>
  <c r="M5" i="145"/>
  <c r="N5" i="145"/>
  <c r="O5" i="145"/>
  <c r="G36" i="104" s="1"/>
  <c r="P5" i="145"/>
  <c r="Q5" i="145"/>
  <c r="R5" i="145"/>
  <c r="S5" i="145"/>
  <c r="T5" i="145"/>
  <c r="U5" i="145"/>
  <c r="V5" i="145"/>
  <c r="W5" i="145"/>
  <c r="X5" i="145"/>
  <c r="Y5" i="145"/>
  <c r="Z5" i="145"/>
  <c r="AA5" i="145"/>
  <c r="AB5" i="145"/>
  <c r="AC5" i="145"/>
  <c r="AD5" i="145"/>
  <c r="AE5" i="145"/>
  <c r="AF5" i="145"/>
  <c r="AG5" i="145"/>
  <c r="AH5" i="145"/>
  <c r="E12" i="145"/>
  <c r="F12" i="145"/>
  <c r="G12" i="145"/>
  <c r="H12" i="145"/>
  <c r="I12" i="145"/>
  <c r="J12" i="145"/>
  <c r="K12" i="145"/>
  <c r="L12" i="145"/>
  <c r="M12" i="145"/>
  <c r="N12" i="145"/>
  <c r="O12" i="145"/>
  <c r="P12" i="145"/>
  <c r="Q12" i="145"/>
  <c r="R12" i="145"/>
  <c r="S12" i="145"/>
  <c r="T12" i="145"/>
  <c r="U12" i="145"/>
  <c r="V12" i="145"/>
  <c r="W12" i="145"/>
  <c r="X12" i="145"/>
  <c r="Y12" i="145"/>
  <c r="Z12" i="145"/>
  <c r="AA12" i="145"/>
  <c r="AB12" i="145"/>
  <c r="AC12" i="145"/>
  <c r="AD12" i="145"/>
  <c r="AE12" i="145"/>
  <c r="AF12" i="145"/>
  <c r="AG12" i="145"/>
  <c r="AH12" i="145"/>
  <c r="D12" i="145"/>
  <c r="J43" i="104" s="1"/>
  <c r="D5" i="145"/>
  <c r="J36" i="104" s="1"/>
  <c r="G34" i="146" l="1"/>
  <c r="G21" i="120"/>
  <c r="H47" i="104"/>
  <c r="H43" i="104"/>
  <c r="C4" i="141"/>
  <c r="C16" i="145"/>
  <c r="E47" i="104"/>
  <c r="F43" i="104"/>
  <c r="D49" i="104"/>
  <c r="E36" i="104"/>
  <c r="D43" i="104"/>
  <c r="E49" i="104"/>
  <c r="E53" i="104"/>
  <c r="F47" i="104"/>
  <c r="C16" i="153"/>
  <c r="H53" i="104"/>
  <c r="I43" i="104"/>
  <c r="C11" i="153"/>
  <c r="F53" i="104"/>
  <c r="G47" i="104"/>
  <c r="H41" i="104"/>
  <c r="I49" i="104"/>
  <c r="D53" i="104"/>
  <c r="C53" i="104" s="1"/>
  <c r="H42" i="104"/>
  <c r="H49" i="104"/>
  <c r="E41" i="104"/>
  <c r="H36" i="104"/>
  <c r="C22" i="145"/>
  <c r="J41" i="104"/>
  <c r="C10" i="145"/>
  <c r="I53" i="104"/>
  <c r="C22" i="153"/>
  <c r="C10" i="153"/>
  <c r="G43" i="104"/>
  <c r="E42" i="150"/>
  <c r="F19" i="120"/>
  <c r="C35" i="146"/>
  <c r="F36" i="104"/>
  <c r="I40" i="150"/>
  <c r="C18" i="153"/>
  <c r="E42" i="104"/>
  <c r="D47" i="104"/>
  <c r="G41" i="104"/>
  <c r="E43" i="104"/>
  <c r="G19" i="120"/>
  <c r="G49" i="104"/>
  <c r="F20" i="120"/>
  <c r="D36" i="104"/>
  <c r="F41" i="104"/>
  <c r="G53" i="104"/>
  <c r="F34" i="146"/>
  <c r="D20" i="105"/>
  <c r="F20" i="105"/>
  <c r="H20" i="105"/>
  <c r="G20" i="105"/>
  <c r="E21" i="105"/>
  <c r="G21" i="105"/>
  <c r="I21" i="105"/>
  <c r="D21" i="105"/>
  <c r="I20" i="105"/>
  <c r="E20" i="105"/>
  <c r="H21" i="105"/>
  <c r="F21" i="105"/>
  <c r="C12" i="145"/>
  <c r="C4" i="142"/>
  <c r="C11" i="145"/>
  <c r="C5" i="145"/>
  <c r="C112" i="141"/>
  <c r="C100" i="141"/>
  <c r="C88" i="141"/>
  <c r="C76" i="141"/>
  <c r="C64" i="141"/>
  <c r="C52" i="141"/>
  <c r="C40" i="141"/>
  <c r="C28" i="141"/>
  <c r="C18" i="140"/>
  <c r="C19" i="140"/>
  <c r="C20" i="140"/>
  <c r="C21" i="140"/>
  <c r="C22" i="140"/>
  <c r="C23" i="140"/>
  <c r="C24" i="140"/>
  <c r="C25" i="140"/>
  <c r="C26" i="140"/>
  <c r="C27" i="140"/>
  <c r="C29" i="140"/>
  <c r="C30" i="140"/>
  <c r="C31" i="140"/>
  <c r="C32" i="140"/>
  <c r="C33" i="140"/>
  <c r="C34" i="140"/>
  <c r="C35" i="140"/>
  <c r="C36" i="140"/>
  <c r="C37" i="140"/>
  <c r="C38" i="140"/>
  <c r="C39" i="140"/>
  <c r="C41" i="140"/>
  <c r="C42" i="140"/>
  <c r="C43" i="140"/>
  <c r="C44" i="140"/>
  <c r="C45" i="140"/>
  <c r="C46" i="140"/>
  <c r="C47" i="140"/>
  <c r="C48" i="140"/>
  <c r="C49" i="140"/>
  <c r="I31" i="150" s="1"/>
  <c r="C50" i="140"/>
  <c r="C51" i="140"/>
  <c r="C53" i="140"/>
  <c r="C54" i="140"/>
  <c r="C55" i="140"/>
  <c r="C56" i="140"/>
  <c r="C57" i="140"/>
  <c r="C58" i="140"/>
  <c r="C59" i="140"/>
  <c r="C60" i="140"/>
  <c r="C61" i="140"/>
  <c r="C62" i="140"/>
  <c r="C63" i="140"/>
  <c r="C65" i="140"/>
  <c r="C66" i="140"/>
  <c r="C67" i="140"/>
  <c r="C68" i="140"/>
  <c r="C69" i="140"/>
  <c r="C70" i="140"/>
  <c r="C71" i="140"/>
  <c r="C72" i="140"/>
  <c r="C73" i="140"/>
  <c r="C74" i="140"/>
  <c r="C75" i="140"/>
  <c r="C77" i="140"/>
  <c r="C78" i="140"/>
  <c r="C79" i="140"/>
  <c r="C80" i="140"/>
  <c r="C81" i="140"/>
  <c r="F34" i="150" s="1"/>
  <c r="C82" i="140"/>
  <c r="C83" i="140"/>
  <c r="C84" i="140"/>
  <c r="C85" i="140"/>
  <c r="C86" i="140"/>
  <c r="C87" i="140"/>
  <c r="C89" i="140"/>
  <c r="C90" i="140"/>
  <c r="C91" i="140"/>
  <c r="C92" i="140"/>
  <c r="C93" i="140"/>
  <c r="C94" i="140"/>
  <c r="C95" i="140"/>
  <c r="C96" i="140"/>
  <c r="C97" i="140"/>
  <c r="C98" i="140"/>
  <c r="C99" i="140"/>
  <c r="C101" i="140"/>
  <c r="C102" i="140"/>
  <c r="C103" i="140"/>
  <c r="C104" i="140"/>
  <c r="C105" i="140"/>
  <c r="C106" i="140"/>
  <c r="C107" i="140"/>
  <c r="C108" i="140"/>
  <c r="C109" i="140"/>
  <c r="C110" i="140"/>
  <c r="C111" i="140"/>
  <c r="C113" i="140"/>
  <c r="C114" i="140"/>
  <c r="C115" i="140"/>
  <c r="C116" i="140"/>
  <c r="C117" i="140"/>
  <c r="C118" i="140"/>
  <c r="C119" i="140"/>
  <c r="C120" i="140"/>
  <c r="C121" i="140"/>
  <c r="C122" i="140"/>
  <c r="C123" i="140"/>
  <c r="C125" i="140"/>
  <c r="C126" i="140"/>
  <c r="C127" i="140"/>
  <c r="C128" i="140"/>
  <c r="C129" i="140"/>
  <c r="C130" i="140"/>
  <c r="C131" i="140"/>
  <c r="C132" i="140"/>
  <c r="C133" i="140"/>
  <c r="C134" i="140"/>
  <c r="C135" i="140"/>
  <c r="C17" i="140"/>
  <c r="AH124" i="140"/>
  <c r="AG124" i="140"/>
  <c r="AF124" i="140"/>
  <c r="AE124" i="140"/>
  <c r="AD124" i="140"/>
  <c r="AC124" i="140"/>
  <c r="AB124" i="140"/>
  <c r="AA124" i="140"/>
  <c r="Z124" i="140"/>
  <c r="AH112" i="140"/>
  <c r="AG112" i="140"/>
  <c r="AF112" i="140"/>
  <c r="AE112" i="140"/>
  <c r="AD112" i="140"/>
  <c r="AC112" i="140"/>
  <c r="AB112" i="140"/>
  <c r="AA112" i="140"/>
  <c r="Z112" i="140"/>
  <c r="AH100" i="140"/>
  <c r="AG100" i="140"/>
  <c r="AF100" i="140"/>
  <c r="AE100" i="140"/>
  <c r="AD100" i="140"/>
  <c r="AC100" i="140"/>
  <c r="AB100" i="140"/>
  <c r="AA100" i="140"/>
  <c r="Z100" i="140"/>
  <c r="AH88" i="140"/>
  <c r="AG88" i="140"/>
  <c r="AF88" i="140"/>
  <c r="AE88" i="140"/>
  <c r="AD88" i="140"/>
  <c r="AC88" i="140"/>
  <c r="AB88" i="140"/>
  <c r="AA88" i="140"/>
  <c r="Z88" i="140"/>
  <c r="AH76" i="140"/>
  <c r="AG76" i="140"/>
  <c r="AF76" i="140"/>
  <c r="AE76" i="140"/>
  <c r="AD76" i="140"/>
  <c r="AC76" i="140"/>
  <c r="AB76" i="140"/>
  <c r="AA76" i="140"/>
  <c r="Z76" i="140"/>
  <c r="AH64" i="140"/>
  <c r="AG64" i="140"/>
  <c r="AF64" i="140"/>
  <c r="AE64" i="140"/>
  <c r="AD64" i="140"/>
  <c r="AC64" i="140"/>
  <c r="AB64" i="140"/>
  <c r="AA64" i="140"/>
  <c r="Z64" i="140"/>
  <c r="AH52" i="140"/>
  <c r="AG52" i="140"/>
  <c r="AF52" i="140"/>
  <c r="AE52" i="140"/>
  <c r="AD52" i="140"/>
  <c r="AC52" i="140"/>
  <c r="AB52" i="140"/>
  <c r="AA52" i="140"/>
  <c r="Z52" i="140"/>
  <c r="AH40" i="140"/>
  <c r="AG40" i="140"/>
  <c r="AF40" i="140"/>
  <c r="AE40" i="140"/>
  <c r="AD40" i="140"/>
  <c r="AC40" i="140"/>
  <c r="AB40" i="140"/>
  <c r="AA40" i="140"/>
  <c r="Z40" i="140"/>
  <c r="AH28" i="140"/>
  <c r="AG28" i="140"/>
  <c r="AF28" i="140"/>
  <c r="AE28" i="140"/>
  <c r="AD28" i="140"/>
  <c r="AC28" i="140"/>
  <c r="AB28" i="140"/>
  <c r="AA28" i="140"/>
  <c r="Z28" i="140"/>
  <c r="AH16" i="140"/>
  <c r="AG16" i="140"/>
  <c r="AF16" i="140"/>
  <c r="AE16" i="140"/>
  <c r="AD16" i="140"/>
  <c r="AC16" i="140"/>
  <c r="AB16" i="140"/>
  <c r="AA16" i="140"/>
  <c r="Z16" i="140"/>
  <c r="AH4" i="140"/>
  <c r="AG4" i="140"/>
  <c r="AF4" i="140"/>
  <c r="AE4" i="140"/>
  <c r="AD4" i="140"/>
  <c r="AC4" i="140"/>
  <c r="AB4" i="140"/>
  <c r="AA4" i="140"/>
  <c r="Z4" i="140"/>
  <c r="Y124" i="140"/>
  <c r="X124" i="140"/>
  <c r="W124" i="140"/>
  <c r="V124" i="140"/>
  <c r="U124" i="140"/>
  <c r="T124" i="140"/>
  <c r="S124" i="140"/>
  <c r="R124" i="140"/>
  <c r="Q124" i="140"/>
  <c r="P124" i="140"/>
  <c r="O124" i="140"/>
  <c r="Y112" i="140"/>
  <c r="X112" i="140"/>
  <c r="W112" i="140"/>
  <c r="V112" i="140"/>
  <c r="U112" i="140"/>
  <c r="T112" i="140"/>
  <c r="S112" i="140"/>
  <c r="R112" i="140"/>
  <c r="Q112" i="140"/>
  <c r="P112" i="140"/>
  <c r="O112" i="140"/>
  <c r="Y100" i="140"/>
  <c r="X100" i="140"/>
  <c r="W100" i="140"/>
  <c r="V100" i="140"/>
  <c r="U100" i="140"/>
  <c r="T100" i="140"/>
  <c r="S100" i="140"/>
  <c r="R100" i="140"/>
  <c r="Q100" i="140"/>
  <c r="P100" i="140"/>
  <c r="O100" i="140"/>
  <c r="Y88" i="140"/>
  <c r="X88" i="140"/>
  <c r="W88" i="140"/>
  <c r="V88" i="140"/>
  <c r="U88" i="140"/>
  <c r="T88" i="140"/>
  <c r="S88" i="140"/>
  <c r="R88" i="140"/>
  <c r="Q88" i="140"/>
  <c r="P88" i="140"/>
  <c r="O88" i="140"/>
  <c r="Y76" i="140"/>
  <c r="X76" i="140"/>
  <c r="W76" i="140"/>
  <c r="V76" i="140"/>
  <c r="U76" i="140"/>
  <c r="T76" i="140"/>
  <c r="S76" i="140"/>
  <c r="R76" i="140"/>
  <c r="Q76" i="140"/>
  <c r="P76" i="140"/>
  <c r="O76" i="140"/>
  <c r="Y64" i="140"/>
  <c r="X64" i="140"/>
  <c r="W64" i="140"/>
  <c r="V64" i="140"/>
  <c r="U64" i="140"/>
  <c r="T64" i="140"/>
  <c r="S64" i="140"/>
  <c r="R64" i="140"/>
  <c r="Q64" i="140"/>
  <c r="P64" i="140"/>
  <c r="O64" i="140"/>
  <c r="Y52" i="140"/>
  <c r="X52" i="140"/>
  <c r="W52" i="140"/>
  <c r="V52" i="140"/>
  <c r="U52" i="140"/>
  <c r="T52" i="140"/>
  <c r="S52" i="140"/>
  <c r="R52" i="140"/>
  <c r="Q52" i="140"/>
  <c r="P52" i="140"/>
  <c r="O52" i="140"/>
  <c r="Y40" i="140"/>
  <c r="X40" i="140"/>
  <c r="W40" i="140"/>
  <c r="V40" i="140"/>
  <c r="U40" i="140"/>
  <c r="T40" i="140"/>
  <c r="S40" i="140"/>
  <c r="R40" i="140"/>
  <c r="Q40" i="140"/>
  <c r="P40" i="140"/>
  <c r="O40" i="140"/>
  <c r="Y28" i="140"/>
  <c r="X28" i="140"/>
  <c r="W28" i="140"/>
  <c r="V28" i="140"/>
  <c r="U28" i="140"/>
  <c r="T28" i="140"/>
  <c r="S28" i="140"/>
  <c r="R28" i="140"/>
  <c r="Q28" i="140"/>
  <c r="P28" i="140"/>
  <c r="O28" i="140"/>
  <c r="Y16" i="140"/>
  <c r="X16" i="140"/>
  <c r="W16" i="140"/>
  <c r="V16" i="140"/>
  <c r="U16" i="140"/>
  <c r="T16" i="140"/>
  <c r="S16" i="140"/>
  <c r="R16" i="140"/>
  <c r="Q16" i="140"/>
  <c r="P16" i="140"/>
  <c r="O16" i="140"/>
  <c r="Y4" i="140"/>
  <c r="X4" i="140"/>
  <c r="W4" i="140"/>
  <c r="V4" i="140"/>
  <c r="U4" i="140"/>
  <c r="T4" i="140"/>
  <c r="S4" i="140"/>
  <c r="R4" i="140"/>
  <c r="Q4" i="140"/>
  <c r="P4" i="140"/>
  <c r="O4" i="140"/>
  <c r="N124" i="140"/>
  <c r="M124" i="140"/>
  <c r="L124" i="140"/>
  <c r="K124" i="140"/>
  <c r="J124" i="140"/>
  <c r="I124" i="140"/>
  <c r="H124" i="140"/>
  <c r="G124" i="140"/>
  <c r="F124" i="140"/>
  <c r="E124" i="140"/>
  <c r="D124" i="140"/>
  <c r="N112" i="140"/>
  <c r="M112" i="140"/>
  <c r="L112" i="140"/>
  <c r="K112" i="140"/>
  <c r="J112" i="140"/>
  <c r="I112" i="140"/>
  <c r="H112" i="140"/>
  <c r="G112" i="140"/>
  <c r="F112" i="140"/>
  <c r="E112" i="140"/>
  <c r="D112" i="140"/>
  <c r="N100" i="140"/>
  <c r="M100" i="140"/>
  <c r="L100" i="140"/>
  <c r="K100" i="140"/>
  <c r="J100" i="140"/>
  <c r="I100" i="140"/>
  <c r="H100" i="140"/>
  <c r="G100" i="140"/>
  <c r="F100" i="140"/>
  <c r="E100" i="140"/>
  <c r="D100" i="140"/>
  <c r="N88" i="140"/>
  <c r="M88" i="140"/>
  <c r="L88" i="140"/>
  <c r="K88" i="140"/>
  <c r="J88" i="140"/>
  <c r="I88" i="140"/>
  <c r="H88" i="140"/>
  <c r="G88" i="140"/>
  <c r="F88" i="140"/>
  <c r="E88" i="140"/>
  <c r="D88" i="140"/>
  <c r="N76" i="140"/>
  <c r="M76" i="140"/>
  <c r="L76" i="140"/>
  <c r="K76" i="140"/>
  <c r="J76" i="140"/>
  <c r="I76" i="140"/>
  <c r="H76" i="140"/>
  <c r="G76" i="140"/>
  <c r="F76" i="140"/>
  <c r="E76" i="140"/>
  <c r="D76" i="140"/>
  <c r="N64" i="140"/>
  <c r="M64" i="140"/>
  <c r="L64" i="140"/>
  <c r="K64" i="140"/>
  <c r="J64" i="140"/>
  <c r="I64" i="140"/>
  <c r="H64" i="140"/>
  <c r="G64" i="140"/>
  <c r="F64" i="140"/>
  <c r="E64" i="140"/>
  <c r="D64" i="140"/>
  <c r="N52" i="140"/>
  <c r="M52" i="140"/>
  <c r="L52" i="140"/>
  <c r="K52" i="140"/>
  <c r="J52" i="140"/>
  <c r="I52" i="140"/>
  <c r="H52" i="140"/>
  <c r="G52" i="140"/>
  <c r="F52" i="140"/>
  <c r="E52" i="140"/>
  <c r="D52" i="140"/>
  <c r="N40" i="140"/>
  <c r="M40" i="140"/>
  <c r="L40" i="140"/>
  <c r="K40" i="140"/>
  <c r="J40" i="140"/>
  <c r="I40" i="140"/>
  <c r="H40" i="140"/>
  <c r="G40" i="140"/>
  <c r="F40" i="140"/>
  <c r="E40" i="140"/>
  <c r="D40" i="140"/>
  <c r="N28" i="140"/>
  <c r="M28" i="140"/>
  <c r="L28" i="140"/>
  <c r="K28" i="140"/>
  <c r="J28" i="140"/>
  <c r="I28" i="140"/>
  <c r="H28" i="140"/>
  <c r="G28" i="140"/>
  <c r="F28" i="140"/>
  <c r="E28" i="140"/>
  <c r="D28" i="140"/>
  <c r="N16" i="140"/>
  <c r="M16" i="140"/>
  <c r="L16" i="140"/>
  <c r="K16" i="140"/>
  <c r="J16" i="140"/>
  <c r="I16" i="140"/>
  <c r="H16" i="140"/>
  <c r="G16" i="140"/>
  <c r="F16" i="140"/>
  <c r="E16" i="140"/>
  <c r="D16" i="140"/>
  <c r="N4" i="140"/>
  <c r="M4" i="140"/>
  <c r="L4" i="140"/>
  <c r="K4" i="140"/>
  <c r="J4" i="140"/>
  <c r="I4" i="140"/>
  <c r="H4" i="140"/>
  <c r="G4" i="140"/>
  <c r="F4" i="140"/>
  <c r="E4" i="140"/>
  <c r="D4" i="140"/>
  <c r="J19" i="105" s="1"/>
  <c r="D6" i="139"/>
  <c r="E6" i="139"/>
  <c r="F6" i="139"/>
  <c r="G6" i="139"/>
  <c r="H6" i="139"/>
  <c r="I6" i="139"/>
  <c r="J6" i="139"/>
  <c r="K6" i="139"/>
  <c r="L6" i="139"/>
  <c r="M6" i="139"/>
  <c r="N6" i="139"/>
  <c r="O6" i="139"/>
  <c r="P6" i="139"/>
  <c r="Q6" i="139"/>
  <c r="R6" i="139"/>
  <c r="S6" i="139"/>
  <c r="T6" i="139"/>
  <c r="U6" i="139"/>
  <c r="V6" i="139"/>
  <c r="W6" i="139"/>
  <c r="X6" i="139"/>
  <c r="Y6" i="139"/>
  <c r="Z6" i="139"/>
  <c r="AA6" i="139"/>
  <c r="AB6" i="139"/>
  <c r="AC6" i="139"/>
  <c r="AD6" i="139"/>
  <c r="AE6" i="139"/>
  <c r="AF6" i="139"/>
  <c r="AG6" i="139"/>
  <c r="AH6" i="139"/>
  <c r="D7" i="139"/>
  <c r="E7" i="139"/>
  <c r="F7" i="139"/>
  <c r="G7" i="139"/>
  <c r="H7" i="139"/>
  <c r="I7" i="139"/>
  <c r="J7" i="139"/>
  <c r="K7" i="139"/>
  <c r="L7" i="139"/>
  <c r="M7" i="139"/>
  <c r="N7" i="139"/>
  <c r="O7" i="139"/>
  <c r="P7" i="139"/>
  <c r="Q7" i="139"/>
  <c r="R7" i="139"/>
  <c r="S7" i="139"/>
  <c r="T7" i="139"/>
  <c r="U7" i="139"/>
  <c r="V7" i="139"/>
  <c r="W7" i="139"/>
  <c r="X7" i="139"/>
  <c r="Y7" i="139"/>
  <c r="Z7" i="139"/>
  <c r="AA7" i="139"/>
  <c r="AB7" i="139"/>
  <c r="AC7" i="139"/>
  <c r="AD7" i="139"/>
  <c r="AE7" i="139"/>
  <c r="AF7" i="139"/>
  <c r="AG7" i="139"/>
  <c r="AH7" i="139"/>
  <c r="D8" i="139"/>
  <c r="C8" i="139" s="1"/>
  <c r="D42" i="146" s="1"/>
  <c r="C42" i="146" s="1"/>
  <c r="E8" i="139"/>
  <c r="F8" i="139"/>
  <c r="G8" i="139"/>
  <c r="H8" i="139"/>
  <c r="I8" i="139"/>
  <c r="J8" i="139"/>
  <c r="K8" i="139"/>
  <c r="L8" i="139"/>
  <c r="M8" i="139"/>
  <c r="N8" i="139"/>
  <c r="O8" i="139"/>
  <c r="P8" i="139"/>
  <c r="Q8" i="139"/>
  <c r="R8" i="139"/>
  <c r="S8" i="139"/>
  <c r="T8" i="139"/>
  <c r="U8" i="139"/>
  <c r="V8" i="139"/>
  <c r="W8" i="139"/>
  <c r="X8" i="139"/>
  <c r="Y8" i="139"/>
  <c r="Z8" i="139"/>
  <c r="AA8" i="139"/>
  <c r="AB8" i="139"/>
  <c r="AC8" i="139"/>
  <c r="AD8" i="139"/>
  <c r="AE8" i="139"/>
  <c r="AF8" i="139"/>
  <c r="AG8" i="139"/>
  <c r="AH8" i="139"/>
  <c r="D9" i="139"/>
  <c r="E9" i="139"/>
  <c r="F9" i="139"/>
  <c r="G9" i="139"/>
  <c r="H9" i="139"/>
  <c r="I9" i="139"/>
  <c r="J9" i="139"/>
  <c r="K9" i="139"/>
  <c r="L9" i="139"/>
  <c r="M9" i="139"/>
  <c r="N9" i="139"/>
  <c r="O9" i="139"/>
  <c r="P9" i="139"/>
  <c r="Q9" i="139"/>
  <c r="R9" i="139"/>
  <c r="S9" i="139"/>
  <c r="T9" i="139"/>
  <c r="U9" i="139"/>
  <c r="V9" i="139"/>
  <c r="W9" i="139"/>
  <c r="X9" i="139"/>
  <c r="Y9" i="139"/>
  <c r="Z9" i="139"/>
  <c r="AA9" i="139"/>
  <c r="AB9" i="139"/>
  <c r="AC9" i="139"/>
  <c r="AD9" i="139"/>
  <c r="AE9" i="139"/>
  <c r="AF9" i="139"/>
  <c r="AG9" i="139"/>
  <c r="AH9" i="139"/>
  <c r="D10" i="139"/>
  <c r="C10" i="139" s="1"/>
  <c r="D46" i="146" s="1"/>
  <c r="E10" i="139"/>
  <c r="F10" i="139"/>
  <c r="G10" i="139"/>
  <c r="H10" i="139"/>
  <c r="I10" i="139"/>
  <c r="J10" i="139"/>
  <c r="K10" i="139"/>
  <c r="L10" i="139"/>
  <c r="M10" i="139"/>
  <c r="N10" i="139"/>
  <c r="O10" i="139"/>
  <c r="P10" i="139"/>
  <c r="Q10" i="139"/>
  <c r="R10" i="139"/>
  <c r="S10" i="139"/>
  <c r="T10" i="139"/>
  <c r="U10" i="139"/>
  <c r="V10" i="139"/>
  <c r="W10" i="139"/>
  <c r="X10" i="139"/>
  <c r="Y10" i="139"/>
  <c r="Z10" i="139"/>
  <c r="AA10" i="139"/>
  <c r="AB10" i="139"/>
  <c r="AC10" i="139"/>
  <c r="AD10" i="139"/>
  <c r="AE10" i="139"/>
  <c r="AF10" i="139"/>
  <c r="AG10" i="139"/>
  <c r="AH10" i="139"/>
  <c r="D11" i="139"/>
  <c r="E11" i="139"/>
  <c r="F11" i="139"/>
  <c r="G11" i="139"/>
  <c r="H11" i="139"/>
  <c r="I11" i="139"/>
  <c r="J11" i="139"/>
  <c r="K11" i="139"/>
  <c r="L11" i="139"/>
  <c r="M11" i="139"/>
  <c r="N11" i="139"/>
  <c r="O11" i="139"/>
  <c r="P11" i="139"/>
  <c r="Q11" i="139"/>
  <c r="R11" i="139"/>
  <c r="S11" i="139"/>
  <c r="T11" i="139"/>
  <c r="U11" i="139"/>
  <c r="V11" i="139"/>
  <c r="W11" i="139"/>
  <c r="X11" i="139"/>
  <c r="Y11" i="139"/>
  <c r="Z11" i="139"/>
  <c r="AA11" i="139"/>
  <c r="AB11" i="139"/>
  <c r="AC11" i="139"/>
  <c r="AD11" i="139"/>
  <c r="AE11" i="139"/>
  <c r="AF11" i="139"/>
  <c r="AG11" i="139"/>
  <c r="AH11" i="139"/>
  <c r="D12" i="139"/>
  <c r="C12" i="139" s="1"/>
  <c r="D49" i="146" s="1"/>
  <c r="C49" i="146" s="1"/>
  <c r="E12" i="139"/>
  <c r="F12" i="139"/>
  <c r="G12" i="139"/>
  <c r="H12" i="139"/>
  <c r="I12" i="139"/>
  <c r="J12" i="139"/>
  <c r="K12" i="139"/>
  <c r="L12" i="139"/>
  <c r="M12" i="139"/>
  <c r="N12" i="139"/>
  <c r="O12" i="139"/>
  <c r="P12" i="139"/>
  <c r="Q12" i="139"/>
  <c r="R12" i="139"/>
  <c r="S12" i="139"/>
  <c r="T12" i="139"/>
  <c r="U12" i="139"/>
  <c r="V12" i="139"/>
  <c r="W12" i="139"/>
  <c r="X12" i="139"/>
  <c r="Y12" i="139"/>
  <c r="Z12" i="139"/>
  <c r="AA12" i="139"/>
  <c r="AB12" i="139"/>
  <c r="AC12" i="139"/>
  <c r="AD12" i="139"/>
  <c r="AE12" i="139"/>
  <c r="AF12" i="139"/>
  <c r="AG12" i="139"/>
  <c r="AH12" i="139"/>
  <c r="D13" i="139"/>
  <c r="E13" i="139"/>
  <c r="F13" i="139"/>
  <c r="G13" i="139"/>
  <c r="H13" i="139"/>
  <c r="I13" i="139"/>
  <c r="J13" i="139"/>
  <c r="K13" i="139"/>
  <c r="C13" i="139" s="1"/>
  <c r="D51" i="146" s="1"/>
  <c r="L13" i="139"/>
  <c r="M13" i="139"/>
  <c r="N13" i="139"/>
  <c r="O13" i="139"/>
  <c r="P13" i="139"/>
  <c r="Q13" i="139"/>
  <c r="R13" i="139"/>
  <c r="S13" i="139"/>
  <c r="T13" i="139"/>
  <c r="U13" i="139"/>
  <c r="V13" i="139"/>
  <c r="W13" i="139"/>
  <c r="X13" i="139"/>
  <c r="Y13" i="139"/>
  <c r="Z13" i="139"/>
  <c r="AA13" i="139"/>
  <c r="AB13" i="139"/>
  <c r="AC13" i="139"/>
  <c r="AD13" i="139"/>
  <c r="AE13" i="139"/>
  <c r="AF13" i="139"/>
  <c r="AG13" i="139"/>
  <c r="AH13" i="139"/>
  <c r="D14" i="139"/>
  <c r="E14" i="139"/>
  <c r="F14" i="139"/>
  <c r="G14" i="139"/>
  <c r="H14" i="139"/>
  <c r="I14" i="139"/>
  <c r="J14" i="139"/>
  <c r="K14" i="139"/>
  <c r="L14" i="139"/>
  <c r="M14" i="139"/>
  <c r="N14" i="139"/>
  <c r="O14" i="139"/>
  <c r="P14" i="139"/>
  <c r="Q14" i="139"/>
  <c r="R14" i="139"/>
  <c r="S14" i="139"/>
  <c r="T14" i="139"/>
  <c r="U14" i="139"/>
  <c r="V14" i="139"/>
  <c r="W14" i="139"/>
  <c r="X14" i="139"/>
  <c r="Y14" i="139"/>
  <c r="Z14" i="139"/>
  <c r="AA14" i="139"/>
  <c r="AB14" i="139"/>
  <c r="AC14" i="139"/>
  <c r="AD14" i="139"/>
  <c r="AE14" i="139"/>
  <c r="AF14" i="139"/>
  <c r="AG14" i="139"/>
  <c r="AH14" i="139"/>
  <c r="D15" i="139"/>
  <c r="E15" i="139"/>
  <c r="F15" i="139"/>
  <c r="G15" i="139"/>
  <c r="H15" i="139"/>
  <c r="I15" i="139"/>
  <c r="J15" i="139"/>
  <c r="K15" i="139"/>
  <c r="L15" i="139"/>
  <c r="M15" i="139"/>
  <c r="N15" i="139"/>
  <c r="O15" i="139"/>
  <c r="P15" i="139"/>
  <c r="Q15" i="139"/>
  <c r="R15" i="139"/>
  <c r="S15" i="139"/>
  <c r="T15" i="139"/>
  <c r="U15" i="139"/>
  <c r="V15" i="139"/>
  <c r="W15" i="139"/>
  <c r="X15" i="139"/>
  <c r="Y15" i="139"/>
  <c r="Z15" i="139"/>
  <c r="AA15" i="139"/>
  <c r="AB15" i="139"/>
  <c r="AC15" i="139"/>
  <c r="AD15" i="139"/>
  <c r="AE15" i="139"/>
  <c r="AF15" i="139"/>
  <c r="AG15" i="139"/>
  <c r="AH15" i="139"/>
  <c r="E5" i="139"/>
  <c r="F5" i="139"/>
  <c r="G5" i="139"/>
  <c r="H5" i="139"/>
  <c r="I5" i="139"/>
  <c r="J5" i="139"/>
  <c r="K5" i="139"/>
  <c r="L5" i="139"/>
  <c r="M5" i="139"/>
  <c r="N5" i="139"/>
  <c r="O5" i="139"/>
  <c r="P5" i="139"/>
  <c r="Q5" i="139"/>
  <c r="R5" i="139"/>
  <c r="S5" i="139"/>
  <c r="T5" i="139"/>
  <c r="U5" i="139"/>
  <c r="V5" i="139"/>
  <c r="W5" i="139"/>
  <c r="X5" i="139"/>
  <c r="Y5" i="139"/>
  <c r="Z5" i="139"/>
  <c r="AA5" i="139"/>
  <c r="AB5" i="139"/>
  <c r="AC5" i="139"/>
  <c r="AD5" i="139"/>
  <c r="AE5" i="139"/>
  <c r="AF5" i="139"/>
  <c r="AG5" i="139"/>
  <c r="AH5" i="139"/>
  <c r="D5" i="139"/>
  <c r="C5" i="139" s="1"/>
  <c r="D36" i="146" s="1"/>
  <c r="C51" i="146" l="1"/>
  <c r="D24" i="120"/>
  <c r="C36" i="146"/>
  <c r="D22" i="120"/>
  <c r="C46" i="146"/>
  <c r="O15" i="153"/>
  <c r="O15" i="145"/>
  <c r="G46" i="104" s="1"/>
  <c r="AE6" i="153"/>
  <c r="AE6" i="145"/>
  <c r="AE4" i="145" s="1"/>
  <c r="S6" i="153"/>
  <c r="S6" i="145"/>
  <c r="G6" i="153"/>
  <c r="G6" i="145"/>
  <c r="Y21" i="153"/>
  <c r="Y21" i="145"/>
  <c r="M21" i="153"/>
  <c r="M21" i="145"/>
  <c r="AF20" i="153"/>
  <c r="AF20" i="145"/>
  <c r="T20" i="153"/>
  <c r="T20" i="145"/>
  <c r="F51" i="104" s="1"/>
  <c r="H20" i="153"/>
  <c r="H20" i="145"/>
  <c r="AA19" i="153"/>
  <c r="AA19" i="145"/>
  <c r="O19" i="153"/>
  <c r="O19" i="145"/>
  <c r="AH17" i="153"/>
  <c r="AH17" i="145"/>
  <c r="V17" i="153"/>
  <c r="V17" i="145"/>
  <c r="J17" i="153"/>
  <c r="J17" i="145"/>
  <c r="H48" i="104" s="1"/>
  <c r="AC15" i="153"/>
  <c r="AC15" i="145"/>
  <c r="Q15" i="153"/>
  <c r="Q15" i="145"/>
  <c r="E15" i="153"/>
  <c r="E15" i="145"/>
  <c r="X14" i="153"/>
  <c r="X14" i="145"/>
  <c r="L14" i="153"/>
  <c r="L14" i="145"/>
  <c r="AE13" i="153"/>
  <c r="AE13" i="145"/>
  <c r="S13" i="153"/>
  <c r="S13" i="145"/>
  <c r="G13" i="153"/>
  <c r="G13" i="145"/>
  <c r="Z9" i="153"/>
  <c r="Z9" i="145"/>
  <c r="N9" i="153"/>
  <c r="N9" i="145"/>
  <c r="AG8" i="153"/>
  <c r="AG8" i="145"/>
  <c r="U8" i="153"/>
  <c r="U8" i="145"/>
  <c r="I8" i="153"/>
  <c r="I8" i="145"/>
  <c r="AB7" i="153"/>
  <c r="AB7" i="145"/>
  <c r="P7" i="153"/>
  <c r="P7" i="145"/>
  <c r="D7" i="153"/>
  <c r="D7" i="145"/>
  <c r="AD6" i="153"/>
  <c r="AD6" i="145"/>
  <c r="R6" i="153"/>
  <c r="R6" i="145"/>
  <c r="F6" i="153"/>
  <c r="F6" i="145"/>
  <c r="X21" i="153"/>
  <c r="X21" i="145"/>
  <c r="L21" i="153"/>
  <c r="L21" i="145"/>
  <c r="AE20" i="153"/>
  <c r="AE20" i="145"/>
  <c r="S20" i="153"/>
  <c r="S20" i="145"/>
  <c r="G20" i="153"/>
  <c r="G20" i="145"/>
  <c r="Z19" i="153"/>
  <c r="Z19" i="145"/>
  <c r="N19" i="153"/>
  <c r="N19" i="145"/>
  <c r="AG17" i="153"/>
  <c r="AG17" i="145"/>
  <c r="U17" i="153"/>
  <c r="U17" i="145"/>
  <c r="I17" i="153"/>
  <c r="I17" i="145"/>
  <c r="AB15" i="153"/>
  <c r="AB15" i="145"/>
  <c r="P15" i="153"/>
  <c r="P15" i="145"/>
  <c r="D15" i="153"/>
  <c r="D15" i="145"/>
  <c r="W14" i="153"/>
  <c r="W14" i="145"/>
  <c r="K14" i="153"/>
  <c r="K14" i="145"/>
  <c r="AD13" i="153"/>
  <c r="AD13" i="145"/>
  <c r="R13" i="153"/>
  <c r="R13" i="145"/>
  <c r="F13" i="153"/>
  <c r="F13" i="145"/>
  <c r="Y9" i="153"/>
  <c r="Y9" i="145"/>
  <c r="M9" i="153"/>
  <c r="M9" i="145"/>
  <c r="AF8" i="153"/>
  <c r="AF8" i="145"/>
  <c r="T8" i="153"/>
  <c r="T8" i="145"/>
  <c r="H8" i="153"/>
  <c r="H8" i="145"/>
  <c r="AA7" i="153"/>
  <c r="AA7" i="145"/>
  <c r="O7" i="153"/>
  <c r="O7" i="145"/>
  <c r="C31" i="150"/>
  <c r="I7" i="150"/>
  <c r="C7" i="150" s="1"/>
  <c r="I28" i="150"/>
  <c r="E6" i="150"/>
  <c r="E4" i="150" s="1"/>
  <c r="E40" i="150"/>
  <c r="K21" i="153"/>
  <c r="K21" i="145"/>
  <c r="H17" i="153"/>
  <c r="H17" i="145"/>
  <c r="AC13" i="153"/>
  <c r="AC13" i="145"/>
  <c r="X9" i="153"/>
  <c r="X9" i="145"/>
  <c r="G8" i="153"/>
  <c r="G8" i="145"/>
  <c r="C15" i="139"/>
  <c r="D53" i="146" s="1"/>
  <c r="AH21" i="153"/>
  <c r="AH21" i="145"/>
  <c r="Z15" i="153"/>
  <c r="Z15" i="145"/>
  <c r="W9" i="153"/>
  <c r="W9" i="145"/>
  <c r="M7" i="153"/>
  <c r="M7" i="145"/>
  <c r="P20" i="153"/>
  <c r="P20" i="145"/>
  <c r="M15" i="153"/>
  <c r="M15" i="145"/>
  <c r="L7" i="153"/>
  <c r="L7" i="145"/>
  <c r="Z6" i="153"/>
  <c r="Z6" i="145"/>
  <c r="Z4" i="145" s="1"/>
  <c r="N6" i="153"/>
  <c r="N6" i="145"/>
  <c r="AF21" i="153"/>
  <c r="AF21" i="145"/>
  <c r="T21" i="153"/>
  <c r="T21" i="145"/>
  <c r="H21" i="153"/>
  <c r="H21" i="145"/>
  <c r="AA20" i="153"/>
  <c r="AA20" i="145"/>
  <c r="O20" i="153"/>
  <c r="O20" i="145"/>
  <c r="G51" i="104" s="1"/>
  <c r="AH19" i="153"/>
  <c r="AH19" i="145"/>
  <c r="V19" i="153"/>
  <c r="V19" i="145"/>
  <c r="J19" i="153"/>
  <c r="J19" i="145"/>
  <c r="AC17" i="153"/>
  <c r="AC17" i="145"/>
  <c r="Q17" i="153"/>
  <c r="Q17" i="145"/>
  <c r="E17" i="153"/>
  <c r="E17" i="145"/>
  <c r="I48" i="104" s="1"/>
  <c r="X15" i="153"/>
  <c r="X15" i="145"/>
  <c r="L15" i="153"/>
  <c r="L15" i="145"/>
  <c r="AE14" i="153"/>
  <c r="AE14" i="145"/>
  <c r="S14" i="153"/>
  <c r="S14" i="145"/>
  <c r="G14" i="153"/>
  <c r="G14" i="145"/>
  <c r="Z13" i="153"/>
  <c r="Z13" i="145"/>
  <c r="N13" i="153"/>
  <c r="N13" i="145"/>
  <c r="AG9" i="153"/>
  <c r="AG9" i="145"/>
  <c r="U9" i="153"/>
  <c r="U9" i="145"/>
  <c r="I9" i="153"/>
  <c r="I9" i="145"/>
  <c r="AB8" i="153"/>
  <c r="AB8" i="145"/>
  <c r="P8" i="153"/>
  <c r="P8" i="145"/>
  <c r="D8" i="153"/>
  <c r="D8" i="145"/>
  <c r="W7" i="153"/>
  <c r="W7" i="145"/>
  <c r="K7" i="153"/>
  <c r="K7" i="145"/>
  <c r="Q6" i="153"/>
  <c r="Q6" i="145"/>
  <c r="Y19" i="153"/>
  <c r="Y19" i="145"/>
  <c r="E50" i="104" s="1"/>
  <c r="Q13" i="153"/>
  <c r="Q13" i="145"/>
  <c r="Z7" i="153"/>
  <c r="Z7" i="145"/>
  <c r="Q20" i="153"/>
  <c r="Q20" i="145"/>
  <c r="G17" i="153"/>
  <c r="G17" i="145"/>
  <c r="P13" i="153"/>
  <c r="P13" i="145"/>
  <c r="F8" i="153"/>
  <c r="F8" i="145"/>
  <c r="AG21" i="153"/>
  <c r="AG21" i="145"/>
  <c r="W19" i="153"/>
  <c r="W19" i="145"/>
  <c r="AF14" i="153"/>
  <c r="AF14" i="145"/>
  <c r="O13" i="153"/>
  <c r="O13" i="145"/>
  <c r="X7" i="153"/>
  <c r="X7" i="145"/>
  <c r="M6" i="153"/>
  <c r="M6" i="145"/>
  <c r="S21" i="153"/>
  <c r="S21" i="145"/>
  <c r="G21" i="153"/>
  <c r="G21" i="145"/>
  <c r="Z20" i="153"/>
  <c r="Z20" i="145"/>
  <c r="N20" i="153"/>
  <c r="N20" i="145"/>
  <c r="AG19" i="153"/>
  <c r="AG19" i="145"/>
  <c r="U19" i="153"/>
  <c r="U19" i="145"/>
  <c r="I19" i="153"/>
  <c r="I19" i="145"/>
  <c r="AB17" i="153"/>
  <c r="AB17" i="145"/>
  <c r="P17" i="153"/>
  <c r="P17" i="145"/>
  <c r="D17" i="153"/>
  <c r="D17" i="145"/>
  <c r="W15" i="153"/>
  <c r="W15" i="145"/>
  <c r="K15" i="153"/>
  <c r="K15" i="145"/>
  <c r="AD14" i="153"/>
  <c r="AD14" i="145"/>
  <c r="D45" i="104" s="1"/>
  <c r="R14" i="153"/>
  <c r="R14" i="145"/>
  <c r="F14" i="153"/>
  <c r="F14" i="145"/>
  <c r="Y13" i="153"/>
  <c r="Y13" i="145"/>
  <c r="M13" i="153"/>
  <c r="M13" i="145"/>
  <c r="AF9" i="153"/>
  <c r="AF9" i="145"/>
  <c r="T9" i="153"/>
  <c r="T9" i="145"/>
  <c r="F40" i="104" s="1"/>
  <c r="H9" i="153"/>
  <c r="H9" i="145"/>
  <c r="AA8" i="153"/>
  <c r="AA8" i="145"/>
  <c r="O8" i="153"/>
  <c r="O8" i="145"/>
  <c r="AH7" i="153"/>
  <c r="AH7" i="145"/>
  <c r="V7" i="153"/>
  <c r="V7" i="145"/>
  <c r="J7" i="153"/>
  <c r="J7" i="145"/>
  <c r="H38" i="104" s="1"/>
  <c r="C11" i="139"/>
  <c r="D47" i="146" s="1"/>
  <c r="R20" i="153"/>
  <c r="R20" i="145"/>
  <c r="AA15" i="153"/>
  <c r="AA15" i="145"/>
  <c r="L9" i="153"/>
  <c r="L9" i="145"/>
  <c r="AB6" i="153"/>
  <c r="AB6" i="145"/>
  <c r="E20" i="153"/>
  <c r="E20" i="145"/>
  <c r="N15" i="153"/>
  <c r="N15" i="145"/>
  <c r="D13" i="153"/>
  <c r="D13" i="145"/>
  <c r="AB20" i="153"/>
  <c r="AB20" i="145"/>
  <c r="R17" i="153"/>
  <c r="R17" i="145"/>
  <c r="AA13" i="153"/>
  <c r="AA13" i="145"/>
  <c r="AC8" i="153"/>
  <c r="AC8" i="145"/>
  <c r="AE21" i="153"/>
  <c r="AE21" i="145"/>
  <c r="X6" i="153"/>
  <c r="X6" i="145"/>
  <c r="L6" i="153"/>
  <c r="L6" i="145"/>
  <c r="AD21" i="153"/>
  <c r="AD21" i="145"/>
  <c r="R21" i="153"/>
  <c r="R21" i="145"/>
  <c r="F21" i="153"/>
  <c r="F21" i="145"/>
  <c r="Y20" i="153"/>
  <c r="Y20" i="145"/>
  <c r="M20" i="153"/>
  <c r="M20" i="145"/>
  <c r="AF19" i="153"/>
  <c r="AF19" i="145"/>
  <c r="T19" i="153"/>
  <c r="T19" i="145"/>
  <c r="H19" i="153"/>
  <c r="H19" i="145"/>
  <c r="AA17" i="153"/>
  <c r="AA17" i="145"/>
  <c r="O17" i="153"/>
  <c r="O17" i="145"/>
  <c r="AH15" i="153"/>
  <c r="AH15" i="145"/>
  <c r="V15" i="153"/>
  <c r="V15" i="145"/>
  <c r="J15" i="153"/>
  <c r="J15" i="145"/>
  <c r="AC14" i="153"/>
  <c r="AC14" i="145"/>
  <c r="Q14" i="153"/>
  <c r="Q14" i="145"/>
  <c r="E14" i="153"/>
  <c r="E14" i="145"/>
  <c r="X13" i="153"/>
  <c r="X13" i="145"/>
  <c r="L13" i="153"/>
  <c r="L13" i="145"/>
  <c r="AE9" i="153"/>
  <c r="AE9" i="145"/>
  <c r="S9" i="153"/>
  <c r="S9" i="145"/>
  <c r="G9" i="153"/>
  <c r="G9" i="145"/>
  <c r="Z8" i="153"/>
  <c r="Z8" i="145"/>
  <c r="N8" i="153"/>
  <c r="N8" i="145"/>
  <c r="AG7" i="153"/>
  <c r="AG7" i="145"/>
  <c r="U7" i="153"/>
  <c r="U7" i="145"/>
  <c r="I7" i="153"/>
  <c r="I7" i="145"/>
  <c r="W21" i="153"/>
  <c r="W21" i="145"/>
  <c r="M19" i="153"/>
  <c r="M19" i="145"/>
  <c r="E13" i="153"/>
  <c r="E13" i="145"/>
  <c r="N7" i="153"/>
  <c r="N7" i="145"/>
  <c r="J21" i="153"/>
  <c r="J21" i="145"/>
  <c r="X19" i="153"/>
  <c r="X19" i="145"/>
  <c r="X4" i="145" s="1"/>
  <c r="AG14" i="153"/>
  <c r="AG14" i="145"/>
  <c r="AD8" i="153"/>
  <c r="AD8" i="145"/>
  <c r="O6" i="153"/>
  <c r="O6" i="145"/>
  <c r="D20" i="153"/>
  <c r="D20" i="145"/>
  <c r="Y15" i="153"/>
  <c r="Y15" i="145"/>
  <c r="AH9" i="153"/>
  <c r="AH9" i="145"/>
  <c r="E8" i="153"/>
  <c r="E8" i="145"/>
  <c r="D6" i="153"/>
  <c r="D6" i="145"/>
  <c r="W6" i="153"/>
  <c r="W6" i="145"/>
  <c r="K6" i="153"/>
  <c r="K6" i="145"/>
  <c r="AC21" i="153"/>
  <c r="AC21" i="145"/>
  <c r="Q21" i="153"/>
  <c r="Q21" i="145"/>
  <c r="E21" i="153"/>
  <c r="E21" i="145"/>
  <c r="X20" i="153"/>
  <c r="X20" i="145"/>
  <c r="L20" i="153"/>
  <c r="L20" i="145"/>
  <c r="AE19" i="153"/>
  <c r="AE19" i="145"/>
  <c r="S19" i="153"/>
  <c r="S19" i="145"/>
  <c r="G19" i="153"/>
  <c r="G19" i="145"/>
  <c r="Z17" i="153"/>
  <c r="Z17" i="145"/>
  <c r="N17" i="153"/>
  <c r="N17" i="145"/>
  <c r="AG15" i="153"/>
  <c r="AG15" i="145"/>
  <c r="U15" i="153"/>
  <c r="U15" i="145"/>
  <c r="I15" i="153"/>
  <c r="I15" i="145"/>
  <c r="AB14" i="153"/>
  <c r="AB14" i="145"/>
  <c r="P14" i="153"/>
  <c r="P14" i="145"/>
  <c r="D14" i="153"/>
  <c r="D14" i="145"/>
  <c r="W13" i="153"/>
  <c r="W13" i="145"/>
  <c r="K13" i="153"/>
  <c r="K13" i="145"/>
  <c r="AD9" i="153"/>
  <c r="AD9" i="145"/>
  <c r="R9" i="153"/>
  <c r="R9" i="145"/>
  <c r="F9" i="153"/>
  <c r="F9" i="145"/>
  <c r="Y8" i="153"/>
  <c r="Y8" i="145"/>
  <c r="M8" i="153"/>
  <c r="M8" i="145"/>
  <c r="AF7" i="153"/>
  <c r="AF7" i="145"/>
  <c r="T7" i="153"/>
  <c r="T7" i="145"/>
  <c r="H7" i="153"/>
  <c r="H7" i="145"/>
  <c r="C9" i="139"/>
  <c r="D45" i="146" s="1"/>
  <c r="F10" i="150"/>
  <c r="C34" i="150"/>
  <c r="F28" i="150"/>
  <c r="AC6" i="153"/>
  <c r="AC6" i="145"/>
  <c r="F20" i="153"/>
  <c r="F20" i="145"/>
  <c r="T17" i="153"/>
  <c r="T17" i="145"/>
  <c r="V14" i="153"/>
  <c r="V14" i="145"/>
  <c r="AE8" i="153"/>
  <c r="AE8" i="145"/>
  <c r="V21" i="153"/>
  <c r="V21" i="145"/>
  <c r="AE17" i="153"/>
  <c r="AE17" i="145"/>
  <c r="I14" i="153"/>
  <c r="I14" i="145"/>
  <c r="R8" i="153"/>
  <c r="R8" i="145"/>
  <c r="AA6" i="153"/>
  <c r="AA6" i="145"/>
  <c r="K19" i="153"/>
  <c r="K19" i="145"/>
  <c r="H14" i="153"/>
  <c r="H14" i="145"/>
  <c r="Q8" i="153"/>
  <c r="Q8" i="145"/>
  <c r="Y6" i="153"/>
  <c r="Y6" i="145"/>
  <c r="AH6" i="153"/>
  <c r="AH6" i="145"/>
  <c r="V6" i="153"/>
  <c r="V6" i="145"/>
  <c r="J6" i="153"/>
  <c r="J6" i="145"/>
  <c r="AB21" i="153"/>
  <c r="AB21" i="145"/>
  <c r="P21" i="153"/>
  <c r="P21" i="145"/>
  <c r="D21" i="153"/>
  <c r="D21" i="145"/>
  <c r="W20" i="153"/>
  <c r="W20" i="145"/>
  <c r="K20" i="153"/>
  <c r="K20" i="145"/>
  <c r="AD19" i="153"/>
  <c r="AD19" i="145"/>
  <c r="D50" i="104" s="1"/>
  <c r="R19" i="153"/>
  <c r="R19" i="145"/>
  <c r="F19" i="153"/>
  <c r="F19" i="145"/>
  <c r="Y17" i="153"/>
  <c r="Y17" i="145"/>
  <c r="M17" i="153"/>
  <c r="M17" i="145"/>
  <c r="AF15" i="153"/>
  <c r="AF15" i="145"/>
  <c r="T15" i="153"/>
  <c r="T15" i="145"/>
  <c r="F46" i="104" s="1"/>
  <c r="H15" i="153"/>
  <c r="H15" i="145"/>
  <c r="AA14" i="153"/>
  <c r="AA14" i="145"/>
  <c r="O14" i="153"/>
  <c r="O14" i="145"/>
  <c r="AH13" i="153"/>
  <c r="AH13" i="145"/>
  <c r="V13" i="153"/>
  <c r="V13" i="145"/>
  <c r="J13" i="153"/>
  <c r="J13" i="145"/>
  <c r="H44" i="104" s="1"/>
  <c r="AC9" i="153"/>
  <c r="AC9" i="145"/>
  <c r="Q9" i="153"/>
  <c r="Q9" i="145"/>
  <c r="E9" i="153"/>
  <c r="E9" i="145"/>
  <c r="X8" i="153"/>
  <c r="X8" i="145"/>
  <c r="L8" i="153"/>
  <c r="L8" i="145"/>
  <c r="AE7" i="153"/>
  <c r="AE7" i="145"/>
  <c r="S7" i="153"/>
  <c r="S7" i="145"/>
  <c r="G7" i="153"/>
  <c r="G7" i="145"/>
  <c r="C42" i="150"/>
  <c r="C40" i="150" s="1"/>
  <c r="AD20" i="153"/>
  <c r="AD20" i="145"/>
  <c r="AF17" i="153"/>
  <c r="AF17" i="145"/>
  <c r="AH14" i="153"/>
  <c r="AH14" i="145"/>
  <c r="S8" i="153"/>
  <c r="S8" i="145"/>
  <c r="P6" i="153"/>
  <c r="P6" i="145"/>
  <c r="L19" i="153"/>
  <c r="L19" i="145"/>
  <c r="U14" i="153"/>
  <c r="U14" i="145"/>
  <c r="K9" i="153"/>
  <c r="K9" i="145"/>
  <c r="C14" i="139"/>
  <c r="D52" i="146" s="1"/>
  <c r="I21" i="153"/>
  <c r="I21" i="145"/>
  <c r="F17" i="153"/>
  <c r="F17" i="145"/>
  <c r="V9" i="153"/>
  <c r="V9" i="145"/>
  <c r="AG6" i="153"/>
  <c r="AG6" i="145"/>
  <c r="U6" i="153"/>
  <c r="U6" i="145"/>
  <c r="I6" i="153"/>
  <c r="I6" i="145"/>
  <c r="AA21" i="153"/>
  <c r="AA21" i="145"/>
  <c r="O21" i="153"/>
  <c r="O21" i="145"/>
  <c r="AH20" i="153"/>
  <c r="AH20" i="145"/>
  <c r="V20" i="153"/>
  <c r="V20" i="145"/>
  <c r="J20" i="153"/>
  <c r="J20" i="145"/>
  <c r="AC19" i="153"/>
  <c r="AC19" i="145"/>
  <c r="Q19" i="153"/>
  <c r="Q19" i="145"/>
  <c r="E19" i="153"/>
  <c r="E19" i="145"/>
  <c r="X17" i="153"/>
  <c r="X17" i="145"/>
  <c r="L17" i="153"/>
  <c r="L17" i="145"/>
  <c r="AE15" i="153"/>
  <c r="AE15" i="145"/>
  <c r="S15" i="153"/>
  <c r="S15" i="145"/>
  <c r="G15" i="153"/>
  <c r="G15" i="145"/>
  <c r="Z14" i="153"/>
  <c r="Z14" i="145"/>
  <c r="N14" i="153"/>
  <c r="N14" i="145"/>
  <c r="AG13" i="153"/>
  <c r="AG13" i="145"/>
  <c r="U13" i="153"/>
  <c r="U13" i="145"/>
  <c r="I13" i="153"/>
  <c r="I13" i="145"/>
  <c r="AB9" i="153"/>
  <c r="AB9" i="145"/>
  <c r="P9" i="153"/>
  <c r="P9" i="145"/>
  <c r="D9" i="153"/>
  <c r="D9" i="145"/>
  <c r="W8" i="153"/>
  <c r="W8" i="145"/>
  <c r="K8" i="153"/>
  <c r="K8" i="145"/>
  <c r="AD7" i="153"/>
  <c r="AD7" i="145"/>
  <c r="R7" i="153"/>
  <c r="R7" i="145"/>
  <c r="F7" i="153"/>
  <c r="F7" i="145"/>
  <c r="C7" i="139"/>
  <c r="D40" i="146" s="1"/>
  <c r="C40" i="146" s="1"/>
  <c r="C36" i="104"/>
  <c r="E6" i="153"/>
  <c r="E6" i="145"/>
  <c r="J14" i="153"/>
  <c r="J14" i="145"/>
  <c r="AC20" i="153"/>
  <c r="AC20" i="145"/>
  <c r="S17" i="153"/>
  <c r="S17" i="145"/>
  <c r="AB13" i="153"/>
  <c r="AB13" i="145"/>
  <c r="Y7" i="153"/>
  <c r="Y7" i="145"/>
  <c r="U21" i="153"/>
  <c r="U21" i="145"/>
  <c r="AD17" i="153"/>
  <c r="AD17" i="145"/>
  <c r="D48" i="104" s="1"/>
  <c r="T14" i="153"/>
  <c r="T14" i="145"/>
  <c r="F45" i="104" s="1"/>
  <c r="J9" i="153"/>
  <c r="J9" i="145"/>
  <c r="H40" i="104" s="1"/>
  <c r="AF6" i="153"/>
  <c r="AF4" i="153" s="1"/>
  <c r="AF6" i="145"/>
  <c r="T6" i="153"/>
  <c r="T6" i="145"/>
  <c r="H6" i="153"/>
  <c r="H6" i="145"/>
  <c r="Z21" i="153"/>
  <c r="Z21" i="145"/>
  <c r="N21" i="153"/>
  <c r="N21" i="145"/>
  <c r="AG20" i="153"/>
  <c r="AG20" i="145"/>
  <c r="U20" i="153"/>
  <c r="U20" i="145"/>
  <c r="I20" i="153"/>
  <c r="I20" i="145"/>
  <c r="AB19" i="153"/>
  <c r="AB19" i="145"/>
  <c r="P19" i="153"/>
  <c r="P19" i="145"/>
  <c r="D19" i="153"/>
  <c r="D19" i="145"/>
  <c r="W17" i="153"/>
  <c r="W17" i="145"/>
  <c r="K17" i="153"/>
  <c r="K17" i="145"/>
  <c r="AD15" i="153"/>
  <c r="AD15" i="145"/>
  <c r="R15" i="153"/>
  <c r="R15" i="145"/>
  <c r="F15" i="153"/>
  <c r="F15" i="145"/>
  <c r="Y14" i="153"/>
  <c r="Y14" i="145"/>
  <c r="E45" i="104" s="1"/>
  <c r="M14" i="153"/>
  <c r="M14" i="145"/>
  <c r="AF13" i="153"/>
  <c r="AF13" i="145"/>
  <c r="T13" i="153"/>
  <c r="T13" i="145"/>
  <c r="H13" i="153"/>
  <c r="H13" i="145"/>
  <c r="AA9" i="153"/>
  <c r="AA9" i="145"/>
  <c r="O9" i="153"/>
  <c r="O9" i="145"/>
  <c r="G40" i="104" s="1"/>
  <c r="AH8" i="153"/>
  <c r="AH8" i="145"/>
  <c r="V8" i="153"/>
  <c r="V8" i="145"/>
  <c r="J8" i="153"/>
  <c r="J8" i="145"/>
  <c r="AC7" i="153"/>
  <c r="AC7" i="145"/>
  <c r="Q7" i="153"/>
  <c r="Q7" i="145"/>
  <c r="E7" i="153"/>
  <c r="E7" i="145"/>
  <c r="I38" i="104" s="1"/>
  <c r="C6" i="139"/>
  <c r="D39" i="146" s="1"/>
  <c r="C39" i="146" s="1"/>
  <c r="C16" i="140"/>
  <c r="I19" i="105"/>
  <c r="G19" i="105"/>
  <c r="C40" i="140"/>
  <c r="C52" i="140"/>
  <c r="H19" i="105"/>
  <c r="F19" i="105"/>
  <c r="D19" i="105"/>
  <c r="E19" i="105"/>
  <c r="C124" i="140"/>
  <c r="C112" i="140"/>
  <c r="C100" i="140"/>
  <c r="C88" i="140"/>
  <c r="C76" i="140"/>
  <c r="C64" i="140"/>
  <c r="C28" i="140"/>
  <c r="C18" i="139"/>
  <c r="C19" i="139"/>
  <c r="C20" i="139"/>
  <c r="C21" i="139"/>
  <c r="C22" i="139"/>
  <c r="C23" i="139"/>
  <c r="C24" i="139"/>
  <c r="C25" i="139"/>
  <c r="C26" i="139"/>
  <c r="C27" i="139"/>
  <c r="C29" i="139"/>
  <c r="C30" i="139"/>
  <c r="D18" i="150" s="1"/>
  <c r="C31" i="139"/>
  <c r="C32" i="139"/>
  <c r="C33" i="139"/>
  <c r="C34" i="139"/>
  <c r="C35" i="139"/>
  <c r="C36" i="139"/>
  <c r="C37" i="139"/>
  <c r="I18" i="150" s="1"/>
  <c r="C38" i="139"/>
  <c r="C39" i="139"/>
  <c r="C41" i="139"/>
  <c r="C42" i="139"/>
  <c r="C43" i="139"/>
  <c r="C44" i="139"/>
  <c r="C45" i="139"/>
  <c r="C46" i="139"/>
  <c r="C47" i="139"/>
  <c r="C48" i="139"/>
  <c r="C49" i="139"/>
  <c r="C50" i="139"/>
  <c r="C51" i="139"/>
  <c r="C53" i="139"/>
  <c r="C54" i="139"/>
  <c r="C55" i="139"/>
  <c r="C56" i="139"/>
  <c r="C57" i="139"/>
  <c r="C58" i="139"/>
  <c r="C59" i="139"/>
  <c r="C60" i="139"/>
  <c r="C61" i="139"/>
  <c r="C62" i="139"/>
  <c r="C63" i="139"/>
  <c r="C65" i="139"/>
  <c r="C66" i="139"/>
  <c r="C67" i="139"/>
  <c r="C68" i="139"/>
  <c r="C69" i="139"/>
  <c r="C70" i="139"/>
  <c r="C71" i="139"/>
  <c r="C72" i="139"/>
  <c r="C73" i="139"/>
  <c r="C74" i="139"/>
  <c r="C75" i="139"/>
  <c r="C77" i="139"/>
  <c r="C78" i="139"/>
  <c r="C79" i="139"/>
  <c r="C80" i="139"/>
  <c r="C81" i="139"/>
  <c r="C82" i="139"/>
  <c r="C83" i="139"/>
  <c r="C84" i="139"/>
  <c r="C85" i="139"/>
  <c r="C86" i="139"/>
  <c r="C87" i="139"/>
  <c r="C89" i="139"/>
  <c r="C90" i="139"/>
  <c r="C91" i="139"/>
  <c r="C92" i="139"/>
  <c r="C93" i="139"/>
  <c r="C94" i="139"/>
  <c r="C95" i="139"/>
  <c r="C96" i="139"/>
  <c r="C97" i="139"/>
  <c r="C98" i="139"/>
  <c r="C99" i="139"/>
  <c r="C101" i="139"/>
  <c r="C102" i="139"/>
  <c r="C103" i="139"/>
  <c r="C104" i="139"/>
  <c r="C105" i="139"/>
  <c r="C106" i="139"/>
  <c r="C107" i="139"/>
  <c r="C108" i="139"/>
  <c r="C109" i="139"/>
  <c r="C110" i="139"/>
  <c r="C111" i="139"/>
  <c r="C113" i="139"/>
  <c r="C114" i="139"/>
  <c r="C115" i="139"/>
  <c r="C116" i="139"/>
  <c r="C117" i="139"/>
  <c r="C118" i="139"/>
  <c r="C119" i="139"/>
  <c r="C120" i="139"/>
  <c r="C121" i="139"/>
  <c r="C122" i="139"/>
  <c r="C123" i="139"/>
  <c r="C125" i="139"/>
  <c r="C126" i="139"/>
  <c r="C127" i="139"/>
  <c r="C128" i="139"/>
  <c r="C129" i="139"/>
  <c r="C130" i="139"/>
  <c r="C131" i="139"/>
  <c r="C132" i="139"/>
  <c r="C133" i="139"/>
  <c r="C134" i="139"/>
  <c r="C135" i="139"/>
  <c r="C17" i="139"/>
  <c r="AH124" i="139"/>
  <c r="AG124" i="139"/>
  <c r="AF124" i="139"/>
  <c r="AE124" i="139"/>
  <c r="AD124" i="139"/>
  <c r="AC124" i="139"/>
  <c r="AB124" i="139"/>
  <c r="AA124" i="139"/>
  <c r="Z124" i="139"/>
  <c r="AH112" i="139"/>
  <c r="AG112" i="139"/>
  <c r="AF112" i="139"/>
  <c r="AE112" i="139"/>
  <c r="AD112" i="139"/>
  <c r="AC112" i="139"/>
  <c r="AB112" i="139"/>
  <c r="AA112" i="139"/>
  <c r="Z112" i="139"/>
  <c r="AH100" i="139"/>
  <c r="AG100" i="139"/>
  <c r="AF100" i="139"/>
  <c r="AE100" i="139"/>
  <c r="AD100" i="139"/>
  <c r="AC100" i="139"/>
  <c r="AB100" i="139"/>
  <c r="AA100" i="139"/>
  <c r="Z100" i="139"/>
  <c r="AH88" i="139"/>
  <c r="AG88" i="139"/>
  <c r="AF88" i="139"/>
  <c r="AE88" i="139"/>
  <c r="AD88" i="139"/>
  <c r="AC88" i="139"/>
  <c r="AB88" i="139"/>
  <c r="AA88" i="139"/>
  <c r="Z88" i="139"/>
  <c r="AH76" i="139"/>
  <c r="AG76" i="139"/>
  <c r="AF76" i="139"/>
  <c r="AE76" i="139"/>
  <c r="AD76" i="139"/>
  <c r="AC76" i="139"/>
  <c r="AB76" i="139"/>
  <c r="AA76" i="139"/>
  <c r="Z76" i="139"/>
  <c r="AH64" i="139"/>
  <c r="AG64" i="139"/>
  <c r="AF64" i="139"/>
  <c r="AE64" i="139"/>
  <c r="AD64" i="139"/>
  <c r="AC64" i="139"/>
  <c r="AB64" i="139"/>
  <c r="AA64" i="139"/>
  <c r="Z64" i="139"/>
  <c r="AH52" i="139"/>
  <c r="AG52" i="139"/>
  <c r="AF52" i="139"/>
  <c r="AE52" i="139"/>
  <c r="AD52" i="139"/>
  <c r="AC52" i="139"/>
  <c r="AB52" i="139"/>
  <c r="AA52" i="139"/>
  <c r="Z52" i="139"/>
  <c r="AH40" i="139"/>
  <c r="AG40" i="139"/>
  <c r="AF40" i="139"/>
  <c r="AE40" i="139"/>
  <c r="AD40" i="139"/>
  <c r="AC40" i="139"/>
  <c r="AB40" i="139"/>
  <c r="AA40" i="139"/>
  <c r="Z40" i="139"/>
  <c r="AH28" i="139"/>
  <c r="AG28" i="139"/>
  <c r="AF28" i="139"/>
  <c r="AE28" i="139"/>
  <c r="AD28" i="139"/>
  <c r="AC28" i="139"/>
  <c r="AB28" i="139"/>
  <c r="AA28" i="139"/>
  <c r="Z28" i="139"/>
  <c r="AH16" i="139"/>
  <c r="AG16" i="139"/>
  <c r="AF16" i="139"/>
  <c r="AE16" i="139"/>
  <c r="AD16" i="139"/>
  <c r="AC16" i="139"/>
  <c r="AB16" i="139"/>
  <c r="AA16" i="139"/>
  <c r="Z16" i="139"/>
  <c r="AH4" i="139"/>
  <c r="AG4" i="139"/>
  <c r="AF4" i="139"/>
  <c r="AE4" i="139"/>
  <c r="AD4" i="139"/>
  <c r="AC4" i="139"/>
  <c r="AB4" i="139"/>
  <c r="AA4" i="139"/>
  <c r="Z4" i="139"/>
  <c r="Y124" i="139"/>
  <c r="X124" i="139"/>
  <c r="W124" i="139"/>
  <c r="V124" i="139"/>
  <c r="U124" i="139"/>
  <c r="T124" i="139"/>
  <c r="S124" i="139"/>
  <c r="R124" i="139"/>
  <c r="Q124" i="139"/>
  <c r="P124" i="139"/>
  <c r="O124" i="139"/>
  <c r="Y112" i="139"/>
  <c r="X112" i="139"/>
  <c r="W112" i="139"/>
  <c r="V112" i="139"/>
  <c r="U112" i="139"/>
  <c r="T112" i="139"/>
  <c r="S112" i="139"/>
  <c r="R112" i="139"/>
  <c r="Q112" i="139"/>
  <c r="P112" i="139"/>
  <c r="O112" i="139"/>
  <c r="Y100" i="139"/>
  <c r="X100" i="139"/>
  <c r="W100" i="139"/>
  <c r="V100" i="139"/>
  <c r="U100" i="139"/>
  <c r="T100" i="139"/>
  <c r="S100" i="139"/>
  <c r="R100" i="139"/>
  <c r="Q100" i="139"/>
  <c r="P100" i="139"/>
  <c r="O100" i="139"/>
  <c r="Y88" i="139"/>
  <c r="X88" i="139"/>
  <c r="W88" i="139"/>
  <c r="V88" i="139"/>
  <c r="U88" i="139"/>
  <c r="T88" i="139"/>
  <c r="S88" i="139"/>
  <c r="R88" i="139"/>
  <c r="Q88" i="139"/>
  <c r="P88" i="139"/>
  <c r="O88" i="139"/>
  <c r="Y76" i="139"/>
  <c r="X76" i="139"/>
  <c r="W76" i="139"/>
  <c r="V76" i="139"/>
  <c r="U76" i="139"/>
  <c r="T76" i="139"/>
  <c r="S76" i="139"/>
  <c r="R76" i="139"/>
  <c r="Q76" i="139"/>
  <c r="P76" i="139"/>
  <c r="O76" i="139"/>
  <c r="Y64" i="139"/>
  <c r="X64" i="139"/>
  <c r="W64" i="139"/>
  <c r="V64" i="139"/>
  <c r="U64" i="139"/>
  <c r="T64" i="139"/>
  <c r="S64" i="139"/>
  <c r="R64" i="139"/>
  <c r="Q64" i="139"/>
  <c r="P64" i="139"/>
  <c r="O64" i="139"/>
  <c r="Y52" i="139"/>
  <c r="X52" i="139"/>
  <c r="W52" i="139"/>
  <c r="V52" i="139"/>
  <c r="U52" i="139"/>
  <c r="T52" i="139"/>
  <c r="S52" i="139"/>
  <c r="R52" i="139"/>
  <c r="Q52" i="139"/>
  <c r="P52" i="139"/>
  <c r="O52" i="139"/>
  <c r="Y40" i="139"/>
  <c r="X40" i="139"/>
  <c r="W40" i="139"/>
  <c r="V40" i="139"/>
  <c r="U40" i="139"/>
  <c r="T40" i="139"/>
  <c r="S40" i="139"/>
  <c r="R40" i="139"/>
  <c r="Q40" i="139"/>
  <c r="P40" i="139"/>
  <c r="O40" i="139"/>
  <c r="Y28" i="139"/>
  <c r="X28" i="139"/>
  <c r="W28" i="139"/>
  <c r="V28" i="139"/>
  <c r="U28" i="139"/>
  <c r="T28" i="139"/>
  <c r="S28" i="139"/>
  <c r="R28" i="139"/>
  <c r="Q28" i="139"/>
  <c r="P28" i="139"/>
  <c r="O28" i="139"/>
  <c r="Y16" i="139"/>
  <c r="X16" i="139"/>
  <c r="W16" i="139"/>
  <c r="V16" i="139"/>
  <c r="U16" i="139"/>
  <c r="T16" i="139"/>
  <c r="S16" i="139"/>
  <c r="R16" i="139"/>
  <c r="Q16" i="139"/>
  <c r="P16" i="139"/>
  <c r="O16" i="139"/>
  <c r="Y4" i="139"/>
  <c r="X4" i="139"/>
  <c r="W4" i="139"/>
  <c r="V4" i="139"/>
  <c r="U4" i="139"/>
  <c r="T4" i="139"/>
  <c r="S4" i="139"/>
  <c r="R4" i="139"/>
  <c r="Q4" i="139"/>
  <c r="P4" i="139"/>
  <c r="O4" i="139"/>
  <c r="N124" i="139"/>
  <c r="M124" i="139"/>
  <c r="L124" i="139"/>
  <c r="K124" i="139"/>
  <c r="J124" i="139"/>
  <c r="I124" i="139"/>
  <c r="H124" i="139"/>
  <c r="G124" i="139"/>
  <c r="F124" i="139"/>
  <c r="E124" i="139"/>
  <c r="D124" i="139"/>
  <c r="N112" i="139"/>
  <c r="M112" i="139"/>
  <c r="L112" i="139"/>
  <c r="K112" i="139"/>
  <c r="J112" i="139"/>
  <c r="I112" i="139"/>
  <c r="H112" i="139"/>
  <c r="G112" i="139"/>
  <c r="F112" i="139"/>
  <c r="E112" i="139"/>
  <c r="D112" i="139"/>
  <c r="N100" i="139"/>
  <c r="M100" i="139"/>
  <c r="L100" i="139"/>
  <c r="K100" i="139"/>
  <c r="J100" i="139"/>
  <c r="I100" i="139"/>
  <c r="H100" i="139"/>
  <c r="G100" i="139"/>
  <c r="F100" i="139"/>
  <c r="E100" i="139"/>
  <c r="D100" i="139"/>
  <c r="N88" i="139"/>
  <c r="M88" i="139"/>
  <c r="L88" i="139"/>
  <c r="K88" i="139"/>
  <c r="J88" i="139"/>
  <c r="I88" i="139"/>
  <c r="H88" i="139"/>
  <c r="G88" i="139"/>
  <c r="F88" i="139"/>
  <c r="E88" i="139"/>
  <c r="D88" i="139"/>
  <c r="N76" i="139"/>
  <c r="M76" i="139"/>
  <c r="L76" i="139"/>
  <c r="K76" i="139"/>
  <c r="J76" i="139"/>
  <c r="I76" i="139"/>
  <c r="H76" i="139"/>
  <c r="G76" i="139"/>
  <c r="F76" i="139"/>
  <c r="E76" i="139"/>
  <c r="D76" i="139"/>
  <c r="N64" i="139"/>
  <c r="M64" i="139"/>
  <c r="L64" i="139"/>
  <c r="K64" i="139"/>
  <c r="J64" i="139"/>
  <c r="I64" i="139"/>
  <c r="H64" i="139"/>
  <c r="G64" i="139"/>
  <c r="F64" i="139"/>
  <c r="E64" i="139"/>
  <c r="D64" i="139"/>
  <c r="N52" i="139"/>
  <c r="M52" i="139"/>
  <c r="L52" i="139"/>
  <c r="K52" i="139"/>
  <c r="J52" i="139"/>
  <c r="I52" i="139"/>
  <c r="H52" i="139"/>
  <c r="G52" i="139"/>
  <c r="F52" i="139"/>
  <c r="E52" i="139"/>
  <c r="D52" i="139"/>
  <c r="N40" i="139"/>
  <c r="M40" i="139"/>
  <c r="L40" i="139"/>
  <c r="K40" i="139"/>
  <c r="J40" i="139"/>
  <c r="I40" i="139"/>
  <c r="H40" i="139"/>
  <c r="G40" i="139"/>
  <c r="F40" i="139"/>
  <c r="E40" i="139"/>
  <c r="D40" i="139"/>
  <c r="N28" i="139"/>
  <c r="M28" i="139"/>
  <c r="L28" i="139"/>
  <c r="K28" i="139"/>
  <c r="J28" i="139"/>
  <c r="I28" i="139"/>
  <c r="H28" i="139"/>
  <c r="G28" i="139"/>
  <c r="F28" i="139"/>
  <c r="E28" i="139"/>
  <c r="D28" i="139"/>
  <c r="N16" i="139"/>
  <c r="M16" i="139"/>
  <c r="L16" i="139"/>
  <c r="K16" i="139"/>
  <c r="J16" i="139"/>
  <c r="I16" i="139"/>
  <c r="H16" i="139"/>
  <c r="G16" i="139"/>
  <c r="F16" i="139"/>
  <c r="E16" i="139"/>
  <c r="D16" i="139"/>
  <c r="N4" i="139"/>
  <c r="M4" i="139"/>
  <c r="L4" i="139"/>
  <c r="K4" i="139"/>
  <c r="J4" i="139"/>
  <c r="I4" i="139"/>
  <c r="H4" i="139"/>
  <c r="G4" i="139"/>
  <c r="F4" i="139"/>
  <c r="E4" i="139"/>
  <c r="D4" i="139"/>
  <c r="J18" i="105" s="1"/>
  <c r="C6" i="153" l="1"/>
  <c r="D4" i="153"/>
  <c r="C17" i="153"/>
  <c r="I39" i="104"/>
  <c r="C15" i="153"/>
  <c r="J4" i="153"/>
  <c r="M4" i="145"/>
  <c r="D44" i="104"/>
  <c r="D16" i="150"/>
  <c r="D6" i="150"/>
  <c r="C18" i="150"/>
  <c r="C16" i="150" s="1"/>
  <c r="D38" i="104"/>
  <c r="I50" i="104"/>
  <c r="G52" i="104"/>
  <c r="P4" i="153"/>
  <c r="E39" i="104"/>
  <c r="J45" i="104"/>
  <c r="C14" i="145"/>
  <c r="J37" i="104"/>
  <c r="D4" i="145"/>
  <c r="J35" i="104" s="1"/>
  <c r="C6" i="145"/>
  <c r="D39" i="104"/>
  <c r="I45" i="104"/>
  <c r="G48" i="104"/>
  <c r="E51" i="104"/>
  <c r="C47" i="146"/>
  <c r="D23" i="120"/>
  <c r="C8" i="153"/>
  <c r="N4" i="153"/>
  <c r="F4" i="153"/>
  <c r="S4" i="153"/>
  <c r="I52" i="104"/>
  <c r="C45" i="146"/>
  <c r="D21" i="120"/>
  <c r="I4" i="145"/>
  <c r="M4" i="153"/>
  <c r="I4" i="153"/>
  <c r="V4" i="153"/>
  <c r="AA4" i="153"/>
  <c r="AB4" i="153"/>
  <c r="Q4" i="145"/>
  <c r="C53" i="146"/>
  <c r="D20" i="120"/>
  <c r="J38" i="104"/>
  <c r="C7" i="145"/>
  <c r="C10" i="150"/>
  <c r="F4" i="150"/>
  <c r="R4" i="153"/>
  <c r="J50" i="104"/>
  <c r="C19" i="145"/>
  <c r="C52" i="146"/>
  <c r="D25" i="120"/>
  <c r="H45" i="104"/>
  <c r="H51" i="104"/>
  <c r="U4" i="145"/>
  <c r="AH4" i="145"/>
  <c r="F48" i="104"/>
  <c r="T4" i="145"/>
  <c r="F38" i="104"/>
  <c r="D40" i="104"/>
  <c r="E46" i="104"/>
  <c r="H52" i="104"/>
  <c r="H46" i="104"/>
  <c r="F50" i="104"/>
  <c r="D52" i="104"/>
  <c r="Q4" i="153"/>
  <c r="R4" i="145"/>
  <c r="AE4" i="153"/>
  <c r="AA4" i="145"/>
  <c r="C16" i="139"/>
  <c r="U4" i="153"/>
  <c r="D51" i="104"/>
  <c r="AH4" i="153"/>
  <c r="G39" i="104"/>
  <c r="E44" i="104"/>
  <c r="J48" i="104"/>
  <c r="C17" i="145"/>
  <c r="G44" i="104"/>
  <c r="H50" i="104"/>
  <c r="F52" i="104"/>
  <c r="I46" i="104"/>
  <c r="G50" i="104"/>
  <c r="E52" i="104"/>
  <c r="AB4" i="145"/>
  <c r="AD4" i="153"/>
  <c r="I37" i="104"/>
  <c r="E4" i="145"/>
  <c r="AG4" i="145"/>
  <c r="I40" i="104"/>
  <c r="G45" i="104"/>
  <c r="E48" i="104"/>
  <c r="J52" i="104"/>
  <c r="C21" i="145"/>
  <c r="E37" i="104"/>
  <c r="Y4" i="145"/>
  <c r="AF4" i="145"/>
  <c r="K4" i="145"/>
  <c r="J51" i="104"/>
  <c r="C20" i="145"/>
  <c r="L4" i="145"/>
  <c r="C7" i="153"/>
  <c r="C28" i="150"/>
  <c r="D19" i="120"/>
  <c r="Z4" i="153"/>
  <c r="H4" i="145"/>
  <c r="I16" i="150"/>
  <c r="I6" i="150"/>
  <c r="I4" i="150" s="1"/>
  <c r="H4" i="153"/>
  <c r="E4" i="153"/>
  <c r="AG4" i="153"/>
  <c r="C14" i="153"/>
  <c r="C21" i="153"/>
  <c r="Y4" i="153"/>
  <c r="C13" i="153"/>
  <c r="K4" i="153"/>
  <c r="C20" i="153"/>
  <c r="L4" i="153"/>
  <c r="G38" i="104"/>
  <c r="E40" i="104"/>
  <c r="J46" i="104"/>
  <c r="C15" i="145"/>
  <c r="G4" i="145"/>
  <c r="D34" i="146"/>
  <c r="C34" i="146" s="1"/>
  <c r="C19" i="153"/>
  <c r="F39" i="104"/>
  <c r="D37" i="104"/>
  <c r="AD4" i="145"/>
  <c r="C4" i="139"/>
  <c r="H39" i="104"/>
  <c r="F44" i="104"/>
  <c r="D46" i="104"/>
  <c r="F37" i="104"/>
  <c r="E38" i="104"/>
  <c r="J40" i="104"/>
  <c r="C9" i="145"/>
  <c r="AC4" i="145"/>
  <c r="W4" i="145"/>
  <c r="G37" i="104"/>
  <c r="O4" i="145"/>
  <c r="I44" i="104"/>
  <c r="J44" i="104"/>
  <c r="C13" i="145"/>
  <c r="G4" i="153"/>
  <c r="H37" i="104"/>
  <c r="J4" i="145"/>
  <c r="I51" i="104"/>
  <c r="V4" i="145"/>
  <c r="T4" i="153"/>
  <c r="C9" i="153"/>
  <c r="P4" i="145"/>
  <c r="AC4" i="153"/>
  <c r="W4" i="153"/>
  <c r="O4" i="153"/>
  <c r="X4" i="153"/>
  <c r="J39" i="104"/>
  <c r="C8" i="145"/>
  <c r="N4" i="145"/>
  <c r="F4" i="145"/>
  <c r="S4" i="145"/>
  <c r="E18" i="105"/>
  <c r="G18" i="105"/>
  <c r="I18" i="105"/>
  <c r="H18" i="105"/>
  <c r="F18" i="105"/>
  <c r="D18" i="105"/>
  <c r="C64" i="139"/>
  <c r="C124" i="139"/>
  <c r="C112" i="139"/>
  <c r="C100" i="139"/>
  <c r="C88" i="139"/>
  <c r="C76" i="139"/>
  <c r="C52" i="139"/>
  <c r="C40" i="139"/>
  <c r="C28" i="139"/>
  <c r="DI259" i="138"/>
  <c r="CM259" i="138"/>
  <c r="BQ259" i="138"/>
  <c r="AU259" i="138"/>
  <c r="Y259" i="138"/>
  <c r="C259" i="138"/>
  <c r="DI258" i="138"/>
  <c r="CM258" i="138"/>
  <c r="BQ258" i="138"/>
  <c r="AU258" i="138"/>
  <c r="Y258" i="138"/>
  <c r="C258" i="138"/>
  <c r="DI257" i="138"/>
  <c r="CM257" i="138"/>
  <c r="BQ257" i="138"/>
  <c r="AU257" i="138"/>
  <c r="Y257" i="138"/>
  <c r="C257" i="138"/>
  <c r="DI256" i="138"/>
  <c r="CM256" i="138"/>
  <c r="BQ256" i="138"/>
  <c r="AU256" i="138"/>
  <c r="Y256" i="138"/>
  <c r="C256" i="138"/>
  <c r="DI255" i="138"/>
  <c r="CM255" i="138"/>
  <c r="BQ255" i="138"/>
  <c r="AU255" i="138"/>
  <c r="Y255" i="138"/>
  <c r="C255" i="138"/>
  <c r="DI254" i="138"/>
  <c r="CM254" i="138"/>
  <c r="BQ254" i="138"/>
  <c r="AU254" i="138"/>
  <c r="Y254" i="138"/>
  <c r="C254" i="138"/>
  <c r="DI253" i="138"/>
  <c r="CM253" i="138"/>
  <c r="BQ253" i="138"/>
  <c r="AU253" i="138"/>
  <c r="Y253" i="138"/>
  <c r="C253" i="138"/>
  <c r="DI252" i="138"/>
  <c r="CM252" i="138"/>
  <c r="BQ252" i="138"/>
  <c r="AU252" i="138"/>
  <c r="Y252" i="138"/>
  <c r="C252" i="138"/>
  <c r="DI251" i="138"/>
  <c r="CM251" i="138"/>
  <c r="BQ251" i="138"/>
  <c r="AU251" i="138"/>
  <c r="Y251" i="138"/>
  <c r="C251" i="138"/>
  <c r="DI250" i="138"/>
  <c r="CM250" i="138"/>
  <c r="BQ250" i="138"/>
  <c r="AU250" i="138"/>
  <c r="Y250" i="138"/>
  <c r="C250" i="138"/>
  <c r="DI249" i="138"/>
  <c r="CM249" i="138"/>
  <c r="BQ249" i="138"/>
  <c r="AU249" i="138"/>
  <c r="Y249" i="138"/>
  <c r="C249" i="138"/>
  <c r="DI248" i="138"/>
  <c r="CM248" i="138"/>
  <c r="BQ248" i="138"/>
  <c r="AU248" i="138"/>
  <c r="Y248" i="138"/>
  <c r="C248" i="138"/>
  <c r="DI247" i="138"/>
  <c r="CM247" i="138"/>
  <c r="BQ247" i="138"/>
  <c r="AU247" i="138"/>
  <c r="Y247" i="138"/>
  <c r="C247" i="138"/>
  <c r="DI246" i="138"/>
  <c r="CM246" i="138"/>
  <c r="BQ246" i="138"/>
  <c r="AU246" i="138"/>
  <c r="Y246" i="138"/>
  <c r="C246" i="138"/>
  <c r="DI245" i="138"/>
  <c r="CM245" i="138"/>
  <c r="BQ245" i="138"/>
  <c r="BQ243" i="138" s="1"/>
  <c r="AU245" i="138"/>
  <c r="Y245" i="138"/>
  <c r="C245" i="138"/>
  <c r="DI244" i="138"/>
  <c r="CM244" i="138"/>
  <c r="BQ244" i="138"/>
  <c r="AU244" i="138"/>
  <c r="Y244" i="138"/>
  <c r="C244" i="138"/>
  <c r="EA243" i="138"/>
  <c r="DZ243" i="138"/>
  <c r="DY243" i="138"/>
  <c r="DX243" i="138"/>
  <c r="DW243" i="138"/>
  <c r="DV243" i="138"/>
  <c r="DU243" i="138"/>
  <c r="DT243" i="138"/>
  <c r="DS243" i="138"/>
  <c r="DR243" i="138"/>
  <c r="DQ243" i="138"/>
  <c r="DP243" i="138"/>
  <c r="DO243" i="138"/>
  <c r="DN243" i="138"/>
  <c r="DM243" i="138"/>
  <c r="DL243" i="138"/>
  <c r="DK243" i="138"/>
  <c r="DJ243" i="138"/>
  <c r="DI243" i="138"/>
  <c r="DE243" i="138"/>
  <c r="DD243" i="138"/>
  <c r="DC243" i="138"/>
  <c r="DB243" i="138"/>
  <c r="DA243" i="138"/>
  <c r="CZ243" i="138"/>
  <c r="CY243" i="138"/>
  <c r="CX243" i="138"/>
  <c r="CW243" i="138"/>
  <c r="CV243" i="138"/>
  <c r="CU243" i="138"/>
  <c r="CT243" i="138"/>
  <c r="CS243" i="138"/>
  <c r="CR243" i="138"/>
  <c r="CQ243" i="138"/>
  <c r="CP243" i="138"/>
  <c r="CO243" i="138"/>
  <c r="CN243" i="138"/>
  <c r="CI243" i="138"/>
  <c r="CH243" i="138"/>
  <c r="CG243" i="138"/>
  <c r="CF243" i="138"/>
  <c r="CE243" i="138"/>
  <c r="CD243" i="138"/>
  <c r="CC243" i="138"/>
  <c r="CB243" i="138"/>
  <c r="CA243" i="138"/>
  <c r="BZ243" i="138"/>
  <c r="BY243" i="138"/>
  <c r="BX243" i="138"/>
  <c r="BW243" i="138"/>
  <c r="BV243" i="138"/>
  <c r="BU243" i="138"/>
  <c r="BT243" i="138"/>
  <c r="BS243" i="138"/>
  <c r="BR243" i="138"/>
  <c r="BM243" i="138"/>
  <c r="BL243" i="138"/>
  <c r="BK243" i="138"/>
  <c r="BJ243" i="138"/>
  <c r="BI243" i="138"/>
  <c r="BH243" i="138"/>
  <c r="BG243" i="138"/>
  <c r="BF243" i="138"/>
  <c r="BE243" i="138"/>
  <c r="BD243" i="138"/>
  <c r="BC243" i="138"/>
  <c r="BB243" i="138"/>
  <c r="BA243" i="138"/>
  <c r="AZ243" i="138"/>
  <c r="AY243" i="138"/>
  <c r="AX243" i="138"/>
  <c r="AW243" i="138"/>
  <c r="AV243" i="138"/>
  <c r="AQ243" i="138"/>
  <c r="AP243" i="138"/>
  <c r="AO243" i="138"/>
  <c r="AN243" i="138"/>
  <c r="AM243" i="138"/>
  <c r="AL243" i="138"/>
  <c r="AK243" i="138"/>
  <c r="AJ243" i="138"/>
  <c r="AI243" i="138"/>
  <c r="AH243" i="138"/>
  <c r="AG243" i="138"/>
  <c r="AF243" i="138"/>
  <c r="AE243" i="138"/>
  <c r="AD243" i="138"/>
  <c r="AC243" i="138"/>
  <c r="AB243" i="138"/>
  <c r="AA243" i="138"/>
  <c r="Z243" i="138"/>
  <c r="U243" i="138"/>
  <c r="T243" i="138"/>
  <c r="S243" i="138"/>
  <c r="R243" i="138"/>
  <c r="Q243" i="138"/>
  <c r="P243" i="138"/>
  <c r="O243" i="138"/>
  <c r="N243" i="138"/>
  <c r="M243" i="138"/>
  <c r="L243" i="138"/>
  <c r="K243" i="138"/>
  <c r="J243" i="138"/>
  <c r="I243" i="138"/>
  <c r="H243" i="138"/>
  <c r="G243" i="138"/>
  <c r="F243" i="138"/>
  <c r="E243" i="138"/>
  <c r="D243" i="138"/>
  <c r="DI242" i="138"/>
  <c r="CM242" i="138"/>
  <c r="BQ242" i="138"/>
  <c r="AU242" i="138"/>
  <c r="Y242" i="138"/>
  <c r="C242" i="138"/>
  <c r="DI241" i="138"/>
  <c r="CM241" i="138"/>
  <c r="BQ241" i="138"/>
  <c r="AU241" i="138"/>
  <c r="Y241" i="138"/>
  <c r="C241" i="138"/>
  <c r="DI240" i="138"/>
  <c r="CM240" i="138"/>
  <c r="BQ240" i="138"/>
  <c r="AU240" i="138"/>
  <c r="Y240" i="138"/>
  <c r="C240" i="138"/>
  <c r="DI239" i="138"/>
  <c r="CM239" i="138"/>
  <c r="BQ239" i="138"/>
  <c r="AU239" i="138"/>
  <c r="Y239" i="138"/>
  <c r="C239" i="138"/>
  <c r="DI238" i="138"/>
  <c r="CM238" i="138"/>
  <c r="BQ238" i="138"/>
  <c r="AU238" i="138"/>
  <c r="Y238" i="138"/>
  <c r="C238" i="138"/>
  <c r="DI237" i="138"/>
  <c r="CM237" i="138"/>
  <c r="BQ237" i="138"/>
  <c r="AU237" i="138"/>
  <c r="Y237" i="138"/>
  <c r="C237" i="138"/>
  <c r="DI236" i="138"/>
  <c r="CM236" i="138"/>
  <c r="BQ236" i="138"/>
  <c r="AU236" i="138"/>
  <c r="Y236" i="138"/>
  <c r="C236" i="138"/>
  <c r="DI235" i="138"/>
  <c r="CM235" i="138"/>
  <c r="BQ235" i="138"/>
  <c r="AU235" i="138"/>
  <c r="Y235" i="138"/>
  <c r="C235" i="138"/>
  <c r="DI234" i="138"/>
  <c r="CM234" i="138"/>
  <c r="BQ234" i="138"/>
  <c r="AU234" i="138"/>
  <c r="Y234" i="138"/>
  <c r="C234" i="138"/>
  <c r="DI233" i="138"/>
  <c r="CM233" i="138"/>
  <c r="BQ233" i="138"/>
  <c r="AU233" i="138"/>
  <c r="Y233" i="138"/>
  <c r="C233" i="138"/>
  <c r="DI232" i="138"/>
  <c r="CM232" i="138"/>
  <c r="BQ232" i="138"/>
  <c r="AU232" i="138"/>
  <c r="Y232" i="138"/>
  <c r="C232" i="138"/>
  <c r="DI231" i="138"/>
  <c r="CM231" i="138"/>
  <c r="BQ231" i="138"/>
  <c r="AU231" i="138"/>
  <c r="Y231" i="138"/>
  <c r="C231" i="138"/>
  <c r="DI230" i="138"/>
  <c r="CM230" i="138"/>
  <c r="BQ230" i="138"/>
  <c r="AU230" i="138"/>
  <c r="Y230" i="138"/>
  <c r="C230" i="138"/>
  <c r="DI229" i="138"/>
  <c r="CM229" i="138"/>
  <c r="BQ229" i="138"/>
  <c r="AU229" i="138"/>
  <c r="Y229" i="138"/>
  <c r="C229" i="138"/>
  <c r="DI228" i="138"/>
  <c r="DI226" i="138" s="1"/>
  <c r="CM228" i="138"/>
  <c r="CM226" i="138" s="1"/>
  <c r="BQ228" i="138"/>
  <c r="BQ226" i="138" s="1"/>
  <c r="AU228" i="138"/>
  <c r="Y228" i="138"/>
  <c r="Y226" i="138" s="1"/>
  <c r="C228" i="138"/>
  <c r="DI227" i="138"/>
  <c r="CM227" i="138"/>
  <c r="BQ227" i="138"/>
  <c r="AU227" i="138"/>
  <c r="Y227" i="138"/>
  <c r="C227" i="138"/>
  <c r="EA226" i="138"/>
  <c r="DZ226" i="138"/>
  <c r="DY226" i="138"/>
  <c r="DX226" i="138"/>
  <c r="DW226" i="138"/>
  <c r="DV226" i="138"/>
  <c r="DU226" i="138"/>
  <c r="DT226" i="138"/>
  <c r="DS226" i="138"/>
  <c r="DR226" i="138"/>
  <c r="DQ226" i="138"/>
  <c r="DP226" i="138"/>
  <c r="DO226" i="138"/>
  <c r="DN226" i="138"/>
  <c r="DM226" i="138"/>
  <c r="DL226" i="138"/>
  <c r="DK226" i="138"/>
  <c r="DJ226" i="138"/>
  <c r="DE226" i="138"/>
  <c r="DD226" i="138"/>
  <c r="DC226" i="138"/>
  <c r="DB226" i="138"/>
  <c r="DA226" i="138"/>
  <c r="CZ226" i="138"/>
  <c r="CY226" i="138"/>
  <c r="CX226" i="138"/>
  <c r="CW226" i="138"/>
  <c r="CV226" i="138"/>
  <c r="CU226" i="138"/>
  <c r="CT226" i="138"/>
  <c r="CS226" i="138"/>
  <c r="CR226" i="138"/>
  <c r="CQ226" i="138"/>
  <c r="CP226" i="138"/>
  <c r="CO226" i="138"/>
  <c r="CN226" i="138"/>
  <c r="CI226" i="138"/>
  <c r="CH226" i="138"/>
  <c r="CG226" i="138"/>
  <c r="CF226" i="138"/>
  <c r="CE226" i="138"/>
  <c r="CD226" i="138"/>
  <c r="CC226" i="138"/>
  <c r="CB226" i="138"/>
  <c r="CA226" i="138"/>
  <c r="BZ226" i="138"/>
  <c r="BY226" i="138"/>
  <c r="BX226" i="138"/>
  <c r="BW226" i="138"/>
  <c r="BV226" i="138"/>
  <c r="BU226" i="138"/>
  <c r="BT226" i="138"/>
  <c r="BS226" i="138"/>
  <c r="BR226" i="138"/>
  <c r="BM226" i="138"/>
  <c r="BL226" i="138"/>
  <c r="BK226" i="138"/>
  <c r="BJ226" i="138"/>
  <c r="BI226" i="138"/>
  <c r="BH226" i="138"/>
  <c r="BG226" i="138"/>
  <c r="BF226" i="138"/>
  <c r="BE226" i="138"/>
  <c r="BD226" i="138"/>
  <c r="BC226" i="138"/>
  <c r="BB226" i="138"/>
  <c r="BA226" i="138"/>
  <c r="AZ226" i="138"/>
  <c r="AY226" i="138"/>
  <c r="AX226" i="138"/>
  <c r="AW226" i="138"/>
  <c r="AV226" i="138"/>
  <c r="AU226" i="138"/>
  <c r="AQ226" i="138"/>
  <c r="AP226" i="138"/>
  <c r="AO226" i="138"/>
  <c r="AN226" i="138"/>
  <c r="AM226" i="138"/>
  <c r="AL226" i="138"/>
  <c r="AK226" i="138"/>
  <c r="AJ226" i="138"/>
  <c r="AI226" i="138"/>
  <c r="AH226" i="138"/>
  <c r="AG226" i="138"/>
  <c r="AF226" i="138"/>
  <c r="AE226" i="138"/>
  <c r="AD226" i="138"/>
  <c r="AC226" i="138"/>
  <c r="AB226" i="138"/>
  <c r="AA226" i="138"/>
  <c r="Z226" i="138"/>
  <c r="U226" i="138"/>
  <c r="T226" i="138"/>
  <c r="S226" i="138"/>
  <c r="R226" i="138"/>
  <c r="Q226" i="138"/>
  <c r="P226" i="138"/>
  <c r="O226" i="138"/>
  <c r="N226" i="138"/>
  <c r="M226" i="138"/>
  <c r="L226" i="138"/>
  <c r="K226" i="138"/>
  <c r="J226" i="138"/>
  <c r="I226" i="138"/>
  <c r="H226" i="138"/>
  <c r="G226" i="138"/>
  <c r="F226" i="138"/>
  <c r="E226" i="138"/>
  <c r="D226" i="138"/>
  <c r="C226" i="138"/>
  <c r="DI225" i="138"/>
  <c r="CM225" i="138"/>
  <c r="BQ225" i="138"/>
  <c r="AU225" i="138"/>
  <c r="Y225" i="138"/>
  <c r="C225" i="138"/>
  <c r="DI224" i="138"/>
  <c r="CM224" i="138"/>
  <c r="BQ224" i="138"/>
  <c r="AU224" i="138"/>
  <c r="Y224" i="138"/>
  <c r="C224" i="138"/>
  <c r="DI223" i="138"/>
  <c r="CM223" i="138"/>
  <c r="BQ223" i="138"/>
  <c r="AU223" i="138"/>
  <c r="Y223" i="138"/>
  <c r="C223" i="138"/>
  <c r="DI222" i="138"/>
  <c r="CM222" i="138"/>
  <c r="BQ222" i="138"/>
  <c r="AU222" i="138"/>
  <c r="Y222" i="138"/>
  <c r="C222" i="138"/>
  <c r="DI221" i="138"/>
  <c r="CM221" i="138"/>
  <c r="BQ221" i="138"/>
  <c r="AU221" i="138"/>
  <c r="Y221" i="138"/>
  <c r="C221" i="138"/>
  <c r="DI220" i="138"/>
  <c r="CM220" i="138"/>
  <c r="BQ220" i="138"/>
  <c r="AU220" i="138"/>
  <c r="Y220" i="138"/>
  <c r="C220" i="138"/>
  <c r="DI219" i="138"/>
  <c r="CM219" i="138"/>
  <c r="BQ219" i="138"/>
  <c r="AU219" i="138"/>
  <c r="Y219" i="138"/>
  <c r="C219" i="138"/>
  <c r="DI218" i="138"/>
  <c r="CM218" i="138"/>
  <c r="BQ218" i="138"/>
  <c r="AU218" i="138"/>
  <c r="Y218" i="138"/>
  <c r="C218" i="138"/>
  <c r="DI217" i="138"/>
  <c r="CM217" i="138"/>
  <c r="BQ217" i="138"/>
  <c r="AU217" i="138"/>
  <c r="Y217" i="138"/>
  <c r="C217" i="138"/>
  <c r="DI216" i="138"/>
  <c r="CM216" i="138"/>
  <c r="BQ216" i="138"/>
  <c r="AU216" i="138"/>
  <c r="Y216" i="138"/>
  <c r="C216" i="138"/>
  <c r="DI215" i="138"/>
  <c r="CM215" i="138"/>
  <c r="BQ215" i="138"/>
  <c r="AU215" i="138"/>
  <c r="Y215" i="138"/>
  <c r="C215" i="138"/>
  <c r="DI214" i="138"/>
  <c r="CM214" i="138"/>
  <c r="BQ214" i="138"/>
  <c r="AU214" i="138"/>
  <c r="Y214" i="138"/>
  <c r="C214" i="138"/>
  <c r="DI213" i="138"/>
  <c r="CM213" i="138"/>
  <c r="BQ213" i="138"/>
  <c r="AU213" i="138"/>
  <c r="Y213" i="138"/>
  <c r="C213" i="138"/>
  <c r="DI212" i="138"/>
  <c r="CM212" i="138"/>
  <c r="BQ212" i="138"/>
  <c r="AU212" i="138"/>
  <c r="Y212" i="138"/>
  <c r="C212" i="138"/>
  <c r="DI211" i="138"/>
  <c r="DI209" i="138" s="1"/>
  <c r="CM211" i="138"/>
  <c r="BQ211" i="138"/>
  <c r="AU211" i="138"/>
  <c r="Y211" i="138"/>
  <c r="C211" i="138"/>
  <c r="DI210" i="138"/>
  <c r="CM210" i="138"/>
  <c r="CM209" i="138" s="1"/>
  <c r="BQ210" i="138"/>
  <c r="AU210" i="138"/>
  <c r="AU209" i="138" s="1"/>
  <c r="Y210" i="138"/>
  <c r="Y209" i="138" s="1"/>
  <c r="C210" i="138"/>
  <c r="C209" i="138" s="1"/>
  <c r="EA209" i="138"/>
  <c r="DZ209" i="138"/>
  <c r="DY209" i="138"/>
  <c r="DX209" i="138"/>
  <c r="DW209" i="138"/>
  <c r="DV209" i="138"/>
  <c r="DU209" i="138"/>
  <c r="DT209" i="138"/>
  <c r="DS209" i="138"/>
  <c r="DR209" i="138"/>
  <c r="DQ209" i="138"/>
  <c r="DP209" i="138"/>
  <c r="DO209" i="138"/>
  <c r="DN209" i="138"/>
  <c r="DM209" i="138"/>
  <c r="DL209" i="138"/>
  <c r="DK209" i="138"/>
  <c r="DJ209" i="138"/>
  <c r="DE209" i="138"/>
  <c r="DD209" i="138"/>
  <c r="DC209" i="138"/>
  <c r="DB209" i="138"/>
  <c r="DA209" i="138"/>
  <c r="CZ209" i="138"/>
  <c r="CY209" i="138"/>
  <c r="CX209" i="138"/>
  <c r="CW209" i="138"/>
  <c r="CV209" i="138"/>
  <c r="CU209" i="138"/>
  <c r="CT209" i="138"/>
  <c r="CS209" i="138"/>
  <c r="CR209" i="138"/>
  <c r="CQ209" i="138"/>
  <c r="CP209" i="138"/>
  <c r="CO209" i="138"/>
  <c r="CN209" i="138"/>
  <c r="CI209" i="138"/>
  <c r="CH209" i="138"/>
  <c r="CG209" i="138"/>
  <c r="CF209" i="138"/>
  <c r="CE209" i="138"/>
  <c r="CD209" i="138"/>
  <c r="CC209" i="138"/>
  <c r="CB209" i="138"/>
  <c r="CA209" i="138"/>
  <c r="BZ209" i="138"/>
  <c r="BY209" i="138"/>
  <c r="BX209" i="138"/>
  <c r="BW209" i="138"/>
  <c r="BV209" i="138"/>
  <c r="BU209" i="138"/>
  <c r="BT209" i="138"/>
  <c r="BS209" i="138"/>
  <c r="BR209" i="138"/>
  <c r="BM209" i="138"/>
  <c r="BL209" i="138"/>
  <c r="BK209" i="138"/>
  <c r="BJ209" i="138"/>
  <c r="BI209" i="138"/>
  <c r="BH209" i="138"/>
  <c r="BG209" i="138"/>
  <c r="BF209" i="138"/>
  <c r="BE209" i="138"/>
  <c r="BD209" i="138"/>
  <c r="BC209" i="138"/>
  <c r="BB209" i="138"/>
  <c r="BA209" i="138"/>
  <c r="AZ209" i="138"/>
  <c r="AY209" i="138"/>
  <c r="AX209" i="138"/>
  <c r="AW209" i="138"/>
  <c r="AV209" i="138"/>
  <c r="AQ209" i="138"/>
  <c r="AP209" i="138"/>
  <c r="AO209" i="138"/>
  <c r="AN209" i="138"/>
  <c r="AM209" i="138"/>
  <c r="AL209" i="138"/>
  <c r="AK209" i="138"/>
  <c r="AJ209" i="138"/>
  <c r="AI209" i="138"/>
  <c r="AH209" i="138"/>
  <c r="AG209" i="138"/>
  <c r="AF209" i="138"/>
  <c r="AE209" i="138"/>
  <c r="AD209" i="138"/>
  <c r="AC209" i="138"/>
  <c r="AB209" i="138"/>
  <c r="AA209" i="138"/>
  <c r="Z209" i="138"/>
  <c r="U209" i="138"/>
  <c r="T209" i="138"/>
  <c r="S209" i="138"/>
  <c r="R209" i="138"/>
  <c r="Q209" i="138"/>
  <c r="P209" i="138"/>
  <c r="O209" i="138"/>
  <c r="N209" i="138"/>
  <c r="M209" i="138"/>
  <c r="L209" i="138"/>
  <c r="K209" i="138"/>
  <c r="J209" i="138"/>
  <c r="I209" i="138"/>
  <c r="H209" i="138"/>
  <c r="G209" i="138"/>
  <c r="F209" i="138"/>
  <c r="E209" i="138"/>
  <c r="D209" i="138"/>
  <c r="DI208" i="138"/>
  <c r="CM208" i="138"/>
  <c r="BQ208" i="138"/>
  <c r="AU208" i="138"/>
  <c r="Y208" i="138"/>
  <c r="C208" i="138"/>
  <c r="DI207" i="138"/>
  <c r="CM207" i="138"/>
  <c r="BQ207" i="138"/>
  <c r="AU207" i="138"/>
  <c r="Y207" i="138"/>
  <c r="C207" i="138"/>
  <c r="DI206" i="138"/>
  <c r="CM206" i="138"/>
  <c r="BQ206" i="138"/>
  <c r="AU206" i="138"/>
  <c r="Y206" i="138"/>
  <c r="C206" i="138"/>
  <c r="DI205" i="138"/>
  <c r="CM205" i="138"/>
  <c r="BQ205" i="138"/>
  <c r="AU205" i="138"/>
  <c r="Y205" i="138"/>
  <c r="C205" i="138"/>
  <c r="DI204" i="138"/>
  <c r="CM204" i="138"/>
  <c r="BQ204" i="138"/>
  <c r="AU204" i="138"/>
  <c r="Y204" i="138"/>
  <c r="C204" i="138"/>
  <c r="DI203" i="138"/>
  <c r="CM203" i="138"/>
  <c r="BQ203" i="138"/>
  <c r="AU203" i="138"/>
  <c r="Y203" i="138"/>
  <c r="C203" i="138"/>
  <c r="DI202" i="138"/>
  <c r="CM202" i="138"/>
  <c r="BQ202" i="138"/>
  <c r="AU202" i="138"/>
  <c r="Y202" i="138"/>
  <c r="C202" i="138"/>
  <c r="DI201" i="138"/>
  <c r="CM201" i="138"/>
  <c r="BQ201" i="138"/>
  <c r="AU201" i="138"/>
  <c r="Y201" i="138"/>
  <c r="C201" i="138"/>
  <c r="DI200" i="138"/>
  <c r="CM200" i="138"/>
  <c r="BQ200" i="138"/>
  <c r="AU200" i="138"/>
  <c r="Y200" i="138"/>
  <c r="C200" i="138"/>
  <c r="DI199" i="138"/>
  <c r="CM199" i="138"/>
  <c r="BQ199" i="138"/>
  <c r="AU199" i="138"/>
  <c r="Y199" i="138"/>
  <c r="C199" i="138"/>
  <c r="DI198" i="138"/>
  <c r="CM198" i="138"/>
  <c r="BQ198" i="138"/>
  <c r="AU198" i="138"/>
  <c r="Y198" i="138"/>
  <c r="C198" i="138"/>
  <c r="DI197" i="138"/>
  <c r="CM197" i="138"/>
  <c r="BQ197" i="138"/>
  <c r="AU197" i="138"/>
  <c r="Y197" i="138"/>
  <c r="C197" i="138"/>
  <c r="DI196" i="138"/>
  <c r="CM196" i="138"/>
  <c r="BQ196" i="138"/>
  <c r="AU196" i="138"/>
  <c r="Y196" i="138"/>
  <c r="C196" i="138"/>
  <c r="DI195" i="138"/>
  <c r="CM195" i="138"/>
  <c r="BQ195" i="138"/>
  <c r="AU195" i="138"/>
  <c r="Y195" i="138"/>
  <c r="C195" i="138"/>
  <c r="DI194" i="138"/>
  <c r="CM194" i="138"/>
  <c r="BQ194" i="138"/>
  <c r="AU194" i="138"/>
  <c r="Y194" i="138"/>
  <c r="C194" i="138"/>
  <c r="DI193" i="138"/>
  <c r="CM193" i="138"/>
  <c r="CM192" i="138" s="1"/>
  <c r="BQ193" i="138"/>
  <c r="BQ192" i="138" s="1"/>
  <c r="AU193" i="138"/>
  <c r="Y193" i="138"/>
  <c r="C193" i="138"/>
  <c r="EA192" i="138"/>
  <c r="DZ192" i="138"/>
  <c r="DY192" i="138"/>
  <c r="DX192" i="138"/>
  <c r="DW192" i="138"/>
  <c r="DV192" i="138"/>
  <c r="DU192" i="138"/>
  <c r="DT192" i="138"/>
  <c r="DS192" i="138"/>
  <c r="DR192" i="138"/>
  <c r="DQ192" i="138"/>
  <c r="DP192" i="138"/>
  <c r="DO192" i="138"/>
  <c r="DN192" i="138"/>
  <c r="DM192" i="138"/>
  <c r="DL192" i="138"/>
  <c r="DK192" i="138"/>
  <c r="DJ192" i="138"/>
  <c r="DE192" i="138"/>
  <c r="DD192" i="138"/>
  <c r="DC192" i="138"/>
  <c r="DB192" i="138"/>
  <c r="DA192" i="138"/>
  <c r="CZ192" i="138"/>
  <c r="CY192" i="138"/>
  <c r="CX192" i="138"/>
  <c r="CW192" i="138"/>
  <c r="CV192" i="138"/>
  <c r="CU192" i="138"/>
  <c r="CT192" i="138"/>
  <c r="CS192" i="138"/>
  <c r="CR192" i="138"/>
  <c r="CQ192" i="138"/>
  <c r="CP192" i="138"/>
  <c r="CO192" i="138"/>
  <c r="CN192" i="138"/>
  <c r="CI192" i="138"/>
  <c r="CH192" i="138"/>
  <c r="CG192" i="138"/>
  <c r="CF192" i="138"/>
  <c r="CE192" i="138"/>
  <c r="CD192" i="138"/>
  <c r="CC192" i="138"/>
  <c r="CB192" i="138"/>
  <c r="CA192" i="138"/>
  <c r="BZ192" i="138"/>
  <c r="BY192" i="138"/>
  <c r="BX192" i="138"/>
  <c r="BW192" i="138"/>
  <c r="BV192" i="138"/>
  <c r="BU192" i="138"/>
  <c r="BT192" i="138"/>
  <c r="BS192" i="138"/>
  <c r="BR192" i="138"/>
  <c r="BM192" i="138"/>
  <c r="BL192" i="138"/>
  <c r="BK192" i="138"/>
  <c r="BJ192" i="138"/>
  <c r="BI192" i="138"/>
  <c r="BH192" i="138"/>
  <c r="BG192" i="138"/>
  <c r="BF192" i="138"/>
  <c r="BE192" i="138"/>
  <c r="BD192" i="138"/>
  <c r="BC192" i="138"/>
  <c r="BB192" i="138"/>
  <c r="BA192" i="138"/>
  <c r="AZ192" i="138"/>
  <c r="AY192" i="138"/>
  <c r="AX192" i="138"/>
  <c r="AW192" i="138"/>
  <c r="AV192" i="138"/>
  <c r="AU192" i="138"/>
  <c r="AQ192" i="138"/>
  <c r="AP192" i="138"/>
  <c r="AO192" i="138"/>
  <c r="AN192" i="138"/>
  <c r="AM192" i="138"/>
  <c r="AL192" i="138"/>
  <c r="AK192" i="138"/>
  <c r="AJ192" i="138"/>
  <c r="AI192" i="138"/>
  <c r="AH192" i="138"/>
  <c r="AG192" i="138"/>
  <c r="AF192" i="138"/>
  <c r="AE192" i="138"/>
  <c r="AD192" i="138"/>
  <c r="AC192" i="138"/>
  <c r="AB192" i="138"/>
  <c r="AA192" i="138"/>
  <c r="Z192" i="138"/>
  <c r="U192" i="138"/>
  <c r="T192" i="138"/>
  <c r="S192" i="138"/>
  <c r="R192" i="138"/>
  <c r="Q192" i="138"/>
  <c r="P192" i="138"/>
  <c r="O192" i="138"/>
  <c r="N192" i="138"/>
  <c r="M192" i="138"/>
  <c r="L192" i="138"/>
  <c r="K192" i="138"/>
  <c r="J192" i="138"/>
  <c r="I192" i="138"/>
  <c r="H192" i="138"/>
  <c r="G192" i="138"/>
  <c r="F192" i="138"/>
  <c r="E192" i="138"/>
  <c r="D192" i="138"/>
  <c r="C192" i="138"/>
  <c r="DI191" i="138"/>
  <c r="CM191" i="138"/>
  <c r="BQ191" i="138"/>
  <c r="AU191" i="138"/>
  <c r="Y191" i="138"/>
  <c r="C191" i="138"/>
  <c r="DI190" i="138"/>
  <c r="CM190" i="138"/>
  <c r="BQ190" i="138"/>
  <c r="AU190" i="138"/>
  <c r="Y190" i="138"/>
  <c r="C190" i="138"/>
  <c r="DI189" i="138"/>
  <c r="CM189" i="138"/>
  <c r="BQ189" i="138"/>
  <c r="AU189" i="138"/>
  <c r="Y189" i="138"/>
  <c r="C189" i="138"/>
  <c r="DI188" i="138"/>
  <c r="CM188" i="138"/>
  <c r="BQ188" i="138"/>
  <c r="AU188" i="138"/>
  <c r="Y188" i="138"/>
  <c r="C188" i="138"/>
  <c r="DI187" i="138"/>
  <c r="CM187" i="138"/>
  <c r="BQ187" i="138"/>
  <c r="AU187" i="138"/>
  <c r="Y187" i="138"/>
  <c r="C187" i="138"/>
  <c r="DI186" i="138"/>
  <c r="CM186" i="138"/>
  <c r="BQ186" i="138"/>
  <c r="AU186" i="138"/>
  <c r="Y186" i="138"/>
  <c r="C186" i="138"/>
  <c r="DI185" i="138"/>
  <c r="CM185" i="138"/>
  <c r="BQ185" i="138"/>
  <c r="AU185" i="138"/>
  <c r="Y185" i="138"/>
  <c r="C185" i="138"/>
  <c r="DI184" i="138"/>
  <c r="CM184" i="138"/>
  <c r="BQ184" i="138"/>
  <c r="AU184" i="138"/>
  <c r="Y184" i="138"/>
  <c r="C184" i="138"/>
  <c r="DI183" i="138"/>
  <c r="CM183" i="138"/>
  <c r="BQ183" i="138"/>
  <c r="AU183" i="138"/>
  <c r="Y183" i="138"/>
  <c r="C183" i="138"/>
  <c r="DI182" i="138"/>
  <c r="CM182" i="138"/>
  <c r="BQ182" i="138"/>
  <c r="AU182" i="138"/>
  <c r="Y182" i="138"/>
  <c r="C182" i="138"/>
  <c r="DI181" i="138"/>
  <c r="CM181" i="138"/>
  <c r="BQ181" i="138"/>
  <c r="AU181" i="138"/>
  <c r="Y181" i="138"/>
  <c r="C181" i="138"/>
  <c r="DI180" i="138"/>
  <c r="CM180" i="138"/>
  <c r="BQ180" i="138"/>
  <c r="AU180" i="138"/>
  <c r="Y180" i="138"/>
  <c r="C180" i="138"/>
  <c r="DI179" i="138"/>
  <c r="CM179" i="138"/>
  <c r="BQ179" i="138"/>
  <c r="AU179" i="138"/>
  <c r="Y179" i="138"/>
  <c r="C179" i="138"/>
  <c r="DI178" i="138"/>
  <c r="CM178" i="138"/>
  <c r="BQ178" i="138"/>
  <c r="AU178" i="138"/>
  <c r="Y178" i="138"/>
  <c r="C178" i="138"/>
  <c r="DI177" i="138"/>
  <c r="CM177" i="138"/>
  <c r="BQ177" i="138"/>
  <c r="BQ175" i="138" s="1"/>
  <c r="AU177" i="138"/>
  <c r="Y177" i="138"/>
  <c r="Y175" i="138" s="1"/>
  <c r="C177" i="138"/>
  <c r="DI176" i="138"/>
  <c r="CM176" i="138"/>
  <c r="CM175" i="138" s="1"/>
  <c r="BQ176" i="138"/>
  <c r="AU176" i="138"/>
  <c r="Y176" i="138"/>
  <c r="C176" i="138"/>
  <c r="C175" i="138" s="1"/>
  <c r="EA175" i="138"/>
  <c r="DZ175" i="138"/>
  <c r="DY175" i="138"/>
  <c r="DX175" i="138"/>
  <c r="DW175" i="138"/>
  <c r="DV175" i="138"/>
  <c r="DU175" i="138"/>
  <c r="DT175" i="138"/>
  <c r="DS175" i="138"/>
  <c r="DR175" i="138"/>
  <c r="DQ175" i="138"/>
  <c r="DP175" i="138"/>
  <c r="DO175" i="138"/>
  <c r="DN175" i="138"/>
  <c r="DM175" i="138"/>
  <c r="DL175" i="138"/>
  <c r="DK175" i="138"/>
  <c r="DJ175" i="138"/>
  <c r="DI175" i="138"/>
  <c r="DE175" i="138"/>
  <c r="DD175" i="138"/>
  <c r="DC175" i="138"/>
  <c r="DB175" i="138"/>
  <c r="DA175" i="138"/>
  <c r="CZ175" i="138"/>
  <c r="CY175" i="138"/>
  <c r="CX175" i="138"/>
  <c r="CW175" i="138"/>
  <c r="CV175" i="138"/>
  <c r="CU175" i="138"/>
  <c r="CT175" i="138"/>
  <c r="CS175" i="138"/>
  <c r="CR175" i="138"/>
  <c r="CQ175" i="138"/>
  <c r="CP175" i="138"/>
  <c r="CO175" i="138"/>
  <c r="CN175" i="138"/>
  <c r="CI175" i="138"/>
  <c r="CH175" i="138"/>
  <c r="CG175" i="138"/>
  <c r="CF175" i="138"/>
  <c r="CE175" i="138"/>
  <c r="CD175" i="138"/>
  <c r="CC175" i="138"/>
  <c r="CB175" i="138"/>
  <c r="CA175" i="138"/>
  <c r="BZ175" i="138"/>
  <c r="BY175" i="138"/>
  <c r="BX175" i="138"/>
  <c r="BW175" i="138"/>
  <c r="BV175" i="138"/>
  <c r="BU175" i="138"/>
  <c r="BT175" i="138"/>
  <c r="BS175" i="138"/>
  <c r="BR175" i="138"/>
  <c r="BM175" i="138"/>
  <c r="BL175" i="138"/>
  <c r="BK175" i="138"/>
  <c r="BJ175" i="138"/>
  <c r="BI175" i="138"/>
  <c r="BH175" i="138"/>
  <c r="BG175" i="138"/>
  <c r="BF175" i="138"/>
  <c r="BE175" i="138"/>
  <c r="BD175" i="138"/>
  <c r="BC175" i="138"/>
  <c r="BB175" i="138"/>
  <c r="BA175" i="138"/>
  <c r="AZ175" i="138"/>
  <c r="AY175" i="138"/>
  <c r="AX175" i="138"/>
  <c r="AW175" i="138"/>
  <c r="AV175" i="138"/>
  <c r="AQ175" i="138"/>
  <c r="AP175" i="138"/>
  <c r="AO175" i="138"/>
  <c r="AN175" i="138"/>
  <c r="AM175" i="138"/>
  <c r="AL175" i="138"/>
  <c r="AK175" i="138"/>
  <c r="AJ175" i="138"/>
  <c r="AI175" i="138"/>
  <c r="AH175" i="138"/>
  <c r="AG175" i="138"/>
  <c r="AF175" i="138"/>
  <c r="AE175" i="138"/>
  <c r="AD175" i="138"/>
  <c r="AC175" i="138"/>
  <c r="AB175" i="138"/>
  <c r="AA175" i="138"/>
  <c r="Z175" i="138"/>
  <c r="U175" i="138"/>
  <c r="T175" i="138"/>
  <c r="S175" i="138"/>
  <c r="R175" i="138"/>
  <c r="Q175" i="138"/>
  <c r="P175" i="138"/>
  <c r="O175" i="138"/>
  <c r="N175" i="138"/>
  <c r="M175" i="138"/>
  <c r="L175" i="138"/>
  <c r="K175" i="138"/>
  <c r="J175" i="138"/>
  <c r="I175" i="138"/>
  <c r="H175" i="138"/>
  <c r="G175" i="138"/>
  <c r="F175" i="138"/>
  <c r="E175" i="138"/>
  <c r="D175" i="138"/>
  <c r="DI174" i="138"/>
  <c r="CM174" i="138"/>
  <c r="BQ174" i="138"/>
  <c r="AU174" i="138"/>
  <c r="Y174" i="138"/>
  <c r="C174" i="138"/>
  <c r="DI173" i="138"/>
  <c r="CM173" i="138"/>
  <c r="BQ173" i="138"/>
  <c r="AU173" i="138"/>
  <c r="Y173" i="138"/>
  <c r="C173" i="138"/>
  <c r="DI172" i="138"/>
  <c r="CM172" i="138"/>
  <c r="BQ172" i="138"/>
  <c r="AU172" i="138"/>
  <c r="Y172" i="138"/>
  <c r="C172" i="138"/>
  <c r="DI171" i="138"/>
  <c r="CM171" i="138"/>
  <c r="BQ171" i="138"/>
  <c r="AU171" i="138"/>
  <c r="Y171" i="138"/>
  <c r="C171" i="138"/>
  <c r="DI170" i="138"/>
  <c r="CM170" i="138"/>
  <c r="BQ170" i="138"/>
  <c r="AU170" i="138"/>
  <c r="Y170" i="138"/>
  <c r="C170" i="138"/>
  <c r="DI169" i="138"/>
  <c r="CM169" i="138"/>
  <c r="BQ169" i="138"/>
  <c r="AU169" i="138"/>
  <c r="Y169" i="138"/>
  <c r="C169" i="138"/>
  <c r="DI168" i="138"/>
  <c r="CM168" i="138"/>
  <c r="BQ168" i="138"/>
  <c r="AU168" i="138"/>
  <c r="Y168" i="138"/>
  <c r="C168" i="138"/>
  <c r="DI167" i="138"/>
  <c r="CM167" i="138"/>
  <c r="BQ167" i="138"/>
  <c r="AU167" i="138"/>
  <c r="Y167" i="138"/>
  <c r="C167" i="138"/>
  <c r="DI166" i="138"/>
  <c r="CM166" i="138"/>
  <c r="BQ166" i="138"/>
  <c r="AU166" i="138"/>
  <c r="Y166" i="138"/>
  <c r="C166" i="138"/>
  <c r="DI165" i="138"/>
  <c r="CM165" i="138"/>
  <c r="BQ165" i="138"/>
  <c r="AU165" i="138"/>
  <c r="Y165" i="138"/>
  <c r="C165" i="138"/>
  <c r="DI164" i="138"/>
  <c r="CM164" i="138"/>
  <c r="BQ164" i="138"/>
  <c r="AU164" i="138"/>
  <c r="Y164" i="138"/>
  <c r="C164" i="138"/>
  <c r="DI163" i="138"/>
  <c r="CM163" i="138"/>
  <c r="BQ163" i="138"/>
  <c r="AU163" i="138"/>
  <c r="Y163" i="138"/>
  <c r="C163" i="138"/>
  <c r="DI162" i="138"/>
  <c r="CM162" i="138"/>
  <c r="BQ162" i="138"/>
  <c r="AU162" i="138"/>
  <c r="Y162" i="138"/>
  <c r="C162" i="138"/>
  <c r="DI161" i="138"/>
  <c r="CM161" i="138"/>
  <c r="BQ161" i="138"/>
  <c r="AU161" i="138"/>
  <c r="Y161" i="138"/>
  <c r="C161" i="138"/>
  <c r="DI160" i="138"/>
  <c r="DI158" i="138" s="1"/>
  <c r="CM160" i="138"/>
  <c r="CM158" i="138" s="1"/>
  <c r="BQ160" i="138"/>
  <c r="BQ158" i="138" s="1"/>
  <c r="AU160" i="138"/>
  <c r="Y160" i="138"/>
  <c r="Y158" i="138" s="1"/>
  <c r="C160" i="138"/>
  <c r="DI159" i="138"/>
  <c r="CM159" i="138"/>
  <c r="BQ159" i="138"/>
  <c r="AU159" i="138"/>
  <c r="Y159" i="138"/>
  <c r="C159" i="138"/>
  <c r="EA158" i="138"/>
  <c r="DZ158" i="138"/>
  <c r="DY158" i="138"/>
  <c r="DX158" i="138"/>
  <c r="DW158" i="138"/>
  <c r="DV158" i="138"/>
  <c r="DU158" i="138"/>
  <c r="DT158" i="138"/>
  <c r="DS158" i="138"/>
  <c r="DR158" i="138"/>
  <c r="DQ158" i="138"/>
  <c r="DP158" i="138"/>
  <c r="DO158" i="138"/>
  <c r="DN158" i="138"/>
  <c r="DM158" i="138"/>
  <c r="DL158" i="138"/>
  <c r="DK158" i="138"/>
  <c r="DJ158" i="138"/>
  <c r="DE158" i="138"/>
  <c r="DD158" i="138"/>
  <c r="DC158" i="138"/>
  <c r="DB158" i="138"/>
  <c r="DA158" i="138"/>
  <c r="CZ158" i="138"/>
  <c r="CY158" i="138"/>
  <c r="CX158" i="138"/>
  <c r="CW158" i="138"/>
  <c r="CV158" i="138"/>
  <c r="CU158" i="138"/>
  <c r="CT158" i="138"/>
  <c r="CS158" i="138"/>
  <c r="CR158" i="138"/>
  <c r="CQ158" i="138"/>
  <c r="CP158" i="138"/>
  <c r="CO158" i="138"/>
  <c r="CN158" i="138"/>
  <c r="CI158" i="138"/>
  <c r="CH158" i="138"/>
  <c r="CG158" i="138"/>
  <c r="CF158" i="138"/>
  <c r="CE158" i="138"/>
  <c r="CD158" i="138"/>
  <c r="CC158" i="138"/>
  <c r="CB158" i="138"/>
  <c r="CA158" i="138"/>
  <c r="BZ158" i="138"/>
  <c r="BY158" i="138"/>
  <c r="BX158" i="138"/>
  <c r="BW158" i="138"/>
  <c r="BV158" i="138"/>
  <c r="BU158" i="138"/>
  <c r="BT158" i="138"/>
  <c r="BS158" i="138"/>
  <c r="BR158" i="138"/>
  <c r="BM158" i="138"/>
  <c r="BL158" i="138"/>
  <c r="BK158" i="138"/>
  <c r="BJ158" i="138"/>
  <c r="BI158" i="138"/>
  <c r="BH158" i="138"/>
  <c r="BG158" i="138"/>
  <c r="BF158" i="138"/>
  <c r="BE158" i="138"/>
  <c r="BD158" i="138"/>
  <c r="BC158" i="138"/>
  <c r="BB158" i="138"/>
  <c r="BA158" i="138"/>
  <c r="AZ158" i="138"/>
  <c r="AY158" i="138"/>
  <c r="AX158" i="138"/>
  <c r="AW158" i="138"/>
  <c r="AV158" i="138"/>
  <c r="AU158" i="138"/>
  <c r="AQ158" i="138"/>
  <c r="AP158" i="138"/>
  <c r="AO158" i="138"/>
  <c r="AN158" i="138"/>
  <c r="AM158" i="138"/>
  <c r="AL158" i="138"/>
  <c r="AK158" i="138"/>
  <c r="AJ158" i="138"/>
  <c r="AI158" i="138"/>
  <c r="AH158" i="138"/>
  <c r="AG158" i="138"/>
  <c r="AF158" i="138"/>
  <c r="AE158" i="138"/>
  <c r="AD158" i="138"/>
  <c r="AC158" i="138"/>
  <c r="AB158" i="138"/>
  <c r="AA158" i="138"/>
  <c r="Z158" i="138"/>
  <c r="U158" i="138"/>
  <c r="T158" i="138"/>
  <c r="S158" i="138"/>
  <c r="R158" i="138"/>
  <c r="Q158" i="138"/>
  <c r="P158" i="138"/>
  <c r="O158" i="138"/>
  <c r="N158" i="138"/>
  <c r="M158" i="138"/>
  <c r="L158" i="138"/>
  <c r="K158" i="138"/>
  <c r="J158" i="138"/>
  <c r="I158" i="138"/>
  <c r="H158" i="138"/>
  <c r="G158" i="138"/>
  <c r="F158" i="138"/>
  <c r="E158" i="138"/>
  <c r="D158" i="138"/>
  <c r="C158" i="138"/>
  <c r="DI157" i="138"/>
  <c r="CM157" i="138"/>
  <c r="BQ157" i="138"/>
  <c r="AU157" i="138"/>
  <c r="Y157" i="138"/>
  <c r="C157" i="138"/>
  <c r="DI156" i="138"/>
  <c r="CM156" i="138"/>
  <c r="BQ156" i="138"/>
  <c r="AU156" i="138"/>
  <c r="Y156" i="138"/>
  <c r="C156" i="138"/>
  <c r="DI155" i="138"/>
  <c r="CM155" i="138"/>
  <c r="BQ155" i="138"/>
  <c r="AU155" i="138"/>
  <c r="Y155" i="138"/>
  <c r="C155" i="138"/>
  <c r="DI154" i="138"/>
  <c r="CM154" i="138"/>
  <c r="BQ154" i="138"/>
  <c r="AU154" i="138"/>
  <c r="Y154" i="138"/>
  <c r="C154" i="138"/>
  <c r="DI153" i="138"/>
  <c r="CM153" i="138"/>
  <c r="BQ153" i="138"/>
  <c r="AU153" i="138"/>
  <c r="Y153" i="138"/>
  <c r="C153" i="138"/>
  <c r="DI152" i="138"/>
  <c r="CM152" i="138"/>
  <c r="BQ152" i="138"/>
  <c r="AU152" i="138"/>
  <c r="Y152" i="138"/>
  <c r="C152" i="138"/>
  <c r="DI151" i="138"/>
  <c r="CM151" i="138"/>
  <c r="BQ151" i="138"/>
  <c r="AU151" i="138"/>
  <c r="Y151" i="138"/>
  <c r="C151" i="138"/>
  <c r="DI150" i="138"/>
  <c r="CM150" i="138"/>
  <c r="BQ150" i="138"/>
  <c r="AU150" i="138"/>
  <c r="Y150" i="138"/>
  <c r="C150" i="138"/>
  <c r="DI149" i="138"/>
  <c r="CM149" i="138"/>
  <c r="BQ149" i="138"/>
  <c r="AU149" i="138"/>
  <c r="Y149" i="138"/>
  <c r="C149" i="138"/>
  <c r="DI148" i="138"/>
  <c r="CM148" i="138"/>
  <c r="BQ148" i="138"/>
  <c r="AU148" i="138"/>
  <c r="Y148" i="138"/>
  <c r="C148" i="138"/>
  <c r="DI147" i="138"/>
  <c r="CM147" i="138"/>
  <c r="BQ147" i="138"/>
  <c r="AU147" i="138"/>
  <c r="Y147" i="138"/>
  <c r="C147" i="138"/>
  <c r="DI146" i="138"/>
  <c r="CM146" i="138"/>
  <c r="BQ146" i="138"/>
  <c r="AU146" i="138"/>
  <c r="Y146" i="138"/>
  <c r="C146" i="138"/>
  <c r="DI145" i="138"/>
  <c r="CM145" i="138"/>
  <c r="BQ145" i="138"/>
  <c r="AU145" i="138"/>
  <c r="Y145" i="138"/>
  <c r="C145" i="138"/>
  <c r="DI144" i="138"/>
  <c r="CM144" i="138"/>
  <c r="BQ144" i="138"/>
  <c r="AU144" i="138"/>
  <c r="Y144" i="138"/>
  <c r="C144" i="138"/>
  <c r="DI143" i="138"/>
  <c r="DI141" i="138" s="1"/>
  <c r="CM143" i="138"/>
  <c r="BQ143" i="138"/>
  <c r="AU143" i="138"/>
  <c r="Y143" i="138"/>
  <c r="C143" i="138"/>
  <c r="DI142" i="138"/>
  <c r="CM142" i="138"/>
  <c r="CM141" i="138" s="1"/>
  <c r="BQ142" i="138"/>
  <c r="AU142" i="138"/>
  <c r="Y142" i="138"/>
  <c r="Y141" i="138" s="1"/>
  <c r="C142" i="138"/>
  <c r="C141" i="138" s="1"/>
  <c r="EA141" i="138"/>
  <c r="DZ141" i="138"/>
  <c r="DY141" i="138"/>
  <c r="DX141" i="138"/>
  <c r="DW141" i="138"/>
  <c r="DV141" i="138"/>
  <c r="DU141" i="138"/>
  <c r="DT141" i="138"/>
  <c r="DS141" i="138"/>
  <c r="DR141" i="138"/>
  <c r="DQ141" i="138"/>
  <c r="DP141" i="138"/>
  <c r="DO141" i="138"/>
  <c r="DN141" i="138"/>
  <c r="DM141" i="138"/>
  <c r="DL141" i="138"/>
  <c r="DK141" i="138"/>
  <c r="DJ141" i="138"/>
  <c r="DE141" i="138"/>
  <c r="DD141" i="138"/>
  <c r="DC141" i="138"/>
  <c r="DB141" i="138"/>
  <c r="DA141" i="138"/>
  <c r="CZ141" i="138"/>
  <c r="CY141" i="138"/>
  <c r="CX141" i="138"/>
  <c r="CW141" i="138"/>
  <c r="CV141" i="138"/>
  <c r="CU141" i="138"/>
  <c r="CT141" i="138"/>
  <c r="CS141" i="138"/>
  <c r="CR141" i="138"/>
  <c r="CQ141" i="138"/>
  <c r="CP141" i="138"/>
  <c r="CO141" i="138"/>
  <c r="CN141" i="138"/>
  <c r="CI141" i="138"/>
  <c r="CH141" i="138"/>
  <c r="CG141" i="138"/>
  <c r="CF141" i="138"/>
  <c r="CE141" i="138"/>
  <c r="CD141" i="138"/>
  <c r="CC141" i="138"/>
  <c r="CB141" i="138"/>
  <c r="CA141" i="138"/>
  <c r="BZ141" i="138"/>
  <c r="BY141" i="138"/>
  <c r="BX141" i="138"/>
  <c r="BW141" i="138"/>
  <c r="BV141" i="138"/>
  <c r="BU141" i="138"/>
  <c r="BT141" i="138"/>
  <c r="BS141" i="138"/>
  <c r="BR141" i="138"/>
  <c r="BM141" i="138"/>
  <c r="BL141" i="138"/>
  <c r="BK141" i="138"/>
  <c r="BJ141" i="138"/>
  <c r="BI141" i="138"/>
  <c r="BH141" i="138"/>
  <c r="BG141" i="138"/>
  <c r="BF141" i="138"/>
  <c r="BE141" i="138"/>
  <c r="BD141" i="138"/>
  <c r="BC141" i="138"/>
  <c r="BB141" i="138"/>
  <c r="BA141" i="138"/>
  <c r="AZ141" i="138"/>
  <c r="AY141" i="138"/>
  <c r="AX141" i="138"/>
  <c r="AW141" i="138"/>
  <c r="AV141" i="138"/>
  <c r="AQ141" i="138"/>
  <c r="AP141" i="138"/>
  <c r="AO141" i="138"/>
  <c r="AN141" i="138"/>
  <c r="AM141" i="138"/>
  <c r="AL141" i="138"/>
  <c r="AK141" i="138"/>
  <c r="AJ141" i="138"/>
  <c r="AI141" i="138"/>
  <c r="AH141" i="138"/>
  <c r="AG141" i="138"/>
  <c r="AF141" i="138"/>
  <c r="AE141" i="138"/>
  <c r="AD141" i="138"/>
  <c r="AC141" i="138"/>
  <c r="AB141" i="138"/>
  <c r="AA141" i="138"/>
  <c r="Z141" i="138"/>
  <c r="U141" i="138"/>
  <c r="T141" i="138"/>
  <c r="S141" i="138"/>
  <c r="R141" i="138"/>
  <c r="Q141" i="138"/>
  <c r="P141" i="138"/>
  <c r="O141" i="138"/>
  <c r="N141" i="138"/>
  <c r="M141" i="138"/>
  <c r="L141" i="138"/>
  <c r="K141" i="138"/>
  <c r="J141" i="138"/>
  <c r="I141" i="138"/>
  <c r="H141" i="138"/>
  <c r="G141" i="138"/>
  <c r="F141" i="138"/>
  <c r="E141" i="138"/>
  <c r="D141" i="138"/>
  <c r="DI140" i="138"/>
  <c r="CM140" i="138"/>
  <c r="BQ140" i="138"/>
  <c r="AU140" i="138"/>
  <c r="Y140" i="138"/>
  <c r="C140" i="138"/>
  <c r="DI139" i="138"/>
  <c r="CM139" i="138"/>
  <c r="BQ139" i="138"/>
  <c r="AU139" i="138"/>
  <c r="Y139" i="138"/>
  <c r="C139" i="138"/>
  <c r="DI138" i="138"/>
  <c r="CM138" i="138"/>
  <c r="BQ138" i="138"/>
  <c r="AU138" i="138"/>
  <c r="Y138" i="138"/>
  <c r="C138" i="138"/>
  <c r="DI137" i="138"/>
  <c r="CM137" i="138"/>
  <c r="BQ137" i="138"/>
  <c r="AU137" i="138"/>
  <c r="Y137" i="138"/>
  <c r="C137" i="138"/>
  <c r="DI136" i="138"/>
  <c r="CM136" i="138"/>
  <c r="BQ136" i="138"/>
  <c r="AU136" i="138"/>
  <c r="Y136" i="138"/>
  <c r="C136" i="138"/>
  <c r="DI135" i="138"/>
  <c r="CM135" i="138"/>
  <c r="BQ135" i="138"/>
  <c r="AU135" i="138"/>
  <c r="Y135" i="138"/>
  <c r="C135" i="138"/>
  <c r="DI134" i="138"/>
  <c r="CM134" i="138"/>
  <c r="BQ134" i="138"/>
  <c r="AU134" i="138"/>
  <c r="Y134" i="138"/>
  <c r="C134" i="138"/>
  <c r="DI133" i="138"/>
  <c r="CM133" i="138"/>
  <c r="BQ133" i="138"/>
  <c r="AU133" i="138"/>
  <c r="Y133" i="138"/>
  <c r="C133" i="138"/>
  <c r="DI132" i="138"/>
  <c r="CM132" i="138"/>
  <c r="BQ132" i="138"/>
  <c r="AU132" i="138"/>
  <c r="Y132" i="138"/>
  <c r="C132" i="138"/>
  <c r="DI131" i="138"/>
  <c r="CM131" i="138"/>
  <c r="BQ131" i="138"/>
  <c r="AU131" i="138"/>
  <c r="Y131" i="138"/>
  <c r="C131" i="138"/>
  <c r="DI130" i="138"/>
  <c r="CM130" i="138"/>
  <c r="BQ130" i="138"/>
  <c r="AU130" i="138"/>
  <c r="Y130" i="138"/>
  <c r="C130" i="138"/>
  <c r="DI129" i="138"/>
  <c r="CM129" i="138"/>
  <c r="BQ129" i="138"/>
  <c r="AU129" i="138"/>
  <c r="Y129" i="138"/>
  <c r="C129" i="138"/>
  <c r="DI128" i="138"/>
  <c r="CM128" i="138"/>
  <c r="BQ128" i="138"/>
  <c r="AU128" i="138"/>
  <c r="Y128" i="138"/>
  <c r="C128" i="138"/>
  <c r="DI127" i="138"/>
  <c r="CM127" i="138"/>
  <c r="BQ127" i="138"/>
  <c r="AU127" i="138"/>
  <c r="Y127" i="138"/>
  <c r="C127" i="138"/>
  <c r="DI126" i="138"/>
  <c r="CM126" i="138"/>
  <c r="BQ126" i="138"/>
  <c r="AU126" i="138"/>
  <c r="Y126" i="138"/>
  <c r="C126" i="138"/>
  <c r="DI125" i="138"/>
  <c r="CM125" i="138"/>
  <c r="CM124" i="138" s="1"/>
  <c r="BQ125" i="138"/>
  <c r="AU125" i="138"/>
  <c r="Y125" i="138"/>
  <c r="C125" i="138"/>
  <c r="EA124" i="138"/>
  <c r="DZ124" i="138"/>
  <c r="DY124" i="138"/>
  <c r="DX124" i="138"/>
  <c r="DW124" i="138"/>
  <c r="DV124" i="138"/>
  <c r="DU124" i="138"/>
  <c r="DT124" i="138"/>
  <c r="DS124" i="138"/>
  <c r="DR124" i="138"/>
  <c r="DQ124" i="138"/>
  <c r="DP124" i="138"/>
  <c r="DO124" i="138"/>
  <c r="DN124" i="138"/>
  <c r="DM124" i="138"/>
  <c r="DL124" i="138"/>
  <c r="DK124" i="138"/>
  <c r="DJ124" i="138"/>
  <c r="DI124" i="138"/>
  <c r="DE124" i="138"/>
  <c r="DD124" i="138"/>
  <c r="DC124" i="138"/>
  <c r="DB124" i="138"/>
  <c r="DA124" i="138"/>
  <c r="CZ124" i="138"/>
  <c r="CY124" i="138"/>
  <c r="CX124" i="138"/>
  <c r="CW124" i="138"/>
  <c r="CV124" i="138"/>
  <c r="CU124" i="138"/>
  <c r="CT124" i="138"/>
  <c r="CS124" i="138"/>
  <c r="CR124" i="138"/>
  <c r="CQ124" i="138"/>
  <c r="CP124" i="138"/>
  <c r="CO124" i="138"/>
  <c r="CN124" i="138"/>
  <c r="CI124" i="138"/>
  <c r="CH124" i="138"/>
  <c r="CG124" i="138"/>
  <c r="CF124" i="138"/>
  <c r="CE124" i="138"/>
  <c r="CD124" i="138"/>
  <c r="CC124" i="138"/>
  <c r="CB124" i="138"/>
  <c r="CA124" i="138"/>
  <c r="BZ124" i="138"/>
  <c r="BY124" i="138"/>
  <c r="BX124" i="138"/>
  <c r="BW124" i="138"/>
  <c r="BV124" i="138"/>
  <c r="BU124" i="138"/>
  <c r="BT124" i="138"/>
  <c r="BS124" i="138"/>
  <c r="BR124" i="138"/>
  <c r="BQ124" i="138"/>
  <c r="BM124" i="138"/>
  <c r="BL124" i="138"/>
  <c r="BK124" i="138"/>
  <c r="BJ124" i="138"/>
  <c r="BI124" i="138"/>
  <c r="BH124" i="138"/>
  <c r="BG124" i="138"/>
  <c r="BF124" i="138"/>
  <c r="BE124" i="138"/>
  <c r="BD124" i="138"/>
  <c r="BC124" i="138"/>
  <c r="BB124" i="138"/>
  <c r="BA124" i="138"/>
  <c r="AZ124" i="138"/>
  <c r="AY124" i="138"/>
  <c r="AX124" i="138"/>
  <c r="AW124" i="138"/>
  <c r="AV124" i="138"/>
  <c r="AU124" i="138"/>
  <c r="AQ124" i="138"/>
  <c r="AP124" i="138"/>
  <c r="AO124" i="138"/>
  <c r="AN124" i="138"/>
  <c r="AM124" i="138"/>
  <c r="AL124" i="138"/>
  <c r="AK124" i="138"/>
  <c r="AJ124" i="138"/>
  <c r="AI124" i="138"/>
  <c r="AH124" i="138"/>
  <c r="AG124" i="138"/>
  <c r="AF124" i="138"/>
  <c r="AE124" i="138"/>
  <c r="AD124" i="138"/>
  <c r="AC124" i="138"/>
  <c r="AB124" i="138"/>
  <c r="AA124" i="138"/>
  <c r="Z124" i="138"/>
  <c r="U124" i="138"/>
  <c r="T124" i="138"/>
  <c r="S124" i="138"/>
  <c r="R124" i="138"/>
  <c r="Q124" i="138"/>
  <c r="P124" i="138"/>
  <c r="O124" i="138"/>
  <c r="N124" i="138"/>
  <c r="M124" i="138"/>
  <c r="L124" i="138"/>
  <c r="K124" i="138"/>
  <c r="J124" i="138"/>
  <c r="I124" i="138"/>
  <c r="H124" i="138"/>
  <c r="G124" i="138"/>
  <c r="F124" i="138"/>
  <c r="E124" i="138"/>
  <c r="D124" i="138"/>
  <c r="C124" i="138"/>
  <c r="DI123" i="138"/>
  <c r="CM123" i="138"/>
  <c r="BQ123" i="138"/>
  <c r="AU123" i="138"/>
  <c r="Y123" i="138"/>
  <c r="C123" i="138"/>
  <c r="DI122" i="138"/>
  <c r="CM122" i="138"/>
  <c r="BQ122" i="138"/>
  <c r="AU122" i="138"/>
  <c r="Y122" i="138"/>
  <c r="C122" i="138"/>
  <c r="DI121" i="138"/>
  <c r="CM121" i="138"/>
  <c r="BQ121" i="138"/>
  <c r="AU121" i="138"/>
  <c r="Y121" i="138"/>
  <c r="C121" i="138"/>
  <c r="DI120" i="138"/>
  <c r="CM120" i="138"/>
  <c r="BQ120" i="138"/>
  <c r="AU120" i="138"/>
  <c r="Y120" i="138"/>
  <c r="C120" i="138"/>
  <c r="DI119" i="138"/>
  <c r="CM119" i="138"/>
  <c r="BQ119" i="138"/>
  <c r="AU119" i="138"/>
  <c r="Y119" i="138"/>
  <c r="C119" i="138"/>
  <c r="DI118" i="138"/>
  <c r="CM118" i="138"/>
  <c r="BQ118" i="138"/>
  <c r="AU118" i="138"/>
  <c r="Y118" i="138"/>
  <c r="C118" i="138"/>
  <c r="DI117" i="138"/>
  <c r="CM117" i="138"/>
  <c r="BQ117" i="138"/>
  <c r="AU117" i="138"/>
  <c r="Y117" i="138"/>
  <c r="C117" i="138"/>
  <c r="DI116" i="138"/>
  <c r="CM116" i="138"/>
  <c r="BQ116" i="138"/>
  <c r="AU116" i="138"/>
  <c r="Y116" i="138"/>
  <c r="C116" i="138"/>
  <c r="DI115" i="138"/>
  <c r="CM115" i="138"/>
  <c r="BQ115" i="138"/>
  <c r="AU115" i="138"/>
  <c r="Y115" i="138"/>
  <c r="C115" i="138"/>
  <c r="DI114" i="138"/>
  <c r="CM114" i="138"/>
  <c r="BQ114" i="138"/>
  <c r="AU114" i="138"/>
  <c r="Y114" i="138"/>
  <c r="C114" i="138"/>
  <c r="DI113" i="138"/>
  <c r="CM113" i="138"/>
  <c r="BQ113" i="138"/>
  <c r="AU113" i="138"/>
  <c r="Y113" i="138"/>
  <c r="C113" i="138"/>
  <c r="DI112" i="138"/>
  <c r="CM112" i="138"/>
  <c r="BQ112" i="138"/>
  <c r="AU112" i="138"/>
  <c r="Y112" i="138"/>
  <c r="C112" i="138"/>
  <c r="DI111" i="138"/>
  <c r="CM111" i="138"/>
  <c r="BQ111" i="138"/>
  <c r="AU111" i="138"/>
  <c r="Y111" i="138"/>
  <c r="C111" i="138"/>
  <c r="DI110" i="138"/>
  <c r="CM110" i="138"/>
  <c r="BQ110" i="138"/>
  <c r="AU110" i="138"/>
  <c r="Y110" i="138"/>
  <c r="C110" i="138"/>
  <c r="DI109" i="138"/>
  <c r="CM109" i="138"/>
  <c r="BQ109" i="138"/>
  <c r="BQ107" i="138" s="1"/>
  <c r="AU109" i="138"/>
  <c r="Y109" i="138"/>
  <c r="C109" i="138"/>
  <c r="DI108" i="138"/>
  <c r="CM108" i="138"/>
  <c r="BQ108" i="138"/>
  <c r="AU108" i="138"/>
  <c r="Y108" i="138"/>
  <c r="C108" i="138"/>
  <c r="EA107" i="138"/>
  <c r="DZ107" i="138"/>
  <c r="DY107" i="138"/>
  <c r="DX107" i="138"/>
  <c r="DW107" i="138"/>
  <c r="DV107" i="138"/>
  <c r="DU107" i="138"/>
  <c r="DT107" i="138"/>
  <c r="DS107" i="138"/>
  <c r="DR107" i="138"/>
  <c r="DQ107" i="138"/>
  <c r="DP107" i="138"/>
  <c r="DO107" i="138"/>
  <c r="DN107" i="138"/>
  <c r="DM107" i="138"/>
  <c r="DL107" i="138"/>
  <c r="DK107" i="138"/>
  <c r="DJ107" i="138"/>
  <c r="DI107" i="138"/>
  <c r="DE107" i="138"/>
  <c r="DD107" i="138"/>
  <c r="DC107" i="138"/>
  <c r="DB107" i="138"/>
  <c r="DA107" i="138"/>
  <c r="CZ107" i="138"/>
  <c r="CY107" i="138"/>
  <c r="CX107" i="138"/>
  <c r="CW107" i="138"/>
  <c r="CV107" i="138"/>
  <c r="CU107" i="138"/>
  <c r="CT107" i="138"/>
  <c r="CS107" i="138"/>
  <c r="CR107" i="138"/>
  <c r="CQ107" i="138"/>
  <c r="CP107" i="138"/>
  <c r="CO107" i="138"/>
  <c r="CN107" i="138"/>
  <c r="CI107" i="138"/>
  <c r="CH107" i="138"/>
  <c r="CG107" i="138"/>
  <c r="CF107" i="138"/>
  <c r="CE107" i="138"/>
  <c r="CD107" i="138"/>
  <c r="CC107" i="138"/>
  <c r="CB107" i="138"/>
  <c r="CA107" i="138"/>
  <c r="BZ107" i="138"/>
  <c r="BY107" i="138"/>
  <c r="BX107" i="138"/>
  <c r="BW107" i="138"/>
  <c r="BV107" i="138"/>
  <c r="BU107" i="138"/>
  <c r="BT107" i="138"/>
  <c r="BS107" i="138"/>
  <c r="BR107" i="138"/>
  <c r="BM107" i="138"/>
  <c r="BL107" i="138"/>
  <c r="BK107" i="138"/>
  <c r="BJ107" i="138"/>
  <c r="BI107" i="138"/>
  <c r="BH107" i="138"/>
  <c r="BG107" i="138"/>
  <c r="BF107" i="138"/>
  <c r="BE107" i="138"/>
  <c r="BD107" i="138"/>
  <c r="BC107" i="138"/>
  <c r="BB107" i="138"/>
  <c r="BA107" i="138"/>
  <c r="AZ107" i="138"/>
  <c r="AY107" i="138"/>
  <c r="AX107" i="138"/>
  <c r="AW107" i="138"/>
  <c r="AV107" i="138"/>
  <c r="AQ107" i="138"/>
  <c r="AP107" i="138"/>
  <c r="AO107" i="138"/>
  <c r="AN107" i="138"/>
  <c r="AM107" i="138"/>
  <c r="AL107" i="138"/>
  <c r="AK107" i="138"/>
  <c r="AJ107" i="138"/>
  <c r="AI107" i="138"/>
  <c r="AH107" i="138"/>
  <c r="AG107" i="138"/>
  <c r="AF107" i="138"/>
  <c r="AE107" i="138"/>
  <c r="AD107" i="138"/>
  <c r="AC107" i="138"/>
  <c r="AB107" i="138"/>
  <c r="AA107" i="138"/>
  <c r="Z107" i="138"/>
  <c r="Y107" i="138"/>
  <c r="U107" i="138"/>
  <c r="T107" i="138"/>
  <c r="S107" i="138"/>
  <c r="R107" i="138"/>
  <c r="Q107" i="138"/>
  <c r="P107" i="138"/>
  <c r="O107" i="138"/>
  <c r="N107" i="138"/>
  <c r="M107" i="138"/>
  <c r="L107" i="138"/>
  <c r="K107" i="138"/>
  <c r="J107" i="138"/>
  <c r="I107" i="138"/>
  <c r="H107" i="138"/>
  <c r="G107" i="138"/>
  <c r="F107" i="138"/>
  <c r="E107" i="138"/>
  <c r="D107" i="138"/>
  <c r="DI106" i="138"/>
  <c r="CM106" i="138"/>
  <c r="BQ106" i="138"/>
  <c r="AU106" i="138"/>
  <c r="Y106" i="138"/>
  <c r="C106" i="138"/>
  <c r="DI105" i="138"/>
  <c r="CM105" i="138"/>
  <c r="BQ105" i="138"/>
  <c r="AU105" i="138"/>
  <c r="Y105" i="138"/>
  <c r="C105" i="138"/>
  <c r="DI104" i="138"/>
  <c r="CM104" i="138"/>
  <c r="BQ104" i="138"/>
  <c r="AU104" i="138"/>
  <c r="Y104" i="138"/>
  <c r="C104" i="138"/>
  <c r="DI103" i="138"/>
  <c r="CM103" i="138"/>
  <c r="BQ103" i="138"/>
  <c r="AU103" i="138"/>
  <c r="Y103" i="138"/>
  <c r="C103" i="138"/>
  <c r="DI102" i="138"/>
  <c r="CM102" i="138"/>
  <c r="BQ102" i="138"/>
  <c r="AU102" i="138"/>
  <c r="Y102" i="138"/>
  <c r="C102" i="138"/>
  <c r="DI101" i="138"/>
  <c r="CM101" i="138"/>
  <c r="BQ101" i="138"/>
  <c r="AU101" i="138"/>
  <c r="Y101" i="138"/>
  <c r="C101" i="138"/>
  <c r="DI100" i="138"/>
  <c r="CM100" i="138"/>
  <c r="BQ100" i="138"/>
  <c r="AU100" i="138"/>
  <c r="Y100" i="138"/>
  <c r="C100" i="138"/>
  <c r="DI99" i="138"/>
  <c r="CM99" i="138"/>
  <c r="BQ99" i="138"/>
  <c r="AU99" i="138"/>
  <c r="Y99" i="138"/>
  <c r="C99" i="138"/>
  <c r="DI98" i="138"/>
  <c r="CM98" i="138"/>
  <c r="BQ98" i="138"/>
  <c r="AU98" i="138"/>
  <c r="Y98" i="138"/>
  <c r="C98" i="138"/>
  <c r="DI97" i="138"/>
  <c r="CM97" i="138"/>
  <c r="BQ97" i="138"/>
  <c r="AU97" i="138"/>
  <c r="Y97" i="138"/>
  <c r="C97" i="138"/>
  <c r="DI96" i="138"/>
  <c r="CM96" i="138"/>
  <c r="BQ96" i="138"/>
  <c r="AU96" i="138"/>
  <c r="Y96" i="138"/>
  <c r="C96" i="138"/>
  <c r="DI95" i="138"/>
  <c r="CM95" i="138"/>
  <c r="BQ95" i="138"/>
  <c r="AU95" i="138"/>
  <c r="Y95" i="138"/>
  <c r="C95" i="138"/>
  <c r="DI94" i="138"/>
  <c r="CM94" i="138"/>
  <c r="CM90" i="138" s="1"/>
  <c r="BQ94" i="138"/>
  <c r="AU94" i="138"/>
  <c r="Y94" i="138"/>
  <c r="C94" i="138"/>
  <c r="DI93" i="138"/>
  <c r="CM93" i="138"/>
  <c r="BQ93" i="138"/>
  <c r="AU93" i="138"/>
  <c r="Y93" i="138"/>
  <c r="C93" i="138"/>
  <c r="DI92" i="138"/>
  <c r="DI90" i="138" s="1"/>
  <c r="CM92" i="138"/>
  <c r="BQ92" i="138"/>
  <c r="AU92" i="138"/>
  <c r="Y92" i="138"/>
  <c r="Y90" i="138" s="1"/>
  <c r="C92" i="138"/>
  <c r="DI91" i="138"/>
  <c r="CM91" i="138"/>
  <c r="BQ91" i="138"/>
  <c r="AU91" i="138"/>
  <c r="Y91" i="138"/>
  <c r="C91" i="138"/>
  <c r="C90" i="138" s="1"/>
  <c r="EA90" i="138"/>
  <c r="DZ90" i="138"/>
  <c r="DY90" i="138"/>
  <c r="DX90" i="138"/>
  <c r="DW90" i="138"/>
  <c r="DV90" i="138"/>
  <c r="DU90" i="138"/>
  <c r="DT90" i="138"/>
  <c r="DS90" i="138"/>
  <c r="DR90" i="138"/>
  <c r="DQ90" i="138"/>
  <c r="DP90" i="138"/>
  <c r="DO90" i="138"/>
  <c r="DN90" i="138"/>
  <c r="DM90" i="138"/>
  <c r="DL90" i="138"/>
  <c r="DK90" i="138"/>
  <c r="DJ90" i="138"/>
  <c r="DE90" i="138"/>
  <c r="DD90" i="138"/>
  <c r="DC90" i="138"/>
  <c r="DB90" i="138"/>
  <c r="DA90" i="138"/>
  <c r="CZ90" i="138"/>
  <c r="CY90" i="138"/>
  <c r="CX90" i="138"/>
  <c r="CW90" i="138"/>
  <c r="CV90" i="138"/>
  <c r="CU90" i="138"/>
  <c r="CT90" i="138"/>
  <c r="CS90" i="138"/>
  <c r="CR90" i="138"/>
  <c r="CQ90" i="138"/>
  <c r="CP90" i="138"/>
  <c r="CO90" i="138"/>
  <c r="CN90" i="138"/>
  <c r="CI90" i="138"/>
  <c r="CH90" i="138"/>
  <c r="CG90" i="138"/>
  <c r="CF90" i="138"/>
  <c r="CE90" i="138"/>
  <c r="CD90" i="138"/>
  <c r="CC90" i="138"/>
  <c r="CB90" i="138"/>
  <c r="CA90" i="138"/>
  <c r="BZ90" i="138"/>
  <c r="BY90" i="138"/>
  <c r="BX90" i="138"/>
  <c r="BW90" i="138"/>
  <c r="BV90" i="138"/>
  <c r="BU90" i="138"/>
  <c r="BT90" i="138"/>
  <c r="BS90" i="138"/>
  <c r="BR90" i="138"/>
  <c r="BQ90" i="138"/>
  <c r="BM90" i="138"/>
  <c r="BL90" i="138"/>
  <c r="BK90" i="138"/>
  <c r="BJ90" i="138"/>
  <c r="BI90" i="138"/>
  <c r="BH90" i="138"/>
  <c r="BG90" i="138"/>
  <c r="BF90" i="138"/>
  <c r="BE90" i="138"/>
  <c r="BD90" i="138"/>
  <c r="BC90" i="138"/>
  <c r="BB90" i="138"/>
  <c r="BA90" i="138"/>
  <c r="AZ90" i="138"/>
  <c r="AY90" i="138"/>
  <c r="AX90" i="138"/>
  <c r="AW90" i="138"/>
  <c r="AV90" i="138"/>
  <c r="AU90" i="138"/>
  <c r="AQ90" i="138"/>
  <c r="AP90" i="138"/>
  <c r="AO90" i="138"/>
  <c r="AN90" i="138"/>
  <c r="AM90" i="138"/>
  <c r="AL90" i="138"/>
  <c r="AK90" i="138"/>
  <c r="AJ90" i="138"/>
  <c r="AI90" i="138"/>
  <c r="AH90" i="138"/>
  <c r="AG90" i="138"/>
  <c r="AF90" i="138"/>
  <c r="AE90" i="138"/>
  <c r="AD90" i="138"/>
  <c r="AC90" i="138"/>
  <c r="AB90" i="138"/>
  <c r="AA90" i="138"/>
  <c r="Z90" i="138"/>
  <c r="U90" i="138"/>
  <c r="T90" i="138"/>
  <c r="S90" i="138"/>
  <c r="R90" i="138"/>
  <c r="Q90" i="138"/>
  <c r="P90" i="138"/>
  <c r="O90" i="138"/>
  <c r="N90" i="138"/>
  <c r="M90" i="138"/>
  <c r="L90" i="138"/>
  <c r="K90" i="138"/>
  <c r="J90" i="138"/>
  <c r="I90" i="138"/>
  <c r="H90" i="138"/>
  <c r="G90" i="138"/>
  <c r="F90" i="138"/>
  <c r="E90" i="138"/>
  <c r="D90" i="138"/>
  <c r="DI89" i="138"/>
  <c r="CM89" i="138"/>
  <c r="BQ89" i="138"/>
  <c r="AU89" i="138"/>
  <c r="Y89" i="138"/>
  <c r="C89" i="138"/>
  <c r="DI88" i="138"/>
  <c r="CM88" i="138"/>
  <c r="BQ88" i="138"/>
  <c r="AU88" i="138"/>
  <c r="Y88" i="138"/>
  <c r="C88" i="138"/>
  <c r="DI87" i="138"/>
  <c r="CM87" i="138"/>
  <c r="BQ87" i="138"/>
  <c r="AU87" i="138"/>
  <c r="Y87" i="138"/>
  <c r="C87" i="138"/>
  <c r="DI86" i="138"/>
  <c r="CM86" i="138"/>
  <c r="BQ86" i="138"/>
  <c r="AU86" i="138"/>
  <c r="Y86" i="138"/>
  <c r="C86" i="138"/>
  <c r="DI85" i="138"/>
  <c r="CM85" i="138"/>
  <c r="BQ85" i="138"/>
  <c r="AU85" i="138"/>
  <c r="Y85" i="138"/>
  <c r="C85" i="138"/>
  <c r="DI84" i="138"/>
  <c r="CM84" i="138"/>
  <c r="BQ84" i="138"/>
  <c r="AU84" i="138"/>
  <c r="Y84" i="138"/>
  <c r="C84" i="138"/>
  <c r="DI83" i="138"/>
  <c r="CM83" i="138"/>
  <c r="BQ83" i="138"/>
  <c r="AU83" i="138"/>
  <c r="Y83" i="138"/>
  <c r="C83" i="138"/>
  <c r="DI82" i="138"/>
  <c r="CM82" i="138"/>
  <c r="BQ82" i="138"/>
  <c r="AU82" i="138"/>
  <c r="Y82" i="138"/>
  <c r="C82" i="138"/>
  <c r="DI81" i="138"/>
  <c r="CM81" i="138"/>
  <c r="BQ81" i="138"/>
  <c r="AU81" i="138"/>
  <c r="Y81" i="138"/>
  <c r="C81" i="138"/>
  <c r="DI80" i="138"/>
  <c r="CM80" i="138"/>
  <c r="BQ80" i="138"/>
  <c r="AU80" i="138"/>
  <c r="Y80" i="138"/>
  <c r="C80" i="138"/>
  <c r="DI79" i="138"/>
  <c r="CM79" i="138"/>
  <c r="BQ79" i="138"/>
  <c r="AU79" i="138"/>
  <c r="Y79" i="138"/>
  <c r="C79" i="138"/>
  <c r="DI78" i="138"/>
  <c r="CM78" i="138"/>
  <c r="BQ78" i="138"/>
  <c r="AU78" i="138"/>
  <c r="Y78" i="138"/>
  <c r="C78" i="138"/>
  <c r="DI77" i="138"/>
  <c r="CM77" i="138"/>
  <c r="BQ77" i="138"/>
  <c r="AU77" i="138"/>
  <c r="Y77" i="138"/>
  <c r="C77" i="138"/>
  <c r="DI76" i="138"/>
  <c r="CM76" i="138"/>
  <c r="BQ76" i="138"/>
  <c r="AU76" i="138"/>
  <c r="Y76" i="138"/>
  <c r="C76" i="138"/>
  <c r="DI75" i="138"/>
  <c r="CM75" i="138"/>
  <c r="BQ75" i="138"/>
  <c r="AU75" i="138"/>
  <c r="Y75" i="138"/>
  <c r="C75" i="138"/>
  <c r="DI74" i="138"/>
  <c r="CM74" i="138"/>
  <c r="CM73" i="138" s="1"/>
  <c r="BQ74" i="138"/>
  <c r="AU74" i="138"/>
  <c r="AU73" i="138" s="1"/>
  <c r="Y74" i="138"/>
  <c r="Y73" i="138" s="1"/>
  <c r="C74" i="138"/>
  <c r="C73" i="138" s="1"/>
  <c r="EA73" i="138"/>
  <c r="DZ73" i="138"/>
  <c r="DY73" i="138"/>
  <c r="DX73" i="138"/>
  <c r="DW73" i="138"/>
  <c r="DV73" i="138"/>
  <c r="DU73" i="138"/>
  <c r="DT73" i="138"/>
  <c r="DS73" i="138"/>
  <c r="DR73" i="138"/>
  <c r="DQ73" i="138"/>
  <c r="DP73" i="138"/>
  <c r="DO73" i="138"/>
  <c r="DN73" i="138"/>
  <c r="DM73" i="138"/>
  <c r="DL73" i="138"/>
  <c r="DK73" i="138"/>
  <c r="DJ73" i="138"/>
  <c r="DE73" i="138"/>
  <c r="DD73" i="138"/>
  <c r="DC73" i="138"/>
  <c r="DB73" i="138"/>
  <c r="DA73" i="138"/>
  <c r="CZ73" i="138"/>
  <c r="CY73" i="138"/>
  <c r="CX73" i="138"/>
  <c r="CW73" i="138"/>
  <c r="CV73" i="138"/>
  <c r="CU73" i="138"/>
  <c r="CT73" i="138"/>
  <c r="CS73" i="138"/>
  <c r="CR73" i="138"/>
  <c r="CQ73" i="138"/>
  <c r="CP73" i="138"/>
  <c r="CO73" i="138"/>
  <c r="CN73" i="138"/>
  <c r="CI73" i="138"/>
  <c r="CH73" i="138"/>
  <c r="CG73" i="138"/>
  <c r="CF73" i="138"/>
  <c r="CE73" i="138"/>
  <c r="CD73" i="138"/>
  <c r="CC73" i="138"/>
  <c r="CB73" i="138"/>
  <c r="CA73" i="138"/>
  <c r="BZ73" i="138"/>
  <c r="BY73" i="138"/>
  <c r="BX73" i="138"/>
  <c r="BW73" i="138"/>
  <c r="BV73" i="138"/>
  <c r="BU73" i="138"/>
  <c r="BT73" i="138"/>
  <c r="BS73" i="138"/>
  <c r="BR73" i="138"/>
  <c r="BM73" i="138"/>
  <c r="BL73" i="138"/>
  <c r="BK73" i="138"/>
  <c r="BJ73" i="138"/>
  <c r="BI73" i="138"/>
  <c r="BH73" i="138"/>
  <c r="BG73" i="138"/>
  <c r="BF73" i="138"/>
  <c r="BE73" i="138"/>
  <c r="BD73" i="138"/>
  <c r="BC73" i="138"/>
  <c r="BB73" i="138"/>
  <c r="BA73" i="138"/>
  <c r="AZ73" i="138"/>
  <c r="AY73" i="138"/>
  <c r="AX73" i="138"/>
  <c r="AW73" i="138"/>
  <c r="AV73" i="138"/>
  <c r="AQ73" i="138"/>
  <c r="AP73" i="138"/>
  <c r="AO73" i="138"/>
  <c r="AN73" i="138"/>
  <c r="AM73" i="138"/>
  <c r="AL73" i="138"/>
  <c r="AK73" i="138"/>
  <c r="AJ73" i="138"/>
  <c r="AI73" i="138"/>
  <c r="AH73" i="138"/>
  <c r="AG73" i="138"/>
  <c r="AF73" i="138"/>
  <c r="AE73" i="138"/>
  <c r="AD73" i="138"/>
  <c r="AC73" i="138"/>
  <c r="AB73" i="138"/>
  <c r="AA73" i="138"/>
  <c r="Z73" i="138"/>
  <c r="U73" i="138"/>
  <c r="T73" i="138"/>
  <c r="S73" i="138"/>
  <c r="R73" i="138"/>
  <c r="Q73" i="138"/>
  <c r="P73" i="138"/>
  <c r="O73" i="138"/>
  <c r="N73" i="138"/>
  <c r="M73" i="138"/>
  <c r="L73" i="138"/>
  <c r="K73" i="138"/>
  <c r="J73" i="138"/>
  <c r="I73" i="138"/>
  <c r="H73" i="138"/>
  <c r="G73" i="138"/>
  <c r="F73" i="138"/>
  <c r="E73" i="138"/>
  <c r="D73" i="138"/>
  <c r="DI72" i="138"/>
  <c r="CM72" i="138"/>
  <c r="BQ72" i="138"/>
  <c r="AU72" i="138"/>
  <c r="Y72" i="138"/>
  <c r="C72" i="138"/>
  <c r="DI71" i="138"/>
  <c r="CM71" i="138"/>
  <c r="BQ71" i="138"/>
  <c r="AU71" i="138"/>
  <c r="Y71" i="138"/>
  <c r="C71" i="138"/>
  <c r="DI70" i="138"/>
  <c r="CM70" i="138"/>
  <c r="BQ70" i="138"/>
  <c r="AU70" i="138"/>
  <c r="Y70" i="138"/>
  <c r="C70" i="138"/>
  <c r="DI69" i="138"/>
  <c r="CM69" i="138"/>
  <c r="BQ69" i="138"/>
  <c r="AU69" i="138"/>
  <c r="Y69" i="138"/>
  <c r="C69" i="138"/>
  <c r="DI68" i="138"/>
  <c r="CM68" i="138"/>
  <c r="BQ68" i="138"/>
  <c r="AU68" i="138"/>
  <c r="Y68" i="138"/>
  <c r="C68" i="138"/>
  <c r="DI67" i="138"/>
  <c r="CM67" i="138"/>
  <c r="BQ67" i="138"/>
  <c r="AU67" i="138"/>
  <c r="Y67" i="138"/>
  <c r="C67" i="138"/>
  <c r="DI66" i="138"/>
  <c r="CM66" i="138"/>
  <c r="BQ66" i="138"/>
  <c r="AU66" i="138"/>
  <c r="Y66" i="138"/>
  <c r="C66" i="138"/>
  <c r="DI65" i="138"/>
  <c r="CM65" i="138"/>
  <c r="BQ65" i="138"/>
  <c r="AU65" i="138"/>
  <c r="Y65" i="138"/>
  <c r="C65" i="138"/>
  <c r="DI64" i="138"/>
  <c r="CM64" i="138"/>
  <c r="BQ64" i="138"/>
  <c r="AU64" i="138"/>
  <c r="Y64" i="138"/>
  <c r="C64" i="138"/>
  <c r="DI63" i="138"/>
  <c r="CM63" i="138"/>
  <c r="BQ63" i="138"/>
  <c r="AU63" i="138"/>
  <c r="Y63" i="138"/>
  <c r="C63" i="138"/>
  <c r="DI62" i="138"/>
  <c r="CM62" i="138"/>
  <c r="BQ62" i="138"/>
  <c r="AU62" i="138"/>
  <c r="Y62" i="138"/>
  <c r="C62" i="138"/>
  <c r="DI61" i="138"/>
  <c r="CM61" i="138"/>
  <c r="BQ61" i="138"/>
  <c r="AU61" i="138"/>
  <c r="Y61" i="138"/>
  <c r="C61" i="138"/>
  <c r="DI60" i="138"/>
  <c r="CM60" i="138"/>
  <c r="BQ60" i="138"/>
  <c r="AU60" i="138"/>
  <c r="Y60" i="138"/>
  <c r="C60" i="138"/>
  <c r="DI59" i="138"/>
  <c r="CM59" i="138"/>
  <c r="BQ59" i="138"/>
  <c r="AU59" i="138"/>
  <c r="Y59" i="138"/>
  <c r="C59" i="138"/>
  <c r="DI58" i="138"/>
  <c r="CM58" i="138"/>
  <c r="BQ58" i="138"/>
  <c r="AU58" i="138"/>
  <c r="Y58" i="138"/>
  <c r="Y56" i="138" s="1"/>
  <c r="C58" i="138"/>
  <c r="C56" i="138" s="1"/>
  <c r="DI57" i="138"/>
  <c r="CM57" i="138"/>
  <c r="CM56" i="138" s="1"/>
  <c r="BQ57" i="138"/>
  <c r="AU57" i="138"/>
  <c r="AU56" i="138" s="1"/>
  <c r="Y57" i="138"/>
  <c r="C57" i="138"/>
  <c r="EA56" i="138"/>
  <c r="DZ56" i="138"/>
  <c r="DY56" i="138"/>
  <c r="DX56" i="138"/>
  <c r="DW56" i="138"/>
  <c r="DV56" i="138"/>
  <c r="DU56" i="138"/>
  <c r="DT56" i="138"/>
  <c r="DS56" i="138"/>
  <c r="DR56" i="138"/>
  <c r="DQ56" i="138"/>
  <c r="DP56" i="138"/>
  <c r="DO56" i="138"/>
  <c r="DN56" i="138"/>
  <c r="DM56" i="138"/>
  <c r="DL56" i="138"/>
  <c r="DK56" i="138"/>
  <c r="DJ56" i="138"/>
  <c r="DI56" i="138"/>
  <c r="DE56" i="138"/>
  <c r="DD56" i="138"/>
  <c r="DC56" i="138"/>
  <c r="DB56" i="138"/>
  <c r="DA56" i="138"/>
  <c r="CZ56" i="138"/>
  <c r="CY56" i="138"/>
  <c r="CX56" i="138"/>
  <c r="CW56" i="138"/>
  <c r="CV56" i="138"/>
  <c r="CU56" i="138"/>
  <c r="CT56" i="138"/>
  <c r="CS56" i="138"/>
  <c r="CR56" i="138"/>
  <c r="CQ56" i="138"/>
  <c r="CP56" i="138"/>
  <c r="CO56" i="138"/>
  <c r="CN56" i="138"/>
  <c r="CI56" i="138"/>
  <c r="CH56" i="138"/>
  <c r="CG56" i="138"/>
  <c r="CF56" i="138"/>
  <c r="CE56" i="138"/>
  <c r="CD56" i="138"/>
  <c r="CC56" i="138"/>
  <c r="CB56" i="138"/>
  <c r="CA56" i="138"/>
  <c r="BZ56" i="138"/>
  <c r="BY56" i="138"/>
  <c r="BX56" i="138"/>
  <c r="BW56" i="138"/>
  <c r="BV56" i="138"/>
  <c r="BU56" i="138"/>
  <c r="BT56" i="138"/>
  <c r="BS56" i="138"/>
  <c r="BR56" i="138"/>
  <c r="BM56" i="138"/>
  <c r="BL56" i="138"/>
  <c r="BK56" i="138"/>
  <c r="BJ56" i="138"/>
  <c r="BI56" i="138"/>
  <c r="BH56" i="138"/>
  <c r="BG56" i="138"/>
  <c r="BF56" i="138"/>
  <c r="BE56" i="138"/>
  <c r="BD56" i="138"/>
  <c r="BC56" i="138"/>
  <c r="BB56" i="138"/>
  <c r="BA56" i="138"/>
  <c r="AZ56" i="138"/>
  <c r="AY56" i="138"/>
  <c r="AX56" i="138"/>
  <c r="AW56" i="138"/>
  <c r="AV56" i="138"/>
  <c r="AQ56" i="138"/>
  <c r="AP56" i="138"/>
  <c r="AO56" i="138"/>
  <c r="AN56" i="138"/>
  <c r="AM56" i="138"/>
  <c r="AL56" i="138"/>
  <c r="AK56" i="138"/>
  <c r="AJ56" i="138"/>
  <c r="AI56" i="138"/>
  <c r="AH56" i="138"/>
  <c r="AG56" i="138"/>
  <c r="AF56" i="138"/>
  <c r="AE56" i="138"/>
  <c r="AD56" i="138"/>
  <c r="AC56" i="138"/>
  <c r="AB56" i="138"/>
  <c r="AA56" i="138"/>
  <c r="Z56" i="138"/>
  <c r="U56" i="138"/>
  <c r="T56" i="138"/>
  <c r="S56" i="138"/>
  <c r="R56" i="138"/>
  <c r="Q56" i="138"/>
  <c r="P56" i="138"/>
  <c r="O56" i="138"/>
  <c r="N56" i="138"/>
  <c r="M56" i="138"/>
  <c r="L56" i="138"/>
  <c r="K56" i="138"/>
  <c r="J56" i="138"/>
  <c r="I56" i="138"/>
  <c r="H56" i="138"/>
  <c r="G56" i="138"/>
  <c r="F56" i="138"/>
  <c r="E56" i="138"/>
  <c r="D56" i="138"/>
  <c r="DI55" i="138"/>
  <c r="CM55" i="138"/>
  <c r="BQ55" i="138"/>
  <c r="AU55" i="138"/>
  <c r="Y55" i="138"/>
  <c r="C55" i="138"/>
  <c r="DI54" i="138"/>
  <c r="CM54" i="138"/>
  <c r="BQ54" i="138"/>
  <c r="AU54" i="138"/>
  <c r="Y54" i="138"/>
  <c r="C54" i="138"/>
  <c r="DI53" i="138"/>
  <c r="CM53" i="138"/>
  <c r="BQ53" i="138"/>
  <c r="AU53" i="138"/>
  <c r="Y53" i="138"/>
  <c r="C53" i="138"/>
  <c r="DI52" i="138"/>
  <c r="CM52" i="138"/>
  <c r="BQ52" i="138"/>
  <c r="AU52" i="138"/>
  <c r="Y52" i="138"/>
  <c r="C52" i="138"/>
  <c r="DI51" i="138"/>
  <c r="CM51" i="138"/>
  <c r="BQ51" i="138"/>
  <c r="AU51" i="138"/>
  <c r="Y51" i="138"/>
  <c r="C51" i="138"/>
  <c r="DI50" i="138"/>
  <c r="CM50" i="138"/>
  <c r="BQ50" i="138"/>
  <c r="AU50" i="138"/>
  <c r="Y50" i="138"/>
  <c r="C50" i="138"/>
  <c r="DI49" i="138"/>
  <c r="CM49" i="138"/>
  <c r="BQ49" i="138"/>
  <c r="AU49" i="138"/>
  <c r="Y49" i="138"/>
  <c r="C49" i="138"/>
  <c r="DI48" i="138"/>
  <c r="CM48" i="138"/>
  <c r="BQ48" i="138"/>
  <c r="AU48" i="138"/>
  <c r="Y48" i="138"/>
  <c r="C48" i="138"/>
  <c r="DI47" i="138"/>
  <c r="CM47" i="138"/>
  <c r="BQ47" i="138"/>
  <c r="AU47" i="138"/>
  <c r="Y47" i="138"/>
  <c r="C47" i="138"/>
  <c r="DI46" i="138"/>
  <c r="CM46" i="138"/>
  <c r="BQ46" i="138"/>
  <c r="AU46" i="138"/>
  <c r="Y46" i="138"/>
  <c r="C46" i="138"/>
  <c r="DI45" i="138"/>
  <c r="CM45" i="138"/>
  <c r="BQ45" i="138"/>
  <c r="AU45" i="138"/>
  <c r="Y45" i="138"/>
  <c r="C45" i="138"/>
  <c r="DI44" i="138"/>
  <c r="CM44" i="138"/>
  <c r="BQ44" i="138"/>
  <c r="AU44" i="138"/>
  <c r="Y44" i="138"/>
  <c r="C44" i="138"/>
  <c r="DI43" i="138"/>
  <c r="CM43" i="138"/>
  <c r="BQ43" i="138"/>
  <c r="AU43" i="138"/>
  <c r="Y43" i="138"/>
  <c r="C43" i="138"/>
  <c r="DI42" i="138"/>
  <c r="CM42" i="138"/>
  <c r="BQ42" i="138"/>
  <c r="AU42" i="138"/>
  <c r="Y42" i="138"/>
  <c r="C42" i="138"/>
  <c r="DI41" i="138"/>
  <c r="CM41" i="138"/>
  <c r="BQ41" i="138"/>
  <c r="BQ39" i="138" s="1"/>
  <c r="AU41" i="138"/>
  <c r="Y41" i="138"/>
  <c r="C41" i="138"/>
  <c r="DI40" i="138"/>
  <c r="CM40" i="138"/>
  <c r="BQ40" i="138"/>
  <c r="AU40" i="138"/>
  <c r="Y40" i="138"/>
  <c r="C40" i="138"/>
  <c r="EA39" i="138"/>
  <c r="DZ39" i="138"/>
  <c r="DY39" i="138"/>
  <c r="DX39" i="138"/>
  <c r="DW39" i="138"/>
  <c r="DV39" i="138"/>
  <c r="DU39" i="138"/>
  <c r="DT39" i="138"/>
  <c r="DS39" i="138"/>
  <c r="DR39" i="138"/>
  <c r="DQ39" i="138"/>
  <c r="DP39" i="138"/>
  <c r="DO39" i="138"/>
  <c r="DN39" i="138"/>
  <c r="DM39" i="138"/>
  <c r="DL39" i="138"/>
  <c r="DK39" i="138"/>
  <c r="DJ39" i="138"/>
  <c r="DE39" i="138"/>
  <c r="DD39" i="138"/>
  <c r="DC39" i="138"/>
  <c r="DB39" i="138"/>
  <c r="DA39" i="138"/>
  <c r="CZ39" i="138"/>
  <c r="CY39" i="138"/>
  <c r="CX39" i="138"/>
  <c r="CW39" i="138"/>
  <c r="CV39" i="138"/>
  <c r="CU39" i="138"/>
  <c r="CT39" i="138"/>
  <c r="CS39" i="138"/>
  <c r="CR39" i="138"/>
  <c r="CQ39" i="138"/>
  <c r="CP39" i="138"/>
  <c r="CO39" i="138"/>
  <c r="CN39" i="138"/>
  <c r="CI39" i="138"/>
  <c r="CH39" i="138"/>
  <c r="CG39" i="138"/>
  <c r="CF39" i="138"/>
  <c r="CE39" i="138"/>
  <c r="CD39" i="138"/>
  <c r="CC39" i="138"/>
  <c r="CB39" i="138"/>
  <c r="CA39" i="138"/>
  <c r="BZ39" i="138"/>
  <c r="BY39" i="138"/>
  <c r="BX39" i="138"/>
  <c r="BW39" i="138"/>
  <c r="BV39" i="138"/>
  <c r="BU39" i="138"/>
  <c r="BT39" i="138"/>
  <c r="BS39" i="138"/>
  <c r="BR39" i="138"/>
  <c r="BM39" i="138"/>
  <c r="BL39" i="138"/>
  <c r="BK39" i="138"/>
  <c r="BJ39" i="138"/>
  <c r="BI39" i="138"/>
  <c r="BH39" i="138"/>
  <c r="BG39" i="138"/>
  <c r="BF39" i="138"/>
  <c r="BE39" i="138"/>
  <c r="BD39" i="138"/>
  <c r="BC39" i="138"/>
  <c r="BB39" i="138"/>
  <c r="BA39" i="138"/>
  <c r="AZ39" i="138"/>
  <c r="AY39" i="138"/>
  <c r="AX39" i="138"/>
  <c r="AW39" i="138"/>
  <c r="AV39" i="138"/>
  <c r="AQ39" i="138"/>
  <c r="AP39" i="138"/>
  <c r="AO39" i="138"/>
  <c r="AN39" i="138"/>
  <c r="AM39" i="138"/>
  <c r="AL39" i="138"/>
  <c r="AK39" i="138"/>
  <c r="AJ39" i="138"/>
  <c r="AI39" i="138"/>
  <c r="AH39" i="138"/>
  <c r="AG39" i="138"/>
  <c r="AF39" i="138"/>
  <c r="AE39" i="138"/>
  <c r="AD39" i="138"/>
  <c r="AC39" i="138"/>
  <c r="AB39" i="138"/>
  <c r="AA39" i="138"/>
  <c r="Z39" i="138"/>
  <c r="Y39" i="138"/>
  <c r="U39" i="138"/>
  <c r="T39" i="138"/>
  <c r="S39" i="138"/>
  <c r="R39" i="138"/>
  <c r="Q39" i="138"/>
  <c r="P39" i="138"/>
  <c r="O39" i="138"/>
  <c r="N39" i="138"/>
  <c r="M39" i="138"/>
  <c r="L39" i="138"/>
  <c r="K39" i="138"/>
  <c r="J39" i="138"/>
  <c r="I39" i="138"/>
  <c r="H39" i="138"/>
  <c r="G39" i="138"/>
  <c r="F39" i="138"/>
  <c r="E39" i="138"/>
  <c r="D39" i="138"/>
  <c r="DI38" i="138"/>
  <c r="CM38" i="138"/>
  <c r="BQ38" i="138"/>
  <c r="AU38" i="138"/>
  <c r="Y38" i="138"/>
  <c r="C38" i="138"/>
  <c r="DI37" i="138"/>
  <c r="CM37" i="138"/>
  <c r="BQ37" i="138"/>
  <c r="AU37" i="138"/>
  <c r="Y37" i="138"/>
  <c r="C37" i="138"/>
  <c r="DI36" i="138"/>
  <c r="CM36" i="138"/>
  <c r="BQ36" i="138"/>
  <c r="AU36" i="138"/>
  <c r="Y36" i="138"/>
  <c r="C36" i="138"/>
  <c r="DI35" i="138"/>
  <c r="CM35" i="138"/>
  <c r="BQ35" i="138"/>
  <c r="AU35" i="138"/>
  <c r="Y35" i="138"/>
  <c r="C35" i="138"/>
  <c r="DI34" i="138"/>
  <c r="CM34" i="138"/>
  <c r="BQ34" i="138"/>
  <c r="AU34" i="138"/>
  <c r="Y34" i="138"/>
  <c r="C34" i="138"/>
  <c r="DI33" i="138"/>
  <c r="CM33" i="138"/>
  <c r="BQ33" i="138"/>
  <c r="AU33" i="138"/>
  <c r="Y33" i="138"/>
  <c r="C33" i="138"/>
  <c r="DI32" i="138"/>
  <c r="CM32" i="138"/>
  <c r="BQ32" i="138"/>
  <c r="AU32" i="138"/>
  <c r="Y32" i="138"/>
  <c r="C32" i="138"/>
  <c r="DI31" i="138"/>
  <c r="CM31" i="138"/>
  <c r="BQ31" i="138"/>
  <c r="AU31" i="138"/>
  <c r="Y31" i="138"/>
  <c r="C31" i="138"/>
  <c r="DI30" i="138"/>
  <c r="CM30" i="138"/>
  <c r="BQ30" i="138"/>
  <c r="AU30" i="138"/>
  <c r="Y30" i="138"/>
  <c r="C30" i="138"/>
  <c r="DI29" i="138"/>
  <c r="CM29" i="138"/>
  <c r="BQ29" i="138"/>
  <c r="AU29" i="138"/>
  <c r="Y29" i="138"/>
  <c r="C29" i="138"/>
  <c r="DI28" i="138"/>
  <c r="CM28" i="138"/>
  <c r="BQ28" i="138"/>
  <c r="AU28" i="138"/>
  <c r="Y28" i="138"/>
  <c r="C28" i="138"/>
  <c r="DI27" i="138"/>
  <c r="CM27" i="138"/>
  <c r="BQ27" i="138"/>
  <c r="AU27" i="138"/>
  <c r="Y27" i="138"/>
  <c r="C27" i="138"/>
  <c r="DI26" i="138"/>
  <c r="CM26" i="138"/>
  <c r="BQ26" i="138"/>
  <c r="AU26" i="138"/>
  <c r="Y26" i="138"/>
  <c r="C26" i="138"/>
  <c r="DI25" i="138"/>
  <c r="CM25" i="138"/>
  <c r="BQ25" i="138"/>
  <c r="AU25" i="138"/>
  <c r="Y25" i="138"/>
  <c r="C25" i="138"/>
  <c r="DI24" i="138"/>
  <c r="DI22" i="138" s="1"/>
  <c r="CM24" i="138"/>
  <c r="BQ24" i="138"/>
  <c r="BQ22" i="138" s="1"/>
  <c r="AU24" i="138"/>
  <c r="AU22" i="138" s="1"/>
  <c r="Y24" i="138"/>
  <c r="Y22" i="138" s="1"/>
  <c r="C24" i="138"/>
  <c r="DI23" i="138"/>
  <c r="CM23" i="138"/>
  <c r="BQ23" i="138"/>
  <c r="AU23" i="138"/>
  <c r="Y23" i="138"/>
  <c r="C23" i="138"/>
  <c r="EA22" i="138"/>
  <c r="DZ22" i="138"/>
  <c r="DY22" i="138"/>
  <c r="DX22" i="138"/>
  <c r="DW22" i="138"/>
  <c r="DV22" i="138"/>
  <c r="DU22" i="138"/>
  <c r="DT22" i="138"/>
  <c r="DS22" i="138"/>
  <c r="DR22" i="138"/>
  <c r="DQ22" i="138"/>
  <c r="DP22" i="138"/>
  <c r="DO22" i="138"/>
  <c r="DN22" i="138"/>
  <c r="DM22" i="138"/>
  <c r="DL22" i="138"/>
  <c r="DK22" i="138"/>
  <c r="DJ22" i="138"/>
  <c r="DE22" i="138"/>
  <c r="DD22" i="138"/>
  <c r="DC22" i="138"/>
  <c r="DB22" i="138"/>
  <c r="DA22" i="138"/>
  <c r="CZ22" i="138"/>
  <c r="CY22" i="138"/>
  <c r="CX22" i="138"/>
  <c r="CW22" i="138"/>
  <c r="CV22" i="138"/>
  <c r="CU22" i="138"/>
  <c r="CT22" i="138"/>
  <c r="CS22" i="138"/>
  <c r="CR22" i="138"/>
  <c r="CQ22" i="138"/>
  <c r="CP22" i="138"/>
  <c r="CO22" i="138"/>
  <c r="CN22" i="138"/>
  <c r="CM22" i="138"/>
  <c r="CI22" i="138"/>
  <c r="CH22" i="138"/>
  <c r="CG22" i="138"/>
  <c r="CF22" i="138"/>
  <c r="CE22" i="138"/>
  <c r="CD22" i="138"/>
  <c r="CC22" i="138"/>
  <c r="CB22" i="138"/>
  <c r="CA22" i="138"/>
  <c r="BZ22" i="138"/>
  <c r="BY22" i="138"/>
  <c r="BX22" i="138"/>
  <c r="BW22" i="138"/>
  <c r="BV22" i="138"/>
  <c r="BU22" i="138"/>
  <c r="BT22" i="138"/>
  <c r="BS22" i="138"/>
  <c r="BR22" i="138"/>
  <c r="BM22" i="138"/>
  <c r="BL22" i="138"/>
  <c r="BK22" i="138"/>
  <c r="BJ22" i="138"/>
  <c r="BI22" i="138"/>
  <c r="BH22" i="138"/>
  <c r="BG22" i="138"/>
  <c r="BF22" i="138"/>
  <c r="BE22" i="138"/>
  <c r="BD22" i="138"/>
  <c r="BC22" i="138"/>
  <c r="BB22" i="138"/>
  <c r="BA22" i="138"/>
  <c r="AZ22" i="138"/>
  <c r="AY22" i="138"/>
  <c r="AX22" i="138"/>
  <c r="AW22" i="138"/>
  <c r="AV22" i="138"/>
  <c r="AQ22" i="138"/>
  <c r="AP22" i="138"/>
  <c r="AO22" i="138"/>
  <c r="AN22" i="138"/>
  <c r="AM22" i="138"/>
  <c r="AL22" i="138"/>
  <c r="AK22" i="138"/>
  <c r="AJ22" i="138"/>
  <c r="AI22" i="138"/>
  <c r="AH22" i="138"/>
  <c r="AG22" i="138"/>
  <c r="AF22" i="138"/>
  <c r="AE22" i="138"/>
  <c r="AD22" i="138"/>
  <c r="AC22" i="138"/>
  <c r="AB22" i="138"/>
  <c r="AA22" i="138"/>
  <c r="Z22" i="138"/>
  <c r="U22" i="138"/>
  <c r="T22" i="138"/>
  <c r="S22" i="138"/>
  <c r="R22" i="138"/>
  <c r="Q22" i="138"/>
  <c r="P22" i="138"/>
  <c r="O22" i="138"/>
  <c r="N22" i="138"/>
  <c r="M22" i="138"/>
  <c r="L22" i="138"/>
  <c r="K22" i="138"/>
  <c r="J22" i="138"/>
  <c r="I22" i="138"/>
  <c r="H22" i="138"/>
  <c r="G22" i="138"/>
  <c r="F22" i="138"/>
  <c r="E22" i="138"/>
  <c r="D22" i="138"/>
  <c r="DI21" i="138"/>
  <c r="CM21" i="138"/>
  <c r="BQ21" i="138"/>
  <c r="AU21" i="138"/>
  <c r="Y21" i="138"/>
  <c r="C21" i="138"/>
  <c r="DI20" i="138"/>
  <c r="CM20" i="138"/>
  <c r="BQ20" i="138"/>
  <c r="AU20" i="138"/>
  <c r="Y20" i="138"/>
  <c r="C20" i="138"/>
  <c r="DI19" i="138"/>
  <c r="CM19" i="138"/>
  <c r="BQ19" i="138"/>
  <c r="AU19" i="138"/>
  <c r="Y19" i="138"/>
  <c r="C19" i="138"/>
  <c r="DI18" i="138"/>
  <c r="CM18" i="138"/>
  <c r="BQ18" i="138"/>
  <c r="AU18" i="138"/>
  <c r="Y18" i="138"/>
  <c r="C18" i="138"/>
  <c r="DI17" i="138"/>
  <c r="CM17" i="138"/>
  <c r="BQ17" i="138"/>
  <c r="AU17" i="138"/>
  <c r="Y17" i="138"/>
  <c r="C17" i="138"/>
  <c r="DI16" i="138"/>
  <c r="CM16" i="138"/>
  <c r="BQ16" i="138"/>
  <c r="AU16" i="138"/>
  <c r="Y16" i="138"/>
  <c r="C16" i="138"/>
  <c r="DI15" i="138"/>
  <c r="CM15" i="138"/>
  <c r="BQ15" i="138"/>
  <c r="AU15" i="138"/>
  <c r="Y15" i="138"/>
  <c r="C15" i="138"/>
  <c r="DI14" i="138"/>
  <c r="CM14" i="138"/>
  <c r="BQ14" i="138"/>
  <c r="AU14" i="138"/>
  <c r="Y14" i="138"/>
  <c r="C14" i="138"/>
  <c r="DI13" i="138"/>
  <c r="CM13" i="138"/>
  <c r="BQ13" i="138"/>
  <c r="AU13" i="138"/>
  <c r="Y13" i="138"/>
  <c r="C13" i="138"/>
  <c r="DI12" i="138"/>
  <c r="CM12" i="138"/>
  <c r="BQ12" i="138"/>
  <c r="AU12" i="138"/>
  <c r="Y12" i="138"/>
  <c r="C12" i="138"/>
  <c r="DI11" i="138"/>
  <c r="CM11" i="138"/>
  <c r="BQ11" i="138"/>
  <c r="AU11" i="138"/>
  <c r="Y11" i="138"/>
  <c r="C11" i="138"/>
  <c r="DI10" i="138"/>
  <c r="CM10" i="138"/>
  <c r="BQ10" i="138"/>
  <c r="AU10" i="138"/>
  <c r="Y10" i="138"/>
  <c r="C10" i="138"/>
  <c r="DI9" i="138"/>
  <c r="CM9" i="138"/>
  <c r="BQ9" i="138"/>
  <c r="AU9" i="138"/>
  <c r="Y9" i="138"/>
  <c r="C9" i="138"/>
  <c r="DI8" i="138"/>
  <c r="CM8" i="138"/>
  <c r="BQ8" i="138"/>
  <c r="AU8" i="138"/>
  <c r="Y8" i="138"/>
  <c r="C8" i="138"/>
  <c r="DI7" i="138"/>
  <c r="DI5" i="138" s="1"/>
  <c r="CM7" i="138"/>
  <c r="BQ7" i="138"/>
  <c r="AU7" i="138"/>
  <c r="Y7" i="138"/>
  <c r="C7" i="138"/>
  <c r="DI6" i="138"/>
  <c r="CM6" i="138"/>
  <c r="CM5" i="138" s="1"/>
  <c r="BQ6" i="138"/>
  <c r="BQ5" i="138" s="1"/>
  <c r="AU6" i="138"/>
  <c r="AU5" i="138" s="1"/>
  <c r="Y6" i="138"/>
  <c r="Y5" i="138" s="1"/>
  <c r="C6" i="138"/>
  <c r="C5" i="138" s="1"/>
  <c r="EA5" i="138"/>
  <c r="DZ5" i="138"/>
  <c r="DY5" i="138"/>
  <c r="DX5" i="138"/>
  <c r="DW5" i="138"/>
  <c r="DV5" i="138"/>
  <c r="DU5" i="138"/>
  <c r="DT5" i="138"/>
  <c r="DS5" i="138"/>
  <c r="DR5" i="138"/>
  <c r="DQ5" i="138"/>
  <c r="DP5" i="138"/>
  <c r="DO5" i="138"/>
  <c r="DN5" i="138"/>
  <c r="DM5" i="138"/>
  <c r="DL5" i="138"/>
  <c r="DK5" i="138"/>
  <c r="DJ5" i="138"/>
  <c r="DE5" i="138"/>
  <c r="DD5" i="138"/>
  <c r="DC5" i="138"/>
  <c r="DB5" i="138"/>
  <c r="DA5" i="138"/>
  <c r="CZ5" i="138"/>
  <c r="CY5" i="138"/>
  <c r="CX5" i="138"/>
  <c r="CW5" i="138"/>
  <c r="CV5" i="138"/>
  <c r="CU5" i="138"/>
  <c r="CT5" i="138"/>
  <c r="CS5" i="138"/>
  <c r="CR5" i="138"/>
  <c r="CQ5" i="138"/>
  <c r="CP5" i="138"/>
  <c r="CO5" i="138"/>
  <c r="CN5" i="138"/>
  <c r="CI5" i="138"/>
  <c r="CH5" i="138"/>
  <c r="CG5" i="138"/>
  <c r="CF5" i="138"/>
  <c r="CE5" i="138"/>
  <c r="CD5" i="138"/>
  <c r="CC5" i="138"/>
  <c r="CB5" i="138"/>
  <c r="CA5" i="138"/>
  <c r="BZ5" i="138"/>
  <c r="BY5" i="138"/>
  <c r="BX5" i="138"/>
  <c r="BW5" i="138"/>
  <c r="BV5" i="138"/>
  <c r="BU5" i="138"/>
  <c r="BT5" i="138"/>
  <c r="BS5" i="138"/>
  <c r="BR5" i="138"/>
  <c r="BM5" i="138"/>
  <c r="BL5" i="138"/>
  <c r="BK5" i="138"/>
  <c r="BJ5" i="138"/>
  <c r="BI5" i="138"/>
  <c r="BH5" i="138"/>
  <c r="BG5" i="138"/>
  <c r="BF5" i="138"/>
  <c r="BE5" i="138"/>
  <c r="BD5" i="138"/>
  <c r="BC5" i="138"/>
  <c r="BB5" i="138"/>
  <c r="BA5" i="138"/>
  <c r="AZ5" i="138"/>
  <c r="AY5" i="138"/>
  <c r="AX5" i="138"/>
  <c r="AW5" i="138"/>
  <c r="AV5" i="138"/>
  <c r="AQ5" i="138"/>
  <c r="AP5" i="138"/>
  <c r="AO5" i="138"/>
  <c r="AN5" i="138"/>
  <c r="AM5" i="138"/>
  <c r="AL5" i="138"/>
  <c r="AK5" i="138"/>
  <c r="AJ5" i="138"/>
  <c r="AI5" i="138"/>
  <c r="AH5" i="138"/>
  <c r="AG5" i="138"/>
  <c r="AF5" i="138"/>
  <c r="AE5" i="138"/>
  <c r="AD5" i="138"/>
  <c r="AC5" i="138"/>
  <c r="AB5" i="138"/>
  <c r="AA5" i="138"/>
  <c r="Z5" i="138"/>
  <c r="U5" i="138"/>
  <c r="T5" i="138"/>
  <c r="S5" i="138"/>
  <c r="R5" i="138"/>
  <c r="Q5" i="138"/>
  <c r="P5" i="138"/>
  <c r="O5" i="138"/>
  <c r="N5" i="138"/>
  <c r="M5" i="138"/>
  <c r="L5" i="138"/>
  <c r="K5" i="138"/>
  <c r="J5" i="138"/>
  <c r="I5" i="138"/>
  <c r="H5" i="138"/>
  <c r="G5" i="138"/>
  <c r="F5" i="138"/>
  <c r="E5" i="138"/>
  <c r="D5" i="138"/>
  <c r="F35" i="104" l="1"/>
  <c r="E35" i="104"/>
  <c r="DI39" i="138"/>
  <c r="G35" i="104"/>
  <c r="D35" i="104"/>
  <c r="D4" i="150"/>
  <c r="C6" i="150"/>
  <c r="C4" i="150" s="1"/>
  <c r="C39" i="138"/>
  <c r="C107" i="138"/>
  <c r="Y124" i="138"/>
  <c r="Y192" i="138"/>
  <c r="C243" i="138"/>
  <c r="BQ56" i="138"/>
  <c r="Y243" i="138"/>
  <c r="C4" i="145"/>
  <c r="AU39" i="138"/>
  <c r="BQ73" i="138"/>
  <c r="AU107" i="138"/>
  <c r="AU243" i="138"/>
  <c r="AU141" i="138"/>
  <c r="AU175" i="138"/>
  <c r="I35" i="104"/>
  <c r="C22" i="138"/>
  <c r="CM39" i="138"/>
  <c r="DI73" i="138"/>
  <c r="CM107" i="138"/>
  <c r="BQ141" i="138"/>
  <c r="DI192" i="138"/>
  <c r="BQ209" i="138"/>
  <c r="CM243" i="138"/>
  <c r="H35" i="104"/>
  <c r="C4" i="153"/>
  <c r="C75" i="137"/>
  <c r="C76" i="137"/>
  <c r="C77" i="137"/>
  <c r="C78" i="137"/>
  <c r="C79" i="137"/>
  <c r="C80" i="137"/>
  <c r="C81" i="137"/>
  <c r="C82" i="137"/>
  <c r="C83" i="137"/>
  <c r="C86" i="137"/>
  <c r="C87" i="137"/>
  <c r="C88" i="137"/>
  <c r="C89" i="137"/>
  <c r="C92" i="137"/>
  <c r="C94" i="137"/>
  <c r="C95" i="137"/>
  <c r="C74" i="137"/>
  <c r="D5" i="137"/>
  <c r="C97" i="137"/>
  <c r="C98" i="137"/>
  <c r="C99" i="137"/>
  <c r="C100" i="137"/>
  <c r="C101" i="137"/>
  <c r="C102" i="137"/>
  <c r="C103" i="137"/>
  <c r="C104" i="137"/>
  <c r="C105" i="137"/>
  <c r="C106" i="137"/>
  <c r="C109" i="137"/>
  <c r="C110" i="137"/>
  <c r="C111" i="137"/>
  <c r="C112" i="137"/>
  <c r="C114" i="137"/>
  <c r="C115" i="137"/>
  <c r="C117" i="137"/>
  <c r="C118" i="137"/>
  <c r="C120" i="137"/>
  <c r="C121" i="137"/>
  <c r="C122" i="137"/>
  <c r="C123" i="137"/>
  <c r="C124" i="137"/>
  <c r="C125" i="137"/>
  <c r="C126" i="137"/>
  <c r="C127" i="137"/>
  <c r="C128" i="137"/>
  <c r="C129" i="137"/>
  <c r="C132" i="137"/>
  <c r="C133" i="137"/>
  <c r="C134" i="137"/>
  <c r="C135" i="137"/>
  <c r="C137" i="137"/>
  <c r="C138" i="137"/>
  <c r="C140" i="137"/>
  <c r="C141" i="137"/>
  <c r="C143" i="137"/>
  <c r="C144" i="137"/>
  <c r="C145" i="137"/>
  <c r="C146" i="137"/>
  <c r="C147" i="137"/>
  <c r="C148" i="137"/>
  <c r="C149" i="137"/>
  <c r="C150" i="137"/>
  <c r="C151" i="137"/>
  <c r="C152" i="137"/>
  <c r="C155" i="137"/>
  <c r="C156" i="137"/>
  <c r="C157" i="137"/>
  <c r="C158" i="137"/>
  <c r="C160" i="137"/>
  <c r="C161" i="137"/>
  <c r="C163" i="137"/>
  <c r="C164" i="137"/>
  <c r="C166" i="137"/>
  <c r="C167" i="137"/>
  <c r="C168" i="137"/>
  <c r="C169" i="137"/>
  <c r="C170" i="137"/>
  <c r="C171" i="137"/>
  <c r="C172" i="137"/>
  <c r="C173" i="137"/>
  <c r="C174" i="137"/>
  <c r="C175" i="137"/>
  <c r="C178" i="137"/>
  <c r="C179" i="137"/>
  <c r="C180" i="137"/>
  <c r="C181" i="137"/>
  <c r="C183" i="137"/>
  <c r="C184" i="137"/>
  <c r="C186" i="137"/>
  <c r="C187" i="137"/>
  <c r="C189" i="137"/>
  <c r="C190" i="137"/>
  <c r="C191" i="137"/>
  <c r="C192" i="137"/>
  <c r="C193" i="137"/>
  <c r="C194" i="137"/>
  <c r="C195" i="137"/>
  <c r="C196" i="137"/>
  <c r="C197" i="137"/>
  <c r="C198" i="137"/>
  <c r="C201" i="137"/>
  <c r="C202" i="137"/>
  <c r="C203" i="137"/>
  <c r="C204" i="137"/>
  <c r="C206" i="137"/>
  <c r="C207" i="137"/>
  <c r="C209" i="137"/>
  <c r="C210" i="137"/>
  <c r="C212" i="137"/>
  <c r="C213" i="137"/>
  <c r="C214" i="137"/>
  <c r="C215" i="137"/>
  <c r="C216" i="137"/>
  <c r="C217" i="137"/>
  <c r="C218" i="137"/>
  <c r="C219" i="137"/>
  <c r="C220" i="137"/>
  <c r="C221" i="137"/>
  <c r="C224" i="137"/>
  <c r="C225" i="137"/>
  <c r="C226" i="137"/>
  <c r="C227" i="137"/>
  <c r="C229" i="137"/>
  <c r="C230" i="137"/>
  <c r="C232" i="137"/>
  <c r="C233" i="137"/>
  <c r="C235" i="137"/>
  <c r="C236" i="137"/>
  <c r="C237" i="137"/>
  <c r="C238" i="137"/>
  <c r="C239" i="137"/>
  <c r="C240" i="137"/>
  <c r="C241" i="137"/>
  <c r="C242" i="137"/>
  <c r="C243" i="137"/>
  <c r="C244" i="137"/>
  <c r="C247" i="137"/>
  <c r="C248" i="137"/>
  <c r="C249" i="137"/>
  <c r="C250" i="137"/>
  <c r="C252" i="137"/>
  <c r="C253" i="137"/>
  <c r="C255" i="137"/>
  <c r="C256" i="137"/>
  <c r="C258" i="137"/>
  <c r="C259" i="137"/>
  <c r="C260" i="137"/>
  <c r="C261" i="137"/>
  <c r="C262" i="137"/>
  <c r="C263" i="137"/>
  <c r="C264" i="137"/>
  <c r="C265" i="137"/>
  <c r="C266" i="137"/>
  <c r="C267" i="137"/>
  <c r="C270" i="137"/>
  <c r="C271" i="137"/>
  <c r="C272" i="137"/>
  <c r="C273" i="137"/>
  <c r="C275" i="137"/>
  <c r="C276" i="137"/>
  <c r="C278" i="137"/>
  <c r="C279" i="137"/>
  <c r="C281" i="137"/>
  <c r="C282" i="137"/>
  <c r="C283" i="137"/>
  <c r="C284" i="137"/>
  <c r="C285" i="137"/>
  <c r="C286" i="137"/>
  <c r="C287" i="137"/>
  <c r="C288" i="137"/>
  <c r="C289" i="137"/>
  <c r="C290" i="137"/>
  <c r="C293" i="137"/>
  <c r="C294" i="137"/>
  <c r="C295" i="137"/>
  <c r="C296" i="137"/>
  <c r="C298" i="137"/>
  <c r="C299" i="137"/>
  <c r="C301" i="137"/>
  <c r="C302" i="137"/>
  <c r="C304" i="137"/>
  <c r="C305" i="137"/>
  <c r="C306" i="137"/>
  <c r="C307" i="137"/>
  <c r="C308" i="137"/>
  <c r="C309" i="137"/>
  <c r="C310" i="137"/>
  <c r="C311" i="137"/>
  <c r="C312" i="137"/>
  <c r="C313" i="137"/>
  <c r="C316" i="137"/>
  <c r="C317" i="137"/>
  <c r="C318" i="137"/>
  <c r="C319" i="137"/>
  <c r="C321" i="137"/>
  <c r="C322" i="137"/>
  <c r="C324" i="137"/>
  <c r="C325" i="137"/>
  <c r="C327" i="137"/>
  <c r="C328" i="137"/>
  <c r="C329" i="137"/>
  <c r="C330" i="137"/>
  <c r="C331" i="137"/>
  <c r="C332" i="137"/>
  <c r="C333" i="137"/>
  <c r="C334" i="137"/>
  <c r="C335" i="137"/>
  <c r="C336" i="137"/>
  <c r="C339" i="137"/>
  <c r="C340" i="137"/>
  <c r="C341" i="137"/>
  <c r="C342" i="137"/>
  <c r="C344" i="137"/>
  <c r="C345" i="137"/>
  <c r="C347" i="137"/>
  <c r="C348" i="137"/>
  <c r="C350" i="137"/>
  <c r="C351" i="137"/>
  <c r="C352" i="137"/>
  <c r="C353" i="137"/>
  <c r="C354" i="137"/>
  <c r="C355" i="137"/>
  <c r="C356" i="137"/>
  <c r="C357" i="137"/>
  <c r="C358" i="137"/>
  <c r="C359" i="137"/>
  <c r="C362" i="137"/>
  <c r="C363" i="137"/>
  <c r="C364" i="137"/>
  <c r="C365" i="137"/>
  <c r="C367" i="137"/>
  <c r="C368" i="137"/>
  <c r="C370" i="137"/>
  <c r="C371" i="137"/>
  <c r="C373" i="137"/>
  <c r="C374" i="137"/>
  <c r="C375" i="137"/>
  <c r="C376" i="137"/>
  <c r="C377" i="137"/>
  <c r="C378" i="137"/>
  <c r="C379" i="137"/>
  <c r="C380" i="137"/>
  <c r="C381" i="137"/>
  <c r="C382" i="137"/>
  <c r="C385" i="137"/>
  <c r="C386" i="137"/>
  <c r="C387" i="137"/>
  <c r="C388" i="137"/>
  <c r="C390" i="137"/>
  <c r="C391" i="137"/>
  <c r="C393" i="137"/>
  <c r="C394" i="137"/>
  <c r="C396" i="137"/>
  <c r="C397" i="137"/>
  <c r="C398" i="137"/>
  <c r="C399" i="137"/>
  <c r="C400" i="137"/>
  <c r="C401" i="137"/>
  <c r="C402" i="137"/>
  <c r="C403" i="137"/>
  <c r="C404" i="137"/>
  <c r="C405" i="137"/>
  <c r="C408" i="137"/>
  <c r="C409" i="137"/>
  <c r="C410" i="137"/>
  <c r="C411" i="137"/>
  <c r="C413" i="137"/>
  <c r="C414" i="137"/>
  <c r="C416" i="137"/>
  <c r="C417" i="137"/>
  <c r="C419" i="137"/>
  <c r="C420" i="137"/>
  <c r="C421" i="137"/>
  <c r="C422" i="137"/>
  <c r="C423" i="137"/>
  <c r="C424" i="137"/>
  <c r="C425" i="137"/>
  <c r="C426" i="137"/>
  <c r="C427" i="137"/>
  <c r="C428" i="137"/>
  <c r="C431" i="137"/>
  <c r="C432" i="137"/>
  <c r="C433" i="137"/>
  <c r="C434" i="137"/>
  <c r="C436" i="137"/>
  <c r="C437" i="137"/>
  <c r="C439" i="137"/>
  <c r="C440" i="137"/>
  <c r="C442" i="137"/>
  <c r="C443" i="137"/>
  <c r="C444" i="137"/>
  <c r="C445" i="137"/>
  <c r="C446" i="137"/>
  <c r="C447" i="137"/>
  <c r="C448" i="137"/>
  <c r="C449" i="137"/>
  <c r="C450" i="137"/>
  <c r="C451" i="137"/>
  <c r="C454" i="137"/>
  <c r="C455" i="137"/>
  <c r="C456" i="137"/>
  <c r="C457" i="137"/>
  <c r="C459" i="137"/>
  <c r="C460" i="137"/>
  <c r="C462" i="137"/>
  <c r="C463" i="137"/>
  <c r="C465" i="137"/>
  <c r="C466" i="137"/>
  <c r="C467" i="137"/>
  <c r="C468" i="137"/>
  <c r="C469" i="137"/>
  <c r="C470" i="137"/>
  <c r="C471" i="137"/>
  <c r="C472" i="137"/>
  <c r="C473" i="137"/>
  <c r="C474" i="137"/>
  <c r="C478" i="137"/>
  <c r="C479" i="137"/>
  <c r="C480" i="137"/>
  <c r="C482" i="137"/>
  <c r="C483" i="137"/>
  <c r="C485" i="137"/>
  <c r="C486" i="137"/>
  <c r="C488" i="137"/>
  <c r="C489" i="137"/>
  <c r="C490" i="137"/>
  <c r="C491" i="137"/>
  <c r="C492" i="137"/>
  <c r="C493" i="137"/>
  <c r="C494" i="137"/>
  <c r="C495" i="137"/>
  <c r="C496" i="137"/>
  <c r="C497" i="137"/>
  <c r="C500" i="137"/>
  <c r="C501" i="137"/>
  <c r="C502" i="137"/>
  <c r="C503" i="137"/>
  <c r="C505" i="137"/>
  <c r="C506" i="137"/>
  <c r="C508" i="137"/>
  <c r="C509" i="137"/>
  <c r="C511" i="137"/>
  <c r="C512" i="137"/>
  <c r="C513" i="137"/>
  <c r="C514" i="137"/>
  <c r="C515" i="137"/>
  <c r="C516" i="137"/>
  <c r="C517" i="137"/>
  <c r="C518" i="137"/>
  <c r="C519" i="137"/>
  <c r="C520" i="137"/>
  <c r="C523" i="137"/>
  <c r="C524" i="137"/>
  <c r="C525" i="137"/>
  <c r="C526" i="137"/>
  <c r="C528" i="137"/>
  <c r="C529" i="137"/>
  <c r="C531" i="137"/>
  <c r="C532" i="137"/>
  <c r="C29" i="137"/>
  <c r="C30" i="137"/>
  <c r="C31" i="137"/>
  <c r="C32" i="137"/>
  <c r="C33" i="137"/>
  <c r="C34" i="137"/>
  <c r="C35" i="137"/>
  <c r="C36" i="137"/>
  <c r="C37" i="137"/>
  <c r="C40" i="137"/>
  <c r="C41" i="137"/>
  <c r="C42" i="137"/>
  <c r="C43" i="137"/>
  <c r="C45" i="137"/>
  <c r="C46" i="137"/>
  <c r="C48" i="137"/>
  <c r="C49" i="137"/>
  <c r="C51" i="137"/>
  <c r="C52" i="137"/>
  <c r="C53" i="137"/>
  <c r="C54" i="137"/>
  <c r="C55" i="137"/>
  <c r="C56" i="137"/>
  <c r="C57" i="137"/>
  <c r="C58" i="137"/>
  <c r="C59" i="137"/>
  <c r="C60" i="137"/>
  <c r="C63" i="137"/>
  <c r="C64" i="137"/>
  <c r="C65" i="137"/>
  <c r="C66" i="137"/>
  <c r="C68" i="137"/>
  <c r="C69" i="137"/>
  <c r="C71" i="137"/>
  <c r="C72" i="137"/>
  <c r="C28" i="137"/>
  <c r="AH510" i="137"/>
  <c r="AG510" i="137"/>
  <c r="AF510" i="137"/>
  <c r="AE510" i="137"/>
  <c r="AD510" i="137"/>
  <c r="AC510" i="137"/>
  <c r="AB510" i="137"/>
  <c r="AA510" i="137"/>
  <c r="Z510" i="137"/>
  <c r="AH487" i="137"/>
  <c r="AG487" i="137"/>
  <c r="AF487" i="137"/>
  <c r="AE487" i="137"/>
  <c r="AD487" i="137"/>
  <c r="AC487" i="137"/>
  <c r="AB487" i="137"/>
  <c r="AA487" i="137"/>
  <c r="Z487" i="137"/>
  <c r="AH464" i="137"/>
  <c r="AG464" i="137"/>
  <c r="AF464" i="137"/>
  <c r="AE464" i="137"/>
  <c r="AD464" i="137"/>
  <c r="AC464" i="137"/>
  <c r="AB464" i="137"/>
  <c r="AA464" i="137"/>
  <c r="Z464" i="137"/>
  <c r="AH441" i="137"/>
  <c r="AG441" i="137"/>
  <c r="AF441" i="137"/>
  <c r="AE441" i="137"/>
  <c r="AD441" i="137"/>
  <c r="AC441" i="137"/>
  <c r="AB441" i="137"/>
  <c r="AA441" i="137"/>
  <c r="Z441" i="137"/>
  <c r="AH418" i="137"/>
  <c r="AG418" i="137"/>
  <c r="AF418" i="137"/>
  <c r="AE418" i="137"/>
  <c r="AD418" i="137"/>
  <c r="AC418" i="137"/>
  <c r="AB418" i="137"/>
  <c r="AA418" i="137"/>
  <c r="Z418" i="137"/>
  <c r="AH395" i="137"/>
  <c r="AG395" i="137"/>
  <c r="AF395" i="137"/>
  <c r="AE395" i="137"/>
  <c r="AD395" i="137"/>
  <c r="AC395" i="137"/>
  <c r="AB395" i="137"/>
  <c r="AA395" i="137"/>
  <c r="Z395" i="137"/>
  <c r="AH372" i="137"/>
  <c r="AG372" i="137"/>
  <c r="AF372" i="137"/>
  <c r="AE372" i="137"/>
  <c r="AD372" i="137"/>
  <c r="AC372" i="137"/>
  <c r="AB372" i="137"/>
  <c r="AA372" i="137"/>
  <c r="Z372" i="137"/>
  <c r="AH349" i="137"/>
  <c r="AG349" i="137"/>
  <c r="AF349" i="137"/>
  <c r="AE349" i="137"/>
  <c r="AD349" i="137"/>
  <c r="AC349" i="137"/>
  <c r="AB349" i="137"/>
  <c r="AA349" i="137"/>
  <c r="Z349" i="137"/>
  <c r="AH326" i="137"/>
  <c r="AG326" i="137"/>
  <c r="AF326" i="137"/>
  <c r="AE326" i="137"/>
  <c r="AD326" i="137"/>
  <c r="AC326" i="137"/>
  <c r="AB326" i="137"/>
  <c r="AA326" i="137"/>
  <c r="Z326" i="137"/>
  <c r="AH303" i="137"/>
  <c r="AG303" i="137"/>
  <c r="AF303" i="137"/>
  <c r="AE303" i="137"/>
  <c r="AD303" i="137"/>
  <c r="AC303" i="137"/>
  <c r="AB303" i="137"/>
  <c r="AA303" i="137"/>
  <c r="Z303" i="137"/>
  <c r="AH280" i="137"/>
  <c r="AG280" i="137"/>
  <c r="AF280" i="137"/>
  <c r="AE280" i="137"/>
  <c r="AD280" i="137"/>
  <c r="AC280" i="137"/>
  <c r="AB280" i="137"/>
  <c r="AA280" i="137"/>
  <c r="Z280" i="137"/>
  <c r="AH257" i="137"/>
  <c r="AG257" i="137"/>
  <c r="AF257" i="137"/>
  <c r="AE257" i="137"/>
  <c r="AD257" i="137"/>
  <c r="AC257" i="137"/>
  <c r="AB257" i="137"/>
  <c r="AA257" i="137"/>
  <c r="Z257" i="137"/>
  <c r="AH234" i="137"/>
  <c r="AG234" i="137"/>
  <c r="AF234" i="137"/>
  <c r="AE234" i="137"/>
  <c r="AD234" i="137"/>
  <c r="AC234" i="137"/>
  <c r="AB234" i="137"/>
  <c r="AA234" i="137"/>
  <c r="Z234" i="137"/>
  <c r="AH211" i="137"/>
  <c r="AG211" i="137"/>
  <c r="AF211" i="137"/>
  <c r="AE211" i="137"/>
  <c r="AD211" i="137"/>
  <c r="AC211" i="137"/>
  <c r="AB211" i="137"/>
  <c r="AA211" i="137"/>
  <c r="Z211" i="137"/>
  <c r="AH188" i="137"/>
  <c r="AG188" i="137"/>
  <c r="AF188" i="137"/>
  <c r="AE188" i="137"/>
  <c r="AD188" i="137"/>
  <c r="AC188" i="137"/>
  <c r="AB188" i="137"/>
  <c r="AA188" i="137"/>
  <c r="Z188" i="137"/>
  <c r="AH165" i="137"/>
  <c r="AG165" i="137"/>
  <c r="AF165" i="137"/>
  <c r="AE165" i="137"/>
  <c r="AD165" i="137"/>
  <c r="AC165" i="137"/>
  <c r="AB165" i="137"/>
  <c r="AA165" i="137"/>
  <c r="Z165" i="137"/>
  <c r="AH142" i="137"/>
  <c r="AG142" i="137"/>
  <c r="AF142" i="137"/>
  <c r="AE142" i="137"/>
  <c r="AD142" i="137"/>
  <c r="AC142" i="137"/>
  <c r="AB142" i="137"/>
  <c r="AA142" i="137"/>
  <c r="Z142" i="137"/>
  <c r="AH119" i="137"/>
  <c r="AG119" i="137"/>
  <c r="AF119" i="137"/>
  <c r="AE119" i="137"/>
  <c r="AD119" i="137"/>
  <c r="AC119" i="137"/>
  <c r="AB119" i="137"/>
  <c r="AA119" i="137"/>
  <c r="Z119" i="137"/>
  <c r="AH96" i="137"/>
  <c r="AG96" i="137"/>
  <c r="AF96" i="137"/>
  <c r="AE96" i="137"/>
  <c r="AD96" i="137"/>
  <c r="AC96" i="137"/>
  <c r="AB96" i="137"/>
  <c r="AA96" i="137"/>
  <c r="Z96" i="137"/>
  <c r="AH73" i="137"/>
  <c r="AG73" i="137"/>
  <c r="AF73" i="137"/>
  <c r="AE73" i="137"/>
  <c r="AD73" i="137"/>
  <c r="AC73" i="137"/>
  <c r="AB73" i="137"/>
  <c r="AA73" i="137"/>
  <c r="Z73" i="137"/>
  <c r="AH50" i="137"/>
  <c r="AG50" i="137"/>
  <c r="AF50" i="137"/>
  <c r="AE50" i="137"/>
  <c r="AD50" i="137"/>
  <c r="AC50" i="137"/>
  <c r="AB50" i="137"/>
  <c r="AA50" i="137"/>
  <c r="Z50" i="137"/>
  <c r="AH27" i="137"/>
  <c r="AG27" i="137"/>
  <c r="AF27" i="137"/>
  <c r="AE27" i="137"/>
  <c r="AD27" i="137"/>
  <c r="AC27" i="137"/>
  <c r="AB27" i="137"/>
  <c r="AA27" i="137"/>
  <c r="Z27" i="137"/>
  <c r="Y510" i="137"/>
  <c r="X510" i="137"/>
  <c r="W510" i="137"/>
  <c r="V510" i="137"/>
  <c r="U510" i="137"/>
  <c r="T510" i="137"/>
  <c r="S510" i="137"/>
  <c r="R510" i="137"/>
  <c r="Q510" i="137"/>
  <c r="P510" i="137"/>
  <c r="O510" i="137"/>
  <c r="Y487" i="137"/>
  <c r="X487" i="137"/>
  <c r="W487" i="137"/>
  <c r="V487" i="137"/>
  <c r="U487" i="137"/>
  <c r="T487" i="137"/>
  <c r="S487" i="137"/>
  <c r="R487" i="137"/>
  <c r="Q487" i="137"/>
  <c r="P487" i="137"/>
  <c r="O487" i="137"/>
  <c r="Y464" i="137"/>
  <c r="X464" i="137"/>
  <c r="W464" i="137"/>
  <c r="V464" i="137"/>
  <c r="U464" i="137"/>
  <c r="T464" i="137"/>
  <c r="S464" i="137"/>
  <c r="R464" i="137"/>
  <c r="Q464" i="137"/>
  <c r="P464" i="137"/>
  <c r="O464" i="137"/>
  <c r="Y441" i="137"/>
  <c r="X441" i="137"/>
  <c r="W441" i="137"/>
  <c r="V441" i="137"/>
  <c r="U441" i="137"/>
  <c r="T441" i="137"/>
  <c r="S441" i="137"/>
  <c r="R441" i="137"/>
  <c r="Q441" i="137"/>
  <c r="P441" i="137"/>
  <c r="O441" i="137"/>
  <c r="Y418" i="137"/>
  <c r="X418" i="137"/>
  <c r="W418" i="137"/>
  <c r="V418" i="137"/>
  <c r="U418" i="137"/>
  <c r="T418" i="137"/>
  <c r="S418" i="137"/>
  <c r="R418" i="137"/>
  <c r="Q418" i="137"/>
  <c r="P418" i="137"/>
  <c r="O418" i="137"/>
  <c r="Y395" i="137"/>
  <c r="X395" i="137"/>
  <c r="W395" i="137"/>
  <c r="V395" i="137"/>
  <c r="U395" i="137"/>
  <c r="T395" i="137"/>
  <c r="S395" i="137"/>
  <c r="R395" i="137"/>
  <c r="Q395" i="137"/>
  <c r="P395" i="137"/>
  <c r="O395" i="137"/>
  <c r="Y372" i="137"/>
  <c r="X372" i="137"/>
  <c r="W372" i="137"/>
  <c r="V372" i="137"/>
  <c r="U372" i="137"/>
  <c r="T372" i="137"/>
  <c r="S372" i="137"/>
  <c r="R372" i="137"/>
  <c r="Q372" i="137"/>
  <c r="P372" i="137"/>
  <c r="O372" i="137"/>
  <c r="Y349" i="137"/>
  <c r="X349" i="137"/>
  <c r="W349" i="137"/>
  <c r="V349" i="137"/>
  <c r="U349" i="137"/>
  <c r="T349" i="137"/>
  <c r="S349" i="137"/>
  <c r="R349" i="137"/>
  <c r="Q349" i="137"/>
  <c r="P349" i="137"/>
  <c r="O349" i="137"/>
  <c r="Y326" i="137"/>
  <c r="X326" i="137"/>
  <c r="W326" i="137"/>
  <c r="V326" i="137"/>
  <c r="U326" i="137"/>
  <c r="T326" i="137"/>
  <c r="S326" i="137"/>
  <c r="R326" i="137"/>
  <c r="Q326" i="137"/>
  <c r="P326" i="137"/>
  <c r="O326" i="137"/>
  <c r="Y303" i="137"/>
  <c r="X303" i="137"/>
  <c r="W303" i="137"/>
  <c r="V303" i="137"/>
  <c r="U303" i="137"/>
  <c r="T303" i="137"/>
  <c r="S303" i="137"/>
  <c r="R303" i="137"/>
  <c r="Q303" i="137"/>
  <c r="P303" i="137"/>
  <c r="O303" i="137"/>
  <c r="Y280" i="137"/>
  <c r="X280" i="137"/>
  <c r="W280" i="137"/>
  <c r="V280" i="137"/>
  <c r="U280" i="137"/>
  <c r="T280" i="137"/>
  <c r="S280" i="137"/>
  <c r="R280" i="137"/>
  <c r="Q280" i="137"/>
  <c r="P280" i="137"/>
  <c r="O280" i="137"/>
  <c r="Y257" i="137"/>
  <c r="X257" i="137"/>
  <c r="W257" i="137"/>
  <c r="V257" i="137"/>
  <c r="U257" i="137"/>
  <c r="T257" i="137"/>
  <c r="S257" i="137"/>
  <c r="R257" i="137"/>
  <c r="Q257" i="137"/>
  <c r="P257" i="137"/>
  <c r="O257" i="137"/>
  <c r="Y234" i="137"/>
  <c r="X234" i="137"/>
  <c r="W234" i="137"/>
  <c r="V234" i="137"/>
  <c r="U234" i="137"/>
  <c r="T234" i="137"/>
  <c r="S234" i="137"/>
  <c r="R234" i="137"/>
  <c r="Q234" i="137"/>
  <c r="P234" i="137"/>
  <c r="O234" i="137"/>
  <c r="Y211" i="137"/>
  <c r="X211" i="137"/>
  <c r="W211" i="137"/>
  <c r="V211" i="137"/>
  <c r="U211" i="137"/>
  <c r="T211" i="137"/>
  <c r="S211" i="137"/>
  <c r="R211" i="137"/>
  <c r="Q211" i="137"/>
  <c r="P211" i="137"/>
  <c r="O211" i="137"/>
  <c r="Y188" i="137"/>
  <c r="X188" i="137"/>
  <c r="W188" i="137"/>
  <c r="V188" i="137"/>
  <c r="U188" i="137"/>
  <c r="T188" i="137"/>
  <c r="S188" i="137"/>
  <c r="R188" i="137"/>
  <c r="Q188" i="137"/>
  <c r="P188" i="137"/>
  <c r="O188" i="137"/>
  <c r="Y165" i="137"/>
  <c r="X165" i="137"/>
  <c r="W165" i="137"/>
  <c r="V165" i="137"/>
  <c r="U165" i="137"/>
  <c r="T165" i="137"/>
  <c r="S165" i="137"/>
  <c r="R165" i="137"/>
  <c r="Q165" i="137"/>
  <c r="P165" i="137"/>
  <c r="O165" i="137"/>
  <c r="Y142" i="137"/>
  <c r="X142" i="137"/>
  <c r="W142" i="137"/>
  <c r="V142" i="137"/>
  <c r="U142" i="137"/>
  <c r="T142" i="137"/>
  <c r="S142" i="137"/>
  <c r="R142" i="137"/>
  <c r="Q142" i="137"/>
  <c r="P142" i="137"/>
  <c r="O142" i="137"/>
  <c r="Y119" i="137"/>
  <c r="X119" i="137"/>
  <c r="W119" i="137"/>
  <c r="V119" i="137"/>
  <c r="U119" i="137"/>
  <c r="T119" i="137"/>
  <c r="S119" i="137"/>
  <c r="R119" i="137"/>
  <c r="Q119" i="137"/>
  <c r="P119" i="137"/>
  <c r="O119" i="137"/>
  <c r="Y96" i="137"/>
  <c r="X96" i="137"/>
  <c r="W96" i="137"/>
  <c r="V96" i="137"/>
  <c r="U96" i="137"/>
  <c r="T96" i="137"/>
  <c r="S96" i="137"/>
  <c r="R96" i="137"/>
  <c r="Q96" i="137"/>
  <c r="P96" i="137"/>
  <c r="O96" i="137"/>
  <c r="Y73" i="137"/>
  <c r="X73" i="137"/>
  <c r="W73" i="137"/>
  <c r="V73" i="137"/>
  <c r="U73" i="137"/>
  <c r="T73" i="137"/>
  <c r="S73" i="137"/>
  <c r="R73" i="137"/>
  <c r="Q73" i="137"/>
  <c r="P73" i="137"/>
  <c r="O73" i="137"/>
  <c r="Y50" i="137"/>
  <c r="X50" i="137"/>
  <c r="W50" i="137"/>
  <c r="V50" i="137"/>
  <c r="U50" i="137"/>
  <c r="T50" i="137"/>
  <c r="S50" i="137"/>
  <c r="R50" i="137"/>
  <c r="Q50" i="137"/>
  <c r="P50" i="137"/>
  <c r="O50" i="137"/>
  <c r="Y27" i="137"/>
  <c r="X27" i="137"/>
  <c r="W27" i="137"/>
  <c r="V27" i="137"/>
  <c r="U27" i="137"/>
  <c r="T27" i="137"/>
  <c r="S27" i="137"/>
  <c r="R27" i="137"/>
  <c r="Q27" i="137"/>
  <c r="P27" i="137"/>
  <c r="O27" i="137"/>
  <c r="N510" i="137"/>
  <c r="M510" i="137"/>
  <c r="L510" i="137"/>
  <c r="K510" i="137"/>
  <c r="J510" i="137"/>
  <c r="I510" i="137"/>
  <c r="H510" i="137"/>
  <c r="G510" i="137"/>
  <c r="F510" i="137"/>
  <c r="E510" i="137"/>
  <c r="D510" i="137"/>
  <c r="N487" i="137"/>
  <c r="M487" i="137"/>
  <c r="L487" i="137"/>
  <c r="K487" i="137"/>
  <c r="J487" i="137"/>
  <c r="I487" i="137"/>
  <c r="H487" i="137"/>
  <c r="G487" i="137"/>
  <c r="F487" i="137"/>
  <c r="E487" i="137"/>
  <c r="D487" i="137"/>
  <c r="N464" i="137"/>
  <c r="M464" i="137"/>
  <c r="L464" i="137"/>
  <c r="K464" i="137"/>
  <c r="J464" i="137"/>
  <c r="I464" i="137"/>
  <c r="H464" i="137"/>
  <c r="G464" i="137"/>
  <c r="F464" i="137"/>
  <c r="E464" i="137"/>
  <c r="D464" i="137"/>
  <c r="N441" i="137"/>
  <c r="M441" i="137"/>
  <c r="L441" i="137"/>
  <c r="K441" i="137"/>
  <c r="J441" i="137"/>
  <c r="I441" i="137"/>
  <c r="H441" i="137"/>
  <c r="G441" i="137"/>
  <c r="F441" i="137"/>
  <c r="E441" i="137"/>
  <c r="D441" i="137"/>
  <c r="N418" i="137"/>
  <c r="M418" i="137"/>
  <c r="L418" i="137"/>
  <c r="K418" i="137"/>
  <c r="J418" i="137"/>
  <c r="I418" i="137"/>
  <c r="H418" i="137"/>
  <c r="G418" i="137"/>
  <c r="F418" i="137"/>
  <c r="E418" i="137"/>
  <c r="D418" i="137"/>
  <c r="N395" i="137"/>
  <c r="M395" i="137"/>
  <c r="L395" i="137"/>
  <c r="K395" i="137"/>
  <c r="J395" i="137"/>
  <c r="I395" i="137"/>
  <c r="H395" i="137"/>
  <c r="G395" i="137"/>
  <c r="F395" i="137"/>
  <c r="E395" i="137"/>
  <c r="D395" i="137"/>
  <c r="N372" i="137"/>
  <c r="M372" i="137"/>
  <c r="L372" i="137"/>
  <c r="K372" i="137"/>
  <c r="J372" i="137"/>
  <c r="I372" i="137"/>
  <c r="H372" i="137"/>
  <c r="G372" i="137"/>
  <c r="F372" i="137"/>
  <c r="E372" i="137"/>
  <c r="D372" i="137"/>
  <c r="N349" i="137"/>
  <c r="M349" i="137"/>
  <c r="L349" i="137"/>
  <c r="K349" i="137"/>
  <c r="J349" i="137"/>
  <c r="I349" i="137"/>
  <c r="H349" i="137"/>
  <c r="G349" i="137"/>
  <c r="F349" i="137"/>
  <c r="E349" i="137"/>
  <c r="D349" i="137"/>
  <c r="N326" i="137"/>
  <c r="M326" i="137"/>
  <c r="L326" i="137"/>
  <c r="K326" i="137"/>
  <c r="J326" i="137"/>
  <c r="I326" i="137"/>
  <c r="H326" i="137"/>
  <c r="G326" i="137"/>
  <c r="F326" i="137"/>
  <c r="E326" i="137"/>
  <c r="D326" i="137"/>
  <c r="N303" i="137"/>
  <c r="M303" i="137"/>
  <c r="L303" i="137"/>
  <c r="K303" i="137"/>
  <c r="J303" i="137"/>
  <c r="I303" i="137"/>
  <c r="H303" i="137"/>
  <c r="G303" i="137"/>
  <c r="F303" i="137"/>
  <c r="E303" i="137"/>
  <c r="D303" i="137"/>
  <c r="N280" i="137"/>
  <c r="M280" i="137"/>
  <c r="L280" i="137"/>
  <c r="K280" i="137"/>
  <c r="J280" i="137"/>
  <c r="I280" i="137"/>
  <c r="H280" i="137"/>
  <c r="G280" i="137"/>
  <c r="F280" i="137"/>
  <c r="E280" i="137"/>
  <c r="D280" i="137"/>
  <c r="N257" i="137"/>
  <c r="M257" i="137"/>
  <c r="L257" i="137"/>
  <c r="K257" i="137"/>
  <c r="J257" i="137"/>
  <c r="I257" i="137"/>
  <c r="H257" i="137"/>
  <c r="G257" i="137"/>
  <c r="F257" i="137"/>
  <c r="E257" i="137"/>
  <c r="D257" i="137"/>
  <c r="N234" i="137"/>
  <c r="M234" i="137"/>
  <c r="L234" i="137"/>
  <c r="K234" i="137"/>
  <c r="J234" i="137"/>
  <c r="I234" i="137"/>
  <c r="H234" i="137"/>
  <c r="G234" i="137"/>
  <c r="F234" i="137"/>
  <c r="E234" i="137"/>
  <c r="D234" i="137"/>
  <c r="N211" i="137"/>
  <c r="M211" i="137"/>
  <c r="L211" i="137"/>
  <c r="K211" i="137"/>
  <c r="J211" i="137"/>
  <c r="I211" i="137"/>
  <c r="H211" i="137"/>
  <c r="G211" i="137"/>
  <c r="F211" i="137"/>
  <c r="E211" i="137"/>
  <c r="D211" i="137"/>
  <c r="N188" i="137"/>
  <c r="M188" i="137"/>
  <c r="L188" i="137"/>
  <c r="K188" i="137"/>
  <c r="J188" i="137"/>
  <c r="I188" i="137"/>
  <c r="H188" i="137"/>
  <c r="G188" i="137"/>
  <c r="F188" i="137"/>
  <c r="E188" i="137"/>
  <c r="D188" i="137"/>
  <c r="N165" i="137"/>
  <c r="M165" i="137"/>
  <c r="L165" i="137"/>
  <c r="K165" i="137"/>
  <c r="J165" i="137"/>
  <c r="I165" i="137"/>
  <c r="H165" i="137"/>
  <c r="G165" i="137"/>
  <c r="F165" i="137"/>
  <c r="E165" i="137"/>
  <c r="D165" i="137"/>
  <c r="N142" i="137"/>
  <c r="M142" i="137"/>
  <c r="L142" i="137"/>
  <c r="K142" i="137"/>
  <c r="J142" i="137"/>
  <c r="I142" i="137"/>
  <c r="H142" i="137"/>
  <c r="G142" i="137"/>
  <c r="F142" i="137"/>
  <c r="E142" i="137"/>
  <c r="D142" i="137"/>
  <c r="N119" i="137"/>
  <c r="M119" i="137"/>
  <c r="L119" i="137"/>
  <c r="K119" i="137"/>
  <c r="J119" i="137"/>
  <c r="I119" i="137"/>
  <c r="H119" i="137"/>
  <c r="G119" i="137"/>
  <c r="F119" i="137"/>
  <c r="E119" i="137"/>
  <c r="D119" i="137"/>
  <c r="N96" i="137"/>
  <c r="M96" i="137"/>
  <c r="L96" i="137"/>
  <c r="K96" i="137"/>
  <c r="J96" i="137"/>
  <c r="I96" i="137"/>
  <c r="H96" i="137"/>
  <c r="G96" i="137"/>
  <c r="F96" i="137"/>
  <c r="E96" i="137"/>
  <c r="D96" i="137"/>
  <c r="N73" i="137"/>
  <c r="M73" i="137"/>
  <c r="L73" i="137"/>
  <c r="K73" i="137"/>
  <c r="J73" i="137"/>
  <c r="I73" i="137"/>
  <c r="H73" i="137"/>
  <c r="G73" i="137"/>
  <c r="F73" i="137"/>
  <c r="E73" i="137"/>
  <c r="D73" i="137"/>
  <c r="N50" i="137"/>
  <c r="M50" i="137"/>
  <c r="L50" i="137"/>
  <c r="K50" i="137"/>
  <c r="J50" i="137"/>
  <c r="I50" i="137"/>
  <c r="H50" i="137"/>
  <c r="G50" i="137"/>
  <c r="F50" i="137"/>
  <c r="E50" i="137"/>
  <c r="D50" i="137"/>
  <c r="N27" i="137"/>
  <c r="M27" i="137"/>
  <c r="L27" i="137"/>
  <c r="K27" i="137"/>
  <c r="J27" i="137"/>
  <c r="I27" i="137"/>
  <c r="H27" i="137"/>
  <c r="G27" i="137"/>
  <c r="F27" i="137"/>
  <c r="E27" i="137"/>
  <c r="D27" i="137"/>
  <c r="C50" i="137" l="1"/>
  <c r="C73" i="137"/>
  <c r="C211" i="137"/>
  <c r="C165" i="137"/>
  <c r="C487" i="137"/>
  <c r="C464" i="137"/>
  <c r="C234" i="137"/>
  <c r="C188" i="137"/>
  <c r="C142" i="137"/>
  <c r="C96" i="137"/>
  <c r="C119" i="137"/>
  <c r="C510" i="137"/>
  <c r="AG4" i="137"/>
  <c r="F4" i="137"/>
  <c r="D4" i="137"/>
  <c r="J28" i="105" s="1"/>
  <c r="Y4" i="137"/>
  <c r="Z4" i="137"/>
  <c r="E4" i="137"/>
  <c r="AA4" i="137"/>
  <c r="P4" i="137"/>
  <c r="Q4" i="137"/>
  <c r="H4" i="137"/>
  <c r="AE4" i="137"/>
  <c r="G4" i="137"/>
  <c r="K4" i="137"/>
  <c r="T4" i="137"/>
  <c r="J4" i="137"/>
  <c r="U4" i="137"/>
  <c r="AH4" i="137"/>
  <c r="M4" i="137"/>
  <c r="V4" i="137"/>
  <c r="S4" i="137"/>
  <c r="AF4" i="137"/>
  <c r="L4" i="137"/>
  <c r="X4" i="137"/>
  <c r="C441" i="137"/>
  <c r="C395" i="137"/>
  <c r="C349" i="137"/>
  <c r="C303" i="137"/>
  <c r="C257" i="137"/>
  <c r="C27" i="137"/>
  <c r="C418" i="137"/>
  <c r="C372" i="137"/>
  <c r="C326" i="137"/>
  <c r="C280" i="137"/>
  <c r="C19" i="137"/>
  <c r="H26" i="146" s="1"/>
  <c r="C13" i="137"/>
  <c r="H20" i="146" s="1"/>
  <c r="C20" i="137"/>
  <c r="H27" i="146" s="1"/>
  <c r="C6" i="137"/>
  <c r="H13" i="146" s="1"/>
  <c r="C5" i="137"/>
  <c r="I4" i="137"/>
  <c r="C11" i="137"/>
  <c r="H18" i="146" s="1"/>
  <c r="C18" i="137"/>
  <c r="H25" i="146" s="1"/>
  <c r="H14" i="120" s="1"/>
  <c r="C23" i="137"/>
  <c r="H30" i="146" s="1"/>
  <c r="C8" i="137"/>
  <c r="H15" i="146" s="1"/>
  <c r="C26" i="137"/>
  <c r="H33" i="146" s="1"/>
  <c r="H17" i="120" s="1"/>
  <c r="C22" i="137"/>
  <c r="H29" i="146" s="1"/>
  <c r="H16" i="120" s="1"/>
  <c r="C10" i="137"/>
  <c r="H17" i="146" s="1"/>
  <c r="C7" i="137"/>
  <c r="H14" i="146" s="1"/>
  <c r="C17" i="137"/>
  <c r="H24" i="146" s="1"/>
  <c r="H13" i="120" s="1"/>
  <c r="C12" i="137"/>
  <c r="H19" i="146" s="1"/>
  <c r="AD4" i="137"/>
  <c r="R4" i="137"/>
  <c r="C9" i="137"/>
  <c r="H16" i="146" s="1"/>
  <c r="AC4" i="137"/>
  <c r="C14" i="137"/>
  <c r="H21" i="146" s="1"/>
  <c r="C21" i="146" s="1"/>
  <c r="W4" i="137"/>
  <c r="D181" i="147"/>
  <c r="D169" i="147"/>
  <c r="N4" i="137"/>
  <c r="AB4" i="137"/>
  <c r="O4" i="137"/>
  <c r="C7" i="136"/>
  <c r="C8" i="136"/>
  <c r="G15" i="146" s="1"/>
  <c r="C9" i="136"/>
  <c r="G16" i="146" s="1"/>
  <c r="C10" i="136"/>
  <c r="G17" i="146" s="1"/>
  <c r="C11" i="136"/>
  <c r="G18" i="146" s="1"/>
  <c r="C12" i="136"/>
  <c r="G19" i="146" s="1"/>
  <c r="C13" i="136"/>
  <c r="G20" i="146" s="1"/>
  <c r="C15" i="136"/>
  <c r="G22" i="146" s="1"/>
  <c r="C17" i="136"/>
  <c r="G24" i="146" s="1"/>
  <c r="G13" i="120" s="1"/>
  <c r="C18" i="136"/>
  <c r="G25" i="146" s="1"/>
  <c r="G14" i="120" s="1"/>
  <c r="C19" i="136"/>
  <c r="G26" i="146" s="1"/>
  <c r="C20" i="136"/>
  <c r="G27" i="146" s="1"/>
  <c r="C23" i="136"/>
  <c r="G30" i="146" s="1"/>
  <c r="C24" i="136"/>
  <c r="G31" i="146" s="1"/>
  <c r="C22" i="136"/>
  <c r="G29" i="146" s="1"/>
  <c r="G16" i="120" s="1"/>
  <c r="C331" i="136"/>
  <c r="C25" i="137" l="1"/>
  <c r="H32" i="146" s="1"/>
  <c r="H12" i="146"/>
  <c r="I28" i="105"/>
  <c r="H15" i="120"/>
  <c r="H11" i="146"/>
  <c r="H4" i="146" s="1"/>
  <c r="D28" i="105"/>
  <c r="D10" i="105" s="1"/>
  <c r="D26" i="147"/>
  <c r="C26" i="147" s="1"/>
  <c r="C181" i="147"/>
  <c r="F28" i="105"/>
  <c r="F10" i="105" s="1"/>
  <c r="C169" i="147"/>
  <c r="D159" i="147"/>
  <c r="D14" i="147"/>
  <c r="H11" i="120"/>
  <c r="H12" i="120"/>
  <c r="H28" i="105"/>
  <c r="G14" i="146"/>
  <c r="G12" i="120"/>
  <c r="G15" i="120"/>
  <c r="G28" i="105"/>
  <c r="E28" i="105"/>
  <c r="E10" i="105" s="1"/>
  <c r="C5" i="136"/>
  <c r="G12" i="146" l="1"/>
  <c r="C4" i="137"/>
  <c r="C159" i="147"/>
  <c r="H10" i="120"/>
  <c r="I17" i="8" s="1"/>
  <c r="C14" i="147"/>
  <c r="G11" i="120"/>
  <c r="E6" i="131"/>
  <c r="H5" i="130" l="1"/>
  <c r="J7" i="130" l="1"/>
  <c r="G5" i="130"/>
  <c r="G22" i="130"/>
  <c r="C118" i="136" l="1"/>
  <c r="C30" i="136"/>
  <c r="C31" i="136"/>
  <c r="C32" i="136"/>
  <c r="C33" i="136"/>
  <c r="C34" i="136"/>
  <c r="C35" i="136"/>
  <c r="C36" i="136"/>
  <c r="C38" i="136"/>
  <c r="C40" i="136"/>
  <c r="C41" i="136"/>
  <c r="C42" i="136"/>
  <c r="C43" i="136"/>
  <c r="C45" i="136"/>
  <c r="C46" i="136"/>
  <c r="C47" i="136"/>
  <c r="C49" i="136"/>
  <c r="C51" i="136"/>
  <c r="C53" i="136"/>
  <c r="C54" i="136"/>
  <c r="C55" i="136"/>
  <c r="C56" i="136"/>
  <c r="C57" i="136"/>
  <c r="C58" i="136"/>
  <c r="C59" i="136"/>
  <c r="C61" i="136"/>
  <c r="C63" i="136"/>
  <c r="C64" i="136"/>
  <c r="C65" i="136"/>
  <c r="C66" i="136"/>
  <c r="C68" i="136"/>
  <c r="C69" i="136"/>
  <c r="C70" i="136"/>
  <c r="C72" i="136"/>
  <c r="C74" i="136"/>
  <c r="C76" i="136"/>
  <c r="C77" i="136"/>
  <c r="C78" i="136"/>
  <c r="C79" i="136"/>
  <c r="C80" i="136"/>
  <c r="C81" i="136"/>
  <c r="C82" i="136"/>
  <c r="C84" i="136"/>
  <c r="C86" i="136"/>
  <c r="C87" i="136"/>
  <c r="C88" i="136"/>
  <c r="C89" i="136"/>
  <c r="C91" i="136"/>
  <c r="C92" i="136"/>
  <c r="C93" i="136"/>
  <c r="C95" i="136"/>
  <c r="C97" i="136"/>
  <c r="C99" i="136"/>
  <c r="C100" i="136"/>
  <c r="C101" i="136"/>
  <c r="C102" i="136"/>
  <c r="C103" i="136"/>
  <c r="C104" i="136"/>
  <c r="C105" i="136"/>
  <c r="C107" i="136"/>
  <c r="C109" i="136"/>
  <c r="C110" i="136"/>
  <c r="C111" i="136"/>
  <c r="C112" i="136"/>
  <c r="C114" i="136"/>
  <c r="C115" i="136"/>
  <c r="C116" i="136"/>
  <c r="C120" i="136"/>
  <c r="C122" i="136"/>
  <c r="C123" i="136"/>
  <c r="C124" i="136"/>
  <c r="C125" i="136"/>
  <c r="C126" i="136"/>
  <c r="C127" i="136"/>
  <c r="C128" i="136"/>
  <c r="C130" i="136"/>
  <c r="C132" i="136"/>
  <c r="C133" i="136"/>
  <c r="C134" i="136"/>
  <c r="C135" i="136"/>
  <c r="C137" i="136"/>
  <c r="C138" i="136"/>
  <c r="C139" i="136"/>
  <c r="C141" i="136"/>
  <c r="C143" i="136"/>
  <c r="C145" i="136"/>
  <c r="C146" i="136"/>
  <c r="C147" i="136"/>
  <c r="C148" i="136"/>
  <c r="C149" i="136"/>
  <c r="C150" i="136"/>
  <c r="C151" i="136"/>
  <c r="C153" i="136"/>
  <c r="C155" i="136"/>
  <c r="C156" i="136"/>
  <c r="C157" i="136"/>
  <c r="C158" i="136"/>
  <c r="C160" i="136"/>
  <c r="C161" i="136"/>
  <c r="C162" i="136"/>
  <c r="C164" i="136"/>
  <c r="C166" i="136"/>
  <c r="C168" i="136"/>
  <c r="C169" i="136"/>
  <c r="C170" i="136"/>
  <c r="C171" i="136"/>
  <c r="C172" i="136"/>
  <c r="C173" i="136"/>
  <c r="C174" i="136"/>
  <c r="C176" i="136"/>
  <c r="C178" i="136"/>
  <c r="C179" i="136"/>
  <c r="C180" i="136"/>
  <c r="C181" i="136"/>
  <c r="C183" i="136"/>
  <c r="C184" i="136"/>
  <c r="C185" i="136"/>
  <c r="C187" i="136"/>
  <c r="C189" i="136"/>
  <c r="C191" i="136"/>
  <c r="C192" i="136"/>
  <c r="C193" i="136"/>
  <c r="C194" i="136"/>
  <c r="C195" i="136"/>
  <c r="C196" i="136"/>
  <c r="C197" i="136"/>
  <c r="C199" i="136"/>
  <c r="C201" i="136"/>
  <c r="C202" i="136"/>
  <c r="C203" i="136"/>
  <c r="C204" i="136"/>
  <c r="C206" i="136"/>
  <c r="C207" i="136"/>
  <c r="C208" i="136"/>
  <c r="C210" i="136"/>
  <c r="C212" i="136"/>
  <c r="C214" i="136"/>
  <c r="C215" i="136"/>
  <c r="C216" i="136"/>
  <c r="C217" i="136"/>
  <c r="C218" i="136"/>
  <c r="C219" i="136"/>
  <c r="C220" i="136"/>
  <c r="C222" i="136"/>
  <c r="C224" i="136"/>
  <c r="C225" i="136"/>
  <c r="C226" i="136"/>
  <c r="C227" i="136"/>
  <c r="C229" i="136"/>
  <c r="C230" i="136"/>
  <c r="C231" i="136"/>
  <c r="C233" i="136"/>
  <c r="C235" i="136"/>
  <c r="C237" i="136"/>
  <c r="C238" i="136"/>
  <c r="C239" i="136"/>
  <c r="C240" i="136"/>
  <c r="C241" i="136"/>
  <c r="C242" i="136"/>
  <c r="C243" i="136"/>
  <c r="C245" i="136"/>
  <c r="C247" i="136"/>
  <c r="C248" i="136"/>
  <c r="C249" i="136"/>
  <c r="C250" i="136"/>
  <c r="C252" i="136"/>
  <c r="C253" i="136"/>
  <c r="C254" i="136"/>
  <c r="C256" i="136"/>
  <c r="C258" i="136"/>
  <c r="C260" i="136"/>
  <c r="C261" i="136"/>
  <c r="C262" i="136"/>
  <c r="C263" i="136"/>
  <c r="C264" i="136"/>
  <c r="C265" i="136"/>
  <c r="C266" i="136"/>
  <c r="C268" i="136"/>
  <c r="C270" i="136"/>
  <c r="C271" i="136"/>
  <c r="C272" i="136"/>
  <c r="C273" i="136"/>
  <c r="C275" i="136"/>
  <c r="C276" i="136"/>
  <c r="C277" i="136"/>
  <c r="C279" i="136"/>
  <c r="C281" i="136"/>
  <c r="C283" i="136"/>
  <c r="C284" i="136"/>
  <c r="C285" i="136"/>
  <c r="C286" i="136"/>
  <c r="C287" i="136"/>
  <c r="C288" i="136"/>
  <c r="C289" i="136"/>
  <c r="C291" i="136"/>
  <c r="C293" i="136"/>
  <c r="C294" i="136"/>
  <c r="C295" i="136"/>
  <c r="C296" i="136"/>
  <c r="C298" i="136"/>
  <c r="C299" i="136"/>
  <c r="C300" i="136"/>
  <c r="C302" i="136"/>
  <c r="C304" i="136"/>
  <c r="C306" i="136"/>
  <c r="C307" i="136"/>
  <c r="C308" i="136"/>
  <c r="C309" i="136"/>
  <c r="C310" i="136"/>
  <c r="C311" i="136"/>
  <c r="C312" i="136"/>
  <c r="C314" i="136"/>
  <c r="C316" i="136"/>
  <c r="C317" i="136"/>
  <c r="C318" i="136"/>
  <c r="C319" i="136"/>
  <c r="C321" i="136"/>
  <c r="C322" i="136"/>
  <c r="C323" i="136"/>
  <c r="C325" i="136"/>
  <c r="C327" i="136"/>
  <c r="C329" i="136"/>
  <c r="C330" i="136"/>
  <c r="C332" i="136"/>
  <c r="C333" i="136"/>
  <c r="C334" i="136"/>
  <c r="C335" i="136"/>
  <c r="C337" i="136"/>
  <c r="C339" i="136"/>
  <c r="C340" i="136"/>
  <c r="C341" i="136"/>
  <c r="C342" i="136"/>
  <c r="C344" i="136"/>
  <c r="C345" i="136"/>
  <c r="C346" i="136"/>
  <c r="C348" i="136"/>
  <c r="C350" i="136"/>
  <c r="C352" i="136"/>
  <c r="C353" i="136"/>
  <c r="C354" i="136"/>
  <c r="C355" i="136"/>
  <c r="C356" i="136"/>
  <c r="C357" i="136"/>
  <c r="C358" i="136"/>
  <c r="C360" i="136"/>
  <c r="C362" i="136"/>
  <c r="C363" i="136"/>
  <c r="C364" i="136"/>
  <c r="C365" i="136"/>
  <c r="C367" i="136"/>
  <c r="C368" i="136"/>
  <c r="C369" i="136"/>
  <c r="C371" i="136"/>
  <c r="C373" i="136"/>
  <c r="C375" i="136"/>
  <c r="C376" i="136"/>
  <c r="C377" i="136"/>
  <c r="C378" i="136"/>
  <c r="C379" i="136"/>
  <c r="C380" i="136"/>
  <c r="C381" i="136"/>
  <c r="C383" i="136"/>
  <c r="C385" i="136"/>
  <c r="C386" i="136"/>
  <c r="C387" i="136"/>
  <c r="C388" i="136"/>
  <c r="C390" i="136"/>
  <c r="C391" i="136"/>
  <c r="C392" i="136"/>
  <c r="C394" i="136"/>
  <c r="C396" i="136"/>
  <c r="C398" i="136"/>
  <c r="C399" i="136"/>
  <c r="C400" i="136"/>
  <c r="C401" i="136"/>
  <c r="C402" i="136"/>
  <c r="C403" i="136"/>
  <c r="C404" i="136"/>
  <c r="C406" i="136"/>
  <c r="C408" i="136"/>
  <c r="C409" i="136"/>
  <c r="C410" i="136"/>
  <c r="C411" i="136"/>
  <c r="C413" i="136"/>
  <c r="C414" i="136"/>
  <c r="C415" i="136"/>
  <c r="C417" i="136"/>
  <c r="C419" i="136"/>
  <c r="C421" i="136"/>
  <c r="C422" i="136"/>
  <c r="C423" i="136"/>
  <c r="C424" i="136"/>
  <c r="C425" i="136"/>
  <c r="C426" i="136"/>
  <c r="C427" i="136"/>
  <c r="C429" i="136"/>
  <c r="C431" i="136"/>
  <c r="C432" i="136"/>
  <c r="C433" i="136"/>
  <c r="C434" i="136"/>
  <c r="C436" i="136"/>
  <c r="C437" i="136"/>
  <c r="C438" i="136"/>
  <c r="C440" i="136"/>
  <c r="C442" i="136"/>
  <c r="C444" i="136"/>
  <c r="C445" i="136"/>
  <c r="C446" i="136"/>
  <c r="C447" i="136"/>
  <c r="C448" i="136"/>
  <c r="C449" i="136"/>
  <c r="C450" i="136"/>
  <c r="C452" i="136"/>
  <c r="C454" i="136"/>
  <c r="C455" i="136"/>
  <c r="C456" i="136"/>
  <c r="C457" i="136"/>
  <c r="C459" i="136"/>
  <c r="C460" i="136"/>
  <c r="C461" i="136"/>
  <c r="C463" i="136"/>
  <c r="C465" i="136"/>
  <c r="C467" i="136"/>
  <c r="C468" i="136"/>
  <c r="C469" i="136"/>
  <c r="C470" i="136"/>
  <c r="E149" i="147" s="1"/>
  <c r="C471" i="136"/>
  <c r="C472" i="136"/>
  <c r="C473" i="136"/>
  <c r="C475" i="136"/>
  <c r="C477" i="136"/>
  <c r="C478" i="136"/>
  <c r="C479" i="136"/>
  <c r="C480" i="136"/>
  <c r="C482" i="136"/>
  <c r="C483" i="136"/>
  <c r="C484" i="136"/>
  <c r="C486" i="136"/>
  <c r="C488" i="136"/>
  <c r="C490" i="136"/>
  <c r="C491" i="136"/>
  <c r="C492" i="136"/>
  <c r="C493" i="136"/>
  <c r="C494" i="136"/>
  <c r="C495" i="136"/>
  <c r="C496" i="136"/>
  <c r="C498" i="136"/>
  <c r="C500" i="136"/>
  <c r="C501" i="136"/>
  <c r="C502" i="136"/>
  <c r="C503" i="136"/>
  <c r="C505" i="136"/>
  <c r="C506" i="136"/>
  <c r="C507" i="136"/>
  <c r="C509" i="136"/>
  <c r="C511" i="136"/>
  <c r="C513" i="136"/>
  <c r="C514" i="136"/>
  <c r="C515" i="136"/>
  <c r="C516" i="136"/>
  <c r="C517" i="136"/>
  <c r="C518" i="136"/>
  <c r="C519" i="136"/>
  <c r="C521" i="136"/>
  <c r="C523" i="136"/>
  <c r="C524" i="136"/>
  <c r="C525" i="136"/>
  <c r="C526" i="136"/>
  <c r="C528" i="136"/>
  <c r="C529" i="136"/>
  <c r="C530" i="136"/>
  <c r="C532" i="136"/>
  <c r="C534" i="136"/>
  <c r="C536" i="136"/>
  <c r="C537" i="136"/>
  <c r="C538" i="136"/>
  <c r="C539" i="136"/>
  <c r="C540" i="136"/>
  <c r="C541" i="136"/>
  <c r="C542" i="136"/>
  <c r="C544" i="136"/>
  <c r="C546" i="136"/>
  <c r="C547" i="136"/>
  <c r="C548" i="136"/>
  <c r="C549" i="136"/>
  <c r="C551" i="136"/>
  <c r="C552" i="136"/>
  <c r="C553" i="136"/>
  <c r="C555" i="136"/>
  <c r="C28" i="136"/>
  <c r="AH533" i="136"/>
  <c r="AG533" i="136"/>
  <c r="AF533" i="136"/>
  <c r="AE533" i="136"/>
  <c r="AD533" i="136"/>
  <c r="AC533" i="136"/>
  <c r="AB533" i="136"/>
  <c r="AA533" i="136"/>
  <c r="Z533" i="136"/>
  <c r="AH510" i="136"/>
  <c r="AG510" i="136"/>
  <c r="AF510" i="136"/>
  <c r="AE510" i="136"/>
  <c r="AD510" i="136"/>
  <c r="AC510" i="136"/>
  <c r="AB510" i="136"/>
  <c r="AA510" i="136"/>
  <c r="Z510" i="136"/>
  <c r="AH487" i="136"/>
  <c r="AG487" i="136"/>
  <c r="AF487" i="136"/>
  <c r="AE487" i="136"/>
  <c r="AD487" i="136"/>
  <c r="AC487" i="136"/>
  <c r="AB487" i="136"/>
  <c r="AA487" i="136"/>
  <c r="Z487" i="136"/>
  <c r="AH464" i="136"/>
  <c r="AG464" i="136"/>
  <c r="AF464" i="136"/>
  <c r="AE464" i="136"/>
  <c r="AD464" i="136"/>
  <c r="AC464" i="136"/>
  <c r="AB464" i="136"/>
  <c r="AA464" i="136"/>
  <c r="Z464" i="136"/>
  <c r="AH441" i="136"/>
  <c r="AG441" i="136"/>
  <c r="AF441" i="136"/>
  <c r="AE441" i="136"/>
  <c r="AD441" i="136"/>
  <c r="AC441" i="136"/>
  <c r="AB441" i="136"/>
  <c r="AA441" i="136"/>
  <c r="Z441" i="136"/>
  <c r="AH418" i="136"/>
  <c r="AG418" i="136"/>
  <c r="AF418" i="136"/>
  <c r="AE418" i="136"/>
  <c r="AD418" i="136"/>
  <c r="AC418" i="136"/>
  <c r="AB418" i="136"/>
  <c r="AA418" i="136"/>
  <c r="Z418" i="136"/>
  <c r="AH395" i="136"/>
  <c r="AG395" i="136"/>
  <c r="AF395" i="136"/>
  <c r="AE395" i="136"/>
  <c r="AD395" i="136"/>
  <c r="AC395" i="136"/>
  <c r="AB395" i="136"/>
  <c r="AA395" i="136"/>
  <c r="Z395" i="136"/>
  <c r="AH372" i="136"/>
  <c r="AG372" i="136"/>
  <c r="AF372" i="136"/>
  <c r="AE372" i="136"/>
  <c r="AD372" i="136"/>
  <c r="AC372" i="136"/>
  <c r="AB372" i="136"/>
  <c r="AA372" i="136"/>
  <c r="Z372" i="136"/>
  <c r="AH349" i="136"/>
  <c r="AG349" i="136"/>
  <c r="AF349" i="136"/>
  <c r="AE349" i="136"/>
  <c r="AD349" i="136"/>
  <c r="AC349" i="136"/>
  <c r="AB349" i="136"/>
  <c r="AA349" i="136"/>
  <c r="Z349" i="136"/>
  <c r="AH326" i="136"/>
  <c r="AG326" i="136"/>
  <c r="AF326" i="136"/>
  <c r="AE326" i="136"/>
  <c r="AD326" i="136"/>
  <c r="AC326" i="136"/>
  <c r="AB326" i="136"/>
  <c r="AA326" i="136"/>
  <c r="Z326" i="136"/>
  <c r="AH303" i="136"/>
  <c r="AG303" i="136"/>
  <c r="AF303" i="136"/>
  <c r="AE303" i="136"/>
  <c r="AD303" i="136"/>
  <c r="AC303" i="136"/>
  <c r="AB303" i="136"/>
  <c r="AA303" i="136"/>
  <c r="Z303" i="136"/>
  <c r="AH280" i="136"/>
  <c r="AG280" i="136"/>
  <c r="AF280" i="136"/>
  <c r="AE280" i="136"/>
  <c r="AD280" i="136"/>
  <c r="AC280" i="136"/>
  <c r="AB280" i="136"/>
  <c r="AA280" i="136"/>
  <c r="Z280" i="136"/>
  <c r="AH257" i="136"/>
  <c r="AG257" i="136"/>
  <c r="AF257" i="136"/>
  <c r="AE257" i="136"/>
  <c r="AD257" i="136"/>
  <c r="AC257" i="136"/>
  <c r="AB257" i="136"/>
  <c r="AA257" i="136"/>
  <c r="Z257" i="136"/>
  <c r="AH234" i="136"/>
  <c r="AG234" i="136"/>
  <c r="AF234" i="136"/>
  <c r="AE234" i="136"/>
  <c r="AD234" i="136"/>
  <c r="AC234" i="136"/>
  <c r="AB234" i="136"/>
  <c r="AA234" i="136"/>
  <c r="Z234" i="136"/>
  <c r="AH211" i="136"/>
  <c r="AG211" i="136"/>
  <c r="AF211" i="136"/>
  <c r="AE211" i="136"/>
  <c r="AD211" i="136"/>
  <c r="AC211" i="136"/>
  <c r="AB211" i="136"/>
  <c r="AA211" i="136"/>
  <c r="Z211" i="136"/>
  <c r="AH188" i="136"/>
  <c r="AG188" i="136"/>
  <c r="AF188" i="136"/>
  <c r="AE188" i="136"/>
  <c r="AD188" i="136"/>
  <c r="AC188" i="136"/>
  <c r="AB188" i="136"/>
  <c r="AA188" i="136"/>
  <c r="Z188" i="136"/>
  <c r="AH165" i="136"/>
  <c r="AG165" i="136"/>
  <c r="AF165" i="136"/>
  <c r="AE165" i="136"/>
  <c r="AD165" i="136"/>
  <c r="AC165" i="136"/>
  <c r="AB165" i="136"/>
  <c r="AA165" i="136"/>
  <c r="Z165" i="136"/>
  <c r="AH142" i="136"/>
  <c r="AG142" i="136"/>
  <c r="AF142" i="136"/>
  <c r="AE142" i="136"/>
  <c r="AD142" i="136"/>
  <c r="AC142" i="136"/>
  <c r="AB142" i="136"/>
  <c r="AA142" i="136"/>
  <c r="Z142" i="136"/>
  <c r="AH119" i="136"/>
  <c r="AG119" i="136"/>
  <c r="AF119" i="136"/>
  <c r="AE119" i="136"/>
  <c r="AD119" i="136"/>
  <c r="AC119" i="136"/>
  <c r="AB119" i="136"/>
  <c r="AA119" i="136"/>
  <c r="Z119" i="136"/>
  <c r="AH96" i="136"/>
  <c r="AG96" i="136"/>
  <c r="AF96" i="136"/>
  <c r="AE96" i="136"/>
  <c r="AD96" i="136"/>
  <c r="AC96" i="136"/>
  <c r="AB96" i="136"/>
  <c r="AA96" i="136"/>
  <c r="Z96" i="136"/>
  <c r="AH73" i="136"/>
  <c r="AG73" i="136"/>
  <c r="AF73" i="136"/>
  <c r="AE73" i="136"/>
  <c r="AD73" i="136"/>
  <c r="AC73" i="136"/>
  <c r="AB73" i="136"/>
  <c r="AA73" i="136"/>
  <c r="Z73" i="136"/>
  <c r="AH50" i="136"/>
  <c r="AG50" i="136"/>
  <c r="AF50" i="136"/>
  <c r="AE50" i="136"/>
  <c r="AD50" i="136"/>
  <c r="AC50" i="136"/>
  <c r="AB50" i="136"/>
  <c r="AA50" i="136"/>
  <c r="Z50" i="136"/>
  <c r="AH27" i="136"/>
  <c r="AG27" i="136"/>
  <c r="AF27" i="136"/>
  <c r="AE27" i="136"/>
  <c r="AD27" i="136"/>
  <c r="AC27" i="136"/>
  <c r="AB27" i="136"/>
  <c r="AA27" i="136"/>
  <c r="Z27" i="136"/>
  <c r="Y533" i="136"/>
  <c r="X533" i="136"/>
  <c r="W533" i="136"/>
  <c r="V533" i="136"/>
  <c r="U533" i="136"/>
  <c r="T533" i="136"/>
  <c r="S533" i="136"/>
  <c r="R533" i="136"/>
  <c r="Q533" i="136"/>
  <c r="P533" i="136"/>
  <c r="O533" i="136"/>
  <c r="Y510" i="136"/>
  <c r="X510" i="136"/>
  <c r="W510" i="136"/>
  <c r="V510" i="136"/>
  <c r="U510" i="136"/>
  <c r="T510" i="136"/>
  <c r="S510" i="136"/>
  <c r="R510" i="136"/>
  <c r="Q510" i="136"/>
  <c r="P510" i="136"/>
  <c r="O510" i="136"/>
  <c r="Y487" i="136"/>
  <c r="X487" i="136"/>
  <c r="W487" i="136"/>
  <c r="V487" i="136"/>
  <c r="U487" i="136"/>
  <c r="T487" i="136"/>
  <c r="S487" i="136"/>
  <c r="R487" i="136"/>
  <c r="Q487" i="136"/>
  <c r="P487" i="136"/>
  <c r="O487" i="136"/>
  <c r="Y464" i="136"/>
  <c r="X464" i="136"/>
  <c r="W464" i="136"/>
  <c r="V464" i="136"/>
  <c r="U464" i="136"/>
  <c r="T464" i="136"/>
  <c r="S464" i="136"/>
  <c r="R464" i="136"/>
  <c r="Q464" i="136"/>
  <c r="P464" i="136"/>
  <c r="O464" i="136"/>
  <c r="Y441" i="136"/>
  <c r="X441" i="136"/>
  <c r="W441" i="136"/>
  <c r="V441" i="136"/>
  <c r="U441" i="136"/>
  <c r="T441" i="136"/>
  <c r="S441" i="136"/>
  <c r="R441" i="136"/>
  <c r="Q441" i="136"/>
  <c r="P441" i="136"/>
  <c r="O441" i="136"/>
  <c r="Y418" i="136"/>
  <c r="X418" i="136"/>
  <c r="W418" i="136"/>
  <c r="V418" i="136"/>
  <c r="U418" i="136"/>
  <c r="T418" i="136"/>
  <c r="S418" i="136"/>
  <c r="R418" i="136"/>
  <c r="Q418" i="136"/>
  <c r="P418" i="136"/>
  <c r="O418" i="136"/>
  <c r="Y395" i="136"/>
  <c r="X395" i="136"/>
  <c r="W395" i="136"/>
  <c r="V395" i="136"/>
  <c r="U395" i="136"/>
  <c r="T395" i="136"/>
  <c r="S395" i="136"/>
  <c r="R395" i="136"/>
  <c r="Q395" i="136"/>
  <c r="P395" i="136"/>
  <c r="O395" i="136"/>
  <c r="Y372" i="136"/>
  <c r="X372" i="136"/>
  <c r="W372" i="136"/>
  <c r="V372" i="136"/>
  <c r="U372" i="136"/>
  <c r="T372" i="136"/>
  <c r="S372" i="136"/>
  <c r="R372" i="136"/>
  <c r="Q372" i="136"/>
  <c r="P372" i="136"/>
  <c r="O372" i="136"/>
  <c r="Y349" i="136"/>
  <c r="X349" i="136"/>
  <c r="W349" i="136"/>
  <c r="V349" i="136"/>
  <c r="U349" i="136"/>
  <c r="T349" i="136"/>
  <c r="S349" i="136"/>
  <c r="R349" i="136"/>
  <c r="Q349" i="136"/>
  <c r="P349" i="136"/>
  <c r="O349" i="136"/>
  <c r="Y326" i="136"/>
  <c r="X326" i="136"/>
  <c r="W326" i="136"/>
  <c r="V326" i="136"/>
  <c r="U326" i="136"/>
  <c r="T326" i="136"/>
  <c r="S326" i="136"/>
  <c r="R326" i="136"/>
  <c r="Q326" i="136"/>
  <c r="P326" i="136"/>
  <c r="O326" i="136"/>
  <c r="Y303" i="136"/>
  <c r="X303" i="136"/>
  <c r="W303" i="136"/>
  <c r="V303" i="136"/>
  <c r="U303" i="136"/>
  <c r="T303" i="136"/>
  <c r="S303" i="136"/>
  <c r="R303" i="136"/>
  <c r="Q303" i="136"/>
  <c r="P303" i="136"/>
  <c r="O303" i="136"/>
  <c r="Y280" i="136"/>
  <c r="X280" i="136"/>
  <c r="W280" i="136"/>
  <c r="V280" i="136"/>
  <c r="U280" i="136"/>
  <c r="T280" i="136"/>
  <c r="S280" i="136"/>
  <c r="R280" i="136"/>
  <c r="Q280" i="136"/>
  <c r="P280" i="136"/>
  <c r="O280" i="136"/>
  <c r="Y257" i="136"/>
  <c r="X257" i="136"/>
  <c r="W257" i="136"/>
  <c r="V257" i="136"/>
  <c r="U257" i="136"/>
  <c r="T257" i="136"/>
  <c r="S257" i="136"/>
  <c r="R257" i="136"/>
  <c r="Q257" i="136"/>
  <c r="P257" i="136"/>
  <c r="O257" i="136"/>
  <c r="Y234" i="136"/>
  <c r="X234" i="136"/>
  <c r="W234" i="136"/>
  <c r="V234" i="136"/>
  <c r="U234" i="136"/>
  <c r="T234" i="136"/>
  <c r="S234" i="136"/>
  <c r="R234" i="136"/>
  <c r="Q234" i="136"/>
  <c r="P234" i="136"/>
  <c r="O234" i="136"/>
  <c r="Y211" i="136"/>
  <c r="X211" i="136"/>
  <c r="W211" i="136"/>
  <c r="V211" i="136"/>
  <c r="U211" i="136"/>
  <c r="T211" i="136"/>
  <c r="S211" i="136"/>
  <c r="R211" i="136"/>
  <c r="Q211" i="136"/>
  <c r="P211" i="136"/>
  <c r="O211" i="136"/>
  <c r="Y188" i="136"/>
  <c r="X188" i="136"/>
  <c r="W188" i="136"/>
  <c r="V188" i="136"/>
  <c r="U188" i="136"/>
  <c r="T188" i="136"/>
  <c r="S188" i="136"/>
  <c r="R188" i="136"/>
  <c r="Q188" i="136"/>
  <c r="P188" i="136"/>
  <c r="O188" i="136"/>
  <c r="Y165" i="136"/>
  <c r="X165" i="136"/>
  <c r="W165" i="136"/>
  <c r="V165" i="136"/>
  <c r="U165" i="136"/>
  <c r="T165" i="136"/>
  <c r="S165" i="136"/>
  <c r="R165" i="136"/>
  <c r="Q165" i="136"/>
  <c r="P165" i="136"/>
  <c r="O165" i="136"/>
  <c r="Y142" i="136"/>
  <c r="X142" i="136"/>
  <c r="W142" i="136"/>
  <c r="V142" i="136"/>
  <c r="U142" i="136"/>
  <c r="T142" i="136"/>
  <c r="S142" i="136"/>
  <c r="R142" i="136"/>
  <c r="Q142" i="136"/>
  <c r="P142" i="136"/>
  <c r="O142" i="136"/>
  <c r="Y119" i="136"/>
  <c r="X119" i="136"/>
  <c r="W119" i="136"/>
  <c r="V119" i="136"/>
  <c r="U119" i="136"/>
  <c r="T119" i="136"/>
  <c r="S119" i="136"/>
  <c r="R119" i="136"/>
  <c r="Q119" i="136"/>
  <c r="P119" i="136"/>
  <c r="O119" i="136"/>
  <c r="Y96" i="136"/>
  <c r="X96" i="136"/>
  <c r="W96" i="136"/>
  <c r="V96" i="136"/>
  <c r="U96" i="136"/>
  <c r="T96" i="136"/>
  <c r="S96" i="136"/>
  <c r="R96" i="136"/>
  <c r="Q96" i="136"/>
  <c r="P96" i="136"/>
  <c r="O96" i="136"/>
  <c r="Y73" i="136"/>
  <c r="X73" i="136"/>
  <c r="W73" i="136"/>
  <c r="V73" i="136"/>
  <c r="U73" i="136"/>
  <c r="T73" i="136"/>
  <c r="S73" i="136"/>
  <c r="R73" i="136"/>
  <c r="Q73" i="136"/>
  <c r="P73" i="136"/>
  <c r="O73" i="136"/>
  <c r="Y50" i="136"/>
  <c r="X50" i="136"/>
  <c r="W50" i="136"/>
  <c r="V50" i="136"/>
  <c r="U50" i="136"/>
  <c r="T50" i="136"/>
  <c r="S50" i="136"/>
  <c r="R50" i="136"/>
  <c r="Q50" i="136"/>
  <c r="P50" i="136"/>
  <c r="O50" i="136"/>
  <c r="Y27" i="136"/>
  <c r="X27" i="136"/>
  <c r="W27" i="136"/>
  <c r="V27" i="136"/>
  <c r="U27" i="136"/>
  <c r="T27" i="136"/>
  <c r="S27" i="136"/>
  <c r="R27" i="136"/>
  <c r="Q27" i="136"/>
  <c r="P27" i="136"/>
  <c r="O27" i="136"/>
  <c r="N533" i="136"/>
  <c r="M533" i="136"/>
  <c r="L533" i="136"/>
  <c r="K533" i="136"/>
  <c r="J533" i="136"/>
  <c r="I533" i="136"/>
  <c r="H533" i="136"/>
  <c r="G533" i="136"/>
  <c r="F533" i="136"/>
  <c r="E533" i="136"/>
  <c r="D533" i="136"/>
  <c r="N510" i="136"/>
  <c r="M510" i="136"/>
  <c r="L510" i="136"/>
  <c r="K510" i="136"/>
  <c r="J510" i="136"/>
  <c r="I510" i="136"/>
  <c r="H510" i="136"/>
  <c r="G510" i="136"/>
  <c r="F510" i="136"/>
  <c r="E510" i="136"/>
  <c r="D510" i="136"/>
  <c r="N487" i="136"/>
  <c r="M487" i="136"/>
  <c r="L487" i="136"/>
  <c r="K487" i="136"/>
  <c r="J487" i="136"/>
  <c r="I487" i="136"/>
  <c r="H487" i="136"/>
  <c r="G487" i="136"/>
  <c r="F487" i="136"/>
  <c r="E487" i="136"/>
  <c r="D487" i="136"/>
  <c r="N464" i="136"/>
  <c r="M464" i="136"/>
  <c r="L464" i="136"/>
  <c r="K464" i="136"/>
  <c r="J464" i="136"/>
  <c r="I464" i="136"/>
  <c r="H464" i="136"/>
  <c r="G464" i="136"/>
  <c r="F464" i="136"/>
  <c r="E464" i="136"/>
  <c r="D464" i="136"/>
  <c r="N441" i="136"/>
  <c r="M441" i="136"/>
  <c r="L441" i="136"/>
  <c r="K441" i="136"/>
  <c r="J441" i="136"/>
  <c r="I441" i="136"/>
  <c r="H441" i="136"/>
  <c r="G441" i="136"/>
  <c r="F441" i="136"/>
  <c r="E441" i="136"/>
  <c r="D441" i="136"/>
  <c r="N418" i="136"/>
  <c r="M418" i="136"/>
  <c r="L418" i="136"/>
  <c r="K418" i="136"/>
  <c r="J418" i="136"/>
  <c r="I418" i="136"/>
  <c r="H418" i="136"/>
  <c r="G418" i="136"/>
  <c r="F418" i="136"/>
  <c r="E418" i="136"/>
  <c r="D418" i="136"/>
  <c r="N395" i="136"/>
  <c r="M395" i="136"/>
  <c r="L395" i="136"/>
  <c r="K395" i="136"/>
  <c r="J395" i="136"/>
  <c r="I395" i="136"/>
  <c r="H395" i="136"/>
  <c r="G395" i="136"/>
  <c r="F395" i="136"/>
  <c r="E395" i="136"/>
  <c r="D395" i="136"/>
  <c r="N372" i="136"/>
  <c r="M372" i="136"/>
  <c r="L372" i="136"/>
  <c r="K372" i="136"/>
  <c r="J372" i="136"/>
  <c r="I372" i="136"/>
  <c r="H372" i="136"/>
  <c r="G372" i="136"/>
  <c r="F372" i="136"/>
  <c r="E372" i="136"/>
  <c r="D372" i="136"/>
  <c r="N349" i="136"/>
  <c r="M349" i="136"/>
  <c r="L349" i="136"/>
  <c r="K349" i="136"/>
  <c r="J349" i="136"/>
  <c r="I349" i="136"/>
  <c r="H349" i="136"/>
  <c r="G349" i="136"/>
  <c r="F349" i="136"/>
  <c r="E349" i="136"/>
  <c r="D349" i="136"/>
  <c r="N326" i="136"/>
  <c r="M326" i="136"/>
  <c r="L326" i="136"/>
  <c r="K326" i="136"/>
  <c r="J326" i="136"/>
  <c r="I326" i="136"/>
  <c r="H326" i="136"/>
  <c r="G326" i="136"/>
  <c r="F326" i="136"/>
  <c r="E326" i="136"/>
  <c r="D326" i="136"/>
  <c r="N303" i="136"/>
  <c r="M303" i="136"/>
  <c r="L303" i="136"/>
  <c r="K303" i="136"/>
  <c r="J303" i="136"/>
  <c r="I303" i="136"/>
  <c r="H303" i="136"/>
  <c r="G303" i="136"/>
  <c r="F303" i="136"/>
  <c r="E303" i="136"/>
  <c r="D303" i="136"/>
  <c r="N280" i="136"/>
  <c r="M280" i="136"/>
  <c r="L280" i="136"/>
  <c r="K280" i="136"/>
  <c r="J280" i="136"/>
  <c r="I280" i="136"/>
  <c r="H280" i="136"/>
  <c r="G280" i="136"/>
  <c r="F280" i="136"/>
  <c r="E280" i="136"/>
  <c r="D280" i="136"/>
  <c r="N257" i="136"/>
  <c r="M257" i="136"/>
  <c r="L257" i="136"/>
  <c r="K257" i="136"/>
  <c r="J257" i="136"/>
  <c r="I257" i="136"/>
  <c r="H257" i="136"/>
  <c r="G257" i="136"/>
  <c r="F257" i="136"/>
  <c r="E257" i="136"/>
  <c r="D257" i="136"/>
  <c r="N234" i="136"/>
  <c r="M234" i="136"/>
  <c r="L234" i="136"/>
  <c r="K234" i="136"/>
  <c r="J234" i="136"/>
  <c r="I234" i="136"/>
  <c r="H234" i="136"/>
  <c r="G234" i="136"/>
  <c r="F234" i="136"/>
  <c r="E234" i="136"/>
  <c r="D234" i="136"/>
  <c r="N211" i="136"/>
  <c r="M211" i="136"/>
  <c r="L211" i="136"/>
  <c r="K211" i="136"/>
  <c r="J211" i="136"/>
  <c r="I211" i="136"/>
  <c r="H211" i="136"/>
  <c r="G211" i="136"/>
  <c r="F211" i="136"/>
  <c r="E211" i="136"/>
  <c r="D211" i="136"/>
  <c r="N188" i="136"/>
  <c r="M188" i="136"/>
  <c r="L188" i="136"/>
  <c r="K188" i="136"/>
  <c r="J188" i="136"/>
  <c r="I188" i="136"/>
  <c r="H188" i="136"/>
  <c r="G188" i="136"/>
  <c r="F188" i="136"/>
  <c r="E188" i="136"/>
  <c r="D188" i="136"/>
  <c r="N165" i="136"/>
  <c r="M165" i="136"/>
  <c r="L165" i="136"/>
  <c r="K165" i="136"/>
  <c r="J165" i="136"/>
  <c r="I165" i="136"/>
  <c r="H165" i="136"/>
  <c r="G165" i="136"/>
  <c r="F165" i="136"/>
  <c r="E165" i="136"/>
  <c r="D165" i="136"/>
  <c r="N142" i="136"/>
  <c r="M142" i="136"/>
  <c r="L142" i="136"/>
  <c r="K142" i="136"/>
  <c r="J142" i="136"/>
  <c r="I142" i="136"/>
  <c r="H142" i="136"/>
  <c r="G142" i="136"/>
  <c r="F142" i="136"/>
  <c r="E142" i="136"/>
  <c r="D142" i="136"/>
  <c r="N119" i="136"/>
  <c r="M119" i="136"/>
  <c r="L119" i="136"/>
  <c r="K119" i="136"/>
  <c r="J119" i="136"/>
  <c r="I119" i="136"/>
  <c r="H119" i="136"/>
  <c r="G119" i="136"/>
  <c r="F119" i="136"/>
  <c r="E119" i="136"/>
  <c r="D119" i="136"/>
  <c r="N96" i="136"/>
  <c r="M96" i="136"/>
  <c r="L96" i="136"/>
  <c r="K96" i="136"/>
  <c r="J96" i="136"/>
  <c r="I96" i="136"/>
  <c r="H96" i="136"/>
  <c r="G96" i="136"/>
  <c r="F96" i="136"/>
  <c r="E96" i="136"/>
  <c r="D96" i="136"/>
  <c r="N73" i="136"/>
  <c r="M73" i="136"/>
  <c r="L73" i="136"/>
  <c r="K73" i="136"/>
  <c r="J73" i="136"/>
  <c r="I73" i="136"/>
  <c r="H73" i="136"/>
  <c r="G73" i="136"/>
  <c r="F73" i="136"/>
  <c r="E73" i="136"/>
  <c r="D73" i="136"/>
  <c r="N50" i="136"/>
  <c r="M50" i="136"/>
  <c r="L50" i="136"/>
  <c r="K50" i="136"/>
  <c r="J50" i="136"/>
  <c r="I50" i="136"/>
  <c r="H50" i="136"/>
  <c r="G50" i="136"/>
  <c r="F50" i="136"/>
  <c r="E50" i="136"/>
  <c r="D50" i="136"/>
  <c r="N27" i="136"/>
  <c r="M27" i="136"/>
  <c r="L27" i="136"/>
  <c r="K27" i="136"/>
  <c r="J27" i="136"/>
  <c r="I27" i="136"/>
  <c r="H27" i="136"/>
  <c r="G27" i="136"/>
  <c r="F27" i="136"/>
  <c r="E27" i="136"/>
  <c r="D27" i="136"/>
  <c r="D149" i="147" l="1"/>
  <c r="E25" i="147"/>
  <c r="E4" i="147" s="1"/>
  <c r="E128" i="147"/>
  <c r="C27" i="136"/>
  <c r="AE4" i="136"/>
  <c r="AD4" i="136"/>
  <c r="AF4" i="136"/>
  <c r="N4" i="136"/>
  <c r="Y4" i="136"/>
  <c r="J4" i="136"/>
  <c r="L4" i="136"/>
  <c r="M4" i="136"/>
  <c r="X4" i="136"/>
  <c r="AC4" i="136"/>
  <c r="O4" i="136"/>
  <c r="F4" i="136"/>
  <c r="Q4" i="136"/>
  <c r="AH4" i="136"/>
  <c r="G4" i="136"/>
  <c r="R4" i="136"/>
  <c r="H4" i="136"/>
  <c r="S4" i="136"/>
  <c r="AG4" i="136"/>
  <c r="T4" i="136"/>
  <c r="E4" i="136"/>
  <c r="U4" i="136"/>
  <c r="Z4" i="136"/>
  <c r="P4" i="136"/>
  <c r="K4" i="136"/>
  <c r="V4" i="136"/>
  <c r="AA4" i="136"/>
  <c r="I4" i="136"/>
  <c r="W4" i="136"/>
  <c r="AB4" i="136"/>
  <c r="C349" i="136"/>
  <c r="C372" i="136"/>
  <c r="C395" i="136"/>
  <c r="C418" i="136"/>
  <c r="C464" i="136"/>
  <c r="C510" i="136"/>
  <c r="C533" i="136"/>
  <c r="C487" i="136"/>
  <c r="C441" i="136"/>
  <c r="C326" i="136"/>
  <c r="C303" i="136"/>
  <c r="C280" i="136"/>
  <c r="C257" i="136"/>
  <c r="C234" i="136"/>
  <c r="C211" i="136"/>
  <c r="C188" i="136"/>
  <c r="C165" i="136"/>
  <c r="C96" i="136"/>
  <c r="C142" i="136"/>
  <c r="C119" i="136"/>
  <c r="C73" i="136"/>
  <c r="C50" i="136"/>
  <c r="D8" i="105"/>
  <c r="F8" i="105"/>
  <c r="D25" i="147" l="1"/>
  <c r="D128" i="147"/>
  <c r="C149" i="147"/>
  <c r="C128" i="147" s="1"/>
  <c r="I27" i="105"/>
  <c r="I9" i="105" s="1"/>
  <c r="E27" i="105"/>
  <c r="E9" i="105" s="1"/>
  <c r="H27" i="105"/>
  <c r="H9" i="105" s="1"/>
  <c r="D27" i="105"/>
  <c r="D9" i="105" s="1"/>
  <c r="G27" i="105"/>
  <c r="G9" i="105" s="1"/>
  <c r="F27" i="105"/>
  <c r="F9" i="105" s="1"/>
  <c r="C26" i="136"/>
  <c r="C4" i="136" s="1"/>
  <c r="D4" i="136"/>
  <c r="J27" i="105" s="1"/>
  <c r="J9" i="105" s="1"/>
  <c r="E8" i="105"/>
  <c r="G8" i="105"/>
  <c r="H10" i="38"/>
  <c r="C25" i="147" l="1"/>
  <c r="C4" i="147" s="1"/>
  <c r="D4" i="147"/>
  <c r="G33" i="146"/>
  <c r="G17" i="120" s="1"/>
  <c r="G10" i="120" s="1"/>
  <c r="H17" i="8" s="1"/>
  <c r="G11" i="146"/>
  <c r="G4" i="146" s="1"/>
  <c r="C24" i="88"/>
  <c r="B24" i="88"/>
  <c r="C6" i="88"/>
  <c r="B6" i="88"/>
  <c r="H9" i="38"/>
  <c r="H7" i="38" l="1"/>
  <c r="H8" i="38" l="1"/>
  <c r="H6" i="38" l="1"/>
  <c r="F6" i="134"/>
  <c r="G6" i="134"/>
  <c r="I6" i="134"/>
  <c r="J6" i="134"/>
  <c r="K6" i="134"/>
  <c r="L6" i="134"/>
  <c r="M6" i="134"/>
  <c r="O6" i="134"/>
  <c r="P6" i="134"/>
  <c r="C7" i="134"/>
  <c r="D7" i="134"/>
  <c r="E7" i="134"/>
  <c r="H7" i="134"/>
  <c r="N7" i="134"/>
  <c r="C8" i="134"/>
  <c r="D8" i="134"/>
  <c r="E8" i="134"/>
  <c r="H8" i="134"/>
  <c r="N8" i="134"/>
  <c r="N6" i="134" s="1"/>
  <c r="C9" i="134"/>
  <c r="D9" i="134"/>
  <c r="E9" i="134"/>
  <c r="H9" i="134"/>
  <c r="N9" i="134"/>
  <c r="C10" i="134"/>
  <c r="D10" i="134"/>
  <c r="E10" i="134"/>
  <c r="H10" i="134"/>
  <c r="N10" i="134"/>
  <c r="C11" i="134"/>
  <c r="D11" i="134"/>
  <c r="E11" i="134"/>
  <c r="H11" i="134"/>
  <c r="N11" i="134"/>
  <c r="C12" i="134"/>
  <c r="D12" i="134"/>
  <c r="E12" i="134"/>
  <c r="H12" i="134"/>
  <c r="N12" i="134"/>
  <c r="C13" i="134"/>
  <c r="D13" i="134"/>
  <c r="E13" i="134"/>
  <c r="H13" i="134"/>
  <c r="N13" i="134"/>
  <c r="C14" i="134"/>
  <c r="D14" i="134"/>
  <c r="E14" i="134"/>
  <c r="H14" i="134"/>
  <c r="N14" i="134"/>
  <c r="C15" i="134"/>
  <c r="D15" i="134"/>
  <c r="E15" i="134"/>
  <c r="H15" i="134"/>
  <c r="N15" i="134"/>
  <c r="C16" i="134"/>
  <c r="D16" i="134"/>
  <c r="E16" i="134"/>
  <c r="B16" i="134" s="1"/>
  <c r="H16" i="134"/>
  <c r="N16" i="134"/>
  <c r="C17" i="134"/>
  <c r="D17" i="134"/>
  <c r="E17" i="134"/>
  <c r="H17" i="134"/>
  <c r="N17" i="134"/>
  <c r="C18" i="134"/>
  <c r="D18" i="134"/>
  <c r="E18" i="134"/>
  <c r="H18" i="134"/>
  <c r="N18" i="134"/>
  <c r="E5" i="133"/>
  <c r="F5" i="133"/>
  <c r="G5" i="133"/>
  <c r="H5" i="133"/>
  <c r="C6" i="132"/>
  <c r="G10" i="132"/>
  <c r="H10" i="132"/>
  <c r="I10" i="132"/>
  <c r="B10" i="134" l="1"/>
  <c r="B17" i="134"/>
  <c r="B18" i="134"/>
  <c r="B12" i="134"/>
  <c r="H6" i="134"/>
  <c r="E6" i="134"/>
  <c r="B14" i="134"/>
  <c r="D6" i="134"/>
  <c r="B11" i="134"/>
  <c r="B13" i="134"/>
  <c r="B8" i="134"/>
  <c r="B15" i="134"/>
  <c r="B9" i="134"/>
  <c r="C6" i="134"/>
  <c r="B7" i="134"/>
  <c r="B6" i="134" l="1"/>
  <c r="C6" i="124"/>
  <c r="E8" i="77"/>
  <c r="G9" i="77"/>
  <c r="G8" i="77" s="1"/>
  <c r="G13" i="77"/>
  <c r="F13" i="77"/>
  <c r="F18" i="77"/>
  <c r="F10" i="77"/>
  <c r="F9" i="77" s="1"/>
  <c r="F8" i="77" s="1"/>
  <c r="F11" i="77"/>
  <c r="L5" i="5"/>
  <c r="F6" i="131" l="1"/>
  <c r="F7" i="131" s="1"/>
  <c r="F21" i="131" s="1"/>
  <c r="H6" i="131"/>
  <c r="H7" i="131" s="1"/>
  <c r="H21" i="131" s="1"/>
  <c r="I6" i="131"/>
  <c r="I7" i="131" s="1"/>
  <c r="I21" i="131" s="1"/>
  <c r="J6" i="131"/>
  <c r="J7" i="131" s="1"/>
  <c r="J21" i="131" s="1"/>
  <c r="L6" i="131"/>
  <c r="L7" i="131" s="1"/>
  <c r="L21" i="131" s="1"/>
  <c r="M6" i="131"/>
  <c r="M7" i="131" s="1"/>
  <c r="M21" i="131" s="1"/>
  <c r="D8" i="131"/>
  <c r="D22" i="131" s="1"/>
  <c r="D9" i="131"/>
  <c r="C9" i="131" s="1"/>
  <c r="G9" i="131"/>
  <c r="K9" i="131"/>
  <c r="D10" i="131"/>
  <c r="C10" i="131" s="1"/>
  <c r="G10" i="131"/>
  <c r="K10" i="131"/>
  <c r="D11" i="131"/>
  <c r="G11" i="131"/>
  <c r="G25" i="131" s="1"/>
  <c r="K11" i="131"/>
  <c r="D12" i="131"/>
  <c r="C12" i="131" s="1"/>
  <c r="G12" i="131"/>
  <c r="K12" i="131"/>
  <c r="D13" i="131"/>
  <c r="C13" i="131" s="1"/>
  <c r="G13" i="131"/>
  <c r="K13" i="131"/>
  <c r="D14" i="131"/>
  <c r="C14" i="131" s="1"/>
  <c r="G14" i="131"/>
  <c r="K14" i="131"/>
  <c r="D15" i="131"/>
  <c r="C15" i="131" s="1"/>
  <c r="G15" i="131"/>
  <c r="K15" i="131"/>
  <c r="D16" i="131"/>
  <c r="C16" i="131" s="1"/>
  <c r="G16" i="131"/>
  <c r="K16" i="131"/>
  <c r="D17" i="131"/>
  <c r="C17" i="131" s="1"/>
  <c r="G17" i="131"/>
  <c r="K17" i="131"/>
  <c r="D18" i="131"/>
  <c r="C18" i="131" s="1"/>
  <c r="G18" i="131"/>
  <c r="K18" i="131"/>
  <c r="D19" i="131"/>
  <c r="C19" i="131" s="1"/>
  <c r="G19" i="131"/>
  <c r="K19" i="131"/>
  <c r="D20" i="131"/>
  <c r="C20" i="131" s="1"/>
  <c r="G20" i="131"/>
  <c r="K20" i="131"/>
  <c r="E22" i="131"/>
  <c r="F22" i="131"/>
  <c r="G22" i="131"/>
  <c r="H22" i="131"/>
  <c r="I22" i="131"/>
  <c r="J22" i="131"/>
  <c r="K22" i="131"/>
  <c r="L22" i="131"/>
  <c r="M22" i="131"/>
  <c r="D23" i="131"/>
  <c r="C23" i="131" s="1"/>
  <c r="G23" i="131"/>
  <c r="K23" i="131"/>
  <c r="D24" i="131"/>
  <c r="C24" i="131" s="1"/>
  <c r="G24" i="131"/>
  <c r="K24" i="131"/>
  <c r="E25" i="131"/>
  <c r="F25" i="131"/>
  <c r="H25" i="131"/>
  <c r="I25" i="131"/>
  <c r="J25" i="131"/>
  <c r="L25" i="131"/>
  <c r="M25" i="131"/>
  <c r="E5" i="130"/>
  <c r="F5" i="130"/>
  <c r="F6" i="130" s="1"/>
  <c r="G6" i="130"/>
  <c r="H6" i="130"/>
  <c r="D7" i="130"/>
  <c r="C7" i="130" s="1"/>
  <c r="D8" i="130"/>
  <c r="C8" i="130" s="1"/>
  <c r="D9" i="130"/>
  <c r="C9" i="130" s="1"/>
  <c r="D10" i="130"/>
  <c r="C10" i="130" s="1"/>
  <c r="D11" i="130"/>
  <c r="D12" i="130"/>
  <c r="C12" i="130" s="1"/>
  <c r="D13" i="130"/>
  <c r="C13" i="130" s="1"/>
  <c r="C14" i="130"/>
  <c r="D14" i="130"/>
  <c r="D15" i="130"/>
  <c r="C15" i="130" s="1"/>
  <c r="D16" i="130"/>
  <c r="C16" i="130" s="1"/>
  <c r="D17" i="130"/>
  <c r="C17" i="130" s="1"/>
  <c r="D18" i="130"/>
  <c r="C18" i="130" s="1"/>
  <c r="D19" i="130"/>
  <c r="C19" i="130" s="1"/>
  <c r="D20" i="130"/>
  <c r="C20" i="130" s="1"/>
  <c r="D21" i="130"/>
  <c r="C21" i="130" s="1"/>
  <c r="E22" i="130"/>
  <c r="F22" i="130"/>
  <c r="H22" i="130"/>
  <c r="K25" i="131" l="1"/>
  <c r="D22" i="130"/>
  <c r="D25" i="131"/>
  <c r="E6" i="130"/>
  <c r="J5" i="130"/>
  <c r="G6" i="131"/>
  <c r="G7" i="131" s="1"/>
  <c r="G21" i="131" s="1"/>
  <c r="D6" i="131"/>
  <c r="C6" i="131" s="1"/>
  <c r="D5" i="130"/>
  <c r="D7" i="131"/>
  <c r="D21" i="131" s="1"/>
  <c r="C11" i="131"/>
  <c r="C25" i="131" s="1"/>
  <c r="C8" i="131"/>
  <c r="K6" i="131"/>
  <c r="K7" i="131" s="1"/>
  <c r="K21" i="131" s="1"/>
  <c r="E7" i="131"/>
  <c r="E21" i="131" s="1"/>
  <c r="C11" i="130"/>
  <c r="C22" i="130" s="1"/>
  <c r="C22" i="131" l="1"/>
  <c r="F17" i="1"/>
  <c r="G17" i="1" s="1"/>
  <c r="H17" i="1" s="1"/>
  <c r="D6" i="130"/>
  <c r="C5" i="130"/>
  <c r="C6" i="130" s="1"/>
  <c r="C7" i="131"/>
  <c r="F13" i="1" s="1"/>
  <c r="F9" i="1"/>
  <c r="F8" i="1"/>
  <c r="G8" i="1" s="1"/>
  <c r="H8" i="1" s="1"/>
  <c r="F7" i="77"/>
  <c r="F6" i="1"/>
  <c r="G13" i="1" l="1"/>
  <c r="H13" i="1" s="1"/>
  <c r="F16" i="1"/>
  <c r="G16" i="1" s="1"/>
  <c r="H16" i="1" s="1"/>
  <c r="F10" i="1"/>
  <c r="G10" i="1" s="1"/>
  <c r="H10" i="1" s="1"/>
  <c r="G9" i="1"/>
  <c r="H9" i="1" s="1"/>
  <c r="F21" i="1"/>
  <c r="G21" i="1" s="1"/>
  <c r="H21" i="1" s="1"/>
  <c r="C21" i="131"/>
  <c r="F12" i="1"/>
  <c r="F11" i="1"/>
  <c r="H81" i="9"/>
  <c r="F14" i="1" l="1"/>
  <c r="G14" i="1" s="1"/>
  <c r="H14" i="1" s="1"/>
  <c r="G11" i="1"/>
  <c r="H11" i="1" s="1"/>
  <c r="G12" i="1"/>
  <c r="H12" i="1" s="1"/>
  <c r="F15" i="1"/>
  <c r="G15" i="1" s="1"/>
  <c r="H15" i="1" s="1"/>
  <c r="I9" i="5" l="1"/>
  <c r="H9" i="5"/>
  <c r="I8" i="5"/>
  <c r="H8" i="5"/>
  <c r="I7" i="5"/>
  <c r="H7" i="5"/>
  <c r="I6" i="5"/>
  <c r="H6" i="5"/>
  <c r="B6" i="129"/>
  <c r="E6" i="129"/>
  <c r="E5" i="129" s="1"/>
  <c r="B14" i="129"/>
  <c r="E14" i="129"/>
  <c r="B20" i="129"/>
  <c r="E20" i="129"/>
  <c r="B5" i="129" l="1"/>
  <c r="C20" i="129" s="1"/>
  <c r="C14" i="129"/>
  <c r="F6" i="129"/>
  <c r="F20" i="129"/>
  <c r="F14" i="129"/>
  <c r="C6" i="129"/>
  <c r="C5" i="129" s="1"/>
  <c r="F5" i="129" l="1"/>
  <c r="F6" i="128" l="1"/>
  <c r="N6" i="128"/>
  <c r="F25" i="128"/>
  <c r="N25" i="128"/>
  <c r="E33" i="128"/>
  <c r="F33" i="128"/>
  <c r="H33" i="128"/>
  <c r="J33" i="128"/>
  <c r="J32" i="128" s="1"/>
  <c r="L33" i="128"/>
  <c r="L32" i="128" s="1"/>
  <c r="O33" i="128"/>
  <c r="Q33" i="128"/>
  <c r="E34" i="128"/>
  <c r="O34" i="128"/>
  <c r="D34" i="128" s="1"/>
  <c r="E35" i="128"/>
  <c r="O35" i="128"/>
  <c r="E36" i="128"/>
  <c r="O36" i="128"/>
  <c r="F37" i="128"/>
  <c r="H37" i="128"/>
  <c r="H32" i="128" s="1"/>
  <c r="J37" i="128"/>
  <c r="L37" i="128"/>
  <c r="P37" i="128"/>
  <c r="Q37" i="128"/>
  <c r="E38" i="128"/>
  <c r="D38" i="128" s="1"/>
  <c r="O38" i="128"/>
  <c r="E39" i="128"/>
  <c r="O39" i="128"/>
  <c r="E40" i="128"/>
  <c r="D40" i="128" s="1"/>
  <c r="O40" i="128"/>
  <c r="E41" i="128"/>
  <c r="O41" i="128"/>
  <c r="F42" i="128"/>
  <c r="H42" i="128"/>
  <c r="J42" i="128"/>
  <c r="L42" i="128"/>
  <c r="P42" i="128"/>
  <c r="O42" i="128" s="1"/>
  <c r="Q42" i="128"/>
  <c r="E43" i="128"/>
  <c r="D43" i="128" s="1"/>
  <c r="O43" i="128"/>
  <c r="E44" i="128"/>
  <c r="O44" i="128"/>
  <c r="E45" i="128"/>
  <c r="O45" i="128"/>
  <c r="D46" i="128"/>
  <c r="E46" i="128"/>
  <c r="O46" i="128"/>
  <c r="E47" i="128"/>
  <c r="O47" i="128"/>
  <c r="D36" i="128" l="1"/>
  <c r="D39" i="128"/>
  <c r="D35" i="128"/>
  <c r="D45" i="128"/>
  <c r="F32" i="128"/>
  <c r="D47" i="128"/>
  <c r="D41" i="128"/>
  <c r="N5" i="128"/>
  <c r="D44" i="128"/>
  <c r="D42" i="128" s="1"/>
  <c r="P32" i="128"/>
  <c r="Q32" i="128"/>
  <c r="F5" i="128"/>
  <c r="D37" i="128"/>
  <c r="D33" i="128"/>
  <c r="E37" i="128"/>
  <c r="E42" i="128"/>
  <c r="O37" i="128"/>
  <c r="O32" i="128" s="1"/>
  <c r="D32" i="128" l="1"/>
  <c r="E32" i="128"/>
  <c r="F67" i="9" l="1"/>
  <c r="H67" i="9" s="1"/>
  <c r="E67" i="9"/>
  <c r="G67" i="9" s="1"/>
  <c r="E68" i="9"/>
  <c r="E9" i="103" l="1"/>
  <c r="G9" i="103"/>
  <c r="H9" i="103"/>
  <c r="I9" i="103"/>
  <c r="J9" i="103"/>
  <c r="K9" i="103"/>
  <c r="Q9" i="103"/>
  <c r="S9" i="103"/>
  <c r="T9" i="103"/>
  <c r="U9" i="103"/>
  <c r="V9" i="103"/>
  <c r="W9" i="103"/>
  <c r="AC9" i="103"/>
  <c r="AE9" i="103"/>
  <c r="AF9" i="103"/>
  <c r="AG9" i="103"/>
  <c r="AH9" i="103"/>
  <c r="E8" i="103"/>
  <c r="K8" i="103"/>
  <c r="M8" i="103"/>
  <c r="N8" i="103"/>
  <c r="O8" i="103"/>
  <c r="P8" i="103"/>
  <c r="Q8" i="103"/>
  <c r="W8" i="103"/>
  <c r="Y8" i="103"/>
  <c r="Z8" i="103"/>
  <c r="AA8" i="103"/>
  <c r="AB8" i="103"/>
  <c r="AC8" i="103"/>
  <c r="E7" i="103"/>
  <c r="F7" i="103"/>
  <c r="G7" i="103"/>
  <c r="H7" i="103"/>
  <c r="I7" i="103"/>
  <c r="Q7" i="103"/>
  <c r="R7" i="103"/>
  <c r="S7" i="103"/>
  <c r="T7" i="103"/>
  <c r="U7" i="103"/>
  <c r="AC7" i="103"/>
  <c r="AD7" i="103"/>
  <c r="AE7" i="103"/>
  <c r="AF7" i="103"/>
  <c r="AG7" i="103"/>
  <c r="K6" i="103"/>
  <c r="L6" i="103"/>
  <c r="M6" i="103"/>
  <c r="N6" i="103"/>
  <c r="W6" i="103"/>
  <c r="X6" i="103"/>
  <c r="Y6" i="103"/>
  <c r="Z6" i="103"/>
  <c r="D6" i="103"/>
  <c r="J8" i="104" s="1"/>
  <c r="E5" i="103"/>
  <c r="F5" i="103"/>
  <c r="G5" i="103"/>
  <c r="P5" i="103"/>
  <c r="Q5" i="103"/>
  <c r="R5" i="103"/>
  <c r="S5" i="103"/>
  <c r="AB5" i="103"/>
  <c r="AC5" i="103"/>
  <c r="AD5" i="103"/>
  <c r="AE5" i="103"/>
  <c r="D30" i="121"/>
  <c r="E36" i="121"/>
  <c r="C36" i="121" s="1"/>
  <c r="E34" i="121"/>
  <c r="E12" i="121" s="1"/>
  <c r="D34" i="121"/>
  <c r="E33" i="121"/>
  <c r="E11" i="121" s="1"/>
  <c r="D33" i="121"/>
  <c r="F32" i="121"/>
  <c r="F10" i="121" s="1"/>
  <c r="D32" i="121"/>
  <c r="F31" i="121"/>
  <c r="F9" i="121" s="1"/>
  <c r="D31" i="121"/>
  <c r="E30" i="121"/>
  <c r="E8" i="121" s="1"/>
  <c r="F30" i="121"/>
  <c r="F8" i="121" s="1"/>
  <c r="E28" i="121"/>
  <c r="D28" i="121"/>
  <c r="F27" i="121"/>
  <c r="E7" i="151"/>
  <c r="F7" i="151"/>
  <c r="G7" i="151"/>
  <c r="H7" i="151"/>
  <c r="I7" i="151"/>
  <c r="J7" i="151"/>
  <c r="K7" i="151"/>
  <c r="L7" i="151"/>
  <c r="M7" i="151"/>
  <c r="N7" i="151"/>
  <c r="O7" i="151"/>
  <c r="P7" i="151"/>
  <c r="Q7" i="151"/>
  <c r="R7" i="151"/>
  <c r="S7" i="151"/>
  <c r="T7" i="151"/>
  <c r="U7" i="151"/>
  <c r="V7" i="151"/>
  <c r="W7" i="151"/>
  <c r="X7" i="151"/>
  <c r="Y7" i="151"/>
  <c r="Z7" i="151"/>
  <c r="AA7" i="151"/>
  <c r="AB7" i="151"/>
  <c r="AC7" i="151"/>
  <c r="AD7" i="151"/>
  <c r="AE7" i="151"/>
  <c r="AF7" i="151"/>
  <c r="AG7" i="151"/>
  <c r="AH7" i="151"/>
  <c r="E8" i="151"/>
  <c r="F8" i="151"/>
  <c r="G8" i="151"/>
  <c r="H8" i="151"/>
  <c r="I8" i="151"/>
  <c r="J8" i="151"/>
  <c r="K8" i="151"/>
  <c r="L8" i="151"/>
  <c r="M8" i="151"/>
  <c r="N8" i="151"/>
  <c r="O8" i="151"/>
  <c r="P8" i="151"/>
  <c r="Q8" i="151"/>
  <c r="R8" i="151"/>
  <c r="S8" i="151"/>
  <c r="T8" i="151"/>
  <c r="U8" i="151"/>
  <c r="V8" i="151"/>
  <c r="W8" i="151"/>
  <c r="X8" i="151"/>
  <c r="Y8" i="151"/>
  <c r="Z8" i="151"/>
  <c r="AA8" i="151"/>
  <c r="AB8" i="151"/>
  <c r="AC8" i="151"/>
  <c r="AD8" i="151"/>
  <c r="AE8" i="151"/>
  <c r="AF8" i="151"/>
  <c r="AG8" i="151"/>
  <c r="AH8" i="151"/>
  <c r="E9" i="151"/>
  <c r="F9" i="151"/>
  <c r="G9" i="151"/>
  <c r="H9" i="151"/>
  <c r="I9" i="151"/>
  <c r="J9" i="151"/>
  <c r="K9" i="151"/>
  <c r="L9" i="151"/>
  <c r="M9" i="151"/>
  <c r="N9" i="151"/>
  <c r="O9" i="151"/>
  <c r="P9" i="151"/>
  <c r="Q9" i="151"/>
  <c r="R9" i="151"/>
  <c r="S9" i="151"/>
  <c r="T9" i="151"/>
  <c r="U9" i="151"/>
  <c r="V9" i="151"/>
  <c r="W9" i="151"/>
  <c r="X9" i="151"/>
  <c r="Y9" i="151"/>
  <c r="Z9" i="151"/>
  <c r="AA9" i="151"/>
  <c r="AB9" i="151"/>
  <c r="AC9" i="151"/>
  <c r="AD9" i="151"/>
  <c r="AE9" i="151"/>
  <c r="AF9" i="151"/>
  <c r="AG9" i="151"/>
  <c r="AH9" i="151"/>
  <c r="D7" i="151"/>
  <c r="D8" i="151"/>
  <c r="D9" i="151"/>
  <c r="F6" i="103"/>
  <c r="H6" i="103"/>
  <c r="I6" i="103"/>
  <c r="J6" i="151"/>
  <c r="K6" i="151"/>
  <c r="L6" i="151"/>
  <c r="M6" i="151"/>
  <c r="P6" i="151"/>
  <c r="S6" i="103"/>
  <c r="T6" i="103"/>
  <c r="U6" i="103"/>
  <c r="V6" i="151"/>
  <c r="W6" i="151"/>
  <c r="X6" i="151"/>
  <c r="Y6" i="151"/>
  <c r="Z6" i="151"/>
  <c r="AB6" i="151"/>
  <c r="AE6" i="103"/>
  <c r="AG6" i="103"/>
  <c r="AH6" i="151"/>
  <c r="E5" i="151"/>
  <c r="F5" i="151"/>
  <c r="G5" i="151"/>
  <c r="H5" i="151"/>
  <c r="I5" i="151"/>
  <c r="J5" i="151"/>
  <c r="L5" i="151"/>
  <c r="M5" i="151"/>
  <c r="N5" i="151"/>
  <c r="O5" i="151"/>
  <c r="P5" i="151"/>
  <c r="Q5" i="151"/>
  <c r="T5" i="151"/>
  <c r="U5" i="151"/>
  <c r="V5" i="151"/>
  <c r="W5" i="151"/>
  <c r="X5" i="151"/>
  <c r="Y5" i="151"/>
  <c r="Z5" i="151"/>
  <c r="AA5" i="151"/>
  <c r="AB5" i="151"/>
  <c r="AC5" i="151"/>
  <c r="AD5" i="151"/>
  <c r="AE5" i="151"/>
  <c r="AF5" i="151"/>
  <c r="AG5" i="151"/>
  <c r="AH5" i="151"/>
  <c r="D5" i="103"/>
  <c r="E25" i="121"/>
  <c r="E14" i="121" s="1"/>
  <c r="D25" i="121"/>
  <c r="E18" i="121"/>
  <c r="E7" i="121" s="1"/>
  <c r="D18" i="121"/>
  <c r="E17" i="121"/>
  <c r="E6" i="121" s="1"/>
  <c r="D17" i="121"/>
  <c r="Y4" i="151" l="1"/>
  <c r="C28" i="121"/>
  <c r="M4" i="151"/>
  <c r="W4" i="151"/>
  <c r="Z4" i="151"/>
  <c r="L4" i="151"/>
  <c r="X4" i="151"/>
  <c r="J7" i="104"/>
  <c r="I16" i="105"/>
  <c r="I10" i="105" s="1"/>
  <c r="AF6" i="151"/>
  <c r="AF4" i="151" s="1"/>
  <c r="G6" i="151"/>
  <c r="G4" i="151" s="1"/>
  <c r="K5" i="151"/>
  <c r="K4" i="151" s="1"/>
  <c r="C34" i="121"/>
  <c r="D12" i="121"/>
  <c r="C12" i="121" s="1"/>
  <c r="AA5" i="103"/>
  <c r="O5" i="103"/>
  <c r="G7" i="104" s="1"/>
  <c r="AH6" i="103"/>
  <c r="V6" i="103"/>
  <c r="F8" i="104" s="1"/>
  <c r="J6" i="103"/>
  <c r="H8" i="104" s="1"/>
  <c r="I9" i="104"/>
  <c r="E10" i="104"/>
  <c r="AH4" i="151"/>
  <c r="V4" i="151"/>
  <c r="J4" i="151"/>
  <c r="AC6" i="151"/>
  <c r="AC4" i="151" s="1"/>
  <c r="Q6" i="151"/>
  <c r="Q4" i="151" s="1"/>
  <c r="E6" i="151"/>
  <c r="E4" i="151" s="1"/>
  <c r="H16" i="105"/>
  <c r="H10" i="105" s="1"/>
  <c r="E31" i="121"/>
  <c r="E9" i="121" s="1"/>
  <c r="Z5" i="103"/>
  <c r="N5" i="103"/>
  <c r="AB7" i="103"/>
  <c r="P7" i="103"/>
  <c r="D8" i="103"/>
  <c r="X8" i="103"/>
  <c r="L8" i="103"/>
  <c r="AD9" i="103"/>
  <c r="D11" i="104" s="1"/>
  <c r="R9" i="103"/>
  <c r="F9" i="103"/>
  <c r="I11" i="104" s="1"/>
  <c r="F7" i="146"/>
  <c r="R6" i="151"/>
  <c r="D10" i="121"/>
  <c r="Y5" i="103"/>
  <c r="E7" i="104" s="1"/>
  <c r="M5" i="103"/>
  <c r="AF6" i="103"/>
  <c r="AA7" i="103"/>
  <c r="O7" i="103"/>
  <c r="D9" i="103"/>
  <c r="H4" i="151"/>
  <c r="AA6" i="151"/>
  <c r="AA4" i="151" s="1"/>
  <c r="O6" i="151"/>
  <c r="O4" i="151" s="1"/>
  <c r="D8" i="121"/>
  <c r="C8" i="121" s="1"/>
  <c r="C30" i="121"/>
  <c r="X5" i="103"/>
  <c r="L5" i="103"/>
  <c r="G6" i="103"/>
  <c r="Z7" i="103"/>
  <c r="N7" i="103"/>
  <c r="AH8" i="103"/>
  <c r="V8" i="103"/>
  <c r="J8" i="103"/>
  <c r="AB9" i="103"/>
  <c r="P9" i="103"/>
  <c r="AG6" i="151"/>
  <c r="AG4" i="151" s="1"/>
  <c r="C9" i="151"/>
  <c r="D9" i="121"/>
  <c r="C9" i="121" s="1"/>
  <c r="S6" i="151"/>
  <c r="AD6" i="151"/>
  <c r="AD4" i="151" s="1"/>
  <c r="C17" i="121"/>
  <c r="D6" i="121"/>
  <c r="C6" i="121" s="1"/>
  <c r="S5" i="151"/>
  <c r="N6" i="151"/>
  <c r="N4" i="151" s="1"/>
  <c r="C7" i="151"/>
  <c r="W5" i="103"/>
  <c r="K5" i="103"/>
  <c r="AD6" i="103"/>
  <c r="R6" i="103"/>
  <c r="Y7" i="103"/>
  <c r="E9" i="104" s="1"/>
  <c r="M7" i="103"/>
  <c r="AG8" i="103"/>
  <c r="U8" i="103"/>
  <c r="I8" i="103"/>
  <c r="AA9" i="103"/>
  <c r="O9" i="103"/>
  <c r="C27" i="121"/>
  <c r="F5" i="121"/>
  <c r="C5" i="121" s="1"/>
  <c r="I6" i="151"/>
  <c r="I4" i="151" s="1"/>
  <c r="T6" i="151"/>
  <c r="T4" i="151" s="1"/>
  <c r="J14" i="105"/>
  <c r="J8" i="105" s="1"/>
  <c r="D5" i="151"/>
  <c r="R5" i="151"/>
  <c r="AH5" i="103"/>
  <c r="V5" i="103"/>
  <c r="J5" i="103"/>
  <c r="AC6" i="103"/>
  <c r="Q6" i="103"/>
  <c r="E6" i="103"/>
  <c r="X7" i="103"/>
  <c r="L7" i="103"/>
  <c r="AF8" i="103"/>
  <c r="T8" i="103"/>
  <c r="H8" i="103"/>
  <c r="Z9" i="103"/>
  <c r="N9" i="103"/>
  <c r="C25" i="121"/>
  <c r="D14" i="121"/>
  <c r="C14" i="121" s="1"/>
  <c r="U6" i="151"/>
  <c r="U4" i="151" s="1"/>
  <c r="AE6" i="151"/>
  <c r="AE4" i="151" s="1"/>
  <c r="F6" i="151"/>
  <c r="F4" i="151" s="1"/>
  <c r="C18" i="121"/>
  <c r="D7" i="121"/>
  <c r="C7" i="121" s="1"/>
  <c r="C8" i="151"/>
  <c r="E32" i="121"/>
  <c r="E10" i="121" s="1"/>
  <c r="AG5" i="103"/>
  <c r="U5" i="103"/>
  <c r="I5" i="103"/>
  <c r="AB6" i="103"/>
  <c r="P6" i="103"/>
  <c r="D7" i="103"/>
  <c r="W7" i="103"/>
  <c r="K7" i="103"/>
  <c r="AE8" i="103"/>
  <c r="S8" i="103"/>
  <c r="G8" i="103"/>
  <c r="Y9" i="103"/>
  <c r="M9" i="103"/>
  <c r="H11" i="104" s="1"/>
  <c r="E35" i="121"/>
  <c r="H6" i="151"/>
  <c r="AB4" i="151"/>
  <c r="P4" i="151"/>
  <c r="D6" i="151"/>
  <c r="D11" i="121"/>
  <c r="C11" i="121" s="1"/>
  <c r="C33" i="121"/>
  <c r="AF5" i="103"/>
  <c r="T5" i="103"/>
  <c r="H5" i="103"/>
  <c r="AA6" i="103"/>
  <c r="O6" i="103"/>
  <c r="G8" i="104" s="1"/>
  <c r="AH7" i="103"/>
  <c r="D9" i="104" s="1"/>
  <c r="V7" i="103"/>
  <c r="J7" i="103"/>
  <c r="AD8" i="103"/>
  <c r="D10" i="104" s="1"/>
  <c r="R8" i="103"/>
  <c r="F8" i="103"/>
  <c r="X9" i="103"/>
  <c r="F11" i="104" s="1"/>
  <c r="L9" i="103"/>
  <c r="G16" i="105"/>
  <c r="G10" i="105" s="1"/>
  <c r="J16" i="105"/>
  <c r="J10" i="105" s="1"/>
  <c r="I14" i="105"/>
  <c r="I8" i="105" s="1"/>
  <c r="H14" i="105"/>
  <c r="H8" i="105" s="1"/>
  <c r="E25" i="105"/>
  <c r="E7" i="105" s="1"/>
  <c r="F25" i="105"/>
  <c r="F7" i="105" s="1"/>
  <c r="J25" i="105"/>
  <c r="J7" i="105" s="1"/>
  <c r="D5" i="125"/>
  <c r="C29" i="125"/>
  <c r="C30" i="125"/>
  <c r="C31" i="125"/>
  <c r="C32" i="125"/>
  <c r="C33" i="125"/>
  <c r="C34" i="125"/>
  <c r="C35" i="125"/>
  <c r="C36" i="125"/>
  <c r="C39" i="125"/>
  <c r="C40" i="125"/>
  <c r="C41" i="125"/>
  <c r="C42" i="125"/>
  <c r="C43" i="125"/>
  <c r="C44" i="125"/>
  <c r="C45" i="125"/>
  <c r="C46" i="125"/>
  <c r="C47" i="125"/>
  <c r="C48" i="125"/>
  <c r="C49" i="125"/>
  <c r="C51" i="125"/>
  <c r="C52" i="125"/>
  <c r="C53" i="125"/>
  <c r="C54" i="125"/>
  <c r="C55" i="125"/>
  <c r="C56" i="125"/>
  <c r="C57" i="125"/>
  <c r="C58" i="125"/>
  <c r="C59" i="125"/>
  <c r="C61" i="125"/>
  <c r="C62" i="125"/>
  <c r="C63" i="125"/>
  <c r="C64" i="125"/>
  <c r="C65" i="125"/>
  <c r="C66" i="125"/>
  <c r="C67" i="125"/>
  <c r="C68" i="125"/>
  <c r="C69" i="125"/>
  <c r="C70" i="125"/>
  <c r="C71" i="125"/>
  <c r="C72" i="125"/>
  <c r="C74" i="125"/>
  <c r="C75" i="125"/>
  <c r="C76" i="125"/>
  <c r="C77" i="125"/>
  <c r="C78" i="125"/>
  <c r="C79" i="125"/>
  <c r="C80" i="125"/>
  <c r="C81" i="125"/>
  <c r="C82" i="125"/>
  <c r="C84" i="125"/>
  <c r="C85" i="125"/>
  <c r="C86" i="125"/>
  <c r="C87" i="125"/>
  <c r="C88" i="125"/>
  <c r="C89" i="125"/>
  <c r="C90" i="125"/>
  <c r="C91" i="125"/>
  <c r="C92" i="125"/>
  <c r="C93" i="125"/>
  <c r="C94" i="125"/>
  <c r="C95" i="125"/>
  <c r="C97" i="125"/>
  <c r="C98" i="125"/>
  <c r="C99" i="125"/>
  <c r="C100" i="125"/>
  <c r="C101" i="125"/>
  <c r="C102" i="125"/>
  <c r="C103" i="125"/>
  <c r="C104" i="125"/>
  <c r="C105" i="125"/>
  <c r="C107" i="125"/>
  <c r="C108" i="125"/>
  <c r="C109" i="125"/>
  <c r="C110" i="125"/>
  <c r="C111" i="125"/>
  <c r="C112" i="125"/>
  <c r="C113" i="125"/>
  <c r="C114" i="125"/>
  <c r="C115" i="125"/>
  <c r="C116" i="125"/>
  <c r="C117" i="125"/>
  <c r="C118" i="125"/>
  <c r="C120" i="125"/>
  <c r="C121" i="125"/>
  <c r="C122" i="125"/>
  <c r="C123" i="125"/>
  <c r="C124" i="125"/>
  <c r="C125" i="125"/>
  <c r="C126" i="125"/>
  <c r="C127" i="125"/>
  <c r="C128" i="125"/>
  <c r="C130" i="125"/>
  <c r="C131" i="125"/>
  <c r="C132" i="125"/>
  <c r="C133" i="125"/>
  <c r="C134" i="125"/>
  <c r="C135" i="125"/>
  <c r="C136" i="125"/>
  <c r="C137" i="125"/>
  <c r="C138" i="125"/>
  <c r="C139" i="125"/>
  <c r="C140" i="125"/>
  <c r="C141" i="125"/>
  <c r="C143" i="125"/>
  <c r="C144" i="125"/>
  <c r="C145" i="125"/>
  <c r="C146" i="125"/>
  <c r="C147" i="125"/>
  <c r="C148" i="125"/>
  <c r="C149" i="125"/>
  <c r="C150" i="125"/>
  <c r="C151" i="125"/>
  <c r="C153" i="125"/>
  <c r="C154" i="125"/>
  <c r="C155" i="125"/>
  <c r="C156" i="125"/>
  <c r="C157" i="125"/>
  <c r="C158" i="125"/>
  <c r="C159" i="125"/>
  <c r="C160" i="125"/>
  <c r="C161" i="125"/>
  <c r="C162" i="125"/>
  <c r="C163" i="125"/>
  <c r="C164" i="125"/>
  <c r="C166" i="125"/>
  <c r="C167" i="125"/>
  <c r="C168" i="125"/>
  <c r="C169" i="125"/>
  <c r="C170" i="125"/>
  <c r="C171" i="125"/>
  <c r="C172" i="125"/>
  <c r="C173" i="125"/>
  <c r="C174" i="125"/>
  <c r="C176" i="125"/>
  <c r="C177" i="125"/>
  <c r="C178" i="125"/>
  <c r="C179" i="125"/>
  <c r="C180" i="125"/>
  <c r="C181" i="125"/>
  <c r="C182" i="125"/>
  <c r="C183" i="125"/>
  <c r="C184" i="125"/>
  <c r="C185" i="125"/>
  <c r="C186" i="125"/>
  <c r="C187" i="125"/>
  <c r="C189" i="125"/>
  <c r="C190" i="125"/>
  <c r="C191" i="125"/>
  <c r="C192" i="125"/>
  <c r="C193" i="125"/>
  <c r="C194" i="125"/>
  <c r="C195" i="125"/>
  <c r="C196" i="125"/>
  <c r="C197" i="125"/>
  <c r="C199" i="125"/>
  <c r="C200" i="125"/>
  <c r="C201" i="125"/>
  <c r="C202" i="125"/>
  <c r="C203" i="125"/>
  <c r="C204" i="125"/>
  <c r="C205" i="125"/>
  <c r="C206" i="125"/>
  <c r="C207" i="125"/>
  <c r="C208" i="125"/>
  <c r="C209" i="125"/>
  <c r="C210" i="125"/>
  <c r="C212" i="125"/>
  <c r="C213" i="125"/>
  <c r="C214" i="125"/>
  <c r="C215" i="125"/>
  <c r="C216" i="125"/>
  <c r="C217" i="125"/>
  <c r="C218" i="125"/>
  <c r="C219" i="125"/>
  <c r="C220" i="125"/>
  <c r="C222" i="125"/>
  <c r="C223" i="125"/>
  <c r="C224" i="125"/>
  <c r="C225" i="125"/>
  <c r="C226" i="125"/>
  <c r="C227" i="125"/>
  <c r="C228" i="125"/>
  <c r="C229" i="125"/>
  <c r="C230" i="125"/>
  <c r="C231" i="125"/>
  <c r="C232" i="125"/>
  <c r="C233" i="125"/>
  <c r="C235" i="125"/>
  <c r="C236" i="125"/>
  <c r="C237" i="125"/>
  <c r="C238" i="125"/>
  <c r="C239" i="125"/>
  <c r="C240" i="125"/>
  <c r="C241" i="125"/>
  <c r="C242" i="125"/>
  <c r="C243" i="125"/>
  <c r="C245" i="125"/>
  <c r="C246" i="125"/>
  <c r="C247" i="125"/>
  <c r="C248" i="125"/>
  <c r="C249" i="125"/>
  <c r="C250" i="125"/>
  <c r="C251" i="125"/>
  <c r="C252" i="125"/>
  <c r="C253" i="125"/>
  <c r="C254" i="125"/>
  <c r="C255" i="125"/>
  <c r="C256" i="125"/>
  <c r="C258" i="125"/>
  <c r="C259" i="125"/>
  <c r="C260" i="125"/>
  <c r="C261" i="125"/>
  <c r="C262" i="125"/>
  <c r="C263" i="125"/>
  <c r="C264" i="125"/>
  <c r="C265" i="125"/>
  <c r="C266" i="125"/>
  <c r="C268" i="125"/>
  <c r="C269" i="125"/>
  <c r="C270" i="125"/>
  <c r="C271" i="125"/>
  <c r="C272" i="125"/>
  <c r="C273" i="125"/>
  <c r="C274" i="125"/>
  <c r="C275" i="125"/>
  <c r="C276" i="125"/>
  <c r="C277" i="125"/>
  <c r="C278" i="125"/>
  <c r="C279" i="125"/>
  <c r="C281" i="125"/>
  <c r="C282" i="125"/>
  <c r="C283" i="125"/>
  <c r="C284" i="125"/>
  <c r="C285" i="125"/>
  <c r="C286" i="125"/>
  <c r="C287" i="125"/>
  <c r="C288" i="125"/>
  <c r="C289" i="125"/>
  <c r="C291" i="125"/>
  <c r="C292" i="125"/>
  <c r="C293" i="125"/>
  <c r="C294" i="125"/>
  <c r="C295" i="125"/>
  <c r="C296" i="125"/>
  <c r="C297" i="125"/>
  <c r="C298" i="125"/>
  <c r="C299" i="125"/>
  <c r="C300" i="125"/>
  <c r="C301" i="125"/>
  <c r="C302" i="125"/>
  <c r="C304" i="125"/>
  <c r="C305" i="125"/>
  <c r="C306" i="125"/>
  <c r="C307" i="125"/>
  <c r="C308" i="125"/>
  <c r="C309" i="125"/>
  <c r="C310" i="125"/>
  <c r="C311" i="125"/>
  <c r="C312" i="125"/>
  <c r="C314" i="125"/>
  <c r="C315" i="125"/>
  <c r="C316" i="125"/>
  <c r="C317" i="125"/>
  <c r="C318" i="125"/>
  <c r="C319" i="125"/>
  <c r="C320" i="125"/>
  <c r="C321" i="125"/>
  <c r="C322" i="125"/>
  <c r="C323" i="125"/>
  <c r="C324" i="125"/>
  <c r="C325" i="125"/>
  <c r="C327" i="125"/>
  <c r="C328" i="125"/>
  <c r="C329" i="125"/>
  <c r="C330" i="125"/>
  <c r="C331" i="125"/>
  <c r="C332" i="125"/>
  <c r="C333" i="125"/>
  <c r="C334" i="125"/>
  <c r="C335" i="125"/>
  <c r="C337" i="125"/>
  <c r="C338" i="125"/>
  <c r="C339" i="125"/>
  <c r="C340" i="125"/>
  <c r="C341" i="125"/>
  <c r="C342" i="125"/>
  <c r="C343" i="125"/>
  <c r="C344" i="125"/>
  <c r="C345" i="125"/>
  <c r="C346" i="125"/>
  <c r="C347" i="125"/>
  <c r="C348" i="125"/>
  <c r="C350" i="125"/>
  <c r="C351" i="125"/>
  <c r="C352" i="125"/>
  <c r="C353" i="125"/>
  <c r="C354" i="125"/>
  <c r="C355" i="125"/>
  <c r="C356" i="125"/>
  <c r="C357" i="125"/>
  <c r="C358" i="125"/>
  <c r="C360" i="125"/>
  <c r="C361" i="125"/>
  <c r="C362" i="125"/>
  <c r="C363" i="125"/>
  <c r="C364" i="125"/>
  <c r="C365" i="125"/>
  <c r="C366" i="125"/>
  <c r="C367" i="125"/>
  <c r="C368" i="125"/>
  <c r="C369" i="125"/>
  <c r="C370" i="125"/>
  <c r="C371" i="125"/>
  <c r="C28" i="125"/>
  <c r="H9" i="104" l="1"/>
  <c r="F9" i="104"/>
  <c r="I7" i="104"/>
  <c r="C10" i="121"/>
  <c r="E8" i="104"/>
  <c r="F10" i="104"/>
  <c r="C32" i="121"/>
  <c r="D7" i="104"/>
  <c r="I8" i="104"/>
  <c r="I10" i="104"/>
  <c r="G10" i="104"/>
  <c r="H10" i="104"/>
  <c r="H7" i="104"/>
  <c r="R4" i="151"/>
  <c r="C5" i="103"/>
  <c r="C31" i="121"/>
  <c r="D4" i="151"/>
  <c r="C5" i="151"/>
  <c r="C4" i="151" s="1"/>
  <c r="F6" i="146"/>
  <c r="S4" i="151"/>
  <c r="J10" i="104"/>
  <c r="C8" i="103"/>
  <c r="C6" i="103"/>
  <c r="F7" i="104"/>
  <c r="J11" i="104"/>
  <c r="C9" i="103"/>
  <c r="C6" i="151"/>
  <c r="E11" i="104"/>
  <c r="C35" i="121"/>
  <c r="E13" i="121"/>
  <c r="C13" i="121" s="1"/>
  <c r="C4" i="121" s="1"/>
  <c r="G9" i="104"/>
  <c r="F8" i="120"/>
  <c r="C7" i="146"/>
  <c r="D5" i="157"/>
  <c r="D4" i="125"/>
  <c r="J9" i="104"/>
  <c r="C7" i="103"/>
  <c r="D8" i="104"/>
  <c r="G11" i="104"/>
  <c r="C13" i="125"/>
  <c r="D20" i="146" s="1"/>
  <c r="C20" i="146" s="1"/>
  <c r="C19" i="125"/>
  <c r="D26" i="146" s="1"/>
  <c r="C26" i="146" s="1"/>
  <c r="C20" i="125"/>
  <c r="D27" i="146" s="1"/>
  <c r="C27" i="146" s="1"/>
  <c r="C8" i="125"/>
  <c r="D15" i="146" s="1"/>
  <c r="C15" i="146" s="1"/>
  <c r="C6" i="125"/>
  <c r="D13" i="146" s="1"/>
  <c r="C13" i="146" s="1"/>
  <c r="C21" i="125"/>
  <c r="D28" i="146" s="1"/>
  <c r="C28" i="146" s="1"/>
  <c r="C15" i="125"/>
  <c r="D22" i="146" s="1"/>
  <c r="C22" i="146" s="1"/>
  <c r="C17" i="125"/>
  <c r="D24" i="146" s="1"/>
  <c r="D13" i="120" s="1"/>
  <c r="C18" i="125"/>
  <c r="D25" i="146" s="1"/>
  <c r="D14" i="120" s="1"/>
  <c r="C16" i="125"/>
  <c r="D23" i="146" s="1"/>
  <c r="C7" i="125"/>
  <c r="D14" i="146" s="1"/>
  <c r="C14" i="146" s="1"/>
  <c r="C5" i="125"/>
  <c r="C26" i="125"/>
  <c r="D33" i="146" s="1"/>
  <c r="C25" i="125"/>
  <c r="D32" i="146" s="1"/>
  <c r="C32" i="146" s="1"/>
  <c r="C12" i="125"/>
  <c r="D19" i="146" s="1"/>
  <c r="C19" i="146" s="1"/>
  <c r="C24" i="125"/>
  <c r="D31" i="146" s="1"/>
  <c r="C11" i="125"/>
  <c r="D18" i="146" s="1"/>
  <c r="C18" i="146" s="1"/>
  <c r="C23" i="125"/>
  <c r="D30" i="146" s="1"/>
  <c r="C10" i="125"/>
  <c r="D17" i="146" s="1"/>
  <c r="C17" i="146" s="1"/>
  <c r="C22" i="125"/>
  <c r="D29" i="146" s="1"/>
  <c r="C9" i="125"/>
  <c r="D16" i="146" s="1"/>
  <c r="C16" i="146" s="1"/>
  <c r="I25" i="105"/>
  <c r="I7" i="105" s="1"/>
  <c r="H25" i="105"/>
  <c r="H7" i="105" s="1"/>
  <c r="G25" i="105"/>
  <c r="G7" i="105" s="1"/>
  <c r="D25" i="105"/>
  <c r="D7" i="105" s="1"/>
  <c r="AH349" i="125"/>
  <c r="AG349" i="125"/>
  <c r="AF349" i="125"/>
  <c r="AE349" i="125"/>
  <c r="AD349" i="125"/>
  <c r="AC349" i="125"/>
  <c r="AB349" i="125"/>
  <c r="AA349" i="125"/>
  <c r="Z349" i="125"/>
  <c r="AH326" i="125"/>
  <c r="AG326" i="125"/>
  <c r="AF326" i="125"/>
  <c r="AE326" i="125"/>
  <c r="AD326" i="125"/>
  <c r="AC326" i="125"/>
  <c r="AB326" i="125"/>
  <c r="AA326" i="125"/>
  <c r="Z326" i="125"/>
  <c r="AH303" i="125"/>
  <c r="AG303" i="125"/>
  <c r="AF303" i="125"/>
  <c r="AE303" i="125"/>
  <c r="AD303" i="125"/>
  <c r="AC303" i="125"/>
  <c r="AB303" i="125"/>
  <c r="AA303" i="125"/>
  <c r="Z303" i="125"/>
  <c r="AH280" i="125"/>
  <c r="AG280" i="125"/>
  <c r="AF280" i="125"/>
  <c r="AE280" i="125"/>
  <c r="AD280" i="125"/>
  <c r="AC280" i="125"/>
  <c r="AB280" i="125"/>
  <c r="AA280" i="125"/>
  <c r="Z280" i="125"/>
  <c r="AH257" i="125"/>
  <c r="AG257" i="125"/>
  <c r="AF257" i="125"/>
  <c r="AE257" i="125"/>
  <c r="AD257" i="125"/>
  <c r="AC257" i="125"/>
  <c r="AB257" i="125"/>
  <c r="AA257" i="125"/>
  <c r="Z257" i="125"/>
  <c r="AH234" i="125"/>
  <c r="AG234" i="125"/>
  <c r="AF234" i="125"/>
  <c r="AE234" i="125"/>
  <c r="AD234" i="125"/>
  <c r="AC234" i="125"/>
  <c r="AB234" i="125"/>
  <c r="AA234" i="125"/>
  <c r="Z234" i="125"/>
  <c r="AH211" i="125"/>
  <c r="AG211" i="125"/>
  <c r="AF211" i="125"/>
  <c r="AE211" i="125"/>
  <c r="AD211" i="125"/>
  <c r="AC211" i="125"/>
  <c r="AB211" i="125"/>
  <c r="AA211" i="125"/>
  <c r="Z211" i="125"/>
  <c r="AH188" i="125"/>
  <c r="AG188" i="125"/>
  <c r="AF188" i="125"/>
  <c r="AE188" i="125"/>
  <c r="AD188" i="125"/>
  <c r="AC188" i="125"/>
  <c r="AB188" i="125"/>
  <c r="AA188" i="125"/>
  <c r="Z188" i="125"/>
  <c r="AH165" i="125"/>
  <c r="AG165" i="125"/>
  <c r="AF165" i="125"/>
  <c r="AE165" i="125"/>
  <c r="AD165" i="125"/>
  <c r="AC165" i="125"/>
  <c r="AB165" i="125"/>
  <c r="AA165" i="125"/>
  <c r="Z165" i="125"/>
  <c r="AH142" i="125"/>
  <c r="AG142" i="125"/>
  <c r="AF142" i="125"/>
  <c r="AE142" i="125"/>
  <c r="AD142" i="125"/>
  <c r="AC142" i="125"/>
  <c r="AB142" i="125"/>
  <c r="AA142" i="125"/>
  <c r="Z142" i="125"/>
  <c r="AH119" i="125"/>
  <c r="AG119" i="125"/>
  <c r="AF119" i="125"/>
  <c r="AE119" i="125"/>
  <c r="AD119" i="125"/>
  <c r="AC119" i="125"/>
  <c r="AB119" i="125"/>
  <c r="AA119" i="125"/>
  <c r="Z119" i="125"/>
  <c r="AH96" i="125"/>
  <c r="AG96" i="125"/>
  <c r="AF96" i="125"/>
  <c r="AE96" i="125"/>
  <c r="AD96" i="125"/>
  <c r="AC96" i="125"/>
  <c r="AB96" i="125"/>
  <c r="AA96" i="125"/>
  <c r="Z96" i="125"/>
  <c r="AH73" i="125"/>
  <c r="AG73" i="125"/>
  <c r="AF73" i="125"/>
  <c r="AE73" i="125"/>
  <c r="AD73" i="125"/>
  <c r="AC73" i="125"/>
  <c r="AB73" i="125"/>
  <c r="AA73" i="125"/>
  <c r="Z73" i="125"/>
  <c r="AH50" i="125"/>
  <c r="AG50" i="125"/>
  <c r="AF50" i="125"/>
  <c r="AE50" i="125"/>
  <c r="AD50" i="125"/>
  <c r="AC50" i="125"/>
  <c r="AB50" i="125"/>
  <c r="AA50" i="125"/>
  <c r="Z50" i="125"/>
  <c r="AH27" i="125"/>
  <c r="AG27" i="125"/>
  <c r="AF27" i="125"/>
  <c r="AE27" i="125"/>
  <c r="AD27" i="125"/>
  <c r="AC27" i="125"/>
  <c r="AB27" i="125"/>
  <c r="AA27" i="125"/>
  <c r="Z27" i="125"/>
  <c r="Y349" i="125"/>
  <c r="X349" i="125"/>
  <c r="W349" i="125"/>
  <c r="V349" i="125"/>
  <c r="U349" i="125"/>
  <c r="T349" i="125"/>
  <c r="S349" i="125"/>
  <c r="R349" i="125"/>
  <c r="Q349" i="125"/>
  <c r="P349" i="125"/>
  <c r="O349" i="125"/>
  <c r="Y326" i="125"/>
  <c r="X326" i="125"/>
  <c r="W326" i="125"/>
  <c r="V326" i="125"/>
  <c r="U326" i="125"/>
  <c r="T326" i="125"/>
  <c r="S326" i="125"/>
  <c r="R326" i="125"/>
  <c r="Q326" i="125"/>
  <c r="P326" i="125"/>
  <c r="O326" i="125"/>
  <c r="Y303" i="125"/>
  <c r="X303" i="125"/>
  <c r="W303" i="125"/>
  <c r="V303" i="125"/>
  <c r="U303" i="125"/>
  <c r="T303" i="125"/>
  <c r="S303" i="125"/>
  <c r="R303" i="125"/>
  <c r="Q303" i="125"/>
  <c r="P303" i="125"/>
  <c r="O303" i="125"/>
  <c r="Y280" i="125"/>
  <c r="X280" i="125"/>
  <c r="W280" i="125"/>
  <c r="V280" i="125"/>
  <c r="U280" i="125"/>
  <c r="T280" i="125"/>
  <c r="S280" i="125"/>
  <c r="R280" i="125"/>
  <c r="Q280" i="125"/>
  <c r="P280" i="125"/>
  <c r="O280" i="125"/>
  <c r="Y257" i="125"/>
  <c r="X257" i="125"/>
  <c r="W257" i="125"/>
  <c r="V257" i="125"/>
  <c r="U257" i="125"/>
  <c r="T257" i="125"/>
  <c r="S257" i="125"/>
  <c r="R257" i="125"/>
  <c r="Q257" i="125"/>
  <c r="P257" i="125"/>
  <c r="O257" i="125"/>
  <c r="Y234" i="125"/>
  <c r="X234" i="125"/>
  <c r="W234" i="125"/>
  <c r="V234" i="125"/>
  <c r="U234" i="125"/>
  <c r="T234" i="125"/>
  <c r="S234" i="125"/>
  <c r="R234" i="125"/>
  <c r="Q234" i="125"/>
  <c r="P234" i="125"/>
  <c r="O234" i="125"/>
  <c r="Y211" i="125"/>
  <c r="X211" i="125"/>
  <c r="W211" i="125"/>
  <c r="V211" i="125"/>
  <c r="U211" i="125"/>
  <c r="T211" i="125"/>
  <c r="S211" i="125"/>
  <c r="R211" i="125"/>
  <c r="Q211" i="125"/>
  <c r="P211" i="125"/>
  <c r="O211" i="125"/>
  <c r="Y188" i="125"/>
  <c r="X188" i="125"/>
  <c r="W188" i="125"/>
  <c r="V188" i="125"/>
  <c r="U188" i="125"/>
  <c r="T188" i="125"/>
  <c r="S188" i="125"/>
  <c r="R188" i="125"/>
  <c r="Q188" i="125"/>
  <c r="P188" i="125"/>
  <c r="O188" i="125"/>
  <c r="Y165" i="125"/>
  <c r="X165" i="125"/>
  <c r="W165" i="125"/>
  <c r="V165" i="125"/>
  <c r="U165" i="125"/>
  <c r="T165" i="125"/>
  <c r="S165" i="125"/>
  <c r="R165" i="125"/>
  <c r="Q165" i="125"/>
  <c r="P165" i="125"/>
  <c r="O165" i="125"/>
  <c r="Y142" i="125"/>
  <c r="X142" i="125"/>
  <c r="W142" i="125"/>
  <c r="V142" i="125"/>
  <c r="U142" i="125"/>
  <c r="T142" i="125"/>
  <c r="S142" i="125"/>
  <c r="R142" i="125"/>
  <c r="Q142" i="125"/>
  <c r="P142" i="125"/>
  <c r="O142" i="125"/>
  <c r="Y119" i="125"/>
  <c r="X119" i="125"/>
  <c r="W119" i="125"/>
  <c r="V119" i="125"/>
  <c r="U119" i="125"/>
  <c r="T119" i="125"/>
  <c r="S119" i="125"/>
  <c r="R119" i="125"/>
  <c r="Q119" i="125"/>
  <c r="P119" i="125"/>
  <c r="O119" i="125"/>
  <c r="Y96" i="125"/>
  <c r="X96" i="125"/>
  <c r="W96" i="125"/>
  <c r="V96" i="125"/>
  <c r="U96" i="125"/>
  <c r="T96" i="125"/>
  <c r="S96" i="125"/>
  <c r="R96" i="125"/>
  <c r="Q96" i="125"/>
  <c r="P96" i="125"/>
  <c r="O96" i="125"/>
  <c r="Y73" i="125"/>
  <c r="X73" i="125"/>
  <c r="W73" i="125"/>
  <c r="V73" i="125"/>
  <c r="U73" i="125"/>
  <c r="T73" i="125"/>
  <c r="S73" i="125"/>
  <c r="R73" i="125"/>
  <c r="Q73" i="125"/>
  <c r="P73" i="125"/>
  <c r="O73" i="125"/>
  <c r="Y50" i="125"/>
  <c r="X50" i="125"/>
  <c r="W50" i="125"/>
  <c r="V50" i="125"/>
  <c r="U50" i="125"/>
  <c r="T50" i="125"/>
  <c r="S50" i="125"/>
  <c r="R50" i="125"/>
  <c r="Q50" i="125"/>
  <c r="P50" i="125"/>
  <c r="O50" i="125"/>
  <c r="Y27" i="125"/>
  <c r="X27" i="125"/>
  <c r="W27" i="125"/>
  <c r="V27" i="125"/>
  <c r="U27" i="125"/>
  <c r="T27" i="125"/>
  <c r="S27" i="125"/>
  <c r="R27" i="125"/>
  <c r="Q27" i="125"/>
  <c r="P27" i="125"/>
  <c r="O27" i="125"/>
  <c r="N349" i="125"/>
  <c r="M349" i="125"/>
  <c r="L349" i="125"/>
  <c r="K349" i="125"/>
  <c r="J349" i="125"/>
  <c r="I349" i="125"/>
  <c r="H349" i="125"/>
  <c r="G349" i="125"/>
  <c r="F349" i="125"/>
  <c r="E349" i="125"/>
  <c r="D349" i="125"/>
  <c r="N326" i="125"/>
  <c r="M326" i="125"/>
  <c r="L326" i="125"/>
  <c r="K326" i="125"/>
  <c r="J326" i="125"/>
  <c r="I326" i="125"/>
  <c r="H326" i="125"/>
  <c r="G326" i="125"/>
  <c r="F326" i="125"/>
  <c r="E326" i="125"/>
  <c r="D326" i="125"/>
  <c r="N303" i="125"/>
  <c r="M303" i="125"/>
  <c r="L303" i="125"/>
  <c r="K303" i="125"/>
  <c r="J303" i="125"/>
  <c r="I303" i="125"/>
  <c r="H303" i="125"/>
  <c r="G303" i="125"/>
  <c r="F303" i="125"/>
  <c r="E303" i="125"/>
  <c r="D303" i="125"/>
  <c r="N280" i="125"/>
  <c r="M280" i="125"/>
  <c r="L280" i="125"/>
  <c r="K280" i="125"/>
  <c r="J280" i="125"/>
  <c r="I280" i="125"/>
  <c r="H280" i="125"/>
  <c r="G280" i="125"/>
  <c r="F280" i="125"/>
  <c r="E280" i="125"/>
  <c r="D280" i="125"/>
  <c r="N257" i="125"/>
  <c r="M257" i="125"/>
  <c r="L257" i="125"/>
  <c r="K257" i="125"/>
  <c r="J257" i="125"/>
  <c r="I257" i="125"/>
  <c r="H257" i="125"/>
  <c r="G257" i="125"/>
  <c r="F257" i="125"/>
  <c r="E257" i="125"/>
  <c r="D257" i="125"/>
  <c r="N234" i="125"/>
  <c r="M234" i="125"/>
  <c r="L234" i="125"/>
  <c r="K234" i="125"/>
  <c r="J234" i="125"/>
  <c r="I234" i="125"/>
  <c r="H234" i="125"/>
  <c r="G234" i="125"/>
  <c r="F234" i="125"/>
  <c r="E234" i="125"/>
  <c r="D234" i="125"/>
  <c r="N211" i="125"/>
  <c r="M211" i="125"/>
  <c r="L211" i="125"/>
  <c r="K211" i="125"/>
  <c r="J211" i="125"/>
  <c r="I211" i="125"/>
  <c r="H211" i="125"/>
  <c r="G211" i="125"/>
  <c r="F211" i="125"/>
  <c r="E211" i="125"/>
  <c r="D211" i="125"/>
  <c r="N188" i="125"/>
  <c r="M188" i="125"/>
  <c r="L188" i="125"/>
  <c r="K188" i="125"/>
  <c r="J188" i="125"/>
  <c r="I188" i="125"/>
  <c r="H188" i="125"/>
  <c r="G188" i="125"/>
  <c r="F188" i="125"/>
  <c r="E188" i="125"/>
  <c r="D188" i="125"/>
  <c r="N165" i="125"/>
  <c r="M165" i="125"/>
  <c r="L165" i="125"/>
  <c r="K165" i="125"/>
  <c r="J165" i="125"/>
  <c r="I165" i="125"/>
  <c r="H165" i="125"/>
  <c r="G165" i="125"/>
  <c r="F165" i="125"/>
  <c r="E165" i="125"/>
  <c r="D165" i="125"/>
  <c r="N142" i="125"/>
  <c r="M142" i="125"/>
  <c r="L142" i="125"/>
  <c r="K142" i="125"/>
  <c r="J142" i="125"/>
  <c r="I142" i="125"/>
  <c r="H142" i="125"/>
  <c r="G142" i="125"/>
  <c r="F142" i="125"/>
  <c r="E142" i="125"/>
  <c r="D142" i="125"/>
  <c r="N119" i="125"/>
  <c r="M119" i="125"/>
  <c r="L119" i="125"/>
  <c r="K119" i="125"/>
  <c r="J119" i="125"/>
  <c r="I119" i="125"/>
  <c r="H119" i="125"/>
  <c r="G119" i="125"/>
  <c r="F119" i="125"/>
  <c r="E119" i="125"/>
  <c r="D119" i="125"/>
  <c r="N96" i="125"/>
  <c r="M96" i="125"/>
  <c r="L96" i="125"/>
  <c r="K96" i="125"/>
  <c r="J96" i="125"/>
  <c r="I96" i="125"/>
  <c r="H96" i="125"/>
  <c r="G96" i="125"/>
  <c r="F96" i="125"/>
  <c r="E96" i="125"/>
  <c r="D96" i="125"/>
  <c r="N73" i="125"/>
  <c r="M73" i="125"/>
  <c r="L73" i="125"/>
  <c r="K73" i="125"/>
  <c r="J73" i="125"/>
  <c r="I73" i="125"/>
  <c r="H73" i="125"/>
  <c r="G73" i="125"/>
  <c r="F73" i="125"/>
  <c r="E73" i="125"/>
  <c r="D73" i="125"/>
  <c r="N50" i="125"/>
  <c r="M50" i="125"/>
  <c r="L50" i="125"/>
  <c r="K50" i="125"/>
  <c r="J50" i="125"/>
  <c r="I50" i="125"/>
  <c r="H50" i="125"/>
  <c r="G50" i="125"/>
  <c r="F50" i="125"/>
  <c r="E50" i="125"/>
  <c r="D50" i="125"/>
  <c r="N27" i="125"/>
  <c r="M27" i="125"/>
  <c r="L27" i="125"/>
  <c r="K27" i="125"/>
  <c r="J27" i="125"/>
  <c r="I27" i="125"/>
  <c r="H27" i="125"/>
  <c r="G27" i="125"/>
  <c r="F27" i="125"/>
  <c r="E27" i="125"/>
  <c r="D27" i="125"/>
  <c r="C27" i="125"/>
  <c r="J24" i="105"/>
  <c r="C6" i="146" l="1"/>
  <c r="F7" i="120"/>
  <c r="F6" i="120" s="1"/>
  <c r="G15" i="8" s="1"/>
  <c r="F5" i="146"/>
  <c r="D12" i="146"/>
  <c r="C4" i="125"/>
  <c r="C5" i="157"/>
  <c r="C4" i="157" s="1"/>
  <c r="J13" i="104"/>
  <c r="D4" i="157"/>
  <c r="C24" i="146"/>
  <c r="C25" i="146"/>
  <c r="D11" i="120"/>
  <c r="C23" i="146"/>
  <c r="E24" i="105"/>
  <c r="E6" i="105" s="1"/>
  <c r="D12" i="120"/>
  <c r="C30" i="146"/>
  <c r="D11" i="146"/>
  <c r="C12" i="146"/>
  <c r="G24" i="105"/>
  <c r="D24" i="105"/>
  <c r="D16" i="120"/>
  <c r="C29" i="146"/>
  <c r="D17" i="120"/>
  <c r="C17" i="120" s="1"/>
  <c r="C33" i="146"/>
  <c r="D15" i="120"/>
  <c r="C31" i="146"/>
  <c r="F24" i="105"/>
  <c r="F23" i="105" s="1"/>
  <c r="I24" i="105"/>
  <c r="I23" i="105" s="1"/>
  <c r="H24" i="105"/>
  <c r="J23" i="105"/>
  <c r="J6" i="105"/>
  <c r="C349" i="125"/>
  <c r="C326" i="125"/>
  <c r="C303" i="125"/>
  <c r="C280" i="125"/>
  <c r="C257" i="125"/>
  <c r="C234" i="125"/>
  <c r="C211" i="125"/>
  <c r="C188" i="125"/>
  <c r="C165" i="125"/>
  <c r="C142" i="125"/>
  <c r="C119" i="125"/>
  <c r="C96" i="125"/>
  <c r="C73" i="125"/>
  <c r="C50" i="125"/>
  <c r="D5" i="38"/>
  <c r="C5" i="38"/>
  <c r="E6" i="38"/>
  <c r="I6" i="38" s="1"/>
  <c r="E10" i="38"/>
  <c r="E9" i="38"/>
  <c r="J12" i="104" l="1"/>
  <c r="C13" i="104"/>
  <c r="C5" i="146"/>
  <c r="F4" i="146"/>
  <c r="E23" i="105"/>
  <c r="I6" i="105"/>
  <c r="D4" i="146"/>
  <c r="C11" i="146"/>
  <c r="F6" i="105"/>
  <c r="D10" i="120"/>
  <c r="E17" i="8" s="1"/>
  <c r="G23" i="105"/>
  <c r="G6" i="105"/>
  <c r="D23" i="105"/>
  <c r="D6" i="105"/>
  <c r="H23" i="105"/>
  <c r="H6" i="105"/>
  <c r="E8" i="38"/>
  <c r="C4" i="146" l="1"/>
  <c r="E7" i="38"/>
  <c r="E5" i="38" s="1"/>
  <c r="C23" i="32" l="1"/>
  <c r="E18" i="77"/>
  <c r="D18" i="77"/>
  <c r="D13" i="77"/>
  <c r="D9" i="77"/>
  <c r="D8" i="77" s="1"/>
  <c r="G6" i="10"/>
  <c r="E6" i="10"/>
  <c r="D6" i="10"/>
  <c r="C6" i="10" l="1"/>
  <c r="F6" i="10" s="1"/>
  <c r="E20" i="1" l="1"/>
  <c r="E23" i="1"/>
  <c r="E6" i="1"/>
  <c r="H6" i="1" s="1"/>
  <c r="D97" i="9" l="1"/>
  <c r="D50" i="9"/>
  <c r="C14" i="10" s="1"/>
  <c r="C16" i="10" s="1"/>
  <c r="D7" i="9"/>
  <c r="C8" i="10" s="1"/>
  <c r="C10" i="10" s="1"/>
  <c r="B35" i="6"/>
  <c r="F26" i="121" l="1"/>
  <c r="E26" i="121"/>
  <c r="D26" i="121"/>
  <c r="C26" i="121"/>
  <c r="F15" i="121"/>
  <c r="E15" i="121"/>
  <c r="D15" i="121"/>
  <c r="C15" i="121"/>
  <c r="F4" i="121"/>
  <c r="E4" i="121"/>
  <c r="D4" i="121"/>
  <c r="C26" i="120"/>
  <c r="C25" i="120"/>
  <c r="C24" i="120"/>
  <c r="C23" i="120"/>
  <c r="C22" i="120"/>
  <c r="C21" i="120"/>
  <c r="C20" i="120"/>
  <c r="G18" i="120"/>
  <c r="H18" i="8" s="1"/>
  <c r="F18" i="120"/>
  <c r="G18" i="8" s="1"/>
  <c r="E18" i="120"/>
  <c r="F18" i="8" s="1"/>
  <c r="D18" i="120"/>
  <c r="E18" i="8" s="1"/>
  <c r="C16" i="120"/>
  <c r="C15" i="120"/>
  <c r="C14" i="120"/>
  <c r="C13" i="120"/>
  <c r="C12" i="120"/>
  <c r="C11" i="120"/>
  <c r="C9" i="120"/>
  <c r="C8" i="120"/>
  <c r="C7" i="120"/>
  <c r="C26" i="119"/>
  <c r="C25" i="119"/>
  <c r="C24" i="119"/>
  <c r="C23" i="119"/>
  <c r="C22" i="119"/>
  <c r="C21" i="119"/>
  <c r="C20" i="119"/>
  <c r="C19" i="119"/>
  <c r="J18" i="119"/>
  <c r="I18" i="119"/>
  <c r="H18" i="119"/>
  <c r="G18" i="119"/>
  <c r="F18" i="119"/>
  <c r="E18" i="119"/>
  <c r="D18" i="119"/>
  <c r="C9" i="119"/>
  <c r="M8" i="119"/>
  <c r="C8" i="119"/>
  <c r="M7" i="119"/>
  <c r="C7" i="119"/>
  <c r="M6" i="119"/>
  <c r="J6" i="119"/>
  <c r="I6" i="119"/>
  <c r="H6" i="119"/>
  <c r="G6" i="119"/>
  <c r="F6" i="119"/>
  <c r="E6" i="119"/>
  <c r="D6" i="119"/>
  <c r="T5" i="119"/>
  <c r="S5" i="119"/>
  <c r="R5" i="119"/>
  <c r="Q5" i="119"/>
  <c r="P5" i="119"/>
  <c r="O5" i="119"/>
  <c r="N5" i="119"/>
  <c r="C28" i="105"/>
  <c r="C27" i="105"/>
  <c r="C26" i="105"/>
  <c r="C25" i="105"/>
  <c r="C24" i="105"/>
  <c r="C22" i="105"/>
  <c r="C21" i="105"/>
  <c r="C20" i="105"/>
  <c r="C19" i="105"/>
  <c r="C18" i="105"/>
  <c r="J17" i="105"/>
  <c r="I17" i="105"/>
  <c r="H17" i="105"/>
  <c r="G17" i="105"/>
  <c r="F17" i="105"/>
  <c r="E17" i="105"/>
  <c r="D17" i="105"/>
  <c r="C16" i="105"/>
  <c r="C15" i="105"/>
  <c r="C14" i="105"/>
  <c r="C13" i="105"/>
  <c r="C12" i="105"/>
  <c r="J11" i="105"/>
  <c r="I11" i="105"/>
  <c r="H11" i="105"/>
  <c r="G11" i="105"/>
  <c r="F11" i="105"/>
  <c r="E11" i="105"/>
  <c r="D11" i="105"/>
  <c r="C10" i="105"/>
  <c r="C9" i="105"/>
  <c r="C8" i="105"/>
  <c r="C7" i="105"/>
  <c r="C6" i="105"/>
  <c r="J5" i="105"/>
  <c r="I5" i="105"/>
  <c r="H5" i="105"/>
  <c r="G5" i="105"/>
  <c r="F5" i="105"/>
  <c r="E5" i="105"/>
  <c r="D5" i="105"/>
  <c r="C52" i="104"/>
  <c r="C51" i="104"/>
  <c r="C50" i="104"/>
  <c r="C49" i="104"/>
  <c r="C48" i="104"/>
  <c r="C47" i="104"/>
  <c r="C46" i="104"/>
  <c r="C45" i="104"/>
  <c r="C44" i="104"/>
  <c r="C43" i="104"/>
  <c r="C42" i="104"/>
  <c r="C41" i="104"/>
  <c r="C40" i="104"/>
  <c r="C39" i="104"/>
  <c r="C38" i="104"/>
  <c r="C37" i="104"/>
  <c r="C11" i="104"/>
  <c r="C10" i="104"/>
  <c r="C9" i="104"/>
  <c r="C8" i="104"/>
  <c r="C7" i="104"/>
  <c r="J6" i="104"/>
  <c r="I6" i="104"/>
  <c r="H6" i="104"/>
  <c r="G6" i="104"/>
  <c r="F6" i="104"/>
  <c r="E6" i="104"/>
  <c r="D6" i="104"/>
  <c r="AH52" i="103"/>
  <c r="AG52" i="103"/>
  <c r="AF52" i="103"/>
  <c r="AE52" i="103"/>
  <c r="AD52" i="103"/>
  <c r="AC52" i="103"/>
  <c r="AB52" i="103"/>
  <c r="AA52" i="103"/>
  <c r="Z52" i="103"/>
  <c r="Y52" i="103"/>
  <c r="X52" i="103"/>
  <c r="W52" i="103"/>
  <c r="V52" i="103"/>
  <c r="U52" i="103"/>
  <c r="T52" i="103"/>
  <c r="S52" i="103"/>
  <c r="R52" i="103"/>
  <c r="Q52" i="103"/>
  <c r="P52" i="103"/>
  <c r="O52" i="103"/>
  <c r="N52" i="103"/>
  <c r="M52" i="103"/>
  <c r="L52" i="103"/>
  <c r="K52" i="103"/>
  <c r="J52" i="103"/>
  <c r="I52" i="103"/>
  <c r="H52" i="103"/>
  <c r="G52" i="103"/>
  <c r="F52" i="103"/>
  <c r="E52" i="103"/>
  <c r="D52" i="103"/>
  <c r="C52" i="103"/>
  <c r="AH46" i="103"/>
  <c r="AG46" i="103"/>
  <c r="AF46" i="103"/>
  <c r="AE46" i="103"/>
  <c r="AD46" i="103"/>
  <c r="AC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P46" i="103"/>
  <c r="O46" i="103"/>
  <c r="N46" i="103"/>
  <c r="M46" i="103"/>
  <c r="L46" i="103"/>
  <c r="K46" i="103"/>
  <c r="J46" i="103"/>
  <c r="I46" i="103"/>
  <c r="H46" i="103"/>
  <c r="G46" i="103"/>
  <c r="F46" i="103"/>
  <c r="E46" i="103"/>
  <c r="D46" i="103"/>
  <c r="C46" i="103"/>
  <c r="AH40" i="103"/>
  <c r="AG40" i="103"/>
  <c r="AF40" i="103"/>
  <c r="AE40" i="103"/>
  <c r="AD40" i="103"/>
  <c r="AC40" i="103"/>
  <c r="AB40" i="103"/>
  <c r="AA40" i="103"/>
  <c r="Z40" i="103"/>
  <c r="Y40" i="103"/>
  <c r="X40" i="103"/>
  <c r="W40" i="103"/>
  <c r="V40" i="103"/>
  <c r="U40" i="103"/>
  <c r="T40" i="103"/>
  <c r="S40" i="103"/>
  <c r="R40" i="103"/>
  <c r="Q40" i="103"/>
  <c r="P40" i="103"/>
  <c r="O40" i="103"/>
  <c r="N40" i="103"/>
  <c r="M40" i="103"/>
  <c r="L40" i="103"/>
  <c r="K40" i="103"/>
  <c r="J40" i="103"/>
  <c r="I40" i="103"/>
  <c r="H40" i="103"/>
  <c r="G40" i="103"/>
  <c r="F40" i="103"/>
  <c r="E40" i="103"/>
  <c r="D40" i="103"/>
  <c r="C40" i="103"/>
  <c r="AH34" i="103"/>
  <c r="AG34" i="103"/>
  <c r="AF34" i="103"/>
  <c r="AE34" i="103"/>
  <c r="AD34" i="103"/>
  <c r="AC34" i="103"/>
  <c r="AB34" i="103"/>
  <c r="AA34" i="103"/>
  <c r="Z34" i="103"/>
  <c r="Y34" i="103"/>
  <c r="X34" i="103"/>
  <c r="W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AH28" i="103"/>
  <c r="AG28" i="103"/>
  <c r="AF28" i="103"/>
  <c r="AE28" i="103"/>
  <c r="AD28" i="103"/>
  <c r="AC28" i="103"/>
  <c r="AB28" i="103"/>
  <c r="AA28" i="103"/>
  <c r="Z28" i="103"/>
  <c r="Y28" i="103"/>
  <c r="X28" i="103"/>
  <c r="W28" i="103"/>
  <c r="V28" i="103"/>
  <c r="U28" i="103"/>
  <c r="T28" i="103"/>
  <c r="S28" i="103"/>
  <c r="R28" i="103"/>
  <c r="Q28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D28" i="103"/>
  <c r="C28" i="103"/>
  <c r="AH22" i="103"/>
  <c r="AG22" i="103"/>
  <c r="AF22" i="103"/>
  <c r="AE22" i="103"/>
  <c r="AD22" i="103"/>
  <c r="AC22" i="103"/>
  <c r="AB22" i="103"/>
  <c r="AA22" i="103"/>
  <c r="Z22" i="103"/>
  <c r="Y22" i="103"/>
  <c r="X22" i="103"/>
  <c r="W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AH16" i="103"/>
  <c r="AG16" i="103"/>
  <c r="AF16" i="103"/>
  <c r="AE16" i="103"/>
  <c r="AD16" i="103"/>
  <c r="AC16" i="103"/>
  <c r="AB16" i="103"/>
  <c r="AA16" i="103"/>
  <c r="Z16" i="103"/>
  <c r="Y16" i="103"/>
  <c r="X16" i="103"/>
  <c r="W16" i="103"/>
  <c r="V16" i="103"/>
  <c r="U16" i="103"/>
  <c r="T16" i="103"/>
  <c r="S16" i="103"/>
  <c r="R16" i="103"/>
  <c r="Q16" i="103"/>
  <c r="P16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C16" i="103"/>
  <c r="AH10" i="103"/>
  <c r="AG10" i="103"/>
  <c r="AF10" i="103"/>
  <c r="AE10" i="103"/>
  <c r="AD10" i="103"/>
  <c r="AC10" i="103"/>
  <c r="AB10" i="103"/>
  <c r="AA10" i="103"/>
  <c r="Z10" i="103"/>
  <c r="Y10" i="103"/>
  <c r="X10" i="103"/>
  <c r="W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AH4" i="103"/>
  <c r="AG4" i="103"/>
  <c r="AF4" i="103"/>
  <c r="AE4" i="103"/>
  <c r="AD4" i="103"/>
  <c r="AC4" i="103"/>
  <c r="AB4" i="103"/>
  <c r="AA4" i="103"/>
  <c r="Z4" i="103"/>
  <c r="Y4" i="103"/>
  <c r="X4" i="103"/>
  <c r="W4" i="103"/>
  <c r="V4" i="103"/>
  <c r="U4" i="103"/>
  <c r="T4" i="103"/>
  <c r="S4" i="103"/>
  <c r="R4" i="103"/>
  <c r="Q4" i="103"/>
  <c r="P4" i="103"/>
  <c r="O4" i="103"/>
  <c r="N4" i="103"/>
  <c r="M4" i="103"/>
  <c r="L4" i="103"/>
  <c r="K4" i="103"/>
  <c r="J4" i="103"/>
  <c r="I4" i="103"/>
  <c r="H4" i="103"/>
  <c r="G4" i="103"/>
  <c r="F4" i="103"/>
  <c r="E4" i="103"/>
  <c r="D4" i="103"/>
  <c r="C4" i="103"/>
  <c r="F25" i="1" l="1"/>
  <c r="C12" i="104"/>
  <c r="F24" i="1"/>
  <c r="G25" i="1"/>
  <c r="H25" i="1" s="1"/>
  <c r="C5" i="105"/>
  <c r="C23" i="105"/>
  <c r="C35" i="104"/>
  <c r="J5" i="104"/>
  <c r="F5" i="104"/>
  <c r="G5" i="104"/>
  <c r="G36" i="62"/>
  <c r="F36" i="62"/>
  <c r="B12" i="124"/>
  <c r="B17" i="124"/>
  <c r="B21" i="124"/>
  <c r="B24" i="124"/>
  <c r="B31" i="124"/>
  <c r="D36" i="62"/>
  <c r="D5" i="120"/>
  <c r="F5" i="119"/>
  <c r="C36" i="62"/>
  <c r="H5" i="119"/>
  <c r="D5" i="119"/>
  <c r="C6" i="119"/>
  <c r="J5" i="119"/>
  <c r="C18" i="119"/>
  <c r="F5" i="120"/>
  <c r="M5" i="119"/>
  <c r="H36" i="62"/>
  <c r="B28" i="124"/>
  <c r="E5" i="119"/>
  <c r="I5" i="119"/>
  <c r="G5" i="119"/>
  <c r="G5" i="120"/>
  <c r="D5" i="104"/>
  <c r="E5" i="104"/>
  <c r="C6" i="104"/>
  <c r="C17" i="105"/>
  <c r="H5" i="104"/>
  <c r="I5" i="104"/>
  <c r="C11" i="105"/>
  <c r="C10" i="120"/>
  <c r="F28" i="1" s="1"/>
  <c r="G28" i="1" s="1"/>
  <c r="H28" i="1" s="1"/>
  <c r="B16" i="124"/>
  <c r="B20" i="124"/>
  <c r="B27" i="124"/>
  <c r="D6" i="124"/>
  <c r="F13" i="8" s="1"/>
  <c r="B15" i="124"/>
  <c r="B19" i="124"/>
  <c r="G6" i="124"/>
  <c r="I13" i="8" s="1"/>
  <c r="B26" i="124"/>
  <c r="B14" i="124"/>
  <c r="B18" i="124"/>
  <c r="B8" i="124"/>
  <c r="B11" i="124"/>
  <c r="B29" i="124"/>
  <c r="F6" i="124"/>
  <c r="H13" i="8" s="1"/>
  <c r="B13" i="124"/>
  <c r="B25" i="124"/>
  <c r="B10" i="124"/>
  <c r="B7" i="124"/>
  <c r="E6" i="124"/>
  <c r="G13" i="8" s="1"/>
  <c r="B23" i="124"/>
  <c r="B30" i="124"/>
  <c r="B22" i="124"/>
  <c r="B9" i="124"/>
  <c r="E13" i="8"/>
  <c r="E5" i="120"/>
  <c r="C6" i="120"/>
  <c r="G24" i="1" l="1"/>
  <c r="H24" i="1" s="1"/>
  <c r="C5" i="104"/>
  <c r="C5" i="119"/>
  <c r="B6" i="124"/>
  <c r="D10" i="62"/>
  <c r="D7" i="37" l="1"/>
  <c r="E7" i="37"/>
  <c r="F7" i="37"/>
  <c r="G7" i="37"/>
  <c r="D8" i="37"/>
  <c r="E8" i="37"/>
  <c r="F8" i="37"/>
  <c r="G8" i="37"/>
  <c r="D9" i="37"/>
  <c r="E9" i="37"/>
  <c r="F9" i="37"/>
  <c r="G9" i="37"/>
  <c r="D10" i="37"/>
  <c r="E10" i="37"/>
  <c r="F10" i="37"/>
  <c r="G10" i="37"/>
  <c r="E6" i="37"/>
  <c r="F6" i="37"/>
  <c r="G6" i="37"/>
  <c r="D6" i="37"/>
  <c r="H11" i="37"/>
  <c r="H17" i="37"/>
  <c r="H10" i="37"/>
  <c r="H9" i="37"/>
  <c r="H8" i="37"/>
  <c r="H7" i="37"/>
  <c r="H6" i="37"/>
  <c r="H5" i="37" l="1"/>
  <c r="S23" i="61" l="1"/>
  <c r="E23" i="61" s="1"/>
  <c r="S24" i="61"/>
  <c r="E24" i="61" s="1"/>
  <c r="S25" i="61"/>
  <c r="E25" i="61" s="1"/>
  <c r="S26" i="61"/>
  <c r="E26" i="61" s="1"/>
  <c r="S22" i="61"/>
  <c r="E22" i="61" s="1"/>
  <c r="E24" i="88" l="1"/>
  <c r="D24" i="88"/>
  <c r="E6" i="88"/>
  <c r="D6" i="88"/>
  <c r="M38" i="39"/>
  <c r="L38" i="39"/>
  <c r="K38" i="39"/>
  <c r="J38" i="39"/>
  <c r="M37" i="39"/>
  <c r="L37" i="39"/>
  <c r="K37" i="39"/>
  <c r="J37" i="39"/>
  <c r="M36" i="39"/>
  <c r="L36" i="39"/>
  <c r="K36" i="39"/>
  <c r="J36" i="39"/>
  <c r="M35" i="39"/>
  <c r="L35" i="39"/>
  <c r="K35" i="39"/>
  <c r="J35" i="39"/>
  <c r="M34" i="39"/>
  <c r="L34" i="39"/>
  <c r="K34" i="39"/>
  <c r="J34" i="39"/>
  <c r="M33" i="39"/>
  <c r="L33" i="39"/>
  <c r="K33" i="39"/>
  <c r="J33" i="39"/>
  <c r="M32" i="39"/>
  <c r="L32" i="39"/>
  <c r="K32" i="39"/>
  <c r="J32" i="39"/>
  <c r="M31" i="39"/>
  <c r="L31" i="39"/>
  <c r="K31" i="39"/>
  <c r="J31" i="39"/>
  <c r="M30" i="39"/>
  <c r="L30" i="39"/>
  <c r="K30" i="39"/>
  <c r="J30" i="39"/>
  <c r="M29" i="39"/>
  <c r="L29" i="39"/>
  <c r="K29" i="39"/>
  <c r="J29" i="39"/>
  <c r="M28" i="39"/>
  <c r="L28" i="39"/>
  <c r="L26" i="39" s="1"/>
  <c r="K28" i="39"/>
  <c r="J28" i="39"/>
  <c r="M27" i="39"/>
  <c r="L27" i="39"/>
  <c r="K27" i="39"/>
  <c r="J27" i="39"/>
  <c r="I26" i="39"/>
  <c r="H26" i="39"/>
  <c r="G26" i="39"/>
  <c r="F26" i="39"/>
  <c r="G19" i="39"/>
  <c r="F19" i="39"/>
  <c r="G18" i="39"/>
  <c r="F18" i="39"/>
  <c r="G17" i="39"/>
  <c r="F17" i="39"/>
  <c r="G16" i="39"/>
  <c r="F16" i="39"/>
  <c r="G15" i="39"/>
  <c r="F15" i="39"/>
  <c r="G14" i="39"/>
  <c r="F14" i="39"/>
  <c r="G13" i="39"/>
  <c r="F13" i="39"/>
  <c r="G12" i="39"/>
  <c r="F12" i="39"/>
  <c r="G11" i="39"/>
  <c r="F11" i="39"/>
  <c r="G10" i="39"/>
  <c r="F10" i="39"/>
  <c r="G9" i="39"/>
  <c r="F9" i="39"/>
  <c r="G8" i="39"/>
  <c r="F8" i="39"/>
  <c r="E7" i="39"/>
  <c r="D7" i="39"/>
  <c r="D25" i="40"/>
  <c r="E7" i="40"/>
  <c r="D7" i="40"/>
  <c r="C24" i="38"/>
  <c r="C23" i="38"/>
  <c r="C22" i="38"/>
  <c r="C21" i="38"/>
  <c r="C20" i="38"/>
  <c r="C19" i="38"/>
  <c r="C18" i="38"/>
  <c r="C17" i="38"/>
  <c r="C16" i="38"/>
  <c r="G5" i="38"/>
  <c r="F5" i="38"/>
  <c r="G17" i="37"/>
  <c r="F17" i="37"/>
  <c r="E17" i="37"/>
  <c r="D17" i="37"/>
  <c r="G11" i="37"/>
  <c r="F11" i="37"/>
  <c r="E11" i="37"/>
  <c r="D11" i="37"/>
  <c r="G7" i="39" l="1"/>
  <c r="J26" i="39"/>
  <c r="K26" i="39"/>
  <c r="M26" i="39"/>
  <c r="F7" i="39"/>
  <c r="H5" i="38"/>
  <c r="I5" i="38" s="1"/>
  <c r="G5" i="37"/>
  <c r="F5" i="37"/>
  <c r="E5" i="37"/>
  <c r="D5" i="37"/>
  <c r="E23" i="32"/>
  <c r="F26" i="32" s="1"/>
  <c r="F25" i="32" l="1"/>
  <c r="F24" i="32"/>
  <c r="C18" i="14" l="1"/>
  <c r="C17" i="14"/>
  <c r="C16" i="14"/>
  <c r="C15" i="14"/>
  <c r="C14" i="14"/>
  <c r="C13" i="14"/>
  <c r="C12" i="14"/>
  <c r="C11" i="14"/>
  <c r="C10" i="14"/>
  <c r="C9" i="14"/>
  <c r="C8" i="14"/>
  <c r="C7" i="14"/>
  <c r="I7" i="38" l="1"/>
  <c r="I8" i="38"/>
  <c r="I9" i="38"/>
  <c r="I10" i="38"/>
  <c r="B34" i="6" l="1"/>
  <c r="D12" i="62" l="1"/>
  <c r="D11" i="62"/>
  <c r="D9" i="62"/>
  <c r="D8" i="62"/>
  <c r="B5" i="5" l="1"/>
  <c r="C6" i="5" s="1"/>
  <c r="F36" i="88" l="1"/>
  <c r="G36" i="88"/>
  <c r="G35" i="88"/>
  <c r="F35" i="88"/>
  <c r="G34" i="88"/>
  <c r="F34" i="88"/>
  <c r="F33" i="88"/>
  <c r="G33" i="88"/>
  <c r="F32" i="88"/>
  <c r="G32" i="88"/>
  <c r="G31" i="88"/>
  <c r="F31" i="88"/>
  <c r="G30" i="88"/>
  <c r="F30" i="88"/>
  <c r="F29" i="88"/>
  <c r="G29" i="88"/>
  <c r="F28" i="88"/>
  <c r="G28" i="88"/>
  <c r="G27" i="88"/>
  <c r="F27" i="88"/>
  <c r="G26" i="88"/>
  <c r="F26" i="88"/>
  <c r="F25" i="88"/>
  <c r="G25" i="88"/>
  <c r="G18" i="88"/>
  <c r="F18" i="88"/>
  <c r="G17" i="88"/>
  <c r="F17" i="88"/>
  <c r="G16" i="88"/>
  <c r="F16" i="88"/>
  <c r="G15" i="88"/>
  <c r="F15" i="88"/>
  <c r="G14" i="88"/>
  <c r="F14" i="88"/>
  <c r="G13" i="88"/>
  <c r="F13" i="88"/>
  <c r="G12" i="88"/>
  <c r="F12" i="88"/>
  <c r="G11" i="88"/>
  <c r="F11" i="88"/>
  <c r="G10" i="88"/>
  <c r="F10" i="88"/>
  <c r="G9" i="88"/>
  <c r="F9" i="88"/>
  <c r="G8" i="88"/>
  <c r="F8" i="88"/>
  <c r="G7" i="88"/>
  <c r="G6" i="88" s="1"/>
  <c r="F7" i="88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G25" i="40" s="1"/>
  <c r="F26" i="40"/>
  <c r="E25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F10" i="40"/>
  <c r="G9" i="40"/>
  <c r="F9" i="40"/>
  <c r="G8" i="40"/>
  <c r="F8" i="40"/>
  <c r="H27" i="37"/>
  <c r="G27" i="37"/>
  <c r="B19" i="36"/>
  <c r="B18" i="36"/>
  <c r="B17" i="36"/>
  <c r="B16" i="36"/>
  <c r="B15" i="36"/>
  <c r="B14" i="36"/>
  <c r="B13" i="36"/>
  <c r="G12" i="36"/>
  <c r="F12" i="36"/>
  <c r="E12" i="36"/>
  <c r="D12" i="36"/>
  <c r="C12" i="36"/>
  <c r="B7" i="36"/>
  <c r="B6" i="36"/>
  <c r="B5" i="36"/>
  <c r="G4" i="36"/>
  <c r="F4" i="36"/>
  <c r="E4" i="36"/>
  <c r="D4" i="36"/>
  <c r="C4" i="36"/>
  <c r="B34" i="62"/>
  <c r="B33" i="62"/>
  <c r="B32" i="62"/>
  <c r="B31" i="62"/>
  <c r="B30" i="62"/>
  <c r="K29" i="62"/>
  <c r="J29" i="62"/>
  <c r="I29" i="62"/>
  <c r="H29" i="62"/>
  <c r="G29" i="62"/>
  <c r="F29" i="62"/>
  <c r="E29" i="62"/>
  <c r="D29" i="62"/>
  <c r="C29" i="62"/>
  <c r="B23" i="62"/>
  <c r="B22" i="62"/>
  <c r="B21" i="62"/>
  <c r="B20" i="62"/>
  <c r="B19" i="62"/>
  <c r="J18" i="62"/>
  <c r="I18" i="62"/>
  <c r="H18" i="62"/>
  <c r="G18" i="62"/>
  <c r="F18" i="62"/>
  <c r="E18" i="62"/>
  <c r="D18" i="62"/>
  <c r="C18" i="62"/>
  <c r="I7" i="62"/>
  <c r="I6" i="62" s="1"/>
  <c r="H7" i="62"/>
  <c r="H6" i="62" s="1"/>
  <c r="G7" i="62"/>
  <c r="G6" i="62" s="1"/>
  <c r="F7" i="62"/>
  <c r="F6" i="62" s="1"/>
  <c r="E7" i="62"/>
  <c r="E6" i="62" s="1"/>
  <c r="D26" i="61"/>
  <c r="D25" i="61"/>
  <c r="D24" i="61"/>
  <c r="D23" i="61"/>
  <c r="D22" i="61"/>
  <c r="C17" i="61"/>
  <c r="C16" i="61"/>
  <c r="C15" i="61"/>
  <c r="C14" i="61"/>
  <c r="H13" i="61"/>
  <c r="G13" i="61"/>
  <c r="F13" i="61"/>
  <c r="E13" i="61"/>
  <c r="D13" i="61"/>
  <c r="H12" i="61"/>
  <c r="G12" i="61"/>
  <c r="F12" i="61"/>
  <c r="E12" i="61"/>
  <c r="D12" i="61"/>
  <c r="C7" i="61"/>
  <c r="C6" i="61"/>
  <c r="H5" i="61"/>
  <c r="G5" i="61"/>
  <c r="F5" i="61"/>
  <c r="E5" i="61"/>
  <c r="D5" i="61"/>
  <c r="D26" i="74"/>
  <c r="D25" i="74"/>
  <c r="D24" i="74"/>
  <c r="D23" i="74"/>
  <c r="D22" i="74"/>
  <c r="D21" i="74"/>
  <c r="D20" i="74"/>
  <c r="D19" i="74"/>
  <c r="D18" i="74"/>
  <c r="D17" i="74"/>
  <c r="I16" i="74"/>
  <c r="H16" i="74"/>
  <c r="G16" i="74"/>
  <c r="F16" i="74"/>
  <c r="E16" i="74"/>
  <c r="D15" i="74"/>
  <c r="D14" i="74"/>
  <c r="D13" i="74"/>
  <c r="D12" i="74"/>
  <c r="D11" i="74"/>
  <c r="D10" i="74"/>
  <c r="D9" i="74"/>
  <c r="D8" i="74"/>
  <c r="I7" i="74"/>
  <c r="H7" i="74"/>
  <c r="G7" i="74"/>
  <c r="F7" i="74"/>
  <c r="E7" i="74"/>
  <c r="C17" i="32"/>
  <c r="D19" i="32" s="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G25" i="31"/>
  <c r="F25" i="31"/>
  <c r="E25" i="31"/>
  <c r="D25" i="31"/>
  <c r="C25" i="31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G5" i="29"/>
  <c r="I12" i="8" s="1"/>
  <c r="F5" i="29"/>
  <c r="G17" i="10" s="1"/>
  <c r="G19" i="10" s="1"/>
  <c r="E5" i="29"/>
  <c r="G14" i="10" s="1"/>
  <c r="G16" i="10" s="1"/>
  <c r="D5" i="29"/>
  <c r="G11" i="10" s="1"/>
  <c r="G13" i="10" s="1"/>
  <c r="C5" i="29"/>
  <c r="C49" i="23"/>
  <c r="C48" i="23"/>
  <c r="G47" i="23"/>
  <c r="F47" i="23"/>
  <c r="E47" i="23"/>
  <c r="D47" i="23"/>
  <c r="C47" i="23"/>
  <c r="C46" i="23"/>
  <c r="C45" i="23"/>
  <c r="C44" i="23" s="1"/>
  <c r="C14" i="23" s="1"/>
  <c r="G44" i="23"/>
  <c r="G14" i="23" s="1"/>
  <c r="F44" i="23"/>
  <c r="F14" i="23" s="1"/>
  <c r="E44" i="23"/>
  <c r="D44" i="23"/>
  <c r="C43" i="23"/>
  <c r="C42" i="23"/>
  <c r="G41" i="23"/>
  <c r="F41" i="23"/>
  <c r="E41" i="23"/>
  <c r="D41" i="23"/>
  <c r="C40" i="23"/>
  <c r="C10" i="23" s="1"/>
  <c r="C39" i="23"/>
  <c r="C38" i="23" s="1"/>
  <c r="C8" i="23" s="1"/>
  <c r="G38" i="23"/>
  <c r="G8" i="23" s="1"/>
  <c r="F38" i="23"/>
  <c r="E38" i="23"/>
  <c r="D38" i="23"/>
  <c r="G37" i="23"/>
  <c r="F37" i="23"/>
  <c r="E37" i="23"/>
  <c r="E7" i="23" s="1"/>
  <c r="D37" i="23"/>
  <c r="G36" i="23"/>
  <c r="G35" i="23" s="1"/>
  <c r="F36" i="23"/>
  <c r="F35" i="23" s="1"/>
  <c r="E36" i="23"/>
  <c r="E35" i="23" s="1"/>
  <c r="D36" i="23"/>
  <c r="D6" i="23" s="1"/>
  <c r="C29" i="23"/>
  <c r="C28" i="23"/>
  <c r="C27" i="23" s="1"/>
  <c r="C17" i="23" s="1"/>
  <c r="G27" i="23"/>
  <c r="G17" i="23" s="1"/>
  <c r="F27" i="23"/>
  <c r="F17" i="23" s="1"/>
  <c r="E27" i="23"/>
  <c r="E17" i="23" s="1"/>
  <c r="D27" i="23"/>
  <c r="D17" i="23" s="1"/>
  <c r="G26" i="23"/>
  <c r="F26" i="23"/>
  <c r="E26" i="23"/>
  <c r="D26" i="23"/>
  <c r="C26" i="23"/>
  <c r="G25" i="23"/>
  <c r="F25" i="23"/>
  <c r="F24" i="23" s="1"/>
  <c r="F5" i="23" s="1"/>
  <c r="E25" i="23"/>
  <c r="E24" i="23" s="1"/>
  <c r="E5" i="23" s="1"/>
  <c r="D25" i="23"/>
  <c r="D24" i="23" s="1"/>
  <c r="C25" i="23"/>
  <c r="C24" i="23" s="1"/>
  <c r="G24" i="23"/>
  <c r="G19" i="23"/>
  <c r="F19" i="23"/>
  <c r="E19" i="23"/>
  <c r="D19" i="23"/>
  <c r="C19" i="23"/>
  <c r="G18" i="23"/>
  <c r="F18" i="23"/>
  <c r="E18" i="23"/>
  <c r="D18" i="23"/>
  <c r="G16" i="23"/>
  <c r="F16" i="23"/>
  <c r="E16" i="23"/>
  <c r="D16" i="23"/>
  <c r="C16" i="23"/>
  <c r="G15" i="23"/>
  <c r="F15" i="23"/>
  <c r="E15" i="23"/>
  <c r="D15" i="23"/>
  <c r="E14" i="23"/>
  <c r="D14" i="23"/>
  <c r="G13" i="23"/>
  <c r="F13" i="23"/>
  <c r="E13" i="23"/>
  <c r="D13" i="23"/>
  <c r="C13" i="23"/>
  <c r="G12" i="23"/>
  <c r="F12" i="23"/>
  <c r="E12" i="23"/>
  <c r="D12" i="23"/>
  <c r="C12" i="23"/>
  <c r="G11" i="23"/>
  <c r="F11" i="23"/>
  <c r="E11" i="23"/>
  <c r="D11" i="23"/>
  <c r="G10" i="23"/>
  <c r="F10" i="23"/>
  <c r="E10" i="23"/>
  <c r="D10" i="23"/>
  <c r="G9" i="23"/>
  <c r="F9" i="23"/>
  <c r="E9" i="23"/>
  <c r="D9" i="23"/>
  <c r="F8" i="23"/>
  <c r="E8" i="23"/>
  <c r="D8" i="23"/>
  <c r="G7" i="23"/>
  <c r="F7" i="23"/>
  <c r="D7" i="23"/>
  <c r="B18" i="14"/>
  <c r="B17" i="14"/>
  <c r="B16" i="14"/>
  <c r="B15" i="14"/>
  <c r="B14" i="14"/>
  <c r="B13" i="14"/>
  <c r="B12" i="14"/>
  <c r="B11" i="14"/>
  <c r="B10" i="14"/>
  <c r="B9" i="14"/>
  <c r="B8" i="14"/>
  <c r="G5" i="14"/>
  <c r="G6" i="14" s="1"/>
  <c r="F5" i="14"/>
  <c r="F6" i="14" s="1"/>
  <c r="E5" i="14"/>
  <c r="E6" i="14" s="1"/>
  <c r="D5" i="14"/>
  <c r="D6" i="14" s="1"/>
  <c r="G20" i="10"/>
  <c r="G22" i="10" s="1"/>
  <c r="F109" i="9"/>
  <c r="H109" i="9" s="1"/>
  <c r="E109" i="9"/>
  <c r="G109" i="9" s="1"/>
  <c r="F108" i="9"/>
  <c r="H108" i="9" s="1"/>
  <c r="E108" i="9"/>
  <c r="G108" i="9" s="1"/>
  <c r="F107" i="9"/>
  <c r="H107" i="9" s="1"/>
  <c r="E107" i="9"/>
  <c r="G107" i="9" s="1"/>
  <c r="F106" i="9"/>
  <c r="H106" i="9" s="1"/>
  <c r="E106" i="9"/>
  <c r="G106" i="9" s="1"/>
  <c r="F105" i="9"/>
  <c r="H105" i="9" s="1"/>
  <c r="E105" i="9"/>
  <c r="G105" i="9" s="1"/>
  <c r="F104" i="9"/>
  <c r="H104" i="9" s="1"/>
  <c r="E104" i="9"/>
  <c r="G104" i="9" s="1"/>
  <c r="F103" i="9"/>
  <c r="H103" i="9" s="1"/>
  <c r="E103" i="9"/>
  <c r="G103" i="9" s="1"/>
  <c r="F102" i="9"/>
  <c r="H102" i="9" s="1"/>
  <c r="E102" i="9"/>
  <c r="G102" i="9" s="1"/>
  <c r="F101" i="9"/>
  <c r="H101" i="9" s="1"/>
  <c r="E101" i="9"/>
  <c r="G101" i="9" s="1"/>
  <c r="F100" i="9"/>
  <c r="H100" i="9" s="1"/>
  <c r="E100" i="9"/>
  <c r="G100" i="9" s="1"/>
  <c r="F99" i="9"/>
  <c r="H99" i="9" s="1"/>
  <c r="E99" i="9"/>
  <c r="G99" i="9" s="1"/>
  <c r="F98" i="9"/>
  <c r="E98" i="9"/>
  <c r="I5" i="8"/>
  <c r="C97" i="9"/>
  <c r="I8" i="8" s="1"/>
  <c r="F74" i="9"/>
  <c r="H74" i="9" s="1"/>
  <c r="E74" i="9"/>
  <c r="G74" i="9" s="1"/>
  <c r="F73" i="9"/>
  <c r="H73" i="9" s="1"/>
  <c r="E73" i="9"/>
  <c r="G73" i="9" s="1"/>
  <c r="F72" i="9"/>
  <c r="H72" i="9" s="1"/>
  <c r="E72" i="9"/>
  <c r="G72" i="9" s="1"/>
  <c r="F71" i="9"/>
  <c r="H71" i="9" s="1"/>
  <c r="E71" i="9"/>
  <c r="G71" i="9" s="1"/>
  <c r="F70" i="9"/>
  <c r="H70" i="9" s="1"/>
  <c r="E70" i="9"/>
  <c r="G70" i="9" s="1"/>
  <c r="F69" i="9"/>
  <c r="H69" i="9" s="1"/>
  <c r="E69" i="9"/>
  <c r="G69" i="9" s="1"/>
  <c r="F68" i="9"/>
  <c r="H68" i="9" s="1"/>
  <c r="G68" i="9"/>
  <c r="F66" i="9"/>
  <c r="H66" i="9" s="1"/>
  <c r="E66" i="9"/>
  <c r="G66" i="9" s="1"/>
  <c r="F65" i="9"/>
  <c r="H65" i="9" s="1"/>
  <c r="E65" i="9"/>
  <c r="G65" i="9" s="1"/>
  <c r="F64" i="9"/>
  <c r="H64" i="9" s="1"/>
  <c r="E64" i="9"/>
  <c r="G64" i="9" s="1"/>
  <c r="F63" i="9"/>
  <c r="H63" i="9" s="1"/>
  <c r="E63" i="9"/>
  <c r="G63" i="9" s="1"/>
  <c r="F62" i="9"/>
  <c r="H62" i="9" s="1"/>
  <c r="E62" i="9"/>
  <c r="G62" i="9" s="1"/>
  <c r="F61" i="9"/>
  <c r="H61" i="9" s="1"/>
  <c r="E61" i="9"/>
  <c r="G61" i="9" s="1"/>
  <c r="F60" i="9"/>
  <c r="H60" i="9" s="1"/>
  <c r="E60" i="9"/>
  <c r="G60" i="9" s="1"/>
  <c r="F59" i="9"/>
  <c r="H59" i="9" s="1"/>
  <c r="E59" i="9"/>
  <c r="G59" i="9" s="1"/>
  <c r="F58" i="9"/>
  <c r="H58" i="9" s="1"/>
  <c r="E58" i="9"/>
  <c r="G58" i="9" s="1"/>
  <c r="F57" i="9"/>
  <c r="H57" i="9" s="1"/>
  <c r="E57" i="9"/>
  <c r="G57" i="9" s="1"/>
  <c r="F56" i="9"/>
  <c r="H56" i="9" s="1"/>
  <c r="E56" i="9"/>
  <c r="G56" i="9" s="1"/>
  <c r="F55" i="9"/>
  <c r="H55" i="9" s="1"/>
  <c r="E55" i="9"/>
  <c r="G55" i="9" s="1"/>
  <c r="F54" i="9"/>
  <c r="H54" i="9" s="1"/>
  <c r="E54" i="9"/>
  <c r="G54" i="9" s="1"/>
  <c r="F53" i="9"/>
  <c r="H53" i="9" s="1"/>
  <c r="E53" i="9"/>
  <c r="G53" i="9" s="1"/>
  <c r="F52" i="9"/>
  <c r="H52" i="9" s="1"/>
  <c r="E52" i="9"/>
  <c r="G52" i="9" s="1"/>
  <c r="F51" i="9"/>
  <c r="E51" i="9"/>
  <c r="C50" i="9"/>
  <c r="G8" i="8" s="1"/>
  <c r="F23" i="9"/>
  <c r="H23" i="9" s="1"/>
  <c r="E23" i="9"/>
  <c r="G23" i="9" s="1"/>
  <c r="F22" i="9"/>
  <c r="H22" i="9" s="1"/>
  <c r="E22" i="9"/>
  <c r="G22" i="9" s="1"/>
  <c r="F21" i="9"/>
  <c r="H21" i="9" s="1"/>
  <c r="E21" i="9"/>
  <c r="G21" i="9" s="1"/>
  <c r="F20" i="9"/>
  <c r="H20" i="9" s="1"/>
  <c r="E20" i="9"/>
  <c r="G20" i="9" s="1"/>
  <c r="F19" i="9"/>
  <c r="H19" i="9" s="1"/>
  <c r="E19" i="9"/>
  <c r="G19" i="9" s="1"/>
  <c r="F18" i="9"/>
  <c r="H18" i="9" s="1"/>
  <c r="E18" i="9"/>
  <c r="G18" i="9" s="1"/>
  <c r="F17" i="9"/>
  <c r="H17" i="9" s="1"/>
  <c r="E17" i="9"/>
  <c r="G17" i="9" s="1"/>
  <c r="F16" i="9"/>
  <c r="H16" i="9" s="1"/>
  <c r="E16" i="9"/>
  <c r="G16" i="9" s="1"/>
  <c r="F15" i="9"/>
  <c r="H15" i="9" s="1"/>
  <c r="E15" i="9"/>
  <c r="G15" i="9" s="1"/>
  <c r="F14" i="9"/>
  <c r="H14" i="9" s="1"/>
  <c r="E14" i="9"/>
  <c r="G14" i="9" s="1"/>
  <c r="F13" i="9"/>
  <c r="H13" i="9" s="1"/>
  <c r="E13" i="9"/>
  <c r="G13" i="9" s="1"/>
  <c r="F12" i="9"/>
  <c r="H12" i="9" s="1"/>
  <c r="E12" i="9"/>
  <c r="G12" i="9" s="1"/>
  <c r="F11" i="9"/>
  <c r="H11" i="9" s="1"/>
  <c r="E11" i="9"/>
  <c r="G11" i="9" s="1"/>
  <c r="F10" i="9"/>
  <c r="H10" i="9" s="1"/>
  <c r="E10" i="9"/>
  <c r="G10" i="9" s="1"/>
  <c r="F9" i="9"/>
  <c r="H9" i="9" s="1"/>
  <c r="E9" i="9"/>
  <c r="G9" i="9" s="1"/>
  <c r="F8" i="9"/>
  <c r="E8" i="9"/>
  <c r="G8" i="9" s="1"/>
  <c r="E5" i="8"/>
  <c r="C7" i="9"/>
  <c r="E8" i="8" s="1"/>
  <c r="D16" i="8"/>
  <c r="E12" i="8"/>
  <c r="G8" i="10" s="1"/>
  <c r="G10" i="10" s="1"/>
  <c r="G11" i="8"/>
  <c r="F11" i="8"/>
  <c r="E11" i="8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7" i="6"/>
  <c r="B16" i="6"/>
  <c r="B14" i="6"/>
  <c r="B13" i="6"/>
  <c r="B12" i="6"/>
  <c r="B11" i="6"/>
  <c r="B10" i="6"/>
  <c r="B9" i="6"/>
  <c r="B8" i="6"/>
  <c r="B7" i="6"/>
  <c r="B6" i="6"/>
  <c r="B5" i="6"/>
  <c r="I11" i="8"/>
  <c r="F16" i="5"/>
  <c r="F18" i="1" s="1"/>
  <c r="H16" i="5"/>
  <c r="C16" i="5"/>
  <c r="J10" i="5"/>
  <c r="J9" i="5"/>
  <c r="J8" i="5"/>
  <c r="J7" i="5"/>
  <c r="J6" i="5"/>
  <c r="F5" i="5"/>
  <c r="D5" i="5"/>
  <c r="G5" i="23" l="1"/>
  <c r="E6" i="23"/>
  <c r="F6" i="23"/>
  <c r="G6" i="23"/>
  <c r="C37" i="23"/>
  <c r="C7" i="23" s="1"/>
  <c r="B5" i="29"/>
  <c r="C15" i="23"/>
  <c r="D35" i="23"/>
  <c r="D5" i="23" s="1"/>
  <c r="C41" i="23"/>
  <c r="C11" i="23" s="1"/>
  <c r="C9" i="23"/>
  <c r="E8" i="5"/>
  <c r="E10" i="5"/>
  <c r="E9" i="5"/>
  <c r="E7" i="5"/>
  <c r="E6" i="5"/>
  <c r="G6" i="5"/>
  <c r="G10" i="5"/>
  <c r="G8" i="5"/>
  <c r="G9" i="5"/>
  <c r="G7" i="5"/>
  <c r="C18" i="23"/>
  <c r="F20" i="1"/>
  <c r="G20" i="1" s="1"/>
  <c r="H20" i="1" s="1"/>
  <c r="G18" i="1"/>
  <c r="H18" i="1" s="1"/>
  <c r="F19" i="1"/>
  <c r="G19" i="1" s="1"/>
  <c r="H19" i="1" s="1"/>
  <c r="C36" i="23"/>
  <c r="G12" i="8"/>
  <c r="H12" i="8"/>
  <c r="F12" i="8"/>
  <c r="L13" i="29"/>
  <c r="E24" i="5"/>
  <c r="E19" i="5"/>
  <c r="E18" i="5"/>
  <c r="E21" i="5"/>
  <c r="E20" i="5"/>
  <c r="E23" i="5"/>
  <c r="E22" i="5"/>
  <c r="E17" i="5"/>
  <c r="I24" i="5"/>
  <c r="I20" i="5"/>
  <c r="I23" i="5"/>
  <c r="I22" i="5"/>
  <c r="I17" i="5"/>
  <c r="I19" i="5"/>
  <c r="I21" i="5"/>
  <c r="I18" i="5"/>
  <c r="G19" i="5"/>
  <c r="G18" i="5"/>
  <c r="G24" i="5"/>
  <c r="G20" i="5"/>
  <c r="G23" i="5"/>
  <c r="G22" i="5"/>
  <c r="G21" i="5"/>
  <c r="G17" i="5"/>
  <c r="F97" i="9"/>
  <c r="F50" i="9"/>
  <c r="D14" i="10" s="1"/>
  <c r="D16" i="10" s="1"/>
  <c r="G7" i="9"/>
  <c r="F7" i="9"/>
  <c r="D8" i="10" s="1"/>
  <c r="D10" i="10" s="1"/>
  <c r="G51" i="9"/>
  <c r="G50" i="9" s="1"/>
  <c r="G9" i="8" s="1"/>
  <c r="E50" i="9"/>
  <c r="G98" i="9"/>
  <c r="G97" i="9" s="1"/>
  <c r="I9" i="8" s="1"/>
  <c r="E97" i="9"/>
  <c r="F24" i="88"/>
  <c r="H51" i="9"/>
  <c r="H50" i="9" s="1"/>
  <c r="E14" i="10" s="1"/>
  <c r="H98" i="9"/>
  <c r="H97" i="9" s="1"/>
  <c r="G5" i="8"/>
  <c r="H8" i="9"/>
  <c r="H7" i="9" s="1"/>
  <c r="D12" i="8"/>
  <c r="F22" i="1" s="1"/>
  <c r="G22" i="1" s="1"/>
  <c r="H22" i="1" s="1"/>
  <c r="G5" i="10"/>
  <c r="G7" i="10"/>
  <c r="E7" i="9"/>
  <c r="E9" i="8" s="1"/>
  <c r="C6" i="14"/>
  <c r="B6" i="14" s="1"/>
  <c r="C5" i="14"/>
  <c r="B7" i="14"/>
  <c r="B5" i="14" s="1"/>
  <c r="H11" i="8"/>
  <c r="D11" i="8" s="1"/>
  <c r="D20" i="32"/>
  <c r="F6" i="74"/>
  <c r="F5" i="74" s="1"/>
  <c r="G24" i="88"/>
  <c r="D18" i="32"/>
  <c r="F6" i="88"/>
  <c r="I6" i="74"/>
  <c r="I5" i="74" s="1"/>
  <c r="E6" i="74"/>
  <c r="E5" i="74" s="1"/>
  <c r="B12" i="36"/>
  <c r="B4" i="36"/>
  <c r="C13" i="61"/>
  <c r="C12" i="61"/>
  <c r="H6" i="74"/>
  <c r="H5" i="74" s="1"/>
  <c r="B29" i="62"/>
  <c r="B35" i="62" s="1"/>
  <c r="B18" i="62"/>
  <c r="E17" i="62" s="1"/>
  <c r="D7" i="62"/>
  <c r="D6" i="62" s="1"/>
  <c r="C5" i="61"/>
  <c r="G6" i="74"/>
  <c r="G5" i="74" s="1"/>
  <c r="D16" i="74"/>
  <c r="D7" i="74"/>
  <c r="B25" i="31"/>
  <c r="F25" i="40"/>
  <c r="G7" i="40"/>
  <c r="F7" i="40"/>
  <c r="J5" i="5"/>
  <c r="H5" i="5"/>
  <c r="I5" i="5"/>
  <c r="C5" i="5"/>
  <c r="C20" i="10"/>
  <c r="E8" i="10" l="1"/>
  <c r="C35" i="23"/>
  <c r="C5" i="23" s="1"/>
  <c r="C6" i="23"/>
  <c r="F14" i="10"/>
  <c r="F16" i="10" s="1"/>
  <c r="E16" i="10"/>
  <c r="D17" i="32"/>
  <c r="E20" i="10"/>
  <c r="G7" i="8"/>
  <c r="G10" i="8" s="1"/>
  <c r="C9" i="62"/>
  <c r="C10" i="62"/>
  <c r="E7" i="8"/>
  <c r="E10" i="8" s="1"/>
  <c r="C22" i="10"/>
  <c r="D20" i="10"/>
  <c r="D22" i="10" s="1"/>
  <c r="I6" i="8"/>
  <c r="G6" i="8"/>
  <c r="E6" i="8"/>
  <c r="K35" i="62"/>
  <c r="I35" i="62"/>
  <c r="J35" i="62"/>
  <c r="G16" i="5"/>
  <c r="I16" i="5"/>
  <c r="E5" i="5"/>
  <c r="C35" i="62"/>
  <c r="F35" i="62"/>
  <c r="H39" i="62"/>
  <c r="G39" i="62"/>
  <c r="F39" i="62"/>
  <c r="D39" i="62"/>
  <c r="C39" i="62"/>
  <c r="H35" i="62"/>
  <c r="D35" i="62"/>
  <c r="E35" i="62"/>
  <c r="E39" i="62"/>
  <c r="G35" i="62"/>
  <c r="D17" i="62"/>
  <c r="F17" i="62"/>
  <c r="I17" i="62"/>
  <c r="C17" i="62"/>
  <c r="H17" i="62"/>
  <c r="J17" i="62"/>
  <c r="G17" i="62"/>
  <c r="F5" i="62"/>
  <c r="C12" i="62"/>
  <c r="C11" i="62"/>
  <c r="C7" i="62"/>
  <c r="C8" i="62"/>
  <c r="G5" i="62"/>
  <c r="C6" i="62"/>
  <c r="I5" i="62"/>
  <c r="E5" i="62"/>
  <c r="H5" i="62"/>
  <c r="D5" i="62"/>
  <c r="D6" i="74"/>
  <c r="D5" i="74" s="1"/>
  <c r="D13" i="8"/>
  <c r="G5" i="5"/>
  <c r="F8" i="10" l="1"/>
  <c r="F10" i="10" s="1"/>
  <c r="E10" i="10"/>
  <c r="I7" i="8"/>
  <c r="I10" i="8" s="1"/>
  <c r="E22" i="10"/>
  <c r="F20" i="10"/>
  <c r="F22" i="10" s="1"/>
  <c r="B17" i="62"/>
  <c r="H9" i="77"/>
  <c r="G38" i="62"/>
  <c r="H11" i="77" l="1"/>
  <c r="G21" i="77"/>
  <c r="G18" i="77" s="1"/>
  <c r="D38" i="62"/>
  <c r="H10" i="77"/>
  <c r="H15" i="77"/>
  <c r="H16" i="77"/>
  <c r="H38" i="62"/>
  <c r="F38" i="62" l="1"/>
  <c r="D15" i="8"/>
  <c r="I14" i="8"/>
  <c r="E14" i="8" l="1"/>
  <c r="C38" i="62"/>
  <c r="G14" i="8"/>
  <c r="D18" i="8"/>
  <c r="F14" i="8" l="1"/>
  <c r="H14" i="8" l="1"/>
  <c r="D17" i="8"/>
  <c r="D14" i="8" s="1"/>
  <c r="H14" i="77" l="1"/>
  <c r="H13" i="77"/>
  <c r="H20" i="77" l="1"/>
  <c r="H18" i="77"/>
  <c r="H8" i="77"/>
  <c r="H32" i="9"/>
  <c r="E36" i="9"/>
  <c r="G36" i="9" s="1"/>
  <c r="F35" i="9"/>
  <c r="H35" i="9" s="1"/>
  <c r="F45" i="9"/>
  <c r="H45" i="9"/>
  <c r="C30" i="9"/>
  <c r="E30" i="9" s="1"/>
  <c r="G30" i="9" s="1"/>
  <c r="F30" i="9"/>
  <c r="H30" i="9" s="1"/>
  <c r="D28" i="9"/>
  <c r="C11" i="10" s="1"/>
  <c r="C13" i="10" s="1"/>
  <c r="C32" i="9"/>
  <c r="E32" i="9" s="1"/>
  <c r="G32" i="9" s="1"/>
  <c r="F32" i="9"/>
  <c r="C41" i="9"/>
  <c r="E41" i="9" s="1"/>
  <c r="G41" i="9" s="1"/>
  <c r="F41" i="9"/>
  <c r="H41" i="9" s="1"/>
  <c r="C43" i="9"/>
  <c r="E43" i="9" s="1"/>
  <c r="G43" i="9" s="1"/>
  <c r="F43" i="9"/>
  <c r="H43" i="9" s="1"/>
  <c r="C35" i="9"/>
  <c r="E35" i="9" s="1"/>
  <c r="G35" i="9" s="1"/>
  <c r="F38" i="9"/>
  <c r="H38" i="9" s="1"/>
  <c r="C31" i="9"/>
  <c r="E31" i="9" s="1"/>
  <c r="G31" i="9" s="1"/>
  <c r="F31" i="9"/>
  <c r="H31" i="9"/>
  <c r="F34" i="9"/>
  <c r="H34" i="9" s="1"/>
  <c r="C34" i="9"/>
  <c r="E34" i="9" s="1"/>
  <c r="G34" i="9" s="1"/>
  <c r="C45" i="9"/>
  <c r="E45" i="9"/>
  <c r="G45" i="9" s="1"/>
  <c r="C38" i="9"/>
  <c r="E38" i="9" s="1"/>
  <c r="G38" i="9" s="1"/>
  <c r="C40" i="9"/>
  <c r="E40" i="9" s="1"/>
  <c r="G40" i="9" s="1"/>
  <c r="F40" i="9"/>
  <c r="H40" i="9" s="1"/>
  <c r="C44" i="9"/>
  <c r="E44" i="9" s="1"/>
  <c r="G44" i="9" s="1"/>
  <c r="F44" i="9"/>
  <c r="H44" i="9" s="1"/>
  <c r="C37" i="9"/>
  <c r="E37" i="9" s="1"/>
  <c r="G37" i="9" s="1"/>
  <c r="F37" i="9"/>
  <c r="H37" i="9" s="1"/>
  <c r="C42" i="9"/>
  <c r="E42" i="9" s="1"/>
  <c r="G42" i="9" s="1"/>
  <c r="F42" i="9"/>
  <c r="H42" i="9" s="1"/>
  <c r="C36" i="9"/>
  <c r="F36" i="9"/>
  <c r="H36" i="9" s="1"/>
  <c r="C39" i="9"/>
  <c r="E39" i="9" s="1"/>
  <c r="G39" i="9" s="1"/>
  <c r="F39" i="9"/>
  <c r="H39" i="9" s="1"/>
  <c r="C29" i="9"/>
  <c r="E29" i="9" s="1"/>
  <c r="F29" i="9"/>
  <c r="H29" i="9" s="1"/>
  <c r="C33" i="9"/>
  <c r="E33" i="9" s="1"/>
  <c r="G33" i="9" s="1"/>
  <c r="F33" i="9"/>
  <c r="H33" i="9" s="1"/>
  <c r="F5" i="8" l="1"/>
  <c r="F28" i="9"/>
  <c r="E28" i="9"/>
  <c r="G29" i="9"/>
  <c r="G28" i="9" s="1"/>
  <c r="F9" i="8" s="1"/>
  <c r="H28" i="9"/>
  <c r="F6" i="8"/>
  <c r="D11" i="10"/>
  <c r="C28" i="9"/>
  <c r="F8" i="8" s="1"/>
  <c r="E11" i="10" l="1"/>
  <c r="F7" i="8"/>
  <c r="D13" i="10"/>
  <c r="F10" i="8" l="1"/>
  <c r="E13" i="10"/>
  <c r="F11" i="10"/>
  <c r="F13" i="10" s="1"/>
  <c r="F82" i="9"/>
  <c r="H82" i="9"/>
  <c r="F84" i="9"/>
  <c r="H84" i="9" s="1"/>
  <c r="F85" i="9"/>
  <c r="H85" i="9" s="1"/>
  <c r="E92" i="9"/>
  <c r="G92" i="9" s="1"/>
  <c r="F92" i="9"/>
  <c r="H92" i="9" s="1"/>
  <c r="E83" i="9"/>
  <c r="G83" i="9" s="1"/>
  <c r="E90" i="9"/>
  <c r="G90" i="9" s="1"/>
  <c r="E82" i="9"/>
  <c r="G82" i="9" s="1"/>
  <c r="E84" i="9"/>
  <c r="G84" i="9" s="1"/>
  <c r="E85" i="9"/>
  <c r="G85" i="9"/>
  <c r="F81" i="9"/>
  <c r="F86" i="9"/>
  <c r="H86" i="9" s="1"/>
  <c r="E86" i="9"/>
  <c r="G86" i="9" s="1"/>
  <c r="E89" i="9"/>
  <c r="G89" i="9" s="1"/>
  <c r="F89" i="9"/>
  <c r="H89" i="9" s="1"/>
  <c r="F90" i="9"/>
  <c r="H90" i="9" s="1"/>
  <c r="E87" i="9"/>
  <c r="G87" i="9" s="1"/>
  <c r="F87" i="9"/>
  <c r="H87" i="9" s="1"/>
  <c r="F80" i="9"/>
  <c r="H80" i="9" s="1"/>
  <c r="H79" i="9" s="1"/>
  <c r="K4" i="9" s="1"/>
  <c r="E88" i="9"/>
  <c r="G88" i="9" s="1"/>
  <c r="F88" i="9"/>
  <c r="H88" i="9" s="1"/>
  <c r="E81" i="9"/>
  <c r="G81" i="9" s="1"/>
  <c r="F83" i="9"/>
  <c r="H83" i="9"/>
  <c r="F91" i="9"/>
  <c r="H91" i="9"/>
  <c r="E91" i="9"/>
  <c r="G91" i="9" s="1"/>
  <c r="E80" i="9"/>
  <c r="G80" i="9" s="1"/>
  <c r="D79" i="9"/>
  <c r="H5" i="8" l="1"/>
  <c r="D5" i="8" s="1"/>
  <c r="J4" i="9"/>
  <c r="C17" i="10"/>
  <c r="C5" i="10" s="1"/>
  <c r="H7" i="8"/>
  <c r="F79" i="9"/>
  <c r="C19" i="10"/>
  <c r="C7" i="10" s="1"/>
  <c r="G79" i="9"/>
  <c r="H9" i="8" s="1"/>
  <c r="D9" i="8" s="1"/>
  <c r="E79" i="9"/>
  <c r="D17" i="10"/>
  <c r="H6" i="8"/>
  <c r="D6" i="8" s="1"/>
  <c r="E17" i="10"/>
  <c r="C79" i="9"/>
  <c r="H8" i="8" s="1"/>
  <c r="D8" i="8" s="1"/>
  <c r="F17" i="10" l="1"/>
  <c r="F19" i="10" s="1"/>
  <c r="E19" i="10"/>
  <c r="E7" i="10" s="1"/>
  <c r="E5" i="10"/>
  <c r="F5" i="10" s="1"/>
  <c r="F7" i="10" s="1"/>
  <c r="H10" i="8"/>
  <c r="D7" i="8"/>
  <c r="D10" i="8" s="1"/>
  <c r="D19" i="10"/>
  <c r="D7" i="10" s="1"/>
  <c r="D5" i="10"/>
  <c r="C18" i="120"/>
  <c r="F29" i="1" s="1"/>
  <c r="H5" i="120"/>
  <c r="C5" i="120" s="1"/>
  <c r="G29" i="1" l="1"/>
  <c r="H29" i="1" s="1"/>
  <c r="F23" i="1"/>
  <c r="G23" i="1" s="1"/>
  <c r="H23" i="1" s="1"/>
  <c r="C38" i="146"/>
  <c r="H19" i="120"/>
  <c r="C19" i="120"/>
  <c r="E36" i="62" s="1"/>
  <c r="B36" i="62" s="1"/>
  <c r="D37" i="62" l="1"/>
  <c r="G37" i="62"/>
  <c r="H37" i="62"/>
  <c r="F37" i="62"/>
  <c r="B38" i="62"/>
  <c r="B39" i="62" s="1"/>
  <c r="C37" i="62"/>
  <c r="B37" i="62"/>
  <c r="E38" i="62"/>
  <c r="E37" i="62"/>
</calcChain>
</file>

<file path=xl/comments1.xml><?xml version="1.0" encoding="utf-8"?>
<comments xmlns="http://schemas.openxmlformats.org/spreadsheetml/2006/main">
  <authors>
    <author>AutoBVT</author>
  </authors>
  <commentList>
    <comment ref="H5" authorId="0" shapeId="0">
      <text>
        <r>
          <rPr>
            <sz val="11"/>
            <color indexed="81"/>
            <rFont val="돋움"/>
            <family val="3"/>
            <charset val="129"/>
          </rPr>
          <t>기획요금과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요금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부과량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자료</t>
        </r>
      </text>
    </comment>
    <comment ref="I5" authorId="0" shapeId="0">
      <text>
        <r>
          <rPr>
            <sz val="11"/>
            <color indexed="81"/>
            <rFont val="돋움"/>
            <family val="3"/>
            <charset val="129"/>
          </rPr>
          <t>기획요금과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요금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부과량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자료</t>
        </r>
      </text>
    </comment>
    <comment ref="L5" authorId="0" shapeId="0">
      <text>
        <r>
          <rPr>
            <sz val="11"/>
            <color indexed="81"/>
            <rFont val="돋움"/>
            <family val="3"/>
            <charset val="129"/>
          </rPr>
          <t>기획요금과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요금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부과량</t>
        </r>
        <r>
          <rPr>
            <sz val="11"/>
            <color indexed="81"/>
            <rFont val="Tahoma"/>
            <family val="2"/>
          </rPr>
          <t xml:space="preserve"> </t>
        </r>
        <r>
          <rPr>
            <sz val="11"/>
            <color indexed="81"/>
            <rFont val="돋움"/>
            <family val="3"/>
            <charset val="129"/>
          </rPr>
          <t>자료</t>
        </r>
      </text>
    </comment>
  </commentList>
</comments>
</file>

<file path=xl/sharedStrings.xml><?xml version="1.0" encoding="utf-8"?>
<sst xmlns="http://schemas.openxmlformats.org/spreadsheetml/2006/main" count="13433" uniqueCount="1548">
  <si>
    <t>단위</t>
  </si>
  <si>
    <t>증감</t>
  </si>
  <si>
    <t>비율(%)</t>
  </si>
  <si>
    <t>총      인      구(A)</t>
  </si>
  <si>
    <t>명</t>
  </si>
  <si>
    <t>%</t>
  </si>
  <si>
    <t>천㎥/일</t>
  </si>
  <si>
    <t>㎥/년</t>
  </si>
  <si>
    <t>㎥/일</t>
  </si>
  <si>
    <t>1일 최대 생산량</t>
  </si>
  <si>
    <t>년 간   부 과 량</t>
  </si>
  <si>
    <t>1일 평균 부과량</t>
  </si>
  <si>
    <t>ℓ/일/인</t>
  </si>
  <si>
    <t>급   수   전   수</t>
  </si>
  <si>
    <t>전</t>
  </si>
  <si>
    <t>수
도
관
연
장</t>
  </si>
  <si>
    <t>총       계</t>
  </si>
  <si>
    <t>m</t>
  </si>
  <si>
    <t>도  수  관</t>
  </si>
  <si>
    <t>송  수  관</t>
  </si>
  <si>
    <t>배  수  관</t>
  </si>
  <si>
    <t>급  수  관</t>
  </si>
  <si>
    <t xml:space="preserve">  ● 기구 : 2부 10사업소</t>
  </si>
  <si>
    <t xml:space="preserve"> ● 직급별</t>
  </si>
  <si>
    <t>단위 : 명</t>
  </si>
  <si>
    <t>구           분</t>
  </si>
  <si>
    <t>합           계</t>
  </si>
  <si>
    <t>소           계</t>
  </si>
  <si>
    <t>3급</t>
  </si>
  <si>
    <t>4급</t>
  </si>
  <si>
    <t>5급</t>
  </si>
  <si>
    <t>6급</t>
  </si>
  <si>
    <t>7급</t>
  </si>
  <si>
    <t>8급</t>
  </si>
  <si>
    <t>9급</t>
  </si>
  <si>
    <t>연      구      직</t>
  </si>
  <si>
    <t>소               계</t>
  </si>
  <si>
    <t>정원외</t>
  </si>
  <si>
    <t xml:space="preserve"> ● 부서/직렬별 </t>
  </si>
  <si>
    <t xml:space="preserve">           직렬별
부서별</t>
  </si>
  <si>
    <t>총계</t>
  </si>
  <si>
    <t>소계</t>
  </si>
  <si>
    <t>행정</t>
  </si>
  <si>
    <t>기타</t>
  </si>
  <si>
    <t>청원</t>
  </si>
  <si>
    <t>총      계</t>
  </si>
  <si>
    <t>본
부</t>
  </si>
  <si>
    <t>기술부</t>
  </si>
  <si>
    <t>수도시설관리사업소</t>
  </si>
  <si>
    <t>송촌</t>
  </si>
  <si>
    <t>월평</t>
  </si>
  <si>
    <t>신탄진</t>
  </si>
  <si>
    <t>지
역
사
업
소</t>
  </si>
  <si>
    <t>동부</t>
  </si>
  <si>
    <t>중부</t>
  </si>
  <si>
    <t>서부</t>
  </si>
  <si>
    <t>유성</t>
  </si>
  <si>
    <t>대덕</t>
  </si>
  <si>
    <t>세       입</t>
  </si>
  <si>
    <t>세       출</t>
  </si>
  <si>
    <t>구    분</t>
  </si>
  <si>
    <t>예산액</t>
  </si>
  <si>
    <t>비율
(%)</t>
  </si>
  <si>
    <t xml:space="preserve">예산액 </t>
  </si>
  <si>
    <t>총예산액</t>
  </si>
  <si>
    <t>사업수익</t>
  </si>
  <si>
    <t>사업비용</t>
  </si>
  <si>
    <t>ㅇ 일반운영비</t>
  </si>
  <si>
    <t>ㅇ 급수공사비</t>
  </si>
  <si>
    <t>ㅇ 기타 경비</t>
  </si>
  <si>
    <t>ㅇ 예비비</t>
  </si>
  <si>
    <t xml:space="preserve"> ㅇ 고정자산매각</t>
  </si>
  <si>
    <t xml:space="preserve"> ㅇ 고정부채수입</t>
  </si>
  <si>
    <t>기채상환</t>
  </si>
  <si>
    <t xml:space="preserve"> ㅇ 미수금</t>
  </si>
  <si>
    <t xml:space="preserve">  ●업종별 </t>
  </si>
  <si>
    <t xml:space="preserve">    구분
업종별</t>
  </si>
  <si>
    <t>급수전수</t>
  </si>
  <si>
    <t>부과액
(천원)</t>
  </si>
  <si>
    <t>월평균 급수전당</t>
  </si>
  <si>
    <t>㎥당 단가
(원)</t>
  </si>
  <si>
    <t>부과량
(㎥)</t>
  </si>
  <si>
    <t>합계</t>
  </si>
  <si>
    <t>가정용</t>
  </si>
  <si>
    <t>공업용</t>
  </si>
  <si>
    <t xml:space="preserve">  ●사업소별</t>
  </si>
  <si>
    <t>구분</t>
  </si>
  <si>
    <t>합     계</t>
  </si>
  <si>
    <t>동     부</t>
  </si>
  <si>
    <t>중     부</t>
  </si>
  <si>
    <t>서     부</t>
  </si>
  <si>
    <t>생활용수</t>
  </si>
  <si>
    <t>공업용수</t>
  </si>
  <si>
    <t>대 덕</t>
  </si>
  <si>
    <t xml:space="preserve">                       단위 : 천㎥/일</t>
  </si>
  <si>
    <t xml:space="preserve">년도별 </t>
  </si>
  <si>
    <t>총생산능력</t>
  </si>
  <si>
    <t>비고</t>
  </si>
  <si>
    <t>ㅡ 월평정수장 1단계(200천㎥/일)준공
ㅡ 제3공단 공업용수(36천㎥/일)준공</t>
  </si>
  <si>
    <t>ㅡ 월평정수장 2단계(200천㎥/일)준공</t>
  </si>
  <si>
    <t>ㅡ 산성정수장 (20천㎥/일) 폐쇄
ㅡ 복수정수장 (20천㎥/일) 폐쇄</t>
  </si>
  <si>
    <t>ㅡ 월평정수장 3단계(200천㎥/일)준공
ㅡ 제4공단 공업용수(34천㎥/일)준공</t>
  </si>
  <si>
    <t>ㅡ 신탄정수장 (9천㎥/일) 폐쇄</t>
  </si>
  <si>
    <t>ㅡ 신탄진정수장 1단계(300천㎥/일)준공</t>
  </si>
  <si>
    <t>합  계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</si>
  <si>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</si>
  <si>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</si>
  <si>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</si>
  <si>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</si>
  <si>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</si>
  <si>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</si>
  <si>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</si>
  <si>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</si>
  <si>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</si>
  <si>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</si>
  <si>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</si>
  <si>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</si>
  <si>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동구</t>
  </si>
  <si>
    <t>중구</t>
  </si>
  <si>
    <t>서구</t>
  </si>
  <si>
    <t>총 인 구(A)</t>
  </si>
  <si>
    <t>급수구역내
 인    구(B)</t>
  </si>
  <si>
    <t>급수인구(C)</t>
  </si>
  <si>
    <t>세대</t>
  </si>
  <si>
    <t>보급율(C/A)</t>
  </si>
  <si>
    <t>년간부과량</t>
  </si>
  <si>
    <t>천㎥/년</t>
  </si>
  <si>
    <t>급 수  전 수</t>
  </si>
  <si>
    <t>개소</t>
  </si>
  <si>
    <t>총   계</t>
  </si>
  <si>
    <t>도수관</t>
  </si>
  <si>
    <t>송수관</t>
  </si>
  <si>
    <t>배수관</t>
  </si>
  <si>
    <t>급수관</t>
  </si>
  <si>
    <t>2. 행정동별 급수인구</t>
  </si>
  <si>
    <t>【 동 구 】</t>
  </si>
  <si>
    <t>(단위 : 세대, 명)</t>
  </si>
  <si>
    <t>순서</t>
  </si>
  <si>
    <t>행정동별</t>
  </si>
  <si>
    <t>총인구</t>
  </si>
  <si>
    <t>급수구역내인구</t>
  </si>
  <si>
    <t>급수인구</t>
  </si>
  <si>
    <t>세대수</t>
  </si>
  <si>
    <t>인구수</t>
  </si>
  <si>
    <t>합    계</t>
  </si>
  <si>
    <t>중앙동</t>
  </si>
  <si>
    <t>판암1동</t>
  </si>
  <si>
    <t>판암2동</t>
  </si>
  <si>
    <t>용운동</t>
  </si>
  <si>
    <t>대   동</t>
  </si>
  <si>
    <t>자양동</t>
  </si>
  <si>
    <t>용전동</t>
  </si>
  <si>
    <t>홍도동</t>
  </si>
  <si>
    <t>대청동</t>
  </si>
  <si>
    <t>산내동</t>
  </si>
  <si>
    <t>【 중 구 】</t>
  </si>
  <si>
    <t>은행선화동</t>
  </si>
  <si>
    <t>목   동</t>
  </si>
  <si>
    <t>중촌동</t>
  </si>
  <si>
    <t>대흥동</t>
  </si>
  <si>
    <t>문창동</t>
  </si>
  <si>
    <t>석교동</t>
  </si>
  <si>
    <t>대사동</t>
  </si>
  <si>
    <t>부사동</t>
  </si>
  <si>
    <t>용두동</t>
  </si>
  <si>
    <t>오류동</t>
  </si>
  <si>
    <t>태평1동</t>
  </si>
  <si>
    <t>태평2동</t>
  </si>
  <si>
    <t>유천1동</t>
  </si>
  <si>
    <t>유천2동</t>
  </si>
  <si>
    <t>문화1동</t>
  </si>
  <si>
    <t>문화2동</t>
  </si>
  <si>
    <t>산성동</t>
  </si>
  <si>
    <t>【 서 구 】</t>
  </si>
  <si>
    <t>복수동</t>
  </si>
  <si>
    <t>도마1동</t>
  </si>
  <si>
    <t>도마2동</t>
  </si>
  <si>
    <t>정림동</t>
  </si>
  <si>
    <t>변   동</t>
  </si>
  <si>
    <t>용문동</t>
  </si>
  <si>
    <t>탄방동</t>
  </si>
  <si>
    <t>둔산1동</t>
  </si>
  <si>
    <t>둔산2동</t>
  </si>
  <si>
    <t>갈마1동</t>
  </si>
  <si>
    <t>갈마2동</t>
  </si>
  <si>
    <t>월평1동</t>
  </si>
  <si>
    <t>월평2동</t>
  </si>
  <si>
    <t>월평3동</t>
  </si>
  <si>
    <t>만년동</t>
  </si>
  <si>
    <t>관저1동</t>
  </si>
  <si>
    <t>관저2동</t>
  </si>
  <si>
    <t>기성동</t>
  </si>
  <si>
    <t>【 유성구 】</t>
  </si>
  <si>
    <t>진잠동</t>
  </si>
  <si>
    <t>온천1동</t>
  </si>
  <si>
    <t>온천2동</t>
  </si>
  <si>
    <t>신성동</t>
  </si>
  <si>
    <t>전민동</t>
  </si>
  <si>
    <t>구즉동</t>
  </si>
  <si>
    <t>【 대덕구 】</t>
  </si>
  <si>
    <t>오정동</t>
  </si>
  <si>
    <t>대화동</t>
  </si>
  <si>
    <t>회덕동</t>
  </si>
  <si>
    <t>비래동</t>
  </si>
  <si>
    <t>송촌동</t>
  </si>
  <si>
    <t>중리동</t>
  </si>
  <si>
    <t>법 1 동</t>
  </si>
  <si>
    <t>법 2 동</t>
  </si>
  <si>
    <t>신탄진동</t>
  </si>
  <si>
    <t>석봉동</t>
  </si>
  <si>
    <t>덕암동</t>
  </si>
  <si>
    <t>목상동</t>
  </si>
  <si>
    <t xml:space="preserve">3. 급수보급 </t>
  </si>
  <si>
    <t>구별</t>
  </si>
  <si>
    <t>년도별</t>
  </si>
  <si>
    <t>총인구(인)</t>
  </si>
  <si>
    <t>급수구역내
인   구(인)</t>
  </si>
  <si>
    <t>급수인구(인)</t>
  </si>
  <si>
    <t>보급율(%)</t>
  </si>
  <si>
    <t>급수전수(전)</t>
  </si>
  <si>
    <t>계</t>
  </si>
  <si>
    <t>월별</t>
  </si>
  <si>
    <t>생  활  용  수</t>
  </si>
  <si>
    <t>송촌정수장</t>
  </si>
  <si>
    <t>회덕정수장</t>
  </si>
  <si>
    <t>월평정수장</t>
  </si>
  <si>
    <t>신탄진정수장</t>
  </si>
  <si>
    <t>일평균
취수량</t>
  </si>
  <si>
    <t>일최대
취수량</t>
  </si>
  <si>
    <t>6. 정수 생산량</t>
  </si>
  <si>
    <t>송   촌
정수장</t>
  </si>
  <si>
    <t>회   덕
정수장</t>
  </si>
  <si>
    <t>관내공급</t>
  </si>
  <si>
    <t>계룡시 공급</t>
  </si>
  <si>
    <t>일평균
생산량</t>
  </si>
  <si>
    <t>일최대
생산량</t>
  </si>
  <si>
    <t>8. 수도관 부설 총괄</t>
  </si>
  <si>
    <t>단위 : m</t>
  </si>
  <si>
    <t>구        분</t>
  </si>
  <si>
    <t>유성구</t>
  </si>
  <si>
    <t>대덕구</t>
  </si>
  <si>
    <t>합        계</t>
  </si>
  <si>
    <t xml:space="preserve">  8-1. 도수관 </t>
  </si>
  <si>
    <t>관경</t>
  </si>
  <si>
    <t xml:space="preserve">  8-3. 급수관 </t>
  </si>
  <si>
    <t>9. 경년별 수도관</t>
  </si>
  <si>
    <t>▣ 경년별 수도관</t>
  </si>
  <si>
    <t xml:space="preserve">                    단위 : m</t>
  </si>
  <si>
    <t>부    설    경    년    별</t>
  </si>
  <si>
    <t>1∼5년</t>
  </si>
  <si>
    <t>6∼10년</t>
  </si>
  <si>
    <t>11∼15년</t>
  </si>
  <si>
    <t>16∼20년</t>
  </si>
  <si>
    <t>합   계</t>
  </si>
  <si>
    <t>시멘트라이닝
주     철    관</t>
  </si>
  <si>
    <t>합 계</t>
  </si>
  <si>
    <t>관종</t>
  </si>
  <si>
    <t>도복장강관</t>
  </si>
  <si>
    <t>소  계</t>
  </si>
  <si>
    <t xml:space="preserve">  10-1. 도수관 부설(총괄) </t>
  </si>
  <si>
    <t xml:space="preserve">                     단위 : m</t>
  </si>
  <si>
    <t xml:space="preserve">                   관종별    
구경별</t>
  </si>
  <si>
    <t>A</t>
  </si>
  <si>
    <t>B</t>
  </si>
  <si>
    <t>C</t>
  </si>
  <si>
    <t>φ1000</t>
  </si>
  <si>
    <t>φ1200</t>
  </si>
  <si>
    <t>φ2200</t>
  </si>
  <si>
    <t>φ2400</t>
  </si>
  <si>
    <t xml:space="preserve">       ※ 주)  A : 합계,   B : 신설,  C : 폐쇄</t>
  </si>
  <si>
    <t xml:space="preserve">  가. 도수관 부설(서구)</t>
  </si>
  <si>
    <t xml:space="preserve">                   관종별     
 구경별</t>
  </si>
  <si>
    <t xml:space="preserve">  나. 도수관 부설(대덕구)</t>
  </si>
  <si>
    <t xml:space="preserve">                    관종별    
구경별</t>
  </si>
  <si>
    <t>φ100</t>
  </si>
  <si>
    <t>φ150</t>
  </si>
  <si>
    <t>φ200</t>
  </si>
  <si>
    <t>φ250</t>
  </si>
  <si>
    <t>φ300</t>
  </si>
  <si>
    <t>φ350</t>
  </si>
  <si>
    <t>단위 : 개소</t>
  </si>
  <si>
    <t>구경별</t>
  </si>
  <si>
    <t>동   구</t>
  </si>
  <si>
    <t>중   구</t>
  </si>
  <si>
    <t>서   구</t>
  </si>
  <si>
    <t>가 압 장
(개소)</t>
  </si>
  <si>
    <t>급수인구
(인)</t>
  </si>
  <si>
    <t xml:space="preserve">  □  가압장별 현황</t>
  </si>
  <si>
    <t>가압장명</t>
  </si>
  <si>
    <t>명 칭</t>
  </si>
  <si>
    <t>시설개요</t>
  </si>
  <si>
    <t>수 량
(단위)</t>
  </si>
  <si>
    <t>급수전</t>
  </si>
  <si>
    <t>급 수
세 대</t>
  </si>
  <si>
    <t>급 수
인 구</t>
  </si>
  <si>
    <t>급수구역</t>
  </si>
  <si>
    <t>비 고</t>
  </si>
  <si>
    <t>13. 배수지 현황</t>
  </si>
  <si>
    <t>연번</t>
  </si>
  <si>
    <t>배수지명</t>
  </si>
  <si>
    <t>소재지</t>
  </si>
  <si>
    <t>지
수</t>
  </si>
  <si>
    <t>용량(㎥)</t>
  </si>
  <si>
    <t>최저표고
(L.W.L)</t>
  </si>
  <si>
    <t>최고표고
(H.W.L)</t>
  </si>
  <si>
    <t>준공일자</t>
  </si>
  <si>
    <t>급수지역</t>
  </si>
  <si>
    <t>20mm</t>
  </si>
  <si>
    <t>25mm</t>
  </si>
  <si>
    <t>32mm</t>
  </si>
  <si>
    <t>40mm</t>
  </si>
  <si>
    <t>50mm</t>
  </si>
  <si>
    <t>100mm</t>
  </si>
  <si>
    <t>150mm</t>
  </si>
  <si>
    <t>200mm</t>
  </si>
  <si>
    <t>250mm</t>
  </si>
  <si>
    <t>300mm</t>
  </si>
  <si>
    <t>400mm</t>
  </si>
  <si>
    <t>15. 계량기 시험</t>
  </si>
  <si>
    <t>구경별
(mm)</t>
  </si>
  <si>
    <t>총    계</t>
  </si>
  <si>
    <t>수탁공사용</t>
  </si>
  <si>
    <t>교체용</t>
  </si>
  <si>
    <t>수복용</t>
  </si>
  <si>
    <t>이상시험</t>
  </si>
  <si>
    <t>양호</t>
  </si>
  <si>
    <t>불량</t>
  </si>
  <si>
    <t>설치위치</t>
  </si>
  <si>
    <t>설치일자</t>
  </si>
  <si>
    <t>형식</t>
  </si>
  <si>
    <t>시설용량</t>
  </si>
  <si>
    <t>사용약품</t>
  </si>
  <si>
    <t xml:space="preserve">                단위 : 개소</t>
  </si>
  <si>
    <t>노 선 명</t>
  </si>
  <si>
    <t>시설기간</t>
  </si>
  <si>
    <t>수  용  시  설  현  황</t>
  </si>
  <si>
    <t>공동구 규격</t>
  </si>
  <si>
    <t>합      계</t>
  </si>
  <si>
    <t>상수도</t>
  </si>
  <si>
    <t>점용면적(㎡)</t>
  </si>
  <si>
    <t>점용율(%)</t>
  </si>
  <si>
    <t>수용기관</t>
  </si>
  <si>
    <t>관리기관</t>
  </si>
  <si>
    <t>공동구 점용</t>
  </si>
  <si>
    <t>3개 기관</t>
  </si>
  <si>
    <t>대전광역시
상수도사업본부</t>
  </si>
  <si>
    <t>대전광역시
시설관리공단</t>
  </si>
  <si>
    <t>한   전</t>
  </si>
  <si>
    <t>한국전력공사</t>
  </si>
  <si>
    <t>통   신</t>
  </si>
  <si>
    <t>한국통신공사</t>
  </si>
  <si>
    <t xml:space="preserve">                       년도별
  구  분</t>
  </si>
  <si>
    <t>분담액(천원)</t>
  </si>
  <si>
    <t>분담율(%)</t>
  </si>
  <si>
    <t>분담금 내역</t>
  </si>
  <si>
    <t>총          계</t>
  </si>
  <si>
    <t>급    수     탑</t>
  </si>
  <si>
    <t>구      분</t>
  </si>
  <si>
    <t>공동주택</t>
  </si>
  <si>
    <t>일반건물</t>
  </si>
  <si>
    <t>구             분</t>
  </si>
  <si>
    <t xml:space="preserve">자체 </t>
  </si>
  <si>
    <t>용역</t>
  </si>
  <si>
    <t>누수탐사</t>
  </si>
  <si>
    <t>급수전 탐사</t>
  </si>
  <si>
    <t>㎞</t>
  </si>
  <si>
    <t>누  수  발  견</t>
  </si>
  <si>
    <t>누수   방지량</t>
  </si>
  <si>
    <t>방지예상금액</t>
  </si>
  <si>
    <t>백만원</t>
  </si>
  <si>
    <t>생  산  단  가</t>
  </si>
  <si>
    <t>지상누수수선</t>
  </si>
  <si>
    <t>계량기 교체</t>
  </si>
  <si>
    <t>기    타
(출수불량 등)</t>
  </si>
  <si>
    <t xml:space="preserve">                단위 : 전</t>
  </si>
  <si>
    <t>원 인 별</t>
  </si>
  <si>
    <t>유   성</t>
  </si>
  <si>
    <t>대   덕</t>
  </si>
  <si>
    <t>유효경과</t>
  </si>
  <si>
    <t>동      파</t>
  </si>
  <si>
    <t>불      회</t>
  </si>
  <si>
    <t>회      불</t>
  </si>
  <si>
    <t>파      손</t>
  </si>
  <si>
    <t xml:space="preserve">  기      타   </t>
  </si>
  <si>
    <t xml:space="preserve">구     분 </t>
  </si>
  <si>
    <t>구  별</t>
  </si>
  <si>
    <t>시설수
(개소)</t>
  </si>
  <si>
    <t>평균급수량
(㎥/일)</t>
  </si>
  <si>
    <t>총      괄</t>
  </si>
  <si>
    <t>소규모 급수시설</t>
  </si>
  <si>
    <t>건   축
연면적
(㎡)</t>
  </si>
  <si>
    <t>중수도
주용도</t>
  </si>
  <si>
    <t>청소,화장실
  세정수</t>
  </si>
  <si>
    <t>"</t>
  </si>
  <si>
    <t>한국수자원공사</t>
  </si>
  <si>
    <t>9. 정수장 전력사용량</t>
  </si>
  <si>
    <t>10. 정수약품사용량</t>
  </si>
  <si>
    <t>약품종류</t>
  </si>
  <si>
    <t>액체염소</t>
  </si>
  <si>
    <t>응집제(PAC)</t>
  </si>
  <si>
    <t>고분자응집제</t>
  </si>
  <si>
    <t xml:space="preserve">    년도별
  월 별 </t>
  </si>
  <si>
    <t>처리비용</t>
  </si>
  <si>
    <t xml:space="preserve">             단위 : 톤, 천원</t>
  </si>
  <si>
    <t>처리량</t>
  </si>
  <si>
    <t xml:space="preserve">                    단위 : ㎥</t>
  </si>
  <si>
    <t>방류수량</t>
  </si>
  <si>
    <t>여포수량</t>
  </si>
  <si>
    <t>구   분</t>
  </si>
  <si>
    <t>가. 도수관 경년별(서구)</t>
  </si>
  <si>
    <t xml:space="preserve">  단위 : m</t>
  </si>
  <si>
    <t>가. 배수관 경년별(동구)</t>
  </si>
  <si>
    <t xml:space="preserve">   가. 급수관 경년별(동구)</t>
  </si>
  <si>
    <t>단위 : ㎥</t>
  </si>
  <si>
    <t>시   설   용   량
(공업용수)</t>
    <phoneticPr fontId="63" type="noConversion"/>
  </si>
  <si>
    <t>지하저수조</t>
  </si>
  <si>
    <t>계</t>
    <phoneticPr fontId="63" type="noConversion"/>
  </si>
  <si>
    <t>비  율 (%)</t>
    <phoneticPr fontId="63" type="noConversion"/>
  </si>
  <si>
    <t>동구</t>
    <phoneticPr fontId="63" type="noConversion"/>
  </si>
  <si>
    <t>중구</t>
    <phoneticPr fontId="63" type="noConversion"/>
  </si>
  <si>
    <t>서구</t>
    <phoneticPr fontId="63" type="noConversion"/>
  </si>
  <si>
    <t>유성</t>
    <phoneticPr fontId="63" type="noConversion"/>
  </si>
  <si>
    <t>대덕</t>
    <phoneticPr fontId="63" type="noConversion"/>
  </si>
  <si>
    <t>증   감</t>
    <phoneticPr fontId="63" type="noConversion"/>
  </si>
  <si>
    <t>단  위</t>
    <phoneticPr fontId="63" type="noConversion"/>
  </si>
  <si>
    <t>PEP관
(PFP)</t>
    <phoneticPr fontId="63" type="noConversion"/>
  </si>
  <si>
    <t>구경부적정</t>
  </si>
  <si>
    <t xml:space="preserve">                 구   별
    구    분</t>
  </si>
  <si>
    <t>φ400이상</t>
  </si>
  <si>
    <t>저    수     조</t>
  </si>
  <si>
    <t>정부대전청사</t>
  </si>
  <si>
    <t>수량</t>
  </si>
  <si>
    <t>비율</t>
  </si>
  <si>
    <t>일 생 산 능 력</t>
  </si>
  <si>
    <t>공업용수
 포      함</t>
  </si>
  <si>
    <t>일평균 생산량</t>
  </si>
  <si>
    <t>기      타</t>
  </si>
  <si>
    <t>공공수량</t>
  </si>
  <si>
    <t>부정사용량</t>
  </si>
  <si>
    <t>조정감액수량</t>
  </si>
  <si>
    <t>누    수    량</t>
  </si>
  <si>
    <t>기            타</t>
  </si>
  <si>
    <t>1일
평
균
생
산
량</t>
    <phoneticPr fontId="63" type="noConversion"/>
  </si>
  <si>
    <t>1인
1일
급
수
량</t>
    <phoneticPr fontId="63" type="noConversion"/>
  </si>
  <si>
    <t>ㅡ 2008.1.1일 회덕정수장 생활용수휴지
   (60천㎥/일)</t>
    <phoneticPr fontId="63" type="noConversion"/>
  </si>
  <si>
    <t>구경별
(mm)</t>
  </si>
  <si>
    <r>
      <t xml:space="preserve">총  괄   생 산 량
</t>
    </r>
    <r>
      <rPr>
        <sz val="10"/>
        <color theme="1"/>
        <rFont val="굴림"/>
        <family val="3"/>
        <charset val="129"/>
      </rPr>
      <t>(공업,계룡,세종 포함)</t>
    </r>
    <phoneticPr fontId="63" type="noConversion"/>
  </si>
  <si>
    <r>
      <t xml:space="preserve">대전 총  공급량
</t>
    </r>
    <r>
      <rPr>
        <sz val="10"/>
        <color theme="1"/>
        <rFont val="굴림"/>
        <family val="3"/>
        <charset val="129"/>
      </rPr>
      <t>(계룡,세종 제외)</t>
    </r>
    <phoneticPr fontId="63" type="noConversion"/>
  </si>
  <si>
    <r>
      <t xml:space="preserve">대전 생활  공급량
</t>
    </r>
    <r>
      <rPr>
        <sz val="10"/>
        <color theme="1"/>
        <rFont val="굴림"/>
        <family val="3"/>
        <charset val="129"/>
      </rPr>
      <t>(공업, 계룡,세종 제외)</t>
    </r>
    <phoneticPr fontId="63" type="noConversion"/>
  </si>
  <si>
    <r>
      <t xml:space="preserve">총 괄 생 산 량
</t>
    </r>
    <r>
      <rPr>
        <sz val="10"/>
        <color theme="1"/>
        <rFont val="굴림"/>
        <family val="3"/>
        <charset val="129"/>
      </rPr>
      <t>(공업,계룡,세종 포함)</t>
    </r>
    <phoneticPr fontId="63" type="noConversion"/>
  </si>
  <si>
    <r>
      <t xml:space="preserve">대 전  공 급 량
</t>
    </r>
    <r>
      <rPr>
        <sz val="10"/>
        <color theme="1"/>
        <rFont val="굴림"/>
        <family val="3"/>
        <charset val="129"/>
      </rPr>
      <t>(계룡,세종 제외)</t>
    </r>
    <phoneticPr fontId="63" type="noConversion"/>
  </si>
  <si>
    <r>
      <t xml:space="preserve">대전 생활 공급량
</t>
    </r>
    <r>
      <rPr>
        <sz val="10"/>
        <color theme="1"/>
        <rFont val="굴림"/>
        <family val="3"/>
        <charset val="129"/>
      </rPr>
      <t>(공업,계룡,세종 제외)</t>
    </r>
    <phoneticPr fontId="63" type="noConversion"/>
  </si>
  <si>
    <r>
      <t xml:space="preserve">총 괄  급 수 량
</t>
    </r>
    <r>
      <rPr>
        <sz val="10"/>
        <color theme="1"/>
        <rFont val="굴림"/>
        <family val="3"/>
        <charset val="129"/>
      </rPr>
      <t>(공업,계룡,세종 포함)</t>
    </r>
    <phoneticPr fontId="63" type="noConversion"/>
  </si>
  <si>
    <r>
      <t xml:space="preserve">대 전  급 수 량
</t>
    </r>
    <r>
      <rPr>
        <sz val="10"/>
        <color theme="1"/>
        <rFont val="굴림"/>
        <family val="3"/>
        <charset val="129"/>
      </rPr>
      <t>(계룡,세종 제외)</t>
    </r>
    <phoneticPr fontId="63" type="noConversion"/>
  </si>
  <si>
    <t>급   수   인   구(B)</t>
    <phoneticPr fontId="63" type="noConversion"/>
  </si>
  <si>
    <t>보    급    율(B/A)</t>
    <phoneticPr fontId="63" type="noConversion"/>
  </si>
  <si>
    <t>관로</t>
    <phoneticPr fontId="63" type="noConversion"/>
  </si>
  <si>
    <t>m</t>
    <phoneticPr fontId="63" type="noConversion"/>
  </si>
  <si>
    <t>m</t>
    <phoneticPr fontId="63" type="noConversion"/>
  </si>
  <si>
    <t>소계</t>
    <phoneticPr fontId="63" type="noConversion"/>
  </si>
  <si>
    <t>터널</t>
    <phoneticPr fontId="63" type="noConversion"/>
  </si>
  <si>
    <t xml:space="preserve">                          년도별
구분                                                                </t>
    <phoneticPr fontId="63" type="noConversion"/>
  </si>
  <si>
    <t>(급수과)</t>
  </si>
  <si>
    <t>(수시 시설운영과, 정수장)</t>
  </si>
  <si>
    <t>2.급수현황</t>
    <phoneticPr fontId="63" type="noConversion"/>
  </si>
  <si>
    <t>3.기  구</t>
    <phoneticPr fontId="63" type="noConversion"/>
  </si>
  <si>
    <t>10.용수생산능력</t>
    <phoneticPr fontId="63" type="noConversion"/>
  </si>
  <si>
    <t>(관리과)</t>
    <phoneticPr fontId="63" type="noConversion"/>
  </si>
  <si>
    <t>(급수과)</t>
    <phoneticPr fontId="63" type="noConversion"/>
  </si>
  <si>
    <t>판매시설</t>
  </si>
  <si>
    <t>패션아일랜드</t>
  </si>
  <si>
    <t>한국철도공사</t>
  </si>
  <si>
    <t>업무시설</t>
  </si>
  <si>
    <t>한국타이어㈜</t>
  </si>
  <si>
    <t>공장</t>
  </si>
  <si>
    <t>롯데백화점</t>
  </si>
  <si>
    <t>대규모점포</t>
  </si>
  <si>
    <t>을지의과대학 둔산병원</t>
  </si>
  <si>
    <t>의료시설</t>
  </si>
  <si>
    <t>대전복합터미널 (서관) 이마트</t>
  </si>
  <si>
    <t>동구 용전동 63-3</t>
  </si>
  <si>
    <t>동구 가오동 557</t>
  </si>
  <si>
    <t>동구 소제동 293-74</t>
  </si>
  <si>
    <t>대덕구 목상동 100</t>
  </si>
  <si>
    <t>대덕구 연축동 산6-2</t>
  </si>
  <si>
    <t>서구 괴정동 423-1</t>
  </si>
  <si>
    <t>서구 둔산동 920</t>
  </si>
  <si>
    <t>서구 둔산동 1306</t>
  </si>
  <si>
    <t>대덕구 미호동 41</t>
  </si>
  <si>
    <t xml:space="preserve">           1,350
           (90)</t>
  </si>
  <si>
    <t>5.예산규모</t>
    <phoneticPr fontId="63" type="noConversion"/>
  </si>
  <si>
    <t xml:space="preserve">             단위 : 백만원</t>
    <phoneticPr fontId="63" type="noConversion"/>
  </si>
  <si>
    <t xml:space="preserve"> ㅇ 사용료수익</t>
    <phoneticPr fontId="63" type="noConversion"/>
  </si>
  <si>
    <t>ㅇ 인건비</t>
    <phoneticPr fontId="63" type="noConversion"/>
  </si>
  <si>
    <t xml:space="preserve"> ㅇ 급·배수공사수익</t>
    <phoneticPr fontId="63" type="noConversion"/>
  </si>
  <si>
    <t xml:space="preserve"> ㅇ 기타 영업수익</t>
    <phoneticPr fontId="63" type="noConversion"/>
  </si>
  <si>
    <t>ㅇ 재료비</t>
    <phoneticPr fontId="63" type="noConversion"/>
  </si>
  <si>
    <t xml:space="preserve"> ㅇ 이자수익</t>
    <phoneticPr fontId="63" type="noConversion"/>
  </si>
  <si>
    <t xml:space="preserve"> ㅇ 타회계전입금수익</t>
    <phoneticPr fontId="63" type="noConversion"/>
  </si>
  <si>
    <t>ㅇ 수선유지교체비</t>
    <phoneticPr fontId="63" type="noConversion"/>
  </si>
  <si>
    <t xml:space="preserve"> ㅇ 기타영업외수익 </t>
    <phoneticPr fontId="63" type="noConversion"/>
  </si>
  <si>
    <t>자본적수입</t>
    <phoneticPr fontId="63" type="noConversion"/>
  </si>
  <si>
    <t>자본적지출</t>
    <phoneticPr fontId="63" type="noConversion"/>
  </si>
  <si>
    <t>ㅇ 유형자산취득</t>
    <phoneticPr fontId="63" type="noConversion"/>
  </si>
  <si>
    <t>ㅇ 무형자산 및 
기타비유동자산취득</t>
    <phoneticPr fontId="63" type="noConversion"/>
  </si>
  <si>
    <t xml:space="preserve"> ㅇ 시설분담금수입</t>
    <phoneticPr fontId="63" type="noConversion"/>
  </si>
  <si>
    <t>ㅇ 기타자본적지출</t>
    <phoneticPr fontId="63" type="noConversion"/>
  </si>
  <si>
    <t xml:space="preserve"> ㅇ 타회계건설보조금수입</t>
    <phoneticPr fontId="63" type="noConversion"/>
  </si>
  <si>
    <t>ㅇ 예비비</t>
    <phoneticPr fontId="63" type="noConversion"/>
  </si>
  <si>
    <t xml:space="preserve"> ㅇ 기타자본적수입</t>
    <phoneticPr fontId="63" type="noConversion"/>
  </si>
  <si>
    <t xml:space="preserve"> </t>
    <phoneticPr fontId="63" type="noConversion"/>
  </si>
  <si>
    <t>유보자금</t>
    <phoneticPr fontId="63" type="noConversion"/>
  </si>
  <si>
    <t xml:space="preserve"> ㅇ 순세계잉여금</t>
    <phoneticPr fontId="63" type="noConversion"/>
  </si>
  <si>
    <t>ㅇ 기채상환원금</t>
    <phoneticPr fontId="63" type="noConversion"/>
  </si>
  <si>
    <t>ㅇ 기채상환이자</t>
    <phoneticPr fontId="63" type="noConversion"/>
  </si>
  <si>
    <t>6.사용료 부과</t>
    <phoneticPr fontId="63" type="noConversion"/>
  </si>
  <si>
    <t>부과량
(㎥)</t>
    <phoneticPr fontId="63" type="noConversion"/>
  </si>
  <si>
    <t>목욕용</t>
    <phoneticPr fontId="63" type="noConversion"/>
  </si>
  <si>
    <t>일반용</t>
    <phoneticPr fontId="63" type="noConversion"/>
  </si>
  <si>
    <t>기  타
(계룡,세종시)</t>
    <phoneticPr fontId="63" type="noConversion"/>
  </si>
  <si>
    <t xml:space="preserve">  ※ 계룡시 및 세종시 요금 포함</t>
    <phoneticPr fontId="63" type="noConversion"/>
  </si>
  <si>
    <t>계룡시, 세종시</t>
    <phoneticPr fontId="63" type="noConversion"/>
  </si>
  <si>
    <t xml:space="preserve">   ※ 계룡시, 세종시 구경별 요금 포함</t>
    <phoneticPr fontId="63" type="noConversion"/>
  </si>
  <si>
    <t>1. 구별 기본현황</t>
    <phoneticPr fontId="63" type="noConversion"/>
  </si>
  <si>
    <t>총 세 대 수</t>
    <phoneticPr fontId="63" type="noConversion"/>
  </si>
  <si>
    <t>급수세대수</t>
    <phoneticPr fontId="63" type="noConversion"/>
  </si>
  <si>
    <t>천㎥/년</t>
    <phoneticPr fontId="63" type="noConversion"/>
  </si>
  <si>
    <t>제 수 밸 브</t>
    <phoneticPr fontId="63" type="noConversion"/>
  </si>
  <si>
    <t>수도관연장</t>
    <phoneticPr fontId="63" type="noConversion"/>
  </si>
  <si>
    <t>-</t>
    <phoneticPr fontId="63" type="noConversion"/>
  </si>
  <si>
    <t>-</t>
    <phoneticPr fontId="63" type="noConversion"/>
  </si>
  <si>
    <t>-</t>
    <phoneticPr fontId="63" type="noConversion"/>
  </si>
  <si>
    <t>-</t>
    <phoneticPr fontId="63" type="noConversion"/>
  </si>
  <si>
    <t>-</t>
    <phoneticPr fontId="63" type="noConversion"/>
  </si>
  <si>
    <t xml:space="preserve">  * 연간부과량은 계룡시, 세종시 분수량  별도임.</t>
    <phoneticPr fontId="63" type="noConversion"/>
  </si>
  <si>
    <t>외국인포함</t>
    <phoneticPr fontId="63" type="noConversion"/>
  </si>
  <si>
    <t>신인동</t>
    <phoneticPr fontId="63" type="noConversion"/>
  </si>
  <si>
    <t>효   동</t>
    <phoneticPr fontId="63" type="noConversion"/>
  </si>
  <si>
    <t>가양1동</t>
    <phoneticPr fontId="63" type="noConversion"/>
  </si>
  <si>
    <t>가양2동</t>
    <phoneticPr fontId="63" type="noConversion"/>
  </si>
  <si>
    <t>성남동</t>
    <phoneticPr fontId="63" type="noConversion"/>
  </si>
  <si>
    <t>삼성동</t>
    <phoneticPr fontId="63" type="noConversion"/>
  </si>
  <si>
    <t xml:space="preserve">        (단위 : 세대, 명)</t>
    <phoneticPr fontId="63" type="noConversion"/>
  </si>
  <si>
    <t>둔산3동</t>
    <phoneticPr fontId="63" type="noConversion"/>
  </si>
  <si>
    <t>노은1동</t>
    <phoneticPr fontId="63" type="noConversion"/>
  </si>
  <si>
    <t>노은2동</t>
    <phoneticPr fontId="63" type="noConversion"/>
  </si>
  <si>
    <t>노은3동</t>
    <phoneticPr fontId="63" type="noConversion"/>
  </si>
  <si>
    <t>관평동</t>
    <phoneticPr fontId="63" type="noConversion"/>
  </si>
  <si>
    <t>원신흥동</t>
    <phoneticPr fontId="63" type="noConversion"/>
  </si>
  <si>
    <t xml:space="preserve">        (단위 : 세대, 명)</t>
    <phoneticPr fontId="63" type="noConversion"/>
  </si>
  <si>
    <t>4. 생산량(유수율) 분석</t>
    <phoneticPr fontId="63" type="noConversion"/>
  </si>
  <si>
    <t xml:space="preserve">                단위 : ㎥,  %</t>
    <phoneticPr fontId="63" type="noConversion"/>
  </si>
  <si>
    <t>구     분</t>
    <phoneticPr fontId="63" type="noConversion"/>
  </si>
  <si>
    <t>년간 총생산량</t>
    <phoneticPr fontId="63" type="noConversion"/>
  </si>
  <si>
    <t xml:space="preserve"> </t>
    <phoneticPr fontId="63" type="noConversion"/>
  </si>
  <si>
    <t>유
효
수
량</t>
    <phoneticPr fontId="63" type="noConversion"/>
  </si>
  <si>
    <t>합       계</t>
    <phoneticPr fontId="63" type="noConversion"/>
  </si>
  <si>
    <t>유
수
수
량</t>
    <phoneticPr fontId="63" type="noConversion"/>
  </si>
  <si>
    <t>소계</t>
    <phoneticPr fontId="63" type="noConversion"/>
  </si>
  <si>
    <t>요금수량</t>
    <phoneticPr fontId="63" type="noConversion"/>
  </si>
  <si>
    <t>분  수 량</t>
    <phoneticPr fontId="63" type="noConversion"/>
  </si>
  <si>
    <t>무
수
수
량</t>
    <phoneticPr fontId="63" type="noConversion"/>
  </si>
  <si>
    <t>소     계</t>
    <phoneticPr fontId="63" type="noConversion"/>
  </si>
  <si>
    <t>계 량 기
불감수량</t>
    <phoneticPr fontId="63" type="noConversion"/>
  </si>
  <si>
    <t xml:space="preserve">수도사업
용수량 </t>
    <phoneticPr fontId="63" type="noConversion"/>
  </si>
  <si>
    <t xml:space="preserve"> </t>
    <phoneticPr fontId="63" type="noConversion"/>
  </si>
  <si>
    <t>무
효
수
량</t>
    <phoneticPr fontId="63" type="noConversion"/>
  </si>
  <si>
    <t>합           계</t>
    <phoneticPr fontId="63" type="noConversion"/>
  </si>
  <si>
    <r>
      <t xml:space="preserve"> </t>
    </r>
    <r>
      <rPr>
        <sz val="11"/>
        <rFont val="돋움"/>
        <family val="3"/>
        <charset val="129"/>
      </rPr>
      <t xml:space="preserve"> </t>
    </r>
    <r>
      <rPr>
        <sz val="11"/>
        <rFont val="돋움"/>
        <family val="3"/>
        <charset val="129"/>
      </rPr>
      <t xml:space="preserve"> * 생산량이</t>
    </r>
    <r>
      <rPr>
        <sz val="11"/>
        <rFont val="돋움"/>
        <family val="3"/>
        <charset val="129"/>
      </rPr>
      <t xml:space="preserve"> 기준임</t>
    </r>
    <phoneticPr fontId="63" type="noConversion"/>
  </si>
  <si>
    <t>* 유 수  율 : 유수수량(요금수량,분수량)/총생산량</t>
    <phoneticPr fontId="63" type="noConversion"/>
  </si>
  <si>
    <t>* 총생산량 : 정수장 배수유량계를 통과한 유량 합계</t>
    <phoneticPr fontId="63" type="noConversion"/>
  </si>
  <si>
    <t>* 유효수량 : 사용상 유효하다고 인정되는 수량</t>
    <phoneticPr fontId="63" type="noConversion"/>
  </si>
  <si>
    <t>* 유수수량 : 수도요금으로 징수되는  수량</t>
    <phoneticPr fontId="63" type="noConversion"/>
  </si>
  <si>
    <t>* 무효수량 : 사용상 무효라고 인정되는 수량</t>
    <phoneticPr fontId="63" type="noConversion"/>
  </si>
  <si>
    <t>* 분 수 량 :  타 수도사업자에게 공급하는 수량</t>
    <phoneticPr fontId="63" type="noConversion"/>
  </si>
  <si>
    <t>* 공공수량 : 운반급수 등으로 요금수입이 없는 수량</t>
    <phoneticPr fontId="63" type="noConversion"/>
  </si>
  <si>
    <t>* 무수수량 : 유효수량중 수입이 없는 수량</t>
    <phoneticPr fontId="63" type="noConversion"/>
  </si>
  <si>
    <t>11. 제수밸브 현황</t>
    <phoneticPr fontId="63" type="noConversion"/>
  </si>
  <si>
    <t>합계</t>
    <phoneticPr fontId="63" type="noConversion"/>
  </si>
  <si>
    <t>유성구</t>
    <phoneticPr fontId="63" type="noConversion"/>
  </si>
  <si>
    <t>대덕구</t>
    <phoneticPr fontId="63" type="noConversion"/>
  </si>
  <si>
    <t>12. 가압장 현황</t>
    <phoneticPr fontId="63" type="noConversion"/>
  </si>
  <si>
    <t xml:space="preserve">  □  총   괄</t>
    <phoneticPr fontId="63" type="noConversion"/>
  </si>
  <si>
    <t>동구</t>
    <phoneticPr fontId="63" type="noConversion"/>
  </si>
  <si>
    <t>서구</t>
    <phoneticPr fontId="63" type="noConversion"/>
  </si>
  <si>
    <t>중구</t>
    <phoneticPr fontId="63" type="noConversion"/>
  </si>
  <si>
    <t>유성구</t>
    <phoneticPr fontId="63" type="noConversion"/>
  </si>
  <si>
    <t>대덕구</t>
    <phoneticPr fontId="63" type="noConversion"/>
  </si>
  <si>
    <t>가압장/정수장</t>
    <phoneticPr fontId="63" type="noConversion"/>
  </si>
  <si>
    <t>유성</t>
    <phoneticPr fontId="63" type="noConversion"/>
  </si>
  <si>
    <t>대덕</t>
    <phoneticPr fontId="63" type="noConversion"/>
  </si>
  <si>
    <t>14. 계량기 현황</t>
    <phoneticPr fontId="63" type="noConversion"/>
  </si>
  <si>
    <t xml:space="preserve">   단위 : 전</t>
    <phoneticPr fontId="63" type="noConversion"/>
  </si>
  <si>
    <t>15mm</t>
    <phoneticPr fontId="63" type="noConversion"/>
  </si>
  <si>
    <t>80mm</t>
    <phoneticPr fontId="63" type="noConversion"/>
  </si>
  <si>
    <t xml:space="preserve">       (단위 : 개)</t>
    <phoneticPr fontId="63" type="noConversion"/>
  </si>
  <si>
    <t>16. 중간 염소투입설비</t>
    <phoneticPr fontId="63" type="noConversion"/>
  </si>
  <si>
    <t>17. 공기밸브 현황</t>
    <phoneticPr fontId="63" type="noConversion"/>
  </si>
  <si>
    <t>합 계</t>
    <phoneticPr fontId="63" type="noConversion"/>
  </si>
  <si>
    <t>동 구</t>
    <phoneticPr fontId="63" type="noConversion"/>
  </si>
  <si>
    <t>중 구</t>
    <phoneticPr fontId="63" type="noConversion"/>
  </si>
  <si>
    <t>서 구</t>
    <phoneticPr fontId="63" type="noConversion"/>
  </si>
  <si>
    <t>유성구</t>
    <phoneticPr fontId="63" type="noConversion"/>
  </si>
  <si>
    <t>대덕구</t>
    <phoneticPr fontId="63" type="noConversion"/>
  </si>
  <si>
    <t>소화전</t>
    <phoneticPr fontId="63" type="noConversion"/>
  </si>
  <si>
    <t>지상식</t>
    <phoneticPr fontId="63" type="noConversion"/>
  </si>
  <si>
    <t>소계
(분기관)</t>
    <phoneticPr fontId="63" type="noConversion"/>
  </si>
  <si>
    <t>지하식</t>
    <phoneticPr fontId="63" type="noConversion"/>
  </si>
  <si>
    <t xml:space="preserve">                           단위 : 단지, 개소</t>
    <phoneticPr fontId="63" type="noConversion"/>
  </si>
  <si>
    <t>지하저수조</t>
    <phoneticPr fontId="63" type="noConversion"/>
  </si>
  <si>
    <t>고가저수조</t>
    <phoneticPr fontId="63" type="noConversion"/>
  </si>
  <si>
    <t>비     고</t>
    <phoneticPr fontId="63" type="noConversion"/>
  </si>
  <si>
    <t>관 로 탐 사</t>
    <phoneticPr fontId="63" type="noConversion"/>
  </si>
  <si>
    <t>원/㎥</t>
    <phoneticPr fontId="63" type="noConversion"/>
  </si>
  <si>
    <t>구분</t>
    <phoneticPr fontId="63" type="noConversion"/>
  </si>
  <si>
    <t>계(건)</t>
    <phoneticPr fontId="63" type="noConversion"/>
  </si>
  <si>
    <t>동   구</t>
    <phoneticPr fontId="63" type="noConversion"/>
  </si>
  <si>
    <t>중  구</t>
    <phoneticPr fontId="63" type="noConversion"/>
  </si>
  <si>
    <t>서  구</t>
    <phoneticPr fontId="63" type="noConversion"/>
  </si>
  <si>
    <t>비   고</t>
    <phoneticPr fontId="63" type="noConversion"/>
  </si>
  <si>
    <t>비  율 (%)</t>
    <phoneticPr fontId="63" type="noConversion"/>
  </si>
  <si>
    <t>계  (건)</t>
    <phoneticPr fontId="63" type="noConversion"/>
  </si>
  <si>
    <t>지상누수</t>
    <phoneticPr fontId="63" type="noConversion"/>
  </si>
  <si>
    <t>소    계</t>
    <phoneticPr fontId="63" type="noConversion"/>
  </si>
  <si>
    <t>도로누수</t>
    <phoneticPr fontId="63" type="noConversion"/>
  </si>
  <si>
    <t>계량기전
누      수</t>
    <phoneticPr fontId="63" type="noConversion"/>
  </si>
  <si>
    <t>계량기통내
 누      수</t>
    <phoneticPr fontId="63" type="noConversion"/>
  </si>
  <si>
    <t>지  하  누  수</t>
    <phoneticPr fontId="63" type="noConversion"/>
  </si>
  <si>
    <t>구  분</t>
    <phoneticPr fontId="63" type="noConversion"/>
  </si>
  <si>
    <t>노  후</t>
    <phoneticPr fontId="63" type="noConversion"/>
  </si>
  <si>
    <t>시공자재
불     량</t>
    <phoneticPr fontId="63" type="noConversion"/>
  </si>
  <si>
    <t>충격하중</t>
    <phoneticPr fontId="63" type="noConversion"/>
  </si>
  <si>
    <t>부  식</t>
    <phoneticPr fontId="63" type="noConversion"/>
  </si>
  <si>
    <t>타공사파손</t>
    <phoneticPr fontId="63" type="noConversion"/>
  </si>
  <si>
    <t>비율(%)</t>
    <phoneticPr fontId="63" type="noConversion"/>
  </si>
  <si>
    <t>중   구</t>
    <phoneticPr fontId="63" type="noConversion"/>
  </si>
  <si>
    <t>서   구</t>
    <phoneticPr fontId="63" type="noConversion"/>
  </si>
  <si>
    <t>계</t>
    <phoneticPr fontId="63" type="noConversion"/>
  </si>
  <si>
    <t>관종별 누수</t>
    <phoneticPr fontId="63" type="noConversion"/>
  </si>
  <si>
    <t>부속자재별 누수</t>
    <phoneticPr fontId="63" type="noConversion"/>
  </si>
  <si>
    <t>PVC</t>
    <phoneticPr fontId="63" type="noConversion"/>
  </si>
  <si>
    <t>PE</t>
    <phoneticPr fontId="63" type="noConversion"/>
  </si>
  <si>
    <t>STS</t>
    <phoneticPr fontId="63" type="noConversion"/>
  </si>
  <si>
    <t>도복장강관</t>
    <phoneticPr fontId="63" type="noConversion"/>
  </si>
  <si>
    <t>기타관</t>
    <phoneticPr fontId="63" type="noConversion"/>
  </si>
  <si>
    <t>계량기통내</t>
    <phoneticPr fontId="63" type="noConversion"/>
  </si>
  <si>
    <t>새들분수전</t>
    <phoneticPr fontId="63" type="noConversion"/>
  </si>
  <si>
    <t>기  타</t>
    <phoneticPr fontId="63" type="noConversion"/>
  </si>
  <si>
    <t>누수(건)</t>
    <phoneticPr fontId="63" type="noConversion"/>
  </si>
  <si>
    <t>관연장
(km)</t>
    <phoneticPr fontId="63" type="noConversion"/>
  </si>
  <si>
    <t>연장대비
(건/km)</t>
    <phoneticPr fontId="63" type="noConversion"/>
  </si>
  <si>
    <t xml:space="preserve">                단위 : 건</t>
    <phoneticPr fontId="63" type="noConversion"/>
  </si>
  <si>
    <t>구 분</t>
    <phoneticPr fontId="63" type="noConversion"/>
  </si>
  <si>
    <t xml:space="preserve">     구분
 월별</t>
  </si>
  <si>
    <t>대전광역시 공급</t>
  </si>
  <si>
    <t>일평균
부과량</t>
  </si>
  <si>
    <t>4.인력현황</t>
    <phoneticPr fontId="63" type="noConversion"/>
  </si>
  <si>
    <t>정            원</t>
    <phoneticPr fontId="63" type="noConversion"/>
  </si>
  <si>
    <t>현           원</t>
    <phoneticPr fontId="63" type="noConversion"/>
  </si>
  <si>
    <t>행   정   직</t>
    <phoneticPr fontId="63" type="noConversion"/>
  </si>
  <si>
    <t>기   술   직</t>
    <phoneticPr fontId="63" type="noConversion"/>
  </si>
  <si>
    <t>관리운영직</t>
    <phoneticPr fontId="63" type="noConversion"/>
  </si>
  <si>
    <t>청 원 경 찰</t>
    <phoneticPr fontId="63" type="noConversion"/>
  </si>
  <si>
    <t>무기계약직</t>
    <phoneticPr fontId="63" type="noConversion"/>
  </si>
  <si>
    <t>시설</t>
    <phoneticPr fontId="63" type="noConversion"/>
  </si>
  <si>
    <t>공업</t>
    <phoneticPr fontId="63" type="noConversion"/>
  </si>
  <si>
    <t>기타</t>
    <phoneticPr fontId="63" type="noConversion"/>
  </si>
  <si>
    <t>경영부</t>
    <phoneticPr fontId="63" type="noConversion"/>
  </si>
  <si>
    <t>정
수
사
업
소</t>
    <phoneticPr fontId="63" type="noConversion"/>
  </si>
  <si>
    <t>수질연구소</t>
    <phoneticPr fontId="63" type="noConversion"/>
  </si>
  <si>
    <t>+</t>
    <phoneticPr fontId="63" type="noConversion"/>
  </si>
  <si>
    <t xml:space="preserve">7. 요금 부과량 </t>
  </si>
  <si>
    <t xml:space="preserve">     단위 : ㎥</t>
    <phoneticPr fontId="63" type="noConversion"/>
  </si>
  <si>
    <t>계룡시 공급</t>
    <phoneticPr fontId="63" type="noConversion"/>
  </si>
  <si>
    <t>세종시 공급</t>
    <phoneticPr fontId="63" type="noConversion"/>
  </si>
  <si>
    <t>재염소투입여부</t>
    <phoneticPr fontId="63" type="noConversion"/>
  </si>
  <si>
    <t xml:space="preserve">작성요령 </t>
    <phoneticPr fontId="63" type="noConversion"/>
  </si>
  <si>
    <t>일일최대 취수량 - 생활용수 + 공업용수의 최대 생산일</t>
    <phoneticPr fontId="63" type="noConversion"/>
  </si>
  <si>
    <t>생활용수 일일최대취수량 - 송촌 + 월평 + 신탄진 + 회덕 = 최대취수량</t>
    <phoneticPr fontId="63" type="noConversion"/>
  </si>
  <si>
    <t>사업소별 일일최대취수량 - 사업소별 최대생산량</t>
    <phoneticPr fontId="63" type="noConversion"/>
  </si>
  <si>
    <t>5. 원수 취수량</t>
    <phoneticPr fontId="63" type="noConversion"/>
  </si>
  <si>
    <t xml:space="preserve">                     단위 : ㎥</t>
    <phoneticPr fontId="63" type="noConversion"/>
  </si>
  <si>
    <t>`</t>
    <phoneticPr fontId="63" type="noConversion"/>
  </si>
  <si>
    <t>이용율
(%)</t>
    <phoneticPr fontId="63" type="noConversion"/>
  </si>
  <si>
    <t>가동율
(%)</t>
    <phoneticPr fontId="63" type="noConversion"/>
  </si>
  <si>
    <t>11월</t>
    <phoneticPr fontId="63" type="noConversion"/>
  </si>
  <si>
    <t xml:space="preserve"> </t>
    <phoneticPr fontId="63" type="noConversion"/>
  </si>
  <si>
    <t>저수조
(㎥)</t>
    <phoneticPr fontId="63" type="noConversion"/>
  </si>
  <si>
    <t>비    고(세대수)</t>
    <phoneticPr fontId="63" type="noConversion"/>
  </si>
  <si>
    <t>합  계</t>
    <phoneticPr fontId="63" type="noConversion"/>
  </si>
  <si>
    <t>동  구</t>
    <phoneticPr fontId="63" type="noConversion"/>
  </si>
  <si>
    <t>중  구</t>
    <phoneticPr fontId="63" type="noConversion"/>
  </si>
  <si>
    <t>서  구</t>
    <phoneticPr fontId="63" type="noConversion"/>
  </si>
  <si>
    <t>유  성</t>
    <phoneticPr fontId="63" type="noConversion"/>
  </si>
  <si>
    <t>대  덕</t>
    <phoneticPr fontId="63" type="noConversion"/>
  </si>
  <si>
    <t>마을 상수도</t>
    <phoneticPr fontId="63" type="noConversion"/>
  </si>
  <si>
    <t>소  계</t>
    <phoneticPr fontId="63" type="noConversion"/>
  </si>
  <si>
    <t>시설명</t>
    <phoneticPr fontId="63" type="noConversion"/>
  </si>
  <si>
    <t>위치</t>
    <phoneticPr fontId="63" type="noConversion"/>
  </si>
  <si>
    <t>건축물
용   도</t>
    <phoneticPr fontId="63" type="noConversion"/>
  </si>
  <si>
    <t>건   축
허가일</t>
    <phoneticPr fontId="63" type="noConversion"/>
  </si>
  <si>
    <t>시설용량
(㎥/일)</t>
    <phoneticPr fontId="63" type="noConversion"/>
  </si>
  <si>
    <t>사용량
(㎥/년)</t>
    <phoneticPr fontId="63" type="noConversion"/>
  </si>
  <si>
    <t>금강로하스대청공원 공중화장실</t>
    <phoneticPr fontId="63" type="noConversion"/>
  </si>
  <si>
    <t>근린생활 시설</t>
    <phoneticPr fontId="63" type="noConversion"/>
  </si>
  <si>
    <t xml:space="preserve">     단위 : ㎾</t>
    <phoneticPr fontId="63" type="noConversion"/>
  </si>
  <si>
    <t>정    수    장    별</t>
    <phoneticPr fontId="63" type="noConversion"/>
  </si>
  <si>
    <t>증감량
=(B)-(A)</t>
    <phoneticPr fontId="63" type="noConversion"/>
  </si>
  <si>
    <t>한전검침량</t>
    <phoneticPr fontId="63" type="noConversion"/>
  </si>
  <si>
    <t>태양광발전량
(정수장소모량)</t>
    <phoneticPr fontId="63" type="noConversion"/>
  </si>
  <si>
    <t>합계(A)</t>
    <phoneticPr fontId="63" type="noConversion"/>
  </si>
  <si>
    <t>합계(B)</t>
    <phoneticPr fontId="63" type="noConversion"/>
  </si>
  <si>
    <t>합          계</t>
    <phoneticPr fontId="63" type="noConversion"/>
  </si>
  <si>
    <t>수도시설관리사업소(중리취수장)</t>
    <phoneticPr fontId="63" type="noConversion"/>
  </si>
  <si>
    <t>송촌정수장, 수질연구소</t>
    <phoneticPr fontId="63" type="noConversion"/>
  </si>
  <si>
    <t>월평정수장</t>
    <phoneticPr fontId="63" type="noConversion"/>
  </si>
  <si>
    <t>신탄진 정수장
(삼정 취수장 포함)</t>
    <phoneticPr fontId="63" type="noConversion"/>
  </si>
  <si>
    <t>회덕정수장</t>
    <phoneticPr fontId="63" type="noConversion"/>
  </si>
  <si>
    <t>(정수장)</t>
    <phoneticPr fontId="63" type="noConversion"/>
  </si>
  <si>
    <t>송촌정수장
(회덕 포함)</t>
    <phoneticPr fontId="63" type="noConversion"/>
  </si>
  <si>
    <t>신탄진정수장</t>
    <phoneticPr fontId="63" type="noConversion"/>
  </si>
  <si>
    <t>kg</t>
    <phoneticPr fontId="63" type="noConversion"/>
  </si>
  <si>
    <t>L</t>
    <phoneticPr fontId="63" type="noConversion"/>
  </si>
  <si>
    <t>소 석 회</t>
    <phoneticPr fontId="63" type="noConversion"/>
  </si>
  <si>
    <t>수산화나트륨</t>
    <phoneticPr fontId="63" type="noConversion"/>
  </si>
  <si>
    <t>클로로칼키
(차아염소산칼슘)</t>
    <phoneticPr fontId="63" type="noConversion"/>
  </si>
  <si>
    <t>분말활성탄</t>
    <phoneticPr fontId="63" type="noConversion"/>
  </si>
  <si>
    <t>차아염소산나트륨</t>
    <phoneticPr fontId="63" type="noConversion"/>
  </si>
  <si>
    <t>액체산소</t>
    <phoneticPr fontId="63" type="noConversion"/>
  </si>
  <si>
    <t>증    감</t>
    <phoneticPr fontId="63" type="noConversion"/>
  </si>
  <si>
    <t xml:space="preserve"> </t>
    <phoneticPr fontId="63" type="noConversion"/>
  </si>
  <si>
    <t>증    감</t>
    <phoneticPr fontId="63" type="noConversion"/>
  </si>
  <si>
    <t xml:space="preserve">                 </t>
    <phoneticPr fontId="63" type="noConversion"/>
  </si>
  <si>
    <t>송촌</t>
    <phoneticPr fontId="63" type="noConversion"/>
  </si>
  <si>
    <t>회덕</t>
    <phoneticPr fontId="63" type="noConversion"/>
  </si>
  <si>
    <t>폐수량</t>
    <phoneticPr fontId="63" type="noConversion"/>
  </si>
  <si>
    <t>처리비용</t>
    <phoneticPr fontId="63" type="noConversion"/>
  </si>
  <si>
    <t>처리비용</t>
    <phoneticPr fontId="63" type="noConversion"/>
  </si>
  <si>
    <t>폐수량</t>
    <phoneticPr fontId="63" type="noConversion"/>
  </si>
  <si>
    <t xml:space="preserve">  ※ 송촌정수장 슬러지 처리설비 설치 완료로 가동개시(`11.10.13)신고 및 2017년 2월 중순부터 하수관거 방류로 하수처리비용 발생</t>
    <phoneticPr fontId="63" type="noConversion"/>
  </si>
  <si>
    <t xml:space="preserve">   단위 : ㎥,원</t>
    <phoneticPr fontId="63" type="noConversion"/>
  </si>
  <si>
    <t xml:space="preserve">     년도별
 월 별 </t>
    <phoneticPr fontId="63" type="noConversion"/>
  </si>
  <si>
    <t>증    감</t>
    <phoneticPr fontId="63" type="noConversion"/>
  </si>
  <si>
    <t>회덕</t>
    <phoneticPr fontId="63" type="noConversion"/>
  </si>
  <si>
    <t>폐수량</t>
    <phoneticPr fontId="63" type="noConversion"/>
  </si>
  <si>
    <t>처리비용</t>
    <phoneticPr fontId="63" type="noConversion"/>
  </si>
  <si>
    <t>폐수량</t>
    <phoneticPr fontId="63" type="noConversion"/>
  </si>
  <si>
    <t>처리비용</t>
    <phoneticPr fontId="63" type="noConversion"/>
  </si>
  <si>
    <t xml:space="preserve">         년도별
월 별 </t>
    <phoneticPr fontId="63" type="noConversion"/>
  </si>
  <si>
    <t xml:space="preserve">        년도별
 월 별 </t>
    <phoneticPr fontId="63" type="noConversion"/>
  </si>
  <si>
    <t>폐수량</t>
    <phoneticPr fontId="63" type="noConversion"/>
  </si>
  <si>
    <t>처리비용</t>
    <phoneticPr fontId="63" type="noConversion"/>
  </si>
  <si>
    <t>공무직</t>
    <phoneticPr fontId="63" type="noConversion"/>
  </si>
  <si>
    <t>현                                     원</t>
    <phoneticPr fontId="63" type="noConversion"/>
  </si>
  <si>
    <t>* 수도사업용수량 : 정수장,배수지에서 사용하는 수량과 세관,드레인 수량
                           이나 병입수 등 수도사업자가 사용하는 수량</t>
    <phoneticPr fontId="63" type="noConversion"/>
  </si>
  <si>
    <t>* 로바스-성질별조서(지출)</t>
    <phoneticPr fontId="63" type="noConversion"/>
  </si>
  <si>
    <t>* 세입은 요금팀작성 후 예산팀 확인</t>
    <phoneticPr fontId="63" type="noConversion"/>
  </si>
  <si>
    <t>* 로바스-예산총괄표(전체 금액) 비교(사업비용:기채상환이자+사업비용, 자본적지출 : 기채상환원금+자본적지출)</t>
    <phoneticPr fontId="63" type="noConversion"/>
  </si>
  <si>
    <t>* 기타경비:복리후생비, 약품비 등등 합산금액(총예산액 = 기타경비 외 편성액 + 기타경비)</t>
    <phoneticPr fontId="63" type="noConversion"/>
  </si>
  <si>
    <t xml:space="preserve">  * 대전광역시는 직접급수방식으로 송수관이 없으나,  일부 GIS상으로 세종시 계룡시 및 가압배수지 관로에 송수관로로 표시되어있는 관로가 있음</t>
    <phoneticPr fontId="63" type="noConversion"/>
  </si>
  <si>
    <t>유
수
율</t>
    <phoneticPr fontId="63" type="noConversion"/>
  </si>
  <si>
    <r>
      <t xml:space="preserve">대전 생활 급수량
</t>
    </r>
    <r>
      <rPr>
        <sz val="10"/>
        <color theme="1"/>
        <rFont val="굴림"/>
        <family val="3"/>
        <charset val="129"/>
      </rPr>
      <t>(공업,계룡,세종 제외)</t>
    </r>
    <phoneticPr fontId="63" type="noConversion"/>
  </si>
  <si>
    <r>
      <t xml:space="preserve">총 괄 유 수 율
</t>
    </r>
    <r>
      <rPr>
        <sz val="10"/>
        <color theme="1"/>
        <rFont val="굴림"/>
        <family val="3"/>
        <charset val="129"/>
      </rPr>
      <t>(계룡,세종 포함)</t>
    </r>
    <phoneticPr fontId="63" type="noConversion"/>
  </si>
  <si>
    <r>
      <t xml:space="preserve">대 전 유 수 율
</t>
    </r>
    <r>
      <rPr>
        <sz val="10"/>
        <color theme="1"/>
        <rFont val="굴림"/>
        <family val="3"/>
        <charset val="129"/>
      </rPr>
      <t>(계룡,세종 제외)</t>
    </r>
    <phoneticPr fontId="63" type="noConversion"/>
  </si>
  <si>
    <t>세종시 총 공급량</t>
    <phoneticPr fontId="63" type="noConversion"/>
  </si>
  <si>
    <t>* 지역사업소에서 각 구에 해당 소방서에 공문시행하여 자료 취합</t>
    <phoneticPr fontId="63" type="noConversion"/>
  </si>
  <si>
    <t>*GIS 기준</t>
    <phoneticPr fontId="63" type="noConversion"/>
  </si>
  <si>
    <t>단위 : 개소</t>
    <phoneticPr fontId="63" type="noConversion"/>
  </si>
  <si>
    <t>* 시도행정-건축주택-물탱크 현황(청소관련)</t>
    <phoneticPr fontId="63" type="noConversion"/>
  </si>
  <si>
    <t>*지하누수탐사 추진실적 월별자료 취합 기준</t>
    <phoneticPr fontId="63" type="noConversion"/>
  </si>
  <si>
    <t>닥타일
주철관</t>
    <phoneticPr fontId="63" type="noConversion"/>
  </si>
  <si>
    <t>연
간
생
산
량</t>
    <phoneticPr fontId="63" type="noConversion"/>
  </si>
  <si>
    <t>-</t>
  </si>
  <si>
    <t>내동</t>
    <phoneticPr fontId="63" type="noConversion"/>
  </si>
  <si>
    <t>가장동</t>
    <phoneticPr fontId="63" type="noConversion"/>
  </si>
  <si>
    <t>괴정동</t>
    <phoneticPr fontId="63" type="noConversion"/>
  </si>
  <si>
    <t>가수원동</t>
    <phoneticPr fontId="63" type="noConversion"/>
  </si>
  <si>
    <t>수시</t>
    <phoneticPr fontId="63" type="noConversion"/>
  </si>
  <si>
    <t>총계</t>
    <phoneticPr fontId="63" type="noConversion"/>
  </si>
  <si>
    <t>총  계</t>
  </si>
  <si>
    <t>DTC(닥타일시멘트라이닝관)</t>
  </si>
  <si>
    <t>SP(에나멜코팅도복장강관)</t>
  </si>
  <si>
    <t>Ø400</t>
  </si>
  <si>
    <t>Ø500</t>
  </si>
  <si>
    <t>Ø2400</t>
  </si>
  <si>
    <t>가. 도수관 경년별(대덕)</t>
  </si>
  <si>
    <t>SP(도복장강관_갱생)</t>
  </si>
  <si>
    <t>SP(폴리에틸렌에폭시피복강관)</t>
  </si>
  <si>
    <t>RC(철근콘크리트관)</t>
  </si>
  <si>
    <t>Ø100</t>
  </si>
  <si>
    <t>Ø900</t>
  </si>
  <si>
    <t>Ø1000</t>
  </si>
  <si>
    <t>Ø1200</t>
  </si>
  <si>
    <t>Ø2200</t>
  </si>
  <si>
    <t>* 노후관개량사업 전 경과년도 노후관 폐쇄, 폐관 수치 비교 후 감(-)하여 작성</t>
  </si>
  <si>
    <t>내부에폭시주철관</t>
  </si>
  <si>
    <t>CIP(회주철관)</t>
  </si>
  <si>
    <t>DCIP(닥타일주철관)</t>
  </si>
  <si>
    <t>DCIP(닥타일주철관_갱생)</t>
  </si>
  <si>
    <t>SP(폴리에틸렌분체라이닝강관)</t>
  </si>
  <si>
    <t>PLP(폴리에틸렌피복강관)</t>
  </si>
  <si>
    <t>CIP(회주철관_갱생)</t>
  </si>
  <si>
    <t>PVC(경화염화비닐관)</t>
  </si>
  <si>
    <t>PE(폴리에틸렌관)</t>
  </si>
  <si>
    <t>HI-3P(내충격염화비닐관)</t>
  </si>
  <si>
    <t>HI-VP(내충격염화비닐관)</t>
  </si>
  <si>
    <t>HI-6P(내충격염화비닐관)</t>
  </si>
  <si>
    <t>STS(스테인레스관)</t>
  </si>
  <si>
    <t>PEP(폴리에틸렌피복강관)</t>
  </si>
  <si>
    <t>Ø80</t>
  </si>
  <si>
    <t>Ø150</t>
  </si>
  <si>
    <t>Ø200</t>
  </si>
  <si>
    <t>Ø250</t>
  </si>
  <si>
    <t>Ø300</t>
  </si>
  <si>
    <t>Ø350</t>
  </si>
  <si>
    <t>Ø600</t>
  </si>
  <si>
    <t>Ø700</t>
  </si>
  <si>
    <t>Ø800</t>
  </si>
  <si>
    <t>Ø1650</t>
  </si>
  <si>
    <t>3. 배수관 경년별 총괄</t>
  </si>
  <si>
    <t>SP(폴리우레아코팅강관)</t>
  </si>
  <si>
    <t>AB-3P+(내충격염화비닐관)</t>
  </si>
  <si>
    <t>AB-6P+(내충격염화비닐관)</t>
  </si>
  <si>
    <t>Ø450</t>
  </si>
  <si>
    <t>Ø1100</t>
  </si>
  <si>
    <t>Ø1350</t>
  </si>
  <si>
    <t>Ø1500</t>
  </si>
  <si>
    <t>Ø1800</t>
  </si>
  <si>
    <t>Ø2000</t>
  </si>
  <si>
    <t>Ø2300</t>
  </si>
  <si>
    <t>가. 배수관 경년별(대덕)</t>
  </si>
  <si>
    <t>가. 배수관 경년별(서구)</t>
  </si>
  <si>
    <t>가. 배수관 경년별(유성)</t>
  </si>
  <si>
    <t>가. 배수관 경년별(중구)</t>
  </si>
  <si>
    <t>서구 용역</t>
    <phoneticPr fontId="63" type="noConversion"/>
  </si>
  <si>
    <t>미분류</t>
    <phoneticPr fontId="63" type="noConversion"/>
  </si>
  <si>
    <t>수탁공사</t>
  </si>
  <si>
    <t>노후관개량(갱생)공사
블록구축정비공사</t>
  </si>
  <si>
    <t>연간단가
(노후급배수관교체)</t>
  </si>
  <si>
    <t>타기관공사관련</t>
  </si>
  <si>
    <t>미분류</t>
  </si>
  <si>
    <t>철거,폐쇄</t>
  </si>
  <si>
    <t>9-1. 도수관 경년별 총괄</t>
  </si>
  <si>
    <t>가. 경년별 수도관 현황</t>
  </si>
  <si>
    <t xml:space="preserve">                    </t>
  </si>
  <si>
    <t>21~25년</t>
  </si>
  <si>
    <t>26~30년</t>
  </si>
  <si>
    <t>31년이상</t>
  </si>
  <si>
    <t>HI-2P(내충격염화비닐관)</t>
  </si>
  <si>
    <t>PSP(스테인리스피복강관)</t>
  </si>
  <si>
    <t>미분류(NONE)</t>
  </si>
  <si>
    <t>2017~2021</t>
  </si>
  <si>
    <t>2012~2016</t>
  </si>
  <si>
    <t>2007~2011</t>
  </si>
  <si>
    <t>2002~2006</t>
  </si>
  <si>
    <t>1997~2001</t>
  </si>
  <si>
    <t>1992~1996</t>
  </si>
  <si>
    <t>1982이전~1991</t>
  </si>
  <si>
    <t>나. 구별 경년별 현황</t>
  </si>
  <si>
    <t xml:space="preserve">                                </t>
  </si>
  <si>
    <t>1.수도관 총괄현황</t>
  </si>
  <si>
    <t>Ø15</t>
  </si>
  <si>
    <t>Ø13</t>
  </si>
  <si>
    <t>Ø20</t>
  </si>
  <si>
    <t>Ø25</t>
  </si>
  <si>
    <t>Ø30</t>
  </si>
  <si>
    <t>Ø40</t>
  </si>
  <si>
    <t>Ø50</t>
  </si>
  <si>
    <t>4. 급수관 경년별 총괄</t>
  </si>
  <si>
    <t xml:space="preserve">   가. 급수관 경년별(대덕)</t>
  </si>
  <si>
    <t xml:space="preserve">   가. 급수관 경년별(서구)</t>
  </si>
  <si>
    <t xml:space="preserve">   가. 급수관 경년별(유성)</t>
  </si>
  <si>
    <t xml:space="preserve">   가. 급수관 경년별(중구)</t>
  </si>
  <si>
    <t xml:space="preserve"> 총계</t>
  </si>
  <si>
    <t>닥타일주철관</t>
  </si>
  <si>
    <t>내충격수도관</t>
  </si>
  <si>
    <t>단위 : ㎞</t>
  </si>
  <si>
    <t xml:space="preserve">                                                                                      (단위 : m)</t>
  </si>
  <si>
    <t xml:space="preserve">  8-2. 배수관 </t>
  </si>
  <si>
    <t xml:space="preserve">                                                                                                                                     (단위 : m)</t>
  </si>
  <si>
    <t xml:space="preserve">                                                                                                     단위 : m</t>
  </si>
  <si>
    <t>㈜대전신세계</t>
    <phoneticPr fontId="63" type="noConversion"/>
  </si>
  <si>
    <t>유성구 엑스포로17</t>
    <phoneticPr fontId="63" type="noConversion"/>
  </si>
  <si>
    <t>판매시설</t>
    <phoneticPr fontId="63" type="noConversion"/>
  </si>
  <si>
    <t>11개소</t>
    <phoneticPr fontId="63" type="noConversion"/>
  </si>
  <si>
    <t>2022</t>
    <phoneticPr fontId="63" type="noConversion"/>
  </si>
  <si>
    <t>2022년도</t>
    <phoneticPr fontId="63" type="noConversion"/>
  </si>
  <si>
    <t>2022년</t>
    <phoneticPr fontId="63" type="noConversion"/>
  </si>
  <si>
    <t>※자료제공: 수질개선과</t>
    <phoneticPr fontId="63" type="noConversion"/>
  </si>
  <si>
    <r>
      <t xml:space="preserve">2022년 </t>
    </r>
    <r>
      <rPr>
        <b/>
        <sz val="10"/>
        <rFont val="굴림"/>
        <family val="3"/>
        <charset val="129"/>
      </rPr>
      <t>(단가 : 원/㎥)</t>
    </r>
    <phoneticPr fontId="63" type="noConversion"/>
  </si>
  <si>
    <t>&lt;부  록&gt;</t>
    <phoneticPr fontId="63" type="noConversion"/>
  </si>
  <si>
    <t>(시설운영과, 지역사업소, 급수과)</t>
    <phoneticPr fontId="63" type="noConversion"/>
  </si>
  <si>
    <t>(2023. 12. 31. 기준)</t>
    <phoneticPr fontId="63" type="noConversion"/>
  </si>
  <si>
    <t>(기획요금과) - 2023.12.31. 기준</t>
    <phoneticPr fontId="63" type="noConversion"/>
  </si>
  <si>
    <t>(관리과 2023.12.31.기준)</t>
    <phoneticPr fontId="63" type="noConversion"/>
  </si>
  <si>
    <t>(기획요금과) - 2023. 12. 31.</t>
    <phoneticPr fontId="63" type="noConversion"/>
  </si>
  <si>
    <t>* 기획요금과 부과량 및 부과액 정리 파일 기준으로 대상</t>
    <phoneticPr fontId="63" type="noConversion"/>
  </si>
  <si>
    <t>대전광역시홈페이지-대전의통계-통계자료-분야별통계-인구통계-2023년 12월말 주민등록인구통계</t>
    <phoneticPr fontId="63" type="noConversion"/>
  </si>
  <si>
    <t>세대수 = 동인구/세대당 인구(대전광역시홈페이지-대전의통계-통계자료-분야별통계-인구통계-2023년 12월말 인구및세대현황)</t>
    <phoneticPr fontId="63" type="noConversion"/>
  </si>
  <si>
    <t xml:space="preserve"> 범무부 출입국 외국인정책본부-뉴스공지-자료실-통계자료-통계월보-2023년 12월말 지역별현황</t>
    <phoneticPr fontId="63" type="noConversion"/>
  </si>
  <si>
    <t xml:space="preserve">(수질관리과)-2023.12.31.기준 </t>
    <phoneticPr fontId="63" type="noConversion"/>
  </si>
  <si>
    <t>22년
11월</t>
    <phoneticPr fontId="63" type="noConversion"/>
  </si>
  <si>
    <t>22년
12월</t>
    <phoneticPr fontId="63" type="noConversion"/>
  </si>
  <si>
    <t>23년
1월</t>
    <phoneticPr fontId="63" type="noConversion"/>
  </si>
  <si>
    <t>(수질관리과)-2023.12.31. 기준</t>
    <phoneticPr fontId="63" type="noConversion"/>
  </si>
  <si>
    <t>(기획요금과) - 2023.12.31.</t>
    <phoneticPr fontId="63" type="noConversion"/>
  </si>
  <si>
    <t>* 기획요금과 월별 부과량 표 확인하여 작성</t>
    <phoneticPr fontId="63" type="noConversion"/>
  </si>
  <si>
    <t>10. 2023년도 도수관부설</t>
    <phoneticPr fontId="63" type="noConversion"/>
  </si>
  <si>
    <t>(급수과) - 2023.12.31. 기준</t>
    <phoneticPr fontId="63" type="noConversion"/>
  </si>
  <si>
    <t>(수시 시설운영과) - 2023.12.31. 기준</t>
    <phoneticPr fontId="63" type="noConversion"/>
  </si>
  <si>
    <t xml:space="preserve">(수시 시설운영과, 정수장) - 2023.12.31.기준 </t>
    <phoneticPr fontId="63" type="noConversion"/>
  </si>
  <si>
    <t xml:space="preserve">(기획요금과) - 2023.12.31. </t>
    <phoneticPr fontId="63" type="noConversion"/>
  </si>
  <si>
    <t>* 차세대경영정보시스템-상수도 계량기 조회</t>
    <phoneticPr fontId="63" type="noConversion"/>
  </si>
  <si>
    <t>(시설운영과) - 2023.12.31. 기준</t>
    <phoneticPr fontId="63" type="noConversion"/>
  </si>
  <si>
    <r>
      <t xml:space="preserve">19. 소화설비 현황  </t>
    </r>
    <r>
      <rPr>
        <b/>
        <sz val="12"/>
        <rFont val="굴림체"/>
        <family val="3"/>
        <charset val="129"/>
      </rPr>
      <t>(급수과,지역사업소)</t>
    </r>
    <phoneticPr fontId="63" type="noConversion"/>
  </si>
  <si>
    <t>20. 저수조 현황</t>
    <phoneticPr fontId="63" type="noConversion"/>
  </si>
  <si>
    <t>20-1. 지하 및 고가 저수조 현황</t>
    <phoneticPr fontId="63" type="noConversion"/>
  </si>
  <si>
    <t xml:space="preserve">2023년 생산원가 </t>
    <phoneticPr fontId="63" type="noConversion"/>
  </si>
  <si>
    <t>(지역사업소,급수과)</t>
    <phoneticPr fontId="63" type="noConversion"/>
  </si>
  <si>
    <t>* 지역사업소는 노란색 부분만 작성</t>
    <phoneticPr fontId="63" type="noConversion"/>
  </si>
  <si>
    <t>*노란색 부분에 각 해당 지역사업소 내용 입력</t>
    <phoneticPr fontId="63" type="noConversion"/>
  </si>
  <si>
    <t xml:space="preserve">21. 지하누수탐사 </t>
    <phoneticPr fontId="63" type="noConversion"/>
  </si>
  <si>
    <t>22. 누수 총괄현황</t>
    <phoneticPr fontId="63" type="noConversion"/>
  </si>
  <si>
    <t>22-1. 원인별 누수분석</t>
    <phoneticPr fontId="63" type="noConversion"/>
  </si>
  <si>
    <t>(급수과, 지역사업소 23.12.31.기준)</t>
    <phoneticPr fontId="63" type="noConversion"/>
  </si>
  <si>
    <t>22-2. 관종별 누수분석</t>
    <phoneticPr fontId="63" type="noConversion"/>
  </si>
  <si>
    <t>*지역사업소는 노란색 부분 중 해당 지역사업소 칸에 입력</t>
    <phoneticPr fontId="63" type="noConversion"/>
  </si>
  <si>
    <t>(급수과 2023.12.31.기준)</t>
    <phoneticPr fontId="63" type="noConversion"/>
  </si>
  <si>
    <t>(급수과, 지역사업소 2023.12.31.기준)</t>
    <phoneticPr fontId="63" type="noConversion"/>
  </si>
  <si>
    <t>23. 생활민원 처리</t>
    <phoneticPr fontId="63" type="noConversion"/>
  </si>
  <si>
    <t>24. 수도계량기 교체</t>
    <phoneticPr fontId="63" type="noConversion"/>
  </si>
  <si>
    <t>(수질관리과 2023.12.31.기준)</t>
    <phoneticPr fontId="63" type="noConversion"/>
  </si>
  <si>
    <t>25. 마을상수도 현황</t>
    <phoneticPr fontId="63" type="noConversion"/>
  </si>
  <si>
    <t>26. 중수도 현황</t>
    <phoneticPr fontId="63" type="noConversion"/>
  </si>
  <si>
    <t>2023</t>
    <phoneticPr fontId="63" type="noConversion"/>
  </si>
  <si>
    <t xml:space="preserve">           1,350
           (90)</t>
    <phoneticPr fontId="63" type="noConversion"/>
  </si>
  <si>
    <t>* 기획요금과 부과량 및 부과액 정리 파일 기준으로 작성</t>
    <phoneticPr fontId="63" type="noConversion"/>
  </si>
  <si>
    <t>2023년도</t>
    <phoneticPr fontId="63" type="noConversion"/>
  </si>
  <si>
    <t>2022년</t>
    <phoneticPr fontId="63" type="noConversion"/>
  </si>
  <si>
    <t>2023년</t>
    <phoneticPr fontId="63" type="noConversion"/>
  </si>
  <si>
    <r>
      <t xml:space="preserve">18. 공동구 시설현황 </t>
    </r>
    <r>
      <rPr>
        <b/>
        <sz val="12"/>
        <color rgb="FFFF0000"/>
        <rFont val="굴림체"/>
        <family val="3"/>
        <charset val="129"/>
      </rPr>
      <t xml:space="preserve">(수시 공무과) </t>
    </r>
    <phoneticPr fontId="63" type="noConversion"/>
  </si>
  <si>
    <t>*지역사업소는 노란색 부분 중 해당하는 지역사업소 부분에 작성</t>
    <phoneticPr fontId="63" type="noConversion"/>
  </si>
  <si>
    <t>2023년도 데이터만 수정</t>
    <phoneticPr fontId="63" type="noConversion"/>
  </si>
  <si>
    <r>
      <t xml:space="preserve">11. 월평정수장 슬러지 처리량 </t>
    </r>
    <r>
      <rPr>
        <b/>
        <sz val="12"/>
        <color rgb="FFFF0000"/>
        <rFont val="굴림체"/>
        <family val="3"/>
        <charset val="129"/>
      </rPr>
      <t xml:space="preserve"> (월평정수장 23년도 데이터만 수정)</t>
    </r>
    <phoneticPr fontId="63" type="noConversion"/>
  </si>
  <si>
    <r>
      <t>12. 월평정수장 방류수량</t>
    </r>
    <r>
      <rPr>
        <b/>
        <sz val="12"/>
        <color rgb="FFFF0000"/>
        <rFont val="굴림체"/>
        <family val="3"/>
        <charset val="129"/>
      </rPr>
      <t xml:space="preserve">  (월평정수장 23년도 데이터만 수정)</t>
    </r>
    <phoneticPr fontId="63" type="noConversion"/>
  </si>
  <si>
    <r>
      <t>13. 송촌정수장 슬러지 처리량</t>
    </r>
    <r>
      <rPr>
        <b/>
        <sz val="12"/>
        <color rgb="FFFF0000"/>
        <rFont val="굴림체"/>
        <family val="3"/>
        <charset val="129"/>
      </rPr>
      <t>(송촌정수장 23년도 데이터만 수정)</t>
    </r>
    <phoneticPr fontId="63" type="noConversion"/>
  </si>
  <si>
    <t>2022년 (단가 : 원/㎥)</t>
    <phoneticPr fontId="63" type="noConversion"/>
  </si>
  <si>
    <r>
      <t xml:space="preserve">2023년 </t>
    </r>
    <r>
      <rPr>
        <b/>
        <sz val="10"/>
        <rFont val="굴림"/>
        <family val="3"/>
        <charset val="129"/>
      </rPr>
      <t>(단가 : 원/㎥)</t>
    </r>
    <phoneticPr fontId="63" type="noConversion"/>
  </si>
  <si>
    <r>
      <t>14. 송촌정수장 폐수발생량</t>
    </r>
    <r>
      <rPr>
        <b/>
        <sz val="12"/>
        <color rgb="FFFF0000"/>
        <rFont val="굴림체"/>
        <family val="3"/>
        <charset val="129"/>
      </rPr>
      <t xml:space="preserve"> (송촌정수장 23년도 데이터만 수정)</t>
    </r>
    <phoneticPr fontId="63" type="noConversion"/>
  </si>
  <si>
    <r>
      <t xml:space="preserve">15. 신탄진정수장 슬러지 처리량  </t>
    </r>
    <r>
      <rPr>
        <b/>
        <sz val="12"/>
        <color rgb="FFFF0000"/>
        <rFont val="굴림체"/>
        <family val="3"/>
        <charset val="129"/>
      </rPr>
      <t>(신탄진정수장 23년도 데이터만 수정)</t>
    </r>
    <phoneticPr fontId="63" type="noConversion"/>
  </si>
  <si>
    <r>
      <t>16. 신탄진정수장 폐수발생량</t>
    </r>
    <r>
      <rPr>
        <b/>
        <sz val="12"/>
        <color rgb="FFFF0000"/>
        <rFont val="굴림체"/>
        <family val="3"/>
        <charset val="129"/>
      </rPr>
      <t xml:space="preserve"> (신탄진정수장 23년도 데이터만 수정) </t>
    </r>
    <phoneticPr fontId="63" type="noConversion"/>
  </si>
  <si>
    <t>D2KE(내부에폭시주철관)</t>
  </si>
  <si>
    <t>ETC(기타)</t>
  </si>
  <si>
    <t>1993이전</t>
    <phoneticPr fontId="63" type="noConversion"/>
  </si>
  <si>
    <t>1993이전</t>
    <phoneticPr fontId="63" type="noConversion"/>
  </si>
  <si>
    <t/>
  </si>
  <si>
    <t>구</t>
    <phoneticPr fontId="63" type="noConversion"/>
  </si>
  <si>
    <t>세대수</t>
    <phoneticPr fontId="63" type="noConversion"/>
  </si>
  <si>
    <t>인구수</t>
    <phoneticPr fontId="63" type="noConversion"/>
  </si>
  <si>
    <t>도안동</t>
    <phoneticPr fontId="63" type="noConversion"/>
  </si>
  <si>
    <t>학하동</t>
    <phoneticPr fontId="63" type="noConversion"/>
  </si>
  <si>
    <t>상대동</t>
    <phoneticPr fontId="63" type="noConversion"/>
  </si>
  <si>
    <t>총인구수</t>
    <phoneticPr fontId="63" type="noConversion"/>
  </si>
  <si>
    <t>급수인구</t>
    <phoneticPr fontId="63" type="noConversion"/>
  </si>
  <si>
    <t>23년도
합    계</t>
    <phoneticPr fontId="63" type="noConversion"/>
  </si>
  <si>
    <t>23년도
합   계</t>
    <phoneticPr fontId="63" type="noConversion"/>
  </si>
  <si>
    <t>2</t>
    <phoneticPr fontId="63" type="noConversion"/>
  </si>
  <si>
    <t>전동기</t>
  </si>
  <si>
    <t>㎡</t>
  </si>
  <si>
    <t>펌프실</t>
  </si>
  <si>
    <t>2015.9 인수
관로가압</t>
    <phoneticPr fontId="63" type="noConversion"/>
  </si>
  <si>
    <t>효평동 및 천개농장주변 고지대</t>
    <phoneticPr fontId="63" type="noConversion"/>
  </si>
  <si>
    <t>번지</t>
  </si>
  <si>
    <t>효평동 479-2</t>
    <phoneticPr fontId="63" type="noConversion"/>
  </si>
  <si>
    <t>위치</t>
  </si>
  <si>
    <t>효 평</t>
    <phoneticPr fontId="63" type="noConversion"/>
  </si>
  <si>
    <t>배수지</t>
  </si>
  <si>
    <t>175</t>
    <phoneticPr fontId="63" type="noConversion"/>
  </si>
  <si>
    <t>100</t>
    <phoneticPr fontId="63" type="noConversion"/>
  </si>
  <si>
    <t>2012. 3인수</t>
    <phoneticPr fontId="63" type="noConversion"/>
  </si>
  <si>
    <t>학하택지개발지구</t>
    <phoneticPr fontId="63" type="noConversion"/>
  </si>
  <si>
    <t>복용동 556-1</t>
    <phoneticPr fontId="63" type="noConversion"/>
  </si>
  <si>
    <t>학 하</t>
    <phoneticPr fontId="63" type="noConversion"/>
  </si>
  <si>
    <t>회덕2  운영중지</t>
    <phoneticPr fontId="63" type="noConversion"/>
  </si>
  <si>
    <t>1.5</t>
  </si>
  <si>
    <t>회덕2</t>
    <phoneticPr fontId="63" type="noConversion"/>
  </si>
  <si>
    <t>3</t>
    <phoneticPr fontId="63" type="noConversion"/>
  </si>
  <si>
    <t>전동기</t>
    <phoneticPr fontId="63" type="noConversion"/>
  </si>
  <si>
    <t>2002. 12
관로가압</t>
    <phoneticPr fontId="63" type="noConversion"/>
  </si>
  <si>
    <t>회덕정수장
북쪽, 남쪽</t>
    <phoneticPr fontId="63" type="noConversion"/>
  </si>
  <si>
    <t>연축동39-2</t>
    <phoneticPr fontId="63" type="noConversion"/>
  </si>
  <si>
    <t>회덕1</t>
    <phoneticPr fontId="63" type="noConversion"/>
  </si>
  <si>
    <t>2대</t>
    <phoneticPr fontId="63" type="noConversion"/>
  </si>
  <si>
    <t>15</t>
    <phoneticPr fontId="63" type="noConversion"/>
  </si>
  <si>
    <t>2000. 11
관로가압</t>
    <phoneticPr fontId="63" type="noConversion"/>
  </si>
  <si>
    <t>한양그린,
옥계@</t>
  </si>
  <si>
    <t>25</t>
    <phoneticPr fontId="63" type="noConversion"/>
  </si>
  <si>
    <t>옥 계</t>
  </si>
  <si>
    <t>2</t>
  </si>
  <si>
    <t>75</t>
  </si>
  <si>
    <t>1981. 8
(1995 교체 )</t>
  </si>
  <si>
    <t>옥계초등,
호동,
석교고지대</t>
  </si>
  <si>
    <t>호동 19-18</t>
  </si>
  <si>
    <t xml:space="preserve">
호 동
</t>
    <phoneticPr fontId="63" type="noConversion"/>
  </si>
  <si>
    <t>2004.12
관로가압</t>
  </si>
  <si>
    <t>판암정비기지창   용운국재수영장</t>
    <phoneticPr fontId="63" type="noConversion"/>
  </si>
  <si>
    <t>판암동 351-34</t>
  </si>
  <si>
    <t>판암3</t>
  </si>
  <si>
    <t>1995. 11
관로가압</t>
  </si>
  <si>
    <t>주공 5,6단지</t>
    <phoneticPr fontId="63" type="noConversion"/>
  </si>
  <si>
    <t>판암2</t>
    <phoneticPr fontId="63" type="noConversion"/>
  </si>
  <si>
    <t>2지</t>
    <phoneticPr fontId="63" type="noConversion"/>
  </si>
  <si>
    <t>배수지</t>
    <phoneticPr fontId="63" type="noConversion"/>
  </si>
  <si>
    <t>50</t>
    <phoneticPr fontId="63" type="noConversion"/>
  </si>
  <si>
    <t>1997. 11
(2007. 6교체)</t>
    <phoneticPr fontId="63" type="noConversion"/>
  </si>
  <si>
    <t>삼정동, 판암동 일부</t>
    <phoneticPr fontId="63" type="noConversion"/>
  </si>
  <si>
    <t xml:space="preserve"> 판암동 496-24</t>
    <phoneticPr fontId="63" type="noConversion"/>
  </si>
  <si>
    <t xml:space="preserve">
판암1
</t>
    <phoneticPr fontId="63" type="noConversion"/>
  </si>
  <si>
    <t>2012. 7
관로가압</t>
    <phoneticPr fontId="63" type="noConversion"/>
  </si>
  <si>
    <t>어남,정생동</t>
    <phoneticPr fontId="63" type="noConversion"/>
  </si>
  <si>
    <t>정생동 145-1</t>
    <phoneticPr fontId="63" type="noConversion"/>
  </si>
  <si>
    <t>정생</t>
    <phoneticPr fontId="63" type="noConversion"/>
  </si>
  <si>
    <t>4</t>
    <phoneticPr fontId="63" type="noConversion"/>
  </si>
  <si>
    <t>2006.  7
관로가압</t>
    <phoneticPr fontId="63" type="noConversion"/>
  </si>
  <si>
    <t>수양원
장안동</t>
    <phoneticPr fontId="63" type="noConversion"/>
  </si>
  <si>
    <t>장안동 374-2</t>
    <phoneticPr fontId="63" type="noConversion"/>
  </si>
  <si>
    <t>장태산2</t>
    <phoneticPr fontId="63" type="noConversion"/>
  </si>
  <si>
    <t>7.5</t>
    <phoneticPr fontId="63" type="noConversion"/>
  </si>
  <si>
    <t>2003. 10
관로가압</t>
  </si>
  <si>
    <t>한마음병원 
장안동</t>
  </si>
  <si>
    <t>장안동 292-3</t>
    <phoneticPr fontId="63" type="noConversion"/>
  </si>
  <si>
    <t>장태산1</t>
    <phoneticPr fontId="63" type="noConversion"/>
  </si>
  <si>
    <t>1</t>
  </si>
  <si>
    <t>1998. 9                  '2021. 11
관로가압</t>
    <phoneticPr fontId="63" type="noConversion"/>
  </si>
  <si>
    <t>산디마을</t>
  </si>
  <si>
    <t>장동 64-14</t>
    <phoneticPr fontId="63" type="noConversion"/>
  </si>
  <si>
    <t>장동2</t>
  </si>
  <si>
    <t>3대</t>
    <phoneticPr fontId="63" type="noConversion"/>
  </si>
  <si>
    <t>㎡</t>
    <phoneticPr fontId="63" type="noConversion"/>
  </si>
  <si>
    <t>펌프실</t>
    <phoneticPr fontId="63" type="noConversion"/>
  </si>
  <si>
    <t>2017.12.                                                                      관로가압</t>
    <phoneticPr fontId="63" type="noConversion"/>
  </si>
  <si>
    <t xml:space="preserve">와동 동막골 일원 </t>
    <phoneticPr fontId="63" type="noConversion"/>
  </si>
  <si>
    <t>번</t>
    <phoneticPr fontId="63" type="noConversion"/>
  </si>
  <si>
    <t>와동 107-5</t>
    <phoneticPr fontId="63" type="noConversion"/>
  </si>
  <si>
    <t>와동</t>
    <phoneticPr fontId="63" type="noConversion"/>
  </si>
  <si>
    <t>30</t>
  </si>
  <si>
    <t>1997. 12</t>
  </si>
  <si>
    <t>장동지역</t>
    <phoneticPr fontId="63" type="noConversion"/>
  </si>
  <si>
    <t>와동 107-5</t>
  </si>
  <si>
    <t>장동1</t>
  </si>
  <si>
    <t>100</t>
  </si>
  <si>
    <t>1998. 1</t>
  </si>
  <si>
    <t>자운대고지대</t>
  </si>
  <si>
    <t>번지</t>
    <phoneticPr fontId="63" type="noConversion"/>
  </si>
  <si>
    <t>신봉동 112</t>
  </si>
  <si>
    <t>자운대</t>
  </si>
  <si>
    <t>2016.8
관로가압</t>
    <phoneticPr fontId="63" type="noConversion"/>
  </si>
  <si>
    <t>우명동 낚시터 주변</t>
    <phoneticPr fontId="63" type="noConversion"/>
  </si>
  <si>
    <t>우명동 206-4</t>
    <phoneticPr fontId="63" type="noConversion"/>
  </si>
  <si>
    <t>우 명</t>
    <phoneticPr fontId="63" type="noConversion"/>
  </si>
  <si>
    <t>1998. 1</t>
    <phoneticPr fontId="63" type="noConversion"/>
  </si>
  <si>
    <t>이사동 고지대</t>
    <phoneticPr fontId="63" type="noConversion"/>
  </si>
  <si>
    <t>이사동 322-8</t>
    <phoneticPr fontId="63" type="noConversion"/>
  </si>
  <si>
    <t>이 사</t>
    <phoneticPr fontId="63" type="noConversion"/>
  </si>
  <si>
    <t>2007.4
관로가압</t>
    <phoneticPr fontId="63" type="noConversion"/>
  </si>
  <si>
    <t>원촌동
싸이언스빌</t>
    <phoneticPr fontId="63" type="noConversion"/>
  </si>
  <si>
    <t>원촌동 141-1</t>
    <phoneticPr fontId="63" type="noConversion"/>
  </si>
  <si>
    <t>원 촌</t>
    <phoneticPr fontId="63" type="noConversion"/>
  </si>
  <si>
    <t>용운동, 우송대주변, 맹인촌 주변</t>
    <phoneticPr fontId="63" type="noConversion"/>
  </si>
  <si>
    <t>자양동 60-1</t>
    <phoneticPr fontId="63" type="noConversion"/>
  </si>
  <si>
    <t>용운3</t>
    <phoneticPr fontId="63" type="noConversion"/>
  </si>
  <si>
    <t>1985. 6
(2000. 06)
25HP×3대→
세종으로 이설</t>
    <phoneticPr fontId="63" type="noConversion"/>
  </si>
  <si>
    <t>용운동, 판암주공4, 판암2동 고지대</t>
    <phoneticPr fontId="63" type="noConversion"/>
  </si>
  <si>
    <t>용운동 328-1</t>
    <phoneticPr fontId="63" type="noConversion"/>
  </si>
  <si>
    <t>용운1</t>
    <phoneticPr fontId="63" type="noConversion"/>
  </si>
  <si>
    <t>3</t>
  </si>
  <si>
    <t>2001. 8</t>
  </si>
  <si>
    <t>오동상이
용사촌지역</t>
  </si>
  <si>
    <t xml:space="preserve"> 오동 356</t>
    <phoneticPr fontId="63" type="noConversion"/>
  </si>
  <si>
    <t>오 동</t>
    <phoneticPr fontId="63" type="noConversion"/>
  </si>
  <si>
    <t>4</t>
  </si>
  <si>
    <t>2014.10 준공
(2015.01인수)</t>
  </si>
  <si>
    <t>안영동 
검바위골일원</t>
  </si>
  <si>
    <t>안영동 339</t>
    <phoneticPr fontId="63" type="noConversion"/>
  </si>
  <si>
    <t>안영2</t>
  </si>
  <si>
    <t>2011. 12
관로가압</t>
    <phoneticPr fontId="63" type="noConversion"/>
  </si>
  <si>
    <t>안산동 일원</t>
    <phoneticPr fontId="63" type="noConversion"/>
  </si>
  <si>
    <t>안산동 226-1</t>
    <phoneticPr fontId="63" type="noConversion"/>
  </si>
  <si>
    <t>안 산</t>
    <phoneticPr fontId="63" type="noConversion"/>
  </si>
  <si>
    <t>2014.10 준공
(2015.01인수)</t>
    <phoneticPr fontId="63" type="noConversion"/>
  </si>
  <si>
    <t>중세동일원</t>
    <phoneticPr fontId="63" type="noConversion"/>
  </si>
  <si>
    <t>세동 산 64-13</t>
    <phoneticPr fontId="63" type="noConversion"/>
  </si>
  <si>
    <t>세 동</t>
    <phoneticPr fontId="63" type="noConversion"/>
  </si>
  <si>
    <t>450</t>
    <phoneticPr fontId="63" type="noConversion"/>
  </si>
  <si>
    <t>250</t>
    <phoneticPr fontId="63" type="noConversion"/>
  </si>
  <si>
    <t>2011. 6 준공
관로가압 및
자연유하 병행
2016. 11. 가동중지
2018. 5. 재가동
2019. 7. 재중지</t>
    <phoneticPr fontId="63" type="noConversion"/>
  </si>
  <si>
    <t>세종시 일원
자연유하 공급으로
가동중지('16.11.10)</t>
    <phoneticPr fontId="63" type="noConversion"/>
  </si>
  <si>
    <t>죽동 638</t>
    <phoneticPr fontId="63" type="noConversion"/>
  </si>
  <si>
    <t>세 종</t>
    <phoneticPr fontId="63" type="noConversion"/>
  </si>
  <si>
    <t>1998. 11</t>
  </si>
  <si>
    <t>선비마을2,3,4,5
송촌정수장부근
비래동일부</t>
    <phoneticPr fontId="63" type="noConversion"/>
  </si>
  <si>
    <t>송촌동 493</t>
    <phoneticPr fontId="63" type="noConversion"/>
  </si>
  <si>
    <t>송 촌</t>
  </si>
  <si>
    <t>2006. 11
관로가압</t>
    <phoneticPr fontId="63" type="noConversion"/>
  </si>
  <si>
    <t>소호,장척동지역</t>
    <phoneticPr fontId="63" type="noConversion"/>
  </si>
  <si>
    <t>대별동 347-1</t>
    <phoneticPr fontId="63" type="noConversion"/>
  </si>
  <si>
    <t>소 호</t>
    <phoneticPr fontId="63" type="noConversion"/>
  </si>
  <si>
    <t>2001. 9
관로가압</t>
  </si>
  <si>
    <t>석교고지대</t>
  </si>
  <si>
    <t>석교동 275-15</t>
    <phoneticPr fontId="63" type="noConversion"/>
  </si>
  <si>
    <t>석 교</t>
  </si>
  <si>
    <t>삼정,갈전,이현,
미호동</t>
    <phoneticPr fontId="63" type="noConversion"/>
  </si>
  <si>
    <t>삼정동 372</t>
    <phoneticPr fontId="63" type="noConversion"/>
  </si>
  <si>
    <t>삼 정</t>
    <phoneticPr fontId="63" type="noConversion"/>
  </si>
  <si>
    <t>5</t>
    <phoneticPr fontId="63" type="noConversion"/>
  </si>
  <si>
    <t>2006. 12
관로가압</t>
    <phoneticPr fontId="63" type="noConversion"/>
  </si>
  <si>
    <t>삼괴동지역</t>
    <phoneticPr fontId="63" type="noConversion"/>
  </si>
  <si>
    <t>삼괴동 623-4</t>
    <phoneticPr fontId="63" type="noConversion"/>
  </si>
  <si>
    <t>삼 괴</t>
    <phoneticPr fontId="63" type="noConversion"/>
  </si>
  <si>
    <t>10</t>
  </si>
  <si>
    <t>2003. 7</t>
  </si>
  <si>
    <t>하소동지역</t>
  </si>
  <si>
    <t>하소동 402-1</t>
    <phoneticPr fontId="63" type="noConversion"/>
  </si>
  <si>
    <t>산내4</t>
    <phoneticPr fontId="63" type="noConversion"/>
  </si>
  <si>
    <t>15</t>
  </si>
  <si>
    <t>2001. 12
관로가압</t>
  </si>
  <si>
    <t>상소동지역</t>
  </si>
  <si>
    <t>구도동 140-3</t>
    <phoneticPr fontId="63" type="noConversion"/>
  </si>
  <si>
    <t>산내2</t>
  </si>
  <si>
    <t>관로가압</t>
    <phoneticPr fontId="63" type="noConversion"/>
  </si>
  <si>
    <t>수련원 주변</t>
    <phoneticPr fontId="63" type="noConversion"/>
  </si>
  <si>
    <t>침산</t>
    <phoneticPr fontId="63" type="noConversion"/>
  </si>
  <si>
    <t>35</t>
    <phoneticPr fontId="63" type="noConversion"/>
  </si>
  <si>
    <t>02. 12                     '09. 증설              ('02. 04)</t>
    <phoneticPr fontId="63" type="noConversion"/>
  </si>
  <si>
    <t xml:space="preserve">대전동물원        </t>
    <phoneticPr fontId="63" type="noConversion"/>
  </si>
  <si>
    <t>사정동 365-5</t>
    <phoneticPr fontId="63" type="noConversion"/>
  </si>
  <si>
    <t>사정</t>
    <phoneticPr fontId="63" type="noConversion"/>
  </si>
  <si>
    <t>비래골 일원</t>
    <phoneticPr fontId="63" type="noConversion"/>
  </si>
  <si>
    <t>송촌동 511</t>
    <phoneticPr fontId="63" type="noConversion"/>
  </si>
  <si>
    <t>비래2</t>
    <phoneticPr fontId="63" type="noConversion"/>
  </si>
  <si>
    <t>1986. 11
(1998. 7)
(2015. 6 교체)                            관로가압</t>
    <phoneticPr fontId="63" type="noConversion"/>
  </si>
  <si>
    <t>금성백조@ 
고속도로주변</t>
  </si>
  <si>
    <t>가양동 31-15</t>
    <phoneticPr fontId="63" type="noConversion"/>
  </si>
  <si>
    <t>비래1</t>
    <phoneticPr fontId="63" type="noConversion"/>
  </si>
  <si>
    <t>7.5</t>
  </si>
  <si>
    <t>2000. 3</t>
    <phoneticPr fontId="63" type="noConversion"/>
  </si>
  <si>
    <t>삼정동, 비룡동</t>
    <phoneticPr fontId="63" type="noConversion"/>
  </si>
  <si>
    <t>비룡동 94-3</t>
    <phoneticPr fontId="63" type="noConversion"/>
  </si>
  <si>
    <t>비룡</t>
    <phoneticPr fontId="63" type="noConversion"/>
  </si>
  <si>
    <t>75</t>
    <phoneticPr fontId="63" type="noConversion"/>
  </si>
  <si>
    <t>1978. 6
(1995.교체)</t>
    <phoneticPr fontId="63" type="noConversion"/>
  </si>
  <si>
    <t>청란여중,
신일여상주변</t>
  </si>
  <si>
    <t>부사동 304-33</t>
    <phoneticPr fontId="63" type="noConversion"/>
  </si>
  <si>
    <t>부사</t>
    <phoneticPr fontId="63" type="noConversion"/>
  </si>
  <si>
    <t>1994. 6
(2002.3)</t>
  </si>
  <si>
    <t>대사동,
보문산고지대</t>
  </si>
  <si>
    <t xml:space="preserve"> 대사동 199</t>
  </si>
  <si>
    <t>보문</t>
    <phoneticPr fontId="63" type="noConversion"/>
  </si>
  <si>
    <t>1988. 1
2020. 3
관로가압</t>
    <phoneticPr fontId="63" type="noConversion"/>
  </si>
  <si>
    <t>목운주택,
변동고지대</t>
  </si>
  <si>
    <t>변동 254-335</t>
    <phoneticPr fontId="63" type="noConversion"/>
  </si>
  <si>
    <t>변동</t>
    <phoneticPr fontId="63" type="noConversion"/>
  </si>
  <si>
    <t>2016.4.26
관로가압</t>
    <phoneticPr fontId="63" type="noConversion"/>
  </si>
  <si>
    <t>방현동 고지대</t>
    <phoneticPr fontId="63" type="noConversion"/>
  </si>
  <si>
    <t>방현동 415</t>
    <phoneticPr fontId="63" type="noConversion"/>
  </si>
  <si>
    <t>방현</t>
    <phoneticPr fontId="63" type="noConversion"/>
  </si>
  <si>
    <t>1994. 7
(2000.11)</t>
    <phoneticPr fontId="63" type="noConversion"/>
  </si>
  <si>
    <t>한밭도서관
고지대</t>
  </si>
  <si>
    <t>문화동 722-20</t>
    <phoneticPr fontId="63" type="noConversion"/>
  </si>
  <si>
    <t>문화</t>
    <phoneticPr fontId="63" type="noConversion"/>
  </si>
  <si>
    <t>2023. 7
(운영중지)</t>
    <phoneticPr fontId="63" type="noConversion"/>
  </si>
  <si>
    <t>용운3급수구역과
통합</t>
    <phoneticPr fontId="63" type="noConversion"/>
  </si>
  <si>
    <t>대동</t>
    <phoneticPr fontId="63" type="noConversion"/>
  </si>
  <si>
    <t>2지</t>
  </si>
  <si>
    <t>3대</t>
  </si>
  <si>
    <t>175HP</t>
  </si>
  <si>
    <t>2022. 3
(2022. 10 인수)</t>
    <phoneticPr fontId="63" type="noConversion"/>
  </si>
  <si>
    <t>둔곡, 신동 일원</t>
  </si>
  <si>
    <t>17,11</t>
  </si>
  <si>
    <t>구룡동 779</t>
  </si>
  <si>
    <t>위 치</t>
  </si>
  <si>
    <t>둔 곡</t>
  </si>
  <si>
    <t>25</t>
  </si>
  <si>
    <t>1992. 1
(1996. 09)</t>
  </si>
  <si>
    <t>우송대주변</t>
  </si>
  <si>
    <t>자양동 20-53</t>
    <phoneticPr fontId="63" type="noConversion"/>
  </si>
  <si>
    <t xml:space="preserve">
동부
</t>
    <phoneticPr fontId="63" type="noConversion"/>
  </si>
  <si>
    <t>1992. 12</t>
  </si>
  <si>
    <t xml:space="preserve">정림,도마,
배재대,계룡@
복수초등 </t>
    <phoneticPr fontId="63" type="noConversion"/>
  </si>
  <si>
    <t>도마동 120-40</t>
    <phoneticPr fontId="63" type="noConversion"/>
  </si>
  <si>
    <t>도마</t>
    <phoneticPr fontId="63" type="noConversion"/>
  </si>
  <si>
    <t>2005. 07
관로가압</t>
    <phoneticPr fontId="63" type="noConversion"/>
  </si>
  <si>
    <t>도룡동 고지대</t>
    <phoneticPr fontId="63" type="noConversion"/>
  </si>
  <si>
    <t>도룡동 379</t>
  </si>
  <si>
    <t>도룡</t>
    <phoneticPr fontId="63" type="noConversion"/>
  </si>
  <si>
    <t>20</t>
  </si>
  <si>
    <t>2022.4
(운영중지)</t>
    <phoneticPr fontId="63" type="noConversion"/>
  </si>
  <si>
    <t>보문급수구역과 
통합</t>
    <phoneticPr fontId="63" type="noConversion"/>
  </si>
  <si>
    <t>대흥동 326-169</t>
    <phoneticPr fontId="63" type="noConversion"/>
  </si>
  <si>
    <t>대흥</t>
    <phoneticPr fontId="63" type="noConversion"/>
  </si>
  <si>
    <t>2014. 11</t>
    <phoneticPr fontId="63" type="noConversion"/>
  </si>
  <si>
    <t>영무예다움
아파트</t>
    <phoneticPr fontId="63" type="noConversion"/>
  </si>
  <si>
    <t>지족동 1053</t>
    <phoneticPr fontId="63" type="noConversion"/>
  </si>
  <si>
    <t>노은3
관로</t>
    <phoneticPr fontId="63" type="noConversion"/>
  </si>
  <si>
    <t>30</t>
    <phoneticPr fontId="63" type="noConversion"/>
  </si>
  <si>
    <t>2013.12 준공
(2014.11 인수)</t>
    <phoneticPr fontId="63" type="noConversion"/>
  </si>
  <si>
    <t>노은3 보금자리
주택지구</t>
    <phoneticPr fontId="63" type="noConversion"/>
  </si>
  <si>
    <t>노은동 499-9</t>
    <phoneticPr fontId="63" type="noConversion"/>
  </si>
  <si>
    <t>노은３</t>
    <phoneticPr fontId="63" type="noConversion"/>
  </si>
  <si>
    <t>50</t>
  </si>
  <si>
    <t>2005. 12</t>
    <phoneticPr fontId="63" type="noConversion"/>
  </si>
  <si>
    <t>반석동
하기동 고지대</t>
    <phoneticPr fontId="63" type="noConversion"/>
  </si>
  <si>
    <t>하기동 530</t>
  </si>
  <si>
    <t>노은1</t>
    <phoneticPr fontId="63" type="noConversion"/>
  </si>
  <si>
    <t>2001. 09                                              15.06교체                            관로가압</t>
    <phoneticPr fontId="63" type="noConversion"/>
  </si>
  <si>
    <t>내동롯데@
서부사업소주변</t>
  </si>
  <si>
    <t xml:space="preserve"> 내동 160-17</t>
    <phoneticPr fontId="63" type="noConversion"/>
  </si>
  <si>
    <t>2017. 8. 인수
관로가압</t>
    <phoneticPr fontId="63" type="noConversion"/>
  </si>
  <si>
    <t>산내4, 상소동,
하소동
하소산업단지</t>
    <phoneticPr fontId="63" type="noConversion"/>
  </si>
  <si>
    <t>상소동 496-44</t>
    <phoneticPr fontId="63" type="noConversion"/>
  </si>
  <si>
    <t>하소2</t>
    <phoneticPr fontId="63" type="noConversion"/>
  </si>
  <si>
    <t>하소1 가압장</t>
    <phoneticPr fontId="63" type="noConversion"/>
  </si>
  <si>
    <t>낭월동 653</t>
    <phoneticPr fontId="63" type="noConversion"/>
  </si>
  <si>
    <t>하소1</t>
    <phoneticPr fontId="63" type="noConversion"/>
  </si>
  <si>
    <t>2004. 12
(‘13.6 배수지 송수
방식으로 변경)</t>
    <phoneticPr fontId="63" type="noConversion"/>
  </si>
  <si>
    <t>낭월동, 구도동, 대성동, 대별동, 석천들(아)</t>
    <phoneticPr fontId="63" type="noConversion"/>
  </si>
  <si>
    <t>낭월</t>
    <phoneticPr fontId="63" type="noConversion"/>
  </si>
  <si>
    <t>5.5</t>
    <phoneticPr fontId="63" type="noConversion"/>
  </si>
  <si>
    <t>2013. 6인수
관로가압</t>
    <phoneticPr fontId="63" type="noConversion"/>
  </si>
  <si>
    <t>낭월동 일부</t>
    <phoneticPr fontId="63" type="noConversion"/>
  </si>
  <si>
    <t>낭월동 298</t>
    <phoneticPr fontId="63" type="noConversion"/>
  </si>
  <si>
    <t>곤룡</t>
    <phoneticPr fontId="63" type="noConversion"/>
  </si>
  <si>
    <t>2015.9인수
관로가압</t>
    <phoneticPr fontId="63" type="noConversion"/>
  </si>
  <si>
    <t>구완동 고지대</t>
    <phoneticPr fontId="63" type="noConversion"/>
  </si>
  <si>
    <t>무수동 83-4</t>
    <phoneticPr fontId="63" type="noConversion"/>
  </si>
  <si>
    <t>구완</t>
    <phoneticPr fontId="63" type="noConversion"/>
  </si>
  <si>
    <t>1999. 11</t>
  </si>
  <si>
    <t>금고,신,둔곡동      주변</t>
    <phoneticPr fontId="63" type="noConversion"/>
  </si>
  <si>
    <t>봉산동 산13-3</t>
    <phoneticPr fontId="63" type="noConversion"/>
  </si>
  <si>
    <t>구즉</t>
    <phoneticPr fontId="63" type="noConversion"/>
  </si>
  <si>
    <t>괴곡동 일원</t>
    <phoneticPr fontId="63" type="noConversion"/>
  </si>
  <si>
    <t>괴곡동 467-1</t>
    <phoneticPr fontId="63" type="noConversion"/>
  </si>
  <si>
    <t>괴곡2</t>
    <phoneticPr fontId="63" type="noConversion"/>
  </si>
  <si>
    <t>2001. 11
관로가압</t>
  </si>
  <si>
    <t>흑석,오동,원정
평촌,성북동</t>
  </si>
  <si>
    <t>관저동 870-6</t>
    <phoneticPr fontId="63" type="noConversion"/>
  </si>
  <si>
    <t>관저2</t>
    <phoneticPr fontId="63" type="noConversion"/>
  </si>
  <si>
    <t>150</t>
  </si>
  <si>
    <t>1997. 01</t>
  </si>
  <si>
    <t>관저4,5,6지구
진잠초교주변</t>
  </si>
  <si>
    <t>관저동 1128</t>
    <phoneticPr fontId="63" type="noConversion"/>
  </si>
  <si>
    <t>관저1</t>
  </si>
  <si>
    <t>40</t>
  </si>
  <si>
    <t>2001. 12</t>
  </si>
  <si>
    <t>한밭대,
학하동지역</t>
  </si>
  <si>
    <t>덕명동 44-13</t>
    <phoneticPr fontId="63" type="noConversion"/>
  </si>
  <si>
    <t>갑동</t>
    <phoneticPr fontId="63" type="noConversion"/>
  </si>
  <si>
    <t>1999. 05
'(2003.6증설)
 (2005.6증설)
 관로가압</t>
  </si>
  <si>
    <t>갈마쌍용@,
고지대</t>
  </si>
  <si>
    <t xml:space="preserve"> 갈마동 1458</t>
    <phoneticPr fontId="63" type="noConversion"/>
  </si>
  <si>
    <t>갈마</t>
    <phoneticPr fontId="63" type="noConversion"/>
  </si>
  <si>
    <t>가오,판암
천동고지대</t>
    <phoneticPr fontId="63" type="noConversion"/>
  </si>
  <si>
    <t xml:space="preserve"> 가오동 427-1</t>
    <phoneticPr fontId="63" type="noConversion"/>
  </si>
  <si>
    <t>가오</t>
    <phoneticPr fontId="63" type="noConversion"/>
  </si>
  <si>
    <t>1984. 08
(2004.12교체)</t>
    <phoneticPr fontId="63" type="noConversion"/>
  </si>
  <si>
    <t>가양2 ,
비래동고지대</t>
  </si>
  <si>
    <t xml:space="preserve"> 가양동 171-7</t>
    <phoneticPr fontId="63" type="noConversion"/>
  </si>
  <si>
    <t>가양</t>
    <phoneticPr fontId="63" type="noConversion"/>
  </si>
  <si>
    <t>㎥</t>
  </si>
  <si>
    <t>HP</t>
    <phoneticPr fontId="63" type="noConversion"/>
  </si>
  <si>
    <t>동   력</t>
    <phoneticPr fontId="63" type="noConversion"/>
  </si>
  <si>
    <t>대</t>
  </si>
  <si>
    <t>총66개소중
대흥, 대동 
세종, 회덕2
(4개소 운영중지)</t>
    <phoneticPr fontId="63" type="noConversion"/>
  </si>
  <si>
    <t>대전광역시 관내
62개 급수구역</t>
    <phoneticPr fontId="63" type="noConversion"/>
  </si>
  <si>
    <t>66</t>
    <phoneticPr fontId="63" type="noConversion"/>
  </si>
  <si>
    <t>ㅇ 자운대 시설대 자체관리 배수지 : 2개소(자운대1, 2)</t>
    <phoneticPr fontId="63" type="noConversion"/>
  </si>
  <si>
    <t>ㅇ 운영중지(미사용) 배수지 : 7개소(산내1, 대동, 대흥, 자운대1, 문지, 장동2, 신탄진)</t>
    <phoneticPr fontId="63" type="noConversion"/>
  </si>
  <si>
    <t>ㅇ 가동중인 일반 배수지 총 36개소중 29개소</t>
    <phoneticPr fontId="63" type="noConversion"/>
  </si>
  <si>
    <t>ㅇ 배수지 총 42개소(정수장 내 배수지 6개소, 일반 배수지 36개소)</t>
    <phoneticPr fontId="63" type="noConversion"/>
  </si>
  <si>
    <t>가동중지
(1,2,3,4공단)</t>
    <phoneticPr fontId="63" type="noConversion"/>
  </si>
  <si>
    <t>05.10</t>
  </si>
  <si>
    <t>용호동 산64</t>
  </si>
  <si>
    <t>신탄진정수장
(공업용수)</t>
    <phoneticPr fontId="63" type="noConversion"/>
  </si>
  <si>
    <t>대덕,유성구 일부</t>
  </si>
  <si>
    <t>가동중지</t>
    <phoneticPr fontId="63" type="noConversion"/>
  </si>
  <si>
    <t>가압장</t>
    <phoneticPr fontId="63" type="noConversion"/>
  </si>
  <si>
    <t>신탄진동150-4</t>
    <phoneticPr fontId="63" type="noConversion"/>
  </si>
  <si>
    <t>신탄진</t>
    <phoneticPr fontId="63" type="noConversion"/>
  </si>
  <si>
    <t>x</t>
    <phoneticPr fontId="63" type="noConversion"/>
  </si>
  <si>
    <t>송촌, 비래동일부</t>
  </si>
  <si>
    <t>98.11</t>
  </si>
  <si>
    <t>송촌동 443-2</t>
    <phoneticPr fontId="63" type="noConversion"/>
  </si>
  <si>
    <t>가동중지('2021.11)</t>
    <phoneticPr fontId="63" type="noConversion"/>
  </si>
  <si>
    <t>장동 산디마을</t>
  </si>
  <si>
    <t>98.09</t>
    <phoneticPr fontId="63" type="noConversion"/>
  </si>
  <si>
    <t>장동 산72</t>
    <phoneticPr fontId="63" type="noConversion"/>
  </si>
  <si>
    <t>장동 고지대</t>
  </si>
  <si>
    <t>97.12</t>
  </si>
  <si>
    <t>장동 382-6</t>
    <phoneticPr fontId="63" type="noConversion"/>
  </si>
  <si>
    <t>1,2,3,4공단</t>
  </si>
  <si>
    <t>85-2지
92-2지</t>
    <phoneticPr fontId="63" type="noConversion"/>
  </si>
  <si>
    <t>103.78
105.52</t>
    <phoneticPr fontId="63" type="noConversion"/>
  </si>
  <si>
    <t>99.58
100.82</t>
    <phoneticPr fontId="63" type="noConversion"/>
  </si>
  <si>
    <t>연축 산37</t>
  </si>
  <si>
    <t>회덕정수장
(공업용수)</t>
  </si>
  <si>
    <t>2008.1.1 휴지</t>
    <phoneticPr fontId="63" type="noConversion"/>
  </si>
  <si>
    <t>69-2지
85-2지</t>
  </si>
  <si>
    <t>회덕정수장
(생활용수)</t>
  </si>
  <si>
    <t>송촌정수장</t>
    <phoneticPr fontId="63" type="noConversion"/>
  </si>
  <si>
    <t>동,중,대덕구 일원</t>
  </si>
  <si>
    <t>80-2지
87-3지</t>
  </si>
  <si>
    <t>송촌 236-3</t>
    <phoneticPr fontId="63" type="noConversion"/>
  </si>
  <si>
    <t>둔곡, 신동지구</t>
    <phoneticPr fontId="63" type="noConversion"/>
  </si>
  <si>
    <t>구룡동 780</t>
    <phoneticPr fontId="63" type="noConversion"/>
  </si>
  <si>
    <t>둔곡</t>
    <phoneticPr fontId="63" type="noConversion"/>
  </si>
  <si>
    <t>도안지구</t>
    <phoneticPr fontId="63" type="noConversion"/>
  </si>
  <si>
    <t>도안동 968</t>
    <phoneticPr fontId="63" type="noConversion"/>
  </si>
  <si>
    <t>도안</t>
    <phoneticPr fontId="63" type="noConversion"/>
  </si>
  <si>
    <t xml:space="preserve">죽동지구 </t>
    <phoneticPr fontId="63" type="noConversion"/>
  </si>
  <si>
    <t>죽동 712-2</t>
    <phoneticPr fontId="63" type="noConversion"/>
  </si>
  <si>
    <t>죽동</t>
    <phoneticPr fontId="63" type="noConversion"/>
  </si>
  <si>
    <t>덕명동 16-14</t>
    <phoneticPr fontId="63" type="noConversion"/>
  </si>
  <si>
    <t>학하</t>
    <phoneticPr fontId="63" type="noConversion"/>
  </si>
  <si>
    <t>노은3, 4지구 외</t>
    <phoneticPr fontId="63" type="noConversion"/>
  </si>
  <si>
    <r>
      <t xml:space="preserve">13.12
</t>
    </r>
    <r>
      <rPr>
        <sz val="9"/>
        <rFont val="돋움"/>
        <family val="3"/>
        <charset val="129"/>
      </rPr>
      <t>(14.11인수)</t>
    </r>
    <phoneticPr fontId="63" type="noConversion"/>
  </si>
  <si>
    <t>노은3</t>
    <phoneticPr fontId="63" type="noConversion"/>
  </si>
  <si>
    <t>반석동, 하기동 고지대</t>
    <phoneticPr fontId="63" type="noConversion"/>
  </si>
  <si>
    <t>05.12</t>
  </si>
  <si>
    <t>하기동 544</t>
    <phoneticPr fontId="63" type="noConversion"/>
  </si>
  <si>
    <t>가동중지</t>
  </si>
  <si>
    <t>93.02</t>
    <phoneticPr fontId="63" type="noConversion"/>
  </si>
  <si>
    <t>문지동 103-13</t>
    <phoneticPr fontId="63" type="noConversion"/>
  </si>
  <si>
    <t>문지</t>
    <phoneticPr fontId="63" type="noConversion"/>
  </si>
  <si>
    <t>한밭대,학하동 부근</t>
  </si>
  <si>
    <t>01.12</t>
  </si>
  <si>
    <t>덕명동 산16-20</t>
    <phoneticPr fontId="63" type="noConversion"/>
  </si>
  <si>
    <t>갑동</t>
  </si>
  <si>
    <t>구즉, 금고동 주변</t>
  </si>
  <si>
    <t>00.12</t>
  </si>
  <si>
    <t>금고동 산100-6</t>
    <phoneticPr fontId="63" type="noConversion"/>
  </si>
  <si>
    <t>구즉</t>
  </si>
  <si>
    <t>도룡동 고지대</t>
  </si>
  <si>
    <t>85.06</t>
    <phoneticPr fontId="63" type="noConversion"/>
  </si>
  <si>
    <t>도룡동 379</t>
    <phoneticPr fontId="63" type="noConversion"/>
  </si>
  <si>
    <t>자운대</t>
    <phoneticPr fontId="63" type="noConversion"/>
  </si>
  <si>
    <t>98.01</t>
    <phoneticPr fontId="63" type="noConversion"/>
  </si>
  <si>
    <t>신봉동 산9</t>
    <phoneticPr fontId="63" type="noConversion"/>
  </si>
  <si>
    <t>자운대2</t>
  </si>
  <si>
    <t>신봉동 산23</t>
    <phoneticPr fontId="63" type="noConversion"/>
  </si>
  <si>
    <t>자운대1</t>
  </si>
  <si>
    <t>관저동 구봉마을
상가, 오동지역</t>
  </si>
  <si>
    <t>01.11</t>
  </si>
  <si>
    <t>관저1</t>
    <phoneticPr fontId="63" type="noConversion"/>
  </si>
  <si>
    <t>배재대학 고지대</t>
  </si>
  <si>
    <t>92.12</t>
  </si>
  <si>
    <t>도마동 산27-77</t>
    <phoneticPr fontId="63" type="noConversion"/>
  </si>
  <si>
    <t>서구 오동 상이
용사촌</t>
  </si>
  <si>
    <t>01.8</t>
  </si>
  <si>
    <t>오동 355-7</t>
    <phoneticPr fontId="63" type="noConversion"/>
  </si>
  <si>
    <t>오동</t>
  </si>
  <si>
    <t>서구, 유성구 전
지역, 중구, 대덕구, 
세종 및 계룡시 일원</t>
    <phoneticPr fontId="63" type="noConversion"/>
  </si>
  <si>
    <t>92-6지
95-3지
98-5지</t>
  </si>
  <si>
    <t>월평51-1</t>
    <phoneticPr fontId="63" type="noConversion"/>
  </si>
  <si>
    <t>한밭도서관 주변
고지대</t>
  </si>
  <si>
    <t>94.07</t>
    <phoneticPr fontId="63" type="noConversion"/>
  </si>
  <si>
    <t>문화동 산20-4</t>
    <phoneticPr fontId="63" type="noConversion"/>
  </si>
  <si>
    <t>문화</t>
  </si>
  <si>
    <t>대사동, 보문산 
고지대</t>
  </si>
  <si>
    <t>94.08</t>
    <phoneticPr fontId="63" type="noConversion"/>
  </si>
  <si>
    <t>대사동 산3-90</t>
    <phoneticPr fontId="63" type="noConversion"/>
  </si>
  <si>
    <t>보문</t>
  </si>
  <si>
    <t>가동중지
(보문가압구역 통합)</t>
    <phoneticPr fontId="63" type="noConversion"/>
  </si>
  <si>
    <t>50.08</t>
    <phoneticPr fontId="63" type="noConversion"/>
  </si>
  <si>
    <t>대흥동 326-54,160</t>
    <phoneticPr fontId="63" type="noConversion"/>
  </si>
  <si>
    <t>대흥</t>
  </si>
  <si>
    <t>옥계초교, 호동 
옥계아파트</t>
  </si>
  <si>
    <t>호동 136-2</t>
    <phoneticPr fontId="63" type="noConversion"/>
  </si>
  <si>
    <t>호동</t>
  </si>
  <si>
    <t>청란여중, 신일
여상 주변</t>
    <phoneticPr fontId="63" type="noConversion"/>
  </si>
  <si>
    <t>78.6</t>
  </si>
  <si>
    <t>부사동 산4-23</t>
    <phoneticPr fontId="63" type="noConversion"/>
  </si>
  <si>
    <t xml:space="preserve">부사 </t>
  </si>
  <si>
    <t>하소산업단지</t>
    <phoneticPr fontId="63" type="noConversion"/>
  </si>
  <si>
    <t>하소동 899</t>
    <phoneticPr fontId="63" type="noConversion"/>
  </si>
  <si>
    <t>하소</t>
    <phoneticPr fontId="63" type="noConversion"/>
  </si>
  <si>
    <t>낭월동,구도동,남대전물류단지,대별동</t>
  </si>
  <si>
    <t>12.08
(13.6인수)</t>
    <phoneticPr fontId="63" type="noConversion"/>
  </si>
  <si>
    <t>구도동 393</t>
    <phoneticPr fontId="63" type="noConversion"/>
  </si>
  <si>
    <t>가오,판암동일부</t>
    <phoneticPr fontId="63" type="noConversion"/>
  </si>
  <si>
    <t>06.07</t>
    <phoneticPr fontId="63" type="noConversion"/>
  </si>
  <si>
    <t>가오동 423</t>
    <phoneticPr fontId="63" type="noConversion"/>
  </si>
  <si>
    <t>용운동 택지개발지구</t>
  </si>
  <si>
    <t>용운동 96-38</t>
    <phoneticPr fontId="63" type="noConversion"/>
  </si>
  <si>
    <t>용운3</t>
  </si>
  <si>
    <t>삼정, 판암동일부
대청동고지대</t>
  </si>
  <si>
    <t>00.03</t>
    <phoneticPr fontId="63" type="noConversion"/>
  </si>
  <si>
    <t>비룡</t>
  </si>
  <si>
    <t>비룡동,대청댐주변</t>
  </si>
  <si>
    <t>00.10</t>
  </si>
  <si>
    <t>마산동 산33-1</t>
    <phoneticPr fontId="63" type="noConversion"/>
  </si>
  <si>
    <t>마산</t>
    <phoneticPr fontId="63" type="noConversion"/>
  </si>
  <si>
    <t>가동중지
(용운3가압구역 통합)</t>
    <phoneticPr fontId="63" type="noConversion"/>
  </si>
  <si>
    <t>71.04</t>
    <phoneticPr fontId="63" type="noConversion"/>
  </si>
  <si>
    <t>대동 1-31</t>
    <phoneticPr fontId="63" type="noConversion"/>
  </si>
  <si>
    <t>대동</t>
  </si>
  <si>
    <t>자양동 고지대
대2동 산1번지</t>
  </si>
  <si>
    <t>92.01</t>
    <phoneticPr fontId="63" type="noConversion"/>
  </si>
  <si>
    <t>자양동 20-69</t>
    <phoneticPr fontId="63" type="noConversion"/>
  </si>
  <si>
    <t>가양2, 비래동
 고지대</t>
  </si>
  <si>
    <t>04.12</t>
  </si>
  <si>
    <t>가양동 산17-40</t>
    <phoneticPr fontId="63" type="noConversion"/>
  </si>
  <si>
    <t>가양</t>
  </si>
  <si>
    <t>용운, 판암동 
고지대,맹인촌</t>
  </si>
  <si>
    <t>85.08</t>
    <phoneticPr fontId="63" type="noConversion"/>
  </si>
  <si>
    <t>용운동 389-6</t>
    <phoneticPr fontId="63" type="noConversion"/>
  </si>
  <si>
    <t>만인산 하소동 지역</t>
  </si>
  <si>
    <t>03.07</t>
    <phoneticPr fontId="63" type="noConversion"/>
  </si>
  <si>
    <t>하소동 460-2</t>
    <phoneticPr fontId="63" type="noConversion"/>
  </si>
  <si>
    <t>산내4</t>
  </si>
  <si>
    <t>가동중지
(낭월가압구역 통합 )</t>
    <phoneticPr fontId="63" type="noConversion"/>
  </si>
  <si>
    <t>87.10</t>
  </si>
  <si>
    <t>대성동 12-1</t>
    <phoneticPr fontId="63" type="noConversion"/>
  </si>
  <si>
    <t>산내1</t>
    <phoneticPr fontId="63" type="noConversion"/>
  </si>
  <si>
    <t>비   룡
배수지</t>
  </si>
  <si>
    <t>동구 비룡동 94-3</t>
  </si>
  <si>
    <t>2015. 5</t>
  </si>
  <si>
    <t>재염소투입식</t>
  </si>
  <si>
    <t>차아염소산
나   트   륨</t>
  </si>
  <si>
    <t>관   저1
배수지</t>
  </si>
  <si>
    <t>서구 관저   870-6</t>
  </si>
  <si>
    <t>2012. 12</t>
  </si>
  <si>
    <t>마   산
배수지</t>
  </si>
  <si>
    <t>동구 마산동   산 33-1</t>
  </si>
  <si>
    <t>구   즉
배수지</t>
  </si>
  <si>
    <t>유성구 금고동 500-9</t>
  </si>
  <si>
    <t>2017. 8</t>
  </si>
  <si>
    <t>갑   동
배수지</t>
  </si>
  <si>
    <t>유성 덕명동   산16-12</t>
  </si>
  <si>
    <t>2012. 8
2021. 5(교체)</t>
  </si>
  <si>
    <t>산내4
배수지</t>
  </si>
  <si>
    <t>동구 하소동 460-2</t>
  </si>
  <si>
    <t>장동1         배수지</t>
  </si>
  <si>
    <t>대덕구 장동 382-6</t>
  </si>
  <si>
    <t>도   룡           배수지</t>
  </si>
  <si>
    <t>유성구 도룡동 379</t>
  </si>
  <si>
    <t>호   동           배수지</t>
  </si>
  <si>
    <t>중구 호동   136-2</t>
  </si>
  <si>
    <t>노은3         배수지</t>
  </si>
  <si>
    <t>유성구 지족동 1053</t>
  </si>
  <si>
    <t>죽   동           배수지</t>
  </si>
  <si>
    <t>유성구 죽동 712-2</t>
  </si>
  <si>
    <t>문화                 배수지</t>
  </si>
  <si>
    <t>중구 문화동   산20-4</t>
  </si>
  <si>
    <t xml:space="preserve">재염소투입식 </t>
  </si>
  <si>
    <t>하  소         배수지</t>
  </si>
  <si>
    <t>동구 하소동 899</t>
  </si>
  <si>
    <t>낭 월
배수지</t>
  </si>
  <si>
    <t>동구 구도동 393</t>
  </si>
  <si>
    <t>2019. 6</t>
  </si>
  <si>
    <t>노은1
배수지</t>
  </si>
  <si>
    <t>유성구 하기동 544</t>
  </si>
  <si>
    <t>보 문
배수지</t>
  </si>
  <si>
    <t>중구 대사동   산3-71</t>
  </si>
  <si>
    <t>학하
배수지</t>
  </si>
  <si>
    <t>유성구 덕명동 16-14</t>
  </si>
  <si>
    <t>2021. 5(신설)</t>
  </si>
  <si>
    <t>둔곡
배수지</t>
    <phoneticPr fontId="63" type="noConversion"/>
  </si>
  <si>
    <t>유성구 구룡동
780</t>
    <phoneticPr fontId="63" type="noConversion"/>
  </si>
  <si>
    <t>2023.3(신설)</t>
    <phoneticPr fontId="63" type="noConversion"/>
  </si>
  <si>
    <t>대덕대로
(정부3청사
 ∼ 계룡로)</t>
  </si>
  <si>
    <t>91. 1. 31
∼'94. 6. 24</t>
  </si>
  <si>
    <t xml:space="preserve"> D=1000∼1100mm
 L=2,945m</t>
  </si>
  <si>
    <t>2.50m×2.00m
(계룡로 2.50m×3.10m)</t>
  </si>
  <si>
    <t>전   력</t>
  </si>
  <si>
    <t xml:space="preserve"> 송전선로 : 154,000V * 4회선
 배전선로 : 229,000V * 7회선</t>
  </si>
  <si>
    <t xml:space="preserve">통   신 </t>
  </si>
  <si>
    <t xml:space="preserve"> 동축케이블 : 18조 56,700회선
 광   케이블 :   9조 1,032코어</t>
  </si>
  <si>
    <t>둔산대로
(누리APT ∼ 한밭대교)</t>
  </si>
  <si>
    <t>91. 1. 31
∼'94. 4. 30</t>
  </si>
  <si>
    <t xml:space="preserve"> D=500mm
 L=3,013m</t>
  </si>
  <si>
    <t>1.85m×2.10m</t>
  </si>
  <si>
    <t xml:space="preserve"> 동축케이블 : 7조 53,100회선
 광   케이블 : 8조 1,008코어</t>
  </si>
  <si>
    <t>문예공원로
(오정4가 ∼ 한가람APT)</t>
  </si>
  <si>
    <t>91. 1. 31
∼'92. 8. 20</t>
  </si>
  <si>
    <t xml:space="preserve"> D=300∼600mm
 L=1,203m</t>
  </si>
  <si>
    <t>1.95m×2.10m</t>
  </si>
  <si>
    <t xml:space="preserve"> ­</t>
  </si>
  <si>
    <t>합 계</t>
    <phoneticPr fontId="63" type="noConversion"/>
  </si>
  <si>
    <t xml:space="preserve"> D=300∼1100mm
 L=7,161m</t>
  </si>
  <si>
    <t xml:space="preserve"> 송전선로 : 154,000V * 8회선
 배전선로 : 229,000V * 14회선</t>
  </si>
  <si>
    <t xml:space="preserve"> 동축케이블 : 32조 162,900회선
 광   케이블 : 25조 3,048코어</t>
  </si>
  <si>
    <t>φ80이하</t>
    <phoneticPr fontId="63" type="noConversion"/>
  </si>
  <si>
    <t>647원</t>
    <phoneticPr fontId="63" type="noConversion"/>
  </si>
  <si>
    <t>토양이동(지반침하)</t>
    <phoneticPr fontId="63" type="noConversion"/>
  </si>
  <si>
    <t>폐관미정비</t>
    <phoneticPr fontId="63" type="noConversion"/>
  </si>
  <si>
    <t>재해/기타</t>
    <phoneticPr fontId="63" type="noConversion"/>
  </si>
  <si>
    <t>ETC(기타)</t>
    <phoneticPr fontId="63" type="noConversion"/>
  </si>
  <si>
    <t xml:space="preserve"> 아. 배수관 신설.교체.폐쇄(총괄)</t>
  </si>
  <si>
    <t xml:space="preserve"> 아. 배수관 신설.교체.폐쇄(동부,수시)</t>
  </si>
  <si>
    <t xml:space="preserve"> 아. 배수관 신설.교체.폐쇄(중부,수시)</t>
  </si>
  <si>
    <t xml:space="preserve"> 아. 배수관 신설.교체.폐쇄(서부,수시)</t>
  </si>
  <si>
    <t xml:space="preserve"> 아. 배수관 신설.교체.폐쇄(유성,수시)</t>
  </si>
  <si>
    <t xml:space="preserve"> 아. 배수관 신설.교체.폐쇄(대덕,수시)</t>
  </si>
  <si>
    <t>신설</t>
  </si>
  <si>
    <t>교체</t>
  </si>
  <si>
    <t>사. 급수관 신설.교체.폐쇄(대덕구,수시)</t>
  </si>
  <si>
    <t>사. 급수관 신설.교체.폐쇄(유성구,수시)</t>
  </si>
  <si>
    <t>사. 급수관 신설.교체.폐쇄(서부,수시)</t>
  </si>
  <si>
    <t>사. 급수관 신설.교체.폐쇄(중부,수시)</t>
  </si>
  <si>
    <t>사. 급수관 신설.교체.폐쇄(동부,수시)</t>
  </si>
  <si>
    <t xml:space="preserve"> 사. 급수관 신설.교체.폐쇄(총괄)</t>
  </si>
  <si>
    <t>ETC(기타)</t>
    <phoneticPr fontId="63" type="noConversion"/>
  </si>
  <si>
    <t>DCIP(닥타일주철관)</t>
    <phoneticPr fontId="63" type="noConversion"/>
  </si>
  <si>
    <t>소계</t>
    <phoneticPr fontId="63" type="noConversion"/>
  </si>
  <si>
    <t>D2KE(내부에폭시주철관)</t>
    <phoneticPr fontId="63" type="noConversion"/>
  </si>
  <si>
    <t>CIP(회주철관_갱생)</t>
    <phoneticPr fontId="63" type="noConversion"/>
  </si>
  <si>
    <t>HI-VP(내충격염화비닐관)</t>
    <phoneticPr fontId="63" type="noConversion"/>
  </si>
  <si>
    <t>ETC(기타)</t>
    <phoneticPr fontId="63" type="noConversion"/>
  </si>
  <si>
    <t>Ø1650</t>
    <phoneticPr fontId="63" type="noConversion"/>
  </si>
  <si>
    <t>Ø2300</t>
    <phoneticPr fontId="63" type="noConversion"/>
  </si>
  <si>
    <t>마. 배수관부설(대덕구)</t>
  </si>
  <si>
    <t>라. 배수관부설(유성구)</t>
  </si>
  <si>
    <t>다. 배수관부설(서구)</t>
  </si>
  <si>
    <t>나. 배수관부설(중구)</t>
  </si>
  <si>
    <t>가. 배수관부설(동구)</t>
  </si>
  <si>
    <t>10-2.배수관 부설(총괄)</t>
  </si>
  <si>
    <t>마. 급수관부설(대덕구)</t>
  </si>
  <si>
    <t>라. 급수관부설(유성구)</t>
  </si>
  <si>
    <t>다. 급수관부설(서구)</t>
  </si>
  <si>
    <t>나. 급수관부설(중구)</t>
  </si>
  <si>
    <t>가. 급수관부설(동구)</t>
  </si>
  <si>
    <t>10-3.급수관 부설(총괄)</t>
  </si>
  <si>
    <t>2023</t>
  </si>
  <si>
    <t>SP(폴리우레아코팅강관)</t>
    <phoneticPr fontId="63" type="noConversion"/>
  </si>
  <si>
    <t>PLP(폴리에틸렌피복강관)</t>
    <phoneticPr fontId="63" type="noConversion"/>
  </si>
  <si>
    <t>CIP(회주철관_갱생)</t>
    <phoneticPr fontId="63" type="noConversion"/>
  </si>
  <si>
    <t>HI-6P(내충격염화비닐관)</t>
    <phoneticPr fontId="63" type="noConversion"/>
  </si>
  <si>
    <t>CIP(회주철관)</t>
    <phoneticPr fontId="63" type="noConversion"/>
  </si>
  <si>
    <t>AB-6P+(내충격염화비닐관)</t>
    <phoneticPr fontId="63" type="noConversion"/>
  </si>
  <si>
    <t>AB-3P+(내충격염화비닐관)</t>
    <phoneticPr fontId="63" type="noConversion"/>
  </si>
  <si>
    <t>공업용수</t>
    <phoneticPr fontId="63" type="noConversion"/>
  </si>
  <si>
    <t>청소,화장실
  세정수</t>
    <phoneticPr fontId="63" type="noConversion"/>
  </si>
  <si>
    <t>2005. 09</t>
    <phoneticPr fontId="63" type="noConversion"/>
  </si>
  <si>
    <t>미가동</t>
    <phoneticPr fontId="63" type="noConversion"/>
  </si>
  <si>
    <t>㈜케이티앤지대전공장</t>
    <phoneticPr fontId="63" type="noConversion"/>
  </si>
  <si>
    <t>대덕구 벚꽃길 71</t>
    <phoneticPr fontId="63" type="noConversion"/>
  </si>
  <si>
    <t>공장</t>
    <phoneticPr fontId="63" type="noConversion"/>
  </si>
  <si>
    <t>세척살수용수</t>
    <phoneticPr fontId="6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</si>
</sst>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#,##0_);[Red]\(#,##0\)"/>
    <numFmt numFmtId="177" formatCode="#,##0_ "/>
    <numFmt numFmtId="178" formatCode="_-* #,##0.00_-;\-* #,##0.00_-;_-* &quot;-&quot;_-;_-@_-"/>
    <numFmt numFmtId="179" formatCode="_-* #,##0.0_-;\-* #,##0.0_-;_-* &quot;-&quot;_-;_-@_-"/>
    <numFmt numFmtId="180" formatCode="0.0_);[Red]\(0.0\)"/>
    <numFmt numFmtId="181" formatCode="_-* #,##0.00_-;&quot;₩&quot;\!\-* #,##0.00_-;_-* &quot;-&quot;_-;_-@_-"/>
    <numFmt numFmtId="182" formatCode="#,##0.0_ "/>
    <numFmt numFmtId="183" formatCode="@&quot;개소&quot;"/>
    <numFmt numFmtId="184" formatCode="General&quot;대&quot;"/>
    <numFmt numFmtId="185" formatCode="@&quot;HP&quot;"/>
    <numFmt numFmtId="186" formatCode="#,##0&quot;㎥&quot;"/>
    <numFmt numFmtId="187" formatCode="@&quot;지&quot;"/>
    <numFmt numFmtId="188" formatCode="0_);[Red]\(0\)"/>
    <numFmt numFmtId="189" formatCode="#,##0&quot;m3&quot;"/>
    <numFmt numFmtId="190" formatCode="0.0"/>
    <numFmt numFmtId="191" formatCode="#,##0.00_);[Red]\(#,##0.00\)"/>
    <numFmt numFmtId="192" formatCode="#,##0.00_ "/>
    <numFmt numFmtId="193" formatCode="_-* #,##0_-;\-* #,##0_-;_-* &quot;-&quot;??_-;_-@_-"/>
    <numFmt numFmtId="194" formatCode="_ * #,##0_ ;_ * \-#,##0_ ;_ * &quot;-&quot;_ ;_ @_ "/>
    <numFmt numFmtId="195" formatCode="_ * #,##0.00_ ;_ * \-#,##0.00_ ;_ * &quot;-&quot;??_ ;_ @_ "/>
    <numFmt numFmtId="196" formatCode="_-* #,##0.0_-;\-* #,##0.0_-;_-* &quot;-&quot;?_-;_-@_-"/>
    <numFmt numFmtId="197" formatCode="0.0000_);[Red]\(0.0000\)"/>
    <numFmt numFmtId="198" formatCode="@&quot;Hp&quot;"/>
    <numFmt numFmtId="199" formatCode="@&quot;대&quot;"/>
    <numFmt numFmtId="200" formatCode="0.00_);[Red]\(0.00\)"/>
    <numFmt numFmtId="201" formatCode="0.00_ "/>
  </numFmts>
  <fonts count="185">
    <font>
      <sz val="11"/>
      <color indexed="8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color indexed="8"/>
      <name val="돋움"/>
      <family val="3"/>
      <charset val="129"/>
    </font>
    <font>
      <sz val="12"/>
      <color indexed="8"/>
      <name val="돋움"/>
      <family val="3"/>
      <charset val="129"/>
    </font>
    <font>
      <sz val="12"/>
      <color indexed="8"/>
      <name val="바탕"/>
      <family val="1"/>
      <charset val="129"/>
    </font>
    <font>
      <sz val="11"/>
      <color indexed="8"/>
      <name val="바탕"/>
      <family val="1"/>
      <charset val="129"/>
    </font>
    <font>
      <b/>
      <sz val="20"/>
      <color indexed="8"/>
      <name val="궁서체"/>
      <family val="1"/>
      <charset val="129"/>
    </font>
    <font>
      <sz val="20"/>
      <color indexed="8"/>
      <name val="궁서체"/>
      <family val="1"/>
      <charset val="129"/>
    </font>
    <font>
      <sz val="10"/>
      <color indexed="8"/>
      <name val="바탕"/>
      <family val="1"/>
      <charset val="129"/>
    </font>
    <font>
      <b/>
      <sz val="18"/>
      <color indexed="8"/>
      <name val="궁서체"/>
      <family val="1"/>
      <charset val="129"/>
    </font>
    <font>
      <b/>
      <sz val="12"/>
      <color indexed="8"/>
      <name val="바탕"/>
      <family val="1"/>
      <charset val="129"/>
    </font>
    <font>
      <b/>
      <sz val="11"/>
      <color indexed="8"/>
      <name val="돋움"/>
      <family val="3"/>
      <charset val="129"/>
    </font>
    <font>
      <b/>
      <sz val="24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color indexed="8"/>
      <name val="돋움"/>
      <family val="3"/>
      <charset val="129"/>
    </font>
    <font>
      <b/>
      <sz val="18"/>
      <color indexed="8"/>
      <name val="궁서"/>
      <family val="1"/>
      <charset val="129"/>
    </font>
    <font>
      <b/>
      <sz val="18"/>
      <color indexed="8"/>
      <name val="굴림체"/>
      <family val="3"/>
      <charset val="129"/>
    </font>
    <font>
      <b/>
      <sz val="10"/>
      <color indexed="8"/>
      <name val="바탕"/>
      <family val="1"/>
      <charset val="129"/>
    </font>
    <font>
      <b/>
      <sz val="12"/>
      <color indexed="8"/>
      <name val="굴림"/>
      <family val="3"/>
      <charset val="129"/>
    </font>
    <font>
      <sz val="12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b/>
      <sz val="16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24"/>
      <color indexed="8"/>
      <name val="굴림"/>
      <family val="3"/>
      <charset val="129"/>
    </font>
    <font>
      <b/>
      <sz val="16"/>
      <color indexed="8"/>
      <name val="궁서체"/>
      <family val="1"/>
      <charset val="129"/>
    </font>
    <font>
      <sz val="10.5"/>
      <color indexed="8"/>
      <name val="바탕"/>
      <family val="1"/>
      <charset val="129"/>
    </font>
    <font>
      <sz val="8"/>
      <name val="돋움"/>
      <family val="3"/>
      <charset val="129"/>
    </font>
    <font>
      <sz val="11"/>
      <color indexed="10"/>
      <name val="돋움"/>
      <family val="3"/>
      <charset val="129"/>
    </font>
    <font>
      <sz val="11"/>
      <name val="돋움"/>
      <family val="3"/>
      <charset val="129"/>
    </font>
    <font>
      <sz val="11"/>
      <name val="바탕"/>
      <family val="1"/>
      <charset val="129"/>
    </font>
    <font>
      <sz val="16"/>
      <color indexed="10"/>
      <name val="돋움"/>
      <family val="3"/>
      <charset val="129"/>
    </font>
    <font>
      <sz val="10"/>
      <name val="돋움"/>
      <family val="3"/>
      <charset val="129"/>
    </font>
    <font>
      <sz val="12"/>
      <name val="바탕"/>
      <family val="1"/>
      <charset val="129"/>
    </font>
    <font>
      <sz val="10"/>
      <name val="바탕"/>
      <family val="1"/>
      <charset val="129"/>
    </font>
    <font>
      <sz val="11"/>
      <color indexed="8"/>
      <name val="맑은 고딕"/>
      <family val="3"/>
      <charset val="129"/>
    </font>
    <font>
      <b/>
      <sz val="18"/>
      <color indexed="10"/>
      <name val="궁서체"/>
      <family val="1"/>
      <charset val="129"/>
    </font>
    <font>
      <sz val="11"/>
      <color indexed="62"/>
      <name val="돋움"/>
      <family val="3"/>
      <charset val="129"/>
    </font>
    <font>
      <sz val="11"/>
      <color indexed="30"/>
      <name val="돋움"/>
      <family val="3"/>
      <charset val="129"/>
    </font>
    <font>
      <sz val="11"/>
      <color indexed="56"/>
      <name val="돋움"/>
      <family val="3"/>
      <charset val="129"/>
    </font>
    <font>
      <sz val="11"/>
      <color indexed="10"/>
      <name val="돋움"/>
      <family val="3"/>
      <charset val="129"/>
    </font>
    <font>
      <sz val="12"/>
      <color indexed="10"/>
      <name val="돋움"/>
      <family val="3"/>
      <charset val="129"/>
    </font>
    <font>
      <sz val="9"/>
      <color indexed="10"/>
      <name val="돋움"/>
      <family val="3"/>
      <charset val="129"/>
    </font>
    <font>
      <sz val="16"/>
      <color indexed="8"/>
      <name val="돋움"/>
      <family val="3"/>
      <charset val="129"/>
    </font>
    <font>
      <sz val="12"/>
      <name val="굴림"/>
      <family val="3"/>
      <charset val="129"/>
    </font>
    <font>
      <b/>
      <sz val="24"/>
      <name val="굴림"/>
      <family val="3"/>
      <charset val="129"/>
    </font>
    <font>
      <sz val="16"/>
      <name val="돋움"/>
      <family val="3"/>
      <charset val="129"/>
    </font>
    <font>
      <b/>
      <sz val="12"/>
      <name val="바탕"/>
      <family val="1"/>
      <charset val="129"/>
    </font>
    <font>
      <sz val="9"/>
      <name val="돋움"/>
      <family val="3"/>
      <charset val="129"/>
    </font>
    <font>
      <b/>
      <sz val="24"/>
      <name val="굴림체"/>
      <family val="3"/>
      <charset val="129"/>
    </font>
    <font>
      <b/>
      <sz val="11"/>
      <name val="돋움"/>
      <family val="3"/>
      <charset val="129"/>
    </font>
    <font>
      <b/>
      <sz val="11"/>
      <name val="굴림"/>
      <family val="3"/>
      <charset val="129"/>
    </font>
    <font>
      <b/>
      <sz val="18"/>
      <name val="굴림체"/>
      <family val="3"/>
      <charset val="129"/>
    </font>
    <font>
      <sz val="11"/>
      <name val="굴림"/>
      <family val="3"/>
      <charset val="129"/>
    </font>
    <font>
      <b/>
      <sz val="14"/>
      <name val="돋움"/>
      <family val="3"/>
      <charset val="129"/>
    </font>
    <font>
      <sz val="12"/>
      <name val="돋움"/>
      <family val="3"/>
      <charset val="129"/>
    </font>
    <font>
      <b/>
      <sz val="12"/>
      <name val="굴림체"/>
      <family val="3"/>
      <charset val="129"/>
    </font>
    <font>
      <b/>
      <sz val="20"/>
      <name val="궁서체"/>
      <family val="1"/>
      <charset val="129"/>
    </font>
    <font>
      <sz val="14"/>
      <name val="돋움"/>
      <family val="3"/>
      <charset val="129"/>
    </font>
    <font>
      <b/>
      <sz val="10"/>
      <name val="굴림체"/>
      <family val="3"/>
      <charset val="129"/>
    </font>
    <font>
      <b/>
      <sz val="11"/>
      <name val="굴림체"/>
      <family val="3"/>
      <charset val="129"/>
    </font>
    <font>
      <sz val="24"/>
      <name val="돋움"/>
      <family val="3"/>
      <charset val="129"/>
    </font>
    <font>
      <b/>
      <sz val="12"/>
      <name val="돋움"/>
      <family val="3"/>
      <charset val="129"/>
    </font>
    <font>
      <sz val="22"/>
      <name val="궁서체"/>
      <family val="1"/>
      <charset val="129"/>
    </font>
    <font>
      <b/>
      <sz val="12"/>
      <name val="굴림"/>
      <family val="3"/>
      <charset val="129"/>
    </font>
    <font>
      <b/>
      <sz val="14"/>
      <name val="굴림"/>
      <family val="3"/>
      <charset val="129"/>
    </font>
    <font>
      <sz val="11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3"/>
      <name val="굴림"/>
      <family val="3"/>
      <charset val="129"/>
    </font>
    <font>
      <sz val="24"/>
      <name val="굴림체"/>
      <family val="3"/>
      <charset val="129"/>
    </font>
    <font>
      <sz val="12"/>
      <color indexed="10"/>
      <name val="돋움"/>
      <family val="3"/>
      <charset val="129"/>
    </font>
    <font>
      <sz val="24"/>
      <name val="궁서체"/>
      <family val="1"/>
      <charset val="129"/>
    </font>
    <font>
      <b/>
      <sz val="12"/>
      <color indexed="8"/>
      <name val="굴림"/>
      <family val="3"/>
      <charset val="129"/>
    </font>
    <font>
      <sz val="12"/>
      <color indexed="8"/>
      <name val="바탕"/>
      <family val="1"/>
      <charset val="129"/>
    </font>
    <font>
      <b/>
      <sz val="11"/>
      <color indexed="8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2"/>
      <color theme="1"/>
      <name val="굴림"/>
      <family val="3"/>
      <charset val="129"/>
    </font>
    <font>
      <b/>
      <sz val="14"/>
      <color rgb="FFFF0000"/>
      <name val="돋움"/>
      <family val="3"/>
      <charset val="129"/>
    </font>
    <font>
      <sz val="11"/>
      <color rgb="FFFF0000"/>
      <name val="돋움"/>
      <family val="3"/>
      <charset val="129"/>
    </font>
    <font>
      <sz val="16"/>
      <color rgb="FFFF0000"/>
      <name val="돋움"/>
      <family val="3"/>
      <charset val="129"/>
    </font>
    <font>
      <b/>
      <sz val="20"/>
      <name val="돋움"/>
      <family val="3"/>
      <charset val="129"/>
    </font>
    <font>
      <sz val="12"/>
      <color rgb="FF0070C0"/>
      <name val="돋움"/>
      <family val="3"/>
      <charset val="129"/>
    </font>
    <font>
      <sz val="12"/>
      <color theme="1"/>
      <name val="돋움"/>
      <family val="3"/>
      <charset val="129"/>
    </font>
    <font>
      <sz val="12"/>
      <color rgb="FFFF0000"/>
      <name val="굴림"/>
      <family val="3"/>
      <charset val="129"/>
    </font>
    <font>
      <b/>
      <sz val="14"/>
      <color theme="1"/>
      <name val="굴림"/>
      <family val="3"/>
      <charset val="129"/>
    </font>
    <font>
      <b/>
      <sz val="20"/>
      <name val="굴림체"/>
      <family val="3"/>
      <charset val="129"/>
    </font>
    <font>
      <sz val="20"/>
      <name val="돋움"/>
      <family val="3"/>
      <charset val="129"/>
    </font>
    <font>
      <sz val="16"/>
      <color rgb="FFFF000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11"/>
      <color rgb="FF0070C0"/>
      <name val="돋움"/>
      <family val="3"/>
      <charset val="129"/>
    </font>
    <font>
      <b/>
      <sz val="12"/>
      <color theme="1"/>
      <name val="굴림"/>
      <family val="3"/>
      <charset val="129"/>
    </font>
    <font>
      <sz val="12"/>
      <color theme="1"/>
      <name val="바탕"/>
      <family val="1"/>
      <charset val="129"/>
    </font>
    <font>
      <sz val="10.5"/>
      <color theme="1"/>
      <name val="바탕"/>
      <family val="1"/>
      <charset val="129"/>
    </font>
    <font>
      <sz val="11"/>
      <color theme="1"/>
      <name val="돋움"/>
      <family val="3"/>
      <charset val="129"/>
    </font>
    <font>
      <b/>
      <sz val="14"/>
      <name val="굴림체"/>
      <family val="3"/>
      <charset val="129"/>
    </font>
    <font>
      <sz val="16"/>
      <color rgb="FF0070C0"/>
      <name val="돋움"/>
      <family val="3"/>
      <charset val="129"/>
    </font>
    <font>
      <sz val="10"/>
      <color rgb="FF0070C0"/>
      <name val="돋움"/>
      <family val="3"/>
      <charset val="129"/>
    </font>
    <font>
      <b/>
      <sz val="20"/>
      <color rgb="FF0070C0"/>
      <name val="돋움"/>
      <family val="3"/>
      <charset val="129"/>
    </font>
    <font>
      <b/>
      <sz val="12"/>
      <color theme="1"/>
      <name val="돋움"/>
      <family val="3"/>
      <charset val="129"/>
    </font>
    <font>
      <sz val="12"/>
      <color rgb="FFFF0000"/>
      <name val="돋움"/>
      <family val="3"/>
      <charset val="129"/>
    </font>
    <font>
      <b/>
      <sz val="18"/>
      <name val="궁서체"/>
      <family val="1"/>
      <charset val="129"/>
    </font>
    <font>
      <b/>
      <sz val="11"/>
      <color theme="1"/>
      <name val="굴림"/>
      <family val="3"/>
      <charset val="129"/>
    </font>
    <font>
      <b/>
      <sz val="12"/>
      <color rgb="FFFF0000"/>
      <name val="돋움"/>
      <family val="3"/>
      <charset val="129"/>
    </font>
    <font>
      <sz val="10.5"/>
      <color rgb="FFFF0000"/>
      <name val="바탕"/>
      <family val="1"/>
      <charset val="129"/>
    </font>
    <font>
      <b/>
      <sz val="12"/>
      <color rgb="FFFF0000"/>
      <name val="굴림체"/>
      <family val="3"/>
      <charset val="129"/>
    </font>
    <font>
      <b/>
      <sz val="12"/>
      <color indexed="10"/>
      <name val="돋움"/>
      <family val="3"/>
      <charset val="129"/>
    </font>
    <font>
      <sz val="1"/>
      <color theme="1"/>
      <name val="맑은 고딕"/>
      <family val="3"/>
      <charset val="129"/>
      <scheme val="minor"/>
    </font>
    <font>
      <sz val="10"/>
      <name val="굴림"/>
      <family val="3"/>
      <charset val="129"/>
    </font>
    <font>
      <sz val="14"/>
      <name val="굴림체"/>
      <family val="3"/>
      <charset val="129"/>
    </font>
    <font>
      <sz val="14"/>
      <name val="바탕"/>
      <family val="1"/>
      <charset val="129"/>
    </font>
    <font>
      <b/>
      <sz val="10"/>
      <name val="굴림"/>
      <family val="3"/>
      <charset val="129"/>
    </font>
    <font>
      <sz val="14"/>
      <name val="굴림"/>
      <family val="3"/>
      <charset val="129"/>
    </font>
    <font>
      <sz val="11"/>
      <color theme="1"/>
      <name val="굴림"/>
      <family val="3"/>
      <charset val="129"/>
    </font>
    <font>
      <b/>
      <sz val="10"/>
      <name val="궁서체"/>
      <family val="1"/>
      <charset val="129"/>
    </font>
    <font>
      <sz val="11"/>
      <color rgb="FF00000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4"/>
      <color rgb="FFFF0000"/>
      <name val="돋움"/>
      <family val="3"/>
      <charset val="129"/>
    </font>
    <font>
      <sz val="11"/>
      <name val="HY그래픽"/>
      <family val="1"/>
      <charset val="129"/>
    </font>
    <font>
      <sz val="12"/>
      <color rgb="FF000000"/>
      <name val="돋움"/>
      <family val="3"/>
      <charset val="129"/>
    </font>
    <font>
      <b/>
      <sz val="22"/>
      <name val="궁서체"/>
      <family val="1"/>
      <charset val="129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10"/>
      <color rgb="FF0000FF"/>
      <name val="돋움"/>
      <family val="3"/>
      <charset val="129"/>
    </font>
    <font>
      <sz val="11"/>
      <color indexed="81"/>
      <name val="돋움"/>
      <family val="3"/>
      <charset val="129"/>
    </font>
    <font>
      <sz val="11"/>
      <color indexed="81"/>
      <name val="Tahoma"/>
      <family val="2"/>
    </font>
    <font>
      <b/>
      <sz val="24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2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b/>
      <sz val="16"/>
      <color theme="1"/>
      <name val="바탕"/>
      <family val="1"/>
      <charset val="129"/>
    </font>
    <font>
      <b/>
      <sz val="12"/>
      <color theme="1"/>
      <name val="바탕"/>
      <family val="1"/>
      <charset val="129"/>
    </font>
    <font>
      <b/>
      <sz val="12"/>
      <color theme="1"/>
      <name val="굴림체"/>
      <family val="3"/>
      <charset val="129"/>
    </font>
    <font>
      <b/>
      <sz val="10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sz val="12"/>
      <color rgb="FFFF0000"/>
      <name val="굴림체"/>
      <family val="3"/>
      <charset val="129"/>
    </font>
    <font>
      <sz val="11"/>
      <color theme="1"/>
      <name val="바탕"/>
      <family val="1"/>
      <charset val="129"/>
    </font>
    <font>
      <b/>
      <sz val="11"/>
      <name val="바탕"/>
      <family val="1"/>
      <charset val="129"/>
    </font>
    <font>
      <sz val="12"/>
      <color rgb="FF000000"/>
      <name val="굴림"/>
      <family val="3"/>
      <charset val="129"/>
    </font>
    <font>
      <sz val="12"/>
      <name val="굴림체"/>
      <family val="3"/>
      <charset val="129"/>
    </font>
    <font>
      <b/>
      <sz val="10"/>
      <color indexed="8"/>
      <name val="굴림"/>
      <family val="3"/>
      <charset val="129"/>
    </font>
    <font>
      <sz val="11"/>
      <color rgb="FFFF0000"/>
      <name val="바탕"/>
      <family val="1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000000"/>
      <name val="굴림"/>
      <family val="3"/>
      <charset val="129"/>
    </font>
    <font>
      <b/>
      <sz val="12"/>
      <color rgb="FFFF0000"/>
      <name val="바탕"/>
      <family val="1"/>
      <charset val="129"/>
    </font>
    <font>
      <sz val="11"/>
      <color rgb="FFFF0000"/>
      <name val="굴림"/>
      <family val="3"/>
      <charset val="129"/>
    </font>
    <font>
      <sz val="12"/>
      <color rgb="FFFF0000"/>
      <name val="바탕"/>
      <family val="1"/>
      <charset val="129"/>
    </font>
  </fonts>
  <fills count="49">
    <fill>
      <patternFill patternType="none"/>
    </fill>
    <fill>
      <patternFill patternType="gray125"/>
    </fill>
    <fill>
      <patternFill patternType="solid">
        <fgColor indexed="41"/>
        <bgColor indexed="0"/>
      </patternFill>
    </fill>
    <fill>
      <patternFill patternType="solid">
        <fgColor indexed="42"/>
        <bgColor indexed="0"/>
      </patternFill>
    </fill>
    <fill>
      <patternFill patternType="solid">
        <fgColor indexed="43"/>
        <bgColor indexed="0"/>
      </patternFill>
    </fill>
    <fill>
      <patternFill patternType="solid">
        <fgColor indexed="31"/>
        <bgColor indexed="0"/>
      </patternFill>
    </fill>
    <fill>
      <patternFill patternType="solid">
        <fgColor indexed="9"/>
        <bgColor indexed="0"/>
      </patternFill>
    </fill>
    <fill>
      <patternFill patternType="solid">
        <fgColor indexed="51"/>
        <bgColor indexed="64"/>
      </patternFill>
    </fill>
    <fill>
      <patternFill patternType="solid">
        <fgColor indexed="51"/>
        <bgColor indexed="0"/>
      </patternFill>
    </fill>
    <fill>
      <patternFill patternType="solid">
        <fgColor indexed="13"/>
        <bgColor indexed="0"/>
      </patternFill>
    </fill>
    <fill>
      <patternFill patternType="solid">
        <fgColor indexed="45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0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0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00B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0"/>
      </patternFill>
    </fill>
    <fill>
      <patternFill patternType="solid">
        <fgColor rgb="FFFFFFCC"/>
        <bgColor indexed="0"/>
      </patternFill>
    </fill>
    <fill>
      <patternFill patternType="solid">
        <fgColor rgb="FFFF33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rgb="FFCCFFCC"/>
        <bgColor indexed="0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B1E1FB"/>
        <bgColor indexed="64"/>
      </patternFill>
    </fill>
    <fill>
      <patternFill patternType="solid">
        <f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rgb="FFFFCC99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rgb="FFFF3399"/>
        <bgColor indexed="0"/>
      </patternFill>
    </fill>
    <fill>
      <patternFill patternType="solid">
        <fgColor rgb="FFFFFF66"/>
        <bgColor indexed="0"/>
      </patternFill>
    </fill>
  </fills>
  <borders count="26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49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49"/>
      </bottom>
      <diagonal/>
    </border>
    <border>
      <left style="hair">
        <color indexed="64"/>
      </left>
      <right style="hair">
        <color indexed="64"/>
      </right>
      <top style="double">
        <color indexed="49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hair">
        <color indexed="64"/>
      </left>
      <right/>
      <top style="thin">
        <color indexed="64"/>
      </top>
      <bottom style="hair">
        <color indexed="64"/>
      </bottom>
      <diagonal style="thin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hair">
        <color indexed="64"/>
      </left>
      <right/>
      <top style="hair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49"/>
      </bottom>
      <diagonal/>
    </border>
    <border>
      <left/>
      <right/>
      <top style="medium">
        <color indexed="64"/>
      </top>
      <bottom style="double">
        <color indexed="49"/>
      </bottom>
      <diagonal/>
    </border>
    <border>
      <left/>
      <right style="hair">
        <color indexed="64"/>
      </right>
      <top style="medium">
        <color indexed="64"/>
      </top>
      <bottom style="double">
        <color indexed="49"/>
      </bottom>
      <diagonal/>
    </border>
    <border>
      <left style="medium">
        <color indexed="64"/>
      </left>
      <right/>
      <top style="double">
        <color indexed="49"/>
      </top>
      <bottom/>
      <diagonal/>
    </border>
    <border>
      <left/>
      <right/>
      <top style="double">
        <color indexed="49"/>
      </top>
      <bottom/>
      <diagonal/>
    </border>
    <border>
      <left/>
      <right style="hair">
        <color indexed="64"/>
      </right>
      <top style="double">
        <color indexed="49"/>
      </top>
      <bottom/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Down="1"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 diagonalDown="1"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hair">
        <color indexed="64"/>
      </right>
      <top style="double">
        <color indexed="49"/>
      </top>
      <bottom/>
      <diagonal/>
    </border>
    <border>
      <left style="hair">
        <color indexed="64"/>
      </left>
      <right style="medium">
        <color indexed="64"/>
      </right>
      <top style="double">
        <color indexed="49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 diagonalDown="1">
      <left style="medium">
        <color indexed="64"/>
      </left>
      <right style="hair">
        <color indexed="64"/>
      </right>
      <top style="medium">
        <color indexed="64"/>
      </top>
      <bottom/>
      <diagonal style="hair">
        <color indexed="64"/>
      </diagonal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 diagonalDown="1">
      <left style="medium">
        <color indexed="64"/>
      </left>
      <right style="hair">
        <color indexed="64"/>
      </right>
      <top/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 style="thin">
        <color indexed="64"/>
      </diagonal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 style="thin">
        <color indexed="64"/>
      </diagonal>
    </border>
    <border diagonalUp="1" diagonalDown="1"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 style="thin">
        <color indexed="64"/>
      </diagonal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</borders>
  <cellStyleXfs count="54806">
    <xf numFmtId="0" fontId="0" fillId="0" borderId="0"/>
    <xf numFmtId="0" fontId="111" fillId="0" borderId="0"/>
    <xf numFmtId="41" fontId="37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0" fontId="111" fillId="0" borderId="0"/>
    <xf numFmtId="0" fontId="111" fillId="0" borderId="0">
      <alignment vertical="center"/>
    </xf>
    <xf numFmtId="0" fontId="65" fillId="0" borderId="0">
      <alignment vertical="center"/>
    </xf>
    <xf numFmtId="0" fontId="65" fillId="0" borderId="0"/>
    <xf numFmtId="41" fontId="65" fillId="0" borderId="0" applyFont="0" applyFill="0" applyBorder="0" applyAlignment="0" applyProtection="0"/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/>
    <xf numFmtId="0" fontId="65" fillId="0" borderId="0">
      <alignment vertical="center"/>
    </xf>
    <xf numFmtId="0" fontId="65" fillId="0" borderId="0">
      <alignment vertical="center"/>
    </xf>
    <xf numFmtId="0" fontId="65" fillId="0" borderId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0" fontId="37" fillId="0" borderId="0"/>
    <xf numFmtId="0" fontId="36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7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1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1" fontId="65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1" fontId="37" fillId="0" borderId="0" applyFon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1" fontId="37" fillId="0" borderId="0" applyFont="0" applyFill="0" applyBorder="0" applyAlignment="0" applyProtection="0"/>
    <xf numFmtId="0" fontId="37" fillId="0" borderId="0"/>
    <xf numFmtId="0" fontId="37" fillId="0" borderId="0"/>
    <xf numFmtId="0" fontId="21" fillId="0" borderId="0">
      <alignment vertical="center"/>
    </xf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37" fillId="0" borderId="0"/>
    <xf numFmtId="41" fontId="37" fillId="0" borderId="0" applyFont="0" applyFill="0" applyBorder="0" applyAlignment="0" applyProtection="0"/>
    <xf numFmtId="0" fontId="37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41" fontId="143" fillId="0" borderId="0" applyFont="0" applyFill="0" applyBorder="0" applyAlignment="0" applyProtection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11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11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43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43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43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5" fillId="0" borderId="0"/>
    <xf numFmtId="0" fontId="4" fillId="0" borderId="0">
      <alignment vertical="center"/>
    </xf>
    <xf numFmtId="0" fontId="3" fillId="0" borderId="0">
      <alignment vertical="center"/>
    </xf>
    <xf numFmtId="0" fontId="111" fillId="0" borderId="0">
      <alignment vertical="center"/>
    </xf>
    <xf numFmtId="0" fontId="3" fillId="0" borderId="0">
      <alignment vertical="center"/>
    </xf>
    <xf numFmtId="0" fontId="111" fillId="0" borderId="0">
      <alignment vertical="center"/>
    </xf>
    <xf numFmtId="0" fontId="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194" fontId="112" fillId="0" borderId="0" applyFont="0" applyFill="0" applyBorder="0" applyAlignment="0" applyProtection="0"/>
    <xf numFmtId="195" fontId="112" fillId="0" borderId="0" applyFont="0" applyFill="0" applyBorder="0" applyAlignment="0" applyProtection="0"/>
    <xf numFmtId="0" fontId="2" fillId="0" borderId="0">
      <alignment vertical="center"/>
    </xf>
    <xf numFmtId="0" fontId="111" fillId="0" borderId="0">
      <alignment vertical="center"/>
    </xf>
    <xf numFmtId="41" fontId="37" fillId="0" borderId="0" applyFont="0" applyFill="0" applyBorder="0" applyAlignment="0" applyProtection="0"/>
    <xf numFmtId="41" fontId="65" fillId="0" borderId="0" applyFont="0" applyFill="0" applyBorder="0" applyAlignment="0" applyProtection="0">
      <alignment vertical="center"/>
    </xf>
    <xf numFmtId="41" fontId="111" fillId="0" borderId="0" applyFont="0" applyFill="0" applyBorder="0" applyAlignment="0" applyProtection="0">
      <alignment vertical="center"/>
    </xf>
    <xf numFmtId="0" fontId="111" fillId="38" borderId="251" applyNumberFormat="0" applyFont="0" applyAlignment="0" applyProtection="0">
      <alignment vertical="center"/>
    </xf>
    <xf numFmtId="0" fontId="111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37" fillId="0" borderId="0"/>
  </cellStyleXfs>
  <cellXfs count="2412">
    <xf numFmtId="0" fontId="0" fillId="0" borderId="0" xfId="0"/>
    <xf numFmtId="0" fontId="40" fillId="0" borderId="0" xfId="0" applyFont="1" applyAlignment="1">
      <alignment vertical="center"/>
    </xf>
    <xf numFmtId="41" fontId="41" fillId="0" borderId="1" xfId="2" applyFont="1" applyBorder="1" applyAlignment="1">
      <alignment horizontal="center" vertical="center"/>
    </xf>
    <xf numFmtId="41" fontId="41" fillId="0" borderId="2" xfId="2" applyFont="1" applyBorder="1" applyAlignment="1">
      <alignment horizontal="center" vertical="center"/>
    </xf>
    <xf numFmtId="0" fontId="0" fillId="0" borderId="0" xfId="0" applyBorder="1"/>
    <xf numFmtId="0" fontId="40" fillId="0" borderId="0" xfId="0" applyFont="1"/>
    <xf numFmtId="0" fontId="44" fillId="0" borderId="0" xfId="0" applyFont="1" applyFill="1" applyAlignment="1">
      <alignment horizontal="left" vertical="center"/>
    </xf>
    <xf numFmtId="0" fontId="43" fillId="0" borderId="0" xfId="0" applyFont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vertical="center"/>
    </xf>
    <xf numFmtId="41" fontId="38" fillId="0" borderId="0" xfId="2" applyFont="1"/>
    <xf numFmtId="0" fontId="49" fillId="0" borderId="0" xfId="0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5" fillId="4" borderId="7" xfId="0" applyFont="1" applyFill="1" applyBorder="1" applyAlignment="1">
      <alignment horizontal="center" vertical="center"/>
    </xf>
    <xf numFmtId="0" fontId="55" fillId="4" borderId="8" xfId="0" applyFont="1" applyFill="1" applyBorder="1" applyAlignment="1">
      <alignment horizontal="center" vertical="center"/>
    </xf>
    <xf numFmtId="41" fontId="0" fillId="0" borderId="0" xfId="0" applyNumberFormat="1"/>
    <xf numFmtId="0" fontId="58" fillId="0" borderId="0" xfId="0" applyFont="1"/>
    <xf numFmtId="0" fontId="59" fillId="0" borderId="0" xfId="0" applyFont="1"/>
    <xf numFmtId="0" fontId="56" fillId="0" borderId="24" xfId="0" applyFont="1" applyBorder="1" applyAlignment="1">
      <alignment horizontal="center" vertical="center"/>
    </xf>
    <xf numFmtId="0" fontId="56" fillId="0" borderId="19" xfId="0" applyFont="1" applyBorder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3" borderId="27" xfId="0" applyFont="1" applyFill="1" applyBorder="1" applyAlignment="1">
      <alignment horizontal="center" vertical="center"/>
    </xf>
    <xf numFmtId="0" fontId="56" fillId="3" borderId="28" xfId="0" applyFont="1" applyFill="1" applyBorder="1" applyAlignment="1">
      <alignment horizontal="center" vertical="center"/>
    </xf>
    <xf numFmtId="0" fontId="56" fillId="0" borderId="18" xfId="0" applyFont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49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55" fillId="4" borderId="12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41" xfId="0" applyBorder="1" applyAlignment="1">
      <alignment horizontal="center"/>
    </xf>
    <xf numFmtId="0" fontId="50" fillId="0" borderId="41" xfId="0" applyFont="1" applyBorder="1"/>
    <xf numFmtId="0" fontId="73" fillId="0" borderId="0" xfId="0" applyFont="1"/>
    <xf numFmtId="0" fontId="74" fillId="0" borderId="0" xfId="0" applyFont="1"/>
    <xf numFmtId="0" fontId="75" fillId="0" borderId="0" xfId="0" applyFont="1"/>
    <xf numFmtId="41" fontId="0" fillId="0" borderId="0" xfId="2" applyFont="1"/>
    <xf numFmtId="41" fontId="56" fillId="0" borderId="0" xfId="2" applyFont="1" applyBorder="1" applyAlignment="1">
      <alignment horizontal="center" vertical="center"/>
    </xf>
    <xf numFmtId="0" fontId="67" fillId="0" borderId="0" xfId="0" applyFont="1"/>
    <xf numFmtId="0" fontId="77" fillId="0" borderId="0" xfId="0" applyFont="1"/>
    <xf numFmtId="0" fontId="106" fillId="0" borderId="0" xfId="0" applyFont="1" applyFill="1" applyAlignment="1">
      <alignment horizontal="right" wrapText="1"/>
    </xf>
    <xf numFmtId="43" fontId="0" fillId="0" borderId="0" xfId="0" applyNumberFormat="1"/>
    <xf numFmtId="0" fontId="64" fillId="0" borderId="0" xfId="0" applyFont="1"/>
    <xf numFmtId="0" fontId="0" fillId="0" borderId="0" xfId="0" applyNumberFormat="1" applyAlignment="1">
      <alignment horizontal="center" vertical="center"/>
    </xf>
    <xf numFmtId="0" fontId="79" fillId="0" borderId="0" xfId="0" applyFont="1"/>
    <xf numFmtId="41" fontId="0" fillId="0" borderId="0" xfId="0" applyNumberFormat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0" borderId="0" xfId="0" applyFont="1"/>
    <xf numFmtId="0" fontId="83" fillId="0" borderId="0" xfId="0" applyFont="1" applyAlignment="1">
      <alignment vertical="center"/>
    </xf>
    <xf numFmtId="41" fontId="65" fillId="0" borderId="0" xfId="2" applyFont="1"/>
    <xf numFmtId="0" fontId="85" fillId="0" borderId="0" xfId="0" applyFont="1"/>
    <xf numFmtId="0" fontId="86" fillId="0" borderId="0" xfId="0" applyFont="1" applyAlignment="1">
      <alignment horizontal="center" vertical="center"/>
    </xf>
    <xf numFmtId="0" fontId="65" fillId="0" borderId="0" xfId="0" applyFont="1" applyFill="1"/>
    <xf numFmtId="41" fontId="65" fillId="0" borderId="0" xfId="2" applyFont="1" applyFill="1"/>
    <xf numFmtId="0" fontId="82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68" fillId="0" borderId="0" xfId="0" applyFont="1"/>
    <xf numFmtId="41" fontId="90" fillId="0" borderId="0" xfId="2" applyFont="1" applyAlignment="1">
      <alignment horizontal="left" vertical="center"/>
    </xf>
    <xf numFmtId="41" fontId="83" fillId="0" borderId="0" xfId="2" applyFont="1" applyAlignment="1">
      <alignment horizontal="left" vertical="center"/>
    </xf>
    <xf numFmtId="0" fontId="93" fillId="0" borderId="0" xfId="0" applyFont="1"/>
    <xf numFmtId="0" fontId="92" fillId="0" borderId="4" xfId="0" applyFont="1" applyFill="1" applyBorder="1" applyAlignment="1">
      <alignment horizontal="center" vertical="center"/>
    </xf>
    <xf numFmtId="0" fontId="92" fillId="0" borderId="22" xfId="0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86" fillId="0" borderId="0" xfId="0" applyFont="1" applyAlignment="1">
      <alignment vertical="center"/>
    </xf>
    <xf numFmtId="0" fontId="99" fillId="0" borderId="0" xfId="0" applyFont="1" applyAlignment="1">
      <alignment horizontal="left" vertical="center"/>
    </xf>
    <xf numFmtId="0" fontId="56" fillId="0" borderId="39" xfId="0" applyFont="1" applyFill="1" applyBorder="1" applyAlignment="1">
      <alignment horizontal="left" vertical="center" shrinkToFit="1"/>
    </xf>
    <xf numFmtId="41" fontId="56" fillId="0" borderId="39" xfId="2" applyFont="1" applyFill="1" applyBorder="1" applyAlignment="1">
      <alignment horizontal="left" vertical="center" shrinkToFit="1"/>
    </xf>
    <xf numFmtId="0" fontId="64" fillId="0" borderId="0" xfId="0" applyFont="1" applyAlignment="1">
      <alignment vertical="center"/>
    </xf>
    <xf numFmtId="41" fontId="78" fillId="0" borderId="0" xfId="0" applyNumberFormat="1" applyFont="1" applyAlignment="1">
      <alignment vertical="center"/>
    </xf>
    <xf numFmtId="41" fontId="0" fillId="0" borderId="0" xfId="0" applyNumberFormat="1" applyAlignment="1">
      <alignment vertical="center"/>
    </xf>
    <xf numFmtId="0" fontId="0" fillId="0" borderId="0" xfId="0" applyAlignment="1">
      <alignment horizontal="right"/>
    </xf>
    <xf numFmtId="0" fontId="56" fillId="0" borderId="0" xfId="0" applyFont="1"/>
    <xf numFmtId="0" fontId="103" fillId="3" borderId="67" xfId="0" applyFont="1" applyFill="1" applyBorder="1" applyAlignment="1">
      <alignment horizontal="center" vertical="center"/>
    </xf>
    <xf numFmtId="0" fontId="57" fillId="0" borderId="0" xfId="0" applyFont="1"/>
    <xf numFmtId="0" fontId="55" fillId="2" borderId="87" xfId="0" applyFont="1" applyFill="1" applyBorder="1" applyAlignment="1">
      <alignment horizontal="center" vertical="center"/>
    </xf>
    <xf numFmtId="0" fontId="55" fillId="2" borderId="54" xfId="0" applyFont="1" applyFill="1" applyBorder="1" applyAlignment="1">
      <alignment horizontal="center" vertical="center"/>
    </xf>
    <xf numFmtId="0" fontId="55" fillId="2" borderId="88" xfId="0" applyFont="1" applyFill="1" applyBorder="1" applyAlignment="1">
      <alignment horizontal="center" vertical="center" wrapText="1"/>
    </xf>
    <xf numFmtId="0" fontId="103" fillId="4" borderId="81" xfId="0" applyFont="1" applyFill="1" applyBorder="1" applyAlignment="1">
      <alignment horizontal="center" vertical="center"/>
    </xf>
    <xf numFmtId="0" fontId="55" fillId="0" borderId="0" xfId="0" applyFont="1"/>
    <xf numFmtId="0" fontId="55" fillId="2" borderId="23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center" vertical="center"/>
    </xf>
    <xf numFmtId="0" fontId="55" fillId="2" borderId="14" xfId="0" applyFont="1" applyFill="1" applyBorder="1" applyAlignment="1">
      <alignment horizontal="center" vertical="center"/>
    </xf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98" fillId="3" borderId="71" xfId="0" applyFont="1" applyFill="1" applyBorder="1" applyAlignment="1">
      <alignment horizontal="center" vertical="center"/>
    </xf>
    <xf numFmtId="0" fontId="98" fillId="3" borderId="42" xfId="0" applyFont="1" applyFill="1" applyBorder="1" applyAlignment="1">
      <alignment horizontal="center" vertical="center"/>
    </xf>
    <xf numFmtId="0" fontId="98" fillId="3" borderId="42" xfId="0" applyFont="1" applyFill="1" applyBorder="1" applyAlignment="1">
      <alignment horizontal="center" vertical="center" wrapText="1"/>
    </xf>
    <xf numFmtId="0" fontId="98" fillId="3" borderId="43" xfId="0" applyFont="1" applyFill="1" applyBorder="1" applyAlignment="1">
      <alignment horizontal="center" vertical="center" wrapText="1"/>
    </xf>
    <xf numFmtId="0" fontId="100" fillId="2" borderId="11" xfId="0" applyFont="1" applyFill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42" fillId="0" borderId="75" xfId="0" applyNumberFormat="1" applyFont="1" applyBorder="1" applyAlignment="1">
      <alignment horizontal="left" vertical="center"/>
    </xf>
    <xf numFmtId="0" fontId="42" fillId="0" borderId="24" xfId="0" applyNumberFormat="1" applyFont="1" applyBorder="1" applyAlignment="1">
      <alignment horizontal="left" vertical="center" wrapText="1"/>
    </xf>
    <xf numFmtId="0" fontId="42" fillId="0" borderId="24" xfId="0" applyNumberFormat="1" applyFont="1" applyBorder="1" applyAlignment="1">
      <alignment horizontal="left" vertical="center"/>
    </xf>
    <xf numFmtId="0" fontId="42" fillId="0" borderId="24" xfId="0" applyNumberFormat="1" applyFont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62" fillId="0" borderId="24" xfId="0" applyNumberFormat="1" applyFont="1" applyBorder="1" applyAlignment="1">
      <alignment horizontal="left" vertical="center"/>
    </xf>
    <xf numFmtId="0" fontId="0" fillId="0" borderId="24" xfId="0" applyBorder="1"/>
    <xf numFmtId="0" fontId="62" fillId="0" borderId="24" xfId="0" applyNumberFormat="1" applyFont="1" applyBorder="1" applyAlignment="1">
      <alignment horizontal="left" vertical="center" wrapText="1"/>
    </xf>
    <xf numFmtId="0" fontId="102" fillId="0" borderId="0" xfId="0" applyFont="1"/>
    <xf numFmtId="0" fontId="100" fillId="2" borderId="7" xfId="0" applyFont="1" applyFill="1" applyBorder="1" applyAlignment="1">
      <alignment horizontal="center" vertical="center" wrapText="1"/>
    </xf>
    <xf numFmtId="0" fontId="100" fillId="13" borderId="2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 shrinkToFit="1"/>
    </xf>
    <xf numFmtId="0" fontId="100" fillId="2" borderId="7" xfId="0" applyFont="1" applyFill="1" applyBorder="1" applyAlignment="1">
      <alignment horizontal="center" vertical="center"/>
    </xf>
    <xf numFmtId="41" fontId="102" fillId="0" borderId="0" xfId="0" applyNumberFormat="1" applyFont="1"/>
    <xf numFmtId="0" fontId="85" fillId="0" borderId="0" xfId="0" applyFont="1" applyFill="1" applyAlignment="1">
      <alignment horizontal="left" vertical="center"/>
    </xf>
    <xf numFmtId="0" fontId="107" fillId="0" borderId="0" xfId="0" applyFont="1" applyFill="1" applyAlignment="1">
      <alignment horizontal="left" vertical="center"/>
    </xf>
    <xf numFmtId="41" fontId="109" fillId="0" borderId="2" xfId="2" applyFont="1" applyBorder="1" applyAlignment="1">
      <alignment horizontal="center" vertical="center"/>
    </xf>
    <xf numFmtId="0" fontId="0" fillId="0" borderId="39" xfId="0" applyBorder="1"/>
    <xf numFmtId="0" fontId="108" fillId="0" borderId="19" xfId="0" applyFont="1" applyFill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116" fillId="0" borderId="0" xfId="0" applyFont="1"/>
    <xf numFmtId="0" fontId="96" fillId="2" borderId="38" xfId="0" applyFont="1" applyFill="1" applyBorder="1" applyAlignment="1">
      <alignment horizontal="center" vertical="center" shrinkToFit="1"/>
    </xf>
    <xf numFmtId="0" fontId="96" fillId="2" borderId="31" xfId="0" applyFont="1" applyFill="1" applyBorder="1" applyAlignment="1">
      <alignment horizontal="center" vertical="center" shrinkToFit="1"/>
    </xf>
    <xf numFmtId="0" fontId="113" fillId="0" borderId="77" xfId="0" applyFont="1" applyBorder="1" applyAlignment="1">
      <alignment vertical="center"/>
    </xf>
    <xf numFmtId="0" fontId="113" fillId="0" borderId="60" xfId="0" applyFont="1" applyBorder="1" applyAlignment="1">
      <alignment vertical="center"/>
    </xf>
    <xf numFmtId="0" fontId="121" fillId="3" borderId="67" xfId="0" applyFont="1" applyFill="1" applyBorder="1" applyAlignment="1">
      <alignment horizontal="center" vertical="center"/>
    </xf>
    <xf numFmtId="0" fontId="113" fillId="0" borderId="92" xfId="0" applyFont="1" applyBorder="1" applyAlignment="1">
      <alignment vertical="center"/>
    </xf>
    <xf numFmtId="0" fontId="113" fillId="0" borderId="61" xfId="0" applyFont="1" applyBorder="1" applyAlignment="1">
      <alignment vertical="center"/>
    </xf>
    <xf numFmtId="0" fontId="120" fillId="0" borderId="0" xfId="0" applyFont="1"/>
    <xf numFmtId="0" fontId="65" fillId="3" borderId="3" xfId="0" applyFont="1" applyFill="1" applyBorder="1" applyAlignment="1">
      <alignment horizontal="center" vertical="center" wrapText="1"/>
    </xf>
    <xf numFmtId="0" fontId="65" fillId="2" borderId="16" xfId="0" applyFont="1" applyFill="1" applyBorder="1" applyAlignment="1">
      <alignment horizontal="center" vertical="center"/>
    </xf>
    <xf numFmtId="0" fontId="65" fillId="0" borderId="20" xfId="0" applyFont="1" applyBorder="1" applyAlignment="1">
      <alignment horizontal="center" vertical="center"/>
    </xf>
    <xf numFmtId="0" fontId="65" fillId="0" borderId="85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 shrinkToFit="1"/>
    </xf>
    <xf numFmtId="0" fontId="122" fillId="0" borderId="0" xfId="0" applyFont="1" applyAlignment="1">
      <alignment vertical="center"/>
    </xf>
    <xf numFmtId="0" fontId="122" fillId="0" borderId="0" xfId="0" applyFont="1"/>
    <xf numFmtId="0" fontId="80" fillId="0" borderId="29" xfId="0" applyFont="1" applyBorder="1" applyAlignment="1">
      <alignment horizontal="center" vertical="center"/>
    </xf>
    <xf numFmtId="0" fontId="90" fillId="0" borderId="0" xfId="0" applyFont="1" applyFill="1" applyBorder="1" applyAlignment="1">
      <alignment horizontal="left" vertical="center"/>
    </xf>
    <xf numFmtId="0" fontId="117" fillId="0" borderId="10" xfId="0" applyFont="1" applyFill="1" applyBorder="1" applyAlignment="1">
      <alignment horizontal="center" vertical="center"/>
    </xf>
    <xf numFmtId="0" fontId="123" fillId="0" borderId="0" xfId="0" applyFont="1" applyAlignment="1">
      <alignment horizontal="center"/>
    </xf>
    <xf numFmtId="0" fontId="123" fillId="0" borderId="0" xfId="0" applyFont="1"/>
    <xf numFmtId="0" fontId="124" fillId="0" borderId="0" xfId="0" applyFont="1" applyFill="1" applyAlignment="1">
      <alignment horizontal="left" vertical="center"/>
    </xf>
    <xf numFmtId="0" fontId="37" fillId="3" borderId="11" xfId="22" applyFill="1" applyBorder="1" applyAlignment="1">
      <alignment horizontal="center" vertical="center"/>
    </xf>
    <xf numFmtId="0" fontId="37" fillId="3" borderId="8" xfId="22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41" fontId="128" fillId="0" borderId="2" xfId="2" applyFont="1" applyBorder="1" applyAlignment="1">
      <alignment horizontal="center" vertical="center"/>
    </xf>
    <xf numFmtId="41" fontId="65" fillId="0" borderId="0" xfId="15" applyFont="1" applyBorder="1" applyAlignment="1">
      <alignment vertical="center" shrinkToFit="1"/>
    </xf>
    <xf numFmtId="0" fontId="131" fillId="0" borderId="0" xfId="0" applyFont="1"/>
    <xf numFmtId="0" fontId="80" fillId="3" borderId="25" xfId="0" applyFont="1" applyFill="1" applyBorder="1" applyAlignment="1">
      <alignment horizontal="center" vertical="center"/>
    </xf>
    <xf numFmtId="0" fontId="80" fillId="3" borderId="26" xfId="0" applyFont="1" applyFill="1" applyBorder="1" applyAlignment="1">
      <alignment horizontal="center" vertical="center"/>
    </xf>
    <xf numFmtId="0" fontId="80" fillId="3" borderId="27" xfId="0" applyFont="1" applyFill="1" applyBorder="1" applyAlignment="1">
      <alignment horizontal="center" vertical="center"/>
    </xf>
    <xf numFmtId="41" fontId="80" fillId="0" borderId="0" xfId="2" applyFont="1" applyBorder="1" applyAlignment="1">
      <alignment horizontal="center" vertical="center"/>
    </xf>
    <xf numFmtId="0" fontId="96" fillId="2" borderId="23" xfId="0" applyFont="1" applyFill="1" applyBorder="1" applyAlignment="1">
      <alignment horizontal="center" vertical="center" shrinkToFit="1"/>
    </xf>
    <xf numFmtId="0" fontId="96" fillId="2" borderId="3" xfId="0" applyFont="1" applyFill="1" applyBorder="1" applyAlignment="1">
      <alignment horizontal="center" vertical="center" shrinkToFit="1"/>
    </xf>
    <xf numFmtId="0" fontId="96" fillId="2" borderId="14" xfId="0" applyFont="1" applyFill="1" applyBorder="1" applyAlignment="1">
      <alignment horizontal="center" vertical="center" shrinkToFit="1"/>
    </xf>
    <xf numFmtId="0" fontId="115" fillId="0" borderId="0" xfId="0" applyFont="1"/>
    <xf numFmtId="0" fontId="135" fillId="2" borderId="17" xfId="0" applyFont="1" applyFill="1" applyBorder="1" applyAlignment="1">
      <alignment horizontal="center" vertical="center"/>
    </xf>
    <xf numFmtId="0" fontId="135" fillId="2" borderId="1" xfId="0" applyFont="1" applyFill="1" applyBorder="1" applyAlignment="1">
      <alignment horizontal="center" vertical="center"/>
    </xf>
    <xf numFmtId="0" fontId="135" fillId="2" borderId="75" xfId="0" applyFont="1" applyFill="1" applyBorder="1" applyAlignment="1">
      <alignment horizontal="center" vertical="center"/>
    </xf>
    <xf numFmtId="41" fontId="98" fillId="0" borderId="0" xfId="0" applyNumberFormat="1" applyFont="1" applyAlignment="1">
      <alignment horizontal="center" vertical="center"/>
    </xf>
    <xf numFmtId="0" fontId="89" fillId="3" borderId="131" xfId="0" applyFont="1" applyFill="1" applyBorder="1" applyAlignment="1">
      <alignment horizontal="center" vertical="center" shrinkToFit="1"/>
    </xf>
    <xf numFmtId="0" fontId="80" fillId="3" borderId="200" xfId="0" applyFont="1" applyFill="1" applyBorder="1" applyAlignment="1">
      <alignment horizontal="center" vertical="center"/>
    </xf>
    <xf numFmtId="0" fontId="89" fillId="3" borderId="214" xfId="0" applyFont="1" applyFill="1" applyBorder="1" applyAlignment="1">
      <alignment horizontal="center" vertical="center" shrinkToFit="1"/>
    </xf>
    <xf numFmtId="0" fontId="89" fillId="3" borderId="25" xfId="0" applyFont="1" applyFill="1" applyBorder="1" applyAlignment="1">
      <alignment horizontal="center" vertical="center" shrinkToFit="1"/>
    </xf>
    <xf numFmtId="0" fontId="89" fillId="3" borderId="215" xfId="0" applyFont="1" applyFill="1" applyBorder="1" applyAlignment="1">
      <alignment horizontal="center" vertical="center" shrinkToFit="1"/>
    </xf>
    <xf numFmtId="0" fontId="80" fillId="3" borderId="16" xfId="0" applyFont="1" applyFill="1" applyBorder="1" applyAlignment="1">
      <alignment horizontal="center" vertical="center" shrinkToFit="1"/>
    </xf>
    <xf numFmtId="0" fontId="80" fillId="3" borderId="55" xfId="0" applyFont="1" applyFill="1" applyBorder="1" applyAlignment="1">
      <alignment horizontal="center" vertical="center" shrinkToFit="1"/>
    </xf>
    <xf numFmtId="0" fontId="56" fillId="23" borderId="12" xfId="0" quotePrefix="1" applyFont="1" applyFill="1" applyBorder="1" applyAlignment="1">
      <alignment horizontal="left" vertical="center" wrapText="1" shrinkToFit="1"/>
    </xf>
    <xf numFmtId="0" fontId="80" fillId="2" borderId="57" xfId="0" applyFont="1" applyFill="1" applyBorder="1" applyAlignment="1">
      <alignment horizontal="center" vertical="center" shrinkToFit="1"/>
    </xf>
    <xf numFmtId="0" fontId="80" fillId="0" borderId="57" xfId="0" applyFont="1" applyFill="1" applyBorder="1" applyAlignment="1">
      <alignment horizontal="center" vertical="center" wrapText="1"/>
    </xf>
    <xf numFmtId="0" fontId="80" fillId="2" borderId="20" xfId="0" applyFont="1" applyFill="1" applyBorder="1" applyAlignment="1">
      <alignment horizontal="center" vertical="center" wrapText="1"/>
    </xf>
    <xf numFmtId="0" fontId="80" fillId="0" borderId="20" xfId="0" applyFont="1" applyBorder="1" applyAlignment="1">
      <alignment horizontal="center" vertical="center" wrapText="1" shrinkToFit="1"/>
    </xf>
    <xf numFmtId="0" fontId="80" fillId="0" borderId="20" xfId="0" applyFont="1" applyBorder="1" applyAlignment="1">
      <alignment horizontal="center" vertical="center" shrinkToFit="1"/>
    </xf>
    <xf numFmtId="0" fontId="56" fillId="15" borderId="20" xfId="0" applyFont="1" applyFill="1" applyBorder="1" applyAlignment="1">
      <alignment horizontal="center" vertical="center" wrapText="1"/>
    </xf>
    <xf numFmtId="0" fontId="80" fillId="0" borderId="20" xfId="0" applyFont="1" applyFill="1" applyBorder="1" applyAlignment="1">
      <alignment horizontal="center" vertical="center" shrinkToFit="1"/>
    </xf>
    <xf numFmtId="0" fontId="80" fillId="0" borderId="85" xfId="0" applyFont="1" applyFill="1" applyBorder="1" applyAlignment="1">
      <alignment horizontal="center" vertical="center" shrinkToFit="1"/>
    </xf>
    <xf numFmtId="41" fontId="69" fillId="0" borderId="2" xfId="2" applyFont="1" applyBorder="1" applyAlignment="1">
      <alignment horizontal="center" vertical="center"/>
    </xf>
    <xf numFmtId="0" fontId="98" fillId="0" borderId="102" xfId="0" applyFont="1" applyBorder="1" applyAlignment="1">
      <alignment horizontal="center" vertical="center" wrapText="1"/>
    </xf>
    <xf numFmtId="0" fontId="98" fillId="0" borderId="30" xfId="0" applyFont="1" applyBorder="1" applyAlignment="1">
      <alignment horizontal="center" vertical="center"/>
    </xf>
    <xf numFmtId="0" fontId="115" fillId="0" borderId="0" xfId="0" applyFont="1" applyAlignment="1">
      <alignment horizontal="center"/>
    </xf>
    <xf numFmtId="0" fontId="0" fillId="0" borderId="0" xfId="0"/>
    <xf numFmtId="0" fontId="49" fillId="0" borderId="0" xfId="0" applyFont="1"/>
    <xf numFmtId="0" fontId="50" fillId="0" borderId="0" xfId="0" applyFont="1"/>
    <xf numFmtId="0" fontId="77" fillId="0" borderId="0" xfId="0" applyFont="1" applyFill="1" applyAlignment="1">
      <alignment horizontal="right" wrapText="1"/>
    </xf>
    <xf numFmtId="0" fontId="127" fillId="0" borderId="19" xfId="0" applyFont="1" applyFill="1" applyBorder="1" applyAlignment="1">
      <alignment horizontal="center" vertical="center"/>
    </xf>
    <xf numFmtId="0" fontId="129" fillId="0" borderId="24" xfId="0" applyNumberFormat="1" applyFont="1" applyBorder="1" applyAlignment="1">
      <alignment horizontal="left" vertical="center" wrapText="1"/>
    </xf>
    <xf numFmtId="41" fontId="69" fillId="0" borderId="12" xfId="2" applyFont="1" applyFill="1" applyBorder="1" applyAlignment="1" applyProtection="1">
      <alignment horizontal="center" vertical="center"/>
    </xf>
    <xf numFmtId="0" fontId="65" fillId="0" borderId="0" xfId="0" applyFont="1"/>
    <xf numFmtId="0" fontId="136" fillId="0" borderId="0" xfId="0" applyFont="1"/>
    <xf numFmtId="0" fontId="136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41" fontId="136" fillId="0" borderId="0" xfId="0" applyNumberFormat="1" applyFont="1"/>
    <xf numFmtId="41" fontId="80" fillId="0" borderId="137" xfId="2" applyFont="1" applyBorder="1" applyAlignment="1">
      <alignment horizontal="center" vertical="center"/>
    </xf>
    <xf numFmtId="41" fontId="80" fillId="0" borderId="138" xfId="2" applyFont="1" applyBorder="1" applyAlignment="1">
      <alignment horizontal="center" vertical="center"/>
    </xf>
    <xf numFmtId="41" fontId="80" fillId="0" borderId="139" xfId="2" applyFont="1" applyBorder="1" applyAlignment="1">
      <alignment horizontal="center" vertical="center"/>
    </xf>
    <xf numFmtId="41" fontId="80" fillId="0" borderId="140" xfId="2" applyFont="1" applyBorder="1" applyAlignment="1">
      <alignment horizontal="center" vertical="center"/>
    </xf>
    <xf numFmtId="0" fontId="100" fillId="5" borderId="3" xfId="0" applyFont="1" applyFill="1" applyBorder="1" applyAlignment="1">
      <alignment horizontal="center" vertical="center"/>
    </xf>
    <xf numFmtId="0" fontId="80" fillId="4" borderId="75" xfId="0" applyFont="1" applyFill="1" applyBorder="1" applyAlignment="1">
      <alignment horizontal="center" vertical="center"/>
    </xf>
    <xf numFmtId="0" fontId="80" fillId="3" borderId="20" xfId="0" applyFont="1" applyFill="1" applyBorder="1" applyAlignment="1">
      <alignment horizontal="center" vertical="center"/>
    </xf>
    <xf numFmtId="0" fontId="80" fillId="3" borderId="60" xfId="0" applyFont="1" applyFill="1" applyBorder="1" applyAlignment="1">
      <alignment horizontal="center" vertical="center"/>
    </xf>
    <xf numFmtId="0" fontId="80" fillId="4" borderId="1" xfId="0" applyFont="1" applyFill="1" applyBorder="1" applyAlignment="1">
      <alignment horizontal="center" vertical="center"/>
    </xf>
    <xf numFmtId="0" fontId="80" fillId="0" borderId="20" xfId="0" applyFont="1" applyBorder="1" applyAlignment="1">
      <alignment horizontal="center" vertical="center"/>
    </xf>
    <xf numFmtId="0" fontId="80" fillId="3" borderId="2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80" fillId="0" borderId="63" xfId="0" applyFont="1" applyBorder="1" applyAlignment="1">
      <alignment horizontal="center" vertical="center" wrapText="1" shrinkToFit="1"/>
    </xf>
    <xf numFmtId="0" fontId="80" fillId="0" borderId="63" xfId="0" applyFont="1" applyBorder="1" applyAlignment="1">
      <alignment horizontal="center" vertical="center" shrinkToFit="1"/>
    </xf>
    <xf numFmtId="0" fontId="80" fillId="0" borderId="113" xfId="0" applyFont="1" applyBorder="1" applyAlignment="1">
      <alignment horizontal="center" vertical="center" shrinkToFit="1"/>
    </xf>
    <xf numFmtId="0" fontId="80" fillId="0" borderId="122" xfId="0" applyFont="1" applyBorder="1" applyAlignment="1">
      <alignment horizontal="center" vertical="center" shrinkToFit="1"/>
    </xf>
    <xf numFmtId="0" fontId="80" fillId="20" borderId="212" xfId="0" applyFont="1" applyFill="1" applyBorder="1" applyAlignment="1">
      <alignment horizontal="center" vertical="center" shrinkToFit="1"/>
    </xf>
    <xf numFmtId="0" fontId="80" fillId="20" borderId="122" xfId="0" applyFont="1" applyFill="1" applyBorder="1" applyAlignment="1">
      <alignment horizontal="center" vertical="center" shrinkToFit="1"/>
    </xf>
    <xf numFmtId="0" fontId="144" fillId="23" borderId="202" xfId="0" quotePrefix="1" applyFont="1" applyFill="1" applyBorder="1" applyAlignment="1">
      <alignment vertical="center" wrapText="1" shrinkToFit="1"/>
    </xf>
    <xf numFmtId="0" fontId="80" fillId="2" borderId="62" xfId="0" applyFont="1" applyFill="1" applyBorder="1" applyAlignment="1">
      <alignment horizontal="center" vertical="center"/>
    </xf>
    <xf numFmtId="0" fontId="144" fillId="0" borderId="62" xfId="0" applyFont="1" applyFill="1" applyBorder="1" applyAlignment="1">
      <alignment horizontal="center" vertical="center" wrapText="1"/>
    </xf>
    <xf numFmtId="0" fontId="144" fillId="2" borderId="6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5" fillId="0" borderId="0" xfId="0" applyFont="1" applyAlignment="1">
      <alignment horizontal="center" vertical="center"/>
    </xf>
    <xf numFmtId="41" fontId="101" fillId="4" borderId="22" xfId="15" applyFont="1" applyFill="1" applyBorder="1" applyAlignment="1">
      <alignment horizontal="center" vertical="center" shrinkToFit="1"/>
    </xf>
    <xf numFmtId="41" fontId="101" fillId="4" borderId="89" xfId="15" applyFont="1" applyFill="1" applyBorder="1" applyAlignment="1">
      <alignment horizontal="center" vertical="center" shrinkToFit="1"/>
    </xf>
    <xf numFmtId="41" fontId="101" fillId="4" borderId="81" xfId="15" applyFont="1" applyFill="1" applyBorder="1" applyAlignment="1">
      <alignment horizontal="center" vertical="center"/>
    </xf>
    <xf numFmtId="41" fontId="101" fillId="3" borderId="7" xfId="15" applyFont="1" applyFill="1" applyBorder="1" applyAlignment="1">
      <alignment horizontal="center" vertical="center" shrinkToFit="1"/>
    </xf>
    <xf numFmtId="41" fontId="101" fillId="3" borderId="67" xfId="15" applyFont="1" applyFill="1" applyBorder="1" applyAlignment="1">
      <alignment horizontal="center" vertical="center"/>
    </xf>
    <xf numFmtId="41" fontId="80" fillId="0" borderId="1" xfId="15" applyFont="1" applyBorder="1" applyAlignment="1">
      <alignment vertical="center" shrinkToFit="1"/>
    </xf>
    <xf numFmtId="41" fontId="80" fillId="0" borderId="77" xfId="15" applyFont="1" applyBorder="1" applyAlignment="1">
      <alignment vertical="center"/>
    </xf>
    <xf numFmtId="41" fontId="80" fillId="0" borderId="2" xfId="15" applyFont="1" applyBorder="1" applyAlignment="1">
      <alignment vertical="center" shrinkToFit="1"/>
    </xf>
    <xf numFmtId="41" fontId="80" fillId="0" borderId="60" xfId="15" applyFont="1" applyBorder="1" applyAlignment="1">
      <alignment vertical="center"/>
    </xf>
    <xf numFmtId="41" fontId="80" fillId="0" borderId="61" xfId="15" applyFont="1" applyBorder="1" applyAlignment="1">
      <alignment vertical="center"/>
    </xf>
    <xf numFmtId="41" fontId="80" fillId="0" borderId="3" xfId="15" applyFont="1" applyBorder="1" applyAlignment="1">
      <alignment vertical="center" shrinkToFit="1"/>
    </xf>
    <xf numFmtId="41" fontId="80" fillId="0" borderId="1" xfId="15" applyNumberFormat="1" applyFont="1" applyBorder="1" applyAlignment="1">
      <alignment vertical="center" shrinkToFit="1"/>
    </xf>
    <xf numFmtId="41" fontId="80" fillId="0" borderId="60" xfId="15" applyFont="1" applyBorder="1" applyAlignment="1">
      <alignment vertical="center" wrapText="1"/>
    </xf>
    <xf numFmtId="41" fontId="80" fillId="0" borderId="2" xfId="15" applyNumberFormat="1" applyFont="1" applyBorder="1" applyAlignment="1">
      <alignment vertical="center" shrinkToFit="1"/>
    </xf>
    <xf numFmtId="41" fontId="80" fillId="0" borderId="21" xfId="15" applyFont="1" applyBorder="1" applyAlignment="1">
      <alignment vertical="center"/>
    </xf>
    <xf numFmtId="41" fontId="80" fillId="0" borderId="5" xfId="15" applyNumberFormat="1" applyFont="1" applyBorder="1" applyAlignment="1">
      <alignment vertical="center" shrinkToFit="1"/>
    </xf>
    <xf numFmtId="41" fontId="80" fillId="0" borderId="5" xfId="15" applyFont="1" applyBorder="1" applyAlignment="1">
      <alignment vertical="center" shrinkToFit="1"/>
    </xf>
    <xf numFmtId="0" fontId="89" fillId="0" borderId="23" xfId="0" applyFont="1" applyBorder="1" applyAlignment="1">
      <alignment vertical="center"/>
    </xf>
    <xf numFmtId="41" fontId="80" fillId="0" borderId="3" xfId="0" applyNumberFormat="1" applyFont="1" applyBorder="1" applyAlignment="1">
      <alignment vertical="center" shrinkToFit="1"/>
    </xf>
    <xf numFmtId="0" fontId="89" fillId="0" borderId="14" xfId="0" applyFont="1" applyBorder="1" applyAlignment="1">
      <alignment vertical="center"/>
    </xf>
    <xf numFmtId="41" fontId="80" fillId="0" borderId="17" xfId="15" applyFont="1" applyBorder="1" applyAlignment="1">
      <alignment vertical="center"/>
    </xf>
    <xf numFmtId="41" fontId="80" fillId="0" borderId="145" xfId="15" applyFont="1" applyBorder="1" applyAlignment="1">
      <alignment vertical="center"/>
    </xf>
    <xf numFmtId="41" fontId="65" fillId="0" borderId="0" xfId="15" applyFont="1" applyBorder="1" applyAlignment="1">
      <alignment vertical="center"/>
    </xf>
    <xf numFmtId="0" fontId="65" fillId="0" borderId="0" xfId="0" applyFont="1" applyAlignment="1">
      <alignment horizontal="center"/>
    </xf>
    <xf numFmtId="0" fontId="80" fillId="0" borderId="9" xfId="0" applyFont="1" applyBorder="1" applyAlignment="1">
      <alignment horizontal="center" vertical="center"/>
    </xf>
    <xf numFmtId="0" fontId="80" fillId="0" borderId="9" xfId="0" applyFont="1" applyBorder="1" applyAlignment="1">
      <alignment horizontal="center" vertical="center" shrinkToFit="1"/>
    </xf>
    <xf numFmtId="41" fontId="65" fillId="0" borderId="0" xfId="0" applyNumberFormat="1" applyFont="1" applyBorder="1" applyAlignment="1">
      <alignment horizontal="center" vertical="center"/>
    </xf>
    <xf numFmtId="41" fontId="69" fillId="0" borderId="1" xfId="2" applyFont="1" applyBorder="1" applyAlignment="1">
      <alignment horizontal="center" vertical="center"/>
    </xf>
    <xf numFmtId="41" fontId="69" fillId="0" borderId="1" xfId="2" applyFont="1" applyFill="1" applyBorder="1" applyAlignment="1">
      <alignment horizontal="center" vertical="center" shrinkToFit="1"/>
    </xf>
    <xf numFmtId="41" fontId="69" fillId="0" borderId="75" xfId="2" applyFont="1" applyFill="1" applyBorder="1" applyAlignment="1">
      <alignment horizontal="center" vertical="center" shrinkToFit="1"/>
    </xf>
    <xf numFmtId="41" fontId="69" fillId="0" borderId="2" xfId="2" applyFont="1" applyFill="1" applyBorder="1" applyAlignment="1">
      <alignment horizontal="center" vertical="center" shrinkToFit="1"/>
    </xf>
    <xf numFmtId="41" fontId="69" fillId="0" borderId="24" xfId="2" applyFont="1" applyFill="1" applyBorder="1" applyAlignment="1">
      <alignment horizontal="center" vertical="center" shrinkToFit="1"/>
    </xf>
    <xf numFmtId="49" fontId="69" fillId="0" borderId="6" xfId="0" applyNumberFormat="1" applyFont="1" applyFill="1" applyBorder="1" applyAlignment="1">
      <alignment horizontal="center" vertical="center"/>
    </xf>
    <xf numFmtId="41" fontId="69" fillId="0" borderId="6" xfId="0" applyNumberFormat="1" applyFont="1" applyFill="1" applyBorder="1" applyAlignment="1">
      <alignment horizontal="center" vertical="center"/>
    </xf>
    <xf numFmtId="41" fontId="69" fillId="0" borderId="9" xfId="0" applyNumberFormat="1" applyFont="1" applyFill="1" applyBorder="1" applyAlignment="1">
      <alignment horizontal="center" vertical="center"/>
    </xf>
    <xf numFmtId="49" fontId="69" fillId="0" borderId="2" xfId="0" applyNumberFormat="1" applyFont="1" applyFill="1" applyBorder="1" applyAlignment="1">
      <alignment horizontal="center" vertical="center"/>
    </xf>
    <xf numFmtId="41" fontId="69" fillId="3" borderId="3" xfId="2" applyFont="1" applyFill="1" applyBorder="1" applyAlignment="1">
      <alignment horizontal="center" vertical="center"/>
    </xf>
    <xf numFmtId="41" fontId="69" fillId="3" borderId="3" xfId="2" applyFont="1" applyFill="1" applyBorder="1" applyAlignment="1">
      <alignment horizontal="right" vertical="center"/>
    </xf>
    <xf numFmtId="41" fontId="69" fillId="3" borderId="3" xfId="2" applyFont="1" applyFill="1" applyBorder="1" applyAlignment="1">
      <alignment horizontal="center" vertical="center"/>
    </xf>
    <xf numFmtId="41" fontId="69" fillId="3" borderId="14" xfId="2" applyFont="1" applyFill="1" applyBorder="1" applyAlignment="1">
      <alignment horizontal="right" vertical="center"/>
    </xf>
    <xf numFmtId="41" fontId="69" fillId="0" borderId="2" xfId="2" applyFont="1" applyBorder="1" applyAlignment="1" applyProtection="1">
      <alignment horizontal="center" vertical="center"/>
      <protection locked="0"/>
    </xf>
    <xf numFmtId="41" fontId="69" fillId="0" borderId="24" xfId="2" applyFont="1" applyBorder="1" applyAlignment="1" applyProtection="1">
      <alignment horizontal="center" vertical="center"/>
      <protection locked="0"/>
    </xf>
    <xf numFmtId="41" fontId="69" fillId="3" borderId="2" xfId="2" applyFont="1" applyFill="1" applyBorder="1" applyAlignment="1">
      <alignment horizontal="center" vertical="center"/>
    </xf>
    <xf numFmtId="41" fontId="69" fillId="3" borderId="2" xfId="2" applyFont="1" applyFill="1" applyBorder="1" applyAlignment="1">
      <alignment horizontal="right" vertical="center"/>
    </xf>
    <xf numFmtId="41" fontId="69" fillId="3" borderId="2" xfId="2" applyFont="1" applyFill="1" applyBorder="1" applyAlignment="1">
      <alignment horizontal="center" vertical="center"/>
    </xf>
    <xf numFmtId="41" fontId="69" fillId="3" borderId="24" xfId="2" applyFont="1" applyFill="1" applyBorder="1" applyAlignment="1">
      <alignment horizontal="right" vertical="center"/>
    </xf>
    <xf numFmtId="41" fontId="69" fillId="0" borderId="2" xfId="2" applyFont="1" applyBorder="1" applyAlignment="1" applyProtection="1">
      <alignment horizontal="center" vertical="center"/>
      <protection locked="0"/>
    </xf>
    <xf numFmtId="41" fontId="69" fillId="3" borderId="2" xfId="2" applyFont="1" applyFill="1" applyBorder="1" applyAlignment="1">
      <alignment horizontal="right" vertical="center"/>
    </xf>
    <xf numFmtId="49" fontId="69" fillId="3" borderId="3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8" fillId="4" borderId="57" xfId="0" applyFont="1" applyFill="1" applyBorder="1" applyAlignment="1">
      <alignment horizontal="center" vertical="center" shrinkToFit="1"/>
    </xf>
    <xf numFmtId="41" fontId="91" fillId="0" borderId="24" xfId="15" applyFont="1" applyBorder="1" applyAlignment="1">
      <alignment horizontal="center" vertical="center" shrinkToFit="1"/>
    </xf>
    <xf numFmtId="41" fontId="91" fillId="0" borderId="3" xfId="15" applyFont="1" applyBorder="1" applyAlignment="1">
      <alignment horizontal="center" vertical="center" shrinkToFit="1"/>
    </xf>
    <xf numFmtId="41" fontId="68" fillId="0" borderId="1" xfId="15" applyFont="1" applyBorder="1" applyAlignment="1">
      <alignment horizontal="center" vertical="center"/>
    </xf>
    <xf numFmtId="0" fontId="68" fillId="0" borderId="75" xfId="0" applyFont="1" applyBorder="1" applyAlignment="1">
      <alignment vertical="center"/>
    </xf>
    <xf numFmtId="41" fontId="91" fillId="0" borderId="14" xfId="15" applyFont="1" applyBorder="1" applyAlignment="1">
      <alignment horizontal="center" vertical="center" shrinkToFit="1"/>
    </xf>
    <xf numFmtId="0" fontId="98" fillId="0" borderId="36" xfId="0" applyFont="1" applyBorder="1" applyAlignment="1">
      <alignment horizontal="center" vertical="center" shrinkToFit="1"/>
    </xf>
    <xf numFmtId="0" fontId="68" fillId="0" borderId="1" xfId="15" applyNumberFormat="1" applyFont="1" applyBorder="1" applyAlignment="1">
      <alignment horizontal="center" vertical="center"/>
    </xf>
    <xf numFmtId="41" fontId="91" fillId="0" borderId="24" xfId="15" applyFont="1" applyBorder="1" applyAlignment="1">
      <alignment horizontal="center" vertical="center"/>
    </xf>
    <xf numFmtId="41" fontId="91" fillId="0" borderId="14" xfId="15" applyFont="1" applyBorder="1" applyAlignment="1">
      <alignment horizontal="center" vertical="center"/>
    </xf>
    <xf numFmtId="0" fontId="68" fillId="0" borderId="17" xfId="0" applyFont="1" applyBorder="1" applyAlignment="1">
      <alignment horizontal="center" vertical="center"/>
    </xf>
    <xf numFmtId="41" fontId="91" fillId="0" borderId="23" xfId="15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41" fontId="65" fillId="0" borderId="0" xfId="0" applyNumberFormat="1" applyFont="1"/>
    <xf numFmtId="0" fontId="65" fillId="0" borderId="0" xfId="0" applyFont="1" applyBorder="1"/>
    <xf numFmtId="0" fontId="85" fillId="0" borderId="0" xfId="0" applyFont="1" applyAlignment="1">
      <alignment vertical="center"/>
    </xf>
    <xf numFmtId="41" fontId="91" fillId="0" borderId="19" xfId="15" applyFont="1" applyBorder="1" applyAlignment="1">
      <alignment horizontal="center" vertical="center"/>
    </xf>
    <xf numFmtId="41" fontId="91" fillId="0" borderId="2" xfId="15" applyFont="1" applyBorder="1" applyAlignment="1">
      <alignment horizontal="center" vertical="center"/>
    </xf>
    <xf numFmtId="41" fontId="91" fillId="0" borderId="23" xfId="15" applyFont="1" applyBorder="1" applyAlignment="1">
      <alignment horizontal="center" vertical="center"/>
    </xf>
    <xf numFmtId="41" fontId="91" fillId="0" borderId="3" xfId="15" applyFont="1" applyBorder="1" applyAlignment="1">
      <alignment horizontal="center" vertical="center"/>
    </xf>
    <xf numFmtId="41" fontId="91" fillId="0" borderId="38" xfId="15" applyFont="1" applyBorder="1" applyAlignment="1">
      <alignment horizontal="center" vertical="center"/>
    </xf>
    <xf numFmtId="41" fontId="91" fillId="0" borderId="2" xfId="15" applyFont="1" applyBorder="1" applyAlignment="1">
      <alignment horizontal="center" vertical="center" shrinkToFit="1"/>
    </xf>
    <xf numFmtId="41" fontId="91" fillId="0" borderId="19" xfId="15" applyFont="1" applyBorder="1" applyAlignment="1">
      <alignment horizontal="center" vertical="center" shrinkToFit="1"/>
    </xf>
    <xf numFmtId="0" fontId="98" fillId="0" borderId="20" xfId="0" applyFont="1" applyBorder="1" applyAlignment="1">
      <alignment horizontal="center" vertical="center" shrinkToFit="1"/>
    </xf>
    <xf numFmtId="41" fontId="91" fillId="4" borderId="69" xfId="15" applyFont="1" applyFill="1" applyBorder="1" applyAlignment="1">
      <alignment horizontal="center" vertical="center" shrinkToFit="1"/>
    </xf>
    <xf numFmtId="41" fontId="91" fillId="4" borderId="9" xfId="15" applyFont="1" applyFill="1" applyBorder="1" applyAlignment="1">
      <alignment horizontal="center" vertical="center" shrinkToFit="1"/>
    </xf>
    <xf numFmtId="41" fontId="91" fillId="4" borderId="6" xfId="15" applyFont="1" applyFill="1" applyBorder="1" applyAlignment="1">
      <alignment horizontal="center" vertical="center" shrinkToFit="1"/>
    </xf>
    <xf numFmtId="41" fontId="91" fillId="4" borderId="18" xfId="15" applyFont="1" applyFill="1" applyBorder="1" applyAlignment="1">
      <alignment horizontal="center" vertical="center" shrinkToFit="1"/>
    </xf>
    <xf numFmtId="41" fontId="91" fillId="4" borderId="75" xfId="15" applyFont="1" applyFill="1" applyBorder="1" applyAlignment="1">
      <alignment horizontal="center" vertical="center" shrinkToFit="1"/>
    </xf>
    <xf numFmtId="41" fontId="91" fillId="4" borderId="1" xfId="15" applyFont="1" applyFill="1" applyBorder="1" applyAlignment="1">
      <alignment horizontal="center" vertical="center" shrinkToFit="1"/>
    </xf>
    <xf numFmtId="41" fontId="91" fillId="4" borderId="17" xfId="15" applyFont="1" applyFill="1" applyBorder="1" applyAlignment="1">
      <alignment horizontal="center" vertical="center" shrinkToFit="1"/>
    </xf>
    <xf numFmtId="0" fontId="119" fillId="3" borderId="19" xfId="0" applyFont="1" applyFill="1" applyBorder="1" applyAlignment="1">
      <alignment horizontal="center" vertical="center"/>
    </xf>
    <xf numFmtId="0" fontId="130" fillId="0" borderId="3" xfId="22" applyFont="1" applyFill="1" applyBorder="1" applyAlignment="1">
      <alignment horizontal="center" vertical="center"/>
    </xf>
    <xf numFmtId="0" fontId="130" fillId="2" borderId="8" xfId="22" applyFont="1" applyFill="1" applyBorder="1" applyAlignment="1">
      <alignment horizontal="center" vertical="center"/>
    </xf>
    <xf numFmtId="0" fontId="119" fillId="0" borderId="51" xfId="0" applyFont="1" applyBorder="1" applyAlignment="1">
      <alignment horizontal="center" vertical="center"/>
    </xf>
    <xf numFmtId="0" fontId="119" fillId="0" borderId="46" xfId="0" applyFont="1" applyBorder="1" applyAlignment="1">
      <alignment horizontal="center" vertical="center"/>
    </xf>
    <xf numFmtId="41" fontId="130" fillId="0" borderId="37" xfId="15" applyNumberFormat="1" applyFont="1" applyFill="1" applyBorder="1" applyAlignment="1">
      <alignment horizontal="center" vertical="center"/>
    </xf>
    <xf numFmtId="0" fontId="130" fillId="0" borderId="2" xfId="22" applyFont="1" applyFill="1" applyBorder="1" applyAlignment="1">
      <alignment horizontal="center" vertical="center"/>
    </xf>
    <xf numFmtId="0" fontId="130" fillId="0" borderId="6" xfId="22" applyFont="1" applyFill="1" applyBorder="1" applyAlignment="1">
      <alignment horizontal="center" vertical="center"/>
    </xf>
    <xf numFmtId="0" fontId="130" fillId="2" borderId="14" xfId="22" applyFont="1" applyFill="1" applyBorder="1" applyAlignment="1">
      <alignment horizontal="center" vertical="center"/>
    </xf>
    <xf numFmtId="0" fontId="130" fillId="2" borderId="38" xfId="22" applyFont="1" applyFill="1" applyBorder="1" applyAlignment="1">
      <alignment horizontal="center" vertical="center"/>
    </xf>
    <xf numFmtId="0" fontId="130" fillId="2" borderId="3" xfId="22" applyFont="1" applyFill="1" applyBorder="1" applyAlignment="1">
      <alignment horizontal="center" vertical="center"/>
    </xf>
    <xf numFmtId="0" fontId="130" fillId="0" borderId="2" xfId="22" applyFont="1" applyBorder="1" applyAlignment="1">
      <alignment horizontal="center" vertical="center" wrapText="1"/>
    </xf>
    <xf numFmtId="0" fontId="130" fillId="0" borderId="9" xfId="22" applyFont="1" applyBorder="1" applyAlignment="1">
      <alignment horizontal="center" vertical="center"/>
    </xf>
    <xf numFmtId="41" fontId="130" fillId="0" borderId="6" xfId="10" applyNumberFormat="1" applyFont="1" applyBorder="1" applyAlignment="1">
      <alignment horizontal="center" vertical="center"/>
    </xf>
    <xf numFmtId="0" fontId="130" fillId="0" borderId="6" xfId="22" applyFont="1" applyBorder="1" applyAlignment="1">
      <alignment horizontal="center" vertical="center"/>
    </xf>
    <xf numFmtId="0" fontId="130" fillId="2" borderId="7" xfId="22" applyFont="1" applyFill="1" applyBorder="1" applyAlignment="1">
      <alignment horizontal="center" vertical="center" wrapText="1"/>
    </xf>
    <xf numFmtId="0" fontId="130" fillId="2" borderId="2" xfId="2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91" fillId="0" borderId="19" xfId="0" applyFont="1" applyBorder="1" applyAlignment="1">
      <alignment horizontal="center" vertical="center"/>
    </xf>
    <xf numFmtId="41" fontId="113" fillId="0" borderId="1" xfId="2" applyFont="1" applyBorder="1" applyAlignment="1">
      <alignment horizontal="center" vertical="center"/>
    </xf>
    <xf numFmtId="41" fontId="113" fillId="0" borderId="2" xfId="2" applyFont="1" applyBorder="1" applyAlignment="1">
      <alignment horizontal="center" vertical="center"/>
    </xf>
    <xf numFmtId="41" fontId="113" fillId="0" borderId="50" xfId="2" applyFont="1" applyBorder="1" applyAlignment="1">
      <alignment horizontal="center" vertical="center"/>
    </xf>
    <xf numFmtId="0" fontId="127" fillId="0" borderId="1" xfId="0" applyFont="1" applyBorder="1" applyAlignment="1">
      <alignment horizontal="center" vertical="center"/>
    </xf>
    <xf numFmtId="41" fontId="113" fillId="0" borderId="13" xfId="2" applyFont="1" applyBorder="1" applyAlignment="1">
      <alignment horizontal="center" vertical="center"/>
    </xf>
    <xf numFmtId="0" fontId="127" fillId="0" borderId="5" xfId="0" applyFont="1" applyBorder="1" applyAlignment="1">
      <alignment horizontal="center" vertical="center"/>
    </xf>
    <xf numFmtId="41" fontId="113" fillId="0" borderId="3" xfId="2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50" xfId="0" applyFont="1" applyBorder="1" applyAlignment="1">
      <alignment horizontal="center" vertical="center"/>
    </xf>
    <xf numFmtId="0" fontId="91" fillId="0" borderId="17" xfId="0" applyFont="1" applyBorder="1" applyAlignment="1">
      <alignment horizontal="center" vertical="center"/>
    </xf>
    <xf numFmtId="0" fontId="91" fillId="0" borderId="103" xfId="0" applyFont="1" applyBorder="1" applyAlignment="1">
      <alignment horizontal="center" vertical="center"/>
    </xf>
    <xf numFmtId="0" fontId="65" fillId="2" borderId="11" xfId="0" applyFont="1" applyFill="1" applyBorder="1" applyAlignment="1">
      <alignment horizontal="center" vertical="center"/>
    </xf>
    <xf numFmtId="0" fontId="65" fillId="2" borderId="7" xfId="0" applyFont="1" applyFill="1" applyBorder="1" applyAlignment="1">
      <alignment horizontal="center" vertical="center" wrapText="1"/>
    </xf>
    <xf numFmtId="41" fontId="65" fillId="2" borderId="7" xfId="2" applyFont="1" applyFill="1" applyBorder="1" applyAlignment="1">
      <alignment horizontal="center" vertical="center"/>
    </xf>
    <xf numFmtId="0" fontId="68" fillId="2" borderId="8" xfId="0" applyFont="1" applyFill="1" applyBorder="1" applyAlignment="1">
      <alignment horizontal="center" vertical="center"/>
    </xf>
    <xf numFmtId="0" fontId="55" fillId="2" borderId="12" xfId="0" applyFont="1" applyFill="1" applyBorder="1" applyAlignment="1">
      <alignment horizontal="center" vertical="center"/>
    </xf>
    <xf numFmtId="179" fontId="80" fillId="0" borderId="33" xfId="15" applyNumberFormat="1" applyFont="1" applyBorder="1" applyAlignment="1">
      <alignment vertical="center"/>
    </xf>
    <xf numFmtId="179" fontId="80" fillId="0" borderId="34" xfId="15" applyNumberFormat="1" applyFont="1" applyBorder="1" applyAlignment="1">
      <alignment vertical="center"/>
    </xf>
    <xf numFmtId="179" fontId="80" fillId="0" borderId="35" xfId="15" applyNumberFormat="1" applyFont="1" applyBorder="1" applyAlignment="1">
      <alignment vertical="center"/>
    </xf>
    <xf numFmtId="179" fontId="89" fillId="0" borderId="33" xfId="15" applyNumberFormat="1" applyFont="1" applyBorder="1" applyAlignment="1">
      <alignment vertical="center"/>
    </xf>
    <xf numFmtId="179" fontId="89" fillId="0" borderId="34" xfId="15" applyNumberFormat="1" applyFont="1" applyBorder="1" applyAlignment="1">
      <alignment vertical="center"/>
    </xf>
    <xf numFmtId="179" fontId="80" fillId="0" borderId="144" xfId="15" applyNumberFormat="1" applyFont="1" applyBorder="1" applyAlignment="1">
      <alignment vertical="center"/>
    </xf>
    <xf numFmtId="179" fontId="89" fillId="0" borderId="29" xfId="15" applyNumberFormat="1" applyFont="1" applyBorder="1" applyAlignment="1">
      <alignment vertical="center"/>
    </xf>
    <xf numFmtId="179" fontId="89" fillId="0" borderId="35" xfId="15" applyNumberFormat="1" applyFont="1" applyBorder="1" applyAlignment="1">
      <alignment vertical="center"/>
    </xf>
    <xf numFmtId="179" fontId="101" fillId="3" borderId="32" xfId="15" applyNumberFormat="1" applyFont="1" applyFill="1" applyBorder="1" applyAlignment="1">
      <alignment horizontal="center" vertical="center"/>
    </xf>
    <xf numFmtId="179" fontId="101" fillId="3" borderId="32" xfId="15" applyNumberFormat="1" applyFont="1" applyFill="1" applyBorder="1" applyAlignment="1">
      <alignment horizontal="center" vertical="center" shrinkToFit="1"/>
    </xf>
    <xf numFmtId="0" fontId="119" fillId="3" borderId="21" xfId="0" applyFont="1" applyFill="1" applyBorder="1" applyAlignment="1">
      <alignment horizontal="center" vertical="center"/>
    </xf>
    <xf numFmtId="0" fontId="115" fillId="0" borderId="0" xfId="0" applyFont="1" applyAlignment="1">
      <alignment vertical="center"/>
    </xf>
    <xf numFmtId="0" fontId="140" fillId="0" borderId="24" xfId="0" applyNumberFormat="1" applyFont="1" applyBorder="1" applyAlignment="1">
      <alignment horizontal="left" vertical="center" wrapText="1"/>
    </xf>
    <xf numFmtId="41" fontId="128" fillId="0" borderId="3" xfId="2" applyFont="1" applyBorder="1" applyAlignment="1">
      <alignment horizontal="center" vertical="center"/>
    </xf>
    <xf numFmtId="0" fontId="127" fillId="0" borderId="23" xfId="0" applyFont="1" applyFill="1" applyBorder="1" applyAlignment="1">
      <alignment horizontal="center" vertical="center"/>
    </xf>
    <xf numFmtId="0" fontId="0" fillId="0" borderId="35" xfId="0" applyBorder="1"/>
    <xf numFmtId="41" fontId="80" fillId="0" borderId="24" xfId="2" applyFont="1" applyBorder="1" applyAlignment="1">
      <alignment horizontal="center" vertical="center"/>
    </xf>
    <xf numFmtId="41" fontId="80" fillId="0" borderId="14" xfId="2" applyFont="1" applyBorder="1" applyAlignment="1">
      <alignment horizontal="center" vertical="center"/>
    </xf>
    <xf numFmtId="41" fontId="80" fillId="0" borderId="226" xfId="2" applyFont="1" applyBorder="1" applyAlignment="1">
      <alignment horizontal="center" vertical="center"/>
    </xf>
    <xf numFmtId="41" fontId="80" fillId="0" borderId="37" xfId="2" applyFont="1" applyBorder="1" applyAlignment="1">
      <alignment horizontal="center" vertical="center"/>
    </xf>
    <xf numFmtId="41" fontId="80" fillId="0" borderId="38" xfId="2" applyFont="1" applyBorder="1" applyAlignment="1">
      <alignment horizontal="center" vertical="center"/>
    </xf>
    <xf numFmtId="41" fontId="113" fillId="0" borderId="140" xfId="2" applyFont="1" applyBorder="1" applyAlignment="1">
      <alignment horizontal="center" vertical="center"/>
    </xf>
    <xf numFmtId="178" fontId="69" fillId="0" borderId="6" xfId="2" applyNumberFormat="1" applyFont="1" applyFill="1" applyBorder="1" applyAlignment="1">
      <alignment horizontal="center" vertical="center"/>
    </xf>
    <xf numFmtId="178" fontId="69" fillId="0" borderId="2" xfId="2" applyNumberFormat="1" applyFont="1" applyBorder="1" applyAlignment="1" applyProtection="1">
      <alignment horizontal="center" vertical="center"/>
      <protection locked="0"/>
    </xf>
    <xf numFmtId="190" fontId="68" fillId="0" borderId="1" xfId="0" applyNumberFormat="1" applyFont="1" applyBorder="1" applyAlignment="1">
      <alignment horizontal="center" vertical="center"/>
    </xf>
    <xf numFmtId="41" fontId="69" fillId="0" borderId="37" xfId="0" applyNumberFormat="1" applyFont="1" applyBorder="1" applyAlignment="1">
      <alignment horizontal="center" vertical="center" wrapText="1"/>
    </xf>
    <xf numFmtId="0" fontId="156" fillId="0" borderId="2" xfId="0" applyFont="1" applyBorder="1" applyAlignment="1">
      <alignment horizontal="center" vertical="center" wrapText="1"/>
    </xf>
    <xf numFmtId="4" fontId="156" fillId="0" borderId="2" xfId="0" applyNumberFormat="1" applyFont="1" applyBorder="1" applyAlignment="1">
      <alignment horizontal="center" vertical="center" wrapText="1"/>
    </xf>
    <xf numFmtId="3" fontId="156" fillId="0" borderId="2" xfId="0" applyNumberFormat="1" applyFont="1" applyBorder="1" applyAlignment="1">
      <alignment horizontal="center" vertical="center" wrapText="1"/>
    </xf>
    <xf numFmtId="0" fontId="156" fillId="0" borderId="6" xfId="0" applyFont="1" applyBorder="1" applyAlignment="1">
      <alignment horizontal="center" vertical="center" wrapText="1"/>
    </xf>
    <xf numFmtId="4" fontId="156" fillId="0" borderId="6" xfId="0" applyNumberFormat="1" applyFont="1" applyBorder="1" applyAlignment="1">
      <alignment horizontal="center" vertical="center" wrapText="1"/>
    </xf>
    <xf numFmtId="0" fontId="135" fillId="0" borderId="73" xfId="0" applyFont="1" applyBorder="1" applyAlignment="1">
      <alignment horizontal="center" vertical="center"/>
    </xf>
    <xf numFmtId="0" fontId="119" fillId="0" borderId="7" xfId="0" applyFont="1" applyBorder="1" applyAlignment="1">
      <alignment horizontal="center" vertical="center"/>
    </xf>
    <xf numFmtId="3" fontId="119" fillId="0" borderId="7" xfId="0" applyNumberFormat="1" applyFont="1" applyBorder="1" applyAlignment="1">
      <alignment horizontal="center" vertical="center"/>
    </xf>
    <xf numFmtId="0" fontId="119" fillId="0" borderId="44" xfId="0" applyFont="1" applyBorder="1" applyAlignment="1">
      <alignment horizontal="center" vertical="center"/>
    </xf>
    <xf numFmtId="0" fontId="156" fillId="0" borderId="151" xfId="0" applyFont="1" applyBorder="1" applyAlignment="1">
      <alignment horizontal="center" vertical="center" wrapText="1"/>
    </xf>
    <xf numFmtId="0" fontId="119" fillId="0" borderId="93" xfId="0" applyFont="1" applyBorder="1" applyAlignment="1">
      <alignment horizontal="center" vertical="center" wrapText="1"/>
    </xf>
    <xf numFmtId="0" fontId="156" fillId="0" borderId="124" xfId="0" applyFont="1" applyBorder="1" applyAlignment="1">
      <alignment horizontal="center" vertical="center" wrapText="1"/>
    </xf>
    <xf numFmtId="0" fontId="156" fillId="0" borderId="50" xfId="0" applyFont="1" applyBorder="1" applyAlignment="1">
      <alignment horizontal="center" vertical="center" wrapText="1"/>
    </xf>
    <xf numFmtId="3" fontId="156" fillId="0" borderId="50" xfId="0" applyNumberFormat="1" applyFont="1" applyBorder="1" applyAlignment="1">
      <alignment horizontal="center" vertical="center" wrapText="1"/>
    </xf>
    <xf numFmtId="41" fontId="80" fillId="2" borderId="57" xfId="2" applyFont="1" applyFill="1" applyBorder="1" applyAlignment="1">
      <alignment horizontal="center" vertical="center" shrinkToFit="1"/>
    </xf>
    <xf numFmtId="41" fontId="80" fillId="2" borderId="58" xfId="2" applyFont="1" applyFill="1" applyBorder="1" applyAlignment="1">
      <alignment horizontal="center" vertical="center" shrinkToFit="1"/>
    </xf>
    <xf numFmtId="41" fontId="80" fillId="2" borderId="6" xfId="2" applyFont="1" applyFill="1" applyBorder="1" applyAlignment="1">
      <alignment horizontal="center" vertical="center" shrinkToFit="1"/>
    </xf>
    <xf numFmtId="41" fontId="80" fillId="2" borderId="59" xfId="2" applyFont="1" applyFill="1" applyBorder="1" applyAlignment="1">
      <alignment horizontal="center" vertical="center" shrinkToFit="1"/>
    </xf>
    <xf numFmtId="41" fontId="80" fillId="2" borderId="72" xfId="2" applyFont="1" applyFill="1" applyBorder="1" applyAlignment="1">
      <alignment horizontal="center" vertical="center" shrinkToFit="1"/>
    </xf>
    <xf numFmtId="41" fontId="80" fillId="0" borderId="57" xfId="2" applyFont="1" applyFill="1" applyBorder="1" applyAlignment="1">
      <alignment horizontal="center" vertical="center" shrinkToFit="1"/>
    </xf>
    <xf numFmtId="41" fontId="80" fillId="0" borderId="6" xfId="2" applyFont="1" applyFill="1" applyBorder="1" applyAlignment="1">
      <alignment horizontal="center" vertical="center" shrinkToFit="1"/>
    </xf>
    <xf numFmtId="41" fontId="80" fillId="0" borderId="72" xfId="2" applyFont="1" applyFill="1" applyBorder="1" applyAlignment="1">
      <alignment horizontal="center" vertical="center" shrinkToFit="1"/>
    </xf>
    <xf numFmtId="41" fontId="80" fillId="23" borderId="12" xfId="2" applyNumberFormat="1" applyFont="1" applyFill="1" applyBorder="1" applyAlignment="1">
      <alignment horizontal="center" vertical="center" shrinkToFit="1"/>
    </xf>
    <xf numFmtId="41" fontId="80" fillId="23" borderId="70" xfId="2" applyNumberFormat="1" applyFont="1" applyFill="1" applyBorder="1" applyAlignment="1">
      <alignment horizontal="center" vertical="center" shrinkToFit="1"/>
    </xf>
    <xf numFmtId="41" fontId="80" fillId="23" borderId="7" xfId="2" applyNumberFormat="1" applyFont="1" applyFill="1" applyBorder="1" applyAlignment="1">
      <alignment horizontal="center" vertical="center" shrinkToFit="1"/>
    </xf>
    <xf numFmtId="41" fontId="80" fillId="23" borderId="32" xfId="2" applyNumberFormat="1" applyFont="1" applyFill="1" applyBorder="1" applyAlignment="1">
      <alignment horizontal="center" vertical="center" shrinkToFit="1"/>
    </xf>
    <xf numFmtId="41" fontId="80" fillId="2" borderId="18" xfId="2" applyFont="1" applyFill="1" applyBorder="1" applyAlignment="1">
      <alignment horizontal="center" vertical="center" shrinkToFit="1"/>
    </xf>
    <xf numFmtId="41" fontId="80" fillId="2" borderId="132" xfId="2" applyFont="1" applyFill="1" applyBorder="1" applyAlignment="1">
      <alignment horizontal="center" vertical="center" shrinkToFit="1"/>
    </xf>
    <xf numFmtId="41" fontId="80" fillId="2" borderId="133" xfId="2" applyFont="1" applyFill="1" applyBorder="1" applyAlignment="1">
      <alignment horizontal="center" vertical="center" shrinkToFit="1"/>
    </xf>
    <xf numFmtId="41" fontId="80" fillId="2" borderId="134" xfId="2" applyFont="1" applyFill="1" applyBorder="1" applyAlignment="1">
      <alignment horizontal="center" vertical="center" shrinkToFit="1"/>
    </xf>
    <xf numFmtId="41" fontId="80" fillId="0" borderId="20" xfId="2" applyFont="1" applyFill="1" applyBorder="1" applyAlignment="1">
      <alignment horizontal="center" vertical="center" shrinkToFit="1"/>
    </xf>
    <xf numFmtId="41" fontId="80" fillId="2" borderId="19" xfId="2" applyFont="1" applyFill="1" applyBorder="1" applyAlignment="1">
      <alignment horizontal="center" vertical="center" shrinkToFit="1"/>
    </xf>
    <xf numFmtId="41" fontId="80" fillId="0" borderId="2" xfId="2" applyFont="1" applyFill="1" applyBorder="1" applyAlignment="1">
      <alignment horizontal="center" vertical="center" shrinkToFit="1"/>
    </xf>
    <xf numFmtId="41" fontId="80" fillId="0" borderId="24" xfId="2" applyFont="1" applyFill="1" applyBorder="1" applyAlignment="1">
      <alignment horizontal="center" vertical="center" shrinkToFit="1"/>
    </xf>
    <xf numFmtId="41" fontId="80" fillId="0" borderId="126" xfId="2" applyFont="1" applyFill="1" applyBorder="1" applyAlignment="1">
      <alignment horizontal="center" vertical="center" shrinkToFit="1"/>
    </xf>
    <xf numFmtId="41" fontId="80" fillId="23" borderId="209" xfId="2" applyFont="1" applyFill="1" applyBorder="1" applyAlignment="1">
      <alignment horizontal="center" vertical="center" shrinkToFit="1"/>
    </xf>
    <xf numFmtId="41" fontId="80" fillId="23" borderId="108" xfId="2" applyFont="1" applyFill="1" applyBorder="1" applyAlignment="1">
      <alignment horizontal="center" vertical="center" shrinkToFit="1"/>
    </xf>
    <xf numFmtId="41" fontId="80" fillId="23" borderId="109" xfId="2" applyFont="1" applyFill="1" applyBorder="1" applyAlignment="1">
      <alignment horizontal="center" vertical="center" shrinkToFit="1"/>
    </xf>
    <xf numFmtId="41" fontId="80" fillId="23" borderId="217" xfId="2" applyFont="1" applyFill="1" applyBorder="1" applyAlignment="1">
      <alignment horizontal="center" vertical="center" shrinkToFit="1"/>
    </xf>
    <xf numFmtId="41" fontId="80" fillId="23" borderId="201" xfId="2" applyFont="1" applyFill="1" applyBorder="1" applyAlignment="1">
      <alignment horizontal="center" vertical="center" shrinkToFit="1"/>
    </xf>
    <xf numFmtId="178" fontId="130" fillId="0" borderId="6" xfId="10" applyNumberFormat="1" applyFont="1" applyBorder="1" applyAlignment="1">
      <alignment horizontal="center" vertical="center"/>
    </xf>
    <xf numFmtId="178" fontId="130" fillId="0" borderId="2" xfId="10" applyNumberFormat="1" applyFont="1" applyBorder="1" applyAlignment="1">
      <alignment horizontal="center" vertical="center"/>
    </xf>
    <xf numFmtId="180" fontId="130" fillId="0" borderId="2" xfId="22" applyNumberFormat="1" applyFont="1" applyBorder="1" applyAlignment="1" applyProtection="1">
      <alignment vertical="center" shrinkToFit="1"/>
    </xf>
    <xf numFmtId="180" fontId="130" fillId="0" borderId="2" xfId="22" applyNumberFormat="1" applyFont="1" applyBorder="1" applyAlignment="1">
      <alignment vertical="center" shrinkToFit="1"/>
    </xf>
    <xf numFmtId="178" fontId="130" fillId="0" borderId="5" xfId="10" applyNumberFormat="1" applyFont="1" applyBorder="1" applyAlignment="1">
      <alignment horizontal="center" vertical="center"/>
    </xf>
    <xf numFmtId="180" fontId="130" fillId="0" borderId="5" xfId="22" applyNumberFormat="1" applyFont="1" applyBorder="1" applyAlignment="1">
      <alignment vertical="center" shrinkToFit="1"/>
    </xf>
    <xf numFmtId="179" fontId="130" fillId="0" borderId="24" xfId="15" applyNumberFormat="1" applyFont="1" applyFill="1" applyBorder="1" applyAlignment="1">
      <alignment horizontal="center" vertical="center"/>
    </xf>
    <xf numFmtId="0" fontId="157" fillId="0" borderId="0" xfId="0" applyFont="1" applyAlignment="1">
      <alignment horizontal="left" vertical="center"/>
    </xf>
    <xf numFmtId="0" fontId="65" fillId="0" borderId="0" xfId="0" applyFont="1" applyAlignment="1">
      <alignment vertical="center"/>
    </xf>
    <xf numFmtId="0" fontId="100" fillId="2" borderId="11" xfId="0" applyFont="1" applyFill="1" applyBorder="1" applyAlignment="1">
      <alignment horizontal="center" vertical="center" wrapText="1"/>
    </xf>
    <xf numFmtId="0" fontId="91" fillId="3" borderId="17" xfId="0" applyFont="1" applyFill="1" applyBorder="1" applyAlignment="1">
      <alignment horizontal="center" vertical="center"/>
    </xf>
    <xf numFmtId="41" fontId="91" fillId="4" borderId="1" xfId="2" applyFont="1" applyFill="1" applyBorder="1" applyAlignment="1">
      <alignment horizontal="center" vertical="center"/>
    </xf>
    <xf numFmtId="41" fontId="91" fillId="4" borderId="75" xfId="2" applyFont="1" applyFill="1" applyBorder="1" applyAlignment="1">
      <alignment horizontal="center" vertical="center"/>
    </xf>
    <xf numFmtId="0" fontId="91" fillId="3" borderId="19" xfId="0" applyFont="1" applyFill="1" applyBorder="1" applyAlignment="1">
      <alignment horizontal="center" vertical="center"/>
    </xf>
    <xf numFmtId="41" fontId="91" fillId="4" borderId="2" xfId="2" applyFont="1" applyFill="1" applyBorder="1" applyAlignment="1">
      <alignment horizontal="center" vertical="center"/>
    </xf>
    <xf numFmtId="0" fontId="91" fillId="3" borderId="21" xfId="0" applyFont="1" applyFill="1" applyBorder="1" applyAlignment="1">
      <alignment horizontal="center" vertical="center"/>
    </xf>
    <xf numFmtId="41" fontId="91" fillId="4" borderId="5" xfId="2" applyFont="1" applyFill="1" applyBorder="1" applyAlignment="1">
      <alignment horizontal="center" vertical="center"/>
    </xf>
    <xf numFmtId="0" fontId="91" fillId="3" borderId="18" xfId="0" applyFont="1" applyFill="1" applyBorder="1" applyAlignment="1">
      <alignment horizontal="center" vertical="center"/>
    </xf>
    <xf numFmtId="0" fontId="91" fillId="3" borderId="23" xfId="0" applyFont="1" applyFill="1" applyBorder="1" applyAlignment="1">
      <alignment horizontal="center" vertical="center"/>
    </xf>
    <xf numFmtId="41" fontId="91" fillId="4" borderId="3" xfId="2" applyFont="1" applyFill="1" applyBorder="1" applyAlignment="1">
      <alignment horizontal="center" vertical="center"/>
    </xf>
    <xf numFmtId="41" fontId="80" fillId="0" borderId="1" xfId="2" applyFont="1" applyFill="1" applyBorder="1" applyAlignment="1">
      <alignment horizontal="center" vertical="center"/>
    </xf>
    <xf numFmtId="41" fontId="69" fillId="0" borderId="2" xfId="15" applyFont="1" applyFill="1" applyBorder="1" applyAlignment="1">
      <alignment horizontal="center" vertical="center"/>
    </xf>
    <xf numFmtId="41" fontId="80" fillId="0" borderId="3" xfId="2" applyFont="1" applyFill="1" applyBorder="1" applyAlignment="1">
      <alignment horizontal="center" vertical="center"/>
    </xf>
    <xf numFmtId="41" fontId="69" fillId="0" borderId="3" xfId="15" applyFont="1" applyFill="1" applyBorder="1" applyAlignment="1">
      <alignment horizontal="center" vertical="center"/>
    </xf>
    <xf numFmtId="41" fontId="80" fillId="0" borderId="6" xfId="2" applyFont="1" applyFill="1" applyBorder="1" applyAlignment="1">
      <alignment horizontal="center" vertical="center"/>
    </xf>
    <xf numFmtId="41" fontId="80" fillId="0" borderId="50" xfId="2" applyFont="1" applyFill="1" applyBorder="1" applyAlignment="1">
      <alignment horizontal="center" vertical="center"/>
    </xf>
    <xf numFmtId="41" fontId="115" fillId="0" borderId="0" xfId="2" applyFont="1"/>
    <xf numFmtId="41" fontId="69" fillId="0" borderId="2" xfId="2" applyNumberFormat="1" applyFont="1" applyFill="1" applyBorder="1" applyAlignment="1">
      <alignment horizontal="center" vertical="center" shrinkToFit="1"/>
    </xf>
    <xf numFmtId="41" fontId="69" fillId="0" borderId="24" xfId="2" applyNumberFormat="1" applyFont="1" applyFill="1" applyBorder="1" applyAlignment="1">
      <alignment horizontal="center" vertical="center" shrinkToFit="1"/>
    </xf>
    <xf numFmtId="41" fontId="130" fillId="0" borderId="72" xfId="22" applyNumberFormat="1" applyFont="1" applyFill="1" applyBorder="1" applyAlignment="1">
      <alignment horizontal="center" vertical="center"/>
    </xf>
    <xf numFmtId="41" fontId="130" fillId="0" borderId="38" xfId="15" applyNumberFormat="1" applyFont="1" applyFill="1" applyBorder="1" applyAlignment="1">
      <alignment horizontal="center" vertical="center"/>
    </xf>
    <xf numFmtId="179" fontId="130" fillId="0" borderId="14" xfId="15" applyNumberFormat="1" applyFont="1" applyFill="1" applyBorder="1" applyAlignment="1">
      <alignment horizontal="center" vertical="center"/>
    </xf>
    <xf numFmtId="41" fontId="130" fillId="0" borderId="91" xfId="22" applyNumberFormat="1" applyFont="1" applyFill="1" applyBorder="1" applyAlignment="1">
      <alignment horizontal="center" vertical="center"/>
    </xf>
    <xf numFmtId="0" fontId="68" fillId="0" borderId="75" xfId="0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0" fontId="115" fillId="0" borderId="35" xfId="0" applyFont="1" applyBorder="1"/>
    <xf numFmtId="41" fontId="139" fillId="0" borderId="0" xfId="0" applyNumberFormat="1" applyFont="1"/>
    <xf numFmtId="0" fontId="139" fillId="0" borderId="0" xfId="0" applyFont="1"/>
    <xf numFmtId="0" fontId="142" fillId="0" borderId="0" xfId="0" applyFont="1" applyAlignment="1"/>
    <xf numFmtId="41" fontId="80" fillId="0" borderId="37" xfId="15" applyFont="1" applyBorder="1" applyAlignment="1">
      <alignment horizontal="center" vertical="center"/>
    </xf>
    <xf numFmtId="41" fontId="80" fillId="0" borderId="2" xfId="15" applyFont="1" applyBorder="1" applyAlignment="1">
      <alignment horizontal="center" vertical="center"/>
    </xf>
    <xf numFmtId="0" fontId="80" fillId="0" borderId="23" xfId="0" applyFont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100" fillId="2" borderId="8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41" fontId="80" fillId="0" borderId="23" xfId="15" applyFont="1" applyBorder="1" applyAlignment="1">
      <alignment horizontal="center" vertical="center"/>
    </xf>
    <xf numFmtId="0" fontId="80" fillId="3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56" fillId="3" borderId="25" xfId="0" applyFont="1" applyFill="1" applyBorder="1" applyAlignment="1">
      <alignment horizontal="center" vertical="center"/>
    </xf>
    <xf numFmtId="0" fontId="56" fillId="3" borderId="26" xfId="0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100" fillId="2" borderId="42" xfId="0" applyFont="1" applyFill="1" applyBorder="1" applyAlignment="1">
      <alignment horizontal="center" vertical="center"/>
    </xf>
    <xf numFmtId="41" fontId="68" fillId="0" borderId="2" xfId="15" applyFont="1" applyFill="1" applyBorder="1" applyAlignment="1">
      <alignment horizontal="center" vertical="center"/>
    </xf>
    <xf numFmtId="0" fontId="130" fillId="2" borderId="1" xfId="22" applyFont="1" applyFill="1" applyBorder="1" applyAlignment="1">
      <alignment horizontal="center" vertical="center"/>
    </xf>
    <xf numFmtId="0" fontId="130" fillId="0" borderId="2" xfId="22" applyFont="1" applyBorder="1" applyAlignment="1">
      <alignment horizontal="center" vertical="center"/>
    </xf>
    <xf numFmtId="0" fontId="130" fillId="0" borderId="5" xfId="22" applyFont="1" applyBorder="1" applyAlignment="1">
      <alignment horizontal="center" vertical="center"/>
    </xf>
    <xf numFmtId="0" fontId="130" fillId="2" borderId="7" xfId="22" applyFont="1" applyFill="1" applyBorder="1" applyAlignment="1">
      <alignment horizontal="center" vertical="center"/>
    </xf>
    <xf numFmtId="0" fontId="37" fillId="3" borderId="7" xfId="22" applyFill="1" applyBorder="1" applyAlignment="1">
      <alignment horizontal="center" vertical="center"/>
    </xf>
    <xf numFmtId="41" fontId="80" fillId="0" borderId="132" xfId="15" applyFont="1" applyBorder="1" applyAlignment="1">
      <alignment horizontal="center" vertical="center"/>
    </xf>
    <xf numFmtId="41" fontId="80" fillId="0" borderId="133" xfId="15" applyFont="1" applyBorder="1" applyAlignment="1">
      <alignment horizontal="center" vertical="center"/>
    </xf>
    <xf numFmtId="41" fontId="71" fillId="0" borderId="0" xfId="15" applyFont="1" applyBorder="1" applyAlignment="1">
      <alignment vertical="center"/>
    </xf>
    <xf numFmtId="41" fontId="80" fillId="0" borderId="24" xfId="15" applyFont="1" applyBorder="1" applyAlignment="1">
      <alignment horizontal="center" vertical="center"/>
    </xf>
    <xf numFmtId="41" fontId="80" fillId="0" borderId="14" xfId="15" applyFont="1" applyBorder="1" applyAlignment="1">
      <alignment horizontal="center" vertical="center"/>
    </xf>
    <xf numFmtId="41" fontId="80" fillId="0" borderId="226" xfId="15" applyFont="1" applyBorder="1" applyAlignment="1">
      <alignment horizontal="center" vertical="center"/>
    </xf>
    <xf numFmtId="41" fontId="80" fillId="0" borderId="19" xfId="15" applyFont="1" applyBorder="1" applyAlignment="1">
      <alignment horizontal="center" vertical="center"/>
    </xf>
    <xf numFmtId="41" fontId="80" fillId="0" borderId="96" xfId="15" applyFont="1" applyBorder="1" applyAlignment="1">
      <alignment horizontal="center" vertical="center"/>
    </xf>
    <xf numFmtId="41" fontId="80" fillId="0" borderId="97" xfId="15" applyFont="1" applyBorder="1" applyAlignment="1">
      <alignment horizontal="center" vertical="center"/>
    </xf>
    <xf numFmtId="41" fontId="80" fillId="0" borderId="38" xfId="15" applyFont="1" applyBorder="1" applyAlignment="1">
      <alignment horizontal="center" vertical="center"/>
    </xf>
    <xf numFmtId="41" fontId="80" fillId="0" borderId="137" xfId="15" applyFont="1" applyBorder="1" applyAlignment="1">
      <alignment horizontal="center" vertical="center"/>
    </xf>
    <xf numFmtId="41" fontId="80" fillId="0" borderId="138" xfId="15" applyFont="1" applyBorder="1" applyAlignment="1">
      <alignment horizontal="center" vertical="center"/>
    </xf>
    <xf numFmtId="41" fontId="80" fillId="0" borderId="140" xfId="15" applyFont="1" applyBorder="1" applyAlignment="1">
      <alignment horizontal="center" vertical="center"/>
    </xf>
    <xf numFmtId="41" fontId="80" fillId="0" borderId="9" xfId="15" applyFont="1" applyBorder="1" applyAlignment="1">
      <alignment horizontal="center" vertical="center" wrapText="1"/>
    </xf>
    <xf numFmtId="41" fontId="91" fillId="0" borderId="24" xfId="15" applyFont="1" applyBorder="1" applyAlignment="1">
      <alignment horizontal="right" vertical="center"/>
    </xf>
    <xf numFmtId="41" fontId="91" fillId="5" borderId="24" xfId="15" applyFont="1" applyFill="1" applyBorder="1" applyAlignment="1">
      <alignment horizontal="right" vertical="center"/>
    </xf>
    <xf numFmtId="41" fontId="91" fillId="13" borderId="24" xfId="15" applyFont="1" applyFill="1" applyBorder="1" applyAlignment="1">
      <alignment horizontal="right" vertical="center"/>
    </xf>
    <xf numFmtId="41" fontId="37" fillId="0" borderId="41" xfId="15" applyFont="1" applyBorder="1" applyAlignment="1">
      <alignment horizontal="right" vertical="center"/>
    </xf>
    <xf numFmtId="41" fontId="136" fillId="0" borderId="14" xfId="15" applyFont="1" applyBorder="1" applyAlignment="1">
      <alignment horizontal="right" vertical="center"/>
    </xf>
    <xf numFmtId="0" fontId="0" fillId="0" borderId="152" xfId="0" applyBorder="1"/>
    <xf numFmtId="43" fontId="65" fillId="0" borderId="0" xfId="0" applyNumberFormat="1" applyFont="1"/>
    <xf numFmtId="0" fontId="87" fillId="3" borderId="3" xfId="0" applyFont="1" applyFill="1" applyBorder="1" applyAlignment="1">
      <alignment horizontal="center" vertical="center"/>
    </xf>
    <xf numFmtId="0" fontId="87" fillId="2" borderId="62" xfId="0" applyFont="1" applyFill="1" applyBorder="1" applyAlignment="1">
      <alignment horizontal="center" vertical="center"/>
    </xf>
    <xf numFmtId="41" fontId="144" fillId="2" borderId="6" xfId="2" applyFont="1" applyFill="1" applyBorder="1" applyAlignment="1">
      <alignment vertical="center"/>
    </xf>
    <xf numFmtId="41" fontId="89" fillId="2" borderId="6" xfId="2" applyFont="1" applyFill="1" applyBorder="1" applyAlignment="1">
      <alignment vertical="center"/>
    </xf>
    <xf numFmtId="41" fontId="89" fillId="2" borderId="59" xfId="2" applyFont="1" applyFill="1" applyBorder="1" applyAlignment="1">
      <alignment vertical="center"/>
    </xf>
    <xf numFmtId="41" fontId="89" fillId="2" borderId="93" xfId="2" applyFont="1" applyFill="1" applyBorder="1" applyAlignment="1">
      <alignment vertical="center"/>
    </xf>
    <xf numFmtId="41" fontId="65" fillId="0" borderId="0" xfId="0" applyNumberFormat="1" applyFont="1" applyFill="1"/>
    <xf numFmtId="0" fontId="87" fillId="0" borderId="63" xfId="0" applyFont="1" applyBorder="1" applyAlignment="1">
      <alignment horizontal="center" vertical="center"/>
    </xf>
    <xf numFmtId="41" fontId="89" fillId="0" borderId="2" xfId="2" applyFont="1" applyBorder="1" applyAlignment="1">
      <alignment vertical="center"/>
    </xf>
    <xf numFmtId="0" fontId="87" fillId="0" borderId="64" xfId="0" applyFont="1" applyBorder="1" applyAlignment="1">
      <alignment horizontal="center" vertical="center"/>
    </xf>
    <xf numFmtId="41" fontId="89" fillId="0" borderId="50" xfId="2" applyFont="1" applyBorder="1" applyAlignment="1">
      <alignment vertical="center"/>
    </xf>
    <xf numFmtId="41" fontId="89" fillId="0" borderId="118" xfId="2" applyFont="1" applyBorder="1" applyAlignment="1">
      <alignment vertical="center"/>
    </xf>
    <xf numFmtId="41" fontId="80" fillId="0" borderId="2" xfId="15" applyFont="1" applyBorder="1" applyAlignment="1">
      <alignment horizontal="center" vertical="center"/>
    </xf>
    <xf numFmtId="41" fontId="69" fillId="0" borderId="15" xfId="2" applyFont="1" applyFill="1" applyBorder="1" applyAlignment="1">
      <alignment horizontal="center" vertical="center" shrinkToFit="1"/>
    </xf>
    <xf numFmtId="0" fontId="85" fillId="0" borderId="0" xfId="0" applyFont="1" applyAlignment="1">
      <alignment horizontal="left" vertical="center"/>
    </xf>
    <xf numFmtId="177" fontId="119" fillId="0" borderId="7" xfId="0" applyNumberFormat="1" applyFont="1" applyBorder="1" applyAlignment="1">
      <alignment horizontal="center" vertical="center"/>
    </xf>
    <xf numFmtId="0" fontId="130" fillId="0" borderId="35" xfId="0" applyFont="1" applyBorder="1"/>
    <xf numFmtId="0" fontId="0" fillId="20" borderId="0" xfId="0" applyFill="1"/>
    <xf numFmtId="0" fontId="41" fillId="20" borderId="0" xfId="0" applyFont="1" applyFill="1"/>
    <xf numFmtId="0" fontId="45" fillId="20" borderId="0" xfId="0" applyFont="1" applyFill="1"/>
    <xf numFmtId="0" fontId="39" fillId="20" borderId="0" xfId="0" applyFont="1" applyFill="1"/>
    <xf numFmtId="41" fontId="80" fillId="0" borderId="23" xfId="15" applyFont="1" applyBorder="1" applyAlignment="1">
      <alignment horizontal="center" vertical="center"/>
    </xf>
    <xf numFmtId="41" fontId="80" fillId="0" borderId="153" xfId="15" applyFont="1" applyBorder="1" applyAlignment="1">
      <alignment horizontal="center" vertical="center"/>
    </xf>
    <xf numFmtId="41" fontId="128" fillId="0" borderId="1" xfId="2" applyFont="1" applyFill="1" applyBorder="1" applyAlignment="1">
      <alignment horizontal="center" vertical="center" shrinkToFit="1"/>
    </xf>
    <xf numFmtId="41" fontId="89" fillId="3" borderId="1" xfId="15" applyNumberFormat="1" applyFont="1" applyFill="1" applyBorder="1" applyAlignment="1">
      <alignment horizontal="center" vertical="center" wrapText="1"/>
    </xf>
    <xf numFmtId="41" fontId="89" fillId="0" borderId="30" xfId="15" applyNumberFormat="1" applyFont="1" applyBorder="1" applyAlignment="1">
      <alignment horizontal="center" vertical="center" wrapText="1"/>
    </xf>
    <xf numFmtId="41" fontId="89" fillId="0" borderId="31" xfId="15" applyNumberFormat="1" applyFont="1" applyBorder="1" applyAlignment="1">
      <alignment horizontal="center" vertical="center" wrapText="1"/>
    </xf>
    <xf numFmtId="41" fontId="89" fillId="0" borderId="2" xfId="15" applyNumberFormat="1" applyFont="1" applyBorder="1" applyAlignment="1">
      <alignment horizontal="center" vertical="center"/>
    </xf>
    <xf numFmtId="41" fontId="89" fillId="0" borderId="5" xfId="15" applyNumberFormat="1" applyFont="1" applyBorder="1" applyAlignment="1">
      <alignment horizontal="center" vertical="center"/>
    </xf>
    <xf numFmtId="41" fontId="68" fillId="2" borderId="91" xfId="15" applyNumberFormat="1" applyFont="1" applyFill="1" applyBorder="1" applyAlignment="1">
      <alignment vertical="center" shrinkToFit="1"/>
    </xf>
    <xf numFmtId="41" fontId="68" fillId="2" borderId="1" xfId="15" applyNumberFormat="1" applyFont="1" applyFill="1" applyBorder="1" applyAlignment="1">
      <alignment vertical="center" shrinkToFit="1"/>
    </xf>
    <xf numFmtId="41" fontId="68" fillId="17" borderId="1" xfId="15" applyNumberFormat="1" applyFont="1" applyFill="1" applyBorder="1" applyAlignment="1">
      <alignment vertical="center" shrinkToFit="1"/>
    </xf>
    <xf numFmtId="41" fontId="68" fillId="17" borderId="2" xfId="15" applyNumberFormat="1" applyFont="1" applyFill="1" applyBorder="1" applyAlignment="1">
      <alignment vertical="center" shrinkToFit="1"/>
    </xf>
    <xf numFmtId="41" fontId="68" fillId="0" borderId="37" xfId="15" applyNumberFormat="1" applyFont="1" applyBorder="1" applyAlignment="1">
      <alignment vertical="center" shrinkToFit="1"/>
    </xf>
    <xf numFmtId="41" fontId="68" fillId="0" borderId="2" xfId="15" applyNumberFormat="1" applyFont="1" applyBorder="1" applyAlignment="1">
      <alignment vertical="center" shrinkToFit="1"/>
    </xf>
    <xf numFmtId="41" fontId="68" fillId="0" borderId="0" xfId="15" applyNumberFormat="1" applyFont="1" applyBorder="1" applyAlignment="1">
      <alignment vertical="center"/>
    </xf>
    <xf numFmtId="41" fontId="68" fillId="0" borderId="86" xfId="15" applyNumberFormat="1" applyFont="1" applyBorder="1" applyAlignment="1">
      <alignment vertical="center" shrinkToFit="1"/>
    </xf>
    <xf numFmtId="41" fontId="68" fillId="0" borderId="5" xfId="15" applyNumberFormat="1" applyFont="1" applyBorder="1" applyAlignment="1">
      <alignment vertical="center" shrinkToFit="1"/>
    </xf>
    <xf numFmtId="41" fontId="160" fillId="0" borderId="38" xfId="15" applyNumberFormat="1" applyFont="1" applyBorder="1" applyAlignment="1">
      <alignment vertical="center" shrinkToFit="1"/>
    </xf>
    <xf numFmtId="41" fontId="68" fillId="0" borderId="3" xfId="15" applyNumberFormat="1" applyFont="1" applyBorder="1" applyAlignment="1">
      <alignment vertical="center" shrinkToFit="1"/>
    </xf>
    <xf numFmtId="43" fontId="68" fillId="17" borderId="24" xfId="15" applyNumberFormat="1" applyFont="1" applyFill="1" applyBorder="1" applyAlignment="1">
      <alignment vertical="center" shrinkToFit="1"/>
    </xf>
    <xf numFmtId="196" fontId="68" fillId="0" borderId="2" xfId="15" applyNumberFormat="1" applyFont="1" applyBorder="1" applyAlignment="1">
      <alignment vertical="center" shrinkToFit="1"/>
    </xf>
    <xf numFmtId="196" fontId="68" fillId="0" borderId="3" xfId="15" applyNumberFormat="1" applyFont="1" applyBorder="1" applyAlignment="1">
      <alignment vertical="center" shrinkToFit="1"/>
    </xf>
    <xf numFmtId="196" fontId="89" fillId="0" borderId="2" xfId="15" applyNumberFormat="1" applyFont="1" applyBorder="1" applyAlignment="1">
      <alignment horizontal="center" vertical="center"/>
    </xf>
    <xf numFmtId="196" fontId="89" fillId="0" borderId="3" xfId="15" applyNumberFormat="1" applyFont="1" applyBorder="1" applyAlignment="1">
      <alignment horizontal="center" vertical="center"/>
    </xf>
    <xf numFmtId="0" fontId="85" fillId="0" borderId="0" xfId="0" applyFont="1" applyFill="1"/>
    <xf numFmtId="0" fontId="94" fillId="0" borderId="0" xfId="0" applyFont="1" applyFill="1"/>
    <xf numFmtId="0" fontId="136" fillId="0" borderId="0" xfId="0" applyFont="1" applyFill="1"/>
    <xf numFmtId="0" fontId="94" fillId="0" borderId="0" xfId="0" applyFont="1" applyFill="1" applyAlignment="1">
      <alignment horizontal="center"/>
    </xf>
    <xf numFmtId="0" fontId="69" fillId="0" borderId="0" xfId="0" applyFont="1" applyFill="1"/>
    <xf numFmtId="41" fontId="69" fillId="0" borderId="19" xfId="15" applyFont="1" applyFill="1" applyBorder="1" applyAlignment="1">
      <alignment horizontal="center" vertical="center"/>
    </xf>
    <xf numFmtId="41" fontId="69" fillId="0" borderId="23" xfId="15" applyFont="1" applyFill="1" applyBorder="1" applyAlignment="1">
      <alignment horizontal="center" vertical="center"/>
    </xf>
    <xf numFmtId="41" fontId="104" fillId="24" borderId="11" xfId="15" applyFont="1" applyFill="1" applyBorder="1" applyAlignment="1">
      <alignment horizontal="center" vertical="center"/>
    </xf>
    <xf numFmtId="41" fontId="104" fillId="24" borderId="7" xfId="15" applyFont="1" applyFill="1" applyBorder="1" applyAlignment="1">
      <alignment horizontal="center" vertical="center"/>
    </xf>
    <xf numFmtId="41" fontId="104" fillId="24" borderId="8" xfId="15" applyFont="1" applyFill="1" applyBorder="1" applyAlignment="1">
      <alignment horizontal="center" vertical="center"/>
    </xf>
    <xf numFmtId="41" fontId="69" fillId="21" borderId="17" xfId="15" applyFont="1" applyFill="1" applyBorder="1" applyAlignment="1">
      <alignment horizontal="center" vertical="center"/>
    </xf>
    <xf numFmtId="41" fontId="69" fillId="21" borderId="1" xfId="15" applyFont="1" applyFill="1" applyBorder="1" applyAlignment="1">
      <alignment horizontal="right" vertical="center"/>
    </xf>
    <xf numFmtId="41" fontId="69" fillId="21" borderId="75" xfId="15" applyFont="1" applyFill="1" applyBorder="1" applyAlignment="1">
      <alignment horizontal="right" vertical="center"/>
    </xf>
    <xf numFmtId="41" fontId="113" fillId="2" borderId="20" xfId="15" applyFont="1" applyFill="1" applyBorder="1" applyAlignment="1">
      <alignment horizontal="center" vertical="center" shrinkToFit="1"/>
    </xf>
    <xf numFmtId="41" fontId="113" fillId="2" borderId="37" xfId="15" applyFont="1" applyFill="1" applyBorder="1" applyAlignment="1">
      <alignment horizontal="center" vertical="center" shrinkToFit="1"/>
    </xf>
    <xf numFmtId="41" fontId="113" fillId="17" borderId="2" xfId="15" applyFont="1" applyFill="1" applyBorder="1" applyAlignment="1">
      <alignment horizontal="center" vertical="center" shrinkToFit="1"/>
    </xf>
    <xf numFmtId="41" fontId="113" fillId="12" borderId="2" xfId="15" applyFont="1" applyFill="1" applyBorder="1" applyAlignment="1">
      <alignment vertical="center"/>
    </xf>
    <xf numFmtId="41" fontId="113" fillId="2" borderId="2" xfId="15" applyFont="1" applyFill="1" applyBorder="1" applyAlignment="1">
      <alignment horizontal="center" vertical="center" shrinkToFit="1"/>
    </xf>
    <xf numFmtId="41" fontId="113" fillId="2" borderId="34" xfId="15" applyFont="1" applyFill="1" applyBorder="1" applyAlignment="1">
      <alignment horizontal="center" vertical="center" shrinkToFit="1"/>
    </xf>
    <xf numFmtId="41" fontId="113" fillId="0" borderId="20" xfId="2" applyNumberFormat="1" applyFont="1" applyFill="1" applyBorder="1" applyAlignment="1">
      <alignment horizontal="center" vertical="center" shrinkToFit="1"/>
    </xf>
    <xf numFmtId="41" fontId="113" fillId="24" borderId="37" xfId="2" applyNumberFormat="1" applyFont="1" applyFill="1" applyBorder="1" applyAlignment="1">
      <alignment horizontal="center" vertical="center" shrinkToFit="1"/>
    </xf>
    <xf numFmtId="41" fontId="113" fillId="0" borderId="2" xfId="15" applyFont="1" applyFill="1" applyBorder="1" applyAlignment="1">
      <alignment horizontal="center" vertical="center" shrinkToFit="1"/>
    </xf>
    <xf numFmtId="41" fontId="113" fillId="0" borderId="85" xfId="2" applyNumberFormat="1" applyFont="1" applyFill="1" applyBorder="1" applyAlignment="1">
      <alignment horizontal="center" vertical="center" shrinkToFit="1"/>
    </xf>
    <xf numFmtId="41" fontId="113" fillId="24" borderId="86" xfId="2" applyNumberFormat="1" applyFont="1" applyFill="1" applyBorder="1" applyAlignment="1">
      <alignment horizontal="center" vertical="center" shrinkToFit="1"/>
    </xf>
    <xf numFmtId="41" fontId="113" fillId="0" borderId="20" xfId="2" applyFont="1" applyBorder="1" applyAlignment="1">
      <alignment horizontal="center" vertical="center" shrinkToFit="1"/>
    </xf>
    <xf numFmtId="41" fontId="113" fillId="2" borderId="37" xfId="2" applyFont="1" applyFill="1" applyBorder="1" applyAlignment="1">
      <alignment horizontal="center" vertical="center" shrinkToFit="1"/>
    </xf>
    <xf numFmtId="41" fontId="113" fillId="0" borderId="2" xfId="15" applyFont="1" applyBorder="1" applyAlignment="1">
      <alignment horizontal="center" vertical="center" shrinkToFit="1"/>
    </xf>
    <xf numFmtId="41" fontId="113" fillId="0" borderId="20" xfId="2" applyFont="1" applyFill="1" applyBorder="1" applyAlignment="1">
      <alignment horizontal="center" vertical="center" shrinkToFit="1"/>
    </xf>
    <xf numFmtId="179" fontId="113" fillId="15" borderId="20" xfId="2" applyNumberFormat="1" applyFont="1" applyFill="1" applyBorder="1" applyAlignment="1">
      <alignment horizontal="center" vertical="center" shrinkToFit="1"/>
    </xf>
    <xf numFmtId="179" fontId="113" fillId="9" borderId="37" xfId="2" applyNumberFormat="1" applyFont="1" applyFill="1" applyBorder="1" applyAlignment="1">
      <alignment horizontal="center" vertical="center" shrinkToFit="1"/>
    </xf>
    <xf numFmtId="179" fontId="113" fillId="15" borderId="2" xfId="2" applyNumberFormat="1" applyFont="1" applyFill="1" applyBorder="1" applyAlignment="1">
      <alignment horizontal="center" vertical="center" shrinkToFit="1"/>
    </xf>
    <xf numFmtId="179" fontId="113" fillId="15" borderId="34" xfId="2" applyNumberFormat="1" applyFont="1" applyFill="1" applyBorder="1" applyAlignment="1">
      <alignment horizontal="center" vertical="center" shrinkToFit="1"/>
    </xf>
    <xf numFmtId="41" fontId="149" fillId="0" borderId="2" xfId="15" applyFont="1" applyBorder="1" applyAlignment="1">
      <alignment horizontal="center" vertical="center" shrinkToFit="1"/>
    </xf>
    <xf numFmtId="41" fontId="80" fillId="2" borderId="225" xfId="2" applyFont="1" applyFill="1" applyBorder="1" applyAlignment="1">
      <alignment horizontal="center" vertical="center" shrinkToFit="1"/>
    </xf>
    <xf numFmtId="41" fontId="80" fillId="0" borderId="59" xfId="2" applyFont="1" applyFill="1" applyBorder="1" applyAlignment="1">
      <alignment horizontal="center" vertical="center" shrinkToFit="1"/>
    </xf>
    <xf numFmtId="41" fontId="113" fillId="2" borderId="30" xfId="15" applyFont="1" applyFill="1" applyBorder="1" applyAlignment="1">
      <alignment horizontal="center" vertical="center" shrinkToFit="1"/>
    </xf>
    <xf numFmtId="179" fontId="113" fillId="15" borderId="30" xfId="2" applyNumberFormat="1" applyFont="1" applyFill="1" applyBorder="1" applyAlignment="1">
      <alignment horizontal="center" vertical="center" shrinkToFit="1"/>
    </xf>
    <xf numFmtId="41" fontId="80" fillId="23" borderId="65" xfId="2" applyNumberFormat="1" applyFont="1" applyFill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/>
    </xf>
    <xf numFmtId="41" fontId="149" fillId="0" borderId="2" xfId="15" applyFont="1" applyBorder="1" applyAlignment="1">
      <alignment vertical="center"/>
    </xf>
    <xf numFmtId="41" fontId="149" fillId="0" borderId="30" xfId="15" applyFont="1" applyBorder="1" applyAlignment="1">
      <alignment vertical="center"/>
    </xf>
    <xf numFmtId="41" fontId="149" fillId="0" borderId="46" xfId="15" applyFont="1" applyFill="1" applyBorder="1" applyAlignment="1">
      <alignment horizontal="center" vertical="center"/>
    </xf>
    <xf numFmtId="41" fontId="149" fillId="0" borderId="50" xfId="15" applyFont="1" applyBorder="1" applyAlignment="1">
      <alignment vertical="center"/>
    </xf>
    <xf numFmtId="41" fontId="149" fillId="0" borderId="104" xfId="15" applyFont="1" applyBorder="1" applyAlignment="1">
      <alignment vertical="center"/>
    </xf>
    <xf numFmtId="41" fontId="149" fillId="0" borderId="51" xfId="15" applyFont="1" applyBorder="1" applyAlignment="1">
      <alignment horizontal="center" vertical="center" shrinkToFit="1"/>
    </xf>
    <xf numFmtId="41" fontId="91" fillId="0" borderId="2" xfId="2" applyFont="1" applyFill="1" applyBorder="1" applyAlignment="1">
      <alignment horizontal="center" vertical="center"/>
    </xf>
    <xf numFmtId="41" fontId="91" fillId="0" borderId="40" xfId="2" applyFont="1" applyFill="1" applyBorder="1" applyAlignment="1">
      <alignment horizontal="center" vertical="center"/>
    </xf>
    <xf numFmtId="0" fontId="65" fillId="0" borderId="0" xfId="0" applyFont="1" applyFill="1" applyBorder="1"/>
    <xf numFmtId="0" fontId="65" fillId="0" borderId="0" xfId="0" applyFont="1" applyFill="1" applyBorder="1" applyAlignment="1">
      <alignment horizontal="center" vertical="center"/>
    </xf>
    <xf numFmtId="0" fontId="91" fillId="0" borderId="12" xfId="0" applyFont="1" applyFill="1" applyBorder="1" applyAlignment="1">
      <alignment horizontal="center" vertical="center"/>
    </xf>
    <xf numFmtId="41" fontId="91" fillId="0" borderId="6" xfId="2" applyFont="1" applyFill="1" applyBorder="1" applyAlignment="1">
      <alignment horizontal="center" vertical="center"/>
    </xf>
    <xf numFmtId="41" fontId="91" fillId="0" borderId="24" xfId="2" applyFont="1" applyFill="1" applyBorder="1" applyAlignment="1">
      <alignment horizontal="center" vertical="center"/>
    </xf>
    <xf numFmtId="41" fontId="91" fillId="0" borderId="3" xfId="2" applyFont="1" applyFill="1" applyBorder="1" applyAlignment="1">
      <alignment horizontal="center" vertical="center"/>
    </xf>
    <xf numFmtId="41" fontId="91" fillId="0" borderId="14" xfId="2" applyFont="1" applyFill="1" applyBorder="1" applyAlignment="1">
      <alignment horizontal="center" vertical="center"/>
    </xf>
    <xf numFmtId="0" fontId="115" fillId="0" borderId="0" xfId="0" applyFont="1" applyFill="1"/>
    <xf numFmtId="0" fontId="68" fillId="0" borderId="0" xfId="0" applyFont="1" applyFill="1"/>
    <xf numFmtId="0" fontId="65" fillId="0" borderId="0" xfId="0" applyFont="1" applyFill="1" applyAlignment="1">
      <alignment horizontal="center" vertical="center"/>
    </xf>
    <xf numFmtId="41" fontId="69" fillId="0" borderId="2" xfId="2" applyFont="1" applyFill="1" applyBorder="1" applyAlignment="1">
      <alignment horizontal="center" vertical="center"/>
    </xf>
    <xf numFmtId="0" fontId="100" fillId="24" borderId="12" xfId="0" applyFont="1" applyFill="1" applyBorder="1" applyAlignment="1">
      <alignment horizontal="center" vertical="center"/>
    </xf>
    <xf numFmtId="0" fontId="0" fillId="0" borderId="0" xfId="0" applyFill="1"/>
    <xf numFmtId="0" fontId="49" fillId="0" borderId="0" xfId="0" applyFont="1" applyFill="1"/>
    <xf numFmtId="0" fontId="77" fillId="0" borderId="0" xfId="0" applyFont="1" applyFill="1"/>
    <xf numFmtId="0" fontId="53" fillId="0" borderId="0" xfId="0" applyFont="1" applyFill="1"/>
    <xf numFmtId="0" fontId="40" fillId="0" borderId="0" xfId="0" applyFont="1" applyFill="1"/>
    <xf numFmtId="0" fontId="41" fillId="26" borderId="12" xfId="0" applyFont="1" applyFill="1" applyBorder="1" applyAlignment="1">
      <alignment horizontal="center" vertical="center"/>
    </xf>
    <xf numFmtId="0" fontId="45" fillId="26" borderId="12" xfId="0" applyFont="1" applyFill="1" applyBorder="1" applyAlignment="1">
      <alignment horizontal="center" vertical="center" wrapText="1" shrinkToFit="1"/>
    </xf>
    <xf numFmtId="0" fontId="41" fillId="26" borderId="12" xfId="0" applyFont="1" applyFill="1" applyBorder="1" applyAlignment="1">
      <alignment horizontal="center" vertical="center" wrapText="1"/>
    </xf>
    <xf numFmtId="0" fontId="45" fillId="32" borderId="12" xfId="0" applyFont="1" applyFill="1" applyBorder="1" applyAlignment="1">
      <alignment horizontal="center" vertical="center"/>
    </xf>
    <xf numFmtId="0" fontId="45" fillId="34" borderId="16" xfId="0" applyFont="1" applyFill="1" applyBorder="1" applyAlignment="1">
      <alignment horizontal="center" vertical="center"/>
    </xf>
    <xf numFmtId="0" fontId="45" fillId="34" borderId="5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center" vertical="center"/>
    </xf>
    <xf numFmtId="41" fontId="45" fillId="0" borderId="0" xfId="2" applyNumberFormat="1" applyFont="1" applyFill="1" applyBorder="1" applyAlignment="1">
      <alignment horizontal="center" vertical="center"/>
    </xf>
    <xf numFmtId="0" fontId="39" fillId="0" borderId="0" xfId="0" applyFont="1" applyFill="1"/>
    <xf numFmtId="0" fontId="45" fillId="32" borderId="32" xfId="0" applyFont="1" applyFill="1" applyBorder="1" applyAlignment="1">
      <alignment horizontal="center" vertical="center"/>
    </xf>
    <xf numFmtId="0" fontId="41" fillId="24" borderId="12" xfId="0" applyFont="1" applyFill="1" applyBorder="1" applyAlignment="1">
      <alignment horizontal="center" vertical="center"/>
    </xf>
    <xf numFmtId="0" fontId="45" fillId="24" borderId="12" xfId="0" applyFont="1" applyFill="1" applyBorder="1" applyAlignment="1">
      <alignment horizontal="center" vertical="center" wrapText="1" shrinkToFit="1"/>
    </xf>
    <xf numFmtId="0" fontId="41" fillId="24" borderId="12" xfId="0" applyFont="1" applyFill="1" applyBorder="1" applyAlignment="1">
      <alignment horizontal="center" vertical="center" wrapText="1"/>
    </xf>
    <xf numFmtId="41" fontId="45" fillId="0" borderId="12" xfId="2" applyNumberFormat="1" applyFont="1" applyFill="1" applyBorder="1" applyAlignment="1">
      <alignment horizontal="right" vertical="center"/>
    </xf>
    <xf numFmtId="41" fontId="45" fillId="0" borderId="12" xfId="2" applyNumberFormat="1" applyFont="1" applyFill="1" applyBorder="1" applyAlignment="1">
      <alignment horizontal="center" vertical="center"/>
    </xf>
    <xf numFmtId="41" fontId="45" fillId="0" borderId="16" xfId="2" applyNumberFormat="1" applyFont="1" applyFill="1" applyBorder="1" applyAlignment="1">
      <alignment horizontal="right" vertical="center"/>
    </xf>
    <xf numFmtId="41" fontId="45" fillId="0" borderId="16" xfId="2" applyNumberFormat="1" applyFont="1" applyFill="1" applyBorder="1" applyAlignment="1">
      <alignment horizontal="center" vertical="center"/>
    </xf>
    <xf numFmtId="41" fontId="45" fillId="0" borderId="53" xfId="2" applyNumberFormat="1" applyFont="1" applyFill="1" applyBorder="1" applyAlignment="1">
      <alignment horizontal="right" vertical="center"/>
    </xf>
    <xf numFmtId="41" fontId="45" fillId="0" borderId="53" xfId="2" applyNumberFormat="1" applyFont="1" applyFill="1" applyBorder="1" applyAlignment="1">
      <alignment horizontal="center" vertical="center"/>
    </xf>
    <xf numFmtId="0" fontId="126" fillId="0" borderId="0" xfId="0" applyFont="1" applyFill="1"/>
    <xf numFmtId="0" fontId="132" fillId="0" borderId="0" xfId="0" applyFont="1" applyFill="1"/>
    <xf numFmtId="0" fontId="145" fillId="0" borderId="0" xfId="0" applyFont="1" applyFill="1" applyAlignment="1">
      <alignment horizontal="center"/>
    </xf>
    <xf numFmtId="0" fontId="154" fillId="0" borderId="0" xfId="0" applyFont="1" applyFill="1"/>
    <xf numFmtId="0" fontId="65" fillId="0" borderId="4" xfId="0" applyFont="1" applyFill="1" applyBorder="1"/>
    <xf numFmtId="41" fontId="91" fillId="0" borderId="41" xfId="15" applyFont="1" applyFill="1" applyBorder="1" applyAlignment="1">
      <alignment horizontal="center" vertical="center"/>
    </xf>
    <xf numFmtId="41" fontId="91" fillId="0" borderId="0" xfId="2" applyFont="1" applyFill="1" applyAlignment="1">
      <alignment horizontal="center" vertical="center"/>
    </xf>
    <xf numFmtId="41" fontId="91" fillId="0" borderId="0" xfId="15" applyFont="1" applyFill="1" applyBorder="1" applyAlignment="1">
      <alignment horizontal="center" vertical="center"/>
    </xf>
    <xf numFmtId="41" fontId="91" fillId="0" borderId="2" xfId="15" applyFont="1" applyFill="1" applyBorder="1" applyAlignment="1">
      <alignment horizontal="center" vertical="center"/>
    </xf>
    <xf numFmtId="41" fontId="91" fillId="0" borderId="37" xfId="15" applyFont="1" applyFill="1" applyBorder="1" applyAlignment="1">
      <alignment horizontal="center" vertical="center"/>
    </xf>
    <xf numFmtId="41" fontId="91" fillId="0" borderId="24" xfId="15" applyFont="1" applyFill="1" applyBorder="1" applyAlignment="1">
      <alignment horizontal="center" vertical="center"/>
    </xf>
    <xf numFmtId="41" fontId="91" fillId="0" borderId="0" xfId="15" applyFont="1" applyFill="1" applyAlignment="1">
      <alignment horizontal="center" vertical="center"/>
    </xf>
    <xf numFmtId="41" fontId="91" fillId="0" borderId="3" xfId="15" applyFont="1" applyFill="1" applyBorder="1" applyAlignment="1">
      <alignment horizontal="center" vertical="center"/>
    </xf>
    <xf numFmtId="41" fontId="91" fillId="0" borderId="38" xfId="15" applyFont="1" applyFill="1" applyBorder="1" applyAlignment="1">
      <alignment horizontal="center" vertical="center"/>
    </xf>
    <xf numFmtId="41" fontId="118" fillId="0" borderId="0" xfId="15" applyFont="1" applyFill="1" applyAlignment="1">
      <alignment horizontal="center" vertical="center"/>
    </xf>
    <xf numFmtId="0" fontId="133" fillId="0" borderId="0" xfId="0" applyFont="1" applyFill="1"/>
    <xf numFmtId="0" fontId="134" fillId="0" borderId="0" xfId="0" applyFont="1" applyFill="1"/>
    <xf numFmtId="0" fontId="117" fillId="0" borderId="0" xfId="0" applyFont="1" applyFill="1"/>
    <xf numFmtId="41" fontId="87" fillId="24" borderId="11" xfId="15" applyFont="1" applyFill="1" applyBorder="1" applyAlignment="1">
      <alignment horizontal="center" vertical="center"/>
    </xf>
    <xf numFmtId="41" fontId="87" fillId="24" borderId="66" xfId="15" applyFont="1" applyFill="1" applyBorder="1" applyAlignment="1">
      <alignment horizontal="center" vertical="center"/>
    </xf>
    <xf numFmtId="41" fontId="87" fillId="24" borderId="68" xfId="15" applyFont="1" applyFill="1" applyBorder="1" applyAlignment="1">
      <alignment horizontal="center" vertical="center"/>
    </xf>
    <xf numFmtId="41" fontId="87" fillId="24" borderId="69" xfId="15" applyFont="1" applyFill="1" applyBorder="1" applyAlignment="1">
      <alignment horizontal="center" vertical="center"/>
    </xf>
    <xf numFmtId="41" fontId="138" fillId="24" borderId="70" xfId="15" applyFont="1" applyFill="1" applyBorder="1" applyAlignment="1">
      <alignment horizontal="center" vertical="center"/>
    </xf>
    <xf numFmtId="41" fontId="138" fillId="24" borderId="69" xfId="15" applyFont="1" applyFill="1" applyBorder="1" applyAlignment="1">
      <alignment horizontal="center" vertical="center"/>
    </xf>
    <xf numFmtId="41" fontId="91" fillId="33" borderId="17" xfId="15" applyFont="1" applyFill="1" applyBorder="1" applyAlignment="1">
      <alignment horizontal="center" vertical="center"/>
    </xf>
    <xf numFmtId="41" fontId="91" fillId="33" borderId="1" xfId="15" applyFont="1" applyFill="1" applyBorder="1" applyAlignment="1">
      <alignment horizontal="center" vertical="center"/>
    </xf>
    <xf numFmtId="41" fontId="91" fillId="34" borderId="19" xfId="15" quotePrefix="1" applyFont="1" applyFill="1" applyBorder="1" applyAlignment="1">
      <alignment horizontal="center" vertical="center"/>
    </xf>
    <xf numFmtId="41" fontId="91" fillId="34" borderId="19" xfId="15" applyFont="1" applyFill="1" applyBorder="1" applyAlignment="1">
      <alignment horizontal="center" vertical="center"/>
    </xf>
    <xf numFmtId="41" fontId="91" fillId="34" borderId="23" xfId="15" applyFont="1" applyFill="1" applyBorder="1" applyAlignment="1">
      <alignment horizontal="center" vertical="center"/>
    </xf>
    <xf numFmtId="0" fontId="163" fillId="0" borderId="0" xfId="0" applyFont="1" applyAlignment="1">
      <alignment vertical="center"/>
    </xf>
    <xf numFmtId="41" fontId="164" fillId="0" borderId="0" xfId="15" applyFont="1" applyAlignment="1">
      <alignment horizontal="center" vertical="center"/>
    </xf>
    <xf numFmtId="41" fontId="165" fillId="0" borderId="0" xfId="15" applyFont="1" applyAlignment="1">
      <alignment horizontal="right" vertical="center"/>
    </xf>
    <xf numFmtId="41" fontId="165" fillId="0" borderId="0" xfId="15" applyFont="1" applyAlignment="1">
      <alignment horizontal="center" vertical="center"/>
    </xf>
    <xf numFmtId="1" fontId="164" fillId="0" borderId="0" xfId="15" applyNumberFormat="1" applyFont="1" applyAlignment="1">
      <alignment horizontal="center" vertical="center"/>
    </xf>
    <xf numFmtId="41" fontId="166" fillId="0" borderId="0" xfId="15" applyFont="1" applyAlignment="1">
      <alignment horizontal="center" vertical="center"/>
    </xf>
    <xf numFmtId="0" fontId="164" fillId="0" borderId="0" xfId="0" applyFont="1"/>
    <xf numFmtId="0" fontId="164" fillId="0" borderId="0" xfId="0" applyFont="1" applyFill="1" applyAlignment="1">
      <alignment horizontal="center" vertical="center"/>
    </xf>
    <xf numFmtId="0" fontId="164" fillId="0" borderId="0" xfId="0" applyFont="1" applyAlignment="1">
      <alignment horizontal="center" vertical="center"/>
    </xf>
    <xf numFmtId="41" fontId="164" fillId="0" borderId="0" xfId="15" applyFont="1" applyAlignment="1">
      <alignment horizontal="right" vertical="center"/>
    </xf>
    <xf numFmtId="0" fontId="167" fillId="0" borderId="0" xfId="0" applyFont="1" applyBorder="1" applyAlignment="1">
      <alignment horizontal="left" vertical="center"/>
    </xf>
    <xf numFmtId="41" fontId="169" fillId="17" borderId="146" xfId="15" applyFont="1" applyFill="1" applyBorder="1" applyAlignment="1">
      <alignment horizontal="center" vertical="center"/>
    </xf>
    <xf numFmtId="1" fontId="169" fillId="17" borderId="146" xfId="15" applyNumberFormat="1" applyFont="1" applyFill="1" applyBorder="1" applyAlignment="1">
      <alignment horizontal="center" vertical="center"/>
    </xf>
    <xf numFmtId="41" fontId="169" fillId="17" borderId="147" xfId="15" applyFont="1" applyFill="1" applyBorder="1" applyAlignment="1">
      <alignment horizontal="center" vertical="center"/>
    </xf>
    <xf numFmtId="0" fontId="165" fillId="0" borderId="0" xfId="0" applyFont="1" applyAlignment="1">
      <alignment horizontal="center"/>
    </xf>
    <xf numFmtId="0" fontId="165" fillId="0" borderId="0" xfId="0" applyFont="1" applyFill="1" applyAlignment="1">
      <alignment horizontal="center" vertical="center"/>
    </xf>
    <xf numFmtId="0" fontId="165" fillId="0" borderId="0" xfId="0" applyFont="1" applyAlignment="1">
      <alignment horizontal="center" vertical="center"/>
    </xf>
    <xf numFmtId="41" fontId="164" fillId="0" borderId="0" xfId="15" applyFont="1" applyBorder="1" applyAlignment="1">
      <alignment horizontal="center" vertical="center"/>
    </xf>
    <xf numFmtId="41" fontId="165" fillId="0" borderId="0" xfId="15" applyFont="1" applyBorder="1" applyAlignment="1">
      <alignment horizontal="left" vertical="center"/>
    </xf>
    <xf numFmtId="41" fontId="170" fillId="2" borderId="148" xfId="15" applyFont="1" applyFill="1" applyBorder="1" applyAlignment="1">
      <alignment horizontal="center" vertical="center"/>
    </xf>
    <xf numFmtId="41" fontId="170" fillId="2" borderId="148" xfId="15" applyFont="1" applyFill="1" applyBorder="1" applyAlignment="1">
      <alignment horizontal="center" vertical="center" wrapText="1"/>
    </xf>
    <xf numFmtId="41" fontId="170" fillId="2" borderId="149" xfId="15" applyFont="1" applyFill="1" applyBorder="1" applyAlignment="1">
      <alignment horizontal="center" vertical="center"/>
    </xf>
    <xf numFmtId="43" fontId="164" fillId="0" borderId="0" xfId="0" applyNumberFormat="1" applyFont="1"/>
    <xf numFmtId="41" fontId="164" fillId="0" borderId="0" xfId="2" applyFont="1" applyAlignment="1">
      <alignment horizontal="right"/>
    </xf>
    <xf numFmtId="0" fontId="164" fillId="0" borderId="79" xfId="0" applyFont="1" applyBorder="1"/>
    <xf numFmtId="41" fontId="130" fillId="0" borderId="0" xfId="0" applyNumberFormat="1" applyFont="1"/>
    <xf numFmtId="0" fontId="164" fillId="0" borderId="0" xfId="0" applyFont="1" applyFill="1"/>
    <xf numFmtId="0" fontId="130" fillId="0" borderId="0" xfId="0" applyFont="1" applyBorder="1"/>
    <xf numFmtId="41" fontId="171" fillId="0" borderId="0" xfId="15" applyFont="1" applyFill="1" applyBorder="1" applyAlignment="1">
      <alignment horizontal="center" wrapText="1"/>
    </xf>
    <xf numFmtId="0" fontId="119" fillId="3" borderId="2" xfId="0" applyFont="1" applyFill="1" applyBorder="1" applyAlignment="1">
      <alignment horizontal="center" vertical="center"/>
    </xf>
    <xf numFmtId="0" fontId="82" fillId="0" borderId="0" xfId="0" applyFont="1" applyFill="1"/>
    <xf numFmtId="0" fontId="80" fillId="0" borderId="0" xfId="0" applyFont="1" applyFill="1"/>
    <xf numFmtId="0" fontId="91" fillId="0" borderId="0" xfId="0" applyFont="1" applyFill="1" applyAlignment="1">
      <alignment vertical="center"/>
    </xf>
    <xf numFmtId="0" fontId="86" fillId="0" borderId="0" xfId="0" applyFont="1" applyFill="1"/>
    <xf numFmtId="41" fontId="91" fillId="0" borderId="30" xfId="15" applyFont="1" applyFill="1" applyBorder="1" applyAlignment="1">
      <alignment horizontal="center" vertical="center"/>
    </xf>
    <xf numFmtId="0" fontId="80" fillId="0" borderId="0" xfId="0" applyFont="1" applyFill="1" applyBorder="1"/>
    <xf numFmtId="0" fontId="80" fillId="0" borderId="52" xfId="0" applyFont="1" applyFill="1" applyBorder="1"/>
    <xf numFmtId="0" fontId="65" fillId="0" borderId="52" xfId="0" applyFont="1" applyFill="1" applyBorder="1"/>
    <xf numFmtId="0" fontId="98" fillId="24" borderId="7" xfId="0" applyFont="1" applyFill="1" applyBorder="1" applyAlignment="1">
      <alignment horizontal="center" vertical="center"/>
    </xf>
    <xf numFmtId="0" fontId="135" fillId="24" borderId="7" xfId="0" applyFont="1" applyFill="1" applyBorder="1" applyAlignment="1">
      <alignment horizontal="center" vertical="center"/>
    </xf>
    <xf numFmtId="0" fontId="98" fillId="24" borderId="8" xfId="0" applyFont="1" applyFill="1" applyBorder="1" applyAlignment="1">
      <alignment horizontal="center" vertical="center"/>
    </xf>
    <xf numFmtId="0" fontId="80" fillId="33" borderId="2" xfId="0" applyFont="1" applyFill="1" applyBorder="1" applyAlignment="1">
      <alignment horizontal="center" vertical="center" wrapText="1"/>
    </xf>
    <xf numFmtId="0" fontId="80" fillId="34" borderId="2" xfId="0" applyFont="1" applyFill="1" applyBorder="1" applyAlignment="1">
      <alignment horizontal="center" vertical="center"/>
    </xf>
    <xf numFmtId="41" fontId="91" fillId="33" borderId="1" xfId="2" applyFont="1" applyFill="1" applyBorder="1" applyAlignment="1">
      <alignment horizontal="center" vertical="center"/>
    </xf>
    <xf numFmtId="41" fontId="91" fillId="33" borderId="75" xfId="2" applyFont="1" applyFill="1" applyBorder="1" applyAlignment="1">
      <alignment horizontal="center" vertical="center"/>
    </xf>
    <xf numFmtId="41" fontId="91" fillId="33" borderId="2" xfId="2" applyFont="1" applyFill="1" applyBorder="1" applyAlignment="1">
      <alignment horizontal="center" vertical="center"/>
    </xf>
    <xf numFmtId="41" fontId="91" fillId="33" borderId="24" xfId="2" applyFont="1" applyFill="1" applyBorder="1" applyAlignment="1">
      <alignment horizontal="center" vertical="center"/>
    </xf>
    <xf numFmtId="41" fontId="91" fillId="33" borderId="2" xfId="15" applyFont="1" applyFill="1" applyBorder="1" applyAlignment="1">
      <alignment horizontal="center" vertical="center"/>
    </xf>
    <xf numFmtId="41" fontId="91" fillId="33" borderId="30" xfId="2" applyFont="1" applyFill="1" applyBorder="1" applyAlignment="1">
      <alignment horizontal="center" vertical="center"/>
    </xf>
    <xf numFmtId="41" fontId="91" fillId="33" borderId="37" xfId="15" applyFont="1" applyFill="1" applyBorder="1" applyAlignment="1">
      <alignment horizontal="center" vertical="center"/>
    </xf>
    <xf numFmtId="0" fontId="87" fillId="26" borderId="100" xfId="0" applyFont="1" applyFill="1" applyBorder="1" applyAlignment="1">
      <alignment horizontal="center" vertical="center"/>
    </xf>
    <xf numFmtId="0" fontId="87" fillId="26" borderId="101" xfId="0" applyFont="1" applyFill="1" applyBorder="1" applyAlignment="1">
      <alignment horizontal="center" vertical="center"/>
    </xf>
    <xf numFmtId="0" fontId="87" fillId="26" borderId="42" xfId="0" applyFont="1" applyFill="1" applyBorder="1" applyAlignment="1">
      <alignment horizontal="center" vertical="center"/>
    </xf>
    <xf numFmtId="0" fontId="97" fillId="0" borderId="0" xfId="0" applyFont="1" applyFill="1"/>
    <xf numFmtId="0" fontId="64" fillId="0" borderId="0" xfId="0" applyFont="1" applyFill="1"/>
    <xf numFmtId="0" fontId="91" fillId="0" borderId="11" xfId="0" applyFont="1" applyFill="1" applyBorder="1" applyAlignment="1">
      <alignment horizontal="center" vertical="center"/>
    </xf>
    <xf numFmtId="0" fontId="91" fillId="0" borderId="7" xfId="0" applyNumberFormat="1" applyFont="1" applyFill="1" applyBorder="1" applyAlignment="1">
      <alignment horizontal="center" vertical="center"/>
    </xf>
    <xf numFmtId="190" fontId="91" fillId="0" borderId="7" xfId="0" applyNumberFormat="1" applyFont="1" applyFill="1" applyBorder="1" applyAlignment="1">
      <alignment horizontal="center" vertical="center"/>
    </xf>
    <xf numFmtId="41" fontId="91" fillId="0" borderId="7" xfId="2" applyFont="1" applyFill="1" applyBorder="1" applyAlignment="1">
      <alignment horizontal="center" vertical="center"/>
    </xf>
    <xf numFmtId="190" fontId="91" fillId="0" borderId="11" xfId="0" applyNumberFormat="1" applyFont="1" applyFill="1" applyBorder="1" applyAlignment="1">
      <alignment horizontal="center" vertical="center"/>
    </xf>
    <xf numFmtId="190" fontId="91" fillId="0" borderId="18" xfId="0" applyNumberFormat="1" applyFont="1" applyFill="1" applyBorder="1" applyAlignment="1">
      <alignment horizontal="center" vertical="center"/>
    </xf>
    <xf numFmtId="190" fontId="91" fillId="0" borderId="19" xfId="0" applyNumberFormat="1" applyFont="1" applyFill="1" applyBorder="1" applyAlignment="1">
      <alignment horizontal="center" vertical="center"/>
    </xf>
    <xf numFmtId="190" fontId="91" fillId="0" borderId="95" xfId="0" applyNumberFormat="1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left" vertical="center"/>
    </xf>
    <xf numFmtId="41" fontId="91" fillId="0" borderId="20" xfId="2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 wrapText="1"/>
    </xf>
    <xf numFmtId="0" fontId="100" fillId="24" borderId="105" xfId="0" applyFont="1" applyFill="1" applyBorder="1" applyAlignment="1">
      <alignment horizontal="center" vertical="center"/>
    </xf>
    <xf numFmtId="0" fontId="100" fillId="24" borderId="106" xfId="0" applyFont="1" applyFill="1" applyBorder="1" applyAlignment="1">
      <alignment horizontal="center" vertical="center"/>
    </xf>
    <xf numFmtId="0" fontId="98" fillId="34" borderId="12" xfId="0" applyFont="1" applyFill="1" applyBorder="1" applyAlignment="1">
      <alignment horizontal="center" vertical="center"/>
    </xf>
    <xf numFmtId="0" fontId="98" fillId="34" borderId="72" xfId="0" applyFont="1" applyFill="1" applyBorder="1" applyAlignment="1">
      <alignment horizontal="center" vertical="center"/>
    </xf>
    <xf numFmtId="0" fontId="98" fillId="34" borderId="34" xfId="0" applyFont="1" applyFill="1" applyBorder="1" applyAlignment="1">
      <alignment horizontal="center" vertical="center" wrapText="1"/>
    </xf>
    <xf numFmtId="0" fontId="100" fillId="24" borderId="110" xfId="0" applyFont="1" applyFill="1" applyBorder="1" applyAlignment="1">
      <alignment horizontal="center" vertical="center"/>
    </xf>
    <xf numFmtId="0" fontId="100" fillId="24" borderId="230" xfId="0" applyFont="1" applyFill="1" applyBorder="1" applyAlignment="1">
      <alignment horizontal="center" vertical="center"/>
    </xf>
    <xf numFmtId="0" fontId="100" fillId="24" borderId="106" xfId="0" applyFont="1" applyFill="1" applyBorder="1" applyAlignment="1">
      <alignment horizontal="center" vertical="center" wrapText="1"/>
    </xf>
    <xf numFmtId="0" fontId="98" fillId="34" borderId="111" xfId="0" applyFont="1" applyFill="1" applyBorder="1" applyAlignment="1">
      <alignment horizontal="center" vertical="center"/>
    </xf>
    <xf numFmtId="0" fontId="98" fillId="34" borderId="112" xfId="0" applyFont="1" applyFill="1" applyBorder="1" applyAlignment="1">
      <alignment horizontal="center" vertical="center"/>
    </xf>
    <xf numFmtId="0" fontId="98" fillId="34" borderId="113" xfId="0" applyFont="1" applyFill="1" applyBorder="1" applyAlignment="1">
      <alignment horizontal="center" vertical="center"/>
    </xf>
    <xf numFmtId="0" fontId="98" fillId="34" borderId="114" xfId="0" applyFont="1" applyFill="1" applyBorder="1" applyAlignment="1">
      <alignment horizontal="center" vertical="center"/>
    </xf>
    <xf numFmtId="0" fontId="98" fillId="24" borderId="23" xfId="0" applyFont="1" applyFill="1" applyBorder="1" applyAlignment="1">
      <alignment horizontal="center" vertical="center"/>
    </xf>
    <xf numFmtId="0" fontId="98" fillId="24" borderId="3" xfId="0" applyFont="1" applyFill="1" applyBorder="1" applyAlignment="1">
      <alignment horizontal="center" vertical="center"/>
    </xf>
    <xf numFmtId="0" fontId="98" fillId="24" borderId="14" xfId="0" applyFont="1" applyFill="1" applyBorder="1" applyAlignment="1">
      <alignment horizontal="center" vertical="center"/>
    </xf>
    <xf numFmtId="0" fontId="98" fillId="24" borderId="38" xfId="0" applyFont="1" applyFill="1" applyBorder="1" applyAlignment="1">
      <alignment horizontal="center" vertical="center"/>
    </xf>
    <xf numFmtId="0" fontId="98" fillId="24" borderId="48" xfId="0" applyFont="1" applyFill="1" applyBorder="1" applyAlignment="1">
      <alignment horizontal="center" vertical="center"/>
    </xf>
    <xf numFmtId="0" fontId="98" fillId="34" borderId="119" xfId="0" applyFont="1" applyFill="1" applyBorder="1" applyAlignment="1">
      <alignment horizontal="center" vertical="center"/>
    </xf>
    <xf numFmtId="0" fontId="98" fillId="34" borderId="120" xfId="0" applyFont="1" applyFill="1" applyBorder="1" applyAlignment="1">
      <alignment horizontal="center" vertical="center"/>
    </xf>
    <xf numFmtId="0" fontId="98" fillId="34" borderId="14" xfId="0" applyFont="1" applyFill="1" applyBorder="1" applyAlignment="1">
      <alignment horizontal="center" vertical="center"/>
    </xf>
    <xf numFmtId="0" fontId="98" fillId="34" borderId="75" xfId="0" applyFont="1" applyFill="1" applyBorder="1" applyAlignment="1">
      <alignment horizontal="center" vertical="center" wrapText="1"/>
    </xf>
    <xf numFmtId="0" fontId="98" fillId="34" borderId="29" xfId="0" applyFont="1" applyFill="1" applyBorder="1" applyAlignment="1">
      <alignment horizontal="center" vertical="center"/>
    </xf>
    <xf numFmtId="0" fontId="91" fillId="34" borderId="116" xfId="0" applyFont="1" applyFill="1" applyBorder="1" applyAlignment="1">
      <alignment horizontal="center" vertical="center" wrapText="1"/>
    </xf>
    <xf numFmtId="0" fontId="86" fillId="0" borderId="0" xfId="0" applyFont="1" applyFill="1" applyAlignment="1">
      <alignment vertical="center"/>
    </xf>
    <xf numFmtId="41" fontId="91" fillId="0" borderId="17" xfId="2" applyFont="1" applyFill="1" applyBorder="1" applyAlignment="1">
      <alignment vertical="center"/>
    </xf>
    <xf numFmtId="41" fontId="91" fillId="0" borderId="19" xfId="2" applyFont="1" applyFill="1" applyBorder="1" applyAlignment="1">
      <alignment vertical="center"/>
    </xf>
    <xf numFmtId="41" fontId="91" fillId="0" borderId="23" xfId="2" applyFont="1" applyFill="1" applyBorder="1" applyAlignment="1">
      <alignment vertical="center"/>
    </xf>
    <xf numFmtId="0" fontId="85" fillId="0" borderId="0" xfId="0" applyFont="1" applyFill="1" applyBorder="1" applyAlignment="1">
      <alignment horizontal="left" vertical="center"/>
    </xf>
    <xf numFmtId="41" fontId="119" fillId="0" borderId="17" xfId="2" applyFont="1" applyFill="1" applyBorder="1" applyAlignment="1">
      <alignment vertical="center"/>
    </xf>
    <xf numFmtId="41" fontId="65" fillId="0" borderId="0" xfId="2" applyFont="1" applyFill="1" applyBorder="1" applyAlignment="1">
      <alignment vertical="center"/>
    </xf>
    <xf numFmtId="0" fontId="100" fillId="24" borderId="11" xfId="0" applyFont="1" applyFill="1" applyBorder="1" applyAlignment="1">
      <alignment horizontal="center" vertical="center"/>
    </xf>
    <xf numFmtId="0" fontId="100" fillId="24" borderId="7" xfId="0" applyFont="1" applyFill="1" applyBorder="1" applyAlignment="1">
      <alignment horizontal="center" vertical="center"/>
    </xf>
    <xf numFmtId="0" fontId="100" fillId="24" borderId="8" xfId="0" applyFont="1" applyFill="1" applyBorder="1" applyAlignment="1">
      <alignment horizontal="center" vertical="center"/>
    </xf>
    <xf numFmtId="0" fontId="100" fillId="34" borderId="16" xfId="0" applyFont="1" applyFill="1" applyBorder="1" applyAlignment="1">
      <alignment horizontal="center" vertical="center"/>
    </xf>
    <xf numFmtId="0" fontId="100" fillId="34" borderId="20" xfId="0" applyFont="1" applyFill="1" applyBorder="1" applyAlignment="1">
      <alignment horizontal="center" vertical="center"/>
    </xf>
    <xf numFmtId="0" fontId="100" fillId="34" borderId="36" xfId="0" applyFont="1" applyFill="1" applyBorder="1" applyAlignment="1">
      <alignment horizontal="center" vertical="center" wrapText="1"/>
    </xf>
    <xf numFmtId="0" fontId="127" fillId="24" borderId="7" xfId="0" applyFont="1" applyFill="1" applyBorder="1" applyAlignment="1">
      <alignment horizontal="center" vertical="center"/>
    </xf>
    <xf numFmtId="0" fontId="127" fillId="24" borderId="8" xfId="0" applyFont="1" applyFill="1" applyBorder="1" applyAlignment="1">
      <alignment horizontal="center" vertical="center"/>
    </xf>
    <xf numFmtId="0" fontId="100" fillId="34" borderId="36" xfId="0" applyFont="1" applyFill="1" applyBorder="1" applyAlignment="1">
      <alignment horizontal="center" vertical="center"/>
    </xf>
    <xf numFmtId="0" fontId="127" fillId="3" borderId="123" xfId="0" applyFont="1" applyFill="1" applyBorder="1" applyAlignment="1">
      <alignment horizontal="center" vertical="center"/>
    </xf>
    <xf numFmtId="0" fontId="127" fillId="3" borderId="100" xfId="0" applyFont="1" applyFill="1" applyBorder="1" applyAlignment="1">
      <alignment horizontal="center" vertical="center"/>
    </xf>
    <xf numFmtId="0" fontId="127" fillId="3" borderId="42" xfId="0" applyFont="1" applyFill="1" applyBorder="1" applyAlignment="1">
      <alignment horizontal="center" vertical="center" wrapText="1"/>
    </xf>
    <xf numFmtId="41" fontId="119" fillId="2" borderId="1" xfId="2" applyFont="1" applyFill="1" applyBorder="1" applyAlignment="1">
      <alignment vertical="center"/>
    </xf>
    <xf numFmtId="0" fontId="135" fillId="0" borderId="19" xfId="0" applyFont="1" applyBorder="1" applyAlignment="1">
      <alignment horizontal="center" vertical="center"/>
    </xf>
    <xf numFmtId="41" fontId="119" fillId="0" borderId="2" xfId="2" applyFont="1" applyBorder="1" applyAlignment="1">
      <alignment vertical="center"/>
    </xf>
    <xf numFmtId="0" fontId="135" fillId="0" borderId="23" xfId="0" applyFont="1" applyBorder="1" applyAlignment="1">
      <alignment horizontal="center" vertical="center"/>
    </xf>
    <xf numFmtId="0" fontId="135" fillId="2" borderId="18" xfId="0" applyFont="1" applyFill="1" applyBorder="1" applyAlignment="1">
      <alignment horizontal="center" vertical="center"/>
    </xf>
    <xf numFmtId="41" fontId="119" fillId="0" borderId="2" xfId="15" applyFont="1" applyBorder="1" applyAlignment="1">
      <alignment vertical="center"/>
    </xf>
    <xf numFmtId="41" fontId="119" fillId="0" borderId="3" xfId="15" applyFont="1" applyBorder="1" applyAlignment="1">
      <alignment horizontal="right" vertical="center"/>
    </xf>
    <xf numFmtId="41" fontId="119" fillId="2" borderId="6" xfId="15" applyFont="1" applyFill="1" applyBorder="1" applyAlignment="1">
      <alignment vertical="center"/>
    </xf>
    <xf numFmtId="0" fontId="135" fillId="0" borderId="103" xfId="0" applyFont="1" applyBorder="1" applyAlignment="1">
      <alignment horizontal="center" vertical="center"/>
    </xf>
    <xf numFmtId="41" fontId="119" fillId="0" borderId="50" xfId="15" applyFont="1" applyBorder="1" applyAlignment="1">
      <alignment vertical="center"/>
    </xf>
    <xf numFmtId="0" fontId="119" fillId="0" borderId="0" xfId="0" applyFont="1"/>
    <xf numFmtId="0" fontId="130" fillId="0" borderId="0" xfId="0" applyFont="1" applyAlignment="1">
      <alignment horizontal="center" vertical="center"/>
    </xf>
    <xf numFmtId="0" fontId="172" fillId="0" borderId="0" xfId="0" applyFont="1" applyAlignment="1">
      <alignment vertical="center"/>
    </xf>
    <xf numFmtId="0" fontId="127" fillId="3" borderId="12" xfId="0" applyFont="1" applyFill="1" applyBorder="1" applyAlignment="1">
      <alignment horizontal="center" vertical="center"/>
    </xf>
    <xf numFmtId="0" fontId="127" fillId="3" borderId="12" xfId="0" applyFont="1" applyFill="1" applyBorder="1" applyAlignment="1">
      <alignment horizontal="center" vertical="center" wrapText="1"/>
    </xf>
    <xf numFmtId="176" fontId="119" fillId="0" borderId="12" xfId="2" applyNumberFormat="1" applyFont="1" applyFill="1" applyBorder="1" applyAlignment="1">
      <alignment horizontal="center" vertical="center"/>
    </xf>
    <xf numFmtId="177" fontId="119" fillId="0" borderId="12" xfId="0" applyNumberFormat="1" applyFont="1" applyBorder="1" applyAlignment="1">
      <alignment horizontal="center" vertical="center"/>
    </xf>
    <xf numFmtId="176" fontId="119" fillId="0" borderId="12" xfId="0" applyNumberFormat="1" applyFont="1" applyBorder="1" applyAlignment="1">
      <alignment horizontal="center" vertical="center"/>
    </xf>
    <xf numFmtId="0" fontId="127" fillId="3" borderId="70" xfId="0" applyFont="1" applyFill="1" applyBorder="1" applyAlignment="1">
      <alignment horizontal="center" vertical="center"/>
    </xf>
    <xf numFmtId="0" fontId="127" fillId="3" borderId="7" xfId="0" applyFont="1" applyFill="1" applyBorder="1" applyAlignment="1">
      <alignment horizontal="center" vertical="center"/>
    </xf>
    <xf numFmtId="0" fontId="127" fillId="3" borderId="7" xfId="0" applyFont="1" applyFill="1" applyBorder="1" applyAlignment="1">
      <alignment horizontal="center" vertical="center" wrapText="1"/>
    </xf>
    <xf numFmtId="0" fontId="127" fillId="3" borderId="32" xfId="0" applyFont="1" applyFill="1" applyBorder="1" applyAlignment="1">
      <alignment horizontal="center" vertical="center"/>
    </xf>
    <xf numFmtId="0" fontId="127" fillId="0" borderId="16" xfId="0" applyFont="1" applyBorder="1" applyAlignment="1">
      <alignment horizontal="center" vertical="center"/>
    </xf>
    <xf numFmtId="41" fontId="119" fillId="0" borderId="91" xfId="2" applyFont="1" applyBorder="1" applyAlignment="1">
      <alignment horizontal="center" vertical="center"/>
    </xf>
    <xf numFmtId="176" fontId="119" fillId="0" borderId="1" xfId="2" applyNumberFormat="1" applyFont="1" applyBorder="1" applyAlignment="1">
      <alignment horizontal="right" vertical="center"/>
    </xf>
    <xf numFmtId="0" fontId="127" fillId="0" borderId="57" xfId="0" applyFont="1" applyBorder="1" applyAlignment="1">
      <alignment horizontal="center" vertical="center"/>
    </xf>
    <xf numFmtId="41" fontId="119" fillId="0" borderId="58" xfId="2" applyFont="1" applyBorder="1" applyAlignment="1">
      <alignment horizontal="center" vertical="center"/>
    </xf>
    <xf numFmtId="176" fontId="119" fillId="0" borderId="2" xfId="2" applyNumberFormat="1" applyFont="1" applyBorder="1" applyAlignment="1">
      <alignment horizontal="right" vertical="center"/>
    </xf>
    <xf numFmtId="0" fontId="127" fillId="0" borderId="20" xfId="0" applyFont="1" applyBorder="1" applyAlignment="1">
      <alignment horizontal="center" vertical="center" wrapText="1"/>
    </xf>
    <xf numFmtId="41" fontId="119" fillId="0" borderId="37" xfId="2" applyFont="1" applyBorder="1" applyAlignment="1">
      <alignment horizontal="center" vertical="center"/>
    </xf>
    <xf numFmtId="0" fontId="127" fillId="0" borderId="85" xfId="0" applyFont="1" applyBorder="1" applyAlignment="1">
      <alignment horizontal="center" vertical="center"/>
    </xf>
    <xf numFmtId="41" fontId="119" fillId="0" borderId="86" xfId="2" applyFont="1" applyBorder="1" applyAlignment="1">
      <alignment horizontal="center" vertical="center"/>
    </xf>
    <xf numFmtId="0" fontId="127" fillId="0" borderId="85" xfId="0" applyFont="1" applyBorder="1" applyAlignment="1">
      <alignment horizontal="center" vertical="center" wrapText="1"/>
    </xf>
    <xf numFmtId="0" fontId="127" fillId="0" borderId="20" xfId="0" applyFont="1" applyFill="1" applyBorder="1" applyAlignment="1">
      <alignment horizontal="center" vertical="center"/>
    </xf>
    <xf numFmtId="41" fontId="119" fillId="0" borderId="37" xfId="2" applyFont="1" applyFill="1" applyBorder="1" applyAlignment="1">
      <alignment horizontal="center" vertical="center"/>
    </xf>
    <xf numFmtId="0" fontId="135" fillId="0" borderId="36" xfId="0" applyFont="1" applyBorder="1" applyAlignment="1">
      <alignment horizontal="center" vertical="center"/>
    </xf>
    <xf numFmtId="0" fontId="119" fillId="0" borderId="38" xfId="0" applyFont="1" applyBorder="1" applyAlignment="1">
      <alignment horizontal="center" vertical="center"/>
    </xf>
    <xf numFmtId="176" fontId="119" fillId="0" borderId="3" xfId="0" applyNumberFormat="1" applyFont="1" applyBorder="1" applyAlignment="1">
      <alignment horizontal="right" vertical="center"/>
    </xf>
    <xf numFmtId="41" fontId="119" fillId="0" borderId="6" xfId="15" applyFont="1" applyBorder="1" applyAlignment="1">
      <alignment horizontal="right" vertical="center"/>
    </xf>
    <xf numFmtId="41" fontId="119" fillId="0" borderId="2" xfId="15" applyFont="1" applyBorder="1" applyAlignment="1">
      <alignment horizontal="right" vertical="center"/>
    </xf>
    <xf numFmtId="41" fontId="119" fillId="5" borderId="2" xfId="15" applyFont="1" applyFill="1" applyBorder="1" applyAlignment="1">
      <alignment horizontal="right" vertical="center"/>
    </xf>
    <xf numFmtId="41" fontId="119" fillId="13" borderId="2" xfId="15" applyFont="1" applyFill="1" applyBorder="1" applyAlignment="1">
      <alignment horizontal="right" vertical="center"/>
    </xf>
    <xf numFmtId="41" fontId="119" fillId="6" borderId="2" xfId="15" applyFont="1" applyFill="1" applyBorder="1" applyAlignment="1">
      <alignment horizontal="right" vertical="center"/>
    </xf>
    <xf numFmtId="41" fontId="119" fillId="0" borderId="5" xfId="15" applyNumberFormat="1" applyFont="1" applyBorder="1" applyAlignment="1">
      <alignment horizontal="right" vertical="center"/>
    </xf>
    <xf numFmtId="41" fontId="119" fillId="0" borderId="37" xfId="15" applyFont="1" applyBorder="1" applyAlignment="1">
      <alignment horizontal="right" vertical="center"/>
    </xf>
    <xf numFmtId="0" fontId="56" fillId="24" borderId="115" xfId="0" applyFont="1" applyFill="1" applyBorder="1" applyAlignment="1">
      <alignment horizontal="center" vertical="center"/>
    </xf>
    <xf numFmtId="0" fontId="113" fillId="34" borderId="16" xfId="0" applyFont="1" applyFill="1" applyBorder="1" applyAlignment="1">
      <alignment horizontal="center" vertical="center"/>
    </xf>
    <xf numFmtId="0" fontId="113" fillId="34" borderId="20" xfId="0" applyFont="1" applyFill="1" applyBorder="1" applyAlignment="1">
      <alignment horizontal="center" vertical="center"/>
    </xf>
    <xf numFmtId="0" fontId="56" fillId="34" borderId="20" xfId="0" applyFont="1" applyFill="1" applyBorder="1" applyAlignment="1">
      <alignment horizontal="center" vertical="center"/>
    </xf>
    <xf numFmtId="0" fontId="56" fillId="34" borderId="36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98" fillId="24" borderId="3" xfId="0" applyFont="1" applyFill="1" applyBorder="1" applyAlignment="1">
      <alignment horizontal="center" vertical="center" wrapText="1"/>
    </xf>
    <xf numFmtId="41" fontId="91" fillId="0" borderId="16" xfId="2" applyNumberFormat="1" applyFont="1" applyFill="1" applyBorder="1" applyAlignment="1">
      <alignment vertical="center"/>
    </xf>
    <xf numFmtId="41" fontId="91" fillId="0" borderId="17" xfId="0" applyNumberFormat="1" applyFont="1" applyFill="1" applyBorder="1" applyAlignment="1">
      <alignment vertical="center" wrapText="1"/>
    </xf>
    <xf numFmtId="41" fontId="91" fillId="0" borderId="1" xfId="0" applyNumberFormat="1" applyFont="1" applyFill="1" applyBorder="1" applyAlignment="1">
      <alignment vertical="center" wrapText="1"/>
    </xf>
    <xf numFmtId="41" fontId="91" fillId="0" borderId="75" xfId="0" applyNumberFormat="1" applyFont="1" applyFill="1" applyBorder="1" applyAlignment="1">
      <alignment vertical="center" wrapText="1"/>
    </xf>
    <xf numFmtId="41" fontId="91" fillId="0" borderId="91" xfId="0" applyNumberFormat="1" applyFont="1" applyFill="1" applyBorder="1" applyAlignment="1">
      <alignment vertical="center"/>
    </xf>
    <xf numFmtId="41" fontId="91" fillId="0" borderId="1" xfId="0" applyNumberFormat="1" applyFont="1" applyFill="1" applyBorder="1" applyAlignment="1">
      <alignment vertical="center"/>
    </xf>
    <xf numFmtId="41" fontId="91" fillId="0" borderId="45" xfId="0" applyNumberFormat="1" applyFont="1" applyFill="1" applyBorder="1" applyAlignment="1">
      <alignment vertical="center"/>
    </xf>
    <xf numFmtId="41" fontId="91" fillId="0" borderId="237" xfId="0" applyNumberFormat="1" applyFont="1" applyFill="1" applyBorder="1" applyAlignment="1">
      <alignment vertical="center"/>
    </xf>
    <xf numFmtId="41" fontId="91" fillId="0" borderId="238" xfId="0" applyNumberFormat="1" applyFont="1" applyFill="1" applyBorder="1" applyAlignment="1">
      <alignment vertical="center"/>
    </xf>
    <xf numFmtId="41" fontId="91" fillId="0" borderId="239" xfId="0" applyNumberFormat="1" applyFont="1" applyFill="1" applyBorder="1" applyAlignment="1">
      <alignment vertical="center"/>
    </xf>
    <xf numFmtId="41" fontId="91" fillId="0" borderId="240" xfId="0" applyNumberFormat="1" applyFont="1" applyFill="1" applyBorder="1" applyAlignment="1">
      <alignment vertical="center"/>
    </xf>
    <xf numFmtId="41" fontId="91" fillId="0" borderId="241" xfId="0" applyNumberFormat="1" applyFont="1" applyFill="1" applyBorder="1" applyAlignment="1">
      <alignment vertical="center"/>
    </xf>
    <xf numFmtId="41" fontId="91" fillId="0" borderId="242" xfId="0" applyNumberFormat="1" applyFont="1" applyFill="1" applyBorder="1" applyAlignment="1">
      <alignment vertical="center"/>
    </xf>
    <xf numFmtId="41" fontId="0" fillId="20" borderId="0" xfId="0" applyNumberFormat="1" applyFill="1"/>
    <xf numFmtId="0" fontId="113" fillId="0" borderId="0" xfId="0" applyFont="1" applyBorder="1" applyAlignment="1">
      <alignment horizontal="center" vertical="center"/>
    </xf>
    <xf numFmtId="41" fontId="37" fillId="0" borderId="0" xfId="2" applyFont="1" applyBorder="1" applyAlignment="1">
      <alignment vertical="center"/>
    </xf>
    <xf numFmtId="41" fontId="113" fillId="0" borderId="0" xfId="2" applyFont="1" applyBorder="1" applyAlignment="1">
      <alignment horizontal="center" vertical="center"/>
    </xf>
    <xf numFmtId="178" fontId="113" fillId="0" borderId="0" xfId="2" applyNumberFormat="1" applyFont="1" applyBorder="1" applyAlignment="1">
      <alignment horizontal="center" vertical="center"/>
    </xf>
    <xf numFmtId="43" fontId="120" fillId="0" borderId="0" xfId="0" applyNumberFormat="1" applyFont="1"/>
    <xf numFmtId="0" fontId="80" fillId="0" borderId="14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41" fontId="173" fillId="0" borderId="0" xfId="15" applyFont="1" applyAlignment="1">
      <alignment horizontal="center" vertical="center"/>
    </xf>
    <xf numFmtId="0" fontId="154" fillId="0" borderId="0" xfId="0" applyFont="1"/>
    <xf numFmtId="0" fontId="80" fillId="0" borderId="133" xfId="0" applyFont="1" applyBorder="1" applyAlignment="1">
      <alignment horizontal="center" vertical="center"/>
    </xf>
    <xf numFmtId="41" fontId="80" fillId="0" borderId="243" xfId="15" applyFont="1" applyBorder="1" applyAlignment="1">
      <alignment horizontal="center" vertical="center"/>
    </xf>
    <xf numFmtId="41" fontId="80" fillId="0" borderId="115" xfId="15" applyFont="1" applyBorder="1" applyAlignment="1">
      <alignment horizontal="center" vertical="center"/>
    </xf>
    <xf numFmtId="41" fontId="80" fillId="0" borderId="90" xfId="15" applyFont="1" applyBorder="1" applyAlignment="1">
      <alignment horizontal="center" vertical="center"/>
    </xf>
    <xf numFmtId="41" fontId="113" fillId="0" borderId="2" xfId="2" applyFont="1" applyFill="1" applyBorder="1" applyAlignment="1">
      <alignment horizontal="center" vertical="center" shrinkToFit="1"/>
    </xf>
    <xf numFmtId="41" fontId="113" fillId="0" borderId="24" xfId="2" applyFont="1" applyFill="1" applyBorder="1" applyAlignment="1">
      <alignment horizontal="center" vertical="center" shrinkToFit="1"/>
    </xf>
    <xf numFmtId="41" fontId="113" fillId="0" borderId="126" xfId="2" applyFont="1" applyFill="1" applyBorder="1" applyAlignment="1">
      <alignment horizontal="center" vertical="center" shrinkToFit="1"/>
    </xf>
    <xf numFmtId="41" fontId="113" fillId="19" borderId="2" xfId="15" applyFont="1" applyFill="1" applyBorder="1" applyAlignment="1">
      <alignment horizontal="center" vertical="center" shrinkToFit="1"/>
    </xf>
    <xf numFmtId="41" fontId="113" fillId="19" borderId="24" xfId="15" applyFont="1" applyFill="1" applyBorder="1" applyAlignment="1">
      <alignment horizontal="center" vertical="center" shrinkToFit="1"/>
    </xf>
    <xf numFmtId="41" fontId="113" fillId="19" borderId="126" xfId="15" applyFont="1" applyFill="1" applyBorder="1" applyAlignment="1">
      <alignment horizontal="center" vertical="center" shrinkToFit="1"/>
    </xf>
    <xf numFmtId="41" fontId="113" fillId="16" borderId="24" xfId="15" applyFont="1" applyFill="1" applyBorder="1" applyAlignment="1">
      <alignment horizontal="center" vertical="center" shrinkToFit="1"/>
    </xf>
    <xf numFmtId="41" fontId="113" fillId="0" borderId="126" xfId="15" applyFont="1" applyBorder="1" applyAlignment="1">
      <alignment horizontal="center" vertical="center" shrinkToFit="1"/>
    </xf>
    <xf numFmtId="41" fontId="113" fillId="0" borderId="5" xfId="15" applyFont="1" applyBorder="1" applyAlignment="1">
      <alignment horizontal="center" vertical="center" shrinkToFit="1"/>
    </xf>
    <xf numFmtId="41" fontId="113" fillId="16" borderId="29" xfId="15" applyFont="1" applyFill="1" applyBorder="1" applyAlignment="1">
      <alignment horizontal="center" vertical="center" shrinkToFit="1"/>
    </xf>
    <xf numFmtId="41" fontId="113" fillId="0" borderId="142" xfId="15" applyFont="1" applyBorder="1" applyAlignment="1">
      <alignment horizontal="center" vertical="center" shrinkToFit="1"/>
    </xf>
    <xf numFmtId="41" fontId="113" fillId="20" borderId="171" xfId="15" applyFont="1" applyFill="1" applyBorder="1" applyAlignment="1">
      <alignment horizontal="center" vertical="center" shrinkToFit="1"/>
    </xf>
    <xf numFmtId="41" fontId="113" fillId="20" borderId="216" xfId="15" applyFont="1" applyFill="1" applyBorder="1" applyAlignment="1">
      <alignment horizontal="center" vertical="center" shrinkToFit="1"/>
    </xf>
    <xf numFmtId="41" fontId="113" fillId="20" borderId="200" xfId="15" applyFont="1" applyFill="1" applyBorder="1" applyAlignment="1">
      <alignment horizontal="center" vertical="center" shrinkToFit="1"/>
    </xf>
    <xf numFmtId="41" fontId="113" fillId="20" borderId="5" xfId="15" applyFont="1" applyFill="1" applyBorder="1" applyAlignment="1">
      <alignment horizontal="center" vertical="center" shrinkToFit="1"/>
    </xf>
    <xf numFmtId="41" fontId="113" fillId="20" borderId="29" xfId="15" applyFont="1" applyFill="1" applyBorder="1" applyAlignment="1">
      <alignment horizontal="center" vertical="center" shrinkToFit="1"/>
    </xf>
    <xf numFmtId="41" fontId="113" fillId="20" borderId="142" xfId="15" applyFont="1" applyFill="1" applyBorder="1" applyAlignment="1">
      <alignment horizontal="center" vertical="center" shrinkToFit="1"/>
    </xf>
    <xf numFmtId="41" fontId="113" fillId="22" borderId="213" xfId="2" applyFont="1" applyFill="1" applyBorder="1" applyAlignment="1">
      <alignment horizontal="center" vertical="center" shrinkToFit="1"/>
    </xf>
    <xf numFmtId="41" fontId="113" fillId="22" borderId="21" xfId="2" applyFont="1" applyFill="1" applyBorder="1" applyAlignment="1">
      <alignment horizontal="center" vertical="center" shrinkToFit="1"/>
    </xf>
    <xf numFmtId="41" fontId="113" fillId="0" borderId="85" xfId="2" applyFont="1" applyBorder="1" applyAlignment="1">
      <alignment horizontal="center" vertical="center" shrinkToFit="1"/>
    </xf>
    <xf numFmtId="41" fontId="113" fillId="20" borderId="165" xfId="2" applyFont="1" applyFill="1" applyBorder="1" applyAlignment="1">
      <alignment horizontal="center" vertical="center" shrinkToFit="1"/>
    </xf>
    <xf numFmtId="41" fontId="113" fillId="20" borderId="85" xfId="2" applyFont="1" applyFill="1" applyBorder="1" applyAlignment="1">
      <alignment horizontal="center" vertical="center" shrinkToFit="1"/>
    </xf>
    <xf numFmtId="3" fontId="69" fillId="20" borderId="0" xfId="7" applyNumberFormat="1" applyFont="1" applyFill="1" applyBorder="1" applyAlignment="1" applyProtection="1">
      <alignment horizontal="center" vertical="center" wrapText="1"/>
      <protection locked="0"/>
    </xf>
    <xf numFmtId="41" fontId="68" fillId="20" borderId="2" xfId="15" applyFont="1" applyFill="1" applyBorder="1" applyAlignment="1">
      <alignment horizontal="center" vertical="center"/>
    </xf>
    <xf numFmtId="41" fontId="68" fillId="20" borderId="5" xfId="15" applyFont="1" applyFill="1" applyBorder="1" applyAlignment="1">
      <alignment horizontal="center" vertical="center"/>
    </xf>
    <xf numFmtId="41" fontId="65" fillId="0" borderId="91" xfId="22" applyNumberFormat="1" applyFont="1" applyFill="1" applyBorder="1" applyAlignment="1">
      <alignment horizontal="center" vertical="center"/>
    </xf>
    <xf numFmtId="41" fontId="65" fillId="0" borderId="72" xfId="22" applyNumberFormat="1" applyFont="1" applyFill="1" applyBorder="1" applyAlignment="1">
      <alignment horizontal="center" vertical="center"/>
    </xf>
    <xf numFmtId="41" fontId="65" fillId="0" borderId="37" xfId="15" applyNumberFormat="1" applyFont="1" applyFill="1" applyBorder="1" applyAlignment="1">
      <alignment horizontal="center" vertical="center"/>
    </xf>
    <xf numFmtId="179" fontId="65" fillId="0" borderId="24" xfId="15" applyNumberFormat="1" applyFont="1" applyFill="1" applyBorder="1" applyAlignment="1">
      <alignment horizontal="center" vertical="center"/>
    </xf>
    <xf numFmtId="41" fontId="65" fillId="0" borderId="38" xfId="15" applyNumberFormat="1" applyFont="1" applyFill="1" applyBorder="1" applyAlignment="1">
      <alignment horizontal="center" vertical="center"/>
    </xf>
    <xf numFmtId="179" fontId="65" fillId="0" borderId="14" xfId="15" applyNumberFormat="1" applyFont="1" applyFill="1" applyBorder="1" applyAlignment="1">
      <alignment horizontal="center" vertical="center"/>
    </xf>
    <xf numFmtId="178" fontId="69" fillId="0" borderId="6" xfId="2" applyNumberFormat="1" applyFont="1" applyBorder="1" applyAlignment="1" applyProtection="1">
      <alignment horizontal="center" vertical="center"/>
      <protection locked="0"/>
    </xf>
    <xf numFmtId="41" fontId="69" fillId="0" borderId="6" xfId="2" applyFont="1" applyBorder="1" applyAlignment="1" applyProtection="1">
      <alignment horizontal="center" vertical="center"/>
      <protection locked="0"/>
    </xf>
    <xf numFmtId="41" fontId="69" fillId="0" borderId="9" xfId="2" applyFont="1" applyBorder="1" applyAlignment="1" applyProtection="1">
      <alignment horizontal="center" vertical="center"/>
      <protection locked="0"/>
    </xf>
    <xf numFmtId="176" fontId="119" fillId="19" borderId="1" xfId="2" applyNumberFormat="1" applyFont="1" applyFill="1" applyBorder="1" applyAlignment="1">
      <alignment horizontal="right" vertical="center"/>
    </xf>
    <xf numFmtId="176" fontId="119" fillId="19" borderId="6" xfId="2" applyNumberFormat="1" applyFont="1" applyFill="1" applyBorder="1" applyAlignment="1">
      <alignment horizontal="right" vertical="center"/>
    </xf>
    <xf numFmtId="176" fontId="119" fillId="19" borderId="2" xfId="2" applyNumberFormat="1" applyFont="1" applyFill="1" applyBorder="1" applyAlignment="1">
      <alignment horizontal="right" vertical="center"/>
    </xf>
    <xf numFmtId="176" fontId="119" fillId="19" borderId="2" xfId="15" applyNumberFormat="1" applyFont="1" applyFill="1" applyBorder="1" applyAlignment="1">
      <alignment horizontal="right" vertical="center"/>
    </xf>
    <xf numFmtId="176" fontId="119" fillId="19" borderId="5" xfId="2" applyNumberFormat="1" applyFont="1" applyFill="1" applyBorder="1" applyAlignment="1">
      <alignment horizontal="right" vertical="center"/>
    </xf>
    <xf numFmtId="176" fontId="119" fillId="19" borderId="3" xfId="15" applyNumberFormat="1" applyFont="1" applyFill="1" applyBorder="1" applyAlignment="1">
      <alignment horizontal="right" vertical="center"/>
    </xf>
    <xf numFmtId="0" fontId="100" fillId="2" borderId="23" xfId="0" applyFont="1" applyFill="1" applyBorder="1" applyAlignment="1">
      <alignment horizontal="center" vertical="center"/>
    </xf>
    <xf numFmtId="0" fontId="100" fillId="2" borderId="35" xfId="0" applyFont="1" applyFill="1" applyBorder="1" applyAlignment="1">
      <alignment horizontal="center" vertical="center"/>
    </xf>
    <xf numFmtId="0" fontId="100" fillId="2" borderId="38" xfId="0" applyFont="1" applyFill="1" applyBorder="1" applyAlignment="1">
      <alignment horizontal="center" vertical="center"/>
    </xf>
    <xf numFmtId="0" fontId="100" fillId="3" borderId="16" xfId="0" applyFont="1" applyFill="1" applyBorder="1" applyAlignment="1">
      <alignment horizontal="center" vertical="center"/>
    </xf>
    <xf numFmtId="191" fontId="91" fillId="3" borderId="17" xfId="2" applyNumberFormat="1" applyFont="1" applyFill="1" applyBorder="1" applyAlignment="1">
      <alignment horizontal="center" vertical="center"/>
    </xf>
    <xf numFmtId="176" fontId="91" fillId="3" borderId="33" xfId="2" applyNumberFormat="1" applyFont="1" applyFill="1" applyBorder="1" applyAlignment="1">
      <alignment horizontal="center" vertical="center"/>
    </xf>
    <xf numFmtId="191" fontId="91" fillId="3" borderId="58" xfId="2" applyNumberFormat="1" applyFont="1" applyFill="1" applyBorder="1" applyAlignment="1">
      <alignment horizontal="center" vertical="center"/>
    </xf>
    <xf numFmtId="176" fontId="91" fillId="3" borderId="72" xfId="2" applyNumberFormat="1" applyFont="1" applyFill="1" applyBorder="1" applyAlignment="1">
      <alignment horizontal="center" vertical="center"/>
    </xf>
    <xf numFmtId="41" fontId="91" fillId="3" borderId="17" xfId="2" applyNumberFormat="1" applyFont="1" applyFill="1" applyBorder="1" applyAlignment="1">
      <alignment horizontal="right" vertical="center"/>
    </xf>
    <xf numFmtId="41" fontId="91" fillId="3" borderId="33" xfId="2" applyNumberFormat="1" applyFont="1" applyFill="1" applyBorder="1" applyAlignment="1">
      <alignment horizontal="right" vertical="center"/>
    </xf>
    <xf numFmtId="0" fontId="100" fillId="2" borderId="20" xfId="0" applyFont="1" applyFill="1" applyBorder="1" applyAlignment="1">
      <alignment horizontal="center" vertical="center"/>
    </xf>
    <xf numFmtId="176" fontId="91" fillId="6" borderId="34" xfId="2" applyNumberFormat="1" applyFont="1" applyFill="1" applyBorder="1" applyAlignment="1">
      <alignment horizontal="center" vertical="center"/>
    </xf>
    <xf numFmtId="41" fontId="91" fillId="6" borderId="19" xfId="2" applyFont="1" applyFill="1" applyBorder="1" applyAlignment="1">
      <alignment horizontal="right" vertical="center"/>
    </xf>
    <xf numFmtId="41" fontId="91" fillId="6" borderId="34" xfId="2" applyFont="1" applyFill="1" applyBorder="1" applyAlignment="1">
      <alignment horizontal="right" vertical="center"/>
    </xf>
    <xf numFmtId="0" fontId="100" fillId="2" borderId="36" xfId="0" applyFont="1" applyFill="1" applyBorder="1" applyAlignment="1">
      <alignment horizontal="center" vertical="center"/>
    </xf>
    <xf numFmtId="176" fontId="91" fillId="6" borderId="35" xfId="2" applyNumberFormat="1" applyFont="1" applyFill="1" applyBorder="1" applyAlignment="1">
      <alignment horizontal="center" vertical="center"/>
    </xf>
    <xf numFmtId="41" fontId="91" fillId="6" borderId="23" xfId="2" applyFont="1" applyFill="1" applyBorder="1" applyAlignment="1">
      <alignment horizontal="right" vertical="center"/>
    </xf>
    <xf numFmtId="41" fontId="91" fillId="6" borderId="14" xfId="2" applyFont="1" applyFill="1" applyBorder="1" applyAlignment="1">
      <alignment horizontal="right" vertical="center"/>
    </xf>
    <xf numFmtId="0" fontId="100" fillId="2" borderId="61" xfId="0" applyFont="1" applyFill="1" applyBorder="1" applyAlignment="1">
      <alignment horizontal="center" vertical="center"/>
    </xf>
    <xf numFmtId="0" fontId="100" fillId="2" borderId="14" xfId="0" applyFont="1" applyFill="1" applyBorder="1" applyAlignment="1">
      <alignment horizontal="center" vertical="center"/>
    </xf>
    <xf numFmtId="41" fontId="91" fillId="3" borderId="77" xfId="2" applyNumberFormat="1" applyFont="1" applyFill="1" applyBorder="1" applyAlignment="1">
      <alignment horizontal="center" vertical="center"/>
    </xf>
    <xf numFmtId="41" fontId="91" fillId="3" borderId="75" xfId="2" applyNumberFormat="1" applyFont="1" applyFill="1" applyBorder="1" applyAlignment="1">
      <alignment horizontal="center" vertical="center"/>
    </xf>
    <xf numFmtId="41" fontId="91" fillId="3" borderId="77" xfId="2" applyFont="1" applyFill="1" applyBorder="1" applyAlignment="1">
      <alignment horizontal="right" vertical="center"/>
    </xf>
    <xf numFmtId="41" fontId="91" fillId="3" borderId="16" xfId="2" applyFont="1" applyFill="1" applyBorder="1" applyAlignment="1">
      <alignment horizontal="right" vertical="center"/>
    </xf>
    <xf numFmtId="41" fontId="91" fillId="6" borderId="60" xfId="2" applyFont="1" applyFill="1" applyBorder="1" applyAlignment="1">
      <alignment horizontal="center" vertical="center"/>
    </xf>
    <xf numFmtId="41" fontId="91" fillId="6" borderId="24" xfId="2" applyFont="1" applyFill="1" applyBorder="1" applyAlignment="1">
      <alignment horizontal="center" vertical="center"/>
    </xf>
    <xf numFmtId="41" fontId="91" fillId="6" borderId="60" xfId="2" applyFont="1" applyFill="1" applyBorder="1" applyAlignment="1">
      <alignment horizontal="right" vertical="center"/>
    </xf>
    <xf numFmtId="41" fontId="91" fillId="6" borderId="20" xfId="2" applyFont="1" applyFill="1" applyBorder="1" applyAlignment="1">
      <alignment horizontal="right" vertical="center"/>
    </xf>
    <xf numFmtId="41" fontId="91" fillId="6" borderId="61" xfId="2" applyFont="1" applyFill="1" applyBorder="1" applyAlignment="1">
      <alignment horizontal="center" vertical="center"/>
    </xf>
    <xf numFmtId="41" fontId="91" fillId="6" borderId="14" xfId="2" applyFont="1" applyFill="1" applyBorder="1" applyAlignment="1">
      <alignment horizontal="center" vertical="center"/>
    </xf>
    <xf numFmtId="41" fontId="91" fillId="6" borderId="61" xfId="2" applyFont="1" applyFill="1" applyBorder="1" applyAlignment="1">
      <alignment horizontal="right" vertical="center"/>
    </xf>
    <xf numFmtId="41" fontId="91" fillId="6" borderId="36" xfId="2" applyFont="1" applyFill="1" applyBorder="1" applyAlignment="1">
      <alignment horizontal="right" vertical="center"/>
    </xf>
    <xf numFmtId="192" fontId="91" fillId="3" borderId="77" xfId="15" applyNumberFormat="1" applyFont="1" applyFill="1" applyBorder="1" applyAlignment="1">
      <alignment horizontal="center" vertical="center"/>
    </xf>
    <xf numFmtId="41" fontId="91" fillId="3" borderId="1" xfId="15" applyNumberFormat="1" applyFont="1" applyFill="1" applyBorder="1" applyAlignment="1">
      <alignment horizontal="center" vertical="center"/>
    </xf>
    <xf numFmtId="192" fontId="91" fillId="3" borderId="17" xfId="15" applyNumberFormat="1" applyFont="1" applyFill="1" applyBorder="1" applyAlignment="1">
      <alignment horizontal="center" vertical="center"/>
    </xf>
    <xf numFmtId="41" fontId="91" fillId="3" borderId="91" xfId="15" applyNumberFormat="1" applyFont="1" applyFill="1" applyBorder="1" applyAlignment="1">
      <alignment horizontal="center" vertical="center"/>
    </xf>
    <xf numFmtId="41" fontId="91" fillId="3" borderId="17" xfId="15" applyNumberFormat="1" applyFont="1" applyFill="1" applyBorder="1" applyAlignment="1">
      <alignment horizontal="right" vertical="center"/>
    </xf>
    <xf numFmtId="41" fontId="91" fillId="3" borderId="33" xfId="15" applyNumberFormat="1" applyFont="1" applyFill="1" applyBorder="1" applyAlignment="1">
      <alignment horizontal="right" vertical="center"/>
    </xf>
    <xf numFmtId="181" fontId="91" fillId="0" borderId="2" xfId="15" applyNumberFormat="1" applyFont="1" applyBorder="1" applyAlignment="1">
      <alignment horizontal="center" vertical="center"/>
    </xf>
    <xf numFmtId="41" fontId="91" fillId="6" borderId="34" xfId="15" applyNumberFormat="1" applyFont="1" applyFill="1" applyBorder="1" applyAlignment="1">
      <alignment horizontal="center" vertical="center"/>
    </xf>
    <xf numFmtId="182" fontId="91" fillId="6" borderId="19" xfId="15" applyNumberFormat="1" applyFont="1" applyFill="1" applyBorder="1" applyAlignment="1">
      <alignment horizontal="right" vertical="center"/>
    </xf>
    <xf numFmtId="177" fontId="91" fillId="6" borderId="34" xfId="15" applyNumberFormat="1" applyFont="1" applyFill="1" applyBorder="1" applyAlignment="1">
      <alignment horizontal="right" vertical="center"/>
    </xf>
    <xf numFmtId="181" fontId="91" fillId="0" borderId="2" xfId="15" applyNumberFormat="1" applyFont="1" applyFill="1" applyBorder="1" applyAlignment="1">
      <alignment horizontal="center" vertical="center"/>
    </xf>
    <xf numFmtId="181" fontId="91" fillId="0" borderId="3" xfId="15" applyNumberFormat="1" applyFont="1" applyBorder="1" applyAlignment="1">
      <alignment horizontal="center" vertical="center"/>
    </xf>
    <xf numFmtId="41" fontId="91" fillId="6" borderId="35" xfId="15" applyNumberFormat="1" applyFont="1" applyFill="1" applyBorder="1" applyAlignment="1">
      <alignment horizontal="center" vertical="center"/>
    </xf>
    <xf numFmtId="182" fontId="91" fillId="6" borderId="23" xfId="15" applyNumberFormat="1" applyFont="1" applyFill="1" applyBorder="1" applyAlignment="1">
      <alignment horizontal="right" vertical="center"/>
    </xf>
    <xf numFmtId="177" fontId="91" fillId="6" borderId="14" xfId="15" applyNumberFormat="1" applyFont="1" applyFill="1" applyBorder="1" applyAlignment="1">
      <alignment horizontal="right" vertical="center"/>
    </xf>
    <xf numFmtId="41" fontId="65" fillId="3" borderId="77" xfId="15" applyNumberFormat="1" applyFont="1" applyFill="1" applyBorder="1" applyAlignment="1">
      <alignment horizontal="center" vertical="center"/>
    </xf>
    <xf numFmtId="41" fontId="65" fillId="3" borderId="75" xfId="15" applyNumberFormat="1" applyFont="1" applyFill="1" applyBorder="1" applyAlignment="1">
      <alignment horizontal="center" vertical="center"/>
    </xf>
    <xf numFmtId="41" fontId="65" fillId="3" borderId="77" xfId="15" applyFont="1" applyFill="1" applyBorder="1" applyAlignment="1">
      <alignment horizontal="right" vertical="center"/>
    </xf>
    <xf numFmtId="41" fontId="65" fillId="3" borderId="16" xfId="15" applyFont="1" applyFill="1" applyBorder="1" applyAlignment="1">
      <alignment horizontal="right" vertical="center"/>
    </xf>
    <xf numFmtId="41" fontId="65" fillId="19" borderId="2" xfId="10" applyNumberFormat="1" applyFont="1" applyFill="1" applyBorder="1">
      <alignment vertical="center"/>
    </xf>
    <xf numFmtId="41" fontId="65" fillId="6" borderId="24" xfId="15" applyFont="1" applyFill="1" applyBorder="1" applyAlignment="1">
      <alignment horizontal="center" vertical="center"/>
    </xf>
    <xf numFmtId="177" fontId="65" fillId="6" borderId="60" xfId="15" applyNumberFormat="1" applyFont="1" applyFill="1" applyBorder="1" applyAlignment="1">
      <alignment horizontal="right" vertical="center"/>
    </xf>
    <xf numFmtId="177" fontId="65" fillId="6" borderId="20" xfId="15" applyNumberFormat="1" applyFont="1" applyFill="1" applyBorder="1" applyAlignment="1">
      <alignment horizontal="right" vertical="center"/>
    </xf>
    <xf numFmtId="41" fontId="65" fillId="19" borderId="2" xfId="10" applyFont="1" applyFill="1" applyBorder="1">
      <alignment vertical="center"/>
    </xf>
    <xf numFmtId="41" fontId="65" fillId="6" borderId="14" xfId="15" applyFont="1" applyFill="1" applyBorder="1" applyAlignment="1">
      <alignment horizontal="center" vertical="center"/>
    </xf>
    <xf numFmtId="0" fontId="100" fillId="2" borderId="48" xfId="0" applyFont="1" applyFill="1" applyBorder="1" applyAlignment="1">
      <alignment horizontal="center" vertical="center"/>
    </xf>
    <xf numFmtId="0" fontId="100" fillId="3" borderId="119" xfId="0" applyFont="1" applyFill="1" applyBorder="1" applyAlignment="1">
      <alignment horizontal="center" vertical="center"/>
    </xf>
    <xf numFmtId="41" fontId="65" fillId="3" borderId="17" xfId="2" applyNumberFormat="1" applyFont="1" applyFill="1" applyBorder="1" applyAlignment="1">
      <alignment horizontal="right" vertical="center"/>
    </xf>
    <xf numFmtId="177" fontId="65" fillId="3" borderId="75" xfId="2" applyNumberFormat="1" applyFont="1" applyFill="1" applyBorder="1" applyAlignment="1">
      <alignment horizontal="right" vertical="center"/>
    </xf>
    <xf numFmtId="41" fontId="65" fillId="3" borderId="17" xfId="2" applyFont="1" applyFill="1" applyBorder="1" applyAlignment="1">
      <alignment horizontal="right" vertical="center"/>
    </xf>
    <xf numFmtId="177" fontId="65" fillId="3" borderId="45" xfId="2" applyNumberFormat="1" applyFont="1" applyFill="1" applyBorder="1" applyAlignment="1">
      <alignment horizontal="right" vertical="center"/>
    </xf>
    <xf numFmtId="0" fontId="100" fillId="2" borderId="113" xfId="0" applyFont="1" applyFill="1" applyBorder="1" applyAlignment="1">
      <alignment horizontal="center" vertical="center"/>
    </xf>
    <xf numFmtId="177" fontId="65" fillId="0" borderId="58" xfId="0" applyNumberFormat="1" applyFont="1" applyBorder="1" applyAlignment="1">
      <alignment horizontal="right" vertical="center"/>
    </xf>
    <xf numFmtId="177" fontId="65" fillId="6" borderId="24" xfId="15" applyNumberFormat="1" applyFont="1" applyFill="1" applyBorder="1" applyAlignment="1">
      <alignment horizontal="right" vertical="center"/>
    </xf>
    <xf numFmtId="177" fontId="65" fillId="6" borderId="19" xfId="2" applyNumberFormat="1" applyFont="1" applyFill="1" applyBorder="1" applyAlignment="1">
      <alignment horizontal="right" vertical="center"/>
    </xf>
    <xf numFmtId="177" fontId="65" fillId="6" borderId="46" xfId="2" applyNumberFormat="1" applyFont="1" applyFill="1" applyBorder="1" applyAlignment="1">
      <alignment horizontal="right" vertical="center"/>
    </xf>
    <xf numFmtId="177" fontId="65" fillId="0" borderId="37" xfId="0" applyNumberFormat="1" applyFont="1" applyBorder="1" applyAlignment="1">
      <alignment horizontal="right" vertical="center"/>
    </xf>
    <xf numFmtId="0" fontId="100" fillId="2" borderId="114" xfId="0" applyFont="1" applyFill="1" applyBorder="1" applyAlignment="1">
      <alignment horizontal="center" vertical="center"/>
    </xf>
    <xf numFmtId="177" fontId="65" fillId="0" borderId="118" xfId="0" applyNumberFormat="1" applyFont="1" applyBorder="1" applyAlignment="1">
      <alignment horizontal="right" vertical="center"/>
    </xf>
    <xf numFmtId="177" fontId="65" fillId="6" borderId="117" xfId="15" applyNumberFormat="1" applyFont="1" applyFill="1" applyBorder="1" applyAlignment="1">
      <alignment horizontal="right" vertical="center"/>
    </xf>
    <xf numFmtId="177" fontId="65" fillId="6" borderId="103" xfId="2" applyNumberFormat="1" applyFont="1" applyFill="1" applyBorder="1" applyAlignment="1">
      <alignment horizontal="right" vertical="center"/>
    </xf>
    <xf numFmtId="177" fontId="65" fillId="6" borderId="51" xfId="2" applyNumberFormat="1" applyFont="1" applyFill="1" applyBorder="1" applyAlignment="1">
      <alignment horizontal="right" vertical="center"/>
    </xf>
    <xf numFmtId="0" fontId="100" fillId="2" borderId="125" xfId="0" applyFont="1" applyFill="1" applyBorder="1" applyAlignment="1">
      <alignment horizontal="center" vertical="center"/>
    </xf>
    <xf numFmtId="0" fontId="100" fillId="3" borderId="128" xfId="0" applyFont="1" applyFill="1" applyBorder="1" applyAlignment="1">
      <alignment horizontal="center" vertical="center"/>
    </xf>
    <xf numFmtId="192" fontId="91" fillId="3" borderId="17" xfId="2" applyNumberFormat="1" applyFont="1" applyFill="1" applyBorder="1" applyAlignment="1">
      <alignment horizontal="right" vertical="center"/>
    </xf>
    <xf numFmtId="41" fontId="91" fillId="3" borderId="75" xfId="2" applyNumberFormat="1" applyFont="1" applyFill="1" applyBorder="1" applyAlignment="1">
      <alignment horizontal="right" vertical="center"/>
    </xf>
    <xf numFmtId="192" fontId="91" fillId="3" borderId="91" xfId="2" applyNumberFormat="1" applyFont="1" applyFill="1" applyBorder="1" applyAlignment="1">
      <alignment horizontal="right" vertical="center"/>
    </xf>
    <xf numFmtId="41" fontId="91" fillId="3" borderId="17" xfId="2" applyFont="1" applyFill="1" applyBorder="1" applyAlignment="1">
      <alignment horizontal="right" vertical="center"/>
    </xf>
    <xf numFmtId="41" fontId="91" fillId="3" borderId="94" xfId="2" applyFont="1" applyFill="1" applyBorder="1" applyAlignment="1">
      <alignment horizontal="right" vertical="center"/>
    </xf>
    <xf numFmtId="191" fontId="91" fillId="0" borderId="58" xfId="26" applyNumberFormat="1" applyFont="1" applyBorder="1" applyAlignment="1">
      <alignment horizontal="right" vertical="center"/>
    </xf>
    <xf numFmtId="176" fontId="91" fillId="0" borderId="6" xfId="26" applyNumberFormat="1" applyFont="1" applyBorder="1" applyAlignment="1">
      <alignment horizontal="right" vertical="center"/>
    </xf>
    <xf numFmtId="41" fontId="91" fillId="6" borderId="126" xfId="2" applyFont="1" applyFill="1" applyBorder="1" applyAlignment="1">
      <alignment horizontal="right" vertical="center"/>
    </xf>
    <xf numFmtId="191" fontId="91" fillId="0" borderId="37" xfId="26" applyNumberFormat="1" applyFont="1" applyBorder="1" applyAlignment="1">
      <alignment horizontal="right" vertical="center"/>
    </xf>
    <xf numFmtId="191" fontId="91" fillId="0" borderId="118" xfId="26" applyNumberFormat="1" applyFont="1" applyBorder="1" applyAlignment="1">
      <alignment horizontal="right" vertical="center"/>
    </xf>
    <xf numFmtId="176" fontId="91" fillId="0" borderId="40" xfId="26" applyNumberFormat="1" applyFont="1" applyBorder="1" applyAlignment="1">
      <alignment horizontal="right" vertical="center"/>
    </xf>
    <xf numFmtId="41" fontId="91" fillId="6" borderId="103" xfId="2" applyFont="1" applyFill="1" applyBorder="1" applyAlignment="1">
      <alignment horizontal="right" vertical="center"/>
    </xf>
    <xf numFmtId="41" fontId="91" fillId="6" borderId="127" xfId="2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41" fontId="69" fillId="0" borderId="5" xfId="2" applyFont="1" applyFill="1" applyBorder="1" applyAlignment="1">
      <alignment horizontal="center" vertical="center" shrinkToFit="1"/>
    </xf>
    <xf numFmtId="178" fontId="69" fillId="0" borderId="2" xfId="2" applyNumberFormat="1" applyFont="1" applyBorder="1" applyAlignment="1">
      <alignment horizontal="center" vertical="center" shrinkToFit="1"/>
    </xf>
    <xf numFmtId="178" fontId="69" fillId="0" borderId="24" xfId="2" applyNumberFormat="1" applyFont="1" applyBorder="1" applyAlignment="1">
      <alignment horizontal="center" vertical="center" shrinkToFit="1"/>
    </xf>
    <xf numFmtId="0" fontId="85" fillId="0" borderId="0" xfId="0" applyFont="1" applyFill="1" applyAlignment="1">
      <alignment vertical="center"/>
    </xf>
    <xf numFmtId="0" fontId="127" fillId="2" borderId="12" xfId="0" applyFont="1" applyFill="1" applyBorder="1" applyAlignment="1">
      <alignment horizontal="center" vertical="center"/>
    </xf>
    <xf numFmtId="41" fontId="91" fillId="0" borderId="12" xfId="15" applyFont="1" applyBorder="1" applyAlignment="1">
      <alignment horizontal="center" vertical="center"/>
    </xf>
    <xf numFmtId="188" fontId="91" fillId="0" borderId="12" xfId="15" applyNumberFormat="1" applyFont="1" applyBorder="1" applyAlignment="1">
      <alignment horizontal="center" vertical="center"/>
    </xf>
    <xf numFmtId="41" fontId="91" fillId="0" borderId="12" xfId="15" applyNumberFormat="1" applyFont="1" applyBorder="1" applyAlignment="1">
      <alignment horizontal="center" vertical="center"/>
    </xf>
    <xf numFmtId="41" fontId="65" fillId="0" borderId="12" xfId="0" applyNumberFormat="1" applyFont="1" applyBorder="1" applyAlignment="1">
      <alignment horizontal="center" vertical="center"/>
    </xf>
    <xf numFmtId="200" fontId="91" fillId="0" borderId="12" xfId="15" applyNumberFormat="1" applyFont="1" applyBorder="1" applyAlignment="1">
      <alignment horizontal="center" vertical="center"/>
    </xf>
    <xf numFmtId="41" fontId="91" fillId="0" borderId="12" xfId="15" applyNumberFormat="1" applyFont="1" applyBorder="1" applyAlignment="1">
      <alignment horizontal="center" vertical="center" shrinkToFit="1"/>
    </xf>
    <xf numFmtId="200" fontId="91" fillId="0" borderId="12" xfId="15" applyNumberFormat="1" applyFont="1" applyBorder="1" applyAlignment="1">
      <alignment horizontal="center" vertical="center" shrinkToFit="1"/>
    </xf>
    <xf numFmtId="41" fontId="91" fillId="0" borderId="24" xfId="2" applyFont="1" applyBorder="1" applyAlignment="1">
      <alignment horizontal="center" vertical="center" shrinkToFit="1"/>
    </xf>
    <xf numFmtId="41" fontId="91" fillId="0" borderId="5" xfId="2" applyFont="1" applyBorder="1" applyAlignment="1">
      <alignment horizontal="center" vertical="center" shrinkToFit="1"/>
    </xf>
    <xf numFmtId="41" fontId="91" fillId="0" borderId="3" xfId="2" applyFont="1" applyBorder="1" applyAlignment="1">
      <alignment horizontal="center" vertical="center" shrinkToFit="1"/>
    </xf>
    <xf numFmtId="41" fontId="91" fillId="33" borderId="91" xfId="15" applyFont="1" applyFill="1" applyBorder="1" applyAlignment="1">
      <alignment horizontal="center" vertical="center"/>
    </xf>
    <xf numFmtId="0" fontId="127" fillId="5" borderId="3" xfId="0" applyFont="1" applyFill="1" applyBorder="1" applyAlignment="1">
      <alignment horizontal="center" vertical="center"/>
    </xf>
    <xf numFmtId="178" fontId="119" fillId="5" borderId="2" xfId="15" applyNumberFormat="1" applyFont="1" applyFill="1" applyBorder="1" applyAlignment="1">
      <alignment horizontal="right" vertical="center"/>
    </xf>
    <xf numFmtId="178" fontId="119" fillId="13" borderId="2" xfId="15" applyNumberFormat="1" applyFont="1" applyFill="1" applyBorder="1" applyAlignment="1">
      <alignment horizontal="right" vertical="center"/>
    </xf>
    <xf numFmtId="178" fontId="119" fillId="6" borderId="2" xfId="15" applyNumberFormat="1" applyFont="1" applyFill="1" applyBorder="1" applyAlignment="1">
      <alignment horizontal="right" vertical="center"/>
    </xf>
    <xf numFmtId="41" fontId="119" fillId="19" borderId="5" xfId="15" applyNumberFormat="1" applyFont="1" applyFill="1" applyBorder="1" applyAlignment="1">
      <alignment horizontal="right" vertical="center"/>
    </xf>
    <xf numFmtId="178" fontId="119" fillId="0" borderId="2" xfId="15" applyNumberFormat="1" applyFont="1" applyBorder="1" applyAlignment="1">
      <alignment horizontal="right" vertical="center"/>
    </xf>
    <xf numFmtId="41" fontId="119" fillId="19" borderId="2" xfId="15" applyFont="1" applyFill="1" applyBorder="1" applyAlignment="1">
      <alignment horizontal="right" vertical="center"/>
    </xf>
    <xf numFmtId="178" fontId="119" fillId="0" borderId="37" xfId="15" applyNumberFormat="1" applyFont="1" applyBorder="1" applyAlignment="1">
      <alignment horizontal="right" vertical="center"/>
    </xf>
    <xf numFmtId="0" fontId="130" fillId="0" borderId="0" xfId="0" applyFont="1" applyAlignment="1">
      <alignment horizontal="left" vertical="center"/>
    </xf>
    <xf numFmtId="0" fontId="83" fillId="26" borderId="12" xfId="17" applyFont="1" applyFill="1" applyBorder="1" applyAlignment="1">
      <alignment horizontal="center" vertical="center"/>
    </xf>
    <xf numFmtId="0" fontId="53" fillId="0" borderId="0" xfId="17" applyFont="1" applyAlignment="1">
      <alignment horizontal="left" vertical="center"/>
    </xf>
    <xf numFmtId="0" fontId="41" fillId="0" borderId="0" xfId="17" applyFont="1"/>
    <xf numFmtId="0" fontId="45" fillId="0" borderId="0" xfId="17" applyFont="1"/>
    <xf numFmtId="0" fontId="47" fillId="0" borderId="0" xfId="17" applyFont="1" applyAlignment="1">
      <alignment horizontal="left" vertical="center"/>
    </xf>
    <xf numFmtId="0" fontId="83" fillId="2" borderId="12" xfId="17" applyFont="1" applyFill="1" applyBorder="1" applyAlignment="1">
      <alignment horizontal="center" vertical="center"/>
    </xf>
    <xf numFmtId="0" fontId="69" fillId="4" borderId="12" xfId="17" applyFont="1" applyFill="1" applyBorder="1" applyAlignment="1">
      <alignment horizontal="center" vertical="center"/>
    </xf>
    <xf numFmtId="41" fontId="66" fillId="4" borderId="12" xfId="2" applyFont="1" applyFill="1" applyBorder="1" applyAlignment="1" applyProtection="1">
      <alignment vertical="center"/>
    </xf>
    <xf numFmtId="0" fontId="66" fillId="35" borderId="12" xfId="54798" applyFont="1" applyFill="1" applyBorder="1" applyAlignment="1">
      <alignment horizontal="center" vertical="center" wrapText="1"/>
    </xf>
    <xf numFmtId="41" fontId="66" fillId="0" borderId="12" xfId="2" applyFont="1" applyBorder="1" applyAlignment="1" applyProtection="1">
      <alignment vertical="center"/>
    </xf>
    <xf numFmtId="0" fontId="174" fillId="21" borderId="12" xfId="54798" applyFont="1" applyFill="1" applyBorder="1" applyAlignment="1">
      <alignment horizontal="center" vertical="center" wrapText="1"/>
    </xf>
    <xf numFmtId="0" fontId="66" fillId="4" borderId="12" xfId="17" applyFont="1" applyFill="1" applyBorder="1" applyAlignment="1">
      <alignment horizontal="center" vertical="center"/>
    </xf>
    <xf numFmtId="0" fontId="37" fillId="0" borderId="0" xfId="17"/>
    <xf numFmtId="0" fontId="37" fillId="0" borderId="0" xfId="17" applyAlignment="1">
      <alignment horizontal="center"/>
    </xf>
    <xf numFmtId="0" fontId="174" fillId="36" borderId="12" xfId="54798" applyFont="1" applyFill="1" applyBorder="1" applyAlignment="1">
      <alignment horizontal="center" vertical="center" wrapText="1"/>
    </xf>
    <xf numFmtId="0" fontId="69" fillId="0" borderId="0" xfId="17" applyFont="1"/>
    <xf numFmtId="41" fontId="137" fillId="0" borderId="0" xfId="17" applyNumberFormat="1" applyFont="1" applyAlignment="1">
      <alignment horizontal="center" vertical="center"/>
    </xf>
    <xf numFmtId="0" fontId="88" fillId="0" borderId="0" xfId="17" applyFont="1" applyAlignment="1">
      <alignment horizontal="left" vertical="center"/>
    </xf>
    <xf numFmtId="0" fontId="137" fillId="0" borderId="0" xfId="17" applyFont="1" applyAlignment="1">
      <alignment horizontal="center" vertical="center"/>
    </xf>
    <xf numFmtId="0" fontId="83" fillId="0" borderId="0" xfId="17" applyFont="1" applyAlignment="1">
      <alignment horizontal="left" vertical="center"/>
    </xf>
    <xf numFmtId="41" fontId="70" fillId="0" borderId="0" xfId="17" applyNumberFormat="1" applyFont="1" applyAlignment="1">
      <alignment horizontal="left"/>
    </xf>
    <xf numFmtId="0" fontId="83" fillId="0" borderId="4" xfId="17" applyFont="1" applyBorder="1" applyAlignment="1">
      <alignment horizontal="center"/>
    </xf>
    <xf numFmtId="0" fontId="175" fillId="2" borderId="12" xfId="17" applyFont="1" applyFill="1" applyBorder="1" applyAlignment="1">
      <alignment horizontal="center" vertical="center"/>
    </xf>
    <xf numFmtId="0" fontId="175" fillId="26" borderId="12" xfId="17" applyFont="1" applyFill="1" applyBorder="1" applyAlignment="1">
      <alignment horizontal="center" vertical="center"/>
    </xf>
    <xf numFmtId="0" fontId="47" fillId="2" borderId="12" xfId="17" applyFont="1" applyFill="1" applyBorder="1" applyAlignment="1">
      <alignment horizontal="center" vertical="center"/>
    </xf>
    <xf numFmtId="0" fontId="47" fillId="2" borderId="0" xfId="17" applyFont="1" applyFill="1" applyAlignment="1">
      <alignment horizontal="center" vertical="center"/>
    </xf>
    <xf numFmtId="41" fontId="66" fillId="4" borderId="12" xfId="2" applyFont="1" applyFill="1" applyBorder="1" applyAlignment="1" applyProtection="1">
      <alignment horizontal="center" vertical="center"/>
    </xf>
    <xf numFmtId="41" fontId="41" fillId="0" borderId="0" xfId="2" applyFont="1" applyBorder="1" applyAlignment="1">
      <alignment horizontal="left"/>
    </xf>
    <xf numFmtId="41" fontId="66" fillId="0" borderId="12" xfId="2" applyFont="1" applyFill="1" applyBorder="1" applyAlignment="1" applyProtection="1">
      <alignment horizontal="center" vertical="center"/>
    </xf>
    <xf numFmtId="0" fontId="41" fillId="0" borderId="0" xfId="17" applyFont="1" applyAlignment="1">
      <alignment horizontal="left"/>
    </xf>
    <xf numFmtId="0" fontId="174" fillId="37" borderId="12" xfId="54798" applyFont="1" applyFill="1" applyBorder="1" applyAlignment="1">
      <alignment horizontal="center" vertical="center" wrapText="1"/>
    </xf>
    <xf numFmtId="0" fontId="70" fillId="0" borderId="0" xfId="17" applyFont="1"/>
    <xf numFmtId="41" fontId="69" fillId="4" borderId="12" xfId="2" applyFont="1" applyFill="1" applyBorder="1" applyAlignment="1" applyProtection="1">
      <alignment horizontal="center" vertical="center"/>
    </xf>
    <xf numFmtId="3" fontId="113" fillId="0" borderId="2" xfId="15" applyNumberFormat="1" applyFont="1" applyFill="1" applyBorder="1" applyAlignment="1">
      <alignment horizontal="center" vertical="center" shrinkToFit="1"/>
    </xf>
    <xf numFmtId="3" fontId="113" fillId="0" borderId="2" xfId="2" applyNumberFormat="1" applyFont="1" applyFill="1" applyBorder="1" applyAlignment="1">
      <alignment horizontal="center" vertical="center" shrinkToFit="1"/>
    </xf>
    <xf numFmtId="3" fontId="113" fillId="19" borderId="2" xfId="54769" applyNumberFormat="1" applyFont="1" applyFill="1" applyBorder="1" applyAlignment="1">
      <alignment horizontal="center" vertical="center"/>
    </xf>
    <xf numFmtId="3" fontId="113" fillId="0" borderId="30" xfId="15" applyNumberFormat="1" applyFont="1" applyFill="1" applyBorder="1" applyAlignment="1">
      <alignment horizontal="center" vertical="center" shrinkToFit="1"/>
    </xf>
    <xf numFmtId="3" fontId="113" fillId="0" borderId="34" xfId="15" applyNumberFormat="1" applyFont="1" applyFill="1" applyBorder="1" applyAlignment="1">
      <alignment horizontal="center" vertical="center" shrinkToFit="1"/>
    </xf>
    <xf numFmtId="3" fontId="113" fillId="0" borderId="5" xfId="15" applyNumberFormat="1" applyFont="1" applyFill="1" applyBorder="1" applyAlignment="1">
      <alignment horizontal="center" vertical="center" shrinkToFit="1"/>
    </xf>
    <xf numFmtId="3" fontId="113" fillId="0" borderId="5" xfId="2" applyNumberFormat="1" applyFont="1" applyFill="1" applyBorder="1" applyAlignment="1">
      <alignment horizontal="center" vertical="center" shrinkToFit="1"/>
    </xf>
    <xf numFmtId="3" fontId="113" fillId="0" borderId="136" xfId="15" applyNumberFormat="1" applyFont="1" applyFill="1" applyBorder="1" applyAlignment="1">
      <alignment horizontal="center" vertical="center" shrinkToFit="1"/>
    </xf>
    <xf numFmtId="3" fontId="113" fillId="0" borderId="144" xfId="15" applyNumberFormat="1" applyFont="1" applyFill="1" applyBorder="1" applyAlignment="1">
      <alignment horizontal="center" vertical="center" shrinkToFit="1"/>
    </xf>
    <xf numFmtId="3" fontId="176" fillId="0" borderId="0" xfId="0" applyNumberFormat="1" applyFont="1" applyAlignment="1">
      <alignment horizontal="center" vertical="center" wrapText="1"/>
    </xf>
    <xf numFmtId="3" fontId="176" fillId="0" borderId="0" xfId="2" applyNumberFormat="1" applyFont="1" applyAlignment="1">
      <alignment horizontal="center" vertical="center" wrapText="1"/>
    </xf>
    <xf numFmtId="3" fontId="80" fillId="0" borderId="0" xfId="11" applyNumberFormat="1" applyFont="1" applyAlignment="1">
      <alignment horizontal="center" vertical="center"/>
    </xf>
    <xf numFmtId="3" fontId="113" fillId="16" borderId="34" xfId="15" applyNumberFormat="1" applyFont="1" applyFill="1" applyBorder="1" applyAlignment="1">
      <alignment horizontal="center" vertical="center" shrinkToFit="1"/>
    </xf>
    <xf numFmtId="3" fontId="113" fillId="0" borderId="0" xfId="11" applyNumberFormat="1" applyFont="1" applyAlignment="1">
      <alignment horizontal="center" vertical="center"/>
    </xf>
    <xf numFmtId="3" fontId="113" fillId="0" borderId="0" xfId="2" applyNumberFormat="1" applyFont="1" applyAlignment="1">
      <alignment horizontal="center" vertical="center" wrapText="1"/>
    </xf>
    <xf numFmtId="3" fontId="176" fillId="0" borderId="80" xfId="0" applyNumberFormat="1" applyFont="1" applyBorder="1" applyAlignment="1">
      <alignment horizontal="center" vertical="center" wrapText="1"/>
    </xf>
    <xf numFmtId="3" fontId="113" fillId="0" borderId="80" xfId="0" applyNumberFormat="1" applyFont="1" applyBorder="1" applyAlignment="1">
      <alignment horizontal="center" vertical="center" wrapText="1"/>
    </xf>
    <xf numFmtId="3" fontId="113" fillId="0" borderId="57" xfId="0" applyNumberFormat="1" applyFont="1" applyBorder="1" applyAlignment="1">
      <alignment horizontal="center" vertical="center" wrapText="1"/>
    </xf>
    <xf numFmtId="3" fontId="113" fillId="0" borderId="2" xfId="15" applyNumberFormat="1" applyFont="1" applyFill="1" applyBorder="1" applyAlignment="1">
      <alignment vertical="center" shrinkToFit="1"/>
    </xf>
    <xf numFmtId="3" fontId="113" fillId="0" borderId="2" xfId="2" applyNumberFormat="1" applyFont="1" applyFill="1" applyBorder="1" applyAlignment="1">
      <alignment vertical="center"/>
    </xf>
    <xf numFmtId="3" fontId="113" fillId="19" borderId="2" xfId="54769" applyNumberFormat="1" applyFont="1" applyFill="1" applyBorder="1" applyAlignment="1">
      <alignment vertical="center"/>
    </xf>
    <xf numFmtId="3" fontId="113" fillId="0" borderId="30" xfId="15" applyNumberFormat="1" applyFont="1" applyFill="1" applyBorder="1" applyAlignment="1">
      <alignment vertical="center" shrinkToFit="1"/>
    </xf>
    <xf numFmtId="3" fontId="113" fillId="0" borderId="34" xfId="15" applyNumberFormat="1" applyFont="1" applyFill="1" applyBorder="1" applyAlignment="1">
      <alignment vertical="center" shrinkToFit="1"/>
    </xf>
    <xf numFmtId="3" fontId="113" fillId="0" borderId="5" xfId="15" applyNumberFormat="1" applyFont="1" applyFill="1" applyBorder="1" applyAlignment="1">
      <alignment vertical="center" shrinkToFit="1"/>
    </xf>
    <xf numFmtId="3" fontId="113" fillId="0" borderId="5" xfId="2" applyNumberFormat="1" applyFont="1" applyFill="1" applyBorder="1" applyAlignment="1">
      <alignment vertical="center"/>
    </xf>
    <xf numFmtId="3" fontId="113" fillId="0" borderId="136" xfId="15" applyNumberFormat="1" applyFont="1" applyFill="1" applyBorder="1" applyAlignment="1">
      <alignment vertical="center" shrinkToFit="1"/>
    </xf>
    <xf numFmtId="3" fontId="113" fillId="0" borderId="144" xfId="15" applyNumberFormat="1" applyFont="1" applyFill="1" applyBorder="1" applyAlignment="1">
      <alignment vertical="center" shrinkToFit="1"/>
    </xf>
    <xf numFmtId="3" fontId="80" fillId="0" borderId="144" xfId="15" applyNumberFormat="1" applyFont="1" applyFill="1" applyBorder="1" applyAlignment="1">
      <alignment vertical="center" shrinkToFit="1"/>
    </xf>
    <xf numFmtId="38" fontId="119" fillId="0" borderId="1" xfId="54799" applyNumberFormat="1" applyFont="1" applyBorder="1" applyAlignment="1">
      <alignment horizontal="right" vertical="center"/>
    </xf>
    <xf numFmtId="38" fontId="119" fillId="0" borderId="6" xfId="54799" applyNumberFormat="1" applyFont="1" applyBorder="1" applyAlignment="1">
      <alignment horizontal="right" vertical="center"/>
    </xf>
    <xf numFmtId="38" fontId="119" fillId="0" borderId="2" xfId="54799" applyNumberFormat="1" applyFont="1" applyBorder="1" applyAlignment="1">
      <alignment horizontal="right" vertical="center"/>
    </xf>
    <xf numFmtId="38" fontId="119" fillId="0" borderId="5" xfId="54799" applyNumberFormat="1" applyFont="1" applyBorder="1" applyAlignment="1">
      <alignment horizontal="right" vertical="center"/>
    </xf>
    <xf numFmtId="38" fontId="119" fillId="0" borderId="3" xfId="54799" applyNumberFormat="1" applyFont="1" applyBorder="1" applyAlignment="1">
      <alignment horizontal="right" vertical="center"/>
    </xf>
    <xf numFmtId="0" fontId="91" fillId="19" borderId="37" xfId="0" applyFont="1" applyFill="1" applyBorder="1" applyAlignment="1">
      <alignment horizontal="center" vertical="center"/>
    </xf>
    <xf numFmtId="2" fontId="91" fillId="19" borderId="37" xfId="0" applyNumberFormat="1" applyFont="1" applyFill="1" applyBorder="1" applyAlignment="1">
      <alignment horizontal="center" vertical="center"/>
    </xf>
    <xf numFmtId="0" fontId="91" fillId="19" borderId="38" xfId="0" applyFont="1" applyFill="1" applyBorder="1" applyAlignment="1">
      <alignment horizontal="center" vertical="center"/>
    </xf>
    <xf numFmtId="176" fontId="119" fillId="6" borderId="245" xfId="2" applyNumberFormat="1" applyFont="1" applyFill="1" applyBorder="1" applyAlignment="1">
      <alignment horizontal="center" vertical="center"/>
    </xf>
    <xf numFmtId="176" fontId="119" fillId="6" borderId="34" xfId="2" applyNumberFormat="1" applyFont="1" applyFill="1" applyBorder="1" applyAlignment="1">
      <alignment horizontal="center" vertical="center"/>
    </xf>
    <xf numFmtId="176" fontId="119" fillId="6" borderId="248" xfId="2" applyNumberFormat="1" applyFont="1" applyFill="1" applyBorder="1" applyAlignment="1">
      <alignment horizontal="center" vertical="center"/>
    </xf>
    <xf numFmtId="41" fontId="119" fillId="6" borderId="60" xfId="2" applyFont="1" applyFill="1" applyBorder="1" applyAlignment="1">
      <alignment horizontal="center" vertical="center"/>
    </xf>
    <xf numFmtId="41" fontId="119" fillId="6" borderId="61" xfId="2" applyFont="1" applyFill="1" applyBorder="1" applyAlignment="1">
      <alignment horizontal="center" vertical="center"/>
    </xf>
    <xf numFmtId="181" fontId="91" fillId="0" borderId="2" xfId="54799" applyNumberFormat="1" applyFont="1" applyBorder="1" applyAlignment="1">
      <alignment horizontal="center" vertical="center"/>
    </xf>
    <xf numFmtId="41" fontId="91" fillId="6" borderId="34" xfId="54799" applyNumberFormat="1" applyFont="1" applyFill="1" applyBorder="1" applyAlignment="1">
      <alignment horizontal="center" vertical="center"/>
    </xf>
    <xf numFmtId="181" fontId="91" fillId="0" borderId="2" xfId="54799" applyNumberFormat="1" applyFont="1" applyFill="1" applyBorder="1" applyAlignment="1">
      <alignment horizontal="center" vertical="center"/>
    </xf>
    <xf numFmtId="181" fontId="91" fillId="0" borderId="3" xfId="54799" applyNumberFormat="1" applyFont="1" applyBorder="1" applyAlignment="1">
      <alignment horizontal="center" vertical="center"/>
    </xf>
    <xf numFmtId="41" fontId="91" fillId="6" borderId="35" xfId="54799" applyNumberFormat="1" applyFont="1" applyFill="1" applyBorder="1" applyAlignment="1">
      <alignment horizontal="center" vertical="center"/>
    </xf>
    <xf numFmtId="41" fontId="65" fillId="19" borderId="2" xfId="54800" applyNumberFormat="1" applyFont="1" applyFill="1" applyBorder="1">
      <alignment vertical="center"/>
    </xf>
    <xf numFmtId="41" fontId="65" fillId="6" borderId="24" xfId="54799" applyFont="1" applyFill="1" applyBorder="1" applyAlignment="1">
      <alignment horizontal="center" vertical="center"/>
    </xf>
    <xf numFmtId="41" fontId="65" fillId="19" borderId="2" xfId="54800" applyFont="1" applyFill="1" applyBorder="1">
      <alignment vertical="center"/>
    </xf>
    <xf numFmtId="41" fontId="65" fillId="6" borderId="14" xfId="54799" applyFont="1" applyFill="1" applyBorder="1" applyAlignment="1">
      <alignment horizontal="center" vertical="center"/>
    </xf>
    <xf numFmtId="41" fontId="113" fillId="26" borderId="20" xfId="15" applyFont="1" applyFill="1" applyBorder="1" applyAlignment="1">
      <alignment horizontal="center" vertical="center" shrinkToFit="1"/>
    </xf>
    <xf numFmtId="41" fontId="80" fillId="26" borderId="19" xfId="2" applyFont="1" applyFill="1" applyBorder="1" applyAlignment="1">
      <alignment horizontal="center" vertical="center" shrinkToFit="1"/>
    </xf>
    <xf numFmtId="41" fontId="113" fillId="26" borderId="5" xfId="15" applyFont="1" applyFill="1" applyBorder="1" applyAlignment="1">
      <alignment horizontal="center" vertical="center" shrinkToFit="1"/>
    </xf>
    <xf numFmtId="41" fontId="113" fillId="26" borderId="29" xfId="15" applyFont="1" applyFill="1" applyBorder="1" applyAlignment="1">
      <alignment horizontal="center" vertical="center" shrinkToFit="1"/>
    </xf>
    <xf numFmtId="41" fontId="113" fillId="26" borderId="142" xfId="15" applyFont="1" applyFill="1" applyBorder="1" applyAlignment="1">
      <alignment horizontal="center" vertical="center" shrinkToFit="1"/>
    </xf>
    <xf numFmtId="0" fontId="119" fillId="0" borderId="2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left" vertical="center" wrapText="1"/>
    </xf>
    <xf numFmtId="0" fontId="119" fillId="0" borderId="2" xfId="0" applyFont="1" applyBorder="1" applyAlignment="1">
      <alignment horizontal="center" vertical="center"/>
    </xf>
    <xf numFmtId="177" fontId="119" fillId="0" borderId="2" xfId="0" applyNumberFormat="1" applyFont="1" applyBorder="1" applyAlignment="1">
      <alignment horizontal="center" vertical="center"/>
    </xf>
    <xf numFmtId="0" fontId="119" fillId="0" borderId="24" xfId="0" applyFont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 wrapText="1"/>
    </xf>
    <xf numFmtId="0" fontId="119" fillId="0" borderId="5" xfId="0" applyFont="1" applyBorder="1" applyAlignment="1">
      <alignment horizontal="left" vertical="center" wrapText="1"/>
    </xf>
    <xf numFmtId="0" fontId="119" fillId="0" borderId="5" xfId="0" applyFont="1" applyBorder="1" applyAlignment="1">
      <alignment horizontal="center" vertical="center"/>
    </xf>
    <xf numFmtId="177" fontId="119" fillId="0" borderId="5" xfId="0" applyNumberFormat="1" applyFont="1" applyBorder="1" applyAlignment="1">
      <alignment horizontal="center" vertical="center"/>
    </xf>
    <xf numFmtId="0" fontId="119" fillId="0" borderId="29" xfId="0" applyFont="1" applyBorder="1" applyAlignment="1">
      <alignment horizontal="center" vertical="center" wrapText="1"/>
    </xf>
    <xf numFmtId="0" fontId="119" fillId="3" borderId="83" xfId="0" applyFont="1" applyFill="1" applyBorder="1" applyAlignment="1">
      <alignment horizontal="center" vertical="center"/>
    </xf>
    <xf numFmtId="0" fontId="119" fillId="0" borderId="15" xfId="0" applyFont="1" applyBorder="1" applyAlignment="1">
      <alignment horizontal="center" vertical="center" wrapText="1"/>
    </xf>
    <xf numFmtId="0" fontId="119" fillId="0" borderId="15" xfId="0" applyFont="1" applyBorder="1" applyAlignment="1">
      <alignment horizontal="left" vertical="center" wrapText="1"/>
    </xf>
    <xf numFmtId="0" fontId="119" fillId="0" borderId="15" xfId="0" applyFont="1" applyBorder="1" applyAlignment="1">
      <alignment horizontal="center" vertical="center"/>
    </xf>
    <xf numFmtId="0" fontId="119" fillId="3" borderId="38" xfId="0" applyFont="1" applyFill="1" applyBorder="1" applyAlignment="1">
      <alignment horizontal="center" vertical="center"/>
    </xf>
    <xf numFmtId="0" fontId="119" fillId="0" borderId="3" xfId="0" applyFont="1" applyBorder="1" applyAlignment="1">
      <alignment horizontal="center" vertical="center" wrapText="1"/>
    </xf>
    <xf numFmtId="0" fontId="119" fillId="0" borderId="3" xfId="0" applyFont="1" applyBorder="1" applyAlignment="1">
      <alignment horizontal="left" vertical="center" wrapText="1"/>
    </xf>
    <xf numFmtId="0" fontId="119" fillId="0" borderId="3" xfId="0" applyFont="1" applyBorder="1" applyAlignment="1">
      <alignment horizontal="center" vertical="center"/>
    </xf>
    <xf numFmtId="177" fontId="119" fillId="0" borderId="3" xfId="0" applyNumberFormat="1" applyFont="1" applyBorder="1" applyAlignment="1">
      <alignment horizontal="center" vertical="center"/>
    </xf>
    <xf numFmtId="0" fontId="119" fillId="0" borderId="14" xfId="0" applyFont="1" applyBorder="1" applyAlignment="1">
      <alignment horizontal="center" vertical="center" wrapText="1"/>
    </xf>
    <xf numFmtId="0" fontId="68" fillId="0" borderId="2" xfId="15" applyNumberFormat="1" applyFont="1" applyFill="1" applyBorder="1" applyAlignment="1">
      <alignment horizontal="right" vertical="center"/>
    </xf>
    <xf numFmtId="179" fontId="68" fillId="0" borderId="2" xfId="15" applyNumberFormat="1" applyFont="1" applyFill="1" applyBorder="1" applyAlignment="1">
      <alignment horizontal="right" vertical="center"/>
    </xf>
    <xf numFmtId="185" fontId="68" fillId="0" borderId="2" xfId="15" applyNumberFormat="1" applyFont="1" applyFill="1" applyBorder="1" applyAlignment="1">
      <alignment horizontal="right" vertical="center"/>
    </xf>
    <xf numFmtId="184" fontId="68" fillId="0" borderId="2" xfId="15" applyNumberFormat="1" applyFont="1" applyFill="1" applyBorder="1" applyAlignment="1">
      <alignment horizontal="center" vertical="center"/>
    </xf>
    <xf numFmtId="186" fontId="68" fillId="0" borderId="2" xfId="15" applyNumberFormat="1" applyFont="1" applyFill="1" applyBorder="1" applyAlignment="1">
      <alignment horizontal="right" vertical="center"/>
    </xf>
    <xf numFmtId="187" fontId="68" fillId="0" borderId="2" xfId="15" applyNumberFormat="1" applyFont="1" applyFill="1" applyBorder="1" applyAlignment="1">
      <alignment horizontal="center" vertical="center"/>
    </xf>
    <xf numFmtId="41" fontId="68" fillId="0" borderId="2" xfId="15" applyNumberFormat="1" applyFont="1" applyFill="1" applyBorder="1" applyAlignment="1">
      <alignment horizontal="right" vertical="center"/>
    </xf>
    <xf numFmtId="41" fontId="68" fillId="0" borderId="6" xfId="15" applyFont="1" applyFill="1" applyBorder="1" applyAlignment="1">
      <alignment horizontal="right" vertical="center"/>
    </xf>
    <xf numFmtId="41" fontId="68" fillId="19" borderId="2" xfId="15" applyFont="1" applyFill="1" applyBorder="1" applyAlignment="1">
      <alignment horizontal="center" vertical="center"/>
    </xf>
    <xf numFmtId="41" fontId="68" fillId="19" borderId="2" xfId="15" applyFont="1" applyFill="1" applyBorder="1" applyAlignment="1">
      <alignment horizontal="right" vertical="center"/>
    </xf>
    <xf numFmtId="179" fontId="68" fillId="19" borderId="2" xfId="15" applyNumberFormat="1" applyFont="1" applyFill="1" applyBorder="1" applyAlignment="1">
      <alignment horizontal="right" vertical="center"/>
    </xf>
    <xf numFmtId="185" fontId="68" fillId="19" borderId="2" xfId="15" applyNumberFormat="1" applyFont="1" applyFill="1" applyBorder="1" applyAlignment="1">
      <alignment horizontal="right" vertical="center"/>
    </xf>
    <xf numFmtId="184" fontId="68" fillId="19" borderId="2" xfId="15" applyNumberFormat="1" applyFont="1" applyFill="1" applyBorder="1" applyAlignment="1">
      <alignment horizontal="center" vertical="center"/>
    </xf>
    <xf numFmtId="41" fontId="68" fillId="0" borderId="2" xfId="15" applyFont="1" applyFill="1" applyBorder="1" applyAlignment="1">
      <alignment horizontal="right" vertical="center"/>
    </xf>
    <xf numFmtId="0" fontId="68" fillId="0" borderId="0" xfId="0" applyFont="1" applyFill="1" applyBorder="1" applyAlignment="1">
      <alignment horizontal="right" vertical="center"/>
    </xf>
    <xf numFmtId="188" fontId="68" fillId="0" borderId="2" xfId="15" applyNumberFormat="1" applyFont="1" applyFill="1" applyBorder="1" applyAlignment="1">
      <alignment horizontal="right" vertical="center"/>
    </xf>
    <xf numFmtId="178" fontId="68" fillId="0" borderId="2" xfId="15" applyNumberFormat="1" applyFont="1" applyFill="1" applyBorder="1" applyAlignment="1">
      <alignment horizontal="right" vertical="center"/>
    </xf>
    <xf numFmtId="41" fontId="68" fillId="20" borderId="2" xfId="15" applyFont="1" applyFill="1" applyBorder="1" applyAlignment="1">
      <alignment horizontal="right" vertical="center"/>
    </xf>
    <xf numFmtId="179" fontId="68" fillId="20" borderId="2" xfId="15" applyNumberFormat="1" applyFont="1" applyFill="1" applyBorder="1" applyAlignment="1">
      <alignment horizontal="right" vertical="center"/>
    </xf>
    <xf numFmtId="185" fontId="68" fillId="20" borderId="2" xfId="15" applyNumberFormat="1" applyFont="1" applyFill="1" applyBorder="1" applyAlignment="1">
      <alignment horizontal="right" vertical="center"/>
    </xf>
    <xf numFmtId="184" fontId="68" fillId="20" borderId="2" xfId="15" applyNumberFormat="1" applyFont="1" applyFill="1" applyBorder="1" applyAlignment="1">
      <alignment horizontal="center" vertical="center"/>
    </xf>
    <xf numFmtId="41" fontId="68" fillId="0" borderId="50" xfId="15" applyFont="1" applyFill="1" applyBorder="1" applyAlignment="1">
      <alignment horizontal="center" vertical="center"/>
    </xf>
    <xf numFmtId="185" fontId="68" fillId="0" borderId="50" xfId="15" applyNumberFormat="1" applyFont="1" applyFill="1" applyBorder="1" applyAlignment="1">
      <alignment horizontal="right" vertical="center"/>
    </xf>
    <xf numFmtId="184" fontId="68" fillId="0" borderId="50" xfId="15" applyNumberFormat="1" applyFont="1" applyFill="1" applyBorder="1" applyAlignment="1">
      <alignment horizontal="center" vertical="center"/>
    </xf>
    <xf numFmtId="186" fontId="68" fillId="0" borderId="6" xfId="15" applyNumberFormat="1" applyFont="1" applyFill="1" applyBorder="1" applyAlignment="1">
      <alignment horizontal="right" vertical="center"/>
    </xf>
    <xf numFmtId="186" fontId="68" fillId="0" borderId="5" xfId="15" applyNumberFormat="1" applyFont="1" applyFill="1" applyBorder="1" applyAlignment="1">
      <alignment horizontal="right" vertical="center"/>
    </xf>
    <xf numFmtId="187" fontId="68" fillId="0" borderId="5" xfId="15" applyNumberFormat="1" applyFont="1" applyFill="1" applyBorder="1" applyAlignment="1">
      <alignment horizontal="center" vertical="center"/>
    </xf>
    <xf numFmtId="189" fontId="68" fillId="0" borderId="2" xfId="15" applyNumberFormat="1" applyFont="1" applyFill="1" applyBorder="1" applyAlignment="1">
      <alignment horizontal="right" vertical="center"/>
    </xf>
    <xf numFmtId="2" fontId="68" fillId="0" borderId="2" xfId="15" applyNumberFormat="1" applyFont="1" applyFill="1" applyBorder="1" applyAlignment="1">
      <alignment horizontal="right" vertical="center"/>
    </xf>
    <xf numFmtId="41" fontId="68" fillId="0" borderId="30" xfId="15" applyNumberFormat="1" applyFont="1" applyFill="1" applyBorder="1" applyAlignment="1">
      <alignment horizontal="right" vertical="center"/>
    </xf>
    <xf numFmtId="187" fontId="68" fillId="0" borderId="37" xfId="15" applyNumberFormat="1" applyFont="1" applyFill="1" applyBorder="1" applyAlignment="1">
      <alignment horizontal="center" vertical="center"/>
    </xf>
    <xf numFmtId="1" fontId="68" fillId="0" borderId="6" xfId="15" applyNumberFormat="1" applyFont="1" applyFill="1" applyBorder="1" applyAlignment="1">
      <alignment vertical="center"/>
    </xf>
    <xf numFmtId="41" fontId="68" fillId="0" borderId="46" xfId="15" applyFont="1" applyFill="1" applyBorder="1" applyAlignment="1">
      <alignment horizontal="center" vertical="center" wrapText="1"/>
    </xf>
    <xf numFmtId="198" fontId="68" fillId="0" borderId="2" xfId="15" applyNumberFormat="1" applyFont="1" applyFill="1" applyBorder="1" applyAlignment="1">
      <alignment horizontal="right" vertical="center"/>
    </xf>
    <xf numFmtId="199" fontId="68" fillId="0" borderId="2" xfId="15" applyNumberFormat="1" applyFont="1" applyFill="1" applyBorder="1" applyAlignment="1">
      <alignment horizontal="center" vertical="center"/>
    </xf>
    <xf numFmtId="185" fontId="68" fillId="0" borderId="2" xfId="15" applyNumberFormat="1" applyFont="1" applyFill="1" applyBorder="1" applyAlignment="1">
      <alignment horizontal="right" vertical="center" wrapText="1"/>
    </xf>
    <xf numFmtId="184" fontId="68" fillId="0" borderId="2" xfId="15" applyNumberFormat="1" applyFont="1" applyFill="1" applyBorder="1" applyAlignment="1">
      <alignment horizontal="center" vertical="center" wrapText="1"/>
    </xf>
    <xf numFmtId="1" fontId="68" fillId="20" borderId="175" xfId="15" applyNumberFormat="1" applyFont="1" applyFill="1" applyBorder="1" applyAlignment="1">
      <alignment horizontal="center" vertical="center"/>
    </xf>
    <xf numFmtId="0" fontId="68" fillId="20" borderId="2" xfId="0" applyFont="1" applyFill="1" applyBorder="1" applyAlignment="1">
      <alignment horizontal="center" vertical="center" wrapText="1"/>
    </xf>
    <xf numFmtId="1" fontId="68" fillId="20" borderId="2" xfId="15" applyNumberFormat="1" applyFont="1" applyFill="1" applyBorder="1" applyAlignment="1">
      <alignment vertical="center"/>
    </xf>
    <xf numFmtId="185" fontId="68" fillId="20" borderId="5" xfId="15" applyNumberFormat="1" applyFont="1" applyFill="1" applyBorder="1" applyAlignment="1">
      <alignment horizontal="right" vertical="center"/>
    </xf>
    <xf numFmtId="184" fontId="68" fillId="20" borderId="5" xfId="15" applyNumberFormat="1" applyFont="1" applyFill="1" applyBorder="1" applyAlignment="1">
      <alignment horizontal="center" vertical="center"/>
    </xf>
    <xf numFmtId="41" fontId="68" fillId="20" borderId="2" xfId="15" applyNumberFormat="1" applyFont="1" applyFill="1" applyBorder="1" applyAlignment="1">
      <alignment vertical="center"/>
    </xf>
    <xf numFmtId="1" fontId="68" fillId="20" borderId="2" xfId="15" applyNumberFormat="1" applyFont="1" applyFill="1" applyBorder="1" applyAlignment="1">
      <alignment horizontal="center" vertical="center"/>
    </xf>
    <xf numFmtId="41" fontId="68" fillId="0" borderId="150" xfId="15" applyFont="1" applyFill="1" applyBorder="1" applyAlignment="1">
      <alignment horizontal="center" vertical="center"/>
    </xf>
    <xf numFmtId="41" fontId="68" fillId="0" borderId="150" xfId="15" applyFont="1" applyFill="1" applyBorder="1" applyAlignment="1">
      <alignment horizontal="center" vertical="center" wrapText="1"/>
    </xf>
    <xf numFmtId="184" fontId="68" fillId="0" borderId="2" xfId="15" applyNumberFormat="1" applyFont="1" applyFill="1" applyBorder="1" applyAlignment="1">
      <alignment horizontal="right" vertical="center"/>
    </xf>
    <xf numFmtId="41" fontId="68" fillId="0" borderId="2" xfId="15" applyFont="1" applyFill="1" applyBorder="1" applyAlignment="1">
      <alignment horizontal="center" vertical="center" wrapText="1"/>
    </xf>
    <xf numFmtId="41" fontId="68" fillId="0" borderId="2" xfId="15" applyFont="1" applyFill="1" applyBorder="1" applyAlignment="1">
      <alignment horizontal="right" vertical="center" wrapText="1"/>
    </xf>
    <xf numFmtId="177" fontId="149" fillId="0" borderId="2" xfId="15" applyNumberFormat="1" applyFont="1" applyBorder="1" applyAlignment="1">
      <alignment vertical="center"/>
    </xf>
    <xf numFmtId="177" fontId="149" fillId="0" borderId="30" xfId="15" applyNumberFormat="1" applyFont="1" applyBorder="1" applyAlignment="1">
      <alignment vertical="center"/>
    </xf>
    <xf numFmtId="177" fontId="149" fillId="0" borderId="46" xfId="15" applyNumberFormat="1" applyFont="1" applyFill="1" applyBorder="1" applyAlignment="1">
      <alignment horizontal="right" vertical="center"/>
    </xf>
    <xf numFmtId="0" fontId="87" fillId="33" borderId="62" xfId="0" applyFont="1" applyFill="1" applyBorder="1" applyAlignment="1">
      <alignment horizontal="center" vertical="center" wrapText="1"/>
    </xf>
    <xf numFmtId="41" fontId="89" fillId="33" borderId="6" xfId="2" applyFont="1" applyFill="1" applyBorder="1" applyAlignment="1">
      <alignment vertical="center"/>
    </xf>
    <xf numFmtId="41" fontId="89" fillId="33" borderId="59" xfId="2" applyFont="1" applyFill="1" applyBorder="1" applyAlignment="1">
      <alignment vertical="center"/>
    </xf>
    <xf numFmtId="41" fontId="89" fillId="33" borderId="46" xfId="2" applyFont="1" applyFill="1" applyBorder="1" applyAlignment="1">
      <alignment vertical="center"/>
    </xf>
    <xf numFmtId="41" fontId="70" fillId="0" borderId="2" xfId="2" applyFont="1" applyFill="1" applyBorder="1" applyAlignment="1">
      <alignment horizontal="center" vertical="center"/>
    </xf>
    <xf numFmtId="41" fontId="91" fillId="0" borderId="2" xfId="2" applyNumberFormat="1" applyFont="1" applyFill="1" applyBorder="1" applyAlignment="1">
      <alignment vertical="center" shrinkToFit="1"/>
    </xf>
    <xf numFmtId="41" fontId="80" fillId="0" borderId="19" xfId="15" applyFont="1" applyFill="1" applyBorder="1" applyAlignment="1">
      <alignment horizontal="center" vertical="center"/>
    </xf>
    <xf numFmtId="41" fontId="80" fillId="0" borderId="34" xfId="15" applyFont="1" applyFill="1" applyBorder="1" applyAlignment="1">
      <alignment horizontal="center" vertical="center"/>
    </xf>
    <xf numFmtId="41" fontId="80" fillId="0" borderId="23" xfId="15" applyFont="1" applyFill="1" applyBorder="1" applyAlignment="1">
      <alignment horizontal="center" vertical="center"/>
    </xf>
    <xf numFmtId="41" fontId="80" fillId="0" borderId="35" xfId="15" applyFont="1" applyFill="1" applyBorder="1" applyAlignment="1">
      <alignment horizontal="center" vertical="center"/>
    </xf>
    <xf numFmtId="41" fontId="80" fillId="0" borderId="226" xfId="15" applyFont="1" applyFill="1" applyBorder="1" applyAlignment="1">
      <alignment horizontal="center" vertical="center"/>
    </xf>
    <xf numFmtId="41" fontId="80" fillId="0" borderId="132" xfId="15" applyFont="1" applyFill="1" applyBorder="1" applyAlignment="1">
      <alignment horizontal="center" vertical="center"/>
    </xf>
    <xf numFmtId="41" fontId="80" fillId="0" borderId="37" xfId="15" applyFont="1" applyFill="1" applyBorder="1" applyAlignment="1">
      <alignment horizontal="center" vertical="center"/>
    </xf>
    <xf numFmtId="41" fontId="80" fillId="0" borderId="2" xfId="15" applyFont="1" applyFill="1" applyBorder="1" applyAlignment="1">
      <alignment horizontal="center" vertical="center"/>
    </xf>
    <xf numFmtId="41" fontId="80" fillId="0" borderId="24" xfId="15" applyFont="1" applyFill="1" applyBorder="1" applyAlignment="1">
      <alignment horizontal="center" vertical="center"/>
    </xf>
    <xf numFmtId="41" fontId="80" fillId="0" borderId="97" xfId="15" applyFont="1" applyFill="1" applyBorder="1" applyAlignment="1">
      <alignment horizontal="center" vertical="center"/>
    </xf>
    <xf numFmtId="41" fontId="80" fillId="0" borderId="22" xfId="15" applyFont="1" applyFill="1" applyBorder="1" applyAlignment="1">
      <alignment horizontal="center" vertical="center"/>
    </xf>
    <xf numFmtId="0" fontId="65" fillId="0" borderId="12" xfId="0" applyFont="1" applyBorder="1" applyAlignment="1">
      <alignment vertical="center"/>
    </xf>
    <xf numFmtId="0" fontId="0" fillId="0" borderId="82" xfId="0" applyBorder="1" applyAlignment="1">
      <alignment horizontal="center" vertical="center"/>
    </xf>
    <xf numFmtId="41" fontId="80" fillId="0" borderId="14" xfId="15" applyFont="1" applyFill="1" applyBorder="1" applyAlignment="1">
      <alignment horizontal="center" vertical="center"/>
    </xf>
    <xf numFmtId="41" fontId="80" fillId="0" borderId="37" xfId="2" applyFont="1" applyFill="1" applyBorder="1" applyAlignment="1">
      <alignment horizontal="center" vertical="center"/>
    </xf>
    <xf numFmtId="41" fontId="80" fillId="0" borderId="24" xfId="2" applyFont="1" applyFill="1" applyBorder="1" applyAlignment="1">
      <alignment horizontal="center" vertical="center"/>
    </xf>
    <xf numFmtId="41" fontId="80" fillId="0" borderId="23" xfId="2" applyFont="1" applyFill="1" applyBorder="1" applyAlignment="1">
      <alignment horizontal="center" vertical="center"/>
    </xf>
    <xf numFmtId="41" fontId="80" fillId="0" borderId="14" xfId="2" applyFont="1" applyFill="1" applyBorder="1" applyAlignment="1">
      <alignment horizontal="center" vertical="center"/>
    </xf>
    <xf numFmtId="0" fontId="100" fillId="26" borderId="8" xfId="0" applyFont="1" applyFill="1" applyBorder="1" applyAlignment="1">
      <alignment horizontal="center" vertical="center"/>
    </xf>
    <xf numFmtId="0" fontId="111" fillId="0" borderId="0" xfId="3919">
      <alignment vertical="center"/>
    </xf>
    <xf numFmtId="0" fontId="65" fillId="0" borderId="0" xfId="17" applyFont="1"/>
    <xf numFmtId="0" fontId="98" fillId="34" borderId="130" xfId="0" applyFont="1" applyFill="1" applyBorder="1" applyAlignment="1">
      <alignment horizontal="center" vertical="center" wrapText="1"/>
    </xf>
    <xf numFmtId="190" fontId="91" fillId="0" borderId="145" xfId="0" applyNumberFormat="1" applyFont="1" applyFill="1" applyBorder="1" applyAlignment="1">
      <alignment horizontal="center" vertical="center"/>
    </xf>
    <xf numFmtId="41" fontId="91" fillId="0" borderId="22" xfId="2" applyFont="1" applyFill="1" applyBorder="1" applyAlignment="1">
      <alignment horizontal="center" vertical="center"/>
    </xf>
    <xf numFmtId="0" fontId="98" fillId="34" borderId="24" xfId="0" applyFont="1" applyFill="1" applyBorder="1" applyAlignment="1">
      <alignment horizontal="center" vertical="center" wrapText="1"/>
    </xf>
    <xf numFmtId="190" fontId="91" fillId="0" borderId="0" xfId="0" applyNumberFormat="1" applyFont="1" applyFill="1" applyBorder="1" applyAlignment="1">
      <alignment horizontal="center" vertical="center"/>
    </xf>
    <xf numFmtId="41" fontId="91" fillId="0" borderId="0" xfId="2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100" fillId="24" borderId="98" xfId="0" applyFont="1" applyFill="1" applyBorder="1" applyAlignment="1">
      <alignment horizontal="center" vertical="center"/>
    </xf>
    <xf numFmtId="190" fontId="91" fillId="0" borderId="135" xfId="0" applyNumberFormat="1" applyFont="1" applyFill="1" applyBorder="1" applyAlignment="1">
      <alignment horizontal="center" vertical="center"/>
    </xf>
    <xf numFmtId="0" fontId="72" fillId="0" borderId="0" xfId="17" applyFont="1" applyFill="1" applyAlignment="1">
      <alignment horizontal="center" vertical="center"/>
    </xf>
    <xf numFmtId="0" fontId="53" fillId="0" borderId="0" xfId="17" applyFont="1" applyFill="1" applyAlignment="1">
      <alignment horizontal="left" vertical="center"/>
    </xf>
    <xf numFmtId="0" fontId="46" fillId="0" borderId="0" xfId="17" applyFont="1" applyFill="1" applyAlignment="1">
      <alignment horizontal="center" vertical="center"/>
    </xf>
    <xf numFmtId="0" fontId="47" fillId="0" borderId="0" xfId="17" applyFont="1" applyAlignment="1">
      <alignment horizontal="center" vertical="center"/>
    </xf>
    <xf numFmtId="0" fontId="146" fillId="0" borderId="0" xfId="17" applyFont="1" applyAlignment="1">
      <alignment horizontal="center" vertical="center"/>
    </xf>
    <xf numFmtId="41" fontId="41" fillId="0" borderId="0" xfId="17" applyNumberFormat="1" applyFont="1"/>
    <xf numFmtId="41" fontId="114" fillId="0" borderId="0" xfId="15" applyFont="1" applyAlignment="1">
      <alignment horizontal="left" vertical="center"/>
    </xf>
    <xf numFmtId="0" fontId="47" fillId="0" borderId="4" xfId="17" applyFont="1" applyBorder="1" applyAlignment="1">
      <alignment horizontal="center" vertical="center"/>
    </xf>
    <xf numFmtId="49" fontId="83" fillId="8" borderId="12" xfId="15" applyNumberFormat="1" applyFont="1" applyFill="1" applyBorder="1" applyAlignment="1">
      <alignment horizontal="center" vertical="center"/>
    </xf>
    <xf numFmtId="49" fontId="83" fillId="9" borderId="12" xfId="15" applyNumberFormat="1" applyFont="1" applyFill="1" applyBorder="1" applyAlignment="1">
      <alignment horizontal="center" vertical="center"/>
    </xf>
    <xf numFmtId="49" fontId="83" fillId="5" borderId="12" xfId="15" applyNumberFormat="1" applyFont="1" applyFill="1" applyBorder="1" applyAlignment="1">
      <alignment horizontal="center" vertical="center"/>
    </xf>
    <xf numFmtId="49" fontId="83" fillId="10" borderId="12" xfId="15" applyNumberFormat="1" applyFont="1" applyFill="1" applyBorder="1" applyAlignment="1">
      <alignment horizontal="center" vertical="center"/>
    </xf>
    <xf numFmtId="49" fontId="83" fillId="40" borderId="53" xfId="15" applyNumberFormat="1" applyFont="1" applyFill="1" applyBorder="1" applyAlignment="1">
      <alignment horizontal="center" vertical="center"/>
    </xf>
    <xf numFmtId="41" fontId="66" fillId="11" borderId="12" xfId="15" applyNumberFormat="1" applyFont="1" applyFill="1" applyBorder="1" applyAlignment="1" applyProtection="1">
      <alignment horizontal="center" vertical="center"/>
    </xf>
    <xf numFmtId="0" fontId="66" fillId="35" borderId="12" xfId="6" applyFont="1" applyFill="1" applyBorder="1" applyAlignment="1">
      <alignment horizontal="center" vertical="center" wrapText="1"/>
    </xf>
    <xf numFmtId="41" fontId="66" fillId="0" borderId="6" xfId="15" applyNumberFormat="1" applyFont="1" applyFill="1" applyBorder="1" applyAlignment="1" applyProtection="1">
      <alignment horizontal="center" vertical="center"/>
    </xf>
    <xf numFmtId="0" fontId="174" fillId="21" borderId="12" xfId="6" applyFont="1" applyFill="1" applyBorder="1" applyAlignment="1">
      <alignment horizontal="center" vertical="center" wrapText="1"/>
    </xf>
    <xf numFmtId="0" fontId="174" fillId="36" borderId="12" xfId="6" applyFont="1" applyFill="1" applyBorder="1" applyAlignment="1">
      <alignment horizontal="center" vertical="center" wrapText="1"/>
    </xf>
    <xf numFmtId="0" fontId="174" fillId="37" borderId="12" xfId="6" applyFont="1" applyFill="1" applyBorder="1" applyAlignment="1">
      <alignment horizontal="center" vertical="center" wrapText="1"/>
    </xf>
    <xf numFmtId="0" fontId="66" fillId="4" borderId="12" xfId="17" applyFont="1" applyFill="1" applyBorder="1" applyAlignment="1" applyProtection="1">
      <alignment horizontal="center" vertical="center"/>
    </xf>
    <xf numFmtId="0" fontId="85" fillId="0" borderId="0" xfId="3919" applyFont="1" applyAlignment="1"/>
    <xf numFmtId="0" fontId="65" fillId="0" borderId="0" xfId="3919" applyFont="1" applyAlignment="1"/>
    <xf numFmtId="41" fontId="65" fillId="0" borderId="0" xfId="3919" applyNumberFormat="1" applyFont="1" applyAlignment="1"/>
    <xf numFmtId="0" fontId="68" fillId="0" borderId="0" xfId="3919" applyFont="1" applyAlignment="1"/>
    <xf numFmtId="0" fontId="83" fillId="0" borderId="0" xfId="3919" applyFont="1" applyAlignment="1">
      <alignment horizontal="center" vertical="center"/>
    </xf>
    <xf numFmtId="0" fontId="65" fillId="0" borderId="0" xfId="3919" applyFont="1" applyAlignment="1">
      <alignment horizontal="center" vertical="center"/>
    </xf>
    <xf numFmtId="0" fontId="100" fillId="2" borderId="12" xfId="3919" applyFont="1" applyFill="1" applyBorder="1" applyAlignment="1">
      <alignment horizontal="center" vertical="center"/>
    </xf>
    <xf numFmtId="41" fontId="66" fillId="3" borderId="12" xfId="54801" applyFont="1" applyFill="1" applyBorder="1" applyAlignment="1">
      <alignment horizontal="center" vertical="center"/>
    </xf>
    <xf numFmtId="0" fontId="66" fillId="4" borderId="12" xfId="3919" applyFont="1" applyFill="1" applyBorder="1" applyAlignment="1">
      <alignment horizontal="center" vertical="center"/>
    </xf>
    <xf numFmtId="41" fontId="66" fillId="4" borderId="12" xfId="3919" applyNumberFormat="1" applyFont="1" applyFill="1" applyBorder="1" applyAlignment="1">
      <alignment horizontal="center" vertical="center"/>
    </xf>
    <xf numFmtId="41" fontId="66" fillId="0" borderId="12" xfId="54801" applyFont="1" applyBorder="1" applyAlignment="1">
      <alignment horizontal="center" vertical="center"/>
    </xf>
    <xf numFmtId="41" fontId="66" fillId="30" borderId="12" xfId="54801" applyFont="1" applyFill="1" applyBorder="1" applyAlignment="1">
      <alignment horizontal="center" vertical="center"/>
    </xf>
    <xf numFmtId="41" fontId="66" fillId="21" borderId="12" xfId="54801" applyFont="1" applyFill="1" applyBorder="1" applyAlignment="1">
      <alignment horizontal="center" vertical="center"/>
    </xf>
    <xf numFmtId="41" fontId="66" fillId="29" borderId="12" xfId="54801" applyFont="1" applyFill="1" applyBorder="1" applyAlignment="1">
      <alignment horizontal="center" vertical="center"/>
    </xf>
    <xf numFmtId="41" fontId="66" fillId="28" borderId="12" xfId="54801" applyFont="1" applyFill="1" applyBorder="1" applyAlignment="1">
      <alignment horizontal="center" vertical="center"/>
    </xf>
    <xf numFmtId="41" fontId="66" fillId="25" borderId="12" xfId="54801" applyFont="1" applyFill="1" applyBorder="1" applyAlignment="1">
      <alignment horizontal="center" vertical="center"/>
    </xf>
    <xf numFmtId="41" fontId="66" fillId="20" borderId="12" xfId="54801" applyFont="1" applyFill="1" applyBorder="1" applyAlignment="1">
      <alignment horizontal="center" vertical="center"/>
    </xf>
    <xf numFmtId="41" fontId="66" fillId="24" borderId="12" xfId="54801" applyFont="1" applyFill="1" applyBorder="1" applyAlignment="1">
      <alignment horizontal="center" vertical="center"/>
    </xf>
    <xf numFmtId="0" fontId="111" fillId="0" borderId="0" xfId="3919" applyAlignment="1">
      <alignment vertical="center" wrapText="1"/>
    </xf>
    <xf numFmtId="0" fontId="39" fillId="0" borderId="0" xfId="3919" applyFont="1" applyAlignment="1">
      <alignment horizontal="center"/>
    </xf>
    <xf numFmtId="0" fontId="49" fillId="0" borderId="0" xfId="3919" applyFont="1" applyAlignment="1">
      <alignment vertical="center"/>
    </xf>
    <xf numFmtId="0" fontId="111" fillId="0" borderId="0" xfId="3919" applyAlignment="1"/>
    <xf numFmtId="0" fontId="39" fillId="0" borderId="0" xfId="3919" applyFont="1" applyAlignment="1"/>
    <xf numFmtId="0" fontId="47" fillId="0" borderId="0" xfId="3919" applyFont="1" applyAlignment="1">
      <alignment horizontal="center" vertical="center"/>
    </xf>
    <xf numFmtId="0" fontId="111" fillId="0" borderId="0" xfId="3919" applyAlignment="1">
      <alignment horizontal="center" vertical="center"/>
    </xf>
    <xf numFmtId="0" fontId="55" fillId="2" borderId="12" xfId="3919" applyFont="1" applyFill="1" applyBorder="1" applyAlignment="1">
      <alignment horizontal="center" vertical="center"/>
    </xf>
    <xf numFmtId="0" fontId="89" fillId="4" borderId="12" xfId="3919" applyFont="1" applyFill="1" applyBorder="1" applyAlignment="1">
      <alignment horizontal="center" vertical="center"/>
    </xf>
    <xf numFmtId="41" fontId="89" fillId="4" borderId="12" xfId="3919" applyNumberFormat="1" applyFont="1" applyFill="1" applyBorder="1" applyAlignment="1">
      <alignment horizontal="center" vertical="center"/>
    </xf>
    <xf numFmtId="0" fontId="57" fillId="0" borderId="12" xfId="3919" applyFont="1" applyFill="1" applyBorder="1" applyAlignment="1">
      <alignment horizontal="center" vertical="center" wrapText="1"/>
    </xf>
    <xf numFmtId="41" fontId="57" fillId="0" borderId="12" xfId="54801" applyFont="1" applyFill="1" applyBorder="1" applyAlignment="1">
      <alignment horizontal="center" vertical="center"/>
    </xf>
    <xf numFmtId="41" fontId="89" fillId="30" borderId="12" xfId="54801" applyFont="1" applyFill="1" applyBorder="1" applyAlignment="1">
      <alignment vertical="center"/>
    </xf>
    <xf numFmtId="41" fontId="89" fillId="21" borderId="12" xfId="54801" applyFont="1" applyFill="1" applyBorder="1" applyAlignment="1">
      <alignment vertical="center"/>
    </xf>
    <xf numFmtId="41" fontId="89" fillId="29" borderId="12" xfId="54801" applyFont="1" applyFill="1" applyBorder="1" applyAlignment="1">
      <alignment vertical="center"/>
    </xf>
    <xf numFmtId="41" fontId="89" fillId="28" borderId="12" xfId="54801" applyFont="1" applyFill="1" applyBorder="1" applyAlignment="1">
      <alignment vertical="center"/>
    </xf>
    <xf numFmtId="41" fontId="89" fillId="25" borderId="12" xfId="54801" applyFont="1" applyFill="1" applyBorder="1" applyAlignment="1">
      <alignment vertical="center"/>
    </xf>
    <xf numFmtId="41" fontId="89" fillId="20" borderId="12" xfId="54801" applyFont="1" applyFill="1" applyBorder="1" applyAlignment="1">
      <alignment vertical="center"/>
    </xf>
    <xf numFmtId="41" fontId="89" fillId="24" borderId="12" xfId="54801" applyFont="1" applyFill="1" applyBorder="1" applyAlignment="1">
      <alignment vertical="center"/>
    </xf>
    <xf numFmtId="0" fontId="83" fillId="0" borderId="0" xfId="17" applyFont="1" applyBorder="1" applyAlignment="1">
      <alignment horizontal="center"/>
    </xf>
    <xf numFmtId="0" fontId="47" fillId="0" borderId="0" xfId="17" applyFont="1" applyFill="1" applyAlignment="1">
      <alignment horizontal="center" vertical="center"/>
    </xf>
    <xf numFmtId="41" fontId="80" fillId="20" borderId="12" xfId="54802" applyNumberFormat="1" applyFont="1" applyFill="1" applyBorder="1" applyAlignment="1" applyProtection="1">
      <alignment horizontal="center" vertical="center"/>
    </xf>
    <xf numFmtId="0" fontId="128" fillId="41" borderId="12" xfId="54803" applyFont="1" applyFill="1" applyBorder="1" applyAlignment="1" applyProtection="1">
      <alignment horizontal="center" vertical="center"/>
    </xf>
    <xf numFmtId="41" fontId="128" fillId="41" borderId="12" xfId="54803" applyNumberFormat="1" applyFont="1" applyFill="1" applyBorder="1" applyAlignment="1" applyProtection="1">
      <alignment horizontal="center" vertical="center"/>
    </xf>
    <xf numFmtId="41" fontId="128" fillId="0" borderId="12" xfId="26" applyNumberFormat="1" applyFont="1" applyBorder="1">
      <alignment vertical="center"/>
    </xf>
    <xf numFmtId="41" fontId="69" fillId="0" borderId="12" xfId="15" applyNumberFormat="1" applyFont="1" applyFill="1" applyBorder="1" applyAlignment="1" applyProtection="1">
      <alignment horizontal="center" vertical="center"/>
    </xf>
    <xf numFmtId="0" fontId="41" fillId="0" borderId="12" xfId="17" applyFont="1" applyBorder="1" applyAlignment="1">
      <alignment horizontal="center" vertical="center" wrapText="1"/>
    </xf>
    <xf numFmtId="0" fontId="69" fillId="0" borderId="12" xfId="17" applyFont="1" applyBorder="1" applyAlignment="1">
      <alignment horizontal="center" vertical="center" wrapText="1"/>
    </xf>
    <xf numFmtId="0" fontId="68" fillId="0" borderId="0" xfId="17" applyFont="1" applyAlignment="1">
      <alignment wrapText="1"/>
    </xf>
    <xf numFmtId="0" fontId="150" fillId="0" borderId="0" xfId="17" applyFont="1" applyAlignment="1">
      <alignment horizontal="left" vertical="center"/>
    </xf>
    <xf numFmtId="0" fontId="175" fillId="2" borderId="12" xfId="17" applyFont="1" applyFill="1" applyBorder="1" applyAlignment="1">
      <alignment horizontal="center" vertical="center" wrapText="1"/>
    </xf>
    <xf numFmtId="0" fontId="69" fillId="4" borderId="12" xfId="17" applyFont="1" applyFill="1" applyBorder="1" applyAlignment="1">
      <alignment horizontal="center" vertical="center" wrapText="1"/>
    </xf>
    <xf numFmtId="41" fontId="69" fillId="4" borderId="12" xfId="2" applyFont="1" applyFill="1" applyBorder="1" applyAlignment="1">
      <alignment horizontal="center" vertical="center"/>
    </xf>
    <xf numFmtId="41" fontId="69" fillId="0" borderId="12" xfId="2" applyFont="1" applyBorder="1" applyAlignment="1">
      <alignment horizontal="center" vertical="center"/>
    </xf>
    <xf numFmtId="0" fontId="66" fillId="0" borderId="12" xfId="17" applyFont="1" applyBorder="1" applyAlignment="1">
      <alignment horizontal="center" vertical="center" wrapText="1"/>
    </xf>
    <xf numFmtId="0" fontId="66" fillId="4" borderId="12" xfId="17" applyFont="1" applyFill="1" applyBorder="1" applyAlignment="1">
      <alignment horizontal="center" vertical="center" wrapText="1"/>
    </xf>
    <xf numFmtId="0" fontId="47" fillId="0" borderId="0" xfId="17" applyFont="1" applyBorder="1" applyAlignment="1">
      <alignment horizontal="center" vertical="center"/>
    </xf>
    <xf numFmtId="0" fontId="47" fillId="0" borderId="41" xfId="17" applyFont="1" applyFill="1" applyBorder="1" applyAlignment="1">
      <alignment horizontal="center" vertical="center"/>
    </xf>
    <xf numFmtId="0" fontId="41" fillId="0" borderId="41" xfId="17" applyFont="1" applyBorder="1" applyAlignment="1">
      <alignment horizontal="left"/>
    </xf>
    <xf numFmtId="0" fontId="66" fillId="0" borderId="12" xfId="17" applyFont="1" applyFill="1" applyBorder="1" applyAlignment="1" applyProtection="1">
      <alignment horizontal="center" vertical="center"/>
    </xf>
    <xf numFmtId="41" fontId="66" fillId="0" borderId="12" xfId="15" applyNumberFormat="1" applyFont="1" applyFill="1" applyBorder="1" applyAlignment="1" applyProtection="1">
      <alignment horizontal="center" vertical="center"/>
    </xf>
    <xf numFmtId="0" fontId="69" fillId="0" borderId="41" xfId="17" applyFont="1" applyBorder="1" applyAlignment="1">
      <alignment horizontal="left"/>
    </xf>
    <xf numFmtId="0" fontId="163" fillId="0" borderId="0" xfId="3919" applyFont="1">
      <alignment vertical="center"/>
    </xf>
    <xf numFmtId="0" fontId="168" fillId="0" borderId="0" xfId="3919" applyFont="1">
      <alignment vertical="center"/>
    </xf>
    <xf numFmtId="0" fontId="80" fillId="2" borderId="12" xfId="3919" applyFont="1" applyFill="1" applyBorder="1" applyAlignment="1">
      <alignment horizontal="center" vertical="center"/>
    </xf>
    <xf numFmtId="41" fontId="69" fillId="3" borderId="12" xfId="54801" applyFont="1" applyFill="1" applyBorder="1" applyAlignment="1">
      <alignment horizontal="center" vertical="center"/>
    </xf>
    <xf numFmtId="0" fontId="69" fillId="3" borderId="12" xfId="3919" applyFont="1" applyFill="1" applyBorder="1" applyAlignment="1">
      <alignment horizontal="center" vertical="center"/>
    </xf>
    <xf numFmtId="41" fontId="66" fillId="34" borderId="12" xfId="54801" applyFont="1" applyFill="1" applyBorder="1" applyAlignment="1">
      <alignment horizontal="center" vertical="center"/>
    </xf>
    <xf numFmtId="41" fontId="66" fillId="32" borderId="12" xfId="3919" applyNumberFormat="1" applyFont="1" applyFill="1" applyBorder="1" applyAlignment="1">
      <alignment horizontal="center" vertical="center"/>
    </xf>
    <xf numFmtId="0" fontId="69" fillId="4" borderId="12" xfId="3919" applyFont="1" applyFill="1" applyBorder="1" applyAlignment="1">
      <alignment horizontal="center" vertical="center"/>
    </xf>
    <xf numFmtId="41" fontId="69" fillId="4" borderId="12" xfId="3919" applyNumberFormat="1" applyFont="1" applyFill="1" applyBorder="1" applyAlignment="1">
      <alignment horizontal="center" vertical="center"/>
    </xf>
    <xf numFmtId="0" fontId="69" fillId="0" borderId="12" xfId="3919" applyFont="1" applyFill="1" applyBorder="1" applyAlignment="1">
      <alignment horizontal="center" vertical="center"/>
    </xf>
    <xf numFmtId="41" fontId="66" fillId="0" borderId="12" xfId="54801" applyFont="1" applyFill="1" applyBorder="1" applyAlignment="1">
      <alignment horizontal="center" vertical="center"/>
    </xf>
    <xf numFmtId="41" fontId="69" fillId="0" borderId="12" xfId="54801" applyFont="1" applyBorder="1" applyAlignment="1">
      <alignment horizontal="center" vertical="center"/>
    </xf>
    <xf numFmtId="41" fontId="69" fillId="0" borderId="12" xfId="54801" applyFont="1" applyFill="1" applyBorder="1" applyAlignment="1">
      <alignment horizontal="center" vertical="center"/>
    </xf>
    <xf numFmtId="0" fontId="69" fillId="19" borderId="12" xfId="3919" applyFont="1" applyFill="1" applyBorder="1" applyAlignment="1">
      <alignment horizontal="center" vertical="center" wrapText="1"/>
    </xf>
    <xf numFmtId="0" fontId="65" fillId="0" borderId="0" xfId="17" applyFont="1" applyAlignment="1">
      <alignment wrapText="1"/>
    </xf>
    <xf numFmtId="0" fontId="83" fillId="0" borderId="0" xfId="17" applyFont="1" applyAlignment="1">
      <alignment horizontal="left" vertical="center" wrapText="1"/>
    </xf>
    <xf numFmtId="0" fontId="100" fillId="32" borderId="12" xfId="3919" applyFont="1" applyFill="1" applyBorder="1" applyAlignment="1">
      <alignment horizontal="center" vertical="center"/>
    </xf>
    <xf numFmtId="41" fontId="66" fillId="24" borderId="12" xfId="54802" applyNumberFormat="1" applyFont="1" applyFill="1" applyBorder="1" applyAlignment="1" applyProtection="1">
      <alignment horizontal="center" vertical="center"/>
    </xf>
    <xf numFmtId="0" fontId="70" fillId="4" borderId="12" xfId="17" applyFont="1" applyFill="1" applyBorder="1" applyAlignment="1">
      <alignment horizontal="center" vertical="center" wrapText="1"/>
    </xf>
    <xf numFmtId="41" fontId="174" fillId="33" borderId="12" xfId="54803" applyNumberFormat="1" applyFont="1" applyFill="1" applyBorder="1" applyAlignment="1" applyProtection="1">
      <alignment horizontal="center" vertical="center"/>
    </xf>
    <xf numFmtId="41" fontId="174" fillId="0" borderId="12" xfId="26" applyNumberFormat="1" applyFont="1" applyBorder="1">
      <alignment vertical="center"/>
    </xf>
    <xf numFmtId="0" fontId="45" fillId="0" borderId="12" xfId="17" applyFont="1" applyFill="1" applyBorder="1" applyAlignment="1">
      <alignment horizontal="center" vertical="center" wrapText="1"/>
    </xf>
    <xf numFmtId="0" fontId="53" fillId="0" borderId="0" xfId="3919" applyFont="1" applyFill="1" applyAlignment="1">
      <alignment horizontal="left" vertical="center"/>
    </xf>
    <xf numFmtId="0" fontId="111" fillId="0" borderId="0" xfId="3919" applyFill="1" applyAlignment="1"/>
    <xf numFmtId="0" fontId="51" fillId="0" borderId="0" xfId="3919" applyFont="1" applyFill="1" applyAlignment="1"/>
    <xf numFmtId="0" fontId="56" fillId="32" borderId="12" xfId="3919" applyFont="1" applyFill="1" applyBorder="1" applyAlignment="1">
      <alignment horizontal="center" vertical="center" wrapText="1"/>
    </xf>
    <xf numFmtId="0" fontId="89" fillId="35" borderId="12" xfId="54798" applyFont="1" applyFill="1" applyBorder="1" applyAlignment="1">
      <alignment horizontal="center" vertical="center" wrapText="1"/>
    </xf>
    <xf numFmtId="0" fontId="149" fillId="21" borderId="12" xfId="54798" applyFont="1" applyFill="1" applyBorder="1" applyAlignment="1">
      <alignment horizontal="center" vertical="center" wrapText="1"/>
    </xf>
    <xf numFmtId="0" fontId="149" fillId="36" borderId="12" xfId="54798" applyFont="1" applyFill="1" applyBorder="1" applyAlignment="1">
      <alignment horizontal="center" vertical="center" wrapText="1"/>
    </xf>
    <xf numFmtId="0" fontId="40" fillId="27" borderId="12" xfId="3919" applyFont="1" applyFill="1" applyBorder="1" applyAlignment="1">
      <alignment horizontal="center" vertical="center" wrapText="1"/>
    </xf>
    <xf numFmtId="41" fontId="40" fillId="27" borderId="12" xfId="3919" applyNumberFormat="1" applyFont="1" applyFill="1" applyBorder="1" applyAlignment="1">
      <alignment horizontal="center" vertical="center"/>
    </xf>
    <xf numFmtId="0" fontId="40" fillId="24" borderId="12" xfId="3919" applyFont="1" applyFill="1" applyBorder="1" applyAlignment="1">
      <alignment horizontal="center" vertical="center" wrapText="1"/>
    </xf>
    <xf numFmtId="41" fontId="40" fillId="0" borderId="12" xfId="54801" applyNumberFormat="1" applyFont="1" applyFill="1" applyBorder="1" applyAlignment="1">
      <alignment horizontal="center" vertical="center"/>
    </xf>
    <xf numFmtId="0" fontId="50" fillId="0" borderId="0" xfId="3919" applyFont="1" applyFill="1" applyAlignment="1">
      <alignment horizontal="left" vertical="center"/>
    </xf>
    <xf numFmtId="0" fontId="40" fillId="0" borderId="0" xfId="3919" applyFont="1" applyFill="1" applyAlignment="1">
      <alignment horizontal="left" vertical="center"/>
    </xf>
    <xf numFmtId="0" fontId="80" fillId="24" borderId="12" xfId="3919" applyFont="1" applyFill="1" applyBorder="1" applyAlignment="1">
      <alignment horizontal="center" vertical="center" wrapText="1"/>
    </xf>
    <xf numFmtId="0" fontId="80" fillId="24" borderId="70" xfId="3919" applyFont="1" applyFill="1" applyBorder="1" applyAlignment="1">
      <alignment horizontal="center" vertical="center"/>
    </xf>
    <xf numFmtId="0" fontId="80" fillId="24" borderId="7" xfId="3919" applyFont="1" applyFill="1" applyBorder="1" applyAlignment="1">
      <alignment horizontal="center" vertical="center" wrapText="1"/>
    </xf>
    <xf numFmtId="0" fontId="149" fillId="37" borderId="12" xfId="54798" applyFont="1" applyFill="1" applyBorder="1" applyAlignment="1">
      <alignment horizontal="center" vertical="center" wrapText="1"/>
    </xf>
    <xf numFmtId="0" fontId="91" fillId="33" borderId="17" xfId="3919" applyFont="1" applyFill="1" applyBorder="1" applyAlignment="1">
      <alignment horizontal="center" vertical="center"/>
    </xf>
    <xf numFmtId="41" fontId="40" fillId="31" borderId="1" xfId="3919" applyNumberFormat="1" applyFont="1" applyFill="1" applyBorder="1" applyAlignment="1">
      <alignment horizontal="center" vertical="center"/>
    </xf>
    <xf numFmtId="0" fontId="40" fillId="0" borderId="18" xfId="3919" applyFont="1" applyFill="1" applyBorder="1" applyAlignment="1">
      <alignment horizontal="center" vertical="center" wrapText="1"/>
    </xf>
    <xf numFmtId="41" fontId="40" fillId="0" borderId="6" xfId="54801" applyNumberFormat="1" applyFont="1" applyFill="1" applyBorder="1" applyAlignment="1">
      <alignment horizontal="center" vertical="center"/>
    </xf>
    <xf numFmtId="0" fontId="37" fillId="0" borderId="0" xfId="3919" applyFont="1" applyFill="1" applyAlignment="1"/>
    <xf numFmtId="0" fontId="110" fillId="32" borderId="12" xfId="3919" applyFont="1" applyFill="1" applyBorder="1" applyAlignment="1">
      <alignment horizontal="center" vertical="center" wrapText="1"/>
    </xf>
    <xf numFmtId="0" fontId="40" fillId="0" borderId="12" xfId="3919" applyFont="1" applyFill="1" applyBorder="1" applyAlignment="1">
      <alignment horizontal="center" vertical="center" wrapText="1"/>
    </xf>
    <xf numFmtId="41" fontId="69" fillId="19" borderId="2" xfId="2" applyFont="1" applyFill="1" applyBorder="1" applyAlignment="1">
      <alignment horizontal="center" vertical="center"/>
    </xf>
    <xf numFmtId="41" fontId="69" fillId="19" borderId="2" xfId="2" applyFont="1" applyFill="1" applyBorder="1" applyAlignment="1">
      <alignment horizontal="center" vertical="center" shrinkToFit="1"/>
    </xf>
    <xf numFmtId="41" fontId="69" fillId="19" borderId="24" xfId="2" applyFont="1" applyFill="1" applyBorder="1" applyAlignment="1">
      <alignment horizontal="center" vertical="center" shrinkToFit="1"/>
    </xf>
    <xf numFmtId="41" fontId="100" fillId="19" borderId="2" xfId="2" applyFont="1" applyFill="1" applyBorder="1" applyAlignment="1">
      <alignment horizontal="center" vertical="center"/>
    </xf>
    <xf numFmtId="41" fontId="69" fillId="19" borderId="2" xfId="2" applyNumberFormat="1" applyFont="1" applyFill="1" applyBorder="1" applyAlignment="1">
      <alignment horizontal="center" vertical="center" shrinkToFit="1"/>
    </xf>
    <xf numFmtId="41" fontId="69" fillId="19" borderId="2" xfId="2" applyNumberFormat="1" applyFont="1" applyFill="1" applyBorder="1" applyAlignment="1">
      <alignment horizontal="right" vertical="center" shrinkToFit="1"/>
    </xf>
    <xf numFmtId="41" fontId="69" fillId="19" borderId="24" xfId="2" applyNumberFormat="1" applyFont="1" applyFill="1" applyBorder="1" applyAlignment="1">
      <alignment horizontal="right" vertical="center" shrinkToFit="1"/>
    </xf>
    <xf numFmtId="41" fontId="100" fillId="19" borderId="3" xfId="2" applyFont="1" applyFill="1" applyBorder="1" applyAlignment="1">
      <alignment horizontal="center" vertical="center"/>
    </xf>
    <xf numFmtId="41" fontId="69" fillId="19" borderId="3" xfId="2" applyFont="1" applyFill="1" applyBorder="1" applyAlignment="1">
      <alignment horizontal="center" vertical="center"/>
    </xf>
    <xf numFmtId="41" fontId="69" fillId="19" borderId="3" xfId="2" applyNumberFormat="1" applyFont="1" applyFill="1" applyBorder="1" applyAlignment="1">
      <alignment horizontal="center" vertical="center" shrinkToFit="1"/>
    </xf>
    <xf numFmtId="0" fontId="156" fillId="0" borderId="5" xfId="0" applyFont="1" applyBorder="1" applyAlignment="1">
      <alignment horizontal="center" vertical="center" wrapText="1"/>
    </xf>
    <xf numFmtId="0" fontId="119" fillId="0" borderId="143" xfId="0" applyFont="1" applyBorder="1" applyAlignment="1">
      <alignment horizontal="center" vertical="center"/>
    </xf>
    <xf numFmtId="41" fontId="156" fillId="0" borderId="5" xfId="2" applyFont="1" applyBorder="1" applyAlignment="1">
      <alignment horizontal="center" vertical="center" wrapText="1"/>
    </xf>
    <xf numFmtId="41" fontId="87" fillId="24" borderId="12" xfId="15" applyFont="1" applyFill="1" applyBorder="1" applyAlignment="1">
      <alignment horizontal="center" vertical="center"/>
    </xf>
    <xf numFmtId="41" fontId="177" fillId="0" borderId="257" xfId="15" applyFont="1" applyBorder="1" applyAlignment="1">
      <alignment vertical="center"/>
    </xf>
    <xf numFmtId="41" fontId="177" fillId="0" borderId="258" xfId="15" applyFont="1" applyBorder="1" applyAlignment="1">
      <alignment vertical="center"/>
    </xf>
    <xf numFmtId="0" fontId="155" fillId="0" borderId="0" xfId="0" applyFont="1"/>
    <xf numFmtId="0" fontId="0" fillId="0" borderId="0" xfId="0"/>
    <xf numFmtId="0" fontId="115" fillId="0" borderId="66" xfId="0" applyFont="1" applyBorder="1"/>
    <xf numFmtId="0" fontId="127" fillId="0" borderId="70" xfId="0" applyFont="1" applyFill="1" applyBorder="1" applyAlignment="1">
      <alignment horizontal="center" vertical="center"/>
    </xf>
    <xf numFmtId="41" fontId="128" fillId="0" borderId="7" xfId="2" applyFont="1" applyBorder="1" applyAlignment="1">
      <alignment horizontal="center" vertical="center"/>
    </xf>
    <xf numFmtId="41" fontId="69" fillId="19" borderId="2" xfId="2" quotePrefix="1" applyNumberFormat="1" applyFont="1" applyFill="1" applyBorder="1" applyAlignment="1">
      <alignment horizontal="right" vertical="center" shrinkToFit="1"/>
    </xf>
    <xf numFmtId="41" fontId="69" fillId="19" borderId="3" xfId="2" applyNumberFormat="1" applyFont="1" applyFill="1" applyBorder="1" applyAlignment="1">
      <alignment horizontal="right" vertical="center" shrinkToFit="1"/>
    </xf>
    <xf numFmtId="41" fontId="174" fillId="33" borderId="12" xfId="54803" applyNumberFormat="1" applyFont="1" applyFill="1" applyBorder="1" applyAlignment="1" applyProtection="1">
      <alignment horizontal="right" vertical="center"/>
    </xf>
    <xf numFmtId="41" fontId="174" fillId="0" borderId="12" xfId="26" applyNumberFormat="1" applyFont="1" applyBorder="1" applyAlignment="1">
      <alignment horizontal="right" vertical="center"/>
    </xf>
    <xf numFmtId="41" fontId="66" fillId="0" borderId="12" xfId="15" applyNumberFormat="1" applyFont="1" applyFill="1" applyBorder="1" applyAlignment="1" applyProtection="1">
      <alignment horizontal="right" vertical="center"/>
    </xf>
    <xf numFmtId="0" fontId="127" fillId="22" borderId="42" xfId="0" applyFont="1" applyFill="1" applyBorder="1" applyAlignment="1">
      <alignment horizontal="center" vertical="center"/>
    </xf>
    <xf numFmtId="0" fontId="87" fillId="22" borderId="98" xfId="0" applyFont="1" applyFill="1" applyBorder="1" applyAlignment="1">
      <alignment horizontal="center" vertical="center"/>
    </xf>
    <xf numFmtId="41" fontId="113" fillId="20" borderId="1" xfId="2" applyFont="1" applyFill="1" applyBorder="1" applyAlignment="1">
      <alignment horizontal="center" vertical="center"/>
    </xf>
    <xf numFmtId="41" fontId="80" fillId="20" borderId="1" xfId="2" applyFont="1" applyFill="1" applyBorder="1" applyAlignment="1">
      <alignment horizontal="center" vertical="center"/>
    </xf>
    <xf numFmtId="41" fontId="113" fillId="20" borderId="45" xfId="2" applyFont="1" applyFill="1" applyBorder="1" applyAlignment="1">
      <alignment horizontal="center" vertical="center"/>
    </xf>
    <xf numFmtId="41" fontId="128" fillId="20" borderId="2" xfId="15" applyFont="1" applyFill="1" applyBorder="1" applyAlignment="1">
      <alignment horizontal="center" vertical="center"/>
    </xf>
    <xf numFmtId="41" fontId="69" fillId="20" borderId="2" xfId="15" applyFont="1" applyFill="1" applyBorder="1" applyAlignment="1">
      <alignment horizontal="center" vertical="center"/>
    </xf>
    <xf numFmtId="41" fontId="128" fillId="20" borderId="50" xfId="15" applyFont="1" applyFill="1" applyBorder="1" applyAlignment="1">
      <alignment horizontal="center" vertical="center"/>
    </xf>
    <xf numFmtId="41" fontId="69" fillId="20" borderId="50" xfId="15" applyFont="1" applyFill="1" applyBorder="1" applyAlignment="1">
      <alignment horizontal="center" vertical="center"/>
    </xf>
    <xf numFmtId="0" fontId="138" fillId="22" borderId="99" xfId="0" applyFont="1" applyFill="1" applyBorder="1" applyAlignment="1">
      <alignment horizontal="center" vertical="center"/>
    </xf>
    <xf numFmtId="41" fontId="113" fillId="20" borderId="13" xfId="2" applyFont="1" applyFill="1" applyBorder="1" applyAlignment="1">
      <alignment horizontal="center" vertical="center"/>
    </xf>
    <xf numFmtId="41" fontId="113" fillId="20" borderId="49" xfId="2" applyFont="1" applyFill="1" applyBorder="1" applyAlignment="1">
      <alignment horizontal="center" vertical="center"/>
    </xf>
    <xf numFmtId="41" fontId="113" fillId="20" borderId="3" xfId="2" applyFont="1" applyFill="1" applyBorder="1" applyAlignment="1">
      <alignment horizontal="center" vertical="center"/>
    </xf>
    <xf numFmtId="41" fontId="113" fillId="20" borderId="48" xfId="2" applyFont="1" applyFill="1" applyBorder="1" applyAlignment="1">
      <alignment horizontal="center" vertical="center"/>
    </xf>
    <xf numFmtId="41" fontId="69" fillId="20" borderId="1" xfId="15" applyFont="1" applyFill="1" applyBorder="1" applyAlignment="1">
      <alignment horizontal="center" vertical="center"/>
    </xf>
    <xf numFmtId="41" fontId="113" fillId="20" borderId="1" xfId="15" applyFont="1" applyFill="1" applyBorder="1" applyAlignment="1">
      <alignment horizontal="center" vertical="center"/>
    </xf>
    <xf numFmtId="41" fontId="89" fillId="20" borderId="45" xfId="0" applyNumberFormat="1" applyFont="1" applyFill="1" applyBorder="1" applyAlignment="1">
      <alignment horizontal="right" vertical="center"/>
    </xf>
    <xf numFmtId="41" fontId="69" fillId="20" borderId="3" xfId="15" applyFont="1" applyFill="1" applyBorder="1" applyAlignment="1">
      <alignment horizontal="center" vertical="center"/>
    </xf>
    <xf numFmtId="41" fontId="113" fillId="20" borderId="3" xfId="15" applyFont="1" applyFill="1" applyBorder="1" applyAlignment="1">
      <alignment horizontal="center" vertical="center"/>
    </xf>
    <xf numFmtId="41" fontId="89" fillId="20" borderId="48" xfId="0" applyNumberFormat="1" applyFont="1" applyFill="1" applyBorder="1" applyAlignment="1">
      <alignment horizontal="right" vertical="center"/>
    </xf>
    <xf numFmtId="41" fontId="69" fillId="20" borderId="6" xfId="15" applyFont="1" applyFill="1" applyBorder="1" applyAlignment="1">
      <alignment horizontal="center" vertical="center"/>
    </xf>
    <xf numFmtId="41" fontId="113" fillId="20" borderId="6" xfId="15" applyFont="1" applyFill="1" applyBorder="1" applyAlignment="1">
      <alignment horizontal="center" vertical="center"/>
    </xf>
    <xf numFmtId="41" fontId="89" fillId="20" borderId="93" xfId="0" applyNumberFormat="1" applyFont="1" applyFill="1" applyBorder="1" applyAlignment="1">
      <alignment horizontal="right" vertical="center"/>
    </xf>
    <xf numFmtId="41" fontId="113" fillId="20" borderId="50" xfId="15" applyFont="1" applyFill="1" applyBorder="1" applyAlignment="1">
      <alignment horizontal="center" vertical="center"/>
    </xf>
    <xf numFmtId="41" fontId="89" fillId="20" borderId="51" xfId="0" applyNumberFormat="1" applyFont="1" applyFill="1" applyBorder="1" applyAlignment="1">
      <alignment horizontal="right" vertical="center"/>
    </xf>
    <xf numFmtId="41" fontId="91" fillId="20" borderId="102" xfId="15" applyFont="1" applyFill="1" applyBorder="1" applyAlignment="1">
      <alignment horizontal="center" vertical="center"/>
    </xf>
    <xf numFmtId="41" fontId="91" fillId="20" borderId="1" xfId="15" applyFont="1" applyFill="1" applyBorder="1" applyAlignment="1">
      <alignment vertical="center"/>
    </xf>
    <xf numFmtId="41" fontId="91" fillId="20" borderId="1" xfId="15" applyFont="1" applyFill="1" applyBorder="1" applyAlignment="1">
      <alignment horizontal="center" vertical="center"/>
    </xf>
    <xf numFmtId="41" fontId="91" fillId="20" borderId="30" xfId="15" applyFont="1" applyFill="1" applyBorder="1" applyAlignment="1">
      <alignment horizontal="center" vertical="center"/>
    </xf>
    <xf numFmtId="41" fontId="91" fillId="20" borderId="2" xfId="15" applyFont="1" applyFill="1" applyBorder="1" applyAlignment="1">
      <alignment vertical="center"/>
    </xf>
    <xf numFmtId="41" fontId="91" fillId="20" borderId="2" xfId="15" applyNumberFormat="1" applyFont="1" applyFill="1" applyBorder="1" applyAlignment="1">
      <alignment vertical="center"/>
    </xf>
    <xf numFmtId="41" fontId="91" fillId="20" borderId="30" xfId="15" applyNumberFormat="1" applyFont="1" applyFill="1" applyBorder="1" applyAlignment="1">
      <alignment horizontal="center" vertical="center" shrinkToFit="1"/>
    </xf>
    <xf numFmtId="41" fontId="91" fillId="20" borderId="2" xfId="15" applyNumberFormat="1" applyFont="1" applyFill="1" applyBorder="1" applyAlignment="1">
      <alignment vertical="center" shrinkToFit="1"/>
    </xf>
    <xf numFmtId="41" fontId="91" fillId="20" borderId="104" xfId="15" applyFont="1" applyFill="1" applyBorder="1" applyAlignment="1">
      <alignment horizontal="center" vertical="center"/>
    </xf>
    <xf numFmtId="41" fontId="115" fillId="0" borderId="0" xfId="2" applyFont="1" applyAlignment="1">
      <alignment vertical="center"/>
    </xf>
    <xf numFmtId="41" fontId="91" fillId="0" borderId="58" xfId="2" applyFont="1" applyFill="1" applyBorder="1" applyAlignment="1">
      <alignment horizontal="right" vertical="center"/>
    </xf>
    <xf numFmtId="41" fontId="91" fillId="0" borderId="6" xfId="2" applyFont="1" applyFill="1" applyBorder="1" applyAlignment="1">
      <alignment horizontal="right" vertical="center"/>
    </xf>
    <xf numFmtId="41" fontId="91" fillId="0" borderId="252" xfId="2" applyFont="1" applyFill="1" applyBorder="1" applyAlignment="1">
      <alignment horizontal="right" vertical="center"/>
    </xf>
    <xf numFmtId="0" fontId="69" fillId="0" borderId="0" xfId="17" applyFont="1"/>
    <xf numFmtId="0" fontId="41" fillId="0" borderId="0" xfId="17" applyFont="1"/>
    <xf numFmtId="0" fontId="65" fillId="0" borderId="0" xfId="17" applyFont="1"/>
    <xf numFmtId="41" fontId="66" fillId="33" borderId="12" xfId="2" applyFont="1" applyFill="1" applyBorder="1" applyAlignment="1" applyProtection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12" xfId="0" applyNumberFormat="1" applyBorder="1" applyAlignment="1">
      <alignment vertical="center"/>
    </xf>
    <xf numFmtId="0" fontId="0" fillId="19" borderId="12" xfId="0" applyNumberFormat="1" applyFill="1" applyBorder="1" applyAlignment="1">
      <alignment vertical="center"/>
    </xf>
    <xf numFmtId="41" fontId="174" fillId="33" borderId="12" xfId="2" applyFont="1" applyFill="1" applyBorder="1" applyAlignment="1" applyProtection="1">
      <alignment horizontal="center" vertical="center"/>
    </xf>
    <xf numFmtId="41" fontId="66" fillId="0" borderId="12" xfId="2" quotePrefix="1" applyFont="1" applyFill="1" applyBorder="1" applyAlignment="1" applyProtection="1">
      <alignment horizontal="center" vertical="center"/>
    </xf>
    <xf numFmtId="41" fontId="69" fillId="0" borderId="12" xfId="2" applyNumberFormat="1" applyFont="1" applyFill="1" applyBorder="1" applyAlignment="1" applyProtection="1">
      <alignment horizontal="center" vertical="center"/>
    </xf>
    <xf numFmtId="0" fontId="80" fillId="0" borderId="23" xfId="0" applyFont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0" fontId="0" fillId="0" borderId="0" xfId="0"/>
    <xf numFmtId="0" fontId="80" fillId="3" borderId="30" xfId="0" applyFont="1" applyFill="1" applyBorder="1" applyAlignment="1">
      <alignment horizontal="center" vertical="center"/>
    </xf>
    <xf numFmtId="0" fontId="80" fillId="3" borderId="37" xfId="0" applyFont="1" applyFill="1" applyBorder="1" applyAlignment="1">
      <alignment horizontal="center" vertical="center"/>
    </xf>
    <xf numFmtId="177" fontId="80" fillId="0" borderId="37" xfId="0" applyNumberFormat="1" applyFont="1" applyBorder="1" applyAlignment="1">
      <alignment horizontal="center" vertical="center"/>
    </xf>
    <xf numFmtId="0" fontId="80" fillId="0" borderId="37" xfId="0" applyFont="1" applyBorder="1" applyAlignment="1">
      <alignment horizontal="center" vertical="center"/>
    </xf>
    <xf numFmtId="0" fontId="55" fillId="2" borderId="38" xfId="0" applyFont="1" applyFill="1" applyBorder="1" applyAlignment="1">
      <alignment horizontal="center" vertical="center"/>
    </xf>
    <xf numFmtId="0" fontId="80" fillId="4" borderId="91" xfId="0" applyFont="1" applyFill="1" applyBorder="1" applyAlignment="1">
      <alignment horizontal="center" vertical="center"/>
    </xf>
    <xf numFmtId="177" fontId="80" fillId="0" borderId="38" xfId="0" applyNumberFormat="1" applyFont="1" applyBorder="1" applyAlignment="1">
      <alignment horizontal="center" vertical="center"/>
    </xf>
    <xf numFmtId="0" fontId="80" fillId="0" borderId="23" xfId="0" applyFont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41" fontId="89" fillId="0" borderId="3" xfId="15" applyNumberFormat="1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3" borderId="54" xfId="0" applyFont="1" applyFill="1" applyBorder="1" applyAlignment="1">
      <alignment horizontal="center" vertical="center" shrinkToFit="1"/>
    </xf>
    <xf numFmtId="0" fontId="0" fillId="0" borderId="0" xfId="0"/>
    <xf numFmtId="1" fontId="68" fillId="0" borderId="173" xfId="15" applyNumberFormat="1" applyFont="1" applyFill="1" applyBorder="1" applyAlignment="1">
      <alignment horizontal="center" vertical="center"/>
    </xf>
    <xf numFmtId="1" fontId="68" fillId="0" borderId="151" xfId="15" applyNumberFormat="1" applyFont="1" applyFill="1" applyBorder="1" applyAlignment="1">
      <alignment horizontal="center" vertical="center"/>
    </xf>
    <xf numFmtId="41" fontId="68" fillId="0" borderId="5" xfId="15" applyFont="1" applyFill="1" applyBorder="1" applyAlignment="1">
      <alignment horizontal="center" vertical="center"/>
    </xf>
    <xf numFmtId="41" fontId="68" fillId="0" borderId="6" xfId="15" applyFont="1" applyFill="1" applyBorder="1" applyAlignment="1">
      <alignment horizontal="center" vertical="center"/>
    </xf>
    <xf numFmtId="1" fontId="68" fillId="0" borderId="6" xfId="15" applyNumberFormat="1" applyFont="1" applyFill="1" applyBorder="1" applyAlignment="1">
      <alignment horizontal="center" vertical="center"/>
    </xf>
    <xf numFmtId="41" fontId="68" fillId="0" borderId="6" xfId="15" applyNumberFormat="1" applyFont="1" applyFill="1" applyBorder="1" applyAlignment="1">
      <alignment horizontal="right" vertical="center"/>
    </xf>
    <xf numFmtId="1" fontId="68" fillId="0" borderId="6" xfId="15" applyNumberFormat="1" applyFont="1" applyFill="1" applyBorder="1" applyAlignment="1">
      <alignment horizontal="center" vertical="center" wrapText="1"/>
    </xf>
    <xf numFmtId="41" fontId="68" fillId="0" borderId="2" xfId="15" applyNumberFormat="1" applyFont="1" applyFill="1" applyBorder="1" applyAlignment="1">
      <alignment horizontal="center" vertical="center"/>
    </xf>
    <xf numFmtId="1" fontId="68" fillId="0" borderId="2" xfId="15" applyNumberFormat="1" applyFont="1" applyFill="1" applyBorder="1" applyAlignment="1">
      <alignment horizontal="center" vertical="center" wrapText="1"/>
    </xf>
    <xf numFmtId="41" fontId="68" fillId="0" borderId="6" xfId="15" applyNumberFormat="1" applyFont="1" applyFill="1" applyBorder="1" applyAlignment="1">
      <alignment horizontal="center" vertical="center"/>
    </xf>
    <xf numFmtId="41" fontId="68" fillId="20" borderId="93" xfId="15" quotePrefix="1" applyFont="1" applyFill="1" applyBorder="1" applyAlignment="1">
      <alignment horizontal="center" vertical="center" wrapText="1"/>
    </xf>
    <xf numFmtId="41" fontId="68" fillId="0" borderId="6" xfId="15" applyFont="1" applyFill="1" applyBorder="1" applyAlignment="1">
      <alignment horizontal="center" vertical="center" wrapText="1"/>
    </xf>
    <xf numFmtId="0" fontId="68" fillId="0" borderId="93" xfId="0" applyFont="1" applyFill="1" applyBorder="1" applyAlignment="1">
      <alignment horizontal="center" vertical="center" wrapText="1"/>
    </xf>
    <xf numFmtId="41" fontId="177" fillId="0" borderId="255" xfId="15" applyFont="1" applyBorder="1" applyAlignment="1">
      <alignment vertical="center"/>
    </xf>
    <xf numFmtId="0" fontId="65" fillId="2" borderId="7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130" fillId="0" borderId="2" xfId="22" applyFont="1" applyBorder="1" applyAlignment="1">
      <alignment horizontal="center" vertical="center"/>
    </xf>
    <xf numFmtId="0" fontId="130" fillId="0" borderId="5" xfId="22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41" fontId="80" fillId="0" borderId="58" xfId="2" applyFont="1" applyBorder="1" applyAlignment="1">
      <alignment horizontal="center" vertical="center"/>
    </xf>
    <xf numFmtId="41" fontId="80" fillId="0" borderId="9" xfId="2" applyFont="1" applyBorder="1" applyAlignment="1">
      <alignment horizontal="center" vertical="center"/>
    </xf>
    <xf numFmtId="41" fontId="80" fillId="0" borderId="260" xfId="15" applyFont="1" applyBorder="1" applyAlignment="1">
      <alignment horizontal="center" vertical="center"/>
    </xf>
    <xf numFmtId="41" fontId="80" fillId="0" borderId="261" xfId="15" applyFont="1" applyBorder="1" applyAlignment="1">
      <alignment horizontal="center" vertical="center"/>
    </xf>
    <xf numFmtId="41" fontId="80" fillId="0" borderId="261" xfId="2" applyFont="1" applyBorder="1" applyAlignment="1">
      <alignment horizontal="center" vertical="center"/>
    </xf>
    <xf numFmtId="3" fontId="181" fillId="42" borderId="259" xfId="0" applyNumberFormat="1" applyFont="1" applyFill="1" applyBorder="1" applyAlignment="1">
      <alignment horizontal="right" vertical="center"/>
    </xf>
    <xf numFmtId="0" fontId="0" fillId="0" borderId="153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177" fontId="80" fillId="0" borderId="36" xfId="0" applyNumberFormat="1" applyFont="1" applyBorder="1" applyAlignment="1">
      <alignment horizontal="center" vertical="center"/>
    </xf>
    <xf numFmtId="177" fontId="80" fillId="0" borderId="20" xfId="0" applyNumberFormat="1" applyFont="1" applyBorder="1" applyAlignment="1">
      <alignment horizontal="center" vertical="center"/>
    </xf>
    <xf numFmtId="0" fontId="80" fillId="32" borderId="24" xfId="0" applyFont="1" applyFill="1" applyBorder="1" applyAlignment="1">
      <alignment horizontal="center" vertical="center"/>
    </xf>
    <xf numFmtId="0" fontId="80" fillId="32" borderId="30" xfId="0" applyFont="1" applyFill="1" applyBorder="1" applyAlignment="1">
      <alignment horizontal="center" vertical="center"/>
    </xf>
    <xf numFmtId="0" fontId="80" fillId="34" borderId="19" xfId="0" applyFont="1" applyFill="1" applyBorder="1" applyAlignment="1">
      <alignment horizontal="center" vertical="center"/>
    </xf>
    <xf numFmtId="177" fontId="80" fillId="32" borderId="37" xfId="0" applyNumberFormat="1" applyFont="1" applyFill="1" applyBorder="1" applyAlignment="1">
      <alignment horizontal="center" vertical="center"/>
    </xf>
    <xf numFmtId="177" fontId="80" fillId="32" borderId="20" xfId="0" applyNumberFormat="1" applyFont="1" applyFill="1" applyBorder="1" applyAlignment="1">
      <alignment horizontal="center" vertical="center"/>
    </xf>
    <xf numFmtId="0" fontId="80" fillId="32" borderId="2" xfId="0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horizontal="center" vertical="center"/>
    </xf>
    <xf numFmtId="0" fontId="80" fillId="32" borderId="20" xfId="0" applyFont="1" applyFill="1" applyBorder="1" applyAlignment="1">
      <alignment horizontal="center" vertical="center"/>
    </xf>
    <xf numFmtId="177" fontId="80" fillId="4" borderId="91" xfId="0" applyNumberFormat="1" applyFont="1" applyFill="1" applyBorder="1" applyAlignment="1">
      <alignment horizontal="center" vertical="center"/>
    </xf>
    <xf numFmtId="177" fontId="80" fillId="4" borderId="16" xfId="0" applyNumberFormat="1" applyFont="1" applyFill="1" applyBorder="1" applyAlignment="1">
      <alignment horizontal="center" vertical="center"/>
    </xf>
    <xf numFmtId="41" fontId="171" fillId="0" borderId="37" xfId="15" applyNumberFormat="1" applyFont="1" applyBorder="1" applyAlignment="1">
      <alignment vertical="center" shrinkToFit="1"/>
    </xf>
    <xf numFmtId="177" fontId="91" fillId="0" borderId="2" xfId="0" applyNumberFormat="1" applyFont="1" applyFill="1" applyBorder="1" applyAlignment="1">
      <alignment vertical="center"/>
    </xf>
    <xf numFmtId="41" fontId="91" fillId="0" borderId="2" xfId="2" applyFont="1" applyFill="1" applyBorder="1" applyAlignment="1">
      <alignment vertical="center"/>
    </xf>
    <xf numFmtId="41" fontId="91" fillId="0" borderId="144" xfId="2" applyFont="1" applyFill="1" applyBorder="1" applyAlignment="1">
      <alignment vertical="center"/>
    </xf>
    <xf numFmtId="41" fontId="91" fillId="0" borderId="24" xfId="2" applyFont="1" applyFill="1" applyBorder="1" applyAlignment="1">
      <alignment vertical="center"/>
    </xf>
    <xf numFmtId="41" fontId="91" fillId="0" borderId="10" xfId="2" applyFont="1" applyFill="1" applyBorder="1" applyAlignment="1">
      <alignment vertical="center"/>
    </xf>
    <xf numFmtId="38" fontId="91" fillId="0" borderId="2" xfId="0" applyNumberFormat="1" applyFont="1" applyFill="1" applyBorder="1" applyAlignment="1">
      <alignment vertical="center"/>
    </xf>
    <xf numFmtId="0" fontId="69" fillId="0" borderId="22" xfId="7" applyFont="1" applyFill="1" applyBorder="1" applyAlignment="1" applyProtection="1">
      <alignment vertical="center" wrapText="1"/>
      <protection locked="0"/>
    </xf>
    <xf numFmtId="41" fontId="91" fillId="0" borderId="96" xfId="2" applyFont="1" applyFill="1" applyBorder="1" applyAlignment="1">
      <alignment vertical="center"/>
    </xf>
    <xf numFmtId="41" fontId="80" fillId="0" borderId="126" xfId="15" applyFont="1" applyBorder="1" applyAlignment="1">
      <alignment horizontal="center" vertical="center" shrinkToFit="1"/>
    </xf>
    <xf numFmtId="41" fontId="80" fillId="16" borderId="24" xfId="15" applyFont="1" applyFill="1" applyBorder="1" applyAlignment="1">
      <alignment horizontal="center" vertical="center" shrinkToFit="1"/>
    </xf>
    <xf numFmtId="41" fontId="80" fillId="0" borderId="2" xfId="15" applyFont="1" applyBorder="1" applyAlignment="1">
      <alignment horizontal="center" vertical="center" shrinkToFit="1"/>
    </xf>
    <xf numFmtId="41" fontId="80" fillId="0" borderId="20" xfId="2" applyFont="1" applyBorder="1" applyAlignment="1">
      <alignment horizontal="center" vertical="center" shrinkToFit="1"/>
    </xf>
    <xf numFmtId="41" fontId="119" fillId="0" borderId="2" xfId="15" applyNumberFormat="1" applyFont="1" applyBorder="1" applyAlignment="1">
      <alignment horizontal="right" vertical="center"/>
    </xf>
    <xf numFmtId="3" fontId="0" fillId="0" borderId="29" xfId="0" applyNumberFormat="1" applyBorder="1" applyAlignment="1">
      <alignment vertical="center"/>
    </xf>
    <xf numFmtId="3" fontId="0" fillId="0" borderId="24" xfId="0" applyNumberFormat="1" applyBorder="1" applyAlignment="1">
      <alignment vertical="center"/>
    </xf>
    <xf numFmtId="187" fontId="68" fillId="20" borderId="2" xfId="15" applyNumberFormat="1" applyFont="1" applyFill="1" applyBorder="1" applyAlignment="1">
      <alignment horizontal="center" vertical="center"/>
    </xf>
    <xf numFmtId="186" fontId="68" fillId="20" borderId="2" xfId="15" applyNumberFormat="1" applyFont="1" applyFill="1" applyBorder="1" applyAlignment="1">
      <alignment horizontal="right" vertical="center"/>
    </xf>
    <xf numFmtId="41" fontId="68" fillId="20" borderId="2" xfId="15" applyNumberFormat="1" applyFont="1" applyFill="1" applyBorder="1" applyAlignment="1">
      <alignment horizontal="right" vertical="center"/>
    </xf>
    <xf numFmtId="41" fontId="68" fillId="0" borderId="0" xfId="15" applyFont="1" applyAlignment="1">
      <alignment vertical="center"/>
    </xf>
    <xf numFmtId="41" fontId="68" fillId="0" borderId="150" xfId="15" applyNumberFormat="1" applyFont="1" applyFill="1" applyBorder="1" applyAlignment="1">
      <alignment horizontal="right" vertical="center"/>
    </xf>
    <xf numFmtId="0" fontId="151" fillId="0" borderId="0" xfId="54804" applyFont="1" applyAlignment="1">
      <alignment vertical="center"/>
    </xf>
    <xf numFmtId="0" fontId="152" fillId="0" borderId="0" xfId="54804" applyFont="1" applyBorder="1" applyAlignment="1">
      <alignment vertical="center"/>
    </xf>
    <xf numFmtId="0" fontId="153" fillId="0" borderId="0" xfId="54804" applyFont="1" applyBorder="1" applyAlignment="1">
      <alignment vertical="center"/>
    </xf>
    <xf numFmtId="0" fontId="152" fillId="0" borderId="0" xfId="54804" applyFont="1" applyBorder="1" applyAlignment="1">
      <alignment horizontal="center" vertical="center"/>
    </xf>
    <xf numFmtId="0" fontId="68" fillId="43" borderId="14" xfId="0" applyFont="1" applyFill="1" applyBorder="1" applyAlignment="1">
      <alignment horizontal="center" vertical="center" wrapText="1"/>
    </xf>
    <xf numFmtId="0" fontId="68" fillId="43" borderId="14" xfId="0" applyFont="1" applyFill="1" applyBorder="1" applyAlignment="1">
      <alignment vertical="center" wrapText="1"/>
    </xf>
    <xf numFmtId="0" fontId="68" fillId="43" borderId="31" xfId="0" quotePrefix="1" applyFont="1" applyFill="1" applyBorder="1" applyAlignment="1">
      <alignment horizontal="center" vertical="center"/>
    </xf>
    <xf numFmtId="0" fontId="68" fillId="43" borderId="3" xfId="0" applyFont="1" applyFill="1" applyBorder="1" applyAlignment="1">
      <alignment horizontal="center" vertical="center"/>
    </xf>
    <xf numFmtId="41" fontId="68" fillId="43" borderId="3" xfId="15" applyFont="1" applyFill="1" applyBorder="1" applyAlignment="1">
      <alignment horizontal="center" vertical="center"/>
    </xf>
    <xf numFmtId="0" fontId="68" fillId="43" borderId="3" xfId="0" applyFont="1" applyFill="1" applyBorder="1" applyAlignment="1">
      <alignment horizontal="left" vertical="center"/>
    </xf>
    <xf numFmtId="0" fontId="68" fillId="43" borderId="3" xfId="0" applyFont="1" applyFill="1" applyBorder="1" applyAlignment="1">
      <alignment horizontal="center" vertical="center" wrapText="1"/>
    </xf>
    <xf numFmtId="0" fontId="68" fillId="0" borderId="19" xfId="0" applyFont="1" applyFill="1" applyBorder="1" applyAlignment="1">
      <alignment horizontal="center" vertical="center"/>
    </xf>
    <xf numFmtId="0" fontId="68" fillId="43" borderId="29" xfId="0" applyFont="1" applyFill="1" applyBorder="1" applyAlignment="1">
      <alignment horizontal="center" vertical="center"/>
    </xf>
    <xf numFmtId="0" fontId="68" fillId="43" borderId="29" xfId="0" applyFont="1" applyFill="1" applyBorder="1" applyAlignment="1">
      <alignment vertical="center"/>
    </xf>
    <xf numFmtId="0" fontId="68" fillId="43" borderId="136" xfId="0" quotePrefix="1" applyFont="1" applyFill="1" applyBorder="1" applyAlignment="1">
      <alignment horizontal="center" vertical="center"/>
    </xf>
    <xf numFmtId="0" fontId="68" fillId="43" borderId="5" xfId="0" applyFont="1" applyFill="1" applyBorder="1" applyAlignment="1">
      <alignment horizontal="center" vertical="center"/>
    </xf>
    <xf numFmtId="41" fontId="68" fillId="43" borderId="5" xfId="15" applyFont="1" applyFill="1" applyBorder="1" applyAlignment="1">
      <alignment horizontal="center" vertical="center"/>
    </xf>
    <xf numFmtId="0" fontId="68" fillId="43" borderId="5" xfId="0" applyFont="1" applyFill="1" applyBorder="1" applyAlignment="1">
      <alignment horizontal="left" vertical="center"/>
    </xf>
    <xf numFmtId="0" fontId="68" fillId="20" borderId="29" xfId="0" applyFont="1" applyFill="1" applyBorder="1" applyAlignment="1">
      <alignment horizontal="center" vertical="center"/>
    </xf>
    <xf numFmtId="0" fontId="84" fillId="20" borderId="29" xfId="0" applyFont="1" applyFill="1" applyBorder="1" applyAlignment="1">
      <alignment horizontal="center" vertical="center"/>
    </xf>
    <xf numFmtId="0" fontId="68" fillId="20" borderId="29" xfId="0" applyFont="1" applyFill="1" applyBorder="1" applyAlignment="1">
      <alignment vertical="center" wrapText="1"/>
    </xf>
    <xf numFmtId="0" fontId="68" fillId="20" borderId="136" xfId="0" quotePrefix="1" applyFont="1" applyFill="1" applyBorder="1" applyAlignment="1">
      <alignment horizontal="center" vertical="center"/>
    </xf>
    <xf numFmtId="0" fontId="68" fillId="20" borderId="5" xfId="0" applyFont="1" applyFill="1" applyBorder="1" applyAlignment="1">
      <alignment horizontal="center" vertical="center"/>
    </xf>
    <xf numFmtId="0" fontId="68" fillId="20" borderId="5" xfId="0" applyFont="1" applyFill="1" applyBorder="1" applyAlignment="1">
      <alignment horizontal="left" vertical="center"/>
    </xf>
    <xf numFmtId="0" fontId="84" fillId="0" borderId="24" xfId="0" applyFont="1" applyFill="1" applyBorder="1" applyAlignment="1">
      <alignment horizontal="center" vertical="center"/>
    </xf>
    <xf numFmtId="0" fontId="68" fillId="0" borderId="24" xfId="0" applyFont="1" applyFill="1" applyBorder="1" applyAlignment="1">
      <alignment vertical="center"/>
    </xf>
    <xf numFmtId="0" fontId="68" fillId="0" borderId="30" xfId="0" quotePrefix="1" applyFont="1" applyFill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2" xfId="0" applyFont="1" applyFill="1" applyBorder="1" applyAlignment="1">
      <alignment horizontal="left" vertical="center"/>
    </xf>
    <xf numFmtId="0" fontId="68" fillId="20" borderId="24" xfId="0" applyFont="1" applyFill="1" applyBorder="1" applyAlignment="1">
      <alignment horizontal="center" vertical="center"/>
    </xf>
    <xf numFmtId="0" fontId="84" fillId="20" borderId="24" xfId="0" applyFont="1" applyFill="1" applyBorder="1" applyAlignment="1">
      <alignment horizontal="center" vertical="center"/>
    </xf>
    <xf numFmtId="0" fontId="68" fillId="20" borderId="24" xfId="0" applyFont="1" applyFill="1" applyBorder="1" applyAlignment="1">
      <alignment vertical="center"/>
    </xf>
    <xf numFmtId="0" fontId="68" fillId="20" borderId="30" xfId="0" quotePrefix="1" applyFont="1" applyFill="1" applyBorder="1" applyAlignment="1">
      <alignment horizontal="center" vertical="center"/>
    </xf>
    <xf numFmtId="0" fontId="68" fillId="20" borderId="2" xfId="0" applyFont="1" applyFill="1" applyBorder="1" applyAlignment="1">
      <alignment horizontal="center" vertical="center"/>
    </xf>
    <xf numFmtId="0" fontId="68" fillId="20" borderId="2" xfId="0" applyFont="1" applyFill="1" applyBorder="1" applyAlignment="1">
      <alignment horizontal="left" vertical="center"/>
    </xf>
    <xf numFmtId="0" fontId="68" fillId="43" borderId="24" xfId="0" applyFont="1" applyFill="1" applyBorder="1" applyAlignment="1">
      <alignment horizontal="center" vertical="center"/>
    </xf>
    <xf numFmtId="0" fontId="68" fillId="43" borderId="24" xfId="0" applyFont="1" applyFill="1" applyBorder="1" applyAlignment="1">
      <alignment vertical="center"/>
    </xf>
    <xf numFmtId="0" fontId="68" fillId="43" borderId="30" xfId="0" applyFont="1" applyFill="1" applyBorder="1" applyAlignment="1">
      <alignment horizontal="center" vertical="center" wrapText="1"/>
    </xf>
    <xf numFmtId="0" fontId="68" fillId="43" borderId="2" xfId="0" applyFont="1" applyFill="1" applyBorder="1" applyAlignment="1">
      <alignment horizontal="center" vertical="center" wrapText="1"/>
    </xf>
    <xf numFmtId="41" fontId="68" fillId="43" borderId="2" xfId="15" applyFont="1" applyFill="1" applyBorder="1" applyAlignment="1">
      <alignment horizontal="left" vertical="center" wrapText="1"/>
    </xf>
    <xf numFmtId="0" fontId="68" fillId="43" borderId="2" xfId="0" applyFont="1" applyFill="1" applyBorder="1" applyAlignment="1">
      <alignment horizontal="center" vertical="center"/>
    </xf>
    <xf numFmtId="0" fontId="68" fillId="43" borderId="2" xfId="0" applyFont="1" applyFill="1" applyBorder="1" applyAlignment="1">
      <alignment horizontal="left" vertical="center"/>
    </xf>
    <xf numFmtId="41" fontId="68" fillId="43" borderId="2" xfId="15" applyFont="1" applyFill="1" applyBorder="1" applyAlignment="1">
      <alignment horizontal="center" vertical="center"/>
    </xf>
    <xf numFmtId="0" fontId="68" fillId="43" borderId="24" xfId="0" applyFont="1" applyFill="1" applyBorder="1" applyAlignment="1">
      <alignment horizontal="center" vertical="center" wrapText="1"/>
    </xf>
    <xf numFmtId="0" fontId="68" fillId="43" borderId="24" xfId="0" applyFont="1" applyFill="1" applyBorder="1" applyAlignment="1">
      <alignment horizontal="left" vertical="center" wrapText="1"/>
    </xf>
    <xf numFmtId="0" fontId="68" fillId="0" borderId="29" xfId="0" applyFont="1" applyFill="1" applyBorder="1" applyAlignment="1">
      <alignment vertical="center"/>
    </xf>
    <xf numFmtId="0" fontId="68" fillId="0" borderId="136" xfId="0" quotePrefix="1" applyFont="1" applyFill="1" applyBorder="1" applyAlignment="1">
      <alignment horizontal="center" vertical="center"/>
    </xf>
    <xf numFmtId="0" fontId="68" fillId="0" borderId="5" xfId="0" applyFont="1" applyFill="1" applyBorder="1" applyAlignment="1">
      <alignment horizontal="center" vertical="center"/>
    </xf>
    <xf numFmtId="0" fontId="68" fillId="0" borderId="5" xfId="0" applyFont="1" applyFill="1" applyBorder="1" applyAlignment="1">
      <alignment horizontal="left" vertical="center"/>
    </xf>
    <xf numFmtId="0" fontId="68" fillId="0" borderId="136" xfId="0" applyFont="1" applyFill="1" applyBorder="1" applyAlignment="1">
      <alignment horizontal="center" vertical="center" wrapText="1"/>
    </xf>
    <xf numFmtId="0" fontId="68" fillId="0" borderId="5" xfId="0" quotePrefix="1" applyFont="1" applyFill="1" applyBorder="1" applyAlignment="1">
      <alignment horizontal="center" vertical="center"/>
    </xf>
    <xf numFmtId="0" fontId="68" fillId="0" borderId="24" xfId="0" applyFont="1" applyFill="1" applyBorder="1" applyAlignment="1">
      <alignment horizontal="center" vertical="center" wrapText="1"/>
    </xf>
    <xf numFmtId="0" fontId="68" fillId="0" borderId="24" xfId="0" applyFont="1" applyFill="1" applyBorder="1" applyAlignment="1">
      <alignment vertical="center" wrapText="1"/>
    </xf>
    <xf numFmtId="0" fontId="68" fillId="0" borderId="9" xfId="0" applyFont="1" applyFill="1" applyBorder="1" applyAlignment="1">
      <alignment vertical="center"/>
    </xf>
    <xf numFmtId="0" fontId="68" fillId="0" borderId="59" xfId="0" quotePrefix="1" applyFont="1" applyFill="1" applyBorder="1" applyAlignment="1">
      <alignment horizontal="center" vertical="center"/>
    </xf>
    <xf numFmtId="0" fontId="68" fillId="0" borderId="6" xfId="0" applyFont="1" applyFill="1" applyBorder="1" applyAlignment="1">
      <alignment horizontal="center" vertical="center"/>
    </xf>
    <xf numFmtId="0" fontId="68" fillId="0" borderId="6" xfId="0" applyFont="1" applyFill="1" applyBorder="1" applyAlignment="1">
      <alignment horizontal="left" vertical="center"/>
    </xf>
    <xf numFmtId="0" fontId="68" fillId="0" borderId="2" xfId="0" quotePrefix="1" applyFont="1" applyFill="1" applyBorder="1" applyAlignment="1">
      <alignment horizontal="center" vertical="center"/>
    </xf>
    <xf numFmtId="0" fontId="68" fillId="43" borderId="9" xfId="0" applyFont="1" applyFill="1" applyBorder="1" applyAlignment="1">
      <alignment horizontal="center" vertical="center" wrapText="1"/>
    </xf>
    <xf numFmtId="0" fontId="68" fillId="43" borderId="9" xfId="0" applyFont="1" applyFill="1" applyBorder="1" applyAlignment="1">
      <alignment vertical="center" wrapText="1"/>
    </xf>
    <xf numFmtId="0" fontId="68" fillId="43" borderId="59" xfId="0" applyFont="1" applyFill="1" applyBorder="1" applyAlignment="1">
      <alignment horizontal="center" vertical="center" wrapText="1"/>
    </xf>
    <xf numFmtId="0" fontId="68" fillId="43" borderId="6" xfId="0" applyFont="1" applyFill="1" applyBorder="1" applyAlignment="1">
      <alignment horizontal="center" vertical="center"/>
    </xf>
    <xf numFmtId="41" fontId="68" fillId="43" borderId="6" xfId="15" applyFont="1" applyFill="1" applyBorder="1" applyAlignment="1">
      <alignment horizontal="center" vertical="center"/>
    </xf>
    <xf numFmtId="0" fontId="68" fillId="43" borderId="6" xfId="0" applyFont="1" applyFill="1" applyBorder="1" applyAlignment="1">
      <alignment horizontal="left" vertical="center"/>
    </xf>
    <xf numFmtId="0" fontId="68" fillId="20" borderId="24" xfId="0" applyFont="1" applyFill="1" applyBorder="1" applyAlignment="1">
      <alignment vertical="center" wrapText="1"/>
    </xf>
    <xf numFmtId="0" fontId="68" fillId="20" borderId="2" xfId="0" quotePrefix="1" applyFont="1" applyFill="1" applyBorder="1" applyAlignment="1">
      <alignment horizontal="center" vertical="center"/>
    </xf>
    <xf numFmtId="0" fontId="84" fillId="0" borderId="29" xfId="0" applyFont="1" applyFill="1" applyBorder="1" applyAlignment="1">
      <alignment horizontal="center" vertical="center"/>
    </xf>
    <xf numFmtId="0" fontId="68" fillId="0" borderId="29" xfId="0" applyFont="1" applyFill="1" applyBorder="1" applyAlignment="1">
      <alignment vertical="center" wrapText="1"/>
    </xf>
    <xf numFmtId="0" fontId="84" fillId="0" borderId="24" xfId="0" applyFont="1" applyFill="1" applyBorder="1" applyAlignment="1">
      <alignment vertical="center"/>
    </xf>
    <xf numFmtId="0" fontId="68" fillId="20" borderId="19" xfId="0" applyFont="1" applyFill="1" applyBorder="1" applyAlignment="1">
      <alignment horizontal="center" vertical="center"/>
    </xf>
    <xf numFmtId="0" fontId="68" fillId="20" borderId="24" xfId="0" applyFont="1" applyFill="1" applyBorder="1" applyAlignment="1">
      <alignment horizontal="center" vertical="center" wrapText="1"/>
    </xf>
    <xf numFmtId="0" fontId="84" fillId="20" borderId="24" xfId="0" applyFont="1" applyFill="1" applyBorder="1" applyAlignment="1">
      <alignment horizontal="center" vertical="center" wrapText="1"/>
    </xf>
    <xf numFmtId="0" fontId="84" fillId="20" borderId="24" xfId="0" applyFont="1" applyFill="1" applyBorder="1" applyAlignment="1">
      <alignment vertical="center" wrapText="1"/>
    </xf>
    <xf numFmtId="2" fontId="68" fillId="20" borderId="2" xfId="0" quotePrefix="1" applyNumberFormat="1" applyFont="1" applyFill="1" applyBorder="1" applyAlignment="1">
      <alignment horizontal="center" vertical="center"/>
    </xf>
    <xf numFmtId="0" fontId="119" fillId="3" borderId="86" xfId="0" applyFont="1" applyFill="1" applyBorder="1" applyAlignment="1">
      <alignment horizontal="center" vertical="center"/>
    </xf>
    <xf numFmtId="176" fontId="91" fillId="19" borderId="12" xfId="0" applyNumberFormat="1" applyFont="1" applyFill="1" applyBorder="1" applyAlignment="1">
      <alignment horizontal="center" vertical="center"/>
    </xf>
    <xf numFmtId="176" fontId="91" fillId="19" borderId="12" xfId="2" applyNumberFormat="1" applyFont="1" applyFill="1" applyBorder="1" applyAlignment="1">
      <alignment horizontal="center" vertical="center"/>
    </xf>
    <xf numFmtId="0" fontId="119" fillId="19" borderId="244" xfId="0" applyFont="1" applyFill="1" applyBorder="1" applyAlignment="1">
      <alignment horizontal="center" vertical="center"/>
    </xf>
    <xf numFmtId="0" fontId="119" fillId="19" borderId="246" xfId="0" applyFont="1" applyFill="1" applyBorder="1" applyAlignment="1">
      <alignment horizontal="center" vertical="center"/>
    </xf>
    <xf numFmtId="2" fontId="119" fillId="19" borderId="247" xfId="0" applyNumberFormat="1" applyFont="1" applyFill="1" applyBorder="1" applyAlignment="1">
      <alignment horizontal="center" vertical="center"/>
    </xf>
    <xf numFmtId="0" fontId="119" fillId="19" borderId="41" xfId="0" applyFont="1" applyFill="1" applyBorder="1" applyAlignment="1">
      <alignment horizontal="center" vertical="center"/>
    </xf>
    <xf numFmtId="2" fontId="119" fillId="19" borderId="244" xfId="0" applyNumberFormat="1" applyFont="1" applyFill="1" applyBorder="1" applyAlignment="1">
      <alignment horizontal="center" vertical="center"/>
    </xf>
    <xf numFmtId="2" fontId="119" fillId="19" borderId="246" xfId="0" applyNumberFormat="1" applyFont="1" applyFill="1" applyBorder="1" applyAlignment="1">
      <alignment horizontal="center" vertical="center"/>
    </xf>
    <xf numFmtId="0" fontId="119" fillId="19" borderId="249" xfId="0" applyFont="1" applyFill="1" applyBorder="1" applyAlignment="1">
      <alignment horizontal="center" vertical="center"/>
    </xf>
    <xf numFmtId="176" fontId="119" fillId="0" borderId="12" xfId="0" applyNumberFormat="1" applyFont="1" applyFill="1" applyBorder="1" applyAlignment="1">
      <alignment horizontal="center" vertical="center"/>
    </xf>
    <xf numFmtId="176" fontId="119" fillId="0" borderId="33" xfId="15" applyNumberFormat="1" applyFont="1" applyFill="1" applyBorder="1" applyAlignment="1">
      <alignment horizontal="right" vertical="center"/>
    </xf>
    <xf numFmtId="176" fontId="119" fillId="0" borderId="72" xfId="15" applyNumberFormat="1" applyFont="1" applyFill="1" applyBorder="1" applyAlignment="1">
      <alignment horizontal="right" vertical="center"/>
    </xf>
    <xf numFmtId="176" fontId="119" fillId="0" borderId="34" xfId="15" applyNumberFormat="1" applyFont="1" applyFill="1" applyBorder="1" applyAlignment="1">
      <alignment horizontal="right" vertical="center"/>
    </xf>
    <xf numFmtId="176" fontId="119" fillId="0" borderId="24" xfId="15" applyNumberFormat="1" applyFont="1" applyFill="1" applyBorder="1" applyAlignment="1">
      <alignment horizontal="right" vertical="center"/>
    </xf>
    <xf numFmtId="176" fontId="119" fillId="0" borderId="144" xfId="15" applyNumberFormat="1" applyFont="1" applyFill="1" applyBorder="1" applyAlignment="1">
      <alignment horizontal="right" vertical="center"/>
    </xf>
    <xf numFmtId="176" fontId="119" fillId="0" borderId="14" xfId="15" applyNumberFormat="1" applyFont="1" applyFill="1" applyBorder="1" applyAlignment="1">
      <alignment horizontal="right" vertical="center"/>
    </xf>
    <xf numFmtId="191" fontId="119" fillId="0" borderId="58" xfId="26" applyNumberFormat="1" applyFont="1" applyBorder="1" applyAlignment="1">
      <alignment horizontal="right" vertical="center"/>
    </xf>
    <xf numFmtId="176" fontId="119" fillId="0" borderId="6" xfId="26" applyNumberFormat="1" applyFont="1" applyBorder="1" applyAlignment="1">
      <alignment horizontal="right" vertical="center"/>
    </xf>
    <xf numFmtId="191" fontId="119" fillId="0" borderId="37" xfId="26" applyNumberFormat="1" applyFont="1" applyBorder="1" applyAlignment="1">
      <alignment horizontal="right" vertical="center"/>
    </xf>
    <xf numFmtId="191" fontId="119" fillId="0" borderId="118" xfId="26" applyNumberFormat="1" applyFont="1" applyBorder="1" applyAlignment="1">
      <alignment horizontal="right" vertical="center"/>
    </xf>
    <xf numFmtId="176" fontId="119" fillId="0" borderId="40" xfId="26" applyNumberFormat="1" applyFont="1" applyBorder="1" applyAlignment="1">
      <alignment horizontal="right" vertical="center"/>
    </xf>
    <xf numFmtId="177" fontId="130" fillId="0" borderId="58" xfId="0" applyNumberFormat="1" applyFont="1" applyBorder="1" applyAlignment="1">
      <alignment horizontal="right" vertical="center"/>
    </xf>
    <xf numFmtId="177" fontId="130" fillId="6" borderId="24" xfId="15" applyNumberFormat="1" applyFont="1" applyFill="1" applyBorder="1" applyAlignment="1">
      <alignment horizontal="right" vertical="center"/>
    </xf>
    <xf numFmtId="177" fontId="130" fillId="0" borderId="37" xfId="0" applyNumberFormat="1" applyFont="1" applyBorder="1" applyAlignment="1">
      <alignment horizontal="right" vertical="center"/>
    </xf>
    <xf numFmtId="177" fontId="130" fillId="0" borderId="37" xfId="0" applyNumberFormat="1" applyFont="1" applyFill="1" applyBorder="1" applyAlignment="1">
      <alignment horizontal="right" vertical="center"/>
    </xf>
    <xf numFmtId="177" fontId="130" fillId="0" borderId="24" xfId="15" applyNumberFormat="1" applyFont="1" applyFill="1" applyBorder="1" applyAlignment="1">
      <alignment horizontal="right" vertical="center"/>
    </xf>
    <xf numFmtId="177" fontId="130" fillId="0" borderId="118" xfId="0" applyNumberFormat="1" applyFont="1" applyFill="1" applyBorder="1" applyAlignment="1">
      <alignment horizontal="right" vertical="center"/>
    </xf>
    <xf numFmtId="177" fontId="130" fillId="0" borderId="117" xfId="15" applyNumberFormat="1" applyFont="1" applyFill="1" applyBorder="1" applyAlignment="1">
      <alignment horizontal="right" vertical="center"/>
    </xf>
    <xf numFmtId="176" fontId="91" fillId="0" borderId="12" xfId="0" applyNumberFormat="1" applyFont="1" applyFill="1" applyBorder="1" applyAlignment="1">
      <alignment horizontal="center" vertical="center"/>
    </xf>
    <xf numFmtId="41" fontId="119" fillId="0" borderId="2" xfId="54801" applyFont="1" applyFill="1" applyBorder="1" applyAlignment="1">
      <alignment horizontal="center" vertical="center" shrinkToFit="1"/>
    </xf>
    <xf numFmtId="41" fontId="119" fillId="0" borderId="24" xfId="54801" applyFont="1" applyFill="1" applyBorder="1" applyAlignment="1">
      <alignment horizontal="center" vertical="center" shrinkToFit="1"/>
    </xf>
    <xf numFmtId="0" fontId="69" fillId="0" borderId="0" xfId="17" applyFont="1"/>
    <xf numFmtId="0" fontId="41" fillId="0" borderId="0" xfId="17" applyFont="1"/>
    <xf numFmtId="0" fontId="65" fillId="0" borderId="0" xfId="17" applyFont="1"/>
    <xf numFmtId="41" fontId="65" fillId="19" borderId="12" xfId="15" applyFont="1" applyFill="1" applyBorder="1" applyAlignment="1">
      <alignment horizontal="right" vertical="center"/>
    </xf>
    <xf numFmtId="41" fontId="65" fillId="19" borderId="210" xfId="54801" applyFont="1" applyFill="1" applyBorder="1" applyAlignment="1">
      <alignment horizontal="right" vertical="center"/>
    </xf>
    <xf numFmtId="41" fontId="91" fillId="19" borderId="80" xfId="2" applyNumberFormat="1" applyFont="1" applyFill="1" applyBorder="1" applyAlignment="1">
      <alignment vertical="center"/>
    </xf>
    <xf numFmtId="41" fontId="91" fillId="19" borderId="20" xfId="2" applyNumberFormat="1" applyFont="1" applyFill="1" applyBorder="1" applyAlignment="1">
      <alignment vertical="center"/>
    </xf>
    <xf numFmtId="41" fontId="91" fillId="19" borderId="57" xfId="2" applyNumberFormat="1" applyFont="1" applyFill="1" applyBorder="1" applyAlignment="1">
      <alignment vertical="center"/>
    </xf>
    <xf numFmtId="41" fontId="91" fillId="19" borderId="85" xfId="0" applyNumberFormat="1" applyFont="1" applyFill="1" applyBorder="1" applyAlignment="1">
      <alignment vertical="center"/>
    </xf>
    <xf numFmtId="41" fontId="91" fillId="19" borderId="37" xfId="0" applyNumberFormat="1" applyFont="1" applyFill="1" applyBorder="1" applyAlignment="1">
      <alignment vertical="center"/>
    </xf>
    <xf numFmtId="41" fontId="91" fillId="19" borderId="2" xfId="0" applyNumberFormat="1" applyFont="1" applyFill="1" applyBorder="1" applyAlignment="1">
      <alignment vertical="center"/>
    </xf>
    <xf numFmtId="41" fontId="91" fillId="19" borderId="24" xfId="0" applyNumberFormat="1" applyFont="1" applyFill="1" applyBorder="1" applyAlignment="1">
      <alignment vertical="center"/>
    </xf>
    <xf numFmtId="41" fontId="91" fillId="19" borderId="16" xfId="2" applyNumberFormat="1" applyFont="1" applyFill="1" applyBorder="1" applyAlignment="1">
      <alignment vertical="center"/>
    </xf>
    <xf numFmtId="41" fontId="91" fillId="19" borderId="37" xfId="2" applyNumberFormat="1" applyFont="1" applyFill="1" applyBorder="1" applyAlignment="1">
      <alignment vertical="center"/>
    </xf>
    <xf numFmtId="41" fontId="91" fillId="19" borderId="2" xfId="2" applyNumberFormat="1" applyFont="1" applyFill="1" applyBorder="1" applyAlignment="1">
      <alignment vertical="center"/>
    </xf>
    <xf numFmtId="41" fontId="91" fillId="19" borderId="24" xfId="2" applyNumberFormat="1" applyFont="1" applyFill="1" applyBorder="1" applyAlignment="1">
      <alignment vertical="center"/>
    </xf>
    <xf numFmtId="41" fontId="91" fillId="19" borderId="36" xfId="0" applyNumberFormat="1" applyFont="1" applyFill="1" applyBorder="1" applyAlignment="1">
      <alignment vertical="center"/>
    </xf>
    <xf numFmtId="197" fontId="91" fillId="19" borderId="57" xfId="0" applyNumberFormat="1" applyFont="1" applyFill="1" applyBorder="1" applyAlignment="1">
      <alignment vertical="center"/>
    </xf>
    <xf numFmtId="197" fontId="91" fillId="19" borderId="37" xfId="0" applyNumberFormat="1" applyFont="1" applyFill="1" applyBorder="1" applyAlignment="1">
      <alignment vertical="center"/>
    </xf>
    <xf numFmtId="41" fontId="91" fillId="19" borderId="231" xfId="0" applyNumberFormat="1" applyFont="1" applyFill="1" applyBorder="1" applyAlignment="1">
      <alignment vertical="center"/>
    </xf>
    <xf numFmtId="41" fontId="91" fillId="19" borderId="103" xfId="0" applyNumberFormat="1" applyFont="1" applyFill="1" applyBorder="1" applyAlignment="1">
      <alignment vertical="center"/>
    </xf>
    <xf numFmtId="41" fontId="91" fillId="19" borderId="50" xfId="0" applyNumberFormat="1" applyFont="1" applyFill="1" applyBorder="1" applyAlignment="1">
      <alignment vertical="center"/>
    </xf>
    <xf numFmtId="41" fontId="91" fillId="19" borderId="117" xfId="0" applyNumberFormat="1" applyFont="1" applyFill="1" applyBorder="1" applyAlignment="1">
      <alignment vertical="center"/>
    </xf>
    <xf numFmtId="41" fontId="91" fillId="19" borderId="46" xfId="0" applyNumberFormat="1" applyFont="1" applyFill="1" applyBorder="1" applyAlignment="1">
      <alignment vertical="center"/>
    </xf>
    <xf numFmtId="41" fontId="91" fillId="19" borderId="20" xfId="2" applyFont="1" applyFill="1" applyBorder="1" applyAlignment="1">
      <alignment horizontal="center" vertical="center"/>
    </xf>
    <xf numFmtId="41" fontId="91" fillId="19" borderId="2" xfId="15" applyFont="1" applyFill="1" applyBorder="1" applyAlignment="1">
      <alignment horizontal="right" vertical="center"/>
    </xf>
    <xf numFmtId="41" fontId="91" fillId="19" borderId="126" xfId="15" applyFont="1" applyFill="1" applyBorder="1" applyAlignment="1">
      <alignment horizontal="right" vertical="center"/>
    </xf>
    <xf numFmtId="41" fontId="91" fillId="19" borderId="231" xfId="2" applyFont="1" applyFill="1" applyBorder="1" applyAlignment="1">
      <alignment horizontal="center" vertical="center"/>
    </xf>
    <xf numFmtId="41" fontId="91" fillId="19" borderId="40" xfId="15" applyFont="1" applyFill="1" applyBorder="1" applyAlignment="1">
      <alignment horizontal="right" vertical="center"/>
    </xf>
    <xf numFmtId="41" fontId="91" fillId="19" borderId="253" xfId="15" applyFont="1" applyFill="1" applyBorder="1" applyAlignment="1">
      <alignment horizontal="right" vertical="center"/>
    </xf>
    <xf numFmtId="190" fontId="91" fillId="19" borderId="7" xfId="0" applyNumberFormat="1" applyFont="1" applyFill="1" applyBorder="1" applyAlignment="1">
      <alignment horizontal="center" vertical="center"/>
    </xf>
    <xf numFmtId="41" fontId="91" fillId="19" borderId="7" xfId="2" applyFont="1" applyFill="1" applyBorder="1" applyAlignment="1">
      <alignment horizontal="center" vertical="center"/>
    </xf>
    <xf numFmtId="41" fontId="91" fillId="19" borderId="7" xfId="2" applyFont="1" applyFill="1" applyBorder="1" applyAlignment="1">
      <alignment vertical="center"/>
    </xf>
    <xf numFmtId="41" fontId="91" fillId="19" borderId="6" xfId="15" applyFont="1" applyFill="1" applyBorder="1" applyAlignment="1">
      <alignment horizontal="center" vertical="center"/>
    </xf>
    <xf numFmtId="41" fontId="91" fillId="19" borderId="2" xfId="15" applyFont="1" applyFill="1" applyBorder="1" applyAlignment="1">
      <alignment horizontal="center" vertical="center"/>
    </xf>
    <xf numFmtId="41" fontId="91" fillId="0" borderId="3" xfId="15" quotePrefix="1" applyFont="1" applyFill="1" applyBorder="1" applyAlignment="1">
      <alignment vertical="center"/>
    </xf>
    <xf numFmtId="41" fontId="91" fillId="0" borderId="14" xfId="15" quotePrefix="1" applyFont="1" applyFill="1" applyBorder="1" applyAlignment="1">
      <alignment vertical="center"/>
    </xf>
    <xf numFmtId="41" fontId="119" fillId="19" borderId="1" xfId="2" applyFont="1" applyFill="1" applyBorder="1" applyAlignment="1">
      <alignment vertical="center"/>
    </xf>
    <xf numFmtId="41" fontId="119" fillId="19" borderId="75" xfId="2" applyFont="1" applyFill="1" applyBorder="1" applyAlignment="1">
      <alignment vertical="center"/>
    </xf>
    <xf numFmtId="41" fontId="91" fillId="0" borderId="2" xfId="15" quotePrefix="1" applyFont="1" applyFill="1" applyBorder="1" applyAlignment="1">
      <alignment vertical="center"/>
    </xf>
    <xf numFmtId="41" fontId="91" fillId="0" borderId="24" xfId="15" quotePrefix="1" applyFont="1" applyFill="1" applyBorder="1" applyAlignment="1">
      <alignment vertical="center"/>
    </xf>
    <xf numFmtId="41" fontId="91" fillId="19" borderId="1" xfId="2" applyFont="1" applyFill="1" applyBorder="1" applyAlignment="1">
      <alignment vertical="center"/>
    </xf>
    <xf numFmtId="41" fontId="91" fillId="19" borderId="75" xfId="2" applyFont="1" applyFill="1" applyBorder="1" applyAlignment="1">
      <alignment vertical="center"/>
    </xf>
    <xf numFmtId="41" fontId="91" fillId="19" borderId="2" xfId="15" applyFont="1" applyFill="1" applyBorder="1" applyAlignment="1">
      <alignment vertical="center"/>
    </xf>
    <xf numFmtId="41" fontId="91" fillId="19" borderId="30" xfId="15" applyFont="1" applyFill="1" applyBorder="1" applyAlignment="1">
      <alignment vertical="center"/>
    </xf>
    <xf numFmtId="41" fontId="91" fillId="19" borderId="34" xfId="15" applyFont="1" applyFill="1" applyBorder="1" applyAlignment="1">
      <alignment vertical="center"/>
    </xf>
    <xf numFmtId="0" fontId="69" fillId="0" borderId="0" xfId="17" applyFont="1"/>
    <xf numFmtId="0" fontId="41" fillId="0" borderId="0" xfId="17" applyFont="1"/>
    <xf numFmtId="0" fontId="65" fillId="0" borderId="0" xfId="17" applyFont="1"/>
    <xf numFmtId="0" fontId="0" fillId="0" borderId="0" xfId="0"/>
    <xf numFmtId="0" fontId="83" fillId="2" borderId="12" xfId="17" applyFont="1" applyFill="1" applyBorder="1" applyAlignment="1" applyProtection="1">
      <alignment horizontal="center" vertical="center"/>
    </xf>
    <xf numFmtId="0" fontId="69" fillId="0" borderId="0" xfId="17" applyFont="1"/>
    <xf numFmtId="0" fontId="41" fillId="0" borderId="0" xfId="17" applyFont="1"/>
    <xf numFmtId="0" fontId="111" fillId="0" borderId="0" xfId="3919">
      <alignment vertical="center"/>
    </xf>
    <xf numFmtId="0" fontId="65" fillId="0" borderId="0" xfId="17" applyFont="1"/>
    <xf numFmtId="0" fontId="83" fillId="2" borderId="12" xfId="17" applyFont="1" applyFill="1" applyBorder="1" applyAlignment="1" applyProtection="1">
      <alignment horizontal="center" vertical="center"/>
    </xf>
    <xf numFmtId="0" fontId="0" fillId="0" borderId="0" xfId="0"/>
    <xf numFmtId="41" fontId="66" fillId="0" borderId="82" xfId="2" applyFont="1" applyFill="1" applyBorder="1" applyAlignment="1" applyProtection="1">
      <alignment horizontal="center" vertical="center"/>
    </xf>
    <xf numFmtId="41" fontId="179" fillId="0" borderId="12" xfId="2" applyFont="1" applyFill="1" applyBorder="1" applyAlignment="1" applyProtection="1">
      <alignment horizontal="center" vertical="center"/>
    </xf>
    <xf numFmtId="193" fontId="66" fillId="4" borderId="12" xfId="2" applyNumberFormat="1" applyFont="1" applyFill="1" applyBorder="1" applyAlignment="1" applyProtection="1">
      <alignment horizontal="center" vertical="center"/>
    </xf>
    <xf numFmtId="0" fontId="174" fillId="19" borderId="12" xfId="54798" applyFont="1" applyFill="1" applyBorder="1" applyAlignment="1">
      <alignment horizontal="center" vertical="center" wrapText="1"/>
    </xf>
    <xf numFmtId="0" fontId="66" fillId="0" borderId="18" xfId="17" applyFont="1" applyFill="1" applyBorder="1" applyAlignment="1" applyProtection="1">
      <alignment horizontal="center" vertical="center" wrapText="1"/>
    </xf>
    <xf numFmtId="41" fontId="69" fillId="33" borderId="12" xfId="2" applyFont="1" applyFill="1" applyBorder="1" applyAlignment="1">
      <alignment horizontal="center" vertical="center"/>
    </xf>
    <xf numFmtId="201" fontId="0" fillId="0" borderId="12" xfId="0" applyNumberFormat="1" applyBorder="1" applyAlignment="1">
      <alignment vertical="center"/>
    </xf>
    <xf numFmtId="0" fontId="69" fillId="0" borderId="0" xfId="17" applyFont="1"/>
    <xf numFmtId="0" fontId="41" fillId="0" borderId="0" xfId="17" applyFont="1"/>
    <xf numFmtId="0" fontId="111" fillId="0" borderId="0" xfId="3919">
      <alignment vertical="center"/>
    </xf>
    <xf numFmtId="0" fontId="65" fillId="0" borderId="0" xfId="17" applyFont="1"/>
    <xf numFmtId="0" fontId="0" fillId="0" borderId="0" xfId="0"/>
    <xf numFmtId="0" fontId="83" fillId="2" borderId="12" xfId="17" applyFont="1" applyFill="1" applyBorder="1" applyAlignment="1" applyProtection="1">
      <alignment horizontal="center" vertical="center"/>
    </xf>
    <xf numFmtId="0" fontId="100" fillId="24" borderId="12" xfId="17" applyFont="1" applyFill="1" applyBorder="1" applyAlignment="1">
      <alignment horizontal="center" vertical="center"/>
    </xf>
    <xf numFmtId="201" fontId="0" fillId="0" borderId="0" xfId="0" applyNumberFormat="1" applyAlignment="1">
      <alignment vertical="center"/>
    </xf>
    <xf numFmtId="201" fontId="0" fillId="0" borderId="67" xfId="0" applyNumberFormat="1" applyBorder="1" applyAlignment="1">
      <alignment vertical="center"/>
    </xf>
    <xf numFmtId="201" fontId="0" fillId="0" borderId="66" xfId="0" applyNumberFormat="1" applyBorder="1" applyAlignment="1">
      <alignment vertical="center"/>
    </xf>
    <xf numFmtId="201" fontId="0" fillId="0" borderId="32" xfId="0" applyNumberFormat="1" applyBorder="1" applyAlignment="1">
      <alignment vertical="center"/>
    </xf>
    <xf numFmtId="0" fontId="83" fillId="22" borderId="12" xfId="17" applyFont="1" applyFill="1" applyBorder="1" applyAlignment="1">
      <alignment horizontal="center" vertical="center"/>
    </xf>
    <xf numFmtId="41" fontId="128" fillId="33" borderId="12" xfId="2" applyFont="1" applyFill="1" applyBorder="1" applyAlignment="1">
      <alignment horizontal="center" vertical="center"/>
    </xf>
    <xf numFmtId="0" fontId="83" fillId="44" borderId="12" xfId="17" applyFont="1" applyFill="1" applyBorder="1" applyAlignment="1">
      <alignment horizontal="center" vertical="center"/>
    </xf>
    <xf numFmtId="41" fontId="69" fillId="0" borderId="82" xfId="2" applyFont="1" applyBorder="1" applyAlignment="1">
      <alignment horizontal="center" vertical="center"/>
    </xf>
    <xf numFmtId="41" fontId="69" fillId="19" borderId="12" xfId="2" applyFont="1" applyFill="1" applyBorder="1" applyAlignment="1">
      <alignment horizontal="center" vertical="center"/>
    </xf>
    <xf numFmtId="0" fontId="47" fillId="44" borderId="12" xfId="17" applyFont="1" applyFill="1" applyBorder="1" applyAlignment="1">
      <alignment horizontal="center" vertical="center"/>
    </xf>
    <xf numFmtId="0" fontId="47" fillId="27" borderId="12" xfId="17" applyFont="1" applyFill="1" applyBorder="1" applyAlignment="1">
      <alignment horizontal="center" vertical="center"/>
    </xf>
    <xf numFmtId="0" fontId="47" fillId="45" borderId="12" xfId="17" applyFont="1" applyFill="1" applyBorder="1" applyAlignment="1">
      <alignment horizontal="center" vertical="center"/>
    </xf>
    <xf numFmtId="0" fontId="47" fillId="46" borderId="12" xfId="17" applyFont="1" applyFill="1" applyBorder="1" applyAlignment="1">
      <alignment horizontal="center" vertical="center"/>
    </xf>
    <xf numFmtId="0" fontId="47" fillId="22" borderId="12" xfId="17" applyFont="1" applyFill="1" applyBorder="1" applyAlignment="1">
      <alignment horizontal="center" vertical="center"/>
    </xf>
    <xf numFmtId="0" fontId="47" fillId="47" borderId="12" xfId="17" applyFont="1" applyFill="1" applyBorder="1" applyAlignment="1">
      <alignment horizontal="center" vertical="center"/>
    </xf>
    <xf numFmtId="0" fontId="47" fillId="48" borderId="12" xfId="17" applyFont="1" applyFill="1" applyBorder="1" applyAlignment="1">
      <alignment horizontal="center" vertical="center"/>
    </xf>
    <xf numFmtId="0" fontId="83" fillId="45" borderId="12" xfId="17" applyFont="1" applyFill="1" applyBorder="1" applyAlignment="1">
      <alignment horizontal="center" vertical="center"/>
    </xf>
    <xf numFmtId="0" fontId="83" fillId="27" borderId="12" xfId="17" applyFont="1" applyFill="1" applyBorder="1" applyAlignment="1">
      <alignment horizontal="center" vertical="center"/>
    </xf>
    <xf numFmtId="0" fontId="83" fillId="47" borderId="12" xfId="17" applyFont="1" applyFill="1" applyBorder="1" applyAlignment="1">
      <alignment horizontal="center" vertical="center"/>
    </xf>
    <xf numFmtId="0" fontId="83" fillId="46" borderId="12" xfId="17" applyFont="1" applyFill="1" applyBorder="1" applyAlignment="1">
      <alignment horizontal="center" vertical="center"/>
    </xf>
    <xf numFmtId="0" fontId="175" fillId="22" borderId="12" xfId="17" applyFont="1" applyFill="1" applyBorder="1" applyAlignment="1">
      <alignment horizontal="center" vertical="center"/>
    </xf>
    <xf numFmtId="0" fontId="175" fillId="45" borderId="12" xfId="17" applyFont="1" applyFill="1" applyBorder="1" applyAlignment="1">
      <alignment horizontal="center" vertical="center"/>
    </xf>
    <xf numFmtId="0" fontId="175" fillId="47" borderId="12" xfId="17" applyFont="1" applyFill="1" applyBorder="1" applyAlignment="1">
      <alignment horizontal="center" vertical="center"/>
    </xf>
    <xf numFmtId="0" fontId="175" fillId="27" borderId="12" xfId="17" applyFont="1" applyFill="1" applyBorder="1" applyAlignment="1">
      <alignment horizontal="center" vertical="center"/>
    </xf>
    <xf numFmtId="0" fontId="175" fillId="44" borderId="12" xfId="17" applyFont="1" applyFill="1" applyBorder="1" applyAlignment="1">
      <alignment horizontal="center" vertical="center"/>
    </xf>
    <xf numFmtId="0" fontId="175" fillId="46" borderId="12" xfId="17" applyFont="1" applyFill="1" applyBorder="1" applyAlignment="1">
      <alignment horizontal="center" vertical="center"/>
    </xf>
    <xf numFmtId="0" fontId="175" fillId="48" borderId="12" xfId="17" applyFont="1" applyFill="1" applyBorder="1" applyAlignment="1">
      <alignment horizontal="center" vertical="center"/>
    </xf>
    <xf numFmtId="0" fontId="168" fillId="45" borderId="12" xfId="17" applyFont="1" applyFill="1" applyBorder="1" applyAlignment="1">
      <alignment horizontal="center" vertical="center"/>
    </xf>
    <xf numFmtId="0" fontId="168" fillId="27" borderId="12" xfId="17" applyFont="1" applyFill="1" applyBorder="1" applyAlignment="1">
      <alignment horizontal="center" vertical="center"/>
    </xf>
    <xf numFmtId="0" fontId="168" fillId="44" borderId="12" xfId="17" applyFont="1" applyFill="1" applyBorder="1" applyAlignment="1">
      <alignment horizontal="center" vertical="center"/>
    </xf>
    <xf numFmtId="193" fontId="69" fillId="4" borderId="12" xfId="2" applyNumberFormat="1" applyFont="1" applyFill="1" applyBorder="1" applyAlignment="1">
      <alignment horizontal="center" vertical="center"/>
    </xf>
    <xf numFmtId="43" fontId="128" fillId="0" borderId="12" xfId="26" applyNumberFormat="1" applyFont="1" applyBorder="1">
      <alignment vertical="center"/>
    </xf>
    <xf numFmtId="41" fontId="128" fillId="19" borderId="12" xfId="54803" applyNumberFormat="1" applyFont="1" applyFill="1" applyBorder="1" applyAlignment="1" applyProtection="1">
      <alignment horizontal="center" vertical="center"/>
    </xf>
    <xf numFmtId="41" fontId="41" fillId="0" borderId="0" xfId="15" applyFont="1" applyBorder="1" applyAlignment="1">
      <alignment horizontal="left"/>
    </xf>
    <xf numFmtId="41" fontId="69" fillId="0" borderId="12" xfId="17" applyNumberFormat="1" applyFont="1" applyBorder="1" applyAlignment="1">
      <alignment horizontal="center" vertical="center"/>
    </xf>
    <xf numFmtId="41" fontId="69" fillId="0" borderId="12" xfId="17" applyNumberFormat="1" applyFont="1" applyBorder="1" applyAlignment="1">
      <alignment vertical="center"/>
    </xf>
    <xf numFmtId="41" fontId="66" fillId="0" borderId="12" xfId="15" applyFont="1" applyFill="1" applyBorder="1" applyAlignment="1" applyProtection="1">
      <alignment horizontal="center" vertical="center"/>
    </xf>
    <xf numFmtId="0" fontId="37" fillId="0" borderId="12" xfId="54805" applyNumberFormat="1" applyBorder="1" applyAlignment="1">
      <alignment vertical="center"/>
    </xf>
    <xf numFmtId="41" fontId="66" fillId="4" borderId="12" xfId="15" applyFont="1" applyFill="1" applyBorder="1" applyAlignment="1" applyProtection="1">
      <alignment horizontal="center" vertical="center"/>
    </xf>
    <xf numFmtId="41" fontId="66" fillId="33" borderId="12" xfId="15" applyFont="1" applyFill="1" applyBorder="1" applyAlignment="1" applyProtection="1">
      <alignment horizontal="center" vertical="center"/>
    </xf>
    <xf numFmtId="0" fontId="37" fillId="0" borderId="0" xfId="54805" applyNumberFormat="1" applyAlignment="1">
      <alignment vertical="center"/>
    </xf>
    <xf numFmtId="41" fontId="66" fillId="0" borderId="12" xfId="15" quotePrefix="1" applyFont="1" applyFill="1" applyBorder="1" applyAlignment="1" applyProtection="1">
      <alignment horizontal="center" vertical="center"/>
    </xf>
    <xf numFmtId="41" fontId="174" fillId="33" borderId="12" xfId="15" applyFont="1" applyFill="1" applyBorder="1" applyAlignment="1" applyProtection="1">
      <alignment horizontal="center" vertical="center"/>
    </xf>
    <xf numFmtId="178" fontId="66" fillId="0" borderId="12" xfId="15" applyNumberFormat="1" applyFont="1" applyFill="1" applyBorder="1" applyAlignment="1" applyProtection="1">
      <alignment horizontal="center" vertical="center"/>
    </xf>
    <xf numFmtId="41" fontId="174" fillId="0" borderId="12" xfId="15" applyFont="1" applyFill="1" applyBorder="1" applyAlignment="1" applyProtection="1">
      <alignment horizontal="center" vertical="center"/>
    </xf>
    <xf numFmtId="0" fontId="136" fillId="0" borderId="18" xfId="3919" applyFont="1" applyFill="1" applyBorder="1" applyAlignment="1">
      <alignment horizontal="center" vertical="center" wrapText="1"/>
    </xf>
    <xf numFmtId="41" fontId="119" fillId="0" borderId="6" xfId="54801" applyNumberFormat="1" applyFont="1" applyFill="1" applyBorder="1" applyAlignment="1">
      <alignment horizontal="center" vertical="center"/>
    </xf>
    <xf numFmtId="0" fontId="37" fillId="0" borderId="67" xfId="54805" applyNumberFormat="1" applyBorder="1" applyAlignment="1">
      <alignment vertical="center"/>
    </xf>
    <xf numFmtId="0" fontId="37" fillId="0" borderId="66" xfId="54805" applyNumberFormat="1" applyBorder="1" applyAlignment="1">
      <alignment vertical="center"/>
    </xf>
    <xf numFmtId="0" fontId="37" fillId="0" borderId="32" xfId="54805" applyNumberFormat="1" applyBorder="1" applyAlignment="1">
      <alignment vertical="center"/>
    </xf>
    <xf numFmtId="41" fontId="66" fillId="0" borderId="82" xfId="15" applyFont="1" applyFill="1" applyBorder="1" applyAlignment="1" applyProtection="1">
      <alignment horizontal="center" vertical="center"/>
    </xf>
    <xf numFmtId="41" fontId="119" fillId="0" borderId="12" xfId="54801" applyNumberFormat="1" applyFont="1" applyFill="1" applyBorder="1" applyAlignment="1">
      <alignment horizontal="center" vertical="center"/>
    </xf>
    <xf numFmtId="41" fontId="119" fillId="27" borderId="12" xfId="3919" applyNumberFormat="1" applyFont="1" applyFill="1" applyBorder="1" applyAlignment="1">
      <alignment horizontal="center" vertical="center"/>
    </xf>
    <xf numFmtId="0" fontId="111" fillId="34" borderId="0" xfId="3919" applyFill="1">
      <alignment vertical="center"/>
    </xf>
    <xf numFmtId="0" fontId="66" fillId="0" borderId="12" xfId="17" applyFont="1" applyFill="1" applyBorder="1" applyAlignment="1" applyProtection="1">
      <alignment horizontal="center" vertical="center" wrapText="1"/>
    </xf>
    <xf numFmtId="41" fontId="113" fillId="6" borderId="12" xfId="2" applyFont="1" applyFill="1" applyBorder="1" applyAlignment="1">
      <alignment horizontal="center" vertical="center"/>
    </xf>
    <xf numFmtId="41" fontId="113" fillId="0" borderId="12" xfId="2" applyFont="1" applyBorder="1" applyAlignment="1">
      <alignment horizontal="center" vertical="center"/>
    </xf>
    <xf numFmtId="178" fontId="113" fillId="0" borderId="12" xfId="2" applyNumberFormat="1" applyFont="1" applyBorder="1" applyAlignment="1">
      <alignment horizontal="center" vertical="center"/>
    </xf>
    <xf numFmtId="178" fontId="113" fillId="6" borderId="12" xfId="2" applyNumberFormat="1" applyFont="1" applyFill="1" applyBorder="1" applyAlignment="1">
      <alignment horizontal="center" vertical="center"/>
    </xf>
    <xf numFmtId="41" fontId="80" fillId="0" borderId="12" xfId="2" applyFont="1" applyBorder="1" applyAlignment="1">
      <alignment horizontal="center" vertical="center" wrapText="1"/>
    </xf>
    <xf numFmtId="41" fontId="113" fillId="6" borderId="12" xfId="2" applyFont="1" applyFill="1" applyBorder="1" applyAlignment="1">
      <alignment horizontal="center" vertical="center" shrinkToFit="1"/>
    </xf>
    <xf numFmtId="193" fontId="113" fillId="6" borderId="12" xfId="2" applyNumberFormat="1" applyFont="1" applyFill="1" applyBorder="1" applyAlignment="1">
      <alignment horizontal="center" vertical="center"/>
    </xf>
    <xf numFmtId="41" fontId="113" fillId="6" borderId="12" xfId="2" applyNumberFormat="1" applyFont="1" applyFill="1" applyBorder="1" applyAlignment="1">
      <alignment horizontal="center" vertical="center"/>
    </xf>
    <xf numFmtId="178" fontId="113" fillId="0" borderId="12" xfId="2" applyNumberFormat="1" applyFont="1" applyBorder="1" applyAlignment="1">
      <alignment vertical="center"/>
    </xf>
    <xf numFmtId="43" fontId="113" fillId="0" borderId="12" xfId="2" applyNumberFormat="1" applyFont="1" applyBorder="1" applyAlignment="1">
      <alignment vertical="center"/>
    </xf>
    <xf numFmtId="41" fontId="56" fillId="0" borderId="12" xfId="2" applyNumberFormat="1" applyFont="1" applyFill="1" applyBorder="1" applyAlignment="1">
      <alignment horizontal="center" vertical="center"/>
    </xf>
    <xf numFmtId="6" fontId="119" fillId="0" borderId="2" xfId="15" applyNumberFormat="1" applyFont="1" applyBorder="1" applyAlignment="1">
      <alignment horizontal="right" vertical="center"/>
    </xf>
    <xf numFmtId="41" fontId="91" fillId="0" borderId="22" xfId="15" quotePrefix="1" applyFont="1" applyFill="1" applyBorder="1" applyAlignment="1">
      <alignment vertical="center"/>
    </xf>
    <xf numFmtId="41" fontId="91" fillId="0" borderId="6" xfId="15" quotePrefix="1" applyFont="1" applyFill="1" applyBorder="1" applyAlignment="1">
      <alignment vertical="center"/>
    </xf>
    <xf numFmtId="41" fontId="91" fillId="0" borderId="96" xfId="15" quotePrefix="1" applyFont="1" applyFill="1" applyBorder="1" applyAlignment="1">
      <alignment vertical="center"/>
    </xf>
    <xf numFmtId="0" fontId="69" fillId="0" borderId="0" xfId="17" applyFont="1"/>
    <xf numFmtId="0" fontId="41" fillId="0" borderId="0" xfId="17" applyFont="1"/>
    <xf numFmtId="0" fontId="111" fillId="0" borderId="0" xfId="3919">
      <alignment vertical="center"/>
    </xf>
    <xf numFmtId="0" fontId="65" fillId="0" borderId="0" xfId="17" applyFont="1"/>
    <xf numFmtId="0" fontId="119" fillId="0" borderId="46" xfId="0" applyFont="1" applyBorder="1" applyAlignment="1">
      <alignment horizontal="center" vertical="center" wrapText="1"/>
    </xf>
    <xf numFmtId="3" fontId="156" fillId="0" borderId="6" xfId="0" applyNumberFormat="1" applyFont="1" applyBorder="1" applyAlignment="1">
      <alignment horizontal="center" vertical="center" wrapText="1"/>
    </xf>
    <xf numFmtId="0" fontId="119" fillId="0" borderId="175" xfId="0" applyFont="1" applyBorder="1" applyAlignment="1">
      <alignment horizontal="center" vertical="center" wrapText="1"/>
    </xf>
    <xf numFmtId="0" fontId="119" fillId="0" borderId="176" xfId="0" applyFont="1" applyBorder="1" applyAlignment="1">
      <alignment horizontal="center" vertical="center" wrapText="1"/>
    </xf>
    <xf numFmtId="41" fontId="156" fillId="0" borderId="5" xfId="2" applyFont="1" applyBorder="1" applyAlignment="1">
      <alignment horizontal="center" vertical="center"/>
    </xf>
    <xf numFmtId="0" fontId="55" fillId="4" borderId="12" xfId="0" applyNumberFormat="1" applyFont="1" applyFill="1" applyBorder="1" applyAlignment="1">
      <alignment horizontal="center" vertical="center"/>
    </xf>
    <xf numFmtId="0" fontId="41" fillId="0" borderId="0" xfId="17" applyFont="1"/>
    <xf numFmtId="0" fontId="111" fillId="0" borderId="0" xfId="3919">
      <alignment vertical="center"/>
    </xf>
    <xf numFmtId="0" fontId="69" fillId="0" borderId="0" xfId="17" applyFont="1"/>
    <xf numFmtId="0" fontId="41" fillId="0" borderId="0" xfId="17" applyFont="1"/>
    <xf numFmtId="0" fontId="111" fillId="0" borderId="0" xfId="3919">
      <alignment vertical="center"/>
    </xf>
    <xf numFmtId="0" fontId="65" fillId="0" borderId="0" xfId="17" applyFont="1"/>
    <xf numFmtId="41" fontId="80" fillId="0" borderId="12" xfId="2" applyNumberFormat="1" applyFont="1" applyBorder="1" applyAlignment="1">
      <alignment horizontal="center" vertical="center"/>
    </xf>
    <xf numFmtId="41" fontId="77" fillId="0" borderId="0" xfId="0" applyNumberFormat="1" applyFont="1"/>
    <xf numFmtId="41" fontId="100" fillId="4" borderId="67" xfId="0" applyNumberFormat="1" applyFont="1" applyFill="1" applyBorder="1" applyAlignment="1">
      <alignment horizontal="center" vertical="center"/>
    </xf>
    <xf numFmtId="41" fontId="80" fillId="0" borderId="12" xfId="2" applyNumberFormat="1" applyFont="1" applyBorder="1" applyAlignment="1">
      <alignment vertical="center"/>
    </xf>
    <xf numFmtId="41" fontId="113" fillId="0" borderId="12" xfId="2" applyNumberFormat="1" applyFont="1" applyBorder="1" applyAlignment="1">
      <alignment horizontal="center" vertical="center" wrapText="1"/>
    </xf>
    <xf numFmtId="41" fontId="80" fillId="0" borderId="12" xfId="2" applyNumberFormat="1" applyFont="1" applyFill="1" applyBorder="1" applyAlignment="1">
      <alignment horizontal="center" vertical="center"/>
    </xf>
    <xf numFmtId="41" fontId="80" fillId="19" borderId="12" xfId="2" applyNumberFormat="1" applyFont="1" applyFill="1" applyBorder="1" applyAlignment="1">
      <alignment vertical="center"/>
    </xf>
    <xf numFmtId="41" fontId="38" fillId="0" borderId="0" xfId="2" applyNumberFormat="1" applyFont="1"/>
    <xf numFmtId="41" fontId="37" fillId="0" borderId="0" xfId="2" applyNumberFormat="1" applyFont="1" applyBorder="1" applyAlignment="1">
      <alignment vertical="center"/>
    </xf>
    <xf numFmtId="0" fontId="154" fillId="0" borderId="4" xfId="0" applyFont="1" applyBorder="1" applyAlignment="1">
      <alignment horizontal="right"/>
    </xf>
    <xf numFmtId="0" fontId="56" fillId="24" borderId="19" xfId="0" applyFont="1" applyFill="1" applyBorder="1" applyAlignment="1">
      <alignment horizontal="center" vertical="center" wrapText="1"/>
    </xf>
    <xf numFmtId="0" fontId="56" fillId="24" borderId="23" xfId="0" applyFont="1" applyFill="1" applyBorder="1" applyAlignment="1">
      <alignment horizontal="center" vertical="center" wrapText="1"/>
    </xf>
    <xf numFmtId="0" fontId="113" fillId="24" borderId="21" xfId="0" applyFont="1" applyFill="1" applyBorder="1" applyAlignment="1">
      <alignment horizontal="center" vertical="center" wrapText="1"/>
    </xf>
    <xf numFmtId="0" fontId="113" fillId="24" borderId="83" xfId="0" applyFont="1" applyFill="1" applyBorder="1" applyAlignment="1">
      <alignment horizontal="center" vertical="center"/>
    </xf>
    <xf numFmtId="0" fontId="113" fillId="24" borderId="18" xfId="0" applyFont="1" applyFill="1" applyBorder="1" applyAlignment="1">
      <alignment horizontal="center" vertical="center"/>
    </xf>
    <xf numFmtId="0" fontId="56" fillId="24" borderId="5" xfId="0" applyFont="1" applyFill="1" applyBorder="1" applyAlignment="1">
      <alignment horizontal="center" vertical="center"/>
    </xf>
    <xf numFmtId="0" fontId="56" fillId="24" borderId="15" xfId="0" applyFont="1" applyFill="1" applyBorder="1" applyAlignment="1">
      <alignment horizontal="center" vertical="center"/>
    </xf>
    <xf numFmtId="0" fontId="56" fillId="24" borderId="6" xfId="0" applyFont="1" applyFill="1" applyBorder="1" applyAlignment="1">
      <alignment horizontal="center" vertical="center"/>
    </xf>
    <xf numFmtId="0" fontId="113" fillId="24" borderId="30" xfId="0" applyFont="1" applyFill="1" applyBorder="1" applyAlignment="1">
      <alignment horizontal="center" vertical="center" wrapText="1"/>
    </xf>
    <xf numFmtId="0" fontId="113" fillId="24" borderId="34" xfId="0" applyFont="1" applyFill="1" applyBorder="1" applyAlignment="1">
      <alignment horizontal="center" vertical="center" wrapText="1"/>
    </xf>
    <xf numFmtId="0" fontId="113" fillId="24" borderId="60" xfId="0" applyFont="1" applyFill="1" applyBorder="1" applyAlignment="1">
      <alignment horizontal="center" vertical="center"/>
    </xf>
    <xf numFmtId="0" fontId="113" fillId="24" borderId="115" xfId="0" applyFont="1" applyFill="1" applyBorder="1" applyAlignment="1">
      <alignment horizontal="center" vertical="center"/>
    </xf>
    <xf numFmtId="0" fontId="113" fillId="24" borderId="34" xfId="0" applyFont="1" applyFill="1" applyBorder="1" applyAlignment="1">
      <alignment horizontal="center" vertical="center"/>
    </xf>
    <xf numFmtId="0" fontId="56" fillId="24" borderId="30" xfId="0" applyFont="1" applyFill="1" applyBorder="1" applyAlignment="1">
      <alignment horizontal="center" vertical="center"/>
    </xf>
    <xf numFmtId="0" fontId="56" fillId="24" borderId="34" xfId="0" applyFont="1" applyFill="1" applyBorder="1" applyAlignment="1">
      <alignment horizontal="center" vertical="center"/>
    </xf>
    <xf numFmtId="0" fontId="56" fillId="24" borderId="31" xfId="0" applyFont="1" applyFill="1" applyBorder="1" applyAlignment="1">
      <alignment horizontal="center" vertical="center"/>
    </xf>
    <xf numFmtId="0" fontId="56" fillId="24" borderId="35" xfId="0" applyFont="1" applyFill="1" applyBorder="1" applyAlignment="1">
      <alignment horizontal="center" vertical="center"/>
    </xf>
    <xf numFmtId="0" fontId="55" fillId="4" borderId="220" xfId="0" applyFont="1" applyFill="1" applyBorder="1" applyAlignment="1">
      <alignment horizontal="left" vertical="center" wrapText="1"/>
    </xf>
    <xf numFmtId="0" fontId="55" fillId="4" borderId="221" xfId="0" applyFont="1" applyFill="1" applyBorder="1" applyAlignment="1">
      <alignment horizontal="left" vertical="center" wrapText="1"/>
    </xf>
    <xf numFmtId="0" fontId="55" fillId="4" borderId="222" xfId="0" applyFont="1" applyFill="1" applyBorder="1" applyAlignment="1">
      <alignment horizontal="left" vertical="center" wrapText="1"/>
    </xf>
    <xf numFmtId="0" fontId="113" fillId="24" borderId="77" xfId="0" applyFont="1" applyFill="1" applyBorder="1" applyAlignment="1">
      <alignment horizontal="center" vertical="center"/>
    </xf>
    <xf numFmtId="0" fontId="113" fillId="24" borderId="141" xfId="0" applyFont="1" applyFill="1" applyBorder="1" applyAlignment="1">
      <alignment horizontal="center" vertical="center"/>
    </xf>
    <xf numFmtId="0" fontId="113" fillId="24" borderId="33" xfId="0" applyFont="1" applyFill="1" applyBorder="1" applyAlignment="1">
      <alignment horizontal="center" vertical="center"/>
    </xf>
    <xf numFmtId="0" fontId="113" fillId="24" borderId="60" xfId="0" applyFont="1" applyFill="1" applyBorder="1" applyAlignment="1">
      <alignment horizontal="center" vertical="center" wrapText="1"/>
    </xf>
    <xf numFmtId="0" fontId="113" fillId="24" borderId="115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3" fillId="24" borderId="92" xfId="0" applyFont="1" applyFill="1" applyBorder="1" applyAlignment="1">
      <alignment horizontal="center" vertical="center" wrapText="1"/>
    </xf>
    <xf numFmtId="0" fontId="113" fillId="24" borderId="56" xfId="0" applyFont="1" applyFill="1" applyBorder="1" applyAlignment="1">
      <alignment horizontal="center" vertical="center"/>
    </xf>
    <xf numFmtId="177" fontId="80" fillId="0" borderId="30" xfId="0" applyNumberFormat="1" applyFont="1" applyBorder="1" applyAlignment="1">
      <alignment horizontal="center" vertical="center"/>
    </xf>
    <xf numFmtId="177" fontId="80" fillId="0" borderId="37" xfId="0" applyNumberFormat="1" applyFont="1" applyBorder="1" applyAlignment="1">
      <alignment horizontal="center" vertical="center"/>
    </xf>
    <xf numFmtId="177" fontId="80" fillId="0" borderId="31" xfId="0" applyNumberFormat="1" applyFont="1" applyBorder="1" applyAlignment="1">
      <alignment horizontal="center" vertical="center"/>
    </xf>
    <xf numFmtId="177" fontId="80" fillId="0" borderId="38" xfId="0" applyNumberFormat="1" applyFont="1" applyBorder="1" applyAlignment="1">
      <alignment horizontal="center" vertical="center"/>
    </xf>
    <xf numFmtId="177" fontId="80" fillId="0" borderId="90" xfId="0" applyNumberFormat="1" applyFont="1" applyBorder="1" applyAlignment="1">
      <alignment horizontal="center" vertical="center"/>
    </xf>
    <xf numFmtId="177" fontId="80" fillId="0" borderId="35" xfId="0" applyNumberFormat="1" applyFont="1" applyBorder="1" applyAlignment="1">
      <alignment horizontal="center" vertical="center"/>
    </xf>
    <xf numFmtId="177" fontId="80" fillId="0" borderId="115" xfId="0" applyNumberFormat="1" applyFont="1" applyBorder="1" applyAlignment="1">
      <alignment horizontal="center" vertical="center"/>
    </xf>
    <xf numFmtId="177" fontId="80" fillId="0" borderId="34" xfId="0" applyNumberFormat="1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0" xfId="0" applyFont="1" applyBorder="1" applyAlignment="1">
      <alignment horizontal="center" vertical="center"/>
    </xf>
    <xf numFmtId="0" fontId="113" fillId="0" borderId="92" xfId="0" applyFont="1" applyBorder="1" applyAlignment="1">
      <alignment horizontal="center" vertical="center"/>
    </xf>
    <xf numFmtId="0" fontId="113" fillId="0" borderId="86" xfId="0" applyFont="1" applyBorder="1" applyAlignment="1">
      <alignment horizontal="center" vertical="center"/>
    </xf>
    <xf numFmtId="0" fontId="113" fillId="0" borderId="81" xfId="0" applyFont="1" applyBorder="1" applyAlignment="1">
      <alignment horizontal="center" vertical="center"/>
    </xf>
    <xf numFmtId="0" fontId="113" fillId="0" borderId="97" xfId="0" applyFont="1" applyBorder="1" applyAlignment="1">
      <alignment horizontal="center" vertical="center"/>
    </xf>
    <xf numFmtId="0" fontId="113" fillId="0" borderId="115" xfId="0" applyFont="1" applyBorder="1" applyAlignment="1">
      <alignment horizontal="center" vertical="center"/>
    </xf>
    <xf numFmtId="0" fontId="113" fillId="0" borderId="34" xfId="0" applyFont="1" applyBorder="1" applyAlignment="1">
      <alignment horizontal="center" vertical="center"/>
    </xf>
    <xf numFmtId="0" fontId="113" fillId="0" borderId="90" xfId="0" applyFont="1" applyBorder="1" applyAlignment="1">
      <alignment horizontal="center" vertical="center"/>
    </xf>
    <xf numFmtId="0" fontId="113" fillId="0" borderId="35" xfId="0" applyFont="1" applyBorder="1" applyAlignment="1">
      <alignment horizontal="center" vertical="center"/>
    </xf>
    <xf numFmtId="0" fontId="55" fillId="2" borderId="31" xfId="0" applyFont="1" applyFill="1" applyBorder="1" applyAlignment="1">
      <alignment horizontal="center" vertical="center"/>
    </xf>
    <xf numFmtId="0" fontId="55" fillId="2" borderId="38" xfId="0" applyFont="1" applyFill="1" applyBorder="1" applyAlignment="1">
      <alignment horizontal="center" vertical="center"/>
    </xf>
    <xf numFmtId="177" fontId="80" fillId="4" borderId="102" xfId="0" applyNumberFormat="1" applyFont="1" applyFill="1" applyBorder="1" applyAlignment="1">
      <alignment horizontal="center" vertical="center"/>
    </xf>
    <xf numFmtId="177" fontId="80" fillId="4" borderId="91" xfId="0" applyNumberFormat="1" applyFont="1" applyFill="1" applyBorder="1" applyAlignment="1">
      <alignment horizontal="center" vertical="center"/>
    </xf>
    <xf numFmtId="0" fontId="113" fillId="0" borderId="19" xfId="0" applyFont="1" applyBorder="1" applyAlignment="1">
      <alignment horizontal="center" vertical="center"/>
    </xf>
    <xf numFmtId="0" fontId="55" fillId="2" borderId="16" xfId="0" applyFont="1" applyFill="1" applyBorder="1" applyAlignment="1">
      <alignment horizontal="center" vertical="center"/>
    </xf>
    <xf numFmtId="0" fontId="55" fillId="2" borderId="36" xfId="0" applyFont="1" applyFill="1" applyBorder="1" applyAlignment="1">
      <alignment horizontal="center" vertical="center"/>
    </xf>
    <xf numFmtId="0" fontId="55" fillId="2" borderId="91" xfId="0" applyFont="1" applyFill="1" applyBorder="1" applyAlignment="1">
      <alignment horizontal="center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102" xfId="0" applyFont="1" applyFill="1" applyBorder="1" applyAlignment="1">
      <alignment horizontal="center" vertical="center"/>
    </xf>
    <xf numFmtId="0" fontId="113" fillId="4" borderId="18" xfId="0" applyFont="1" applyFill="1" applyBorder="1" applyAlignment="1">
      <alignment horizontal="center" vertical="center"/>
    </xf>
    <xf numFmtId="0" fontId="113" fillId="4" borderId="6" xfId="0" applyFont="1" applyFill="1" applyBorder="1" applyAlignment="1">
      <alignment horizontal="center" vertical="center"/>
    </xf>
    <xf numFmtId="0" fontId="113" fillId="4" borderId="59" xfId="0" applyFont="1" applyFill="1" applyBorder="1" applyAlignment="1">
      <alignment horizontal="center" vertical="center"/>
    </xf>
    <xf numFmtId="0" fontId="80" fillId="4" borderId="141" xfId="0" applyFont="1" applyFill="1" applyBorder="1" applyAlignment="1">
      <alignment horizontal="center" vertical="center"/>
    </xf>
    <xf numFmtId="0" fontId="80" fillId="4" borderId="33" xfId="0" applyFont="1" applyFill="1" applyBorder="1" applyAlignment="1">
      <alignment horizontal="center" vertical="center"/>
    </xf>
    <xf numFmtId="0" fontId="113" fillId="0" borderId="19" xfId="0" applyFont="1" applyBorder="1" applyAlignment="1">
      <alignment horizontal="center" vertical="center" wrapText="1"/>
    </xf>
    <xf numFmtId="0" fontId="80" fillId="3" borderId="30" xfId="0" applyFont="1" applyFill="1" applyBorder="1" applyAlignment="1">
      <alignment horizontal="center" vertical="center"/>
    </xf>
    <xf numFmtId="0" fontId="80" fillId="3" borderId="115" xfId="0" applyFont="1" applyFill="1" applyBorder="1" applyAlignment="1">
      <alignment horizontal="center" vertical="center"/>
    </xf>
    <xf numFmtId="0" fontId="80" fillId="3" borderId="34" xfId="0" applyFont="1" applyFill="1" applyBorder="1" applyAlignment="1">
      <alignment horizontal="center" vertical="center"/>
    </xf>
    <xf numFmtId="0" fontId="80" fillId="0" borderId="30" xfId="0" applyFont="1" applyBorder="1" applyAlignment="1">
      <alignment horizontal="center" vertical="center"/>
    </xf>
    <xf numFmtId="0" fontId="80" fillId="0" borderId="115" xfId="0" applyFont="1" applyBorder="1" applyAlignment="1">
      <alignment horizontal="center" vertical="center"/>
    </xf>
    <xf numFmtId="0" fontId="80" fillId="0" borderId="34" xfId="0" applyFont="1" applyBorder="1" applyAlignment="1">
      <alignment horizontal="center" vertical="center"/>
    </xf>
    <xf numFmtId="0" fontId="113" fillId="3" borderId="2" xfId="0" applyFont="1" applyFill="1" applyBorder="1" applyAlignment="1">
      <alignment horizontal="center" vertical="center"/>
    </xf>
    <xf numFmtId="0" fontId="113" fillId="3" borderId="30" xfId="0" applyFont="1" applyFill="1" applyBorder="1" applyAlignment="1">
      <alignment horizontal="center" vertical="center"/>
    </xf>
    <xf numFmtId="0" fontId="80" fillId="3" borderId="37" xfId="0" applyFont="1" applyFill="1" applyBorder="1" applyAlignment="1">
      <alignment horizontal="center" vertical="center"/>
    </xf>
    <xf numFmtId="0" fontId="80" fillId="0" borderId="37" xfId="0" applyFont="1" applyBorder="1" applyAlignment="1">
      <alignment horizontal="center" vertical="center"/>
    </xf>
    <xf numFmtId="0" fontId="55" fillId="2" borderId="155" xfId="0" applyFont="1" applyFill="1" applyBorder="1" applyAlignment="1">
      <alignment horizontal="left" vertical="center" wrapText="1"/>
    </xf>
    <xf numFmtId="0" fontId="55" fillId="2" borderId="156" xfId="0" applyFont="1" applyFill="1" applyBorder="1" applyAlignment="1">
      <alignment horizontal="left" vertical="center"/>
    </xf>
    <xf numFmtId="0" fontId="55" fillId="2" borderId="157" xfId="0" applyFont="1" applyFill="1" applyBorder="1" applyAlignment="1">
      <alignment horizontal="left" vertical="center"/>
    </xf>
    <xf numFmtId="0" fontId="55" fillId="2" borderId="158" xfId="0" applyFont="1" applyFill="1" applyBorder="1" applyAlignment="1">
      <alignment horizontal="left" vertical="center"/>
    </xf>
    <xf numFmtId="0" fontId="55" fillId="2" borderId="159" xfId="0" applyFont="1" applyFill="1" applyBorder="1" applyAlignment="1">
      <alignment horizontal="left" vertical="center"/>
    </xf>
    <xf numFmtId="0" fontId="55" fillId="2" borderId="160" xfId="0" applyFont="1" applyFill="1" applyBorder="1" applyAlignment="1">
      <alignment horizontal="left" vertical="center"/>
    </xf>
    <xf numFmtId="0" fontId="113" fillId="0" borderId="21" xfId="0" applyFont="1" applyBorder="1" applyAlignment="1">
      <alignment horizontal="center" vertical="center" wrapText="1"/>
    </xf>
    <xf numFmtId="0" fontId="113" fillId="0" borderId="83" xfId="0" applyFont="1" applyBorder="1"/>
    <xf numFmtId="0" fontId="113" fillId="0" borderId="18" xfId="0" applyFont="1" applyBorder="1"/>
    <xf numFmtId="0" fontId="113" fillId="0" borderId="23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31" xfId="0" applyFont="1" applyBorder="1" applyAlignment="1">
      <alignment horizontal="center" vertical="center"/>
    </xf>
    <xf numFmtId="0" fontId="113" fillId="0" borderId="20" xfId="0" applyFont="1" applyBorder="1" applyAlignment="1">
      <alignment horizontal="center" vertical="center"/>
    </xf>
    <xf numFmtId="0" fontId="113" fillId="2" borderId="16" xfId="0" applyFont="1" applyFill="1" applyBorder="1" applyAlignment="1">
      <alignment horizontal="center" vertical="center"/>
    </xf>
    <xf numFmtId="0" fontId="80" fillId="0" borderId="60" xfId="0" applyFont="1" applyBorder="1" applyAlignment="1">
      <alignment horizontal="center" vertical="center"/>
    </xf>
    <xf numFmtId="0" fontId="80" fillId="19" borderId="60" xfId="0" applyFont="1" applyFill="1" applyBorder="1" applyAlignment="1">
      <alignment horizontal="center" vertical="center"/>
    </xf>
    <xf numFmtId="0" fontId="80" fillId="19" borderId="115" xfId="0" applyFont="1" applyFill="1" applyBorder="1" applyAlignment="1">
      <alignment horizontal="center" vertical="center"/>
    </xf>
    <xf numFmtId="0" fontId="80" fillId="19" borderId="34" xfId="0" applyFont="1" applyFill="1" applyBorder="1" applyAlignment="1">
      <alignment horizontal="center" vertical="center"/>
    </xf>
    <xf numFmtId="0" fontId="113" fillId="0" borderId="41" xfId="0" applyFont="1" applyBorder="1" applyAlignment="1">
      <alignment horizontal="center" vertical="center"/>
    </xf>
    <xf numFmtId="0" fontId="113" fillId="0" borderId="107" xfId="0" applyFont="1" applyBorder="1" applyAlignment="1">
      <alignment horizontal="center" vertical="center"/>
    </xf>
    <xf numFmtId="0" fontId="113" fillId="0" borderId="56" xfId="0" applyFont="1" applyBorder="1" applyAlignment="1">
      <alignment horizontal="center" vertical="center"/>
    </xf>
    <xf numFmtId="0" fontId="113" fillId="0" borderId="58" xfId="0" applyFont="1" applyBorder="1" applyAlignment="1">
      <alignment horizontal="center" vertical="center"/>
    </xf>
    <xf numFmtId="0" fontId="113" fillId="0" borderId="152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74" xfId="0" applyFont="1" applyBorder="1" applyAlignment="1">
      <alignment horizontal="center" vertical="center"/>
    </xf>
    <xf numFmtId="0" fontId="113" fillId="0" borderId="24" xfId="0" applyFont="1" applyBorder="1" applyAlignment="1">
      <alignment horizontal="center" vertical="center"/>
    </xf>
    <xf numFmtId="0" fontId="55" fillId="13" borderId="12" xfId="0" applyFont="1" applyFill="1" applyBorder="1" applyAlignment="1">
      <alignment horizontal="center" vertical="center"/>
    </xf>
    <xf numFmtId="0" fontId="56" fillId="4" borderId="16" xfId="0" applyFont="1" applyFill="1" applyBorder="1" applyAlignment="1">
      <alignment horizontal="center" vertical="center"/>
    </xf>
    <xf numFmtId="0" fontId="113" fillId="2" borderId="57" xfId="0" applyFont="1" applyFill="1" applyBorder="1" applyAlignment="1">
      <alignment horizontal="center" vertical="center"/>
    </xf>
    <xf numFmtId="0" fontId="80" fillId="2" borderId="60" xfId="0" applyFont="1" applyFill="1" applyBorder="1" applyAlignment="1">
      <alignment horizontal="center" vertical="center" shrinkToFit="1"/>
    </xf>
    <xf numFmtId="0" fontId="80" fillId="2" borderId="115" xfId="0" applyFont="1" applyFill="1" applyBorder="1" applyAlignment="1">
      <alignment horizontal="center" vertical="center" shrinkToFit="1"/>
    </xf>
    <xf numFmtId="0" fontId="80" fillId="2" borderId="34" xfId="0" applyFont="1" applyFill="1" applyBorder="1" applyAlignment="1">
      <alignment horizontal="center" vertical="center" shrinkToFit="1"/>
    </xf>
    <xf numFmtId="177" fontId="80" fillId="32" borderId="30" xfId="0" applyNumberFormat="1" applyFont="1" applyFill="1" applyBorder="1" applyAlignment="1">
      <alignment horizontal="center" vertical="center"/>
    </xf>
    <xf numFmtId="177" fontId="80" fillId="32" borderId="37" xfId="0" applyNumberFormat="1" applyFont="1" applyFill="1" applyBorder="1" applyAlignment="1">
      <alignment horizontal="center" vertical="center"/>
    </xf>
    <xf numFmtId="0" fontId="80" fillId="32" borderId="30" xfId="0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horizontal="center" vertical="center"/>
    </xf>
    <xf numFmtId="0" fontId="113" fillId="19" borderId="60" xfId="0" applyFont="1" applyFill="1" applyBorder="1" applyAlignment="1">
      <alignment horizontal="center" vertical="center"/>
    </xf>
    <xf numFmtId="0" fontId="113" fillId="19" borderId="115" xfId="0" applyFont="1" applyFill="1" applyBorder="1" applyAlignment="1">
      <alignment horizontal="center" vertical="center"/>
    </xf>
    <xf numFmtId="0" fontId="113" fillId="19" borderId="34" xfId="0" applyFont="1" applyFill="1" applyBorder="1" applyAlignment="1">
      <alignment horizontal="center" vertical="center"/>
    </xf>
    <xf numFmtId="0" fontId="55" fillId="13" borderId="67" xfId="0" applyFont="1" applyFill="1" applyBorder="1" applyAlignment="1">
      <alignment horizontal="center" vertical="center"/>
    </xf>
    <xf numFmtId="0" fontId="55" fillId="13" borderId="66" xfId="0" applyFont="1" applyFill="1" applyBorder="1" applyAlignment="1">
      <alignment horizontal="center" vertical="center"/>
    </xf>
    <xf numFmtId="0" fontId="55" fillId="13" borderId="32" xfId="0" applyFont="1" applyFill="1" applyBorder="1" applyAlignment="1">
      <alignment horizontal="center" vertical="center"/>
    </xf>
    <xf numFmtId="177" fontId="80" fillId="4" borderId="77" xfId="0" applyNumberFormat="1" applyFont="1" applyFill="1" applyBorder="1" applyAlignment="1">
      <alignment horizontal="center" vertical="center" shrinkToFit="1"/>
    </xf>
    <xf numFmtId="0" fontId="80" fillId="4" borderId="141" xfId="0" applyFont="1" applyFill="1" applyBorder="1" applyAlignment="1">
      <alignment horizontal="center" vertical="center" shrinkToFit="1"/>
    </xf>
    <xf numFmtId="0" fontId="80" fillId="4" borderId="33" xfId="0" applyFont="1" applyFill="1" applyBorder="1" applyAlignment="1">
      <alignment horizontal="center" vertical="center" shrinkToFit="1"/>
    </xf>
    <xf numFmtId="0" fontId="80" fillId="32" borderId="115" xfId="0" applyFont="1" applyFill="1" applyBorder="1" applyAlignment="1">
      <alignment horizontal="center" vertical="center"/>
    </xf>
    <xf numFmtId="0" fontId="80" fillId="32" borderId="34" xfId="0" applyFont="1" applyFill="1" applyBorder="1" applyAlignment="1">
      <alignment horizontal="center" vertical="center"/>
    </xf>
    <xf numFmtId="177" fontId="80" fillId="2" borderId="77" xfId="0" applyNumberFormat="1" applyFont="1" applyFill="1" applyBorder="1" applyAlignment="1">
      <alignment horizontal="center" vertical="center" shrinkToFit="1"/>
    </xf>
    <xf numFmtId="0" fontId="80" fillId="2" borderId="141" xfId="0" applyFont="1" applyFill="1" applyBorder="1" applyAlignment="1">
      <alignment horizontal="center" vertical="center" shrinkToFit="1"/>
    </xf>
    <xf numFmtId="0" fontId="80" fillId="2" borderId="33" xfId="0" applyFont="1" applyFill="1" applyBorder="1" applyAlignment="1">
      <alignment horizontal="center" vertical="center" shrinkToFit="1"/>
    </xf>
    <xf numFmtId="177" fontId="80" fillId="0" borderId="60" xfId="0" applyNumberFormat="1" applyFont="1" applyBorder="1" applyAlignment="1">
      <alignment horizontal="center" vertical="center" shrinkToFit="1"/>
    </xf>
    <xf numFmtId="177" fontId="80" fillId="0" borderId="115" xfId="0" applyNumberFormat="1" applyFont="1" applyBorder="1" applyAlignment="1">
      <alignment horizontal="center" vertical="center" shrinkToFit="1"/>
    </xf>
    <xf numFmtId="177" fontId="80" fillId="0" borderId="34" xfId="0" applyNumberFormat="1" applyFont="1" applyBorder="1" applyAlignment="1">
      <alignment horizontal="center" vertical="center" shrinkToFit="1"/>
    </xf>
    <xf numFmtId="177" fontId="80" fillId="0" borderId="61" xfId="0" applyNumberFormat="1" applyFont="1" applyBorder="1" applyAlignment="1">
      <alignment horizontal="center" vertical="center" shrinkToFit="1"/>
    </xf>
    <xf numFmtId="177" fontId="80" fillId="0" borderId="90" xfId="0" applyNumberFormat="1" applyFont="1" applyBorder="1" applyAlignment="1">
      <alignment horizontal="center" vertical="center" shrinkToFit="1"/>
    </xf>
    <xf numFmtId="177" fontId="80" fillId="0" borderId="35" xfId="0" applyNumberFormat="1" applyFont="1" applyBorder="1" applyAlignment="1">
      <alignment horizontal="center" vertical="center" shrinkToFit="1"/>
    </xf>
    <xf numFmtId="0" fontId="55" fillId="2" borderId="17" xfId="0" applyFont="1" applyFill="1" applyBorder="1" applyAlignment="1">
      <alignment horizontal="center" vertical="center"/>
    </xf>
    <xf numFmtId="0" fontId="55" fillId="2" borderId="75" xfId="0" applyFont="1" applyFill="1" applyBorder="1" applyAlignment="1">
      <alignment horizontal="center" vertical="center"/>
    </xf>
    <xf numFmtId="0" fontId="55" fillId="2" borderId="31" xfId="0" applyFont="1" applyFill="1" applyBorder="1" applyAlignment="1">
      <alignment horizontal="center" vertical="center" wrapText="1"/>
    </xf>
    <xf numFmtId="0" fontId="55" fillId="2" borderId="90" xfId="0" applyFont="1" applyFill="1" applyBorder="1" applyAlignment="1">
      <alignment horizontal="center" vertical="center" wrapText="1"/>
    </xf>
    <xf numFmtId="0" fontId="55" fillId="2" borderId="35" xfId="0" applyFont="1" applyFill="1" applyBorder="1" applyAlignment="1">
      <alignment horizontal="center" vertical="center" wrapText="1"/>
    </xf>
    <xf numFmtId="0" fontId="80" fillId="4" borderId="91" xfId="0" applyFont="1" applyFill="1" applyBorder="1" applyAlignment="1">
      <alignment horizontal="center" vertical="center"/>
    </xf>
    <xf numFmtId="0" fontId="52" fillId="2" borderId="67" xfId="0" applyFont="1" applyFill="1" applyBorder="1" applyAlignment="1">
      <alignment horizontal="center" vertical="center"/>
    </xf>
    <xf numFmtId="0" fontId="52" fillId="2" borderId="66" xfId="0" applyFont="1" applyFill="1" applyBorder="1" applyAlignment="1">
      <alignment horizontal="center" vertical="center"/>
    </xf>
    <xf numFmtId="0" fontId="52" fillId="2" borderId="32" xfId="0" applyFont="1" applyFill="1" applyBorder="1" applyAlignment="1">
      <alignment horizontal="center" vertical="center"/>
    </xf>
    <xf numFmtId="0" fontId="113" fillId="0" borderId="21" xfId="0" applyFont="1" applyBorder="1" applyAlignment="1">
      <alignment horizontal="left" vertical="center"/>
    </xf>
    <xf numFmtId="0" fontId="113" fillId="0" borderId="145" xfId="0" applyFont="1" applyBorder="1" applyAlignment="1">
      <alignment horizontal="left" vertical="center"/>
    </xf>
    <xf numFmtId="179" fontId="80" fillId="0" borderId="29" xfId="15" applyNumberFormat="1" applyFont="1" applyBorder="1" applyAlignment="1">
      <alignment horizontal="center" vertical="center"/>
    </xf>
    <xf numFmtId="179" fontId="80" fillId="0" borderId="96" xfId="15" applyNumberFormat="1" applyFont="1" applyBorder="1" applyAlignment="1">
      <alignment horizontal="center" vertical="center"/>
    </xf>
    <xf numFmtId="41" fontId="80" fillId="0" borderId="5" xfId="15" applyFont="1" applyBorder="1" applyAlignment="1">
      <alignment horizontal="center" vertical="center" shrinkToFit="1"/>
    </xf>
    <xf numFmtId="41" fontId="80" fillId="0" borderId="22" xfId="15" applyFont="1" applyBorder="1" applyAlignment="1">
      <alignment horizontal="center" vertical="center" shrinkToFit="1"/>
    </xf>
    <xf numFmtId="0" fontId="65" fillId="3" borderId="161" xfId="0" applyFont="1" applyFill="1" applyBorder="1" applyAlignment="1">
      <alignment horizontal="left" vertical="center" wrapText="1"/>
    </xf>
    <xf numFmtId="0" fontId="65" fillId="3" borderId="162" xfId="0" applyFont="1" applyFill="1" applyBorder="1" applyAlignment="1">
      <alignment horizontal="left" vertical="center"/>
    </xf>
    <xf numFmtId="0" fontId="65" fillId="3" borderId="91" xfId="0" applyFont="1" applyFill="1" applyBorder="1" applyAlignment="1">
      <alignment horizontal="center" vertical="center" wrapText="1"/>
    </xf>
    <xf numFmtId="0" fontId="65" fillId="3" borderId="38" xfId="0" applyFont="1" applyFill="1" applyBorder="1" applyAlignment="1">
      <alignment horizontal="center" vertical="center"/>
    </xf>
    <xf numFmtId="0" fontId="65" fillId="3" borderId="1" xfId="0" applyFont="1" applyFill="1" applyBorder="1" applyAlignment="1">
      <alignment horizontal="center" vertical="center" wrapText="1"/>
    </xf>
    <xf numFmtId="0" fontId="65" fillId="3" borderId="3" xfId="0" applyFont="1" applyFill="1" applyBorder="1" applyAlignment="1">
      <alignment horizontal="center" vertical="center"/>
    </xf>
    <xf numFmtId="0" fontId="65" fillId="3" borderId="75" xfId="0" applyFont="1" applyFill="1" applyBorder="1" applyAlignment="1">
      <alignment horizontal="center" vertical="center" wrapText="1"/>
    </xf>
    <xf numFmtId="0" fontId="65" fillId="3" borderId="14" xfId="0" applyFont="1" applyFill="1" applyBorder="1" applyAlignment="1">
      <alignment horizontal="center" vertical="center"/>
    </xf>
    <xf numFmtId="0" fontId="65" fillId="3" borderId="1" xfId="0" applyFont="1" applyFill="1" applyBorder="1" applyAlignment="1">
      <alignment horizontal="center" vertical="center"/>
    </xf>
    <xf numFmtId="0" fontId="80" fillId="0" borderId="23" xfId="0" applyFont="1" applyBorder="1" applyAlignment="1">
      <alignment horizontal="center" vertical="center"/>
    </xf>
    <xf numFmtId="0" fontId="80" fillId="0" borderId="14" xfId="0" applyFont="1" applyBorder="1" applyAlignment="1">
      <alignment horizontal="center" vertical="center"/>
    </xf>
    <xf numFmtId="0" fontId="100" fillId="2" borderId="11" xfId="0" applyFont="1" applyFill="1" applyBorder="1" applyAlignment="1">
      <alignment horizontal="center" vertical="center"/>
    </xf>
    <xf numFmtId="0" fontId="100" fillId="2" borderId="8" xfId="0" applyFont="1" applyFill="1" applyBorder="1" applyAlignment="1">
      <alignment horizontal="center" vertical="center"/>
    </xf>
    <xf numFmtId="0" fontId="100" fillId="2" borderId="70" xfId="0" applyFont="1" applyFill="1" applyBorder="1" applyAlignment="1">
      <alignment horizontal="center" vertical="center"/>
    </xf>
    <xf numFmtId="0" fontId="100" fillId="2" borderId="7" xfId="0" applyFont="1" applyFill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21" xfId="0" applyFont="1" applyBorder="1" applyAlignment="1">
      <alignment horizontal="center" vertical="center"/>
    </xf>
    <xf numFmtId="0" fontId="80" fillId="0" borderId="24" xfId="0" applyFont="1" applyBorder="1" applyAlignment="1">
      <alignment horizontal="center" vertical="center"/>
    </xf>
    <xf numFmtId="0" fontId="80" fillId="3" borderId="17" xfId="0" applyFont="1" applyFill="1" applyBorder="1" applyAlignment="1">
      <alignment horizontal="center" vertical="center"/>
    </xf>
    <xf numFmtId="0" fontId="80" fillId="3" borderId="75" xfId="0" applyFont="1" applyFill="1" applyBorder="1" applyAlignment="1">
      <alignment horizontal="center" vertical="center"/>
    </xf>
    <xf numFmtId="41" fontId="89" fillId="3" borderId="91" xfId="15" applyNumberFormat="1" applyFont="1" applyFill="1" applyBorder="1" applyAlignment="1">
      <alignment horizontal="center" vertical="center"/>
    </xf>
    <xf numFmtId="41" fontId="89" fillId="3" borderId="1" xfId="15" applyNumberFormat="1" applyFont="1" applyFill="1" applyBorder="1" applyAlignment="1">
      <alignment horizontal="center" vertical="center"/>
    </xf>
    <xf numFmtId="41" fontId="149" fillId="0" borderId="23" xfId="15" applyNumberFormat="1" applyFont="1" applyBorder="1" applyAlignment="1">
      <alignment horizontal="center" vertical="center"/>
    </xf>
    <xf numFmtId="41" fontId="149" fillId="0" borderId="3" xfId="15" applyNumberFormat="1" applyFont="1" applyBorder="1" applyAlignment="1">
      <alignment horizontal="center" vertical="center"/>
    </xf>
    <xf numFmtId="41" fontId="149" fillId="0" borderId="60" xfId="15" applyNumberFormat="1" applyFont="1" applyBorder="1" applyAlignment="1">
      <alignment horizontal="center" vertical="center"/>
    </xf>
    <xf numFmtId="41" fontId="149" fillId="0" borderId="37" xfId="15" applyNumberFormat="1" applyFont="1" applyBorder="1" applyAlignment="1">
      <alignment horizontal="center" vertical="center"/>
    </xf>
    <xf numFmtId="0" fontId="100" fillId="2" borderId="65" xfId="0" applyFont="1" applyFill="1" applyBorder="1" applyAlignment="1">
      <alignment horizontal="center" vertical="center" wrapText="1"/>
    </xf>
    <xf numFmtId="0" fontId="100" fillId="0" borderId="32" xfId="0" applyFont="1" applyBorder="1" applyAlignment="1"/>
    <xf numFmtId="41" fontId="89" fillId="3" borderId="102" xfId="15" applyNumberFormat="1" applyFont="1" applyFill="1" applyBorder="1" applyAlignment="1">
      <alignment horizontal="center" vertical="center" shrinkToFit="1"/>
    </xf>
    <xf numFmtId="41" fontId="89" fillId="0" borderId="33" xfId="0" applyNumberFormat="1" applyFont="1" applyBorder="1" applyAlignment="1">
      <alignment horizontal="center" vertical="center" shrinkToFit="1"/>
    </xf>
    <xf numFmtId="196" fontId="89" fillId="0" borderId="30" xfId="15" applyNumberFormat="1" applyFont="1" applyBorder="1" applyAlignment="1">
      <alignment horizontal="center" vertical="center" shrinkToFit="1"/>
    </xf>
    <xf numFmtId="196" fontId="89" fillId="0" borderId="34" xfId="0" applyNumberFormat="1" applyFont="1" applyBorder="1" applyAlignment="1">
      <alignment horizontal="center" vertical="center" shrinkToFit="1"/>
    </xf>
    <xf numFmtId="196" fontId="89" fillId="0" borderId="31" xfId="15" applyNumberFormat="1" applyFont="1" applyBorder="1" applyAlignment="1">
      <alignment horizontal="center" vertical="center" shrinkToFit="1"/>
    </xf>
    <xf numFmtId="196" fontId="89" fillId="0" borderId="35" xfId="0" applyNumberFormat="1" applyFont="1" applyBorder="1" applyAlignment="1">
      <alignment horizontal="center" vertical="center" shrinkToFit="1"/>
    </xf>
    <xf numFmtId="0" fontId="55" fillId="4" borderId="67" xfId="0" applyFont="1" applyFill="1" applyBorder="1" applyAlignment="1">
      <alignment horizontal="center" vertical="center" wrapText="1"/>
    </xf>
    <xf numFmtId="0" fontId="55" fillId="4" borderId="70" xfId="0" applyFont="1" applyFill="1" applyBorder="1" applyAlignment="1">
      <alignment horizontal="center" vertical="center" wrapText="1"/>
    </xf>
    <xf numFmtId="41" fontId="100" fillId="19" borderId="19" xfId="2" applyFont="1" applyFill="1" applyBorder="1" applyAlignment="1">
      <alignment horizontal="center" vertical="center"/>
    </xf>
    <xf numFmtId="41" fontId="100" fillId="19" borderId="2" xfId="2" applyFont="1" applyFill="1" applyBorder="1" applyAlignment="1">
      <alignment horizontal="center" vertical="center"/>
    </xf>
    <xf numFmtId="41" fontId="100" fillId="0" borderId="17" xfId="2" applyFont="1" applyFill="1" applyBorder="1" applyAlignment="1">
      <alignment horizontal="center" vertical="center"/>
    </xf>
    <xf numFmtId="41" fontId="100" fillId="0" borderId="1" xfId="2" applyFont="1" applyFill="1" applyBorder="1" applyAlignment="1">
      <alignment horizontal="center" vertical="center"/>
    </xf>
    <xf numFmtId="41" fontId="100" fillId="19" borderId="21" xfId="2" applyFont="1" applyFill="1" applyBorder="1" applyAlignment="1">
      <alignment horizontal="center" vertical="center" wrapText="1"/>
    </xf>
    <xf numFmtId="41" fontId="100" fillId="19" borderId="83" xfId="2" applyFont="1" applyFill="1" applyBorder="1" applyAlignment="1">
      <alignment horizontal="center" vertical="center" wrapText="1"/>
    </xf>
    <xf numFmtId="41" fontId="100" fillId="19" borderId="145" xfId="2" applyFont="1" applyFill="1" applyBorder="1" applyAlignment="1">
      <alignment horizontal="center" vertical="center" wrapText="1"/>
    </xf>
    <xf numFmtId="41" fontId="100" fillId="0" borderId="19" xfId="2" applyFont="1" applyFill="1" applyBorder="1" applyAlignment="1">
      <alignment horizontal="center" vertical="center" wrapText="1"/>
    </xf>
    <xf numFmtId="41" fontId="100" fillId="0" borderId="2" xfId="2" applyFont="1" applyFill="1" applyBorder="1" applyAlignment="1">
      <alignment horizontal="center" vertical="center" wrapText="1"/>
    </xf>
    <xf numFmtId="41" fontId="100" fillId="0" borderId="19" xfId="2" applyFont="1" applyFill="1" applyBorder="1" applyAlignment="1">
      <alignment horizontal="center" vertical="center"/>
    </xf>
    <xf numFmtId="41" fontId="100" fillId="0" borderId="2" xfId="2" applyFont="1" applyFill="1" applyBorder="1" applyAlignment="1">
      <alignment horizontal="center" vertical="center"/>
    </xf>
    <xf numFmtId="41" fontId="100" fillId="0" borderId="60" xfId="2" applyFont="1" applyFill="1" applyBorder="1" applyAlignment="1">
      <alignment horizontal="center" vertical="center"/>
    </xf>
    <xf numFmtId="41" fontId="100" fillId="0" borderId="37" xfId="2" applyFont="1" applyFill="1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80" fillId="0" borderId="139" xfId="0" applyFont="1" applyBorder="1" applyAlignment="1">
      <alignment horizontal="center" vertical="center"/>
    </xf>
    <xf numFmtId="0" fontId="80" fillId="0" borderId="140" xfId="0" applyFont="1" applyBorder="1" applyAlignment="1">
      <alignment horizontal="center" vertical="center"/>
    </xf>
    <xf numFmtId="0" fontId="56" fillId="3" borderId="16" xfId="0" applyFont="1" applyFill="1" applyBorder="1" applyAlignment="1">
      <alignment horizontal="center" vertical="center"/>
    </xf>
    <xf numFmtId="0" fontId="80" fillId="3" borderId="91" xfId="0" applyFont="1" applyFill="1" applyBorder="1" applyAlignment="1">
      <alignment horizontal="center" vertical="center"/>
    </xf>
    <xf numFmtId="0" fontId="80" fillId="3" borderId="16" xfId="0" applyFont="1" applyFill="1" applyBorder="1" applyAlignment="1">
      <alignment horizontal="center" vertical="center"/>
    </xf>
    <xf numFmtId="0" fontId="56" fillId="3" borderId="17" xfId="0" applyFont="1" applyFill="1" applyBorder="1" applyAlignment="1">
      <alignment horizontal="center" vertical="center"/>
    </xf>
    <xf numFmtId="0" fontId="56" fillId="3" borderId="25" xfId="0" applyFont="1" applyFill="1" applyBorder="1" applyAlignment="1">
      <alignment horizontal="center" vertical="center"/>
    </xf>
    <xf numFmtId="0" fontId="56" fillId="3" borderId="75" xfId="0" applyFont="1" applyFill="1" applyBorder="1" applyAlignment="1">
      <alignment horizontal="center" vertical="center"/>
    </xf>
    <xf numFmtId="0" fontId="56" fillId="3" borderId="26" xfId="0" applyFont="1" applyFill="1" applyBorder="1" applyAlignment="1">
      <alignment horizontal="center" vertical="center"/>
    </xf>
    <xf numFmtId="0" fontId="56" fillId="3" borderId="91" xfId="0" applyFont="1" applyFill="1" applyBorder="1" applyAlignment="1">
      <alignment horizontal="center" vertical="center"/>
    </xf>
    <xf numFmtId="0" fontId="56" fillId="3" borderId="102" xfId="0" applyFont="1" applyFill="1" applyBorder="1" applyAlignment="1">
      <alignment horizontal="center" vertical="center"/>
    </xf>
    <xf numFmtId="0" fontId="56" fillId="0" borderId="139" xfId="0" applyFont="1" applyBorder="1" applyAlignment="1">
      <alignment horizontal="center" vertical="center"/>
    </xf>
    <xf numFmtId="0" fontId="56" fillId="0" borderId="140" xfId="0" applyFont="1" applyBorder="1" applyAlignment="1">
      <alignment horizontal="center" vertical="center"/>
    </xf>
    <xf numFmtId="0" fontId="80" fillId="3" borderId="0" xfId="0" applyFont="1" applyFill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100" fillId="0" borderId="19" xfId="0" applyFont="1" applyBorder="1" applyAlignment="1">
      <alignment horizontal="center" vertical="center"/>
    </xf>
    <xf numFmtId="0" fontId="100" fillId="0" borderId="23" xfId="0" applyFont="1" applyBorder="1" applyAlignment="1">
      <alignment horizontal="center" vertical="center"/>
    </xf>
    <xf numFmtId="0" fontId="100" fillId="0" borderId="18" xfId="0" applyFont="1" applyFill="1" applyBorder="1" applyAlignment="1">
      <alignment horizontal="center" vertical="center"/>
    </xf>
    <xf numFmtId="0" fontId="100" fillId="0" borderId="19" xfId="0" applyFont="1" applyFill="1" applyBorder="1" applyAlignment="1">
      <alignment horizontal="center" vertical="center"/>
    </xf>
    <xf numFmtId="0" fontId="100" fillId="0" borderId="23" xfId="0" applyFont="1" applyFill="1" applyBorder="1" applyAlignment="1">
      <alignment horizontal="center" vertical="center"/>
    </xf>
    <xf numFmtId="0" fontId="100" fillId="0" borderId="18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Alignment="1"/>
    <xf numFmtId="0" fontId="100" fillId="0" borderId="19" xfId="0" applyFont="1" applyBorder="1" applyAlignment="1">
      <alignment horizontal="center" vertical="center" wrapText="1"/>
    </xf>
    <xf numFmtId="0" fontId="100" fillId="5" borderId="2" xfId="0" applyFont="1" applyFill="1" applyBorder="1" applyAlignment="1">
      <alignment horizontal="center" vertical="center" wrapText="1"/>
    </xf>
    <xf numFmtId="0" fontId="100" fillId="5" borderId="2" xfId="0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100" fillId="0" borderId="2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/>
    </xf>
    <xf numFmtId="0" fontId="87" fillId="5" borderId="75" xfId="0" applyFont="1" applyFill="1" applyBorder="1" applyAlignment="1">
      <alignment horizontal="center" vertical="center"/>
    </xf>
    <xf numFmtId="0" fontId="87" fillId="5" borderId="14" xfId="0" applyFont="1" applyFill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55" fillId="5" borderId="17" xfId="0" applyFont="1" applyFill="1" applyBorder="1" applyAlignment="1">
      <alignment horizontal="center" vertical="center"/>
    </xf>
    <xf numFmtId="0" fontId="55" fillId="5" borderId="1" xfId="0" applyFont="1" applyFill="1" applyBorder="1" applyAlignment="1">
      <alignment horizontal="center" vertical="center"/>
    </xf>
    <xf numFmtId="0" fontId="55" fillId="5" borderId="2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/>
    </xf>
    <xf numFmtId="0" fontId="127" fillId="5" borderId="1" xfId="0" applyFont="1" applyFill="1" applyBorder="1" applyAlignment="1">
      <alignment horizontal="center" vertical="center"/>
    </xf>
    <xf numFmtId="0" fontId="80" fillId="3" borderId="163" xfId="0" applyFont="1" applyFill="1" applyBorder="1" applyAlignment="1">
      <alignment horizontal="center" vertical="center"/>
    </xf>
    <xf numFmtId="0" fontId="80" fillId="3" borderId="164" xfId="0" applyFont="1" applyFill="1" applyBorder="1" applyAlignment="1">
      <alignment horizontal="center" vertical="center"/>
    </xf>
    <xf numFmtId="0" fontId="80" fillId="3" borderId="165" xfId="0" applyFont="1" applyFill="1" applyBorder="1" applyAlignment="1">
      <alignment horizontal="center" vertical="center"/>
    </xf>
    <xf numFmtId="0" fontId="80" fillId="3" borderId="166" xfId="0" applyFont="1" applyFill="1" applyBorder="1" applyAlignment="1">
      <alignment horizontal="center" vertical="center"/>
    </xf>
    <xf numFmtId="0" fontId="80" fillId="3" borderId="167" xfId="0" applyFont="1" applyFill="1" applyBorder="1" applyAlignment="1">
      <alignment horizontal="center" vertical="center" wrapText="1"/>
    </xf>
    <xf numFmtId="0" fontId="80" fillId="3" borderId="168" xfId="0" applyFont="1" applyFill="1" applyBorder="1" applyAlignment="1">
      <alignment horizontal="center" vertical="center" wrapText="1"/>
    </xf>
    <xf numFmtId="0" fontId="65" fillId="0" borderId="169" xfId="0" applyFont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left" vertical="center" shrinkToFit="1"/>
    </xf>
    <xf numFmtId="0" fontId="80" fillId="3" borderId="144" xfId="0" applyFont="1" applyFill="1" applyBorder="1" applyAlignment="1">
      <alignment horizontal="center" vertical="center" wrapText="1" shrinkToFit="1"/>
    </xf>
    <xf numFmtId="0" fontId="80" fillId="3" borderId="88" xfId="0" applyFont="1" applyFill="1" applyBorder="1" applyAlignment="1">
      <alignment horizontal="center" vertical="center" shrinkToFit="1"/>
    </xf>
    <xf numFmtId="0" fontId="80" fillId="3" borderId="82" xfId="0" applyFont="1" applyFill="1" applyBorder="1" applyAlignment="1">
      <alignment horizontal="center" vertical="center"/>
    </xf>
    <xf numFmtId="0" fontId="80" fillId="3" borderId="80" xfId="0" applyFont="1" applyFill="1" applyBorder="1" applyAlignment="1">
      <alignment horizontal="center" vertical="center"/>
    </xf>
    <xf numFmtId="0" fontId="80" fillId="3" borderId="170" xfId="0" applyFont="1" applyFill="1" applyBorder="1" applyAlignment="1">
      <alignment horizontal="center" vertical="center"/>
    </xf>
    <xf numFmtId="0" fontId="80" fillId="3" borderId="77" xfId="0" applyFont="1" applyFill="1" applyBorder="1" applyAlignment="1">
      <alignment horizontal="center" vertical="center" wrapText="1"/>
    </xf>
    <xf numFmtId="0" fontId="80" fillId="3" borderId="141" xfId="0" applyFont="1" applyFill="1" applyBorder="1" applyAlignment="1">
      <alignment horizontal="center" vertical="center" wrapText="1"/>
    </xf>
    <xf numFmtId="0" fontId="80" fillId="3" borderId="33" xfId="0" applyFont="1" applyFill="1" applyBorder="1" applyAlignment="1">
      <alignment horizontal="center" vertical="center" wrapText="1"/>
    </xf>
    <xf numFmtId="0" fontId="80" fillId="3" borderId="86" xfId="0" applyFont="1" applyFill="1" applyBorder="1" applyAlignment="1">
      <alignment horizontal="center" vertical="center" shrinkToFit="1"/>
    </xf>
    <xf numFmtId="0" fontId="80" fillId="3" borderId="218" xfId="0" applyFont="1" applyFill="1" applyBorder="1" applyAlignment="1">
      <alignment horizontal="center" vertical="center" shrinkToFit="1"/>
    </xf>
    <xf numFmtId="0" fontId="80" fillId="3" borderId="5" xfId="0" applyFont="1" applyFill="1" applyBorder="1" applyAlignment="1">
      <alignment horizontal="center" vertical="center" wrapText="1" shrinkToFit="1"/>
    </xf>
    <xf numFmtId="0" fontId="80" fillId="3" borderId="54" xfId="0" applyFont="1" applyFill="1" applyBorder="1" applyAlignment="1">
      <alignment horizontal="center" vertical="center" shrinkToFit="1"/>
    </xf>
    <xf numFmtId="0" fontId="80" fillId="3" borderId="30" xfId="0" applyFont="1" applyFill="1" applyBorder="1" applyAlignment="1">
      <alignment horizontal="center" vertical="center" wrapText="1"/>
    </xf>
    <xf numFmtId="0" fontId="80" fillId="3" borderId="115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80" fillId="3" borderId="34" xfId="0" applyFont="1" applyFill="1" applyBorder="1" applyAlignment="1">
      <alignment horizontal="center" vertical="center" wrapText="1"/>
    </xf>
    <xf numFmtId="0" fontId="87" fillId="3" borderId="232" xfId="0" applyFont="1" applyFill="1" applyBorder="1" applyAlignment="1">
      <alignment horizontal="left" vertical="center" wrapText="1"/>
    </xf>
    <xf numFmtId="0" fontId="87" fillId="3" borderId="235" xfId="0" applyFont="1" applyFill="1" applyBorder="1" applyAlignment="1">
      <alignment horizontal="left" vertical="center" wrapText="1"/>
    </xf>
    <xf numFmtId="0" fontId="87" fillId="3" borderId="106" xfId="0" applyFont="1" applyFill="1" applyBorder="1" applyAlignment="1">
      <alignment horizontal="center" vertical="center"/>
    </xf>
    <xf numFmtId="0" fontId="87" fillId="3" borderId="22" xfId="0" applyFont="1" applyFill="1" applyBorder="1" applyAlignment="1">
      <alignment horizontal="center" vertical="center"/>
    </xf>
    <xf numFmtId="0" fontId="87" fillId="3" borderId="233" xfId="0" applyFont="1" applyFill="1" applyBorder="1" applyAlignment="1">
      <alignment horizontal="center" vertical="center"/>
    </xf>
    <xf numFmtId="0" fontId="87" fillId="3" borderId="168" xfId="0" applyFont="1" applyFill="1" applyBorder="1" applyAlignment="1">
      <alignment horizontal="center" vertical="center"/>
    </xf>
    <xf numFmtId="0" fontId="87" fillId="3" borderId="234" xfId="0" applyFont="1" applyFill="1" applyBorder="1" applyAlignment="1">
      <alignment horizontal="center" vertical="center"/>
    </xf>
    <xf numFmtId="0" fontId="87" fillId="3" borderId="99" xfId="0" applyFont="1" applyFill="1" applyBorder="1" applyAlignment="1">
      <alignment horizontal="center" vertical="center" wrapText="1"/>
    </xf>
    <xf numFmtId="0" fontId="87" fillId="3" borderId="219" xfId="0" applyFont="1" applyFill="1" applyBorder="1" applyAlignment="1">
      <alignment horizontal="center" vertical="center" wrapText="1"/>
    </xf>
    <xf numFmtId="0" fontId="178" fillId="0" borderId="12" xfId="17" applyFont="1" applyBorder="1" applyAlignment="1">
      <alignment horizontal="center" vertical="center"/>
    </xf>
    <xf numFmtId="0" fontId="69" fillId="0" borderId="0" xfId="17" applyFont="1"/>
    <xf numFmtId="0" fontId="88" fillId="0" borderId="0" xfId="17" applyFont="1" applyAlignment="1">
      <alignment horizontal="center" vertical="center"/>
    </xf>
    <xf numFmtId="0" fontId="100" fillId="32" borderId="12" xfId="3919" applyFont="1" applyFill="1" applyBorder="1" applyAlignment="1">
      <alignment horizontal="center" vertical="center"/>
    </xf>
    <xf numFmtId="0" fontId="100" fillId="24" borderId="12" xfId="54802" applyFont="1" applyFill="1" applyBorder="1" applyAlignment="1">
      <alignment horizontal="center" vertical="center"/>
    </xf>
    <xf numFmtId="0" fontId="41" fillId="0" borderId="0" xfId="17" applyFont="1" applyBorder="1"/>
    <xf numFmtId="0" fontId="41" fillId="0" borderId="0" xfId="17" applyFont="1"/>
    <xf numFmtId="0" fontId="56" fillId="24" borderId="12" xfId="3919" applyFont="1" applyFill="1" applyBorder="1" applyAlignment="1">
      <alignment vertical="center" wrapText="1"/>
    </xf>
    <xf numFmtId="0" fontId="111" fillId="0" borderId="0" xfId="3919">
      <alignment vertical="center"/>
    </xf>
    <xf numFmtId="0" fontId="55" fillId="34" borderId="12" xfId="3919" applyFont="1" applyFill="1" applyBorder="1" applyAlignment="1">
      <alignment horizontal="center" vertical="center" wrapText="1"/>
    </xf>
    <xf numFmtId="0" fontId="55" fillId="34" borderId="57" xfId="3919" applyFont="1" applyFill="1" applyBorder="1" applyAlignment="1">
      <alignment horizontal="center" vertical="center" wrapText="1"/>
    </xf>
    <xf numFmtId="0" fontId="56" fillId="24" borderId="12" xfId="3919" applyFont="1" applyFill="1" applyBorder="1" applyAlignment="1">
      <alignment horizontal="center" vertical="center" wrapText="1"/>
    </xf>
    <xf numFmtId="0" fontId="69" fillId="3" borderId="12" xfId="3919" applyFont="1" applyFill="1" applyBorder="1" applyAlignment="1">
      <alignment horizontal="center" vertical="center"/>
    </xf>
    <xf numFmtId="0" fontId="69" fillId="34" borderId="12" xfId="3919" applyFont="1" applyFill="1" applyBorder="1" applyAlignment="1">
      <alignment horizontal="center" vertical="center"/>
    </xf>
    <xf numFmtId="0" fontId="111" fillId="34" borderId="0" xfId="3919" applyFill="1">
      <alignment vertical="center"/>
    </xf>
    <xf numFmtId="0" fontId="100" fillId="2" borderId="12" xfId="3919" applyFont="1" applyFill="1" applyBorder="1" applyAlignment="1">
      <alignment horizontal="center" vertical="center"/>
    </xf>
    <xf numFmtId="0" fontId="148" fillId="2" borderId="12" xfId="3919" applyFont="1" applyFill="1" applyBorder="1" applyAlignment="1">
      <alignment horizontal="center" vertical="center"/>
    </xf>
    <xf numFmtId="0" fontId="69" fillId="0" borderId="12" xfId="17" applyFont="1" applyBorder="1" applyAlignment="1">
      <alignment horizontal="center" vertical="center"/>
    </xf>
    <xf numFmtId="0" fontId="65" fillId="0" borderId="0" xfId="17" applyFont="1"/>
    <xf numFmtId="0" fontId="184" fillId="0" borderId="12" xfId="17" applyFont="1" applyBorder="1" applyAlignment="1">
      <alignment horizontal="center" vertical="center"/>
    </xf>
    <xf numFmtId="0" fontId="115" fillId="0" borderId="0" xfId="17" applyFont="1"/>
    <xf numFmtId="0" fontId="76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41" fillId="24" borderId="78" xfId="0" applyFont="1" applyFill="1" applyBorder="1" applyAlignment="1">
      <alignment horizontal="left" vertical="center" wrapText="1"/>
    </xf>
    <xf numFmtId="0" fontId="45" fillId="34" borderId="12" xfId="0" applyFont="1" applyFill="1" applyBorder="1" applyAlignment="1">
      <alignment horizontal="center" vertical="center"/>
    </xf>
    <xf numFmtId="0" fontId="41" fillId="26" borderId="78" xfId="0" applyFont="1" applyFill="1" applyBorder="1" applyAlignment="1">
      <alignment horizontal="left" vertical="center" wrapText="1"/>
    </xf>
    <xf numFmtId="0" fontId="83" fillId="2" borderId="12" xfId="17" applyFont="1" applyFill="1" applyBorder="1" applyAlignment="1" applyProtection="1">
      <alignment horizontal="center" vertical="center"/>
    </xf>
    <xf numFmtId="0" fontId="83" fillId="2" borderId="67" xfId="17" applyFont="1" applyFill="1" applyBorder="1" applyAlignment="1" applyProtection="1">
      <alignment horizontal="center" vertical="center"/>
    </xf>
    <xf numFmtId="0" fontId="83" fillId="2" borderId="66" xfId="17" applyFont="1" applyFill="1" applyBorder="1" applyAlignment="1" applyProtection="1">
      <alignment horizontal="center" vertical="center"/>
    </xf>
    <xf numFmtId="0" fontId="83" fillId="2" borderId="32" xfId="17" applyFont="1" applyFill="1" applyBorder="1" applyAlignment="1" applyProtection="1">
      <alignment horizontal="center" vertical="center"/>
    </xf>
    <xf numFmtId="0" fontId="66" fillId="0" borderId="12" xfId="17" applyFont="1" applyBorder="1" applyAlignment="1" applyProtection="1">
      <alignment horizontal="center" vertical="center"/>
    </xf>
    <xf numFmtId="0" fontId="0" fillId="0" borderId="0" xfId="0"/>
    <xf numFmtId="41" fontId="68" fillId="0" borderId="5" xfId="15" applyFont="1" applyFill="1" applyBorder="1" applyAlignment="1">
      <alignment horizontal="center" vertical="center"/>
    </xf>
    <xf numFmtId="41" fontId="68" fillId="0" borderId="15" xfId="15" applyFont="1" applyFill="1" applyBorder="1" applyAlignment="1">
      <alignment horizontal="center" vertical="center"/>
    </xf>
    <xf numFmtId="41" fontId="68" fillId="0" borderId="6" xfId="15" applyFont="1" applyFill="1" applyBorder="1" applyAlignment="1">
      <alignment horizontal="center" vertical="center"/>
    </xf>
    <xf numFmtId="1" fontId="68" fillId="0" borderId="5" xfId="15" applyNumberFormat="1" applyFont="1" applyFill="1" applyBorder="1" applyAlignment="1">
      <alignment horizontal="center" vertical="center"/>
    </xf>
    <xf numFmtId="1" fontId="68" fillId="0" borderId="15" xfId="15" applyNumberFormat="1" applyFont="1" applyFill="1" applyBorder="1" applyAlignment="1">
      <alignment horizontal="center" vertical="center"/>
    </xf>
    <xf numFmtId="1" fontId="68" fillId="0" borderId="6" xfId="15" applyNumberFormat="1" applyFont="1" applyFill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0" fontId="68" fillId="0" borderId="6" xfId="0" applyFont="1" applyBorder="1" applyAlignment="1">
      <alignment horizontal="center" vertical="center"/>
    </xf>
    <xf numFmtId="41" fontId="68" fillId="0" borderId="106" xfId="15" applyNumberFormat="1" applyFont="1" applyFill="1" applyBorder="1" applyAlignment="1">
      <alignment horizontal="center" vertical="center"/>
    </xf>
    <xf numFmtId="41" fontId="68" fillId="0" borderId="15" xfId="15" applyNumberFormat="1" applyFont="1" applyFill="1" applyBorder="1" applyAlignment="1">
      <alignment horizontal="center" vertical="center"/>
    </xf>
    <xf numFmtId="41" fontId="68" fillId="0" borderId="6" xfId="15" applyNumberFormat="1" applyFont="1" applyFill="1" applyBorder="1" applyAlignment="1">
      <alignment horizontal="center" vertical="center"/>
    </xf>
    <xf numFmtId="41" fontId="68" fillId="0" borderId="5" xfId="15" applyNumberFormat="1" applyFont="1" applyFill="1" applyBorder="1" applyAlignment="1">
      <alignment horizontal="center" vertical="center"/>
    </xf>
    <xf numFmtId="41" fontId="68" fillId="0" borderId="5" xfId="15" applyNumberFormat="1" applyFont="1" applyFill="1" applyBorder="1" applyAlignment="1">
      <alignment horizontal="right" vertical="center"/>
    </xf>
    <xf numFmtId="41" fontId="68" fillId="0" borderId="15" xfId="15" applyNumberFormat="1" applyFont="1" applyFill="1" applyBorder="1" applyAlignment="1">
      <alignment horizontal="right" vertical="center"/>
    </xf>
    <xf numFmtId="41" fontId="68" fillId="0" borderId="6" xfId="15" applyNumberFormat="1" applyFont="1" applyFill="1" applyBorder="1" applyAlignment="1">
      <alignment horizontal="right" vertical="center"/>
    </xf>
    <xf numFmtId="41" fontId="68" fillId="0" borderId="5" xfId="15" applyFont="1" applyFill="1" applyBorder="1" applyAlignment="1">
      <alignment horizontal="center" vertical="center" wrapText="1"/>
    </xf>
    <xf numFmtId="41" fontId="68" fillId="0" borderId="15" xfId="15" applyFont="1" applyFill="1" applyBorder="1" applyAlignment="1">
      <alignment horizontal="center" vertical="center" wrapText="1"/>
    </xf>
    <xf numFmtId="41" fontId="68" fillId="0" borderId="6" xfId="15" applyFont="1" applyFill="1" applyBorder="1" applyAlignment="1">
      <alignment horizontal="center" vertical="center" wrapText="1"/>
    </xf>
    <xf numFmtId="41" fontId="68" fillId="0" borderId="86" xfId="15" applyNumberFormat="1" applyFont="1" applyFill="1" applyBorder="1" applyAlignment="1">
      <alignment horizontal="center" vertical="center"/>
    </xf>
    <xf numFmtId="1" fontId="68" fillId="0" borderId="5" xfId="15" applyNumberFormat="1" applyFont="1" applyFill="1" applyBorder="1" applyAlignment="1">
      <alignment horizontal="center" vertical="center" wrapText="1"/>
    </xf>
    <xf numFmtId="1" fontId="68" fillId="0" borderId="15" xfId="15" applyNumberFormat="1" applyFont="1" applyFill="1" applyBorder="1" applyAlignment="1">
      <alignment horizontal="center" vertical="center" wrapText="1"/>
    </xf>
    <xf numFmtId="41" fontId="68" fillId="0" borderId="143" xfId="15" quotePrefix="1" applyFont="1" applyFill="1" applyBorder="1" applyAlignment="1">
      <alignment horizontal="center" vertical="center" wrapText="1"/>
    </xf>
    <xf numFmtId="41" fontId="68" fillId="0" borderId="47" xfId="15" quotePrefix="1" applyFont="1" applyFill="1" applyBorder="1" applyAlignment="1">
      <alignment horizontal="center" vertical="center"/>
    </xf>
    <xf numFmtId="1" fontId="68" fillId="0" borderId="6" xfId="15" applyNumberFormat="1" applyFont="1" applyFill="1" applyBorder="1" applyAlignment="1">
      <alignment horizontal="center" vertical="center" wrapText="1"/>
    </xf>
    <xf numFmtId="41" fontId="68" fillId="0" borderId="47" xfId="15" quotePrefix="1" applyFont="1" applyFill="1" applyBorder="1" applyAlignment="1">
      <alignment horizontal="center" vertical="center" wrapText="1"/>
    </xf>
    <xf numFmtId="41" fontId="68" fillId="0" borderId="93" xfId="15" quotePrefix="1" applyFont="1" applyFill="1" applyBorder="1" applyAlignment="1">
      <alignment horizontal="center" vertical="center" wrapText="1"/>
    </xf>
    <xf numFmtId="41" fontId="68" fillId="0" borderId="5" xfId="0" applyNumberFormat="1" applyFont="1" applyBorder="1" applyAlignment="1">
      <alignment horizontal="center" vertical="center"/>
    </xf>
    <xf numFmtId="41" fontId="68" fillId="0" borderId="15" xfId="0" applyNumberFormat="1" applyFont="1" applyBorder="1" applyAlignment="1">
      <alignment horizontal="center" vertical="center"/>
    </xf>
    <xf numFmtId="41" fontId="68" fillId="0" borderId="40" xfId="0" applyNumberFormat="1" applyFont="1" applyBorder="1" applyAlignment="1">
      <alignment horizontal="center" vertical="center"/>
    </xf>
    <xf numFmtId="0" fontId="68" fillId="0" borderId="5" xfId="0" applyFont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68" fillId="0" borderId="40" xfId="0" applyFont="1" applyBorder="1" applyAlignment="1">
      <alignment horizontal="center" vertical="center" wrapText="1"/>
    </xf>
    <xf numFmtId="41" fontId="68" fillId="20" borderId="143" xfId="15" quotePrefix="1" applyFont="1" applyFill="1" applyBorder="1" applyAlignment="1">
      <alignment horizontal="center" vertical="center" wrapText="1"/>
    </xf>
    <xf numFmtId="41" fontId="68" fillId="20" borderId="47" xfId="15" quotePrefix="1" applyFont="1" applyFill="1" applyBorder="1" applyAlignment="1">
      <alignment horizontal="center" vertical="center" wrapText="1"/>
    </xf>
    <xf numFmtId="41" fontId="68" fillId="20" borderId="93" xfId="15" quotePrefix="1" applyFont="1" applyFill="1" applyBorder="1" applyAlignment="1">
      <alignment horizontal="center" vertical="center" wrapText="1"/>
    </xf>
    <xf numFmtId="41" fontId="68" fillId="0" borderId="143" xfId="15" applyFont="1" applyFill="1" applyBorder="1" applyAlignment="1">
      <alignment horizontal="center" vertical="center" wrapText="1"/>
    </xf>
    <xf numFmtId="41" fontId="68" fillId="0" borderId="47" xfId="15" applyFont="1" applyFill="1" applyBorder="1" applyAlignment="1">
      <alignment horizontal="center" vertical="center" wrapText="1"/>
    </xf>
    <xf numFmtId="41" fontId="68" fillId="0" borderId="93" xfId="15" applyFont="1" applyFill="1" applyBorder="1" applyAlignment="1">
      <alignment horizontal="center" vertical="center" wrapText="1"/>
    </xf>
    <xf numFmtId="0" fontId="65" fillId="0" borderId="143" xfId="0" applyFont="1" applyFill="1" applyBorder="1" applyAlignment="1">
      <alignment horizontal="center" vertical="center"/>
    </xf>
    <xf numFmtId="0" fontId="65" fillId="0" borderId="47" xfId="0" applyFont="1" applyFill="1" applyBorder="1" applyAlignment="1">
      <alignment horizontal="center" vertical="center"/>
    </xf>
    <xf numFmtId="0" fontId="65" fillId="0" borderId="93" xfId="0" applyFont="1" applyFill="1" applyBorder="1" applyAlignment="1">
      <alignment horizontal="center" vertical="center"/>
    </xf>
    <xf numFmtId="0" fontId="68" fillId="0" borderId="143" xfId="0" quotePrefix="1" applyFont="1" applyFill="1" applyBorder="1" applyAlignment="1">
      <alignment horizontal="center" vertical="center" wrapText="1"/>
    </xf>
    <xf numFmtId="0" fontId="68" fillId="0" borderId="47" xfId="0" quotePrefix="1" applyFont="1" applyFill="1" applyBorder="1" applyAlignment="1">
      <alignment horizontal="center" vertical="center" wrapText="1"/>
    </xf>
    <xf numFmtId="0" fontId="68" fillId="0" borderId="93" xfId="0" quotePrefix="1" applyFont="1" applyFill="1" applyBorder="1" applyAlignment="1">
      <alignment horizontal="center" vertical="center" wrapText="1"/>
    </xf>
    <xf numFmtId="41" fontId="68" fillId="0" borderId="5" xfId="0" applyNumberFormat="1" applyFont="1" applyBorder="1" applyAlignment="1">
      <alignment horizontal="center" vertical="center" wrapText="1"/>
    </xf>
    <xf numFmtId="41" fontId="68" fillId="20" borderId="5" xfId="15" applyNumberFormat="1" applyFont="1" applyFill="1" applyBorder="1" applyAlignment="1">
      <alignment horizontal="center" vertical="center"/>
    </xf>
    <xf numFmtId="41" fontId="68" fillId="20" borderId="15" xfId="15" applyNumberFormat="1" applyFont="1" applyFill="1" applyBorder="1" applyAlignment="1">
      <alignment horizontal="center" vertical="center"/>
    </xf>
    <xf numFmtId="41" fontId="68" fillId="20" borderId="6" xfId="15" applyNumberFormat="1" applyFont="1" applyFill="1" applyBorder="1" applyAlignment="1">
      <alignment horizontal="center" vertical="center"/>
    </xf>
    <xf numFmtId="41" fontId="68" fillId="0" borderId="5" xfId="15" applyNumberFormat="1" applyFont="1" applyFill="1" applyBorder="1" applyAlignment="1">
      <alignment vertical="center"/>
    </xf>
    <xf numFmtId="41" fontId="68" fillId="0" borderId="15" xfId="15" applyNumberFormat="1" applyFont="1" applyFill="1" applyBorder="1" applyAlignment="1">
      <alignment vertical="center"/>
    </xf>
    <xf numFmtId="41" fontId="68" fillId="0" borderId="6" xfId="15" applyNumberFormat="1" applyFont="1" applyFill="1" applyBorder="1" applyAlignment="1">
      <alignment vertical="center"/>
    </xf>
    <xf numFmtId="0" fontId="68" fillId="0" borderId="5" xfId="0" applyFont="1" applyBorder="1" applyAlignment="1">
      <alignment horizontal="center" vertical="center"/>
    </xf>
    <xf numFmtId="0" fontId="68" fillId="0" borderId="40" xfId="0" applyFont="1" applyBorder="1" applyAlignment="1">
      <alignment horizontal="center" vertical="center"/>
    </xf>
    <xf numFmtId="0" fontId="68" fillId="0" borderId="143" xfId="0" applyFont="1" applyBorder="1" applyAlignment="1">
      <alignment horizontal="center" vertical="center" wrapText="1"/>
    </xf>
    <xf numFmtId="0" fontId="68" fillId="0" borderId="47" xfId="0" applyFont="1" applyBorder="1" applyAlignment="1">
      <alignment horizontal="center" vertical="center" wrapText="1"/>
    </xf>
    <xf numFmtId="0" fontId="68" fillId="0" borderId="211" xfId="0" applyFont="1" applyBorder="1" applyAlignment="1">
      <alignment horizontal="center" vertical="center" wrapText="1"/>
    </xf>
    <xf numFmtId="41" fontId="68" fillId="19" borderId="5" xfId="15" applyNumberFormat="1" applyFont="1" applyFill="1" applyBorder="1" applyAlignment="1">
      <alignment horizontal="center" vertical="center"/>
    </xf>
    <xf numFmtId="41" fontId="68" fillId="19" borderId="15" xfId="15" applyNumberFormat="1" applyFont="1" applyFill="1" applyBorder="1" applyAlignment="1">
      <alignment horizontal="center" vertical="center"/>
    </xf>
    <xf numFmtId="41" fontId="68" fillId="19" borderId="6" xfId="15" applyNumberFormat="1" applyFont="1" applyFill="1" applyBorder="1" applyAlignment="1">
      <alignment horizontal="center" vertical="center"/>
    </xf>
    <xf numFmtId="1" fontId="68" fillId="19" borderId="5" xfId="15" applyNumberFormat="1" applyFont="1" applyFill="1" applyBorder="1" applyAlignment="1">
      <alignment horizontal="center" vertical="center" wrapText="1"/>
    </xf>
    <xf numFmtId="1" fontId="68" fillId="19" borderId="15" xfId="15" applyNumberFormat="1" applyFont="1" applyFill="1" applyBorder="1" applyAlignment="1">
      <alignment horizontal="center" vertical="center" wrapText="1"/>
    </xf>
    <xf numFmtId="1" fontId="68" fillId="19" borderId="6" xfId="15" applyNumberFormat="1" applyFont="1" applyFill="1" applyBorder="1" applyAlignment="1">
      <alignment horizontal="center" vertical="center" wrapText="1"/>
    </xf>
    <xf numFmtId="41" fontId="68" fillId="19" borderId="143" xfId="15" applyFont="1" applyFill="1" applyBorder="1" applyAlignment="1">
      <alignment horizontal="center" vertical="center" wrapText="1"/>
    </xf>
    <xf numFmtId="41" fontId="68" fillId="19" borderId="47" xfId="15" applyFont="1" applyFill="1" applyBorder="1" applyAlignment="1">
      <alignment horizontal="center" vertical="center" wrapText="1"/>
    </xf>
    <xf numFmtId="41" fontId="68" fillId="19" borderId="93" xfId="15" applyFont="1" applyFill="1" applyBorder="1" applyAlignment="1">
      <alignment horizontal="center" vertical="center" wrapText="1"/>
    </xf>
    <xf numFmtId="1" fontId="68" fillId="0" borderId="173" xfId="15" applyNumberFormat="1" applyFont="1" applyFill="1" applyBorder="1" applyAlignment="1">
      <alignment horizontal="center" vertical="center"/>
    </xf>
    <xf numFmtId="1" fontId="68" fillId="0" borderId="151" xfId="15" applyNumberFormat="1" applyFont="1" applyFill="1" applyBorder="1" applyAlignment="1">
      <alignment horizontal="center" vertical="center"/>
    </xf>
    <xf numFmtId="1" fontId="68" fillId="0" borderId="175" xfId="15" applyNumberFormat="1" applyFont="1" applyFill="1" applyBorder="1" applyAlignment="1">
      <alignment horizontal="center" vertical="center"/>
    </xf>
    <xf numFmtId="41" fontId="68" fillId="0" borderId="143" xfId="15" applyFont="1" applyFill="1" applyBorder="1" applyAlignment="1">
      <alignment horizontal="center" vertical="center"/>
    </xf>
    <xf numFmtId="41" fontId="68" fillId="0" borderId="47" xfId="15" applyFont="1" applyFill="1" applyBorder="1" applyAlignment="1">
      <alignment horizontal="center" vertical="center"/>
    </xf>
    <xf numFmtId="41" fontId="68" fillId="0" borderId="93" xfId="15" applyFont="1" applyFill="1" applyBorder="1" applyAlignment="1">
      <alignment horizontal="center" vertical="center"/>
    </xf>
    <xf numFmtId="1" fontId="68" fillId="0" borderId="176" xfId="15" applyNumberFormat="1" applyFont="1" applyFill="1" applyBorder="1" applyAlignment="1">
      <alignment horizontal="center" vertical="center"/>
    </xf>
    <xf numFmtId="1" fontId="68" fillId="19" borderId="176" xfId="15" applyNumberFormat="1" applyFont="1" applyFill="1" applyBorder="1" applyAlignment="1">
      <alignment horizontal="center" vertical="center"/>
    </xf>
    <xf numFmtId="1" fontId="68" fillId="19" borderId="173" xfId="15" applyNumberFormat="1" applyFont="1" applyFill="1" applyBorder="1" applyAlignment="1">
      <alignment horizontal="center" vertical="center"/>
    </xf>
    <xf numFmtId="1" fontId="68" fillId="19" borderId="151" xfId="15" applyNumberFormat="1" applyFont="1" applyFill="1" applyBorder="1" applyAlignment="1">
      <alignment horizontal="center" vertical="center"/>
    </xf>
    <xf numFmtId="41" fontId="68" fillId="19" borderId="5" xfId="15" applyFont="1" applyFill="1" applyBorder="1" applyAlignment="1">
      <alignment horizontal="center" vertical="center" wrapText="1"/>
    </xf>
    <xf numFmtId="41" fontId="68" fillId="19" borderId="15" xfId="15" applyFont="1" applyFill="1" applyBorder="1" applyAlignment="1">
      <alignment horizontal="center" vertical="center" wrapText="1"/>
    </xf>
    <xf numFmtId="41" fontId="68" fillId="19" borderId="6" xfId="15" applyFont="1" applyFill="1" applyBorder="1" applyAlignment="1">
      <alignment horizontal="center" vertical="center" wrapText="1"/>
    </xf>
    <xf numFmtId="1" fontId="68" fillId="19" borderId="5" xfId="15" applyNumberFormat="1" applyFont="1" applyFill="1" applyBorder="1" applyAlignment="1">
      <alignment horizontal="center" vertical="center"/>
    </xf>
    <xf numFmtId="1" fontId="68" fillId="19" borderId="15" xfId="15" applyNumberFormat="1" applyFont="1" applyFill="1" applyBorder="1" applyAlignment="1">
      <alignment horizontal="center" vertical="center"/>
    </xf>
    <xf numFmtId="1" fontId="68" fillId="19" borderId="6" xfId="15" applyNumberFormat="1" applyFont="1" applyFill="1" applyBorder="1" applyAlignment="1">
      <alignment horizontal="center" vertical="center"/>
    </xf>
    <xf numFmtId="41" fontId="68" fillId="0" borderId="143" xfId="15" quotePrefix="1" applyFont="1" applyFill="1" applyBorder="1" applyAlignment="1">
      <alignment horizontal="center" vertical="center"/>
    </xf>
    <xf numFmtId="41" fontId="68" fillId="0" borderId="93" xfId="15" quotePrefix="1" applyFont="1" applyFill="1" applyBorder="1" applyAlignment="1">
      <alignment horizontal="center" vertical="center"/>
    </xf>
    <xf numFmtId="1" fontId="68" fillId="20" borderId="5" xfId="15" applyNumberFormat="1" applyFont="1" applyFill="1" applyBorder="1" applyAlignment="1">
      <alignment horizontal="center" vertical="center" wrapText="1"/>
    </xf>
    <xf numFmtId="1" fontId="68" fillId="20" borderId="6" xfId="15" applyNumberFormat="1" applyFont="1" applyFill="1" applyBorder="1" applyAlignment="1">
      <alignment horizontal="center" vertical="center" wrapText="1"/>
    </xf>
    <xf numFmtId="41" fontId="68" fillId="20" borderId="143" xfId="15" applyFont="1" applyFill="1" applyBorder="1" applyAlignment="1">
      <alignment horizontal="center" vertical="center" wrapText="1"/>
    </xf>
    <xf numFmtId="41" fontId="68" fillId="20" borderId="93" xfId="15" applyFont="1" applyFill="1" applyBorder="1" applyAlignment="1">
      <alignment horizontal="center" vertical="center"/>
    </xf>
    <xf numFmtId="0" fontId="68" fillId="0" borderId="143" xfId="15" applyNumberFormat="1" applyFont="1" applyFill="1" applyBorder="1" applyAlignment="1">
      <alignment horizontal="center" vertical="center" wrapText="1"/>
    </xf>
    <xf numFmtId="0" fontId="68" fillId="0" borderId="47" xfId="15" applyNumberFormat="1" applyFont="1" applyFill="1" applyBorder="1" applyAlignment="1">
      <alignment horizontal="center" vertical="center" wrapText="1"/>
    </xf>
    <xf numFmtId="0" fontId="68" fillId="0" borderId="93" xfId="15" applyNumberFormat="1" applyFont="1" applyFill="1" applyBorder="1" applyAlignment="1">
      <alignment horizontal="center" vertical="center" wrapText="1"/>
    </xf>
    <xf numFmtId="41" fontId="68" fillId="20" borderId="47" xfId="15" quotePrefix="1" applyFont="1" applyFill="1" applyBorder="1" applyAlignment="1">
      <alignment horizontal="center" vertical="center"/>
    </xf>
    <xf numFmtId="41" fontId="68" fillId="20" borderId="93" xfId="15" quotePrefix="1" applyFont="1" applyFill="1" applyBorder="1" applyAlignment="1">
      <alignment horizontal="center" vertical="center"/>
    </xf>
    <xf numFmtId="0" fontId="68" fillId="0" borderId="143" xfId="0" applyFont="1" applyFill="1" applyBorder="1" applyAlignment="1">
      <alignment horizontal="center" vertical="center" wrapText="1"/>
    </xf>
    <xf numFmtId="0" fontId="68" fillId="0" borderId="47" xfId="0" applyFont="1" applyFill="1" applyBorder="1" applyAlignment="1">
      <alignment horizontal="center" vertical="center" wrapText="1"/>
    </xf>
    <xf numFmtId="0" fontId="68" fillId="0" borderId="93" xfId="0" applyFont="1" applyFill="1" applyBorder="1" applyAlignment="1">
      <alignment horizontal="center" vertical="center" wrapText="1"/>
    </xf>
    <xf numFmtId="1" fontId="68" fillId="20" borderId="5" xfId="15" applyNumberFormat="1" applyFont="1" applyFill="1" applyBorder="1" applyAlignment="1">
      <alignment horizontal="center" vertical="center"/>
    </xf>
    <xf numFmtId="1" fontId="68" fillId="20" borderId="15" xfId="15" applyNumberFormat="1" applyFont="1" applyFill="1" applyBorder="1" applyAlignment="1">
      <alignment horizontal="center" vertical="center"/>
    </xf>
    <xf numFmtId="1" fontId="68" fillId="20" borderId="6" xfId="15" applyNumberFormat="1" applyFont="1" applyFill="1" applyBorder="1" applyAlignment="1">
      <alignment horizontal="center" vertical="center"/>
    </xf>
    <xf numFmtId="41" fontId="68" fillId="20" borderId="5" xfId="15" applyFont="1" applyFill="1" applyBorder="1" applyAlignment="1">
      <alignment horizontal="center" vertical="center" wrapText="1"/>
    </xf>
    <xf numFmtId="41" fontId="68" fillId="20" borderId="6" xfId="15" applyFont="1" applyFill="1" applyBorder="1" applyAlignment="1">
      <alignment horizontal="center" vertical="center" wrapText="1"/>
    </xf>
    <xf numFmtId="1" fontId="68" fillId="20" borderId="176" xfId="15" applyNumberFormat="1" applyFont="1" applyFill="1" applyBorder="1" applyAlignment="1">
      <alignment horizontal="center" vertical="center"/>
    </xf>
    <xf numFmtId="1" fontId="68" fillId="20" borderId="151" xfId="15" applyNumberFormat="1" applyFont="1" applyFill="1" applyBorder="1" applyAlignment="1">
      <alignment horizontal="center" vertical="center"/>
    </xf>
    <xf numFmtId="0" fontId="168" fillId="17" borderId="229" xfId="0" applyFont="1" applyFill="1" applyBorder="1" applyAlignment="1">
      <alignment horizontal="center" vertical="center"/>
    </xf>
    <xf numFmtId="0" fontId="168" fillId="17" borderId="228" xfId="0" applyFont="1" applyFill="1" applyBorder="1" applyAlignment="1">
      <alignment horizontal="center" vertical="center"/>
    </xf>
    <xf numFmtId="41" fontId="169" fillId="17" borderId="227" xfId="15" applyFont="1" applyFill="1" applyBorder="1" applyAlignment="1">
      <alignment horizontal="center" vertical="center"/>
    </xf>
    <xf numFmtId="41" fontId="169" fillId="17" borderId="228" xfId="15" applyFont="1" applyFill="1" applyBorder="1" applyAlignment="1">
      <alignment horizontal="center" vertical="center"/>
    </xf>
    <xf numFmtId="0" fontId="128" fillId="0" borderId="254" xfId="0" applyFont="1" applyBorder="1" applyAlignment="1">
      <alignment horizontal="center" vertical="center" wrapText="1"/>
    </xf>
    <xf numFmtId="0" fontId="128" fillId="0" borderId="255" xfId="0" applyFont="1" applyBorder="1" applyAlignment="1">
      <alignment horizontal="center" vertical="center" wrapText="1"/>
    </xf>
    <xf numFmtId="41" fontId="165" fillId="0" borderId="256" xfId="15" applyFont="1" applyBorder="1" applyAlignment="1">
      <alignment vertical="center"/>
    </xf>
    <xf numFmtId="41" fontId="165" fillId="0" borderId="255" xfId="15" applyFont="1" applyBorder="1" applyAlignment="1">
      <alignment vertical="center"/>
    </xf>
    <xf numFmtId="41" fontId="177" fillId="0" borderId="256" xfId="15" applyFont="1" applyBorder="1" applyAlignment="1">
      <alignment vertical="center"/>
    </xf>
    <xf numFmtId="41" fontId="177" fillId="0" borderId="255" xfId="15" applyFont="1" applyBorder="1" applyAlignment="1">
      <alignment vertical="center"/>
    </xf>
    <xf numFmtId="41" fontId="170" fillId="2" borderId="177" xfId="15" applyFont="1" applyFill="1" applyBorder="1" applyAlignment="1">
      <alignment horizontal="center" vertical="center"/>
    </xf>
    <xf numFmtId="41" fontId="170" fillId="2" borderId="178" xfId="15" applyFont="1" applyFill="1" applyBorder="1" applyAlignment="1">
      <alignment horizontal="center" vertical="center"/>
    </xf>
    <xf numFmtId="41" fontId="170" fillId="2" borderId="179" xfId="15" applyFont="1" applyFill="1" applyBorder="1" applyAlignment="1">
      <alignment horizontal="center" vertical="center"/>
    </xf>
    <xf numFmtId="0" fontId="68" fillId="0" borderId="143" xfId="15" quotePrefix="1" applyNumberFormat="1" applyFont="1" applyFill="1" applyBorder="1" applyAlignment="1">
      <alignment horizontal="center" vertical="center"/>
    </xf>
    <xf numFmtId="0" fontId="68" fillId="0" borderId="47" xfId="15" quotePrefix="1" applyNumberFormat="1" applyFont="1" applyFill="1" applyBorder="1" applyAlignment="1">
      <alignment horizontal="center" vertical="center"/>
    </xf>
    <xf numFmtId="0" fontId="68" fillId="0" borderId="93" xfId="15" quotePrefix="1" applyNumberFormat="1" applyFont="1" applyFill="1" applyBorder="1" applyAlignment="1">
      <alignment horizontal="center" vertical="center"/>
    </xf>
    <xf numFmtId="41" fontId="68" fillId="0" borderId="223" xfId="15" applyFont="1" applyFill="1" applyBorder="1" applyAlignment="1">
      <alignment horizontal="center" vertical="center" wrapText="1"/>
    </xf>
    <xf numFmtId="17" fontId="68" fillId="0" borderId="143" xfId="15" quotePrefix="1" applyNumberFormat="1" applyFont="1" applyFill="1" applyBorder="1" applyAlignment="1">
      <alignment horizontal="center" vertical="center" wrapText="1"/>
    </xf>
    <xf numFmtId="17" fontId="68" fillId="0" borderId="47" xfId="15" quotePrefix="1" applyNumberFormat="1" applyFont="1" applyFill="1" applyBorder="1" applyAlignment="1">
      <alignment horizontal="center" vertical="center" wrapText="1"/>
    </xf>
    <xf numFmtId="17" fontId="68" fillId="0" borderId="93" xfId="15" quotePrefix="1" applyNumberFormat="1" applyFont="1" applyFill="1" applyBorder="1" applyAlignment="1">
      <alignment horizontal="center" vertical="center" wrapText="1"/>
    </xf>
    <xf numFmtId="41" fontId="68" fillId="20" borderId="224" xfId="15" applyFont="1" applyFill="1" applyBorder="1" applyAlignment="1">
      <alignment horizontal="center" vertical="center" wrapText="1"/>
    </xf>
    <xf numFmtId="41" fontId="68" fillId="20" borderId="47" xfId="15" applyFont="1" applyFill="1" applyBorder="1" applyAlignment="1">
      <alignment horizontal="center" vertical="center" wrapText="1"/>
    </xf>
    <xf numFmtId="41" fontId="68" fillId="20" borderId="93" xfId="15" applyFont="1" applyFill="1" applyBorder="1" applyAlignment="1">
      <alignment horizontal="center" vertical="center" wrapText="1"/>
    </xf>
    <xf numFmtId="183" fontId="68" fillId="0" borderId="180" xfId="15" applyNumberFormat="1" applyFont="1" applyFill="1" applyBorder="1" applyAlignment="1">
      <alignment horizontal="center" vertical="center"/>
    </xf>
    <xf numFmtId="183" fontId="68" fillId="0" borderId="181" xfId="15" applyNumberFormat="1" applyFont="1" applyFill="1" applyBorder="1" applyAlignment="1">
      <alignment horizontal="center" vertical="center"/>
    </xf>
    <xf numFmtId="183" fontId="68" fillId="0" borderId="182" xfId="15" applyNumberFormat="1" applyFont="1" applyFill="1" applyBorder="1" applyAlignment="1">
      <alignment horizontal="center" vertical="center"/>
    </xf>
    <xf numFmtId="183" fontId="68" fillId="0" borderId="79" xfId="15" applyNumberFormat="1" applyFont="1" applyFill="1" applyBorder="1" applyAlignment="1">
      <alignment horizontal="center" vertical="center"/>
    </xf>
    <xf numFmtId="183" fontId="68" fillId="0" borderId="0" xfId="15" applyNumberFormat="1" applyFont="1" applyFill="1" applyBorder="1" applyAlignment="1">
      <alignment horizontal="center" vertical="center"/>
    </xf>
    <xf numFmtId="183" fontId="68" fillId="0" borderId="107" xfId="15" applyNumberFormat="1" applyFont="1" applyFill="1" applyBorder="1" applyAlignment="1">
      <alignment horizontal="center" vertical="center"/>
    </xf>
    <xf numFmtId="183" fontId="68" fillId="0" borderId="62" xfId="15" applyNumberFormat="1" applyFont="1" applyFill="1" applyBorder="1" applyAlignment="1">
      <alignment horizontal="center" vertical="center"/>
    </xf>
    <xf numFmtId="183" fontId="68" fillId="0" borderId="74" xfId="15" applyNumberFormat="1" applyFont="1" applyFill="1" applyBorder="1" applyAlignment="1">
      <alignment horizontal="center" vertical="center"/>
    </xf>
    <xf numFmtId="183" fontId="68" fillId="0" borderId="58" xfId="15" applyNumberFormat="1" applyFont="1" applyFill="1" applyBorder="1" applyAlignment="1">
      <alignment horizontal="center" vertical="center"/>
    </xf>
    <xf numFmtId="41" fontId="68" fillId="0" borderId="223" xfId="15" applyNumberFormat="1" applyFont="1" applyFill="1" applyBorder="1" applyAlignment="1">
      <alignment horizontal="right" vertical="center" wrapText="1"/>
    </xf>
    <xf numFmtId="41" fontId="68" fillId="0" borderId="15" xfId="15" applyNumberFormat="1" applyFont="1" applyFill="1" applyBorder="1" applyAlignment="1">
      <alignment horizontal="right" vertical="center" wrapText="1"/>
    </xf>
    <xf numFmtId="41" fontId="68" fillId="0" borderId="6" xfId="15" applyNumberFormat="1" applyFont="1" applyFill="1" applyBorder="1" applyAlignment="1">
      <alignment horizontal="right" vertical="center" wrapText="1"/>
    </xf>
    <xf numFmtId="0" fontId="68" fillId="0" borderId="143" xfId="15" applyNumberFormat="1" applyFont="1" applyFill="1" applyBorder="1" applyAlignment="1">
      <alignment horizontal="center" vertical="center"/>
    </xf>
    <xf numFmtId="0" fontId="68" fillId="0" borderId="47" xfId="15" applyNumberFormat="1" applyFont="1" applyFill="1" applyBorder="1" applyAlignment="1">
      <alignment horizontal="center" vertical="center"/>
    </xf>
    <xf numFmtId="0" fontId="68" fillId="0" borderId="93" xfId="15" applyNumberFormat="1" applyFont="1" applyFill="1" applyBorder="1" applyAlignment="1">
      <alignment horizontal="center" vertical="center"/>
    </xf>
    <xf numFmtId="1" fontId="68" fillId="20" borderId="15" xfId="15" applyNumberFormat="1" applyFont="1" applyFill="1" applyBorder="1" applyAlignment="1">
      <alignment horizontal="center" vertical="center" wrapText="1"/>
    </xf>
    <xf numFmtId="1" fontId="68" fillId="20" borderId="173" xfId="15" applyNumberFormat="1" applyFont="1" applyFill="1" applyBorder="1" applyAlignment="1">
      <alignment horizontal="center" vertical="center"/>
    </xf>
    <xf numFmtId="41" fontId="68" fillId="20" borderId="5" xfId="15" applyFont="1" applyFill="1" applyBorder="1" applyAlignment="1">
      <alignment horizontal="center" vertical="center"/>
    </xf>
    <xf numFmtId="41" fontId="68" fillId="20" borderId="15" xfId="15" applyFont="1" applyFill="1" applyBorder="1" applyAlignment="1">
      <alignment horizontal="center" vertical="center"/>
    </xf>
    <xf numFmtId="41" fontId="68" fillId="20" borderId="6" xfId="15" applyFont="1" applyFill="1" applyBorder="1" applyAlignment="1">
      <alignment horizontal="center" vertical="center"/>
    </xf>
    <xf numFmtId="41" fontId="68" fillId="20" borderId="15" xfId="15" applyFont="1" applyFill="1" applyBorder="1" applyAlignment="1">
      <alignment horizontal="center" vertical="center" wrapText="1"/>
    </xf>
    <xf numFmtId="0" fontId="68" fillId="0" borderId="176" xfId="0" applyFont="1" applyBorder="1" applyAlignment="1">
      <alignment horizontal="center" vertical="center"/>
    </xf>
    <xf numFmtId="0" fontId="68" fillId="0" borderId="173" xfId="0" applyFont="1" applyBorder="1" applyAlignment="1">
      <alignment horizontal="center" vertical="center"/>
    </xf>
    <xf numFmtId="0" fontId="68" fillId="0" borderId="174" xfId="0" applyFont="1" applyBorder="1" applyAlignment="1">
      <alignment horizontal="center" vertical="center"/>
    </xf>
    <xf numFmtId="0" fontId="68" fillId="0" borderId="151" xfId="0" applyFont="1" applyBorder="1" applyAlignment="1">
      <alignment horizontal="center" vertical="center"/>
    </xf>
    <xf numFmtId="0" fontId="68" fillId="0" borderId="143" xfId="0" applyNumberFormat="1" applyFont="1" applyFill="1" applyBorder="1" applyAlignment="1">
      <alignment horizontal="center" vertical="center" wrapText="1"/>
    </xf>
    <xf numFmtId="0" fontId="68" fillId="0" borderId="47" xfId="0" applyNumberFormat="1" applyFont="1" applyFill="1" applyBorder="1" applyAlignment="1">
      <alignment horizontal="center" vertical="center" wrapText="1"/>
    </xf>
    <xf numFmtId="0" fontId="68" fillId="0" borderId="93" xfId="0" applyNumberFormat="1" applyFont="1" applyFill="1" applyBorder="1" applyAlignment="1">
      <alignment horizontal="center" vertical="center" wrapText="1"/>
    </xf>
    <xf numFmtId="41" fontId="68" fillId="0" borderId="15" xfId="0" applyNumberFormat="1" applyFont="1" applyBorder="1" applyAlignment="1">
      <alignment horizontal="center" vertical="center" wrapText="1"/>
    </xf>
    <xf numFmtId="41" fontId="68" fillId="0" borderId="6" xfId="0" applyNumberFormat="1" applyFont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93" xfId="0" applyFont="1" applyBorder="1" applyAlignment="1">
      <alignment horizontal="center" vertical="center" wrapText="1"/>
    </xf>
    <xf numFmtId="41" fontId="68" fillId="0" borderId="2" xfId="15" applyNumberFormat="1" applyFont="1" applyFill="1" applyBorder="1" applyAlignment="1">
      <alignment horizontal="center" vertical="center"/>
    </xf>
    <xf numFmtId="1" fontId="68" fillId="0" borderId="2" xfId="15" applyNumberFormat="1" applyFont="1" applyFill="1" applyBorder="1" applyAlignment="1">
      <alignment horizontal="center" vertical="center" wrapText="1"/>
    </xf>
    <xf numFmtId="41" fontId="65" fillId="0" borderId="15" xfId="0" applyNumberFormat="1" applyFont="1" applyBorder="1" applyAlignment="1">
      <alignment horizontal="center" vertical="center"/>
    </xf>
    <xf numFmtId="41" fontId="65" fillId="0" borderId="6" xfId="0" applyNumberFormat="1" applyFont="1" applyBorder="1" applyAlignment="1">
      <alignment horizontal="center" vertical="center"/>
    </xf>
    <xf numFmtId="0" fontId="65" fillId="2" borderId="7" xfId="0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96" fillId="2" borderId="17" xfId="0" applyFont="1" applyFill="1" applyBorder="1" applyAlignment="1">
      <alignment horizontal="center" vertical="center" shrinkToFit="1"/>
    </xf>
    <xf numFmtId="0" fontId="96" fillId="2" borderId="1" xfId="0" applyFont="1" applyFill="1" applyBorder="1" applyAlignment="1">
      <alignment horizontal="center" vertical="center" shrinkToFit="1"/>
    </xf>
    <xf numFmtId="0" fontId="96" fillId="2" borderId="75" xfId="0" applyFont="1" applyFill="1" applyBorder="1" applyAlignment="1">
      <alignment horizontal="center" vertical="center" shrinkToFit="1"/>
    </xf>
    <xf numFmtId="0" fontId="95" fillId="2" borderId="16" xfId="0" applyFont="1" applyFill="1" applyBorder="1" applyAlignment="1">
      <alignment horizontal="center" vertical="center" wrapText="1" shrinkToFit="1"/>
    </xf>
    <xf numFmtId="0" fontId="95" fillId="2" borderId="36" xfId="0" applyFont="1" applyFill="1" applyBorder="1" applyAlignment="1">
      <alignment horizontal="center" vertical="center" shrinkToFit="1"/>
    </xf>
    <xf numFmtId="0" fontId="96" fillId="2" borderId="91" xfId="0" applyFont="1" applyFill="1" applyBorder="1" applyAlignment="1">
      <alignment horizontal="center" vertical="center" shrinkToFit="1"/>
    </xf>
    <xf numFmtId="0" fontId="96" fillId="2" borderId="102" xfId="0" applyFont="1" applyFill="1" applyBorder="1" applyAlignment="1">
      <alignment horizontal="center" vertical="center" shrinkToFit="1"/>
    </xf>
    <xf numFmtId="0" fontId="49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130" fillId="0" borderId="2" xfId="22" quotePrefix="1" applyFont="1" applyBorder="1" applyAlignment="1">
      <alignment horizontal="center" vertical="center" wrapText="1"/>
    </xf>
    <xf numFmtId="0" fontId="130" fillId="0" borderId="2" xfId="22" applyFont="1" applyBorder="1" applyAlignment="1">
      <alignment horizontal="center" vertical="center"/>
    </xf>
    <xf numFmtId="0" fontId="130" fillId="0" borderId="24" xfId="22" applyFont="1" applyBorder="1" applyAlignment="1">
      <alignment horizontal="center" vertical="center" wrapText="1"/>
    </xf>
    <xf numFmtId="0" fontId="130" fillId="0" borderId="24" xfId="22" applyFont="1" applyBorder="1" applyAlignment="1">
      <alignment horizontal="center" vertical="center"/>
    </xf>
    <xf numFmtId="0" fontId="130" fillId="0" borderId="29" xfId="22" applyFont="1" applyBorder="1" applyAlignment="1">
      <alignment horizontal="center" vertical="center"/>
    </xf>
    <xf numFmtId="0" fontId="130" fillId="0" borderId="75" xfId="22" applyFont="1" applyBorder="1" applyAlignment="1">
      <alignment horizontal="center" vertical="center"/>
    </xf>
    <xf numFmtId="0" fontId="130" fillId="0" borderId="17" xfId="22" applyFont="1" applyBorder="1" applyAlignment="1">
      <alignment horizontal="center" vertical="center"/>
    </xf>
    <xf numFmtId="0" fontId="130" fillId="0" borderId="19" xfId="22" applyFont="1" applyBorder="1" applyAlignment="1">
      <alignment horizontal="center" vertical="center"/>
    </xf>
    <xf numFmtId="0" fontId="130" fillId="0" borderId="19" xfId="22" applyFont="1" applyBorder="1" applyAlignment="1">
      <alignment horizontal="center" vertical="center" wrapText="1"/>
    </xf>
    <xf numFmtId="0" fontId="130" fillId="0" borderId="1" xfId="22" applyFont="1" applyBorder="1" applyAlignment="1">
      <alignment horizontal="center" vertical="center"/>
    </xf>
    <xf numFmtId="0" fontId="130" fillId="0" borderId="2" xfId="22" applyFont="1" applyBorder="1" applyAlignment="1">
      <alignment wrapText="1"/>
    </xf>
    <xf numFmtId="0" fontId="37" fillId="3" borderId="7" xfId="22" applyFill="1" applyBorder="1" applyAlignment="1">
      <alignment horizontal="center" vertical="center"/>
    </xf>
    <xf numFmtId="0" fontId="130" fillId="2" borderId="1" xfId="22" applyFont="1" applyFill="1" applyBorder="1" applyAlignment="1">
      <alignment wrapText="1"/>
    </xf>
    <xf numFmtId="0" fontId="130" fillId="2" borderId="2" xfId="22" applyFont="1" applyFill="1" applyBorder="1" applyAlignment="1">
      <alignment wrapText="1"/>
    </xf>
    <xf numFmtId="0" fontId="130" fillId="0" borderId="18" xfId="22" applyFont="1" applyBorder="1" applyAlignment="1">
      <alignment horizontal="center" vertical="center"/>
    </xf>
    <xf numFmtId="0" fontId="130" fillId="0" borderId="23" xfId="22" applyFont="1" applyBorder="1" applyAlignment="1">
      <alignment horizontal="center" vertical="center"/>
    </xf>
    <xf numFmtId="0" fontId="130" fillId="2" borderId="183" xfId="22" applyFont="1" applyFill="1" applyBorder="1" applyAlignment="1">
      <alignment horizontal="left" vertical="center" wrapText="1"/>
    </xf>
    <xf numFmtId="0" fontId="130" fillId="2" borderId="184" xfId="22" applyFont="1" applyFill="1" applyBorder="1" applyAlignment="1">
      <alignment horizontal="left" vertical="center" wrapText="1"/>
    </xf>
    <xf numFmtId="0" fontId="130" fillId="2" borderId="185" xfId="22" applyFont="1" applyFill="1" applyBorder="1" applyAlignment="1">
      <alignment horizontal="left" vertical="center" wrapText="1"/>
    </xf>
    <xf numFmtId="0" fontId="130" fillId="2" borderId="186" xfId="22" applyFont="1" applyFill="1" applyBorder="1" applyAlignment="1">
      <alignment horizontal="left" vertical="center" wrapText="1"/>
    </xf>
    <xf numFmtId="0" fontId="130" fillId="0" borderId="21" xfId="22" applyFont="1" applyBorder="1" applyAlignment="1">
      <alignment horizontal="center" vertical="center"/>
    </xf>
    <xf numFmtId="0" fontId="130" fillId="0" borderId="5" xfId="22" applyFont="1" applyBorder="1" applyAlignment="1">
      <alignment horizontal="center" vertical="center"/>
    </xf>
    <xf numFmtId="0" fontId="130" fillId="2" borderId="11" xfId="22" applyFont="1" applyFill="1" applyBorder="1" applyAlignment="1">
      <alignment horizontal="center" vertical="center"/>
    </xf>
    <xf numFmtId="0" fontId="130" fillId="2" borderId="7" xfId="22" applyFont="1" applyFill="1" applyBorder="1" applyAlignment="1">
      <alignment horizontal="center" vertical="center"/>
    </xf>
    <xf numFmtId="0" fontId="130" fillId="2" borderId="91" xfId="22" applyFont="1" applyFill="1" applyBorder="1" applyAlignment="1">
      <alignment horizontal="center" vertical="center"/>
    </xf>
    <xf numFmtId="0" fontId="130" fillId="2" borderId="75" xfId="22" applyFont="1" applyFill="1" applyBorder="1" applyAlignment="1">
      <alignment horizontal="center" vertical="center"/>
    </xf>
    <xf numFmtId="0" fontId="130" fillId="0" borderId="5" xfId="22" applyFont="1" applyBorder="1" applyAlignment="1">
      <alignment wrapText="1"/>
    </xf>
    <xf numFmtId="0" fontId="130" fillId="0" borderId="2" xfId="22" applyFont="1" applyBorder="1" applyAlignment="1">
      <alignment horizontal="left" vertical="center" wrapText="1"/>
    </xf>
    <xf numFmtId="0" fontId="100" fillId="34" borderId="60" xfId="0" applyFont="1" applyFill="1" applyBorder="1" applyAlignment="1">
      <alignment horizontal="center" vertical="center"/>
    </xf>
    <xf numFmtId="0" fontId="100" fillId="34" borderId="115" xfId="0" applyFont="1" applyFill="1" applyBorder="1" applyAlignment="1">
      <alignment horizontal="center" vertical="center"/>
    </xf>
    <xf numFmtId="0" fontId="100" fillId="34" borderId="37" xfId="0" applyFont="1" applyFill="1" applyBorder="1" applyAlignment="1">
      <alignment horizontal="center" vertical="center"/>
    </xf>
    <xf numFmtId="0" fontId="100" fillId="34" borderId="23" xfId="0" applyFont="1" applyFill="1" applyBorder="1" applyAlignment="1">
      <alignment horizontal="center" vertical="center"/>
    </xf>
    <xf numFmtId="0" fontId="100" fillId="34" borderId="3" xfId="0" applyFont="1" applyFill="1" applyBorder="1" applyAlignment="1">
      <alignment horizontal="center" vertical="center"/>
    </xf>
    <xf numFmtId="0" fontId="85" fillId="0" borderId="0" xfId="0" applyFont="1" applyFill="1" applyAlignment="1">
      <alignment horizontal="left" vertical="center"/>
    </xf>
    <xf numFmtId="0" fontId="105" fillId="0" borderId="0" xfId="0" applyFont="1" applyFill="1" applyAlignment="1">
      <alignment horizontal="left" vertical="center"/>
    </xf>
    <xf numFmtId="0" fontId="80" fillId="24" borderId="154" xfId="0" applyFont="1" applyFill="1" applyBorder="1" applyAlignment="1">
      <alignment horizontal="left" vertical="center" wrapText="1"/>
    </xf>
    <xf numFmtId="0" fontId="80" fillId="24" borderId="188" xfId="0" applyFont="1" applyFill="1" applyBorder="1" applyAlignment="1">
      <alignment horizontal="left" vertical="center" wrapText="1"/>
    </xf>
    <xf numFmtId="0" fontId="100" fillId="33" borderId="17" xfId="0" applyFont="1" applyFill="1" applyBorder="1" applyAlignment="1">
      <alignment horizontal="center" vertical="center"/>
    </xf>
    <xf numFmtId="0" fontId="100" fillId="33" borderId="1" xfId="0" applyFont="1" applyFill="1" applyBorder="1" applyAlignment="1">
      <alignment horizontal="center" vertical="center"/>
    </xf>
    <xf numFmtId="0" fontId="100" fillId="34" borderId="19" xfId="0" applyFont="1" applyFill="1" applyBorder="1" applyAlignment="1">
      <alignment horizontal="center" vertical="center"/>
    </xf>
    <xf numFmtId="0" fontId="100" fillId="33" borderId="2" xfId="0" applyFont="1" applyFill="1" applyBorder="1" applyAlignment="1">
      <alignment horizontal="center" vertical="center"/>
    </xf>
    <xf numFmtId="0" fontId="100" fillId="34" borderId="2" xfId="0" applyFont="1" applyFill="1" applyBorder="1" applyAlignment="1">
      <alignment horizontal="center" vertical="center"/>
    </xf>
    <xf numFmtId="0" fontId="91" fillId="20" borderId="104" xfId="0" applyFont="1" applyFill="1" applyBorder="1" applyAlignment="1">
      <alignment horizontal="center" vertical="center"/>
    </xf>
    <xf numFmtId="0" fontId="91" fillId="20" borderId="127" xfId="0" applyFont="1" applyFill="1" applyBorder="1" applyAlignment="1">
      <alignment horizontal="center" vertical="center"/>
    </xf>
    <xf numFmtId="0" fontId="87" fillId="26" borderId="101" xfId="0" applyFont="1" applyFill="1" applyBorder="1" applyAlignment="1">
      <alignment horizontal="center" vertical="center"/>
    </xf>
    <xf numFmtId="0" fontId="86" fillId="24" borderId="189" xfId="0" applyFont="1" applyFill="1" applyBorder="1" applyAlignment="1"/>
    <xf numFmtId="0" fontId="100" fillId="0" borderId="76" xfId="0" applyFont="1" applyBorder="1" applyAlignment="1">
      <alignment horizontal="center" vertical="center"/>
    </xf>
    <xf numFmtId="0" fontId="87" fillId="0" borderId="192" xfId="0" applyFont="1" applyBorder="1" applyAlignment="1">
      <alignment horizontal="center" vertical="center"/>
    </xf>
    <xf numFmtId="0" fontId="100" fillId="0" borderId="151" xfId="0" applyFont="1" applyBorder="1" applyAlignment="1">
      <alignment horizontal="center" vertical="center"/>
    </xf>
    <xf numFmtId="0" fontId="87" fillId="0" borderId="124" xfId="0" applyFont="1" applyBorder="1" applyAlignment="1">
      <alignment horizontal="center" vertical="center"/>
    </xf>
    <xf numFmtId="0" fontId="91" fillId="20" borderId="118" xfId="0" applyFont="1" applyFill="1" applyBorder="1" applyAlignment="1">
      <alignment horizontal="center" vertical="center"/>
    </xf>
    <xf numFmtId="0" fontId="100" fillId="0" borderId="63" xfId="0" applyFont="1" applyBorder="1" applyAlignment="1">
      <alignment horizontal="center" vertical="center"/>
    </xf>
    <xf numFmtId="0" fontId="100" fillId="0" borderId="34" xfId="0" applyFont="1" applyBorder="1" applyAlignment="1">
      <alignment horizontal="center" vertical="center"/>
    </xf>
    <xf numFmtId="0" fontId="100" fillId="0" borderId="64" xfId="0" applyFont="1" applyBorder="1" applyAlignment="1">
      <alignment horizontal="center" vertical="center"/>
    </xf>
    <xf numFmtId="0" fontId="100" fillId="0" borderId="193" xfId="0" applyFont="1" applyBorder="1" applyAlignment="1">
      <alignment horizontal="center" vertical="center"/>
    </xf>
    <xf numFmtId="0" fontId="87" fillId="26" borderId="190" xfId="0" applyFont="1" applyFill="1" applyBorder="1" applyAlignment="1">
      <alignment horizontal="center" vertical="center"/>
    </xf>
    <xf numFmtId="0" fontId="87" fillId="26" borderId="194" xfId="0" applyFont="1" applyFill="1" applyBorder="1" applyAlignment="1">
      <alignment horizontal="center" vertical="center"/>
    </xf>
    <xf numFmtId="0" fontId="100" fillId="0" borderId="172" xfId="0" applyFont="1" applyBorder="1" applyAlignment="1">
      <alignment horizontal="center" vertical="center" wrapText="1"/>
    </xf>
    <xf numFmtId="0" fontId="100" fillId="0" borderId="151" xfId="0" applyFont="1" applyBorder="1" applyAlignment="1">
      <alignment horizontal="center" vertical="center" wrapText="1"/>
    </xf>
    <xf numFmtId="0" fontId="91" fillId="20" borderId="102" xfId="0" applyFont="1" applyFill="1" applyBorder="1" applyAlignment="1">
      <alignment horizontal="center"/>
    </xf>
    <xf numFmtId="0" fontId="91" fillId="20" borderId="94" xfId="0" applyFont="1" applyFill="1" applyBorder="1" applyAlignment="1">
      <alignment horizontal="center"/>
    </xf>
    <xf numFmtId="0" fontId="91" fillId="20" borderId="30" xfId="0" applyFont="1" applyFill="1" applyBorder="1" applyAlignment="1">
      <alignment horizontal="center"/>
    </xf>
    <xf numFmtId="0" fontId="91" fillId="20" borderId="126" xfId="0" applyFont="1" applyFill="1" applyBorder="1" applyAlignment="1">
      <alignment horizontal="center"/>
    </xf>
    <xf numFmtId="0" fontId="87" fillId="0" borderId="176" xfId="0" applyFont="1" applyBorder="1" applyAlignment="1">
      <alignment horizontal="center" vertical="center"/>
    </xf>
    <xf numFmtId="0" fontId="100" fillId="2" borderId="190" xfId="0" applyFont="1" applyFill="1" applyBorder="1" applyAlignment="1">
      <alignment horizontal="center" vertical="center"/>
    </xf>
    <xf numFmtId="0" fontId="100" fillId="2" borderId="187" xfId="0" applyFont="1" applyFill="1" applyBorder="1" applyAlignment="1">
      <alignment horizontal="center" vertical="center"/>
    </xf>
    <xf numFmtId="0" fontId="127" fillId="0" borderId="128" xfId="0" applyFont="1" applyBorder="1" applyAlignment="1">
      <alignment horizontal="center" vertical="center"/>
    </xf>
    <xf numFmtId="0" fontId="127" fillId="0" borderId="141" xfId="0" applyFont="1" applyBorder="1" applyAlignment="1">
      <alignment horizontal="center" vertical="center"/>
    </xf>
    <xf numFmtId="0" fontId="127" fillId="0" borderId="63" xfId="0" applyFont="1" applyBorder="1" applyAlignment="1">
      <alignment horizontal="center" vertical="center"/>
    </xf>
    <xf numFmtId="0" fontId="127" fillId="0" borderId="115" xfId="0" applyFont="1" applyBorder="1" applyAlignment="1">
      <alignment horizontal="center" vertical="center"/>
    </xf>
    <xf numFmtId="0" fontId="127" fillId="0" borderId="64" xfId="0" applyFont="1" applyBorder="1" applyAlignment="1">
      <alignment horizontal="center" vertical="center"/>
    </xf>
    <xf numFmtId="0" fontId="127" fillId="0" borderId="191" xfId="0" applyFont="1" applyBorder="1" applyAlignment="1">
      <alignment horizontal="center" vertical="center"/>
    </xf>
    <xf numFmtId="0" fontId="98" fillId="34" borderId="198" xfId="0" applyFont="1" applyFill="1" applyBorder="1" applyAlignment="1">
      <alignment horizontal="center" vertical="center"/>
    </xf>
    <xf numFmtId="0" fontId="98" fillId="34" borderId="199" xfId="0" applyFont="1" applyFill="1" applyBorder="1" applyAlignment="1">
      <alignment horizontal="center" vertical="center"/>
    </xf>
    <xf numFmtId="0" fontId="98" fillId="24" borderId="168" xfId="0" applyFont="1" applyFill="1" applyBorder="1" applyAlignment="1">
      <alignment horizontal="center" vertical="center"/>
    </xf>
    <xf numFmtId="0" fontId="98" fillId="24" borderId="200" xfId="0" applyFont="1" applyFill="1" applyBorder="1" applyAlignment="1">
      <alignment horizontal="center" vertical="center"/>
    </xf>
    <xf numFmtId="0" fontId="91" fillId="0" borderId="40" xfId="0" applyFont="1" applyFill="1" applyBorder="1" applyAlignment="1">
      <alignment horizontal="center" vertical="center" wrapText="1"/>
    </xf>
    <xf numFmtId="0" fontId="91" fillId="0" borderId="211" xfId="0" applyFont="1" applyFill="1" applyBorder="1" applyAlignment="1">
      <alignment horizontal="center" vertical="center"/>
    </xf>
    <xf numFmtId="0" fontId="98" fillId="24" borderId="110" xfId="0" applyFont="1" applyFill="1" applyBorder="1" applyAlignment="1">
      <alignment horizontal="center" vertical="center"/>
    </xf>
    <xf numFmtId="0" fontId="98" fillId="24" borderId="120" xfId="0" applyFont="1" applyFill="1" applyBorder="1" applyAlignment="1">
      <alignment horizontal="center" vertical="center"/>
    </xf>
    <xf numFmtId="0" fontId="98" fillId="24" borderId="230" xfId="0" applyFont="1" applyFill="1" applyBorder="1" applyAlignment="1">
      <alignment horizontal="center" vertical="center"/>
    </xf>
    <xf numFmtId="0" fontId="98" fillId="24" borderId="80" xfId="0" applyFont="1" applyFill="1" applyBorder="1" applyAlignment="1">
      <alignment horizontal="center" vertical="center"/>
    </xf>
    <xf numFmtId="0" fontId="98" fillId="24" borderId="167" xfId="0" applyFont="1" applyFill="1" applyBorder="1" applyAlignment="1">
      <alignment horizontal="center" vertical="center"/>
    </xf>
    <xf numFmtId="0" fontId="98" fillId="24" borderId="169" xfId="0" applyFont="1" applyFill="1" applyBorder="1" applyAlignment="1">
      <alignment horizontal="center" vertical="center"/>
    </xf>
    <xf numFmtId="0" fontId="100" fillId="24" borderId="195" xfId="0" applyFont="1" applyFill="1" applyBorder="1" applyAlignment="1">
      <alignment horizontal="center" vertical="center"/>
    </xf>
    <xf numFmtId="0" fontId="100" fillId="24" borderId="196" xfId="0" applyFont="1" applyFill="1" applyBorder="1" applyAlignment="1">
      <alignment horizontal="center" vertical="center"/>
    </xf>
    <xf numFmtId="0" fontId="98" fillId="34" borderId="197" xfId="0" applyFont="1" applyFill="1" applyBorder="1" applyAlignment="1">
      <alignment horizontal="center" vertical="center"/>
    </xf>
    <xf numFmtId="0" fontId="98" fillId="34" borderId="32" xfId="0" applyFont="1" applyFill="1" applyBorder="1" applyAlignment="1">
      <alignment horizontal="center" vertical="center"/>
    </xf>
    <xf numFmtId="0" fontId="98" fillId="34" borderId="79" xfId="0" applyFont="1" applyFill="1" applyBorder="1" applyAlignment="1">
      <alignment horizontal="center" vertical="center"/>
    </xf>
    <xf numFmtId="0" fontId="98" fillId="34" borderId="10" xfId="0" applyFont="1" applyFill="1" applyBorder="1" applyAlignment="1">
      <alignment horizontal="center" vertical="center"/>
    </xf>
    <xf numFmtId="0" fontId="91" fillId="0" borderId="22" xfId="0" applyFont="1" applyFill="1" applyBorder="1" applyAlignment="1">
      <alignment horizontal="center" vertical="center"/>
    </xf>
    <xf numFmtId="0" fontId="91" fillId="0" borderId="219" xfId="0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center" vertical="center"/>
    </xf>
    <xf numFmtId="0" fontId="91" fillId="0" borderId="46" xfId="0" applyFont="1" applyFill="1" applyBorder="1" applyAlignment="1">
      <alignment horizontal="center" vertical="center"/>
    </xf>
    <xf numFmtId="0" fontId="100" fillId="24" borderId="101" xfId="0" applyFont="1" applyFill="1" applyBorder="1" applyAlignment="1">
      <alignment horizontal="center" vertical="center"/>
    </xf>
    <xf numFmtId="0" fontId="100" fillId="24" borderId="189" xfId="0" applyFont="1" applyFill="1" applyBorder="1" applyAlignment="1">
      <alignment horizontal="center" vertical="center"/>
    </xf>
    <xf numFmtId="0" fontId="91" fillId="0" borderId="7" xfId="0" applyFont="1" applyFill="1" applyBorder="1" applyAlignment="1">
      <alignment horizontal="center" vertical="center"/>
    </xf>
    <xf numFmtId="0" fontId="91" fillId="0" borderId="44" xfId="0" applyFont="1" applyFill="1" applyBorder="1" applyAlignment="1">
      <alignment horizontal="center" vertical="center"/>
    </xf>
    <xf numFmtId="0" fontId="91" fillId="0" borderId="7" xfId="0" applyFont="1" applyFill="1" applyBorder="1" applyAlignment="1">
      <alignment horizontal="center" vertical="center" wrapText="1"/>
    </xf>
    <xf numFmtId="0" fontId="91" fillId="0" borderId="6" xfId="0" applyFont="1" applyFill="1" applyBorder="1" applyAlignment="1">
      <alignment horizontal="center" vertical="center"/>
    </xf>
    <xf numFmtId="0" fontId="91" fillId="0" borderId="93" xfId="0" applyFont="1" applyFill="1" applyBorder="1" applyAlignment="1">
      <alignment horizontal="center" vertical="center"/>
    </xf>
    <xf numFmtId="0" fontId="98" fillId="34" borderId="119" xfId="0" applyFont="1" applyFill="1" applyBorder="1" applyAlignment="1">
      <alignment horizontal="center" vertical="center"/>
    </xf>
    <xf numFmtId="0" fontId="98" fillId="34" borderId="113" xfId="0" applyFont="1" applyFill="1" applyBorder="1" applyAlignment="1">
      <alignment horizontal="center" vertical="center"/>
    </xf>
    <xf numFmtId="0" fontId="98" fillId="34" borderId="250" xfId="0" applyFont="1" applyFill="1" applyBorder="1" applyAlignment="1">
      <alignment horizontal="center" vertical="center"/>
    </xf>
    <xf numFmtId="0" fontId="98" fillId="34" borderId="121" xfId="0" applyFont="1" applyFill="1" applyBorder="1" applyAlignment="1">
      <alignment horizontal="center" vertical="center"/>
    </xf>
    <xf numFmtId="0" fontId="127" fillId="3" borderId="203" xfId="0" applyFont="1" applyFill="1" applyBorder="1" applyAlignment="1">
      <alignment horizontal="center" vertical="center"/>
    </xf>
    <xf numFmtId="0" fontId="127" fillId="0" borderId="98" xfId="0" applyFont="1" applyBorder="1" applyAlignment="1"/>
    <xf numFmtId="0" fontId="119" fillId="2" borderId="102" xfId="2" applyNumberFormat="1" applyFont="1" applyFill="1" applyBorder="1" applyAlignment="1">
      <alignment horizontal="center" vertical="center"/>
    </xf>
    <xf numFmtId="49" fontId="119" fillId="2" borderId="94" xfId="2" applyNumberFormat="1" applyFont="1" applyFill="1" applyBorder="1" applyAlignment="1">
      <alignment horizontal="center" vertical="center"/>
    </xf>
    <xf numFmtId="0" fontId="119" fillId="0" borderId="30" xfId="0" applyNumberFormat="1" applyFont="1" applyBorder="1" applyAlignment="1">
      <alignment horizontal="center" vertical="center"/>
    </xf>
    <xf numFmtId="49" fontId="119" fillId="0" borderId="126" xfId="0" applyNumberFormat="1" applyFont="1" applyBorder="1" applyAlignment="1">
      <alignment horizontal="center" vertical="center"/>
    </xf>
    <xf numFmtId="0" fontId="119" fillId="0" borderId="126" xfId="0" applyNumberFormat="1" applyFont="1" applyBorder="1" applyAlignment="1">
      <alignment horizontal="center" vertical="center"/>
    </xf>
    <xf numFmtId="0" fontId="135" fillId="0" borderId="111" xfId="0" applyFont="1" applyFill="1" applyBorder="1" applyAlignment="1">
      <alignment horizontal="center" vertical="center"/>
    </xf>
    <xf numFmtId="0" fontId="119" fillId="0" borderId="31" xfId="0" applyNumberFormat="1" applyFont="1" applyBorder="1" applyAlignment="1">
      <alignment horizontal="center" vertical="center"/>
    </xf>
    <xf numFmtId="49" fontId="119" fillId="0" borderId="125" xfId="0" applyNumberFormat="1" applyFont="1" applyBorder="1" applyAlignment="1">
      <alignment horizontal="center" vertical="center"/>
    </xf>
    <xf numFmtId="188" fontId="119" fillId="0" borderId="30" xfId="0" applyNumberFormat="1" applyFont="1" applyBorder="1" applyAlignment="1">
      <alignment horizontal="center"/>
    </xf>
    <xf numFmtId="188" fontId="119" fillId="0" borderId="126" xfId="0" applyNumberFormat="1" applyFont="1" applyBorder="1" applyAlignment="1">
      <alignment horizontal="center"/>
    </xf>
    <xf numFmtId="0" fontId="119" fillId="0" borderId="31" xfId="0" applyFont="1" applyBorder="1" applyAlignment="1">
      <alignment horizontal="center" vertical="center"/>
    </xf>
    <xf numFmtId="0" fontId="119" fillId="0" borderId="125" xfId="0" applyFont="1" applyBorder="1" applyAlignment="1">
      <alignment horizontal="center" vertical="center"/>
    </xf>
    <xf numFmtId="0" fontId="119" fillId="2" borderId="94" xfId="2" applyNumberFormat="1" applyFont="1" applyFill="1" applyBorder="1" applyAlignment="1">
      <alignment horizontal="center" vertical="center"/>
    </xf>
    <xf numFmtId="0" fontId="135" fillId="0" borderId="111" xfId="0" applyFont="1" applyFill="1" applyBorder="1" applyAlignment="1">
      <alignment horizontal="center" vertical="center" wrapText="1"/>
    </xf>
    <xf numFmtId="0" fontId="135" fillId="0" borderId="202" xfId="0" applyFont="1" applyFill="1" applyBorder="1" applyAlignment="1">
      <alignment horizontal="center" vertical="center"/>
    </xf>
    <xf numFmtId="0" fontId="119" fillId="0" borderId="104" xfId="0" applyNumberFormat="1" applyFont="1" applyBorder="1" applyAlignment="1">
      <alignment horizontal="center" vertical="center"/>
    </xf>
    <xf numFmtId="49" fontId="119" fillId="0" borderId="127" xfId="0" applyNumberFormat="1" applyFont="1" applyBorder="1" applyAlignment="1">
      <alignment horizontal="center" vertical="center"/>
    </xf>
    <xf numFmtId="0" fontId="127" fillId="3" borderId="67" xfId="0" applyFont="1" applyFill="1" applyBorder="1" applyAlignment="1">
      <alignment horizontal="center" vertical="center"/>
    </xf>
    <xf numFmtId="0" fontId="127" fillId="3" borderId="66" xfId="0" applyFont="1" applyFill="1" applyBorder="1" applyAlignment="1">
      <alignment horizontal="center" vertical="center"/>
    </xf>
    <xf numFmtId="0" fontId="127" fillId="3" borderId="32" xfId="0" applyFont="1" applyFill="1" applyBorder="1" applyAlignment="1">
      <alignment horizontal="center" vertical="center"/>
    </xf>
    <xf numFmtId="0" fontId="127" fillId="3" borderId="84" xfId="0" applyFont="1" applyFill="1" applyBorder="1" applyAlignment="1">
      <alignment horizontal="center" vertical="center"/>
    </xf>
    <xf numFmtId="0" fontId="127" fillId="3" borderId="39" xfId="0" applyFont="1" applyFill="1" applyBorder="1" applyAlignment="1">
      <alignment horizontal="center" vertical="center"/>
    </xf>
    <xf numFmtId="0" fontId="127" fillId="3" borderId="129" xfId="0" applyFont="1" applyFill="1" applyBorder="1" applyAlignment="1">
      <alignment horizontal="center" vertical="center"/>
    </xf>
    <xf numFmtId="0" fontId="127" fillId="3" borderId="82" xfId="0" applyFont="1" applyFill="1" applyBorder="1" applyAlignment="1">
      <alignment horizontal="center" vertical="center" wrapText="1"/>
    </xf>
    <xf numFmtId="0" fontId="127" fillId="3" borderId="53" xfId="0" applyFont="1" applyFill="1" applyBorder="1" applyAlignment="1">
      <alignment horizontal="center" vertical="center" wrapText="1"/>
    </xf>
    <xf numFmtId="0" fontId="127" fillId="0" borderId="12" xfId="0" applyFont="1" applyBorder="1" applyAlignment="1">
      <alignment horizontal="center" vertical="center" wrapText="1"/>
    </xf>
    <xf numFmtId="0" fontId="135" fillId="0" borderId="12" xfId="0" applyFont="1" applyBorder="1" applyAlignment="1">
      <alignment vertical="center"/>
    </xf>
    <xf numFmtId="0" fontId="127" fillId="0" borderId="12" xfId="0" applyFont="1" applyBorder="1" applyAlignment="1">
      <alignment horizontal="center" vertical="center"/>
    </xf>
    <xf numFmtId="0" fontId="127" fillId="3" borderId="12" xfId="0" applyFont="1" applyFill="1" applyBorder="1" applyAlignment="1">
      <alignment horizontal="center" vertical="center"/>
    </xf>
    <xf numFmtId="0" fontId="100" fillId="2" borderId="204" xfId="0" applyFont="1" applyFill="1" applyBorder="1" applyAlignment="1">
      <alignment horizontal="left" vertical="center" wrapText="1"/>
    </xf>
    <xf numFmtId="0" fontId="100" fillId="2" borderId="205" xfId="0" applyFont="1" applyFill="1" applyBorder="1" applyAlignment="1">
      <alignment horizontal="left" vertical="center"/>
    </xf>
    <xf numFmtId="0" fontId="100" fillId="2" borderId="77" xfId="0" applyFont="1" applyFill="1" applyBorder="1" applyAlignment="1">
      <alignment horizontal="center" vertical="center"/>
    </xf>
    <xf numFmtId="0" fontId="100" fillId="2" borderId="33" xfId="0" applyFont="1" applyFill="1" applyBorder="1" applyAlignment="1">
      <alignment horizontal="center" vertical="center"/>
    </xf>
    <xf numFmtId="0" fontId="100" fillId="2" borderId="141" xfId="0" applyFont="1" applyFill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65" fillId="0" borderId="0" xfId="0" applyFont="1" applyBorder="1" applyAlignment="1">
      <alignment horizontal="center" vertical="center"/>
    </xf>
    <xf numFmtId="0" fontId="86" fillId="0" borderId="4" xfId="0" applyFont="1" applyBorder="1" applyAlignment="1">
      <alignment horizontal="center"/>
    </xf>
    <xf numFmtId="0" fontId="100" fillId="2" borderId="161" xfId="0" applyFont="1" applyFill="1" applyBorder="1" applyAlignment="1">
      <alignment horizontal="left" vertical="center" wrapText="1"/>
    </xf>
    <xf numFmtId="0" fontId="100" fillId="2" borderId="236" xfId="0" applyFont="1" applyFill="1" applyBorder="1" applyAlignment="1">
      <alignment horizontal="left" vertical="center" wrapText="1"/>
    </xf>
    <xf numFmtId="0" fontId="100" fillId="2" borderId="162" xfId="0" applyFont="1" applyFill="1" applyBorder="1" applyAlignment="1">
      <alignment horizontal="left" vertical="center" wrapText="1"/>
    </xf>
    <xf numFmtId="0" fontId="100" fillId="2" borderId="67" xfId="0" applyFont="1" applyFill="1" applyBorder="1" applyAlignment="1">
      <alignment horizontal="center" vertical="center"/>
    </xf>
    <xf numFmtId="0" fontId="100" fillId="2" borderId="66" xfId="0" applyFont="1" applyFill="1" applyBorder="1" applyAlignment="1">
      <alignment horizontal="center" vertical="center"/>
    </xf>
    <xf numFmtId="0" fontId="100" fillId="2" borderId="32" xfId="0" applyFont="1" applyFill="1" applyBorder="1" applyAlignment="1">
      <alignment horizontal="center" vertical="center"/>
    </xf>
    <xf numFmtId="0" fontId="87" fillId="2" borderId="208" xfId="0" applyFont="1" applyFill="1" applyBorder="1" applyAlignment="1">
      <alignment horizontal="center" vertical="center"/>
    </xf>
    <xf numFmtId="0" fontId="87" fillId="2" borderId="194" xfId="0" applyFont="1" applyFill="1" applyBorder="1" applyAlignment="1">
      <alignment horizontal="center" vertical="center"/>
    </xf>
    <xf numFmtId="0" fontId="100" fillId="2" borderId="208" xfId="0" applyFont="1" applyFill="1" applyBorder="1" applyAlignment="1">
      <alignment horizontal="center" vertical="center"/>
    </xf>
    <xf numFmtId="0" fontId="100" fillId="2" borderId="189" xfId="0" applyFont="1" applyFill="1" applyBorder="1" applyAlignment="1">
      <alignment horizontal="center" vertical="center"/>
    </xf>
    <xf numFmtId="0" fontId="100" fillId="2" borderId="206" xfId="0" applyFont="1" applyFill="1" applyBorder="1" applyAlignment="1">
      <alignment horizontal="left" vertical="center" wrapText="1"/>
    </xf>
    <xf numFmtId="0" fontId="98" fillId="0" borderId="207" xfId="0" applyFont="1" applyBorder="1"/>
    <xf numFmtId="0" fontId="100" fillId="2" borderId="167" xfId="0" applyFont="1" applyFill="1" applyBorder="1" applyAlignment="1">
      <alignment horizontal="center" vertical="center"/>
    </xf>
    <xf numFmtId="0" fontId="100" fillId="2" borderId="169" xfId="0" applyFont="1" applyFill="1" applyBorder="1" applyAlignment="1">
      <alignment horizontal="center" vertical="center"/>
    </xf>
    <xf numFmtId="0" fontId="100" fillId="2" borderId="168" xfId="0" applyFont="1" applyFill="1" applyBorder="1" applyAlignment="1">
      <alignment horizontal="center" vertical="center"/>
    </xf>
    <xf numFmtId="0" fontId="100" fillId="2" borderId="200" xfId="0" applyFont="1" applyFill="1" applyBorder="1" applyAlignment="1">
      <alignment horizontal="center" vertical="center"/>
    </xf>
    <xf numFmtId="0" fontId="100" fillId="2" borderId="207" xfId="0" applyFont="1" applyFill="1" applyBorder="1" applyAlignment="1">
      <alignment horizontal="left" vertical="center" wrapText="1"/>
    </xf>
    <xf numFmtId="0" fontId="158" fillId="0" borderId="67" xfId="26" applyFont="1" applyBorder="1" applyAlignment="1">
      <alignment horizontal="center" vertical="center"/>
    </xf>
    <xf numFmtId="0" fontId="158" fillId="0" borderId="66" xfId="26" applyFont="1" applyBorder="1" applyAlignment="1">
      <alignment horizontal="center" vertical="center"/>
    </xf>
    <xf numFmtId="0" fontId="158" fillId="0" borderId="32" xfId="26" applyFont="1" applyBorder="1" applyAlignment="1">
      <alignment horizontal="center" vertical="center"/>
    </xf>
    <xf numFmtId="0" fontId="159" fillId="0" borderId="67" xfId="26" applyFont="1" applyBorder="1" applyAlignment="1">
      <alignment horizontal="left" vertical="center"/>
    </xf>
    <xf numFmtId="0" fontId="159" fillId="0" borderId="66" xfId="26" applyFont="1" applyBorder="1" applyAlignment="1">
      <alignment horizontal="left" vertical="center"/>
    </xf>
    <xf numFmtId="0" fontId="159" fillId="0" borderId="32" xfId="26" applyFont="1" applyBorder="1" applyAlignment="1">
      <alignment horizontal="left" vertical="center"/>
    </xf>
    <xf numFmtId="0" fontId="182" fillId="0" borderId="12" xfId="17" applyFont="1" applyBorder="1" applyAlignment="1">
      <alignment horizontal="center" vertical="center"/>
    </xf>
    <xf numFmtId="0" fontId="182" fillId="0" borderId="0" xfId="17" applyFont="1" applyBorder="1" applyAlignment="1">
      <alignment horizontal="center" vertical="center"/>
    </xf>
    <xf numFmtId="0" fontId="184" fillId="0" borderId="0" xfId="17" applyFont="1"/>
    <xf numFmtId="0" fontId="100" fillId="24" borderId="12" xfId="17" applyFont="1" applyFill="1" applyBorder="1" applyAlignment="1">
      <alignment horizontal="center" vertical="center"/>
    </xf>
    <xf numFmtId="0" fontId="100" fillId="20" borderId="12" xfId="54802" applyFont="1" applyFill="1" applyBorder="1" applyAlignment="1">
      <alignment horizontal="center" vertical="center"/>
    </xf>
    <xf numFmtId="0" fontId="66" fillId="0" borderId="12" xfId="3919" applyFont="1" applyBorder="1" applyAlignment="1">
      <alignment vertical="center"/>
    </xf>
    <xf numFmtId="0" fontId="66" fillId="3" borderId="12" xfId="3919" applyFont="1" applyFill="1" applyBorder="1" applyAlignment="1">
      <alignment horizontal="center" vertical="center"/>
    </xf>
    <xf numFmtId="0" fontId="179" fillId="0" borderId="12" xfId="3919" applyFont="1" applyBorder="1" applyAlignment="1">
      <alignment vertical="center"/>
    </xf>
    <xf numFmtId="0" fontId="180" fillId="0" borderId="0" xfId="3919" applyFont="1">
      <alignment vertical="center"/>
    </xf>
    <xf numFmtId="0" fontId="180" fillId="0" borderId="0" xfId="3919" applyFont="1" applyAlignment="1">
      <alignment vertical="center" wrapText="1"/>
    </xf>
    <xf numFmtId="0" fontId="183" fillId="0" borderId="12" xfId="3919" applyFont="1" applyFill="1" applyBorder="1" applyAlignment="1">
      <alignment horizontal="center" vertical="center"/>
    </xf>
    <xf numFmtId="0" fontId="115" fillId="0" borderId="12" xfId="3919" applyFont="1" applyBorder="1" applyAlignment="1">
      <alignment horizontal="center"/>
    </xf>
    <xf numFmtId="0" fontId="180" fillId="0" borderId="10" xfId="3919" applyFont="1" applyBorder="1">
      <alignment vertical="center"/>
    </xf>
    <xf numFmtId="0" fontId="180" fillId="0" borderId="72" xfId="3919" applyFont="1" applyBorder="1">
      <alignment vertical="center"/>
    </xf>
    <xf numFmtId="0" fontId="55" fillId="2" borderId="12" xfId="3919" applyFont="1" applyFill="1" applyBorder="1" applyAlignment="1">
      <alignment horizontal="center" vertical="center"/>
    </xf>
    <xf numFmtId="0" fontId="48" fillId="0" borderId="12" xfId="3919" applyFont="1" applyBorder="1" applyAlignment="1">
      <alignment horizontal="center" vertical="center"/>
    </xf>
    <xf numFmtId="0" fontId="57" fillId="0" borderId="12" xfId="3919" applyFont="1" applyFill="1" applyBorder="1" applyAlignment="1">
      <alignment horizontal="center" vertical="center"/>
    </xf>
    <xf numFmtId="0" fontId="37" fillId="0" borderId="12" xfId="3919" applyFont="1" applyBorder="1" applyAlignment="1">
      <alignment horizontal="center"/>
    </xf>
    <xf numFmtId="0" fontId="179" fillId="0" borderId="12" xfId="17" applyFont="1" applyBorder="1" applyAlignment="1">
      <alignment horizontal="center" vertical="center"/>
    </xf>
    <xf numFmtId="0" fontId="66" fillId="0" borderId="12" xfId="17" applyFont="1" applyBorder="1" applyAlignment="1">
      <alignment horizontal="center" vertical="center"/>
    </xf>
    <xf numFmtId="0" fontId="179" fillId="19" borderId="12" xfId="17" applyFont="1" applyFill="1" applyBorder="1" applyAlignment="1">
      <alignment horizontal="center" vertical="center"/>
    </xf>
    <xf numFmtId="0" fontId="115" fillId="19" borderId="0" xfId="17" applyFont="1" applyFill="1"/>
    <xf numFmtId="0" fontId="179" fillId="0" borderId="0" xfId="17" applyFont="1" applyBorder="1" applyAlignment="1">
      <alignment horizontal="center" vertical="center"/>
    </xf>
    <xf numFmtId="0" fontId="66" fillId="0" borderId="0" xfId="17" applyFont="1" applyBorder="1" applyAlignment="1">
      <alignment horizontal="center" vertical="center"/>
    </xf>
    <xf numFmtId="0" fontId="66" fillId="0" borderId="129" xfId="17" applyFont="1" applyBorder="1" applyAlignment="1" applyProtection="1">
      <alignment horizontal="center" vertical="center"/>
    </xf>
    <xf numFmtId="0" fontId="83" fillId="7" borderId="67" xfId="17" applyFont="1" applyFill="1" applyBorder="1" applyAlignment="1">
      <alignment horizontal="center" vertical="center"/>
    </xf>
    <xf numFmtId="0" fontId="83" fillId="7" borderId="66" xfId="17" applyFont="1" applyFill="1" applyBorder="1" applyAlignment="1">
      <alignment horizontal="center" vertical="center"/>
    </xf>
    <xf numFmtId="0" fontId="83" fillId="7" borderId="32" xfId="17" applyFont="1" applyFill="1" applyBorder="1" applyAlignment="1">
      <alignment horizontal="center" vertical="center"/>
    </xf>
    <xf numFmtId="0" fontId="83" fillId="15" borderId="12" xfId="17" applyFont="1" applyFill="1" applyBorder="1" applyAlignment="1">
      <alignment horizontal="center" vertical="center" wrapText="1"/>
    </xf>
    <xf numFmtId="0" fontId="83" fillId="15" borderId="12" xfId="17" applyFont="1" applyFill="1" applyBorder="1" applyAlignment="1">
      <alignment horizontal="center" vertical="center"/>
    </xf>
    <xf numFmtId="0" fontId="83" fillId="18" borderId="12" xfId="17" applyFont="1" applyFill="1" applyBorder="1" applyAlignment="1">
      <alignment horizontal="center" vertical="center"/>
    </xf>
    <xf numFmtId="49" fontId="83" fillId="40" borderId="67" xfId="15" applyNumberFormat="1" applyFont="1" applyFill="1" applyBorder="1" applyAlignment="1">
      <alignment horizontal="center" vertical="center"/>
    </xf>
    <xf numFmtId="49" fontId="83" fillId="40" borderId="32" xfId="15" applyNumberFormat="1" applyFont="1" applyFill="1" applyBorder="1" applyAlignment="1">
      <alignment horizontal="center" vertical="center"/>
    </xf>
    <xf numFmtId="0" fontId="83" fillId="2" borderId="84" xfId="17" applyFont="1" applyFill="1" applyBorder="1" applyAlignment="1" applyProtection="1">
      <alignment horizontal="center" vertical="center"/>
    </xf>
    <xf numFmtId="0" fontId="83" fillId="2" borderId="129" xfId="17" applyFont="1" applyFill="1" applyBorder="1" applyAlignment="1" applyProtection="1">
      <alignment horizontal="center" vertical="center"/>
    </xf>
    <xf numFmtId="0" fontId="83" fillId="2" borderId="81" xfId="17" applyFont="1" applyFill="1" applyBorder="1" applyAlignment="1" applyProtection="1">
      <alignment horizontal="center" vertical="center"/>
    </xf>
    <xf numFmtId="0" fontId="83" fillId="2" borderId="130" xfId="17" applyFont="1" applyFill="1" applyBorder="1" applyAlignment="1" applyProtection="1">
      <alignment horizontal="center" vertical="center"/>
    </xf>
    <xf numFmtId="0" fontId="83" fillId="14" borderId="12" xfId="17" applyFont="1" applyFill="1" applyBorder="1" applyAlignment="1">
      <alignment horizontal="center" vertical="center" wrapText="1"/>
    </xf>
    <xf numFmtId="0" fontId="83" fillId="14" borderId="12" xfId="17" applyFont="1" applyFill="1" applyBorder="1" applyAlignment="1">
      <alignment horizontal="center" vertical="center"/>
    </xf>
  </cellXfs>
  <cellStyles count="54806">
    <cellStyle name="40% - 강조색5 2" xfId="54803"/>
    <cellStyle name="Normal" xfId="1"/>
    <cellStyle name="메모 2" xfId="54802"/>
    <cellStyle name="쉼표 [0]" xfId="2" builtinId="6"/>
    <cellStyle name="쉼표 [0] 10" xfId="1978"/>
    <cellStyle name="쉼표 [0] 11" xfId="3915"/>
    <cellStyle name="쉼표 [0] 12" xfId="54768"/>
    <cellStyle name="쉼표 [0] 13" xfId="54801"/>
    <cellStyle name="쉼표 [0] 2" xfId="3"/>
    <cellStyle name="쉼표 [0] 2 2" xfId="10"/>
    <cellStyle name="쉼표 [0] 2 2 2" xfId="54800"/>
    <cellStyle name="쉼표 [0] 2 3" xfId="15"/>
    <cellStyle name="쉼표 [0] 2 3 2" xfId="54799"/>
    <cellStyle name="쉼표 [0] 3" xfId="4"/>
    <cellStyle name="쉼표 [0] 3 2" xfId="11"/>
    <cellStyle name="쉼표 [0] 3 2 2" xfId="125"/>
    <cellStyle name="쉼표 [0] 3 3" xfId="16"/>
    <cellStyle name="쉼표 [0] 4" xfId="9"/>
    <cellStyle name="쉼표 [0] 4 2" xfId="120"/>
    <cellStyle name="쉼표 [0] 5" xfId="68"/>
    <cellStyle name="쉼표 [0] 6" xfId="272"/>
    <cellStyle name="쉼표 [0] 7" xfId="517"/>
    <cellStyle name="쉼표 [0] 8" xfId="1002"/>
    <cellStyle name="쉼표 [0] 9" xfId="1007"/>
    <cellStyle name="콤마 [0]_대전인구11" xfId="54795"/>
    <cellStyle name="콤마_대전인구11" xfId="54796"/>
    <cellStyle name="통화 [0] 2" xfId="17"/>
    <cellStyle name="통화 [0] 3" xfId="69"/>
    <cellStyle name="통화 [0] 4" xfId="273"/>
    <cellStyle name="통화 [0] 5" xfId="518"/>
    <cellStyle name="통화 [0] 6" xfId="1003"/>
    <cellStyle name="통화 [0] 7" xfId="1008"/>
    <cellStyle name="통화 [0] 8" xfId="1979"/>
    <cellStyle name="표준" xfId="0" builtinId="0"/>
    <cellStyle name="표준 10" xfId="66"/>
    <cellStyle name="표준 10 10" xfId="11991"/>
    <cellStyle name="표준 10 11" xfId="15862"/>
    <cellStyle name="표준 10 12" xfId="19733"/>
    <cellStyle name="표준 10 13" xfId="23604"/>
    <cellStyle name="표준 10 14" xfId="27475"/>
    <cellStyle name="표준 10 15" xfId="31346"/>
    <cellStyle name="표준 10 16" xfId="35217"/>
    <cellStyle name="표준 10 17" xfId="39088"/>
    <cellStyle name="표준 10 18" xfId="39329"/>
    <cellStyle name="표준 10 19" xfId="43200"/>
    <cellStyle name="표준 10 2" xfId="172"/>
    <cellStyle name="표준 10 2 10" xfId="19830"/>
    <cellStyle name="표준 10 2 11" xfId="23701"/>
    <cellStyle name="표준 10 2 12" xfId="27572"/>
    <cellStyle name="표준 10 2 13" xfId="31443"/>
    <cellStyle name="표준 10 2 14" xfId="35314"/>
    <cellStyle name="표준 10 2 15" xfId="39185"/>
    <cellStyle name="표준 10 2 16" xfId="39426"/>
    <cellStyle name="표준 10 2 17" xfId="43297"/>
    <cellStyle name="표준 10 2 18" xfId="47168"/>
    <cellStyle name="표준 10 2 19" xfId="51039"/>
    <cellStyle name="표준 10 2 2" xfId="417"/>
    <cellStyle name="표준 10 2 2 10" xfId="23943"/>
    <cellStyle name="표준 10 2 2 11" xfId="27814"/>
    <cellStyle name="표준 10 2 2 12" xfId="31685"/>
    <cellStyle name="표준 10 2 2 13" xfId="35556"/>
    <cellStyle name="표준 10 2 2 14" xfId="39668"/>
    <cellStyle name="표준 10 2 2 15" xfId="43539"/>
    <cellStyle name="표준 10 2 2 16" xfId="47410"/>
    <cellStyle name="표준 10 2 2 17" xfId="51281"/>
    <cellStyle name="표준 10 2 2 2" xfId="904"/>
    <cellStyle name="표준 10 2 2 2 10" xfId="28298"/>
    <cellStyle name="표준 10 2 2 2 11" xfId="32169"/>
    <cellStyle name="표준 10 2 2 2 12" xfId="36040"/>
    <cellStyle name="표준 10 2 2 2 13" xfId="40152"/>
    <cellStyle name="표준 10 2 2 2 14" xfId="44023"/>
    <cellStyle name="표준 10 2 2 2 15" xfId="47894"/>
    <cellStyle name="표준 10 2 2 2 16" xfId="51765"/>
    <cellStyle name="표준 10 2 2 2 2" xfId="1878"/>
    <cellStyle name="표준 10 2 2 2 2 10" xfId="33137"/>
    <cellStyle name="표준 10 2 2 2 2 11" xfId="37008"/>
    <cellStyle name="표준 10 2 2 2 2 12" xfId="41120"/>
    <cellStyle name="표준 10 2 2 2 2 13" xfId="44991"/>
    <cellStyle name="표준 10 2 2 2 2 14" xfId="48862"/>
    <cellStyle name="표준 10 2 2 2 2 15" xfId="52733"/>
    <cellStyle name="표준 10 2 2 2 2 2" xfId="3817"/>
    <cellStyle name="표준 10 2 2 2 2 2 10" xfId="38944"/>
    <cellStyle name="표준 10 2 2 2 2 2 11" xfId="43056"/>
    <cellStyle name="표준 10 2 2 2 2 2 12" xfId="46927"/>
    <cellStyle name="표준 10 2 2 2 2 2 13" xfId="50798"/>
    <cellStyle name="표준 10 2 2 2 2 2 14" xfId="54669"/>
    <cellStyle name="표준 10 2 2 2 2 2 2" xfId="7976"/>
    <cellStyle name="표준 10 2 2 2 2 2 3" xfId="11847"/>
    <cellStyle name="표준 10 2 2 2 2 2 4" xfId="15718"/>
    <cellStyle name="표준 10 2 2 2 2 2 5" xfId="19589"/>
    <cellStyle name="표준 10 2 2 2 2 2 6" xfId="23460"/>
    <cellStyle name="표준 10 2 2 2 2 2 7" xfId="27331"/>
    <cellStyle name="표준 10 2 2 2 2 2 8" xfId="31202"/>
    <cellStyle name="표준 10 2 2 2 2 2 9" xfId="35073"/>
    <cellStyle name="표준 10 2 2 2 2 3" xfId="6040"/>
    <cellStyle name="표준 10 2 2 2 2 4" xfId="9911"/>
    <cellStyle name="표준 10 2 2 2 2 5" xfId="13782"/>
    <cellStyle name="표준 10 2 2 2 2 6" xfId="17653"/>
    <cellStyle name="표준 10 2 2 2 2 7" xfId="21524"/>
    <cellStyle name="표준 10 2 2 2 2 8" xfId="25395"/>
    <cellStyle name="표준 10 2 2 2 2 9" xfId="29266"/>
    <cellStyle name="표준 10 2 2 2 3" xfId="2849"/>
    <cellStyle name="표준 10 2 2 2 3 10" xfId="37976"/>
    <cellStyle name="표준 10 2 2 2 3 11" xfId="42088"/>
    <cellStyle name="표준 10 2 2 2 3 12" xfId="45959"/>
    <cellStyle name="표준 10 2 2 2 3 13" xfId="49830"/>
    <cellStyle name="표준 10 2 2 2 3 14" xfId="53701"/>
    <cellStyle name="표준 10 2 2 2 3 2" xfId="7008"/>
    <cellStyle name="표준 10 2 2 2 3 3" xfId="10879"/>
    <cellStyle name="표준 10 2 2 2 3 4" xfId="14750"/>
    <cellStyle name="표준 10 2 2 2 3 5" xfId="18621"/>
    <cellStyle name="표준 10 2 2 2 3 6" xfId="22492"/>
    <cellStyle name="표준 10 2 2 2 3 7" xfId="26363"/>
    <cellStyle name="표준 10 2 2 2 3 8" xfId="30234"/>
    <cellStyle name="표준 10 2 2 2 3 9" xfId="34105"/>
    <cellStyle name="표준 10 2 2 2 4" xfId="5072"/>
    <cellStyle name="표준 10 2 2 2 5" xfId="8943"/>
    <cellStyle name="표준 10 2 2 2 6" xfId="12814"/>
    <cellStyle name="표준 10 2 2 2 7" xfId="16685"/>
    <cellStyle name="표준 10 2 2 2 8" xfId="20556"/>
    <cellStyle name="표준 10 2 2 2 9" xfId="24427"/>
    <cellStyle name="표준 10 2 2 3" xfId="1394"/>
    <cellStyle name="표준 10 2 2 3 10" xfId="32653"/>
    <cellStyle name="표준 10 2 2 3 11" xfId="36524"/>
    <cellStyle name="표준 10 2 2 3 12" xfId="40636"/>
    <cellStyle name="표준 10 2 2 3 13" xfId="44507"/>
    <cellStyle name="표준 10 2 2 3 14" xfId="48378"/>
    <cellStyle name="표준 10 2 2 3 15" xfId="52249"/>
    <cellStyle name="표준 10 2 2 3 2" xfId="3333"/>
    <cellStyle name="표준 10 2 2 3 2 10" xfId="38460"/>
    <cellStyle name="표준 10 2 2 3 2 11" xfId="42572"/>
    <cellStyle name="표준 10 2 2 3 2 12" xfId="46443"/>
    <cellStyle name="표준 10 2 2 3 2 13" xfId="50314"/>
    <cellStyle name="표준 10 2 2 3 2 14" xfId="54185"/>
    <cellStyle name="표준 10 2 2 3 2 2" xfId="7492"/>
    <cellStyle name="표준 10 2 2 3 2 3" xfId="11363"/>
    <cellStyle name="표준 10 2 2 3 2 4" xfId="15234"/>
    <cellStyle name="표준 10 2 2 3 2 5" xfId="19105"/>
    <cellStyle name="표준 10 2 2 3 2 6" xfId="22976"/>
    <cellStyle name="표준 10 2 2 3 2 7" xfId="26847"/>
    <cellStyle name="표준 10 2 2 3 2 8" xfId="30718"/>
    <cellStyle name="표준 10 2 2 3 2 9" xfId="34589"/>
    <cellStyle name="표준 10 2 2 3 3" xfId="5556"/>
    <cellStyle name="표준 10 2 2 3 4" xfId="9427"/>
    <cellStyle name="표준 10 2 2 3 5" xfId="13298"/>
    <cellStyle name="표준 10 2 2 3 6" xfId="17169"/>
    <cellStyle name="표준 10 2 2 3 7" xfId="21040"/>
    <cellStyle name="표준 10 2 2 3 8" xfId="24911"/>
    <cellStyle name="표준 10 2 2 3 9" xfId="28782"/>
    <cellStyle name="표준 10 2 2 4" xfId="2365"/>
    <cellStyle name="표준 10 2 2 4 10" xfId="37492"/>
    <cellStyle name="표준 10 2 2 4 11" xfId="41604"/>
    <cellStyle name="표준 10 2 2 4 12" xfId="45475"/>
    <cellStyle name="표준 10 2 2 4 13" xfId="49346"/>
    <cellStyle name="표준 10 2 2 4 14" xfId="53217"/>
    <cellStyle name="표준 10 2 2 4 2" xfId="6524"/>
    <cellStyle name="표준 10 2 2 4 3" xfId="10395"/>
    <cellStyle name="표준 10 2 2 4 4" xfId="14266"/>
    <cellStyle name="표준 10 2 2 4 5" xfId="18137"/>
    <cellStyle name="표준 10 2 2 4 6" xfId="22008"/>
    <cellStyle name="표준 10 2 2 4 7" xfId="25879"/>
    <cellStyle name="표준 10 2 2 4 8" xfId="29750"/>
    <cellStyle name="표준 10 2 2 4 9" xfId="33621"/>
    <cellStyle name="표준 10 2 2 5" xfId="4588"/>
    <cellStyle name="표준 10 2 2 6" xfId="8459"/>
    <cellStyle name="표준 10 2 2 7" xfId="12330"/>
    <cellStyle name="표준 10 2 2 8" xfId="16201"/>
    <cellStyle name="표준 10 2 2 9" xfId="20072"/>
    <cellStyle name="표준 10 2 3" xfId="662"/>
    <cellStyle name="표준 10 2 3 10" xfId="28056"/>
    <cellStyle name="표준 10 2 3 11" xfId="31927"/>
    <cellStyle name="표준 10 2 3 12" xfId="35798"/>
    <cellStyle name="표준 10 2 3 13" xfId="39910"/>
    <cellStyle name="표준 10 2 3 14" xfId="43781"/>
    <cellStyle name="표준 10 2 3 15" xfId="47652"/>
    <cellStyle name="표준 10 2 3 16" xfId="51523"/>
    <cellStyle name="표준 10 2 3 2" xfId="1636"/>
    <cellStyle name="표준 10 2 3 2 10" xfId="32895"/>
    <cellStyle name="표준 10 2 3 2 11" xfId="36766"/>
    <cellStyle name="표준 10 2 3 2 12" xfId="40878"/>
    <cellStyle name="표준 10 2 3 2 13" xfId="44749"/>
    <cellStyle name="표준 10 2 3 2 14" xfId="48620"/>
    <cellStyle name="표준 10 2 3 2 15" xfId="52491"/>
    <cellStyle name="표준 10 2 3 2 2" xfId="3575"/>
    <cellStyle name="표준 10 2 3 2 2 10" xfId="38702"/>
    <cellStyle name="표준 10 2 3 2 2 11" xfId="42814"/>
    <cellStyle name="표준 10 2 3 2 2 12" xfId="46685"/>
    <cellStyle name="표준 10 2 3 2 2 13" xfId="50556"/>
    <cellStyle name="표준 10 2 3 2 2 14" xfId="54427"/>
    <cellStyle name="표준 10 2 3 2 2 2" xfId="7734"/>
    <cellStyle name="표준 10 2 3 2 2 3" xfId="11605"/>
    <cellStyle name="표준 10 2 3 2 2 4" xfId="15476"/>
    <cellStyle name="표준 10 2 3 2 2 5" xfId="19347"/>
    <cellStyle name="표준 10 2 3 2 2 6" xfId="23218"/>
    <cellStyle name="표준 10 2 3 2 2 7" xfId="27089"/>
    <cellStyle name="표준 10 2 3 2 2 8" xfId="30960"/>
    <cellStyle name="표준 10 2 3 2 2 9" xfId="34831"/>
    <cellStyle name="표준 10 2 3 2 3" xfId="5798"/>
    <cellStyle name="표준 10 2 3 2 4" xfId="9669"/>
    <cellStyle name="표준 10 2 3 2 5" xfId="13540"/>
    <cellStyle name="표준 10 2 3 2 6" xfId="17411"/>
    <cellStyle name="표준 10 2 3 2 7" xfId="21282"/>
    <cellStyle name="표준 10 2 3 2 8" xfId="25153"/>
    <cellStyle name="표준 10 2 3 2 9" xfId="29024"/>
    <cellStyle name="표준 10 2 3 3" xfId="2607"/>
    <cellStyle name="표준 10 2 3 3 10" xfId="37734"/>
    <cellStyle name="표준 10 2 3 3 11" xfId="41846"/>
    <cellStyle name="표준 10 2 3 3 12" xfId="45717"/>
    <cellStyle name="표준 10 2 3 3 13" xfId="49588"/>
    <cellStyle name="표준 10 2 3 3 14" xfId="53459"/>
    <cellStyle name="표준 10 2 3 3 2" xfId="6766"/>
    <cellStyle name="표준 10 2 3 3 3" xfId="10637"/>
    <cellStyle name="표준 10 2 3 3 4" xfId="14508"/>
    <cellStyle name="표준 10 2 3 3 5" xfId="18379"/>
    <cellStyle name="표준 10 2 3 3 6" xfId="22250"/>
    <cellStyle name="표준 10 2 3 3 7" xfId="26121"/>
    <cellStyle name="표준 10 2 3 3 8" xfId="29992"/>
    <cellStyle name="표준 10 2 3 3 9" xfId="33863"/>
    <cellStyle name="표준 10 2 3 4" xfId="4830"/>
    <cellStyle name="표준 10 2 3 5" xfId="8701"/>
    <cellStyle name="표준 10 2 3 6" xfId="12572"/>
    <cellStyle name="표준 10 2 3 7" xfId="16443"/>
    <cellStyle name="표준 10 2 3 8" xfId="20314"/>
    <cellStyle name="표준 10 2 3 9" xfId="24185"/>
    <cellStyle name="표준 10 2 4" xfId="1152"/>
    <cellStyle name="표준 10 2 4 10" xfId="32411"/>
    <cellStyle name="표준 10 2 4 11" xfId="36282"/>
    <cellStyle name="표준 10 2 4 12" xfId="40394"/>
    <cellStyle name="표준 10 2 4 13" xfId="44265"/>
    <cellStyle name="표준 10 2 4 14" xfId="48136"/>
    <cellStyle name="표준 10 2 4 15" xfId="52007"/>
    <cellStyle name="표준 10 2 4 2" xfId="3091"/>
    <cellStyle name="표준 10 2 4 2 10" xfId="38218"/>
    <cellStyle name="표준 10 2 4 2 11" xfId="42330"/>
    <cellStyle name="표준 10 2 4 2 12" xfId="46201"/>
    <cellStyle name="표준 10 2 4 2 13" xfId="50072"/>
    <cellStyle name="표준 10 2 4 2 14" xfId="53943"/>
    <cellStyle name="표준 10 2 4 2 2" xfId="7250"/>
    <cellStyle name="표준 10 2 4 2 3" xfId="11121"/>
    <cellStyle name="표준 10 2 4 2 4" xfId="14992"/>
    <cellStyle name="표준 10 2 4 2 5" xfId="18863"/>
    <cellStyle name="표준 10 2 4 2 6" xfId="22734"/>
    <cellStyle name="표준 10 2 4 2 7" xfId="26605"/>
    <cellStyle name="표준 10 2 4 2 8" xfId="30476"/>
    <cellStyle name="표준 10 2 4 2 9" xfId="34347"/>
    <cellStyle name="표준 10 2 4 3" xfId="5314"/>
    <cellStyle name="표준 10 2 4 4" xfId="9185"/>
    <cellStyle name="표준 10 2 4 5" xfId="13056"/>
    <cellStyle name="표준 10 2 4 6" xfId="16927"/>
    <cellStyle name="표준 10 2 4 7" xfId="20798"/>
    <cellStyle name="표준 10 2 4 8" xfId="24669"/>
    <cellStyle name="표준 10 2 4 9" xfId="28540"/>
    <cellStyle name="표준 10 2 5" xfId="2123"/>
    <cellStyle name="표준 10 2 5 10" xfId="37250"/>
    <cellStyle name="표준 10 2 5 11" xfId="41362"/>
    <cellStyle name="표준 10 2 5 12" xfId="45233"/>
    <cellStyle name="표준 10 2 5 13" xfId="49104"/>
    <cellStyle name="표준 10 2 5 14" xfId="52975"/>
    <cellStyle name="표준 10 2 5 2" xfId="6282"/>
    <cellStyle name="표준 10 2 5 3" xfId="10153"/>
    <cellStyle name="표준 10 2 5 4" xfId="14024"/>
    <cellStyle name="표준 10 2 5 5" xfId="17895"/>
    <cellStyle name="표준 10 2 5 6" xfId="21766"/>
    <cellStyle name="표준 10 2 5 7" xfId="25637"/>
    <cellStyle name="표준 10 2 5 8" xfId="29508"/>
    <cellStyle name="표준 10 2 5 9" xfId="33379"/>
    <cellStyle name="표준 10 2 6" xfId="4346"/>
    <cellStyle name="표준 10 2 7" xfId="8217"/>
    <cellStyle name="표준 10 2 8" xfId="12088"/>
    <cellStyle name="표준 10 2 9" xfId="15959"/>
    <cellStyle name="표준 10 20" xfId="47071"/>
    <cellStyle name="표준 10 21" xfId="50942"/>
    <cellStyle name="표준 10 22" xfId="54783"/>
    <cellStyle name="표준 10 3" xfId="320"/>
    <cellStyle name="표준 10 3 10" xfId="23846"/>
    <cellStyle name="표준 10 3 11" xfId="27717"/>
    <cellStyle name="표준 10 3 12" xfId="31588"/>
    <cellStyle name="표준 10 3 13" xfId="35459"/>
    <cellStyle name="표준 10 3 14" xfId="39571"/>
    <cellStyle name="표준 10 3 15" xfId="43442"/>
    <cellStyle name="표준 10 3 16" xfId="47313"/>
    <cellStyle name="표준 10 3 17" xfId="51184"/>
    <cellStyle name="표준 10 3 2" xfId="807"/>
    <cellStyle name="표준 10 3 2 10" xfId="28201"/>
    <cellStyle name="표준 10 3 2 11" xfId="32072"/>
    <cellStyle name="표준 10 3 2 12" xfId="35943"/>
    <cellStyle name="표준 10 3 2 13" xfId="40055"/>
    <cellStyle name="표준 10 3 2 14" xfId="43926"/>
    <cellStyle name="표준 10 3 2 15" xfId="47797"/>
    <cellStyle name="표준 10 3 2 16" xfId="51668"/>
    <cellStyle name="표준 10 3 2 2" xfId="1781"/>
    <cellStyle name="표준 10 3 2 2 10" xfId="33040"/>
    <cellStyle name="표준 10 3 2 2 11" xfId="36911"/>
    <cellStyle name="표준 10 3 2 2 12" xfId="41023"/>
    <cellStyle name="표준 10 3 2 2 13" xfId="44894"/>
    <cellStyle name="표준 10 3 2 2 14" xfId="48765"/>
    <cellStyle name="표준 10 3 2 2 15" xfId="52636"/>
    <cellStyle name="표준 10 3 2 2 2" xfId="3720"/>
    <cellStyle name="표준 10 3 2 2 2 10" xfId="38847"/>
    <cellStyle name="표준 10 3 2 2 2 11" xfId="42959"/>
    <cellStyle name="표준 10 3 2 2 2 12" xfId="46830"/>
    <cellStyle name="표준 10 3 2 2 2 13" xfId="50701"/>
    <cellStyle name="표준 10 3 2 2 2 14" xfId="54572"/>
    <cellStyle name="표준 10 3 2 2 2 2" xfId="7879"/>
    <cellStyle name="표준 10 3 2 2 2 3" xfId="11750"/>
    <cellStyle name="표준 10 3 2 2 2 4" xfId="15621"/>
    <cellStyle name="표준 10 3 2 2 2 5" xfId="19492"/>
    <cellStyle name="표준 10 3 2 2 2 6" xfId="23363"/>
    <cellStyle name="표준 10 3 2 2 2 7" xfId="27234"/>
    <cellStyle name="표준 10 3 2 2 2 8" xfId="31105"/>
    <cellStyle name="표준 10 3 2 2 2 9" xfId="34976"/>
    <cellStyle name="표준 10 3 2 2 3" xfId="5943"/>
    <cellStyle name="표준 10 3 2 2 4" xfId="9814"/>
    <cellStyle name="표준 10 3 2 2 5" xfId="13685"/>
    <cellStyle name="표준 10 3 2 2 6" xfId="17556"/>
    <cellStyle name="표준 10 3 2 2 7" xfId="21427"/>
    <cellStyle name="표준 10 3 2 2 8" xfId="25298"/>
    <cellStyle name="표준 10 3 2 2 9" xfId="29169"/>
    <cellStyle name="표준 10 3 2 3" xfId="2752"/>
    <cellStyle name="표준 10 3 2 3 10" xfId="37879"/>
    <cellStyle name="표준 10 3 2 3 11" xfId="41991"/>
    <cellStyle name="표준 10 3 2 3 12" xfId="45862"/>
    <cellStyle name="표준 10 3 2 3 13" xfId="49733"/>
    <cellStyle name="표준 10 3 2 3 14" xfId="53604"/>
    <cellStyle name="표준 10 3 2 3 2" xfId="6911"/>
    <cellStyle name="표준 10 3 2 3 3" xfId="10782"/>
    <cellStyle name="표준 10 3 2 3 4" xfId="14653"/>
    <cellStyle name="표준 10 3 2 3 5" xfId="18524"/>
    <cellStyle name="표준 10 3 2 3 6" xfId="22395"/>
    <cellStyle name="표준 10 3 2 3 7" xfId="26266"/>
    <cellStyle name="표준 10 3 2 3 8" xfId="30137"/>
    <cellStyle name="표준 10 3 2 3 9" xfId="34008"/>
    <cellStyle name="표준 10 3 2 4" xfId="4975"/>
    <cellStyle name="표준 10 3 2 5" xfId="8846"/>
    <cellStyle name="표준 10 3 2 6" xfId="12717"/>
    <cellStyle name="표준 10 3 2 7" xfId="16588"/>
    <cellStyle name="표준 10 3 2 8" xfId="20459"/>
    <cellStyle name="표준 10 3 2 9" xfId="24330"/>
    <cellStyle name="표준 10 3 3" xfId="1297"/>
    <cellStyle name="표준 10 3 3 10" xfId="32556"/>
    <cellStyle name="표준 10 3 3 11" xfId="36427"/>
    <cellStyle name="표준 10 3 3 12" xfId="40539"/>
    <cellStyle name="표준 10 3 3 13" xfId="44410"/>
    <cellStyle name="표준 10 3 3 14" xfId="48281"/>
    <cellStyle name="표준 10 3 3 15" xfId="52152"/>
    <cellStyle name="표준 10 3 3 2" xfId="3236"/>
    <cellStyle name="표준 10 3 3 2 10" xfId="38363"/>
    <cellStyle name="표준 10 3 3 2 11" xfId="42475"/>
    <cellStyle name="표준 10 3 3 2 12" xfId="46346"/>
    <cellStyle name="표준 10 3 3 2 13" xfId="50217"/>
    <cellStyle name="표준 10 3 3 2 14" xfId="54088"/>
    <cellStyle name="표준 10 3 3 2 2" xfId="7395"/>
    <cellStyle name="표준 10 3 3 2 3" xfId="11266"/>
    <cellStyle name="표준 10 3 3 2 4" xfId="15137"/>
    <cellStyle name="표준 10 3 3 2 5" xfId="19008"/>
    <cellStyle name="표준 10 3 3 2 6" xfId="22879"/>
    <cellStyle name="표준 10 3 3 2 7" xfId="26750"/>
    <cellStyle name="표준 10 3 3 2 8" xfId="30621"/>
    <cellStyle name="표준 10 3 3 2 9" xfId="34492"/>
    <cellStyle name="표준 10 3 3 3" xfId="5459"/>
    <cellStyle name="표준 10 3 3 4" xfId="9330"/>
    <cellStyle name="표준 10 3 3 5" xfId="13201"/>
    <cellStyle name="표준 10 3 3 6" xfId="17072"/>
    <cellStyle name="표준 10 3 3 7" xfId="20943"/>
    <cellStyle name="표준 10 3 3 8" xfId="24814"/>
    <cellStyle name="표준 10 3 3 9" xfId="28685"/>
    <cellStyle name="표준 10 3 4" xfId="2268"/>
    <cellStyle name="표준 10 3 4 10" xfId="37395"/>
    <cellStyle name="표준 10 3 4 11" xfId="41507"/>
    <cellStyle name="표준 10 3 4 12" xfId="45378"/>
    <cellStyle name="표준 10 3 4 13" xfId="49249"/>
    <cellStyle name="표준 10 3 4 14" xfId="53120"/>
    <cellStyle name="표준 10 3 4 2" xfId="6427"/>
    <cellStyle name="표준 10 3 4 3" xfId="10298"/>
    <cellStyle name="표준 10 3 4 4" xfId="14169"/>
    <cellStyle name="표준 10 3 4 5" xfId="18040"/>
    <cellStyle name="표준 10 3 4 6" xfId="21911"/>
    <cellStyle name="표준 10 3 4 7" xfId="25782"/>
    <cellStyle name="표준 10 3 4 8" xfId="29653"/>
    <cellStyle name="표준 10 3 4 9" xfId="33524"/>
    <cellStyle name="표준 10 3 5" xfId="4491"/>
    <cellStyle name="표준 10 3 6" xfId="8362"/>
    <cellStyle name="표준 10 3 7" xfId="12233"/>
    <cellStyle name="표준 10 3 8" xfId="16104"/>
    <cellStyle name="표준 10 3 9" xfId="19975"/>
    <cellStyle name="표준 10 4" xfId="565"/>
    <cellStyle name="표준 10 4 10" xfId="27959"/>
    <cellStyle name="표준 10 4 11" xfId="31830"/>
    <cellStyle name="표준 10 4 12" xfId="35701"/>
    <cellStyle name="표준 10 4 13" xfId="39813"/>
    <cellStyle name="표준 10 4 14" xfId="43684"/>
    <cellStyle name="표준 10 4 15" xfId="47555"/>
    <cellStyle name="표준 10 4 16" xfId="51426"/>
    <cellStyle name="표준 10 4 2" xfId="1539"/>
    <cellStyle name="표준 10 4 2 10" xfId="32798"/>
    <cellStyle name="표준 10 4 2 11" xfId="36669"/>
    <cellStyle name="표준 10 4 2 12" xfId="40781"/>
    <cellStyle name="표준 10 4 2 13" xfId="44652"/>
    <cellStyle name="표준 10 4 2 14" xfId="48523"/>
    <cellStyle name="표준 10 4 2 15" xfId="52394"/>
    <cellStyle name="표준 10 4 2 2" xfId="3478"/>
    <cellStyle name="표준 10 4 2 2 10" xfId="38605"/>
    <cellStyle name="표준 10 4 2 2 11" xfId="42717"/>
    <cellStyle name="표준 10 4 2 2 12" xfId="46588"/>
    <cellStyle name="표준 10 4 2 2 13" xfId="50459"/>
    <cellStyle name="표준 10 4 2 2 14" xfId="54330"/>
    <cellStyle name="표준 10 4 2 2 2" xfId="7637"/>
    <cellStyle name="표준 10 4 2 2 3" xfId="11508"/>
    <cellStyle name="표준 10 4 2 2 4" xfId="15379"/>
    <cellStyle name="표준 10 4 2 2 5" xfId="19250"/>
    <cellStyle name="표준 10 4 2 2 6" xfId="23121"/>
    <cellStyle name="표준 10 4 2 2 7" xfId="26992"/>
    <cellStyle name="표준 10 4 2 2 8" xfId="30863"/>
    <cellStyle name="표준 10 4 2 2 9" xfId="34734"/>
    <cellStyle name="표준 10 4 2 3" xfId="5701"/>
    <cellStyle name="표준 10 4 2 4" xfId="9572"/>
    <cellStyle name="표준 10 4 2 5" xfId="13443"/>
    <cellStyle name="표준 10 4 2 6" xfId="17314"/>
    <cellStyle name="표준 10 4 2 7" xfId="21185"/>
    <cellStyle name="표준 10 4 2 8" xfId="25056"/>
    <cellStyle name="표준 10 4 2 9" xfId="28927"/>
    <cellStyle name="표준 10 4 3" xfId="2510"/>
    <cellStyle name="표준 10 4 3 10" xfId="37637"/>
    <cellStyle name="표준 10 4 3 11" xfId="41749"/>
    <cellStyle name="표준 10 4 3 12" xfId="45620"/>
    <cellStyle name="표준 10 4 3 13" xfId="49491"/>
    <cellStyle name="표준 10 4 3 14" xfId="53362"/>
    <cellStyle name="표준 10 4 3 2" xfId="6669"/>
    <cellStyle name="표준 10 4 3 3" xfId="10540"/>
    <cellStyle name="표준 10 4 3 4" xfId="14411"/>
    <cellStyle name="표준 10 4 3 5" xfId="18282"/>
    <cellStyle name="표준 10 4 3 6" xfId="22153"/>
    <cellStyle name="표준 10 4 3 7" xfId="26024"/>
    <cellStyle name="표준 10 4 3 8" xfId="29895"/>
    <cellStyle name="표준 10 4 3 9" xfId="33766"/>
    <cellStyle name="표준 10 4 4" xfId="4733"/>
    <cellStyle name="표준 10 4 5" xfId="8604"/>
    <cellStyle name="표준 10 4 6" xfId="12475"/>
    <cellStyle name="표준 10 4 7" xfId="16346"/>
    <cellStyle name="표준 10 4 8" xfId="20217"/>
    <cellStyle name="표준 10 4 9" xfId="24088"/>
    <cellStyle name="표준 10 5" xfId="1055"/>
    <cellStyle name="표준 10 5 10" xfId="32314"/>
    <cellStyle name="표준 10 5 11" xfId="36185"/>
    <cellStyle name="표준 10 5 12" xfId="40297"/>
    <cellStyle name="표준 10 5 13" xfId="44168"/>
    <cellStyle name="표준 10 5 14" xfId="48039"/>
    <cellStyle name="표준 10 5 15" xfId="51910"/>
    <cellStyle name="표준 10 5 2" xfId="2994"/>
    <cellStyle name="표준 10 5 2 10" xfId="38121"/>
    <cellStyle name="표준 10 5 2 11" xfId="42233"/>
    <cellStyle name="표준 10 5 2 12" xfId="46104"/>
    <cellStyle name="표준 10 5 2 13" xfId="49975"/>
    <cellStyle name="표준 10 5 2 14" xfId="53846"/>
    <cellStyle name="표준 10 5 2 2" xfId="7153"/>
    <cellStyle name="표준 10 5 2 3" xfId="11024"/>
    <cellStyle name="표준 10 5 2 4" xfId="14895"/>
    <cellStyle name="표준 10 5 2 5" xfId="18766"/>
    <cellStyle name="표준 10 5 2 6" xfId="22637"/>
    <cellStyle name="표준 10 5 2 7" xfId="26508"/>
    <cellStyle name="표준 10 5 2 8" xfId="30379"/>
    <cellStyle name="표준 10 5 2 9" xfId="34250"/>
    <cellStyle name="표준 10 5 3" xfId="5217"/>
    <cellStyle name="표준 10 5 4" xfId="9088"/>
    <cellStyle name="표준 10 5 5" xfId="12959"/>
    <cellStyle name="표준 10 5 6" xfId="16830"/>
    <cellStyle name="표준 10 5 7" xfId="20701"/>
    <cellStyle name="표준 10 5 8" xfId="24572"/>
    <cellStyle name="표준 10 5 9" xfId="28443"/>
    <cellStyle name="표준 10 6" xfId="2026"/>
    <cellStyle name="표준 10 6 10" xfId="37153"/>
    <cellStyle name="표준 10 6 11" xfId="41265"/>
    <cellStyle name="표준 10 6 12" xfId="45136"/>
    <cellStyle name="표준 10 6 13" xfId="49007"/>
    <cellStyle name="표준 10 6 14" xfId="52878"/>
    <cellStyle name="표준 10 6 2" xfId="6185"/>
    <cellStyle name="표준 10 6 3" xfId="10056"/>
    <cellStyle name="표준 10 6 4" xfId="13927"/>
    <cellStyle name="표준 10 6 5" xfId="17798"/>
    <cellStyle name="표준 10 6 6" xfId="21669"/>
    <cellStyle name="표준 10 6 7" xfId="25540"/>
    <cellStyle name="표준 10 6 8" xfId="29411"/>
    <cellStyle name="표준 10 6 9" xfId="33282"/>
    <cellStyle name="표준 10 7" xfId="3916"/>
    <cellStyle name="표준 10 8" xfId="4249"/>
    <cellStyle name="표준 10 9" xfId="8120"/>
    <cellStyle name="표준 100" xfId="3917"/>
    <cellStyle name="표준 101" xfId="3918"/>
    <cellStyle name="표준 102" xfId="54767"/>
    <cellStyle name="표준 102 2" xfId="3919"/>
    <cellStyle name="표준 102 3" xfId="54770"/>
    <cellStyle name="표준 102 3 2" xfId="54797"/>
    <cellStyle name="표준 102 3 2 2" xfId="54804"/>
    <cellStyle name="표준 11" xfId="223"/>
    <cellStyle name="표준 11 10" xfId="16010"/>
    <cellStyle name="표준 11 11" xfId="19881"/>
    <cellStyle name="표준 11 12" xfId="23752"/>
    <cellStyle name="표준 11 13" xfId="27623"/>
    <cellStyle name="표준 11 14" xfId="31494"/>
    <cellStyle name="표준 11 15" xfId="35365"/>
    <cellStyle name="표준 11 16" xfId="39236"/>
    <cellStyle name="표준 11 17" xfId="39477"/>
    <cellStyle name="표준 11 18" xfId="43348"/>
    <cellStyle name="표준 11 19" xfId="47219"/>
    <cellStyle name="표준 11 2" xfId="468"/>
    <cellStyle name="표준 11 2 10" xfId="23994"/>
    <cellStyle name="표준 11 2 11" xfId="27865"/>
    <cellStyle name="표준 11 2 12" xfId="31736"/>
    <cellStyle name="표준 11 2 13" xfId="35607"/>
    <cellStyle name="표준 11 2 14" xfId="39719"/>
    <cellStyle name="표준 11 2 15" xfId="43590"/>
    <cellStyle name="표준 11 2 16" xfId="47461"/>
    <cellStyle name="표준 11 2 17" xfId="51332"/>
    <cellStyle name="표준 11 2 2" xfId="955"/>
    <cellStyle name="표준 11 2 2 10" xfId="28349"/>
    <cellStyle name="표준 11 2 2 11" xfId="32220"/>
    <cellStyle name="표준 11 2 2 12" xfId="36091"/>
    <cellStyle name="표준 11 2 2 13" xfId="40203"/>
    <cellStyle name="표준 11 2 2 14" xfId="44074"/>
    <cellStyle name="표준 11 2 2 15" xfId="47945"/>
    <cellStyle name="표준 11 2 2 16" xfId="51816"/>
    <cellStyle name="표준 11 2 2 2" xfId="1929"/>
    <cellStyle name="표준 11 2 2 2 10" xfId="33188"/>
    <cellStyle name="표준 11 2 2 2 11" xfId="37059"/>
    <cellStyle name="표준 11 2 2 2 12" xfId="41171"/>
    <cellStyle name="표준 11 2 2 2 13" xfId="45042"/>
    <cellStyle name="표준 11 2 2 2 14" xfId="48913"/>
    <cellStyle name="표준 11 2 2 2 15" xfId="52784"/>
    <cellStyle name="표준 11 2 2 2 2" xfId="3868"/>
    <cellStyle name="표준 11 2 2 2 2 10" xfId="38995"/>
    <cellStyle name="표준 11 2 2 2 2 11" xfId="43107"/>
    <cellStyle name="표준 11 2 2 2 2 12" xfId="46978"/>
    <cellStyle name="표준 11 2 2 2 2 13" xfId="50849"/>
    <cellStyle name="표준 11 2 2 2 2 14" xfId="54720"/>
    <cellStyle name="표준 11 2 2 2 2 2" xfId="8027"/>
    <cellStyle name="표준 11 2 2 2 2 3" xfId="11898"/>
    <cellStyle name="표준 11 2 2 2 2 4" xfId="15769"/>
    <cellStyle name="표준 11 2 2 2 2 5" xfId="19640"/>
    <cellStyle name="표준 11 2 2 2 2 6" xfId="23511"/>
    <cellStyle name="표준 11 2 2 2 2 7" xfId="27382"/>
    <cellStyle name="표준 11 2 2 2 2 8" xfId="31253"/>
    <cellStyle name="표준 11 2 2 2 2 9" xfId="35124"/>
    <cellStyle name="표준 11 2 2 2 3" xfId="6091"/>
    <cellStyle name="표준 11 2 2 2 4" xfId="9962"/>
    <cellStyle name="표준 11 2 2 2 5" xfId="13833"/>
    <cellStyle name="표준 11 2 2 2 6" xfId="17704"/>
    <cellStyle name="표준 11 2 2 2 7" xfId="21575"/>
    <cellStyle name="표준 11 2 2 2 8" xfId="25446"/>
    <cellStyle name="표준 11 2 2 2 9" xfId="29317"/>
    <cellStyle name="표준 11 2 2 3" xfId="2900"/>
    <cellStyle name="표준 11 2 2 3 10" xfId="38027"/>
    <cellStyle name="표준 11 2 2 3 11" xfId="42139"/>
    <cellStyle name="표준 11 2 2 3 12" xfId="46010"/>
    <cellStyle name="표준 11 2 2 3 13" xfId="49881"/>
    <cellStyle name="표준 11 2 2 3 14" xfId="53752"/>
    <cellStyle name="표준 11 2 2 3 2" xfId="7059"/>
    <cellStyle name="표준 11 2 2 3 3" xfId="10930"/>
    <cellStyle name="표준 11 2 2 3 4" xfId="14801"/>
    <cellStyle name="표준 11 2 2 3 5" xfId="18672"/>
    <cellStyle name="표준 11 2 2 3 6" xfId="22543"/>
    <cellStyle name="표준 11 2 2 3 7" xfId="26414"/>
    <cellStyle name="표준 11 2 2 3 8" xfId="30285"/>
    <cellStyle name="표준 11 2 2 3 9" xfId="34156"/>
    <cellStyle name="표준 11 2 2 4" xfId="5123"/>
    <cellStyle name="표준 11 2 2 5" xfId="8994"/>
    <cellStyle name="표준 11 2 2 6" xfId="12865"/>
    <cellStyle name="표준 11 2 2 7" xfId="16736"/>
    <cellStyle name="표준 11 2 2 8" xfId="20607"/>
    <cellStyle name="표준 11 2 2 9" xfId="24478"/>
    <cellStyle name="표준 11 2 3" xfId="1445"/>
    <cellStyle name="표준 11 2 3 10" xfId="32704"/>
    <cellStyle name="표준 11 2 3 11" xfId="36575"/>
    <cellStyle name="표준 11 2 3 12" xfId="40687"/>
    <cellStyle name="표준 11 2 3 13" xfId="44558"/>
    <cellStyle name="표준 11 2 3 14" xfId="48429"/>
    <cellStyle name="표준 11 2 3 15" xfId="52300"/>
    <cellStyle name="표준 11 2 3 2" xfId="3384"/>
    <cellStyle name="표준 11 2 3 2 10" xfId="38511"/>
    <cellStyle name="표준 11 2 3 2 11" xfId="42623"/>
    <cellStyle name="표준 11 2 3 2 12" xfId="46494"/>
    <cellStyle name="표준 11 2 3 2 13" xfId="50365"/>
    <cellStyle name="표준 11 2 3 2 14" xfId="54236"/>
    <cellStyle name="표준 11 2 3 2 2" xfId="7543"/>
    <cellStyle name="표준 11 2 3 2 3" xfId="11414"/>
    <cellStyle name="표준 11 2 3 2 4" xfId="15285"/>
    <cellStyle name="표준 11 2 3 2 5" xfId="19156"/>
    <cellStyle name="표준 11 2 3 2 6" xfId="23027"/>
    <cellStyle name="표준 11 2 3 2 7" xfId="26898"/>
    <cellStyle name="표준 11 2 3 2 8" xfId="30769"/>
    <cellStyle name="표준 11 2 3 2 9" xfId="34640"/>
    <cellStyle name="표준 11 2 3 3" xfId="5607"/>
    <cellStyle name="표준 11 2 3 4" xfId="9478"/>
    <cellStyle name="표준 11 2 3 5" xfId="13349"/>
    <cellStyle name="표준 11 2 3 6" xfId="17220"/>
    <cellStyle name="표준 11 2 3 7" xfId="21091"/>
    <cellStyle name="표준 11 2 3 8" xfId="24962"/>
    <cellStyle name="표준 11 2 3 9" xfId="28833"/>
    <cellStyle name="표준 11 2 4" xfId="2416"/>
    <cellStyle name="표준 11 2 4 10" xfId="37543"/>
    <cellStyle name="표준 11 2 4 11" xfId="41655"/>
    <cellStyle name="표준 11 2 4 12" xfId="45526"/>
    <cellStyle name="표준 11 2 4 13" xfId="49397"/>
    <cellStyle name="표준 11 2 4 14" xfId="53268"/>
    <cellStyle name="표준 11 2 4 2" xfId="6575"/>
    <cellStyle name="표준 11 2 4 3" xfId="10446"/>
    <cellStyle name="표준 11 2 4 4" xfId="14317"/>
    <cellStyle name="표준 11 2 4 5" xfId="18188"/>
    <cellStyle name="표준 11 2 4 6" xfId="22059"/>
    <cellStyle name="표준 11 2 4 7" xfId="25930"/>
    <cellStyle name="표준 11 2 4 8" xfId="29801"/>
    <cellStyle name="표준 11 2 4 9" xfId="33672"/>
    <cellStyle name="표준 11 2 5" xfId="4639"/>
    <cellStyle name="표준 11 2 6" xfId="8510"/>
    <cellStyle name="표준 11 2 7" xfId="12381"/>
    <cellStyle name="표준 11 2 8" xfId="16252"/>
    <cellStyle name="표준 11 2 9" xfId="20123"/>
    <cellStyle name="표준 11 20" xfId="51090"/>
    <cellStyle name="표준 11 21" xfId="54784"/>
    <cellStyle name="표준 11 3" xfId="713"/>
    <cellStyle name="표준 11 3 10" xfId="28107"/>
    <cellStyle name="표준 11 3 11" xfId="31978"/>
    <cellStyle name="표준 11 3 12" xfId="35849"/>
    <cellStyle name="표준 11 3 13" xfId="39961"/>
    <cellStyle name="표준 11 3 14" xfId="43832"/>
    <cellStyle name="표준 11 3 15" xfId="47703"/>
    <cellStyle name="표준 11 3 16" xfId="51574"/>
    <cellStyle name="표준 11 3 2" xfId="1687"/>
    <cellStyle name="표준 11 3 2 10" xfId="32946"/>
    <cellStyle name="표준 11 3 2 11" xfId="36817"/>
    <cellStyle name="표준 11 3 2 12" xfId="40929"/>
    <cellStyle name="표준 11 3 2 13" xfId="44800"/>
    <cellStyle name="표준 11 3 2 14" xfId="48671"/>
    <cellStyle name="표준 11 3 2 15" xfId="52542"/>
    <cellStyle name="표준 11 3 2 2" xfId="3626"/>
    <cellStyle name="표준 11 3 2 2 10" xfId="38753"/>
    <cellStyle name="표준 11 3 2 2 11" xfId="42865"/>
    <cellStyle name="표준 11 3 2 2 12" xfId="46736"/>
    <cellStyle name="표준 11 3 2 2 13" xfId="50607"/>
    <cellStyle name="표준 11 3 2 2 14" xfId="54478"/>
    <cellStyle name="표준 11 3 2 2 2" xfId="7785"/>
    <cellStyle name="표준 11 3 2 2 3" xfId="11656"/>
    <cellStyle name="표준 11 3 2 2 4" xfId="15527"/>
    <cellStyle name="표준 11 3 2 2 5" xfId="19398"/>
    <cellStyle name="표준 11 3 2 2 6" xfId="23269"/>
    <cellStyle name="표준 11 3 2 2 7" xfId="27140"/>
    <cellStyle name="표준 11 3 2 2 8" xfId="31011"/>
    <cellStyle name="표준 11 3 2 2 9" xfId="34882"/>
    <cellStyle name="표준 11 3 2 3" xfId="5849"/>
    <cellStyle name="표준 11 3 2 4" xfId="9720"/>
    <cellStyle name="표준 11 3 2 5" xfId="13591"/>
    <cellStyle name="표준 11 3 2 6" xfId="17462"/>
    <cellStyle name="표준 11 3 2 7" xfId="21333"/>
    <cellStyle name="표준 11 3 2 8" xfId="25204"/>
    <cellStyle name="표준 11 3 2 9" xfId="29075"/>
    <cellStyle name="표준 11 3 3" xfId="2658"/>
    <cellStyle name="표준 11 3 3 10" xfId="37785"/>
    <cellStyle name="표준 11 3 3 11" xfId="41897"/>
    <cellStyle name="표준 11 3 3 12" xfId="45768"/>
    <cellStyle name="표준 11 3 3 13" xfId="49639"/>
    <cellStyle name="표준 11 3 3 14" xfId="53510"/>
    <cellStyle name="표준 11 3 3 2" xfId="6817"/>
    <cellStyle name="표준 11 3 3 3" xfId="10688"/>
    <cellStyle name="표준 11 3 3 4" xfId="14559"/>
    <cellStyle name="표준 11 3 3 5" xfId="18430"/>
    <cellStyle name="표준 11 3 3 6" xfId="22301"/>
    <cellStyle name="표준 11 3 3 7" xfId="26172"/>
    <cellStyle name="표준 11 3 3 8" xfId="30043"/>
    <cellStyle name="표준 11 3 3 9" xfId="33914"/>
    <cellStyle name="표준 11 3 4" xfId="4881"/>
    <cellStyle name="표준 11 3 5" xfId="8752"/>
    <cellStyle name="표준 11 3 6" xfId="12623"/>
    <cellStyle name="표준 11 3 7" xfId="16494"/>
    <cellStyle name="표준 11 3 8" xfId="20365"/>
    <cellStyle name="표준 11 3 9" xfId="24236"/>
    <cellStyle name="표준 11 4" xfId="1203"/>
    <cellStyle name="표준 11 4 10" xfId="32462"/>
    <cellStyle name="표준 11 4 11" xfId="36333"/>
    <cellStyle name="표준 11 4 12" xfId="40445"/>
    <cellStyle name="표준 11 4 13" xfId="44316"/>
    <cellStyle name="표준 11 4 14" xfId="48187"/>
    <cellStyle name="표준 11 4 15" xfId="52058"/>
    <cellStyle name="표준 11 4 2" xfId="3142"/>
    <cellStyle name="표준 11 4 2 10" xfId="38269"/>
    <cellStyle name="표준 11 4 2 11" xfId="42381"/>
    <cellStyle name="표준 11 4 2 12" xfId="46252"/>
    <cellStyle name="표준 11 4 2 13" xfId="50123"/>
    <cellStyle name="표준 11 4 2 14" xfId="53994"/>
    <cellStyle name="표준 11 4 2 2" xfId="7301"/>
    <cellStyle name="표준 11 4 2 3" xfId="11172"/>
    <cellStyle name="표준 11 4 2 4" xfId="15043"/>
    <cellStyle name="표준 11 4 2 5" xfId="18914"/>
    <cellStyle name="표준 11 4 2 6" xfId="22785"/>
    <cellStyle name="표준 11 4 2 7" xfId="26656"/>
    <cellStyle name="표준 11 4 2 8" xfId="30527"/>
    <cellStyle name="표준 11 4 2 9" xfId="34398"/>
    <cellStyle name="표준 11 4 3" xfId="5365"/>
    <cellStyle name="표준 11 4 4" xfId="9236"/>
    <cellStyle name="표준 11 4 5" xfId="13107"/>
    <cellStyle name="표준 11 4 6" xfId="16978"/>
    <cellStyle name="표준 11 4 7" xfId="20849"/>
    <cellStyle name="표준 11 4 8" xfId="24720"/>
    <cellStyle name="표준 11 4 9" xfId="28591"/>
    <cellStyle name="표준 11 5" xfId="2174"/>
    <cellStyle name="표준 11 5 10" xfId="37301"/>
    <cellStyle name="표준 11 5 11" xfId="41413"/>
    <cellStyle name="표준 11 5 12" xfId="45284"/>
    <cellStyle name="표준 11 5 13" xfId="49155"/>
    <cellStyle name="표준 11 5 14" xfId="53026"/>
    <cellStyle name="표준 11 5 2" xfId="6333"/>
    <cellStyle name="표준 11 5 3" xfId="10204"/>
    <cellStyle name="표준 11 5 4" xfId="14075"/>
    <cellStyle name="표준 11 5 5" xfId="17946"/>
    <cellStyle name="표준 11 5 6" xfId="21817"/>
    <cellStyle name="표준 11 5 7" xfId="25688"/>
    <cellStyle name="표준 11 5 8" xfId="29559"/>
    <cellStyle name="표준 11 5 9" xfId="33430"/>
    <cellStyle name="표준 11 6" xfId="3920"/>
    <cellStyle name="표준 11 7" xfId="4397"/>
    <cellStyle name="표준 11 8" xfId="8268"/>
    <cellStyle name="표준 11 9" xfId="12139"/>
    <cellStyle name="표준 117" xfId="3921"/>
    <cellStyle name="표준 118" xfId="3922"/>
    <cellStyle name="표준 119" xfId="3923"/>
    <cellStyle name="표준 12" xfId="271"/>
    <cellStyle name="표준 12 2" xfId="3924"/>
    <cellStyle name="표준 12 2 2" xfId="54773"/>
    <cellStyle name="표준 12 3" xfId="54774"/>
    <cellStyle name="표준 12 4" xfId="54775"/>
    <cellStyle name="표준 12 5" xfId="54779"/>
    <cellStyle name="표준 12 6" xfId="54785"/>
    <cellStyle name="표준 12 7" xfId="54771"/>
    <cellStyle name="표준 12_4_3 서구" xfId="54791"/>
    <cellStyle name="표준 13" xfId="270"/>
    <cellStyle name="표준 13 10" xfId="19928"/>
    <cellStyle name="표준 13 11" xfId="23799"/>
    <cellStyle name="표준 13 12" xfId="27670"/>
    <cellStyle name="표준 13 13" xfId="31541"/>
    <cellStyle name="표준 13 14" xfId="35412"/>
    <cellStyle name="표준 13 15" xfId="39524"/>
    <cellStyle name="표준 13 16" xfId="43395"/>
    <cellStyle name="표준 13 17" xfId="47266"/>
    <cellStyle name="표준 13 18" xfId="51137"/>
    <cellStyle name="표준 13 19" xfId="54786"/>
    <cellStyle name="표준 13 2" xfId="760"/>
    <cellStyle name="표준 13 2 10" xfId="28154"/>
    <cellStyle name="표준 13 2 11" xfId="32025"/>
    <cellStyle name="표준 13 2 12" xfId="35896"/>
    <cellStyle name="표준 13 2 13" xfId="40008"/>
    <cellStyle name="표준 13 2 14" xfId="43879"/>
    <cellStyle name="표준 13 2 15" xfId="47750"/>
    <cellStyle name="표준 13 2 16" xfId="51621"/>
    <cellStyle name="표준 13 2 2" xfId="1734"/>
    <cellStyle name="표준 13 2 2 10" xfId="32993"/>
    <cellStyle name="표준 13 2 2 11" xfId="36864"/>
    <cellStyle name="표준 13 2 2 12" xfId="40976"/>
    <cellStyle name="표준 13 2 2 13" xfId="44847"/>
    <cellStyle name="표준 13 2 2 14" xfId="48718"/>
    <cellStyle name="표준 13 2 2 15" xfId="52589"/>
    <cellStyle name="표준 13 2 2 2" xfId="3673"/>
    <cellStyle name="표준 13 2 2 2 10" xfId="38800"/>
    <cellStyle name="표준 13 2 2 2 11" xfId="42912"/>
    <cellStyle name="표준 13 2 2 2 12" xfId="46783"/>
    <cellStyle name="표준 13 2 2 2 13" xfId="50654"/>
    <cellStyle name="표준 13 2 2 2 14" xfId="54525"/>
    <cellStyle name="표준 13 2 2 2 2" xfId="7832"/>
    <cellStyle name="표준 13 2 2 2 3" xfId="11703"/>
    <cellStyle name="표준 13 2 2 2 4" xfId="15574"/>
    <cellStyle name="표준 13 2 2 2 5" xfId="19445"/>
    <cellStyle name="표준 13 2 2 2 6" xfId="23316"/>
    <cellStyle name="표준 13 2 2 2 7" xfId="27187"/>
    <cellStyle name="표준 13 2 2 2 8" xfId="31058"/>
    <cellStyle name="표준 13 2 2 2 9" xfId="34929"/>
    <cellStyle name="표준 13 2 2 3" xfId="5896"/>
    <cellStyle name="표준 13 2 2 4" xfId="9767"/>
    <cellStyle name="표준 13 2 2 5" xfId="13638"/>
    <cellStyle name="표준 13 2 2 6" xfId="17509"/>
    <cellStyle name="표준 13 2 2 7" xfId="21380"/>
    <cellStyle name="표준 13 2 2 8" xfId="25251"/>
    <cellStyle name="표준 13 2 2 9" xfId="29122"/>
    <cellStyle name="표준 13 2 3" xfId="2705"/>
    <cellStyle name="표준 13 2 3 10" xfId="37832"/>
    <cellStyle name="표준 13 2 3 11" xfId="41944"/>
    <cellStyle name="표준 13 2 3 12" xfId="45815"/>
    <cellStyle name="표준 13 2 3 13" xfId="49686"/>
    <cellStyle name="표준 13 2 3 14" xfId="53557"/>
    <cellStyle name="표준 13 2 3 2" xfId="6864"/>
    <cellStyle name="표준 13 2 3 3" xfId="10735"/>
    <cellStyle name="표준 13 2 3 4" xfId="14606"/>
    <cellStyle name="표준 13 2 3 5" xfId="18477"/>
    <cellStyle name="표준 13 2 3 6" xfId="22348"/>
    <cellStyle name="표준 13 2 3 7" xfId="26219"/>
    <cellStyle name="표준 13 2 3 8" xfId="30090"/>
    <cellStyle name="표준 13 2 3 9" xfId="33961"/>
    <cellStyle name="표준 13 2 4" xfId="4928"/>
    <cellStyle name="표준 13 2 5" xfId="8799"/>
    <cellStyle name="표준 13 2 6" xfId="12670"/>
    <cellStyle name="표준 13 2 7" xfId="16541"/>
    <cellStyle name="표준 13 2 8" xfId="20412"/>
    <cellStyle name="표준 13 2 9" xfId="24283"/>
    <cellStyle name="표준 13 3" xfId="1250"/>
    <cellStyle name="표준 13 3 10" xfId="32509"/>
    <cellStyle name="표준 13 3 11" xfId="36380"/>
    <cellStyle name="표준 13 3 12" xfId="40492"/>
    <cellStyle name="표준 13 3 13" xfId="44363"/>
    <cellStyle name="표준 13 3 14" xfId="48234"/>
    <cellStyle name="표준 13 3 15" xfId="52105"/>
    <cellStyle name="표준 13 3 2" xfId="3189"/>
    <cellStyle name="표준 13 3 2 10" xfId="38316"/>
    <cellStyle name="표준 13 3 2 11" xfId="42428"/>
    <cellStyle name="표준 13 3 2 12" xfId="46299"/>
    <cellStyle name="표준 13 3 2 13" xfId="50170"/>
    <cellStyle name="표준 13 3 2 14" xfId="54041"/>
    <cellStyle name="표준 13 3 2 2" xfId="7348"/>
    <cellStyle name="표준 13 3 2 3" xfId="11219"/>
    <cellStyle name="표준 13 3 2 4" xfId="15090"/>
    <cellStyle name="표준 13 3 2 5" xfId="18961"/>
    <cellStyle name="표준 13 3 2 6" xfId="22832"/>
    <cellStyle name="표준 13 3 2 7" xfId="26703"/>
    <cellStyle name="표준 13 3 2 8" xfId="30574"/>
    <cellStyle name="표준 13 3 2 9" xfId="34445"/>
    <cellStyle name="표준 13 3 3" xfId="5412"/>
    <cellStyle name="표준 13 3 4" xfId="9283"/>
    <cellStyle name="표준 13 3 5" xfId="13154"/>
    <cellStyle name="표준 13 3 6" xfId="17025"/>
    <cellStyle name="표준 13 3 7" xfId="20896"/>
    <cellStyle name="표준 13 3 8" xfId="24767"/>
    <cellStyle name="표준 13 3 9" xfId="28638"/>
    <cellStyle name="표준 13 4" xfId="2221"/>
    <cellStyle name="표준 13 4 10" xfId="37348"/>
    <cellStyle name="표준 13 4 11" xfId="41460"/>
    <cellStyle name="표준 13 4 12" xfId="45331"/>
    <cellStyle name="표준 13 4 13" xfId="49202"/>
    <cellStyle name="표준 13 4 14" xfId="53073"/>
    <cellStyle name="표준 13 4 2" xfId="6380"/>
    <cellStyle name="표준 13 4 3" xfId="10251"/>
    <cellStyle name="표준 13 4 4" xfId="14122"/>
    <cellStyle name="표준 13 4 5" xfId="17993"/>
    <cellStyle name="표준 13 4 6" xfId="21864"/>
    <cellStyle name="표준 13 4 7" xfId="25735"/>
    <cellStyle name="표준 13 4 8" xfId="29606"/>
    <cellStyle name="표준 13 4 9" xfId="33477"/>
    <cellStyle name="표준 13 5" xfId="3925"/>
    <cellStyle name="표준 13 6" xfId="4444"/>
    <cellStyle name="표준 13 7" xfId="8315"/>
    <cellStyle name="표준 13 8" xfId="12186"/>
    <cellStyle name="표준 13 9" xfId="16057"/>
    <cellStyle name="표준 14" xfId="516"/>
    <cellStyle name="표준 14 2" xfId="3926"/>
    <cellStyle name="표준 14 3" xfId="54787"/>
    <cellStyle name="표준 15" xfId="515"/>
    <cellStyle name="표준 15 10" xfId="24041"/>
    <cellStyle name="표준 15 11" xfId="27912"/>
    <cellStyle name="표준 15 12" xfId="31783"/>
    <cellStyle name="표준 15 13" xfId="35654"/>
    <cellStyle name="표준 15 14" xfId="39766"/>
    <cellStyle name="표준 15 15" xfId="43637"/>
    <cellStyle name="표준 15 16" xfId="47508"/>
    <cellStyle name="표준 15 17" xfId="51379"/>
    <cellStyle name="표준 15 18" xfId="54788"/>
    <cellStyle name="표준 15 2" xfId="1492"/>
    <cellStyle name="표준 15 2 10" xfId="32751"/>
    <cellStyle name="표준 15 2 11" xfId="36622"/>
    <cellStyle name="표준 15 2 12" xfId="40734"/>
    <cellStyle name="표준 15 2 13" xfId="44605"/>
    <cellStyle name="표준 15 2 14" xfId="48476"/>
    <cellStyle name="표준 15 2 15" xfId="52347"/>
    <cellStyle name="표준 15 2 2" xfId="3431"/>
    <cellStyle name="표준 15 2 2 10" xfId="38558"/>
    <cellStyle name="표준 15 2 2 11" xfId="42670"/>
    <cellStyle name="표준 15 2 2 12" xfId="46541"/>
    <cellStyle name="표준 15 2 2 13" xfId="50412"/>
    <cellStyle name="표준 15 2 2 14" xfId="54283"/>
    <cellStyle name="표준 15 2 2 2" xfId="7590"/>
    <cellStyle name="표준 15 2 2 3" xfId="11461"/>
    <cellStyle name="표준 15 2 2 4" xfId="15332"/>
    <cellStyle name="표준 15 2 2 5" xfId="19203"/>
    <cellStyle name="표준 15 2 2 6" xfId="23074"/>
    <cellStyle name="표준 15 2 2 7" xfId="26945"/>
    <cellStyle name="표준 15 2 2 8" xfId="30816"/>
    <cellStyle name="표준 15 2 2 9" xfId="34687"/>
    <cellStyle name="표준 15 2 3" xfId="5654"/>
    <cellStyle name="표준 15 2 4" xfId="9525"/>
    <cellStyle name="표준 15 2 5" xfId="13396"/>
    <cellStyle name="표준 15 2 6" xfId="17267"/>
    <cellStyle name="표준 15 2 7" xfId="21138"/>
    <cellStyle name="표준 15 2 8" xfId="25009"/>
    <cellStyle name="표준 15 2 9" xfId="28880"/>
    <cellStyle name="표준 15 3" xfId="2463"/>
    <cellStyle name="표준 15 3 10" xfId="37590"/>
    <cellStyle name="표준 15 3 11" xfId="41702"/>
    <cellStyle name="표준 15 3 12" xfId="45573"/>
    <cellStyle name="표준 15 3 13" xfId="49444"/>
    <cellStyle name="표준 15 3 14" xfId="53315"/>
    <cellStyle name="표준 15 3 2" xfId="6622"/>
    <cellStyle name="표준 15 3 3" xfId="10493"/>
    <cellStyle name="표준 15 3 4" xfId="14364"/>
    <cellStyle name="표준 15 3 5" xfId="18235"/>
    <cellStyle name="표준 15 3 6" xfId="22106"/>
    <cellStyle name="표준 15 3 7" xfId="25977"/>
    <cellStyle name="표준 15 3 8" xfId="29848"/>
    <cellStyle name="표준 15 3 9" xfId="33719"/>
    <cellStyle name="표준 15 4" xfId="3927"/>
    <cellStyle name="표준 15 5" xfId="4686"/>
    <cellStyle name="표준 15 6" xfId="8557"/>
    <cellStyle name="표준 15 7" xfId="12428"/>
    <cellStyle name="표준 15 8" xfId="16299"/>
    <cellStyle name="표준 15 9" xfId="20170"/>
    <cellStyle name="표준 16" xfId="1004"/>
    <cellStyle name="표준 16 2" xfId="3928"/>
    <cellStyle name="표준 16 2 2" xfId="54789"/>
    <cellStyle name="표준 16 3" xfId="54780"/>
    <cellStyle name="표준 16_4_3 서구" xfId="54792"/>
    <cellStyle name="표준 17" xfId="1006"/>
    <cellStyle name="표준 17 2" xfId="3929"/>
    <cellStyle name="표준 17 3" xfId="54790"/>
    <cellStyle name="표준 18" xfId="1005"/>
    <cellStyle name="표준 18 10" xfId="28396"/>
    <cellStyle name="표준 18 11" xfId="32267"/>
    <cellStyle name="표준 18 12" xfId="36138"/>
    <cellStyle name="표준 18 13" xfId="40250"/>
    <cellStyle name="표준 18 14" xfId="44121"/>
    <cellStyle name="표준 18 15" xfId="47992"/>
    <cellStyle name="표준 18 16" xfId="51863"/>
    <cellStyle name="표준 18 2" xfId="2947"/>
    <cellStyle name="표준 18 2 10" xfId="38074"/>
    <cellStyle name="표준 18 2 11" xfId="42186"/>
    <cellStyle name="표준 18 2 12" xfId="46057"/>
    <cellStyle name="표준 18 2 13" xfId="49928"/>
    <cellStyle name="표준 18 2 14" xfId="53799"/>
    <cellStyle name="표준 18 2 2" xfId="7106"/>
    <cellStyle name="표준 18 2 3" xfId="10977"/>
    <cellStyle name="표준 18 2 4" xfId="14848"/>
    <cellStyle name="표준 18 2 5" xfId="18719"/>
    <cellStyle name="표준 18 2 6" xfId="22590"/>
    <cellStyle name="표준 18 2 7" xfId="26461"/>
    <cellStyle name="표준 18 2 8" xfId="30332"/>
    <cellStyle name="표준 18 2 9" xfId="34203"/>
    <cellStyle name="표준 18 3" xfId="3930"/>
    <cellStyle name="표준 18 4" xfId="5170"/>
    <cellStyle name="표준 18 5" xfId="9041"/>
    <cellStyle name="표준 18 6" xfId="12912"/>
    <cellStyle name="표준 18 7" xfId="16783"/>
    <cellStyle name="표준 18 8" xfId="20654"/>
    <cellStyle name="표준 18 9" xfId="24525"/>
    <cellStyle name="표준 19" xfId="1977"/>
    <cellStyle name="표준 19 2" xfId="3931"/>
    <cellStyle name="표준 2" xfId="12"/>
    <cellStyle name="표준 2 2" xfId="5"/>
    <cellStyle name="표준 2 2 2" xfId="3933"/>
    <cellStyle name="표준 2 3" xfId="26"/>
    <cellStyle name="표준 2 3 2" xfId="3934"/>
    <cellStyle name="표준 2 4" xfId="3932"/>
    <cellStyle name="표준 2 5" xfId="54769"/>
    <cellStyle name="표준 2 6" xfId="54805"/>
    <cellStyle name="표준 20" xfId="1976"/>
    <cellStyle name="표준 20 10" xfId="17751"/>
    <cellStyle name="표준 20 11" xfId="21622"/>
    <cellStyle name="표준 20 12" xfId="25493"/>
    <cellStyle name="표준 20 13" xfId="29364"/>
    <cellStyle name="표준 20 14" xfId="33235"/>
    <cellStyle name="표준 20 15" xfId="37106"/>
    <cellStyle name="표준 20 16" xfId="41218"/>
    <cellStyle name="표준 20 17" xfId="45089"/>
    <cellStyle name="표준 20 18" xfId="48960"/>
    <cellStyle name="표준 20 19" xfId="52831"/>
    <cellStyle name="표준 20 2" xfId="3936"/>
    <cellStyle name="표준 20 3" xfId="3937"/>
    <cellStyle name="표준 20 4" xfId="3938"/>
    <cellStyle name="표준 20 5" xfId="3939"/>
    <cellStyle name="표준 20 6" xfId="3935"/>
    <cellStyle name="표준 20 7" xfId="6138"/>
    <cellStyle name="표준 20 8" xfId="10009"/>
    <cellStyle name="표준 20 9" xfId="13880"/>
    <cellStyle name="표준 21" xfId="3940"/>
    <cellStyle name="표준 21 2" xfId="3941"/>
    <cellStyle name="표준 21 3" xfId="3942"/>
    <cellStyle name="표준 21 4" xfId="3943"/>
    <cellStyle name="표준 21 5" xfId="3944"/>
    <cellStyle name="표준 22" xfId="3945"/>
    <cellStyle name="표준 22 2" xfId="3946"/>
    <cellStyle name="표준 22 3" xfId="3947"/>
    <cellStyle name="표준 22 4" xfId="3948"/>
    <cellStyle name="표준 22 5" xfId="3949"/>
    <cellStyle name="표준 23" xfId="3950"/>
    <cellStyle name="표준 24" xfId="3951"/>
    <cellStyle name="표준 25" xfId="3952"/>
    <cellStyle name="표준 256" xfId="3953"/>
    <cellStyle name="표준 257" xfId="3954"/>
    <cellStyle name="표준 258" xfId="3955"/>
    <cellStyle name="표준 259" xfId="3956"/>
    <cellStyle name="표준 26" xfId="3957"/>
    <cellStyle name="표준 260" xfId="3958"/>
    <cellStyle name="표준 261" xfId="3959"/>
    <cellStyle name="표준 262" xfId="3960"/>
    <cellStyle name="표준 263" xfId="3961"/>
    <cellStyle name="표준 264" xfId="3962"/>
    <cellStyle name="표준 265" xfId="3963"/>
    <cellStyle name="표준 266" xfId="3964"/>
    <cellStyle name="표준 267" xfId="3965"/>
    <cellStyle name="표준 268" xfId="3966"/>
    <cellStyle name="표준 269" xfId="3967"/>
    <cellStyle name="표준 27" xfId="3968"/>
    <cellStyle name="표준 270" xfId="3969"/>
    <cellStyle name="표준 271" xfId="3970"/>
    <cellStyle name="표준 272" xfId="3971"/>
    <cellStyle name="표준 273" xfId="3972"/>
    <cellStyle name="표준 274" xfId="3973"/>
    <cellStyle name="표준 275" xfId="3974"/>
    <cellStyle name="표준 276" xfId="3975"/>
    <cellStyle name="표준 277" xfId="3976"/>
    <cellStyle name="표준 278" xfId="3977"/>
    <cellStyle name="표준 279" xfId="3978"/>
    <cellStyle name="표준 28" xfId="3979"/>
    <cellStyle name="표준 280" xfId="3980"/>
    <cellStyle name="표준 281" xfId="3981"/>
    <cellStyle name="표준 282" xfId="3982"/>
    <cellStyle name="표준 283" xfId="3983"/>
    <cellStyle name="표준 284" xfId="3984"/>
    <cellStyle name="표준 285" xfId="3985"/>
    <cellStyle name="표준 286" xfId="3986"/>
    <cellStyle name="표준 287" xfId="3987"/>
    <cellStyle name="표준 288" xfId="3988"/>
    <cellStyle name="표준 289" xfId="3989"/>
    <cellStyle name="표준 29" xfId="3990"/>
    <cellStyle name="표준 290" xfId="3991"/>
    <cellStyle name="표준 291" xfId="3992"/>
    <cellStyle name="표준 292" xfId="3993"/>
    <cellStyle name="표준 293" xfId="3994"/>
    <cellStyle name="표준 294" xfId="3995"/>
    <cellStyle name="표준 295" xfId="3996"/>
    <cellStyle name="표준 296" xfId="3997"/>
    <cellStyle name="표준 297" xfId="3998"/>
    <cellStyle name="표준 298" xfId="3999"/>
    <cellStyle name="표준 299" xfId="4000"/>
    <cellStyle name="표준 3" xfId="6"/>
    <cellStyle name="표준 3 2" xfId="13"/>
    <cellStyle name="표준 3 2 2" xfId="54798"/>
    <cellStyle name="표준 3 3" xfId="4001"/>
    <cellStyle name="표준 30" xfId="4002"/>
    <cellStyle name="표준 300" xfId="4003"/>
    <cellStyle name="표준 301" xfId="4004"/>
    <cellStyle name="표준 302" xfId="4005"/>
    <cellStyle name="표준 303" xfId="4006"/>
    <cellStyle name="표준 304" xfId="4007"/>
    <cellStyle name="표준 305" xfId="4008"/>
    <cellStyle name="표준 306" xfId="4009"/>
    <cellStyle name="표준 307" xfId="4010"/>
    <cellStyle name="표준 308" xfId="4011"/>
    <cellStyle name="표준 309" xfId="4012"/>
    <cellStyle name="표준 31" xfId="4013"/>
    <cellStyle name="표준 310" xfId="4014"/>
    <cellStyle name="표준 311" xfId="4015"/>
    <cellStyle name="표준 312" xfId="4016"/>
    <cellStyle name="표준 313" xfId="4017"/>
    <cellStyle name="표준 314" xfId="4018"/>
    <cellStyle name="표준 315" xfId="4019"/>
    <cellStyle name="표준 316" xfId="4020"/>
    <cellStyle name="표준 317" xfId="4021"/>
    <cellStyle name="표준 318" xfId="4022"/>
    <cellStyle name="표준 319" xfId="4023"/>
    <cellStyle name="표준 32" xfId="4024"/>
    <cellStyle name="표준 320" xfId="4025"/>
    <cellStyle name="표준 321" xfId="4026"/>
    <cellStyle name="표준 322" xfId="4027"/>
    <cellStyle name="표준 323" xfId="4028"/>
    <cellStyle name="표준 324" xfId="4029"/>
    <cellStyle name="표준 325" xfId="4030"/>
    <cellStyle name="표준 326" xfId="4031"/>
    <cellStyle name="표준 327" xfId="4032"/>
    <cellStyle name="표준 328" xfId="4033"/>
    <cellStyle name="표준 329" xfId="4034"/>
    <cellStyle name="표준 33" xfId="4035"/>
    <cellStyle name="표준 330" xfId="4036"/>
    <cellStyle name="표준 331" xfId="4037"/>
    <cellStyle name="표준 332" xfId="4038"/>
    <cellStyle name="표준 333" xfId="4039"/>
    <cellStyle name="표준 334" xfId="4040"/>
    <cellStyle name="표준 335" xfId="4041"/>
    <cellStyle name="표준 336" xfId="4042"/>
    <cellStyle name="표준 337" xfId="4043"/>
    <cellStyle name="표준 338" xfId="4044"/>
    <cellStyle name="표준 339" xfId="4045"/>
    <cellStyle name="표준 34" xfId="4046"/>
    <cellStyle name="표준 340" xfId="4047"/>
    <cellStyle name="표준 341" xfId="4048"/>
    <cellStyle name="표준 342" xfId="4049"/>
    <cellStyle name="표준 343" xfId="4050"/>
    <cellStyle name="표준 344" xfId="4051"/>
    <cellStyle name="표준 345" xfId="4052"/>
    <cellStyle name="표준 346" xfId="4053"/>
    <cellStyle name="표준 347" xfId="4054"/>
    <cellStyle name="표준 348" xfId="4055"/>
    <cellStyle name="표준 349" xfId="4056"/>
    <cellStyle name="표준 35" xfId="4057"/>
    <cellStyle name="표준 350" xfId="4058"/>
    <cellStyle name="표준 351" xfId="4059"/>
    <cellStyle name="표준 352" xfId="4060"/>
    <cellStyle name="표준 353" xfId="4061"/>
    <cellStyle name="표준 354" xfId="4062"/>
    <cellStyle name="표준 355" xfId="4063"/>
    <cellStyle name="표준 36" xfId="4064"/>
    <cellStyle name="표준 37" xfId="4065"/>
    <cellStyle name="표준 38" xfId="4066"/>
    <cellStyle name="표준 38 2" xfId="4067"/>
    <cellStyle name="표준 38 3" xfId="4068"/>
    <cellStyle name="표준 38 4" xfId="4069"/>
    <cellStyle name="표준 39" xfId="4070"/>
    <cellStyle name="표준 39 2" xfId="4071"/>
    <cellStyle name="표준 39 3" xfId="4072"/>
    <cellStyle name="표준 39 4" xfId="4073"/>
    <cellStyle name="표준 4" xfId="14"/>
    <cellStyle name="표준 4 2" xfId="4074"/>
    <cellStyle name="표준 40" xfId="4075"/>
    <cellStyle name="표준 40 2" xfId="4076"/>
    <cellStyle name="표준 40 3" xfId="4077"/>
    <cellStyle name="표준 40 4" xfId="4078"/>
    <cellStyle name="표준 41" xfId="4079"/>
    <cellStyle name="표준 41 2" xfId="4080"/>
    <cellStyle name="표준 41 3" xfId="4081"/>
    <cellStyle name="표준 41 4" xfId="4082"/>
    <cellStyle name="표준 42" xfId="4083"/>
    <cellStyle name="표준 42 2" xfId="4084"/>
    <cellStyle name="표준 42 3" xfId="4085"/>
    <cellStyle name="표준 42 4" xfId="4086"/>
    <cellStyle name="표준 43" xfId="4087"/>
    <cellStyle name="표준 44" xfId="4088"/>
    <cellStyle name="표준 44 2" xfId="4089"/>
    <cellStyle name="표준 44 3" xfId="4090"/>
    <cellStyle name="표준 44 4" xfId="4091"/>
    <cellStyle name="표준 45" xfId="4092"/>
    <cellStyle name="표준 45 2" xfId="4093"/>
    <cellStyle name="표준 45 3" xfId="4094"/>
    <cellStyle name="표준 45 4" xfId="4095"/>
    <cellStyle name="표준 46" xfId="4096"/>
    <cellStyle name="표준 46 2" xfId="4097"/>
    <cellStyle name="표준 46 3" xfId="4098"/>
    <cellStyle name="표준 46 4" xfId="4099"/>
    <cellStyle name="표준 47" xfId="4100"/>
    <cellStyle name="표준 47 2" xfId="4101"/>
    <cellStyle name="표준 47 3" xfId="4102"/>
    <cellStyle name="표준 47 4" xfId="4103"/>
    <cellStyle name="표준 48" xfId="4104"/>
    <cellStyle name="표준 48 2" xfId="4105"/>
    <cellStyle name="표준 48 3" xfId="4106"/>
    <cellStyle name="표준 48 4" xfId="4107"/>
    <cellStyle name="표준 49" xfId="4108"/>
    <cellStyle name="표준 49 2" xfId="4109"/>
    <cellStyle name="표준 49 3" xfId="4110"/>
    <cellStyle name="표준 49 4" xfId="4111"/>
    <cellStyle name="표준 5" xfId="8"/>
    <cellStyle name="표준 5 2" xfId="4112"/>
    <cellStyle name="표준 5 2 2" xfId="54776"/>
    <cellStyle name="표준 5 3" xfId="54772"/>
    <cellStyle name="표준 5_4_3 서구" xfId="54793"/>
    <cellStyle name="표준 50" xfId="4113"/>
    <cellStyle name="표준 50 2" xfId="4114"/>
    <cellStyle name="표준 50 3" xfId="4115"/>
    <cellStyle name="표준 50 4" xfId="4116"/>
    <cellStyle name="표준 51" xfId="4117"/>
    <cellStyle name="표준 51 2" xfId="4118"/>
    <cellStyle name="표준 51 3" xfId="4119"/>
    <cellStyle name="표준 51 4" xfId="4120"/>
    <cellStyle name="표준 52" xfId="4121"/>
    <cellStyle name="표준 52 2" xfId="4122"/>
    <cellStyle name="표준 52 3" xfId="4123"/>
    <cellStyle name="표준 52 4" xfId="4124"/>
    <cellStyle name="표준 53" xfId="4125"/>
    <cellStyle name="표준 53 2" xfId="4126"/>
    <cellStyle name="표준 53 3" xfId="4127"/>
    <cellStyle name="표준 53 4" xfId="4128"/>
    <cellStyle name="표준 54" xfId="4129"/>
    <cellStyle name="표준 54 2" xfId="4130"/>
    <cellStyle name="표준 54 3" xfId="4131"/>
    <cellStyle name="표준 54 4" xfId="4132"/>
    <cellStyle name="표준 55" xfId="4133"/>
    <cellStyle name="표준 55 2" xfId="4134"/>
    <cellStyle name="표준 55 3" xfId="4135"/>
    <cellStyle name="표준 55 4" xfId="4136"/>
    <cellStyle name="표준 56" xfId="4137"/>
    <cellStyle name="표준 56 2" xfId="4138"/>
    <cellStyle name="표준 56 3" xfId="4139"/>
    <cellStyle name="표준 56 4" xfId="4140"/>
    <cellStyle name="표준 57" xfId="4141"/>
    <cellStyle name="표준 57 2" xfId="4142"/>
    <cellStyle name="표준 57 3" xfId="4143"/>
    <cellStyle name="표준 57 4" xfId="4144"/>
    <cellStyle name="표준 58" xfId="4145"/>
    <cellStyle name="표준 58 2" xfId="4146"/>
    <cellStyle name="표준 58 3" xfId="4147"/>
    <cellStyle name="표준 58 4" xfId="4148"/>
    <cellStyle name="표준 59" xfId="4149"/>
    <cellStyle name="표준 59 2" xfId="4150"/>
    <cellStyle name="표준 59 3" xfId="4151"/>
    <cellStyle name="표준 59 4" xfId="4152"/>
    <cellStyle name="표준 6" xfId="18"/>
    <cellStyle name="표준 6 10" xfId="70"/>
    <cellStyle name="표준 6 11" xfId="121"/>
    <cellStyle name="표준 6 11 10" xfId="15909"/>
    <cellStyle name="표준 6 11 11" xfId="19780"/>
    <cellStyle name="표준 6 11 12" xfId="23651"/>
    <cellStyle name="표준 6 11 13" xfId="27522"/>
    <cellStyle name="표준 6 11 14" xfId="31393"/>
    <cellStyle name="표준 6 11 15" xfId="35264"/>
    <cellStyle name="표준 6 11 16" xfId="39135"/>
    <cellStyle name="표준 6 11 17" xfId="39376"/>
    <cellStyle name="표준 6 11 18" xfId="43247"/>
    <cellStyle name="표준 6 11 19" xfId="47118"/>
    <cellStyle name="표준 6 11 2" xfId="219"/>
    <cellStyle name="표준 6 11 2 10" xfId="19877"/>
    <cellStyle name="표준 6 11 2 11" xfId="23748"/>
    <cellStyle name="표준 6 11 2 12" xfId="27619"/>
    <cellStyle name="표준 6 11 2 13" xfId="31490"/>
    <cellStyle name="표준 6 11 2 14" xfId="35361"/>
    <cellStyle name="표준 6 11 2 15" xfId="39232"/>
    <cellStyle name="표준 6 11 2 16" xfId="39473"/>
    <cellStyle name="표준 6 11 2 17" xfId="43344"/>
    <cellStyle name="표준 6 11 2 18" xfId="47215"/>
    <cellStyle name="표준 6 11 2 19" xfId="51086"/>
    <cellStyle name="표준 6 11 2 2" xfId="464"/>
    <cellStyle name="표준 6 11 2 2 10" xfId="23990"/>
    <cellStyle name="표준 6 11 2 2 11" xfId="27861"/>
    <cellStyle name="표준 6 11 2 2 12" xfId="31732"/>
    <cellStyle name="표준 6 11 2 2 13" xfId="35603"/>
    <cellStyle name="표준 6 11 2 2 14" xfId="39715"/>
    <cellStyle name="표준 6 11 2 2 15" xfId="43586"/>
    <cellStyle name="표준 6 11 2 2 16" xfId="47457"/>
    <cellStyle name="표준 6 11 2 2 17" xfId="51328"/>
    <cellStyle name="표준 6 11 2 2 2" xfId="951"/>
    <cellStyle name="표준 6 11 2 2 2 10" xfId="28345"/>
    <cellStyle name="표준 6 11 2 2 2 11" xfId="32216"/>
    <cellStyle name="표준 6 11 2 2 2 12" xfId="36087"/>
    <cellStyle name="표준 6 11 2 2 2 13" xfId="40199"/>
    <cellStyle name="표준 6 11 2 2 2 14" xfId="44070"/>
    <cellStyle name="표준 6 11 2 2 2 15" xfId="47941"/>
    <cellStyle name="표준 6 11 2 2 2 16" xfId="51812"/>
    <cellStyle name="표준 6 11 2 2 2 2" xfId="1925"/>
    <cellStyle name="표준 6 11 2 2 2 2 10" xfId="33184"/>
    <cellStyle name="표준 6 11 2 2 2 2 11" xfId="37055"/>
    <cellStyle name="표준 6 11 2 2 2 2 12" xfId="41167"/>
    <cellStyle name="표준 6 11 2 2 2 2 13" xfId="45038"/>
    <cellStyle name="표준 6 11 2 2 2 2 14" xfId="48909"/>
    <cellStyle name="표준 6 11 2 2 2 2 15" xfId="52780"/>
    <cellStyle name="표준 6 11 2 2 2 2 2" xfId="3864"/>
    <cellStyle name="표준 6 11 2 2 2 2 2 10" xfId="38991"/>
    <cellStyle name="표준 6 11 2 2 2 2 2 11" xfId="43103"/>
    <cellStyle name="표준 6 11 2 2 2 2 2 12" xfId="46974"/>
    <cellStyle name="표준 6 11 2 2 2 2 2 13" xfId="50845"/>
    <cellStyle name="표준 6 11 2 2 2 2 2 14" xfId="54716"/>
    <cellStyle name="표준 6 11 2 2 2 2 2 2" xfId="8023"/>
    <cellStyle name="표준 6 11 2 2 2 2 2 3" xfId="11894"/>
    <cellStyle name="표준 6 11 2 2 2 2 2 4" xfId="15765"/>
    <cellStyle name="표준 6 11 2 2 2 2 2 5" xfId="19636"/>
    <cellStyle name="표준 6 11 2 2 2 2 2 6" xfId="23507"/>
    <cellStyle name="표준 6 11 2 2 2 2 2 7" xfId="27378"/>
    <cellStyle name="표준 6 11 2 2 2 2 2 8" xfId="31249"/>
    <cellStyle name="표준 6 11 2 2 2 2 2 9" xfId="35120"/>
    <cellStyle name="표준 6 11 2 2 2 2 3" xfId="6087"/>
    <cellStyle name="표준 6 11 2 2 2 2 4" xfId="9958"/>
    <cellStyle name="표준 6 11 2 2 2 2 5" xfId="13829"/>
    <cellStyle name="표준 6 11 2 2 2 2 6" xfId="17700"/>
    <cellStyle name="표준 6 11 2 2 2 2 7" xfId="21571"/>
    <cellStyle name="표준 6 11 2 2 2 2 8" xfId="25442"/>
    <cellStyle name="표준 6 11 2 2 2 2 9" xfId="29313"/>
    <cellStyle name="표준 6 11 2 2 2 3" xfId="2896"/>
    <cellStyle name="표준 6 11 2 2 2 3 10" xfId="38023"/>
    <cellStyle name="표준 6 11 2 2 2 3 11" xfId="42135"/>
    <cellStyle name="표준 6 11 2 2 2 3 12" xfId="46006"/>
    <cellStyle name="표준 6 11 2 2 2 3 13" xfId="49877"/>
    <cellStyle name="표준 6 11 2 2 2 3 14" xfId="53748"/>
    <cellStyle name="표준 6 11 2 2 2 3 2" xfId="7055"/>
    <cellStyle name="표준 6 11 2 2 2 3 3" xfId="10926"/>
    <cellStyle name="표준 6 11 2 2 2 3 4" xfId="14797"/>
    <cellStyle name="표준 6 11 2 2 2 3 5" xfId="18668"/>
    <cellStyle name="표준 6 11 2 2 2 3 6" xfId="22539"/>
    <cellStyle name="표준 6 11 2 2 2 3 7" xfId="26410"/>
    <cellStyle name="표준 6 11 2 2 2 3 8" xfId="30281"/>
    <cellStyle name="표준 6 11 2 2 2 3 9" xfId="34152"/>
    <cellStyle name="표준 6 11 2 2 2 4" xfId="5119"/>
    <cellStyle name="표준 6 11 2 2 2 5" xfId="8990"/>
    <cellStyle name="표준 6 11 2 2 2 6" xfId="12861"/>
    <cellStyle name="표준 6 11 2 2 2 7" xfId="16732"/>
    <cellStyle name="표준 6 11 2 2 2 8" xfId="20603"/>
    <cellStyle name="표준 6 11 2 2 2 9" xfId="24474"/>
    <cellStyle name="표준 6 11 2 2 3" xfId="1441"/>
    <cellStyle name="표준 6 11 2 2 3 10" xfId="32700"/>
    <cellStyle name="표준 6 11 2 2 3 11" xfId="36571"/>
    <cellStyle name="표준 6 11 2 2 3 12" xfId="40683"/>
    <cellStyle name="표준 6 11 2 2 3 13" xfId="44554"/>
    <cellStyle name="표준 6 11 2 2 3 14" xfId="48425"/>
    <cellStyle name="표준 6 11 2 2 3 15" xfId="52296"/>
    <cellStyle name="표준 6 11 2 2 3 2" xfId="3380"/>
    <cellStyle name="표준 6 11 2 2 3 2 10" xfId="38507"/>
    <cellStyle name="표준 6 11 2 2 3 2 11" xfId="42619"/>
    <cellStyle name="표준 6 11 2 2 3 2 12" xfId="46490"/>
    <cellStyle name="표준 6 11 2 2 3 2 13" xfId="50361"/>
    <cellStyle name="표준 6 11 2 2 3 2 14" xfId="54232"/>
    <cellStyle name="표준 6 11 2 2 3 2 2" xfId="7539"/>
    <cellStyle name="표준 6 11 2 2 3 2 3" xfId="11410"/>
    <cellStyle name="표준 6 11 2 2 3 2 4" xfId="15281"/>
    <cellStyle name="표준 6 11 2 2 3 2 5" xfId="19152"/>
    <cellStyle name="표준 6 11 2 2 3 2 6" xfId="23023"/>
    <cellStyle name="표준 6 11 2 2 3 2 7" xfId="26894"/>
    <cellStyle name="표준 6 11 2 2 3 2 8" xfId="30765"/>
    <cellStyle name="표준 6 11 2 2 3 2 9" xfId="34636"/>
    <cellStyle name="표준 6 11 2 2 3 3" xfId="5603"/>
    <cellStyle name="표준 6 11 2 2 3 4" xfId="9474"/>
    <cellStyle name="표준 6 11 2 2 3 5" xfId="13345"/>
    <cellStyle name="표준 6 11 2 2 3 6" xfId="17216"/>
    <cellStyle name="표준 6 11 2 2 3 7" xfId="21087"/>
    <cellStyle name="표준 6 11 2 2 3 8" xfId="24958"/>
    <cellStyle name="표준 6 11 2 2 3 9" xfId="28829"/>
    <cellStyle name="표준 6 11 2 2 4" xfId="2412"/>
    <cellStyle name="표준 6 11 2 2 4 10" xfId="37539"/>
    <cellStyle name="표준 6 11 2 2 4 11" xfId="41651"/>
    <cellStyle name="표준 6 11 2 2 4 12" xfId="45522"/>
    <cellStyle name="표준 6 11 2 2 4 13" xfId="49393"/>
    <cellStyle name="표준 6 11 2 2 4 14" xfId="53264"/>
    <cellStyle name="표준 6 11 2 2 4 2" xfId="6571"/>
    <cellStyle name="표준 6 11 2 2 4 3" xfId="10442"/>
    <cellStyle name="표준 6 11 2 2 4 4" xfId="14313"/>
    <cellStyle name="표준 6 11 2 2 4 5" xfId="18184"/>
    <cellStyle name="표준 6 11 2 2 4 6" xfId="22055"/>
    <cellStyle name="표준 6 11 2 2 4 7" xfId="25926"/>
    <cellStyle name="표준 6 11 2 2 4 8" xfId="29797"/>
    <cellStyle name="표준 6 11 2 2 4 9" xfId="33668"/>
    <cellStyle name="표준 6 11 2 2 5" xfId="4635"/>
    <cellStyle name="표준 6 11 2 2 6" xfId="8506"/>
    <cellStyle name="표준 6 11 2 2 7" xfId="12377"/>
    <cellStyle name="표준 6 11 2 2 8" xfId="16248"/>
    <cellStyle name="표준 6 11 2 2 9" xfId="20119"/>
    <cellStyle name="표준 6 11 2 3" xfId="709"/>
    <cellStyle name="표준 6 11 2 3 10" xfId="28103"/>
    <cellStyle name="표준 6 11 2 3 11" xfId="31974"/>
    <cellStyle name="표준 6 11 2 3 12" xfId="35845"/>
    <cellStyle name="표준 6 11 2 3 13" xfId="39957"/>
    <cellStyle name="표준 6 11 2 3 14" xfId="43828"/>
    <cellStyle name="표준 6 11 2 3 15" xfId="47699"/>
    <cellStyle name="표준 6 11 2 3 16" xfId="51570"/>
    <cellStyle name="표준 6 11 2 3 2" xfId="1683"/>
    <cellStyle name="표준 6 11 2 3 2 10" xfId="32942"/>
    <cellStyle name="표준 6 11 2 3 2 11" xfId="36813"/>
    <cellStyle name="표준 6 11 2 3 2 12" xfId="40925"/>
    <cellStyle name="표준 6 11 2 3 2 13" xfId="44796"/>
    <cellStyle name="표준 6 11 2 3 2 14" xfId="48667"/>
    <cellStyle name="표준 6 11 2 3 2 15" xfId="52538"/>
    <cellStyle name="표준 6 11 2 3 2 2" xfId="3622"/>
    <cellStyle name="표준 6 11 2 3 2 2 10" xfId="38749"/>
    <cellStyle name="표준 6 11 2 3 2 2 11" xfId="42861"/>
    <cellStyle name="표준 6 11 2 3 2 2 12" xfId="46732"/>
    <cellStyle name="표준 6 11 2 3 2 2 13" xfId="50603"/>
    <cellStyle name="표준 6 11 2 3 2 2 14" xfId="54474"/>
    <cellStyle name="표준 6 11 2 3 2 2 2" xfId="7781"/>
    <cellStyle name="표준 6 11 2 3 2 2 3" xfId="11652"/>
    <cellStyle name="표준 6 11 2 3 2 2 4" xfId="15523"/>
    <cellStyle name="표준 6 11 2 3 2 2 5" xfId="19394"/>
    <cellStyle name="표준 6 11 2 3 2 2 6" xfId="23265"/>
    <cellStyle name="표준 6 11 2 3 2 2 7" xfId="27136"/>
    <cellStyle name="표준 6 11 2 3 2 2 8" xfId="31007"/>
    <cellStyle name="표준 6 11 2 3 2 2 9" xfId="34878"/>
    <cellStyle name="표준 6 11 2 3 2 3" xfId="5845"/>
    <cellStyle name="표준 6 11 2 3 2 4" xfId="9716"/>
    <cellStyle name="표준 6 11 2 3 2 5" xfId="13587"/>
    <cellStyle name="표준 6 11 2 3 2 6" xfId="17458"/>
    <cellStyle name="표준 6 11 2 3 2 7" xfId="21329"/>
    <cellStyle name="표준 6 11 2 3 2 8" xfId="25200"/>
    <cellStyle name="표준 6 11 2 3 2 9" xfId="29071"/>
    <cellStyle name="표준 6 11 2 3 3" xfId="2654"/>
    <cellStyle name="표준 6 11 2 3 3 10" xfId="37781"/>
    <cellStyle name="표준 6 11 2 3 3 11" xfId="41893"/>
    <cellStyle name="표준 6 11 2 3 3 12" xfId="45764"/>
    <cellStyle name="표준 6 11 2 3 3 13" xfId="49635"/>
    <cellStyle name="표준 6 11 2 3 3 14" xfId="53506"/>
    <cellStyle name="표준 6 11 2 3 3 2" xfId="6813"/>
    <cellStyle name="표준 6 11 2 3 3 3" xfId="10684"/>
    <cellStyle name="표준 6 11 2 3 3 4" xfId="14555"/>
    <cellStyle name="표준 6 11 2 3 3 5" xfId="18426"/>
    <cellStyle name="표준 6 11 2 3 3 6" xfId="22297"/>
    <cellStyle name="표준 6 11 2 3 3 7" xfId="26168"/>
    <cellStyle name="표준 6 11 2 3 3 8" xfId="30039"/>
    <cellStyle name="표준 6 11 2 3 3 9" xfId="33910"/>
    <cellStyle name="표준 6 11 2 3 4" xfId="4877"/>
    <cellStyle name="표준 6 11 2 3 5" xfId="8748"/>
    <cellStyle name="표준 6 11 2 3 6" xfId="12619"/>
    <cellStyle name="표준 6 11 2 3 7" xfId="16490"/>
    <cellStyle name="표준 6 11 2 3 8" xfId="20361"/>
    <cellStyle name="표준 6 11 2 3 9" xfId="24232"/>
    <cellStyle name="표준 6 11 2 4" xfId="1199"/>
    <cellStyle name="표준 6 11 2 4 10" xfId="32458"/>
    <cellStyle name="표준 6 11 2 4 11" xfId="36329"/>
    <cellStyle name="표준 6 11 2 4 12" xfId="40441"/>
    <cellStyle name="표준 6 11 2 4 13" xfId="44312"/>
    <cellStyle name="표준 6 11 2 4 14" xfId="48183"/>
    <cellStyle name="표준 6 11 2 4 15" xfId="52054"/>
    <cellStyle name="표준 6 11 2 4 2" xfId="3138"/>
    <cellStyle name="표준 6 11 2 4 2 10" xfId="38265"/>
    <cellStyle name="표준 6 11 2 4 2 11" xfId="42377"/>
    <cellStyle name="표준 6 11 2 4 2 12" xfId="46248"/>
    <cellStyle name="표준 6 11 2 4 2 13" xfId="50119"/>
    <cellStyle name="표준 6 11 2 4 2 14" xfId="53990"/>
    <cellStyle name="표준 6 11 2 4 2 2" xfId="7297"/>
    <cellStyle name="표준 6 11 2 4 2 3" xfId="11168"/>
    <cellStyle name="표준 6 11 2 4 2 4" xfId="15039"/>
    <cellStyle name="표준 6 11 2 4 2 5" xfId="18910"/>
    <cellStyle name="표준 6 11 2 4 2 6" xfId="22781"/>
    <cellStyle name="표준 6 11 2 4 2 7" xfId="26652"/>
    <cellStyle name="표준 6 11 2 4 2 8" xfId="30523"/>
    <cellStyle name="표준 6 11 2 4 2 9" xfId="34394"/>
    <cellStyle name="표준 6 11 2 4 3" xfId="5361"/>
    <cellStyle name="표준 6 11 2 4 4" xfId="9232"/>
    <cellStyle name="표준 6 11 2 4 5" xfId="13103"/>
    <cellStyle name="표준 6 11 2 4 6" xfId="16974"/>
    <cellStyle name="표준 6 11 2 4 7" xfId="20845"/>
    <cellStyle name="표준 6 11 2 4 8" xfId="24716"/>
    <cellStyle name="표준 6 11 2 4 9" xfId="28587"/>
    <cellStyle name="표준 6 11 2 5" xfId="2170"/>
    <cellStyle name="표준 6 11 2 5 10" xfId="37297"/>
    <cellStyle name="표준 6 11 2 5 11" xfId="41409"/>
    <cellStyle name="표준 6 11 2 5 12" xfId="45280"/>
    <cellStyle name="표준 6 11 2 5 13" xfId="49151"/>
    <cellStyle name="표준 6 11 2 5 14" xfId="53022"/>
    <cellStyle name="표준 6 11 2 5 2" xfId="6329"/>
    <cellStyle name="표준 6 11 2 5 3" xfId="10200"/>
    <cellStyle name="표준 6 11 2 5 4" xfId="14071"/>
    <cellStyle name="표준 6 11 2 5 5" xfId="17942"/>
    <cellStyle name="표준 6 11 2 5 6" xfId="21813"/>
    <cellStyle name="표준 6 11 2 5 7" xfId="25684"/>
    <cellStyle name="표준 6 11 2 5 8" xfId="29555"/>
    <cellStyle name="표준 6 11 2 5 9" xfId="33426"/>
    <cellStyle name="표준 6 11 2 6" xfId="4393"/>
    <cellStyle name="표준 6 11 2 7" xfId="8264"/>
    <cellStyle name="표준 6 11 2 8" xfId="12135"/>
    <cellStyle name="표준 6 11 2 9" xfId="16006"/>
    <cellStyle name="표준 6 11 20" xfId="50989"/>
    <cellStyle name="표준 6 11 3" xfId="367"/>
    <cellStyle name="표준 6 11 3 10" xfId="23893"/>
    <cellStyle name="표준 6 11 3 11" xfId="27764"/>
    <cellStyle name="표준 6 11 3 12" xfId="31635"/>
    <cellStyle name="표준 6 11 3 13" xfId="35506"/>
    <cellStyle name="표준 6 11 3 14" xfId="39618"/>
    <cellStyle name="표준 6 11 3 15" xfId="43489"/>
    <cellStyle name="표준 6 11 3 16" xfId="47360"/>
    <cellStyle name="표준 6 11 3 17" xfId="51231"/>
    <cellStyle name="표준 6 11 3 2" xfId="854"/>
    <cellStyle name="표준 6 11 3 2 10" xfId="28248"/>
    <cellStyle name="표준 6 11 3 2 11" xfId="32119"/>
    <cellStyle name="표준 6 11 3 2 12" xfId="35990"/>
    <cellStyle name="표준 6 11 3 2 13" xfId="40102"/>
    <cellStyle name="표준 6 11 3 2 14" xfId="43973"/>
    <cellStyle name="표준 6 11 3 2 15" xfId="47844"/>
    <cellStyle name="표준 6 11 3 2 16" xfId="51715"/>
    <cellStyle name="표준 6 11 3 2 2" xfId="1828"/>
    <cellStyle name="표준 6 11 3 2 2 10" xfId="33087"/>
    <cellStyle name="표준 6 11 3 2 2 11" xfId="36958"/>
    <cellStyle name="표준 6 11 3 2 2 12" xfId="41070"/>
    <cellStyle name="표준 6 11 3 2 2 13" xfId="44941"/>
    <cellStyle name="표준 6 11 3 2 2 14" xfId="48812"/>
    <cellStyle name="표준 6 11 3 2 2 15" xfId="52683"/>
    <cellStyle name="표준 6 11 3 2 2 2" xfId="3767"/>
    <cellStyle name="표준 6 11 3 2 2 2 10" xfId="38894"/>
    <cellStyle name="표준 6 11 3 2 2 2 11" xfId="43006"/>
    <cellStyle name="표준 6 11 3 2 2 2 12" xfId="46877"/>
    <cellStyle name="표준 6 11 3 2 2 2 13" xfId="50748"/>
    <cellStyle name="표준 6 11 3 2 2 2 14" xfId="54619"/>
    <cellStyle name="표준 6 11 3 2 2 2 2" xfId="7926"/>
    <cellStyle name="표준 6 11 3 2 2 2 3" xfId="11797"/>
    <cellStyle name="표준 6 11 3 2 2 2 4" xfId="15668"/>
    <cellStyle name="표준 6 11 3 2 2 2 5" xfId="19539"/>
    <cellStyle name="표준 6 11 3 2 2 2 6" xfId="23410"/>
    <cellStyle name="표준 6 11 3 2 2 2 7" xfId="27281"/>
    <cellStyle name="표준 6 11 3 2 2 2 8" xfId="31152"/>
    <cellStyle name="표준 6 11 3 2 2 2 9" xfId="35023"/>
    <cellStyle name="표준 6 11 3 2 2 3" xfId="5990"/>
    <cellStyle name="표준 6 11 3 2 2 4" xfId="9861"/>
    <cellStyle name="표준 6 11 3 2 2 5" xfId="13732"/>
    <cellStyle name="표준 6 11 3 2 2 6" xfId="17603"/>
    <cellStyle name="표준 6 11 3 2 2 7" xfId="21474"/>
    <cellStyle name="표준 6 11 3 2 2 8" xfId="25345"/>
    <cellStyle name="표준 6 11 3 2 2 9" xfId="29216"/>
    <cellStyle name="표준 6 11 3 2 3" xfId="2799"/>
    <cellStyle name="표준 6 11 3 2 3 10" xfId="37926"/>
    <cellStyle name="표준 6 11 3 2 3 11" xfId="42038"/>
    <cellStyle name="표준 6 11 3 2 3 12" xfId="45909"/>
    <cellStyle name="표준 6 11 3 2 3 13" xfId="49780"/>
    <cellStyle name="표준 6 11 3 2 3 14" xfId="53651"/>
    <cellStyle name="표준 6 11 3 2 3 2" xfId="6958"/>
    <cellStyle name="표준 6 11 3 2 3 3" xfId="10829"/>
    <cellStyle name="표준 6 11 3 2 3 4" xfId="14700"/>
    <cellStyle name="표준 6 11 3 2 3 5" xfId="18571"/>
    <cellStyle name="표준 6 11 3 2 3 6" xfId="22442"/>
    <cellStyle name="표준 6 11 3 2 3 7" xfId="26313"/>
    <cellStyle name="표준 6 11 3 2 3 8" xfId="30184"/>
    <cellStyle name="표준 6 11 3 2 3 9" xfId="34055"/>
    <cellStyle name="표준 6 11 3 2 4" xfId="5022"/>
    <cellStyle name="표준 6 11 3 2 5" xfId="8893"/>
    <cellStyle name="표준 6 11 3 2 6" xfId="12764"/>
    <cellStyle name="표준 6 11 3 2 7" xfId="16635"/>
    <cellStyle name="표준 6 11 3 2 8" xfId="20506"/>
    <cellStyle name="표준 6 11 3 2 9" xfId="24377"/>
    <cellStyle name="표준 6 11 3 3" xfId="1344"/>
    <cellStyle name="표준 6 11 3 3 10" xfId="32603"/>
    <cellStyle name="표준 6 11 3 3 11" xfId="36474"/>
    <cellStyle name="표준 6 11 3 3 12" xfId="40586"/>
    <cellStyle name="표준 6 11 3 3 13" xfId="44457"/>
    <cellStyle name="표준 6 11 3 3 14" xfId="48328"/>
    <cellStyle name="표준 6 11 3 3 15" xfId="52199"/>
    <cellStyle name="표준 6 11 3 3 2" xfId="3283"/>
    <cellStyle name="표준 6 11 3 3 2 10" xfId="38410"/>
    <cellStyle name="표준 6 11 3 3 2 11" xfId="42522"/>
    <cellStyle name="표준 6 11 3 3 2 12" xfId="46393"/>
    <cellStyle name="표준 6 11 3 3 2 13" xfId="50264"/>
    <cellStyle name="표준 6 11 3 3 2 14" xfId="54135"/>
    <cellStyle name="표준 6 11 3 3 2 2" xfId="7442"/>
    <cellStyle name="표준 6 11 3 3 2 3" xfId="11313"/>
    <cellStyle name="표준 6 11 3 3 2 4" xfId="15184"/>
    <cellStyle name="표준 6 11 3 3 2 5" xfId="19055"/>
    <cellStyle name="표준 6 11 3 3 2 6" xfId="22926"/>
    <cellStyle name="표준 6 11 3 3 2 7" xfId="26797"/>
    <cellStyle name="표준 6 11 3 3 2 8" xfId="30668"/>
    <cellStyle name="표준 6 11 3 3 2 9" xfId="34539"/>
    <cellStyle name="표준 6 11 3 3 3" xfId="5506"/>
    <cellStyle name="표준 6 11 3 3 4" xfId="9377"/>
    <cellStyle name="표준 6 11 3 3 5" xfId="13248"/>
    <cellStyle name="표준 6 11 3 3 6" xfId="17119"/>
    <cellStyle name="표준 6 11 3 3 7" xfId="20990"/>
    <cellStyle name="표준 6 11 3 3 8" xfId="24861"/>
    <cellStyle name="표준 6 11 3 3 9" xfId="28732"/>
    <cellStyle name="표준 6 11 3 4" xfId="2315"/>
    <cellStyle name="표준 6 11 3 4 10" xfId="37442"/>
    <cellStyle name="표준 6 11 3 4 11" xfId="41554"/>
    <cellStyle name="표준 6 11 3 4 12" xfId="45425"/>
    <cellStyle name="표준 6 11 3 4 13" xfId="49296"/>
    <cellStyle name="표준 6 11 3 4 14" xfId="53167"/>
    <cellStyle name="표준 6 11 3 4 2" xfId="6474"/>
    <cellStyle name="표준 6 11 3 4 3" xfId="10345"/>
    <cellStyle name="표준 6 11 3 4 4" xfId="14216"/>
    <cellStyle name="표준 6 11 3 4 5" xfId="18087"/>
    <cellStyle name="표준 6 11 3 4 6" xfId="21958"/>
    <cellStyle name="표준 6 11 3 4 7" xfId="25829"/>
    <cellStyle name="표준 6 11 3 4 8" xfId="29700"/>
    <cellStyle name="표준 6 11 3 4 9" xfId="33571"/>
    <cellStyle name="표준 6 11 3 5" xfId="4538"/>
    <cellStyle name="표준 6 11 3 6" xfId="8409"/>
    <cellStyle name="표준 6 11 3 7" xfId="12280"/>
    <cellStyle name="표준 6 11 3 8" xfId="16151"/>
    <cellStyle name="표준 6 11 3 9" xfId="20022"/>
    <cellStyle name="표준 6 11 4" xfId="612"/>
    <cellStyle name="표준 6 11 4 10" xfId="28006"/>
    <cellStyle name="표준 6 11 4 11" xfId="31877"/>
    <cellStyle name="표준 6 11 4 12" xfId="35748"/>
    <cellStyle name="표준 6 11 4 13" xfId="39860"/>
    <cellStyle name="표준 6 11 4 14" xfId="43731"/>
    <cellStyle name="표준 6 11 4 15" xfId="47602"/>
    <cellStyle name="표준 6 11 4 16" xfId="51473"/>
    <cellStyle name="표준 6 11 4 2" xfId="1586"/>
    <cellStyle name="표준 6 11 4 2 10" xfId="32845"/>
    <cellStyle name="표준 6 11 4 2 11" xfId="36716"/>
    <cellStyle name="표준 6 11 4 2 12" xfId="40828"/>
    <cellStyle name="표준 6 11 4 2 13" xfId="44699"/>
    <cellStyle name="표준 6 11 4 2 14" xfId="48570"/>
    <cellStyle name="표준 6 11 4 2 15" xfId="52441"/>
    <cellStyle name="표준 6 11 4 2 2" xfId="3525"/>
    <cellStyle name="표준 6 11 4 2 2 10" xfId="38652"/>
    <cellStyle name="표준 6 11 4 2 2 11" xfId="42764"/>
    <cellStyle name="표준 6 11 4 2 2 12" xfId="46635"/>
    <cellStyle name="표준 6 11 4 2 2 13" xfId="50506"/>
    <cellStyle name="표준 6 11 4 2 2 14" xfId="54377"/>
    <cellStyle name="표준 6 11 4 2 2 2" xfId="7684"/>
    <cellStyle name="표준 6 11 4 2 2 3" xfId="11555"/>
    <cellStyle name="표준 6 11 4 2 2 4" xfId="15426"/>
    <cellStyle name="표준 6 11 4 2 2 5" xfId="19297"/>
    <cellStyle name="표준 6 11 4 2 2 6" xfId="23168"/>
    <cellStyle name="표준 6 11 4 2 2 7" xfId="27039"/>
    <cellStyle name="표준 6 11 4 2 2 8" xfId="30910"/>
    <cellStyle name="표준 6 11 4 2 2 9" xfId="34781"/>
    <cellStyle name="표준 6 11 4 2 3" xfId="5748"/>
    <cellStyle name="표준 6 11 4 2 4" xfId="9619"/>
    <cellStyle name="표준 6 11 4 2 5" xfId="13490"/>
    <cellStyle name="표준 6 11 4 2 6" xfId="17361"/>
    <cellStyle name="표준 6 11 4 2 7" xfId="21232"/>
    <cellStyle name="표준 6 11 4 2 8" xfId="25103"/>
    <cellStyle name="표준 6 11 4 2 9" xfId="28974"/>
    <cellStyle name="표준 6 11 4 3" xfId="2557"/>
    <cellStyle name="표준 6 11 4 3 10" xfId="37684"/>
    <cellStyle name="표준 6 11 4 3 11" xfId="41796"/>
    <cellStyle name="표준 6 11 4 3 12" xfId="45667"/>
    <cellStyle name="표준 6 11 4 3 13" xfId="49538"/>
    <cellStyle name="표준 6 11 4 3 14" xfId="53409"/>
    <cellStyle name="표준 6 11 4 3 2" xfId="6716"/>
    <cellStyle name="표준 6 11 4 3 3" xfId="10587"/>
    <cellStyle name="표준 6 11 4 3 4" xfId="14458"/>
    <cellStyle name="표준 6 11 4 3 5" xfId="18329"/>
    <cellStyle name="표준 6 11 4 3 6" xfId="22200"/>
    <cellStyle name="표준 6 11 4 3 7" xfId="26071"/>
    <cellStyle name="표준 6 11 4 3 8" xfId="29942"/>
    <cellStyle name="표준 6 11 4 3 9" xfId="33813"/>
    <cellStyle name="표준 6 11 4 4" xfId="4780"/>
    <cellStyle name="표준 6 11 4 5" xfId="8651"/>
    <cellStyle name="표준 6 11 4 6" xfId="12522"/>
    <cellStyle name="표준 6 11 4 7" xfId="16393"/>
    <cellStyle name="표준 6 11 4 8" xfId="20264"/>
    <cellStyle name="표준 6 11 4 9" xfId="24135"/>
    <cellStyle name="표준 6 11 5" xfId="1102"/>
    <cellStyle name="표준 6 11 5 10" xfId="32361"/>
    <cellStyle name="표준 6 11 5 11" xfId="36232"/>
    <cellStyle name="표준 6 11 5 12" xfId="40344"/>
    <cellStyle name="표준 6 11 5 13" xfId="44215"/>
    <cellStyle name="표준 6 11 5 14" xfId="48086"/>
    <cellStyle name="표준 6 11 5 15" xfId="51957"/>
    <cellStyle name="표준 6 11 5 2" xfId="3041"/>
    <cellStyle name="표준 6 11 5 2 10" xfId="38168"/>
    <cellStyle name="표준 6 11 5 2 11" xfId="42280"/>
    <cellStyle name="표준 6 11 5 2 12" xfId="46151"/>
    <cellStyle name="표준 6 11 5 2 13" xfId="50022"/>
    <cellStyle name="표준 6 11 5 2 14" xfId="53893"/>
    <cellStyle name="표준 6 11 5 2 2" xfId="7200"/>
    <cellStyle name="표준 6 11 5 2 3" xfId="11071"/>
    <cellStyle name="표준 6 11 5 2 4" xfId="14942"/>
    <cellStyle name="표준 6 11 5 2 5" xfId="18813"/>
    <cellStyle name="표준 6 11 5 2 6" xfId="22684"/>
    <cellStyle name="표준 6 11 5 2 7" xfId="26555"/>
    <cellStyle name="표준 6 11 5 2 8" xfId="30426"/>
    <cellStyle name="표준 6 11 5 2 9" xfId="34297"/>
    <cellStyle name="표준 6 11 5 3" xfId="5264"/>
    <cellStyle name="표준 6 11 5 4" xfId="9135"/>
    <cellStyle name="표준 6 11 5 5" xfId="13006"/>
    <cellStyle name="표준 6 11 5 6" xfId="16877"/>
    <cellStyle name="표준 6 11 5 7" xfId="20748"/>
    <cellStyle name="표준 6 11 5 8" xfId="24619"/>
    <cellStyle name="표준 6 11 5 9" xfId="28490"/>
    <cellStyle name="표준 6 11 6" xfId="2073"/>
    <cellStyle name="표준 6 11 6 10" xfId="37200"/>
    <cellStyle name="표준 6 11 6 11" xfId="41312"/>
    <cellStyle name="표준 6 11 6 12" xfId="45183"/>
    <cellStyle name="표준 6 11 6 13" xfId="49054"/>
    <cellStyle name="표준 6 11 6 14" xfId="52925"/>
    <cellStyle name="표준 6 11 6 2" xfId="6232"/>
    <cellStyle name="표준 6 11 6 3" xfId="10103"/>
    <cellStyle name="표준 6 11 6 4" xfId="13974"/>
    <cellStyle name="표준 6 11 6 5" xfId="17845"/>
    <cellStyle name="표준 6 11 6 6" xfId="21716"/>
    <cellStyle name="표준 6 11 6 7" xfId="25587"/>
    <cellStyle name="표준 6 11 6 8" xfId="29458"/>
    <cellStyle name="표준 6 11 6 9" xfId="33329"/>
    <cellStyle name="표준 6 11 7" xfId="4296"/>
    <cellStyle name="표준 6 11 8" xfId="8167"/>
    <cellStyle name="표준 6 11 9" xfId="12038"/>
    <cellStyle name="표준 6 12" xfId="126"/>
    <cellStyle name="표준 6 12 10" xfId="19784"/>
    <cellStyle name="표준 6 12 11" xfId="23655"/>
    <cellStyle name="표준 6 12 12" xfId="27526"/>
    <cellStyle name="표준 6 12 13" xfId="31397"/>
    <cellStyle name="표준 6 12 14" xfId="35268"/>
    <cellStyle name="표준 6 12 15" xfId="39139"/>
    <cellStyle name="표준 6 12 16" xfId="39380"/>
    <cellStyle name="표준 6 12 17" xfId="43251"/>
    <cellStyle name="표준 6 12 18" xfId="47122"/>
    <cellStyle name="표준 6 12 19" xfId="50993"/>
    <cellStyle name="표준 6 12 2" xfId="371"/>
    <cellStyle name="표준 6 12 2 10" xfId="23897"/>
    <cellStyle name="표준 6 12 2 11" xfId="27768"/>
    <cellStyle name="표준 6 12 2 12" xfId="31639"/>
    <cellStyle name="표준 6 12 2 13" xfId="35510"/>
    <cellStyle name="표준 6 12 2 14" xfId="39622"/>
    <cellStyle name="표준 6 12 2 15" xfId="43493"/>
    <cellStyle name="표준 6 12 2 16" xfId="47364"/>
    <cellStyle name="표준 6 12 2 17" xfId="51235"/>
    <cellStyle name="표준 6 12 2 2" xfId="858"/>
    <cellStyle name="표준 6 12 2 2 10" xfId="28252"/>
    <cellStyle name="표준 6 12 2 2 11" xfId="32123"/>
    <cellStyle name="표준 6 12 2 2 12" xfId="35994"/>
    <cellStyle name="표준 6 12 2 2 13" xfId="40106"/>
    <cellStyle name="표준 6 12 2 2 14" xfId="43977"/>
    <cellStyle name="표준 6 12 2 2 15" xfId="47848"/>
    <cellStyle name="표준 6 12 2 2 16" xfId="51719"/>
    <cellStyle name="표준 6 12 2 2 2" xfId="1832"/>
    <cellStyle name="표준 6 12 2 2 2 10" xfId="33091"/>
    <cellStyle name="표준 6 12 2 2 2 11" xfId="36962"/>
    <cellStyle name="표준 6 12 2 2 2 12" xfId="41074"/>
    <cellStyle name="표준 6 12 2 2 2 13" xfId="44945"/>
    <cellStyle name="표준 6 12 2 2 2 14" xfId="48816"/>
    <cellStyle name="표준 6 12 2 2 2 15" xfId="52687"/>
    <cellStyle name="표준 6 12 2 2 2 2" xfId="3771"/>
    <cellStyle name="표준 6 12 2 2 2 2 10" xfId="38898"/>
    <cellStyle name="표준 6 12 2 2 2 2 11" xfId="43010"/>
    <cellStyle name="표준 6 12 2 2 2 2 12" xfId="46881"/>
    <cellStyle name="표준 6 12 2 2 2 2 13" xfId="50752"/>
    <cellStyle name="표준 6 12 2 2 2 2 14" xfId="54623"/>
    <cellStyle name="표준 6 12 2 2 2 2 2" xfId="7930"/>
    <cellStyle name="표준 6 12 2 2 2 2 3" xfId="11801"/>
    <cellStyle name="표준 6 12 2 2 2 2 4" xfId="15672"/>
    <cellStyle name="표준 6 12 2 2 2 2 5" xfId="19543"/>
    <cellStyle name="표준 6 12 2 2 2 2 6" xfId="23414"/>
    <cellStyle name="표준 6 12 2 2 2 2 7" xfId="27285"/>
    <cellStyle name="표준 6 12 2 2 2 2 8" xfId="31156"/>
    <cellStyle name="표준 6 12 2 2 2 2 9" xfId="35027"/>
    <cellStyle name="표준 6 12 2 2 2 3" xfId="5994"/>
    <cellStyle name="표준 6 12 2 2 2 4" xfId="9865"/>
    <cellStyle name="표준 6 12 2 2 2 5" xfId="13736"/>
    <cellStyle name="표준 6 12 2 2 2 6" xfId="17607"/>
    <cellStyle name="표준 6 12 2 2 2 7" xfId="21478"/>
    <cellStyle name="표준 6 12 2 2 2 8" xfId="25349"/>
    <cellStyle name="표준 6 12 2 2 2 9" xfId="29220"/>
    <cellStyle name="표준 6 12 2 2 3" xfId="2803"/>
    <cellStyle name="표준 6 12 2 2 3 10" xfId="37930"/>
    <cellStyle name="표준 6 12 2 2 3 11" xfId="42042"/>
    <cellStyle name="표준 6 12 2 2 3 12" xfId="45913"/>
    <cellStyle name="표준 6 12 2 2 3 13" xfId="49784"/>
    <cellStyle name="표준 6 12 2 2 3 14" xfId="53655"/>
    <cellStyle name="표준 6 12 2 2 3 2" xfId="6962"/>
    <cellStyle name="표준 6 12 2 2 3 3" xfId="10833"/>
    <cellStyle name="표준 6 12 2 2 3 4" xfId="14704"/>
    <cellStyle name="표준 6 12 2 2 3 5" xfId="18575"/>
    <cellStyle name="표준 6 12 2 2 3 6" xfId="22446"/>
    <cellStyle name="표준 6 12 2 2 3 7" xfId="26317"/>
    <cellStyle name="표준 6 12 2 2 3 8" xfId="30188"/>
    <cellStyle name="표준 6 12 2 2 3 9" xfId="34059"/>
    <cellStyle name="표준 6 12 2 2 4" xfId="5026"/>
    <cellStyle name="표준 6 12 2 2 5" xfId="8897"/>
    <cellStyle name="표준 6 12 2 2 6" xfId="12768"/>
    <cellStyle name="표준 6 12 2 2 7" xfId="16639"/>
    <cellStyle name="표준 6 12 2 2 8" xfId="20510"/>
    <cellStyle name="표준 6 12 2 2 9" xfId="24381"/>
    <cellStyle name="표준 6 12 2 3" xfId="1348"/>
    <cellStyle name="표준 6 12 2 3 10" xfId="32607"/>
    <cellStyle name="표준 6 12 2 3 11" xfId="36478"/>
    <cellStyle name="표준 6 12 2 3 12" xfId="40590"/>
    <cellStyle name="표준 6 12 2 3 13" xfId="44461"/>
    <cellStyle name="표준 6 12 2 3 14" xfId="48332"/>
    <cellStyle name="표준 6 12 2 3 15" xfId="52203"/>
    <cellStyle name="표준 6 12 2 3 2" xfId="3287"/>
    <cellStyle name="표준 6 12 2 3 2 10" xfId="38414"/>
    <cellStyle name="표준 6 12 2 3 2 11" xfId="42526"/>
    <cellStyle name="표준 6 12 2 3 2 12" xfId="46397"/>
    <cellStyle name="표준 6 12 2 3 2 13" xfId="50268"/>
    <cellStyle name="표준 6 12 2 3 2 14" xfId="54139"/>
    <cellStyle name="표준 6 12 2 3 2 2" xfId="7446"/>
    <cellStyle name="표준 6 12 2 3 2 3" xfId="11317"/>
    <cellStyle name="표준 6 12 2 3 2 4" xfId="15188"/>
    <cellStyle name="표준 6 12 2 3 2 5" xfId="19059"/>
    <cellStyle name="표준 6 12 2 3 2 6" xfId="22930"/>
    <cellStyle name="표준 6 12 2 3 2 7" xfId="26801"/>
    <cellStyle name="표준 6 12 2 3 2 8" xfId="30672"/>
    <cellStyle name="표준 6 12 2 3 2 9" xfId="34543"/>
    <cellStyle name="표준 6 12 2 3 3" xfId="5510"/>
    <cellStyle name="표준 6 12 2 3 4" xfId="9381"/>
    <cellStyle name="표준 6 12 2 3 5" xfId="13252"/>
    <cellStyle name="표준 6 12 2 3 6" xfId="17123"/>
    <cellStyle name="표준 6 12 2 3 7" xfId="20994"/>
    <cellStyle name="표준 6 12 2 3 8" xfId="24865"/>
    <cellStyle name="표준 6 12 2 3 9" xfId="28736"/>
    <cellStyle name="표준 6 12 2 4" xfId="2319"/>
    <cellStyle name="표준 6 12 2 4 10" xfId="37446"/>
    <cellStyle name="표준 6 12 2 4 11" xfId="41558"/>
    <cellStyle name="표준 6 12 2 4 12" xfId="45429"/>
    <cellStyle name="표준 6 12 2 4 13" xfId="49300"/>
    <cellStyle name="표준 6 12 2 4 14" xfId="53171"/>
    <cellStyle name="표준 6 12 2 4 2" xfId="6478"/>
    <cellStyle name="표준 6 12 2 4 3" xfId="10349"/>
    <cellStyle name="표준 6 12 2 4 4" xfId="14220"/>
    <cellStyle name="표준 6 12 2 4 5" xfId="18091"/>
    <cellStyle name="표준 6 12 2 4 6" xfId="21962"/>
    <cellStyle name="표준 6 12 2 4 7" xfId="25833"/>
    <cellStyle name="표준 6 12 2 4 8" xfId="29704"/>
    <cellStyle name="표준 6 12 2 4 9" xfId="33575"/>
    <cellStyle name="표준 6 12 2 5" xfId="4542"/>
    <cellStyle name="표준 6 12 2 6" xfId="8413"/>
    <cellStyle name="표준 6 12 2 7" xfId="12284"/>
    <cellStyle name="표준 6 12 2 8" xfId="16155"/>
    <cellStyle name="표준 6 12 2 9" xfId="20026"/>
    <cellStyle name="표준 6 12 3" xfId="616"/>
    <cellStyle name="표준 6 12 3 10" xfId="28010"/>
    <cellStyle name="표준 6 12 3 11" xfId="31881"/>
    <cellStyle name="표준 6 12 3 12" xfId="35752"/>
    <cellStyle name="표준 6 12 3 13" xfId="39864"/>
    <cellStyle name="표준 6 12 3 14" xfId="43735"/>
    <cellStyle name="표준 6 12 3 15" xfId="47606"/>
    <cellStyle name="표준 6 12 3 16" xfId="51477"/>
    <cellStyle name="표준 6 12 3 2" xfId="1590"/>
    <cellStyle name="표준 6 12 3 2 10" xfId="32849"/>
    <cellStyle name="표준 6 12 3 2 11" xfId="36720"/>
    <cellStyle name="표준 6 12 3 2 12" xfId="40832"/>
    <cellStyle name="표준 6 12 3 2 13" xfId="44703"/>
    <cellStyle name="표준 6 12 3 2 14" xfId="48574"/>
    <cellStyle name="표준 6 12 3 2 15" xfId="52445"/>
    <cellStyle name="표준 6 12 3 2 2" xfId="3529"/>
    <cellStyle name="표준 6 12 3 2 2 10" xfId="38656"/>
    <cellStyle name="표준 6 12 3 2 2 11" xfId="42768"/>
    <cellStyle name="표준 6 12 3 2 2 12" xfId="46639"/>
    <cellStyle name="표준 6 12 3 2 2 13" xfId="50510"/>
    <cellStyle name="표준 6 12 3 2 2 14" xfId="54381"/>
    <cellStyle name="표준 6 12 3 2 2 2" xfId="7688"/>
    <cellStyle name="표준 6 12 3 2 2 3" xfId="11559"/>
    <cellStyle name="표준 6 12 3 2 2 4" xfId="15430"/>
    <cellStyle name="표준 6 12 3 2 2 5" xfId="19301"/>
    <cellStyle name="표준 6 12 3 2 2 6" xfId="23172"/>
    <cellStyle name="표준 6 12 3 2 2 7" xfId="27043"/>
    <cellStyle name="표준 6 12 3 2 2 8" xfId="30914"/>
    <cellStyle name="표준 6 12 3 2 2 9" xfId="34785"/>
    <cellStyle name="표준 6 12 3 2 3" xfId="5752"/>
    <cellStyle name="표준 6 12 3 2 4" xfId="9623"/>
    <cellStyle name="표준 6 12 3 2 5" xfId="13494"/>
    <cellStyle name="표준 6 12 3 2 6" xfId="17365"/>
    <cellStyle name="표준 6 12 3 2 7" xfId="21236"/>
    <cellStyle name="표준 6 12 3 2 8" xfId="25107"/>
    <cellStyle name="표준 6 12 3 2 9" xfId="28978"/>
    <cellStyle name="표준 6 12 3 3" xfId="2561"/>
    <cellStyle name="표준 6 12 3 3 10" xfId="37688"/>
    <cellStyle name="표준 6 12 3 3 11" xfId="41800"/>
    <cellStyle name="표준 6 12 3 3 12" xfId="45671"/>
    <cellStyle name="표준 6 12 3 3 13" xfId="49542"/>
    <cellStyle name="표준 6 12 3 3 14" xfId="53413"/>
    <cellStyle name="표준 6 12 3 3 2" xfId="6720"/>
    <cellStyle name="표준 6 12 3 3 3" xfId="10591"/>
    <cellStyle name="표준 6 12 3 3 4" xfId="14462"/>
    <cellStyle name="표준 6 12 3 3 5" xfId="18333"/>
    <cellStyle name="표준 6 12 3 3 6" xfId="22204"/>
    <cellStyle name="표준 6 12 3 3 7" xfId="26075"/>
    <cellStyle name="표준 6 12 3 3 8" xfId="29946"/>
    <cellStyle name="표준 6 12 3 3 9" xfId="33817"/>
    <cellStyle name="표준 6 12 3 4" xfId="4784"/>
    <cellStyle name="표준 6 12 3 5" xfId="8655"/>
    <cellStyle name="표준 6 12 3 6" xfId="12526"/>
    <cellStyle name="표준 6 12 3 7" xfId="16397"/>
    <cellStyle name="표준 6 12 3 8" xfId="20268"/>
    <cellStyle name="표준 6 12 3 9" xfId="24139"/>
    <cellStyle name="표준 6 12 4" xfId="1106"/>
    <cellStyle name="표준 6 12 4 10" xfId="32365"/>
    <cellStyle name="표준 6 12 4 11" xfId="36236"/>
    <cellStyle name="표준 6 12 4 12" xfId="40348"/>
    <cellStyle name="표준 6 12 4 13" xfId="44219"/>
    <cellStyle name="표준 6 12 4 14" xfId="48090"/>
    <cellStyle name="표준 6 12 4 15" xfId="51961"/>
    <cellStyle name="표준 6 12 4 2" xfId="3045"/>
    <cellStyle name="표준 6 12 4 2 10" xfId="38172"/>
    <cellStyle name="표준 6 12 4 2 11" xfId="42284"/>
    <cellStyle name="표준 6 12 4 2 12" xfId="46155"/>
    <cellStyle name="표준 6 12 4 2 13" xfId="50026"/>
    <cellStyle name="표준 6 12 4 2 14" xfId="53897"/>
    <cellStyle name="표준 6 12 4 2 2" xfId="7204"/>
    <cellStyle name="표준 6 12 4 2 3" xfId="11075"/>
    <cellStyle name="표준 6 12 4 2 4" xfId="14946"/>
    <cellStyle name="표준 6 12 4 2 5" xfId="18817"/>
    <cellStyle name="표준 6 12 4 2 6" xfId="22688"/>
    <cellStyle name="표준 6 12 4 2 7" xfId="26559"/>
    <cellStyle name="표준 6 12 4 2 8" xfId="30430"/>
    <cellStyle name="표준 6 12 4 2 9" xfId="34301"/>
    <cellStyle name="표준 6 12 4 3" xfId="5268"/>
    <cellStyle name="표준 6 12 4 4" xfId="9139"/>
    <cellStyle name="표준 6 12 4 5" xfId="13010"/>
    <cellStyle name="표준 6 12 4 6" xfId="16881"/>
    <cellStyle name="표준 6 12 4 7" xfId="20752"/>
    <cellStyle name="표준 6 12 4 8" xfId="24623"/>
    <cellStyle name="표준 6 12 4 9" xfId="28494"/>
    <cellStyle name="표준 6 12 5" xfId="2077"/>
    <cellStyle name="표준 6 12 5 10" xfId="37204"/>
    <cellStyle name="표준 6 12 5 11" xfId="41316"/>
    <cellStyle name="표준 6 12 5 12" xfId="45187"/>
    <cellStyle name="표준 6 12 5 13" xfId="49058"/>
    <cellStyle name="표준 6 12 5 14" xfId="52929"/>
    <cellStyle name="표준 6 12 5 2" xfId="6236"/>
    <cellStyle name="표준 6 12 5 3" xfId="10107"/>
    <cellStyle name="표준 6 12 5 4" xfId="13978"/>
    <cellStyle name="표준 6 12 5 5" xfId="17849"/>
    <cellStyle name="표준 6 12 5 6" xfId="21720"/>
    <cellStyle name="표준 6 12 5 7" xfId="25591"/>
    <cellStyle name="표준 6 12 5 8" xfId="29462"/>
    <cellStyle name="표준 6 12 5 9" xfId="33333"/>
    <cellStyle name="표준 6 12 6" xfId="4300"/>
    <cellStyle name="표준 6 12 7" xfId="8171"/>
    <cellStyle name="표준 6 12 8" xfId="12042"/>
    <cellStyle name="표준 6 12 9" xfId="15913"/>
    <cellStyle name="표준 6 13" xfId="274"/>
    <cellStyle name="표준 6 13 10" xfId="23800"/>
    <cellStyle name="표준 6 13 11" xfId="27671"/>
    <cellStyle name="표준 6 13 12" xfId="31542"/>
    <cellStyle name="표준 6 13 13" xfId="35413"/>
    <cellStyle name="표준 6 13 14" xfId="39525"/>
    <cellStyle name="표준 6 13 15" xfId="43396"/>
    <cellStyle name="표준 6 13 16" xfId="47267"/>
    <cellStyle name="표준 6 13 17" xfId="51138"/>
    <cellStyle name="표준 6 13 2" xfId="761"/>
    <cellStyle name="표준 6 13 2 10" xfId="28155"/>
    <cellStyle name="표준 6 13 2 11" xfId="32026"/>
    <cellStyle name="표준 6 13 2 12" xfId="35897"/>
    <cellStyle name="표준 6 13 2 13" xfId="40009"/>
    <cellStyle name="표준 6 13 2 14" xfId="43880"/>
    <cellStyle name="표준 6 13 2 15" xfId="47751"/>
    <cellStyle name="표준 6 13 2 16" xfId="51622"/>
    <cellStyle name="표준 6 13 2 2" xfId="1735"/>
    <cellStyle name="표준 6 13 2 2 10" xfId="32994"/>
    <cellStyle name="표준 6 13 2 2 11" xfId="36865"/>
    <cellStyle name="표준 6 13 2 2 12" xfId="40977"/>
    <cellStyle name="표준 6 13 2 2 13" xfId="44848"/>
    <cellStyle name="표준 6 13 2 2 14" xfId="48719"/>
    <cellStyle name="표준 6 13 2 2 15" xfId="52590"/>
    <cellStyle name="표준 6 13 2 2 2" xfId="3674"/>
    <cellStyle name="표준 6 13 2 2 2 10" xfId="38801"/>
    <cellStyle name="표준 6 13 2 2 2 11" xfId="42913"/>
    <cellStyle name="표준 6 13 2 2 2 12" xfId="46784"/>
    <cellStyle name="표준 6 13 2 2 2 13" xfId="50655"/>
    <cellStyle name="표준 6 13 2 2 2 14" xfId="54526"/>
    <cellStyle name="표준 6 13 2 2 2 2" xfId="7833"/>
    <cellStyle name="표준 6 13 2 2 2 3" xfId="11704"/>
    <cellStyle name="표준 6 13 2 2 2 4" xfId="15575"/>
    <cellStyle name="표준 6 13 2 2 2 5" xfId="19446"/>
    <cellStyle name="표준 6 13 2 2 2 6" xfId="23317"/>
    <cellStyle name="표준 6 13 2 2 2 7" xfId="27188"/>
    <cellStyle name="표준 6 13 2 2 2 8" xfId="31059"/>
    <cellStyle name="표준 6 13 2 2 2 9" xfId="34930"/>
    <cellStyle name="표준 6 13 2 2 3" xfId="5897"/>
    <cellStyle name="표준 6 13 2 2 4" xfId="9768"/>
    <cellStyle name="표준 6 13 2 2 5" xfId="13639"/>
    <cellStyle name="표준 6 13 2 2 6" xfId="17510"/>
    <cellStyle name="표준 6 13 2 2 7" xfId="21381"/>
    <cellStyle name="표준 6 13 2 2 8" xfId="25252"/>
    <cellStyle name="표준 6 13 2 2 9" xfId="29123"/>
    <cellStyle name="표준 6 13 2 3" xfId="2706"/>
    <cellStyle name="표준 6 13 2 3 10" xfId="37833"/>
    <cellStyle name="표준 6 13 2 3 11" xfId="41945"/>
    <cellStyle name="표준 6 13 2 3 12" xfId="45816"/>
    <cellStyle name="표준 6 13 2 3 13" xfId="49687"/>
    <cellStyle name="표준 6 13 2 3 14" xfId="53558"/>
    <cellStyle name="표준 6 13 2 3 2" xfId="6865"/>
    <cellStyle name="표준 6 13 2 3 3" xfId="10736"/>
    <cellStyle name="표준 6 13 2 3 4" xfId="14607"/>
    <cellStyle name="표준 6 13 2 3 5" xfId="18478"/>
    <cellStyle name="표준 6 13 2 3 6" xfId="22349"/>
    <cellStyle name="표준 6 13 2 3 7" xfId="26220"/>
    <cellStyle name="표준 6 13 2 3 8" xfId="30091"/>
    <cellStyle name="표준 6 13 2 3 9" xfId="33962"/>
    <cellStyle name="표준 6 13 2 4" xfId="4929"/>
    <cellStyle name="표준 6 13 2 5" xfId="8800"/>
    <cellStyle name="표준 6 13 2 6" xfId="12671"/>
    <cellStyle name="표준 6 13 2 7" xfId="16542"/>
    <cellStyle name="표준 6 13 2 8" xfId="20413"/>
    <cellStyle name="표준 6 13 2 9" xfId="24284"/>
    <cellStyle name="표준 6 13 3" xfId="1251"/>
    <cellStyle name="표준 6 13 3 10" xfId="32510"/>
    <cellStyle name="표준 6 13 3 11" xfId="36381"/>
    <cellStyle name="표준 6 13 3 12" xfId="40493"/>
    <cellStyle name="표준 6 13 3 13" xfId="44364"/>
    <cellStyle name="표준 6 13 3 14" xfId="48235"/>
    <cellStyle name="표준 6 13 3 15" xfId="52106"/>
    <cellStyle name="표준 6 13 3 2" xfId="3190"/>
    <cellStyle name="표준 6 13 3 2 10" xfId="38317"/>
    <cellStyle name="표준 6 13 3 2 11" xfId="42429"/>
    <cellStyle name="표준 6 13 3 2 12" xfId="46300"/>
    <cellStyle name="표준 6 13 3 2 13" xfId="50171"/>
    <cellStyle name="표준 6 13 3 2 14" xfId="54042"/>
    <cellStyle name="표준 6 13 3 2 2" xfId="7349"/>
    <cellStyle name="표준 6 13 3 2 3" xfId="11220"/>
    <cellStyle name="표준 6 13 3 2 4" xfId="15091"/>
    <cellStyle name="표준 6 13 3 2 5" xfId="18962"/>
    <cellStyle name="표준 6 13 3 2 6" xfId="22833"/>
    <cellStyle name="표준 6 13 3 2 7" xfId="26704"/>
    <cellStyle name="표준 6 13 3 2 8" xfId="30575"/>
    <cellStyle name="표준 6 13 3 2 9" xfId="34446"/>
    <cellStyle name="표준 6 13 3 3" xfId="5413"/>
    <cellStyle name="표준 6 13 3 4" xfId="9284"/>
    <cellStyle name="표준 6 13 3 5" xfId="13155"/>
    <cellStyle name="표준 6 13 3 6" xfId="17026"/>
    <cellStyle name="표준 6 13 3 7" xfId="20897"/>
    <cellStyle name="표준 6 13 3 8" xfId="24768"/>
    <cellStyle name="표준 6 13 3 9" xfId="28639"/>
    <cellStyle name="표준 6 13 4" xfId="2222"/>
    <cellStyle name="표준 6 13 4 10" xfId="37349"/>
    <cellStyle name="표준 6 13 4 11" xfId="41461"/>
    <cellStyle name="표준 6 13 4 12" xfId="45332"/>
    <cellStyle name="표준 6 13 4 13" xfId="49203"/>
    <cellStyle name="표준 6 13 4 14" xfId="53074"/>
    <cellStyle name="표준 6 13 4 2" xfId="6381"/>
    <cellStyle name="표준 6 13 4 3" xfId="10252"/>
    <cellStyle name="표준 6 13 4 4" xfId="14123"/>
    <cellStyle name="표준 6 13 4 5" xfId="17994"/>
    <cellStyle name="표준 6 13 4 6" xfId="21865"/>
    <cellStyle name="표준 6 13 4 7" xfId="25736"/>
    <cellStyle name="표준 6 13 4 8" xfId="29607"/>
    <cellStyle name="표준 6 13 4 9" xfId="33478"/>
    <cellStyle name="표준 6 13 5" xfId="4445"/>
    <cellStyle name="표준 6 13 6" xfId="8316"/>
    <cellStyle name="표준 6 13 7" xfId="12187"/>
    <cellStyle name="표준 6 13 8" xfId="16058"/>
    <cellStyle name="표준 6 13 9" xfId="19929"/>
    <cellStyle name="표준 6 14" xfId="519"/>
    <cellStyle name="표준 6 14 10" xfId="27913"/>
    <cellStyle name="표준 6 14 11" xfId="31784"/>
    <cellStyle name="표준 6 14 12" xfId="35655"/>
    <cellStyle name="표준 6 14 13" xfId="39767"/>
    <cellStyle name="표준 6 14 14" xfId="43638"/>
    <cellStyle name="표준 6 14 15" xfId="47509"/>
    <cellStyle name="표준 6 14 16" xfId="51380"/>
    <cellStyle name="표준 6 14 2" xfId="1493"/>
    <cellStyle name="표준 6 14 2 10" xfId="32752"/>
    <cellStyle name="표준 6 14 2 11" xfId="36623"/>
    <cellStyle name="표준 6 14 2 12" xfId="40735"/>
    <cellStyle name="표준 6 14 2 13" xfId="44606"/>
    <cellStyle name="표준 6 14 2 14" xfId="48477"/>
    <cellStyle name="표준 6 14 2 15" xfId="52348"/>
    <cellStyle name="표준 6 14 2 2" xfId="3432"/>
    <cellStyle name="표준 6 14 2 2 10" xfId="38559"/>
    <cellStyle name="표준 6 14 2 2 11" xfId="42671"/>
    <cellStyle name="표준 6 14 2 2 12" xfId="46542"/>
    <cellStyle name="표준 6 14 2 2 13" xfId="50413"/>
    <cellStyle name="표준 6 14 2 2 14" xfId="54284"/>
    <cellStyle name="표준 6 14 2 2 2" xfId="7591"/>
    <cellStyle name="표준 6 14 2 2 3" xfId="11462"/>
    <cellStyle name="표준 6 14 2 2 4" xfId="15333"/>
    <cellStyle name="표준 6 14 2 2 5" xfId="19204"/>
    <cellStyle name="표준 6 14 2 2 6" xfId="23075"/>
    <cellStyle name="표준 6 14 2 2 7" xfId="26946"/>
    <cellStyle name="표준 6 14 2 2 8" xfId="30817"/>
    <cellStyle name="표준 6 14 2 2 9" xfId="34688"/>
    <cellStyle name="표준 6 14 2 3" xfId="5655"/>
    <cellStyle name="표준 6 14 2 4" xfId="9526"/>
    <cellStyle name="표준 6 14 2 5" xfId="13397"/>
    <cellStyle name="표준 6 14 2 6" xfId="17268"/>
    <cellStyle name="표준 6 14 2 7" xfId="21139"/>
    <cellStyle name="표준 6 14 2 8" xfId="25010"/>
    <cellStyle name="표준 6 14 2 9" xfId="28881"/>
    <cellStyle name="표준 6 14 3" xfId="2464"/>
    <cellStyle name="표준 6 14 3 10" xfId="37591"/>
    <cellStyle name="표준 6 14 3 11" xfId="41703"/>
    <cellStyle name="표준 6 14 3 12" xfId="45574"/>
    <cellStyle name="표준 6 14 3 13" xfId="49445"/>
    <cellStyle name="표준 6 14 3 14" xfId="53316"/>
    <cellStyle name="표준 6 14 3 2" xfId="6623"/>
    <cellStyle name="표준 6 14 3 3" xfId="10494"/>
    <cellStyle name="표준 6 14 3 4" xfId="14365"/>
    <cellStyle name="표준 6 14 3 5" xfId="18236"/>
    <cellStyle name="표준 6 14 3 6" xfId="22107"/>
    <cellStyle name="표준 6 14 3 7" xfId="25978"/>
    <cellStyle name="표준 6 14 3 8" xfId="29849"/>
    <cellStyle name="표준 6 14 3 9" xfId="33720"/>
    <cellStyle name="표준 6 14 4" xfId="4687"/>
    <cellStyle name="표준 6 14 5" xfId="8558"/>
    <cellStyle name="표준 6 14 6" xfId="12429"/>
    <cellStyle name="표준 6 14 7" xfId="16300"/>
    <cellStyle name="표준 6 14 8" xfId="20171"/>
    <cellStyle name="표준 6 14 9" xfId="24042"/>
    <cellStyle name="표준 6 15" xfId="1009"/>
    <cellStyle name="표준 6 15 10" xfId="32268"/>
    <cellStyle name="표준 6 15 11" xfId="36139"/>
    <cellStyle name="표준 6 15 12" xfId="40251"/>
    <cellStyle name="표준 6 15 13" xfId="44122"/>
    <cellStyle name="표준 6 15 14" xfId="47993"/>
    <cellStyle name="표준 6 15 15" xfId="51864"/>
    <cellStyle name="표준 6 15 2" xfId="2948"/>
    <cellStyle name="표준 6 15 2 10" xfId="38075"/>
    <cellStyle name="표준 6 15 2 11" xfId="42187"/>
    <cellStyle name="표준 6 15 2 12" xfId="46058"/>
    <cellStyle name="표준 6 15 2 13" xfId="49929"/>
    <cellStyle name="표준 6 15 2 14" xfId="53800"/>
    <cellStyle name="표준 6 15 2 2" xfId="7107"/>
    <cellStyle name="표준 6 15 2 3" xfId="10978"/>
    <cellStyle name="표준 6 15 2 4" xfId="14849"/>
    <cellStyle name="표준 6 15 2 5" xfId="18720"/>
    <cellStyle name="표준 6 15 2 6" xfId="22591"/>
    <cellStyle name="표준 6 15 2 7" xfId="26462"/>
    <cellStyle name="표준 6 15 2 8" xfId="30333"/>
    <cellStyle name="표준 6 15 2 9" xfId="34204"/>
    <cellStyle name="표준 6 15 3" xfId="5171"/>
    <cellStyle name="표준 6 15 4" xfId="9042"/>
    <cellStyle name="표준 6 15 5" xfId="12913"/>
    <cellStyle name="표준 6 15 6" xfId="16784"/>
    <cellStyle name="표준 6 15 7" xfId="20655"/>
    <cellStyle name="표준 6 15 8" xfId="24526"/>
    <cellStyle name="표준 6 15 9" xfId="28397"/>
    <cellStyle name="표준 6 16" xfId="1980"/>
    <cellStyle name="표준 6 16 10" xfId="37107"/>
    <cellStyle name="표준 6 16 11" xfId="41219"/>
    <cellStyle name="표준 6 16 12" xfId="45090"/>
    <cellStyle name="표준 6 16 13" xfId="48961"/>
    <cellStyle name="표준 6 16 14" xfId="52832"/>
    <cellStyle name="표준 6 16 2" xfId="6139"/>
    <cellStyle name="표준 6 16 3" xfId="10010"/>
    <cellStyle name="표준 6 16 4" xfId="13881"/>
    <cellStyle name="표준 6 16 5" xfId="17752"/>
    <cellStyle name="표준 6 16 6" xfId="21623"/>
    <cellStyle name="표준 6 16 7" xfId="25494"/>
    <cellStyle name="표준 6 16 8" xfId="29365"/>
    <cellStyle name="표준 6 16 9" xfId="33236"/>
    <cellStyle name="표준 6 17" xfId="4153"/>
    <cellStyle name="표준 6 18" xfId="4203"/>
    <cellStyle name="표준 6 19" xfId="8074"/>
    <cellStyle name="표준 6 2" xfId="19"/>
    <cellStyle name="표준 6 2 10" xfId="122"/>
    <cellStyle name="표준 6 2 10 10" xfId="15910"/>
    <cellStyle name="표준 6 2 10 11" xfId="19781"/>
    <cellStyle name="표준 6 2 10 12" xfId="23652"/>
    <cellStyle name="표준 6 2 10 13" xfId="27523"/>
    <cellStyle name="표준 6 2 10 14" xfId="31394"/>
    <cellStyle name="표준 6 2 10 15" xfId="35265"/>
    <cellStyle name="표준 6 2 10 16" xfId="39136"/>
    <cellStyle name="표준 6 2 10 17" xfId="39377"/>
    <cellStyle name="표준 6 2 10 18" xfId="43248"/>
    <cellStyle name="표준 6 2 10 19" xfId="47119"/>
    <cellStyle name="표준 6 2 10 2" xfId="220"/>
    <cellStyle name="표준 6 2 10 2 10" xfId="19878"/>
    <cellStyle name="표준 6 2 10 2 11" xfId="23749"/>
    <cellStyle name="표준 6 2 10 2 12" xfId="27620"/>
    <cellStyle name="표준 6 2 10 2 13" xfId="31491"/>
    <cellStyle name="표준 6 2 10 2 14" xfId="35362"/>
    <cellStyle name="표준 6 2 10 2 15" xfId="39233"/>
    <cellStyle name="표준 6 2 10 2 16" xfId="39474"/>
    <cellStyle name="표준 6 2 10 2 17" xfId="43345"/>
    <cellStyle name="표준 6 2 10 2 18" xfId="47216"/>
    <cellStyle name="표준 6 2 10 2 19" xfId="51087"/>
    <cellStyle name="표준 6 2 10 2 2" xfId="465"/>
    <cellStyle name="표준 6 2 10 2 2 10" xfId="23991"/>
    <cellStyle name="표준 6 2 10 2 2 11" xfId="27862"/>
    <cellStyle name="표준 6 2 10 2 2 12" xfId="31733"/>
    <cellStyle name="표준 6 2 10 2 2 13" xfId="35604"/>
    <cellStyle name="표준 6 2 10 2 2 14" xfId="39716"/>
    <cellStyle name="표준 6 2 10 2 2 15" xfId="43587"/>
    <cellStyle name="표준 6 2 10 2 2 16" xfId="47458"/>
    <cellStyle name="표준 6 2 10 2 2 17" xfId="51329"/>
    <cellStyle name="표준 6 2 10 2 2 2" xfId="952"/>
    <cellStyle name="표준 6 2 10 2 2 2 10" xfId="28346"/>
    <cellStyle name="표준 6 2 10 2 2 2 11" xfId="32217"/>
    <cellStyle name="표준 6 2 10 2 2 2 12" xfId="36088"/>
    <cellStyle name="표준 6 2 10 2 2 2 13" xfId="40200"/>
    <cellStyle name="표준 6 2 10 2 2 2 14" xfId="44071"/>
    <cellStyle name="표준 6 2 10 2 2 2 15" xfId="47942"/>
    <cellStyle name="표준 6 2 10 2 2 2 16" xfId="51813"/>
    <cellStyle name="표준 6 2 10 2 2 2 2" xfId="1926"/>
    <cellStyle name="표준 6 2 10 2 2 2 2 10" xfId="33185"/>
    <cellStyle name="표준 6 2 10 2 2 2 2 11" xfId="37056"/>
    <cellStyle name="표준 6 2 10 2 2 2 2 12" xfId="41168"/>
    <cellStyle name="표준 6 2 10 2 2 2 2 13" xfId="45039"/>
    <cellStyle name="표준 6 2 10 2 2 2 2 14" xfId="48910"/>
    <cellStyle name="표준 6 2 10 2 2 2 2 15" xfId="52781"/>
    <cellStyle name="표준 6 2 10 2 2 2 2 2" xfId="3865"/>
    <cellStyle name="표준 6 2 10 2 2 2 2 2 10" xfId="38992"/>
    <cellStyle name="표준 6 2 10 2 2 2 2 2 11" xfId="43104"/>
    <cellStyle name="표준 6 2 10 2 2 2 2 2 12" xfId="46975"/>
    <cellStyle name="표준 6 2 10 2 2 2 2 2 13" xfId="50846"/>
    <cellStyle name="표준 6 2 10 2 2 2 2 2 14" xfId="54717"/>
    <cellStyle name="표준 6 2 10 2 2 2 2 2 2" xfId="8024"/>
    <cellStyle name="표준 6 2 10 2 2 2 2 2 3" xfId="11895"/>
    <cellStyle name="표준 6 2 10 2 2 2 2 2 4" xfId="15766"/>
    <cellStyle name="표준 6 2 10 2 2 2 2 2 5" xfId="19637"/>
    <cellStyle name="표준 6 2 10 2 2 2 2 2 6" xfId="23508"/>
    <cellStyle name="표준 6 2 10 2 2 2 2 2 7" xfId="27379"/>
    <cellStyle name="표준 6 2 10 2 2 2 2 2 8" xfId="31250"/>
    <cellStyle name="표준 6 2 10 2 2 2 2 2 9" xfId="35121"/>
    <cellStyle name="표준 6 2 10 2 2 2 2 3" xfId="6088"/>
    <cellStyle name="표준 6 2 10 2 2 2 2 4" xfId="9959"/>
    <cellStyle name="표준 6 2 10 2 2 2 2 5" xfId="13830"/>
    <cellStyle name="표준 6 2 10 2 2 2 2 6" xfId="17701"/>
    <cellStyle name="표준 6 2 10 2 2 2 2 7" xfId="21572"/>
    <cellStyle name="표준 6 2 10 2 2 2 2 8" xfId="25443"/>
    <cellStyle name="표준 6 2 10 2 2 2 2 9" xfId="29314"/>
    <cellStyle name="표준 6 2 10 2 2 2 3" xfId="2897"/>
    <cellStyle name="표준 6 2 10 2 2 2 3 10" xfId="38024"/>
    <cellStyle name="표준 6 2 10 2 2 2 3 11" xfId="42136"/>
    <cellStyle name="표준 6 2 10 2 2 2 3 12" xfId="46007"/>
    <cellStyle name="표준 6 2 10 2 2 2 3 13" xfId="49878"/>
    <cellStyle name="표준 6 2 10 2 2 2 3 14" xfId="53749"/>
    <cellStyle name="표준 6 2 10 2 2 2 3 2" xfId="7056"/>
    <cellStyle name="표준 6 2 10 2 2 2 3 3" xfId="10927"/>
    <cellStyle name="표준 6 2 10 2 2 2 3 4" xfId="14798"/>
    <cellStyle name="표준 6 2 10 2 2 2 3 5" xfId="18669"/>
    <cellStyle name="표준 6 2 10 2 2 2 3 6" xfId="22540"/>
    <cellStyle name="표준 6 2 10 2 2 2 3 7" xfId="26411"/>
    <cellStyle name="표준 6 2 10 2 2 2 3 8" xfId="30282"/>
    <cellStyle name="표준 6 2 10 2 2 2 3 9" xfId="34153"/>
    <cellStyle name="표준 6 2 10 2 2 2 4" xfId="5120"/>
    <cellStyle name="표준 6 2 10 2 2 2 5" xfId="8991"/>
    <cellStyle name="표준 6 2 10 2 2 2 6" xfId="12862"/>
    <cellStyle name="표준 6 2 10 2 2 2 7" xfId="16733"/>
    <cellStyle name="표준 6 2 10 2 2 2 8" xfId="20604"/>
    <cellStyle name="표준 6 2 10 2 2 2 9" xfId="24475"/>
    <cellStyle name="표준 6 2 10 2 2 3" xfId="1442"/>
    <cellStyle name="표준 6 2 10 2 2 3 10" xfId="32701"/>
    <cellStyle name="표준 6 2 10 2 2 3 11" xfId="36572"/>
    <cellStyle name="표준 6 2 10 2 2 3 12" xfId="40684"/>
    <cellStyle name="표준 6 2 10 2 2 3 13" xfId="44555"/>
    <cellStyle name="표준 6 2 10 2 2 3 14" xfId="48426"/>
    <cellStyle name="표준 6 2 10 2 2 3 15" xfId="52297"/>
    <cellStyle name="표준 6 2 10 2 2 3 2" xfId="3381"/>
    <cellStyle name="표준 6 2 10 2 2 3 2 10" xfId="38508"/>
    <cellStyle name="표준 6 2 10 2 2 3 2 11" xfId="42620"/>
    <cellStyle name="표준 6 2 10 2 2 3 2 12" xfId="46491"/>
    <cellStyle name="표준 6 2 10 2 2 3 2 13" xfId="50362"/>
    <cellStyle name="표준 6 2 10 2 2 3 2 14" xfId="54233"/>
    <cellStyle name="표준 6 2 10 2 2 3 2 2" xfId="7540"/>
    <cellStyle name="표준 6 2 10 2 2 3 2 3" xfId="11411"/>
    <cellStyle name="표준 6 2 10 2 2 3 2 4" xfId="15282"/>
    <cellStyle name="표준 6 2 10 2 2 3 2 5" xfId="19153"/>
    <cellStyle name="표준 6 2 10 2 2 3 2 6" xfId="23024"/>
    <cellStyle name="표준 6 2 10 2 2 3 2 7" xfId="26895"/>
    <cellStyle name="표준 6 2 10 2 2 3 2 8" xfId="30766"/>
    <cellStyle name="표준 6 2 10 2 2 3 2 9" xfId="34637"/>
    <cellStyle name="표준 6 2 10 2 2 3 3" xfId="5604"/>
    <cellStyle name="표준 6 2 10 2 2 3 4" xfId="9475"/>
    <cellStyle name="표준 6 2 10 2 2 3 5" xfId="13346"/>
    <cellStyle name="표준 6 2 10 2 2 3 6" xfId="17217"/>
    <cellStyle name="표준 6 2 10 2 2 3 7" xfId="21088"/>
    <cellStyle name="표준 6 2 10 2 2 3 8" xfId="24959"/>
    <cellStyle name="표준 6 2 10 2 2 3 9" xfId="28830"/>
    <cellStyle name="표준 6 2 10 2 2 4" xfId="2413"/>
    <cellStyle name="표준 6 2 10 2 2 4 10" xfId="37540"/>
    <cellStyle name="표준 6 2 10 2 2 4 11" xfId="41652"/>
    <cellStyle name="표준 6 2 10 2 2 4 12" xfId="45523"/>
    <cellStyle name="표준 6 2 10 2 2 4 13" xfId="49394"/>
    <cellStyle name="표준 6 2 10 2 2 4 14" xfId="53265"/>
    <cellStyle name="표준 6 2 10 2 2 4 2" xfId="6572"/>
    <cellStyle name="표준 6 2 10 2 2 4 3" xfId="10443"/>
    <cellStyle name="표준 6 2 10 2 2 4 4" xfId="14314"/>
    <cellStyle name="표준 6 2 10 2 2 4 5" xfId="18185"/>
    <cellStyle name="표준 6 2 10 2 2 4 6" xfId="22056"/>
    <cellStyle name="표준 6 2 10 2 2 4 7" xfId="25927"/>
    <cellStyle name="표준 6 2 10 2 2 4 8" xfId="29798"/>
    <cellStyle name="표준 6 2 10 2 2 4 9" xfId="33669"/>
    <cellStyle name="표준 6 2 10 2 2 5" xfId="4636"/>
    <cellStyle name="표준 6 2 10 2 2 6" xfId="8507"/>
    <cellStyle name="표준 6 2 10 2 2 7" xfId="12378"/>
    <cellStyle name="표준 6 2 10 2 2 8" xfId="16249"/>
    <cellStyle name="표준 6 2 10 2 2 9" xfId="20120"/>
    <cellStyle name="표준 6 2 10 2 3" xfId="710"/>
    <cellStyle name="표준 6 2 10 2 3 10" xfId="28104"/>
    <cellStyle name="표준 6 2 10 2 3 11" xfId="31975"/>
    <cellStyle name="표준 6 2 10 2 3 12" xfId="35846"/>
    <cellStyle name="표준 6 2 10 2 3 13" xfId="39958"/>
    <cellStyle name="표준 6 2 10 2 3 14" xfId="43829"/>
    <cellStyle name="표준 6 2 10 2 3 15" xfId="47700"/>
    <cellStyle name="표준 6 2 10 2 3 16" xfId="51571"/>
    <cellStyle name="표준 6 2 10 2 3 2" xfId="1684"/>
    <cellStyle name="표준 6 2 10 2 3 2 10" xfId="32943"/>
    <cellStyle name="표준 6 2 10 2 3 2 11" xfId="36814"/>
    <cellStyle name="표준 6 2 10 2 3 2 12" xfId="40926"/>
    <cellStyle name="표준 6 2 10 2 3 2 13" xfId="44797"/>
    <cellStyle name="표준 6 2 10 2 3 2 14" xfId="48668"/>
    <cellStyle name="표준 6 2 10 2 3 2 15" xfId="52539"/>
    <cellStyle name="표준 6 2 10 2 3 2 2" xfId="3623"/>
    <cellStyle name="표준 6 2 10 2 3 2 2 10" xfId="38750"/>
    <cellStyle name="표준 6 2 10 2 3 2 2 11" xfId="42862"/>
    <cellStyle name="표준 6 2 10 2 3 2 2 12" xfId="46733"/>
    <cellStyle name="표준 6 2 10 2 3 2 2 13" xfId="50604"/>
    <cellStyle name="표준 6 2 10 2 3 2 2 14" xfId="54475"/>
    <cellStyle name="표준 6 2 10 2 3 2 2 2" xfId="7782"/>
    <cellStyle name="표준 6 2 10 2 3 2 2 3" xfId="11653"/>
    <cellStyle name="표준 6 2 10 2 3 2 2 4" xfId="15524"/>
    <cellStyle name="표준 6 2 10 2 3 2 2 5" xfId="19395"/>
    <cellStyle name="표준 6 2 10 2 3 2 2 6" xfId="23266"/>
    <cellStyle name="표준 6 2 10 2 3 2 2 7" xfId="27137"/>
    <cellStyle name="표준 6 2 10 2 3 2 2 8" xfId="31008"/>
    <cellStyle name="표준 6 2 10 2 3 2 2 9" xfId="34879"/>
    <cellStyle name="표준 6 2 10 2 3 2 3" xfId="5846"/>
    <cellStyle name="표준 6 2 10 2 3 2 4" xfId="9717"/>
    <cellStyle name="표준 6 2 10 2 3 2 5" xfId="13588"/>
    <cellStyle name="표준 6 2 10 2 3 2 6" xfId="17459"/>
    <cellStyle name="표준 6 2 10 2 3 2 7" xfId="21330"/>
    <cellStyle name="표준 6 2 10 2 3 2 8" xfId="25201"/>
    <cellStyle name="표준 6 2 10 2 3 2 9" xfId="29072"/>
    <cellStyle name="표준 6 2 10 2 3 3" xfId="2655"/>
    <cellStyle name="표준 6 2 10 2 3 3 10" xfId="37782"/>
    <cellStyle name="표준 6 2 10 2 3 3 11" xfId="41894"/>
    <cellStyle name="표준 6 2 10 2 3 3 12" xfId="45765"/>
    <cellStyle name="표준 6 2 10 2 3 3 13" xfId="49636"/>
    <cellStyle name="표준 6 2 10 2 3 3 14" xfId="53507"/>
    <cellStyle name="표준 6 2 10 2 3 3 2" xfId="6814"/>
    <cellStyle name="표준 6 2 10 2 3 3 3" xfId="10685"/>
    <cellStyle name="표준 6 2 10 2 3 3 4" xfId="14556"/>
    <cellStyle name="표준 6 2 10 2 3 3 5" xfId="18427"/>
    <cellStyle name="표준 6 2 10 2 3 3 6" xfId="22298"/>
    <cellStyle name="표준 6 2 10 2 3 3 7" xfId="26169"/>
    <cellStyle name="표준 6 2 10 2 3 3 8" xfId="30040"/>
    <cellStyle name="표준 6 2 10 2 3 3 9" xfId="33911"/>
    <cellStyle name="표준 6 2 10 2 3 4" xfId="4878"/>
    <cellStyle name="표준 6 2 10 2 3 5" xfId="8749"/>
    <cellStyle name="표준 6 2 10 2 3 6" xfId="12620"/>
    <cellStyle name="표준 6 2 10 2 3 7" xfId="16491"/>
    <cellStyle name="표준 6 2 10 2 3 8" xfId="20362"/>
    <cellStyle name="표준 6 2 10 2 3 9" xfId="24233"/>
    <cellStyle name="표준 6 2 10 2 4" xfId="1200"/>
    <cellStyle name="표준 6 2 10 2 4 10" xfId="32459"/>
    <cellStyle name="표준 6 2 10 2 4 11" xfId="36330"/>
    <cellStyle name="표준 6 2 10 2 4 12" xfId="40442"/>
    <cellStyle name="표준 6 2 10 2 4 13" xfId="44313"/>
    <cellStyle name="표준 6 2 10 2 4 14" xfId="48184"/>
    <cellStyle name="표준 6 2 10 2 4 15" xfId="52055"/>
    <cellStyle name="표준 6 2 10 2 4 2" xfId="3139"/>
    <cellStyle name="표준 6 2 10 2 4 2 10" xfId="38266"/>
    <cellStyle name="표준 6 2 10 2 4 2 11" xfId="42378"/>
    <cellStyle name="표준 6 2 10 2 4 2 12" xfId="46249"/>
    <cellStyle name="표준 6 2 10 2 4 2 13" xfId="50120"/>
    <cellStyle name="표준 6 2 10 2 4 2 14" xfId="53991"/>
    <cellStyle name="표준 6 2 10 2 4 2 2" xfId="7298"/>
    <cellStyle name="표준 6 2 10 2 4 2 3" xfId="11169"/>
    <cellStyle name="표준 6 2 10 2 4 2 4" xfId="15040"/>
    <cellStyle name="표준 6 2 10 2 4 2 5" xfId="18911"/>
    <cellStyle name="표준 6 2 10 2 4 2 6" xfId="22782"/>
    <cellStyle name="표준 6 2 10 2 4 2 7" xfId="26653"/>
    <cellStyle name="표준 6 2 10 2 4 2 8" xfId="30524"/>
    <cellStyle name="표준 6 2 10 2 4 2 9" xfId="34395"/>
    <cellStyle name="표준 6 2 10 2 4 3" xfId="5362"/>
    <cellStyle name="표준 6 2 10 2 4 4" xfId="9233"/>
    <cellStyle name="표준 6 2 10 2 4 5" xfId="13104"/>
    <cellStyle name="표준 6 2 10 2 4 6" xfId="16975"/>
    <cellStyle name="표준 6 2 10 2 4 7" xfId="20846"/>
    <cellStyle name="표준 6 2 10 2 4 8" xfId="24717"/>
    <cellStyle name="표준 6 2 10 2 4 9" xfId="28588"/>
    <cellStyle name="표준 6 2 10 2 5" xfId="2171"/>
    <cellStyle name="표준 6 2 10 2 5 10" xfId="37298"/>
    <cellStyle name="표준 6 2 10 2 5 11" xfId="41410"/>
    <cellStyle name="표준 6 2 10 2 5 12" xfId="45281"/>
    <cellStyle name="표준 6 2 10 2 5 13" xfId="49152"/>
    <cellStyle name="표준 6 2 10 2 5 14" xfId="53023"/>
    <cellStyle name="표준 6 2 10 2 5 2" xfId="6330"/>
    <cellStyle name="표준 6 2 10 2 5 3" xfId="10201"/>
    <cellStyle name="표준 6 2 10 2 5 4" xfId="14072"/>
    <cellStyle name="표준 6 2 10 2 5 5" xfId="17943"/>
    <cellStyle name="표준 6 2 10 2 5 6" xfId="21814"/>
    <cellStyle name="표준 6 2 10 2 5 7" xfId="25685"/>
    <cellStyle name="표준 6 2 10 2 5 8" xfId="29556"/>
    <cellStyle name="표준 6 2 10 2 5 9" xfId="33427"/>
    <cellStyle name="표준 6 2 10 2 6" xfId="4394"/>
    <cellStyle name="표준 6 2 10 2 7" xfId="8265"/>
    <cellStyle name="표준 6 2 10 2 8" xfId="12136"/>
    <cellStyle name="표준 6 2 10 2 9" xfId="16007"/>
    <cellStyle name="표준 6 2 10 20" xfId="50990"/>
    <cellStyle name="표준 6 2 10 3" xfId="368"/>
    <cellStyle name="표준 6 2 10 3 10" xfId="23894"/>
    <cellStyle name="표준 6 2 10 3 11" xfId="27765"/>
    <cellStyle name="표준 6 2 10 3 12" xfId="31636"/>
    <cellStyle name="표준 6 2 10 3 13" xfId="35507"/>
    <cellStyle name="표준 6 2 10 3 14" xfId="39619"/>
    <cellStyle name="표준 6 2 10 3 15" xfId="43490"/>
    <cellStyle name="표준 6 2 10 3 16" xfId="47361"/>
    <cellStyle name="표준 6 2 10 3 17" xfId="51232"/>
    <cellStyle name="표준 6 2 10 3 2" xfId="855"/>
    <cellStyle name="표준 6 2 10 3 2 10" xfId="28249"/>
    <cellStyle name="표준 6 2 10 3 2 11" xfId="32120"/>
    <cellStyle name="표준 6 2 10 3 2 12" xfId="35991"/>
    <cellStyle name="표준 6 2 10 3 2 13" xfId="40103"/>
    <cellStyle name="표준 6 2 10 3 2 14" xfId="43974"/>
    <cellStyle name="표준 6 2 10 3 2 15" xfId="47845"/>
    <cellStyle name="표준 6 2 10 3 2 16" xfId="51716"/>
    <cellStyle name="표준 6 2 10 3 2 2" xfId="1829"/>
    <cellStyle name="표준 6 2 10 3 2 2 10" xfId="33088"/>
    <cellStyle name="표준 6 2 10 3 2 2 11" xfId="36959"/>
    <cellStyle name="표준 6 2 10 3 2 2 12" xfId="41071"/>
    <cellStyle name="표준 6 2 10 3 2 2 13" xfId="44942"/>
    <cellStyle name="표준 6 2 10 3 2 2 14" xfId="48813"/>
    <cellStyle name="표준 6 2 10 3 2 2 15" xfId="52684"/>
    <cellStyle name="표준 6 2 10 3 2 2 2" xfId="3768"/>
    <cellStyle name="표준 6 2 10 3 2 2 2 10" xfId="38895"/>
    <cellStyle name="표준 6 2 10 3 2 2 2 11" xfId="43007"/>
    <cellStyle name="표준 6 2 10 3 2 2 2 12" xfId="46878"/>
    <cellStyle name="표준 6 2 10 3 2 2 2 13" xfId="50749"/>
    <cellStyle name="표준 6 2 10 3 2 2 2 14" xfId="54620"/>
    <cellStyle name="표준 6 2 10 3 2 2 2 2" xfId="7927"/>
    <cellStyle name="표준 6 2 10 3 2 2 2 3" xfId="11798"/>
    <cellStyle name="표준 6 2 10 3 2 2 2 4" xfId="15669"/>
    <cellStyle name="표준 6 2 10 3 2 2 2 5" xfId="19540"/>
    <cellStyle name="표준 6 2 10 3 2 2 2 6" xfId="23411"/>
    <cellStyle name="표준 6 2 10 3 2 2 2 7" xfId="27282"/>
    <cellStyle name="표준 6 2 10 3 2 2 2 8" xfId="31153"/>
    <cellStyle name="표준 6 2 10 3 2 2 2 9" xfId="35024"/>
    <cellStyle name="표준 6 2 10 3 2 2 3" xfId="5991"/>
    <cellStyle name="표준 6 2 10 3 2 2 4" xfId="9862"/>
    <cellStyle name="표준 6 2 10 3 2 2 5" xfId="13733"/>
    <cellStyle name="표준 6 2 10 3 2 2 6" xfId="17604"/>
    <cellStyle name="표준 6 2 10 3 2 2 7" xfId="21475"/>
    <cellStyle name="표준 6 2 10 3 2 2 8" xfId="25346"/>
    <cellStyle name="표준 6 2 10 3 2 2 9" xfId="29217"/>
    <cellStyle name="표준 6 2 10 3 2 3" xfId="2800"/>
    <cellStyle name="표준 6 2 10 3 2 3 10" xfId="37927"/>
    <cellStyle name="표준 6 2 10 3 2 3 11" xfId="42039"/>
    <cellStyle name="표준 6 2 10 3 2 3 12" xfId="45910"/>
    <cellStyle name="표준 6 2 10 3 2 3 13" xfId="49781"/>
    <cellStyle name="표준 6 2 10 3 2 3 14" xfId="53652"/>
    <cellStyle name="표준 6 2 10 3 2 3 2" xfId="6959"/>
    <cellStyle name="표준 6 2 10 3 2 3 3" xfId="10830"/>
    <cellStyle name="표준 6 2 10 3 2 3 4" xfId="14701"/>
    <cellStyle name="표준 6 2 10 3 2 3 5" xfId="18572"/>
    <cellStyle name="표준 6 2 10 3 2 3 6" xfId="22443"/>
    <cellStyle name="표준 6 2 10 3 2 3 7" xfId="26314"/>
    <cellStyle name="표준 6 2 10 3 2 3 8" xfId="30185"/>
    <cellStyle name="표준 6 2 10 3 2 3 9" xfId="34056"/>
    <cellStyle name="표준 6 2 10 3 2 4" xfId="5023"/>
    <cellStyle name="표준 6 2 10 3 2 5" xfId="8894"/>
    <cellStyle name="표준 6 2 10 3 2 6" xfId="12765"/>
    <cellStyle name="표준 6 2 10 3 2 7" xfId="16636"/>
    <cellStyle name="표준 6 2 10 3 2 8" xfId="20507"/>
    <cellStyle name="표준 6 2 10 3 2 9" xfId="24378"/>
    <cellStyle name="표준 6 2 10 3 3" xfId="1345"/>
    <cellStyle name="표준 6 2 10 3 3 10" xfId="32604"/>
    <cellStyle name="표준 6 2 10 3 3 11" xfId="36475"/>
    <cellStyle name="표준 6 2 10 3 3 12" xfId="40587"/>
    <cellStyle name="표준 6 2 10 3 3 13" xfId="44458"/>
    <cellStyle name="표준 6 2 10 3 3 14" xfId="48329"/>
    <cellStyle name="표준 6 2 10 3 3 15" xfId="52200"/>
    <cellStyle name="표준 6 2 10 3 3 2" xfId="3284"/>
    <cellStyle name="표준 6 2 10 3 3 2 10" xfId="38411"/>
    <cellStyle name="표준 6 2 10 3 3 2 11" xfId="42523"/>
    <cellStyle name="표준 6 2 10 3 3 2 12" xfId="46394"/>
    <cellStyle name="표준 6 2 10 3 3 2 13" xfId="50265"/>
    <cellStyle name="표준 6 2 10 3 3 2 14" xfId="54136"/>
    <cellStyle name="표준 6 2 10 3 3 2 2" xfId="7443"/>
    <cellStyle name="표준 6 2 10 3 3 2 3" xfId="11314"/>
    <cellStyle name="표준 6 2 10 3 3 2 4" xfId="15185"/>
    <cellStyle name="표준 6 2 10 3 3 2 5" xfId="19056"/>
    <cellStyle name="표준 6 2 10 3 3 2 6" xfId="22927"/>
    <cellStyle name="표준 6 2 10 3 3 2 7" xfId="26798"/>
    <cellStyle name="표준 6 2 10 3 3 2 8" xfId="30669"/>
    <cellStyle name="표준 6 2 10 3 3 2 9" xfId="34540"/>
    <cellStyle name="표준 6 2 10 3 3 3" xfId="5507"/>
    <cellStyle name="표준 6 2 10 3 3 4" xfId="9378"/>
    <cellStyle name="표준 6 2 10 3 3 5" xfId="13249"/>
    <cellStyle name="표준 6 2 10 3 3 6" xfId="17120"/>
    <cellStyle name="표준 6 2 10 3 3 7" xfId="20991"/>
    <cellStyle name="표준 6 2 10 3 3 8" xfId="24862"/>
    <cellStyle name="표준 6 2 10 3 3 9" xfId="28733"/>
    <cellStyle name="표준 6 2 10 3 4" xfId="2316"/>
    <cellStyle name="표준 6 2 10 3 4 10" xfId="37443"/>
    <cellStyle name="표준 6 2 10 3 4 11" xfId="41555"/>
    <cellStyle name="표준 6 2 10 3 4 12" xfId="45426"/>
    <cellStyle name="표준 6 2 10 3 4 13" xfId="49297"/>
    <cellStyle name="표준 6 2 10 3 4 14" xfId="53168"/>
    <cellStyle name="표준 6 2 10 3 4 2" xfId="6475"/>
    <cellStyle name="표준 6 2 10 3 4 3" xfId="10346"/>
    <cellStyle name="표준 6 2 10 3 4 4" xfId="14217"/>
    <cellStyle name="표준 6 2 10 3 4 5" xfId="18088"/>
    <cellStyle name="표준 6 2 10 3 4 6" xfId="21959"/>
    <cellStyle name="표준 6 2 10 3 4 7" xfId="25830"/>
    <cellStyle name="표준 6 2 10 3 4 8" xfId="29701"/>
    <cellStyle name="표준 6 2 10 3 4 9" xfId="33572"/>
    <cellStyle name="표준 6 2 10 3 5" xfId="4539"/>
    <cellStyle name="표준 6 2 10 3 6" xfId="8410"/>
    <cellStyle name="표준 6 2 10 3 7" xfId="12281"/>
    <cellStyle name="표준 6 2 10 3 8" xfId="16152"/>
    <cellStyle name="표준 6 2 10 3 9" xfId="20023"/>
    <cellStyle name="표준 6 2 10 4" xfId="613"/>
    <cellStyle name="표준 6 2 10 4 10" xfId="28007"/>
    <cellStyle name="표준 6 2 10 4 11" xfId="31878"/>
    <cellStyle name="표준 6 2 10 4 12" xfId="35749"/>
    <cellStyle name="표준 6 2 10 4 13" xfId="39861"/>
    <cellStyle name="표준 6 2 10 4 14" xfId="43732"/>
    <cellStyle name="표준 6 2 10 4 15" xfId="47603"/>
    <cellStyle name="표준 6 2 10 4 16" xfId="51474"/>
    <cellStyle name="표준 6 2 10 4 2" xfId="1587"/>
    <cellStyle name="표준 6 2 10 4 2 10" xfId="32846"/>
    <cellStyle name="표준 6 2 10 4 2 11" xfId="36717"/>
    <cellStyle name="표준 6 2 10 4 2 12" xfId="40829"/>
    <cellStyle name="표준 6 2 10 4 2 13" xfId="44700"/>
    <cellStyle name="표준 6 2 10 4 2 14" xfId="48571"/>
    <cellStyle name="표준 6 2 10 4 2 15" xfId="52442"/>
    <cellStyle name="표준 6 2 10 4 2 2" xfId="3526"/>
    <cellStyle name="표준 6 2 10 4 2 2 10" xfId="38653"/>
    <cellStyle name="표준 6 2 10 4 2 2 11" xfId="42765"/>
    <cellStyle name="표준 6 2 10 4 2 2 12" xfId="46636"/>
    <cellStyle name="표준 6 2 10 4 2 2 13" xfId="50507"/>
    <cellStyle name="표준 6 2 10 4 2 2 14" xfId="54378"/>
    <cellStyle name="표준 6 2 10 4 2 2 2" xfId="7685"/>
    <cellStyle name="표준 6 2 10 4 2 2 3" xfId="11556"/>
    <cellStyle name="표준 6 2 10 4 2 2 4" xfId="15427"/>
    <cellStyle name="표준 6 2 10 4 2 2 5" xfId="19298"/>
    <cellStyle name="표준 6 2 10 4 2 2 6" xfId="23169"/>
    <cellStyle name="표준 6 2 10 4 2 2 7" xfId="27040"/>
    <cellStyle name="표준 6 2 10 4 2 2 8" xfId="30911"/>
    <cellStyle name="표준 6 2 10 4 2 2 9" xfId="34782"/>
    <cellStyle name="표준 6 2 10 4 2 3" xfId="5749"/>
    <cellStyle name="표준 6 2 10 4 2 4" xfId="9620"/>
    <cellStyle name="표준 6 2 10 4 2 5" xfId="13491"/>
    <cellStyle name="표준 6 2 10 4 2 6" xfId="17362"/>
    <cellStyle name="표준 6 2 10 4 2 7" xfId="21233"/>
    <cellStyle name="표준 6 2 10 4 2 8" xfId="25104"/>
    <cellStyle name="표준 6 2 10 4 2 9" xfId="28975"/>
    <cellStyle name="표준 6 2 10 4 3" xfId="2558"/>
    <cellStyle name="표준 6 2 10 4 3 10" xfId="37685"/>
    <cellStyle name="표준 6 2 10 4 3 11" xfId="41797"/>
    <cellStyle name="표준 6 2 10 4 3 12" xfId="45668"/>
    <cellStyle name="표준 6 2 10 4 3 13" xfId="49539"/>
    <cellStyle name="표준 6 2 10 4 3 14" xfId="53410"/>
    <cellStyle name="표준 6 2 10 4 3 2" xfId="6717"/>
    <cellStyle name="표준 6 2 10 4 3 3" xfId="10588"/>
    <cellStyle name="표준 6 2 10 4 3 4" xfId="14459"/>
    <cellStyle name="표준 6 2 10 4 3 5" xfId="18330"/>
    <cellStyle name="표준 6 2 10 4 3 6" xfId="22201"/>
    <cellStyle name="표준 6 2 10 4 3 7" xfId="26072"/>
    <cellStyle name="표준 6 2 10 4 3 8" xfId="29943"/>
    <cellStyle name="표준 6 2 10 4 3 9" xfId="33814"/>
    <cellStyle name="표준 6 2 10 4 4" xfId="4781"/>
    <cellStyle name="표준 6 2 10 4 5" xfId="8652"/>
    <cellStyle name="표준 6 2 10 4 6" xfId="12523"/>
    <cellStyle name="표준 6 2 10 4 7" xfId="16394"/>
    <cellStyle name="표준 6 2 10 4 8" xfId="20265"/>
    <cellStyle name="표준 6 2 10 4 9" xfId="24136"/>
    <cellStyle name="표준 6 2 10 5" xfId="1103"/>
    <cellStyle name="표준 6 2 10 5 10" xfId="32362"/>
    <cellStyle name="표준 6 2 10 5 11" xfId="36233"/>
    <cellStyle name="표준 6 2 10 5 12" xfId="40345"/>
    <cellStyle name="표준 6 2 10 5 13" xfId="44216"/>
    <cellStyle name="표준 6 2 10 5 14" xfId="48087"/>
    <cellStyle name="표준 6 2 10 5 15" xfId="51958"/>
    <cellStyle name="표준 6 2 10 5 2" xfId="3042"/>
    <cellStyle name="표준 6 2 10 5 2 10" xfId="38169"/>
    <cellStyle name="표준 6 2 10 5 2 11" xfId="42281"/>
    <cellStyle name="표준 6 2 10 5 2 12" xfId="46152"/>
    <cellStyle name="표준 6 2 10 5 2 13" xfId="50023"/>
    <cellStyle name="표준 6 2 10 5 2 14" xfId="53894"/>
    <cellStyle name="표준 6 2 10 5 2 2" xfId="7201"/>
    <cellStyle name="표준 6 2 10 5 2 3" xfId="11072"/>
    <cellStyle name="표준 6 2 10 5 2 4" xfId="14943"/>
    <cellStyle name="표준 6 2 10 5 2 5" xfId="18814"/>
    <cellStyle name="표준 6 2 10 5 2 6" xfId="22685"/>
    <cellStyle name="표준 6 2 10 5 2 7" xfId="26556"/>
    <cellStyle name="표준 6 2 10 5 2 8" xfId="30427"/>
    <cellStyle name="표준 6 2 10 5 2 9" xfId="34298"/>
    <cellStyle name="표준 6 2 10 5 3" xfId="5265"/>
    <cellStyle name="표준 6 2 10 5 4" xfId="9136"/>
    <cellStyle name="표준 6 2 10 5 5" xfId="13007"/>
    <cellStyle name="표준 6 2 10 5 6" xfId="16878"/>
    <cellStyle name="표준 6 2 10 5 7" xfId="20749"/>
    <cellStyle name="표준 6 2 10 5 8" xfId="24620"/>
    <cellStyle name="표준 6 2 10 5 9" xfId="28491"/>
    <cellStyle name="표준 6 2 10 6" xfId="2074"/>
    <cellStyle name="표준 6 2 10 6 10" xfId="37201"/>
    <cellStyle name="표준 6 2 10 6 11" xfId="41313"/>
    <cellStyle name="표준 6 2 10 6 12" xfId="45184"/>
    <cellStyle name="표준 6 2 10 6 13" xfId="49055"/>
    <cellStyle name="표준 6 2 10 6 14" xfId="52926"/>
    <cellStyle name="표준 6 2 10 6 2" xfId="6233"/>
    <cellStyle name="표준 6 2 10 6 3" xfId="10104"/>
    <cellStyle name="표준 6 2 10 6 4" xfId="13975"/>
    <cellStyle name="표준 6 2 10 6 5" xfId="17846"/>
    <cellStyle name="표준 6 2 10 6 6" xfId="21717"/>
    <cellStyle name="표준 6 2 10 6 7" xfId="25588"/>
    <cellStyle name="표준 6 2 10 6 8" xfId="29459"/>
    <cellStyle name="표준 6 2 10 6 9" xfId="33330"/>
    <cellStyle name="표준 6 2 10 7" xfId="4297"/>
    <cellStyle name="표준 6 2 10 8" xfId="8168"/>
    <cellStyle name="표준 6 2 10 9" xfId="12039"/>
    <cellStyle name="표준 6 2 11" xfId="127"/>
    <cellStyle name="표준 6 2 11 10" xfId="19785"/>
    <cellStyle name="표준 6 2 11 11" xfId="23656"/>
    <cellStyle name="표준 6 2 11 12" xfId="27527"/>
    <cellStyle name="표준 6 2 11 13" xfId="31398"/>
    <cellStyle name="표준 6 2 11 14" xfId="35269"/>
    <cellStyle name="표준 6 2 11 15" xfId="39140"/>
    <cellStyle name="표준 6 2 11 16" xfId="39381"/>
    <cellStyle name="표준 6 2 11 17" xfId="43252"/>
    <cellStyle name="표준 6 2 11 18" xfId="47123"/>
    <cellStyle name="표준 6 2 11 19" xfId="50994"/>
    <cellStyle name="표준 6 2 11 2" xfId="372"/>
    <cellStyle name="표준 6 2 11 2 10" xfId="23898"/>
    <cellStyle name="표준 6 2 11 2 11" xfId="27769"/>
    <cellStyle name="표준 6 2 11 2 12" xfId="31640"/>
    <cellStyle name="표준 6 2 11 2 13" xfId="35511"/>
    <cellStyle name="표준 6 2 11 2 14" xfId="39623"/>
    <cellStyle name="표준 6 2 11 2 15" xfId="43494"/>
    <cellStyle name="표준 6 2 11 2 16" xfId="47365"/>
    <cellStyle name="표준 6 2 11 2 17" xfId="51236"/>
    <cellStyle name="표준 6 2 11 2 2" xfId="859"/>
    <cellStyle name="표준 6 2 11 2 2 10" xfId="28253"/>
    <cellStyle name="표준 6 2 11 2 2 11" xfId="32124"/>
    <cellStyle name="표준 6 2 11 2 2 12" xfId="35995"/>
    <cellStyle name="표준 6 2 11 2 2 13" xfId="40107"/>
    <cellStyle name="표준 6 2 11 2 2 14" xfId="43978"/>
    <cellStyle name="표준 6 2 11 2 2 15" xfId="47849"/>
    <cellStyle name="표준 6 2 11 2 2 16" xfId="51720"/>
    <cellStyle name="표준 6 2 11 2 2 2" xfId="1833"/>
    <cellStyle name="표준 6 2 11 2 2 2 10" xfId="33092"/>
    <cellStyle name="표준 6 2 11 2 2 2 11" xfId="36963"/>
    <cellStyle name="표준 6 2 11 2 2 2 12" xfId="41075"/>
    <cellStyle name="표준 6 2 11 2 2 2 13" xfId="44946"/>
    <cellStyle name="표준 6 2 11 2 2 2 14" xfId="48817"/>
    <cellStyle name="표준 6 2 11 2 2 2 15" xfId="52688"/>
    <cellStyle name="표준 6 2 11 2 2 2 2" xfId="3772"/>
    <cellStyle name="표준 6 2 11 2 2 2 2 10" xfId="38899"/>
    <cellStyle name="표준 6 2 11 2 2 2 2 11" xfId="43011"/>
    <cellStyle name="표준 6 2 11 2 2 2 2 12" xfId="46882"/>
    <cellStyle name="표준 6 2 11 2 2 2 2 13" xfId="50753"/>
    <cellStyle name="표준 6 2 11 2 2 2 2 14" xfId="54624"/>
    <cellStyle name="표준 6 2 11 2 2 2 2 2" xfId="7931"/>
    <cellStyle name="표준 6 2 11 2 2 2 2 3" xfId="11802"/>
    <cellStyle name="표준 6 2 11 2 2 2 2 4" xfId="15673"/>
    <cellStyle name="표준 6 2 11 2 2 2 2 5" xfId="19544"/>
    <cellStyle name="표준 6 2 11 2 2 2 2 6" xfId="23415"/>
    <cellStyle name="표준 6 2 11 2 2 2 2 7" xfId="27286"/>
    <cellStyle name="표준 6 2 11 2 2 2 2 8" xfId="31157"/>
    <cellStyle name="표준 6 2 11 2 2 2 2 9" xfId="35028"/>
    <cellStyle name="표준 6 2 11 2 2 2 3" xfId="5995"/>
    <cellStyle name="표준 6 2 11 2 2 2 4" xfId="9866"/>
    <cellStyle name="표준 6 2 11 2 2 2 5" xfId="13737"/>
    <cellStyle name="표준 6 2 11 2 2 2 6" xfId="17608"/>
    <cellStyle name="표준 6 2 11 2 2 2 7" xfId="21479"/>
    <cellStyle name="표준 6 2 11 2 2 2 8" xfId="25350"/>
    <cellStyle name="표준 6 2 11 2 2 2 9" xfId="29221"/>
    <cellStyle name="표준 6 2 11 2 2 3" xfId="2804"/>
    <cellStyle name="표준 6 2 11 2 2 3 10" xfId="37931"/>
    <cellStyle name="표준 6 2 11 2 2 3 11" xfId="42043"/>
    <cellStyle name="표준 6 2 11 2 2 3 12" xfId="45914"/>
    <cellStyle name="표준 6 2 11 2 2 3 13" xfId="49785"/>
    <cellStyle name="표준 6 2 11 2 2 3 14" xfId="53656"/>
    <cellStyle name="표준 6 2 11 2 2 3 2" xfId="6963"/>
    <cellStyle name="표준 6 2 11 2 2 3 3" xfId="10834"/>
    <cellStyle name="표준 6 2 11 2 2 3 4" xfId="14705"/>
    <cellStyle name="표준 6 2 11 2 2 3 5" xfId="18576"/>
    <cellStyle name="표준 6 2 11 2 2 3 6" xfId="22447"/>
    <cellStyle name="표준 6 2 11 2 2 3 7" xfId="26318"/>
    <cellStyle name="표준 6 2 11 2 2 3 8" xfId="30189"/>
    <cellStyle name="표준 6 2 11 2 2 3 9" xfId="34060"/>
    <cellStyle name="표준 6 2 11 2 2 4" xfId="5027"/>
    <cellStyle name="표준 6 2 11 2 2 5" xfId="8898"/>
    <cellStyle name="표준 6 2 11 2 2 6" xfId="12769"/>
    <cellStyle name="표준 6 2 11 2 2 7" xfId="16640"/>
    <cellStyle name="표준 6 2 11 2 2 8" xfId="20511"/>
    <cellStyle name="표준 6 2 11 2 2 9" xfId="24382"/>
    <cellStyle name="표준 6 2 11 2 3" xfId="1349"/>
    <cellStyle name="표준 6 2 11 2 3 10" xfId="32608"/>
    <cellStyle name="표준 6 2 11 2 3 11" xfId="36479"/>
    <cellStyle name="표준 6 2 11 2 3 12" xfId="40591"/>
    <cellStyle name="표준 6 2 11 2 3 13" xfId="44462"/>
    <cellStyle name="표준 6 2 11 2 3 14" xfId="48333"/>
    <cellStyle name="표준 6 2 11 2 3 15" xfId="52204"/>
    <cellStyle name="표준 6 2 11 2 3 2" xfId="3288"/>
    <cellStyle name="표준 6 2 11 2 3 2 10" xfId="38415"/>
    <cellStyle name="표준 6 2 11 2 3 2 11" xfId="42527"/>
    <cellStyle name="표준 6 2 11 2 3 2 12" xfId="46398"/>
    <cellStyle name="표준 6 2 11 2 3 2 13" xfId="50269"/>
    <cellStyle name="표준 6 2 11 2 3 2 14" xfId="54140"/>
    <cellStyle name="표준 6 2 11 2 3 2 2" xfId="7447"/>
    <cellStyle name="표준 6 2 11 2 3 2 3" xfId="11318"/>
    <cellStyle name="표준 6 2 11 2 3 2 4" xfId="15189"/>
    <cellStyle name="표준 6 2 11 2 3 2 5" xfId="19060"/>
    <cellStyle name="표준 6 2 11 2 3 2 6" xfId="22931"/>
    <cellStyle name="표준 6 2 11 2 3 2 7" xfId="26802"/>
    <cellStyle name="표준 6 2 11 2 3 2 8" xfId="30673"/>
    <cellStyle name="표준 6 2 11 2 3 2 9" xfId="34544"/>
    <cellStyle name="표준 6 2 11 2 3 3" xfId="5511"/>
    <cellStyle name="표준 6 2 11 2 3 4" xfId="9382"/>
    <cellStyle name="표준 6 2 11 2 3 5" xfId="13253"/>
    <cellStyle name="표준 6 2 11 2 3 6" xfId="17124"/>
    <cellStyle name="표준 6 2 11 2 3 7" xfId="20995"/>
    <cellStyle name="표준 6 2 11 2 3 8" xfId="24866"/>
    <cellStyle name="표준 6 2 11 2 3 9" xfId="28737"/>
    <cellStyle name="표준 6 2 11 2 4" xfId="2320"/>
    <cellStyle name="표준 6 2 11 2 4 10" xfId="37447"/>
    <cellStyle name="표준 6 2 11 2 4 11" xfId="41559"/>
    <cellStyle name="표준 6 2 11 2 4 12" xfId="45430"/>
    <cellStyle name="표준 6 2 11 2 4 13" xfId="49301"/>
    <cellStyle name="표준 6 2 11 2 4 14" xfId="53172"/>
    <cellStyle name="표준 6 2 11 2 4 2" xfId="6479"/>
    <cellStyle name="표준 6 2 11 2 4 3" xfId="10350"/>
    <cellStyle name="표준 6 2 11 2 4 4" xfId="14221"/>
    <cellStyle name="표준 6 2 11 2 4 5" xfId="18092"/>
    <cellStyle name="표준 6 2 11 2 4 6" xfId="21963"/>
    <cellStyle name="표준 6 2 11 2 4 7" xfId="25834"/>
    <cellStyle name="표준 6 2 11 2 4 8" xfId="29705"/>
    <cellStyle name="표준 6 2 11 2 4 9" xfId="33576"/>
    <cellStyle name="표준 6 2 11 2 5" xfId="4543"/>
    <cellStyle name="표준 6 2 11 2 6" xfId="8414"/>
    <cellStyle name="표준 6 2 11 2 7" xfId="12285"/>
    <cellStyle name="표준 6 2 11 2 8" xfId="16156"/>
    <cellStyle name="표준 6 2 11 2 9" xfId="20027"/>
    <cellStyle name="표준 6 2 11 3" xfId="617"/>
    <cellStyle name="표준 6 2 11 3 10" xfId="28011"/>
    <cellStyle name="표준 6 2 11 3 11" xfId="31882"/>
    <cellStyle name="표준 6 2 11 3 12" xfId="35753"/>
    <cellStyle name="표준 6 2 11 3 13" xfId="39865"/>
    <cellStyle name="표준 6 2 11 3 14" xfId="43736"/>
    <cellStyle name="표준 6 2 11 3 15" xfId="47607"/>
    <cellStyle name="표준 6 2 11 3 16" xfId="51478"/>
    <cellStyle name="표준 6 2 11 3 2" xfId="1591"/>
    <cellStyle name="표준 6 2 11 3 2 10" xfId="32850"/>
    <cellStyle name="표준 6 2 11 3 2 11" xfId="36721"/>
    <cellStyle name="표준 6 2 11 3 2 12" xfId="40833"/>
    <cellStyle name="표준 6 2 11 3 2 13" xfId="44704"/>
    <cellStyle name="표준 6 2 11 3 2 14" xfId="48575"/>
    <cellStyle name="표준 6 2 11 3 2 15" xfId="52446"/>
    <cellStyle name="표준 6 2 11 3 2 2" xfId="3530"/>
    <cellStyle name="표준 6 2 11 3 2 2 10" xfId="38657"/>
    <cellStyle name="표준 6 2 11 3 2 2 11" xfId="42769"/>
    <cellStyle name="표준 6 2 11 3 2 2 12" xfId="46640"/>
    <cellStyle name="표준 6 2 11 3 2 2 13" xfId="50511"/>
    <cellStyle name="표준 6 2 11 3 2 2 14" xfId="54382"/>
    <cellStyle name="표준 6 2 11 3 2 2 2" xfId="7689"/>
    <cellStyle name="표준 6 2 11 3 2 2 3" xfId="11560"/>
    <cellStyle name="표준 6 2 11 3 2 2 4" xfId="15431"/>
    <cellStyle name="표준 6 2 11 3 2 2 5" xfId="19302"/>
    <cellStyle name="표준 6 2 11 3 2 2 6" xfId="23173"/>
    <cellStyle name="표준 6 2 11 3 2 2 7" xfId="27044"/>
    <cellStyle name="표준 6 2 11 3 2 2 8" xfId="30915"/>
    <cellStyle name="표준 6 2 11 3 2 2 9" xfId="34786"/>
    <cellStyle name="표준 6 2 11 3 2 3" xfId="5753"/>
    <cellStyle name="표준 6 2 11 3 2 4" xfId="9624"/>
    <cellStyle name="표준 6 2 11 3 2 5" xfId="13495"/>
    <cellStyle name="표준 6 2 11 3 2 6" xfId="17366"/>
    <cellStyle name="표준 6 2 11 3 2 7" xfId="21237"/>
    <cellStyle name="표준 6 2 11 3 2 8" xfId="25108"/>
    <cellStyle name="표준 6 2 11 3 2 9" xfId="28979"/>
    <cellStyle name="표준 6 2 11 3 3" xfId="2562"/>
    <cellStyle name="표준 6 2 11 3 3 10" xfId="37689"/>
    <cellStyle name="표준 6 2 11 3 3 11" xfId="41801"/>
    <cellStyle name="표준 6 2 11 3 3 12" xfId="45672"/>
    <cellStyle name="표준 6 2 11 3 3 13" xfId="49543"/>
    <cellStyle name="표준 6 2 11 3 3 14" xfId="53414"/>
    <cellStyle name="표준 6 2 11 3 3 2" xfId="6721"/>
    <cellStyle name="표준 6 2 11 3 3 3" xfId="10592"/>
    <cellStyle name="표준 6 2 11 3 3 4" xfId="14463"/>
    <cellStyle name="표준 6 2 11 3 3 5" xfId="18334"/>
    <cellStyle name="표준 6 2 11 3 3 6" xfId="22205"/>
    <cellStyle name="표준 6 2 11 3 3 7" xfId="26076"/>
    <cellStyle name="표준 6 2 11 3 3 8" xfId="29947"/>
    <cellStyle name="표준 6 2 11 3 3 9" xfId="33818"/>
    <cellStyle name="표준 6 2 11 3 4" xfId="4785"/>
    <cellStyle name="표준 6 2 11 3 5" xfId="8656"/>
    <cellStyle name="표준 6 2 11 3 6" xfId="12527"/>
    <cellStyle name="표준 6 2 11 3 7" xfId="16398"/>
    <cellStyle name="표준 6 2 11 3 8" xfId="20269"/>
    <cellStyle name="표준 6 2 11 3 9" xfId="24140"/>
    <cellStyle name="표준 6 2 11 4" xfId="1107"/>
    <cellStyle name="표준 6 2 11 4 10" xfId="32366"/>
    <cellStyle name="표준 6 2 11 4 11" xfId="36237"/>
    <cellStyle name="표준 6 2 11 4 12" xfId="40349"/>
    <cellStyle name="표준 6 2 11 4 13" xfId="44220"/>
    <cellStyle name="표준 6 2 11 4 14" xfId="48091"/>
    <cellStyle name="표준 6 2 11 4 15" xfId="51962"/>
    <cellStyle name="표준 6 2 11 4 2" xfId="3046"/>
    <cellStyle name="표준 6 2 11 4 2 10" xfId="38173"/>
    <cellStyle name="표준 6 2 11 4 2 11" xfId="42285"/>
    <cellStyle name="표준 6 2 11 4 2 12" xfId="46156"/>
    <cellStyle name="표준 6 2 11 4 2 13" xfId="50027"/>
    <cellStyle name="표준 6 2 11 4 2 14" xfId="53898"/>
    <cellStyle name="표준 6 2 11 4 2 2" xfId="7205"/>
    <cellStyle name="표준 6 2 11 4 2 3" xfId="11076"/>
    <cellStyle name="표준 6 2 11 4 2 4" xfId="14947"/>
    <cellStyle name="표준 6 2 11 4 2 5" xfId="18818"/>
    <cellStyle name="표준 6 2 11 4 2 6" xfId="22689"/>
    <cellStyle name="표준 6 2 11 4 2 7" xfId="26560"/>
    <cellStyle name="표준 6 2 11 4 2 8" xfId="30431"/>
    <cellStyle name="표준 6 2 11 4 2 9" xfId="34302"/>
    <cellStyle name="표준 6 2 11 4 3" xfId="5269"/>
    <cellStyle name="표준 6 2 11 4 4" xfId="9140"/>
    <cellStyle name="표준 6 2 11 4 5" xfId="13011"/>
    <cellStyle name="표준 6 2 11 4 6" xfId="16882"/>
    <cellStyle name="표준 6 2 11 4 7" xfId="20753"/>
    <cellStyle name="표준 6 2 11 4 8" xfId="24624"/>
    <cellStyle name="표준 6 2 11 4 9" xfId="28495"/>
    <cellStyle name="표준 6 2 11 5" xfId="2078"/>
    <cellStyle name="표준 6 2 11 5 10" xfId="37205"/>
    <cellStyle name="표준 6 2 11 5 11" xfId="41317"/>
    <cellStyle name="표준 6 2 11 5 12" xfId="45188"/>
    <cellStyle name="표준 6 2 11 5 13" xfId="49059"/>
    <cellStyle name="표준 6 2 11 5 14" xfId="52930"/>
    <cellStyle name="표준 6 2 11 5 2" xfId="6237"/>
    <cellStyle name="표준 6 2 11 5 3" xfId="10108"/>
    <cellStyle name="표준 6 2 11 5 4" xfId="13979"/>
    <cellStyle name="표준 6 2 11 5 5" xfId="17850"/>
    <cellStyle name="표준 6 2 11 5 6" xfId="21721"/>
    <cellStyle name="표준 6 2 11 5 7" xfId="25592"/>
    <cellStyle name="표준 6 2 11 5 8" xfId="29463"/>
    <cellStyle name="표준 6 2 11 5 9" xfId="33334"/>
    <cellStyle name="표준 6 2 11 6" xfId="4301"/>
    <cellStyle name="표준 6 2 11 7" xfId="8172"/>
    <cellStyle name="표준 6 2 11 8" xfId="12043"/>
    <cellStyle name="표준 6 2 11 9" xfId="15914"/>
    <cellStyle name="표준 6 2 12" xfId="275"/>
    <cellStyle name="표준 6 2 12 10" xfId="23801"/>
    <cellStyle name="표준 6 2 12 11" xfId="27672"/>
    <cellStyle name="표준 6 2 12 12" xfId="31543"/>
    <cellStyle name="표준 6 2 12 13" xfId="35414"/>
    <cellStyle name="표준 6 2 12 14" xfId="39526"/>
    <cellStyle name="표준 6 2 12 15" xfId="43397"/>
    <cellStyle name="표준 6 2 12 16" xfId="47268"/>
    <cellStyle name="표준 6 2 12 17" xfId="51139"/>
    <cellStyle name="표준 6 2 12 2" xfId="762"/>
    <cellStyle name="표준 6 2 12 2 10" xfId="28156"/>
    <cellStyle name="표준 6 2 12 2 11" xfId="32027"/>
    <cellStyle name="표준 6 2 12 2 12" xfId="35898"/>
    <cellStyle name="표준 6 2 12 2 13" xfId="40010"/>
    <cellStyle name="표준 6 2 12 2 14" xfId="43881"/>
    <cellStyle name="표준 6 2 12 2 15" xfId="47752"/>
    <cellStyle name="표준 6 2 12 2 16" xfId="51623"/>
    <cellStyle name="표준 6 2 12 2 2" xfId="1736"/>
    <cellStyle name="표준 6 2 12 2 2 10" xfId="32995"/>
    <cellStyle name="표준 6 2 12 2 2 11" xfId="36866"/>
    <cellStyle name="표준 6 2 12 2 2 12" xfId="40978"/>
    <cellStyle name="표준 6 2 12 2 2 13" xfId="44849"/>
    <cellStyle name="표준 6 2 12 2 2 14" xfId="48720"/>
    <cellStyle name="표준 6 2 12 2 2 15" xfId="52591"/>
    <cellStyle name="표준 6 2 12 2 2 2" xfId="3675"/>
    <cellStyle name="표준 6 2 12 2 2 2 10" xfId="38802"/>
    <cellStyle name="표준 6 2 12 2 2 2 11" xfId="42914"/>
    <cellStyle name="표준 6 2 12 2 2 2 12" xfId="46785"/>
    <cellStyle name="표준 6 2 12 2 2 2 13" xfId="50656"/>
    <cellStyle name="표준 6 2 12 2 2 2 14" xfId="54527"/>
    <cellStyle name="표준 6 2 12 2 2 2 2" xfId="7834"/>
    <cellStyle name="표준 6 2 12 2 2 2 3" xfId="11705"/>
    <cellStyle name="표준 6 2 12 2 2 2 4" xfId="15576"/>
    <cellStyle name="표준 6 2 12 2 2 2 5" xfId="19447"/>
    <cellStyle name="표준 6 2 12 2 2 2 6" xfId="23318"/>
    <cellStyle name="표준 6 2 12 2 2 2 7" xfId="27189"/>
    <cellStyle name="표준 6 2 12 2 2 2 8" xfId="31060"/>
    <cellStyle name="표준 6 2 12 2 2 2 9" xfId="34931"/>
    <cellStyle name="표준 6 2 12 2 2 3" xfId="5898"/>
    <cellStyle name="표준 6 2 12 2 2 4" xfId="9769"/>
    <cellStyle name="표준 6 2 12 2 2 5" xfId="13640"/>
    <cellStyle name="표준 6 2 12 2 2 6" xfId="17511"/>
    <cellStyle name="표준 6 2 12 2 2 7" xfId="21382"/>
    <cellStyle name="표준 6 2 12 2 2 8" xfId="25253"/>
    <cellStyle name="표준 6 2 12 2 2 9" xfId="29124"/>
    <cellStyle name="표준 6 2 12 2 3" xfId="2707"/>
    <cellStyle name="표준 6 2 12 2 3 10" xfId="37834"/>
    <cellStyle name="표준 6 2 12 2 3 11" xfId="41946"/>
    <cellStyle name="표준 6 2 12 2 3 12" xfId="45817"/>
    <cellStyle name="표준 6 2 12 2 3 13" xfId="49688"/>
    <cellStyle name="표준 6 2 12 2 3 14" xfId="53559"/>
    <cellStyle name="표준 6 2 12 2 3 2" xfId="6866"/>
    <cellStyle name="표준 6 2 12 2 3 3" xfId="10737"/>
    <cellStyle name="표준 6 2 12 2 3 4" xfId="14608"/>
    <cellStyle name="표준 6 2 12 2 3 5" xfId="18479"/>
    <cellStyle name="표준 6 2 12 2 3 6" xfId="22350"/>
    <cellStyle name="표준 6 2 12 2 3 7" xfId="26221"/>
    <cellStyle name="표준 6 2 12 2 3 8" xfId="30092"/>
    <cellStyle name="표준 6 2 12 2 3 9" xfId="33963"/>
    <cellStyle name="표준 6 2 12 2 4" xfId="4930"/>
    <cellStyle name="표준 6 2 12 2 5" xfId="8801"/>
    <cellStyle name="표준 6 2 12 2 6" xfId="12672"/>
    <cellStyle name="표준 6 2 12 2 7" xfId="16543"/>
    <cellStyle name="표준 6 2 12 2 8" xfId="20414"/>
    <cellStyle name="표준 6 2 12 2 9" xfId="24285"/>
    <cellStyle name="표준 6 2 12 3" xfId="1252"/>
    <cellStyle name="표준 6 2 12 3 10" xfId="32511"/>
    <cellStyle name="표준 6 2 12 3 11" xfId="36382"/>
    <cellStyle name="표준 6 2 12 3 12" xfId="40494"/>
    <cellStyle name="표준 6 2 12 3 13" xfId="44365"/>
    <cellStyle name="표준 6 2 12 3 14" xfId="48236"/>
    <cellStyle name="표준 6 2 12 3 15" xfId="52107"/>
    <cellStyle name="표준 6 2 12 3 2" xfId="3191"/>
    <cellStyle name="표준 6 2 12 3 2 10" xfId="38318"/>
    <cellStyle name="표준 6 2 12 3 2 11" xfId="42430"/>
    <cellStyle name="표준 6 2 12 3 2 12" xfId="46301"/>
    <cellStyle name="표준 6 2 12 3 2 13" xfId="50172"/>
    <cellStyle name="표준 6 2 12 3 2 14" xfId="54043"/>
    <cellStyle name="표준 6 2 12 3 2 2" xfId="7350"/>
    <cellStyle name="표준 6 2 12 3 2 3" xfId="11221"/>
    <cellStyle name="표준 6 2 12 3 2 4" xfId="15092"/>
    <cellStyle name="표준 6 2 12 3 2 5" xfId="18963"/>
    <cellStyle name="표준 6 2 12 3 2 6" xfId="22834"/>
    <cellStyle name="표준 6 2 12 3 2 7" xfId="26705"/>
    <cellStyle name="표준 6 2 12 3 2 8" xfId="30576"/>
    <cellStyle name="표준 6 2 12 3 2 9" xfId="34447"/>
    <cellStyle name="표준 6 2 12 3 3" xfId="5414"/>
    <cellStyle name="표준 6 2 12 3 4" xfId="9285"/>
    <cellStyle name="표준 6 2 12 3 5" xfId="13156"/>
    <cellStyle name="표준 6 2 12 3 6" xfId="17027"/>
    <cellStyle name="표준 6 2 12 3 7" xfId="20898"/>
    <cellStyle name="표준 6 2 12 3 8" xfId="24769"/>
    <cellStyle name="표준 6 2 12 3 9" xfId="28640"/>
    <cellStyle name="표준 6 2 12 4" xfId="2223"/>
    <cellStyle name="표준 6 2 12 4 10" xfId="37350"/>
    <cellStyle name="표준 6 2 12 4 11" xfId="41462"/>
    <cellStyle name="표준 6 2 12 4 12" xfId="45333"/>
    <cellStyle name="표준 6 2 12 4 13" xfId="49204"/>
    <cellStyle name="표준 6 2 12 4 14" xfId="53075"/>
    <cellStyle name="표준 6 2 12 4 2" xfId="6382"/>
    <cellStyle name="표준 6 2 12 4 3" xfId="10253"/>
    <cellStyle name="표준 6 2 12 4 4" xfId="14124"/>
    <cellStyle name="표준 6 2 12 4 5" xfId="17995"/>
    <cellStyle name="표준 6 2 12 4 6" xfId="21866"/>
    <cellStyle name="표준 6 2 12 4 7" xfId="25737"/>
    <cellStyle name="표준 6 2 12 4 8" xfId="29608"/>
    <cellStyle name="표준 6 2 12 4 9" xfId="33479"/>
    <cellStyle name="표준 6 2 12 5" xfId="4446"/>
    <cellStyle name="표준 6 2 12 6" xfId="8317"/>
    <cellStyle name="표준 6 2 12 7" xfId="12188"/>
    <cellStyle name="표준 6 2 12 8" xfId="16059"/>
    <cellStyle name="표준 6 2 12 9" xfId="19930"/>
    <cellStyle name="표준 6 2 13" xfId="520"/>
    <cellStyle name="표준 6 2 13 10" xfId="27914"/>
    <cellStyle name="표준 6 2 13 11" xfId="31785"/>
    <cellStyle name="표준 6 2 13 12" xfId="35656"/>
    <cellStyle name="표준 6 2 13 13" xfId="39768"/>
    <cellStyle name="표준 6 2 13 14" xfId="43639"/>
    <cellStyle name="표준 6 2 13 15" xfId="47510"/>
    <cellStyle name="표준 6 2 13 16" xfId="51381"/>
    <cellStyle name="표준 6 2 13 2" xfId="1494"/>
    <cellStyle name="표준 6 2 13 2 10" xfId="32753"/>
    <cellStyle name="표준 6 2 13 2 11" xfId="36624"/>
    <cellStyle name="표준 6 2 13 2 12" xfId="40736"/>
    <cellStyle name="표준 6 2 13 2 13" xfId="44607"/>
    <cellStyle name="표준 6 2 13 2 14" xfId="48478"/>
    <cellStyle name="표준 6 2 13 2 15" xfId="52349"/>
    <cellStyle name="표준 6 2 13 2 2" xfId="3433"/>
    <cellStyle name="표준 6 2 13 2 2 10" xfId="38560"/>
    <cellStyle name="표준 6 2 13 2 2 11" xfId="42672"/>
    <cellStyle name="표준 6 2 13 2 2 12" xfId="46543"/>
    <cellStyle name="표준 6 2 13 2 2 13" xfId="50414"/>
    <cellStyle name="표준 6 2 13 2 2 14" xfId="54285"/>
    <cellStyle name="표준 6 2 13 2 2 2" xfId="7592"/>
    <cellStyle name="표준 6 2 13 2 2 3" xfId="11463"/>
    <cellStyle name="표준 6 2 13 2 2 4" xfId="15334"/>
    <cellStyle name="표준 6 2 13 2 2 5" xfId="19205"/>
    <cellStyle name="표준 6 2 13 2 2 6" xfId="23076"/>
    <cellStyle name="표준 6 2 13 2 2 7" xfId="26947"/>
    <cellStyle name="표준 6 2 13 2 2 8" xfId="30818"/>
    <cellStyle name="표준 6 2 13 2 2 9" xfId="34689"/>
    <cellStyle name="표준 6 2 13 2 3" xfId="5656"/>
    <cellStyle name="표준 6 2 13 2 4" xfId="9527"/>
    <cellStyle name="표준 6 2 13 2 5" xfId="13398"/>
    <cellStyle name="표준 6 2 13 2 6" xfId="17269"/>
    <cellStyle name="표준 6 2 13 2 7" xfId="21140"/>
    <cellStyle name="표준 6 2 13 2 8" xfId="25011"/>
    <cellStyle name="표준 6 2 13 2 9" xfId="28882"/>
    <cellStyle name="표준 6 2 13 3" xfId="2465"/>
    <cellStyle name="표준 6 2 13 3 10" xfId="37592"/>
    <cellStyle name="표준 6 2 13 3 11" xfId="41704"/>
    <cellStyle name="표준 6 2 13 3 12" xfId="45575"/>
    <cellStyle name="표준 6 2 13 3 13" xfId="49446"/>
    <cellStyle name="표준 6 2 13 3 14" xfId="53317"/>
    <cellStyle name="표준 6 2 13 3 2" xfId="6624"/>
    <cellStyle name="표준 6 2 13 3 3" xfId="10495"/>
    <cellStyle name="표준 6 2 13 3 4" xfId="14366"/>
    <cellStyle name="표준 6 2 13 3 5" xfId="18237"/>
    <cellStyle name="표준 6 2 13 3 6" xfId="22108"/>
    <cellStyle name="표준 6 2 13 3 7" xfId="25979"/>
    <cellStyle name="표준 6 2 13 3 8" xfId="29850"/>
    <cellStyle name="표준 6 2 13 3 9" xfId="33721"/>
    <cellStyle name="표준 6 2 13 4" xfId="4688"/>
    <cellStyle name="표준 6 2 13 5" xfId="8559"/>
    <cellStyle name="표준 6 2 13 6" xfId="12430"/>
    <cellStyle name="표준 6 2 13 7" xfId="16301"/>
    <cellStyle name="표준 6 2 13 8" xfId="20172"/>
    <cellStyle name="표준 6 2 13 9" xfId="24043"/>
    <cellStyle name="표준 6 2 14" xfId="1010"/>
    <cellStyle name="표준 6 2 14 10" xfId="32269"/>
    <cellStyle name="표준 6 2 14 11" xfId="36140"/>
    <cellStyle name="표준 6 2 14 12" xfId="40252"/>
    <cellStyle name="표준 6 2 14 13" xfId="44123"/>
    <cellStyle name="표준 6 2 14 14" xfId="47994"/>
    <cellStyle name="표준 6 2 14 15" xfId="51865"/>
    <cellStyle name="표준 6 2 14 2" xfId="2949"/>
    <cellStyle name="표준 6 2 14 2 10" xfId="38076"/>
    <cellStyle name="표준 6 2 14 2 11" xfId="42188"/>
    <cellStyle name="표준 6 2 14 2 12" xfId="46059"/>
    <cellStyle name="표준 6 2 14 2 13" xfId="49930"/>
    <cellStyle name="표준 6 2 14 2 14" xfId="53801"/>
    <cellStyle name="표준 6 2 14 2 2" xfId="7108"/>
    <cellStyle name="표준 6 2 14 2 3" xfId="10979"/>
    <cellStyle name="표준 6 2 14 2 4" xfId="14850"/>
    <cellStyle name="표준 6 2 14 2 5" xfId="18721"/>
    <cellStyle name="표준 6 2 14 2 6" xfId="22592"/>
    <cellStyle name="표준 6 2 14 2 7" xfId="26463"/>
    <cellStyle name="표준 6 2 14 2 8" xfId="30334"/>
    <cellStyle name="표준 6 2 14 2 9" xfId="34205"/>
    <cellStyle name="표준 6 2 14 3" xfId="5172"/>
    <cellStyle name="표준 6 2 14 4" xfId="9043"/>
    <cellStyle name="표준 6 2 14 5" xfId="12914"/>
    <cellStyle name="표준 6 2 14 6" xfId="16785"/>
    <cellStyle name="표준 6 2 14 7" xfId="20656"/>
    <cellStyle name="표준 6 2 14 8" xfId="24527"/>
    <cellStyle name="표준 6 2 14 9" xfId="28398"/>
    <cellStyle name="표준 6 2 15" xfId="1981"/>
    <cellStyle name="표준 6 2 15 10" xfId="37108"/>
    <cellStyle name="표준 6 2 15 11" xfId="41220"/>
    <cellStyle name="표준 6 2 15 12" xfId="45091"/>
    <cellStyle name="표준 6 2 15 13" xfId="48962"/>
    <cellStyle name="표준 6 2 15 14" xfId="52833"/>
    <cellStyle name="표준 6 2 15 2" xfId="6140"/>
    <cellStyle name="표준 6 2 15 3" xfId="10011"/>
    <cellStyle name="표준 6 2 15 4" xfId="13882"/>
    <cellStyle name="표준 6 2 15 5" xfId="17753"/>
    <cellStyle name="표준 6 2 15 6" xfId="21624"/>
    <cellStyle name="표준 6 2 15 7" xfId="25495"/>
    <cellStyle name="표준 6 2 15 8" xfId="29366"/>
    <cellStyle name="표준 6 2 15 9" xfId="33237"/>
    <cellStyle name="표준 6 2 16" xfId="4204"/>
    <cellStyle name="표준 6 2 17" xfId="8075"/>
    <cellStyle name="표준 6 2 18" xfId="11946"/>
    <cellStyle name="표준 6 2 19" xfId="15817"/>
    <cellStyle name="표준 6 2 2" xfId="24"/>
    <cellStyle name="표준 6 2 2 10" xfId="1014"/>
    <cellStyle name="표준 6 2 2 10 10" xfId="32273"/>
    <cellStyle name="표준 6 2 2 10 11" xfId="36144"/>
    <cellStyle name="표준 6 2 2 10 12" xfId="40256"/>
    <cellStyle name="표준 6 2 2 10 13" xfId="44127"/>
    <cellStyle name="표준 6 2 2 10 14" xfId="47998"/>
    <cellStyle name="표준 6 2 2 10 15" xfId="51869"/>
    <cellStyle name="표준 6 2 2 10 2" xfId="2953"/>
    <cellStyle name="표준 6 2 2 10 2 10" xfId="38080"/>
    <cellStyle name="표준 6 2 2 10 2 11" xfId="42192"/>
    <cellStyle name="표준 6 2 2 10 2 12" xfId="46063"/>
    <cellStyle name="표준 6 2 2 10 2 13" xfId="49934"/>
    <cellStyle name="표준 6 2 2 10 2 14" xfId="53805"/>
    <cellStyle name="표준 6 2 2 10 2 2" xfId="7112"/>
    <cellStyle name="표준 6 2 2 10 2 3" xfId="10983"/>
    <cellStyle name="표준 6 2 2 10 2 4" xfId="14854"/>
    <cellStyle name="표준 6 2 2 10 2 5" xfId="18725"/>
    <cellStyle name="표준 6 2 2 10 2 6" xfId="22596"/>
    <cellStyle name="표준 6 2 2 10 2 7" xfId="26467"/>
    <cellStyle name="표준 6 2 2 10 2 8" xfId="30338"/>
    <cellStyle name="표준 6 2 2 10 2 9" xfId="34209"/>
    <cellStyle name="표준 6 2 2 10 3" xfId="5176"/>
    <cellStyle name="표준 6 2 2 10 4" xfId="9047"/>
    <cellStyle name="표준 6 2 2 10 5" xfId="12918"/>
    <cellStyle name="표준 6 2 2 10 6" xfId="16789"/>
    <cellStyle name="표준 6 2 2 10 7" xfId="20660"/>
    <cellStyle name="표준 6 2 2 10 8" xfId="24531"/>
    <cellStyle name="표준 6 2 2 10 9" xfId="28402"/>
    <cellStyle name="표준 6 2 2 11" xfId="1985"/>
    <cellStyle name="표준 6 2 2 11 10" xfId="37112"/>
    <cellStyle name="표준 6 2 2 11 11" xfId="41224"/>
    <cellStyle name="표준 6 2 2 11 12" xfId="45095"/>
    <cellStyle name="표준 6 2 2 11 13" xfId="48966"/>
    <cellStyle name="표준 6 2 2 11 14" xfId="52837"/>
    <cellStyle name="표준 6 2 2 11 2" xfId="6144"/>
    <cellStyle name="표준 6 2 2 11 3" xfId="10015"/>
    <cellStyle name="표준 6 2 2 11 4" xfId="13886"/>
    <cellStyle name="표준 6 2 2 11 5" xfId="17757"/>
    <cellStyle name="표준 6 2 2 11 6" xfId="21628"/>
    <cellStyle name="표준 6 2 2 11 7" xfId="25499"/>
    <cellStyle name="표준 6 2 2 11 8" xfId="29370"/>
    <cellStyle name="표준 6 2 2 11 9" xfId="33241"/>
    <cellStyle name="표준 6 2 2 12" xfId="4208"/>
    <cellStyle name="표준 6 2 2 13" xfId="8079"/>
    <cellStyle name="표준 6 2 2 14" xfId="11950"/>
    <cellStyle name="표준 6 2 2 15" xfId="15821"/>
    <cellStyle name="표준 6 2 2 16" xfId="19692"/>
    <cellStyle name="표준 6 2 2 17" xfId="23563"/>
    <cellStyle name="표준 6 2 2 18" xfId="27434"/>
    <cellStyle name="표준 6 2 2 19" xfId="31305"/>
    <cellStyle name="표준 6 2 2 2" xfId="32"/>
    <cellStyle name="표준 6 2 2 2 10" xfId="4215"/>
    <cellStyle name="표준 6 2 2 2 11" xfId="8086"/>
    <cellStyle name="표준 6 2 2 2 12" xfId="11957"/>
    <cellStyle name="표준 6 2 2 2 13" xfId="15828"/>
    <cellStyle name="표준 6 2 2 2 14" xfId="19699"/>
    <cellStyle name="표준 6 2 2 2 15" xfId="23570"/>
    <cellStyle name="표준 6 2 2 2 16" xfId="27441"/>
    <cellStyle name="표준 6 2 2 2 17" xfId="31312"/>
    <cellStyle name="표준 6 2 2 2 18" xfId="35183"/>
    <cellStyle name="표준 6 2 2 2 19" xfId="39054"/>
    <cellStyle name="표준 6 2 2 2 2" xfId="58"/>
    <cellStyle name="표준 6 2 2 2 2 10" xfId="8112"/>
    <cellStyle name="표준 6 2 2 2 2 11" xfId="11983"/>
    <cellStyle name="표준 6 2 2 2 2 12" xfId="15854"/>
    <cellStyle name="표준 6 2 2 2 2 13" xfId="19725"/>
    <cellStyle name="표준 6 2 2 2 2 14" xfId="23596"/>
    <cellStyle name="표준 6 2 2 2 2 15" xfId="27467"/>
    <cellStyle name="표준 6 2 2 2 2 16" xfId="31338"/>
    <cellStyle name="표준 6 2 2 2 2 17" xfId="35209"/>
    <cellStyle name="표준 6 2 2 2 2 18" xfId="39080"/>
    <cellStyle name="표준 6 2 2 2 2 19" xfId="39321"/>
    <cellStyle name="표준 6 2 2 2 2 2" xfId="112"/>
    <cellStyle name="표준 6 2 2 2 2 2 10" xfId="15901"/>
    <cellStyle name="표준 6 2 2 2 2 2 11" xfId="19772"/>
    <cellStyle name="표준 6 2 2 2 2 2 12" xfId="23643"/>
    <cellStyle name="표준 6 2 2 2 2 2 13" xfId="27514"/>
    <cellStyle name="표준 6 2 2 2 2 2 14" xfId="31385"/>
    <cellStyle name="표준 6 2 2 2 2 2 15" xfId="35256"/>
    <cellStyle name="표준 6 2 2 2 2 2 16" xfId="39127"/>
    <cellStyle name="표준 6 2 2 2 2 2 17" xfId="39368"/>
    <cellStyle name="표준 6 2 2 2 2 2 18" xfId="43239"/>
    <cellStyle name="표준 6 2 2 2 2 2 19" xfId="47110"/>
    <cellStyle name="표준 6 2 2 2 2 2 2" xfId="211"/>
    <cellStyle name="표준 6 2 2 2 2 2 2 10" xfId="19869"/>
    <cellStyle name="표준 6 2 2 2 2 2 2 11" xfId="23740"/>
    <cellStyle name="표준 6 2 2 2 2 2 2 12" xfId="27611"/>
    <cellStyle name="표준 6 2 2 2 2 2 2 13" xfId="31482"/>
    <cellStyle name="표준 6 2 2 2 2 2 2 14" xfId="35353"/>
    <cellStyle name="표준 6 2 2 2 2 2 2 15" xfId="39224"/>
    <cellStyle name="표준 6 2 2 2 2 2 2 16" xfId="39465"/>
    <cellStyle name="표준 6 2 2 2 2 2 2 17" xfId="43336"/>
    <cellStyle name="표준 6 2 2 2 2 2 2 18" xfId="47207"/>
    <cellStyle name="표준 6 2 2 2 2 2 2 19" xfId="51078"/>
    <cellStyle name="표준 6 2 2 2 2 2 2 2" xfId="456"/>
    <cellStyle name="표준 6 2 2 2 2 2 2 2 10" xfId="23982"/>
    <cellStyle name="표준 6 2 2 2 2 2 2 2 11" xfId="27853"/>
    <cellStyle name="표준 6 2 2 2 2 2 2 2 12" xfId="31724"/>
    <cellStyle name="표준 6 2 2 2 2 2 2 2 13" xfId="35595"/>
    <cellStyle name="표준 6 2 2 2 2 2 2 2 14" xfId="39707"/>
    <cellStyle name="표준 6 2 2 2 2 2 2 2 15" xfId="43578"/>
    <cellStyle name="표준 6 2 2 2 2 2 2 2 16" xfId="47449"/>
    <cellStyle name="표준 6 2 2 2 2 2 2 2 17" xfId="51320"/>
    <cellStyle name="표준 6 2 2 2 2 2 2 2 2" xfId="943"/>
    <cellStyle name="표준 6 2 2 2 2 2 2 2 2 10" xfId="28337"/>
    <cellStyle name="표준 6 2 2 2 2 2 2 2 2 11" xfId="32208"/>
    <cellStyle name="표준 6 2 2 2 2 2 2 2 2 12" xfId="36079"/>
    <cellStyle name="표준 6 2 2 2 2 2 2 2 2 13" xfId="40191"/>
    <cellStyle name="표준 6 2 2 2 2 2 2 2 2 14" xfId="44062"/>
    <cellStyle name="표준 6 2 2 2 2 2 2 2 2 15" xfId="47933"/>
    <cellStyle name="표준 6 2 2 2 2 2 2 2 2 16" xfId="51804"/>
    <cellStyle name="표준 6 2 2 2 2 2 2 2 2 2" xfId="1917"/>
    <cellStyle name="표준 6 2 2 2 2 2 2 2 2 2 10" xfId="33176"/>
    <cellStyle name="표준 6 2 2 2 2 2 2 2 2 2 11" xfId="37047"/>
    <cellStyle name="표준 6 2 2 2 2 2 2 2 2 2 12" xfId="41159"/>
    <cellStyle name="표준 6 2 2 2 2 2 2 2 2 2 13" xfId="45030"/>
    <cellStyle name="표준 6 2 2 2 2 2 2 2 2 2 14" xfId="48901"/>
    <cellStyle name="표준 6 2 2 2 2 2 2 2 2 2 15" xfId="52772"/>
    <cellStyle name="표준 6 2 2 2 2 2 2 2 2 2 2" xfId="3856"/>
    <cellStyle name="표준 6 2 2 2 2 2 2 2 2 2 2 10" xfId="38983"/>
    <cellStyle name="표준 6 2 2 2 2 2 2 2 2 2 2 11" xfId="43095"/>
    <cellStyle name="표준 6 2 2 2 2 2 2 2 2 2 2 12" xfId="46966"/>
    <cellStyle name="표준 6 2 2 2 2 2 2 2 2 2 2 13" xfId="50837"/>
    <cellStyle name="표준 6 2 2 2 2 2 2 2 2 2 2 14" xfId="54708"/>
    <cellStyle name="표준 6 2 2 2 2 2 2 2 2 2 2 2" xfId="8015"/>
    <cellStyle name="표준 6 2 2 2 2 2 2 2 2 2 2 3" xfId="11886"/>
    <cellStyle name="표준 6 2 2 2 2 2 2 2 2 2 2 4" xfId="15757"/>
    <cellStyle name="표준 6 2 2 2 2 2 2 2 2 2 2 5" xfId="19628"/>
    <cellStyle name="표준 6 2 2 2 2 2 2 2 2 2 2 6" xfId="23499"/>
    <cellStyle name="표준 6 2 2 2 2 2 2 2 2 2 2 7" xfId="27370"/>
    <cellStyle name="표준 6 2 2 2 2 2 2 2 2 2 2 8" xfId="31241"/>
    <cellStyle name="표준 6 2 2 2 2 2 2 2 2 2 2 9" xfId="35112"/>
    <cellStyle name="표준 6 2 2 2 2 2 2 2 2 2 3" xfId="6079"/>
    <cellStyle name="표준 6 2 2 2 2 2 2 2 2 2 4" xfId="9950"/>
    <cellStyle name="표준 6 2 2 2 2 2 2 2 2 2 5" xfId="13821"/>
    <cellStyle name="표준 6 2 2 2 2 2 2 2 2 2 6" xfId="17692"/>
    <cellStyle name="표준 6 2 2 2 2 2 2 2 2 2 7" xfId="21563"/>
    <cellStyle name="표준 6 2 2 2 2 2 2 2 2 2 8" xfId="25434"/>
    <cellStyle name="표준 6 2 2 2 2 2 2 2 2 2 9" xfId="29305"/>
    <cellStyle name="표준 6 2 2 2 2 2 2 2 2 3" xfId="2888"/>
    <cellStyle name="표준 6 2 2 2 2 2 2 2 2 3 10" xfId="38015"/>
    <cellStyle name="표준 6 2 2 2 2 2 2 2 2 3 11" xfId="42127"/>
    <cellStyle name="표준 6 2 2 2 2 2 2 2 2 3 12" xfId="45998"/>
    <cellStyle name="표준 6 2 2 2 2 2 2 2 2 3 13" xfId="49869"/>
    <cellStyle name="표준 6 2 2 2 2 2 2 2 2 3 14" xfId="53740"/>
    <cellStyle name="표준 6 2 2 2 2 2 2 2 2 3 2" xfId="7047"/>
    <cellStyle name="표준 6 2 2 2 2 2 2 2 2 3 3" xfId="10918"/>
    <cellStyle name="표준 6 2 2 2 2 2 2 2 2 3 4" xfId="14789"/>
    <cellStyle name="표준 6 2 2 2 2 2 2 2 2 3 5" xfId="18660"/>
    <cellStyle name="표준 6 2 2 2 2 2 2 2 2 3 6" xfId="22531"/>
    <cellStyle name="표준 6 2 2 2 2 2 2 2 2 3 7" xfId="26402"/>
    <cellStyle name="표준 6 2 2 2 2 2 2 2 2 3 8" xfId="30273"/>
    <cellStyle name="표준 6 2 2 2 2 2 2 2 2 3 9" xfId="34144"/>
    <cellStyle name="표준 6 2 2 2 2 2 2 2 2 4" xfId="5111"/>
    <cellStyle name="표준 6 2 2 2 2 2 2 2 2 5" xfId="8982"/>
    <cellStyle name="표준 6 2 2 2 2 2 2 2 2 6" xfId="12853"/>
    <cellStyle name="표준 6 2 2 2 2 2 2 2 2 7" xfId="16724"/>
    <cellStyle name="표준 6 2 2 2 2 2 2 2 2 8" xfId="20595"/>
    <cellStyle name="표준 6 2 2 2 2 2 2 2 2 9" xfId="24466"/>
    <cellStyle name="표준 6 2 2 2 2 2 2 2 3" xfId="1433"/>
    <cellStyle name="표준 6 2 2 2 2 2 2 2 3 10" xfId="32692"/>
    <cellStyle name="표준 6 2 2 2 2 2 2 2 3 11" xfId="36563"/>
    <cellStyle name="표준 6 2 2 2 2 2 2 2 3 12" xfId="40675"/>
    <cellStyle name="표준 6 2 2 2 2 2 2 2 3 13" xfId="44546"/>
    <cellStyle name="표준 6 2 2 2 2 2 2 2 3 14" xfId="48417"/>
    <cellStyle name="표준 6 2 2 2 2 2 2 2 3 15" xfId="52288"/>
    <cellStyle name="표준 6 2 2 2 2 2 2 2 3 2" xfId="3372"/>
    <cellStyle name="표준 6 2 2 2 2 2 2 2 3 2 10" xfId="38499"/>
    <cellStyle name="표준 6 2 2 2 2 2 2 2 3 2 11" xfId="42611"/>
    <cellStyle name="표준 6 2 2 2 2 2 2 2 3 2 12" xfId="46482"/>
    <cellStyle name="표준 6 2 2 2 2 2 2 2 3 2 13" xfId="50353"/>
    <cellStyle name="표준 6 2 2 2 2 2 2 2 3 2 14" xfId="54224"/>
    <cellStyle name="표준 6 2 2 2 2 2 2 2 3 2 2" xfId="7531"/>
    <cellStyle name="표준 6 2 2 2 2 2 2 2 3 2 3" xfId="11402"/>
    <cellStyle name="표준 6 2 2 2 2 2 2 2 3 2 4" xfId="15273"/>
    <cellStyle name="표준 6 2 2 2 2 2 2 2 3 2 5" xfId="19144"/>
    <cellStyle name="표준 6 2 2 2 2 2 2 2 3 2 6" xfId="23015"/>
    <cellStyle name="표준 6 2 2 2 2 2 2 2 3 2 7" xfId="26886"/>
    <cellStyle name="표준 6 2 2 2 2 2 2 2 3 2 8" xfId="30757"/>
    <cellStyle name="표준 6 2 2 2 2 2 2 2 3 2 9" xfId="34628"/>
    <cellStyle name="표준 6 2 2 2 2 2 2 2 3 3" xfId="5595"/>
    <cellStyle name="표준 6 2 2 2 2 2 2 2 3 4" xfId="9466"/>
    <cellStyle name="표준 6 2 2 2 2 2 2 2 3 5" xfId="13337"/>
    <cellStyle name="표준 6 2 2 2 2 2 2 2 3 6" xfId="17208"/>
    <cellStyle name="표준 6 2 2 2 2 2 2 2 3 7" xfId="21079"/>
    <cellStyle name="표준 6 2 2 2 2 2 2 2 3 8" xfId="24950"/>
    <cellStyle name="표준 6 2 2 2 2 2 2 2 3 9" xfId="28821"/>
    <cellStyle name="표준 6 2 2 2 2 2 2 2 4" xfId="2404"/>
    <cellStyle name="표준 6 2 2 2 2 2 2 2 4 10" xfId="37531"/>
    <cellStyle name="표준 6 2 2 2 2 2 2 2 4 11" xfId="41643"/>
    <cellStyle name="표준 6 2 2 2 2 2 2 2 4 12" xfId="45514"/>
    <cellStyle name="표준 6 2 2 2 2 2 2 2 4 13" xfId="49385"/>
    <cellStyle name="표준 6 2 2 2 2 2 2 2 4 14" xfId="53256"/>
    <cellStyle name="표준 6 2 2 2 2 2 2 2 4 2" xfId="6563"/>
    <cellStyle name="표준 6 2 2 2 2 2 2 2 4 3" xfId="10434"/>
    <cellStyle name="표준 6 2 2 2 2 2 2 2 4 4" xfId="14305"/>
    <cellStyle name="표준 6 2 2 2 2 2 2 2 4 5" xfId="18176"/>
    <cellStyle name="표준 6 2 2 2 2 2 2 2 4 6" xfId="22047"/>
    <cellStyle name="표준 6 2 2 2 2 2 2 2 4 7" xfId="25918"/>
    <cellStyle name="표준 6 2 2 2 2 2 2 2 4 8" xfId="29789"/>
    <cellStyle name="표준 6 2 2 2 2 2 2 2 4 9" xfId="33660"/>
    <cellStyle name="표준 6 2 2 2 2 2 2 2 5" xfId="4627"/>
    <cellStyle name="표준 6 2 2 2 2 2 2 2 6" xfId="8498"/>
    <cellStyle name="표준 6 2 2 2 2 2 2 2 7" xfId="12369"/>
    <cellStyle name="표준 6 2 2 2 2 2 2 2 8" xfId="16240"/>
    <cellStyle name="표준 6 2 2 2 2 2 2 2 9" xfId="20111"/>
    <cellStyle name="표준 6 2 2 2 2 2 2 3" xfId="701"/>
    <cellStyle name="표준 6 2 2 2 2 2 2 3 10" xfId="28095"/>
    <cellStyle name="표준 6 2 2 2 2 2 2 3 11" xfId="31966"/>
    <cellStyle name="표준 6 2 2 2 2 2 2 3 12" xfId="35837"/>
    <cellStyle name="표준 6 2 2 2 2 2 2 3 13" xfId="39949"/>
    <cellStyle name="표준 6 2 2 2 2 2 2 3 14" xfId="43820"/>
    <cellStyle name="표준 6 2 2 2 2 2 2 3 15" xfId="47691"/>
    <cellStyle name="표준 6 2 2 2 2 2 2 3 16" xfId="51562"/>
    <cellStyle name="표준 6 2 2 2 2 2 2 3 2" xfId="1675"/>
    <cellStyle name="표준 6 2 2 2 2 2 2 3 2 10" xfId="32934"/>
    <cellStyle name="표준 6 2 2 2 2 2 2 3 2 11" xfId="36805"/>
    <cellStyle name="표준 6 2 2 2 2 2 2 3 2 12" xfId="40917"/>
    <cellStyle name="표준 6 2 2 2 2 2 2 3 2 13" xfId="44788"/>
    <cellStyle name="표준 6 2 2 2 2 2 2 3 2 14" xfId="48659"/>
    <cellStyle name="표준 6 2 2 2 2 2 2 3 2 15" xfId="52530"/>
    <cellStyle name="표준 6 2 2 2 2 2 2 3 2 2" xfId="3614"/>
    <cellStyle name="표준 6 2 2 2 2 2 2 3 2 2 10" xfId="38741"/>
    <cellStyle name="표준 6 2 2 2 2 2 2 3 2 2 11" xfId="42853"/>
    <cellStyle name="표준 6 2 2 2 2 2 2 3 2 2 12" xfId="46724"/>
    <cellStyle name="표준 6 2 2 2 2 2 2 3 2 2 13" xfId="50595"/>
    <cellStyle name="표준 6 2 2 2 2 2 2 3 2 2 14" xfId="54466"/>
    <cellStyle name="표준 6 2 2 2 2 2 2 3 2 2 2" xfId="7773"/>
    <cellStyle name="표준 6 2 2 2 2 2 2 3 2 2 3" xfId="11644"/>
    <cellStyle name="표준 6 2 2 2 2 2 2 3 2 2 4" xfId="15515"/>
    <cellStyle name="표준 6 2 2 2 2 2 2 3 2 2 5" xfId="19386"/>
    <cellStyle name="표준 6 2 2 2 2 2 2 3 2 2 6" xfId="23257"/>
    <cellStyle name="표준 6 2 2 2 2 2 2 3 2 2 7" xfId="27128"/>
    <cellStyle name="표준 6 2 2 2 2 2 2 3 2 2 8" xfId="30999"/>
    <cellStyle name="표준 6 2 2 2 2 2 2 3 2 2 9" xfId="34870"/>
    <cellStyle name="표준 6 2 2 2 2 2 2 3 2 3" xfId="5837"/>
    <cellStyle name="표준 6 2 2 2 2 2 2 3 2 4" xfId="9708"/>
    <cellStyle name="표준 6 2 2 2 2 2 2 3 2 5" xfId="13579"/>
    <cellStyle name="표준 6 2 2 2 2 2 2 3 2 6" xfId="17450"/>
    <cellStyle name="표준 6 2 2 2 2 2 2 3 2 7" xfId="21321"/>
    <cellStyle name="표준 6 2 2 2 2 2 2 3 2 8" xfId="25192"/>
    <cellStyle name="표준 6 2 2 2 2 2 2 3 2 9" xfId="29063"/>
    <cellStyle name="표준 6 2 2 2 2 2 2 3 3" xfId="2646"/>
    <cellStyle name="표준 6 2 2 2 2 2 2 3 3 10" xfId="37773"/>
    <cellStyle name="표준 6 2 2 2 2 2 2 3 3 11" xfId="41885"/>
    <cellStyle name="표준 6 2 2 2 2 2 2 3 3 12" xfId="45756"/>
    <cellStyle name="표준 6 2 2 2 2 2 2 3 3 13" xfId="49627"/>
    <cellStyle name="표준 6 2 2 2 2 2 2 3 3 14" xfId="53498"/>
    <cellStyle name="표준 6 2 2 2 2 2 2 3 3 2" xfId="6805"/>
    <cellStyle name="표준 6 2 2 2 2 2 2 3 3 3" xfId="10676"/>
    <cellStyle name="표준 6 2 2 2 2 2 2 3 3 4" xfId="14547"/>
    <cellStyle name="표준 6 2 2 2 2 2 2 3 3 5" xfId="18418"/>
    <cellStyle name="표준 6 2 2 2 2 2 2 3 3 6" xfId="22289"/>
    <cellStyle name="표준 6 2 2 2 2 2 2 3 3 7" xfId="26160"/>
    <cellStyle name="표준 6 2 2 2 2 2 2 3 3 8" xfId="30031"/>
    <cellStyle name="표준 6 2 2 2 2 2 2 3 3 9" xfId="33902"/>
    <cellStyle name="표준 6 2 2 2 2 2 2 3 4" xfId="4869"/>
    <cellStyle name="표준 6 2 2 2 2 2 2 3 5" xfId="8740"/>
    <cellStyle name="표준 6 2 2 2 2 2 2 3 6" xfId="12611"/>
    <cellStyle name="표준 6 2 2 2 2 2 2 3 7" xfId="16482"/>
    <cellStyle name="표준 6 2 2 2 2 2 2 3 8" xfId="20353"/>
    <cellStyle name="표준 6 2 2 2 2 2 2 3 9" xfId="24224"/>
    <cellStyle name="표준 6 2 2 2 2 2 2 4" xfId="1191"/>
    <cellStyle name="표준 6 2 2 2 2 2 2 4 10" xfId="32450"/>
    <cellStyle name="표준 6 2 2 2 2 2 2 4 11" xfId="36321"/>
    <cellStyle name="표준 6 2 2 2 2 2 2 4 12" xfId="40433"/>
    <cellStyle name="표준 6 2 2 2 2 2 2 4 13" xfId="44304"/>
    <cellStyle name="표준 6 2 2 2 2 2 2 4 14" xfId="48175"/>
    <cellStyle name="표준 6 2 2 2 2 2 2 4 15" xfId="52046"/>
    <cellStyle name="표준 6 2 2 2 2 2 2 4 2" xfId="3130"/>
    <cellStyle name="표준 6 2 2 2 2 2 2 4 2 10" xfId="38257"/>
    <cellStyle name="표준 6 2 2 2 2 2 2 4 2 11" xfId="42369"/>
    <cellStyle name="표준 6 2 2 2 2 2 2 4 2 12" xfId="46240"/>
    <cellStyle name="표준 6 2 2 2 2 2 2 4 2 13" xfId="50111"/>
    <cellStyle name="표준 6 2 2 2 2 2 2 4 2 14" xfId="53982"/>
    <cellStyle name="표준 6 2 2 2 2 2 2 4 2 2" xfId="7289"/>
    <cellStyle name="표준 6 2 2 2 2 2 2 4 2 3" xfId="11160"/>
    <cellStyle name="표준 6 2 2 2 2 2 2 4 2 4" xfId="15031"/>
    <cellStyle name="표준 6 2 2 2 2 2 2 4 2 5" xfId="18902"/>
    <cellStyle name="표준 6 2 2 2 2 2 2 4 2 6" xfId="22773"/>
    <cellStyle name="표준 6 2 2 2 2 2 2 4 2 7" xfId="26644"/>
    <cellStyle name="표준 6 2 2 2 2 2 2 4 2 8" xfId="30515"/>
    <cellStyle name="표준 6 2 2 2 2 2 2 4 2 9" xfId="34386"/>
    <cellStyle name="표준 6 2 2 2 2 2 2 4 3" xfId="5353"/>
    <cellStyle name="표준 6 2 2 2 2 2 2 4 4" xfId="9224"/>
    <cellStyle name="표준 6 2 2 2 2 2 2 4 5" xfId="13095"/>
    <cellStyle name="표준 6 2 2 2 2 2 2 4 6" xfId="16966"/>
    <cellStyle name="표준 6 2 2 2 2 2 2 4 7" xfId="20837"/>
    <cellStyle name="표준 6 2 2 2 2 2 2 4 8" xfId="24708"/>
    <cellStyle name="표준 6 2 2 2 2 2 2 4 9" xfId="28579"/>
    <cellStyle name="표준 6 2 2 2 2 2 2 5" xfId="2162"/>
    <cellStyle name="표준 6 2 2 2 2 2 2 5 10" xfId="37289"/>
    <cellStyle name="표준 6 2 2 2 2 2 2 5 11" xfId="41401"/>
    <cellStyle name="표준 6 2 2 2 2 2 2 5 12" xfId="45272"/>
    <cellStyle name="표준 6 2 2 2 2 2 2 5 13" xfId="49143"/>
    <cellStyle name="표준 6 2 2 2 2 2 2 5 14" xfId="53014"/>
    <cellStyle name="표준 6 2 2 2 2 2 2 5 2" xfId="6321"/>
    <cellStyle name="표준 6 2 2 2 2 2 2 5 3" xfId="10192"/>
    <cellStyle name="표준 6 2 2 2 2 2 2 5 4" xfId="14063"/>
    <cellStyle name="표준 6 2 2 2 2 2 2 5 5" xfId="17934"/>
    <cellStyle name="표준 6 2 2 2 2 2 2 5 6" xfId="21805"/>
    <cellStyle name="표준 6 2 2 2 2 2 2 5 7" xfId="25676"/>
    <cellStyle name="표준 6 2 2 2 2 2 2 5 8" xfId="29547"/>
    <cellStyle name="표준 6 2 2 2 2 2 2 5 9" xfId="33418"/>
    <cellStyle name="표준 6 2 2 2 2 2 2 6" xfId="4385"/>
    <cellStyle name="표준 6 2 2 2 2 2 2 7" xfId="8256"/>
    <cellStyle name="표준 6 2 2 2 2 2 2 8" xfId="12127"/>
    <cellStyle name="표준 6 2 2 2 2 2 2 9" xfId="15998"/>
    <cellStyle name="표준 6 2 2 2 2 2 20" xfId="50981"/>
    <cellStyle name="표준 6 2 2 2 2 2 3" xfId="359"/>
    <cellStyle name="표준 6 2 2 2 2 2 3 10" xfId="23885"/>
    <cellStyle name="표준 6 2 2 2 2 2 3 11" xfId="27756"/>
    <cellStyle name="표준 6 2 2 2 2 2 3 12" xfId="31627"/>
    <cellStyle name="표준 6 2 2 2 2 2 3 13" xfId="35498"/>
    <cellStyle name="표준 6 2 2 2 2 2 3 14" xfId="39610"/>
    <cellStyle name="표준 6 2 2 2 2 2 3 15" xfId="43481"/>
    <cellStyle name="표준 6 2 2 2 2 2 3 16" xfId="47352"/>
    <cellStyle name="표준 6 2 2 2 2 2 3 17" xfId="51223"/>
    <cellStyle name="표준 6 2 2 2 2 2 3 2" xfId="846"/>
    <cellStyle name="표준 6 2 2 2 2 2 3 2 10" xfId="28240"/>
    <cellStyle name="표준 6 2 2 2 2 2 3 2 11" xfId="32111"/>
    <cellStyle name="표준 6 2 2 2 2 2 3 2 12" xfId="35982"/>
    <cellStyle name="표준 6 2 2 2 2 2 3 2 13" xfId="40094"/>
    <cellStyle name="표준 6 2 2 2 2 2 3 2 14" xfId="43965"/>
    <cellStyle name="표준 6 2 2 2 2 2 3 2 15" xfId="47836"/>
    <cellStyle name="표준 6 2 2 2 2 2 3 2 16" xfId="51707"/>
    <cellStyle name="표준 6 2 2 2 2 2 3 2 2" xfId="1820"/>
    <cellStyle name="표준 6 2 2 2 2 2 3 2 2 10" xfId="33079"/>
    <cellStyle name="표준 6 2 2 2 2 2 3 2 2 11" xfId="36950"/>
    <cellStyle name="표준 6 2 2 2 2 2 3 2 2 12" xfId="41062"/>
    <cellStyle name="표준 6 2 2 2 2 2 3 2 2 13" xfId="44933"/>
    <cellStyle name="표준 6 2 2 2 2 2 3 2 2 14" xfId="48804"/>
    <cellStyle name="표준 6 2 2 2 2 2 3 2 2 15" xfId="52675"/>
    <cellStyle name="표준 6 2 2 2 2 2 3 2 2 2" xfId="3759"/>
    <cellStyle name="표준 6 2 2 2 2 2 3 2 2 2 10" xfId="38886"/>
    <cellStyle name="표준 6 2 2 2 2 2 3 2 2 2 11" xfId="42998"/>
    <cellStyle name="표준 6 2 2 2 2 2 3 2 2 2 12" xfId="46869"/>
    <cellStyle name="표준 6 2 2 2 2 2 3 2 2 2 13" xfId="50740"/>
    <cellStyle name="표준 6 2 2 2 2 2 3 2 2 2 14" xfId="54611"/>
    <cellStyle name="표준 6 2 2 2 2 2 3 2 2 2 2" xfId="7918"/>
    <cellStyle name="표준 6 2 2 2 2 2 3 2 2 2 3" xfId="11789"/>
    <cellStyle name="표준 6 2 2 2 2 2 3 2 2 2 4" xfId="15660"/>
    <cellStyle name="표준 6 2 2 2 2 2 3 2 2 2 5" xfId="19531"/>
    <cellStyle name="표준 6 2 2 2 2 2 3 2 2 2 6" xfId="23402"/>
    <cellStyle name="표준 6 2 2 2 2 2 3 2 2 2 7" xfId="27273"/>
    <cellStyle name="표준 6 2 2 2 2 2 3 2 2 2 8" xfId="31144"/>
    <cellStyle name="표준 6 2 2 2 2 2 3 2 2 2 9" xfId="35015"/>
    <cellStyle name="표준 6 2 2 2 2 2 3 2 2 3" xfId="5982"/>
    <cellStyle name="표준 6 2 2 2 2 2 3 2 2 4" xfId="9853"/>
    <cellStyle name="표준 6 2 2 2 2 2 3 2 2 5" xfId="13724"/>
    <cellStyle name="표준 6 2 2 2 2 2 3 2 2 6" xfId="17595"/>
    <cellStyle name="표준 6 2 2 2 2 2 3 2 2 7" xfId="21466"/>
    <cellStyle name="표준 6 2 2 2 2 2 3 2 2 8" xfId="25337"/>
    <cellStyle name="표준 6 2 2 2 2 2 3 2 2 9" xfId="29208"/>
    <cellStyle name="표준 6 2 2 2 2 2 3 2 3" xfId="2791"/>
    <cellStyle name="표준 6 2 2 2 2 2 3 2 3 10" xfId="37918"/>
    <cellStyle name="표준 6 2 2 2 2 2 3 2 3 11" xfId="42030"/>
    <cellStyle name="표준 6 2 2 2 2 2 3 2 3 12" xfId="45901"/>
    <cellStyle name="표준 6 2 2 2 2 2 3 2 3 13" xfId="49772"/>
    <cellStyle name="표준 6 2 2 2 2 2 3 2 3 14" xfId="53643"/>
    <cellStyle name="표준 6 2 2 2 2 2 3 2 3 2" xfId="6950"/>
    <cellStyle name="표준 6 2 2 2 2 2 3 2 3 3" xfId="10821"/>
    <cellStyle name="표준 6 2 2 2 2 2 3 2 3 4" xfId="14692"/>
    <cellStyle name="표준 6 2 2 2 2 2 3 2 3 5" xfId="18563"/>
    <cellStyle name="표준 6 2 2 2 2 2 3 2 3 6" xfId="22434"/>
    <cellStyle name="표준 6 2 2 2 2 2 3 2 3 7" xfId="26305"/>
    <cellStyle name="표준 6 2 2 2 2 2 3 2 3 8" xfId="30176"/>
    <cellStyle name="표준 6 2 2 2 2 2 3 2 3 9" xfId="34047"/>
    <cellStyle name="표준 6 2 2 2 2 2 3 2 4" xfId="5014"/>
    <cellStyle name="표준 6 2 2 2 2 2 3 2 5" xfId="8885"/>
    <cellStyle name="표준 6 2 2 2 2 2 3 2 6" xfId="12756"/>
    <cellStyle name="표준 6 2 2 2 2 2 3 2 7" xfId="16627"/>
    <cellStyle name="표준 6 2 2 2 2 2 3 2 8" xfId="20498"/>
    <cellStyle name="표준 6 2 2 2 2 2 3 2 9" xfId="24369"/>
    <cellStyle name="표준 6 2 2 2 2 2 3 3" xfId="1336"/>
    <cellStyle name="표준 6 2 2 2 2 2 3 3 10" xfId="32595"/>
    <cellStyle name="표준 6 2 2 2 2 2 3 3 11" xfId="36466"/>
    <cellStyle name="표준 6 2 2 2 2 2 3 3 12" xfId="40578"/>
    <cellStyle name="표준 6 2 2 2 2 2 3 3 13" xfId="44449"/>
    <cellStyle name="표준 6 2 2 2 2 2 3 3 14" xfId="48320"/>
    <cellStyle name="표준 6 2 2 2 2 2 3 3 15" xfId="52191"/>
    <cellStyle name="표준 6 2 2 2 2 2 3 3 2" xfId="3275"/>
    <cellStyle name="표준 6 2 2 2 2 2 3 3 2 10" xfId="38402"/>
    <cellStyle name="표준 6 2 2 2 2 2 3 3 2 11" xfId="42514"/>
    <cellStyle name="표준 6 2 2 2 2 2 3 3 2 12" xfId="46385"/>
    <cellStyle name="표준 6 2 2 2 2 2 3 3 2 13" xfId="50256"/>
    <cellStyle name="표준 6 2 2 2 2 2 3 3 2 14" xfId="54127"/>
    <cellStyle name="표준 6 2 2 2 2 2 3 3 2 2" xfId="7434"/>
    <cellStyle name="표준 6 2 2 2 2 2 3 3 2 3" xfId="11305"/>
    <cellStyle name="표준 6 2 2 2 2 2 3 3 2 4" xfId="15176"/>
    <cellStyle name="표준 6 2 2 2 2 2 3 3 2 5" xfId="19047"/>
    <cellStyle name="표준 6 2 2 2 2 2 3 3 2 6" xfId="22918"/>
    <cellStyle name="표준 6 2 2 2 2 2 3 3 2 7" xfId="26789"/>
    <cellStyle name="표준 6 2 2 2 2 2 3 3 2 8" xfId="30660"/>
    <cellStyle name="표준 6 2 2 2 2 2 3 3 2 9" xfId="34531"/>
    <cellStyle name="표준 6 2 2 2 2 2 3 3 3" xfId="5498"/>
    <cellStyle name="표준 6 2 2 2 2 2 3 3 4" xfId="9369"/>
    <cellStyle name="표준 6 2 2 2 2 2 3 3 5" xfId="13240"/>
    <cellStyle name="표준 6 2 2 2 2 2 3 3 6" xfId="17111"/>
    <cellStyle name="표준 6 2 2 2 2 2 3 3 7" xfId="20982"/>
    <cellStyle name="표준 6 2 2 2 2 2 3 3 8" xfId="24853"/>
    <cellStyle name="표준 6 2 2 2 2 2 3 3 9" xfId="28724"/>
    <cellStyle name="표준 6 2 2 2 2 2 3 4" xfId="2307"/>
    <cellStyle name="표준 6 2 2 2 2 2 3 4 10" xfId="37434"/>
    <cellStyle name="표준 6 2 2 2 2 2 3 4 11" xfId="41546"/>
    <cellStyle name="표준 6 2 2 2 2 2 3 4 12" xfId="45417"/>
    <cellStyle name="표준 6 2 2 2 2 2 3 4 13" xfId="49288"/>
    <cellStyle name="표준 6 2 2 2 2 2 3 4 14" xfId="53159"/>
    <cellStyle name="표준 6 2 2 2 2 2 3 4 2" xfId="6466"/>
    <cellStyle name="표준 6 2 2 2 2 2 3 4 3" xfId="10337"/>
    <cellStyle name="표준 6 2 2 2 2 2 3 4 4" xfId="14208"/>
    <cellStyle name="표준 6 2 2 2 2 2 3 4 5" xfId="18079"/>
    <cellStyle name="표준 6 2 2 2 2 2 3 4 6" xfId="21950"/>
    <cellStyle name="표준 6 2 2 2 2 2 3 4 7" xfId="25821"/>
    <cellStyle name="표준 6 2 2 2 2 2 3 4 8" xfId="29692"/>
    <cellStyle name="표준 6 2 2 2 2 2 3 4 9" xfId="33563"/>
    <cellStyle name="표준 6 2 2 2 2 2 3 5" xfId="4530"/>
    <cellStyle name="표준 6 2 2 2 2 2 3 6" xfId="8401"/>
    <cellStyle name="표준 6 2 2 2 2 2 3 7" xfId="12272"/>
    <cellStyle name="표준 6 2 2 2 2 2 3 8" xfId="16143"/>
    <cellStyle name="표준 6 2 2 2 2 2 3 9" xfId="20014"/>
    <cellStyle name="표준 6 2 2 2 2 2 4" xfId="604"/>
    <cellStyle name="표준 6 2 2 2 2 2 4 10" xfId="27998"/>
    <cellStyle name="표준 6 2 2 2 2 2 4 11" xfId="31869"/>
    <cellStyle name="표준 6 2 2 2 2 2 4 12" xfId="35740"/>
    <cellStyle name="표준 6 2 2 2 2 2 4 13" xfId="39852"/>
    <cellStyle name="표준 6 2 2 2 2 2 4 14" xfId="43723"/>
    <cellStyle name="표준 6 2 2 2 2 2 4 15" xfId="47594"/>
    <cellStyle name="표준 6 2 2 2 2 2 4 16" xfId="51465"/>
    <cellStyle name="표준 6 2 2 2 2 2 4 2" xfId="1578"/>
    <cellStyle name="표준 6 2 2 2 2 2 4 2 10" xfId="32837"/>
    <cellStyle name="표준 6 2 2 2 2 2 4 2 11" xfId="36708"/>
    <cellStyle name="표준 6 2 2 2 2 2 4 2 12" xfId="40820"/>
    <cellStyle name="표준 6 2 2 2 2 2 4 2 13" xfId="44691"/>
    <cellStyle name="표준 6 2 2 2 2 2 4 2 14" xfId="48562"/>
    <cellStyle name="표준 6 2 2 2 2 2 4 2 15" xfId="52433"/>
    <cellStyle name="표준 6 2 2 2 2 2 4 2 2" xfId="3517"/>
    <cellStyle name="표준 6 2 2 2 2 2 4 2 2 10" xfId="38644"/>
    <cellStyle name="표준 6 2 2 2 2 2 4 2 2 11" xfId="42756"/>
    <cellStyle name="표준 6 2 2 2 2 2 4 2 2 12" xfId="46627"/>
    <cellStyle name="표준 6 2 2 2 2 2 4 2 2 13" xfId="50498"/>
    <cellStyle name="표준 6 2 2 2 2 2 4 2 2 14" xfId="54369"/>
    <cellStyle name="표준 6 2 2 2 2 2 4 2 2 2" xfId="7676"/>
    <cellStyle name="표준 6 2 2 2 2 2 4 2 2 3" xfId="11547"/>
    <cellStyle name="표준 6 2 2 2 2 2 4 2 2 4" xfId="15418"/>
    <cellStyle name="표준 6 2 2 2 2 2 4 2 2 5" xfId="19289"/>
    <cellStyle name="표준 6 2 2 2 2 2 4 2 2 6" xfId="23160"/>
    <cellStyle name="표준 6 2 2 2 2 2 4 2 2 7" xfId="27031"/>
    <cellStyle name="표준 6 2 2 2 2 2 4 2 2 8" xfId="30902"/>
    <cellStyle name="표준 6 2 2 2 2 2 4 2 2 9" xfId="34773"/>
    <cellStyle name="표준 6 2 2 2 2 2 4 2 3" xfId="5740"/>
    <cellStyle name="표준 6 2 2 2 2 2 4 2 4" xfId="9611"/>
    <cellStyle name="표준 6 2 2 2 2 2 4 2 5" xfId="13482"/>
    <cellStyle name="표준 6 2 2 2 2 2 4 2 6" xfId="17353"/>
    <cellStyle name="표준 6 2 2 2 2 2 4 2 7" xfId="21224"/>
    <cellStyle name="표준 6 2 2 2 2 2 4 2 8" xfId="25095"/>
    <cellStyle name="표준 6 2 2 2 2 2 4 2 9" xfId="28966"/>
    <cellStyle name="표준 6 2 2 2 2 2 4 3" xfId="2549"/>
    <cellStyle name="표준 6 2 2 2 2 2 4 3 10" xfId="37676"/>
    <cellStyle name="표준 6 2 2 2 2 2 4 3 11" xfId="41788"/>
    <cellStyle name="표준 6 2 2 2 2 2 4 3 12" xfId="45659"/>
    <cellStyle name="표준 6 2 2 2 2 2 4 3 13" xfId="49530"/>
    <cellStyle name="표준 6 2 2 2 2 2 4 3 14" xfId="53401"/>
    <cellStyle name="표준 6 2 2 2 2 2 4 3 2" xfId="6708"/>
    <cellStyle name="표준 6 2 2 2 2 2 4 3 3" xfId="10579"/>
    <cellStyle name="표준 6 2 2 2 2 2 4 3 4" xfId="14450"/>
    <cellStyle name="표준 6 2 2 2 2 2 4 3 5" xfId="18321"/>
    <cellStyle name="표준 6 2 2 2 2 2 4 3 6" xfId="22192"/>
    <cellStyle name="표준 6 2 2 2 2 2 4 3 7" xfId="26063"/>
    <cellStyle name="표준 6 2 2 2 2 2 4 3 8" xfId="29934"/>
    <cellStyle name="표준 6 2 2 2 2 2 4 3 9" xfId="33805"/>
    <cellStyle name="표준 6 2 2 2 2 2 4 4" xfId="4772"/>
    <cellStyle name="표준 6 2 2 2 2 2 4 5" xfId="8643"/>
    <cellStyle name="표준 6 2 2 2 2 2 4 6" xfId="12514"/>
    <cellStyle name="표준 6 2 2 2 2 2 4 7" xfId="16385"/>
    <cellStyle name="표준 6 2 2 2 2 2 4 8" xfId="20256"/>
    <cellStyle name="표준 6 2 2 2 2 2 4 9" xfId="24127"/>
    <cellStyle name="표준 6 2 2 2 2 2 5" xfId="1094"/>
    <cellStyle name="표준 6 2 2 2 2 2 5 10" xfId="32353"/>
    <cellStyle name="표준 6 2 2 2 2 2 5 11" xfId="36224"/>
    <cellStyle name="표준 6 2 2 2 2 2 5 12" xfId="40336"/>
    <cellStyle name="표준 6 2 2 2 2 2 5 13" xfId="44207"/>
    <cellStyle name="표준 6 2 2 2 2 2 5 14" xfId="48078"/>
    <cellStyle name="표준 6 2 2 2 2 2 5 15" xfId="51949"/>
    <cellStyle name="표준 6 2 2 2 2 2 5 2" xfId="3033"/>
    <cellStyle name="표준 6 2 2 2 2 2 5 2 10" xfId="38160"/>
    <cellStyle name="표준 6 2 2 2 2 2 5 2 11" xfId="42272"/>
    <cellStyle name="표준 6 2 2 2 2 2 5 2 12" xfId="46143"/>
    <cellStyle name="표준 6 2 2 2 2 2 5 2 13" xfId="50014"/>
    <cellStyle name="표준 6 2 2 2 2 2 5 2 14" xfId="53885"/>
    <cellStyle name="표준 6 2 2 2 2 2 5 2 2" xfId="7192"/>
    <cellStyle name="표준 6 2 2 2 2 2 5 2 3" xfId="11063"/>
    <cellStyle name="표준 6 2 2 2 2 2 5 2 4" xfId="14934"/>
    <cellStyle name="표준 6 2 2 2 2 2 5 2 5" xfId="18805"/>
    <cellStyle name="표준 6 2 2 2 2 2 5 2 6" xfId="22676"/>
    <cellStyle name="표준 6 2 2 2 2 2 5 2 7" xfId="26547"/>
    <cellStyle name="표준 6 2 2 2 2 2 5 2 8" xfId="30418"/>
    <cellStyle name="표준 6 2 2 2 2 2 5 2 9" xfId="34289"/>
    <cellStyle name="표준 6 2 2 2 2 2 5 3" xfId="5256"/>
    <cellStyle name="표준 6 2 2 2 2 2 5 4" xfId="9127"/>
    <cellStyle name="표준 6 2 2 2 2 2 5 5" xfId="12998"/>
    <cellStyle name="표준 6 2 2 2 2 2 5 6" xfId="16869"/>
    <cellStyle name="표준 6 2 2 2 2 2 5 7" xfId="20740"/>
    <cellStyle name="표준 6 2 2 2 2 2 5 8" xfId="24611"/>
    <cellStyle name="표준 6 2 2 2 2 2 5 9" xfId="28482"/>
    <cellStyle name="표준 6 2 2 2 2 2 6" xfId="2065"/>
    <cellStyle name="표준 6 2 2 2 2 2 6 10" xfId="37192"/>
    <cellStyle name="표준 6 2 2 2 2 2 6 11" xfId="41304"/>
    <cellStyle name="표준 6 2 2 2 2 2 6 12" xfId="45175"/>
    <cellStyle name="표준 6 2 2 2 2 2 6 13" xfId="49046"/>
    <cellStyle name="표준 6 2 2 2 2 2 6 14" xfId="52917"/>
    <cellStyle name="표준 6 2 2 2 2 2 6 2" xfId="6224"/>
    <cellStyle name="표준 6 2 2 2 2 2 6 3" xfId="10095"/>
    <cellStyle name="표준 6 2 2 2 2 2 6 4" xfId="13966"/>
    <cellStyle name="표준 6 2 2 2 2 2 6 5" xfId="17837"/>
    <cellStyle name="표준 6 2 2 2 2 2 6 6" xfId="21708"/>
    <cellStyle name="표준 6 2 2 2 2 2 6 7" xfId="25579"/>
    <cellStyle name="표준 6 2 2 2 2 2 6 8" xfId="29450"/>
    <cellStyle name="표준 6 2 2 2 2 2 6 9" xfId="33321"/>
    <cellStyle name="표준 6 2 2 2 2 2 7" xfId="4288"/>
    <cellStyle name="표준 6 2 2 2 2 2 8" xfId="8159"/>
    <cellStyle name="표준 6 2 2 2 2 2 9" xfId="12030"/>
    <cellStyle name="표준 6 2 2 2 2 20" xfId="43192"/>
    <cellStyle name="표준 6 2 2 2 2 21" xfId="47063"/>
    <cellStyle name="표준 6 2 2 2 2 22" xfId="50934"/>
    <cellStyle name="표준 6 2 2 2 2 3" xfId="164"/>
    <cellStyle name="표준 6 2 2 2 2 3 10" xfId="19822"/>
    <cellStyle name="표준 6 2 2 2 2 3 11" xfId="23693"/>
    <cellStyle name="표준 6 2 2 2 2 3 12" xfId="27564"/>
    <cellStyle name="표준 6 2 2 2 2 3 13" xfId="31435"/>
    <cellStyle name="표준 6 2 2 2 2 3 14" xfId="35306"/>
    <cellStyle name="표준 6 2 2 2 2 3 15" xfId="39177"/>
    <cellStyle name="표준 6 2 2 2 2 3 16" xfId="39418"/>
    <cellStyle name="표준 6 2 2 2 2 3 17" xfId="43289"/>
    <cellStyle name="표준 6 2 2 2 2 3 18" xfId="47160"/>
    <cellStyle name="표준 6 2 2 2 2 3 19" xfId="51031"/>
    <cellStyle name="표준 6 2 2 2 2 3 2" xfId="409"/>
    <cellStyle name="표준 6 2 2 2 2 3 2 10" xfId="23935"/>
    <cellStyle name="표준 6 2 2 2 2 3 2 11" xfId="27806"/>
    <cellStyle name="표준 6 2 2 2 2 3 2 12" xfId="31677"/>
    <cellStyle name="표준 6 2 2 2 2 3 2 13" xfId="35548"/>
    <cellStyle name="표준 6 2 2 2 2 3 2 14" xfId="39660"/>
    <cellStyle name="표준 6 2 2 2 2 3 2 15" xfId="43531"/>
    <cellStyle name="표준 6 2 2 2 2 3 2 16" xfId="47402"/>
    <cellStyle name="표준 6 2 2 2 2 3 2 17" xfId="51273"/>
    <cellStyle name="표준 6 2 2 2 2 3 2 2" xfId="896"/>
    <cellStyle name="표준 6 2 2 2 2 3 2 2 10" xfId="28290"/>
    <cellStyle name="표준 6 2 2 2 2 3 2 2 11" xfId="32161"/>
    <cellStyle name="표준 6 2 2 2 2 3 2 2 12" xfId="36032"/>
    <cellStyle name="표준 6 2 2 2 2 3 2 2 13" xfId="40144"/>
    <cellStyle name="표준 6 2 2 2 2 3 2 2 14" xfId="44015"/>
    <cellStyle name="표준 6 2 2 2 2 3 2 2 15" xfId="47886"/>
    <cellStyle name="표준 6 2 2 2 2 3 2 2 16" xfId="51757"/>
    <cellStyle name="표준 6 2 2 2 2 3 2 2 2" xfId="1870"/>
    <cellStyle name="표준 6 2 2 2 2 3 2 2 2 10" xfId="33129"/>
    <cellStyle name="표준 6 2 2 2 2 3 2 2 2 11" xfId="37000"/>
    <cellStyle name="표준 6 2 2 2 2 3 2 2 2 12" xfId="41112"/>
    <cellStyle name="표준 6 2 2 2 2 3 2 2 2 13" xfId="44983"/>
    <cellStyle name="표준 6 2 2 2 2 3 2 2 2 14" xfId="48854"/>
    <cellStyle name="표준 6 2 2 2 2 3 2 2 2 15" xfId="52725"/>
    <cellStyle name="표준 6 2 2 2 2 3 2 2 2 2" xfId="3809"/>
    <cellStyle name="표준 6 2 2 2 2 3 2 2 2 2 10" xfId="38936"/>
    <cellStyle name="표준 6 2 2 2 2 3 2 2 2 2 11" xfId="43048"/>
    <cellStyle name="표준 6 2 2 2 2 3 2 2 2 2 12" xfId="46919"/>
    <cellStyle name="표준 6 2 2 2 2 3 2 2 2 2 13" xfId="50790"/>
    <cellStyle name="표준 6 2 2 2 2 3 2 2 2 2 14" xfId="54661"/>
    <cellStyle name="표준 6 2 2 2 2 3 2 2 2 2 2" xfId="7968"/>
    <cellStyle name="표준 6 2 2 2 2 3 2 2 2 2 3" xfId="11839"/>
    <cellStyle name="표준 6 2 2 2 2 3 2 2 2 2 4" xfId="15710"/>
    <cellStyle name="표준 6 2 2 2 2 3 2 2 2 2 5" xfId="19581"/>
    <cellStyle name="표준 6 2 2 2 2 3 2 2 2 2 6" xfId="23452"/>
    <cellStyle name="표준 6 2 2 2 2 3 2 2 2 2 7" xfId="27323"/>
    <cellStyle name="표준 6 2 2 2 2 3 2 2 2 2 8" xfId="31194"/>
    <cellStyle name="표준 6 2 2 2 2 3 2 2 2 2 9" xfId="35065"/>
    <cellStyle name="표준 6 2 2 2 2 3 2 2 2 3" xfId="6032"/>
    <cellStyle name="표준 6 2 2 2 2 3 2 2 2 4" xfId="9903"/>
    <cellStyle name="표준 6 2 2 2 2 3 2 2 2 5" xfId="13774"/>
    <cellStyle name="표준 6 2 2 2 2 3 2 2 2 6" xfId="17645"/>
    <cellStyle name="표준 6 2 2 2 2 3 2 2 2 7" xfId="21516"/>
    <cellStyle name="표준 6 2 2 2 2 3 2 2 2 8" xfId="25387"/>
    <cellStyle name="표준 6 2 2 2 2 3 2 2 2 9" xfId="29258"/>
    <cellStyle name="표준 6 2 2 2 2 3 2 2 3" xfId="2841"/>
    <cellStyle name="표준 6 2 2 2 2 3 2 2 3 10" xfId="37968"/>
    <cellStyle name="표준 6 2 2 2 2 3 2 2 3 11" xfId="42080"/>
    <cellStyle name="표준 6 2 2 2 2 3 2 2 3 12" xfId="45951"/>
    <cellStyle name="표준 6 2 2 2 2 3 2 2 3 13" xfId="49822"/>
    <cellStyle name="표준 6 2 2 2 2 3 2 2 3 14" xfId="53693"/>
    <cellStyle name="표준 6 2 2 2 2 3 2 2 3 2" xfId="7000"/>
    <cellStyle name="표준 6 2 2 2 2 3 2 2 3 3" xfId="10871"/>
    <cellStyle name="표준 6 2 2 2 2 3 2 2 3 4" xfId="14742"/>
    <cellStyle name="표준 6 2 2 2 2 3 2 2 3 5" xfId="18613"/>
    <cellStyle name="표준 6 2 2 2 2 3 2 2 3 6" xfId="22484"/>
    <cellStyle name="표준 6 2 2 2 2 3 2 2 3 7" xfId="26355"/>
    <cellStyle name="표준 6 2 2 2 2 3 2 2 3 8" xfId="30226"/>
    <cellStyle name="표준 6 2 2 2 2 3 2 2 3 9" xfId="34097"/>
    <cellStyle name="표준 6 2 2 2 2 3 2 2 4" xfId="5064"/>
    <cellStyle name="표준 6 2 2 2 2 3 2 2 5" xfId="8935"/>
    <cellStyle name="표준 6 2 2 2 2 3 2 2 6" xfId="12806"/>
    <cellStyle name="표준 6 2 2 2 2 3 2 2 7" xfId="16677"/>
    <cellStyle name="표준 6 2 2 2 2 3 2 2 8" xfId="20548"/>
    <cellStyle name="표준 6 2 2 2 2 3 2 2 9" xfId="24419"/>
    <cellStyle name="표준 6 2 2 2 2 3 2 3" xfId="1386"/>
    <cellStyle name="표준 6 2 2 2 2 3 2 3 10" xfId="32645"/>
    <cellStyle name="표준 6 2 2 2 2 3 2 3 11" xfId="36516"/>
    <cellStyle name="표준 6 2 2 2 2 3 2 3 12" xfId="40628"/>
    <cellStyle name="표준 6 2 2 2 2 3 2 3 13" xfId="44499"/>
    <cellStyle name="표준 6 2 2 2 2 3 2 3 14" xfId="48370"/>
    <cellStyle name="표준 6 2 2 2 2 3 2 3 15" xfId="52241"/>
    <cellStyle name="표준 6 2 2 2 2 3 2 3 2" xfId="3325"/>
    <cellStyle name="표준 6 2 2 2 2 3 2 3 2 10" xfId="38452"/>
    <cellStyle name="표준 6 2 2 2 2 3 2 3 2 11" xfId="42564"/>
    <cellStyle name="표준 6 2 2 2 2 3 2 3 2 12" xfId="46435"/>
    <cellStyle name="표준 6 2 2 2 2 3 2 3 2 13" xfId="50306"/>
    <cellStyle name="표준 6 2 2 2 2 3 2 3 2 14" xfId="54177"/>
    <cellStyle name="표준 6 2 2 2 2 3 2 3 2 2" xfId="7484"/>
    <cellStyle name="표준 6 2 2 2 2 3 2 3 2 3" xfId="11355"/>
    <cellStyle name="표준 6 2 2 2 2 3 2 3 2 4" xfId="15226"/>
    <cellStyle name="표준 6 2 2 2 2 3 2 3 2 5" xfId="19097"/>
    <cellStyle name="표준 6 2 2 2 2 3 2 3 2 6" xfId="22968"/>
    <cellStyle name="표준 6 2 2 2 2 3 2 3 2 7" xfId="26839"/>
    <cellStyle name="표준 6 2 2 2 2 3 2 3 2 8" xfId="30710"/>
    <cellStyle name="표준 6 2 2 2 2 3 2 3 2 9" xfId="34581"/>
    <cellStyle name="표준 6 2 2 2 2 3 2 3 3" xfId="5548"/>
    <cellStyle name="표준 6 2 2 2 2 3 2 3 4" xfId="9419"/>
    <cellStyle name="표준 6 2 2 2 2 3 2 3 5" xfId="13290"/>
    <cellStyle name="표준 6 2 2 2 2 3 2 3 6" xfId="17161"/>
    <cellStyle name="표준 6 2 2 2 2 3 2 3 7" xfId="21032"/>
    <cellStyle name="표준 6 2 2 2 2 3 2 3 8" xfId="24903"/>
    <cellStyle name="표준 6 2 2 2 2 3 2 3 9" xfId="28774"/>
    <cellStyle name="표준 6 2 2 2 2 3 2 4" xfId="2357"/>
    <cellStyle name="표준 6 2 2 2 2 3 2 4 10" xfId="37484"/>
    <cellStyle name="표준 6 2 2 2 2 3 2 4 11" xfId="41596"/>
    <cellStyle name="표준 6 2 2 2 2 3 2 4 12" xfId="45467"/>
    <cellStyle name="표준 6 2 2 2 2 3 2 4 13" xfId="49338"/>
    <cellStyle name="표준 6 2 2 2 2 3 2 4 14" xfId="53209"/>
    <cellStyle name="표준 6 2 2 2 2 3 2 4 2" xfId="6516"/>
    <cellStyle name="표준 6 2 2 2 2 3 2 4 3" xfId="10387"/>
    <cellStyle name="표준 6 2 2 2 2 3 2 4 4" xfId="14258"/>
    <cellStyle name="표준 6 2 2 2 2 3 2 4 5" xfId="18129"/>
    <cellStyle name="표준 6 2 2 2 2 3 2 4 6" xfId="22000"/>
    <cellStyle name="표준 6 2 2 2 2 3 2 4 7" xfId="25871"/>
    <cellStyle name="표준 6 2 2 2 2 3 2 4 8" xfId="29742"/>
    <cellStyle name="표준 6 2 2 2 2 3 2 4 9" xfId="33613"/>
    <cellStyle name="표준 6 2 2 2 2 3 2 5" xfId="4580"/>
    <cellStyle name="표준 6 2 2 2 2 3 2 6" xfId="8451"/>
    <cellStyle name="표준 6 2 2 2 2 3 2 7" xfId="12322"/>
    <cellStyle name="표준 6 2 2 2 2 3 2 8" xfId="16193"/>
    <cellStyle name="표준 6 2 2 2 2 3 2 9" xfId="20064"/>
    <cellStyle name="표준 6 2 2 2 2 3 3" xfId="654"/>
    <cellStyle name="표준 6 2 2 2 2 3 3 10" xfId="28048"/>
    <cellStyle name="표준 6 2 2 2 2 3 3 11" xfId="31919"/>
    <cellStyle name="표준 6 2 2 2 2 3 3 12" xfId="35790"/>
    <cellStyle name="표준 6 2 2 2 2 3 3 13" xfId="39902"/>
    <cellStyle name="표준 6 2 2 2 2 3 3 14" xfId="43773"/>
    <cellStyle name="표준 6 2 2 2 2 3 3 15" xfId="47644"/>
    <cellStyle name="표준 6 2 2 2 2 3 3 16" xfId="51515"/>
    <cellStyle name="표준 6 2 2 2 2 3 3 2" xfId="1628"/>
    <cellStyle name="표준 6 2 2 2 2 3 3 2 10" xfId="32887"/>
    <cellStyle name="표준 6 2 2 2 2 3 3 2 11" xfId="36758"/>
    <cellStyle name="표준 6 2 2 2 2 3 3 2 12" xfId="40870"/>
    <cellStyle name="표준 6 2 2 2 2 3 3 2 13" xfId="44741"/>
    <cellStyle name="표준 6 2 2 2 2 3 3 2 14" xfId="48612"/>
    <cellStyle name="표준 6 2 2 2 2 3 3 2 15" xfId="52483"/>
    <cellStyle name="표준 6 2 2 2 2 3 3 2 2" xfId="3567"/>
    <cellStyle name="표준 6 2 2 2 2 3 3 2 2 10" xfId="38694"/>
    <cellStyle name="표준 6 2 2 2 2 3 3 2 2 11" xfId="42806"/>
    <cellStyle name="표준 6 2 2 2 2 3 3 2 2 12" xfId="46677"/>
    <cellStyle name="표준 6 2 2 2 2 3 3 2 2 13" xfId="50548"/>
    <cellStyle name="표준 6 2 2 2 2 3 3 2 2 14" xfId="54419"/>
    <cellStyle name="표준 6 2 2 2 2 3 3 2 2 2" xfId="7726"/>
    <cellStyle name="표준 6 2 2 2 2 3 3 2 2 3" xfId="11597"/>
    <cellStyle name="표준 6 2 2 2 2 3 3 2 2 4" xfId="15468"/>
    <cellStyle name="표준 6 2 2 2 2 3 3 2 2 5" xfId="19339"/>
    <cellStyle name="표준 6 2 2 2 2 3 3 2 2 6" xfId="23210"/>
    <cellStyle name="표준 6 2 2 2 2 3 3 2 2 7" xfId="27081"/>
    <cellStyle name="표준 6 2 2 2 2 3 3 2 2 8" xfId="30952"/>
    <cellStyle name="표준 6 2 2 2 2 3 3 2 2 9" xfId="34823"/>
    <cellStyle name="표준 6 2 2 2 2 3 3 2 3" xfId="5790"/>
    <cellStyle name="표준 6 2 2 2 2 3 3 2 4" xfId="9661"/>
    <cellStyle name="표준 6 2 2 2 2 3 3 2 5" xfId="13532"/>
    <cellStyle name="표준 6 2 2 2 2 3 3 2 6" xfId="17403"/>
    <cellStyle name="표준 6 2 2 2 2 3 3 2 7" xfId="21274"/>
    <cellStyle name="표준 6 2 2 2 2 3 3 2 8" xfId="25145"/>
    <cellStyle name="표준 6 2 2 2 2 3 3 2 9" xfId="29016"/>
    <cellStyle name="표준 6 2 2 2 2 3 3 3" xfId="2599"/>
    <cellStyle name="표준 6 2 2 2 2 3 3 3 10" xfId="37726"/>
    <cellStyle name="표준 6 2 2 2 2 3 3 3 11" xfId="41838"/>
    <cellStyle name="표준 6 2 2 2 2 3 3 3 12" xfId="45709"/>
    <cellStyle name="표준 6 2 2 2 2 3 3 3 13" xfId="49580"/>
    <cellStyle name="표준 6 2 2 2 2 3 3 3 14" xfId="53451"/>
    <cellStyle name="표준 6 2 2 2 2 3 3 3 2" xfId="6758"/>
    <cellStyle name="표준 6 2 2 2 2 3 3 3 3" xfId="10629"/>
    <cellStyle name="표준 6 2 2 2 2 3 3 3 4" xfId="14500"/>
    <cellStyle name="표준 6 2 2 2 2 3 3 3 5" xfId="18371"/>
    <cellStyle name="표준 6 2 2 2 2 3 3 3 6" xfId="22242"/>
    <cellStyle name="표준 6 2 2 2 2 3 3 3 7" xfId="26113"/>
    <cellStyle name="표준 6 2 2 2 2 3 3 3 8" xfId="29984"/>
    <cellStyle name="표준 6 2 2 2 2 3 3 3 9" xfId="33855"/>
    <cellStyle name="표준 6 2 2 2 2 3 3 4" xfId="4822"/>
    <cellStyle name="표준 6 2 2 2 2 3 3 5" xfId="8693"/>
    <cellStyle name="표준 6 2 2 2 2 3 3 6" xfId="12564"/>
    <cellStyle name="표준 6 2 2 2 2 3 3 7" xfId="16435"/>
    <cellStyle name="표준 6 2 2 2 2 3 3 8" xfId="20306"/>
    <cellStyle name="표준 6 2 2 2 2 3 3 9" xfId="24177"/>
    <cellStyle name="표준 6 2 2 2 2 3 4" xfId="1144"/>
    <cellStyle name="표준 6 2 2 2 2 3 4 10" xfId="32403"/>
    <cellStyle name="표준 6 2 2 2 2 3 4 11" xfId="36274"/>
    <cellStyle name="표준 6 2 2 2 2 3 4 12" xfId="40386"/>
    <cellStyle name="표준 6 2 2 2 2 3 4 13" xfId="44257"/>
    <cellStyle name="표준 6 2 2 2 2 3 4 14" xfId="48128"/>
    <cellStyle name="표준 6 2 2 2 2 3 4 15" xfId="51999"/>
    <cellStyle name="표준 6 2 2 2 2 3 4 2" xfId="3083"/>
    <cellStyle name="표준 6 2 2 2 2 3 4 2 10" xfId="38210"/>
    <cellStyle name="표준 6 2 2 2 2 3 4 2 11" xfId="42322"/>
    <cellStyle name="표준 6 2 2 2 2 3 4 2 12" xfId="46193"/>
    <cellStyle name="표준 6 2 2 2 2 3 4 2 13" xfId="50064"/>
    <cellStyle name="표준 6 2 2 2 2 3 4 2 14" xfId="53935"/>
    <cellStyle name="표준 6 2 2 2 2 3 4 2 2" xfId="7242"/>
    <cellStyle name="표준 6 2 2 2 2 3 4 2 3" xfId="11113"/>
    <cellStyle name="표준 6 2 2 2 2 3 4 2 4" xfId="14984"/>
    <cellStyle name="표준 6 2 2 2 2 3 4 2 5" xfId="18855"/>
    <cellStyle name="표준 6 2 2 2 2 3 4 2 6" xfId="22726"/>
    <cellStyle name="표준 6 2 2 2 2 3 4 2 7" xfId="26597"/>
    <cellStyle name="표준 6 2 2 2 2 3 4 2 8" xfId="30468"/>
    <cellStyle name="표준 6 2 2 2 2 3 4 2 9" xfId="34339"/>
    <cellStyle name="표준 6 2 2 2 2 3 4 3" xfId="5306"/>
    <cellStyle name="표준 6 2 2 2 2 3 4 4" xfId="9177"/>
    <cellStyle name="표준 6 2 2 2 2 3 4 5" xfId="13048"/>
    <cellStyle name="표준 6 2 2 2 2 3 4 6" xfId="16919"/>
    <cellStyle name="표준 6 2 2 2 2 3 4 7" xfId="20790"/>
    <cellStyle name="표준 6 2 2 2 2 3 4 8" xfId="24661"/>
    <cellStyle name="표준 6 2 2 2 2 3 4 9" xfId="28532"/>
    <cellStyle name="표준 6 2 2 2 2 3 5" xfId="2115"/>
    <cellStyle name="표준 6 2 2 2 2 3 5 10" xfId="37242"/>
    <cellStyle name="표준 6 2 2 2 2 3 5 11" xfId="41354"/>
    <cellStyle name="표준 6 2 2 2 2 3 5 12" xfId="45225"/>
    <cellStyle name="표준 6 2 2 2 2 3 5 13" xfId="49096"/>
    <cellStyle name="표준 6 2 2 2 2 3 5 14" xfId="52967"/>
    <cellStyle name="표준 6 2 2 2 2 3 5 2" xfId="6274"/>
    <cellStyle name="표준 6 2 2 2 2 3 5 3" xfId="10145"/>
    <cellStyle name="표준 6 2 2 2 2 3 5 4" xfId="14016"/>
    <cellStyle name="표준 6 2 2 2 2 3 5 5" xfId="17887"/>
    <cellStyle name="표준 6 2 2 2 2 3 5 6" xfId="21758"/>
    <cellStyle name="표준 6 2 2 2 2 3 5 7" xfId="25629"/>
    <cellStyle name="표준 6 2 2 2 2 3 5 8" xfId="29500"/>
    <cellStyle name="표준 6 2 2 2 2 3 5 9" xfId="33371"/>
    <cellStyle name="표준 6 2 2 2 2 3 6" xfId="4338"/>
    <cellStyle name="표준 6 2 2 2 2 3 7" xfId="8209"/>
    <cellStyle name="표준 6 2 2 2 2 3 8" xfId="12080"/>
    <cellStyle name="표준 6 2 2 2 2 3 9" xfId="15951"/>
    <cellStyle name="표준 6 2 2 2 2 4" xfId="262"/>
    <cellStyle name="표준 6 2 2 2 2 4 10" xfId="19920"/>
    <cellStyle name="표준 6 2 2 2 2 4 11" xfId="23791"/>
    <cellStyle name="표준 6 2 2 2 2 4 12" xfId="27662"/>
    <cellStyle name="표준 6 2 2 2 2 4 13" xfId="31533"/>
    <cellStyle name="표준 6 2 2 2 2 4 14" xfId="35404"/>
    <cellStyle name="표준 6 2 2 2 2 4 15" xfId="39275"/>
    <cellStyle name="표준 6 2 2 2 2 4 16" xfId="39516"/>
    <cellStyle name="표준 6 2 2 2 2 4 17" xfId="43387"/>
    <cellStyle name="표준 6 2 2 2 2 4 18" xfId="47258"/>
    <cellStyle name="표준 6 2 2 2 2 4 19" xfId="51129"/>
    <cellStyle name="표준 6 2 2 2 2 4 2" xfId="507"/>
    <cellStyle name="표준 6 2 2 2 2 4 2 10" xfId="24033"/>
    <cellStyle name="표준 6 2 2 2 2 4 2 11" xfId="27904"/>
    <cellStyle name="표준 6 2 2 2 2 4 2 12" xfId="31775"/>
    <cellStyle name="표준 6 2 2 2 2 4 2 13" xfId="35646"/>
    <cellStyle name="표준 6 2 2 2 2 4 2 14" xfId="39758"/>
    <cellStyle name="표준 6 2 2 2 2 4 2 15" xfId="43629"/>
    <cellStyle name="표준 6 2 2 2 2 4 2 16" xfId="47500"/>
    <cellStyle name="표준 6 2 2 2 2 4 2 17" xfId="51371"/>
    <cellStyle name="표준 6 2 2 2 2 4 2 2" xfId="994"/>
    <cellStyle name="표준 6 2 2 2 2 4 2 2 10" xfId="28388"/>
    <cellStyle name="표준 6 2 2 2 2 4 2 2 11" xfId="32259"/>
    <cellStyle name="표준 6 2 2 2 2 4 2 2 12" xfId="36130"/>
    <cellStyle name="표준 6 2 2 2 2 4 2 2 13" xfId="40242"/>
    <cellStyle name="표준 6 2 2 2 2 4 2 2 14" xfId="44113"/>
    <cellStyle name="표준 6 2 2 2 2 4 2 2 15" xfId="47984"/>
    <cellStyle name="표준 6 2 2 2 2 4 2 2 16" xfId="51855"/>
    <cellStyle name="표준 6 2 2 2 2 4 2 2 2" xfId="1968"/>
    <cellStyle name="표준 6 2 2 2 2 4 2 2 2 10" xfId="33227"/>
    <cellStyle name="표준 6 2 2 2 2 4 2 2 2 11" xfId="37098"/>
    <cellStyle name="표준 6 2 2 2 2 4 2 2 2 12" xfId="41210"/>
    <cellStyle name="표준 6 2 2 2 2 4 2 2 2 13" xfId="45081"/>
    <cellStyle name="표준 6 2 2 2 2 4 2 2 2 14" xfId="48952"/>
    <cellStyle name="표준 6 2 2 2 2 4 2 2 2 15" xfId="52823"/>
    <cellStyle name="표준 6 2 2 2 2 4 2 2 2 2" xfId="3907"/>
    <cellStyle name="표준 6 2 2 2 2 4 2 2 2 2 10" xfId="39034"/>
    <cellStyle name="표준 6 2 2 2 2 4 2 2 2 2 11" xfId="43146"/>
    <cellStyle name="표준 6 2 2 2 2 4 2 2 2 2 12" xfId="47017"/>
    <cellStyle name="표준 6 2 2 2 2 4 2 2 2 2 13" xfId="50888"/>
    <cellStyle name="표준 6 2 2 2 2 4 2 2 2 2 14" xfId="54759"/>
    <cellStyle name="표준 6 2 2 2 2 4 2 2 2 2 2" xfId="8066"/>
    <cellStyle name="표준 6 2 2 2 2 4 2 2 2 2 3" xfId="11937"/>
    <cellStyle name="표준 6 2 2 2 2 4 2 2 2 2 4" xfId="15808"/>
    <cellStyle name="표준 6 2 2 2 2 4 2 2 2 2 5" xfId="19679"/>
    <cellStyle name="표준 6 2 2 2 2 4 2 2 2 2 6" xfId="23550"/>
    <cellStyle name="표준 6 2 2 2 2 4 2 2 2 2 7" xfId="27421"/>
    <cellStyle name="표준 6 2 2 2 2 4 2 2 2 2 8" xfId="31292"/>
    <cellStyle name="표준 6 2 2 2 2 4 2 2 2 2 9" xfId="35163"/>
    <cellStyle name="표준 6 2 2 2 2 4 2 2 2 3" xfId="6130"/>
    <cellStyle name="표준 6 2 2 2 2 4 2 2 2 4" xfId="10001"/>
    <cellStyle name="표준 6 2 2 2 2 4 2 2 2 5" xfId="13872"/>
    <cellStyle name="표준 6 2 2 2 2 4 2 2 2 6" xfId="17743"/>
    <cellStyle name="표준 6 2 2 2 2 4 2 2 2 7" xfId="21614"/>
    <cellStyle name="표준 6 2 2 2 2 4 2 2 2 8" xfId="25485"/>
    <cellStyle name="표준 6 2 2 2 2 4 2 2 2 9" xfId="29356"/>
    <cellStyle name="표준 6 2 2 2 2 4 2 2 3" xfId="2939"/>
    <cellStyle name="표준 6 2 2 2 2 4 2 2 3 10" xfId="38066"/>
    <cellStyle name="표준 6 2 2 2 2 4 2 2 3 11" xfId="42178"/>
    <cellStyle name="표준 6 2 2 2 2 4 2 2 3 12" xfId="46049"/>
    <cellStyle name="표준 6 2 2 2 2 4 2 2 3 13" xfId="49920"/>
    <cellStyle name="표준 6 2 2 2 2 4 2 2 3 14" xfId="53791"/>
    <cellStyle name="표준 6 2 2 2 2 4 2 2 3 2" xfId="7098"/>
    <cellStyle name="표준 6 2 2 2 2 4 2 2 3 3" xfId="10969"/>
    <cellStyle name="표준 6 2 2 2 2 4 2 2 3 4" xfId="14840"/>
    <cellStyle name="표준 6 2 2 2 2 4 2 2 3 5" xfId="18711"/>
    <cellStyle name="표준 6 2 2 2 2 4 2 2 3 6" xfId="22582"/>
    <cellStyle name="표준 6 2 2 2 2 4 2 2 3 7" xfId="26453"/>
    <cellStyle name="표준 6 2 2 2 2 4 2 2 3 8" xfId="30324"/>
    <cellStyle name="표준 6 2 2 2 2 4 2 2 3 9" xfId="34195"/>
    <cellStyle name="표준 6 2 2 2 2 4 2 2 4" xfId="5162"/>
    <cellStyle name="표준 6 2 2 2 2 4 2 2 5" xfId="9033"/>
    <cellStyle name="표준 6 2 2 2 2 4 2 2 6" xfId="12904"/>
    <cellStyle name="표준 6 2 2 2 2 4 2 2 7" xfId="16775"/>
    <cellStyle name="표준 6 2 2 2 2 4 2 2 8" xfId="20646"/>
    <cellStyle name="표준 6 2 2 2 2 4 2 2 9" xfId="24517"/>
    <cellStyle name="표준 6 2 2 2 2 4 2 3" xfId="1484"/>
    <cellStyle name="표준 6 2 2 2 2 4 2 3 10" xfId="32743"/>
    <cellStyle name="표준 6 2 2 2 2 4 2 3 11" xfId="36614"/>
    <cellStyle name="표준 6 2 2 2 2 4 2 3 12" xfId="40726"/>
    <cellStyle name="표준 6 2 2 2 2 4 2 3 13" xfId="44597"/>
    <cellStyle name="표준 6 2 2 2 2 4 2 3 14" xfId="48468"/>
    <cellStyle name="표준 6 2 2 2 2 4 2 3 15" xfId="52339"/>
    <cellStyle name="표준 6 2 2 2 2 4 2 3 2" xfId="3423"/>
    <cellStyle name="표준 6 2 2 2 2 4 2 3 2 10" xfId="38550"/>
    <cellStyle name="표준 6 2 2 2 2 4 2 3 2 11" xfId="42662"/>
    <cellStyle name="표준 6 2 2 2 2 4 2 3 2 12" xfId="46533"/>
    <cellStyle name="표준 6 2 2 2 2 4 2 3 2 13" xfId="50404"/>
    <cellStyle name="표준 6 2 2 2 2 4 2 3 2 14" xfId="54275"/>
    <cellStyle name="표준 6 2 2 2 2 4 2 3 2 2" xfId="7582"/>
    <cellStyle name="표준 6 2 2 2 2 4 2 3 2 3" xfId="11453"/>
    <cellStyle name="표준 6 2 2 2 2 4 2 3 2 4" xfId="15324"/>
    <cellStyle name="표준 6 2 2 2 2 4 2 3 2 5" xfId="19195"/>
    <cellStyle name="표준 6 2 2 2 2 4 2 3 2 6" xfId="23066"/>
    <cellStyle name="표준 6 2 2 2 2 4 2 3 2 7" xfId="26937"/>
    <cellStyle name="표준 6 2 2 2 2 4 2 3 2 8" xfId="30808"/>
    <cellStyle name="표준 6 2 2 2 2 4 2 3 2 9" xfId="34679"/>
    <cellStyle name="표준 6 2 2 2 2 4 2 3 3" xfId="5646"/>
    <cellStyle name="표준 6 2 2 2 2 4 2 3 4" xfId="9517"/>
    <cellStyle name="표준 6 2 2 2 2 4 2 3 5" xfId="13388"/>
    <cellStyle name="표준 6 2 2 2 2 4 2 3 6" xfId="17259"/>
    <cellStyle name="표준 6 2 2 2 2 4 2 3 7" xfId="21130"/>
    <cellStyle name="표준 6 2 2 2 2 4 2 3 8" xfId="25001"/>
    <cellStyle name="표준 6 2 2 2 2 4 2 3 9" xfId="28872"/>
    <cellStyle name="표준 6 2 2 2 2 4 2 4" xfId="2455"/>
    <cellStyle name="표준 6 2 2 2 2 4 2 4 10" xfId="37582"/>
    <cellStyle name="표준 6 2 2 2 2 4 2 4 11" xfId="41694"/>
    <cellStyle name="표준 6 2 2 2 2 4 2 4 12" xfId="45565"/>
    <cellStyle name="표준 6 2 2 2 2 4 2 4 13" xfId="49436"/>
    <cellStyle name="표준 6 2 2 2 2 4 2 4 14" xfId="53307"/>
    <cellStyle name="표준 6 2 2 2 2 4 2 4 2" xfId="6614"/>
    <cellStyle name="표준 6 2 2 2 2 4 2 4 3" xfId="10485"/>
    <cellStyle name="표준 6 2 2 2 2 4 2 4 4" xfId="14356"/>
    <cellStyle name="표준 6 2 2 2 2 4 2 4 5" xfId="18227"/>
    <cellStyle name="표준 6 2 2 2 2 4 2 4 6" xfId="22098"/>
    <cellStyle name="표준 6 2 2 2 2 4 2 4 7" xfId="25969"/>
    <cellStyle name="표준 6 2 2 2 2 4 2 4 8" xfId="29840"/>
    <cellStyle name="표준 6 2 2 2 2 4 2 4 9" xfId="33711"/>
    <cellStyle name="표준 6 2 2 2 2 4 2 5" xfId="4678"/>
    <cellStyle name="표준 6 2 2 2 2 4 2 6" xfId="8549"/>
    <cellStyle name="표준 6 2 2 2 2 4 2 7" xfId="12420"/>
    <cellStyle name="표준 6 2 2 2 2 4 2 8" xfId="16291"/>
    <cellStyle name="표준 6 2 2 2 2 4 2 9" xfId="20162"/>
    <cellStyle name="표준 6 2 2 2 2 4 3" xfId="752"/>
    <cellStyle name="표준 6 2 2 2 2 4 3 10" xfId="28146"/>
    <cellStyle name="표준 6 2 2 2 2 4 3 11" xfId="32017"/>
    <cellStyle name="표준 6 2 2 2 2 4 3 12" xfId="35888"/>
    <cellStyle name="표준 6 2 2 2 2 4 3 13" xfId="40000"/>
    <cellStyle name="표준 6 2 2 2 2 4 3 14" xfId="43871"/>
    <cellStyle name="표준 6 2 2 2 2 4 3 15" xfId="47742"/>
    <cellStyle name="표준 6 2 2 2 2 4 3 16" xfId="51613"/>
    <cellStyle name="표준 6 2 2 2 2 4 3 2" xfId="1726"/>
    <cellStyle name="표준 6 2 2 2 2 4 3 2 10" xfId="32985"/>
    <cellStyle name="표준 6 2 2 2 2 4 3 2 11" xfId="36856"/>
    <cellStyle name="표준 6 2 2 2 2 4 3 2 12" xfId="40968"/>
    <cellStyle name="표준 6 2 2 2 2 4 3 2 13" xfId="44839"/>
    <cellStyle name="표준 6 2 2 2 2 4 3 2 14" xfId="48710"/>
    <cellStyle name="표준 6 2 2 2 2 4 3 2 15" xfId="52581"/>
    <cellStyle name="표준 6 2 2 2 2 4 3 2 2" xfId="3665"/>
    <cellStyle name="표준 6 2 2 2 2 4 3 2 2 10" xfId="38792"/>
    <cellStyle name="표준 6 2 2 2 2 4 3 2 2 11" xfId="42904"/>
    <cellStyle name="표준 6 2 2 2 2 4 3 2 2 12" xfId="46775"/>
    <cellStyle name="표준 6 2 2 2 2 4 3 2 2 13" xfId="50646"/>
    <cellStyle name="표준 6 2 2 2 2 4 3 2 2 14" xfId="54517"/>
    <cellStyle name="표준 6 2 2 2 2 4 3 2 2 2" xfId="7824"/>
    <cellStyle name="표준 6 2 2 2 2 4 3 2 2 3" xfId="11695"/>
    <cellStyle name="표준 6 2 2 2 2 4 3 2 2 4" xfId="15566"/>
    <cellStyle name="표준 6 2 2 2 2 4 3 2 2 5" xfId="19437"/>
    <cellStyle name="표준 6 2 2 2 2 4 3 2 2 6" xfId="23308"/>
    <cellStyle name="표준 6 2 2 2 2 4 3 2 2 7" xfId="27179"/>
    <cellStyle name="표준 6 2 2 2 2 4 3 2 2 8" xfId="31050"/>
    <cellStyle name="표준 6 2 2 2 2 4 3 2 2 9" xfId="34921"/>
    <cellStyle name="표준 6 2 2 2 2 4 3 2 3" xfId="5888"/>
    <cellStyle name="표준 6 2 2 2 2 4 3 2 4" xfId="9759"/>
    <cellStyle name="표준 6 2 2 2 2 4 3 2 5" xfId="13630"/>
    <cellStyle name="표준 6 2 2 2 2 4 3 2 6" xfId="17501"/>
    <cellStyle name="표준 6 2 2 2 2 4 3 2 7" xfId="21372"/>
    <cellStyle name="표준 6 2 2 2 2 4 3 2 8" xfId="25243"/>
    <cellStyle name="표준 6 2 2 2 2 4 3 2 9" xfId="29114"/>
    <cellStyle name="표준 6 2 2 2 2 4 3 3" xfId="2697"/>
    <cellStyle name="표준 6 2 2 2 2 4 3 3 10" xfId="37824"/>
    <cellStyle name="표준 6 2 2 2 2 4 3 3 11" xfId="41936"/>
    <cellStyle name="표준 6 2 2 2 2 4 3 3 12" xfId="45807"/>
    <cellStyle name="표준 6 2 2 2 2 4 3 3 13" xfId="49678"/>
    <cellStyle name="표준 6 2 2 2 2 4 3 3 14" xfId="53549"/>
    <cellStyle name="표준 6 2 2 2 2 4 3 3 2" xfId="6856"/>
    <cellStyle name="표준 6 2 2 2 2 4 3 3 3" xfId="10727"/>
    <cellStyle name="표준 6 2 2 2 2 4 3 3 4" xfId="14598"/>
    <cellStyle name="표준 6 2 2 2 2 4 3 3 5" xfId="18469"/>
    <cellStyle name="표준 6 2 2 2 2 4 3 3 6" xfId="22340"/>
    <cellStyle name="표준 6 2 2 2 2 4 3 3 7" xfId="26211"/>
    <cellStyle name="표준 6 2 2 2 2 4 3 3 8" xfId="30082"/>
    <cellStyle name="표준 6 2 2 2 2 4 3 3 9" xfId="33953"/>
    <cellStyle name="표준 6 2 2 2 2 4 3 4" xfId="4920"/>
    <cellStyle name="표준 6 2 2 2 2 4 3 5" xfId="8791"/>
    <cellStyle name="표준 6 2 2 2 2 4 3 6" xfId="12662"/>
    <cellStyle name="표준 6 2 2 2 2 4 3 7" xfId="16533"/>
    <cellStyle name="표준 6 2 2 2 2 4 3 8" xfId="20404"/>
    <cellStyle name="표준 6 2 2 2 2 4 3 9" xfId="24275"/>
    <cellStyle name="표준 6 2 2 2 2 4 4" xfId="1242"/>
    <cellStyle name="표준 6 2 2 2 2 4 4 10" xfId="32501"/>
    <cellStyle name="표준 6 2 2 2 2 4 4 11" xfId="36372"/>
    <cellStyle name="표준 6 2 2 2 2 4 4 12" xfId="40484"/>
    <cellStyle name="표준 6 2 2 2 2 4 4 13" xfId="44355"/>
    <cellStyle name="표준 6 2 2 2 2 4 4 14" xfId="48226"/>
    <cellStyle name="표준 6 2 2 2 2 4 4 15" xfId="52097"/>
    <cellStyle name="표준 6 2 2 2 2 4 4 2" xfId="3181"/>
    <cellStyle name="표준 6 2 2 2 2 4 4 2 10" xfId="38308"/>
    <cellStyle name="표준 6 2 2 2 2 4 4 2 11" xfId="42420"/>
    <cellStyle name="표준 6 2 2 2 2 4 4 2 12" xfId="46291"/>
    <cellStyle name="표준 6 2 2 2 2 4 4 2 13" xfId="50162"/>
    <cellStyle name="표준 6 2 2 2 2 4 4 2 14" xfId="54033"/>
    <cellStyle name="표준 6 2 2 2 2 4 4 2 2" xfId="7340"/>
    <cellStyle name="표준 6 2 2 2 2 4 4 2 3" xfId="11211"/>
    <cellStyle name="표준 6 2 2 2 2 4 4 2 4" xfId="15082"/>
    <cellStyle name="표준 6 2 2 2 2 4 4 2 5" xfId="18953"/>
    <cellStyle name="표준 6 2 2 2 2 4 4 2 6" xfId="22824"/>
    <cellStyle name="표준 6 2 2 2 2 4 4 2 7" xfId="26695"/>
    <cellStyle name="표준 6 2 2 2 2 4 4 2 8" xfId="30566"/>
    <cellStyle name="표준 6 2 2 2 2 4 4 2 9" xfId="34437"/>
    <cellStyle name="표준 6 2 2 2 2 4 4 3" xfId="5404"/>
    <cellStyle name="표준 6 2 2 2 2 4 4 4" xfId="9275"/>
    <cellStyle name="표준 6 2 2 2 2 4 4 5" xfId="13146"/>
    <cellStyle name="표준 6 2 2 2 2 4 4 6" xfId="17017"/>
    <cellStyle name="표준 6 2 2 2 2 4 4 7" xfId="20888"/>
    <cellStyle name="표준 6 2 2 2 2 4 4 8" xfId="24759"/>
    <cellStyle name="표준 6 2 2 2 2 4 4 9" xfId="28630"/>
    <cellStyle name="표준 6 2 2 2 2 4 5" xfId="2213"/>
    <cellStyle name="표준 6 2 2 2 2 4 5 10" xfId="37340"/>
    <cellStyle name="표준 6 2 2 2 2 4 5 11" xfId="41452"/>
    <cellStyle name="표준 6 2 2 2 2 4 5 12" xfId="45323"/>
    <cellStyle name="표준 6 2 2 2 2 4 5 13" xfId="49194"/>
    <cellStyle name="표준 6 2 2 2 2 4 5 14" xfId="53065"/>
    <cellStyle name="표준 6 2 2 2 2 4 5 2" xfId="6372"/>
    <cellStyle name="표준 6 2 2 2 2 4 5 3" xfId="10243"/>
    <cellStyle name="표준 6 2 2 2 2 4 5 4" xfId="14114"/>
    <cellStyle name="표준 6 2 2 2 2 4 5 5" xfId="17985"/>
    <cellStyle name="표준 6 2 2 2 2 4 5 6" xfId="21856"/>
    <cellStyle name="표준 6 2 2 2 2 4 5 7" xfId="25727"/>
    <cellStyle name="표준 6 2 2 2 2 4 5 8" xfId="29598"/>
    <cellStyle name="표준 6 2 2 2 2 4 5 9" xfId="33469"/>
    <cellStyle name="표준 6 2 2 2 2 4 6" xfId="4436"/>
    <cellStyle name="표준 6 2 2 2 2 4 7" xfId="8307"/>
    <cellStyle name="표준 6 2 2 2 2 4 8" xfId="12178"/>
    <cellStyle name="표준 6 2 2 2 2 4 9" xfId="16049"/>
    <cellStyle name="표준 6 2 2 2 2 5" xfId="312"/>
    <cellStyle name="표준 6 2 2 2 2 5 10" xfId="23838"/>
    <cellStyle name="표준 6 2 2 2 2 5 11" xfId="27709"/>
    <cellStyle name="표준 6 2 2 2 2 5 12" xfId="31580"/>
    <cellStyle name="표준 6 2 2 2 2 5 13" xfId="35451"/>
    <cellStyle name="표준 6 2 2 2 2 5 14" xfId="39563"/>
    <cellStyle name="표준 6 2 2 2 2 5 15" xfId="43434"/>
    <cellStyle name="표준 6 2 2 2 2 5 16" xfId="47305"/>
    <cellStyle name="표준 6 2 2 2 2 5 17" xfId="51176"/>
    <cellStyle name="표준 6 2 2 2 2 5 2" xfId="799"/>
    <cellStyle name="표준 6 2 2 2 2 5 2 10" xfId="28193"/>
    <cellStyle name="표준 6 2 2 2 2 5 2 11" xfId="32064"/>
    <cellStyle name="표준 6 2 2 2 2 5 2 12" xfId="35935"/>
    <cellStyle name="표준 6 2 2 2 2 5 2 13" xfId="40047"/>
    <cellStyle name="표준 6 2 2 2 2 5 2 14" xfId="43918"/>
    <cellStyle name="표준 6 2 2 2 2 5 2 15" xfId="47789"/>
    <cellStyle name="표준 6 2 2 2 2 5 2 16" xfId="51660"/>
    <cellStyle name="표준 6 2 2 2 2 5 2 2" xfId="1773"/>
    <cellStyle name="표준 6 2 2 2 2 5 2 2 10" xfId="33032"/>
    <cellStyle name="표준 6 2 2 2 2 5 2 2 11" xfId="36903"/>
    <cellStyle name="표준 6 2 2 2 2 5 2 2 12" xfId="41015"/>
    <cellStyle name="표준 6 2 2 2 2 5 2 2 13" xfId="44886"/>
    <cellStyle name="표준 6 2 2 2 2 5 2 2 14" xfId="48757"/>
    <cellStyle name="표준 6 2 2 2 2 5 2 2 15" xfId="52628"/>
    <cellStyle name="표준 6 2 2 2 2 5 2 2 2" xfId="3712"/>
    <cellStyle name="표준 6 2 2 2 2 5 2 2 2 10" xfId="38839"/>
    <cellStyle name="표준 6 2 2 2 2 5 2 2 2 11" xfId="42951"/>
    <cellStyle name="표준 6 2 2 2 2 5 2 2 2 12" xfId="46822"/>
    <cellStyle name="표준 6 2 2 2 2 5 2 2 2 13" xfId="50693"/>
    <cellStyle name="표준 6 2 2 2 2 5 2 2 2 14" xfId="54564"/>
    <cellStyle name="표준 6 2 2 2 2 5 2 2 2 2" xfId="7871"/>
    <cellStyle name="표준 6 2 2 2 2 5 2 2 2 3" xfId="11742"/>
    <cellStyle name="표준 6 2 2 2 2 5 2 2 2 4" xfId="15613"/>
    <cellStyle name="표준 6 2 2 2 2 5 2 2 2 5" xfId="19484"/>
    <cellStyle name="표준 6 2 2 2 2 5 2 2 2 6" xfId="23355"/>
    <cellStyle name="표준 6 2 2 2 2 5 2 2 2 7" xfId="27226"/>
    <cellStyle name="표준 6 2 2 2 2 5 2 2 2 8" xfId="31097"/>
    <cellStyle name="표준 6 2 2 2 2 5 2 2 2 9" xfId="34968"/>
    <cellStyle name="표준 6 2 2 2 2 5 2 2 3" xfId="5935"/>
    <cellStyle name="표준 6 2 2 2 2 5 2 2 4" xfId="9806"/>
    <cellStyle name="표준 6 2 2 2 2 5 2 2 5" xfId="13677"/>
    <cellStyle name="표준 6 2 2 2 2 5 2 2 6" xfId="17548"/>
    <cellStyle name="표준 6 2 2 2 2 5 2 2 7" xfId="21419"/>
    <cellStyle name="표준 6 2 2 2 2 5 2 2 8" xfId="25290"/>
    <cellStyle name="표준 6 2 2 2 2 5 2 2 9" xfId="29161"/>
    <cellStyle name="표준 6 2 2 2 2 5 2 3" xfId="2744"/>
    <cellStyle name="표준 6 2 2 2 2 5 2 3 10" xfId="37871"/>
    <cellStyle name="표준 6 2 2 2 2 5 2 3 11" xfId="41983"/>
    <cellStyle name="표준 6 2 2 2 2 5 2 3 12" xfId="45854"/>
    <cellStyle name="표준 6 2 2 2 2 5 2 3 13" xfId="49725"/>
    <cellStyle name="표준 6 2 2 2 2 5 2 3 14" xfId="53596"/>
    <cellStyle name="표준 6 2 2 2 2 5 2 3 2" xfId="6903"/>
    <cellStyle name="표준 6 2 2 2 2 5 2 3 3" xfId="10774"/>
    <cellStyle name="표준 6 2 2 2 2 5 2 3 4" xfId="14645"/>
    <cellStyle name="표준 6 2 2 2 2 5 2 3 5" xfId="18516"/>
    <cellStyle name="표준 6 2 2 2 2 5 2 3 6" xfId="22387"/>
    <cellStyle name="표준 6 2 2 2 2 5 2 3 7" xfId="26258"/>
    <cellStyle name="표준 6 2 2 2 2 5 2 3 8" xfId="30129"/>
    <cellStyle name="표준 6 2 2 2 2 5 2 3 9" xfId="34000"/>
    <cellStyle name="표준 6 2 2 2 2 5 2 4" xfId="4967"/>
    <cellStyle name="표준 6 2 2 2 2 5 2 5" xfId="8838"/>
    <cellStyle name="표준 6 2 2 2 2 5 2 6" xfId="12709"/>
    <cellStyle name="표준 6 2 2 2 2 5 2 7" xfId="16580"/>
    <cellStyle name="표준 6 2 2 2 2 5 2 8" xfId="20451"/>
    <cellStyle name="표준 6 2 2 2 2 5 2 9" xfId="24322"/>
    <cellStyle name="표준 6 2 2 2 2 5 3" xfId="1289"/>
    <cellStyle name="표준 6 2 2 2 2 5 3 10" xfId="32548"/>
    <cellStyle name="표준 6 2 2 2 2 5 3 11" xfId="36419"/>
    <cellStyle name="표준 6 2 2 2 2 5 3 12" xfId="40531"/>
    <cellStyle name="표준 6 2 2 2 2 5 3 13" xfId="44402"/>
    <cellStyle name="표준 6 2 2 2 2 5 3 14" xfId="48273"/>
    <cellStyle name="표준 6 2 2 2 2 5 3 15" xfId="52144"/>
    <cellStyle name="표준 6 2 2 2 2 5 3 2" xfId="3228"/>
    <cellStyle name="표준 6 2 2 2 2 5 3 2 10" xfId="38355"/>
    <cellStyle name="표준 6 2 2 2 2 5 3 2 11" xfId="42467"/>
    <cellStyle name="표준 6 2 2 2 2 5 3 2 12" xfId="46338"/>
    <cellStyle name="표준 6 2 2 2 2 5 3 2 13" xfId="50209"/>
    <cellStyle name="표준 6 2 2 2 2 5 3 2 14" xfId="54080"/>
    <cellStyle name="표준 6 2 2 2 2 5 3 2 2" xfId="7387"/>
    <cellStyle name="표준 6 2 2 2 2 5 3 2 3" xfId="11258"/>
    <cellStyle name="표준 6 2 2 2 2 5 3 2 4" xfId="15129"/>
    <cellStyle name="표준 6 2 2 2 2 5 3 2 5" xfId="19000"/>
    <cellStyle name="표준 6 2 2 2 2 5 3 2 6" xfId="22871"/>
    <cellStyle name="표준 6 2 2 2 2 5 3 2 7" xfId="26742"/>
    <cellStyle name="표준 6 2 2 2 2 5 3 2 8" xfId="30613"/>
    <cellStyle name="표준 6 2 2 2 2 5 3 2 9" xfId="34484"/>
    <cellStyle name="표준 6 2 2 2 2 5 3 3" xfId="5451"/>
    <cellStyle name="표준 6 2 2 2 2 5 3 4" xfId="9322"/>
    <cellStyle name="표준 6 2 2 2 2 5 3 5" xfId="13193"/>
    <cellStyle name="표준 6 2 2 2 2 5 3 6" xfId="17064"/>
    <cellStyle name="표준 6 2 2 2 2 5 3 7" xfId="20935"/>
    <cellStyle name="표준 6 2 2 2 2 5 3 8" xfId="24806"/>
    <cellStyle name="표준 6 2 2 2 2 5 3 9" xfId="28677"/>
    <cellStyle name="표준 6 2 2 2 2 5 4" xfId="2260"/>
    <cellStyle name="표준 6 2 2 2 2 5 4 10" xfId="37387"/>
    <cellStyle name="표준 6 2 2 2 2 5 4 11" xfId="41499"/>
    <cellStyle name="표준 6 2 2 2 2 5 4 12" xfId="45370"/>
    <cellStyle name="표준 6 2 2 2 2 5 4 13" xfId="49241"/>
    <cellStyle name="표준 6 2 2 2 2 5 4 14" xfId="53112"/>
    <cellStyle name="표준 6 2 2 2 2 5 4 2" xfId="6419"/>
    <cellStyle name="표준 6 2 2 2 2 5 4 3" xfId="10290"/>
    <cellStyle name="표준 6 2 2 2 2 5 4 4" xfId="14161"/>
    <cellStyle name="표준 6 2 2 2 2 5 4 5" xfId="18032"/>
    <cellStyle name="표준 6 2 2 2 2 5 4 6" xfId="21903"/>
    <cellStyle name="표준 6 2 2 2 2 5 4 7" xfId="25774"/>
    <cellStyle name="표준 6 2 2 2 2 5 4 8" xfId="29645"/>
    <cellStyle name="표준 6 2 2 2 2 5 4 9" xfId="33516"/>
    <cellStyle name="표준 6 2 2 2 2 5 5" xfId="4483"/>
    <cellStyle name="표준 6 2 2 2 2 5 6" xfId="8354"/>
    <cellStyle name="표준 6 2 2 2 2 5 7" xfId="12225"/>
    <cellStyle name="표준 6 2 2 2 2 5 8" xfId="16096"/>
    <cellStyle name="표준 6 2 2 2 2 5 9" xfId="19967"/>
    <cellStyle name="표준 6 2 2 2 2 6" xfId="557"/>
    <cellStyle name="표준 6 2 2 2 2 6 10" xfId="27951"/>
    <cellStyle name="표준 6 2 2 2 2 6 11" xfId="31822"/>
    <cellStyle name="표준 6 2 2 2 2 6 12" xfId="35693"/>
    <cellStyle name="표준 6 2 2 2 2 6 13" xfId="39805"/>
    <cellStyle name="표준 6 2 2 2 2 6 14" xfId="43676"/>
    <cellStyle name="표준 6 2 2 2 2 6 15" xfId="47547"/>
    <cellStyle name="표준 6 2 2 2 2 6 16" xfId="51418"/>
    <cellStyle name="표준 6 2 2 2 2 6 2" xfId="1531"/>
    <cellStyle name="표준 6 2 2 2 2 6 2 10" xfId="32790"/>
    <cellStyle name="표준 6 2 2 2 2 6 2 11" xfId="36661"/>
    <cellStyle name="표준 6 2 2 2 2 6 2 12" xfId="40773"/>
    <cellStyle name="표준 6 2 2 2 2 6 2 13" xfId="44644"/>
    <cellStyle name="표준 6 2 2 2 2 6 2 14" xfId="48515"/>
    <cellStyle name="표준 6 2 2 2 2 6 2 15" xfId="52386"/>
    <cellStyle name="표준 6 2 2 2 2 6 2 2" xfId="3470"/>
    <cellStyle name="표준 6 2 2 2 2 6 2 2 10" xfId="38597"/>
    <cellStyle name="표준 6 2 2 2 2 6 2 2 11" xfId="42709"/>
    <cellStyle name="표준 6 2 2 2 2 6 2 2 12" xfId="46580"/>
    <cellStyle name="표준 6 2 2 2 2 6 2 2 13" xfId="50451"/>
    <cellStyle name="표준 6 2 2 2 2 6 2 2 14" xfId="54322"/>
    <cellStyle name="표준 6 2 2 2 2 6 2 2 2" xfId="7629"/>
    <cellStyle name="표준 6 2 2 2 2 6 2 2 3" xfId="11500"/>
    <cellStyle name="표준 6 2 2 2 2 6 2 2 4" xfId="15371"/>
    <cellStyle name="표준 6 2 2 2 2 6 2 2 5" xfId="19242"/>
    <cellStyle name="표준 6 2 2 2 2 6 2 2 6" xfId="23113"/>
    <cellStyle name="표준 6 2 2 2 2 6 2 2 7" xfId="26984"/>
    <cellStyle name="표준 6 2 2 2 2 6 2 2 8" xfId="30855"/>
    <cellStyle name="표준 6 2 2 2 2 6 2 2 9" xfId="34726"/>
    <cellStyle name="표준 6 2 2 2 2 6 2 3" xfId="5693"/>
    <cellStyle name="표준 6 2 2 2 2 6 2 4" xfId="9564"/>
    <cellStyle name="표준 6 2 2 2 2 6 2 5" xfId="13435"/>
    <cellStyle name="표준 6 2 2 2 2 6 2 6" xfId="17306"/>
    <cellStyle name="표준 6 2 2 2 2 6 2 7" xfId="21177"/>
    <cellStyle name="표준 6 2 2 2 2 6 2 8" xfId="25048"/>
    <cellStyle name="표준 6 2 2 2 2 6 2 9" xfId="28919"/>
    <cellStyle name="표준 6 2 2 2 2 6 3" xfId="2502"/>
    <cellStyle name="표준 6 2 2 2 2 6 3 10" xfId="37629"/>
    <cellStyle name="표준 6 2 2 2 2 6 3 11" xfId="41741"/>
    <cellStyle name="표준 6 2 2 2 2 6 3 12" xfId="45612"/>
    <cellStyle name="표준 6 2 2 2 2 6 3 13" xfId="49483"/>
    <cellStyle name="표준 6 2 2 2 2 6 3 14" xfId="53354"/>
    <cellStyle name="표준 6 2 2 2 2 6 3 2" xfId="6661"/>
    <cellStyle name="표준 6 2 2 2 2 6 3 3" xfId="10532"/>
    <cellStyle name="표준 6 2 2 2 2 6 3 4" xfId="14403"/>
    <cellStyle name="표준 6 2 2 2 2 6 3 5" xfId="18274"/>
    <cellStyle name="표준 6 2 2 2 2 6 3 6" xfId="22145"/>
    <cellStyle name="표준 6 2 2 2 2 6 3 7" xfId="26016"/>
    <cellStyle name="표준 6 2 2 2 2 6 3 8" xfId="29887"/>
    <cellStyle name="표준 6 2 2 2 2 6 3 9" xfId="33758"/>
    <cellStyle name="표준 6 2 2 2 2 6 4" xfId="4725"/>
    <cellStyle name="표준 6 2 2 2 2 6 5" xfId="8596"/>
    <cellStyle name="표준 6 2 2 2 2 6 6" xfId="12467"/>
    <cellStyle name="표준 6 2 2 2 2 6 7" xfId="16338"/>
    <cellStyle name="표준 6 2 2 2 2 6 8" xfId="20209"/>
    <cellStyle name="표준 6 2 2 2 2 6 9" xfId="24080"/>
    <cellStyle name="표준 6 2 2 2 2 7" xfId="1047"/>
    <cellStyle name="표준 6 2 2 2 2 7 10" xfId="32306"/>
    <cellStyle name="표준 6 2 2 2 2 7 11" xfId="36177"/>
    <cellStyle name="표준 6 2 2 2 2 7 12" xfId="40289"/>
    <cellStyle name="표준 6 2 2 2 2 7 13" xfId="44160"/>
    <cellStyle name="표준 6 2 2 2 2 7 14" xfId="48031"/>
    <cellStyle name="표준 6 2 2 2 2 7 15" xfId="51902"/>
    <cellStyle name="표준 6 2 2 2 2 7 2" xfId="2986"/>
    <cellStyle name="표준 6 2 2 2 2 7 2 10" xfId="38113"/>
    <cellStyle name="표준 6 2 2 2 2 7 2 11" xfId="42225"/>
    <cellStyle name="표준 6 2 2 2 2 7 2 12" xfId="46096"/>
    <cellStyle name="표준 6 2 2 2 2 7 2 13" xfId="49967"/>
    <cellStyle name="표준 6 2 2 2 2 7 2 14" xfId="53838"/>
    <cellStyle name="표준 6 2 2 2 2 7 2 2" xfId="7145"/>
    <cellStyle name="표준 6 2 2 2 2 7 2 3" xfId="11016"/>
    <cellStyle name="표준 6 2 2 2 2 7 2 4" xfId="14887"/>
    <cellStyle name="표준 6 2 2 2 2 7 2 5" xfId="18758"/>
    <cellStyle name="표준 6 2 2 2 2 7 2 6" xfId="22629"/>
    <cellStyle name="표준 6 2 2 2 2 7 2 7" xfId="26500"/>
    <cellStyle name="표준 6 2 2 2 2 7 2 8" xfId="30371"/>
    <cellStyle name="표준 6 2 2 2 2 7 2 9" xfId="34242"/>
    <cellStyle name="표준 6 2 2 2 2 7 3" xfId="5209"/>
    <cellStyle name="표준 6 2 2 2 2 7 4" xfId="9080"/>
    <cellStyle name="표준 6 2 2 2 2 7 5" xfId="12951"/>
    <cellStyle name="표준 6 2 2 2 2 7 6" xfId="16822"/>
    <cellStyle name="표준 6 2 2 2 2 7 7" xfId="20693"/>
    <cellStyle name="표준 6 2 2 2 2 7 8" xfId="24564"/>
    <cellStyle name="표준 6 2 2 2 2 7 9" xfId="28435"/>
    <cellStyle name="표준 6 2 2 2 2 8" xfId="2018"/>
    <cellStyle name="표준 6 2 2 2 2 8 10" xfId="37145"/>
    <cellStyle name="표준 6 2 2 2 2 8 11" xfId="41257"/>
    <cellStyle name="표준 6 2 2 2 2 8 12" xfId="45128"/>
    <cellStyle name="표준 6 2 2 2 2 8 13" xfId="48999"/>
    <cellStyle name="표준 6 2 2 2 2 8 14" xfId="52870"/>
    <cellStyle name="표준 6 2 2 2 2 8 2" xfId="6177"/>
    <cellStyle name="표준 6 2 2 2 2 8 3" xfId="10048"/>
    <cellStyle name="표준 6 2 2 2 2 8 4" xfId="13919"/>
    <cellStyle name="표준 6 2 2 2 2 8 5" xfId="17790"/>
    <cellStyle name="표준 6 2 2 2 2 8 6" xfId="21661"/>
    <cellStyle name="표준 6 2 2 2 2 8 7" xfId="25532"/>
    <cellStyle name="표준 6 2 2 2 2 8 8" xfId="29403"/>
    <cellStyle name="표준 6 2 2 2 2 8 9" xfId="33274"/>
    <cellStyle name="표준 6 2 2 2 2 9" xfId="4241"/>
    <cellStyle name="표준 6 2 2 2 20" xfId="39295"/>
    <cellStyle name="표준 6 2 2 2 21" xfId="43166"/>
    <cellStyle name="표준 6 2 2 2 22" xfId="47037"/>
    <cellStyle name="표준 6 2 2 2 23" xfId="50908"/>
    <cellStyle name="표준 6 2 2 2 3" xfId="86"/>
    <cellStyle name="표준 6 2 2 2 3 10" xfId="15875"/>
    <cellStyle name="표준 6 2 2 2 3 11" xfId="19746"/>
    <cellStyle name="표준 6 2 2 2 3 12" xfId="23617"/>
    <cellStyle name="표준 6 2 2 2 3 13" xfId="27488"/>
    <cellStyle name="표준 6 2 2 2 3 14" xfId="31359"/>
    <cellStyle name="표준 6 2 2 2 3 15" xfId="35230"/>
    <cellStyle name="표준 6 2 2 2 3 16" xfId="39101"/>
    <cellStyle name="표준 6 2 2 2 3 17" xfId="39342"/>
    <cellStyle name="표준 6 2 2 2 3 18" xfId="43213"/>
    <cellStyle name="표준 6 2 2 2 3 19" xfId="47084"/>
    <cellStyle name="표준 6 2 2 2 3 2" xfId="185"/>
    <cellStyle name="표준 6 2 2 2 3 2 10" xfId="19843"/>
    <cellStyle name="표준 6 2 2 2 3 2 11" xfId="23714"/>
    <cellStyle name="표준 6 2 2 2 3 2 12" xfId="27585"/>
    <cellStyle name="표준 6 2 2 2 3 2 13" xfId="31456"/>
    <cellStyle name="표준 6 2 2 2 3 2 14" xfId="35327"/>
    <cellStyle name="표준 6 2 2 2 3 2 15" xfId="39198"/>
    <cellStyle name="표준 6 2 2 2 3 2 16" xfId="39439"/>
    <cellStyle name="표준 6 2 2 2 3 2 17" xfId="43310"/>
    <cellStyle name="표준 6 2 2 2 3 2 18" xfId="47181"/>
    <cellStyle name="표준 6 2 2 2 3 2 19" xfId="51052"/>
    <cellStyle name="표준 6 2 2 2 3 2 2" xfId="430"/>
    <cellStyle name="표준 6 2 2 2 3 2 2 10" xfId="23956"/>
    <cellStyle name="표준 6 2 2 2 3 2 2 11" xfId="27827"/>
    <cellStyle name="표준 6 2 2 2 3 2 2 12" xfId="31698"/>
    <cellStyle name="표준 6 2 2 2 3 2 2 13" xfId="35569"/>
    <cellStyle name="표준 6 2 2 2 3 2 2 14" xfId="39681"/>
    <cellStyle name="표준 6 2 2 2 3 2 2 15" xfId="43552"/>
    <cellStyle name="표준 6 2 2 2 3 2 2 16" xfId="47423"/>
    <cellStyle name="표준 6 2 2 2 3 2 2 17" xfId="51294"/>
    <cellStyle name="표준 6 2 2 2 3 2 2 2" xfId="917"/>
    <cellStyle name="표준 6 2 2 2 3 2 2 2 10" xfId="28311"/>
    <cellStyle name="표준 6 2 2 2 3 2 2 2 11" xfId="32182"/>
    <cellStyle name="표준 6 2 2 2 3 2 2 2 12" xfId="36053"/>
    <cellStyle name="표준 6 2 2 2 3 2 2 2 13" xfId="40165"/>
    <cellStyle name="표준 6 2 2 2 3 2 2 2 14" xfId="44036"/>
    <cellStyle name="표준 6 2 2 2 3 2 2 2 15" xfId="47907"/>
    <cellStyle name="표준 6 2 2 2 3 2 2 2 16" xfId="51778"/>
    <cellStyle name="표준 6 2 2 2 3 2 2 2 2" xfId="1891"/>
    <cellStyle name="표준 6 2 2 2 3 2 2 2 2 10" xfId="33150"/>
    <cellStyle name="표준 6 2 2 2 3 2 2 2 2 11" xfId="37021"/>
    <cellStyle name="표준 6 2 2 2 3 2 2 2 2 12" xfId="41133"/>
    <cellStyle name="표준 6 2 2 2 3 2 2 2 2 13" xfId="45004"/>
    <cellStyle name="표준 6 2 2 2 3 2 2 2 2 14" xfId="48875"/>
    <cellStyle name="표준 6 2 2 2 3 2 2 2 2 15" xfId="52746"/>
    <cellStyle name="표준 6 2 2 2 3 2 2 2 2 2" xfId="3830"/>
    <cellStyle name="표준 6 2 2 2 3 2 2 2 2 2 10" xfId="38957"/>
    <cellStyle name="표준 6 2 2 2 3 2 2 2 2 2 11" xfId="43069"/>
    <cellStyle name="표준 6 2 2 2 3 2 2 2 2 2 12" xfId="46940"/>
    <cellStyle name="표준 6 2 2 2 3 2 2 2 2 2 13" xfId="50811"/>
    <cellStyle name="표준 6 2 2 2 3 2 2 2 2 2 14" xfId="54682"/>
    <cellStyle name="표준 6 2 2 2 3 2 2 2 2 2 2" xfId="7989"/>
    <cellStyle name="표준 6 2 2 2 3 2 2 2 2 2 3" xfId="11860"/>
    <cellStyle name="표준 6 2 2 2 3 2 2 2 2 2 4" xfId="15731"/>
    <cellStyle name="표준 6 2 2 2 3 2 2 2 2 2 5" xfId="19602"/>
    <cellStyle name="표준 6 2 2 2 3 2 2 2 2 2 6" xfId="23473"/>
    <cellStyle name="표준 6 2 2 2 3 2 2 2 2 2 7" xfId="27344"/>
    <cellStyle name="표준 6 2 2 2 3 2 2 2 2 2 8" xfId="31215"/>
    <cellStyle name="표준 6 2 2 2 3 2 2 2 2 2 9" xfId="35086"/>
    <cellStyle name="표준 6 2 2 2 3 2 2 2 2 3" xfId="6053"/>
    <cellStyle name="표준 6 2 2 2 3 2 2 2 2 4" xfId="9924"/>
    <cellStyle name="표준 6 2 2 2 3 2 2 2 2 5" xfId="13795"/>
    <cellStyle name="표준 6 2 2 2 3 2 2 2 2 6" xfId="17666"/>
    <cellStyle name="표준 6 2 2 2 3 2 2 2 2 7" xfId="21537"/>
    <cellStyle name="표준 6 2 2 2 3 2 2 2 2 8" xfId="25408"/>
    <cellStyle name="표준 6 2 2 2 3 2 2 2 2 9" xfId="29279"/>
    <cellStyle name="표준 6 2 2 2 3 2 2 2 3" xfId="2862"/>
    <cellStyle name="표준 6 2 2 2 3 2 2 2 3 10" xfId="37989"/>
    <cellStyle name="표준 6 2 2 2 3 2 2 2 3 11" xfId="42101"/>
    <cellStyle name="표준 6 2 2 2 3 2 2 2 3 12" xfId="45972"/>
    <cellStyle name="표준 6 2 2 2 3 2 2 2 3 13" xfId="49843"/>
    <cellStyle name="표준 6 2 2 2 3 2 2 2 3 14" xfId="53714"/>
    <cellStyle name="표준 6 2 2 2 3 2 2 2 3 2" xfId="7021"/>
    <cellStyle name="표준 6 2 2 2 3 2 2 2 3 3" xfId="10892"/>
    <cellStyle name="표준 6 2 2 2 3 2 2 2 3 4" xfId="14763"/>
    <cellStyle name="표준 6 2 2 2 3 2 2 2 3 5" xfId="18634"/>
    <cellStyle name="표준 6 2 2 2 3 2 2 2 3 6" xfId="22505"/>
    <cellStyle name="표준 6 2 2 2 3 2 2 2 3 7" xfId="26376"/>
    <cellStyle name="표준 6 2 2 2 3 2 2 2 3 8" xfId="30247"/>
    <cellStyle name="표준 6 2 2 2 3 2 2 2 3 9" xfId="34118"/>
    <cellStyle name="표준 6 2 2 2 3 2 2 2 4" xfId="5085"/>
    <cellStyle name="표준 6 2 2 2 3 2 2 2 5" xfId="8956"/>
    <cellStyle name="표준 6 2 2 2 3 2 2 2 6" xfId="12827"/>
    <cellStyle name="표준 6 2 2 2 3 2 2 2 7" xfId="16698"/>
    <cellStyle name="표준 6 2 2 2 3 2 2 2 8" xfId="20569"/>
    <cellStyle name="표준 6 2 2 2 3 2 2 2 9" xfId="24440"/>
    <cellStyle name="표준 6 2 2 2 3 2 2 3" xfId="1407"/>
    <cellStyle name="표준 6 2 2 2 3 2 2 3 10" xfId="32666"/>
    <cellStyle name="표준 6 2 2 2 3 2 2 3 11" xfId="36537"/>
    <cellStyle name="표준 6 2 2 2 3 2 2 3 12" xfId="40649"/>
    <cellStyle name="표준 6 2 2 2 3 2 2 3 13" xfId="44520"/>
    <cellStyle name="표준 6 2 2 2 3 2 2 3 14" xfId="48391"/>
    <cellStyle name="표준 6 2 2 2 3 2 2 3 15" xfId="52262"/>
    <cellStyle name="표준 6 2 2 2 3 2 2 3 2" xfId="3346"/>
    <cellStyle name="표준 6 2 2 2 3 2 2 3 2 10" xfId="38473"/>
    <cellStyle name="표준 6 2 2 2 3 2 2 3 2 11" xfId="42585"/>
    <cellStyle name="표준 6 2 2 2 3 2 2 3 2 12" xfId="46456"/>
    <cellStyle name="표준 6 2 2 2 3 2 2 3 2 13" xfId="50327"/>
    <cellStyle name="표준 6 2 2 2 3 2 2 3 2 14" xfId="54198"/>
    <cellStyle name="표준 6 2 2 2 3 2 2 3 2 2" xfId="7505"/>
    <cellStyle name="표준 6 2 2 2 3 2 2 3 2 3" xfId="11376"/>
    <cellStyle name="표준 6 2 2 2 3 2 2 3 2 4" xfId="15247"/>
    <cellStyle name="표준 6 2 2 2 3 2 2 3 2 5" xfId="19118"/>
    <cellStyle name="표준 6 2 2 2 3 2 2 3 2 6" xfId="22989"/>
    <cellStyle name="표준 6 2 2 2 3 2 2 3 2 7" xfId="26860"/>
    <cellStyle name="표준 6 2 2 2 3 2 2 3 2 8" xfId="30731"/>
    <cellStyle name="표준 6 2 2 2 3 2 2 3 2 9" xfId="34602"/>
    <cellStyle name="표준 6 2 2 2 3 2 2 3 3" xfId="5569"/>
    <cellStyle name="표준 6 2 2 2 3 2 2 3 4" xfId="9440"/>
    <cellStyle name="표준 6 2 2 2 3 2 2 3 5" xfId="13311"/>
    <cellStyle name="표준 6 2 2 2 3 2 2 3 6" xfId="17182"/>
    <cellStyle name="표준 6 2 2 2 3 2 2 3 7" xfId="21053"/>
    <cellStyle name="표준 6 2 2 2 3 2 2 3 8" xfId="24924"/>
    <cellStyle name="표준 6 2 2 2 3 2 2 3 9" xfId="28795"/>
    <cellStyle name="표준 6 2 2 2 3 2 2 4" xfId="2378"/>
    <cellStyle name="표준 6 2 2 2 3 2 2 4 10" xfId="37505"/>
    <cellStyle name="표준 6 2 2 2 3 2 2 4 11" xfId="41617"/>
    <cellStyle name="표준 6 2 2 2 3 2 2 4 12" xfId="45488"/>
    <cellStyle name="표준 6 2 2 2 3 2 2 4 13" xfId="49359"/>
    <cellStyle name="표준 6 2 2 2 3 2 2 4 14" xfId="53230"/>
    <cellStyle name="표준 6 2 2 2 3 2 2 4 2" xfId="6537"/>
    <cellStyle name="표준 6 2 2 2 3 2 2 4 3" xfId="10408"/>
    <cellStyle name="표준 6 2 2 2 3 2 2 4 4" xfId="14279"/>
    <cellStyle name="표준 6 2 2 2 3 2 2 4 5" xfId="18150"/>
    <cellStyle name="표준 6 2 2 2 3 2 2 4 6" xfId="22021"/>
    <cellStyle name="표준 6 2 2 2 3 2 2 4 7" xfId="25892"/>
    <cellStyle name="표준 6 2 2 2 3 2 2 4 8" xfId="29763"/>
    <cellStyle name="표준 6 2 2 2 3 2 2 4 9" xfId="33634"/>
    <cellStyle name="표준 6 2 2 2 3 2 2 5" xfId="4601"/>
    <cellStyle name="표준 6 2 2 2 3 2 2 6" xfId="8472"/>
    <cellStyle name="표준 6 2 2 2 3 2 2 7" xfId="12343"/>
    <cellStyle name="표준 6 2 2 2 3 2 2 8" xfId="16214"/>
    <cellStyle name="표준 6 2 2 2 3 2 2 9" xfId="20085"/>
    <cellStyle name="표준 6 2 2 2 3 2 3" xfId="675"/>
    <cellStyle name="표준 6 2 2 2 3 2 3 10" xfId="28069"/>
    <cellStyle name="표준 6 2 2 2 3 2 3 11" xfId="31940"/>
    <cellStyle name="표준 6 2 2 2 3 2 3 12" xfId="35811"/>
    <cellStyle name="표준 6 2 2 2 3 2 3 13" xfId="39923"/>
    <cellStyle name="표준 6 2 2 2 3 2 3 14" xfId="43794"/>
    <cellStyle name="표준 6 2 2 2 3 2 3 15" xfId="47665"/>
    <cellStyle name="표준 6 2 2 2 3 2 3 16" xfId="51536"/>
    <cellStyle name="표준 6 2 2 2 3 2 3 2" xfId="1649"/>
    <cellStyle name="표준 6 2 2 2 3 2 3 2 10" xfId="32908"/>
    <cellStyle name="표준 6 2 2 2 3 2 3 2 11" xfId="36779"/>
    <cellStyle name="표준 6 2 2 2 3 2 3 2 12" xfId="40891"/>
    <cellStyle name="표준 6 2 2 2 3 2 3 2 13" xfId="44762"/>
    <cellStyle name="표준 6 2 2 2 3 2 3 2 14" xfId="48633"/>
    <cellStyle name="표준 6 2 2 2 3 2 3 2 15" xfId="52504"/>
    <cellStyle name="표준 6 2 2 2 3 2 3 2 2" xfId="3588"/>
    <cellStyle name="표준 6 2 2 2 3 2 3 2 2 10" xfId="38715"/>
    <cellStyle name="표준 6 2 2 2 3 2 3 2 2 11" xfId="42827"/>
    <cellStyle name="표준 6 2 2 2 3 2 3 2 2 12" xfId="46698"/>
    <cellStyle name="표준 6 2 2 2 3 2 3 2 2 13" xfId="50569"/>
    <cellStyle name="표준 6 2 2 2 3 2 3 2 2 14" xfId="54440"/>
    <cellStyle name="표준 6 2 2 2 3 2 3 2 2 2" xfId="7747"/>
    <cellStyle name="표준 6 2 2 2 3 2 3 2 2 3" xfId="11618"/>
    <cellStyle name="표준 6 2 2 2 3 2 3 2 2 4" xfId="15489"/>
    <cellStyle name="표준 6 2 2 2 3 2 3 2 2 5" xfId="19360"/>
    <cellStyle name="표준 6 2 2 2 3 2 3 2 2 6" xfId="23231"/>
    <cellStyle name="표준 6 2 2 2 3 2 3 2 2 7" xfId="27102"/>
    <cellStyle name="표준 6 2 2 2 3 2 3 2 2 8" xfId="30973"/>
    <cellStyle name="표준 6 2 2 2 3 2 3 2 2 9" xfId="34844"/>
    <cellStyle name="표준 6 2 2 2 3 2 3 2 3" xfId="5811"/>
    <cellStyle name="표준 6 2 2 2 3 2 3 2 4" xfId="9682"/>
    <cellStyle name="표준 6 2 2 2 3 2 3 2 5" xfId="13553"/>
    <cellStyle name="표준 6 2 2 2 3 2 3 2 6" xfId="17424"/>
    <cellStyle name="표준 6 2 2 2 3 2 3 2 7" xfId="21295"/>
    <cellStyle name="표준 6 2 2 2 3 2 3 2 8" xfId="25166"/>
    <cellStyle name="표준 6 2 2 2 3 2 3 2 9" xfId="29037"/>
    <cellStyle name="표준 6 2 2 2 3 2 3 3" xfId="2620"/>
    <cellStyle name="표준 6 2 2 2 3 2 3 3 10" xfId="37747"/>
    <cellStyle name="표준 6 2 2 2 3 2 3 3 11" xfId="41859"/>
    <cellStyle name="표준 6 2 2 2 3 2 3 3 12" xfId="45730"/>
    <cellStyle name="표준 6 2 2 2 3 2 3 3 13" xfId="49601"/>
    <cellStyle name="표준 6 2 2 2 3 2 3 3 14" xfId="53472"/>
    <cellStyle name="표준 6 2 2 2 3 2 3 3 2" xfId="6779"/>
    <cellStyle name="표준 6 2 2 2 3 2 3 3 3" xfId="10650"/>
    <cellStyle name="표준 6 2 2 2 3 2 3 3 4" xfId="14521"/>
    <cellStyle name="표준 6 2 2 2 3 2 3 3 5" xfId="18392"/>
    <cellStyle name="표준 6 2 2 2 3 2 3 3 6" xfId="22263"/>
    <cellStyle name="표준 6 2 2 2 3 2 3 3 7" xfId="26134"/>
    <cellStyle name="표준 6 2 2 2 3 2 3 3 8" xfId="30005"/>
    <cellStyle name="표준 6 2 2 2 3 2 3 3 9" xfId="33876"/>
    <cellStyle name="표준 6 2 2 2 3 2 3 4" xfId="4843"/>
    <cellStyle name="표준 6 2 2 2 3 2 3 5" xfId="8714"/>
    <cellStyle name="표준 6 2 2 2 3 2 3 6" xfId="12585"/>
    <cellStyle name="표준 6 2 2 2 3 2 3 7" xfId="16456"/>
    <cellStyle name="표준 6 2 2 2 3 2 3 8" xfId="20327"/>
    <cellStyle name="표준 6 2 2 2 3 2 3 9" xfId="24198"/>
    <cellStyle name="표준 6 2 2 2 3 2 4" xfId="1165"/>
    <cellStyle name="표준 6 2 2 2 3 2 4 10" xfId="32424"/>
    <cellStyle name="표준 6 2 2 2 3 2 4 11" xfId="36295"/>
    <cellStyle name="표준 6 2 2 2 3 2 4 12" xfId="40407"/>
    <cellStyle name="표준 6 2 2 2 3 2 4 13" xfId="44278"/>
    <cellStyle name="표준 6 2 2 2 3 2 4 14" xfId="48149"/>
    <cellStyle name="표준 6 2 2 2 3 2 4 15" xfId="52020"/>
    <cellStyle name="표준 6 2 2 2 3 2 4 2" xfId="3104"/>
    <cellStyle name="표준 6 2 2 2 3 2 4 2 10" xfId="38231"/>
    <cellStyle name="표준 6 2 2 2 3 2 4 2 11" xfId="42343"/>
    <cellStyle name="표준 6 2 2 2 3 2 4 2 12" xfId="46214"/>
    <cellStyle name="표준 6 2 2 2 3 2 4 2 13" xfId="50085"/>
    <cellStyle name="표준 6 2 2 2 3 2 4 2 14" xfId="53956"/>
    <cellStyle name="표준 6 2 2 2 3 2 4 2 2" xfId="7263"/>
    <cellStyle name="표준 6 2 2 2 3 2 4 2 3" xfId="11134"/>
    <cellStyle name="표준 6 2 2 2 3 2 4 2 4" xfId="15005"/>
    <cellStyle name="표준 6 2 2 2 3 2 4 2 5" xfId="18876"/>
    <cellStyle name="표준 6 2 2 2 3 2 4 2 6" xfId="22747"/>
    <cellStyle name="표준 6 2 2 2 3 2 4 2 7" xfId="26618"/>
    <cellStyle name="표준 6 2 2 2 3 2 4 2 8" xfId="30489"/>
    <cellStyle name="표준 6 2 2 2 3 2 4 2 9" xfId="34360"/>
    <cellStyle name="표준 6 2 2 2 3 2 4 3" xfId="5327"/>
    <cellStyle name="표준 6 2 2 2 3 2 4 4" xfId="9198"/>
    <cellStyle name="표준 6 2 2 2 3 2 4 5" xfId="13069"/>
    <cellStyle name="표준 6 2 2 2 3 2 4 6" xfId="16940"/>
    <cellStyle name="표준 6 2 2 2 3 2 4 7" xfId="20811"/>
    <cellStyle name="표준 6 2 2 2 3 2 4 8" xfId="24682"/>
    <cellStyle name="표준 6 2 2 2 3 2 4 9" xfId="28553"/>
    <cellStyle name="표준 6 2 2 2 3 2 5" xfId="2136"/>
    <cellStyle name="표준 6 2 2 2 3 2 5 10" xfId="37263"/>
    <cellStyle name="표준 6 2 2 2 3 2 5 11" xfId="41375"/>
    <cellStyle name="표준 6 2 2 2 3 2 5 12" xfId="45246"/>
    <cellStyle name="표준 6 2 2 2 3 2 5 13" xfId="49117"/>
    <cellStyle name="표준 6 2 2 2 3 2 5 14" xfId="52988"/>
    <cellStyle name="표준 6 2 2 2 3 2 5 2" xfId="6295"/>
    <cellStyle name="표준 6 2 2 2 3 2 5 3" xfId="10166"/>
    <cellStyle name="표준 6 2 2 2 3 2 5 4" xfId="14037"/>
    <cellStyle name="표준 6 2 2 2 3 2 5 5" xfId="17908"/>
    <cellStyle name="표준 6 2 2 2 3 2 5 6" xfId="21779"/>
    <cellStyle name="표준 6 2 2 2 3 2 5 7" xfId="25650"/>
    <cellStyle name="표준 6 2 2 2 3 2 5 8" xfId="29521"/>
    <cellStyle name="표준 6 2 2 2 3 2 5 9" xfId="33392"/>
    <cellStyle name="표준 6 2 2 2 3 2 6" xfId="4359"/>
    <cellStyle name="표준 6 2 2 2 3 2 7" xfId="8230"/>
    <cellStyle name="표준 6 2 2 2 3 2 8" xfId="12101"/>
    <cellStyle name="표준 6 2 2 2 3 2 9" xfId="15972"/>
    <cellStyle name="표준 6 2 2 2 3 20" xfId="50955"/>
    <cellStyle name="표준 6 2 2 2 3 3" xfId="333"/>
    <cellStyle name="표준 6 2 2 2 3 3 10" xfId="23859"/>
    <cellStyle name="표준 6 2 2 2 3 3 11" xfId="27730"/>
    <cellStyle name="표준 6 2 2 2 3 3 12" xfId="31601"/>
    <cellStyle name="표준 6 2 2 2 3 3 13" xfId="35472"/>
    <cellStyle name="표준 6 2 2 2 3 3 14" xfId="39584"/>
    <cellStyle name="표준 6 2 2 2 3 3 15" xfId="43455"/>
    <cellStyle name="표준 6 2 2 2 3 3 16" xfId="47326"/>
    <cellStyle name="표준 6 2 2 2 3 3 17" xfId="51197"/>
    <cellStyle name="표준 6 2 2 2 3 3 2" xfId="820"/>
    <cellStyle name="표준 6 2 2 2 3 3 2 10" xfId="28214"/>
    <cellStyle name="표준 6 2 2 2 3 3 2 11" xfId="32085"/>
    <cellStyle name="표준 6 2 2 2 3 3 2 12" xfId="35956"/>
    <cellStyle name="표준 6 2 2 2 3 3 2 13" xfId="40068"/>
    <cellStyle name="표준 6 2 2 2 3 3 2 14" xfId="43939"/>
    <cellStyle name="표준 6 2 2 2 3 3 2 15" xfId="47810"/>
    <cellStyle name="표준 6 2 2 2 3 3 2 16" xfId="51681"/>
    <cellStyle name="표준 6 2 2 2 3 3 2 2" xfId="1794"/>
    <cellStyle name="표준 6 2 2 2 3 3 2 2 10" xfId="33053"/>
    <cellStyle name="표준 6 2 2 2 3 3 2 2 11" xfId="36924"/>
    <cellStyle name="표준 6 2 2 2 3 3 2 2 12" xfId="41036"/>
    <cellStyle name="표준 6 2 2 2 3 3 2 2 13" xfId="44907"/>
    <cellStyle name="표준 6 2 2 2 3 3 2 2 14" xfId="48778"/>
    <cellStyle name="표준 6 2 2 2 3 3 2 2 15" xfId="52649"/>
    <cellStyle name="표준 6 2 2 2 3 3 2 2 2" xfId="3733"/>
    <cellStyle name="표준 6 2 2 2 3 3 2 2 2 10" xfId="38860"/>
    <cellStyle name="표준 6 2 2 2 3 3 2 2 2 11" xfId="42972"/>
    <cellStyle name="표준 6 2 2 2 3 3 2 2 2 12" xfId="46843"/>
    <cellStyle name="표준 6 2 2 2 3 3 2 2 2 13" xfId="50714"/>
    <cellStyle name="표준 6 2 2 2 3 3 2 2 2 14" xfId="54585"/>
    <cellStyle name="표준 6 2 2 2 3 3 2 2 2 2" xfId="7892"/>
    <cellStyle name="표준 6 2 2 2 3 3 2 2 2 3" xfId="11763"/>
    <cellStyle name="표준 6 2 2 2 3 3 2 2 2 4" xfId="15634"/>
    <cellStyle name="표준 6 2 2 2 3 3 2 2 2 5" xfId="19505"/>
    <cellStyle name="표준 6 2 2 2 3 3 2 2 2 6" xfId="23376"/>
    <cellStyle name="표준 6 2 2 2 3 3 2 2 2 7" xfId="27247"/>
    <cellStyle name="표준 6 2 2 2 3 3 2 2 2 8" xfId="31118"/>
    <cellStyle name="표준 6 2 2 2 3 3 2 2 2 9" xfId="34989"/>
    <cellStyle name="표준 6 2 2 2 3 3 2 2 3" xfId="5956"/>
    <cellStyle name="표준 6 2 2 2 3 3 2 2 4" xfId="9827"/>
    <cellStyle name="표준 6 2 2 2 3 3 2 2 5" xfId="13698"/>
    <cellStyle name="표준 6 2 2 2 3 3 2 2 6" xfId="17569"/>
    <cellStyle name="표준 6 2 2 2 3 3 2 2 7" xfId="21440"/>
    <cellStyle name="표준 6 2 2 2 3 3 2 2 8" xfId="25311"/>
    <cellStyle name="표준 6 2 2 2 3 3 2 2 9" xfId="29182"/>
    <cellStyle name="표준 6 2 2 2 3 3 2 3" xfId="2765"/>
    <cellStyle name="표준 6 2 2 2 3 3 2 3 10" xfId="37892"/>
    <cellStyle name="표준 6 2 2 2 3 3 2 3 11" xfId="42004"/>
    <cellStyle name="표준 6 2 2 2 3 3 2 3 12" xfId="45875"/>
    <cellStyle name="표준 6 2 2 2 3 3 2 3 13" xfId="49746"/>
    <cellStyle name="표준 6 2 2 2 3 3 2 3 14" xfId="53617"/>
    <cellStyle name="표준 6 2 2 2 3 3 2 3 2" xfId="6924"/>
    <cellStyle name="표준 6 2 2 2 3 3 2 3 3" xfId="10795"/>
    <cellStyle name="표준 6 2 2 2 3 3 2 3 4" xfId="14666"/>
    <cellStyle name="표준 6 2 2 2 3 3 2 3 5" xfId="18537"/>
    <cellStyle name="표준 6 2 2 2 3 3 2 3 6" xfId="22408"/>
    <cellStyle name="표준 6 2 2 2 3 3 2 3 7" xfId="26279"/>
    <cellStyle name="표준 6 2 2 2 3 3 2 3 8" xfId="30150"/>
    <cellStyle name="표준 6 2 2 2 3 3 2 3 9" xfId="34021"/>
    <cellStyle name="표준 6 2 2 2 3 3 2 4" xfId="4988"/>
    <cellStyle name="표준 6 2 2 2 3 3 2 5" xfId="8859"/>
    <cellStyle name="표준 6 2 2 2 3 3 2 6" xfId="12730"/>
    <cellStyle name="표준 6 2 2 2 3 3 2 7" xfId="16601"/>
    <cellStyle name="표준 6 2 2 2 3 3 2 8" xfId="20472"/>
    <cellStyle name="표준 6 2 2 2 3 3 2 9" xfId="24343"/>
    <cellStyle name="표준 6 2 2 2 3 3 3" xfId="1310"/>
    <cellStyle name="표준 6 2 2 2 3 3 3 10" xfId="32569"/>
    <cellStyle name="표준 6 2 2 2 3 3 3 11" xfId="36440"/>
    <cellStyle name="표준 6 2 2 2 3 3 3 12" xfId="40552"/>
    <cellStyle name="표준 6 2 2 2 3 3 3 13" xfId="44423"/>
    <cellStyle name="표준 6 2 2 2 3 3 3 14" xfId="48294"/>
    <cellStyle name="표준 6 2 2 2 3 3 3 15" xfId="52165"/>
    <cellStyle name="표준 6 2 2 2 3 3 3 2" xfId="3249"/>
    <cellStyle name="표준 6 2 2 2 3 3 3 2 10" xfId="38376"/>
    <cellStyle name="표준 6 2 2 2 3 3 3 2 11" xfId="42488"/>
    <cellStyle name="표준 6 2 2 2 3 3 3 2 12" xfId="46359"/>
    <cellStyle name="표준 6 2 2 2 3 3 3 2 13" xfId="50230"/>
    <cellStyle name="표준 6 2 2 2 3 3 3 2 14" xfId="54101"/>
    <cellStyle name="표준 6 2 2 2 3 3 3 2 2" xfId="7408"/>
    <cellStyle name="표준 6 2 2 2 3 3 3 2 3" xfId="11279"/>
    <cellStyle name="표준 6 2 2 2 3 3 3 2 4" xfId="15150"/>
    <cellStyle name="표준 6 2 2 2 3 3 3 2 5" xfId="19021"/>
    <cellStyle name="표준 6 2 2 2 3 3 3 2 6" xfId="22892"/>
    <cellStyle name="표준 6 2 2 2 3 3 3 2 7" xfId="26763"/>
    <cellStyle name="표준 6 2 2 2 3 3 3 2 8" xfId="30634"/>
    <cellStyle name="표준 6 2 2 2 3 3 3 2 9" xfId="34505"/>
    <cellStyle name="표준 6 2 2 2 3 3 3 3" xfId="5472"/>
    <cellStyle name="표준 6 2 2 2 3 3 3 4" xfId="9343"/>
    <cellStyle name="표준 6 2 2 2 3 3 3 5" xfId="13214"/>
    <cellStyle name="표준 6 2 2 2 3 3 3 6" xfId="17085"/>
    <cellStyle name="표준 6 2 2 2 3 3 3 7" xfId="20956"/>
    <cellStyle name="표준 6 2 2 2 3 3 3 8" xfId="24827"/>
    <cellStyle name="표준 6 2 2 2 3 3 3 9" xfId="28698"/>
    <cellStyle name="표준 6 2 2 2 3 3 4" xfId="2281"/>
    <cellStyle name="표준 6 2 2 2 3 3 4 10" xfId="37408"/>
    <cellStyle name="표준 6 2 2 2 3 3 4 11" xfId="41520"/>
    <cellStyle name="표준 6 2 2 2 3 3 4 12" xfId="45391"/>
    <cellStyle name="표준 6 2 2 2 3 3 4 13" xfId="49262"/>
    <cellStyle name="표준 6 2 2 2 3 3 4 14" xfId="53133"/>
    <cellStyle name="표준 6 2 2 2 3 3 4 2" xfId="6440"/>
    <cellStyle name="표준 6 2 2 2 3 3 4 3" xfId="10311"/>
    <cellStyle name="표준 6 2 2 2 3 3 4 4" xfId="14182"/>
    <cellStyle name="표준 6 2 2 2 3 3 4 5" xfId="18053"/>
    <cellStyle name="표준 6 2 2 2 3 3 4 6" xfId="21924"/>
    <cellStyle name="표준 6 2 2 2 3 3 4 7" xfId="25795"/>
    <cellStyle name="표준 6 2 2 2 3 3 4 8" xfId="29666"/>
    <cellStyle name="표준 6 2 2 2 3 3 4 9" xfId="33537"/>
    <cellStyle name="표준 6 2 2 2 3 3 5" xfId="4504"/>
    <cellStyle name="표준 6 2 2 2 3 3 6" xfId="8375"/>
    <cellStyle name="표준 6 2 2 2 3 3 7" xfId="12246"/>
    <cellStyle name="표준 6 2 2 2 3 3 8" xfId="16117"/>
    <cellStyle name="표준 6 2 2 2 3 3 9" xfId="19988"/>
    <cellStyle name="표준 6 2 2 2 3 4" xfId="578"/>
    <cellStyle name="표준 6 2 2 2 3 4 10" xfId="27972"/>
    <cellStyle name="표준 6 2 2 2 3 4 11" xfId="31843"/>
    <cellStyle name="표준 6 2 2 2 3 4 12" xfId="35714"/>
    <cellStyle name="표준 6 2 2 2 3 4 13" xfId="39826"/>
    <cellStyle name="표준 6 2 2 2 3 4 14" xfId="43697"/>
    <cellStyle name="표준 6 2 2 2 3 4 15" xfId="47568"/>
    <cellStyle name="표준 6 2 2 2 3 4 16" xfId="51439"/>
    <cellStyle name="표준 6 2 2 2 3 4 2" xfId="1552"/>
    <cellStyle name="표준 6 2 2 2 3 4 2 10" xfId="32811"/>
    <cellStyle name="표준 6 2 2 2 3 4 2 11" xfId="36682"/>
    <cellStyle name="표준 6 2 2 2 3 4 2 12" xfId="40794"/>
    <cellStyle name="표준 6 2 2 2 3 4 2 13" xfId="44665"/>
    <cellStyle name="표준 6 2 2 2 3 4 2 14" xfId="48536"/>
    <cellStyle name="표준 6 2 2 2 3 4 2 15" xfId="52407"/>
    <cellStyle name="표준 6 2 2 2 3 4 2 2" xfId="3491"/>
    <cellStyle name="표준 6 2 2 2 3 4 2 2 10" xfId="38618"/>
    <cellStyle name="표준 6 2 2 2 3 4 2 2 11" xfId="42730"/>
    <cellStyle name="표준 6 2 2 2 3 4 2 2 12" xfId="46601"/>
    <cellStyle name="표준 6 2 2 2 3 4 2 2 13" xfId="50472"/>
    <cellStyle name="표준 6 2 2 2 3 4 2 2 14" xfId="54343"/>
    <cellStyle name="표준 6 2 2 2 3 4 2 2 2" xfId="7650"/>
    <cellStyle name="표준 6 2 2 2 3 4 2 2 3" xfId="11521"/>
    <cellStyle name="표준 6 2 2 2 3 4 2 2 4" xfId="15392"/>
    <cellStyle name="표준 6 2 2 2 3 4 2 2 5" xfId="19263"/>
    <cellStyle name="표준 6 2 2 2 3 4 2 2 6" xfId="23134"/>
    <cellStyle name="표준 6 2 2 2 3 4 2 2 7" xfId="27005"/>
    <cellStyle name="표준 6 2 2 2 3 4 2 2 8" xfId="30876"/>
    <cellStyle name="표준 6 2 2 2 3 4 2 2 9" xfId="34747"/>
    <cellStyle name="표준 6 2 2 2 3 4 2 3" xfId="5714"/>
    <cellStyle name="표준 6 2 2 2 3 4 2 4" xfId="9585"/>
    <cellStyle name="표준 6 2 2 2 3 4 2 5" xfId="13456"/>
    <cellStyle name="표준 6 2 2 2 3 4 2 6" xfId="17327"/>
    <cellStyle name="표준 6 2 2 2 3 4 2 7" xfId="21198"/>
    <cellStyle name="표준 6 2 2 2 3 4 2 8" xfId="25069"/>
    <cellStyle name="표준 6 2 2 2 3 4 2 9" xfId="28940"/>
    <cellStyle name="표준 6 2 2 2 3 4 3" xfId="2523"/>
    <cellStyle name="표준 6 2 2 2 3 4 3 10" xfId="37650"/>
    <cellStyle name="표준 6 2 2 2 3 4 3 11" xfId="41762"/>
    <cellStyle name="표준 6 2 2 2 3 4 3 12" xfId="45633"/>
    <cellStyle name="표준 6 2 2 2 3 4 3 13" xfId="49504"/>
    <cellStyle name="표준 6 2 2 2 3 4 3 14" xfId="53375"/>
    <cellStyle name="표준 6 2 2 2 3 4 3 2" xfId="6682"/>
    <cellStyle name="표준 6 2 2 2 3 4 3 3" xfId="10553"/>
    <cellStyle name="표준 6 2 2 2 3 4 3 4" xfId="14424"/>
    <cellStyle name="표준 6 2 2 2 3 4 3 5" xfId="18295"/>
    <cellStyle name="표준 6 2 2 2 3 4 3 6" xfId="22166"/>
    <cellStyle name="표준 6 2 2 2 3 4 3 7" xfId="26037"/>
    <cellStyle name="표준 6 2 2 2 3 4 3 8" xfId="29908"/>
    <cellStyle name="표준 6 2 2 2 3 4 3 9" xfId="33779"/>
    <cellStyle name="표준 6 2 2 2 3 4 4" xfId="4746"/>
    <cellStyle name="표준 6 2 2 2 3 4 5" xfId="8617"/>
    <cellStyle name="표준 6 2 2 2 3 4 6" xfId="12488"/>
    <cellStyle name="표준 6 2 2 2 3 4 7" xfId="16359"/>
    <cellStyle name="표준 6 2 2 2 3 4 8" xfId="20230"/>
    <cellStyle name="표준 6 2 2 2 3 4 9" xfId="24101"/>
    <cellStyle name="표준 6 2 2 2 3 5" xfId="1068"/>
    <cellStyle name="표준 6 2 2 2 3 5 10" xfId="32327"/>
    <cellStyle name="표준 6 2 2 2 3 5 11" xfId="36198"/>
    <cellStyle name="표준 6 2 2 2 3 5 12" xfId="40310"/>
    <cellStyle name="표준 6 2 2 2 3 5 13" xfId="44181"/>
    <cellStyle name="표준 6 2 2 2 3 5 14" xfId="48052"/>
    <cellStyle name="표준 6 2 2 2 3 5 15" xfId="51923"/>
    <cellStyle name="표준 6 2 2 2 3 5 2" xfId="3007"/>
    <cellStyle name="표준 6 2 2 2 3 5 2 10" xfId="38134"/>
    <cellStyle name="표준 6 2 2 2 3 5 2 11" xfId="42246"/>
    <cellStyle name="표준 6 2 2 2 3 5 2 12" xfId="46117"/>
    <cellStyle name="표준 6 2 2 2 3 5 2 13" xfId="49988"/>
    <cellStyle name="표준 6 2 2 2 3 5 2 14" xfId="53859"/>
    <cellStyle name="표준 6 2 2 2 3 5 2 2" xfId="7166"/>
    <cellStyle name="표준 6 2 2 2 3 5 2 3" xfId="11037"/>
    <cellStyle name="표준 6 2 2 2 3 5 2 4" xfId="14908"/>
    <cellStyle name="표준 6 2 2 2 3 5 2 5" xfId="18779"/>
    <cellStyle name="표준 6 2 2 2 3 5 2 6" xfId="22650"/>
    <cellStyle name="표준 6 2 2 2 3 5 2 7" xfId="26521"/>
    <cellStyle name="표준 6 2 2 2 3 5 2 8" xfId="30392"/>
    <cellStyle name="표준 6 2 2 2 3 5 2 9" xfId="34263"/>
    <cellStyle name="표준 6 2 2 2 3 5 3" xfId="5230"/>
    <cellStyle name="표준 6 2 2 2 3 5 4" xfId="9101"/>
    <cellStyle name="표준 6 2 2 2 3 5 5" xfId="12972"/>
    <cellStyle name="표준 6 2 2 2 3 5 6" xfId="16843"/>
    <cellStyle name="표준 6 2 2 2 3 5 7" xfId="20714"/>
    <cellStyle name="표준 6 2 2 2 3 5 8" xfId="24585"/>
    <cellStyle name="표준 6 2 2 2 3 5 9" xfId="28456"/>
    <cellStyle name="표준 6 2 2 2 3 6" xfId="2039"/>
    <cellStyle name="표준 6 2 2 2 3 6 10" xfId="37166"/>
    <cellStyle name="표준 6 2 2 2 3 6 11" xfId="41278"/>
    <cellStyle name="표준 6 2 2 2 3 6 12" xfId="45149"/>
    <cellStyle name="표준 6 2 2 2 3 6 13" xfId="49020"/>
    <cellStyle name="표준 6 2 2 2 3 6 14" xfId="52891"/>
    <cellStyle name="표준 6 2 2 2 3 6 2" xfId="6198"/>
    <cellStyle name="표준 6 2 2 2 3 6 3" xfId="10069"/>
    <cellStyle name="표준 6 2 2 2 3 6 4" xfId="13940"/>
    <cellStyle name="표준 6 2 2 2 3 6 5" xfId="17811"/>
    <cellStyle name="표준 6 2 2 2 3 6 6" xfId="21682"/>
    <cellStyle name="표준 6 2 2 2 3 6 7" xfId="25553"/>
    <cellStyle name="표준 6 2 2 2 3 6 8" xfId="29424"/>
    <cellStyle name="표준 6 2 2 2 3 6 9" xfId="33295"/>
    <cellStyle name="표준 6 2 2 2 3 7" xfId="4262"/>
    <cellStyle name="표준 6 2 2 2 3 8" xfId="8133"/>
    <cellStyle name="표준 6 2 2 2 3 9" xfId="12004"/>
    <cellStyle name="표준 6 2 2 2 4" xfId="138"/>
    <cellStyle name="표준 6 2 2 2 4 10" xfId="19796"/>
    <cellStyle name="표준 6 2 2 2 4 11" xfId="23667"/>
    <cellStyle name="표준 6 2 2 2 4 12" xfId="27538"/>
    <cellStyle name="표준 6 2 2 2 4 13" xfId="31409"/>
    <cellStyle name="표준 6 2 2 2 4 14" xfId="35280"/>
    <cellStyle name="표준 6 2 2 2 4 15" xfId="39151"/>
    <cellStyle name="표준 6 2 2 2 4 16" xfId="39392"/>
    <cellStyle name="표준 6 2 2 2 4 17" xfId="43263"/>
    <cellStyle name="표준 6 2 2 2 4 18" xfId="47134"/>
    <cellStyle name="표준 6 2 2 2 4 19" xfId="51005"/>
    <cellStyle name="표준 6 2 2 2 4 2" xfId="383"/>
    <cellStyle name="표준 6 2 2 2 4 2 10" xfId="23909"/>
    <cellStyle name="표준 6 2 2 2 4 2 11" xfId="27780"/>
    <cellStyle name="표준 6 2 2 2 4 2 12" xfId="31651"/>
    <cellStyle name="표준 6 2 2 2 4 2 13" xfId="35522"/>
    <cellStyle name="표준 6 2 2 2 4 2 14" xfId="39634"/>
    <cellStyle name="표준 6 2 2 2 4 2 15" xfId="43505"/>
    <cellStyle name="표준 6 2 2 2 4 2 16" xfId="47376"/>
    <cellStyle name="표준 6 2 2 2 4 2 17" xfId="51247"/>
    <cellStyle name="표준 6 2 2 2 4 2 2" xfId="870"/>
    <cellStyle name="표준 6 2 2 2 4 2 2 10" xfId="28264"/>
    <cellStyle name="표준 6 2 2 2 4 2 2 11" xfId="32135"/>
    <cellStyle name="표준 6 2 2 2 4 2 2 12" xfId="36006"/>
    <cellStyle name="표준 6 2 2 2 4 2 2 13" xfId="40118"/>
    <cellStyle name="표준 6 2 2 2 4 2 2 14" xfId="43989"/>
    <cellStyle name="표준 6 2 2 2 4 2 2 15" xfId="47860"/>
    <cellStyle name="표준 6 2 2 2 4 2 2 16" xfId="51731"/>
    <cellStyle name="표준 6 2 2 2 4 2 2 2" xfId="1844"/>
    <cellStyle name="표준 6 2 2 2 4 2 2 2 10" xfId="33103"/>
    <cellStyle name="표준 6 2 2 2 4 2 2 2 11" xfId="36974"/>
    <cellStyle name="표준 6 2 2 2 4 2 2 2 12" xfId="41086"/>
    <cellStyle name="표준 6 2 2 2 4 2 2 2 13" xfId="44957"/>
    <cellStyle name="표준 6 2 2 2 4 2 2 2 14" xfId="48828"/>
    <cellStyle name="표준 6 2 2 2 4 2 2 2 15" xfId="52699"/>
    <cellStyle name="표준 6 2 2 2 4 2 2 2 2" xfId="3783"/>
    <cellStyle name="표준 6 2 2 2 4 2 2 2 2 10" xfId="38910"/>
    <cellStyle name="표준 6 2 2 2 4 2 2 2 2 11" xfId="43022"/>
    <cellStyle name="표준 6 2 2 2 4 2 2 2 2 12" xfId="46893"/>
    <cellStyle name="표준 6 2 2 2 4 2 2 2 2 13" xfId="50764"/>
    <cellStyle name="표준 6 2 2 2 4 2 2 2 2 14" xfId="54635"/>
    <cellStyle name="표준 6 2 2 2 4 2 2 2 2 2" xfId="7942"/>
    <cellStyle name="표준 6 2 2 2 4 2 2 2 2 3" xfId="11813"/>
    <cellStyle name="표준 6 2 2 2 4 2 2 2 2 4" xfId="15684"/>
    <cellStyle name="표준 6 2 2 2 4 2 2 2 2 5" xfId="19555"/>
    <cellStyle name="표준 6 2 2 2 4 2 2 2 2 6" xfId="23426"/>
    <cellStyle name="표준 6 2 2 2 4 2 2 2 2 7" xfId="27297"/>
    <cellStyle name="표준 6 2 2 2 4 2 2 2 2 8" xfId="31168"/>
    <cellStyle name="표준 6 2 2 2 4 2 2 2 2 9" xfId="35039"/>
    <cellStyle name="표준 6 2 2 2 4 2 2 2 3" xfId="6006"/>
    <cellStyle name="표준 6 2 2 2 4 2 2 2 4" xfId="9877"/>
    <cellStyle name="표준 6 2 2 2 4 2 2 2 5" xfId="13748"/>
    <cellStyle name="표준 6 2 2 2 4 2 2 2 6" xfId="17619"/>
    <cellStyle name="표준 6 2 2 2 4 2 2 2 7" xfId="21490"/>
    <cellStyle name="표준 6 2 2 2 4 2 2 2 8" xfId="25361"/>
    <cellStyle name="표준 6 2 2 2 4 2 2 2 9" xfId="29232"/>
    <cellStyle name="표준 6 2 2 2 4 2 2 3" xfId="2815"/>
    <cellStyle name="표준 6 2 2 2 4 2 2 3 10" xfId="37942"/>
    <cellStyle name="표준 6 2 2 2 4 2 2 3 11" xfId="42054"/>
    <cellStyle name="표준 6 2 2 2 4 2 2 3 12" xfId="45925"/>
    <cellStyle name="표준 6 2 2 2 4 2 2 3 13" xfId="49796"/>
    <cellStyle name="표준 6 2 2 2 4 2 2 3 14" xfId="53667"/>
    <cellStyle name="표준 6 2 2 2 4 2 2 3 2" xfId="6974"/>
    <cellStyle name="표준 6 2 2 2 4 2 2 3 3" xfId="10845"/>
    <cellStyle name="표준 6 2 2 2 4 2 2 3 4" xfId="14716"/>
    <cellStyle name="표준 6 2 2 2 4 2 2 3 5" xfId="18587"/>
    <cellStyle name="표준 6 2 2 2 4 2 2 3 6" xfId="22458"/>
    <cellStyle name="표준 6 2 2 2 4 2 2 3 7" xfId="26329"/>
    <cellStyle name="표준 6 2 2 2 4 2 2 3 8" xfId="30200"/>
    <cellStyle name="표준 6 2 2 2 4 2 2 3 9" xfId="34071"/>
    <cellStyle name="표준 6 2 2 2 4 2 2 4" xfId="5038"/>
    <cellStyle name="표준 6 2 2 2 4 2 2 5" xfId="8909"/>
    <cellStyle name="표준 6 2 2 2 4 2 2 6" xfId="12780"/>
    <cellStyle name="표준 6 2 2 2 4 2 2 7" xfId="16651"/>
    <cellStyle name="표준 6 2 2 2 4 2 2 8" xfId="20522"/>
    <cellStyle name="표준 6 2 2 2 4 2 2 9" xfId="24393"/>
    <cellStyle name="표준 6 2 2 2 4 2 3" xfId="1360"/>
    <cellStyle name="표준 6 2 2 2 4 2 3 10" xfId="32619"/>
    <cellStyle name="표준 6 2 2 2 4 2 3 11" xfId="36490"/>
    <cellStyle name="표준 6 2 2 2 4 2 3 12" xfId="40602"/>
    <cellStyle name="표준 6 2 2 2 4 2 3 13" xfId="44473"/>
    <cellStyle name="표준 6 2 2 2 4 2 3 14" xfId="48344"/>
    <cellStyle name="표준 6 2 2 2 4 2 3 15" xfId="52215"/>
    <cellStyle name="표준 6 2 2 2 4 2 3 2" xfId="3299"/>
    <cellStyle name="표준 6 2 2 2 4 2 3 2 10" xfId="38426"/>
    <cellStyle name="표준 6 2 2 2 4 2 3 2 11" xfId="42538"/>
    <cellStyle name="표준 6 2 2 2 4 2 3 2 12" xfId="46409"/>
    <cellStyle name="표준 6 2 2 2 4 2 3 2 13" xfId="50280"/>
    <cellStyle name="표준 6 2 2 2 4 2 3 2 14" xfId="54151"/>
    <cellStyle name="표준 6 2 2 2 4 2 3 2 2" xfId="7458"/>
    <cellStyle name="표준 6 2 2 2 4 2 3 2 3" xfId="11329"/>
    <cellStyle name="표준 6 2 2 2 4 2 3 2 4" xfId="15200"/>
    <cellStyle name="표준 6 2 2 2 4 2 3 2 5" xfId="19071"/>
    <cellStyle name="표준 6 2 2 2 4 2 3 2 6" xfId="22942"/>
    <cellStyle name="표준 6 2 2 2 4 2 3 2 7" xfId="26813"/>
    <cellStyle name="표준 6 2 2 2 4 2 3 2 8" xfId="30684"/>
    <cellStyle name="표준 6 2 2 2 4 2 3 2 9" xfId="34555"/>
    <cellStyle name="표준 6 2 2 2 4 2 3 3" xfId="5522"/>
    <cellStyle name="표준 6 2 2 2 4 2 3 4" xfId="9393"/>
    <cellStyle name="표준 6 2 2 2 4 2 3 5" xfId="13264"/>
    <cellStyle name="표준 6 2 2 2 4 2 3 6" xfId="17135"/>
    <cellStyle name="표준 6 2 2 2 4 2 3 7" xfId="21006"/>
    <cellStyle name="표준 6 2 2 2 4 2 3 8" xfId="24877"/>
    <cellStyle name="표준 6 2 2 2 4 2 3 9" xfId="28748"/>
    <cellStyle name="표준 6 2 2 2 4 2 4" xfId="2331"/>
    <cellStyle name="표준 6 2 2 2 4 2 4 10" xfId="37458"/>
    <cellStyle name="표준 6 2 2 2 4 2 4 11" xfId="41570"/>
    <cellStyle name="표준 6 2 2 2 4 2 4 12" xfId="45441"/>
    <cellStyle name="표준 6 2 2 2 4 2 4 13" xfId="49312"/>
    <cellStyle name="표준 6 2 2 2 4 2 4 14" xfId="53183"/>
    <cellStyle name="표준 6 2 2 2 4 2 4 2" xfId="6490"/>
    <cellStyle name="표준 6 2 2 2 4 2 4 3" xfId="10361"/>
    <cellStyle name="표준 6 2 2 2 4 2 4 4" xfId="14232"/>
    <cellStyle name="표준 6 2 2 2 4 2 4 5" xfId="18103"/>
    <cellStyle name="표준 6 2 2 2 4 2 4 6" xfId="21974"/>
    <cellStyle name="표준 6 2 2 2 4 2 4 7" xfId="25845"/>
    <cellStyle name="표준 6 2 2 2 4 2 4 8" xfId="29716"/>
    <cellStyle name="표준 6 2 2 2 4 2 4 9" xfId="33587"/>
    <cellStyle name="표준 6 2 2 2 4 2 5" xfId="4554"/>
    <cellStyle name="표준 6 2 2 2 4 2 6" xfId="8425"/>
    <cellStyle name="표준 6 2 2 2 4 2 7" xfId="12296"/>
    <cellStyle name="표준 6 2 2 2 4 2 8" xfId="16167"/>
    <cellStyle name="표준 6 2 2 2 4 2 9" xfId="20038"/>
    <cellStyle name="표준 6 2 2 2 4 3" xfId="628"/>
    <cellStyle name="표준 6 2 2 2 4 3 10" xfId="28022"/>
    <cellStyle name="표준 6 2 2 2 4 3 11" xfId="31893"/>
    <cellStyle name="표준 6 2 2 2 4 3 12" xfId="35764"/>
    <cellStyle name="표준 6 2 2 2 4 3 13" xfId="39876"/>
    <cellStyle name="표준 6 2 2 2 4 3 14" xfId="43747"/>
    <cellStyle name="표준 6 2 2 2 4 3 15" xfId="47618"/>
    <cellStyle name="표준 6 2 2 2 4 3 16" xfId="51489"/>
    <cellStyle name="표준 6 2 2 2 4 3 2" xfId="1602"/>
    <cellStyle name="표준 6 2 2 2 4 3 2 10" xfId="32861"/>
    <cellStyle name="표준 6 2 2 2 4 3 2 11" xfId="36732"/>
    <cellStyle name="표준 6 2 2 2 4 3 2 12" xfId="40844"/>
    <cellStyle name="표준 6 2 2 2 4 3 2 13" xfId="44715"/>
    <cellStyle name="표준 6 2 2 2 4 3 2 14" xfId="48586"/>
    <cellStyle name="표준 6 2 2 2 4 3 2 15" xfId="52457"/>
    <cellStyle name="표준 6 2 2 2 4 3 2 2" xfId="3541"/>
    <cellStyle name="표준 6 2 2 2 4 3 2 2 10" xfId="38668"/>
    <cellStyle name="표준 6 2 2 2 4 3 2 2 11" xfId="42780"/>
    <cellStyle name="표준 6 2 2 2 4 3 2 2 12" xfId="46651"/>
    <cellStyle name="표준 6 2 2 2 4 3 2 2 13" xfId="50522"/>
    <cellStyle name="표준 6 2 2 2 4 3 2 2 14" xfId="54393"/>
    <cellStyle name="표준 6 2 2 2 4 3 2 2 2" xfId="7700"/>
    <cellStyle name="표준 6 2 2 2 4 3 2 2 3" xfId="11571"/>
    <cellStyle name="표준 6 2 2 2 4 3 2 2 4" xfId="15442"/>
    <cellStyle name="표준 6 2 2 2 4 3 2 2 5" xfId="19313"/>
    <cellStyle name="표준 6 2 2 2 4 3 2 2 6" xfId="23184"/>
    <cellStyle name="표준 6 2 2 2 4 3 2 2 7" xfId="27055"/>
    <cellStyle name="표준 6 2 2 2 4 3 2 2 8" xfId="30926"/>
    <cellStyle name="표준 6 2 2 2 4 3 2 2 9" xfId="34797"/>
    <cellStyle name="표준 6 2 2 2 4 3 2 3" xfId="5764"/>
    <cellStyle name="표준 6 2 2 2 4 3 2 4" xfId="9635"/>
    <cellStyle name="표준 6 2 2 2 4 3 2 5" xfId="13506"/>
    <cellStyle name="표준 6 2 2 2 4 3 2 6" xfId="17377"/>
    <cellStyle name="표준 6 2 2 2 4 3 2 7" xfId="21248"/>
    <cellStyle name="표준 6 2 2 2 4 3 2 8" xfId="25119"/>
    <cellStyle name="표준 6 2 2 2 4 3 2 9" xfId="28990"/>
    <cellStyle name="표준 6 2 2 2 4 3 3" xfId="2573"/>
    <cellStyle name="표준 6 2 2 2 4 3 3 10" xfId="37700"/>
    <cellStyle name="표준 6 2 2 2 4 3 3 11" xfId="41812"/>
    <cellStyle name="표준 6 2 2 2 4 3 3 12" xfId="45683"/>
    <cellStyle name="표준 6 2 2 2 4 3 3 13" xfId="49554"/>
    <cellStyle name="표준 6 2 2 2 4 3 3 14" xfId="53425"/>
    <cellStyle name="표준 6 2 2 2 4 3 3 2" xfId="6732"/>
    <cellStyle name="표준 6 2 2 2 4 3 3 3" xfId="10603"/>
    <cellStyle name="표준 6 2 2 2 4 3 3 4" xfId="14474"/>
    <cellStyle name="표준 6 2 2 2 4 3 3 5" xfId="18345"/>
    <cellStyle name="표준 6 2 2 2 4 3 3 6" xfId="22216"/>
    <cellStyle name="표준 6 2 2 2 4 3 3 7" xfId="26087"/>
    <cellStyle name="표준 6 2 2 2 4 3 3 8" xfId="29958"/>
    <cellStyle name="표준 6 2 2 2 4 3 3 9" xfId="33829"/>
    <cellStyle name="표준 6 2 2 2 4 3 4" xfId="4796"/>
    <cellStyle name="표준 6 2 2 2 4 3 5" xfId="8667"/>
    <cellStyle name="표준 6 2 2 2 4 3 6" xfId="12538"/>
    <cellStyle name="표준 6 2 2 2 4 3 7" xfId="16409"/>
    <cellStyle name="표준 6 2 2 2 4 3 8" xfId="20280"/>
    <cellStyle name="표준 6 2 2 2 4 3 9" xfId="24151"/>
    <cellStyle name="표준 6 2 2 2 4 4" xfId="1118"/>
    <cellStyle name="표준 6 2 2 2 4 4 10" xfId="32377"/>
    <cellStyle name="표준 6 2 2 2 4 4 11" xfId="36248"/>
    <cellStyle name="표준 6 2 2 2 4 4 12" xfId="40360"/>
    <cellStyle name="표준 6 2 2 2 4 4 13" xfId="44231"/>
    <cellStyle name="표준 6 2 2 2 4 4 14" xfId="48102"/>
    <cellStyle name="표준 6 2 2 2 4 4 15" xfId="51973"/>
    <cellStyle name="표준 6 2 2 2 4 4 2" xfId="3057"/>
    <cellStyle name="표준 6 2 2 2 4 4 2 10" xfId="38184"/>
    <cellStyle name="표준 6 2 2 2 4 4 2 11" xfId="42296"/>
    <cellStyle name="표준 6 2 2 2 4 4 2 12" xfId="46167"/>
    <cellStyle name="표준 6 2 2 2 4 4 2 13" xfId="50038"/>
    <cellStyle name="표준 6 2 2 2 4 4 2 14" xfId="53909"/>
    <cellStyle name="표준 6 2 2 2 4 4 2 2" xfId="7216"/>
    <cellStyle name="표준 6 2 2 2 4 4 2 3" xfId="11087"/>
    <cellStyle name="표준 6 2 2 2 4 4 2 4" xfId="14958"/>
    <cellStyle name="표준 6 2 2 2 4 4 2 5" xfId="18829"/>
    <cellStyle name="표준 6 2 2 2 4 4 2 6" xfId="22700"/>
    <cellStyle name="표준 6 2 2 2 4 4 2 7" xfId="26571"/>
    <cellStyle name="표준 6 2 2 2 4 4 2 8" xfId="30442"/>
    <cellStyle name="표준 6 2 2 2 4 4 2 9" xfId="34313"/>
    <cellStyle name="표준 6 2 2 2 4 4 3" xfId="5280"/>
    <cellStyle name="표준 6 2 2 2 4 4 4" xfId="9151"/>
    <cellStyle name="표준 6 2 2 2 4 4 5" xfId="13022"/>
    <cellStyle name="표준 6 2 2 2 4 4 6" xfId="16893"/>
    <cellStyle name="표준 6 2 2 2 4 4 7" xfId="20764"/>
    <cellStyle name="표준 6 2 2 2 4 4 8" xfId="24635"/>
    <cellStyle name="표준 6 2 2 2 4 4 9" xfId="28506"/>
    <cellStyle name="표준 6 2 2 2 4 5" xfId="2089"/>
    <cellStyle name="표준 6 2 2 2 4 5 10" xfId="37216"/>
    <cellStyle name="표준 6 2 2 2 4 5 11" xfId="41328"/>
    <cellStyle name="표준 6 2 2 2 4 5 12" xfId="45199"/>
    <cellStyle name="표준 6 2 2 2 4 5 13" xfId="49070"/>
    <cellStyle name="표준 6 2 2 2 4 5 14" xfId="52941"/>
    <cellStyle name="표준 6 2 2 2 4 5 2" xfId="6248"/>
    <cellStyle name="표준 6 2 2 2 4 5 3" xfId="10119"/>
    <cellStyle name="표준 6 2 2 2 4 5 4" xfId="13990"/>
    <cellStyle name="표준 6 2 2 2 4 5 5" xfId="17861"/>
    <cellStyle name="표준 6 2 2 2 4 5 6" xfId="21732"/>
    <cellStyle name="표준 6 2 2 2 4 5 7" xfId="25603"/>
    <cellStyle name="표준 6 2 2 2 4 5 8" xfId="29474"/>
    <cellStyle name="표준 6 2 2 2 4 5 9" xfId="33345"/>
    <cellStyle name="표준 6 2 2 2 4 6" xfId="4312"/>
    <cellStyle name="표준 6 2 2 2 4 7" xfId="8183"/>
    <cellStyle name="표준 6 2 2 2 4 8" xfId="12054"/>
    <cellStyle name="표준 6 2 2 2 4 9" xfId="15925"/>
    <cellStyle name="표준 6 2 2 2 5" xfId="236"/>
    <cellStyle name="표준 6 2 2 2 5 10" xfId="19894"/>
    <cellStyle name="표준 6 2 2 2 5 11" xfId="23765"/>
    <cellStyle name="표준 6 2 2 2 5 12" xfId="27636"/>
    <cellStyle name="표준 6 2 2 2 5 13" xfId="31507"/>
    <cellStyle name="표준 6 2 2 2 5 14" xfId="35378"/>
    <cellStyle name="표준 6 2 2 2 5 15" xfId="39249"/>
    <cellStyle name="표준 6 2 2 2 5 16" xfId="39490"/>
    <cellStyle name="표준 6 2 2 2 5 17" xfId="43361"/>
    <cellStyle name="표준 6 2 2 2 5 18" xfId="47232"/>
    <cellStyle name="표준 6 2 2 2 5 19" xfId="51103"/>
    <cellStyle name="표준 6 2 2 2 5 2" xfId="481"/>
    <cellStyle name="표준 6 2 2 2 5 2 10" xfId="24007"/>
    <cellStyle name="표준 6 2 2 2 5 2 11" xfId="27878"/>
    <cellStyle name="표준 6 2 2 2 5 2 12" xfId="31749"/>
    <cellStyle name="표준 6 2 2 2 5 2 13" xfId="35620"/>
    <cellStyle name="표준 6 2 2 2 5 2 14" xfId="39732"/>
    <cellStyle name="표준 6 2 2 2 5 2 15" xfId="43603"/>
    <cellStyle name="표준 6 2 2 2 5 2 16" xfId="47474"/>
    <cellStyle name="표준 6 2 2 2 5 2 17" xfId="51345"/>
    <cellStyle name="표준 6 2 2 2 5 2 2" xfId="968"/>
    <cellStyle name="표준 6 2 2 2 5 2 2 10" xfId="28362"/>
    <cellStyle name="표준 6 2 2 2 5 2 2 11" xfId="32233"/>
    <cellStyle name="표준 6 2 2 2 5 2 2 12" xfId="36104"/>
    <cellStyle name="표준 6 2 2 2 5 2 2 13" xfId="40216"/>
    <cellStyle name="표준 6 2 2 2 5 2 2 14" xfId="44087"/>
    <cellStyle name="표준 6 2 2 2 5 2 2 15" xfId="47958"/>
    <cellStyle name="표준 6 2 2 2 5 2 2 16" xfId="51829"/>
    <cellStyle name="표준 6 2 2 2 5 2 2 2" xfId="1942"/>
    <cellStyle name="표준 6 2 2 2 5 2 2 2 10" xfId="33201"/>
    <cellStyle name="표준 6 2 2 2 5 2 2 2 11" xfId="37072"/>
    <cellStyle name="표준 6 2 2 2 5 2 2 2 12" xfId="41184"/>
    <cellStyle name="표준 6 2 2 2 5 2 2 2 13" xfId="45055"/>
    <cellStyle name="표준 6 2 2 2 5 2 2 2 14" xfId="48926"/>
    <cellStyle name="표준 6 2 2 2 5 2 2 2 15" xfId="52797"/>
    <cellStyle name="표준 6 2 2 2 5 2 2 2 2" xfId="3881"/>
    <cellStyle name="표준 6 2 2 2 5 2 2 2 2 10" xfId="39008"/>
    <cellStyle name="표준 6 2 2 2 5 2 2 2 2 11" xfId="43120"/>
    <cellStyle name="표준 6 2 2 2 5 2 2 2 2 12" xfId="46991"/>
    <cellStyle name="표준 6 2 2 2 5 2 2 2 2 13" xfId="50862"/>
    <cellStyle name="표준 6 2 2 2 5 2 2 2 2 14" xfId="54733"/>
    <cellStyle name="표준 6 2 2 2 5 2 2 2 2 2" xfId="8040"/>
    <cellStyle name="표준 6 2 2 2 5 2 2 2 2 3" xfId="11911"/>
    <cellStyle name="표준 6 2 2 2 5 2 2 2 2 4" xfId="15782"/>
    <cellStyle name="표준 6 2 2 2 5 2 2 2 2 5" xfId="19653"/>
    <cellStyle name="표준 6 2 2 2 5 2 2 2 2 6" xfId="23524"/>
    <cellStyle name="표준 6 2 2 2 5 2 2 2 2 7" xfId="27395"/>
    <cellStyle name="표준 6 2 2 2 5 2 2 2 2 8" xfId="31266"/>
    <cellStyle name="표준 6 2 2 2 5 2 2 2 2 9" xfId="35137"/>
    <cellStyle name="표준 6 2 2 2 5 2 2 2 3" xfId="6104"/>
    <cellStyle name="표준 6 2 2 2 5 2 2 2 4" xfId="9975"/>
    <cellStyle name="표준 6 2 2 2 5 2 2 2 5" xfId="13846"/>
    <cellStyle name="표준 6 2 2 2 5 2 2 2 6" xfId="17717"/>
    <cellStyle name="표준 6 2 2 2 5 2 2 2 7" xfId="21588"/>
    <cellStyle name="표준 6 2 2 2 5 2 2 2 8" xfId="25459"/>
    <cellStyle name="표준 6 2 2 2 5 2 2 2 9" xfId="29330"/>
    <cellStyle name="표준 6 2 2 2 5 2 2 3" xfId="2913"/>
    <cellStyle name="표준 6 2 2 2 5 2 2 3 10" xfId="38040"/>
    <cellStyle name="표준 6 2 2 2 5 2 2 3 11" xfId="42152"/>
    <cellStyle name="표준 6 2 2 2 5 2 2 3 12" xfId="46023"/>
    <cellStyle name="표준 6 2 2 2 5 2 2 3 13" xfId="49894"/>
    <cellStyle name="표준 6 2 2 2 5 2 2 3 14" xfId="53765"/>
    <cellStyle name="표준 6 2 2 2 5 2 2 3 2" xfId="7072"/>
    <cellStyle name="표준 6 2 2 2 5 2 2 3 3" xfId="10943"/>
    <cellStyle name="표준 6 2 2 2 5 2 2 3 4" xfId="14814"/>
    <cellStyle name="표준 6 2 2 2 5 2 2 3 5" xfId="18685"/>
    <cellStyle name="표준 6 2 2 2 5 2 2 3 6" xfId="22556"/>
    <cellStyle name="표준 6 2 2 2 5 2 2 3 7" xfId="26427"/>
    <cellStyle name="표준 6 2 2 2 5 2 2 3 8" xfId="30298"/>
    <cellStyle name="표준 6 2 2 2 5 2 2 3 9" xfId="34169"/>
    <cellStyle name="표준 6 2 2 2 5 2 2 4" xfId="5136"/>
    <cellStyle name="표준 6 2 2 2 5 2 2 5" xfId="9007"/>
    <cellStyle name="표준 6 2 2 2 5 2 2 6" xfId="12878"/>
    <cellStyle name="표준 6 2 2 2 5 2 2 7" xfId="16749"/>
    <cellStyle name="표준 6 2 2 2 5 2 2 8" xfId="20620"/>
    <cellStyle name="표준 6 2 2 2 5 2 2 9" xfId="24491"/>
    <cellStyle name="표준 6 2 2 2 5 2 3" xfId="1458"/>
    <cellStyle name="표준 6 2 2 2 5 2 3 10" xfId="32717"/>
    <cellStyle name="표준 6 2 2 2 5 2 3 11" xfId="36588"/>
    <cellStyle name="표준 6 2 2 2 5 2 3 12" xfId="40700"/>
    <cellStyle name="표준 6 2 2 2 5 2 3 13" xfId="44571"/>
    <cellStyle name="표준 6 2 2 2 5 2 3 14" xfId="48442"/>
    <cellStyle name="표준 6 2 2 2 5 2 3 15" xfId="52313"/>
    <cellStyle name="표준 6 2 2 2 5 2 3 2" xfId="3397"/>
    <cellStyle name="표준 6 2 2 2 5 2 3 2 10" xfId="38524"/>
    <cellStyle name="표준 6 2 2 2 5 2 3 2 11" xfId="42636"/>
    <cellStyle name="표준 6 2 2 2 5 2 3 2 12" xfId="46507"/>
    <cellStyle name="표준 6 2 2 2 5 2 3 2 13" xfId="50378"/>
    <cellStyle name="표준 6 2 2 2 5 2 3 2 14" xfId="54249"/>
    <cellStyle name="표준 6 2 2 2 5 2 3 2 2" xfId="7556"/>
    <cellStyle name="표준 6 2 2 2 5 2 3 2 3" xfId="11427"/>
    <cellStyle name="표준 6 2 2 2 5 2 3 2 4" xfId="15298"/>
    <cellStyle name="표준 6 2 2 2 5 2 3 2 5" xfId="19169"/>
    <cellStyle name="표준 6 2 2 2 5 2 3 2 6" xfId="23040"/>
    <cellStyle name="표준 6 2 2 2 5 2 3 2 7" xfId="26911"/>
    <cellStyle name="표준 6 2 2 2 5 2 3 2 8" xfId="30782"/>
    <cellStyle name="표준 6 2 2 2 5 2 3 2 9" xfId="34653"/>
    <cellStyle name="표준 6 2 2 2 5 2 3 3" xfId="5620"/>
    <cellStyle name="표준 6 2 2 2 5 2 3 4" xfId="9491"/>
    <cellStyle name="표준 6 2 2 2 5 2 3 5" xfId="13362"/>
    <cellStyle name="표준 6 2 2 2 5 2 3 6" xfId="17233"/>
    <cellStyle name="표준 6 2 2 2 5 2 3 7" xfId="21104"/>
    <cellStyle name="표준 6 2 2 2 5 2 3 8" xfId="24975"/>
    <cellStyle name="표준 6 2 2 2 5 2 3 9" xfId="28846"/>
    <cellStyle name="표준 6 2 2 2 5 2 4" xfId="2429"/>
    <cellStyle name="표준 6 2 2 2 5 2 4 10" xfId="37556"/>
    <cellStyle name="표준 6 2 2 2 5 2 4 11" xfId="41668"/>
    <cellStyle name="표준 6 2 2 2 5 2 4 12" xfId="45539"/>
    <cellStyle name="표준 6 2 2 2 5 2 4 13" xfId="49410"/>
    <cellStyle name="표준 6 2 2 2 5 2 4 14" xfId="53281"/>
    <cellStyle name="표준 6 2 2 2 5 2 4 2" xfId="6588"/>
    <cellStyle name="표준 6 2 2 2 5 2 4 3" xfId="10459"/>
    <cellStyle name="표준 6 2 2 2 5 2 4 4" xfId="14330"/>
    <cellStyle name="표준 6 2 2 2 5 2 4 5" xfId="18201"/>
    <cellStyle name="표준 6 2 2 2 5 2 4 6" xfId="22072"/>
    <cellStyle name="표준 6 2 2 2 5 2 4 7" xfId="25943"/>
    <cellStyle name="표준 6 2 2 2 5 2 4 8" xfId="29814"/>
    <cellStyle name="표준 6 2 2 2 5 2 4 9" xfId="33685"/>
    <cellStyle name="표준 6 2 2 2 5 2 5" xfId="4652"/>
    <cellStyle name="표준 6 2 2 2 5 2 6" xfId="8523"/>
    <cellStyle name="표준 6 2 2 2 5 2 7" xfId="12394"/>
    <cellStyle name="표준 6 2 2 2 5 2 8" xfId="16265"/>
    <cellStyle name="표준 6 2 2 2 5 2 9" xfId="20136"/>
    <cellStyle name="표준 6 2 2 2 5 3" xfId="726"/>
    <cellStyle name="표준 6 2 2 2 5 3 10" xfId="28120"/>
    <cellStyle name="표준 6 2 2 2 5 3 11" xfId="31991"/>
    <cellStyle name="표준 6 2 2 2 5 3 12" xfId="35862"/>
    <cellStyle name="표준 6 2 2 2 5 3 13" xfId="39974"/>
    <cellStyle name="표준 6 2 2 2 5 3 14" xfId="43845"/>
    <cellStyle name="표준 6 2 2 2 5 3 15" xfId="47716"/>
    <cellStyle name="표준 6 2 2 2 5 3 16" xfId="51587"/>
    <cellStyle name="표준 6 2 2 2 5 3 2" xfId="1700"/>
    <cellStyle name="표준 6 2 2 2 5 3 2 10" xfId="32959"/>
    <cellStyle name="표준 6 2 2 2 5 3 2 11" xfId="36830"/>
    <cellStyle name="표준 6 2 2 2 5 3 2 12" xfId="40942"/>
    <cellStyle name="표준 6 2 2 2 5 3 2 13" xfId="44813"/>
    <cellStyle name="표준 6 2 2 2 5 3 2 14" xfId="48684"/>
    <cellStyle name="표준 6 2 2 2 5 3 2 15" xfId="52555"/>
    <cellStyle name="표준 6 2 2 2 5 3 2 2" xfId="3639"/>
    <cellStyle name="표준 6 2 2 2 5 3 2 2 10" xfId="38766"/>
    <cellStyle name="표준 6 2 2 2 5 3 2 2 11" xfId="42878"/>
    <cellStyle name="표준 6 2 2 2 5 3 2 2 12" xfId="46749"/>
    <cellStyle name="표준 6 2 2 2 5 3 2 2 13" xfId="50620"/>
    <cellStyle name="표준 6 2 2 2 5 3 2 2 14" xfId="54491"/>
    <cellStyle name="표준 6 2 2 2 5 3 2 2 2" xfId="7798"/>
    <cellStyle name="표준 6 2 2 2 5 3 2 2 3" xfId="11669"/>
    <cellStyle name="표준 6 2 2 2 5 3 2 2 4" xfId="15540"/>
    <cellStyle name="표준 6 2 2 2 5 3 2 2 5" xfId="19411"/>
    <cellStyle name="표준 6 2 2 2 5 3 2 2 6" xfId="23282"/>
    <cellStyle name="표준 6 2 2 2 5 3 2 2 7" xfId="27153"/>
    <cellStyle name="표준 6 2 2 2 5 3 2 2 8" xfId="31024"/>
    <cellStyle name="표준 6 2 2 2 5 3 2 2 9" xfId="34895"/>
    <cellStyle name="표준 6 2 2 2 5 3 2 3" xfId="5862"/>
    <cellStyle name="표준 6 2 2 2 5 3 2 4" xfId="9733"/>
    <cellStyle name="표준 6 2 2 2 5 3 2 5" xfId="13604"/>
    <cellStyle name="표준 6 2 2 2 5 3 2 6" xfId="17475"/>
    <cellStyle name="표준 6 2 2 2 5 3 2 7" xfId="21346"/>
    <cellStyle name="표준 6 2 2 2 5 3 2 8" xfId="25217"/>
    <cellStyle name="표준 6 2 2 2 5 3 2 9" xfId="29088"/>
    <cellStyle name="표준 6 2 2 2 5 3 3" xfId="2671"/>
    <cellStyle name="표준 6 2 2 2 5 3 3 10" xfId="37798"/>
    <cellStyle name="표준 6 2 2 2 5 3 3 11" xfId="41910"/>
    <cellStyle name="표준 6 2 2 2 5 3 3 12" xfId="45781"/>
    <cellStyle name="표준 6 2 2 2 5 3 3 13" xfId="49652"/>
    <cellStyle name="표준 6 2 2 2 5 3 3 14" xfId="53523"/>
    <cellStyle name="표준 6 2 2 2 5 3 3 2" xfId="6830"/>
    <cellStyle name="표준 6 2 2 2 5 3 3 3" xfId="10701"/>
    <cellStyle name="표준 6 2 2 2 5 3 3 4" xfId="14572"/>
    <cellStyle name="표준 6 2 2 2 5 3 3 5" xfId="18443"/>
    <cellStyle name="표준 6 2 2 2 5 3 3 6" xfId="22314"/>
    <cellStyle name="표준 6 2 2 2 5 3 3 7" xfId="26185"/>
    <cellStyle name="표준 6 2 2 2 5 3 3 8" xfId="30056"/>
    <cellStyle name="표준 6 2 2 2 5 3 3 9" xfId="33927"/>
    <cellStyle name="표준 6 2 2 2 5 3 4" xfId="4894"/>
    <cellStyle name="표준 6 2 2 2 5 3 5" xfId="8765"/>
    <cellStyle name="표준 6 2 2 2 5 3 6" xfId="12636"/>
    <cellStyle name="표준 6 2 2 2 5 3 7" xfId="16507"/>
    <cellStyle name="표준 6 2 2 2 5 3 8" xfId="20378"/>
    <cellStyle name="표준 6 2 2 2 5 3 9" xfId="24249"/>
    <cellStyle name="표준 6 2 2 2 5 4" xfId="1216"/>
    <cellStyle name="표준 6 2 2 2 5 4 10" xfId="32475"/>
    <cellStyle name="표준 6 2 2 2 5 4 11" xfId="36346"/>
    <cellStyle name="표준 6 2 2 2 5 4 12" xfId="40458"/>
    <cellStyle name="표준 6 2 2 2 5 4 13" xfId="44329"/>
    <cellStyle name="표준 6 2 2 2 5 4 14" xfId="48200"/>
    <cellStyle name="표준 6 2 2 2 5 4 15" xfId="52071"/>
    <cellStyle name="표준 6 2 2 2 5 4 2" xfId="3155"/>
    <cellStyle name="표준 6 2 2 2 5 4 2 10" xfId="38282"/>
    <cellStyle name="표준 6 2 2 2 5 4 2 11" xfId="42394"/>
    <cellStyle name="표준 6 2 2 2 5 4 2 12" xfId="46265"/>
    <cellStyle name="표준 6 2 2 2 5 4 2 13" xfId="50136"/>
    <cellStyle name="표준 6 2 2 2 5 4 2 14" xfId="54007"/>
    <cellStyle name="표준 6 2 2 2 5 4 2 2" xfId="7314"/>
    <cellStyle name="표준 6 2 2 2 5 4 2 3" xfId="11185"/>
    <cellStyle name="표준 6 2 2 2 5 4 2 4" xfId="15056"/>
    <cellStyle name="표준 6 2 2 2 5 4 2 5" xfId="18927"/>
    <cellStyle name="표준 6 2 2 2 5 4 2 6" xfId="22798"/>
    <cellStyle name="표준 6 2 2 2 5 4 2 7" xfId="26669"/>
    <cellStyle name="표준 6 2 2 2 5 4 2 8" xfId="30540"/>
    <cellStyle name="표준 6 2 2 2 5 4 2 9" xfId="34411"/>
    <cellStyle name="표준 6 2 2 2 5 4 3" xfId="5378"/>
    <cellStyle name="표준 6 2 2 2 5 4 4" xfId="9249"/>
    <cellStyle name="표준 6 2 2 2 5 4 5" xfId="13120"/>
    <cellStyle name="표준 6 2 2 2 5 4 6" xfId="16991"/>
    <cellStyle name="표준 6 2 2 2 5 4 7" xfId="20862"/>
    <cellStyle name="표준 6 2 2 2 5 4 8" xfId="24733"/>
    <cellStyle name="표준 6 2 2 2 5 4 9" xfId="28604"/>
    <cellStyle name="표준 6 2 2 2 5 5" xfId="2187"/>
    <cellStyle name="표준 6 2 2 2 5 5 10" xfId="37314"/>
    <cellStyle name="표준 6 2 2 2 5 5 11" xfId="41426"/>
    <cellStyle name="표준 6 2 2 2 5 5 12" xfId="45297"/>
    <cellStyle name="표준 6 2 2 2 5 5 13" xfId="49168"/>
    <cellStyle name="표준 6 2 2 2 5 5 14" xfId="53039"/>
    <cellStyle name="표준 6 2 2 2 5 5 2" xfId="6346"/>
    <cellStyle name="표준 6 2 2 2 5 5 3" xfId="10217"/>
    <cellStyle name="표준 6 2 2 2 5 5 4" xfId="14088"/>
    <cellStyle name="표준 6 2 2 2 5 5 5" xfId="17959"/>
    <cellStyle name="표준 6 2 2 2 5 5 6" xfId="21830"/>
    <cellStyle name="표준 6 2 2 2 5 5 7" xfId="25701"/>
    <cellStyle name="표준 6 2 2 2 5 5 8" xfId="29572"/>
    <cellStyle name="표준 6 2 2 2 5 5 9" xfId="33443"/>
    <cellStyle name="표준 6 2 2 2 5 6" xfId="4410"/>
    <cellStyle name="표준 6 2 2 2 5 7" xfId="8281"/>
    <cellStyle name="표준 6 2 2 2 5 8" xfId="12152"/>
    <cellStyle name="표준 6 2 2 2 5 9" xfId="16023"/>
    <cellStyle name="표준 6 2 2 2 6" xfId="286"/>
    <cellStyle name="표준 6 2 2 2 6 10" xfId="23812"/>
    <cellStyle name="표준 6 2 2 2 6 11" xfId="27683"/>
    <cellStyle name="표준 6 2 2 2 6 12" xfId="31554"/>
    <cellStyle name="표준 6 2 2 2 6 13" xfId="35425"/>
    <cellStyle name="표준 6 2 2 2 6 14" xfId="39537"/>
    <cellStyle name="표준 6 2 2 2 6 15" xfId="43408"/>
    <cellStyle name="표준 6 2 2 2 6 16" xfId="47279"/>
    <cellStyle name="표준 6 2 2 2 6 17" xfId="51150"/>
    <cellStyle name="표준 6 2 2 2 6 2" xfId="773"/>
    <cellStyle name="표준 6 2 2 2 6 2 10" xfId="28167"/>
    <cellStyle name="표준 6 2 2 2 6 2 11" xfId="32038"/>
    <cellStyle name="표준 6 2 2 2 6 2 12" xfId="35909"/>
    <cellStyle name="표준 6 2 2 2 6 2 13" xfId="40021"/>
    <cellStyle name="표준 6 2 2 2 6 2 14" xfId="43892"/>
    <cellStyle name="표준 6 2 2 2 6 2 15" xfId="47763"/>
    <cellStyle name="표준 6 2 2 2 6 2 16" xfId="51634"/>
    <cellStyle name="표준 6 2 2 2 6 2 2" xfId="1747"/>
    <cellStyle name="표준 6 2 2 2 6 2 2 10" xfId="33006"/>
    <cellStyle name="표준 6 2 2 2 6 2 2 11" xfId="36877"/>
    <cellStyle name="표준 6 2 2 2 6 2 2 12" xfId="40989"/>
    <cellStyle name="표준 6 2 2 2 6 2 2 13" xfId="44860"/>
    <cellStyle name="표준 6 2 2 2 6 2 2 14" xfId="48731"/>
    <cellStyle name="표준 6 2 2 2 6 2 2 15" xfId="52602"/>
    <cellStyle name="표준 6 2 2 2 6 2 2 2" xfId="3686"/>
    <cellStyle name="표준 6 2 2 2 6 2 2 2 10" xfId="38813"/>
    <cellStyle name="표준 6 2 2 2 6 2 2 2 11" xfId="42925"/>
    <cellStyle name="표준 6 2 2 2 6 2 2 2 12" xfId="46796"/>
    <cellStyle name="표준 6 2 2 2 6 2 2 2 13" xfId="50667"/>
    <cellStyle name="표준 6 2 2 2 6 2 2 2 14" xfId="54538"/>
    <cellStyle name="표준 6 2 2 2 6 2 2 2 2" xfId="7845"/>
    <cellStyle name="표준 6 2 2 2 6 2 2 2 3" xfId="11716"/>
    <cellStyle name="표준 6 2 2 2 6 2 2 2 4" xfId="15587"/>
    <cellStyle name="표준 6 2 2 2 6 2 2 2 5" xfId="19458"/>
    <cellStyle name="표준 6 2 2 2 6 2 2 2 6" xfId="23329"/>
    <cellStyle name="표준 6 2 2 2 6 2 2 2 7" xfId="27200"/>
    <cellStyle name="표준 6 2 2 2 6 2 2 2 8" xfId="31071"/>
    <cellStyle name="표준 6 2 2 2 6 2 2 2 9" xfId="34942"/>
    <cellStyle name="표준 6 2 2 2 6 2 2 3" xfId="5909"/>
    <cellStyle name="표준 6 2 2 2 6 2 2 4" xfId="9780"/>
    <cellStyle name="표준 6 2 2 2 6 2 2 5" xfId="13651"/>
    <cellStyle name="표준 6 2 2 2 6 2 2 6" xfId="17522"/>
    <cellStyle name="표준 6 2 2 2 6 2 2 7" xfId="21393"/>
    <cellStyle name="표준 6 2 2 2 6 2 2 8" xfId="25264"/>
    <cellStyle name="표준 6 2 2 2 6 2 2 9" xfId="29135"/>
    <cellStyle name="표준 6 2 2 2 6 2 3" xfId="2718"/>
    <cellStyle name="표준 6 2 2 2 6 2 3 10" xfId="37845"/>
    <cellStyle name="표준 6 2 2 2 6 2 3 11" xfId="41957"/>
    <cellStyle name="표준 6 2 2 2 6 2 3 12" xfId="45828"/>
    <cellStyle name="표준 6 2 2 2 6 2 3 13" xfId="49699"/>
    <cellStyle name="표준 6 2 2 2 6 2 3 14" xfId="53570"/>
    <cellStyle name="표준 6 2 2 2 6 2 3 2" xfId="6877"/>
    <cellStyle name="표준 6 2 2 2 6 2 3 3" xfId="10748"/>
    <cellStyle name="표준 6 2 2 2 6 2 3 4" xfId="14619"/>
    <cellStyle name="표준 6 2 2 2 6 2 3 5" xfId="18490"/>
    <cellStyle name="표준 6 2 2 2 6 2 3 6" xfId="22361"/>
    <cellStyle name="표준 6 2 2 2 6 2 3 7" xfId="26232"/>
    <cellStyle name="표준 6 2 2 2 6 2 3 8" xfId="30103"/>
    <cellStyle name="표준 6 2 2 2 6 2 3 9" xfId="33974"/>
    <cellStyle name="표준 6 2 2 2 6 2 4" xfId="4941"/>
    <cellStyle name="표준 6 2 2 2 6 2 5" xfId="8812"/>
    <cellStyle name="표준 6 2 2 2 6 2 6" xfId="12683"/>
    <cellStyle name="표준 6 2 2 2 6 2 7" xfId="16554"/>
    <cellStyle name="표준 6 2 2 2 6 2 8" xfId="20425"/>
    <cellStyle name="표준 6 2 2 2 6 2 9" xfId="24296"/>
    <cellStyle name="표준 6 2 2 2 6 3" xfId="1263"/>
    <cellStyle name="표준 6 2 2 2 6 3 10" xfId="32522"/>
    <cellStyle name="표준 6 2 2 2 6 3 11" xfId="36393"/>
    <cellStyle name="표준 6 2 2 2 6 3 12" xfId="40505"/>
    <cellStyle name="표준 6 2 2 2 6 3 13" xfId="44376"/>
    <cellStyle name="표준 6 2 2 2 6 3 14" xfId="48247"/>
    <cellStyle name="표준 6 2 2 2 6 3 15" xfId="52118"/>
    <cellStyle name="표준 6 2 2 2 6 3 2" xfId="3202"/>
    <cellStyle name="표준 6 2 2 2 6 3 2 10" xfId="38329"/>
    <cellStyle name="표준 6 2 2 2 6 3 2 11" xfId="42441"/>
    <cellStyle name="표준 6 2 2 2 6 3 2 12" xfId="46312"/>
    <cellStyle name="표준 6 2 2 2 6 3 2 13" xfId="50183"/>
    <cellStyle name="표준 6 2 2 2 6 3 2 14" xfId="54054"/>
    <cellStyle name="표준 6 2 2 2 6 3 2 2" xfId="7361"/>
    <cellStyle name="표준 6 2 2 2 6 3 2 3" xfId="11232"/>
    <cellStyle name="표준 6 2 2 2 6 3 2 4" xfId="15103"/>
    <cellStyle name="표준 6 2 2 2 6 3 2 5" xfId="18974"/>
    <cellStyle name="표준 6 2 2 2 6 3 2 6" xfId="22845"/>
    <cellStyle name="표준 6 2 2 2 6 3 2 7" xfId="26716"/>
    <cellStyle name="표준 6 2 2 2 6 3 2 8" xfId="30587"/>
    <cellStyle name="표준 6 2 2 2 6 3 2 9" xfId="34458"/>
    <cellStyle name="표준 6 2 2 2 6 3 3" xfId="5425"/>
    <cellStyle name="표준 6 2 2 2 6 3 4" xfId="9296"/>
    <cellStyle name="표준 6 2 2 2 6 3 5" xfId="13167"/>
    <cellStyle name="표준 6 2 2 2 6 3 6" xfId="17038"/>
    <cellStyle name="표준 6 2 2 2 6 3 7" xfId="20909"/>
    <cellStyle name="표준 6 2 2 2 6 3 8" xfId="24780"/>
    <cellStyle name="표준 6 2 2 2 6 3 9" xfId="28651"/>
    <cellStyle name="표준 6 2 2 2 6 4" xfId="2234"/>
    <cellStyle name="표준 6 2 2 2 6 4 10" xfId="37361"/>
    <cellStyle name="표준 6 2 2 2 6 4 11" xfId="41473"/>
    <cellStyle name="표준 6 2 2 2 6 4 12" xfId="45344"/>
    <cellStyle name="표준 6 2 2 2 6 4 13" xfId="49215"/>
    <cellStyle name="표준 6 2 2 2 6 4 14" xfId="53086"/>
    <cellStyle name="표준 6 2 2 2 6 4 2" xfId="6393"/>
    <cellStyle name="표준 6 2 2 2 6 4 3" xfId="10264"/>
    <cellStyle name="표준 6 2 2 2 6 4 4" xfId="14135"/>
    <cellStyle name="표준 6 2 2 2 6 4 5" xfId="18006"/>
    <cellStyle name="표준 6 2 2 2 6 4 6" xfId="21877"/>
    <cellStyle name="표준 6 2 2 2 6 4 7" xfId="25748"/>
    <cellStyle name="표준 6 2 2 2 6 4 8" xfId="29619"/>
    <cellStyle name="표준 6 2 2 2 6 4 9" xfId="33490"/>
    <cellStyle name="표준 6 2 2 2 6 5" xfId="4457"/>
    <cellStyle name="표준 6 2 2 2 6 6" xfId="8328"/>
    <cellStyle name="표준 6 2 2 2 6 7" xfId="12199"/>
    <cellStyle name="표준 6 2 2 2 6 8" xfId="16070"/>
    <cellStyle name="표준 6 2 2 2 6 9" xfId="19941"/>
    <cellStyle name="표준 6 2 2 2 7" xfId="531"/>
    <cellStyle name="표준 6 2 2 2 7 10" xfId="27925"/>
    <cellStyle name="표준 6 2 2 2 7 11" xfId="31796"/>
    <cellStyle name="표준 6 2 2 2 7 12" xfId="35667"/>
    <cellStyle name="표준 6 2 2 2 7 13" xfId="39779"/>
    <cellStyle name="표준 6 2 2 2 7 14" xfId="43650"/>
    <cellStyle name="표준 6 2 2 2 7 15" xfId="47521"/>
    <cellStyle name="표준 6 2 2 2 7 16" xfId="51392"/>
    <cellStyle name="표준 6 2 2 2 7 2" xfId="1505"/>
    <cellStyle name="표준 6 2 2 2 7 2 10" xfId="32764"/>
    <cellStyle name="표준 6 2 2 2 7 2 11" xfId="36635"/>
    <cellStyle name="표준 6 2 2 2 7 2 12" xfId="40747"/>
    <cellStyle name="표준 6 2 2 2 7 2 13" xfId="44618"/>
    <cellStyle name="표준 6 2 2 2 7 2 14" xfId="48489"/>
    <cellStyle name="표준 6 2 2 2 7 2 15" xfId="52360"/>
    <cellStyle name="표준 6 2 2 2 7 2 2" xfId="3444"/>
    <cellStyle name="표준 6 2 2 2 7 2 2 10" xfId="38571"/>
    <cellStyle name="표준 6 2 2 2 7 2 2 11" xfId="42683"/>
    <cellStyle name="표준 6 2 2 2 7 2 2 12" xfId="46554"/>
    <cellStyle name="표준 6 2 2 2 7 2 2 13" xfId="50425"/>
    <cellStyle name="표준 6 2 2 2 7 2 2 14" xfId="54296"/>
    <cellStyle name="표준 6 2 2 2 7 2 2 2" xfId="7603"/>
    <cellStyle name="표준 6 2 2 2 7 2 2 3" xfId="11474"/>
    <cellStyle name="표준 6 2 2 2 7 2 2 4" xfId="15345"/>
    <cellStyle name="표준 6 2 2 2 7 2 2 5" xfId="19216"/>
    <cellStyle name="표준 6 2 2 2 7 2 2 6" xfId="23087"/>
    <cellStyle name="표준 6 2 2 2 7 2 2 7" xfId="26958"/>
    <cellStyle name="표준 6 2 2 2 7 2 2 8" xfId="30829"/>
    <cellStyle name="표준 6 2 2 2 7 2 2 9" xfId="34700"/>
    <cellStyle name="표준 6 2 2 2 7 2 3" xfId="5667"/>
    <cellStyle name="표준 6 2 2 2 7 2 4" xfId="9538"/>
    <cellStyle name="표준 6 2 2 2 7 2 5" xfId="13409"/>
    <cellStyle name="표준 6 2 2 2 7 2 6" xfId="17280"/>
    <cellStyle name="표준 6 2 2 2 7 2 7" xfId="21151"/>
    <cellStyle name="표준 6 2 2 2 7 2 8" xfId="25022"/>
    <cellStyle name="표준 6 2 2 2 7 2 9" xfId="28893"/>
    <cellStyle name="표준 6 2 2 2 7 3" xfId="2476"/>
    <cellStyle name="표준 6 2 2 2 7 3 10" xfId="37603"/>
    <cellStyle name="표준 6 2 2 2 7 3 11" xfId="41715"/>
    <cellStyle name="표준 6 2 2 2 7 3 12" xfId="45586"/>
    <cellStyle name="표준 6 2 2 2 7 3 13" xfId="49457"/>
    <cellStyle name="표준 6 2 2 2 7 3 14" xfId="53328"/>
    <cellStyle name="표준 6 2 2 2 7 3 2" xfId="6635"/>
    <cellStyle name="표준 6 2 2 2 7 3 3" xfId="10506"/>
    <cellStyle name="표준 6 2 2 2 7 3 4" xfId="14377"/>
    <cellStyle name="표준 6 2 2 2 7 3 5" xfId="18248"/>
    <cellStyle name="표준 6 2 2 2 7 3 6" xfId="22119"/>
    <cellStyle name="표준 6 2 2 2 7 3 7" xfId="25990"/>
    <cellStyle name="표준 6 2 2 2 7 3 8" xfId="29861"/>
    <cellStyle name="표준 6 2 2 2 7 3 9" xfId="33732"/>
    <cellStyle name="표준 6 2 2 2 7 4" xfId="4699"/>
    <cellStyle name="표준 6 2 2 2 7 5" xfId="8570"/>
    <cellStyle name="표준 6 2 2 2 7 6" xfId="12441"/>
    <cellStyle name="표준 6 2 2 2 7 7" xfId="16312"/>
    <cellStyle name="표준 6 2 2 2 7 8" xfId="20183"/>
    <cellStyle name="표준 6 2 2 2 7 9" xfId="24054"/>
    <cellStyle name="표준 6 2 2 2 8" xfId="1021"/>
    <cellStyle name="표준 6 2 2 2 8 10" xfId="32280"/>
    <cellStyle name="표준 6 2 2 2 8 11" xfId="36151"/>
    <cellStyle name="표준 6 2 2 2 8 12" xfId="40263"/>
    <cellStyle name="표준 6 2 2 2 8 13" xfId="44134"/>
    <cellStyle name="표준 6 2 2 2 8 14" xfId="48005"/>
    <cellStyle name="표준 6 2 2 2 8 15" xfId="51876"/>
    <cellStyle name="표준 6 2 2 2 8 2" xfId="2960"/>
    <cellStyle name="표준 6 2 2 2 8 2 10" xfId="38087"/>
    <cellStyle name="표준 6 2 2 2 8 2 11" xfId="42199"/>
    <cellStyle name="표준 6 2 2 2 8 2 12" xfId="46070"/>
    <cellStyle name="표준 6 2 2 2 8 2 13" xfId="49941"/>
    <cellStyle name="표준 6 2 2 2 8 2 14" xfId="53812"/>
    <cellStyle name="표준 6 2 2 2 8 2 2" xfId="7119"/>
    <cellStyle name="표준 6 2 2 2 8 2 3" xfId="10990"/>
    <cellStyle name="표준 6 2 2 2 8 2 4" xfId="14861"/>
    <cellStyle name="표준 6 2 2 2 8 2 5" xfId="18732"/>
    <cellStyle name="표준 6 2 2 2 8 2 6" xfId="22603"/>
    <cellStyle name="표준 6 2 2 2 8 2 7" xfId="26474"/>
    <cellStyle name="표준 6 2 2 2 8 2 8" xfId="30345"/>
    <cellStyle name="표준 6 2 2 2 8 2 9" xfId="34216"/>
    <cellStyle name="표준 6 2 2 2 8 3" xfId="5183"/>
    <cellStyle name="표준 6 2 2 2 8 4" xfId="9054"/>
    <cellStyle name="표준 6 2 2 2 8 5" xfId="12925"/>
    <cellStyle name="표준 6 2 2 2 8 6" xfId="16796"/>
    <cellStyle name="표준 6 2 2 2 8 7" xfId="20667"/>
    <cellStyle name="표준 6 2 2 2 8 8" xfId="24538"/>
    <cellStyle name="표준 6 2 2 2 8 9" xfId="28409"/>
    <cellStyle name="표준 6 2 2 2 9" xfId="1992"/>
    <cellStyle name="표준 6 2 2 2 9 10" xfId="37119"/>
    <cellStyle name="표준 6 2 2 2 9 11" xfId="41231"/>
    <cellStyle name="표준 6 2 2 2 9 12" xfId="45102"/>
    <cellStyle name="표준 6 2 2 2 9 13" xfId="48973"/>
    <cellStyle name="표준 6 2 2 2 9 14" xfId="52844"/>
    <cellStyle name="표준 6 2 2 2 9 2" xfId="6151"/>
    <cellStyle name="표준 6 2 2 2 9 3" xfId="10022"/>
    <cellStyle name="표준 6 2 2 2 9 4" xfId="13893"/>
    <cellStyle name="표준 6 2 2 2 9 5" xfId="17764"/>
    <cellStyle name="표준 6 2 2 2 9 6" xfId="21635"/>
    <cellStyle name="표준 6 2 2 2 9 7" xfId="25506"/>
    <cellStyle name="표준 6 2 2 2 9 8" xfId="29377"/>
    <cellStyle name="표준 6 2 2 2 9 9" xfId="33248"/>
    <cellStyle name="표준 6 2 2 20" xfId="35176"/>
    <cellStyle name="표준 6 2 2 21" xfId="39047"/>
    <cellStyle name="표준 6 2 2 22" xfId="39288"/>
    <cellStyle name="표준 6 2 2 23" xfId="43159"/>
    <cellStyle name="표준 6 2 2 24" xfId="47030"/>
    <cellStyle name="표준 6 2 2 25" xfId="50901"/>
    <cellStyle name="표준 6 2 2 3" xfId="41"/>
    <cellStyle name="표준 6 2 2 3 10" xfId="4224"/>
    <cellStyle name="표준 6 2 2 3 11" xfId="8095"/>
    <cellStyle name="표준 6 2 2 3 12" xfId="11966"/>
    <cellStyle name="표준 6 2 2 3 13" xfId="15837"/>
    <cellStyle name="표준 6 2 2 3 14" xfId="19708"/>
    <cellStyle name="표준 6 2 2 3 15" xfId="23579"/>
    <cellStyle name="표준 6 2 2 3 16" xfId="27450"/>
    <cellStyle name="표준 6 2 2 3 17" xfId="31321"/>
    <cellStyle name="표준 6 2 2 3 18" xfId="35192"/>
    <cellStyle name="표준 6 2 2 3 19" xfId="39063"/>
    <cellStyle name="표준 6 2 2 3 2" xfId="64"/>
    <cellStyle name="표준 6 2 2 3 2 10" xfId="8118"/>
    <cellStyle name="표준 6 2 2 3 2 11" xfId="11989"/>
    <cellStyle name="표준 6 2 2 3 2 12" xfId="15860"/>
    <cellStyle name="표준 6 2 2 3 2 13" xfId="19731"/>
    <cellStyle name="표준 6 2 2 3 2 14" xfId="23602"/>
    <cellStyle name="표준 6 2 2 3 2 15" xfId="27473"/>
    <cellStyle name="표준 6 2 2 3 2 16" xfId="31344"/>
    <cellStyle name="표준 6 2 2 3 2 17" xfId="35215"/>
    <cellStyle name="표준 6 2 2 3 2 18" xfId="39086"/>
    <cellStyle name="표준 6 2 2 3 2 19" xfId="39327"/>
    <cellStyle name="표준 6 2 2 3 2 2" xfId="118"/>
    <cellStyle name="표준 6 2 2 3 2 2 10" xfId="15907"/>
    <cellStyle name="표준 6 2 2 3 2 2 11" xfId="19778"/>
    <cellStyle name="표준 6 2 2 3 2 2 12" xfId="23649"/>
    <cellStyle name="표준 6 2 2 3 2 2 13" xfId="27520"/>
    <cellStyle name="표준 6 2 2 3 2 2 14" xfId="31391"/>
    <cellStyle name="표준 6 2 2 3 2 2 15" xfId="35262"/>
    <cellStyle name="표준 6 2 2 3 2 2 16" xfId="39133"/>
    <cellStyle name="표준 6 2 2 3 2 2 17" xfId="39374"/>
    <cellStyle name="표준 6 2 2 3 2 2 18" xfId="43245"/>
    <cellStyle name="표준 6 2 2 3 2 2 19" xfId="47116"/>
    <cellStyle name="표준 6 2 2 3 2 2 2" xfId="217"/>
    <cellStyle name="표준 6 2 2 3 2 2 2 10" xfId="19875"/>
    <cellStyle name="표준 6 2 2 3 2 2 2 11" xfId="23746"/>
    <cellStyle name="표준 6 2 2 3 2 2 2 12" xfId="27617"/>
    <cellStyle name="표준 6 2 2 3 2 2 2 13" xfId="31488"/>
    <cellStyle name="표준 6 2 2 3 2 2 2 14" xfId="35359"/>
    <cellStyle name="표준 6 2 2 3 2 2 2 15" xfId="39230"/>
    <cellStyle name="표준 6 2 2 3 2 2 2 16" xfId="39471"/>
    <cellStyle name="표준 6 2 2 3 2 2 2 17" xfId="43342"/>
    <cellStyle name="표준 6 2 2 3 2 2 2 18" xfId="47213"/>
    <cellStyle name="표준 6 2 2 3 2 2 2 19" xfId="51084"/>
    <cellStyle name="표준 6 2 2 3 2 2 2 2" xfId="462"/>
    <cellStyle name="표준 6 2 2 3 2 2 2 2 10" xfId="23988"/>
    <cellStyle name="표준 6 2 2 3 2 2 2 2 11" xfId="27859"/>
    <cellStyle name="표준 6 2 2 3 2 2 2 2 12" xfId="31730"/>
    <cellStyle name="표준 6 2 2 3 2 2 2 2 13" xfId="35601"/>
    <cellStyle name="표준 6 2 2 3 2 2 2 2 14" xfId="39713"/>
    <cellStyle name="표준 6 2 2 3 2 2 2 2 15" xfId="43584"/>
    <cellStyle name="표준 6 2 2 3 2 2 2 2 16" xfId="47455"/>
    <cellStyle name="표준 6 2 2 3 2 2 2 2 17" xfId="51326"/>
    <cellStyle name="표준 6 2 2 3 2 2 2 2 2" xfId="949"/>
    <cellStyle name="표준 6 2 2 3 2 2 2 2 2 10" xfId="28343"/>
    <cellStyle name="표준 6 2 2 3 2 2 2 2 2 11" xfId="32214"/>
    <cellStyle name="표준 6 2 2 3 2 2 2 2 2 12" xfId="36085"/>
    <cellStyle name="표준 6 2 2 3 2 2 2 2 2 13" xfId="40197"/>
    <cellStyle name="표준 6 2 2 3 2 2 2 2 2 14" xfId="44068"/>
    <cellStyle name="표준 6 2 2 3 2 2 2 2 2 15" xfId="47939"/>
    <cellStyle name="표준 6 2 2 3 2 2 2 2 2 16" xfId="51810"/>
    <cellStyle name="표준 6 2 2 3 2 2 2 2 2 2" xfId="1923"/>
    <cellStyle name="표준 6 2 2 3 2 2 2 2 2 2 10" xfId="33182"/>
    <cellStyle name="표준 6 2 2 3 2 2 2 2 2 2 11" xfId="37053"/>
    <cellStyle name="표준 6 2 2 3 2 2 2 2 2 2 12" xfId="41165"/>
    <cellStyle name="표준 6 2 2 3 2 2 2 2 2 2 13" xfId="45036"/>
    <cellStyle name="표준 6 2 2 3 2 2 2 2 2 2 14" xfId="48907"/>
    <cellStyle name="표준 6 2 2 3 2 2 2 2 2 2 15" xfId="52778"/>
    <cellStyle name="표준 6 2 2 3 2 2 2 2 2 2 2" xfId="3862"/>
    <cellStyle name="표준 6 2 2 3 2 2 2 2 2 2 2 10" xfId="38989"/>
    <cellStyle name="표준 6 2 2 3 2 2 2 2 2 2 2 11" xfId="43101"/>
    <cellStyle name="표준 6 2 2 3 2 2 2 2 2 2 2 12" xfId="46972"/>
    <cellStyle name="표준 6 2 2 3 2 2 2 2 2 2 2 13" xfId="50843"/>
    <cellStyle name="표준 6 2 2 3 2 2 2 2 2 2 2 14" xfId="54714"/>
    <cellStyle name="표준 6 2 2 3 2 2 2 2 2 2 2 2" xfId="8021"/>
    <cellStyle name="표준 6 2 2 3 2 2 2 2 2 2 2 3" xfId="11892"/>
    <cellStyle name="표준 6 2 2 3 2 2 2 2 2 2 2 4" xfId="15763"/>
    <cellStyle name="표준 6 2 2 3 2 2 2 2 2 2 2 5" xfId="19634"/>
    <cellStyle name="표준 6 2 2 3 2 2 2 2 2 2 2 6" xfId="23505"/>
    <cellStyle name="표준 6 2 2 3 2 2 2 2 2 2 2 7" xfId="27376"/>
    <cellStyle name="표준 6 2 2 3 2 2 2 2 2 2 2 8" xfId="31247"/>
    <cellStyle name="표준 6 2 2 3 2 2 2 2 2 2 2 9" xfId="35118"/>
    <cellStyle name="표준 6 2 2 3 2 2 2 2 2 2 3" xfId="6085"/>
    <cellStyle name="표준 6 2 2 3 2 2 2 2 2 2 4" xfId="9956"/>
    <cellStyle name="표준 6 2 2 3 2 2 2 2 2 2 5" xfId="13827"/>
    <cellStyle name="표준 6 2 2 3 2 2 2 2 2 2 6" xfId="17698"/>
    <cellStyle name="표준 6 2 2 3 2 2 2 2 2 2 7" xfId="21569"/>
    <cellStyle name="표준 6 2 2 3 2 2 2 2 2 2 8" xfId="25440"/>
    <cellStyle name="표준 6 2 2 3 2 2 2 2 2 2 9" xfId="29311"/>
    <cellStyle name="표준 6 2 2 3 2 2 2 2 2 3" xfId="2894"/>
    <cellStyle name="표준 6 2 2 3 2 2 2 2 2 3 10" xfId="38021"/>
    <cellStyle name="표준 6 2 2 3 2 2 2 2 2 3 11" xfId="42133"/>
    <cellStyle name="표준 6 2 2 3 2 2 2 2 2 3 12" xfId="46004"/>
    <cellStyle name="표준 6 2 2 3 2 2 2 2 2 3 13" xfId="49875"/>
    <cellStyle name="표준 6 2 2 3 2 2 2 2 2 3 14" xfId="53746"/>
    <cellStyle name="표준 6 2 2 3 2 2 2 2 2 3 2" xfId="7053"/>
    <cellStyle name="표준 6 2 2 3 2 2 2 2 2 3 3" xfId="10924"/>
    <cellStyle name="표준 6 2 2 3 2 2 2 2 2 3 4" xfId="14795"/>
    <cellStyle name="표준 6 2 2 3 2 2 2 2 2 3 5" xfId="18666"/>
    <cellStyle name="표준 6 2 2 3 2 2 2 2 2 3 6" xfId="22537"/>
    <cellStyle name="표준 6 2 2 3 2 2 2 2 2 3 7" xfId="26408"/>
    <cellStyle name="표준 6 2 2 3 2 2 2 2 2 3 8" xfId="30279"/>
    <cellStyle name="표준 6 2 2 3 2 2 2 2 2 3 9" xfId="34150"/>
    <cellStyle name="표준 6 2 2 3 2 2 2 2 2 4" xfId="5117"/>
    <cellStyle name="표준 6 2 2 3 2 2 2 2 2 5" xfId="8988"/>
    <cellStyle name="표준 6 2 2 3 2 2 2 2 2 6" xfId="12859"/>
    <cellStyle name="표준 6 2 2 3 2 2 2 2 2 7" xfId="16730"/>
    <cellStyle name="표준 6 2 2 3 2 2 2 2 2 8" xfId="20601"/>
    <cellStyle name="표준 6 2 2 3 2 2 2 2 2 9" xfId="24472"/>
    <cellStyle name="표준 6 2 2 3 2 2 2 2 3" xfId="1439"/>
    <cellStyle name="표준 6 2 2 3 2 2 2 2 3 10" xfId="32698"/>
    <cellStyle name="표준 6 2 2 3 2 2 2 2 3 11" xfId="36569"/>
    <cellStyle name="표준 6 2 2 3 2 2 2 2 3 12" xfId="40681"/>
    <cellStyle name="표준 6 2 2 3 2 2 2 2 3 13" xfId="44552"/>
    <cellStyle name="표준 6 2 2 3 2 2 2 2 3 14" xfId="48423"/>
    <cellStyle name="표준 6 2 2 3 2 2 2 2 3 15" xfId="52294"/>
    <cellStyle name="표준 6 2 2 3 2 2 2 2 3 2" xfId="3378"/>
    <cellStyle name="표준 6 2 2 3 2 2 2 2 3 2 10" xfId="38505"/>
    <cellStyle name="표준 6 2 2 3 2 2 2 2 3 2 11" xfId="42617"/>
    <cellStyle name="표준 6 2 2 3 2 2 2 2 3 2 12" xfId="46488"/>
    <cellStyle name="표준 6 2 2 3 2 2 2 2 3 2 13" xfId="50359"/>
    <cellStyle name="표준 6 2 2 3 2 2 2 2 3 2 14" xfId="54230"/>
    <cellStyle name="표준 6 2 2 3 2 2 2 2 3 2 2" xfId="7537"/>
    <cellStyle name="표준 6 2 2 3 2 2 2 2 3 2 3" xfId="11408"/>
    <cellStyle name="표준 6 2 2 3 2 2 2 2 3 2 4" xfId="15279"/>
    <cellStyle name="표준 6 2 2 3 2 2 2 2 3 2 5" xfId="19150"/>
    <cellStyle name="표준 6 2 2 3 2 2 2 2 3 2 6" xfId="23021"/>
    <cellStyle name="표준 6 2 2 3 2 2 2 2 3 2 7" xfId="26892"/>
    <cellStyle name="표준 6 2 2 3 2 2 2 2 3 2 8" xfId="30763"/>
    <cellStyle name="표준 6 2 2 3 2 2 2 2 3 2 9" xfId="34634"/>
    <cellStyle name="표준 6 2 2 3 2 2 2 2 3 3" xfId="5601"/>
    <cellStyle name="표준 6 2 2 3 2 2 2 2 3 4" xfId="9472"/>
    <cellStyle name="표준 6 2 2 3 2 2 2 2 3 5" xfId="13343"/>
    <cellStyle name="표준 6 2 2 3 2 2 2 2 3 6" xfId="17214"/>
    <cellStyle name="표준 6 2 2 3 2 2 2 2 3 7" xfId="21085"/>
    <cellStyle name="표준 6 2 2 3 2 2 2 2 3 8" xfId="24956"/>
    <cellStyle name="표준 6 2 2 3 2 2 2 2 3 9" xfId="28827"/>
    <cellStyle name="표준 6 2 2 3 2 2 2 2 4" xfId="2410"/>
    <cellStyle name="표준 6 2 2 3 2 2 2 2 4 10" xfId="37537"/>
    <cellStyle name="표준 6 2 2 3 2 2 2 2 4 11" xfId="41649"/>
    <cellStyle name="표준 6 2 2 3 2 2 2 2 4 12" xfId="45520"/>
    <cellStyle name="표준 6 2 2 3 2 2 2 2 4 13" xfId="49391"/>
    <cellStyle name="표준 6 2 2 3 2 2 2 2 4 14" xfId="53262"/>
    <cellStyle name="표준 6 2 2 3 2 2 2 2 4 2" xfId="6569"/>
    <cellStyle name="표준 6 2 2 3 2 2 2 2 4 3" xfId="10440"/>
    <cellStyle name="표준 6 2 2 3 2 2 2 2 4 4" xfId="14311"/>
    <cellStyle name="표준 6 2 2 3 2 2 2 2 4 5" xfId="18182"/>
    <cellStyle name="표준 6 2 2 3 2 2 2 2 4 6" xfId="22053"/>
    <cellStyle name="표준 6 2 2 3 2 2 2 2 4 7" xfId="25924"/>
    <cellStyle name="표준 6 2 2 3 2 2 2 2 4 8" xfId="29795"/>
    <cellStyle name="표준 6 2 2 3 2 2 2 2 4 9" xfId="33666"/>
    <cellStyle name="표준 6 2 2 3 2 2 2 2 5" xfId="4633"/>
    <cellStyle name="표준 6 2 2 3 2 2 2 2 6" xfId="8504"/>
    <cellStyle name="표준 6 2 2 3 2 2 2 2 7" xfId="12375"/>
    <cellStyle name="표준 6 2 2 3 2 2 2 2 8" xfId="16246"/>
    <cellStyle name="표준 6 2 2 3 2 2 2 2 9" xfId="20117"/>
    <cellStyle name="표준 6 2 2 3 2 2 2 3" xfId="707"/>
    <cellStyle name="표준 6 2 2 3 2 2 2 3 10" xfId="28101"/>
    <cellStyle name="표준 6 2 2 3 2 2 2 3 11" xfId="31972"/>
    <cellStyle name="표준 6 2 2 3 2 2 2 3 12" xfId="35843"/>
    <cellStyle name="표준 6 2 2 3 2 2 2 3 13" xfId="39955"/>
    <cellStyle name="표준 6 2 2 3 2 2 2 3 14" xfId="43826"/>
    <cellStyle name="표준 6 2 2 3 2 2 2 3 15" xfId="47697"/>
    <cellStyle name="표준 6 2 2 3 2 2 2 3 16" xfId="51568"/>
    <cellStyle name="표준 6 2 2 3 2 2 2 3 2" xfId="1681"/>
    <cellStyle name="표준 6 2 2 3 2 2 2 3 2 10" xfId="32940"/>
    <cellStyle name="표준 6 2 2 3 2 2 2 3 2 11" xfId="36811"/>
    <cellStyle name="표준 6 2 2 3 2 2 2 3 2 12" xfId="40923"/>
    <cellStyle name="표준 6 2 2 3 2 2 2 3 2 13" xfId="44794"/>
    <cellStyle name="표준 6 2 2 3 2 2 2 3 2 14" xfId="48665"/>
    <cellStyle name="표준 6 2 2 3 2 2 2 3 2 15" xfId="52536"/>
    <cellStyle name="표준 6 2 2 3 2 2 2 3 2 2" xfId="3620"/>
    <cellStyle name="표준 6 2 2 3 2 2 2 3 2 2 10" xfId="38747"/>
    <cellStyle name="표준 6 2 2 3 2 2 2 3 2 2 11" xfId="42859"/>
    <cellStyle name="표준 6 2 2 3 2 2 2 3 2 2 12" xfId="46730"/>
    <cellStyle name="표준 6 2 2 3 2 2 2 3 2 2 13" xfId="50601"/>
    <cellStyle name="표준 6 2 2 3 2 2 2 3 2 2 14" xfId="54472"/>
    <cellStyle name="표준 6 2 2 3 2 2 2 3 2 2 2" xfId="7779"/>
    <cellStyle name="표준 6 2 2 3 2 2 2 3 2 2 3" xfId="11650"/>
    <cellStyle name="표준 6 2 2 3 2 2 2 3 2 2 4" xfId="15521"/>
    <cellStyle name="표준 6 2 2 3 2 2 2 3 2 2 5" xfId="19392"/>
    <cellStyle name="표준 6 2 2 3 2 2 2 3 2 2 6" xfId="23263"/>
    <cellStyle name="표준 6 2 2 3 2 2 2 3 2 2 7" xfId="27134"/>
    <cellStyle name="표준 6 2 2 3 2 2 2 3 2 2 8" xfId="31005"/>
    <cellStyle name="표준 6 2 2 3 2 2 2 3 2 2 9" xfId="34876"/>
    <cellStyle name="표준 6 2 2 3 2 2 2 3 2 3" xfId="5843"/>
    <cellStyle name="표준 6 2 2 3 2 2 2 3 2 4" xfId="9714"/>
    <cellStyle name="표준 6 2 2 3 2 2 2 3 2 5" xfId="13585"/>
    <cellStyle name="표준 6 2 2 3 2 2 2 3 2 6" xfId="17456"/>
    <cellStyle name="표준 6 2 2 3 2 2 2 3 2 7" xfId="21327"/>
    <cellStyle name="표준 6 2 2 3 2 2 2 3 2 8" xfId="25198"/>
    <cellStyle name="표준 6 2 2 3 2 2 2 3 2 9" xfId="29069"/>
    <cellStyle name="표준 6 2 2 3 2 2 2 3 3" xfId="2652"/>
    <cellStyle name="표준 6 2 2 3 2 2 2 3 3 10" xfId="37779"/>
    <cellStyle name="표준 6 2 2 3 2 2 2 3 3 11" xfId="41891"/>
    <cellStyle name="표준 6 2 2 3 2 2 2 3 3 12" xfId="45762"/>
    <cellStyle name="표준 6 2 2 3 2 2 2 3 3 13" xfId="49633"/>
    <cellStyle name="표준 6 2 2 3 2 2 2 3 3 14" xfId="53504"/>
    <cellStyle name="표준 6 2 2 3 2 2 2 3 3 2" xfId="6811"/>
    <cellStyle name="표준 6 2 2 3 2 2 2 3 3 3" xfId="10682"/>
    <cellStyle name="표준 6 2 2 3 2 2 2 3 3 4" xfId="14553"/>
    <cellStyle name="표준 6 2 2 3 2 2 2 3 3 5" xfId="18424"/>
    <cellStyle name="표준 6 2 2 3 2 2 2 3 3 6" xfId="22295"/>
    <cellStyle name="표준 6 2 2 3 2 2 2 3 3 7" xfId="26166"/>
    <cellStyle name="표준 6 2 2 3 2 2 2 3 3 8" xfId="30037"/>
    <cellStyle name="표준 6 2 2 3 2 2 2 3 3 9" xfId="33908"/>
    <cellStyle name="표준 6 2 2 3 2 2 2 3 4" xfId="4875"/>
    <cellStyle name="표준 6 2 2 3 2 2 2 3 5" xfId="8746"/>
    <cellStyle name="표준 6 2 2 3 2 2 2 3 6" xfId="12617"/>
    <cellStyle name="표준 6 2 2 3 2 2 2 3 7" xfId="16488"/>
    <cellStyle name="표준 6 2 2 3 2 2 2 3 8" xfId="20359"/>
    <cellStyle name="표준 6 2 2 3 2 2 2 3 9" xfId="24230"/>
    <cellStyle name="표준 6 2 2 3 2 2 2 4" xfId="1197"/>
    <cellStyle name="표준 6 2 2 3 2 2 2 4 10" xfId="32456"/>
    <cellStyle name="표준 6 2 2 3 2 2 2 4 11" xfId="36327"/>
    <cellStyle name="표준 6 2 2 3 2 2 2 4 12" xfId="40439"/>
    <cellStyle name="표준 6 2 2 3 2 2 2 4 13" xfId="44310"/>
    <cellStyle name="표준 6 2 2 3 2 2 2 4 14" xfId="48181"/>
    <cellStyle name="표준 6 2 2 3 2 2 2 4 15" xfId="52052"/>
    <cellStyle name="표준 6 2 2 3 2 2 2 4 2" xfId="3136"/>
    <cellStyle name="표준 6 2 2 3 2 2 2 4 2 10" xfId="38263"/>
    <cellStyle name="표준 6 2 2 3 2 2 2 4 2 11" xfId="42375"/>
    <cellStyle name="표준 6 2 2 3 2 2 2 4 2 12" xfId="46246"/>
    <cellStyle name="표준 6 2 2 3 2 2 2 4 2 13" xfId="50117"/>
    <cellStyle name="표준 6 2 2 3 2 2 2 4 2 14" xfId="53988"/>
    <cellStyle name="표준 6 2 2 3 2 2 2 4 2 2" xfId="7295"/>
    <cellStyle name="표준 6 2 2 3 2 2 2 4 2 3" xfId="11166"/>
    <cellStyle name="표준 6 2 2 3 2 2 2 4 2 4" xfId="15037"/>
    <cellStyle name="표준 6 2 2 3 2 2 2 4 2 5" xfId="18908"/>
    <cellStyle name="표준 6 2 2 3 2 2 2 4 2 6" xfId="22779"/>
    <cellStyle name="표준 6 2 2 3 2 2 2 4 2 7" xfId="26650"/>
    <cellStyle name="표준 6 2 2 3 2 2 2 4 2 8" xfId="30521"/>
    <cellStyle name="표준 6 2 2 3 2 2 2 4 2 9" xfId="34392"/>
    <cellStyle name="표준 6 2 2 3 2 2 2 4 3" xfId="5359"/>
    <cellStyle name="표준 6 2 2 3 2 2 2 4 4" xfId="9230"/>
    <cellStyle name="표준 6 2 2 3 2 2 2 4 5" xfId="13101"/>
    <cellStyle name="표준 6 2 2 3 2 2 2 4 6" xfId="16972"/>
    <cellStyle name="표준 6 2 2 3 2 2 2 4 7" xfId="20843"/>
    <cellStyle name="표준 6 2 2 3 2 2 2 4 8" xfId="24714"/>
    <cellStyle name="표준 6 2 2 3 2 2 2 4 9" xfId="28585"/>
    <cellStyle name="표준 6 2 2 3 2 2 2 5" xfId="2168"/>
    <cellStyle name="표준 6 2 2 3 2 2 2 5 10" xfId="37295"/>
    <cellStyle name="표준 6 2 2 3 2 2 2 5 11" xfId="41407"/>
    <cellStyle name="표준 6 2 2 3 2 2 2 5 12" xfId="45278"/>
    <cellStyle name="표준 6 2 2 3 2 2 2 5 13" xfId="49149"/>
    <cellStyle name="표준 6 2 2 3 2 2 2 5 14" xfId="53020"/>
    <cellStyle name="표준 6 2 2 3 2 2 2 5 2" xfId="6327"/>
    <cellStyle name="표준 6 2 2 3 2 2 2 5 3" xfId="10198"/>
    <cellStyle name="표준 6 2 2 3 2 2 2 5 4" xfId="14069"/>
    <cellStyle name="표준 6 2 2 3 2 2 2 5 5" xfId="17940"/>
    <cellStyle name="표준 6 2 2 3 2 2 2 5 6" xfId="21811"/>
    <cellStyle name="표준 6 2 2 3 2 2 2 5 7" xfId="25682"/>
    <cellStyle name="표준 6 2 2 3 2 2 2 5 8" xfId="29553"/>
    <cellStyle name="표준 6 2 2 3 2 2 2 5 9" xfId="33424"/>
    <cellStyle name="표준 6 2 2 3 2 2 2 6" xfId="4391"/>
    <cellStyle name="표준 6 2 2 3 2 2 2 7" xfId="8262"/>
    <cellStyle name="표준 6 2 2 3 2 2 2 8" xfId="12133"/>
    <cellStyle name="표준 6 2 2 3 2 2 2 9" xfId="16004"/>
    <cellStyle name="표준 6 2 2 3 2 2 20" xfId="50987"/>
    <cellStyle name="표준 6 2 2 3 2 2 3" xfId="365"/>
    <cellStyle name="표준 6 2 2 3 2 2 3 10" xfId="23891"/>
    <cellStyle name="표준 6 2 2 3 2 2 3 11" xfId="27762"/>
    <cellStyle name="표준 6 2 2 3 2 2 3 12" xfId="31633"/>
    <cellStyle name="표준 6 2 2 3 2 2 3 13" xfId="35504"/>
    <cellStyle name="표준 6 2 2 3 2 2 3 14" xfId="39616"/>
    <cellStyle name="표준 6 2 2 3 2 2 3 15" xfId="43487"/>
    <cellStyle name="표준 6 2 2 3 2 2 3 16" xfId="47358"/>
    <cellStyle name="표준 6 2 2 3 2 2 3 17" xfId="51229"/>
    <cellStyle name="표준 6 2 2 3 2 2 3 2" xfId="852"/>
    <cellStyle name="표준 6 2 2 3 2 2 3 2 10" xfId="28246"/>
    <cellStyle name="표준 6 2 2 3 2 2 3 2 11" xfId="32117"/>
    <cellStyle name="표준 6 2 2 3 2 2 3 2 12" xfId="35988"/>
    <cellStyle name="표준 6 2 2 3 2 2 3 2 13" xfId="40100"/>
    <cellStyle name="표준 6 2 2 3 2 2 3 2 14" xfId="43971"/>
    <cellStyle name="표준 6 2 2 3 2 2 3 2 15" xfId="47842"/>
    <cellStyle name="표준 6 2 2 3 2 2 3 2 16" xfId="51713"/>
    <cellStyle name="표준 6 2 2 3 2 2 3 2 2" xfId="1826"/>
    <cellStyle name="표준 6 2 2 3 2 2 3 2 2 10" xfId="33085"/>
    <cellStyle name="표준 6 2 2 3 2 2 3 2 2 11" xfId="36956"/>
    <cellStyle name="표준 6 2 2 3 2 2 3 2 2 12" xfId="41068"/>
    <cellStyle name="표준 6 2 2 3 2 2 3 2 2 13" xfId="44939"/>
    <cellStyle name="표준 6 2 2 3 2 2 3 2 2 14" xfId="48810"/>
    <cellStyle name="표준 6 2 2 3 2 2 3 2 2 15" xfId="52681"/>
    <cellStyle name="표준 6 2 2 3 2 2 3 2 2 2" xfId="3765"/>
    <cellStyle name="표준 6 2 2 3 2 2 3 2 2 2 10" xfId="38892"/>
    <cellStyle name="표준 6 2 2 3 2 2 3 2 2 2 11" xfId="43004"/>
    <cellStyle name="표준 6 2 2 3 2 2 3 2 2 2 12" xfId="46875"/>
    <cellStyle name="표준 6 2 2 3 2 2 3 2 2 2 13" xfId="50746"/>
    <cellStyle name="표준 6 2 2 3 2 2 3 2 2 2 14" xfId="54617"/>
    <cellStyle name="표준 6 2 2 3 2 2 3 2 2 2 2" xfId="7924"/>
    <cellStyle name="표준 6 2 2 3 2 2 3 2 2 2 3" xfId="11795"/>
    <cellStyle name="표준 6 2 2 3 2 2 3 2 2 2 4" xfId="15666"/>
    <cellStyle name="표준 6 2 2 3 2 2 3 2 2 2 5" xfId="19537"/>
    <cellStyle name="표준 6 2 2 3 2 2 3 2 2 2 6" xfId="23408"/>
    <cellStyle name="표준 6 2 2 3 2 2 3 2 2 2 7" xfId="27279"/>
    <cellStyle name="표준 6 2 2 3 2 2 3 2 2 2 8" xfId="31150"/>
    <cellStyle name="표준 6 2 2 3 2 2 3 2 2 2 9" xfId="35021"/>
    <cellStyle name="표준 6 2 2 3 2 2 3 2 2 3" xfId="5988"/>
    <cellStyle name="표준 6 2 2 3 2 2 3 2 2 4" xfId="9859"/>
    <cellStyle name="표준 6 2 2 3 2 2 3 2 2 5" xfId="13730"/>
    <cellStyle name="표준 6 2 2 3 2 2 3 2 2 6" xfId="17601"/>
    <cellStyle name="표준 6 2 2 3 2 2 3 2 2 7" xfId="21472"/>
    <cellStyle name="표준 6 2 2 3 2 2 3 2 2 8" xfId="25343"/>
    <cellStyle name="표준 6 2 2 3 2 2 3 2 2 9" xfId="29214"/>
    <cellStyle name="표준 6 2 2 3 2 2 3 2 3" xfId="2797"/>
    <cellStyle name="표준 6 2 2 3 2 2 3 2 3 10" xfId="37924"/>
    <cellStyle name="표준 6 2 2 3 2 2 3 2 3 11" xfId="42036"/>
    <cellStyle name="표준 6 2 2 3 2 2 3 2 3 12" xfId="45907"/>
    <cellStyle name="표준 6 2 2 3 2 2 3 2 3 13" xfId="49778"/>
    <cellStyle name="표준 6 2 2 3 2 2 3 2 3 14" xfId="53649"/>
    <cellStyle name="표준 6 2 2 3 2 2 3 2 3 2" xfId="6956"/>
    <cellStyle name="표준 6 2 2 3 2 2 3 2 3 3" xfId="10827"/>
    <cellStyle name="표준 6 2 2 3 2 2 3 2 3 4" xfId="14698"/>
    <cellStyle name="표준 6 2 2 3 2 2 3 2 3 5" xfId="18569"/>
    <cellStyle name="표준 6 2 2 3 2 2 3 2 3 6" xfId="22440"/>
    <cellStyle name="표준 6 2 2 3 2 2 3 2 3 7" xfId="26311"/>
    <cellStyle name="표준 6 2 2 3 2 2 3 2 3 8" xfId="30182"/>
    <cellStyle name="표준 6 2 2 3 2 2 3 2 3 9" xfId="34053"/>
    <cellStyle name="표준 6 2 2 3 2 2 3 2 4" xfId="5020"/>
    <cellStyle name="표준 6 2 2 3 2 2 3 2 5" xfId="8891"/>
    <cellStyle name="표준 6 2 2 3 2 2 3 2 6" xfId="12762"/>
    <cellStyle name="표준 6 2 2 3 2 2 3 2 7" xfId="16633"/>
    <cellStyle name="표준 6 2 2 3 2 2 3 2 8" xfId="20504"/>
    <cellStyle name="표준 6 2 2 3 2 2 3 2 9" xfId="24375"/>
    <cellStyle name="표준 6 2 2 3 2 2 3 3" xfId="1342"/>
    <cellStyle name="표준 6 2 2 3 2 2 3 3 10" xfId="32601"/>
    <cellStyle name="표준 6 2 2 3 2 2 3 3 11" xfId="36472"/>
    <cellStyle name="표준 6 2 2 3 2 2 3 3 12" xfId="40584"/>
    <cellStyle name="표준 6 2 2 3 2 2 3 3 13" xfId="44455"/>
    <cellStyle name="표준 6 2 2 3 2 2 3 3 14" xfId="48326"/>
    <cellStyle name="표준 6 2 2 3 2 2 3 3 15" xfId="52197"/>
    <cellStyle name="표준 6 2 2 3 2 2 3 3 2" xfId="3281"/>
    <cellStyle name="표준 6 2 2 3 2 2 3 3 2 10" xfId="38408"/>
    <cellStyle name="표준 6 2 2 3 2 2 3 3 2 11" xfId="42520"/>
    <cellStyle name="표준 6 2 2 3 2 2 3 3 2 12" xfId="46391"/>
    <cellStyle name="표준 6 2 2 3 2 2 3 3 2 13" xfId="50262"/>
    <cellStyle name="표준 6 2 2 3 2 2 3 3 2 14" xfId="54133"/>
    <cellStyle name="표준 6 2 2 3 2 2 3 3 2 2" xfId="7440"/>
    <cellStyle name="표준 6 2 2 3 2 2 3 3 2 3" xfId="11311"/>
    <cellStyle name="표준 6 2 2 3 2 2 3 3 2 4" xfId="15182"/>
    <cellStyle name="표준 6 2 2 3 2 2 3 3 2 5" xfId="19053"/>
    <cellStyle name="표준 6 2 2 3 2 2 3 3 2 6" xfId="22924"/>
    <cellStyle name="표준 6 2 2 3 2 2 3 3 2 7" xfId="26795"/>
    <cellStyle name="표준 6 2 2 3 2 2 3 3 2 8" xfId="30666"/>
    <cellStyle name="표준 6 2 2 3 2 2 3 3 2 9" xfId="34537"/>
    <cellStyle name="표준 6 2 2 3 2 2 3 3 3" xfId="5504"/>
    <cellStyle name="표준 6 2 2 3 2 2 3 3 4" xfId="9375"/>
    <cellStyle name="표준 6 2 2 3 2 2 3 3 5" xfId="13246"/>
    <cellStyle name="표준 6 2 2 3 2 2 3 3 6" xfId="17117"/>
    <cellStyle name="표준 6 2 2 3 2 2 3 3 7" xfId="20988"/>
    <cellStyle name="표준 6 2 2 3 2 2 3 3 8" xfId="24859"/>
    <cellStyle name="표준 6 2 2 3 2 2 3 3 9" xfId="28730"/>
    <cellStyle name="표준 6 2 2 3 2 2 3 4" xfId="2313"/>
    <cellStyle name="표준 6 2 2 3 2 2 3 4 10" xfId="37440"/>
    <cellStyle name="표준 6 2 2 3 2 2 3 4 11" xfId="41552"/>
    <cellStyle name="표준 6 2 2 3 2 2 3 4 12" xfId="45423"/>
    <cellStyle name="표준 6 2 2 3 2 2 3 4 13" xfId="49294"/>
    <cellStyle name="표준 6 2 2 3 2 2 3 4 14" xfId="53165"/>
    <cellStyle name="표준 6 2 2 3 2 2 3 4 2" xfId="6472"/>
    <cellStyle name="표준 6 2 2 3 2 2 3 4 3" xfId="10343"/>
    <cellStyle name="표준 6 2 2 3 2 2 3 4 4" xfId="14214"/>
    <cellStyle name="표준 6 2 2 3 2 2 3 4 5" xfId="18085"/>
    <cellStyle name="표준 6 2 2 3 2 2 3 4 6" xfId="21956"/>
    <cellStyle name="표준 6 2 2 3 2 2 3 4 7" xfId="25827"/>
    <cellStyle name="표준 6 2 2 3 2 2 3 4 8" xfId="29698"/>
    <cellStyle name="표준 6 2 2 3 2 2 3 4 9" xfId="33569"/>
    <cellStyle name="표준 6 2 2 3 2 2 3 5" xfId="4536"/>
    <cellStyle name="표준 6 2 2 3 2 2 3 6" xfId="8407"/>
    <cellStyle name="표준 6 2 2 3 2 2 3 7" xfId="12278"/>
    <cellStyle name="표준 6 2 2 3 2 2 3 8" xfId="16149"/>
    <cellStyle name="표준 6 2 2 3 2 2 3 9" xfId="20020"/>
    <cellStyle name="표준 6 2 2 3 2 2 4" xfId="610"/>
    <cellStyle name="표준 6 2 2 3 2 2 4 10" xfId="28004"/>
    <cellStyle name="표준 6 2 2 3 2 2 4 11" xfId="31875"/>
    <cellStyle name="표준 6 2 2 3 2 2 4 12" xfId="35746"/>
    <cellStyle name="표준 6 2 2 3 2 2 4 13" xfId="39858"/>
    <cellStyle name="표준 6 2 2 3 2 2 4 14" xfId="43729"/>
    <cellStyle name="표준 6 2 2 3 2 2 4 15" xfId="47600"/>
    <cellStyle name="표준 6 2 2 3 2 2 4 16" xfId="51471"/>
    <cellStyle name="표준 6 2 2 3 2 2 4 2" xfId="1584"/>
    <cellStyle name="표준 6 2 2 3 2 2 4 2 10" xfId="32843"/>
    <cellStyle name="표준 6 2 2 3 2 2 4 2 11" xfId="36714"/>
    <cellStyle name="표준 6 2 2 3 2 2 4 2 12" xfId="40826"/>
    <cellStyle name="표준 6 2 2 3 2 2 4 2 13" xfId="44697"/>
    <cellStyle name="표준 6 2 2 3 2 2 4 2 14" xfId="48568"/>
    <cellStyle name="표준 6 2 2 3 2 2 4 2 15" xfId="52439"/>
    <cellStyle name="표준 6 2 2 3 2 2 4 2 2" xfId="3523"/>
    <cellStyle name="표준 6 2 2 3 2 2 4 2 2 10" xfId="38650"/>
    <cellStyle name="표준 6 2 2 3 2 2 4 2 2 11" xfId="42762"/>
    <cellStyle name="표준 6 2 2 3 2 2 4 2 2 12" xfId="46633"/>
    <cellStyle name="표준 6 2 2 3 2 2 4 2 2 13" xfId="50504"/>
    <cellStyle name="표준 6 2 2 3 2 2 4 2 2 14" xfId="54375"/>
    <cellStyle name="표준 6 2 2 3 2 2 4 2 2 2" xfId="7682"/>
    <cellStyle name="표준 6 2 2 3 2 2 4 2 2 3" xfId="11553"/>
    <cellStyle name="표준 6 2 2 3 2 2 4 2 2 4" xfId="15424"/>
    <cellStyle name="표준 6 2 2 3 2 2 4 2 2 5" xfId="19295"/>
    <cellStyle name="표준 6 2 2 3 2 2 4 2 2 6" xfId="23166"/>
    <cellStyle name="표준 6 2 2 3 2 2 4 2 2 7" xfId="27037"/>
    <cellStyle name="표준 6 2 2 3 2 2 4 2 2 8" xfId="30908"/>
    <cellStyle name="표준 6 2 2 3 2 2 4 2 2 9" xfId="34779"/>
    <cellStyle name="표준 6 2 2 3 2 2 4 2 3" xfId="5746"/>
    <cellStyle name="표준 6 2 2 3 2 2 4 2 4" xfId="9617"/>
    <cellStyle name="표준 6 2 2 3 2 2 4 2 5" xfId="13488"/>
    <cellStyle name="표준 6 2 2 3 2 2 4 2 6" xfId="17359"/>
    <cellStyle name="표준 6 2 2 3 2 2 4 2 7" xfId="21230"/>
    <cellStyle name="표준 6 2 2 3 2 2 4 2 8" xfId="25101"/>
    <cellStyle name="표준 6 2 2 3 2 2 4 2 9" xfId="28972"/>
    <cellStyle name="표준 6 2 2 3 2 2 4 3" xfId="2555"/>
    <cellStyle name="표준 6 2 2 3 2 2 4 3 10" xfId="37682"/>
    <cellStyle name="표준 6 2 2 3 2 2 4 3 11" xfId="41794"/>
    <cellStyle name="표준 6 2 2 3 2 2 4 3 12" xfId="45665"/>
    <cellStyle name="표준 6 2 2 3 2 2 4 3 13" xfId="49536"/>
    <cellStyle name="표준 6 2 2 3 2 2 4 3 14" xfId="53407"/>
    <cellStyle name="표준 6 2 2 3 2 2 4 3 2" xfId="6714"/>
    <cellStyle name="표준 6 2 2 3 2 2 4 3 3" xfId="10585"/>
    <cellStyle name="표준 6 2 2 3 2 2 4 3 4" xfId="14456"/>
    <cellStyle name="표준 6 2 2 3 2 2 4 3 5" xfId="18327"/>
    <cellStyle name="표준 6 2 2 3 2 2 4 3 6" xfId="22198"/>
    <cellStyle name="표준 6 2 2 3 2 2 4 3 7" xfId="26069"/>
    <cellStyle name="표준 6 2 2 3 2 2 4 3 8" xfId="29940"/>
    <cellStyle name="표준 6 2 2 3 2 2 4 3 9" xfId="33811"/>
    <cellStyle name="표준 6 2 2 3 2 2 4 4" xfId="4778"/>
    <cellStyle name="표준 6 2 2 3 2 2 4 5" xfId="8649"/>
    <cellStyle name="표준 6 2 2 3 2 2 4 6" xfId="12520"/>
    <cellStyle name="표준 6 2 2 3 2 2 4 7" xfId="16391"/>
    <cellStyle name="표준 6 2 2 3 2 2 4 8" xfId="20262"/>
    <cellStyle name="표준 6 2 2 3 2 2 4 9" xfId="24133"/>
    <cellStyle name="표준 6 2 2 3 2 2 5" xfId="1100"/>
    <cellStyle name="표준 6 2 2 3 2 2 5 10" xfId="32359"/>
    <cellStyle name="표준 6 2 2 3 2 2 5 11" xfId="36230"/>
    <cellStyle name="표준 6 2 2 3 2 2 5 12" xfId="40342"/>
    <cellStyle name="표준 6 2 2 3 2 2 5 13" xfId="44213"/>
    <cellStyle name="표준 6 2 2 3 2 2 5 14" xfId="48084"/>
    <cellStyle name="표준 6 2 2 3 2 2 5 15" xfId="51955"/>
    <cellStyle name="표준 6 2 2 3 2 2 5 2" xfId="3039"/>
    <cellStyle name="표준 6 2 2 3 2 2 5 2 10" xfId="38166"/>
    <cellStyle name="표준 6 2 2 3 2 2 5 2 11" xfId="42278"/>
    <cellStyle name="표준 6 2 2 3 2 2 5 2 12" xfId="46149"/>
    <cellStyle name="표준 6 2 2 3 2 2 5 2 13" xfId="50020"/>
    <cellStyle name="표준 6 2 2 3 2 2 5 2 14" xfId="53891"/>
    <cellStyle name="표준 6 2 2 3 2 2 5 2 2" xfId="7198"/>
    <cellStyle name="표준 6 2 2 3 2 2 5 2 3" xfId="11069"/>
    <cellStyle name="표준 6 2 2 3 2 2 5 2 4" xfId="14940"/>
    <cellStyle name="표준 6 2 2 3 2 2 5 2 5" xfId="18811"/>
    <cellStyle name="표준 6 2 2 3 2 2 5 2 6" xfId="22682"/>
    <cellStyle name="표준 6 2 2 3 2 2 5 2 7" xfId="26553"/>
    <cellStyle name="표준 6 2 2 3 2 2 5 2 8" xfId="30424"/>
    <cellStyle name="표준 6 2 2 3 2 2 5 2 9" xfId="34295"/>
    <cellStyle name="표준 6 2 2 3 2 2 5 3" xfId="5262"/>
    <cellStyle name="표준 6 2 2 3 2 2 5 4" xfId="9133"/>
    <cellStyle name="표준 6 2 2 3 2 2 5 5" xfId="13004"/>
    <cellStyle name="표준 6 2 2 3 2 2 5 6" xfId="16875"/>
    <cellStyle name="표준 6 2 2 3 2 2 5 7" xfId="20746"/>
    <cellStyle name="표준 6 2 2 3 2 2 5 8" xfId="24617"/>
    <cellStyle name="표준 6 2 2 3 2 2 5 9" xfId="28488"/>
    <cellStyle name="표준 6 2 2 3 2 2 6" xfId="2071"/>
    <cellStyle name="표준 6 2 2 3 2 2 6 10" xfId="37198"/>
    <cellStyle name="표준 6 2 2 3 2 2 6 11" xfId="41310"/>
    <cellStyle name="표준 6 2 2 3 2 2 6 12" xfId="45181"/>
    <cellStyle name="표준 6 2 2 3 2 2 6 13" xfId="49052"/>
    <cellStyle name="표준 6 2 2 3 2 2 6 14" xfId="52923"/>
    <cellStyle name="표준 6 2 2 3 2 2 6 2" xfId="6230"/>
    <cellStyle name="표준 6 2 2 3 2 2 6 3" xfId="10101"/>
    <cellStyle name="표준 6 2 2 3 2 2 6 4" xfId="13972"/>
    <cellStyle name="표준 6 2 2 3 2 2 6 5" xfId="17843"/>
    <cellStyle name="표준 6 2 2 3 2 2 6 6" xfId="21714"/>
    <cellStyle name="표준 6 2 2 3 2 2 6 7" xfId="25585"/>
    <cellStyle name="표준 6 2 2 3 2 2 6 8" xfId="29456"/>
    <cellStyle name="표준 6 2 2 3 2 2 6 9" xfId="33327"/>
    <cellStyle name="표준 6 2 2 3 2 2 7" xfId="4294"/>
    <cellStyle name="표준 6 2 2 3 2 2 8" xfId="8165"/>
    <cellStyle name="표준 6 2 2 3 2 2 9" xfId="12036"/>
    <cellStyle name="표준 6 2 2 3 2 20" xfId="43198"/>
    <cellStyle name="표준 6 2 2 3 2 21" xfId="47069"/>
    <cellStyle name="표준 6 2 2 3 2 22" xfId="50940"/>
    <cellStyle name="표준 6 2 2 3 2 3" xfId="170"/>
    <cellStyle name="표준 6 2 2 3 2 3 10" xfId="19828"/>
    <cellStyle name="표준 6 2 2 3 2 3 11" xfId="23699"/>
    <cellStyle name="표준 6 2 2 3 2 3 12" xfId="27570"/>
    <cellStyle name="표준 6 2 2 3 2 3 13" xfId="31441"/>
    <cellStyle name="표준 6 2 2 3 2 3 14" xfId="35312"/>
    <cellStyle name="표준 6 2 2 3 2 3 15" xfId="39183"/>
    <cellStyle name="표준 6 2 2 3 2 3 16" xfId="39424"/>
    <cellStyle name="표준 6 2 2 3 2 3 17" xfId="43295"/>
    <cellStyle name="표준 6 2 2 3 2 3 18" xfId="47166"/>
    <cellStyle name="표준 6 2 2 3 2 3 19" xfId="51037"/>
    <cellStyle name="표준 6 2 2 3 2 3 2" xfId="415"/>
    <cellStyle name="표준 6 2 2 3 2 3 2 10" xfId="23941"/>
    <cellStyle name="표준 6 2 2 3 2 3 2 11" xfId="27812"/>
    <cellStyle name="표준 6 2 2 3 2 3 2 12" xfId="31683"/>
    <cellStyle name="표준 6 2 2 3 2 3 2 13" xfId="35554"/>
    <cellStyle name="표준 6 2 2 3 2 3 2 14" xfId="39666"/>
    <cellStyle name="표준 6 2 2 3 2 3 2 15" xfId="43537"/>
    <cellStyle name="표준 6 2 2 3 2 3 2 16" xfId="47408"/>
    <cellStyle name="표준 6 2 2 3 2 3 2 17" xfId="51279"/>
    <cellStyle name="표준 6 2 2 3 2 3 2 2" xfId="902"/>
    <cellStyle name="표준 6 2 2 3 2 3 2 2 10" xfId="28296"/>
    <cellStyle name="표준 6 2 2 3 2 3 2 2 11" xfId="32167"/>
    <cellStyle name="표준 6 2 2 3 2 3 2 2 12" xfId="36038"/>
    <cellStyle name="표준 6 2 2 3 2 3 2 2 13" xfId="40150"/>
    <cellStyle name="표준 6 2 2 3 2 3 2 2 14" xfId="44021"/>
    <cellStyle name="표준 6 2 2 3 2 3 2 2 15" xfId="47892"/>
    <cellStyle name="표준 6 2 2 3 2 3 2 2 16" xfId="51763"/>
    <cellStyle name="표준 6 2 2 3 2 3 2 2 2" xfId="1876"/>
    <cellStyle name="표준 6 2 2 3 2 3 2 2 2 10" xfId="33135"/>
    <cellStyle name="표준 6 2 2 3 2 3 2 2 2 11" xfId="37006"/>
    <cellStyle name="표준 6 2 2 3 2 3 2 2 2 12" xfId="41118"/>
    <cellStyle name="표준 6 2 2 3 2 3 2 2 2 13" xfId="44989"/>
    <cellStyle name="표준 6 2 2 3 2 3 2 2 2 14" xfId="48860"/>
    <cellStyle name="표준 6 2 2 3 2 3 2 2 2 15" xfId="52731"/>
    <cellStyle name="표준 6 2 2 3 2 3 2 2 2 2" xfId="3815"/>
    <cellStyle name="표준 6 2 2 3 2 3 2 2 2 2 10" xfId="38942"/>
    <cellStyle name="표준 6 2 2 3 2 3 2 2 2 2 11" xfId="43054"/>
    <cellStyle name="표준 6 2 2 3 2 3 2 2 2 2 12" xfId="46925"/>
    <cellStyle name="표준 6 2 2 3 2 3 2 2 2 2 13" xfId="50796"/>
    <cellStyle name="표준 6 2 2 3 2 3 2 2 2 2 14" xfId="54667"/>
    <cellStyle name="표준 6 2 2 3 2 3 2 2 2 2 2" xfId="7974"/>
    <cellStyle name="표준 6 2 2 3 2 3 2 2 2 2 3" xfId="11845"/>
    <cellStyle name="표준 6 2 2 3 2 3 2 2 2 2 4" xfId="15716"/>
    <cellStyle name="표준 6 2 2 3 2 3 2 2 2 2 5" xfId="19587"/>
    <cellStyle name="표준 6 2 2 3 2 3 2 2 2 2 6" xfId="23458"/>
    <cellStyle name="표준 6 2 2 3 2 3 2 2 2 2 7" xfId="27329"/>
    <cellStyle name="표준 6 2 2 3 2 3 2 2 2 2 8" xfId="31200"/>
    <cellStyle name="표준 6 2 2 3 2 3 2 2 2 2 9" xfId="35071"/>
    <cellStyle name="표준 6 2 2 3 2 3 2 2 2 3" xfId="6038"/>
    <cellStyle name="표준 6 2 2 3 2 3 2 2 2 4" xfId="9909"/>
    <cellStyle name="표준 6 2 2 3 2 3 2 2 2 5" xfId="13780"/>
    <cellStyle name="표준 6 2 2 3 2 3 2 2 2 6" xfId="17651"/>
    <cellStyle name="표준 6 2 2 3 2 3 2 2 2 7" xfId="21522"/>
    <cellStyle name="표준 6 2 2 3 2 3 2 2 2 8" xfId="25393"/>
    <cellStyle name="표준 6 2 2 3 2 3 2 2 2 9" xfId="29264"/>
    <cellStyle name="표준 6 2 2 3 2 3 2 2 3" xfId="2847"/>
    <cellStyle name="표준 6 2 2 3 2 3 2 2 3 10" xfId="37974"/>
    <cellStyle name="표준 6 2 2 3 2 3 2 2 3 11" xfId="42086"/>
    <cellStyle name="표준 6 2 2 3 2 3 2 2 3 12" xfId="45957"/>
    <cellStyle name="표준 6 2 2 3 2 3 2 2 3 13" xfId="49828"/>
    <cellStyle name="표준 6 2 2 3 2 3 2 2 3 14" xfId="53699"/>
    <cellStyle name="표준 6 2 2 3 2 3 2 2 3 2" xfId="7006"/>
    <cellStyle name="표준 6 2 2 3 2 3 2 2 3 3" xfId="10877"/>
    <cellStyle name="표준 6 2 2 3 2 3 2 2 3 4" xfId="14748"/>
    <cellStyle name="표준 6 2 2 3 2 3 2 2 3 5" xfId="18619"/>
    <cellStyle name="표준 6 2 2 3 2 3 2 2 3 6" xfId="22490"/>
    <cellStyle name="표준 6 2 2 3 2 3 2 2 3 7" xfId="26361"/>
    <cellStyle name="표준 6 2 2 3 2 3 2 2 3 8" xfId="30232"/>
    <cellStyle name="표준 6 2 2 3 2 3 2 2 3 9" xfId="34103"/>
    <cellStyle name="표준 6 2 2 3 2 3 2 2 4" xfId="5070"/>
    <cellStyle name="표준 6 2 2 3 2 3 2 2 5" xfId="8941"/>
    <cellStyle name="표준 6 2 2 3 2 3 2 2 6" xfId="12812"/>
    <cellStyle name="표준 6 2 2 3 2 3 2 2 7" xfId="16683"/>
    <cellStyle name="표준 6 2 2 3 2 3 2 2 8" xfId="20554"/>
    <cellStyle name="표준 6 2 2 3 2 3 2 2 9" xfId="24425"/>
    <cellStyle name="표준 6 2 2 3 2 3 2 3" xfId="1392"/>
    <cellStyle name="표준 6 2 2 3 2 3 2 3 10" xfId="32651"/>
    <cellStyle name="표준 6 2 2 3 2 3 2 3 11" xfId="36522"/>
    <cellStyle name="표준 6 2 2 3 2 3 2 3 12" xfId="40634"/>
    <cellStyle name="표준 6 2 2 3 2 3 2 3 13" xfId="44505"/>
    <cellStyle name="표준 6 2 2 3 2 3 2 3 14" xfId="48376"/>
    <cellStyle name="표준 6 2 2 3 2 3 2 3 15" xfId="52247"/>
    <cellStyle name="표준 6 2 2 3 2 3 2 3 2" xfId="3331"/>
    <cellStyle name="표준 6 2 2 3 2 3 2 3 2 10" xfId="38458"/>
    <cellStyle name="표준 6 2 2 3 2 3 2 3 2 11" xfId="42570"/>
    <cellStyle name="표준 6 2 2 3 2 3 2 3 2 12" xfId="46441"/>
    <cellStyle name="표준 6 2 2 3 2 3 2 3 2 13" xfId="50312"/>
    <cellStyle name="표준 6 2 2 3 2 3 2 3 2 14" xfId="54183"/>
    <cellStyle name="표준 6 2 2 3 2 3 2 3 2 2" xfId="7490"/>
    <cellStyle name="표준 6 2 2 3 2 3 2 3 2 3" xfId="11361"/>
    <cellStyle name="표준 6 2 2 3 2 3 2 3 2 4" xfId="15232"/>
    <cellStyle name="표준 6 2 2 3 2 3 2 3 2 5" xfId="19103"/>
    <cellStyle name="표준 6 2 2 3 2 3 2 3 2 6" xfId="22974"/>
    <cellStyle name="표준 6 2 2 3 2 3 2 3 2 7" xfId="26845"/>
    <cellStyle name="표준 6 2 2 3 2 3 2 3 2 8" xfId="30716"/>
    <cellStyle name="표준 6 2 2 3 2 3 2 3 2 9" xfId="34587"/>
    <cellStyle name="표준 6 2 2 3 2 3 2 3 3" xfId="5554"/>
    <cellStyle name="표준 6 2 2 3 2 3 2 3 4" xfId="9425"/>
    <cellStyle name="표준 6 2 2 3 2 3 2 3 5" xfId="13296"/>
    <cellStyle name="표준 6 2 2 3 2 3 2 3 6" xfId="17167"/>
    <cellStyle name="표준 6 2 2 3 2 3 2 3 7" xfId="21038"/>
    <cellStyle name="표준 6 2 2 3 2 3 2 3 8" xfId="24909"/>
    <cellStyle name="표준 6 2 2 3 2 3 2 3 9" xfId="28780"/>
    <cellStyle name="표준 6 2 2 3 2 3 2 4" xfId="2363"/>
    <cellStyle name="표준 6 2 2 3 2 3 2 4 10" xfId="37490"/>
    <cellStyle name="표준 6 2 2 3 2 3 2 4 11" xfId="41602"/>
    <cellStyle name="표준 6 2 2 3 2 3 2 4 12" xfId="45473"/>
    <cellStyle name="표준 6 2 2 3 2 3 2 4 13" xfId="49344"/>
    <cellStyle name="표준 6 2 2 3 2 3 2 4 14" xfId="53215"/>
    <cellStyle name="표준 6 2 2 3 2 3 2 4 2" xfId="6522"/>
    <cellStyle name="표준 6 2 2 3 2 3 2 4 3" xfId="10393"/>
    <cellStyle name="표준 6 2 2 3 2 3 2 4 4" xfId="14264"/>
    <cellStyle name="표준 6 2 2 3 2 3 2 4 5" xfId="18135"/>
    <cellStyle name="표준 6 2 2 3 2 3 2 4 6" xfId="22006"/>
    <cellStyle name="표준 6 2 2 3 2 3 2 4 7" xfId="25877"/>
    <cellStyle name="표준 6 2 2 3 2 3 2 4 8" xfId="29748"/>
    <cellStyle name="표준 6 2 2 3 2 3 2 4 9" xfId="33619"/>
    <cellStyle name="표준 6 2 2 3 2 3 2 5" xfId="4586"/>
    <cellStyle name="표준 6 2 2 3 2 3 2 6" xfId="8457"/>
    <cellStyle name="표준 6 2 2 3 2 3 2 7" xfId="12328"/>
    <cellStyle name="표준 6 2 2 3 2 3 2 8" xfId="16199"/>
    <cellStyle name="표준 6 2 2 3 2 3 2 9" xfId="20070"/>
    <cellStyle name="표준 6 2 2 3 2 3 3" xfId="660"/>
    <cellStyle name="표준 6 2 2 3 2 3 3 10" xfId="28054"/>
    <cellStyle name="표준 6 2 2 3 2 3 3 11" xfId="31925"/>
    <cellStyle name="표준 6 2 2 3 2 3 3 12" xfId="35796"/>
    <cellStyle name="표준 6 2 2 3 2 3 3 13" xfId="39908"/>
    <cellStyle name="표준 6 2 2 3 2 3 3 14" xfId="43779"/>
    <cellStyle name="표준 6 2 2 3 2 3 3 15" xfId="47650"/>
    <cellStyle name="표준 6 2 2 3 2 3 3 16" xfId="51521"/>
    <cellStyle name="표준 6 2 2 3 2 3 3 2" xfId="1634"/>
    <cellStyle name="표준 6 2 2 3 2 3 3 2 10" xfId="32893"/>
    <cellStyle name="표준 6 2 2 3 2 3 3 2 11" xfId="36764"/>
    <cellStyle name="표준 6 2 2 3 2 3 3 2 12" xfId="40876"/>
    <cellStyle name="표준 6 2 2 3 2 3 3 2 13" xfId="44747"/>
    <cellStyle name="표준 6 2 2 3 2 3 3 2 14" xfId="48618"/>
    <cellStyle name="표준 6 2 2 3 2 3 3 2 15" xfId="52489"/>
    <cellStyle name="표준 6 2 2 3 2 3 3 2 2" xfId="3573"/>
    <cellStyle name="표준 6 2 2 3 2 3 3 2 2 10" xfId="38700"/>
    <cellStyle name="표준 6 2 2 3 2 3 3 2 2 11" xfId="42812"/>
    <cellStyle name="표준 6 2 2 3 2 3 3 2 2 12" xfId="46683"/>
    <cellStyle name="표준 6 2 2 3 2 3 3 2 2 13" xfId="50554"/>
    <cellStyle name="표준 6 2 2 3 2 3 3 2 2 14" xfId="54425"/>
    <cellStyle name="표준 6 2 2 3 2 3 3 2 2 2" xfId="7732"/>
    <cellStyle name="표준 6 2 2 3 2 3 3 2 2 3" xfId="11603"/>
    <cellStyle name="표준 6 2 2 3 2 3 3 2 2 4" xfId="15474"/>
    <cellStyle name="표준 6 2 2 3 2 3 3 2 2 5" xfId="19345"/>
    <cellStyle name="표준 6 2 2 3 2 3 3 2 2 6" xfId="23216"/>
    <cellStyle name="표준 6 2 2 3 2 3 3 2 2 7" xfId="27087"/>
    <cellStyle name="표준 6 2 2 3 2 3 3 2 2 8" xfId="30958"/>
    <cellStyle name="표준 6 2 2 3 2 3 3 2 2 9" xfId="34829"/>
    <cellStyle name="표준 6 2 2 3 2 3 3 2 3" xfId="5796"/>
    <cellStyle name="표준 6 2 2 3 2 3 3 2 4" xfId="9667"/>
    <cellStyle name="표준 6 2 2 3 2 3 3 2 5" xfId="13538"/>
    <cellStyle name="표준 6 2 2 3 2 3 3 2 6" xfId="17409"/>
    <cellStyle name="표준 6 2 2 3 2 3 3 2 7" xfId="21280"/>
    <cellStyle name="표준 6 2 2 3 2 3 3 2 8" xfId="25151"/>
    <cellStyle name="표준 6 2 2 3 2 3 3 2 9" xfId="29022"/>
    <cellStyle name="표준 6 2 2 3 2 3 3 3" xfId="2605"/>
    <cellStyle name="표준 6 2 2 3 2 3 3 3 10" xfId="37732"/>
    <cellStyle name="표준 6 2 2 3 2 3 3 3 11" xfId="41844"/>
    <cellStyle name="표준 6 2 2 3 2 3 3 3 12" xfId="45715"/>
    <cellStyle name="표준 6 2 2 3 2 3 3 3 13" xfId="49586"/>
    <cellStyle name="표준 6 2 2 3 2 3 3 3 14" xfId="53457"/>
    <cellStyle name="표준 6 2 2 3 2 3 3 3 2" xfId="6764"/>
    <cellStyle name="표준 6 2 2 3 2 3 3 3 3" xfId="10635"/>
    <cellStyle name="표준 6 2 2 3 2 3 3 3 4" xfId="14506"/>
    <cellStyle name="표준 6 2 2 3 2 3 3 3 5" xfId="18377"/>
    <cellStyle name="표준 6 2 2 3 2 3 3 3 6" xfId="22248"/>
    <cellStyle name="표준 6 2 2 3 2 3 3 3 7" xfId="26119"/>
    <cellStyle name="표준 6 2 2 3 2 3 3 3 8" xfId="29990"/>
    <cellStyle name="표준 6 2 2 3 2 3 3 3 9" xfId="33861"/>
    <cellStyle name="표준 6 2 2 3 2 3 3 4" xfId="4828"/>
    <cellStyle name="표준 6 2 2 3 2 3 3 5" xfId="8699"/>
    <cellStyle name="표준 6 2 2 3 2 3 3 6" xfId="12570"/>
    <cellStyle name="표준 6 2 2 3 2 3 3 7" xfId="16441"/>
    <cellStyle name="표준 6 2 2 3 2 3 3 8" xfId="20312"/>
    <cellStyle name="표준 6 2 2 3 2 3 3 9" xfId="24183"/>
    <cellStyle name="표준 6 2 2 3 2 3 4" xfId="1150"/>
    <cellStyle name="표준 6 2 2 3 2 3 4 10" xfId="32409"/>
    <cellStyle name="표준 6 2 2 3 2 3 4 11" xfId="36280"/>
    <cellStyle name="표준 6 2 2 3 2 3 4 12" xfId="40392"/>
    <cellStyle name="표준 6 2 2 3 2 3 4 13" xfId="44263"/>
    <cellStyle name="표준 6 2 2 3 2 3 4 14" xfId="48134"/>
    <cellStyle name="표준 6 2 2 3 2 3 4 15" xfId="52005"/>
    <cellStyle name="표준 6 2 2 3 2 3 4 2" xfId="3089"/>
    <cellStyle name="표준 6 2 2 3 2 3 4 2 10" xfId="38216"/>
    <cellStyle name="표준 6 2 2 3 2 3 4 2 11" xfId="42328"/>
    <cellStyle name="표준 6 2 2 3 2 3 4 2 12" xfId="46199"/>
    <cellStyle name="표준 6 2 2 3 2 3 4 2 13" xfId="50070"/>
    <cellStyle name="표준 6 2 2 3 2 3 4 2 14" xfId="53941"/>
    <cellStyle name="표준 6 2 2 3 2 3 4 2 2" xfId="7248"/>
    <cellStyle name="표준 6 2 2 3 2 3 4 2 3" xfId="11119"/>
    <cellStyle name="표준 6 2 2 3 2 3 4 2 4" xfId="14990"/>
    <cellStyle name="표준 6 2 2 3 2 3 4 2 5" xfId="18861"/>
    <cellStyle name="표준 6 2 2 3 2 3 4 2 6" xfId="22732"/>
    <cellStyle name="표준 6 2 2 3 2 3 4 2 7" xfId="26603"/>
    <cellStyle name="표준 6 2 2 3 2 3 4 2 8" xfId="30474"/>
    <cellStyle name="표준 6 2 2 3 2 3 4 2 9" xfId="34345"/>
    <cellStyle name="표준 6 2 2 3 2 3 4 3" xfId="5312"/>
    <cellStyle name="표준 6 2 2 3 2 3 4 4" xfId="9183"/>
    <cellStyle name="표준 6 2 2 3 2 3 4 5" xfId="13054"/>
    <cellStyle name="표준 6 2 2 3 2 3 4 6" xfId="16925"/>
    <cellStyle name="표준 6 2 2 3 2 3 4 7" xfId="20796"/>
    <cellStyle name="표준 6 2 2 3 2 3 4 8" xfId="24667"/>
    <cellStyle name="표준 6 2 2 3 2 3 4 9" xfId="28538"/>
    <cellStyle name="표준 6 2 2 3 2 3 5" xfId="2121"/>
    <cellStyle name="표준 6 2 2 3 2 3 5 10" xfId="37248"/>
    <cellStyle name="표준 6 2 2 3 2 3 5 11" xfId="41360"/>
    <cellStyle name="표준 6 2 2 3 2 3 5 12" xfId="45231"/>
    <cellStyle name="표준 6 2 2 3 2 3 5 13" xfId="49102"/>
    <cellStyle name="표준 6 2 2 3 2 3 5 14" xfId="52973"/>
    <cellStyle name="표준 6 2 2 3 2 3 5 2" xfId="6280"/>
    <cellStyle name="표준 6 2 2 3 2 3 5 3" xfId="10151"/>
    <cellStyle name="표준 6 2 2 3 2 3 5 4" xfId="14022"/>
    <cellStyle name="표준 6 2 2 3 2 3 5 5" xfId="17893"/>
    <cellStyle name="표준 6 2 2 3 2 3 5 6" xfId="21764"/>
    <cellStyle name="표준 6 2 2 3 2 3 5 7" xfId="25635"/>
    <cellStyle name="표준 6 2 2 3 2 3 5 8" xfId="29506"/>
    <cellStyle name="표준 6 2 2 3 2 3 5 9" xfId="33377"/>
    <cellStyle name="표준 6 2 2 3 2 3 6" xfId="4344"/>
    <cellStyle name="표준 6 2 2 3 2 3 7" xfId="8215"/>
    <cellStyle name="표준 6 2 2 3 2 3 8" xfId="12086"/>
    <cellStyle name="표준 6 2 2 3 2 3 9" xfId="15957"/>
    <cellStyle name="표준 6 2 2 3 2 4" xfId="268"/>
    <cellStyle name="표준 6 2 2 3 2 4 10" xfId="19926"/>
    <cellStyle name="표준 6 2 2 3 2 4 11" xfId="23797"/>
    <cellStyle name="표준 6 2 2 3 2 4 12" xfId="27668"/>
    <cellStyle name="표준 6 2 2 3 2 4 13" xfId="31539"/>
    <cellStyle name="표준 6 2 2 3 2 4 14" xfId="35410"/>
    <cellStyle name="표준 6 2 2 3 2 4 15" xfId="39281"/>
    <cellStyle name="표준 6 2 2 3 2 4 16" xfId="39522"/>
    <cellStyle name="표준 6 2 2 3 2 4 17" xfId="43393"/>
    <cellStyle name="표준 6 2 2 3 2 4 18" xfId="47264"/>
    <cellStyle name="표준 6 2 2 3 2 4 19" xfId="51135"/>
    <cellStyle name="표준 6 2 2 3 2 4 2" xfId="513"/>
    <cellStyle name="표준 6 2 2 3 2 4 2 10" xfId="24039"/>
    <cellStyle name="표준 6 2 2 3 2 4 2 11" xfId="27910"/>
    <cellStyle name="표준 6 2 2 3 2 4 2 12" xfId="31781"/>
    <cellStyle name="표준 6 2 2 3 2 4 2 13" xfId="35652"/>
    <cellStyle name="표준 6 2 2 3 2 4 2 14" xfId="39764"/>
    <cellStyle name="표준 6 2 2 3 2 4 2 15" xfId="43635"/>
    <cellStyle name="표준 6 2 2 3 2 4 2 16" xfId="47506"/>
    <cellStyle name="표준 6 2 2 3 2 4 2 17" xfId="51377"/>
    <cellStyle name="표준 6 2 2 3 2 4 2 2" xfId="1000"/>
    <cellStyle name="표준 6 2 2 3 2 4 2 2 10" xfId="28394"/>
    <cellStyle name="표준 6 2 2 3 2 4 2 2 11" xfId="32265"/>
    <cellStyle name="표준 6 2 2 3 2 4 2 2 12" xfId="36136"/>
    <cellStyle name="표준 6 2 2 3 2 4 2 2 13" xfId="40248"/>
    <cellStyle name="표준 6 2 2 3 2 4 2 2 14" xfId="44119"/>
    <cellStyle name="표준 6 2 2 3 2 4 2 2 15" xfId="47990"/>
    <cellStyle name="표준 6 2 2 3 2 4 2 2 16" xfId="51861"/>
    <cellStyle name="표준 6 2 2 3 2 4 2 2 2" xfId="1974"/>
    <cellStyle name="표준 6 2 2 3 2 4 2 2 2 10" xfId="33233"/>
    <cellStyle name="표준 6 2 2 3 2 4 2 2 2 11" xfId="37104"/>
    <cellStyle name="표준 6 2 2 3 2 4 2 2 2 12" xfId="41216"/>
    <cellStyle name="표준 6 2 2 3 2 4 2 2 2 13" xfId="45087"/>
    <cellStyle name="표준 6 2 2 3 2 4 2 2 2 14" xfId="48958"/>
    <cellStyle name="표준 6 2 2 3 2 4 2 2 2 15" xfId="52829"/>
    <cellStyle name="표준 6 2 2 3 2 4 2 2 2 2" xfId="3913"/>
    <cellStyle name="표준 6 2 2 3 2 4 2 2 2 2 10" xfId="39040"/>
    <cellStyle name="표준 6 2 2 3 2 4 2 2 2 2 11" xfId="43152"/>
    <cellStyle name="표준 6 2 2 3 2 4 2 2 2 2 12" xfId="47023"/>
    <cellStyle name="표준 6 2 2 3 2 4 2 2 2 2 13" xfId="50894"/>
    <cellStyle name="표준 6 2 2 3 2 4 2 2 2 2 14" xfId="54765"/>
    <cellStyle name="표준 6 2 2 3 2 4 2 2 2 2 2" xfId="8072"/>
    <cellStyle name="표준 6 2 2 3 2 4 2 2 2 2 3" xfId="11943"/>
    <cellStyle name="표준 6 2 2 3 2 4 2 2 2 2 4" xfId="15814"/>
    <cellStyle name="표준 6 2 2 3 2 4 2 2 2 2 5" xfId="19685"/>
    <cellStyle name="표준 6 2 2 3 2 4 2 2 2 2 6" xfId="23556"/>
    <cellStyle name="표준 6 2 2 3 2 4 2 2 2 2 7" xfId="27427"/>
    <cellStyle name="표준 6 2 2 3 2 4 2 2 2 2 8" xfId="31298"/>
    <cellStyle name="표준 6 2 2 3 2 4 2 2 2 2 9" xfId="35169"/>
    <cellStyle name="표준 6 2 2 3 2 4 2 2 2 3" xfId="6136"/>
    <cellStyle name="표준 6 2 2 3 2 4 2 2 2 4" xfId="10007"/>
    <cellStyle name="표준 6 2 2 3 2 4 2 2 2 5" xfId="13878"/>
    <cellStyle name="표준 6 2 2 3 2 4 2 2 2 6" xfId="17749"/>
    <cellStyle name="표준 6 2 2 3 2 4 2 2 2 7" xfId="21620"/>
    <cellStyle name="표준 6 2 2 3 2 4 2 2 2 8" xfId="25491"/>
    <cellStyle name="표준 6 2 2 3 2 4 2 2 2 9" xfId="29362"/>
    <cellStyle name="표준 6 2 2 3 2 4 2 2 3" xfId="2945"/>
    <cellStyle name="표준 6 2 2 3 2 4 2 2 3 10" xfId="38072"/>
    <cellStyle name="표준 6 2 2 3 2 4 2 2 3 11" xfId="42184"/>
    <cellStyle name="표준 6 2 2 3 2 4 2 2 3 12" xfId="46055"/>
    <cellStyle name="표준 6 2 2 3 2 4 2 2 3 13" xfId="49926"/>
    <cellStyle name="표준 6 2 2 3 2 4 2 2 3 14" xfId="53797"/>
    <cellStyle name="표준 6 2 2 3 2 4 2 2 3 2" xfId="7104"/>
    <cellStyle name="표준 6 2 2 3 2 4 2 2 3 3" xfId="10975"/>
    <cellStyle name="표준 6 2 2 3 2 4 2 2 3 4" xfId="14846"/>
    <cellStyle name="표준 6 2 2 3 2 4 2 2 3 5" xfId="18717"/>
    <cellStyle name="표준 6 2 2 3 2 4 2 2 3 6" xfId="22588"/>
    <cellStyle name="표준 6 2 2 3 2 4 2 2 3 7" xfId="26459"/>
    <cellStyle name="표준 6 2 2 3 2 4 2 2 3 8" xfId="30330"/>
    <cellStyle name="표준 6 2 2 3 2 4 2 2 3 9" xfId="34201"/>
    <cellStyle name="표준 6 2 2 3 2 4 2 2 4" xfId="5168"/>
    <cellStyle name="표준 6 2 2 3 2 4 2 2 5" xfId="9039"/>
    <cellStyle name="표준 6 2 2 3 2 4 2 2 6" xfId="12910"/>
    <cellStyle name="표준 6 2 2 3 2 4 2 2 7" xfId="16781"/>
    <cellStyle name="표준 6 2 2 3 2 4 2 2 8" xfId="20652"/>
    <cellStyle name="표준 6 2 2 3 2 4 2 2 9" xfId="24523"/>
    <cellStyle name="표준 6 2 2 3 2 4 2 3" xfId="1490"/>
    <cellStyle name="표준 6 2 2 3 2 4 2 3 10" xfId="32749"/>
    <cellStyle name="표준 6 2 2 3 2 4 2 3 11" xfId="36620"/>
    <cellStyle name="표준 6 2 2 3 2 4 2 3 12" xfId="40732"/>
    <cellStyle name="표준 6 2 2 3 2 4 2 3 13" xfId="44603"/>
    <cellStyle name="표준 6 2 2 3 2 4 2 3 14" xfId="48474"/>
    <cellStyle name="표준 6 2 2 3 2 4 2 3 15" xfId="52345"/>
    <cellStyle name="표준 6 2 2 3 2 4 2 3 2" xfId="3429"/>
    <cellStyle name="표준 6 2 2 3 2 4 2 3 2 10" xfId="38556"/>
    <cellStyle name="표준 6 2 2 3 2 4 2 3 2 11" xfId="42668"/>
    <cellStyle name="표준 6 2 2 3 2 4 2 3 2 12" xfId="46539"/>
    <cellStyle name="표준 6 2 2 3 2 4 2 3 2 13" xfId="50410"/>
    <cellStyle name="표준 6 2 2 3 2 4 2 3 2 14" xfId="54281"/>
    <cellStyle name="표준 6 2 2 3 2 4 2 3 2 2" xfId="7588"/>
    <cellStyle name="표준 6 2 2 3 2 4 2 3 2 3" xfId="11459"/>
    <cellStyle name="표준 6 2 2 3 2 4 2 3 2 4" xfId="15330"/>
    <cellStyle name="표준 6 2 2 3 2 4 2 3 2 5" xfId="19201"/>
    <cellStyle name="표준 6 2 2 3 2 4 2 3 2 6" xfId="23072"/>
    <cellStyle name="표준 6 2 2 3 2 4 2 3 2 7" xfId="26943"/>
    <cellStyle name="표준 6 2 2 3 2 4 2 3 2 8" xfId="30814"/>
    <cellStyle name="표준 6 2 2 3 2 4 2 3 2 9" xfId="34685"/>
    <cellStyle name="표준 6 2 2 3 2 4 2 3 3" xfId="5652"/>
    <cellStyle name="표준 6 2 2 3 2 4 2 3 4" xfId="9523"/>
    <cellStyle name="표준 6 2 2 3 2 4 2 3 5" xfId="13394"/>
    <cellStyle name="표준 6 2 2 3 2 4 2 3 6" xfId="17265"/>
    <cellStyle name="표준 6 2 2 3 2 4 2 3 7" xfId="21136"/>
    <cellStyle name="표준 6 2 2 3 2 4 2 3 8" xfId="25007"/>
    <cellStyle name="표준 6 2 2 3 2 4 2 3 9" xfId="28878"/>
    <cellStyle name="표준 6 2 2 3 2 4 2 4" xfId="2461"/>
    <cellStyle name="표준 6 2 2 3 2 4 2 4 10" xfId="37588"/>
    <cellStyle name="표준 6 2 2 3 2 4 2 4 11" xfId="41700"/>
    <cellStyle name="표준 6 2 2 3 2 4 2 4 12" xfId="45571"/>
    <cellStyle name="표준 6 2 2 3 2 4 2 4 13" xfId="49442"/>
    <cellStyle name="표준 6 2 2 3 2 4 2 4 14" xfId="53313"/>
    <cellStyle name="표준 6 2 2 3 2 4 2 4 2" xfId="6620"/>
    <cellStyle name="표준 6 2 2 3 2 4 2 4 3" xfId="10491"/>
    <cellStyle name="표준 6 2 2 3 2 4 2 4 4" xfId="14362"/>
    <cellStyle name="표준 6 2 2 3 2 4 2 4 5" xfId="18233"/>
    <cellStyle name="표준 6 2 2 3 2 4 2 4 6" xfId="22104"/>
    <cellStyle name="표준 6 2 2 3 2 4 2 4 7" xfId="25975"/>
    <cellStyle name="표준 6 2 2 3 2 4 2 4 8" xfId="29846"/>
    <cellStyle name="표준 6 2 2 3 2 4 2 4 9" xfId="33717"/>
    <cellStyle name="표준 6 2 2 3 2 4 2 5" xfId="4684"/>
    <cellStyle name="표준 6 2 2 3 2 4 2 6" xfId="8555"/>
    <cellStyle name="표준 6 2 2 3 2 4 2 7" xfId="12426"/>
    <cellStyle name="표준 6 2 2 3 2 4 2 8" xfId="16297"/>
    <cellStyle name="표준 6 2 2 3 2 4 2 9" xfId="20168"/>
    <cellStyle name="표준 6 2 2 3 2 4 3" xfId="758"/>
    <cellStyle name="표준 6 2 2 3 2 4 3 10" xfId="28152"/>
    <cellStyle name="표준 6 2 2 3 2 4 3 11" xfId="32023"/>
    <cellStyle name="표준 6 2 2 3 2 4 3 12" xfId="35894"/>
    <cellStyle name="표준 6 2 2 3 2 4 3 13" xfId="40006"/>
    <cellStyle name="표준 6 2 2 3 2 4 3 14" xfId="43877"/>
    <cellStyle name="표준 6 2 2 3 2 4 3 15" xfId="47748"/>
    <cellStyle name="표준 6 2 2 3 2 4 3 16" xfId="51619"/>
    <cellStyle name="표준 6 2 2 3 2 4 3 2" xfId="1732"/>
    <cellStyle name="표준 6 2 2 3 2 4 3 2 10" xfId="32991"/>
    <cellStyle name="표준 6 2 2 3 2 4 3 2 11" xfId="36862"/>
    <cellStyle name="표준 6 2 2 3 2 4 3 2 12" xfId="40974"/>
    <cellStyle name="표준 6 2 2 3 2 4 3 2 13" xfId="44845"/>
    <cellStyle name="표준 6 2 2 3 2 4 3 2 14" xfId="48716"/>
    <cellStyle name="표준 6 2 2 3 2 4 3 2 15" xfId="52587"/>
    <cellStyle name="표준 6 2 2 3 2 4 3 2 2" xfId="3671"/>
    <cellStyle name="표준 6 2 2 3 2 4 3 2 2 10" xfId="38798"/>
    <cellStyle name="표준 6 2 2 3 2 4 3 2 2 11" xfId="42910"/>
    <cellStyle name="표준 6 2 2 3 2 4 3 2 2 12" xfId="46781"/>
    <cellStyle name="표준 6 2 2 3 2 4 3 2 2 13" xfId="50652"/>
    <cellStyle name="표준 6 2 2 3 2 4 3 2 2 14" xfId="54523"/>
    <cellStyle name="표준 6 2 2 3 2 4 3 2 2 2" xfId="7830"/>
    <cellStyle name="표준 6 2 2 3 2 4 3 2 2 3" xfId="11701"/>
    <cellStyle name="표준 6 2 2 3 2 4 3 2 2 4" xfId="15572"/>
    <cellStyle name="표준 6 2 2 3 2 4 3 2 2 5" xfId="19443"/>
    <cellStyle name="표준 6 2 2 3 2 4 3 2 2 6" xfId="23314"/>
    <cellStyle name="표준 6 2 2 3 2 4 3 2 2 7" xfId="27185"/>
    <cellStyle name="표준 6 2 2 3 2 4 3 2 2 8" xfId="31056"/>
    <cellStyle name="표준 6 2 2 3 2 4 3 2 2 9" xfId="34927"/>
    <cellStyle name="표준 6 2 2 3 2 4 3 2 3" xfId="5894"/>
    <cellStyle name="표준 6 2 2 3 2 4 3 2 4" xfId="9765"/>
    <cellStyle name="표준 6 2 2 3 2 4 3 2 5" xfId="13636"/>
    <cellStyle name="표준 6 2 2 3 2 4 3 2 6" xfId="17507"/>
    <cellStyle name="표준 6 2 2 3 2 4 3 2 7" xfId="21378"/>
    <cellStyle name="표준 6 2 2 3 2 4 3 2 8" xfId="25249"/>
    <cellStyle name="표준 6 2 2 3 2 4 3 2 9" xfId="29120"/>
    <cellStyle name="표준 6 2 2 3 2 4 3 3" xfId="2703"/>
    <cellStyle name="표준 6 2 2 3 2 4 3 3 10" xfId="37830"/>
    <cellStyle name="표준 6 2 2 3 2 4 3 3 11" xfId="41942"/>
    <cellStyle name="표준 6 2 2 3 2 4 3 3 12" xfId="45813"/>
    <cellStyle name="표준 6 2 2 3 2 4 3 3 13" xfId="49684"/>
    <cellStyle name="표준 6 2 2 3 2 4 3 3 14" xfId="53555"/>
    <cellStyle name="표준 6 2 2 3 2 4 3 3 2" xfId="6862"/>
    <cellStyle name="표준 6 2 2 3 2 4 3 3 3" xfId="10733"/>
    <cellStyle name="표준 6 2 2 3 2 4 3 3 4" xfId="14604"/>
    <cellStyle name="표준 6 2 2 3 2 4 3 3 5" xfId="18475"/>
    <cellStyle name="표준 6 2 2 3 2 4 3 3 6" xfId="22346"/>
    <cellStyle name="표준 6 2 2 3 2 4 3 3 7" xfId="26217"/>
    <cellStyle name="표준 6 2 2 3 2 4 3 3 8" xfId="30088"/>
    <cellStyle name="표준 6 2 2 3 2 4 3 3 9" xfId="33959"/>
    <cellStyle name="표준 6 2 2 3 2 4 3 4" xfId="4926"/>
    <cellStyle name="표준 6 2 2 3 2 4 3 5" xfId="8797"/>
    <cellStyle name="표준 6 2 2 3 2 4 3 6" xfId="12668"/>
    <cellStyle name="표준 6 2 2 3 2 4 3 7" xfId="16539"/>
    <cellStyle name="표준 6 2 2 3 2 4 3 8" xfId="20410"/>
    <cellStyle name="표준 6 2 2 3 2 4 3 9" xfId="24281"/>
    <cellStyle name="표준 6 2 2 3 2 4 4" xfId="1248"/>
    <cellStyle name="표준 6 2 2 3 2 4 4 10" xfId="32507"/>
    <cellStyle name="표준 6 2 2 3 2 4 4 11" xfId="36378"/>
    <cellStyle name="표준 6 2 2 3 2 4 4 12" xfId="40490"/>
    <cellStyle name="표준 6 2 2 3 2 4 4 13" xfId="44361"/>
    <cellStyle name="표준 6 2 2 3 2 4 4 14" xfId="48232"/>
    <cellStyle name="표준 6 2 2 3 2 4 4 15" xfId="52103"/>
    <cellStyle name="표준 6 2 2 3 2 4 4 2" xfId="3187"/>
    <cellStyle name="표준 6 2 2 3 2 4 4 2 10" xfId="38314"/>
    <cellStyle name="표준 6 2 2 3 2 4 4 2 11" xfId="42426"/>
    <cellStyle name="표준 6 2 2 3 2 4 4 2 12" xfId="46297"/>
    <cellStyle name="표준 6 2 2 3 2 4 4 2 13" xfId="50168"/>
    <cellStyle name="표준 6 2 2 3 2 4 4 2 14" xfId="54039"/>
    <cellStyle name="표준 6 2 2 3 2 4 4 2 2" xfId="7346"/>
    <cellStyle name="표준 6 2 2 3 2 4 4 2 3" xfId="11217"/>
    <cellStyle name="표준 6 2 2 3 2 4 4 2 4" xfId="15088"/>
    <cellStyle name="표준 6 2 2 3 2 4 4 2 5" xfId="18959"/>
    <cellStyle name="표준 6 2 2 3 2 4 4 2 6" xfId="22830"/>
    <cellStyle name="표준 6 2 2 3 2 4 4 2 7" xfId="26701"/>
    <cellStyle name="표준 6 2 2 3 2 4 4 2 8" xfId="30572"/>
    <cellStyle name="표준 6 2 2 3 2 4 4 2 9" xfId="34443"/>
    <cellStyle name="표준 6 2 2 3 2 4 4 3" xfId="5410"/>
    <cellStyle name="표준 6 2 2 3 2 4 4 4" xfId="9281"/>
    <cellStyle name="표준 6 2 2 3 2 4 4 5" xfId="13152"/>
    <cellStyle name="표준 6 2 2 3 2 4 4 6" xfId="17023"/>
    <cellStyle name="표준 6 2 2 3 2 4 4 7" xfId="20894"/>
    <cellStyle name="표준 6 2 2 3 2 4 4 8" xfId="24765"/>
    <cellStyle name="표준 6 2 2 3 2 4 4 9" xfId="28636"/>
    <cellStyle name="표준 6 2 2 3 2 4 5" xfId="2219"/>
    <cellStyle name="표준 6 2 2 3 2 4 5 10" xfId="37346"/>
    <cellStyle name="표준 6 2 2 3 2 4 5 11" xfId="41458"/>
    <cellStyle name="표준 6 2 2 3 2 4 5 12" xfId="45329"/>
    <cellStyle name="표준 6 2 2 3 2 4 5 13" xfId="49200"/>
    <cellStyle name="표준 6 2 2 3 2 4 5 14" xfId="53071"/>
    <cellStyle name="표준 6 2 2 3 2 4 5 2" xfId="6378"/>
    <cellStyle name="표준 6 2 2 3 2 4 5 3" xfId="10249"/>
    <cellStyle name="표준 6 2 2 3 2 4 5 4" xfId="14120"/>
    <cellStyle name="표준 6 2 2 3 2 4 5 5" xfId="17991"/>
    <cellStyle name="표준 6 2 2 3 2 4 5 6" xfId="21862"/>
    <cellStyle name="표준 6 2 2 3 2 4 5 7" xfId="25733"/>
    <cellStyle name="표준 6 2 2 3 2 4 5 8" xfId="29604"/>
    <cellStyle name="표준 6 2 2 3 2 4 5 9" xfId="33475"/>
    <cellStyle name="표준 6 2 2 3 2 4 6" xfId="4442"/>
    <cellStyle name="표준 6 2 2 3 2 4 7" xfId="8313"/>
    <cellStyle name="표준 6 2 2 3 2 4 8" xfId="12184"/>
    <cellStyle name="표준 6 2 2 3 2 4 9" xfId="16055"/>
    <cellStyle name="표준 6 2 2 3 2 5" xfId="318"/>
    <cellStyle name="표준 6 2 2 3 2 5 10" xfId="23844"/>
    <cellStyle name="표준 6 2 2 3 2 5 11" xfId="27715"/>
    <cellStyle name="표준 6 2 2 3 2 5 12" xfId="31586"/>
    <cellStyle name="표준 6 2 2 3 2 5 13" xfId="35457"/>
    <cellStyle name="표준 6 2 2 3 2 5 14" xfId="39569"/>
    <cellStyle name="표준 6 2 2 3 2 5 15" xfId="43440"/>
    <cellStyle name="표준 6 2 2 3 2 5 16" xfId="47311"/>
    <cellStyle name="표준 6 2 2 3 2 5 17" xfId="51182"/>
    <cellStyle name="표준 6 2 2 3 2 5 2" xfId="805"/>
    <cellStyle name="표준 6 2 2 3 2 5 2 10" xfId="28199"/>
    <cellStyle name="표준 6 2 2 3 2 5 2 11" xfId="32070"/>
    <cellStyle name="표준 6 2 2 3 2 5 2 12" xfId="35941"/>
    <cellStyle name="표준 6 2 2 3 2 5 2 13" xfId="40053"/>
    <cellStyle name="표준 6 2 2 3 2 5 2 14" xfId="43924"/>
    <cellStyle name="표준 6 2 2 3 2 5 2 15" xfId="47795"/>
    <cellStyle name="표준 6 2 2 3 2 5 2 16" xfId="51666"/>
    <cellStyle name="표준 6 2 2 3 2 5 2 2" xfId="1779"/>
    <cellStyle name="표준 6 2 2 3 2 5 2 2 10" xfId="33038"/>
    <cellStyle name="표준 6 2 2 3 2 5 2 2 11" xfId="36909"/>
    <cellStyle name="표준 6 2 2 3 2 5 2 2 12" xfId="41021"/>
    <cellStyle name="표준 6 2 2 3 2 5 2 2 13" xfId="44892"/>
    <cellStyle name="표준 6 2 2 3 2 5 2 2 14" xfId="48763"/>
    <cellStyle name="표준 6 2 2 3 2 5 2 2 15" xfId="52634"/>
    <cellStyle name="표준 6 2 2 3 2 5 2 2 2" xfId="3718"/>
    <cellStyle name="표준 6 2 2 3 2 5 2 2 2 10" xfId="38845"/>
    <cellStyle name="표준 6 2 2 3 2 5 2 2 2 11" xfId="42957"/>
    <cellStyle name="표준 6 2 2 3 2 5 2 2 2 12" xfId="46828"/>
    <cellStyle name="표준 6 2 2 3 2 5 2 2 2 13" xfId="50699"/>
    <cellStyle name="표준 6 2 2 3 2 5 2 2 2 14" xfId="54570"/>
    <cellStyle name="표준 6 2 2 3 2 5 2 2 2 2" xfId="7877"/>
    <cellStyle name="표준 6 2 2 3 2 5 2 2 2 3" xfId="11748"/>
    <cellStyle name="표준 6 2 2 3 2 5 2 2 2 4" xfId="15619"/>
    <cellStyle name="표준 6 2 2 3 2 5 2 2 2 5" xfId="19490"/>
    <cellStyle name="표준 6 2 2 3 2 5 2 2 2 6" xfId="23361"/>
    <cellStyle name="표준 6 2 2 3 2 5 2 2 2 7" xfId="27232"/>
    <cellStyle name="표준 6 2 2 3 2 5 2 2 2 8" xfId="31103"/>
    <cellStyle name="표준 6 2 2 3 2 5 2 2 2 9" xfId="34974"/>
    <cellStyle name="표준 6 2 2 3 2 5 2 2 3" xfId="5941"/>
    <cellStyle name="표준 6 2 2 3 2 5 2 2 4" xfId="9812"/>
    <cellStyle name="표준 6 2 2 3 2 5 2 2 5" xfId="13683"/>
    <cellStyle name="표준 6 2 2 3 2 5 2 2 6" xfId="17554"/>
    <cellStyle name="표준 6 2 2 3 2 5 2 2 7" xfId="21425"/>
    <cellStyle name="표준 6 2 2 3 2 5 2 2 8" xfId="25296"/>
    <cellStyle name="표준 6 2 2 3 2 5 2 2 9" xfId="29167"/>
    <cellStyle name="표준 6 2 2 3 2 5 2 3" xfId="2750"/>
    <cellStyle name="표준 6 2 2 3 2 5 2 3 10" xfId="37877"/>
    <cellStyle name="표준 6 2 2 3 2 5 2 3 11" xfId="41989"/>
    <cellStyle name="표준 6 2 2 3 2 5 2 3 12" xfId="45860"/>
    <cellStyle name="표준 6 2 2 3 2 5 2 3 13" xfId="49731"/>
    <cellStyle name="표준 6 2 2 3 2 5 2 3 14" xfId="53602"/>
    <cellStyle name="표준 6 2 2 3 2 5 2 3 2" xfId="6909"/>
    <cellStyle name="표준 6 2 2 3 2 5 2 3 3" xfId="10780"/>
    <cellStyle name="표준 6 2 2 3 2 5 2 3 4" xfId="14651"/>
    <cellStyle name="표준 6 2 2 3 2 5 2 3 5" xfId="18522"/>
    <cellStyle name="표준 6 2 2 3 2 5 2 3 6" xfId="22393"/>
    <cellStyle name="표준 6 2 2 3 2 5 2 3 7" xfId="26264"/>
    <cellStyle name="표준 6 2 2 3 2 5 2 3 8" xfId="30135"/>
    <cellStyle name="표준 6 2 2 3 2 5 2 3 9" xfId="34006"/>
    <cellStyle name="표준 6 2 2 3 2 5 2 4" xfId="4973"/>
    <cellStyle name="표준 6 2 2 3 2 5 2 5" xfId="8844"/>
    <cellStyle name="표준 6 2 2 3 2 5 2 6" xfId="12715"/>
    <cellStyle name="표준 6 2 2 3 2 5 2 7" xfId="16586"/>
    <cellStyle name="표준 6 2 2 3 2 5 2 8" xfId="20457"/>
    <cellStyle name="표준 6 2 2 3 2 5 2 9" xfId="24328"/>
    <cellStyle name="표준 6 2 2 3 2 5 3" xfId="1295"/>
    <cellStyle name="표준 6 2 2 3 2 5 3 10" xfId="32554"/>
    <cellStyle name="표준 6 2 2 3 2 5 3 11" xfId="36425"/>
    <cellStyle name="표준 6 2 2 3 2 5 3 12" xfId="40537"/>
    <cellStyle name="표준 6 2 2 3 2 5 3 13" xfId="44408"/>
    <cellStyle name="표준 6 2 2 3 2 5 3 14" xfId="48279"/>
    <cellStyle name="표준 6 2 2 3 2 5 3 15" xfId="52150"/>
    <cellStyle name="표준 6 2 2 3 2 5 3 2" xfId="3234"/>
    <cellStyle name="표준 6 2 2 3 2 5 3 2 10" xfId="38361"/>
    <cellStyle name="표준 6 2 2 3 2 5 3 2 11" xfId="42473"/>
    <cellStyle name="표준 6 2 2 3 2 5 3 2 12" xfId="46344"/>
    <cellStyle name="표준 6 2 2 3 2 5 3 2 13" xfId="50215"/>
    <cellStyle name="표준 6 2 2 3 2 5 3 2 14" xfId="54086"/>
    <cellStyle name="표준 6 2 2 3 2 5 3 2 2" xfId="7393"/>
    <cellStyle name="표준 6 2 2 3 2 5 3 2 3" xfId="11264"/>
    <cellStyle name="표준 6 2 2 3 2 5 3 2 4" xfId="15135"/>
    <cellStyle name="표준 6 2 2 3 2 5 3 2 5" xfId="19006"/>
    <cellStyle name="표준 6 2 2 3 2 5 3 2 6" xfId="22877"/>
    <cellStyle name="표준 6 2 2 3 2 5 3 2 7" xfId="26748"/>
    <cellStyle name="표준 6 2 2 3 2 5 3 2 8" xfId="30619"/>
    <cellStyle name="표준 6 2 2 3 2 5 3 2 9" xfId="34490"/>
    <cellStyle name="표준 6 2 2 3 2 5 3 3" xfId="5457"/>
    <cellStyle name="표준 6 2 2 3 2 5 3 4" xfId="9328"/>
    <cellStyle name="표준 6 2 2 3 2 5 3 5" xfId="13199"/>
    <cellStyle name="표준 6 2 2 3 2 5 3 6" xfId="17070"/>
    <cellStyle name="표준 6 2 2 3 2 5 3 7" xfId="20941"/>
    <cellStyle name="표준 6 2 2 3 2 5 3 8" xfId="24812"/>
    <cellStyle name="표준 6 2 2 3 2 5 3 9" xfId="28683"/>
    <cellStyle name="표준 6 2 2 3 2 5 4" xfId="2266"/>
    <cellStyle name="표준 6 2 2 3 2 5 4 10" xfId="37393"/>
    <cellStyle name="표준 6 2 2 3 2 5 4 11" xfId="41505"/>
    <cellStyle name="표준 6 2 2 3 2 5 4 12" xfId="45376"/>
    <cellStyle name="표준 6 2 2 3 2 5 4 13" xfId="49247"/>
    <cellStyle name="표준 6 2 2 3 2 5 4 14" xfId="53118"/>
    <cellStyle name="표준 6 2 2 3 2 5 4 2" xfId="6425"/>
    <cellStyle name="표준 6 2 2 3 2 5 4 3" xfId="10296"/>
    <cellStyle name="표준 6 2 2 3 2 5 4 4" xfId="14167"/>
    <cellStyle name="표준 6 2 2 3 2 5 4 5" xfId="18038"/>
    <cellStyle name="표준 6 2 2 3 2 5 4 6" xfId="21909"/>
    <cellStyle name="표준 6 2 2 3 2 5 4 7" xfId="25780"/>
    <cellStyle name="표준 6 2 2 3 2 5 4 8" xfId="29651"/>
    <cellStyle name="표준 6 2 2 3 2 5 4 9" xfId="33522"/>
    <cellStyle name="표준 6 2 2 3 2 5 5" xfId="4489"/>
    <cellStyle name="표준 6 2 2 3 2 5 6" xfId="8360"/>
    <cellStyle name="표준 6 2 2 3 2 5 7" xfId="12231"/>
    <cellStyle name="표준 6 2 2 3 2 5 8" xfId="16102"/>
    <cellStyle name="표준 6 2 2 3 2 5 9" xfId="19973"/>
    <cellStyle name="표준 6 2 2 3 2 6" xfId="563"/>
    <cellStyle name="표준 6 2 2 3 2 6 10" xfId="27957"/>
    <cellStyle name="표준 6 2 2 3 2 6 11" xfId="31828"/>
    <cellStyle name="표준 6 2 2 3 2 6 12" xfId="35699"/>
    <cellStyle name="표준 6 2 2 3 2 6 13" xfId="39811"/>
    <cellStyle name="표준 6 2 2 3 2 6 14" xfId="43682"/>
    <cellStyle name="표준 6 2 2 3 2 6 15" xfId="47553"/>
    <cellStyle name="표준 6 2 2 3 2 6 16" xfId="51424"/>
    <cellStyle name="표준 6 2 2 3 2 6 2" xfId="1537"/>
    <cellStyle name="표준 6 2 2 3 2 6 2 10" xfId="32796"/>
    <cellStyle name="표준 6 2 2 3 2 6 2 11" xfId="36667"/>
    <cellStyle name="표준 6 2 2 3 2 6 2 12" xfId="40779"/>
    <cellStyle name="표준 6 2 2 3 2 6 2 13" xfId="44650"/>
    <cellStyle name="표준 6 2 2 3 2 6 2 14" xfId="48521"/>
    <cellStyle name="표준 6 2 2 3 2 6 2 15" xfId="52392"/>
    <cellStyle name="표준 6 2 2 3 2 6 2 2" xfId="3476"/>
    <cellStyle name="표준 6 2 2 3 2 6 2 2 10" xfId="38603"/>
    <cellStyle name="표준 6 2 2 3 2 6 2 2 11" xfId="42715"/>
    <cellStyle name="표준 6 2 2 3 2 6 2 2 12" xfId="46586"/>
    <cellStyle name="표준 6 2 2 3 2 6 2 2 13" xfId="50457"/>
    <cellStyle name="표준 6 2 2 3 2 6 2 2 14" xfId="54328"/>
    <cellStyle name="표준 6 2 2 3 2 6 2 2 2" xfId="7635"/>
    <cellStyle name="표준 6 2 2 3 2 6 2 2 3" xfId="11506"/>
    <cellStyle name="표준 6 2 2 3 2 6 2 2 4" xfId="15377"/>
    <cellStyle name="표준 6 2 2 3 2 6 2 2 5" xfId="19248"/>
    <cellStyle name="표준 6 2 2 3 2 6 2 2 6" xfId="23119"/>
    <cellStyle name="표준 6 2 2 3 2 6 2 2 7" xfId="26990"/>
    <cellStyle name="표준 6 2 2 3 2 6 2 2 8" xfId="30861"/>
    <cellStyle name="표준 6 2 2 3 2 6 2 2 9" xfId="34732"/>
    <cellStyle name="표준 6 2 2 3 2 6 2 3" xfId="5699"/>
    <cellStyle name="표준 6 2 2 3 2 6 2 4" xfId="9570"/>
    <cellStyle name="표준 6 2 2 3 2 6 2 5" xfId="13441"/>
    <cellStyle name="표준 6 2 2 3 2 6 2 6" xfId="17312"/>
    <cellStyle name="표준 6 2 2 3 2 6 2 7" xfId="21183"/>
    <cellStyle name="표준 6 2 2 3 2 6 2 8" xfId="25054"/>
    <cellStyle name="표준 6 2 2 3 2 6 2 9" xfId="28925"/>
    <cellStyle name="표준 6 2 2 3 2 6 3" xfId="2508"/>
    <cellStyle name="표준 6 2 2 3 2 6 3 10" xfId="37635"/>
    <cellStyle name="표준 6 2 2 3 2 6 3 11" xfId="41747"/>
    <cellStyle name="표준 6 2 2 3 2 6 3 12" xfId="45618"/>
    <cellStyle name="표준 6 2 2 3 2 6 3 13" xfId="49489"/>
    <cellStyle name="표준 6 2 2 3 2 6 3 14" xfId="53360"/>
    <cellStyle name="표준 6 2 2 3 2 6 3 2" xfId="6667"/>
    <cellStyle name="표준 6 2 2 3 2 6 3 3" xfId="10538"/>
    <cellStyle name="표준 6 2 2 3 2 6 3 4" xfId="14409"/>
    <cellStyle name="표준 6 2 2 3 2 6 3 5" xfId="18280"/>
    <cellStyle name="표준 6 2 2 3 2 6 3 6" xfId="22151"/>
    <cellStyle name="표준 6 2 2 3 2 6 3 7" xfId="26022"/>
    <cellStyle name="표준 6 2 2 3 2 6 3 8" xfId="29893"/>
    <cellStyle name="표준 6 2 2 3 2 6 3 9" xfId="33764"/>
    <cellStyle name="표준 6 2 2 3 2 6 4" xfId="4731"/>
    <cellStyle name="표준 6 2 2 3 2 6 5" xfId="8602"/>
    <cellStyle name="표준 6 2 2 3 2 6 6" xfId="12473"/>
    <cellStyle name="표준 6 2 2 3 2 6 7" xfId="16344"/>
    <cellStyle name="표준 6 2 2 3 2 6 8" xfId="20215"/>
    <cellStyle name="표준 6 2 2 3 2 6 9" xfId="24086"/>
    <cellStyle name="표준 6 2 2 3 2 7" xfId="1053"/>
    <cellStyle name="표준 6 2 2 3 2 7 10" xfId="32312"/>
    <cellStyle name="표준 6 2 2 3 2 7 11" xfId="36183"/>
    <cellStyle name="표준 6 2 2 3 2 7 12" xfId="40295"/>
    <cellStyle name="표준 6 2 2 3 2 7 13" xfId="44166"/>
    <cellStyle name="표준 6 2 2 3 2 7 14" xfId="48037"/>
    <cellStyle name="표준 6 2 2 3 2 7 15" xfId="51908"/>
    <cellStyle name="표준 6 2 2 3 2 7 2" xfId="2992"/>
    <cellStyle name="표준 6 2 2 3 2 7 2 10" xfId="38119"/>
    <cellStyle name="표준 6 2 2 3 2 7 2 11" xfId="42231"/>
    <cellStyle name="표준 6 2 2 3 2 7 2 12" xfId="46102"/>
    <cellStyle name="표준 6 2 2 3 2 7 2 13" xfId="49973"/>
    <cellStyle name="표준 6 2 2 3 2 7 2 14" xfId="53844"/>
    <cellStyle name="표준 6 2 2 3 2 7 2 2" xfId="7151"/>
    <cellStyle name="표준 6 2 2 3 2 7 2 3" xfId="11022"/>
    <cellStyle name="표준 6 2 2 3 2 7 2 4" xfId="14893"/>
    <cellStyle name="표준 6 2 2 3 2 7 2 5" xfId="18764"/>
    <cellStyle name="표준 6 2 2 3 2 7 2 6" xfId="22635"/>
    <cellStyle name="표준 6 2 2 3 2 7 2 7" xfId="26506"/>
    <cellStyle name="표준 6 2 2 3 2 7 2 8" xfId="30377"/>
    <cellStyle name="표준 6 2 2 3 2 7 2 9" xfId="34248"/>
    <cellStyle name="표준 6 2 2 3 2 7 3" xfId="5215"/>
    <cellStyle name="표준 6 2 2 3 2 7 4" xfId="9086"/>
    <cellStyle name="표준 6 2 2 3 2 7 5" xfId="12957"/>
    <cellStyle name="표준 6 2 2 3 2 7 6" xfId="16828"/>
    <cellStyle name="표준 6 2 2 3 2 7 7" xfId="20699"/>
    <cellStyle name="표준 6 2 2 3 2 7 8" xfId="24570"/>
    <cellStyle name="표준 6 2 2 3 2 7 9" xfId="28441"/>
    <cellStyle name="표준 6 2 2 3 2 8" xfId="2024"/>
    <cellStyle name="표준 6 2 2 3 2 8 10" xfId="37151"/>
    <cellStyle name="표준 6 2 2 3 2 8 11" xfId="41263"/>
    <cellStyle name="표준 6 2 2 3 2 8 12" xfId="45134"/>
    <cellStyle name="표준 6 2 2 3 2 8 13" xfId="49005"/>
    <cellStyle name="표준 6 2 2 3 2 8 14" xfId="52876"/>
    <cellStyle name="표준 6 2 2 3 2 8 2" xfId="6183"/>
    <cellStyle name="표준 6 2 2 3 2 8 3" xfId="10054"/>
    <cellStyle name="표준 6 2 2 3 2 8 4" xfId="13925"/>
    <cellStyle name="표준 6 2 2 3 2 8 5" xfId="17796"/>
    <cellStyle name="표준 6 2 2 3 2 8 6" xfId="21667"/>
    <cellStyle name="표준 6 2 2 3 2 8 7" xfId="25538"/>
    <cellStyle name="표준 6 2 2 3 2 8 8" xfId="29409"/>
    <cellStyle name="표준 6 2 2 3 2 8 9" xfId="33280"/>
    <cellStyle name="표준 6 2 2 3 2 9" xfId="4247"/>
    <cellStyle name="표준 6 2 2 3 20" xfId="39304"/>
    <cellStyle name="표준 6 2 2 3 21" xfId="43175"/>
    <cellStyle name="표준 6 2 2 3 22" xfId="47046"/>
    <cellStyle name="표준 6 2 2 3 23" xfId="50917"/>
    <cellStyle name="표준 6 2 2 3 3" xfId="95"/>
    <cellStyle name="표준 6 2 2 3 3 10" xfId="15884"/>
    <cellStyle name="표준 6 2 2 3 3 11" xfId="19755"/>
    <cellStyle name="표준 6 2 2 3 3 12" xfId="23626"/>
    <cellStyle name="표준 6 2 2 3 3 13" xfId="27497"/>
    <cellStyle name="표준 6 2 2 3 3 14" xfId="31368"/>
    <cellStyle name="표준 6 2 2 3 3 15" xfId="35239"/>
    <cellStyle name="표준 6 2 2 3 3 16" xfId="39110"/>
    <cellStyle name="표준 6 2 2 3 3 17" xfId="39351"/>
    <cellStyle name="표준 6 2 2 3 3 18" xfId="43222"/>
    <cellStyle name="표준 6 2 2 3 3 19" xfId="47093"/>
    <cellStyle name="표준 6 2 2 3 3 2" xfId="194"/>
    <cellStyle name="표준 6 2 2 3 3 2 10" xfId="19852"/>
    <cellStyle name="표준 6 2 2 3 3 2 11" xfId="23723"/>
    <cellStyle name="표준 6 2 2 3 3 2 12" xfId="27594"/>
    <cellStyle name="표준 6 2 2 3 3 2 13" xfId="31465"/>
    <cellStyle name="표준 6 2 2 3 3 2 14" xfId="35336"/>
    <cellStyle name="표준 6 2 2 3 3 2 15" xfId="39207"/>
    <cellStyle name="표준 6 2 2 3 3 2 16" xfId="39448"/>
    <cellStyle name="표준 6 2 2 3 3 2 17" xfId="43319"/>
    <cellStyle name="표준 6 2 2 3 3 2 18" xfId="47190"/>
    <cellStyle name="표준 6 2 2 3 3 2 19" xfId="51061"/>
    <cellStyle name="표준 6 2 2 3 3 2 2" xfId="439"/>
    <cellStyle name="표준 6 2 2 3 3 2 2 10" xfId="23965"/>
    <cellStyle name="표준 6 2 2 3 3 2 2 11" xfId="27836"/>
    <cellStyle name="표준 6 2 2 3 3 2 2 12" xfId="31707"/>
    <cellStyle name="표준 6 2 2 3 3 2 2 13" xfId="35578"/>
    <cellStyle name="표준 6 2 2 3 3 2 2 14" xfId="39690"/>
    <cellStyle name="표준 6 2 2 3 3 2 2 15" xfId="43561"/>
    <cellStyle name="표준 6 2 2 3 3 2 2 16" xfId="47432"/>
    <cellStyle name="표준 6 2 2 3 3 2 2 17" xfId="51303"/>
    <cellStyle name="표준 6 2 2 3 3 2 2 2" xfId="926"/>
    <cellStyle name="표준 6 2 2 3 3 2 2 2 10" xfId="28320"/>
    <cellStyle name="표준 6 2 2 3 3 2 2 2 11" xfId="32191"/>
    <cellStyle name="표준 6 2 2 3 3 2 2 2 12" xfId="36062"/>
    <cellStyle name="표준 6 2 2 3 3 2 2 2 13" xfId="40174"/>
    <cellStyle name="표준 6 2 2 3 3 2 2 2 14" xfId="44045"/>
    <cellStyle name="표준 6 2 2 3 3 2 2 2 15" xfId="47916"/>
    <cellStyle name="표준 6 2 2 3 3 2 2 2 16" xfId="51787"/>
    <cellStyle name="표준 6 2 2 3 3 2 2 2 2" xfId="1900"/>
    <cellStyle name="표준 6 2 2 3 3 2 2 2 2 10" xfId="33159"/>
    <cellStyle name="표준 6 2 2 3 3 2 2 2 2 11" xfId="37030"/>
    <cellStyle name="표준 6 2 2 3 3 2 2 2 2 12" xfId="41142"/>
    <cellStyle name="표준 6 2 2 3 3 2 2 2 2 13" xfId="45013"/>
    <cellStyle name="표준 6 2 2 3 3 2 2 2 2 14" xfId="48884"/>
    <cellStyle name="표준 6 2 2 3 3 2 2 2 2 15" xfId="52755"/>
    <cellStyle name="표준 6 2 2 3 3 2 2 2 2 2" xfId="3839"/>
    <cellStyle name="표준 6 2 2 3 3 2 2 2 2 2 10" xfId="38966"/>
    <cellStyle name="표준 6 2 2 3 3 2 2 2 2 2 11" xfId="43078"/>
    <cellStyle name="표준 6 2 2 3 3 2 2 2 2 2 12" xfId="46949"/>
    <cellStyle name="표준 6 2 2 3 3 2 2 2 2 2 13" xfId="50820"/>
    <cellStyle name="표준 6 2 2 3 3 2 2 2 2 2 14" xfId="54691"/>
    <cellStyle name="표준 6 2 2 3 3 2 2 2 2 2 2" xfId="7998"/>
    <cellStyle name="표준 6 2 2 3 3 2 2 2 2 2 3" xfId="11869"/>
    <cellStyle name="표준 6 2 2 3 3 2 2 2 2 2 4" xfId="15740"/>
    <cellStyle name="표준 6 2 2 3 3 2 2 2 2 2 5" xfId="19611"/>
    <cellStyle name="표준 6 2 2 3 3 2 2 2 2 2 6" xfId="23482"/>
    <cellStyle name="표준 6 2 2 3 3 2 2 2 2 2 7" xfId="27353"/>
    <cellStyle name="표준 6 2 2 3 3 2 2 2 2 2 8" xfId="31224"/>
    <cellStyle name="표준 6 2 2 3 3 2 2 2 2 2 9" xfId="35095"/>
    <cellStyle name="표준 6 2 2 3 3 2 2 2 2 3" xfId="6062"/>
    <cellStyle name="표준 6 2 2 3 3 2 2 2 2 4" xfId="9933"/>
    <cellStyle name="표준 6 2 2 3 3 2 2 2 2 5" xfId="13804"/>
    <cellStyle name="표준 6 2 2 3 3 2 2 2 2 6" xfId="17675"/>
    <cellStyle name="표준 6 2 2 3 3 2 2 2 2 7" xfId="21546"/>
    <cellStyle name="표준 6 2 2 3 3 2 2 2 2 8" xfId="25417"/>
    <cellStyle name="표준 6 2 2 3 3 2 2 2 2 9" xfId="29288"/>
    <cellStyle name="표준 6 2 2 3 3 2 2 2 3" xfId="2871"/>
    <cellStyle name="표준 6 2 2 3 3 2 2 2 3 10" xfId="37998"/>
    <cellStyle name="표준 6 2 2 3 3 2 2 2 3 11" xfId="42110"/>
    <cellStyle name="표준 6 2 2 3 3 2 2 2 3 12" xfId="45981"/>
    <cellStyle name="표준 6 2 2 3 3 2 2 2 3 13" xfId="49852"/>
    <cellStyle name="표준 6 2 2 3 3 2 2 2 3 14" xfId="53723"/>
    <cellStyle name="표준 6 2 2 3 3 2 2 2 3 2" xfId="7030"/>
    <cellStyle name="표준 6 2 2 3 3 2 2 2 3 3" xfId="10901"/>
    <cellStyle name="표준 6 2 2 3 3 2 2 2 3 4" xfId="14772"/>
    <cellStyle name="표준 6 2 2 3 3 2 2 2 3 5" xfId="18643"/>
    <cellStyle name="표준 6 2 2 3 3 2 2 2 3 6" xfId="22514"/>
    <cellStyle name="표준 6 2 2 3 3 2 2 2 3 7" xfId="26385"/>
    <cellStyle name="표준 6 2 2 3 3 2 2 2 3 8" xfId="30256"/>
    <cellStyle name="표준 6 2 2 3 3 2 2 2 3 9" xfId="34127"/>
    <cellStyle name="표준 6 2 2 3 3 2 2 2 4" xfId="5094"/>
    <cellStyle name="표준 6 2 2 3 3 2 2 2 5" xfId="8965"/>
    <cellStyle name="표준 6 2 2 3 3 2 2 2 6" xfId="12836"/>
    <cellStyle name="표준 6 2 2 3 3 2 2 2 7" xfId="16707"/>
    <cellStyle name="표준 6 2 2 3 3 2 2 2 8" xfId="20578"/>
    <cellStyle name="표준 6 2 2 3 3 2 2 2 9" xfId="24449"/>
    <cellStyle name="표준 6 2 2 3 3 2 2 3" xfId="1416"/>
    <cellStyle name="표준 6 2 2 3 3 2 2 3 10" xfId="32675"/>
    <cellStyle name="표준 6 2 2 3 3 2 2 3 11" xfId="36546"/>
    <cellStyle name="표준 6 2 2 3 3 2 2 3 12" xfId="40658"/>
    <cellStyle name="표준 6 2 2 3 3 2 2 3 13" xfId="44529"/>
    <cellStyle name="표준 6 2 2 3 3 2 2 3 14" xfId="48400"/>
    <cellStyle name="표준 6 2 2 3 3 2 2 3 15" xfId="52271"/>
    <cellStyle name="표준 6 2 2 3 3 2 2 3 2" xfId="3355"/>
    <cellStyle name="표준 6 2 2 3 3 2 2 3 2 10" xfId="38482"/>
    <cellStyle name="표준 6 2 2 3 3 2 2 3 2 11" xfId="42594"/>
    <cellStyle name="표준 6 2 2 3 3 2 2 3 2 12" xfId="46465"/>
    <cellStyle name="표준 6 2 2 3 3 2 2 3 2 13" xfId="50336"/>
    <cellStyle name="표준 6 2 2 3 3 2 2 3 2 14" xfId="54207"/>
    <cellStyle name="표준 6 2 2 3 3 2 2 3 2 2" xfId="7514"/>
    <cellStyle name="표준 6 2 2 3 3 2 2 3 2 3" xfId="11385"/>
    <cellStyle name="표준 6 2 2 3 3 2 2 3 2 4" xfId="15256"/>
    <cellStyle name="표준 6 2 2 3 3 2 2 3 2 5" xfId="19127"/>
    <cellStyle name="표준 6 2 2 3 3 2 2 3 2 6" xfId="22998"/>
    <cellStyle name="표준 6 2 2 3 3 2 2 3 2 7" xfId="26869"/>
    <cellStyle name="표준 6 2 2 3 3 2 2 3 2 8" xfId="30740"/>
    <cellStyle name="표준 6 2 2 3 3 2 2 3 2 9" xfId="34611"/>
    <cellStyle name="표준 6 2 2 3 3 2 2 3 3" xfId="5578"/>
    <cellStyle name="표준 6 2 2 3 3 2 2 3 4" xfId="9449"/>
    <cellStyle name="표준 6 2 2 3 3 2 2 3 5" xfId="13320"/>
    <cellStyle name="표준 6 2 2 3 3 2 2 3 6" xfId="17191"/>
    <cellStyle name="표준 6 2 2 3 3 2 2 3 7" xfId="21062"/>
    <cellStyle name="표준 6 2 2 3 3 2 2 3 8" xfId="24933"/>
    <cellStyle name="표준 6 2 2 3 3 2 2 3 9" xfId="28804"/>
    <cellStyle name="표준 6 2 2 3 3 2 2 4" xfId="2387"/>
    <cellStyle name="표준 6 2 2 3 3 2 2 4 10" xfId="37514"/>
    <cellStyle name="표준 6 2 2 3 3 2 2 4 11" xfId="41626"/>
    <cellStyle name="표준 6 2 2 3 3 2 2 4 12" xfId="45497"/>
    <cellStyle name="표준 6 2 2 3 3 2 2 4 13" xfId="49368"/>
    <cellStyle name="표준 6 2 2 3 3 2 2 4 14" xfId="53239"/>
    <cellStyle name="표준 6 2 2 3 3 2 2 4 2" xfId="6546"/>
    <cellStyle name="표준 6 2 2 3 3 2 2 4 3" xfId="10417"/>
    <cellStyle name="표준 6 2 2 3 3 2 2 4 4" xfId="14288"/>
    <cellStyle name="표준 6 2 2 3 3 2 2 4 5" xfId="18159"/>
    <cellStyle name="표준 6 2 2 3 3 2 2 4 6" xfId="22030"/>
    <cellStyle name="표준 6 2 2 3 3 2 2 4 7" xfId="25901"/>
    <cellStyle name="표준 6 2 2 3 3 2 2 4 8" xfId="29772"/>
    <cellStyle name="표준 6 2 2 3 3 2 2 4 9" xfId="33643"/>
    <cellStyle name="표준 6 2 2 3 3 2 2 5" xfId="4610"/>
    <cellStyle name="표준 6 2 2 3 3 2 2 6" xfId="8481"/>
    <cellStyle name="표준 6 2 2 3 3 2 2 7" xfId="12352"/>
    <cellStyle name="표준 6 2 2 3 3 2 2 8" xfId="16223"/>
    <cellStyle name="표준 6 2 2 3 3 2 2 9" xfId="20094"/>
    <cellStyle name="표준 6 2 2 3 3 2 3" xfId="684"/>
    <cellStyle name="표준 6 2 2 3 3 2 3 10" xfId="28078"/>
    <cellStyle name="표준 6 2 2 3 3 2 3 11" xfId="31949"/>
    <cellStyle name="표준 6 2 2 3 3 2 3 12" xfId="35820"/>
    <cellStyle name="표준 6 2 2 3 3 2 3 13" xfId="39932"/>
    <cellStyle name="표준 6 2 2 3 3 2 3 14" xfId="43803"/>
    <cellStyle name="표준 6 2 2 3 3 2 3 15" xfId="47674"/>
    <cellStyle name="표준 6 2 2 3 3 2 3 16" xfId="51545"/>
    <cellStyle name="표준 6 2 2 3 3 2 3 2" xfId="1658"/>
    <cellStyle name="표준 6 2 2 3 3 2 3 2 10" xfId="32917"/>
    <cellStyle name="표준 6 2 2 3 3 2 3 2 11" xfId="36788"/>
    <cellStyle name="표준 6 2 2 3 3 2 3 2 12" xfId="40900"/>
    <cellStyle name="표준 6 2 2 3 3 2 3 2 13" xfId="44771"/>
    <cellStyle name="표준 6 2 2 3 3 2 3 2 14" xfId="48642"/>
    <cellStyle name="표준 6 2 2 3 3 2 3 2 15" xfId="52513"/>
    <cellStyle name="표준 6 2 2 3 3 2 3 2 2" xfId="3597"/>
    <cellStyle name="표준 6 2 2 3 3 2 3 2 2 10" xfId="38724"/>
    <cellStyle name="표준 6 2 2 3 3 2 3 2 2 11" xfId="42836"/>
    <cellStyle name="표준 6 2 2 3 3 2 3 2 2 12" xfId="46707"/>
    <cellStyle name="표준 6 2 2 3 3 2 3 2 2 13" xfId="50578"/>
    <cellStyle name="표준 6 2 2 3 3 2 3 2 2 14" xfId="54449"/>
    <cellStyle name="표준 6 2 2 3 3 2 3 2 2 2" xfId="7756"/>
    <cellStyle name="표준 6 2 2 3 3 2 3 2 2 3" xfId="11627"/>
    <cellStyle name="표준 6 2 2 3 3 2 3 2 2 4" xfId="15498"/>
    <cellStyle name="표준 6 2 2 3 3 2 3 2 2 5" xfId="19369"/>
    <cellStyle name="표준 6 2 2 3 3 2 3 2 2 6" xfId="23240"/>
    <cellStyle name="표준 6 2 2 3 3 2 3 2 2 7" xfId="27111"/>
    <cellStyle name="표준 6 2 2 3 3 2 3 2 2 8" xfId="30982"/>
    <cellStyle name="표준 6 2 2 3 3 2 3 2 2 9" xfId="34853"/>
    <cellStyle name="표준 6 2 2 3 3 2 3 2 3" xfId="5820"/>
    <cellStyle name="표준 6 2 2 3 3 2 3 2 4" xfId="9691"/>
    <cellStyle name="표준 6 2 2 3 3 2 3 2 5" xfId="13562"/>
    <cellStyle name="표준 6 2 2 3 3 2 3 2 6" xfId="17433"/>
    <cellStyle name="표준 6 2 2 3 3 2 3 2 7" xfId="21304"/>
    <cellStyle name="표준 6 2 2 3 3 2 3 2 8" xfId="25175"/>
    <cellStyle name="표준 6 2 2 3 3 2 3 2 9" xfId="29046"/>
    <cellStyle name="표준 6 2 2 3 3 2 3 3" xfId="2629"/>
    <cellStyle name="표준 6 2 2 3 3 2 3 3 10" xfId="37756"/>
    <cellStyle name="표준 6 2 2 3 3 2 3 3 11" xfId="41868"/>
    <cellStyle name="표준 6 2 2 3 3 2 3 3 12" xfId="45739"/>
    <cellStyle name="표준 6 2 2 3 3 2 3 3 13" xfId="49610"/>
    <cellStyle name="표준 6 2 2 3 3 2 3 3 14" xfId="53481"/>
    <cellStyle name="표준 6 2 2 3 3 2 3 3 2" xfId="6788"/>
    <cellStyle name="표준 6 2 2 3 3 2 3 3 3" xfId="10659"/>
    <cellStyle name="표준 6 2 2 3 3 2 3 3 4" xfId="14530"/>
    <cellStyle name="표준 6 2 2 3 3 2 3 3 5" xfId="18401"/>
    <cellStyle name="표준 6 2 2 3 3 2 3 3 6" xfId="22272"/>
    <cellStyle name="표준 6 2 2 3 3 2 3 3 7" xfId="26143"/>
    <cellStyle name="표준 6 2 2 3 3 2 3 3 8" xfId="30014"/>
    <cellStyle name="표준 6 2 2 3 3 2 3 3 9" xfId="33885"/>
    <cellStyle name="표준 6 2 2 3 3 2 3 4" xfId="4852"/>
    <cellStyle name="표준 6 2 2 3 3 2 3 5" xfId="8723"/>
    <cellStyle name="표준 6 2 2 3 3 2 3 6" xfId="12594"/>
    <cellStyle name="표준 6 2 2 3 3 2 3 7" xfId="16465"/>
    <cellStyle name="표준 6 2 2 3 3 2 3 8" xfId="20336"/>
    <cellStyle name="표준 6 2 2 3 3 2 3 9" xfId="24207"/>
    <cellStyle name="표준 6 2 2 3 3 2 4" xfId="1174"/>
    <cellStyle name="표준 6 2 2 3 3 2 4 10" xfId="32433"/>
    <cellStyle name="표준 6 2 2 3 3 2 4 11" xfId="36304"/>
    <cellStyle name="표준 6 2 2 3 3 2 4 12" xfId="40416"/>
    <cellStyle name="표준 6 2 2 3 3 2 4 13" xfId="44287"/>
    <cellStyle name="표준 6 2 2 3 3 2 4 14" xfId="48158"/>
    <cellStyle name="표준 6 2 2 3 3 2 4 15" xfId="52029"/>
    <cellStyle name="표준 6 2 2 3 3 2 4 2" xfId="3113"/>
    <cellStyle name="표준 6 2 2 3 3 2 4 2 10" xfId="38240"/>
    <cellStyle name="표준 6 2 2 3 3 2 4 2 11" xfId="42352"/>
    <cellStyle name="표준 6 2 2 3 3 2 4 2 12" xfId="46223"/>
    <cellStyle name="표준 6 2 2 3 3 2 4 2 13" xfId="50094"/>
    <cellStyle name="표준 6 2 2 3 3 2 4 2 14" xfId="53965"/>
    <cellStyle name="표준 6 2 2 3 3 2 4 2 2" xfId="7272"/>
    <cellStyle name="표준 6 2 2 3 3 2 4 2 3" xfId="11143"/>
    <cellStyle name="표준 6 2 2 3 3 2 4 2 4" xfId="15014"/>
    <cellStyle name="표준 6 2 2 3 3 2 4 2 5" xfId="18885"/>
    <cellStyle name="표준 6 2 2 3 3 2 4 2 6" xfId="22756"/>
    <cellStyle name="표준 6 2 2 3 3 2 4 2 7" xfId="26627"/>
    <cellStyle name="표준 6 2 2 3 3 2 4 2 8" xfId="30498"/>
    <cellStyle name="표준 6 2 2 3 3 2 4 2 9" xfId="34369"/>
    <cellStyle name="표준 6 2 2 3 3 2 4 3" xfId="5336"/>
    <cellStyle name="표준 6 2 2 3 3 2 4 4" xfId="9207"/>
    <cellStyle name="표준 6 2 2 3 3 2 4 5" xfId="13078"/>
    <cellStyle name="표준 6 2 2 3 3 2 4 6" xfId="16949"/>
    <cellStyle name="표준 6 2 2 3 3 2 4 7" xfId="20820"/>
    <cellStyle name="표준 6 2 2 3 3 2 4 8" xfId="24691"/>
    <cellStyle name="표준 6 2 2 3 3 2 4 9" xfId="28562"/>
    <cellStyle name="표준 6 2 2 3 3 2 5" xfId="2145"/>
    <cellStyle name="표준 6 2 2 3 3 2 5 10" xfId="37272"/>
    <cellStyle name="표준 6 2 2 3 3 2 5 11" xfId="41384"/>
    <cellStyle name="표준 6 2 2 3 3 2 5 12" xfId="45255"/>
    <cellStyle name="표준 6 2 2 3 3 2 5 13" xfId="49126"/>
    <cellStyle name="표준 6 2 2 3 3 2 5 14" xfId="52997"/>
    <cellStyle name="표준 6 2 2 3 3 2 5 2" xfId="6304"/>
    <cellStyle name="표준 6 2 2 3 3 2 5 3" xfId="10175"/>
    <cellStyle name="표준 6 2 2 3 3 2 5 4" xfId="14046"/>
    <cellStyle name="표준 6 2 2 3 3 2 5 5" xfId="17917"/>
    <cellStyle name="표준 6 2 2 3 3 2 5 6" xfId="21788"/>
    <cellStyle name="표준 6 2 2 3 3 2 5 7" xfId="25659"/>
    <cellStyle name="표준 6 2 2 3 3 2 5 8" xfId="29530"/>
    <cellStyle name="표준 6 2 2 3 3 2 5 9" xfId="33401"/>
    <cellStyle name="표준 6 2 2 3 3 2 6" xfId="4368"/>
    <cellStyle name="표준 6 2 2 3 3 2 7" xfId="8239"/>
    <cellStyle name="표준 6 2 2 3 3 2 8" xfId="12110"/>
    <cellStyle name="표준 6 2 2 3 3 2 9" xfId="15981"/>
    <cellStyle name="표준 6 2 2 3 3 20" xfId="50964"/>
    <cellStyle name="표준 6 2 2 3 3 3" xfId="342"/>
    <cellStyle name="표준 6 2 2 3 3 3 10" xfId="23868"/>
    <cellStyle name="표준 6 2 2 3 3 3 11" xfId="27739"/>
    <cellStyle name="표준 6 2 2 3 3 3 12" xfId="31610"/>
    <cellStyle name="표준 6 2 2 3 3 3 13" xfId="35481"/>
    <cellStyle name="표준 6 2 2 3 3 3 14" xfId="39593"/>
    <cellStyle name="표준 6 2 2 3 3 3 15" xfId="43464"/>
    <cellStyle name="표준 6 2 2 3 3 3 16" xfId="47335"/>
    <cellStyle name="표준 6 2 2 3 3 3 17" xfId="51206"/>
    <cellStyle name="표준 6 2 2 3 3 3 2" xfId="829"/>
    <cellStyle name="표준 6 2 2 3 3 3 2 10" xfId="28223"/>
    <cellStyle name="표준 6 2 2 3 3 3 2 11" xfId="32094"/>
    <cellStyle name="표준 6 2 2 3 3 3 2 12" xfId="35965"/>
    <cellStyle name="표준 6 2 2 3 3 3 2 13" xfId="40077"/>
    <cellStyle name="표준 6 2 2 3 3 3 2 14" xfId="43948"/>
    <cellStyle name="표준 6 2 2 3 3 3 2 15" xfId="47819"/>
    <cellStyle name="표준 6 2 2 3 3 3 2 16" xfId="51690"/>
    <cellStyle name="표준 6 2 2 3 3 3 2 2" xfId="1803"/>
    <cellStyle name="표준 6 2 2 3 3 3 2 2 10" xfId="33062"/>
    <cellStyle name="표준 6 2 2 3 3 3 2 2 11" xfId="36933"/>
    <cellStyle name="표준 6 2 2 3 3 3 2 2 12" xfId="41045"/>
    <cellStyle name="표준 6 2 2 3 3 3 2 2 13" xfId="44916"/>
    <cellStyle name="표준 6 2 2 3 3 3 2 2 14" xfId="48787"/>
    <cellStyle name="표준 6 2 2 3 3 3 2 2 15" xfId="52658"/>
    <cellStyle name="표준 6 2 2 3 3 3 2 2 2" xfId="3742"/>
    <cellStyle name="표준 6 2 2 3 3 3 2 2 2 10" xfId="38869"/>
    <cellStyle name="표준 6 2 2 3 3 3 2 2 2 11" xfId="42981"/>
    <cellStyle name="표준 6 2 2 3 3 3 2 2 2 12" xfId="46852"/>
    <cellStyle name="표준 6 2 2 3 3 3 2 2 2 13" xfId="50723"/>
    <cellStyle name="표준 6 2 2 3 3 3 2 2 2 14" xfId="54594"/>
    <cellStyle name="표준 6 2 2 3 3 3 2 2 2 2" xfId="7901"/>
    <cellStyle name="표준 6 2 2 3 3 3 2 2 2 3" xfId="11772"/>
    <cellStyle name="표준 6 2 2 3 3 3 2 2 2 4" xfId="15643"/>
    <cellStyle name="표준 6 2 2 3 3 3 2 2 2 5" xfId="19514"/>
    <cellStyle name="표준 6 2 2 3 3 3 2 2 2 6" xfId="23385"/>
    <cellStyle name="표준 6 2 2 3 3 3 2 2 2 7" xfId="27256"/>
    <cellStyle name="표준 6 2 2 3 3 3 2 2 2 8" xfId="31127"/>
    <cellStyle name="표준 6 2 2 3 3 3 2 2 2 9" xfId="34998"/>
    <cellStyle name="표준 6 2 2 3 3 3 2 2 3" xfId="5965"/>
    <cellStyle name="표준 6 2 2 3 3 3 2 2 4" xfId="9836"/>
    <cellStyle name="표준 6 2 2 3 3 3 2 2 5" xfId="13707"/>
    <cellStyle name="표준 6 2 2 3 3 3 2 2 6" xfId="17578"/>
    <cellStyle name="표준 6 2 2 3 3 3 2 2 7" xfId="21449"/>
    <cellStyle name="표준 6 2 2 3 3 3 2 2 8" xfId="25320"/>
    <cellStyle name="표준 6 2 2 3 3 3 2 2 9" xfId="29191"/>
    <cellStyle name="표준 6 2 2 3 3 3 2 3" xfId="2774"/>
    <cellStyle name="표준 6 2 2 3 3 3 2 3 10" xfId="37901"/>
    <cellStyle name="표준 6 2 2 3 3 3 2 3 11" xfId="42013"/>
    <cellStyle name="표준 6 2 2 3 3 3 2 3 12" xfId="45884"/>
    <cellStyle name="표준 6 2 2 3 3 3 2 3 13" xfId="49755"/>
    <cellStyle name="표준 6 2 2 3 3 3 2 3 14" xfId="53626"/>
    <cellStyle name="표준 6 2 2 3 3 3 2 3 2" xfId="6933"/>
    <cellStyle name="표준 6 2 2 3 3 3 2 3 3" xfId="10804"/>
    <cellStyle name="표준 6 2 2 3 3 3 2 3 4" xfId="14675"/>
    <cellStyle name="표준 6 2 2 3 3 3 2 3 5" xfId="18546"/>
    <cellStyle name="표준 6 2 2 3 3 3 2 3 6" xfId="22417"/>
    <cellStyle name="표준 6 2 2 3 3 3 2 3 7" xfId="26288"/>
    <cellStyle name="표준 6 2 2 3 3 3 2 3 8" xfId="30159"/>
    <cellStyle name="표준 6 2 2 3 3 3 2 3 9" xfId="34030"/>
    <cellStyle name="표준 6 2 2 3 3 3 2 4" xfId="4997"/>
    <cellStyle name="표준 6 2 2 3 3 3 2 5" xfId="8868"/>
    <cellStyle name="표준 6 2 2 3 3 3 2 6" xfId="12739"/>
    <cellStyle name="표준 6 2 2 3 3 3 2 7" xfId="16610"/>
    <cellStyle name="표준 6 2 2 3 3 3 2 8" xfId="20481"/>
    <cellStyle name="표준 6 2 2 3 3 3 2 9" xfId="24352"/>
    <cellStyle name="표준 6 2 2 3 3 3 3" xfId="1319"/>
    <cellStyle name="표준 6 2 2 3 3 3 3 10" xfId="32578"/>
    <cellStyle name="표준 6 2 2 3 3 3 3 11" xfId="36449"/>
    <cellStyle name="표준 6 2 2 3 3 3 3 12" xfId="40561"/>
    <cellStyle name="표준 6 2 2 3 3 3 3 13" xfId="44432"/>
    <cellStyle name="표준 6 2 2 3 3 3 3 14" xfId="48303"/>
    <cellStyle name="표준 6 2 2 3 3 3 3 15" xfId="52174"/>
    <cellStyle name="표준 6 2 2 3 3 3 3 2" xfId="3258"/>
    <cellStyle name="표준 6 2 2 3 3 3 3 2 10" xfId="38385"/>
    <cellStyle name="표준 6 2 2 3 3 3 3 2 11" xfId="42497"/>
    <cellStyle name="표준 6 2 2 3 3 3 3 2 12" xfId="46368"/>
    <cellStyle name="표준 6 2 2 3 3 3 3 2 13" xfId="50239"/>
    <cellStyle name="표준 6 2 2 3 3 3 3 2 14" xfId="54110"/>
    <cellStyle name="표준 6 2 2 3 3 3 3 2 2" xfId="7417"/>
    <cellStyle name="표준 6 2 2 3 3 3 3 2 3" xfId="11288"/>
    <cellStyle name="표준 6 2 2 3 3 3 3 2 4" xfId="15159"/>
    <cellStyle name="표준 6 2 2 3 3 3 3 2 5" xfId="19030"/>
    <cellStyle name="표준 6 2 2 3 3 3 3 2 6" xfId="22901"/>
    <cellStyle name="표준 6 2 2 3 3 3 3 2 7" xfId="26772"/>
    <cellStyle name="표준 6 2 2 3 3 3 3 2 8" xfId="30643"/>
    <cellStyle name="표준 6 2 2 3 3 3 3 2 9" xfId="34514"/>
    <cellStyle name="표준 6 2 2 3 3 3 3 3" xfId="5481"/>
    <cellStyle name="표준 6 2 2 3 3 3 3 4" xfId="9352"/>
    <cellStyle name="표준 6 2 2 3 3 3 3 5" xfId="13223"/>
    <cellStyle name="표준 6 2 2 3 3 3 3 6" xfId="17094"/>
    <cellStyle name="표준 6 2 2 3 3 3 3 7" xfId="20965"/>
    <cellStyle name="표준 6 2 2 3 3 3 3 8" xfId="24836"/>
    <cellStyle name="표준 6 2 2 3 3 3 3 9" xfId="28707"/>
    <cellStyle name="표준 6 2 2 3 3 3 4" xfId="2290"/>
    <cellStyle name="표준 6 2 2 3 3 3 4 10" xfId="37417"/>
    <cellStyle name="표준 6 2 2 3 3 3 4 11" xfId="41529"/>
    <cellStyle name="표준 6 2 2 3 3 3 4 12" xfId="45400"/>
    <cellStyle name="표준 6 2 2 3 3 3 4 13" xfId="49271"/>
    <cellStyle name="표준 6 2 2 3 3 3 4 14" xfId="53142"/>
    <cellStyle name="표준 6 2 2 3 3 3 4 2" xfId="6449"/>
    <cellStyle name="표준 6 2 2 3 3 3 4 3" xfId="10320"/>
    <cellStyle name="표준 6 2 2 3 3 3 4 4" xfId="14191"/>
    <cellStyle name="표준 6 2 2 3 3 3 4 5" xfId="18062"/>
    <cellStyle name="표준 6 2 2 3 3 3 4 6" xfId="21933"/>
    <cellStyle name="표준 6 2 2 3 3 3 4 7" xfId="25804"/>
    <cellStyle name="표준 6 2 2 3 3 3 4 8" xfId="29675"/>
    <cellStyle name="표준 6 2 2 3 3 3 4 9" xfId="33546"/>
    <cellStyle name="표준 6 2 2 3 3 3 5" xfId="4513"/>
    <cellStyle name="표준 6 2 2 3 3 3 6" xfId="8384"/>
    <cellStyle name="표준 6 2 2 3 3 3 7" xfId="12255"/>
    <cellStyle name="표준 6 2 2 3 3 3 8" xfId="16126"/>
    <cellStyle name="표준 6 2 2 3 3 3 9" xfId="19997"/>
    <cellStyle name="표준 6 2 2 3 3 4" xfId="587"/>
    <cellStyle name="표준 6 2 2 3 3 4 10" xfId="27981"/>
    <cellStyle name="표준 6 2 2 3 3 4 11" xfId="31852"/>
    <cellStyle name="표준 6 2 2 3 3 4 12" xfId="35723"/>
    <cellStyle name="표준 6 2 2 3 3 4 13" xfId="39835"/>
    <cellStyle name="표준 6 2 2 3 3 4 14" xfId="43706"/>
    <cellStyle name="표준 6 2 2 3 3 4 15" xfId="47577"/>
    <cellStyle name="표준 6 2 2 3 3 4 16" xfId="51448"/>
    <cellStyle name="표준 6 2 2 3 3 4 2" xfId="1561"/>
    <cellStyle name="표준 6 2 2 3 3 4 2 10" xfId="32820"/>
    <cellStyle name="표준 6 2 2 3 3 4 2 11" xfId="36691"/>
    <cellStyle name="표준 6 2 2 3 3 4 2 12" xfId="40803"/>
    <cellStyle name="표준 6 2 2 3 3 4 2 13" xfId="44674"/>
    <cellStyle name="표준 6 2 2 3 3 4 2 14" xfId="48545"/>
    <cellStyle name="표준 6 2 2 3 3 4 2 15" xfId="52416"/>
    <cellStyle name="표준 6 2 2 3 3 4 2 2" xfId="3500"/>
    <cellStyle name="표준 6 2 2 3 3 4 2 2 10" xfId="38627"/>
    <cellStyle name="표준 6 2 2 3 3 4 2 2 11" xfId="42739"/>
    <cellStyle name="표준 6 2 2 3 3 4 2 2 12" xfId="46610"/>
    <cellStyle name="표준 6 2 2 3 3 4 2 2 13" xfId="50481"/>
    <cellStyle name="표준 6 2 2 3 3 4 2 2 14" xfId="54352"/>
    <cellStyle name="표준 6 2 2 3 3 4 2 2 2" xfId="7659"/>
    <cellStyle name="표준 6 2 2 3 3 4 2 2 3" xfId="11530"/>
    <cellStyle name="표준 6 2 2 3 3 4 2 2 4" xfId="15401"/>
    <cellStyle name="표준 6 2 2 3 3 4 2 2 5" xfId="19272"/>
    <cellStyle name="표준 6 2 2 3 3 4 2 2 6" xfId="23143"/>
    <cellStyle name="표준 6 2 2 3 3 4 2 2 7" xfId="27014"/>
    <cellStyle name="표준 6 2 2 3 3 4 2 2 8" xfId="30885"/>
    <cellStyle name="표준 6 2 2 3 3 4 2 2 9" xfId="34756"/>
    <cellStyle name="표준 6 2 2 3 3 4 2 3" xfId="5723"/>
    <cellStyle name="표준 6 2 2 3 3 4 2 4" xfId="9594"/>
    <cellStyle name="표준 6 2 2 3 3 4 2 5" xfId="13465"/>
    <cellStyle name="표준 6 2 2 3 3 4 2 6" xfId="17336"/>
    <cellStyle name="표준 6 2 2 3 3 4 2 7" xfId="21207"/>
    <cellStyle name="표준 6 2 2 3 3 4 2 8" xfId="25078"/>
    <cellStyle name="표준 6 2 2 3 3 4 2 9" xfId="28949"/>
    <cellStyle name="표준 6 2 2 3 3 4 3" xfId="2532"/>
    <cellStyle name="표준 6 2 2 3 3 4 3 10" xfId="37659"/>
    <cellStyle name="표준 6 2 2 3 3 4 3 11" xfId="41771"/>
    <cellStyle name="표준 6 2 2 3 3 4 3 12" xfId="45642"/>
    <cellStyle name="표준 6 2 2 3 3 4 3 13" xfId="49513"/>
    <cellStyle name="표준 6 2 2 3 3 4 3 14" xfId="53384"/>
    <cellStyle name="표준 6 2 2 3 3 4 3 2" xfId="6691"/>
    <cellStyle name="표준 6 2 2 3 3 4 3 3" xfId="10562"/>
    <cellStyle name="표준 6 2 2 3 3 4 3 4" xfId="14433"/>
    <cellStyle name="표준 6 2 2 3 3 4 3 5" xfId="18304"/>
    <cellStyle name="표준 6 2 2 3 3 4 3 6" xfId="22175"/>
    <cellStyle name="표준 6 2 2 3 3 4 3 7" xfId="26046"/>
    <cellStyle name="표준 6 2 2 3 3 4 3 8" xfId="29917"/>
    <cellStyle name="표준 6 2 2 3 3 4 3 9" xfId="33788"/>
    <cellStyle name="표준 6 2 2 3 3 4 4" xfId="4755"/>
    <cellStyle name="표준 6 2 2 3 3 4 5" xfId="8626"/>
    <cellStyle name="표준 6 2 2 3 3 4 6" xfId="12497"/>
    <cellStyle name="표준 6 2 2 3 3 4 7" xfId="16368"/>
    <cellStyle name="표준 6 2 2 3 3 4 8" xfId="20239"/>
    <cellStyle name="표준 6 2 2 3 3 4 9" xfId="24110"/>
    <cellStyle name="표준 6 2 2 3 3 5" xfId="1077"/>
    <cellStyle name="표준 6 2 2 3 3 5 10" xfId="32336"/>
    <cellStyle name="표준 6 2 2 3 3 5 11" xfId="36207"/>
    <cellStyle name="표준 6 2 2 3 3 5 12" xfId="40319"/>
    <cellStyle name="표준 6 2 2 3 3 5 13" xfId="44190"/>
    <cellStyle name="표준 6 2 2 3 3 5 14" xfId="48061"/>
    <cellStyle name="표준 6 2 2 3 3 5 15" xfId="51932"/>
    <cellStyle name="표준 6 2 2 3 3 5 2" xfId="3016"/>
    <cellStyle name="표준 6 2 2 3 3 5 2 10" xfId="38143"/>
    <cellStyle name="표준 6 2 2 3 3 5 2 11" xfId="42255"/>
    <cellStyle name="표준 6 2 2 3 3 5 2 12" xfId="46126"/>
    <cellStyle name="표준 6 2 2 3 3 5 2 13" xfId="49997"/>
    <cellStyle name="표준 6 2 2 3 3 5 2 14" xfId="53868"/>
    <cellStyle name="표준 6 2 2 3 3 5 2 2" xfId="7175"/>
    <cellStyle name="표준 6 2 2 3 3 5 2 3" xfId="11046"/>
    <cellStyle name="표준 6 2 2 3 3 5 2 4" xfId="14917"/>
    <cellStyle name="표준 6 2 2 3 3 5 2 5" xfId="18788"/>
    <cellStyle name="표준 6 2 2 3 3 5 2 6" xfId="22659"/>
    <cellStyle name="표준 6 2 2 3 3 5 2 7" xfId="26530"/>
    <cellStyle name="표준 6 2 2 3 3 5 2 8" xfId="30401"/>
    <cellStyle name="표준 6 2 2 3 3 5 2 9" xfId="34272"/>
    <cellStyle name="표준 6 2 2 3 3 5 3" xfId="5239"/>
    <cellStyle name="표준 6 2 2 3 3 5 4" xfId="9110"/>
    <cellStyle name="표준 6 2 2 3 3 5 5" xfId="12981"/>
    <cellStyle name="표준 6 2 2 3 3 5 6" xfId="16852"/>
    <cellStyle name="표준 6 2 2 3 3 5 7" xfId="20723"/>
    <cellStyle name="표준 6 2 2 3 3 5 8" xfId="24594"/>
    <cellStyle name="표준 6 2 2 3 3 5 9" xfId="28465"/>
    <cellStyle name="표준 6 2 2 3 3 6" xfId="2048"/>
    <cellStyle name="표준 6 2 2 3 3 6 10" xfId="37175"/>
    <cellStyle name="표준 6 2 2 3 3 6 11" xfId="41287"/>
    <cellStyle name="표준 6 2 2 3 3 6 12" xfId="45158"/>
    <cellStyle name="표준 6 2 2 3 3 6 13" xfId="49029"/>
    <cellStyle name="표준 6 2 2 3 3 6 14" xfId="52900"/>
    <cellStyle name="표준 6 2 2 3 3 6 2" xfId="6207"/>
    <cellStyle name="표준 6 2 2 3 3 6 3" xfId="10078"/>
    <cellStyle name="표준 6 2 2 3 3 6 4" xfId="13949"/>
    <cellStyle name="표준 6 2 2 3 3 6 5" xfId="17820"/>
    <cellStyle name="표준 6 2 2 3 3 6 6" xfId="21691"/>
    <cellStyle name="표준 6 2 2 3 3 6 7" xfId="25562"/>
    <cellStyle name="표준 6 2 2 3 3 6 8" xfId="29433"/>
    <cellStyle name="표준 6 2 2 3 3 6 9" xfId="33304"/>
    <cellStyle name="표준 6 2 2 3 3 7" xfId="4271"/>
    <cellStyle name="표준 6 2 2 3 3 8" xfId="8142"/>
    <cellStyle name="표준 6 2 2 3 3 9" xfId="12013"/>
    <cellStyle name="표준 6 2 2 3 4" xfId="147"/>
    <cellStyle name="표준 6 2 2 3 4 10" xfId="19805"/>
    <cellStyle name="표준 6 2 2 3 4 11" xfId="23676"/>
    <cellStyle name="표준 6 2 2 3 4 12" xfId="27547"/>
    <cellStyle name="표준 6 2 2 3 4 13" xfId="31418"/>
    <cellStyle name="표준 6 2 2 3 4 14" xfId="35289"/>
    <cellStyle name="표준 6 2 2 3 4 15" xfId="39160"/>
    <cellStyle name="표준 6 2 2 3 4 16" xfId="39401"/>
    <cellStyle name="표준 6 2 2 3 4 17" xfId="43272"/>
    <cellStyle name="표준 6 2 2 3 4 18" xfId="47143"/>
    <cellStyle name="표준 6 2 2 3 4 19" xfId="51014"/>
    <cellStyle name="표준 6 2 2 3 4 2" xfId="392"/>
    <cellStyle name="표준 6 2 2 3 4 2 10" xfId="23918"/>
    <cellStyle name="표준 6 2 2 3 4 2 11" xfId="27789"/>
    <cellStyle name="표준 6 2 2 3 4 2 12" xfId="31660"/>
    <cellStyle name="표준 6 2 2 3 4 2 13" xfId="35531"/>
    <cellStyle name="표준 6 2 2 3 4 2 14" xfId="39643"/>
    <cellStyle name="표준 6 2 2 3 4 2 15" xfId="43514"/>
    <cellStyle name="표준 6 2 2 3 4 2 16" xfId="47385"/>
    <cellStyle name="표준 6 2 2 3 4 2 17" xfId="51256"/>
    <cellStyle name="표준 6 2 2 3 4 2 2" xfId="879"/>
    <cellStyle name="표준 6 2 2 3 4 2 2 10" xfId="28273"/>
    <cellStyle name="표준 6 2 2 3 4 2 2 11" xfId="32144"/>
    <cellStyle name="표준 6 2 2 3 4 2 2 12" xfId="36015"/>
    <cellStyle name="표준 6 2 2 3 4 2 2 13" xfId="40127"/>
    <cellStyle name="표준 6 2 2 3 4 2 2 14" xfId="43998"/>
    <cellStyle name="표준 6 2 2 3 4 2 2 15" xfId="47869"/>
    <cellStyle name="표준 6 2 2 3 4 2 2 16" xfId="51740"/>
    <cellStyle name="표준 6 2 2 3 4 2 2 2" xfId="1853"/>
    <cellStyle name="표준 6 2 2 3 4 2 2 2 10" xfId="33112"/>
    <cellStyle name="표준 6 2 2 3 4 2 2 2 11" xfId="36983"/>
    <cellStyle name="표준 6 2 2 3 4 2 2 2 12" xfId="41095"/>
    <cellStyle name="표준 6 2 2 3 4 2 2 2 13" xfId="44966"/>
    <cellStyle name="표준 6 2 2 3 4 2 2 2 14" xfId="48837"/>
    <cellStyle name="표준 6 2 2 3 4 2 2 2 15" xfId="52708"/>
    <cellStyle name="표준 6 2 2 3 4 2 2 2 2" xfId="3792"/>
    <cellStyle name="표준 6 2 2 3 4 2 2 2 2 10" xfId="38919"/>
    <cellStyle name="표준 6 2 2 3 4 2 2 2 2 11" xfId="43031"/>
    <cellStyle name="표준 6 2 2 3 4 2 2 2 2 12" xfId="46902"/>
    <cellStyle name="표준 6 2 2 3 4 2 2 2 2 13" xfId="50773"/>
    <cellStyle name="표준 6 2 2 3 4 2 2 2 2 14" xfId="54644"/>
    <cellStyle name="표준 6 2 2 3 4 2 2 2 2 2" xfId="7951"/>
    <cellStyle name="표준 6 2 2 3 4 2 2 2 2 3" xfId="11822"/>
    <cellStyle name="표준 6 2 2 3 4 2 2 2 2 4" xfId="15693"/>
    <cellStyle name="표준 6 2 2 3 4 2 2 2 2 5" xfId="19564"/>
    <cellStyle name="표준 6 2 2 3 4 2 2 2 2 6" xfId="23435"/>
    <cellStyle name="표준 6 2 2 3 4 2 2 2 2 7" xfId="27306"/>
    <cellStyle name="표준 6 2 2 3 4 2 2 2 2 8" xfId="31177"/>
    <cellStyle name="표준 6 2 2 3 4 2 2 2 2 9" xfId="35048"/>
    <cellStyle name="표준 6 2 2 3 4 2 2 2 3" xfId="6015"/>
    <cellStyle name="표준 6 2 2 3 4 2 2 2 4" xfId="9886"/>
    <cellStyle name="표준 6 2 2 3 4 2 2 2 5" xfId="13757"/>
    <cellStyle name="표준 6 2 2 3 4 2 2 2 6" xfId="17628"/>
    <cellStyle name="표준 6 2 2 3 4 2 2 2 7" xfId="21499"/>
    <cellStyle name="표준 6 2 2 3 4 2 2 2 8" xfId="25370"/>
    <cellStyle name="표준 6 2 2 3 4 2 2 2 9" xfId="29241"/>
    <cellStyle name="표준 6 2 2 3 4 2 2 3" xfId="2824"/>
    <cellStyle name="표준 6 2 2 3 4 2 2 3 10" xfId="37951"/>
    <cellStyle name="표준 6 2 2 3 4 2 2 3 11" xfId="42063"/>
    <cellStyle name="표준 6 2 2 3 4 2 2 3 12" xfId="45934"/>
    <cellStyle name="표준 6 2 2 3 4 2 2 3 13" xfId="49805"/>
    <cellStyle name="표준 6 2 2 3 4 2 2 3 14" xfId="53676"/>
    <cellStyle name="표준 6 2 2 3 4 2 2 3 2" xfId="6983"/>
    <cellStyle name="표준 6 2 2 3 4 2 2 3 3" xfId="10854"/>
    <cellStyle name="표준 6 2 2 3 4 2 2 3 4" xfId="14725"/>
    <cellStyle name="표준 6 2 2 3 4 2 2 3 5" xfId="18596"/>
    <cellStyle name="표준 6 2 2 3 4 2 2 3 6" xfId="22467"/>
    <cellStyle name="표준 6 2 2 3 4 2 2 3 7" xfId="26338"/>
    <cellStyle name="표준 6 2 2 3 4 2 2 3 8" xfId="30209"/>
    <cellStyle name="표준 6 2 2 3 4 2 2 3 9" xfId="34080"/>
    <cellStyle name="표준 6 2 2 3 4 2 2 4" xfId="5047"/>
    <cellStyle name="표준 6 2 2 3 4 2 2 5" xfId="8918"/>
    <cellStyle name="표준 6 2 2 3 4 2 2 6" xfId="12789"/>
    <cellStyle name="표준 6 2 2 3 4 2 2 7" xfId="16660"/>
    <cellStyle name="표준 6 2 2 3 4 2 2 8" xfId="20531"/>
    <cellStyle name="표준 6 2 2 3 4 2 2 9" xfId="24402"/>
    <cellStyle name="표준 6 2 2 3 4 2 3" xfId="1369"/>
    <cellStyle name="표준 6 2 2 3 4 2 3 10" xfId="32628"/>
    <cellStyle name="표준 6 2 2 3 4 2 3 11" xfId="36499"/>
    <cellStyle name="표준 6 2 2 3 4 2 3 12" xfId="40611"/>
    <cellStyle name="표준 6 2 2 3 4 2 3 13" xfId="44482"/>
    <cellStyle name="표준 6 2 2 3 4 2 3 14" xfId="48353"/>
    <cellStyle name="표준 6 2 2 3 4 2 3 15" xfId="52224"/>
    <cellStyle name="표준 6 2 2 3 4 2 3 2" xfId="3308"/>
    <cellStyle name="표준 6 2 2 3 4 2 3 2 10" xfId="38435"/>
    <cellStyle name="표준 6 2 2 3 4 2 3 2 11" xfId="42547"/>
    <cellStyle name="표준 6 2 2 3 4 2 3 2 12" xfId="46418"/>
    <cellStyle name="표준 6 2 2 3 4 2 3 2 13" xfId="50289"/>
    <cellStyle name="표준 6 2 2 3 4 2 3 2 14" xfId="54160"/>
    <cellStyle name="표준 6 2 2 3 4 2 3 2 2" xfId="7467"/>
    <cellStyle name="표준 6 2 2 3 4 2 3 2 3" xfId="11338"/>
    <cellStyle name="표준 6 2 2 3 4 2 3 2 4" xfId="15209"/>
    <cellStyle name="표준 6 2 2 3 4 2 3 2 5" xfId="19080"/>
    <cellStyle name="표준 6 2 2 3 4 2 3 2 6" xfId="22951"/>
    <cellStyle name="표준 6 2 2 3 4 2 3 2 7" xfId="26822"/>
    <cellStyle name="표준 6 2 2 3 4 2 3 2 8" xfId="30693"/>
    <cellStyle name="표준 6 2 2 3 4 2 3 2 9" xfId="34564"/>
    <cellStyle name="표준 6 2 2 3 4 2 3 3" xfId="5531"/>
    <cellStyle name="표준 6 2 2 3 4 2 3 4" xfId="9402"/>
    <cellStyle name="표준 6 2 2 3 4 2 3 5" xfId="13273"/>
    <cellStyle name="표준 6 2 2 3 4 2 3 6" xfId="17144"/>
    <cellStyle name="표준 6 2 2 3 4 2 3 7" xfId="21015"/>
    <cellStyle name="표준 6 2 2 3 4 2 3 8" xfId="24886"/>
    <cellStyle name="표준 6 2 2 3 4 2 3 9" xfId="28757"/>
    <cellStyle name="표준 6 2 2 3 4 2 4" xfId="2340"/>
    <cellStyle name="표준 6 2 2 3 4 2 4 10" xfId="37467"/>
    <cellStyle name="표준 6 2 2 3 4 2 4 11" xfId="41579"/>
    <cellStyle name="표준 6 2 2 3 4 2 4 12" xfId="45450"/>
    <cellStyle name="표준 6 2 2 3 4 2 4 13" xfId="49321"/>
    <cellStyle name="표준 6 2 2 3 4 2 4 14" xfId="53192"/>
    <cellStyle name="표준 6 2 2 3 4 2 4 2" xfId="6499"/>
    <cellStyle name="표준 6 2 2 3 4 2 4 3" xfId="10370"/>
    <cellStyle name="표준 6 2 2 3 4 2 4 4" xfId="14241"/>
    <cellStyle name="표준 6 2 2 3 4 2 4 5" xfId="18112"/>
    <cellStyle name="표준 6 2 2 3 4 2 4 6" xfId="21983"/>
    <cellStyle name="표준 6 2 2 3 4 2 4 7" xfId="25854"/>
    <cellStyle name="표준 6 2 2 3 4 2 4 8" xfId="29725"/>
    <cellStyle name="표준 6 2 2 3 4 2 4 9" xfId="33596"/>
    <cellStyle name="표준 6 2 2 3 4 2 5" xfId="4563"/>
    <cellStyle name="표준 6 2 2 3 4 2 6" xfId="8434"/>
    <cellStyle name="표준 6 2 2 3 4 2 7" xfId="12305"/>
    <cellStyle name="표준 6 2 2 3 4 2 8" xfId="16176"/>
    <cellStyle name="표준 6 2 2 3 4 2 9" xfId="20047"/>
    <cellStyle name="표준 6 2 2 3 4 3" xfId="637"/>
    <cellStyle name="표준 6 2 2 3 4 3 10" xfId="28031"/>
    <cellStyle name="표준 6 2 2 3 4 3 11" xfId="31902"/>
    <cellStyle name="표준 6 2 2 3 4 3 12" xfId="35773"/>
    <cellStyle name="표준 6 2 2 3 4 3 13" xfId="39885"/>
    <cellStyle name="표준 6 2 2 3 4 3 14" xfId="43756"/>
    <cellStyle name="표준 6 2 2 3 4 3 15" xfId="47627"/>
    <cellStyle name="표준 6 2 2 3 4 3 16" xfId="51498"/>
    <cellStyle name="표준 6 2 2 3 4 3 2" xfId="1611"/>
    <cellStyle name="표준 6 2 2 3 4 3 2 10" xfId="32870"/>
    <cellStyle name="표준 6 2 2 3 4 3 2 11" xfId="36741"/>
    <cellStyle name="표준 6 2 2 3 4 3 2 12" xfId="40853"/>
    <cellStyle name="표준 6 2 2 3 4 3 2 13" xfId="44724"/>
    <cellStyle name="표준 6 2 2 3 4 3 2 14" xfId="48595"/>
    <cellStyle name="표준 6 2 2 3 4 3 2 15" xfId="52466"/>
    <cellStyle name="표준 6 2 2 3 4 3 2 2" xfId="3550"/>
    <cellStyle name="표준 6 2 2 3 4 3 2 2 10" xfId="38677"/>
    <cellStyle name="표준 6 2 2 3 4 3 2 2 11" xfId="42789"/>
    <cellStyle name="표준 6 2 2 3 4 3 2 2 12" xfId="46660"/>
    <cellStyle name="표준 6 2 2 3 4 3 2 2 13" xfId="50531"/>
    <cellStyle name="표준 6 2 2 3 4 3 2 2 14" xfId="54402"/>
    <cellStyle name="표준 6 2 2 3 4 3 2 2 2" xfId="7709"/>
    <cellStyle name="표준 6 2 2 3 4 3 2 2 3" xfId="11580"/>
    <cellStyle name="표준 6 2 2 3 4 3 2 2 4" xfId="15451"/>
    <cellStyle name="표준 6 2 2 3 4 3 2 2 5" xfId="19322"/>
    <cellStyle name="표준 6 2 2 3 4 3 2 2 6" xfId="23193"/>
    <cellStyle name="표준 6 2 2 3 4 3 2 2 7" xfId="27064"/>
    <cellStyle name="표준 6 2 2 3 4 3 2 2 8" xfId="30935"/>
    <cellStyle name="표준 6 2 2 3 4 3 2 2 9" xfId="34806"/>
    <cellStyle name="표준 6 2 2 3 4 3 2 3" xfId="5773"/>
    <cellStyle name="표준 6 2 2 3 4 3 2 4" xfId="9644"/>
    <cellStyle name="표준 6 2 2 3 4 3 2 5" xfId="13515"/>
    <cellStyle name="표준 6 2 2 3 4 3 2 6" xfId="17386"/>
    <cellStyle name="표준 6 2 2 3 4 3 2 7" xfId="21257"/>
    <cellStyle name="표준 6 2 2 3 4 3 2 8" xfId="25128"/>
    <cellStyle name="표준 6 2 2 3 4 3 2 9" xfId="28999"/>
    <cellStyle name="표준 6 2 2 3 4 3 3" xfId="2582"/>
    <cellStyle name="표준 6 2 2 3 4 3 3 10" xfId="37709"/>
    <cellStyle name="표준 6 2 2 3 4 3 3 11" xfId="41821"/>
    <cellStyle name="표준 6 2 2 3 4 3 3 12" xfId="45692"/>
    <cellStyle name="표준 6 2 2 3 4 3 3 13" xfId="49563"/>
    <cellStyle name="표준 6 2 2 3 4 3 3 14" xfId="53434"/>
    <cellStyle name="표준 6 2 2 3 4 3 3 2" xfId="6741"/>
    <cellStyle name="표준 6 2 2 3 4 3 3 3" xfId="10612"/>
    <cellStyle name="표준 6 2 2 3 4 3 3 4" xfId="14483"/>
    <cellStyle name="표준 6 2 2 3 4 3 3 5" xfId="18354"/>
    <cellStyle name="표준 6 2 2 3 4 3 3 6" xfId="22225"/>
    <cellStyle name="표준 6 2 2 3 4 3 3 7" xfId="26096"/>
    <cellStyle name="표준 6 2 2 3 4 3 3 8" xfId="29967"/>
    <cellStyle name="표준 6 2 2 3 4 3 3 9" xfId="33838"/>
    <cellStyle name="표준 6 2 2 3 4 3 4" xfId="4805"/>
    <cellStyle name="표준 6 2 2 3 4 3 5" xfId="8676"/>
    <cellStyle name="표준 6 2 2 3 4 3 6" xfId="12547"/>
    <cellStyle name="표준 6 2 2 3 4 3 7" xfId="16418"/>
    <cellStyle name="표준 6 2 2 3 4 3 8" xfId="20289"/>
    <cellStyle name="표준 6 2 2 3 4 3 9" xfId="24160"/>
    <cellStyle name="표준 6 2 2 3 4 4" xfId="1127"/>
    <cellStyle name="표준 6 2 2 3 4 4 10" xfId="32386"/>
    <cellStyle name="표준 6 2 2 3 4 4 11" xfId="36257"/>
    <cellStyle name="표준 6 2 2 3 4 4 12" xfId="40369"/>
    <cellStyle name="표준 6 2 2 3 4 4 13" xfId="44240"/>
    <cellStyle name="표준 6 2 2 3 4 4 14" xfId="48111"/>
    <cellStyle name="표준 6 2 2 3 4 4 15" xfId="51982"/>
    <cellStyle name="표준 6 2 2 3 4 4 2" xfId="3066"/>
    <cellStyle name="표준 6 2 2 3 4 4 2 10" xfId="38193"/>
    <cellStyle name="표준 6 2 2 3 4 4 2 11" xfId="42305"/>
    <cellStyle name="표준 6 2 2 3 4 4 2 12" xfId="46176"/>
    <cellStyle name="표준 6 2 2 3 4 4 2 13" xfId="50047"/>
    <cellStyle name="표준 6 2 2 3 4 4 2 14" xfId="53918"/>
    <cellStyle name="표준 6 2 2 3 4 4 2 2" xfId="7225"/>
    <cellStyle name="표준 6 2 2 3 4 4 2 3" xfId="11096"/>
    <cellStyle name="표준 6 2 2 3 4 4 2 4" xfId="14967"/>
    <cellStyle name="표준 6 2 2 3 4 4 2 5" xfId="18838"/>
    <cellStyle name="표준 6 2 2 3 4 4 2 6" xfId="22709"/>
    <cellStyle name="표준 6 2 2 3 4 4 2 7" xfId="26580"/>
    <cellStyle name="표준 6 2 2 3 4 4 2 8" xfId="30451"/>
    <cellStyle name="표준 6 2 2 3 4 4 2 9" xfId="34322"/>
    <cellStyle name="표준 6 2 2 3 4 4 3" xfId="5289"/>
    <cellStyle name="표준 6 2 2 3 4 4 4" xfId="9160"/>
    <cellStyle name="표준 6 2 2 3 4 4 5" xfId="13031"/>
    <cellStyle name="표준 6 2 2 3 4 4 6" xfId="16902"/>
    <cellStyle name="표준 6 2 2 3 4 4 7" xfId="20773"/>
    <cellStyle name="표준 6 2 2 3 4 4 8" xfId="24644"/>
    <cellStyle name="표준 6 2 2 3 4 4 9" xfId="28515"/>
    <cellStyle name="표준 6 2 2 3 4 5" xfId="2098"/>
    <cellStyle name="표준 6 2 2 3 4 5 10" xfId="37225"/>
    <cellStyle name="표준 6 2 2 3 4 5 11" xfId="41337"/>
    <cellStyle name="표준 6 2 2 3 4 5 12" xfId="45208"/>
    <cellStyle name="표준 6 2 2 3 4 5 13" xfId="49079"/>
    <cellStyle name="표준 6 2 2 3 4 5 14" xfId="52950"/>
    <cellStyle name="표준 6 2 2 3 4 5 2" xfId="6257"/>
    <cellStyle name="표준 6 2 2 3 4 5 3" xfId="10128"/>
    <cellStyle name="표준 6 2 2 3 4 5 4" xfId="13999"/>
    <cellStyle name="표준 6 2 2 3 4 5 5" xfId="17870"/>
    <cellStyle name="표준 6 2 2 3 4 5 6" xfId="21741"/>
    <cellStyle name="표준 6 2 2 3 4 5 7" xfId="25612"/>
    <cellStyle name="표준 6 2 2 3 4 5 8" xfId="29483"/>
    <cellStyle name="표준 6 2 2 3 4 5 9" xfId="33354"/>
    <cellStyle name="표준 6 2 2 3 4 6" xfId="4321"/>
    <cellStyle name="표준 6 2 2 3 4 7" xfId="8192"/>
    <cellStyle name="표준 6 2 2 3 4 8" xfId="12063"/>
    <cellStyle name="표준 6 2 2 3 4 9" xfId="15934"/>
    <cellStyle name="표준 6 2 2 3 5" xfId="245"/>
    <cellStyle name="표준 6 2 2 3 5 10" xfId="19903"/>
    <cellStyle name="표준 6 2 2 3 5 11" xfId="23774"/>
    <cellStyle name="표준 6 2 2 3 5 12" xfId="27645"/>
    <cellStyle name="표준 6 2 2 3 5 13" xfId="31516"/>
    <cellStyle name="표준 6 2 2 3 5 14" xfId="35387"/>
    <cellStyle name="표준 6 2 2 3 5 15" xfId="39258"/>
    <cellStyle name="표준 6 2 2 3 5 16" xfId="39499"/>
    <cellStyle name="표준 6 2 2 3 5 17" xfId="43370"/>
    <cellStyle name="표준 6 2 2 3 5 18" xfId="47241"/>
    <cellStyle name="표준 6 2 2 3 5 19" xfId="51112"/>
    <cellStyle name="표준 6 2 2 3 5 2" xfId="490"/>
    <cellStyle name="표준 6 2 2 3 5 2 10" xfId="24016"/>
    <cellStyle name="표준 6 2 2 3 5 2 11" xfId="27887"/>
    <cellStyle name="표준 6 2 2 3 5 2 12" xfId="31758"/>
    <cellStyle name="표준 6 2 2 3 5 2 13" xfId="35629"/>
    <cellStyle name="표준 6 2 2 3 5 2 14" xfId="39741"/>
    <cellStyle name="표준 6 2 2 3 5 2 15" xfId="43612"/>
    <cellStyle name="표준 6 2 2 3 5 2 16" xfId="47483"/>
    <cellStyle name="표준 6 2 2 3 5 2 17" xfId="51354"/>
    <cellStyle name="표준 6 2 2 3 5 2 2" xfId="977"/>
    <cellStyle name="표준 6 2 2 3 5 2 2 10" xfId="28371"/>
    <cellStyle name="표준 6 2 2 3 5 2 2 11" xfId="32242"/>
    <cellStyle name="표준 6 2 2 3 5 2 2 12" xfId="36113"/>
    <cellStyle name="표준 6 2 2 3 5 2 2 13" xfId="40225"/>
    <cellStyle name="표준 6 2 2 3 5 2 2 14" xfId="44096"/>
    <cellStyle name="표준 6 2 2 3 5 2 2 15" xfId="47967"/>
    <cellStyle name="표준 6 2 2 3 5 2 2 16" xfId="51838"/>
    <cellStyle name="표준 6 2 2 3 5 2 2 2" xfId="1951"/>
    <cellStyle name="표준 6 2 2 3 5 2 2 2 10" xfId="33210"/>
    <cellStyle name="표준 6 2 2 3 5 2 2 2 11" xfId="37081"/>
    <cellStyle name="표준 6 2 2 3 5 2 2 2 12" xfId="41193"/>
    <cellStyle name="표준 6 2 2 3 5 2 2 2 13" xfId="45064"/>
    <cellStyle name="표준 6 2 2 3 5 2 2 2 14" xfId="48935"/>
    <cellStyle name="표준 6 2 2 3 5 2 2 2 15" xfId="52806"/>
    <cellStyle name="표준 6 2 2 3 5 2 2 2 2" xfId="3890"/>
    <cellStyle name="표준 6 2 2 3 5 2 2 2 2 10" xfId="39017"/>
    <cellStyle name="표준 6 2 2 3 5 2 2 2 2 11" xfId="43129"/>
    <cellStyle name="표준 6 2 2 3 5 2 2 2 2 12" xfId="47000"/>
    <cellStyle name="표준 6 2 2 3 5 2 2 2 2 13" xfId="50871"/>
    <cellStyle name="표준 6 2 2 3 5 2 2 2 2 14" xfId="54742"/>
    <cellStyle name="표준 6 2 2 3 5 2 2 2 2 2" xfId="8049"/>
    <cellStyle name="표준 6 2 2 3 5 2 2 2 2 3" xfId="11920"/>
    <cellStyle name="표준 6 2 2 3 5 2 2 2 2 4" xfId="15791"/>
    <cellStyle name="표준 6 2 2 3 5 2 2 2 2 5" xfId="19662"/>
    <cellStyle name="표준 6 2 2 3 5 2 2 2 2 6" xfId="23533"/>
    <cellStyle name="표준 6 2 2 3 5 2 2 2 2 7" xfId="27404"/>
    <cellStyle name="표준 6 2 2 3 5 2 2 2 2 8" xfId="31275"/>
    <cellStyle name="표준 6 2 2 3 5 2 2 2 2 9" xfId="35146"/>
    <cellStyle name="표준 6 2 2 3 5 2 2 2 3" xfId="6113"/>
    <cellStyle name="표준 6 2 2 3 5 2 2 2 4" xfId="9984"/>
    <cellStyle name="표준 6 2 2 3 5 2 2 2 5" xfId="13855"/>
    <cellStyle name="표준 6 2 2 3 5 2 2 2 6" xfId="17726"/>
    <cellStyle name="표준 6 2 2 3 5 2 2 2 7" xfId="21597"/>
    <cellStyle name="표준 6 2 2 3 5 2 2 2 8" xfId="25468"/>
    <cellStyle name="표준 6 2 2 3 5 2 2 2 9" xfId="29339"/>
    <cellStyle name="표준 6 2 2 3 5 2 2 3" xfId="2922"/>
    <cellStyle name="표준 6 2 2 3 5 2 2 3 10" xfId="38049"/>
    <cellStyle name="표준 6 2 2 3 5 2 2 3 11" xfId="42161"/>
    <cellStyle name="표준 6 2 2 3 5 2 2 3 12" xfId="46032"/>
    <cellStyle name="표준 6 2 2 3 5 2 2 3 13" xfId="49903"/>
    <cellStyle name="표준 6 2 2 3 5 2 2 3 14" xfId="53774"/>
    <cellStyle name="표준 6 2 2 3 5 2 2 3 2" xfId="7081"/>
    <cellStyle name="표준 6 2 2 3 5 2 2 3 3" xfId="10952"/>
    <cellStyle name="표준 6 2 2 3 5 2 2 3 4" xfId="14823"/>
    <cellStyle name="표준 6 2 2 3 5 2 2 3 5" xfId="18694"/>
    <cellStyle name="표준 6 2 2 3 5 2 2 3 6" xfId="22565"/>
    <cellStyle name="표준 6 2 2 3 5 2 2 3 7" xfId="26436"/>
    <cellStyle name="표준 6 2 2 3 5 2 2 3 8" xfId="30307"/>
    <cellStyle name="표준 6 2 2 3 5 2 2 3 9" xfId="34178"/>
    <cellStyle name="표준 6 2 2 3 5 2 2 4" xfId="5145"/>
    <cellStyle name="표준 6 2 2 3 5 2 2 5" xfId="9016"/>
    <cellStyle name="표준 6 2 2 3 5 2 2 6" xfId="12887"/>
    <cellStyle name="표준 6 2 2 3 5 2 2 7" xfId="16758"/>
    <cellStyle name="표준 6 2 2 3 5 2 2 8" xfId="20629"/>
    <cellStyle name="표준 6 2 2 3 5 2 2 9" xfId="24500"/>
    <cellStyle name="표준 6 2 2 3 5 2 3" xfId="1467"/>
    <cellStyle name="표준 6 2 2 3 5 2 3 10" xfId="32726"/>
    <cellStyle name="표준 6 2 2 3 5 2 3 11" xfId="36597"/>
    <cellStyle name="표준 6 2 2 3 5 2 3 12" xfId="40709"/>
    <cellStyle name="표준 6 2 2 3 5 2 3 13" xfId="44580"/>
    <cellStyle name="표준 6 2 2 3 5 2 3 14" xfId="48451"/>
    <cellStyle name="표준 6 2 2 3 5 2 3 15" xfId="52322"/>
    <cellStyle name="표준 6 2 2 3 5 2 3 2" xfId="3406"/>
    <cellStyle name="표준 6 2 2 3 5 2 3 2 10" xfId="38533"/>
    <cellStyle name="표준 6 2 2 3 5 2 3 2 11" xfId="42645"/>
    <cellStyle name="표준 6 2 2 3 5 2 3 2 12" xfId="46516"/>
    <cellStyle name="표준 6 2 2 3 5 2 3 2 13" xfId="50387"/>
    <cellStyle name="표준 6 2 2 3 5 2 3 2 14" xfId="54258"/>
    <cellStyle name="표준 6 2 2 3 5 2 3 2 2" xfId="7565"/>
    <cellStyle name="표준 6 2 2 3 5 2 3 2 3" xfId="11436"/>
    <cellStyle name="표준 6 2 2 3 5 2 3 2 4" xfId="15307"/>
    <cellStyle name="표준 6 2 2 3 5 2 3 2 5" xfId="19178"/>
    <cellStyle name="표준 6 2 2 3 5 2 3 2 6" xfId="23049"/>
    <cellStyle name="표준 6 2 2 3 5 2 3 2 7" xfId="26920"/>
    <cellStyle name="표준 6 2 2 3 5 2 3 2 8" xfId="30791"/>
    <cellStyle name="표준 6 2 2 3 5 2 3 2 9" xfId="34662"/>
    <cellStyle name="표준 6 2 2 3 5 2 3 3" xfId="5629"/>
    <cellStyle name="표준 6 2 2 3 5 2 3 4" xfId="9500"/>
    <cellStyle name="표준 6 2 2 3 5 2 3 5" xfId="13371"/>
    <cellStyle name="표준 6 2 2 3 5 2 3 6" xfId="17242"/>
    <cellStyle name="표준 6 2 2 3 5 2 3 7" xfId="21113"/>
    <cellStyle name="표준 6 2 2 3 5 2 3 8" xfId="24984"/>
    <cellStyle name="표준 6 2 2 3 5 2 3 9" xfId="28855"/>
    <cellStyle name="표준 6 2 2 3 5 2 4" xfId="2438"/>
    <cellStyle name="표준 6 2 2 3 5 2 4 10" xfId="37565"/>
    <cellStyle name="표준 6 2 2 3 5 2 4 11" xfId="41677"/>
    <cellStyle name="표준 6 2 2 3 5 2 4 12" xfId="45548"/>
    <cellStyle name="표준 6 2 2 3 5 2 4 13" xfId="49419"/>
    <cellStyle name="표준 6 2 2 3 5 2 4 14" xfId="53290"/>
    <cellStyle name="표준 6 2 2 3 5 2 4 2" xfId="6597"/>
    <cellStyle name="표준 6 2 2 3 5 2 4 3" xfId="10468"/>
    <cellStyle name="표준 6 2 2 3 5 2 4 4" xfId="14339"/>
    <cellStyle name="표준 6 2 2 3 5 2 4 5" xfId="18210"/>
    <cellStyle name="표준 6 2 2 3 5 2 4 6" xfId="22081"/>
    <cellStyle name="표준 6 2 2 3 5 2 4 7" xfId="25952"/>
    <cellStyle name="표준 6 2 2 3 5 2 4 8" xfId="29823"/>
    <cellStyle name="표준 6 2 2 3 5 2 4 9" xfId="33694"/>
    <cellStyle name="표준 6 2 2 3 5 2 5" xfId="4661"/>
    <cellStyle name="표준 6 2 2 3 5 2 6" xfId="8532"/>
    <cellStyle name="표준 6 2 2 3 5 2 7" xfId="12403"/>
    <cellStyle name="표준 6 2 2 3 5 2 8" xfId="16274"/>
    <cellStyle name="표준 6 2 2 3 5 2 9" xfId="20145"/>
    <cellStyle name="표준 6 2 2 3 5 3" xfId="735"/>
    <cellStyle name="표준 6 2 2 3 5 3 10" xfId="28129"/>
    <cellStyle name="표준 6 2 2 3 5 3 11" xfId="32000"/>
    <cellStyle name="표준 6 2 2 3 5 3 12" xfId="35871"/>
    <cellStyle name="표준 6 2 2 3 5 3 13" xfId="39983"/>
    <cellStyle name="표준 6 2 2 3 5 3 14" xfId="43854"/>
    <cellStyle name="표준 6 2 2 3 5 3 15" xfId="47725"/>
    <cellStyle name="표준 6 2 2 3 5 3 16" xfId="51596"/>
    <cellStyle name="표준 6 2 2 3 5 3 2" xfId="1709"/>
    <cellStyle name="표준 6 2 2 3 5 3 2 10" xfId="32968"/>
    <cellStyle name="표준 6 2 2 3 5 3 2 11" xfId="36839"/>
    <cellStyle name="표준 6 2 2 3 5 3 2 12" xfId="40951"/>
    <cellStyle name="표준 6 2 2 3 5 3 2 13" xfId="44822"/>
    <cellStyle name="표준 6 2 2 3 5 3 2 14" xfId="48693"/>
    <cellStyle name="표준 6 2 2 3 5 3 2 15" xfId="52564"/>
    <cellStyle name="표준 6 2 2 3 5 3 2 2" xfId="3648"/>
    <cellStyle name="표준 6 2 2 3 5 3 2 2 10" xfId="38775"/>
    <cellStyle name="표준 6 2 2 3 5 3 2 2 11" xfId="42887"/>
    <cellStyle name="표준 6 2 2 3 5 3 2 2 12" xfId="46758"/>
    <cellStyle name="표준 6 2 2 3 5 3 2 2 13" xfId="50629"/>
    <cellStyle name="표준 6 2 2 3 5 3 2 2 14" xfId="54500"/>
    <cellStyle name="표준 6 2 2 3 5 3 2 2 2" xfId="7807"/>
    <cellStyle name="표준 6 2 2 3 5 3 2 2 3" xfId="11678"/>
    <cellStyle name="표준 6 2 2 3 5 3 2 2 4" xfId="15549"/>
    <cellStyle name="표준 6 2 2 3 5 3 2 2 5" xfId="19420"/>
    <cellStyle name="표준 6 2 2 3 5 3 2 2 6" xfId="23291"/>
    <cellStyle name="표준 6 2 2 3 5 3 2 2 7" xfId="27162"/>
    <cellStyle name="표준 6 2 2 3 5 3 2 2 8" xfId="31033"/>
    <cellStyle name="표준 6 2 2 3 5 3 2 2 9" xfId="34904"/>
    <cellStyle name="표준 6 2 2 3 5 3 2 3" xfId="5871"/>
    <cellStyle name="표준 6 2 2 3 5 3 2 4" xfId="9742"/>
    <cellStyle name="표준 6 2 2 3 5 3 2 5" xfId="13613"/>
    <cellStyle name="표준 6 2 2 3 5 3 2 6" xfId="17484"/>
    <cellStyle name="표준 6 2 2 3 5 3 2 7" xfId="21355"/>
    <cellStyle name="표준 6 2 2 3 5 3 2 8" xfId="25226"/>
    <cellStyle name="표준 6 2 2 3 5 3 2 9" xfId="29097"/>
    <cellStyle name="표준 6 2 2 3 5 3 3" xfId="2680"/>
    <cellStyle name="표준 6 2 2 3 5 3 3 10" xfId="37807"/>
    <cellStyle name="표준 6 2 2 3 5 3 3 11" xfId="41919"/>
    <cellStyle name="표준 6 2 2 3 5 3 3 12" xfId="45790"/>
    <cellStyle name="표준 6 2 2 3 5 3 3 13" xfId="49661"/>
    <cellStyle name="표준 6 2 2 3 5 3 3 14" xfId="53532"/>
    <cellStyle name="표준 6 2 2 3 5 3 3 2" xfId="6839"/>
    <cellStyle name="표준 6 2 2 3 5 3 3 3" xfId="10710"/>
    <cellStyle name="표준 6 2 2 3 5 3 3 4" xfId="14581"/>
    <cellStyle name="표준 6 2 2 3 5 3 3 5" xfId="18452"/>
    <cellStyle name="표준 6 2 2 3 5 3 3 6" xfId="22323"/>
    <cellStyle name="표준 6 2 2 3 5 3 3 7" xfId="26194"/>
    <cellStyle name="표준 6 2 2 3 5 3 3 8" xfId="30065"/>
    <cellStyle name="표준 6 2 2 3 5 3 3 9" xfId="33936"/>
    <cellStyle name="표준 6 2 2 3 5 3 4" xfId="4903"/>
    <cellStyle name="표준 6 2 2 3 5 3 5" xfId="8774"/>
    <cellStyle name="표준 6 2 2 3 5 3 6" xfId="12645"/>
    <cellStyle name="표준 6 2 2 3 5 3 7" xfId="16516"/>
    <cellStyle name="표준 6 2 2 3 5 3 8" xfId="20387"/>
    <cellStyle name="표준 6 2 2 3 5 3 9" xfId="24258"/>
    <cellStyle name="표준 6 2 2 3 5 4" xfId="1225"/>
    <cellStyle name="표준 6 2 2 3 5 4 10" xfId="32484"/>
    <cellStyle name="표준 6 2 2 3 5 4 11" xfId="36355"/>
    <cellStyle name="표준 6 2 2 3 5 4 12" xfId="40467"/>
    <cellStyle name="표준 6 2 2 3 5 4 13" xfId="44338"/>
    <cellStyle name="표준 6 2 2 3 5 4 14" xfId="48209"/>
    <cellStyle name="표준 6 2 2 3 5 4 15" xfId="52080"/>
    <cellStyle name="표준 6 2 2 3 5 4 2" xfId="3164"/>
    <cellStyle name="표준 6 2 2 3 5 4 2 10" xfId="38291"/>
    <cellStyle name="표준 6 2 2 3 5 4 2 11" xfId="42403"/>
    <cellStyle name="표준 6 2 2 3 5 4 2 12" xfId="46274"/>
    <cellStyle name="표준 6 2 2 3 5 4 2 13" xfId="50145"/>
    <cellStyle name="표준 6 2 2 3 5 4 2 14" xfId="54016"/>
    <cellStyle name="표준 6 2 2 3 5 4 2 2" xfId="7323"/>
    <cellStyle name="표준 6 2 2 3 5 4 2 3" xfId="11194"/>
    <cellStyle name="표준 6 2 2 3 5 4 2 4" xfId="15065"/>
    <cellStyle name="표준 6 2 2 3 5 4 2 5" xfId="18936"/>
    <cellStyle name="표준 6 2 2 3 5 4 2 6" xfId="22807"/>
    <cellStyle name="표준 6 2 2 3 5 4 2 7" xfId="26678"/>
    <cellStyle name="표준 6 2 2 3 5 4 2 8" xfId="30549"/>
    <cellStyle name="표준 6 2 2 3 5 4 2 9" xfId="34420"/>
    <cellStyle name="표준 6 2 2 3 5 4 3" xfId="5387"/>
    <cellStyle name="표준 6 2 2 3 5 4 4" xfId="9258"/>
    <cellStyle name="표준 6 2 2 3 5 4 5" xfId="13129"/>
    <cellStyle name="표준 6 2 2 3 5 4 6" xfId="17000"/>
    <cellStyle name="표준 6 2 2 3 5 4 7" xfId="20871"/>
    <cellStyle name="표준 6 2 2 3 5 4 8" xfId="24742"/>
    <cellStyle name="표준 6 2 2 3 5 4 9" xfId="28613"/>
    <cellStyle name="표준 6 2 2 3 5 5" xfId="2196"/>
    <cellStyle name="표준 6 2 2 3 5 5 10" xfId="37323"/>
    <cellStyle name="표준 6 2 2 3 5 5 11" xfId="41435"/>
    <cellStyle name="표준 6 2 2 3 5 5 12" xfId="45306"/>
    <cellStyle name="표준 6 2 2 3 5 5 13" xfId="49177"/>
    <cellStyle name="표준 6 2 2 3 5 5 14" xfId="53048"/>
    <cellStyle name="표준 6 2 2 3 5 5 2" xfId="6355"/>
    <cellStyle name="표준 6 2 2 3 5 5 3" xfId="10226"/>
    <cellStyle name="표준 6 2 2 3 5 5 4" xfId="14097"/>
    <cellStyle name="표준 6 2 2 3 5 5 5" xfId="17968"/>
    <cellStyle name="표준 6 2 2 3 5 5 6" xfId="21839"/>
    <cellStyle name="표준 6 2 2 3 5 5 7" xfId="25710"/>
    <cellStyle name="표준 6 2 2 3 5 5 8" xfId="29581"/>
    <cellStyle name="표준 6 2 2 3 5 5 9" xfId="33452"/>
    <cellStyle name="표준 6 2 2 3 5 6" xfId="4419"/>
    <cellStyle name="표준 6 2 2 3 5 7" xfId="8290"/>
    <cellStyle name="표준 6 2 2 3 5 8" xfId="12161"/>
    <cellStyle name="표준 6 2 2 3 5 9" xfId="16032"/>
    <cellStyle name="표준 6 2 2 3 6" xfId="295"/>
    <cellStyle name="표준 6 2 2 3 6 10" xfId="23821"/>
    <cellStyle name="표준 6 2 2 3 6 11" xfId="27692"/>
    <cellStyle name="표준 6 2 2 3 6 12" xfId="31563"/>
    <cellStyle name="표준 6 2 2 3 6 13" xfId="35434"/>
    <cellStyle name="표준 6 2 2 3 6 14" xfId="39546"/>
    <cellStyle name="표준 6 2 2 3 6 15" xfId="43417"/>
    <cellStyle name="표준 6 2 2 3 6 16" xfId="47288"/>
    <cellStyle name="표준 6 2 2 3 6 17" xfId="51159"/>
    <cellStyle name="표준 6 2 2 3 6 2" xfId="782"/>
    <cellStyle name="표준 6 2 2 3 6 2 10" xfId="28176"/>
    <cellStyle name="표준 6 2 2 3 6 2 11" xfId="32047"/>
    <cellStyle name="표준 6 2 2 3 6 2 12" xfId="35918"/>
    <cellStyle name="표준 6 2 2 3 6 2 13" xfId="40030"/>
    <cellStyle name="표준 6 2 2 3 6 2 14" xfId="43901"/>
    <cellStyle name="표준 6 2 2 3 6 2 15" xfId="47772"/>
    <cellStyle name="표준 6 2 2 3 6 2 16" xfId="51643"/>
    <cellStyle name="표준 6 2 2 3 6 2 2" xfId="1756"/>
    <cellStyle name="표준 6 2 2 3 6 2 2 10" xfId="33015"/>
    <cellStyle name="표준 6 2 2 3 6 2 2 11" xfId="36886"/>
    <cellStyle name="표준 6 2 2 3 6 2 2 12" xfId="40998"/>
    <cellStyle name="표준 6 2 2 3 6 2 2 13" xfId="44869"/>
    <cellStyle name="표준 6 2 2 3 6 2 2 14" xfId="48740"/>
    <cellStyle name="표준 6 2 2 3 6 2 2 15" xfId="52611"/>
    <cellStyle name="표준 6 2 2 3 6 2 2 2" xfId="3695"/>
    <cellStyle name="표준 6 2 2 3 6 2 2 2 10" xfId="38822"/>
    <cellStyle name="표준 6 2 2 3 6 2 2 2 11" xfId="42934"/>
    <cellStyle name="표준 6 2 2 3 6 2 2 2 12" xfId="46805"/>
    <cellStyle name="표준 6 2 2 3 6 2 2 2 13" xfId="50676"/>
    <cellStyle name="표준 6 2 2 3 6 2 2 2 14" xfId="54547"/>
    <cellStyle name="표준 6 2 2 3 6 2 2 2 2" xfId="7854"/>
    <cellStyle name="표준 6 2 2 3 6 2 2 2 3" xfId="11725"/>
    <cellStyle name="표준 6 2 2 3 6 2 2 2 4" xfId="15596"/>
    <cellStyle name="표준 6 2 2 3 6 2 2 2 5" xfId="19467"/>
    <cellStyle name="표준 6 2 2 3 6 2 2 2 6" xfId="23338"/>
    <cellStyle name="표준 6 2 2 3 6 2 2 2 7" xfId="27209"/>
    <cellStyle name="표준 6 2 2 3 6 2 2 2 8" xfId="31080"/>
    <cellStyle name="표준 6 2 2 3 6 2 2 2 9" xfId="34951"/>
    <cellStyle name="표준 6 2 2 3 6 2 2 3" xfId="5918"/>
    <cellStyle name="표준 6 2 2 3 6 2 2 4" xfId="9789"/>
    <cellStyle name="표준 6 2 2 3 6 2 2 5" xfId="13660"/>
    <cellStyle name="표준 6 2 2 3 6 2 2 6" xfId="17531"/>
    <cellStyle name="표준 6 2 2 3 6 2 2 7" xfId="21402"/>
    <cellStyle name="표준 6 2 2 3 6 2 2 8" xfId="25273"/>
    <cellStyle name="표준 6 2 2 3 6 2 2 9" xfId="29144"/>
    <cellStyle name="표준 6 2 2 3 6 2 3" xfId="2727"/>
    <cellStyle name="표준 6 2 2 3 6 2 3 10" xfId="37854"/>
    <cellStyle name="표준 6 2 2 3 6 2 3 11" xfId="41966"/>
    <cellStyle name="표준 6 2 2 3 6 2 3 12" xfId="45837"/>
    <cellStyle name="표준 6 2 2 3 6 2 3 13" xfId="49708"/>
    <cellStyle name="표준 6 2 2 3 6 2 3 14" xfId="53579"/>
    <cellStyle name="표준 6 2 2 3 6 2 3 2" xfId="6886"/>
    <cellStyle name="표준 6 2 2 3 6 2 3 3" xfId="10757"/>
    <cellStyle name="표준 6 2 2 3 6 2 3 4" xfId="14628"/>
    <cellStyle name="표준 6 2 2 3 6 2 3 5" xfId="18499"/>
    <cellStyle name="표준 6 2 2 3 6 2 3 6" xfId="22370"/>
    <cellStyle name="표준 6 2 2 3 6 2 3 7" xfId="26241"/>
    <cellStyle name="표준 6 2 2 3 6 2 3 8" xfId="30112"/>
    <cellStyle name="표준 6 2 2 3 6 2 3 9" xfId="33983"/>
    <cellStyle name="표준 6 2 2 3 6 2 4" xfId="4950"/>
    <cellStyle name="표준 6 2 2 3 6 2 5" xfId="8821"/>
    <cellStyle name="표준 6 2 2 3 6 2 6" xfId="12692"/>
    <cellStyle name="표준 6 2 2 3 6 2 7" xfId="16563"/>
    <cellStyle name="표준 6 2 2 3 6 2 8" xfId="20434"/>
    <cellStyle name="표준 6 2 2 3 6 2 9" xfId="24305"/>
    <cellStyle name="표준 6 2 2 3 6 3" xfId="1272"/>
    <cellStyle name="표준 6 2 2 3 6 3 10" xfId="32531"/>
    <cellStyle name="표준 6 2 2 3 6 3 11" xfId="36402"/>
    <cellStyle name="표준 6 2 2 3 6 3 12" xfId="40514"/>
    <cellStyle name="표준 6 2 2 3 6 3 13" xfId="44385"/>
    <cellStyle name="표준 6 2 2 3 6 3 14" xfId="48256"/>
    <cellStyle name="표준 6 2 2 3 6 3 15" xfId="52127"/>
    <cellStyle name="표준 6 2 2 3 6 3 2" xfId="3211"/>
    <cellStyle name="표준 6 2 2 3 6 3 2 10" xfId="38338"/>
    <cellStyle name="표준 6 2 2 3 6 3 2 11" xfId="42450"/>
    <cellStyle name="표준 6 2 2 3 6 3 2 12" xfId="46321"/>
    <cellStyle name="표준 6 2 2 3 6 3 2 13" xfId="50192"/>
    <cellStyle name="표준 6 2 2 3 6 3 2 14" xfId="54063"/>
    <cellStyle name="표준 6 2 2 3 6 3 2 2" xfId="7370"/>
    <cellStyle name="표준 6 2 2 3 6 3 2 3" xfId="11241"/>
    <cellStyle name="표준 6 2 2 3 6 3 2 4" xfId="15112"/>
    <cellStyle name="표준 6 2 2 3 6 3 2 5" xfId="18983"/>
    <cellStyle name="표준 6 2 2 3 6 3 2 6" xfId="22854"/>
    <cellStyle name="표준 6 2 2 3 6 3 2 7" xfId="26725"/>
    <cellStyle name="표준 6 2 2 3 6 3 2 8" xfId="30596"/>
    <cellStyle name="표준 6 2 2 3 6 3 2 9" xfId="34467"/>
    <cellStyle name="표준 6 2 2 3 6 3 3" xfId="5434"/>
    <cellStyle name="표준 6 2 2 3 6 3 4" xfId="9305"/>
    <cellStyle name="표준 6 2 2 3 6 3 5" xfId="13176"/>
    <cellStyle name="표준 6 2 2 3 6 3 6" xfId="17047"/>
    <cellStyle name="표준 6 2 2 3 6 3 7" xfId="20918"/>
    <cellStyle name="표준 6 2 2 3 6 3 8" xfId="24789"/>
    <cellStyle name="표준 6 2 2 3 6 3 9" xfId="28660"/>
    <cellStyle name="표준 6 2 2 3 6 4" xfId="2243"/>
    <cellStyle name="표준 6 2 2 3 6 4 10" xfId="37370"/>
    <cellStyle name="표준 6 2 2 3 6 4 11" xfId="41482"/>
    <cellStyle name="표준 6 2 2 3 6 4 12" xfId="45353"/>
    <cellStyle name="표준 6 2 2 3 6 4 13" xfId="49224"/>
    <cellStyle name="표준 6 2 2 3 6 4 14" xfId="53095"/>
    <cellStyle name="표준 6 2 2 3 6 4 2" xfId="6402"/>
    <cellStyle name="표준 6 2 2 3 6 4 3" xfId="10273"/>
    <cellStyle name="표준 6 2 2 3 6 4 4" xfId="14144"/>
    <cellStyle name="표준 6 2 2 3 6 4 5" xfId="18015"/>
    <cellStyle name="표준 6 2 2 3 6 4 6" xfId="21886"/>
    <cellStyle name="표준 6 2 2 3 6 4 7" xfId="25757"/>
    <cellStyle name="표준 6 2 2 3 6 4 8" xfId="29628"/>
    <cellStyle name="표준 6 2 2 3 6 4 9" xfId="33499"/>
    <cellStyle name="표준 6 2 2 3 6 5" xfId="4466"/>
    <cellStyle name="표준 6 2 2 3 6 6" xfId="8337"/>
    <cellStyle name="표준 6 2 2 3 6 7" xfId="12208"/>
    <cellStyle name="표준 6 2 2 3 6 8" xfId="16079"/>
    <cellStyle name="표준 6 2 2 3 6 9" xfId="19950"/>
    <cellStyle name="표준 6 2 2 3 7" xfId="540"/>
    <cellStyle name="표준 6 2 2 3 7 10" xfId="27934"/>
    <cellStyle name="표준 6 2 2 3 7 11" xfId="31805"/>
    <cellStyle name="표준 6 2 2 3 7 12" xfId="35676"/>
    <cellStyle name="표준 6 2 2 3 7 13" xfId="39788"/>
    <cellStyle name="표준 6 2 2 3 7 14" xfId="43659"/>
    <cellStyle name="표준 6 2 2 3 7 15" xfId="47530"/>
    <cellStyle name="표준 6 2 2 3 7 16" xfId="51401"/>
    <cellStyle name="표준 6 2 2 3 7 2" xfId="1514"/>
    <cellStyle name="표준 6 2 2 3 7 2 10" xfId="32773"/>
    <cellStyle name="표준 6 2 2 3 7 2 11" xfId="36644"/>
    <cellStyle name="표준 6 2 2 3 7 2 12" xfId="40756"/>
    <cellStyle name="표준 6 2 2 3 7 2 13" xfId="44627"/>
    <cellStyle name="표준 6 2 2 3 7 2 14" xfId="48498"/>
    <cellStyle name="표준 6 2 2 3 7 2 15" xfId="52369"/>
    <cellStyle name="표준 6 2 2 3 7 2 2" xfId="3453"/>
    <cellStyle name="표준 6 2 2 3 7 2 2 10" xfId="38580"/>
    <cellStyle name="표준 6 2 2 3 7 2 2 11" xfId="42692"/>
    <cellStyle name="표준 6 2 2 3 7 2 2 12" xfId="46563"/>
    <cellStyle name="표준 6 2 2 3 7 2 2 13" xfId="50434"/>
    <cellStyle name="표준 6 2 2 3 7 2 2 14" xfId="54305"/>
    <cellStyle name="표준 6 2 2 3 7 2 2 2" xfId="7612"/>
    <cellStyle name="표준 6 2 2 3 7 2 2 3" xfId="11483"/>
    <cellStyle name="표준 6 2 2 3 7 2 2 4" xfId="15354"/>
    <cellStyle name="표준 6 2 2 3 7 2 2 5" xfId="19225"/>
    <cellStyle name="표준 6 2 2 3 7 2 2 6" xfId="23096"/>
    <cellStyle name="표준 6 2 2 3 7 2 2 7" xfId="26967"/>
    <cellStyle name="표준 6 2 2 3 7 2 2 8" xfId="30838"/>
    <cellStyle name="표준 6 2 2 3 7 2 2 9" xfId="34709"/>
    <cellStyle name="표준 6 2 2 3 7 2 3" xfId="5676"/>
    <cellStyle name="표준 6 2 2 3 7 2 4" xfId="9547"/>
    <cellStyle name="표준 6 2 2 3 7 2 5" xfId="13418"/>
    <cellStyle name="표준 6 2 2 3 7 2 6" xfId="17289"/>
    <cellStyle name="표준 6 2 2 3 7 2 7" xfId="21160"/>
    <cellStyle name="표준 6 2 2 3 7 2 8" xfId="25031"/>
    <cellStyle name="표준 6 2 2 3 7 2 9" xfId="28902"/>
    <cellStyle name="표준 6 2 2 3 7 3" xfId="2485"/>
    <cellStyle name="표준 6 2 2 3 7 3 10" xfId="37612"/>
    <cellStyle name="표준 6 2 2 3 7 3 11" xfId="41724"/>
    <cellStyle name="표준 6 2 2 3 7 3 12" xfId="45595"/>
    <cellStyle name="표준 6 2 2 3 7 3 13" xfId="49466"/>
    <cellStyle name="표준 6 2 2 3 7 3 14" xfId="53337"/>
    <cellStyle name="표준 6 2 2 3 7 3 2" xfId="6644"/>
    <cellStyle name="표준 6 2 2 3 7 3 3" xfId="10515"/>
    <cellStyle name="표준 6 2 2 3 7 3 4" xfId="14386"/>
    <cellStyle name="표준 6 2 2 3 7 3 5" xfId="18257"/>
    <cellStyle name="표준 6 2 2 3 7 3 6" xfId="22128"/>
    <cellStyle name="표준 6 2 2 3 7 3 7" xfId="25999"/>
    <cellStyle name="표준 6 2 2 3 7 3 8" xfId="29870"/>
    <cellStyle name="표준 6 2 2 3 7 3 9" xfId="33741"/>
    <cellStyle name="표준 6 2 2 3 7 4" xfId="4708"/>
    <cellStyle name="표준 6 2 2 3 7 5" xfId="8579"/>
    <cellStyle name="표준 6 2 2 3 7 6" xfId="12450"/>
    <cellStyle name="표준 6 2 2 3 7 7" xfId="16321"/>
    <cellStyle name="표준 6 2 2 3 7 8" xfId="20192"/>
    <cellStyle name="표준 6 2 2 3 7 9" xfId="24063"/>
    <cellStyle name="표준 6 2 2 3 8" xfId="1030"/>
    <cellStyle name="표준 6 2 2 3 8 10" xfId="32289"/>
    <cellStyle name="표준 6 2 2 3 8 11" xfId="36160"/>
    <cellStyle name="표준 6 2 2 3 8 12" xfId="40272"/>
    <cellStyle name="표준 6 2 2 3 8 13" xfId="44143"/>
    <cellStyle name="표준 6 2 2 3 8 14" xfId="48014"/>
    <cellStyle name="표준 6 2 2 3 8 15" xfId="51885"/>
    <cellStyle name="표준 6 2 2 3 8 2" xfId="2969"/>
    <cellStyle name="표준 6 2 2 3 8 2 10" xfId="38096"/>
    <cellStyle name="표준 6 2 2 3 8 2 11" xfId="42208"/>
    <cellStyle name="표준 6 2 2 3 8 2 12" xfId="46079"/>
    <cellStyle name="표준 6 2 2 3 8 2 13" xfId="49950"/>
    <cellStyle name="표준 6 2 2 3 8 2 14" xfId="53821"/>
    <cellStyle name="표준 6 2 2 3 8 2 2" xfId="7128"/>
    <cellStyle name="표준 6 2 2 3 8 2 3" xfId="10999"/>
    <cellStyle name="표준 6 2 2 3 8 2 4" xfId="14870"/>
    <cellStyle name="표준 6 2 2 3 8 2 5" xfId="18741"/>
    <cellStyle name="표준 6 2 2 3 8 2 6" xfId="22612"/>
    <cellStyle name="표준 6 2 2 3 8 2 7" xfId="26483"/>
    <cellStyle name="표준 6 2 2 3 8 2 8" xfId="30354"/>
    <cellStyle name="표준 6 2 2 3 8 2 9" xfId="34225"/>
    <cellStyle name="표준 6 2 2 3 8 3" xfId="5192"/>
    <cellStyle name="표준 6 2 2 3 8 4" xfId="9063"/>
    <cellStyle name="표준 6 2 2 3 8 5" xfId="12934"/>
    <cellStyle name="표준 6 2 2 3 8 6" xfId="16805"/>
    <cellStyle name="표준 6 2 2 3 8 7" xfId="20676"/>
    <cellStyle name="표준 6 2 2 3 8 8" xfId="24547"/>
    <cellStyle name="표준 6 2 2 3 8 9" xfId="28418"/>
    <cellStyle name="표준 6 2 2 3 9" xfId="2001"/>
    <cellStyle name="표준 6 2 2 3 9 10" xfId="37128"/>
    <cellStyle name="표준 6 2 2 3 9 11" xfId="41240"/>
    <cellStyle name="표준 6 2 2 3 9 12" xfId="45111"/>
    <cellStyle name="표준 6 2 2 3 9 13" xfId="48982"/>
    <cellStyle name="표준 6 2 2 3 9 14" xfId="52853"/>
    <cellStyle name="표준 6 2 2 3 9 2" xfId="6160"/>
    <cellStyle name="표준 6 2 2 3 9 3" xfId="10031"/>
    <cellStyle name="표준 6 2 2 3 9 4" xfId="13902"/>
    <cellStyle name="표준 6 2 2 3 9 5" xfId="17773"/>
    <cellStyle name="표준 6 2 2 3 9 6" xfId="21644"/>
    <cellStyle name="표준 6 2 2 3 9 7" xfId="25515"/>
    <cellStyle name="표준 6 2 2 3 9 8" xfId="29386"/>
    <cellStyle name="표준 6 2 2 3 9 9" xfId="33257"/>
    <cellStyle name="표준 6 2 2 4" xfId="52"/>
    <cellStyle name="표준 6 2 2 4 10" xfId="8106"/>
    <cellStyle name="표준 6 2 2 4 11" xfId="11977"/>
    <cellStyle name="표준 6 2 2 4 12" xfId="15848"/>
    <cellStyle name="표준 6 2 2 4 13" xfId="19719"/>
    <cellStyle name="표준 6 2 2 4 14" xfId="23590"/>
    <cellStyle name="표준 6 2 2 4 15" xfId="27461"/>
    <cellStyle name="표준 6 2 2 4 16" xfId="31332"/>
    <cellStyle name="표준 6 2 2 4 17" xfId="35203"/>
    <cellStyle name="표준 6 2 2 4 18" xfId="39074"/>
    <cellStyle name="표준 6 2 2 4 19" xfId="39315"/>
    <cellStyle name="표준 6 2 2 4 2" xfId="106"/>
    <cellStyle name="표준 6 2 2 4 2 10" xfId="15895"/>
    <cellStyle name="표준 6 2 2 4 2 11" xfId="19766"/>
    <cellStyle name="표준 6 2 2 4 2 12" xfId="23637"/>
    <cellStyle name="표준 6 2 2 4 2 13" xfId="27508"/>
    <cellStyle name="표준 6 2 2 4 2 14" xfId="31379"/>
    <cellStyle name="표준 6 2 2 4 2 15" xfId="35250"/>
    <cellStyle name="표준 6 2 2 4 2 16" xfId="39121"/>
    <cellStyle name="표준 6 2 2 4 2 17" xfId="39362"/>
    <cellStyle name="표준 6 2 2 4 2 18" xfId="43233"/>
    <cellStyle name="표준 6 2 2 4 2 19" xfId="47104"/>
    <cellStyle name="표준 6 2 2 4 2 2" xfId="205"/>
    <cellStyle name="표준 6 2 2 4 2 2 10" xfId="19863"/>
    <cellStyle name="표준 6 2 2 4 2 2 11" xfId="23734"/>
    <cellStyle name="표준 6 2 2 4 2 2 12" xfId="27605"/>
    <cellStyle name="표준 6 2 2 4 2 2 13" xfId="31476"/>
    <cellStyle name="표준 6 2 2 4 2 2 14" xfId="35347"/>
    <cellStyle name="표준 6 2 2 4 2 2 15" xfId="39218"/>
    <cellStyle name="표준 6 2 2 4 2 2 16" xfId="39459"/>
    <cellStyle name="표준 6 2 2 4 2 2 17" xfId="43330"/>
    <cellStyle name="표준 6 2 2 4 2 2 18" xfId="47201"/>
    <cellStyle name="표준 6 2 2 4 2 2 19" xfId="51072"/>
    <cellStyle name="표준 6 2 2 4 2 2 2" xfId="450"/>
    <cellStyle name="표준 6 2 2 4 2 2 2 10" xfId="23976"/>
    <cellStyle name="표준 6 2 2 4 2 2 2 11" xfId="27847"/>
    <cellStyle name="표준 6 2 2 4 2 2 2 12" xfId="31718"/>
    <cellStyle name="표준 6 2 2 4 2 2 2 13" xfId="35589"/>
    <cellStyle name="표준 6 2 2 4 2 2 2 14" xfId="39701"/>
    <cellStyle name="표준 6 2 2 4 2 2 2 15" xfId="43572"/>
    <cellStyle name="표준 6 2 2 4 2 2 2 16" xfId="47443"/>
    <cellStyle name="표준 6 2 2 4 2 2 2 17" xfId="51314"/>
    <cellStyle name="표준 6 2 2 4 2 2 2 2" xfId="937"/>
    <cellStyle name="표준 6 2 2 4 2 2 2 2 10" xfId="28331"/>
    <cellStyle name="표준 6 2 2 4 2 2 2 2 11" xfId="32202"/>
    <cellStyle name="표준 6 2 2 4 2 2 2 2 12" xfId="36073"/>
    <cellStyle name="표준 6 2 2 4 2 2 2 2 13" xfId="40185"/>
    <cellStyle name="표준 6 2 2 4 2 2 2 2 14" xfId="44056"/>
    <cellStyle name="표준 6 2 2 4 2 2 2 2 15" xfId="47927"/>
    <cellStyle name="표준 6 2 2 4 2 2 2 2 16" xfId="51798"/>
    <cellStyle name="표준 6 2 2 4 2 2 2 2 2" xfId="1911"/>
    <cellStyle name="표준 6 2 2 4 2 2 2 2 2 10" xfId="33170"/>
    <cellStyle name="표준 6 2 2 4 2 2 2 2 2 11" xfId="37041"/>
    <cellStyle name="표준 6 2 2 4 2 2 2 2 2 12" xfId="41153"/>
    <cellStyle name="표준 6 2 2 4 2 2 2 2 2 13" xfId="45024"/>
    <cellStyle name="표준 6 2 2 4 2 2 2 2 2 14" xfId="48895"/>
    <cellStyle name="표준 6 2 2 4 2 2 2 2 2 15" xfId="52766"/>
    <cellStyle name="표준 6 2 2 4 2 2 2 2 2 2" xfId="3850"/>
    <cellStyle name="표준 6 2 2 4 2 2 2 2 2 2 10" xfId="38977"/>
    <cellStyle name="표준 6 2 2 4 2 2 2 2 2 2 11" xfId="43089"/>
    <cellStyle name="표준 6 2 2 4 2 2 2 2 2 2 12" xfId="46960"/>
    <cellStyle name="표준 6 2 2 4 2 2 2 2 2 2 13" xfId="50831"/>
    <cellStyle name="표준 6 2 2 4 2 2 2 2 2 2 14" xfId="54702"/>
    <cellStyle name="표준 6 2 2 4 2 2 2 2 2 2 2" xfId="8009"/>
    <cellStyle name="표준 6 2 2 4 2 2 2 2 2 2 3" xfId="11880"/>
    <cellStyle name="표준 6 2 2 4 2 2 2 2 2 2 4" xfId="15751"/>
    <cellStyle name="표준 6 2 2 4 2 2 2 2 2 2 5" xfId="19622"/>
    <cellStyle name="표준 6 2 2 4 2 2 2 2 2 2 6" xfId="23493"/>
    <cellStyle name="표준 6 2 2 4 2 2 2 2 2 2 7" xfId="27364"/>
    <cellStyle name="표준 6 2 2 4 2 2 2 2 2 2 8" xfId="31235"/>
    <cellStyle name="표준 6 2 2 4 2 2 2 2 2 2 9" xfId="35106"/>
    <cellStyle name="표준 6 2 2 4 2 2 2 2 2 3" xfId="6073"/>
    <cellStyle name="표준 6 2 2 4 2 2 2 2 2 4" xfId="9944"/>
    <cellStyle name="표준 6 2 2 4 2 2 2 2 2 5" xfId="13815"/>
    <cellStyle name="표준 6 2 2 4 2 2 2 2 2 6" xfId="17686"/>
    <cellStyle name="표준 6 2 2 4 2 2 2 2 2 7" xfId="21557"/>
    <cellStyle name="표준 6 2 2 4 2 2 2 2 2 8" xfId="25428"/>
    <cellStyle name="표준 6 2 2 4 2 2 2 2 2 9" xfId="29299"/>
    <cellStyle name="표준 6 2 2 4 2 2 2 2 3" xfId="2882"/>
    <cellStyle name="표준 6 2 2 4 2 2 2 2 3 10" xfId="38009"/>
    <cellStyle name="표준 6 2 2 4 2 2 2 2 3 11" xfId="42121"/>
    <cellStyle name="표준 6 2 2 4 2 2 2 2 3 12" xfId="45992"/>
    <cellStyle name="표준 6 2 2 4 2 2 2 2 3 13" xfId="49863"/>
    <cellStyle name="표준 6 2 2 4 2 2 2 2 3 14" xfId="53734"/>
    <cellStyle name="표준 6 2 2 4 2 2 2 2 3 2" xfId="7041"/>
    <cellStyle name="표준 6 2 2 4 2 2 2 2 3 3" xfId="10912"/>
    <cellStyle name="표준 6 2 2 4 2 2 2 2 3 4" xfId="14783"/>
    <cellStyle name="표준 6 2 2 4 2 2 2 2 3 5" xfId="18654"/>
    <cellStyle name="표준 6 2 2 4 2 2 2 2 3 6" xfId="22525"/>
    <cellStyle name="표준 6 2 2 4 2 2 2 2 3 7" xfId="26396"/>
    <cellStyle name="표준 6 2 2 4 2 2 2 2 3 8" xfId="30267"/>
    <cellStyle name="표준 6 2 2 4 2 2 2 2 3 9" xfId="34138"/>
    <cellStyle name="표준 6 2 2 4 2 2 2 2 4" xfId="5105"/>
    <cellStyle name="표준 6 2 2 4 2 2 2 2 5" xfId="8976"/>
    <cellStyle name="표준 6 2 2 4 2 2 2 2 6" xfId="12847"/>
    <cellStyle name="표준 6 2 2 4 2 2 2 2 7" xfId="16718"/>
    <cellStyle name="표준 6 2 2 4 2 2 2 2 8" xfId="20589"/>
    <cellStyle name="표준 6 2 2 4 2 2 2 2 9" xfId="24460"/>
    <cellStyle name="표준 6 2 2 4 2 2 2 3" xfId="1427"/>
    <cellStyle name="표준 6 2 2 4 2 2 2 3 10" xfId="32686"/>
    <cellStyle name="표준 6 2 2 4 2 2 2 3 11" xfId="36557"/>
    <cellStyle name="표준 6 2 2 4 2 2 2 3 12" xfId="40669"/>
    <cellStyle name="표준 6 2 2 4 2 2 2 3 13" xfId="44540"/>
    <cellStyle name="표준 6 2 2 4 2 2 2 3 14" xfId="48411"/>
    <cellStyle name="표준 6 2 2 4 2 2 2 3 15" xfId="52282"/>
    <cellStyle name="표준 6 2 2 4 2 2 2 3 2" xfId="3366"/>
    <cellStyle name="표준 6 2 2 4 2 2 2 3 2 10" xfId="38493"/>
    <cellStyle name="표준 6 2 2 4 2 2 2 3 2 11" xfId="42605"/>
    <cellStyle name="표준 6 2 2 4 2 2 2 3 2 12" xfId="46476"/>
    <cellStyle name="표준 6 2 2 4 2 2 2 3 2 13" xfId="50347"/>
    <cellStyle name="표준 6 2 2 4 2 2 2 3 2 14" xfId="54218"/>
    <cellStyle name="표준 6 2 2 4 2 2 2 3 2 2" xfId="7525"/>
    <cellStyle name="표준 6 2 2 4 2 2 2 3 2 3" xfId="11396"/>
    <cellStyle name="표준 6 2 2 4 2 2 2 3 2 4" xfId="15267"/>
    <cellStyle name="표준 6 2 2 4 2 2 2 3 2 5" xfId="19138"/>
    <cellStyle name="표준 6 2 2 4 2 2 2 3 2 6" xfId="23009"/>
    <cellStyle name="표준 6 2 2 4 2 2 2 3 2 7" xfId="26880"/>
    <cellStyle name="표준 6 2 2 4 2 2 2 3 2 8" xfId="30751"/>
    <cellStyle name="표준 6 2 2 4 2 2 2 3 2 9" xfId="34622"/>
    <cellStyle name="표준 6 2 2 4 2 2 2 3 3" xfId="5589"/>
    <cellStyle name="표준 6 2 2 4 2 2 2 3 4" xfId="9460"/>
    <cellStyle name="표준 6 2 2 4 2 2 2 3 5" xfId="13331"/>
    <cellStyle name="표준 6 2 2 4 2 2 2 3 6" xfId="17202"/>
    <cellStyle name="표준 6 2 2 4 2 2 2 3 7" xfId="21073"/>
    <cellStyle name="표준 6 2 2 4 2 2 2 3 8" xfId="24944"/>
    <cellStyle name="표준 6 2 2 4 2 2 2 3 9" xfId="28815"/>
    <cellStyle name="표준 6 2 2 4 2 2 2 4" xfId="2398"/>
    <cellStyle name="표준 6 2 2 4 2 2 2 4 10" xfId="37525"/>
    <cellStyle name="표준 6 2 2 4 2 2 2 4 11" xfId="41637"/>
    <cellStyle name="표준 6 2 2 4 2 2 2 4 12" xfId="45508"/>
    <cellStyle name="표준 6 2 2 4 2 2 2 4 13" xfId="49379"/>
    <cellStyle name="표준 6 2 2 4 2 2 2 4 14" xfId="53250"/>
    <cellStyle name="표준 6 2 2 4 2 2 2 4 2" xfId="6557"/>
    <cellStyle name="표준 6 2 2 4 2 2 2 4 3" xfId="10428"/>
    <cellStyle name="표준 6 2 2 4 2 2 2 4 4" xfId="14299"/>
    <cellStyle name="표준 6 2 2 4 2 2 2 4 5" xfId="18170"/>
    <cellStyle name="표준 6 2 2 4 2 2 2 4 6" xfId="22041"/>
    <cellStyle name="표준 6 2 2 4 2 2 2 4 7" xfId="25912"/>
    <cellStyle name="표준 6 2 2 4 2 2 2 4 8" xfId="29783"/>
    <cellStyle name="표준 6 2 2 4 2 2 2 4 9" xfId="33654"/>
    <cellStyle name="표준 6 2 2 4 2 2 2 5" xfId="4621"/>
    <cellStyle name="표준 6 2 2 4 2 2 2 6" xfId="8492"/>
    <cellStyle name="표준 6 2 2 4 2 2 2 7" xfId="12363"/>
    <cellStyle name="표준 6 2 2 4 2 2 2 8" xfId="16234"/>
    <cellStyle name="표준 6 2 2 4 2 2 2 9" xfId="20105"/>
    <cellStyle name="표준 6 2 2 4 2 2 3" xfId="695"/>
    <cellStyle name="표준 6 2 2 4 2 2 3 10" xfId="28089"/>
    <cellStyle name="표준 6 2 2 4 2 2 3 11" xfId="31960"/>
    <cellStyle name="표준 6 2 2 4 2 2 3 12" xfId="35831"/>
    <cellStyle name="표준 6 2 2 4 2 2 3 13" xfId="39943"/>
    <cellStyle name="표준 6 2 2 4 2 2 3 14" xfId="43814"/>
    <cellStyle name="표준 6 2 2 4 2 2 3 15" xfId="47685"/>
    <cellStyle name="표준 6 2 2 4 2 2 3 16" xfId="51556"/>
    <cellStyle name="표준 6 2 2 4 2 2 3 2" xfId="1669"/>
    <cellStyle name="표준 6 2 2 4 2 2 3 2 10" xfId="32928"/>
    <cellStyle name="표준 6 2 2 4 2 2 3 2 11" xfId="36799"/>
    <cellStyle name="표준 6 2 2 4 2 2 3 2 12" xfId="40911"/>
    <cellStyle name="표준 6 2 2 4 2 2 3 2 13" xfId="44782"/>
    <cellStyle name="표준 6 2 2 4 2 2 3 2 14" xfId="48653"/>
    <cellStyle name="표준 6 2 2 4 2 2 3 2 15" xfId="52524"/>
    <cellStyle name="표준 6 2 2 4 2 2 3 2 2" xfId="3608"/>
    <cellStyle name="표준 6 2 2 4 2 2 3 2 2 10" xfId="38735"/>
    <cellStyle name="표준 6 2 2 4 2 2 3 2 2 11" xfId="42847"/>
    <cellStyle name="표준 6 2 2 4 2 2 3 2 2 12" xfId="46718"/>
    <cellStyle name="표준 6 2 2 4 2 2 3 2 2 13" xfId="50589"/>
    <cellStyle name="표준 6 2 2 4 2 2 3 2 2 14" xfId="54460"/>
    <cellStyle name="표준 6 2 2 4 2 2 3 2 2 2" xfId="7767"/>
    <cellStyle name="표준 6 2 2 4 2 2 3 2 2 3" xfId="11638"/>
    <cellStyle name="표준 6 2 2 4 2 2 3 2 2 4" xfId="15509"/>
    <cellStyle name="표준 6 2 2 4 2 2 3 2 2 5" xfId="19380"/>
    <cellStyle name="표준 6 2 2 4 2 2 3 2 2 6" xfId="23251"/>
    <cellStyle name="표준 6 2 2 4 2 2 3 2 2 7" xfId="27122"/>
    <cellStyle name="표준 6 2 2 4 2 2 3 2 2 8" xfId="30993"/>
    <cellStyle name="표준 6 2 2 4 2 2 3 2 2 9" xfId="34864"/>
    <cellStyle name="표준 6 2 2 4 2 2 3 2 3" xfId="5831"/>
    <cellStyle name="표준 6 2 2 4 2 2 3 2 4" xfId="9702"/>
    <cellStyle name="표준 6 2 2 4 2 2 3 2 5" xfId="13573"/>
    <cellStyle name="표준 6 2 2 4 2 2 3 2 6" xfId="17444"/>
    <cellStyle name="표준 6 2 2 4 2 2 3 2 7" xfId="21315"/>
    <cellStyle name="표준 6 2 2 4 2 2 3 2 8" xfId="25186"/>
    <cellStyle name="표준 6 2 2 4 2 2 3 2 9" xfId="29057"/>
    <cellStyle name="표준 6 2 2 4 2 2 3 3" xfId="2640"/>
    <cellStyle name="표준 6 2 2 4 2 2 3 3 10" xfId="37767"/>
    <cellStyle name="표준 6 2 2 4 2 2 3 3 11" xfId="41879"/>
    <cellStyle name="표준 6 2 2 4 2 2 3 3 12" xfId="45750"/>
    <cellStyle name="표준 6 2 2 4 2 2 3 3 13" xfId="49621"/>
    <cellStyle name="표준 6 2 2 4 2 2 3 3 14" xfId="53492"/>
    <cellStyle name="표준 6 2 2 4 2 2 3 3 2" xfId="6799"/>
    <cellStyle name="표준 6 2 2 4 2 2 3 3 3" xfId="10670"/>
    <cellStyle name="표준 6 2 2 4 2 2 3 3 4" xfId="14541"/>
    <cellStyle name="표준 6 2 2 4 2 2 3 3 5" xfId="18412"/>
    <cellStyle name="표준 6 2 2 4 2 2 3 3 6" xfId="22283"/>
    <cellStyle name="표준 6 2 2 4 2 2 3 3 7" xfId="26154"/>
    <cellStyle name="표준 6 2 2 4 2 2 3 3 8" xfId="30025"/>
    <cellStyle name="표준 6 2 2 4 2 2 3 3 9" xfId="33896"/>
    <cellStyle name="표준 6 2 2 4 2 2 3 4" xfId="4863"/>
    <cellStyle name="표준 6 2 2 4 2 2 3 5" xfId="8734"/>
    <cellStyle name="표준 6 2 2 4 2 2 3 6" xfId="12605"/>
    <cellStyle name="표준 6 2 2 4 2 2 3 7" xfId="16476"/>
    <cellStyle name="표준 6 2 2 4 2 2 3 8" xfId="20347"/>
    <cellStyle name="표준 6 2 2 4 2 2 3 9" xfId="24218"/>
    <cellStyle name="표준 6 2 2 4 2 2 4" xfId="1185"/>
    <cellStyle name="표준 6 2 2 4 2 2 4 10" xfId="32444"/>
    <cellStyle name="표준 6 2 2 4 2 2 4 11" xfId="36315"/>
    <cellStyle name="표준 6 2 2 4 2 2 4 12" xfId="40427"/>
    <cellStyle name="표준 6 2 2 4 2 2 4 13" xfId="44298"/>
    <cellStyle name="표준 6 2 2 4 2 2 4 14" xfId="48169"/>
    <cellStyle name="표준 6 2 2 4 2 2 4 15" xfId="52040"/>
    <cellStyle name="표준 6 2 2 4 2 2 4 2" xfId="3124"/>
    <cellStyle name="표준 6 2 2 4 2 2 4 2 10" xfId="38251"/>
    <cellStyle name="표준 6 2 2 4 2 2 4 2 11" xfId="42363"/>
    <cellStyle name="표준 6 2 2 4 2 2 4 2 12" xfId="46234"/>
    <cellStyle name="표준 6 2 2 4 2 2 4 2 13" xfId="50105"/>
    <cellStyle name="표준 6 2 2 4 2 2 4 2 14" xfId="53976"/>
    <cellStyle name="표준 6 2 2 4 2 2 4 2 2" xfId="7283"/>
    <cellStyle name="표준 6 2 2 4 2 2 4 2 3" xfId="11154"/>
    <cellStyle name="표준 6 2 2 4 2 2 4 2 4" xfId="15025"/>
    <cellStyle name="표준 6 2 2 4 2 2 4 2 5" xfId="18896"/>
    <cellStyle name="표준 6 2 2 4 2 2 4 2 6" xfId="22767"/>
    <cellStyle name="표준 6 2 2 4 2 2 4 2 7" xfId="26638"/>
    <cellStyle name="표준 6 2 2 4 2 2 4 2 8" xfId="30509"/>
    <cellStyle name="표준 6 2 2 4 2 2 4 2 9" xfId="34380"/>
    <cellStyle name="표준 6 2 2 4 2 2 4 3" xfId="5347"/>
    <cellStyle name="표준 6 2 2 4 2 2 4 4" xfId="9218"/>
    <cellStyle name="표준 6 2 2 4 2 2 4 5" xfId="13089"/>
    <cellStyle name="표준 6 2 2 4 2 2 4 6" xfId="16960"/>
    <cellStyle name="표준 6 2 2 4 2 2 4 7" xfId="20831"/>
    <cellStyle name="표준 6 2 2 4 2 2 4 8" xfId="24702"/>
    <cellStyle name="표준 6 2 2 4 2 2 4 9" xfId="28573"/>
    <cellStyle name="표준 6 2 2 4 2 2 5" xfId="2156"/>
    <cellStyle name="표준 6 2 2 4 2 2 5 10" xfId="37283"/>
    <cellStyle name="표준 6 2 2 4 2 2 5 11" xfId="41395"/>
    <cellStyle name="표준 6 2 2 4 2 2 5 12" xfId="45266"/>
    <cellStyle name="표준 6 2 2 4 2 2 5 13" xfId="49137"/>
    <cellStyle name="표준 6 2 2 4 2 2 5 14" xfId="53008"/>
    <cellStyle name="표준 6 2 2 4 2 2 5 2" xfId="6315"/>
    <cellStyle name="표준 6 2 2 4 2 2 5 3" xfId="10186"/>
    <cellStyle name="표준 6 2 2 4 2 2 5 4" xfId="14057"/>
    <cellStyle name="표준 6 2 2 4 2 2 5 5" xfId="17928"/>
    <cellStyle name="표준 6 2 2 4 2 2 5 6" xfId="21799"/>
    <cellStyle name="표준 6 2 2 4 2 2 5 7" xfId="25670"/>
    <cellStyle name="표준 6 2 2 4 2 2 5 8" xfId="29541"/>
    <cellStyle name="표준 6 2 2 4 2 2 5 9" xfId="33412"/>
    <cellStyle name="표준 6 2 2 4 2 2 6" xfId="4379"/>
    <cellStyle name="표준 6 2 2 4 2 2 7" xfId="8250"/>
    <cellStyle name="표준 6 2 2 4 2 2 8" xfId="12121"/>
    <cellStyle name="표준 6 2 2 4 2 2 9" xfId="15992"/>
    <cellStyle name="표준 6 2 2 4 2 20" xfId="50975"/>
    <cellStyle name="표준 6 2 2 4 2 3" xfId="353"/>
    <cellStyle name="표준 6 2 2 4 2 3 10" xfId="23879"/>
    <cellStyle name="표준 6 2 2 4 2 3 11" xfId="27750"/>
    <cellStyle name="표준 6 2 2 4 2 3 12" xfId="31621"/>
    <cellStyle name="표준 6 2 2 4 2 3 13" xfId="35492"/>
    <cellStyle name="표준 6 2 2 4 2 3 14" xfId="39604"/>
    <cellStyle name="표준 6 2 2 4 2 3 15" xfId="43475"/>
    <cellStyle name="표준 6 2 2 4 2 3 16" xfId="47346"/>
    <cellStyle name="표준 6 2 2 4 2 3 17" xfId="51217"/>
    <cellStyle name="표준 6 2 2 4 2 3 2" xfId="840"/>
    <cellStyle name="표준 6 2 2 4 2 3 2 10" xfId="28234"/>
    <cellStyle name="표준 6 2 2 4 2 3 2 11" xfId="32105"/>
    <cellStyle name="표준 6 2 2 4 2 3 2 12" xfId="35976"/>
    <cellStyle name="표준 6 2 2 4 2 3 2 13" xfId="40088"/>
    <cellStyle name="표준 6 2 2 4 2 3 2 14" xfId="43959"/>
    <cellStyle name="표준 6 2 2 4 2 3 2 15" xfId="47830"/>
    <cellStyle name="표준 6 2 2 4 2 3 2 16" xfId="51701"/>
    <cellStyle name="표준 6 2 2 4 2 3 2 2" xfId="1814"/>
    <cellStyle name="표준 6 2 2 4 2 3 2 2 10" xfId="33073"/>
    <cellStyle name="표준 6 2 2 4 2 3 2 2 11" xfId="36944"/>
    <cellStyle name="표준 6 2 2 4 2 3 2 2 12" xfId="41056"/>
    <cellStyle name="표준 6 2 2 4 2 3 2 2 13" xfId="44927"/>
    <cellStyle name="표준 6 2 2 4 2 3 2 2 14" xfId="48798"/>
    <cellStyle name="표준 6 2 2 4 2 3 2 2 15" xfId="52669"/>
    <cellStyle name="표준 6 2 2 4 2 3 2 2 2" xfId="3753"/>
    <cellStyle name="표준 6 2 2 4 2 3 2 2 2 10" xfId="38880"/>
    <cellStyle name="표준 6 2 2 4 2 3 2 2 2 11" xfId="42992"/>
    <cellStyle name="표준 6 2 2 4 2 3 2 2 2 12" xfId="46863"/>
    <cellStyle name="표준 6 2 2 4 2 3 2 2 2 13" xfId="50734"/>
    <cellStyle name="표준 6 2 2 4 2 3 2 2 2 14" xfId="54605"/>
    <cellStyle name="표준 6 2 2 4 2 3 2 2 2 2" xfId="7912"/>
    <cellStyle name="표준 6 2 2 4 2 3 2 2 2 3" xfId="11783"/>
    <cellStyle name="표준 6 2 2 4 2 3 2 2 2 4" xfId="15654"/>
    <cellStyle name="표준 6 2 2 4 2 3 2 2 2 5" xfId="19525"/>
    <cellStyle name="표준 6 2 2 4 2 3 2 2 2 6" xfId="23396"/>
    <cellStyle name="표준 6 2 2 4 2 3 2 2 2 7" xfId="27267"/>
    <cellStyle name="표준 6 2 2 4 2 3 2 2 2 8" xfId="31138"/>
    <cellStyle name="표준 6 2 2 4 2 3 2 2 2 9" xfId="35009"/>
    <cellStyle name="표준 6 2 2 4 2 3 2 2 3" xfId="5976"/>
    <cellStyle name="표준 6 2 2 4 2 3 2 2 4" xfId="9847"/>
    <cellStyle name="표준 6 2 2 4 2 3 2 2 5" xfId="13718"/>
    <cellStyle name="표준 6 2 2 4 2 3 2 2 6" xfId="17589"/>
    <cellStyle name="표준 6 2 2 4 2 3 2 2 7" xfId="21460"/>
    <cellStyle name="표준 6 2 2 4 2 3 2 2 8" xfId="25331"/>
    <cellStyle name="표준 6 2 2 4 2 3 2 2 9" xfId="29202"/>
    <cellStyle name="표준 6 2 2 4 2 3 2 3" xfId="2785"/>
    <cellStyle name="표준 6 2 2 4 2 3 2 3 10" xfId="37912"/>
    <cellStyle name="표준 6 2 2 4 2 3 2 3 11" xfId="42024"/>
    <cellStyle name="표준 6 2 2 4 2 3 2 3 12" xfId="45895"/>
    <cellStyle name="표준 6 2 2 4 2 3 2 3 13" xfId="49766"/>
    <cellStyle name="표준 6 2 2 4 2 3 2 3 14" xfId="53637"/>
    <cellStyle name="표준 6 2 2 4 2 3 2 3 2" xfId="6944"/>
    <cellStyle name="표준 6 2 2 4 2 3 2 3 3" xfId="10815"/>
    <cellStyle name="표준 6 2 2 4 2 3 2 3 4" xfId="14686"/>
    <cellStyle name="표준 6 2 2 4 2 3 2 3 5" xfId="18557"/>
    <cellStyle name="표준 6 2 2 4 2 3 2 3 6" xfId="22428"/>
    <cellStyle name="표준 6 2 2 4 2 3 2 3 7" xfId="26299"/>
    <cellStyle name="표준 6 2 2 4 2 3 2 3 8" xfId="30170"/>
    <cellStyle name="표준 6 2 2 4 2 3 2 3 9" xfId="34041"/>
    <cellStyle name="표준 6 2 2 4 2 3 2 4" xfId="5008"/>
    <cellStyle name="표준 6 2 2 4 2 3 2 5" xfId="8879"/>
    <cellStyle name="표준 6 2 2 4 2 3 2 6" xfId="12750"/>
    <cellStyle name="표준 6 2 2 4 2 3 2 7" xfId="16621"/>
    <cellStyle name="표준 6 2 2 4 2 3 2 8" xfId="20492"/>
    <cellStyle name="표준 6 2 2 4 2 3 2 9" xfId="24363"/>
    <cellStyle name="표준 6 2 2 4 2 3 3" xfId="1330"/>
    <cellStyle name="표준 6 2 2 4 2 3 3 10" xfId="32589"/>
    <cellStyle name="표준 6 2 2 4 2 3 3 11" xfId="36460"/>
    <cellStyle name="표준 6 2 2 4 2 3 3 12" xfId="40572"/>
    <cellStyle name="표준 6 2 2 4 2 3 3 13" xfId="44443"/>
    <cellStyle name="표준 6 2 2 4 2 3 3 14" xfId="48314"/>
    <cellStyle name="표준 6 2 2 4 2 3 3 15" xfId="52185"/>
    <cellStyle name="표준 6 2 2 4 2 3 3 2" xfId="3269"/>
    <cellStyle name="표준 6 2 2 4 2 3 3 2 10" xfId="38396"/>
    <cellStyle name="표준 6 2 2 4 2 3 3 2 11" xfId="42508"/>
    <cellStyle name="표준 6 2 2 4 2 3 3 2 12" xfId="46379"/>
    <cellStyle name="표준 6 2 2 4 2 3 3 2 13" xfId="50250"/>
    <cellStyle name="표준 6 2 2 4 2 3 3 2 14" xfId="54121"/>
    <cellStyle name="표준 6 2 2 4 2 3 3 2 2" xfId="7428"/>
    <cellStyle name="표준 6 2 2 4 2 3 3 2 3" xfId="11299"/>
    <cellStyle name="표준 6 2 2 4 2 3 3 2 4" xfId="15170"/>
    <cellStyle name="표준 6 2 2 4 2 3 3 2 5" xfId="19041"/>
    <cellStyle name="표준 6 2 2 4 2 3 3 2 6" xfId="22912"/>
    <cellStyle name="표준 6 2 2 4 2 3 3 2 7" xfId="26783"/>
    <cellStyle name="표준 6 2 2 4 2 3 3 2 8" xfId="30654"/>
    <cellStyle name="표준 6 2 2 4 2 3 3 2 9" xfId="34525"/>
    <cellStyle name="표준 6 2 2 4 2 3 3 3" xfId="5492"/>
    <cellStyle name="표준 6 2 2 4 2 3 3 4" xfId="9363"/>
    <cellStyle name="표준 6 2 2 4 2 3 3 5" xfId="13234"/>
    <cellStyle name="표준 6 2 2 4 2 3 3 6" xfId="17105"/>
    <cellStyle name="표준 6 2 2 4 2 3 3 7" xfId="20976"/>
    <cellStyle name="표준 6 2 2 4 2 3 3 8" xfId="24847"/>
    <cellStyle name="표준 6 2 2 4 2 3 3 9" xfId="28718"/>
    <cellStyle name="표준 6 2 2 4 2 3 4" xfId="2301"/>
    <cellStyle name="표준 6 2 2 4 2 3 4 10" xfId="37428"/>
    <cellStyle name="표준 6 2 2 4 2 3 4 11" xfId="41540"/>
    <cellStyle name="표준 6 2 2 4 2 3 4 12" xfId="45411"/>
    <cellStyle name="표준 6 2 2 4 2 3 4 13" xfId="49282"/>
    <cellStyle name="표준 6 2 2 4 2 3 4 14" xfId="53153"/>
    <cellStyle name="표준 6 2 2 4 2 3 4 2" xfId="6460"/>
    <cellStyle name="표준 6 2 2 4 2 3 4 3" xfId="10331"/>
    <cellStyle name="표준 6 2 2 4 2 3 4 4" xfId="14202"/>
    <cellStyle name="표준 6 2 2 4 2 3 4 5" xfId="18073"/>
    <cellStyle name="표준 6 2 2 4 2 3 4 6" xfId="21944"/>
    <cellStyle name="표준 6 2 2 4 2 3 4 7" xfId="25815"/>
    <cellStyle name="표준 6 2 2 4 2 3 4 8" xfId="29686"/>
    <cellStyle name="표준 6 2 2 4 2 3 4 9" xfId="33557"/>
    <cellStyle name="표준 6 2 2 4 2 3 5" xfId="4524"/>
    <cellStyle name="표준 6 2 2 4 2 3 6" xfId="8395"/>
    <cellStyle name="표준 6 2 2 4 2 3 7" xfId="12266"/>
    <cellStyle name="표준 6 2 2 4 2 3 8" xfId="16137"/>
    <cellStyle name="표준 6 2 2 4 2 3 9" xfId="20008"/>
    <cellStyle name="표준 6 2 2 4 2 4" xfId="598"/>
    <cellStyle name="표준 6 2 2 4 2 4 10" xfId="27992"/>
    <cellStyle name="표준 6 2 2 4 2 4 11" xfId="31863"/>
    <cellStyle name="표준 6 2 2 4 2 4 12" xfId="35734"/>
    <cellStyle name="표준 6 2 2 4 2 4 13" xfId="39846"/>
    <cellStyle name="표준 6 2 2 4 2 4 14" xfId="43717"/>
    <cellStyle name="표준 6 2 2 4 2 4 15" xfId="47588"/>
    <cellStyle name="표준 6 2 2 4 2 4 16" xfId="51459"/>
    <cellStyle name="표준 6 2 2 4 2 4 2" xfId="1572"/>
    <cellStyle name="표준 6 2 2 4 2 4 2 10" xfId="32831"/>
    <cellStyle name="표준 6 2 2 4 2 4 2 11" xfId="36702"/>
    <cellStyle name="표준 6 2 2 4 2 4 2 12" xfId="40814"/>
    <cellStyle name="표준 6 2 2 4 2 4 2 13" xfId="44685"/>
    <cellStyle name="표준 6 2 2 4 2 4 2 14" xfId="48556"/>
    <cellStyle name="표준 6 2 2 4 2 4 2 15" xfId="52427"/>
    <cellStyle name="표준 6 2 2 4 2 4 2 2" xfId="3511"/>
    <cellStyle name="표준 6 2 2 4 2 4 2 2 10" xfId="38638"/>
    <cellStyle name="표준 6 2 2 4 2 4 2 2 11" xfId="42750"/>
    <cellStyle name="표준 6 2 2 4 2 4 2 2 12" xfId="46621"/>
    <cellStyle name="표준 6 2 2 4 2 4 2 2 13" xfId="50492"/>
    <cellStyle name="표준 6 2 2 4 2 4 2 2 14" xfId="54363"/>
    <cellStyle name="표준 6 2 2 4 2 4 2 2 2" xfId="7670"/>
    <cellStyle name="표준 6 2 2 4 2 4 2 2 3" xfId="11541"/>
    <cellStyle name="표준 6 2 2 4 2 4 2 2 4" xfId="15412"/>
    <cellStyle name="표준 6 2 2 4 2 4 2 2 5" xfId="19283"/>
    <cellStyle name="표준 6 2 2 4 2 4 2 2 6" xfId="23154"/>
    <cellStyle name="표준 6 2 2 4 2 4 2 2 7" xfId="27025"/>
    <cellStyle name="표준 6 2 2 4 2 4 2 2 8" xfId="30896"/>
    <cellStyle name="표준 6 2 2 4 2 4 2 2 9" xfId="34767"/>
    <cellStyle name="표준 6 2 2 4 2 4 2 3" xfId="5734"/>
    <cellStyle name="표준 6 2 2 4 2 4 2 4" xfId="9605"/>
    <cellStyle name="표준 6 2 2 4 2 4 2 5" xfId="13476"/>
    <cellStyle name="표준 6 2 2 4 2 4 2 6" xfId="17347"/>
    <cellStyle name="표준 6 2 2 4 2 4 2 7" xfId="21218"/>
    <cellStyle name="표준 6 2 2 4 2 4 2 8" xfId="25089"/>
    <cellStyle name="표준 6 2 2 4 2 4 2 9" xfId="28960"/>
    <cellStyle name="표준 6 2 2 4 2 4 3" xfId="2543"/>
    <cellStyle name="표준 6 2 2 4 2 4 3 10" xfId="37670"/>
    <cellStyle name="표준 6 2 2 4 2 4 3 11" xfId="41782"/>
    <cellStyle name="표준 6 2 2 4 2 4 3 12" xfId="45653"/>
    <cellStyle name="표준 6 2 2 4 2 4 3 13" xfId="49524"/>
    <cellStyle name="표준 6 2 2 4 2 4 3 14" xfId="53395"/>
    <cellStyle name="표준 6 2 2 4 2 4 3 2" xfId="6702"/>
    <cellStyle name="표준 6 2 2 4 2 4 3 3" xfId="10573"/>
    <cellStyle name="표준 6 2 2 4 2 4 3 4" xfId="14444"/>
    <cellStyle name="표준 6 2 2 4 2 4 3 5" xfId="18315"/>
    <cellStyle name="표준 6 2 2 4 2 4 3 6" xfId="22186"/>
    <cellStyle name="표준 6 2 2 4 2 4 3 7" xfId="26057"/>
    <cellStyle name="표준 6 2 2 4 2 4 3 8" xfId="29928"/>
    <cellStyle name="표준 6 2 2 4 2 4 3 9" xfId="33799"/>
    <cellStyle name="표준 6 2 2 4 2 4 4" xfId="4766"/>
    <cellStyle name="표준 6 2 2 4 2 4 5" xfId="8637"/>
    <cellStyle name="표준 6 2 2 4 2 4 6" xfId="12508"/>
    <cellStyle name="표준 6 2 2 4 2 4 7" xfId="16379"/>
    <cellStyle name="표준 6 2 2 4 2 4 8" xfId="20250"/>
    <cellStyle name="표준 6 2 2 4 2 4 9" xfId="24121"/>
    <cellStyle name="표준 6 2 2 4 2 5" xfId="1088"/>
    <cellStyle name="표준 6 2 2 4 2 5 10" xfId="32347"/>
    <cellStyle name="표준 6 2 2 4 2 5 11" xfId="36218"/>
    <cellStyle name="표준 6 2 2 4 2 5 12" xfId="40330"/>
    <cellStyle name="표준 6 2 2 4 2 5 13" xfId="44201"/>
    <cellStyle name="표준 6 2 2 4 2 5 14" xfId="48072"/>
    <cellStyle name="표준 6 2 2 4 2 5 15" xfId="51943"/>
    <cellStyle name="표준 6 2 2 4 2 5 2" xfId="3027"/>
    <cellStyle name="표준 6 2 2 4 2 5 2 10" xfId="38154"/>
    <cellStyle name="표준 6 2 2 4 2 5 2 11" xfId="42266"/>
    <cellStyle name="표준 6 2 2 4 2 5 2 12" xfId="46137"/>
    <cellStyle name="표준 6 2 2 4 2 5 2 13" xfId="50008"/>
    <cellStyle name="표준 6 2 2 4 2 5 2 14" xfId="53879"/>
    <cellStyle name="표준 6 2 2 4 2 5 2 2" xfId="7186"/>
    <cellStyle name="표준 6 2 2 4 2 5 2 3" xfId="11057"/>
    <cellStyle name="표준 6 2 2 4 2 5 2 4" xfId="14928"/>
    <cellStyle name="표준 6 2 2 4 2 5 2 5" xfId="18799"/>
    <cellStyle name="표준 6 2 2 4 2 5 2 6" xfId="22670"/>
    <cellStyle name="표준 6 2 2 4 2 5 2 7" xfId="26541"/>
    <cellStyle name="표준 6 2 2 4 2 5 2 8" xfId="30412"/>
    <cellStyle name="표준 6 2 2 4 2 5 2 9" xfId="34283"/>
    <cellStyle name="표준 6 2 2 4 2 5 3" xfId="5250"/>
    <cellStyle name="표준 6 2 2 4 2 5 4" xfId="9121"/>
    <cellStyle name="표준 6 2 2 4 2 5 5" xfId="12992"/>
    <cellStyle name="표준 6 2 2 4 2 5 6" xfId="16863"/>
    <cellStyle name="표준 6 2 2 4 2 5 7" xfId="20734"/>
    <cellStyle name="표준 6 2 2 4 2 5 8" xfId="24605"/>
    <cellStyle name="표준 6 2 2 4 2 5 9" xfId="28476"/>
    <cellStyle name="표준 6 2 2 4 2 6" xfId="2059"/>
    <cellStyle name="표준 6 2 2 4 2 6 10" xfId="37186"/>
    <cellStyle name="표준 6 2 2 4 2 6 11" xfId="41298"/>
    <cellStyle name="표준 6 2 2 4 2 6 12" xfId="45169"/>
    <cellStyle name="표준 6 2 2 4 2 6 13" xfId="49040"/>
    <cellStyle name="표준 6 2 2 4 2 6 14" xfId="52911"/>
    <cellStyle name="표준 6 2 2 4 2 6 2" xfId="6218"/>
    <cellStyle name="표준 6 2 2 4 2 6 3" xfId="10089"/>
    <cellStyle name="표준 6 2 2 4 2 6 4" xfId="13960"/>
    <cellStyle name="표준 6 2 2 4 2 6 5" xfId="17831"/>
    <cellStyle name="표준 6 2 2 4 2 6 6" xfId="21702"/>
    <cellStyle name="표준 6 2 2 4 2 6 7" xfId="25573"/>
    <cellStyle name="표준 6 2 2 4 2 6 8" xfId="29444"/>
    <cellStyle name="표준 6 2 2 4 2 6 9" xfId="33315"/>
    <cellStyle name="표준 6 2 2 4 2 7" xfId="4282"/>
    <cellStyle name="표준 6 2 2 4 2 8" xfId="8153"/>
    <cellStyle name="표준 6 2 2 4 2 9" xfId="12024"/>
    <cellStyle name="표준 6 2 2 4 20" xfId="43186"/>
    <cellStyle name="표준 6 2 2 4 21" xfId="47057"/>
    <cellStyle name="표준 6 2 2 4 22" xfId="50928"/>
    <cellStyle name="표준 6 2 2 4 3" xfId="158"/>
    <cellStyle name="표준 6 2 2 4 3 10" xfId="19816"/>
    <cellStyle name="표준 6 2 2 4 3 11" xfId="23687"/>
    <cellStyle name="표준 6 2 2 4 3 12" xfId="27558"/>
    <cellStyle name="표준 6 2 2 4 3 13" xfId="31429"/>
    <cellStyle name="표준 6 2 2 4 3 14" xfId="35300"/>
    <cellStyle name="표준 6 2 2 4 3 15" xfId="39171"/>
    <cellStyle name="표준 6 2 2 4 3 16" xfId="39412"/>
    <cellStyle name="표준 6 2 2 4 3 17" xfId="43283"/>
    <cellStyle name="표준 6 2 2 4 3 18" xfId="47154"/>
    <cellStyle name="표준 6 2 2 4 3 19" xfId="51025"/>
    <cellStyle name="표준 6 2 2 4 3 2" xfId="403"/>
    <cellStyle name="표준 6 2 2 4 3 2 10" xfId="23929"/>
    <cellStyle name="표준 6 2 2 4 3 2 11" xfId="27800"/>
    <cellStyle name="표준 6 2 2 4 3 2 12" xfId="31671"/>
    <cellStyle name="표준 6 2 2 4 3 2 13" xfId="35542"/>
    <cellStyle name="표준 6 2 2 4 3 2 14" xfId="39654"/>
    <cellStyle name="표준 6 2 2 4 3 2 15" xfId="43525"/>
    <cellStyle name="표준 6 2 2 4 3 2 16" xfId="47396"/>
    <cellStyle name="표준 6 2 2 4 3 2 17" xfId="51267"/>
    <cellStyle name="표준 6 2 2 4 3 2 2" xfId="890"/>
    <cellStyle name="표준 6 2 2 4 3 2 2 10" xfId="28284"/>
    <cellStyle name="표준 6 2 2 4 3 2 2 11" xfId="32155"/>
    <cellStyle name="표준 6 2 2 4 3 2 2 12" xfId="36026"/>
    <cellStyle name="표준 6 2 2 4 3 2 2 13" xfId="40138"/>
    <cellStyle name="표준 6 2 2 4 3 2 2 14" xfId="44009"/>
    <cellStyle name="표준 6 2 2 4 3 2 2 15" xfId="47880"/>
    <cellStyle name="표준 6 2 2 4 3 2 2 16" xfId="51751"/>
    <cellStyle name="표준 6 2 2 4 3 2 2 2" xfId="1864"/>
    <cellStyle name="표준 6 2 2 4 3 2 2 2 10" xfId="33123"/>
    <cellStyle name="표준 6 2 2 4 3 2 2 2 11" xfId="36994"/>
    <cellStyle name="표준 6 2 2 4 3 2 2 2 12" xfId="41106"/>
    <cellStyle name="표준 6 2 2 4 3 2 2 2 13" xfId="44977"/>
    <cellStyle name="표준 6 2 2 4 3 2 2 2 14" xfId="48848"/>
    <cellStyle name="표준 6 2 2 4 3 2 2 2 15" xfId="52719"/>
    <cellStyle name="표준 6 2 2 4 3 2 2 2 2" xfId="3803"/>
    <cellStyle name="표준 6 2 2 4 3 2 2 2 2 10" xfId="38930"/>
    <cellStyle name="표준 6 2 2 4 3 2 2 2 2 11" xfId="43042"/>
    <cellStyle name="표준 6 2 2 4 3 2 2 2 2 12" xfId="46913"/>
    <cellStyle name="표준 6 2 2 4 3 2 2 2 2 13" xfId="50784"/>
    <cellStyle name="표준 6 2 2 4 3 2 2 2 2 14" xfId="54655"/>
    <cellStyle name="표준 6 2 2 4 3 2 2 2 2 2" xfId="7962"/>
    <cellStyle name="표준 6 2 2 4 3 2 2 2 2 3" xfId="11833"/>
    <cellStyle name="표준 6 2 2 4 3 2 2 2 2 4" xfId="15704"/>
    <cellStyle name="표준 6 2 2 4 3 2 2 2 2 5" xfId="19575"/>
    <cellStyle name="표준 6 2 2 4 3 2 2 2 2 6" xfId="23446"/>
    <cellStyle name="표준 6 2 2 4 3 2 2 2 2 7" xfId="27317"/>
    <cellStyle name="표준 6 2 2 4 3 2 2 2 2 8" xfId="31188"/>
    <cellStyle name="표준 6 2 2 4 3 2 2 2 2 9" xfId="35059"/>
    <cellStyle name="표준 6 2 2 4 3 2 2 2 3" xfId="6026"/>
    <cellStyle name="표준 6 2 2 4 3 2 2 2 4" xfId="9897"/>
    <cellStyle name="표준 6 2 2 4 3 2 2 2 5" xfId="13768"/>
    <cellStyle name="표준 6 2 2 4 3 2 2 2 6" xfId="17639"/>
    <cellStyle name="표준 6 2 2 4 3 2 2 2 7" xfId="21510"/>
    <cellStyle name="표준 6 2 2 4 3 2 2 2 8" xfId="25381"/>
    <cellStyle name="표준 6 2 2 4 3 2 2 2 9" xfId="29252"/>
    <cellStyle name="표준 6 2 2 4 3 2 2 3" xfId="2835"/>
    <cellStyle name="표준 6 2 2 4 3 2 2 3 10" xfId="37962"/>
    <cellStyle name="표준 6 2 2 4 3 2 2 3 11" xfId="42074"/>
    <cellStyle name="표준 6 2 2 4 3 2 2 3 12" xfId="45945"/>
    <cellStyle name="표준 6 2 2 4 3 2 2 3 13" xfId="49816"/>
    <cellStyle name="표준 6 2 2 4 3 2 2 3 14" xfId="53687"/>
    <cellStyle name="표준 6 2 2 4 3 2 2 3 2" xfId="6994"/>
    <cellStyle name="표준 6 2 2 4 3 2 2 3 3" xfId="10865"/>
    <cellStyle name="표준 6 2 2 4 3 2 2 3 4" xfId="14736"/>
    <cellStyle name="표준 6 2 2 4 3 2 2 3 5" xfId="18607"/>
    <cellStyle name="표준 6 2 2 4 3 2 2 3 6" xfId="22478"/>
    <cellStyle name="표준 6 2 2 4 3 2 2 3 7" xfId="26349"/>
    <cellStyle name="표준 6 2 2 4 3 2 2 3 8" xfId="30220"/>
    <cellStyle name="표준 6 2 2 4 3 2 2 3 9" xfId="34091"/>
    <cellStyle name="표준 6 2 2 4 3 2 2 4" xfId="5058"/>
    <cellStyle name="표준 6 2 2 4 3 2 2 5" xfId="8929"/>
    <cellStyle name="표준 6 2 2 4 3 2 2 6" xfId="12800"/>
    <cellStyle name="표준 6 2 2 4 3 2 2 7" xfId="16671"/>
    <cellStyle name="표준 6 2 2 4 3 2 2 8" xfId="20542"/>
    <cellStyle name="표준 6 2 2 4 3 2 2 9" xfId="24413"/>
    <cellStyle name="표준 6 2 2 4 3 2 3" xfId="1380"/>
    <cellStyle name="표준 6 2 2 4 3 2 3 10" xfId="32639"/>
    <cellStyle name="표준 6 2 2 4 3 2 3 11" xfId="36510"/>
    <cellStyle name="표준 6 2 2 4 3 2 3 12" xfId="40622"/>
    <cellStyle name="표준 6 2 2 4 3 2 3 13" xfId="44493"/>
    <cellStyle name="표준 6 2 2 4 3 2 3 14" xfId="48364"/>
    <cellStyle name="표준 6 2 2 4 3 2 3 15" xfId="52235"/>
    <cellStyle name="표준 6 2 2 4 3 2 3 2" xfId="3319"/>
    <cellStyle name="표준 6 2 2 4 3 2 3 2 10" xfId="38446"/>
    <cellStyle name="표준 6 2 2 4 3 2 3 2 11" xfId="42558"/>
    <cellStyle name="표준 6 2 2 4 3 2 3 2 12" xfId="46429"/>
    <cellStyle name="표준 6 2 2 4 3 2 3 2 13" xfId="50300"/>
    <cellStyle name="표준 6 2 2 4 3 2 3 2 14" xfId="54171"/>
    <cellStyle name="표준 6 2 2 4 3 2 3 2 2" xfId="7478"/>
    <cellStyle name="표준 6 2 2 4 3 2 3 2 3" xfId="11349"/>
    <cellStyle name="표준 6 2 2 4 3 2 3 2 4" xfId="15220"/>
    <cellStyle name="표준 6 2 2 4 3 2 3 2 5" xfId="19091"/>
    <cellStyle name="표준 6 2 2 4 3 2 3 2 6" xfId="22962"/>
    <cellStyle name="표준 6 2 2 4 3 2 3 2 7" xfId="26833"/>
    <cellStyle name="표준 6 2 2 4 3 2 3 2 8" xfId="30704"/>
    <cellStyle name="표준 6 2 2 4 3 2 3 2 9" xfId="34575"/>
    <cellStyle name="표준 6 2 2 4 3 2 3 3" xfId="5542"/>
    <cellStyle name="표준 6 2 2 4 3 2 3 4" xfId="9413"/>
    <cellStyle name="표준 6 2 2 4 3 2 3 5" xfId="13284"/>
    <cellStyle name="표준 6 2 2 4 3 2 3 6" xfId="17155"/>
    <cellStyle name="표준 6 2 2 4 3 2 3 7" xfId="21026"/>
    <cellStyle name="표준 6 2 2 4 3 2 3 8" xfId="24897"/>
    <cellStyle name="표준 6 2 2 4 3 2 3 9" xfId="28768"/>
    <cellStyle name="표준 6 2 2 4 3 2 4" xfId="2351"/>
    <cellStyle name="표준 6 2 2 4 3 2 4 10" xfId="37478"/>
    <cellStyle name="표준 6 2 2 4 3 2 4 11" xfId="41590"/>
    <cellStyle name="표준 6 2 2 4 3 2 4 12" xfId="45461"/>
    <cellStyle name="표준 6 2 2 4 3 2 4 13" xfId="49332"/>
    <cellStyle name="표준 6 2 2 4 3 2 4 14" xfId="53203"/>
    <cellStyle name="표준 6 2 2 4 3 2 4 2" xfId="6510"/>
    <cellStyle name="표준 6 2 2 4 3 2 4 3" xfId="10381"/>
    <cellStyle name="표준 6 2 2 4 3 2 4 4" xfId="14252"/>
    <cellStyle name="표준 6 2 2 4 3 2 4 5" xfId="18123"/>
    <cellStyle name="표준 6 2 2 4 3 2 4 6" xfId="21994"/>
    <cellStyle name="표준 6 2 2 4 3 2 4 7" xfId="25865"/>
    <cellStyle name="표준 6 2 2 4 3 2 4 8" xfId="29736"/>
    <cellStyle name="표준 6 2 2 4 3 2 4 9" xfId="33607"/>
    <cellStyle name="표준 6 2 2 4 3 2 5" xfId="4574"/>
    <cellStyle name="표준 6 2 2 4 3 2 6" xfId="8445"/>
    <cellStyle name="표준 6 2 2 4 3 2 7" xfId="12316"/>
    <cellStyle name="표준 6 2 2 4 3 2 8" xfId="16187"/>
    <cellStyle name="표준 6 2 2 4 3 2 9" xfId="20058"/>
    <cellStyle name="표준 6 2 2 4 3 3" xfId="648"/>
    <cellStyle name="표준 6 2 2 4 3 3 10" xfId="28042"/>
    <cellStyle name="표준 6 2 2 4 3 3 11" xfId="31913"/>
    <cellStyle name="표준 6 2 2 4 3 3 12" xfId="35784"/>
    <cellStyle name="표준 6 2 2 4 3 3 13" xfId="39896"/>
    <cellStyle name="표준 6 2 2 4 3 3 14" xfId="43767"/>
    <cellStyle name="표준 6 2 2 4 3 3 15" xfId="47638"/>
    <cellStyle name="표준 6 2 2 4 3 3 16" xfId="51509"/>
    <cellStyle name="표준 6 2 2 4 3 3 2" xfId="1622"/>
    <cellStyle name="표준 6 2 2 4 3 3 2 10" xfId="32881"/>
    <cellStyle name="표준 6 2 2 4 3 3 2 11" xfId="36752"/>
    <cellStyle name="표준 6 2 2 4 3 3 2 12" xfId="40864"/>
    <cellStyle name="표준 6 2 2 4 3 3 2 13" xfId="44735"/>
    <cellStyle name="표준 6 2 2 4 3 3 2 14" xfId="48606"/>
    <cellStyle name="표준 6 2 2 4 3 3 2 15" xfId="52477"/>
    <cellStyle name="표준 6 2 2 4 3 3 2 2" xfId="3561"/>
    <cellStyle name="표준 6 2 2 4 3 3 2 2 10" xfId="38688"/>
    <cellStyle name="표준 6 2 2 4 3 3 2 2 11" xfId="42800"/>
    <cellStyle name="표준 6 2 2 4 3 3 2 2 12" xfId="46671"/>
    <cellStyle name="표준 6 2 2 4 3 3 2 2 13" xfId="50542"/>
    <cellStyle name="표준 6 2 2 4 3 3 2 2 14" xfId="54413"/>
    <cellStyle name="표준 6 2 2 4 3 3 2 2 2" xfId="7720"/>
    <cellStyle name="표준 6 2 2 4 3 3 2 2 3" xfId="11591"/>
    <cellStyle name="표준 6 2 2 4 3 3 2 2 4" xfId="15462"/>
    <cellStyle name="표준 6 2 2 4 3 3 2 2 5" xfId="19333"/>
    <cellStyle name="표준 6 2 2 4 3 3 2 2 6" xfId="23204"/>
    <cellStyle name="표준 6 2 2 4 3 3 2 2 7" xfId="27075"/>
    <cellStyle name="표준 6 2 2 4 3 3 2 2 8" xfId="30946"/>
    <cellStyle name="표준 6 2 2 4 3 3 2 2 9" xfId="34817"/>
    <cellStyle name="표준 6 2 2 4 3 3 2 3" xfId="5784"/>
    <cellStyle name="표준 6 2 2 4 3 3 2 4" xfId="9655"/>
    <cellStyle name="표준 6 2 2 4 3 3 2 5" xfId="13526"/>
    <cellStyle name="표준 6 2 2 4 3 3 2 6" xfId="17397"/>
    <cellStyle name="표준 6 2 2 4 3 3 2 7" xfId="21268"/>
    <cellStyle name="표준 6 2 2 4 3 3 2 8" xfId="25139"/>
    <cellStyle name="표준 6 2 2 4 3 3 2 9" xfId="29010"/>
    <cellStyle name="표준 6 2 2 4 3 3 3" xfId="2593"/>
    <cellStyle name="표준 6 2 2 4 3 3 3 10" xfId="37720"/>
    <cellStyle name="표준 6 2 2 4 3 3 3 11" xfId="41832"/>
    <cellStyle name="표준 6 2 2 4 3 3 3 12" xfId="45703"/>
    <cellStyle name="표준 6 2 2 4 3 3 3 13" xfId="49574"/>
    <cellStyle name="표준 6 2 2 4 3 3 3 14" xfId="53445"/>
    <cellStyle name="표준 6 2 2 4 3 3 3 2" xfId="6752"/>
    <cellStyle name="표준 6 2 2 4 3 3 3 3" xfId="10623"/>
    <cellStyle name="표준 6 2 2 4 3 3 3 4" xfId="14494"/>
    <cellStyle name="표준 6 2 2 4 3 3 3 5" xfId="18365"/>
    <cellStyle name="표준 6 2 2 4 3 3 3 6" xfId="22236"/>
    <cellStyle name="표준 6 2 2 4 3 3 3 7" xfId="26107"/>
    <cellStyle name="표준 6 2 2 4 3 3 3 8" xfId="29978"/>
    <cellStyle name="표준 6 2 2 4 3 3 3 9" xfId="33849"/>
    <cellStyle name="표준 6 2 2 4 3 3 4" xfId="4816"/>
    <cellStyle name="표준 6 2 2 4 3 3 5" xfId="8687"/>
    <cellStyle name="표준 6 2 2 4 3 3 6" xfId="12558"/>
    <cellStyle name="표준 6 2 2 4 3 3 7" xfId="16429"/>
    <cellStyle name="표준 6 2 2 4 3 3 8" xfId="20300"/>
    <cellStyle name="표준 6 2 2 4 3 3 9" xfId="24171"/>
    <cellStyle name="표준 6 2 2 4 3 4" xfId="1138"/>
    <cellStyle name="표준 6 2 2 4 3 4 10" xfId="32397"/>
    <cellStyle name="표준 6 2 2 4 3 4 11" xfId="36268"/>
    <cellStyle name="표준 6 2 2 4 3 4 12" xfId="40380"/>
    <cellStyle name="표준 6 2 2 4 3 4 13" xfId="44251"/>
    <cellStyle name="표준 6 2 2 4 3 4 14" xfId="48122"/>
    <cellStyle name="표준 6 2 2 4 3 4 15" xfId="51993"/>
    <cellStyle name="표준 6 2 2 4 3 4 2" xfId="3077"/>
    <cellStyle name="표준 6 2 2 4 3 4 2 10" xfId="38204"/>
    <cellStyle name="표준 6 2 2 4 3 4 2 11" xfId="42316"/>
    <cellStyle name="표준 6 2 2 4 3 4 2 12" xfId="46187"/>
    <cellStyle name="표준 6 2 2 4 3 4 2 13" xfId="50058"/>
    <cellStyle name="표준 6 2 2 4 3 4 2 14" xfId="53929"/>
    <cellStyle name="표준 6 2 2 4 3 4 2 2" xfId="7236"/>
    <cellStyle name="표준 6 2 2 4 3 4 2 3" xfId="11107"/>
    <cellStyle name="표준 6 2 2 4 3 4 2 4" xfId="14978"/>
    <cellStyle name="표준 6 2 2 4 3 4 2 5" xfId="18849"/>
    <cellStyle name="표준 6 2 2 4 3 4 2 6" xfId="22720"/>
    <cellStyle name="표준 6 2 2 4 3 4 2 7" xfId="26591"/>
    <cellStyle name="표준 6 2 2 4 3 4 2 8" xfId="30462"/>
    <cellStyle name="표준 6 2 2 4 3 4 2 9" xfId="34333"/>
    <cellStyle name="표준 6 2 2 4 3 4 3" xfId="5300"/>
    <cellStyle name="표준 6 2 2 4 3 4 4" xfId="9171"/>
    <cellStyle name="표준 6 2 2 4 3 4 5" xfId="13042"/>
    <cellStyle name="표준 6 2 2 4 3 4 6" xfId="16913"/>
    <cellStyle name="표준 6 2 2 4 3 4 7" xfId="20784"/>
    <cellStyle name="표준 6 2 2 4 3 4 8" xfId="24655"/>
    <cellStyle name="표준 6 2 2 4 3 4 9" xfId="28526"/>
    <cellStyle name="표준 6 2 2 4 3 5" xfId="2109"/>
    <cellStyle name="표준 6 2 2 4 3 5 10" xfId="37236"/>
    <cellStyle name="표준 6 2 2 4 3 5 11" xfId="41348"/>
    <cellStyle name="표준 6 2 2 4 3 5 12" xfId="45219"/>
    <cellStyle name="표준 6 2 2 4 3 5 13" xfId="49090"/>
    <cellStyle name="표준 6 2 2 4 3 5 14" xfId="52961"/>
    <cellStyle name="표준 6 2 2 4 3 5 2" xfId="6268"/>
    <cellStyle name="표준 6 2 2 4 3 5 3" xfId="10139"/>
    <cellStyle name="표준 6 2 2 4 3 5 4" xfId="14010"/>
    <cellStyle name="표준 6 2 2 4 3 5 5" xfId="17881"/>
    <cellStyle name="표준 6 2 2 4 3 5 6" xfId="21752"/>
    <cellStyle name="표준 6 2 2 4 3 5 7" xfId="25623"/>
    <cellStyle name="표준 6 2 2 4 3 5 8" xfId="29494"/>
    <cellStyle name="표준 6 2 2 4 3 5 9" xfId="33365"/>
    <cellStyle name="표준 6 2 2 4 3 6" xfId="4332"/>
    <cellStyle name="표준 6 2 2 4 3 7" xfId="8203"/>
    <cellStyle name="표준 6 2 2 4 3 8" xfId="12074"/>
    <cellStyle name="표준 6 2 2 4 3 9" xfId="15945"/>
    <cellStyle name="표준 6 2 2 4 4" xfId="256"/>
    <cellStyle name="표준 6 2 2 4 4 10" xfId="19914"/>
    <cellStyle name="표준 6 2 2 4 4 11" xfId="23785"/>
    <cellStyle name="표준 6 2 2 4 4 12" xfId="27656"/>
    <cellStyle name="표준 6 2 2 4 4 13" xfId="31527"/>
    <cellStyle name="표준 6 2 2 4 4 14" xfId="35398"/>
    <cellStyle name="표준 6 2 2 4 4 15" xfId="39269"/>
    <cellStyle name="표준 6 2 2 4 4 16" xfId="39510"/>
    <cellStyle name="표준 6 2 2 4 4 17" xfId="43381"/>
    <cellStyle name="표준 6 2 2 4 4 18" xfId="47252"/>
    <cellStyle name="표준 6 2 2 4 4 19" xfId="51123"/>
    <cellStyle name="표준 6 2 2 4 4 2" xfId="501"/>
    <cellStyle name="표준 6 2 2 4 4 2 10" xfId="24027"/>
    <cellStyle name="표준 6 2 2 4 4 2 11" xfId="27898"/>
    <cellStyle name="표준 6 2 2 4 4 2 12" xfId="31769"/>
    <cellStyle name="표준 6 2 2 4 4 2 13" xfId="35640"/>
    <cellStyle name="표준 6 2 2 4 4 2 14" xfId="39752"/>
    <cellStyle name="표준 6 2 2 4 4 2 15" xfId="43623"/>
    <cellStyle name="표준 6 2 2 4 4 2 16" xfId="47494"/>
    <cellStyle name="표준 6 2 2 4 4 2 17" xfId="51365"/>
    <cellStyle name="표준 6 2 2 4 4 2 2" xfId="988"/>
    <cellStyle name="표준 6 2 2 4 4 2 2 10" xfId="28382"/>
    <cellStyle name="표준 6 2 2 4 4 2 2 11" xfId="32253"/>
    <cellStyle name="표준 6 2 2 4 4 2 2 12" xfId="36124"/>
    <cellStyle name="표준 6 2 2 4 4 2 2 13" xfId="40236"/>
    <cellStyle name="표준 6 2 2 4 4 2 2 14" xfId="44107"/>
    <cellStyle name="표준 6 2 2 4 4 2 2 15" xfId="47978"/>
    <cellStyle name="표준 6 2 2 4 4 2 2 16" xfId="51849"/>
    <cellStyle name="표준 6 2 2 4 4 2 2 2" xfId="1962"/>
    <cellStyle name="표준 6 2 2 4 4 2 2 2 10" xfId="33221"/>
    <cellStyle name="표준 6 2 2 4 4 2 2 2 11" xfId="37092"/>
    <cellStyle name="표준 6 2 2 4 4 2 2 2 12" xfId="41204"/>
    <cellStyle name="표준 6 2 2 4 4 2 2 2 13" xfId="45075"/>
    <cellStyle name="표준 6 2 2 4 4 2 2 2 14" xfId="48946"/>
    <cellStyle name="표준 6 2 2 4 4 2 2 2 15" xfId="52817"/>
    <cellStyle name="표준 6 2 2 4 4 2 2 2 2" xfId="3901"/>
    <cellStyle name="표준 6 2 2 4 4 2 2 2 2 10" xfId="39028"/>
    <cellStyle name="표준 6 2 2 4 4 2 2 2 2 11" xfId="43140"/>
    <cellStyle name="표준 6 2 2 4 4 2 2 2 2 12" xfId="47011"/>
    <cellStyle name="표준 6 2 2 4 4 2 2 2 2 13" xfId="50882"/>
    <cellStyle name="표준 6 2 2 4 4 2 2 2 2 14" xfId="54753"/>
    <cellStyle name="표준 6 2 2 4 4 2 2 2 2 2" xfId="8060"/>
    <cellStyle name="표준 6 2 2 4 4 2 2 2 2 3" xfId="11931"/>
    <cellStyle name="표준 6 2 2 4 4 2 2 2 2 4" xfId="15802"/>
    <cellStyle name="표준 6 2 2 4 4 2 2 2 2 5" xfId="19673"/>
    <cellStyle name="표준 6 2 2 4 4 2 2 2 2 6" xfId="23544"/>
    <cellStyle name="표준 6 2 2 4 4 2 2 2 2 7" xfId="27415"/>
    <cellStyle name="표준 6 2 2 4 4 2 2 2 2 8" xfId="31286"/>
    <cellStyle name="표준 6 2 2 4 4 2 2 2 2 9" xfId="35157"/>
    <cellStyle name="표준 6 2 2 4 4 2 2 2 3" xfId="6124"/>
    <cellStyle name="표준 6 2 2 4 4 2 2 2 4" xfId="9995"/>
    <cellStyle name="표준 6 2 2 4 4 2 2 2 5" xfId="13866"/>
    <cellStyle name="표준 6 2 2 4 4 2 2 2 6" xfId="17737"/>
    <cellStyle name="표준 6 2 2 4 4 2 2 2 7" xfId="21608"/>
    <cellStyle name="표준 6 2 2 4 4 2 2 2 8" xfId="25479"/>
    <cellStyle name="표준 6 2 2 4 4 2 2 2 9" xfId="29350"/>
    <cellStyle name="표준 6 2 2 4 4 2 2 3" xfId="2933"/>
    <cellStyle name="표준 6 2 2 4 4 2 2 3 10" xfId="38060"/>
    <cellStyle name="표준 6 2 2 4 4 2 2 3 11" xfId="42172"/>
    <cellStyle name="표준 6 2 2 4 4 2 2 3 12" xfId="46043"/>
    <cellStyle name="표준 6 2 2 4 4 2 2 3 13" xfId="49914"/>
    <cellStyle name="표준 6 2 2 4 4 2 2 3 14" xfId="53785"/>
    <cellStyle name="표준 6 2 2 4 4 2 2 3 2" xfId="7092"/>
    <cellStyle name="표준 6 2 2 4 4 2 2 3 3" xfId="10963"/>
    <cellStyle name="표준 6 2 2 4 4 2 2 3 4" xfId="14834"/>
    <cellStyle name="표준 6 2 2 4 4 2 2 3 5" xfId="18705"/>
    <cellStyle name="표준 6 2 2 4 4 2 2 3 6" xfId="22576"/>
    <cellStyle name="표준 6 2 2 4 4 2 2 3 7" xfId="26447"/>
    <cellStyle name="표준 6 2 2 4 4 2 2 3 8" xfId="30318"/>
    <cellStyle name="표준 6 2 2 4 4 2 2 3 9" xfId="34189"/>
    <cellStyle name="표준 6 2 2 4 4 2 2 4" xfId="5156"/>
    <cellStyle name="표준 6 2 2 4 4 2 2 5" xfId="9027"/>
    <cellStyle name="표준 6 2 2 4 4 2 2 6" xfId="12898"/>
    <cellStyle name="표준 6 2 2 4 4 2 2 7" xfId="16769"/>
    <cellStyle name="표준 6 2 2 4 4 2 2 8" xfId="20640"/>
    <cellStyle name="표준 6 2 2 4 4 2 2 9" xfId="24511"/>
    <cellStyle name="표준 6 2 2 4 4 2 3" xfId="1478"/>
    <cellStyle name="표준 6 2 2 4 4 2 3 10" xfId="32737"/>
    <cellStyle name="표준 6 2 2 4 4 2 3 11" xfId="36608"/>
    <cellStyle name="표준 6 2 2 4 4 2 3 12" xfId="40720"/>
    <cellStyle name="표준 6 2 2 4 4 2 3 13" xfId="44591"/>
    <cellStyle name="표준 6 2 2 4 4 2 3 14" xfId="48462"/>
    <cellStyle name="표준 6 2 2 4 4 2 3 15" xfId="52333"/>
    <cellStyle name="표준 6 2 2 4 4 2 3 2" xfId="3417"/>
    <cellStyle name="표준 6 2 2 4 4 2 3 2 10" xfId="38544"/>
    <cellStyle name="표준 6 2 2 4 4 2 3 2 11" xfId="42656"/>
    <cellStyle name="표준 6 2 2 4 4 2 3 2 12" xfId="46527"/>
    <cellStyle name="표준 6 2 2 4 4 2 3 2 13" xfId="50398"/>
    <cellStyle name="표준 6 2 2 4 4 2 3 2 14" xfId="54269"/>
    <cellStyle name="표준 6 2 2 4 4 2 3 2 2" xfId="7576"/>
    <cellStyle name="표준 6 2 2 4 4 2 3 2 3" xfId="11447"/>
    <cellStyle name="표준 6 2 2 4 4 2 3 2 4" xfId="15318"/>
    <cellStyle name="표준 6 2 2 4 4 2 3 2 5" xfId="19189"/>
    <cellStyle name="표준 6 2 2 4 4 2 3 2 6" xfId="23060"/>
    <cellStyle name="표준 6 2 2 4 4 2 3 2 7" xfId="26931"/>
    <cellStyle name="표준 6 2 2 4 4 2 3 2 8" xfId="30802"/>
    <cellStyle name="표준 6 2 2 4 4 2 3 2 9" xfId="34673"/>
    <cellStyle name="표준 6 2 2 4 4 2 3 3" xfId="5640"/>
    <cellStyle name="표준 6 2 2 4 4 2 3 4" xfId="9511"/>
    <cellStyle name="표준 6 2 2 4 4 2 3 5" xfId="13382"/>
    <cellStyle name="표준 6 2 2 4 4 2 3 6" xfId="17253"/>
    <cellStyle name="표준 6 2 2 4 4 2 3 7" xfId="21124"/>
    <cellStyle name="표준 6 2 2 4 4 2 3 8" xfId="24995"/>
    <cellStyle name="표준 6 2 2 4 4 2 3 9" xfId="28866"/>
    <cellStyle name="표준 6 2 2 4 4 2 4" xfId="2449"/>
    <cellStyle name="표준 6 2 2 4 4 2 4 10" xfId="37576"/>
    <cellStyle name="표준 6 2 2 4 4 2 4 11" xfId="41688"/>
    <cellStyle name="표준 6 2 2 4 4 2 4 12" xfId="45559"/>
    <cellStyle name="표준 6 2 2 4 4 2 4 13" xfId="49430"/>
    <cellStyle name="표준 6 2 2 4 4 2 4 14" xfId="53301"/>
    <cellStyle name="표준 6 2 2 4 4 2 4 2" xfId="6608"/>
    <cellStyle name="표준 6 2 2 4 4 2 4 3" xfId="10479"/>
    <cellStyle name="표준 6 2 2 4 4 2 4 4" xfId="14350"/>
    <cellStyle name="표준 6 2 2 4 4 2 4 5" xfId="18221"/>
    <cellStyle name="표준 6 2 2 4 4 2 4 6" xfId="22092"/>
    <cellStyle name="표준 6 2 2 4 4 2 4 7" xfId="25963"/>
    <cellStyle name="표준 6 2 2 4 4 2 4 8" xfId="29834"/>
    <cellStyle name="표준 6 2 2 4 4 2 4 9" xfId="33705"/>
    <cellStyle name="표준 6 2 2 4 4 2 5" xfId="4672"/>
    <cellStyle name="표준 6 2 2 4 4 2 6" xfId="8543"/>
    <cellStyle name="표준 6 2 2 4 4 2 7" xfId="12414"/>
    <cellStyle name="표준 6 2 2 4 4 2 8" xfId="16285"/>
    <cellStyle name="표준 6 2 2 4 4 2 9" xfId="20156"/>
    <cellStyle name="표준 6 2 2 4 4 3" xfId="746"/>
    <cellStyle name="표준 6 2 2 4 4 3 10" xfId="28140"/>
    <cellStyle name="표준 6 2 2 4 4 3 11" xfId="32011"/>
    <cellStyle name="표준 6 2 2 4 4 3 12" xfId="35882"/>
    <cellStyle name="표준 6 2 2 4 4 3 13" xfId="39994"/>
    <cellStyle name="표준 6 2 2 4 4 3 14" xfId="43865"/>
    <cellStyle name="표준 6 2 2 4 4 3 15" xfId="47736"/>
    <cellStyle name="표준 6 2 2 4 4 3 16" xfId="51607"/>
    <cellStyle name="표준 6 2 2 4 4 3 2" xfId="1720"/>
    <cellStyle name="표준 6 2 2 4 4 3 2 10" xfId="32979"/>
    <cellStyle name="표준 6 2 2 4 4 3 2 11" xfId="36850"/>
    <cellStyle name="표준 6 2 2 4 4 3 2 12" xfId="40962"/>
    <cellStyle name="표준 6 2 2 4 4 3 2 13" xfId="44833"/>
    <cellStyle name="표준 6 2 2 4 4 3 2 14" xfId="48704"/>
    <cellStyle name="표준 6 2 2 4 4 3 2 15" xfId="52575"/>
    <cellStyle name="표준 6 2 2 4 4 3 2 2" xfId="3659"/>
    <cellStyle name="표준 6 2 2 4 4 3 2 2 10" xfId="38786"/>
    <cellStyle name="표준 6 2 2 4 4 3 2 2 11" xfId="42898"/>
    <cellStyle name="표준 6 2 2 4 4 3 2 2 12" xfId="46769"/>
    <cellStyle name="표준 6 2 2 4 4 3 2 2 13" xfId="50640"/>
    <cellStyle name="표준 6 2 2 4 4 3 2 2 14" xfId="54511"/>
    <cellStyle name="표준 6 2 2 4 4 3 2 2 2" xfId="7818"/>
    <cellStyle name="표준 6 2 2 4 4 3 2 2 3" xfId="11689"/>
    <cellStyle name="표준 6 2 2 4 4 3 2 2 4" xfId="15560"/>
    <cellStyle name="표준 6 2 2 4 4 3 2 2 5" xfId="19431"/>
    <cellStyle name="표준 6 2 2 4 4 3 2 2 6" xfId="23302"/>
    <cellStyle name="표준 6 2 2 4 4 3 2 2 7" xfId="27173"/>
    <cellStyle name="표준 6 2 2 4 4 3 2 2 8" xfId="31044"/>
    <cellStyle name="표준 6 2 2 4 4 3 2 2 9" xfId="34915"/>
    <cellStyle name="표준 6 2 2 4 4 3 2 3" xfId="5882"/>
    <cellStyle name="표준 6 2 2 4 4 3 2 4" xfId="9753"/>
    <cellStyle name="표준 6 2 2 4 4 3 2 5" xfId="13624"/>
    <cellStyle name="표준 6 2 2 4 4 3 2 6" xfId="17495"/>
    <cellStyle name="표준 6 2 2 4 4 3 2 7" xfId="21366"/>
    <cellStyle name="표준 6 2 2 4 4 3 2 8" xfId="25237"/>
    <cellStyle name="표준 6 2 2 4 4 3 2 9" xfId="29108"/>
    <cellStyle name="표준 6 2 2 4 4 3 3" xfId="2691"/>
    <cellStyle name="표준 6 2 2 4 4 3 3 10" xfId="37818"/>
    <cellStyle name="표준 6 2 2 4 4 3 3 11" xfId="41930"/>
    <cellStyle name="표준 6 2 2 4 4 3 3 12" xfId="45801"/>
    <cellStyle name="표준 6 2 2 4 4 3 3 13" xfId="49672"/>
    <cellStyle name="표준 6 2 2 4 4 3 3 14" xfId="53543"/>
    <cellStyle name="표준 6 2 2 4 4 3 3 2" xfId="6850"/>
    <cellStyle name="표준 6 2 2 4 4 3 3 3" xfId="10721"/>
    <cellStyle name="표준 6 2 2 4 4 3 3 4" xfId="14592"/>
    <cellStyle name="표준 6 2 2 4 4 3 3 5" xfId="18463"/>
    <cellStyle name="표준 6 2 2 4 4 3 3 6" xfId="22334"/>
    <cellStyle name="표준 6 2 2 4 4 3 3 7" xfId="26205"/>
    <cellStyle name="표준 6 2 2 4 4 3 3 8" xfId="30076"/>
    <cellStyle name="표준 6 2 2 4 4 3 3 9" xfId="33947"/>
    <cellStyle name="표준 6 2 2 4 4 3 4" xfId="4914"/>
    <cellStyle name="표준 6 2 2 4 4 3 5" xfId="8785"/>
    <cellStyle name="표준 6 2 2 4 4 3 6" xfId="12656"/>
    <cellStyle name="표준 6 2 2 4 4 3 7" xfId="16527"/>
    <cellStyle name="표준 6 2 2 4 4 3 8" xfId="20398"/>
    <cellStyle name="표준 6 2 2 4 4 3 9" xfId="24269"/>
    <cellStyle name="표준 6 2 2 4 4 4" xfId="1236"/>
    <cellStyle name="표준 6 2 2 4 4 4 10" xfId="32495"/>
    <cellStyle name="표준 6 2 2 4 4 4 11" xfId="36366"/>
    <cellStyle name="표준 6 2 2 4 4 4 12" xfId="40478"/>
    <cellStyle name="표준 6 2 2 4 4 4 13" xfId="44349"/>
    <cellStyle name="표준 6 2 2 4 4 4 14" xfId="48220"/>
    <cellStyle name="표준 6 2 2 4 4 4 15" xfId="52091"/>
    <cellStyle name="표준 6 2 2 4 4 4 2" xfId="3175"/>
    <cellStyle name="표준 6 2 2 4 4 4 2 10" xfId="38302"/>
    <cellStyle name="표준 6 2 2 4 4 4 2 11" xfId="42414"/>
    <cellStyle name="표준 6 2 2 4 4 4 2 12" xfId="46285"/>
    <cellStyle name="표준 6 2 2 4 4 4 2 13" xfId="50156"/>
    <cellStyle name="표준 6 2 2 4 4 4 2 14" xfId="54027"/>
    <cellStyle name="표준 6 2 2 4 4 4 2 2" xfId="7334"/>
    <cellStyle name="표준 6 2 2 4 4 4 2 3" xfId="11205"/>
    <cellStyle name="표준 6 2 2 4 4 4 2 4" xfId="15076"/>
    <cellStyle name="표준 6 2 2 4 4 4 2 5" xfId="18947"/>
    <cellStyle name="표준 6 2 2 4 4 4 2 6" xfId="22818"/>
    <cellStyle name="표준 6 2 2 4 4 4 2 7" xfId="26689"/>
    <cellStyle name="표준 6 2 2 4 4 4 2 8" xfId="30560"/>
    <cellStyle name="표준 6 2 2 4 4 4 2 9" xfId="34431"/>
    <cellStyle name="표준 6 2 2 4 4 4 3" xfId="5398"/>
    <cellStyle name="표준 6 2 2 4 4 4 4" xfId="9269"/>
    <cellStyle name="표준 6 2 2 4 4 4 5" xfId="13140"/>
    <cellStyle name="표준 6 2 2 4 4 4 6" xfId="17011"/>
    <cellStyle name="표준 6 2 2 4 4 4 7" xfId="20882"/>
    <cellStyle name="표준 6 2 2 4 4 4 8" xfId="24753"/>
    <cellStyle name="표준 6 2 2 4 4 4 9" xfId="28624"/>
    <cellStyle name="표준 6 2 2 4 4 5" xfId="2207"/>
    <cellStyle name="표준 6 2 2 4 4 5 10" xfId="37334"/>
    <cellStyle name="표준 6 2 2 4 4 5 11" xfId="41446"/>
    <cellStyle name="표준 6 2 2 4 4 5 12" xfId="45317"/>
    <cellStyle name="표준 6 2 2 4 4 5 13" xfId="49188"/>
    <cellStyle name="표준 6 2 2 4 4 5 14" xfId="53059"/>
    <cellStyle name="표준 6 2 2 4 4 5 2" xfId="6366"/>
    <cellStyle name="표준 6 2 2 4 4 5 3" xfId="10237"/>
    <cellStyle name="표준 6 2 2 4 4 5 4" xfId="14108"/>
    <cellStyle name="표준 6 2 2 4 4 5 5" xfId="17979"/>
    <cellStyle name="표준 6 2 2 4 4 5 6" xfId="21850"/>
    <cellStyle name="표준 6 2 2 4 4 5 7" xfId="25721"/>
    <cellStyle name="표준 6 2 2 4 4 5 8" xfId="29592"/>
    <cellStyle name="표준 6 2 2 4 4 5 9" xfId="33463"/>
    <cellStyle name="표준 6 2 2 4 4 6" xfId="4430"/>
    <cellStyle name="표준 6 2 2 4 4 7" xfId="8301"/>
    <cellStyle name="표준 6 2 2 4 4 8" xfId="12172"/>
    <cellStyle name="표준 6 2 2 4 4 9" xfId="16043"/>
    <cellStyle name="표준 6 2 2 4 5" xfId="306"/>
    <cellStyle name="표준 6 2 2 4 5 10" xfId="23832"/>
    <cellStyle name="표준 6 2 2 4 5 11" xfId="27703"/>
    <cellStyle name="표준 6 2 2 4 5 12" xfId="31574"/>
    <cellStyle name="표준 6 2 2 4 5 13" xfId="35445"/>
    <cellStyle name="표준 6 2 2 4 5 14" xfId="39557"/>
    <cellStyle name="표준 6 2 2 4 5 15" xfId="43428"/>
    <cellStyle name="표준 6 2 2 4 5 16" xfId="47299"/>
    <cellStyle name="표준 6 2 2 4 5 17" xfId="51170"/>
    <cellStyle name="표준 6 2 2 4 5 2" xfId="793"/>
    <cellStyle name="표준 6 2 2 4 5 2 10" xfId="28187"/>
    <cellStyle name="표준 6 2 2 4 5 2 11" xfId="32058"/>
    <cellStyle name="표준 6 2 2 4 5 2 12" xfId="35929"/>
    <cellStyle name="표준 6 2 2 4 5 2 13" xfId="40041"/>
    <cellStyle name="표준 6 2 2 4 5 2 14" xfId="43912"/>
    <cellStyle name="표준 6 2 2 4 5 2 15" xfId="47783"/>
    <cellStyle name="표준 6 2 2 4 5 2 16" xfId="51654"/>
    <cellStyle name="표준 6 2 2 4 5 2 2" xfId="1767"/>
    <cellStyle name="표준 6 2 2 4 5 2 2 10" xfId="33026"/>
    <cellStyle name="표준 6 2 2 4 5 2 2 11" xfId="36897"/>
    <cellStyle name="표준 6 2 2 4 5 2 2 12" xfId="41009"/>
    <cellStyle name="표준 6 2 2 4 5 2 2 13" xfId="44880"/>
    <cellStyle name="표준 6 2 2 4 5 2 2 14" xfId="48751"/>
    <cellStyle name="표준 6 2 2 4 5 2 2 15" xfId="52622"/>
    <cellStyle name="표준 6 2 2 4 5 2 2 2" xfId="3706"/>
    <cellStyle name="표준 6 2 2 4 5 2 2 2 10" xfId="38833"/>
    <cellStyle name="표준 6 2 2 4 5 2 2 2 11" xfId="42945"/>
    <cellStyle name="표준 6 2 2 4 5 2 2 2 12" xfId="46816"/>
    <cellStyle name="표준 6 2 2 4 5 2 2 2 13" xfId="50687"/>
    <cellStyle name="표준 6 2 2 4 5 2 2 2 14" xfId="54558"/>
    <cellStyle name="표준 6 2 2 4 5 2 2 2 2" xfId="7865"/>
    <cellStyle name="표준 6 2 2 4 5 2 2 2 3" xfId="11736"/>
    <cellStyle name="표준 6 2 2 4 5 2 2 2 4" xfId="15607"/>
    <cellStyle name="표준 6 2 2 4 5 2 2 2 5" xfId="19478"/>
    <cellStyle name="표준 6 2 2 4 5 2 2 2 6" xfId="23349"/>
    <cellStyle name="표준 6 2 2 4 5 2 2 2 7" xfId="27220"/>
    <cellStyle name="표준 6 2 2 4 5 2 2 2 8" xfId="31091"/>
    <cellStyle name="표준 6 2 2 4 5 2 2 2 9" xfId="34962"/>
    <cellStyle name="표준 6 2 2 4 5 2 2 3" xfId="5929"/>
    <cellStyle name="표준 6 2 2 4 5 2 2 4" xfId="9800"/>
    <cellStyle name="표준 6 2 2 4 5 2 2 5" xfId="13671"/>
    <cellStyle name="표준 6 2 2 4 5 2 2 6" xfId="17542"/>
    <cellStyle name="표준 6 2 2 4 5 2 2 7" xfId="21413"/>
    <cellStyle name="표준 6 2 2 4 5 2 2 8" xfId="25284"/>
    <cellStyle name="표준 6 2 2 4 5 2 2 9" xfId="29155"/>
    <cellStyle name="표준 6 2 2 4 5 2 3" xfId="2738"/>
    <cellStyle name="표준 6 2 2 4 5 2 3 10" xfId="37865"/>
    <cellStyle name="표준 6 2 2 4 5 2 3 11" xfId="41977"/>
    <cellStyle name="표준 6 2 2 4 5 2 3 12" xfId="45848"/>
    <cellStyle name="표준 6 2 2 4 5 2 3 13" xfId="49719"/>
    <cellStyle name="표준 6 2 2 4 5 2 3 14" xfId="53590"/>
    <cellStyle name="표준 6 2 2 4 5 2 3 2" xfId="6897"/>
    <cellStyle name="표준 6 2 2 4 5 2 3 3" xfId="10768"/>
    <cellStyle name="표준 6 2 2 4 5 2 3 4" xfId="14639"/>
    <cellStyle name="표준 6 2 2 4 5 2 3 5" xfId="18510"/>
    <cellStyle name="표준 6 2 2 4 5 2 3 6" xfId="22381"/>
    <cellStyle name="표준 6 2 2 4 5 2 3 7" xfId="26252"/>
    <cellStyle name="표준 6 2 2 4 5 2 3 8" xfId="30123"/>
    <cellStyle name="표준 6 2 2 4 5 2 3 9" xfId="33994"/>
    <cellStyle name="표준 6 2 2 4 5 2 4" xfId="4961"/>
    <cellStyle name="표준 6 2 2 4 5 2 5" xfId="8832"/>
    <cellStyle name="표준 6 2 2 4 5 2 6" xfId="12703"/>
    <cellStyle name="표준 6 2 2 4 5 2 7" xfId="16574"/>
    <cellStyle name="표준 6 2 2 4 5 2 8" xfId="20445"/>
    <cellStyle name="표준 6 2 2 4 5 2 9" xfId="24316"/>
    <cellStyle name="표준 6 2 2 4 5 3" xfId="1283"/>
    <cellStyle name="표준 6 2 2 4 5 3 10" xfId="32542"/>
    <cellStyle name="표준 6 2 2 4 5 3 11" xfId="36413"/>
    <cellStyle name="표준 6 2 2 4 5 3 12" xfId="40525"/>
    <cellStyle name="표준 6 2 2 4 5 3 13" xfId="44396"/>
    <cellStyle name="표준 6 2 2 4 5 3 14" xfId="48267"/>
    <cellStyle name="표준 6 2 2 4 5 3 15" xfId="52138"/>
    <cellStyle name="표준 6 2 2 4 5 3 2" xfId="3222"/>
    <cellStyle name="표준 6 2 2 4 5 3 2 10" xfId="38349"/>
    <cellStyle name="표준 6 2 2 4 5 3 2 11" xfId="42461"/>
    <cellStyle name="표준 6 2 2 4 5 3 2 12" xfId="46332"/>
    <cellStyle name="표준 6 2 2 4 5 3 2 13" xfId="50203"/>
    <cellStyle name="표준 6 2 2 4 5 3 2 14" xfId="54074"/>
    <cellStyle name="표준 6 2 2 4 5 3 2 2" xfId="7381"/>
    <cellStyle name="표준 6 2 2 4 5 3 2 3" xfId="11252"/>
    <cellStyle name="표준 6 2 2 4 5 3 2 4" xfId="15123"/>
    <cellStyle name="표준 6 2 2 4 5 3 2 5" xfId="18994"/>
    <cellStyle name="표준 6 2 2 4 5 3 2 6" xfId="22865"/>
    <cellStyle name="표준 6 2 2 4 5 3 2 7" xfId="26736"/>
    <cellStyle name="표준 6 2 2 4 5 3 2 8" xfId="30607"/>
    <cellStyle name="표준 6 2 2 4 5 3 2 9" xfId="34478"/>
    <cellStyle name="표준 6 2 2 4 5 3 3" xfId="5445"/>
    <cellStyle name="표준 6 2 2 4 5 3 4" xfId="9316"/>
    <cellStyle name="표준 6 2 2 4 5 3 5" xfId="13187"/>
    <cellStyle name="표준 6 2 2 4 5 3 6" xfId="17058"/>
    <cellStyle name="표준 6 2 2 4 5 3 7" xfId="20929"/>
    <cellStyle name="표준 6 2 2 4 5 3 8" xfId="24800"/>
    <cellStyle name="표준 6 2 2 4 5 3 9" xfId="28671"/>
    <cellStyle name="표준 6 2 2 4 5 4" xfId="2254"/>
    <cellStyle name="표준 6 2 2 4 5 4 10" xfId="37381"/>
    <cellStyle name="표준 6 2 2 4 5 4 11" xfId="41493"/>
    <cellStyle name="표준 6 2 2 4 5 4 12" xfId="45364"/>
    <cellStyle name="표준 6 2 2 4 5 4 13" xfId="49235"/>
    <cellStyle name="표준 6 2 2 4 5 4 14" xfId="53106"/>
    <cellStyle name="표준 6 2 2 4 5 4 2" xfId="6413"/>
    <cellStyle name="표준 6 2 2 4 5 4 3" xfId="10284"/>
    <cellStyle name="표준 6 2 2 4 5 4 4" xfId="14155"/>
    <cellStyle name="표준 6 2 2 4 5 4 5" xfId="18026"/>
    <cellStyle name="표준 6 2 2 4 5 4 6" xfId="21897"/>
    <cellStyle name="표준 6 2 2 4 5 4 7" xfId="25768"/>
    <cellStyle name="표준 6 2 2 4 5 4 8" xfId="29639"/>
    <cellStyle name="표준 6 2 2 4 5 4 9" xfId="33510"/>
    <cellStyle name="표준 6 2 2 4 5 5" xfId="4477"/>
    <cellStyle name="표준 6 2 2 4 5 6" xfId="8348"/>
    <cellStyle name="표준 6 2 2 4 5 7" xfId="12219"/>
    <cellStyle name="표준 6 2 2 4 5 8" xfId="16090"/>
    <cellStyle name="표준 6 2 2 4 5 9" xfId="19961"/>
    <cellStyle name="표준 6 2 2 4 6" xfId="551"/>
    <cellStyle name="표준 6 2 2 4 6 10" xfId="27945"/>
    <cellStyle name="표준 6 2 2 4 6 11" xfId="31816"/>
    <cellStyle name="표준 6 2 2 4 6 12" xfId="35687"/>
    <cellStyle name="표준 6 2 2 4 6 13" xfId="39799"/>
    <cellStyle name="표준 6 2 2 4 6 14" xfId="43670"/>
    <cellStyle name="표준 6 2 2 4 6 15" xfId="47541"/>
    <cellStyle name="표준 6 2 2 4 6 16" xfId="51412"/>
    <cellStyle name="표준 6 2 2 4 6 2" xfId="1525"/>
    <cellStyle name="표준 6 2 2 4 6 2 10" xfId="32784"/>
    <cellStyle name="표준 6 2 2 4 6 2 11" xfId="36655"/>
    <cellStyle name="표준 6 2 2 4 6 2 12" xfId="40767"/>
    <cellStyle name="표준 6 2 2 4 6 2 13" xfId="44638"/>
    <cellStyle name="표준 6 2 2 4 6 2 14" xfId="48509"/>
    <cellStyle name="표준 6 2 2 4 6 2 15" xfId="52380"/>
    <cellStyle name="표준 6 2 2 4 6 2 2" xfId="3464"/>
    <cellStyle name="표준 6 2 2 4 6 2 2 10" xfId="38591"/>
    <cellStyle name="표준 6 2 2 4 6 2 2 11" xfId="42703"/>
    <cellStyle name="표준 6 2 2 4 6 2 2 12" xfId="46574"/>
    <cellStyle name="표준 6 2 2 4 6 2 2 13" xfId="50445"/>
    <cellStyle name="표준 6 2 2 4 6 2 2 14" xfId="54316"/>
    <cellStyle name="표준 6 2 2 4 6 2 2 2" xfId="7623"/>
    <cellStyle name="표준 6 2 2 4 6 2 2 3" xfId="11494"/>
    <cellStyle name="표준 6 2 2 4 6 2 2 4" xfId="15365"/>
    <cellStyle name="표준 6 2 2 4 6 2 2 5" xfId="19236"/>
    <cellStyle name="표준 6 2 2 4 6 2 2 6" xfId="23107"/>
    <cellStyle name="표준 6 2 2 4 6 2 2 7" xfId="26978"/>
    <cellStyle name="표준 6 2 2 4 6 2 2 8" xfId="30849"/>
    <cellStyle name="표준 6 2 2 4 6 2 2 9" xfId="34720"/>
    <cellStyle name="표준 6 2 2 4 6 2 3" xfId="5687"/>
    <cellStyle name="표준 6 2 2 4 6 2 4" xfId="9558"/>
    <cellStyle name="표준 6 2 2 4 6 2 5" xfId="13429"/>
    <cellStyle name="표준 6 2 2 4 6 2 6" xfId="17300"/>
    <cellStyle name="표준 6 2 2 4 6 2 7" xfId="21171"/>
    <cellStyle name="표준 6 2 2 4 6 2 8" xfId="25042"/>
    <cellStyle name="표준 6 2 2 4 6 2 9" xfId="28913"/>
    <cellStyle name="표준 6 2 2 4 6 3" xfId="2496"/>
    <cellStyle name="표준 6 2 2 4 6 3 10" xfId="37623"/>
    <cellStyle name="표준 6 2 2 4 6 3 11" xfId="41735"/>
    <cellStyle name="표준 6 2 2 4 6 3 12" xfId="45606"/>
    <cellStyle name="표준 6 2 2 4 6 3 13" xfId="49477"/>
    <cellStyle name="표준 6 2 2 4 6 3 14" xfId="53348"/>
    <cellStyle name="표준 6 2 2 4 6 3 2" xfId="6655"/>
    <cellStyle name="표준 6 2 2 4 6 3 3" xfId="10526"/>
    <cellStyle name="표준 6 2 2 4 6 3 4" xfId="14397"/>
    <cellStyle name="표준 6 2 2 4 6 3 5" xfId="18268"/>
    <cellStyle name="표준 6 2 2 4 6 3 6" xfId="22139"/>
    <cellStyle name="표준 6 2 2 4 6 3 7" xfId="26010"/>
    <cellStyle name="표준 6 2 2 4 6 3 8" xfId="29881"/>
    <cellStyle name="표준 6 2 2 4 6 3 9" xfId="33752"/>
    <cellStyle name="표준 6 2 2 4 6 4" xfId="4719"/>
    <cellStyle name="표준 6 2 2 4 6 5" xfId="8590"/>
    <cellStyle name="표준 6 2 2 4 6 6" xfId="12461"/>
    <cellStyle name="표준 6 2 2 4 6 7" xfId="16332"/>
    <cellStyle name="표준 6 2 2 4 6 8" xfId="20203"/>
    <cellStyle name="표준 6 2 2 4 6 9" xfId="24074"/>
    <cellStyle name="표준 6 2 2 4 7" xfId="1041"/>
    <cellStyle name="표준 6 2 2 4 7 10" xfId="32300"/>
    <cellStyle name="표준 6 2 2 4 7 11" xfId="36171"/>
    <cellStyle name="표준 6 2 2 4 7 12" xfId="40283"/>
    <cellStyle name="표준 6 2 2 4 7 13" xfId="44154"/>
    <cellStyle name="표준 6 2 2 4 7 14" xfId="48025"/>
    <cellStyle name="표준 6 2 2 4 7 15" xfId="51896"/>
    <cellStyle name="표준 6 2 2 4 7 2" xfId="2980"/>
    <cellStyle name="표준 6 2 2 4 7 2 10" xfId="38107"/>
    <cellStyle name="표준 6 2 2 4 7 2 11" xfId="42219"/>
    <cellStyle name="표준 6 2 2 4 7 2 12" xfId="46090"/>
    <cellStyle name="표준 6 2 2 4 7 2 13" xfId="49961"/>
    <cellStyle name="표준 6 2 2 4 7 2 14" xfId="53832"/>
    <cellStyle name="표준 6 2 2 4 7 2 2" xfId="7139"/>
    <cellStyle name="표준 6 2 2 4 7 2 3" xfId="11010"/>
    <cellStyle name="표준 6 2 2 4 7 2 4" xfId="14881"/>
    <cellStyle name="표준 6 2 2 4 7 2 5" xfId="18752"/>
    <cellStyle name="표준 6 2 2 4 7 2 6" xfId="22623"/>
    <cellStyle name="표준 6 2 2 4 7 2 7" xfId="26494"/>
    <cellStyle name="표준 6 2 2 4 7 2 8" xfId="30365"/>
    <cellStyle name="표준 6 2 2 4 7 2 9" xfId="34236"/>
    <cellStyle name="표준 6 2 2 4 7 3" xfId="5203"/>
    <cellStyle name="표준 6 2 2 4 7 4" xfId="9074"/>
    <cellStyle name="표준 6 2 2 4 7 5" xfId="12945"/>
    <cellStyle name="표준 6 2 2 4 7 6" xfId="16816"/>
    <cellStyle name="표준 6 2 2 4 7 7" xfId="20687"/>
    <cellStyle name="표준 6 2 2 4 7 8" xfId="24558"/>
    <cellStyle name="표준 6 2 2 4 7 9" xfId="28429"/>
    <cellStyle name="표준 6 2 2 4 8" xfId="2012"/>
    <cellStyle name="표준 6 2 2 4 8 10" xfId="37139"/>
    <cellStyle name="표준 6 2 2 4 8 11" xfId="41251"/>
    <cellStyle name="표준 6 2 2 4 8 12" xfId="45122"/>
    <cellStyle name="표준 6 2 2 4 8 13" xfId="48993"/>
    <cellStyle name="표준 6 2 2 4 8 14" xfId="52864"/>
    <cellStyle name="표준 6 2 2 4 8 2" xfId="6171"/>
    <cellStyle name="표준 6 2 2 4 8 3" xfId="10042"/>
    <cellStyle name="표준 6 2 2 4 8 4" xfId="13913"/>
    <cellStyle name="표준 6 2 2 4 8 5" xfId="17784"/>
    <cellStyle name="표준 6 2 2 4 8 6" xfId="21655"/>
    <cellStyle name="표준 6 2 2 4 8 7" xfId="25526"/>
    <cellStyle name="표준 6 2 2 4 8 8" xfId="29397"/>
    <cellStyle name="표준 6 2 2 4 8 9" xfId="33268"/>
    <cellStyle name="표준 6 2 2 4 9" xfId="4235"/>
    <cellStyle name="표준 6 2 2 5" xfId="79"/>
    <cellStyle name="표준 6 2 2 5 10" xfId="15868"/>
    <cellStyle name="표준 6 2 2 5 11" xfId="19739"/>
    <cellStyle name="표준 6 2 2 5 12" xfId="23610"/>
    <cellStyle name="표준 6 2 2 5 13" xfId="27481"/>
    <cellStyle name="표준 6 2 2 5 14" xfId="31352"/>
    <cellStyle name="표준 6 2 2 5 15" xfId="35223"/>
    <cellStyle name="표준 6 2 2 5 16" xfId="39094"/>
    <cellStyle name="표준 6 2 2 5 17" xfId="39335"/>
    <cellStyle name="표준 6 2 2 5 18" xfId="43206"/>
    <cellStyle name="표준 6 2 2 5 19" xfId="47077"/>
    <cellStyle name="표준 6 2 2 5 2" xfId="178"/>
    <cellStyle name="표준 6 2 2 5 2 10" xfId="19836"/>
    <cellStyle name="표준 6 2 2 5 2 11" xfId="23707"/>
    <cellStyle name="표준 6 2 2 5 2 12" xfId="27578"/>
    <cellStyle name="표준 6 2 2 5 2 13" xfId="31449"/>
    <cellStyle name="표준 6 2 2 5 2 14" xfId="35320"/>
    <cellStyle name="표준 6 2 2 5 2 15" xfId="39191"/>
    <cellStyle name="표준 6 2 2 5 2 16" xfId="39432"/>
    <cellStyle name="표준 6 2 2 5 2 17" xfId="43303"/>
    <cellStyle name="표준 6 2 2 5 2 18" xfId="47174"/>
    <cellStyle name="표준 6 2 2 5 2 19" xfId="51045"/>
    <cellStyle name="표준 6 2 2 5 2 2" xfId="423"/>
    <cellStyle name="표준 6 2 2 5 2 2 10" xfId="23949"/>
    <cellStyle name="표준 6 2 2 5 2 2 11" xfId="27820"/>
    <cellStyle name="표준 6 2 2 5 2 2 12" xfId="31691"/>
    <cellStyle name="표준 6 2 2 5 2 2 13" xfId="35562"/>
    <cellStyle name="표준 6 2 2 5 2 2 14" xfId="39674"/>
    <cellStyle name="표준 6 2 2 5 2 2 15" xfId="43545"/>
    <cellStyle name="표준 6 2 2 5 2 2 16" xfId="47416"/>
    <cellStyle name="표준 6 2 2 5 2 2 17" xfId="51287"/>
    <cellStyle name="표준 6 2 2 5 2 2 2" xfId="910"/>
    <cellStyle name="표준 6 2 2 5 2 2 2 10" xfId="28304"/>
    <cellStyle name="표준 6 2 2 5 2 2 2 11" xfId="32175"/>
    <cellStyle name="표준 6 2 2 5 2 2 2 12" xfId="36046"/>
    <cellStyle name="표준 6 2 2 5 2 2 2 13" xfId="40158"/>
    <cellStyle name="표준 6 2 2 5 2 2 2 14" xfId="44029"/>
    <cellStyle name="표준 6 2 2 5 2 2 2 15" xfId="47900"/>
    <cellStyle name="표준 6 2 2 5 2 2 2 16" xfId="51771"/>
    <cellStyle name="표준 6 2 2 5 2 2 2 2" xfId="1884"/>
    <cellStyle name="표준 6 2 2 5 2 2 2 2 10" xfId="33143"/>
    <cellStyle name="표준 6 2 2 5 2 2 2 2 11" xfId="37014"/>
    <cellStyle name="표준 6 2 2 5 2 2 2 2 12" xfId="41126"/>
    <cellStyle name="표준 6 2 2 5 2 2 2 2 13" xfId="44997"/>
    <cellStyle name="표준 6 2 2 5 2 2 2 2 14" xfId="48868"/>
    <cellStyle name="표준 6 2 2 5 2 2 2 2 15" xfId="52739"/>
    <cellStyle name="표준 6 2 2 5 2 2 2 2 2" xfId="3823"/>
    <cellStyle name="표준 6 2 2 5 2 2 2 2 2 10" xfId="38950"/>
    <cellStyle name="표준 6 2 2 5 2 2 2 2 2 11" xfId="43062"/>
    <cellStyle name="표준 6 2 2 5 2 2 2 2 2 12" xfId="46933"/>
    <cellStyle name="표준 6 2 2 5 2 2 2 2 2 13" xfId="50804"/>
    <cellStyle name="표준 6 2 2 5 2 2 2 2 2 14" xfId="54675"/>
    <cellStyle name="표준 6 2 2 5 2 2 2 2 2 2" xfId="7982"/>
    <cellStyle name="표준 6 2 2 5 2 2 2 2 2 3" xfId="11853"/>
    <cellStyle name="표준 6 2 2 5 2 2 2 2 2 4" xfId="15724"/>
    <cellStyle name="표준 6 2 2 5 2 2 2 2 2 5" xfId="19595"/>
    <cellStyle name="표준 6 2 2 5 2 2 2 2 2 6" xfId="23466"/>
    <cellStyle name="표준 6 2 2 5 2 2 2 2 2 7" xfId="27337"/>
    <cellStyle name="표준 6 2 2 5 2 2 2 2 2 8" xfId="31208"/>
    <cellStyle name="표준 6 2 2 5 2 2 2 2 2 9" xfId="35079"/>
    <cellStyle name="표준 6 2 2 5 2 2 2 2 3" xfId="6046"/>
    <cellStyle name="표준 6 2 2 5 2 2 2 2 4" xfId="9917"/>
    <cellStyle name="표준 6 2 2 5 2 2 2 2 5" xfId="13788"/>
    <cellStyle name="표준 6 2 2 5 2 2 2 2 6" xfId="17659"/>
    <cellStyle name="표준 6 2 2 5 2 2 2 2 7" xfId="21530"/>
    <cellStyle name="표준 6 2 2 5 2 2 2 2 8" xfId="25401"/>
    <cellStyle name="표준 6 2 2 5 2 2 2 2 9" xfId="29272"/>
    <cellStyle name="표준 6 2 2 5 2 2 2 3" xfId="2855"/>
    <cellStyle name="표준 6 2 2 5 2 2 2 3 10" xfId="37982"/>
    <cellStyle name="표준 6 2 2 5 2 2 2 3 11" xfId="42094"/>
    <cellStyle name="표준 6 2 2 5 2 2 2 3 12" xfId="45965"/>
    <cellStyle name="표준 6 2 2 5 2 2 2 3 13" xfId="49836"/>
    <cellStyle name="표준 6 2 2 5 2 2 2 3 14" xfId="53707"/>
    <cellStyle name="표준 6 2 2 5 2 2 2 3 2" xfId="7014"/>
    <cellStyle name="표준 6 2 2 5 2 2 2 3 3" xfId="10885"/>
    <cellStyle name="표준 6 2 2 5 2 2 2 3 4" xfId="14756"/>
    <cellStyle name="표준 6 2 2 5 2 2 2 3 5" xfId="18627"/>
    <cellStyle name="표준 6 2 2 5 2 2 2 3 6" xfId="22498"/>
    <cellStyle name="표준 6 2 2 5 2 2 2 3 7" xfId="26369"/>
    <cellStyle name="표준 6 2 2 5 2 2 2 3 8" xfId="30240"/>
    <cellStyle name="표준 6 2 2 5 2 2 2 3 9" xfId="34111"/>
    <cellStyle name="표준 6 2 2 5 2 2 2 4" xfId="5078"/>
    <cellStyle name="표준 6 2 2 5 2 2 2 5" xfId="8949"/>
    <cellStyle name="표준 6 2 2 5 2 2 2 6" xfId="12820"/>
    <cellStyle name="표준 6 2 2 5 2 2 2 7" xfId="16691"/>
    <cellStyle name="표준 6 2 2 5 2 2 2 8" xfId="20562"/>
    <cellStyle name="표준 6 2 2 5 2 2 2 9" xfId="24433"/>
    <cellStyle name="표준 6 2 2 5 2 2 3" xfId="1400"/>
    <cellStyle name="표준 6 2 2 5 2 2 3 10" xfId="32659"/>
    <cellStyle name="표준 6 2 2 5 2 2 3 11" xfId="36530"/>
    <cellStyle name="표준 6 2 2 5 2 2 3 12" xfId="40642"/>
    <cellStyle name="표준 6 2 2 5 2 2 3 13" xfId="44513"/>
    <cellStyle name="표준 6 2 2 5 2 2 3 14" xfId="48384"/>
    <cellStyle name="표준 6 2 2 5 2 2 3 15" xfId="52255"/>
    <cellStyle name="표준 6 2 2 5 2 2 3 2" xfId="3339"/>
    <cellStyle name="표준 6 2 2 5 2 2 3 2 10" xfId="38466"/>
    <cellStyle name="표준 6 2 2 5 2 2 3 2 11" xfId="42578"/>
    <cellStyle name="표준 6 2 2 5 2 2 3 2 12" xfId="46449"/>
    <cellStyle name="표준 6 2 2 5 2 2 3 2 13" xfId="50320"/>
    <cellStyle name="표준 6 2 2 5 2 2 3 2 14" xfId="54191"/>
    <cellStyle name="표준 6 2 2 5 2 2 3 2 2" xfId="7498"/>
    <cellStyle name="표준 6 2 2 5 2 2 3 2 3" xfId="11369"/>
    <cellStyle name="표준 6 2 2 5 2 2 3 2 4" xfId="15240"/>
    <cellStyle name="표준 6 2 2 5 2 2 3 2 5" xfId="19111"/>
    <cellStyle name="표준 6 2 2 5 2 2 3 2 6" xfId="22982"/>
    <cellStyle name="표준 6 2 2 5 2 2 3 2 7" xfId="26853"/>
    <cellStyle name="표준 6 2 2 5 2 2 3 2 8" xfId="30724"/>
    <cellStyle name="표준 6 2 2 5 2 2 3 2 9" xfId="34595"/>
    <cellStyle name="표준 6 2 2 5 2 2 3 3" xfId="5562"/>
    <cellStyle name="표준 6 2 2 5 2 2 3 4" xfId="9433"/>
    <cellStyle name="표준 6 2 2 5 2 2 3 5" xfId="13304"/>
    <cellStyle name="표준 6 2 2 5 2 2 3 6" xfId="17175"/>
    <cellStyle name="표준 6 2 2 5 2 2 3 7" xfId="21046"/>
    <cellStyle name="표준 6 2 2 5 2 2 3 8" xfId="24917"/>
    <cellStyle name="표준 6 2 2 5 2 2 3 9" xfId="28788"/>
    <cellStyle name="표준 6 2 2 5 2 2 4" xfId="2371"/>
    <cellStyle name="표준 6 2 2 5 2 2 4 10" xfId="37498"/>
    <cellStyle name="표준 6 2 2 5 2 2 4 11" xfId="41610"/>
    <cellStyle name="표준 6 2 2 5 2 2 4 12" xfId="45481"/>
    <cellStyle name="표준 6 2 2 5 2 2 4 13" xfId="49352"/>
    <cellStyle name="표준 6 2 2 5 2 2 4 14" xfId="53223"/>
    <cellStyle name="표준 6 2 2 5 2 2 4 2" xfId="6530"/>
    <cellStyle name="표준 6 2 2 5 2 2 4 3" xfId="10401"/>
    <cellStyle name="표준 6 2 2 5 2 2 4 4" xfId="14272"/>
    <cellStyle name="표준 6 2 2 5 2 2 4 5" xfId="18143"/>
    <cellStyle name="표준 6 2 2 5 2 2 4 6" xfId="22014"/>
    <cellStyle name="표준 6 2 2 5 2 2 4 7" xfId="25885"/>
    <cellStyle name="표준 6 2 2 5 2 2 4 8" xfId="29756"/>
    <cellStyle name="표준 6 2 2 5 2 2 4 9" xfId="33627"/>
    <cellStyle name="표준 6 2 2 5 2 2 5" xfId="4594"/>
    <cellStyle name="표준 6 2 2 5 2 2 6" xfId="8465"/>
    <cellStyle name="표준 6 2 2 5 2 2 7" xfId="12336"/>
    <cellStyle name="표준 6 2 2 5 2 2 8" xfId="16207"/>
    <cellStyle name="표준 6 2 2 5 2 2 9" xfId="20078"/>
    <cellStyle name="표준 6 2 2 5 2 3" xfId="668"/>
    <cellStyle name="표준 6 2 2 5 2 3 10" xfId="28062"/>
    <cellStyle name="표준 6 2 2 5 2 3 11" xfId="31933"/>
    <cellStyle name="표준 6 2 2 5 2 3 12" xfId="35804"/>
    <cellStyle name="표준 6 2 2 5 2 3 13" xfId="39916"/>
    <cellStyle name="표준 6 2 2 5 2 3 14" xfId="43787"/>
    <cellStyle name="표준 6 2 2 5 2 3 15" xfId="47658"/>
    <cellStyle name="표준 6 2 2 5 2 3 16" xfId="51529"/>
    <cellStyle name="표준 6 2 2 5 2 3 2" xfId="1642"/>
    <cellStyle name="표준 6 2 2 5 2 3 2 10" xfId="32901"/>
    <cellStyle name="표준 6 2 2 5 2 3 2 11" xfId="36772"/>
    <cellStyle name="표준 6 2 2 5 2 3 2 12" xfId="40884"/>
    <cellStyle name="표준 6 2 2 5 2 3 2 13" xfId="44755"/>
    <cellStyle name="표준 6 2 2 5 2 3 2 14" xfId="48626"/>
    <cellStyle name="표준 6 2 2 5 2 3 2 15" xfId="52497"/>
    <cellStyle name="표준 6 2 2 5 2 3 2 2" xfId="3581"/>
    <cellStyle name="표준 6 2 2 5 2 3 2 2 10" xfId="38708"/>
    <cellStyle name="표준 6 2 2 5 2 3 2 2 11" xfId="42820"/>
    <cellStyle name="표준 6 2 2 5 2 3 2 2 12" xfId="46691"/>
    <cellStyle name="표준 6 2 2 5 2 3 2 2 13" xfId="50562"/>
    <cellStyle name="표준 6 2 2 5 2 3 2 2 14" xfId="54433"/>
    <cellStyle name="표준 6 2 2 5 2 3 2 2 2" xfId="7740"/>
    <cellStyle name="표준 6 2 2 5 2 3 2 2 3" xfId="11611"/>
    <cellStyle name="표준 6 2 2 5 2 3 2 2 4" xfId="15482"/>
    <cellStyle name="표준 6 2 2 5 2 3 2 2 5" xfId="19353"/>
    <cellStyle name="표준 6 2 2 5 2 3 2 2 6" xfId="23224"/>
    <cellStyle name="표준 6 2 2 5 2 3 2 2 7" xfId="27095"/>
    <cellStyle name="표준 6 2 2 5 2 3 2 2 8" xfId="30966"/>
    <cellStyle name="표준 6 2 2 5 2 3 2 2 9" xfId="34837"/>
    <cellStyle name="표준 6 2 2 5 2 3 2 3" xfId="5804"/>
    <cellStyle name="표준 6 2 2 5 2 3 2 4" xfId="9675"/>
    <cellStyle name="표준 6 2 2 5 2 3 2 5" xfId="13546"/>
    <cellStyle name="표준 6 2 2 5 2 3 2 6" xfId="17417"/>
    <cellStyle name="표준 6 2 2 5 2 3 2 7" xfId="21288"/>
    <cellStyle name="표준 6 2 2 5 2 3 2 8" xfId="25159"/>
    <cellStyle name="표준 6 2 2 5 2 3 2 9" xfId="29030"/>
    <cellStyle name="표준 6 2 2 5 2 3 3" xfId="2613"/>
    <cellStyle name="표준 6 2 2 5 2 3 3 10" xfId="37740"/>
    <cellStyle name="표준 6 2 2 5 2 3 3 11" xfId="41852"/>
    <cellStyle name="표준 6 2 2 5 2 3 3 12" xfId="45723"/>
    <cellStyle name="표준 6 2 2 5 2 3 3 13" xfId="49594"/>
    <cellStyle name="표준 6 2 2 5 2 3 3 14" xfId="53465"/>
    <cellStyle name="표준 6 2 2 5 2 3 3 2" xfId="6772"/>
    <cellStyle name="표준 6 2 2 5 2 3 3 3" xfId="10643"/>
    <cellStyle name="표준 6 2 2 5 2 3 3 4" xfId="14514"/>
    <cellStyle name="표준 6 2 2 5 2 3 3 5" xfId="18385"/>
    <cellStyle name="표준 6 2 2 5 2 3 3 6" xfId="22256"/>
    <cellStyle name="표준 6 2 2 5 2 3 3 7" xfId="26127"/>
    <cellStyle name="표준 6 2 2 5 2 3 3 8" xfId="29998"/>
    <cellStyle name="표준 6 2 2 5 2 3 3 9" xfId="33869"/>
    <cellStyle name="표준 6 2 2 5 2 3 4" xfId="4836"/>
    <cellStyle name="표준 6 2 2 5 2 3 5" xfId="8707"/>
    <cellStyle name="표준 6 2 2 5 2 3 6" xfId="12578"/>
    <cellStyle name="표준 6 2 2 5 2 3 7" xfId="16449"/>
    <cellStyle name="표준 6 2 2 5 2 3 8" xfId="20320"/>
    <cellStyle name="표준 6 2 2 5 2 3 9" xfId="24191"/>
    <cellStyle name="표준 6 2 2 5 2 4" xfId="1158"/>
    <cellStyle name="표준 6 2 2 5 2 4 10" xfId="32417"/>
    <cellStyle name="표준 6 2 2 5 2 4 11" xfId="36288"/>
    <cellStyle name="표준 6 2 2 5 2 4 12" xfId="40400"/>
    <cellStyle name="표준 6 2 2 5 2 4 13" xfId="44271"/>
    <cellStyle name="표준 6 2 2 5 2 4 14" xfId="48142"/>
    <cellStyle name="표준 6 2 2 5 2 4 15" xfId="52013"/>
    <cellStyle name="표준 6 2 2 5 2 4 2" xfId="3097"/>
    <cellStyle name="표준 6 2 2 5 2 4 2 10" xfId="38224"/>
    <cellStyle name="표준 6 2 2 5 2 4 2 11" xfId="42336"/>
    <cellStyle name="표준 6 2 2 5 2 4 2 12" xfId="46207"/>
    <cellStyle name="표준 6 2 2 5 2 4 2 13" xfId="50078"/>
    <cellStyle name="표준 6 2 2 5 2 4 2 14" xfId="53949"/>
    <cellStyle name="표준 6 2 2 5 2 4 2 2" xfId="7256"/>
    <cellStyle name="표준 6 2 2 5 2 4 2 3" xfId="11127"/>
    <cellStyle name="표준 6 2 2 5 2 4 2 4" xfId="14998"/>
    <cellStyle name="표준 6 2 2 5 2 4 2 5" xfId="18869"/>
    <cellStyle name="표준 6 2 2 5 2 4 2 6" xfId="22740"/>
    <cellStyle name="표준 6 2 2 5 2 4 2 7" xfId="26611"/>
    <cellStyle name="표준 6 2 2 5 2 4 2 8" xfId="30482"/>
    <cellStyle name="표준 6 2 2 5 2 4 2 9" xfId="34353"/>
    <cellStyle name="표준 6 2 2 5 2 4 3" xfId="5320"/>
    <cellStyle name="표준 6 2 2 5 2 4 4" xfId="9191"/>
    <cellStyle name="표준 6 2 2 5 2 4 5" xfId="13062"/>
    <cellStyle name="표준 6 2 2 5 2 4 6" xfId="16933"/>
    <cellStyle name="표준 6 2 2 5 2 4 7" xfId="20804"/>
    <cellStyle name="표준 6 2 2 5 2 4 8" xfId="24675"/>
    <cellStyle name="표준 6 2 2 5 2 4 9" xfId="28546"/>
    <cellStyle name="표준 6 2 2 5 2 5" xfId="2129"/>
    <cellStyle name="표준 6 2 2 5 2 5 10" xfId="37256"/>
    <cellStyle name="표준 6 2 2 5 2 5 11" xfId="41368"/>
    <cellStyle name="표준 6 2 2 5 2 5 12" xfId="45239"/>
    <cellStyle name="표준 6 2 2 5 2 5 13" xfId="49110"/>
    <cellStyle name="표준 6 2 2 5 2 5 14" xfId="52981"/>
    <cellStyle name="표준 6 2 2 5 2 5 2" xfId="6288"/>
    <cellStyle name="표준 6 2 2 5 2 5 3" xfId="10159"/>
    <cellStyle name="표준 6 2 2 5 2 5 4" xfId="14030"/>
    <cellStyle name="표준 6 2 2 5 2 5 5" xfId="17901"/>
    <cellStyle name="표준 6 2 2 5 2 5 6" xfId="21772"/>
    <cellStyle name="표준 6 2 2 5 2 5 7" xfId="25643"/>
    <cellStyle name="표준 6 2 2 5 2 5 8" xfId="29514"/>
    <cellStyle name="표준 6 2 2 5 2 5 9" xfId="33385"/>
    <cellStyle name="표준 6 2 2 5 2 6" xfId="4352"/>
    <cellStyle name="표준 6 2 2 5 2 7" xfId="8223"/>
    <cellStyle name="표준 6 2 2 5 2 8" xfId="12094"/>
    <cellStyle name="표준 6 2 2 5 2 9" xfId="15965"/>
    <cellStyle name="표준 6 2 2 5 20" xfId="50948"/>
    <cellStyle name="표준 6 2 2 5 3" xfId="326"/>
    <cellStyle name="표준 6 2 2 5 3 10" xfId="23852"/>
    <cellStyle name="표준 6 2 2 5 3 11" xfId="27723"/>
    <cellStyle name="표준 6 2 2 5 3 12" xfId="31594"/>
    <cellStyle name="표준 6 2 2 5 3 13" xfId="35465"/>
    <cellStyle name="표준 6 2 2 5 3 14" xfId="39577"/>
    <cellStyle name="표준 6 2 2 5 3 15" xfId="43448"/>
    <cellStyle name="표준 6 2 2 5 3 16" xfId="47319"/>
    <cellStyle name="표준 6 2 2 5 3 17" xfId="51190"/>
    <cellStyle name="표준 6 2 2 5 3 2" xfId="813"/>
    <cellStyle name="표준 6 2 2 5 3 2 10" xfId="28207"/>
    <cellStyle name="표준 6 2 2 5 3 2 11" xfId="32078"/>
    <cellStyle name="표준 6 2 2 5 3 2 12" xfId="35949"/>
    <cellStyle name="표준 6 2 2 5 3 2 13" xfId="40061"/>
    <cellStyle name="표준 6 2 2 5 3 2 14" xfId="43932"/>
    <cellStyle name="표준 6 2 2 5 3 2 15" xfId="47803"/>
    <cellStyle name="표준 6 2 2 5 3 2 16" xfId="51674"/>
    <cellStyle name="표준 6 2 2 5 3 2 2" xfId="1787"/>
    <cellStyle name="표준 6 2 2 5 3 2 2 10" xfId="33046"/>
    <cellStyle name="표준 6 2 2 5 3 2 2 11" xfId="36917"/>
    <cellStyle name="표준 6 2 2 5 3 2 2 12" xfId="41029"/>
    <cellStyle name="표준 6 2 2 5 3 2 2 13" xfId="44900"/>
    <cellStyle name="표준 6 2 2 5 3 2 2 14" xfId="48771"/>
    <cellStyle name="표준 6 2 2 5 3 2 2 15" xfId="52642"/>
    <cellStyle name="표준 6 2 2 5 3 2 2 2" xfId="3726"/>
    <cellStyle name="표준 6 2 2 5 3 2 2 2 10" xfId="38853"/>
    <cellStyle name="표준 6 2 2 5 3 2 2 2 11" xfId="42965"/>
    <cellStyle name="표준 6 2 2 5 3 2 2 2 12" xfId="46836"/>
    <cellStyle name="표준 6 2 2 5 3 2 2 2 13" xfId="50707"/>
    <cellStyle name="표준 6 2 2 5 3 2 2 2 14" xfId="54578"/>
    <cellStyle name="표준 6 2 2 5 3 2 2 2 2" xfId="7885"/>
    <cellStyle name="표준 6 2 2 5 3 2 2 2 3" xfId="11756"/>
    <cellStyle name="표준 6 2 2 5 3 2 2 2 4" xfId="15627"/>
    <cellStyle name="표준 6 2 2 5 3 2 2 2 5" xfId="19498"/>
    <cellStyle name="표준 6 2 2 5 3 2 2 2 6" xfId="23369"/>
    <cellStyle name="표준 6 2 2 5 3 2 2 2 7" xfId="27240"/>
    <cellStyle name="표준 6 2 2 5 3 2 2 2 8" xfId="31111"/>
    <cellStyle name="표준 6 2 2 5 3 2 2 2 9" xfId="34982"/>
    <cellStyle name="표준 6 2 2 5 3 2 2 3" xfId="5949"/>
    <cellStyle name="표준 6 2 2 5 3 2 2 4" xfId="9820"/>
    <cellStyle name="표준 6 2 2 5 3 2 2 5" xfId="13691"/>
    <cellStyle name="표준 6 2 2 5 3 2 2 6" xfId="17562"/>
    <cellStyle name="표준 6 2 2 5 3 2 2 7" xfId="21433"/>
    <cellStyle name="표준 6 2 2 5 3 2 2 8" xfId="25304"/>
    <cellStyle name="표준 6 2 2 5 3 2 2 9" xfId="29175"/>
    <cellStyle name="표준 6 2 2 5 3 2 3" xfId="2758"/>
    <cellStyle name="표준 6 2 2 5 3 2 3 10" xfId="37885"/>
    <cellStyle name="표준 6 2 2 5 3 2 3 11" xfId="41997"/>
    <cellStyle name="표준 6 2 2 5 3 2 3 12" xfId="45868"/>
    <cellStyle name="표준 6 2 2 5 3 2 3 13" xfId="49739"/>
    <cellStyle name="표준 6 2 2 5 3 2 3 14" xfId="53610"/>
    <cellStyle name="표준 6 2 2 5 3 2 3 2" xfId="6917"/>
    <cellStyle name="표준 6 2 2 5 3 2 3 3" xfId="10788"/>
    <cellStyle name="표준 6 2 2 5 3 2 3 4" xfId="14659"/>
    <cellStyle name="표준 6 2 2 5 3 2 3 5" xfId="18530"/>
    <cellStyle name="표준 6 2 2 5 3 2 3 6" xfId="22401"/>
    <cellStyle name="표준 6 2 2 5 3 2 3 7" xfId="26272"/>
    <cellStyle name="표준 6 2 2 5 3 2 3 8" xfId="30143"/>
    <cellStyle name="표준 6 2 2 5 3 2 3 9" xfId="34014"/>
    <cellStyle name="표준 6 2 2 5 3 2 4" xfId="4981"/>
    <cellStyle name="표준 6 2 2 5 3 2 5" xfId="8852"/>
    <cellStyle name="표준 6 2 2 5 3 2 6" xfId="12723"/>
    <cellStyle name="표준 6 2 2 5 3 2 7" xfId="16594"/>
    <cellStyle name="표준 6 2 2 5 3 2 8" xfId="20465"/>
    <cellStyle name="표준 6 2 2 5 3 2 9" xfId="24336"/>
    <cellStyle name="표준 6 2 2 5 3 3" xfId="1303"/>
    <cellStyle name="표준 6 2 2 5 3 3 10" xfId="32562"/>
    <cellStyle name="표준 6 2 2 5 3 3 11" xfId="36433"/>
    <cellStyle name="표준 6 2 2 5 3 3 12" xfId="40545"/>
    <cellStyle name="표준 6 2 2 5 3 3 13" xfId="44416"/>
    <cellStyle name="표준 6 2 2 5 3 3 14" xfId="48287"/>
    <cellStyle name="표준 6 2 2 5 3 3 15" xfId="52158"/>
    <cellStyle name="표준 6 2 2 5 3 3 2" xfId="3242"/>
    <cellStyle name="표준 6 2 2 5 3 3 2 10" xfId="38369"/>
    <cellStyle name="표준 6 2 2 5 3 3 2 11" xfId="42481"/>
    <cellStyle name="표준 6 2 2 5 3 3 2 12" xfId="46352"/>
    <cellStyle name="표준 6 2 2 5 3 3 2 13" xfId="50223"/>
    <cellStyle name="표준 6 2 2 5 3 3 2 14" xfId="54094"/>
    <cellStyle name="표준 6 2 2 5 3 3 2 2" xfId="7401"/>
    <cellStyle name="표준 6 2 2 5 3 3 2 3" xfId="11272"/>
    <cellStyle name="표준 6 2 2 5 3 3 2 4" xfId="15143"/>
    <cellStyle name="표준 6 2 2 5 3 3 2 5" xfId="19014"/>
    <cellStyle name="표준 6 2 2 5 3 3 2 6" xfId="22885"/>
    <cellStyle name="표준 6 2 2 5 3 3 2 7" xfId="26756"/>
    <cellStyle name="표준 6 2 2 5 3 3 2 8" xfId="30627"/>
    <cellStyle name="표준 6 2 2 5 3 3 2 9" xfId="34498"/>
    <cellStyle name="표준 6 2 2 5 3 3 3" xfId="5465"/>
    <cellStyle name="표준 6 2 2 5 3 3 4" xfId="9336"/>
    <cellStyle name="표준 6 2 2 5 3 3 5" xfId="13207"/>
    <cellStyle name="표준 6 2 2 5 3 3 6" xfId="17078"/>
    <cellStyle name="표준 6 2 2 5 3 3 7" xfId="20949"/>
    <cellStyle name="표준 6 2 2 5 3 3 8" xfId="24820"/>
    <cellStyle name="표준 6 2 2 5 3 3 9" xfId="28691"/>
    <cellStyle name="표준 6 2 2 5 3 4" xfId="2274"/>
    <cellStyle name="표준 6 2 2 5 3 4 10" xfId="37401"/>
    <cellStyle name="표준 6 2 2 5 3 4 11" xfId="41513"/>
    <cellStyle name="표준 6 2 2 5 3 4 12" xfId="45384"/>
    <cellStyle name="표준 6 2 2 5 3 4 13" xfId="49255"/>
    <cellStyle name="표준 6 2 2 5 3 4 14" xfId="53126"/>
    <cellStyle name="표준 6 2 2 5 3 4 2" xfId="6433"/>
    <cellStyle name="표준 6 2 2 5 3 4 3" xfId="10304"/>
    <cellStyle name="표준 6 2 2 5 3 4 4" xfId="14175"/>
    <cellStyle name="표준 6 2 2 5 3 4 5" xfId="18046"/>
    <cellStyle name="표준 6 2 2 5 3 4 6" xfId="21917"/>
    <cellStyle name="표준 6 2 2 5 3 4 7" xfId="25788"/>
    <cellStyle name="표준 6 2 2 5 3 4 8" xfId="29659"/>
    <cellStyle name="표준 6 2 2 5 3 4 9" xfId="33530"/>
    <cellStyle name="표준 6 2 2 5 3 5" xfId="4497"/>
    <cellStyle name="표준 6 2 2 5 3 6" xfId="8368"/>
    <cellStyle name="표준 6 2 2 5 3 7" xfId="12239"/>
    <cellStyle name="표준 6 2 2 5 3 8" xfId="16110"/>
    <cellStyle name="표준 6 2 2 5 3 9" xfId="19981"/>
    <cellStyle name="표준 6 2 2 5 4" xfId="571"/>
    <cellStyle name="표준 6 2 2 5 4 10" xfId="27965"/>
    <cellStyle name="표준 6 2 2 5 4 11" xfId="31836"/>
    <cellStyle name="표준 6 2 2 5 4 12" xfId="35707"/>
    <cellStyle name="표준 6 2 2 5 4 13" xfId="39819"/>
    <cellStyle name="표준 6 2 2 5 4 14" xfId="43690"/>
    <cellStyle name="표준 6 2 2 5 4 15" xfId="47561"/>
    <cellStyle name="표준 6 2 2 5 4 16" xfId="51432"/>
    <cellStyle name="표준 6 2 2 5 4 2" xfId="1545"/>
    <cellStyle name="표준 6 2 2 5 4 2 10" xfId="32804"/>
    <cellStyle name="표준 6 2 2 5 4 2 11" xfId="36675"/>
    <cellStyle name="표준 6 2 2 5 4 2 12" xfId="40787"/>
    <cellStyle name="표준 6 2 2 5 4 2 13" xfId="44658"/>
    <cellStyle name="표준 6 2 2 5 4 2 14" xfId="48529"/>
    <cellStyle name="표준 6 2 2 5 4 2 15" xfId="52400"/>
    <cellStyle name="표준 6 2 2 5 4 2 2" xfId="3484"/>
    <cellStyle name="표준 6 2 2 5 4 2 2 10" xfId="38611"/>
    <cellStyle name="표준 6 2 2 5 4 2 2 11" xfId="42723"/>
    <cellStyle name="표준 6 2 2 5 4 2 2 12" xfId="46594"/>
    <cellStyle name="표준 6 2 2 5 4 2 2 13" xfId="50465"/>
    <cellStyle name="표준 6 2 2 5 4 2 2 14" xfId="54336"/>
    <cellStyle name="표준 6 2 2 5 4 2 2 2" xfId="7643"/>
    <cellStyle name="표준 6 2 2 5 4 2 2 3" xfId="11514"/>
    <cellStyle name="표준 6 2 2 5 4 2 2 4" xfId="15385"/>
    <cellStyle name="표준 6 2 2 5 4 2 2 5" xfId="19256"/>
    <cellStyle name="표준 6 2 2 5 4 2 2 6" xfId="23127"/>
    <cellStyle name="표준 6 2 2 5 4 2 2 7" xfId="26998"/>
    <cellStyle name="표준 6 2 2 5 4 2 2 8" xfId="30869"/>
    <cellStyle name="표준 6 2 2 5 4 2 2 9" xfId="34740"/>
    <cellStyle name="표준 6 2 2 5 4 2 3" xfId="5707"/>
    <cellStyle name="표준 6 2 2 5 4 2 4" xfId="9578"/>
    <cellStyle name="표준 6 2 2 5 4 2 5" xfId="13449"/>
    <cellStyle name="표준 6 2 2 5 4 2 6" xfId="17320"/>
    <cellStyle name="표준 6 2 2 5 4 2 7" xfId="21191"/>
    <cellStyle name="표준 6 2 2 5 4 2 8" xfId="25062"/>
    <cellStyle name="표준 6 2 2 5 4 2 9" xfId="28933"/>
    <cellStyle name="표준 6 2 2 5 4 3" xfId="2516"/>
    <cellStyle name="표준 6 2 2 5 4 3 10" xfId="37643"/>
    <cellStyle name="표준 6 2 2 5 4 3 11" xfId="41755"/>
    <cellStyle name="표준 6 2 2 5 4 3 12" xfId="45626"/>
    <cellStyle name="표준 6 2 2 5 4 3 13" xfId="49497"/>
    <cellStyle name="표준 6 2 2 5 4 3 14" xfId="53368"/>
    <cellStyle name="표준 6 2 2 5 4 3 2" xfId="6675"/>
    <cellStyle name="표준 6 2 2 5 4 3 3" xfId="10546"/>
    <cellStyle name="표준 6 2 2 5 4 3 4" xfId="14417"/>
    <cellStyle name="표준 6 2 2 5 4 3 5" xfId="18288"/>
    <cellStyle name="표준 6 2 2 5 4 3 6" xfId="22159"/>
    <cellStyle name="표준 6 2 2 5 4 3 7" xfId="26030"/>
    <cellStyle name="표준 6 2 2 5 4 3 8" xfId="29901"/>
    <cellStyle name="표준 6 2 2 5 4 3 9" xfId="33772"/>
    <cellStyle name="표준 6 2 2 5 4 4" xfId="4739"/>
    <cellStyle name="표준 6 2 2 5 4 5" xfId="8610"/>
    <cellStyle name="표준 6 2 2 5 4 6" xfId="12481"/>
    <cellStyle name="표준 6 2 2 5 4 7" xfId="16352"/>
    <cellStyle name="표준 6 2 2 5 4 8" xfId="20223"/>
    <cellStyle name="표준 6 2 2 5 4 9" xfId="24094"/>
    <cellStyle name="표준 6 2 2 5 5" xfId="1061"/>
    <cellStyle name="표준 6 2 2 5 5 10" xfId="32320"/>
    <cellStyle name="표준 6 2 2 5 5 11" xfId="36191"/>
    <cellStyle name="표준 6 2 2 5 5 12" xfId="40303"/>
    <cellStyle name="표준 6 2 2 5 5 13" xfId="44174"/>
    <cellStyle name="표준 6 2 2 5 5 14" xfId="48045"/>
    <cellStyle name="표준 6 2 2 5 5 15" xfId="51916"/>
    <cellStyle name="표준 6 2 2 5 5 2" xfId="3000"/>
    <cellStyle name="표준 6 2 2 5 5 2 10" xfId="38127"/>
    <cellStyle name="표준 6 2 2 5 5 2 11" xfId="42239"/>
    <cellStyle name="표준 6 2 2 5 5 2 12" xfId="46110"/>
    <cellStyle name="표준 6 2 2 5 5 2 13" xfId="49981"/>
    <cellStyle name="표준 6 2 2 5 5 2 14" xfId="53852"/>
    <cellStyle name="표준 6 2 2 5 5 2 2" xfId="7159"/>
    <cellStyle name="표준 6 2 2 5 5 2 3" xfId="11030"/>
    <cellStyle name="표준 6 2 2 5 5 2 4" xfId="14901"/>
    <cellStyle name="표준 6 2 2 5 5 2 5" xfId="18772"/>
    <cellStyle name="표준 6 2 2 5 5 2 6" xfId="22643"/>
    <cellStyle name="표준 6 2 2 5 5 2 7" xfId="26514"/>
    <cellStyle name="표준 6 2 2 5 5 2 8" xfId="30385"/>
    <cellStyle name="표준 6 2 2 5 5 2 9" xfId="34256"/>
    <cellStyle name="표준 6 2 2 5 5 3" xfId="5223"/>
    <cellStyle name="표준 6 2 2 5 5 4" xfId="9094"/>
    <cellStyle name="표준 6 2 2 5 5 5" xfId="12965"/>
    <cellStyle name="표준 6 2 2 5 5 6" xfId="16836"/>
    <cellStyle name="표준 6 2 2 5 5 7" xfId="20707"/>
    <cellStyle name="표준 6 2 2 5 5 8" xfId="24578"/>
    <cellStyle name="표준 6 2 2 5 5 9" xfId="28449"/>
    <cellStyle name="표준 6 2 2 5 6" xfId="2032"/>
    <cellStyle name="표준 6 2 2 5 6 10" xfId="37159"/>
    <cellStyle name="표준 6 2 2 5 6 11" xfId="41271"/>
    <cellStyle name="표준 6 2 2 5 6 12" xfId="45142"/>
    <cellStyle name="표준 6 2 2 5 6 13" xfId="49013"/>
    <cellStyle name="표준 6 2 2 5 6 14" xfId="52884"/>
    <cellStyle name="표준 6 2 2 5 6 2" xfId="6191"/>
    <cellStyle name="표준 6 2 2 5 6 3" xfId="10062"/>
    <cellStyle name="표준 6 2 2 5 6 4" xfId="13933"/>
    <cellStyle name="표준 6 2 2 5 6 5" xfId="17804"/>
    <cellStyle name="표준 6 2 2 5 6 6" xfId="21675"/>
    <cellStyle name="표준 6 2 2 5 6 7" xfId="25546"/>
    <cellStyle name="표준 6 2 2 5 6 8" xfId="29417"/>
    <cellStyle name="표준 6 2 2 5 6 9" xfId="33288"/>
    <cellStyle name="표준 6 2 2 5 7" xfId="4255"/>
    <cellStyle name="표준 6 2 2 5 8" xfId="8126"/>
    <cellStyle name="표준 6 2 2 5 9" xfId="11997"/>
    <cellStyle name="표준 6 2 2 6" xfId="131"/>
    <cellStyle name="표준 6 2 2 6 10" xfId="19789"/>
    <cellStyle name="표준 6 2 2 6 11" xfId="23660"/>
    <cellStyle name="표준 6 2 2 6 12" xfId="27531"/>
    <cellStyle name="표준 6 2 2 6 13" xfId="31402"/>
    <cellStyle name="표준 6 2 2 6 14" xfId="35273"/>
    <cellStyle name="표준 6 2 2 6 15" xfId="39144"/>
    <cellStyle name="표준 6 2 2 6 16" xfId="39385"/>
    <cellStyle name="표준 6 2 2 6 17" xfId="43256"/>
    <cellStyle name="표준 6 2 2 6 18" xfId="47127"/>
    <cellStyle name="표준 6 2 2 6 19" xfId="50998"/>
    <cellStyle name="표준 6 2 2 6 2" xfId="376"/>
    <cellStyle name="표준 6 2 2 6 2 10" xfId="23902"/>
    <cellStyle name="표준 6 2 2 6 2 11" xfId="27773"/>
    <cellStyle name="표준 6 2 2 6 2 12" xfId="31644"/>
    <cellStyle name="표준 6 2 2 6 2 13" xfId="35515"/>
    <cellStyle name="표준 6 2 2 6 2 14" xfId="39627"/>
    <cellStyle name="표준 6 2 2 6 2 15" xfId="43498"/>
    <cellStyle name="표준 6 2 2 6 2 16" xfId="47369"/>
    <cellStyle name="표준 6 2 2 6 2 17" xfId="51240"/>
    <cellStyle name="표준 6 2 2 6 2 2" xfId="863"/>
    <cellStyle name="표준 6 2 2 6 2 2 10" xfId="28257"/>
    <cellStyle name="표준 6 2 2 6 2 2 11" xfId="32128"/>
    <cellStyle name="표준 6 2 2 6 2 2 12" xfId="35999"/>
    <cellStyle name="표준 6 2 2 6 2 2 13" xfId="40111"/>
    <cellStyle name="표준 6 2 2 6 2 2 14" xfId="43982"/>
    <cellStyle name="표준 6 2 2 6 2 2 15" xfId="47853"/>
    <cellStyle name="표준 6 2 2 6 2 2 16" xfId="51724"/>
    <cellStyle name="표준 6 2 2 6 2 2 2" xfId="1837"/>
    <cellStyle name="표준 6 2 2 6 2 2 2 10" xfId="33096"/>
    <cellStyle name="표준 6 2 2 6 2 2 2 11" xfId="36967"/>
    <cellStyle name="표준 6 2 2 6 2 2 2 12" xfId="41079"/>
    <cellStyle name="표준 6 2 2 6 2 2 2 13" xfId="44950"/>
    <cellStyle name="표준 6 2 2 6 2 2 2 14" xfId="48821"/>
    <cellStyle name="표준 6 2 2 6 2 2 2 15" xfId="52692"/>
    <cellStyle name="표준 6 2 2 6 2 2 2 2" xfId="3776"/>
    <cellStyle name="표준 6 2 2 6 2 2 2 2 10" xfId="38903"/>
    <cellStyle name="표준 6 2 2 6 2 2 2 2 11" xfId="43015"/>
    <cellStyle name="표준 6 2 2 6 2 2 2 2 12" xfId="46886"/>
    <cellStyle name="표준 6 2 2 6 2 2 2 2 13" xfId="50757"/>
    <cellStyle name="표준 6 2 2 6 2 2 2 2 14" xfId="54628"/>
    <cellStyle name="표준 6 2 2 6 2 2 2 2 2" xfId="7935"/>
    <cellStyle name="표준 6 2 2 6 2 2 2 2 3" xfId="11806"/>
    <cellStyle name="표준 6 2 2 6 2 2 2 2 4" xfId="15677"/>
    <cellStyle name="표준 6 2 2 6 2 2 2 2 5" xfId="19548"/>
    <cellStyle name="표준 6 2 2 6 2 2 2 2 6" xfId="23419"/>
    <cellStyle name="표준 6 2 2 6 2 2 2 2 7" xfId="27290"/>
    <cellStyle name="표준 6 2 2 6 2 2 2 2 8" xfId="31161"/>
    <cellStyle name="표준 6 2 2 6 2 2 2 2 9" xfId="35032"/>
    <cellStyle name="표준 6 2 2 6 2 2 2 3" xfId="5999"/>
    <cellStyle name="표준 6 2 2 6 2 2 2 4" xfId="9870"/>
    <cellStyle name="표준 6 2 2 6 2 2 2 5" xfId="13741"/>
    <cellStyle name="표준 6 2 2 6 2 2 2 6" xfId="17612"/>
    <cellStyle name="표준 6 2 2 6 2 2 2 7" xfId="21483"/>
    <cellStyle name="표준 6 2 2 6 2 2 2 8" xfId="25354"/>
    <cellStyle name="표준 6 2 2 6 2 2 2 9" xfId="29225"/>
    <cellStyle name="표준 6 2 2 6 2 2 3" xfId="2808"/>
    <cellStyle name="표준 6 2 2 6 2 2 3 10" xfId="37935"/>
    <cellStyle name="표준 6 2 2 6 2 2 3 11" xfId="42047"/>
    <cellStyle name="표준 6 2 2 6 2 2 3 12" xfId="45918"/>
    <cellStyle name="표준 6 2 2 6 2 2 3 13" xfId="49789"/>
    <cellStyle name="표준 6 2 2 6 2 2 3 14" xfId="53660"/>
    <cellStyle name="표준 6 2 2 6 2 2 3 2" xfId="6967"/>
    <cellStyle name="표준 6 2 2 6 2 2 3 3" xfId="10838"/>
    <cellStyle name="표준 6 2 2 6 2 2 3 4" xfId="14709"/>
    <cellStyle name="표준 6 2 2 6 2 2 3 5" xfId="18580"/>
    <cellStyle name="표준 6 2 2 6 2 2 3 6" xfId="22451"/>
    <cellStyle name="표준 6 2 2 6 2 2 3 7" xfId="26322"/>
    <cellStyle name="표준 6 2 2 6 2 2 3 8" xfId="30193"/>
    <cellStyle name="표준 6 2 2 6 2 2 3 9" xfId="34064"/>
    <cellStyle name="표준 6 2 2 6 2 2 4" xfId="5031"/>
    <cellStyle name="표준 6 2 2 6 2 2 5" xfId="8902"/>
    <cellStyle name="표준 6 2 2 6 2 2 6" xfId="12773"/>
    <cellStyle name="표준 6 2 2 6 2 2 7" xfId="16644"/>
    <cellStyle name="표준 6 2 2 6 2 2 8" xfId="20515"/>
    <cellStyle name="표준 6 2 2 6 2 2 9" xfId="24386"/>
    <cellStyle name="표준 6 2 2 6 2 3" xfId="1353"/>
    <cellStyle name="표준 6 2 2 6 2 3 10" xfId="32612"/>
    <cellStyle name="표준 6 2 2 6 2 3 11" xfId="36483"/>
    <cellStyle name="표준 6 2 2 6 2 3 12" xfId="40595"/>
    <cellStyle name="표준 6 2 2 6 2 3 13" xfId="44466"/>
    <cellStyle name="표준 6 2 2 6 2 3 14" xfId="48337"/>
    <cellStyle name="표준 6 2 2 6 2 3 15" xfId="52208"/>
    <cellStyle name="표준 6 2 2 6 2 3 2" xfId="3292"/>
    <cellStyle name="표준 6 2 2 6 2 3 2 10" xfId="38419"/>
    <cellStyle name="표준 6 2 2 6 2 3 2 11" xfId="42531"/>
    <cellStyle name="표준 6 2 2 6 2 3 2 12" xfId="46402"/>
    <cellStyle name="표준 6 2 2 6 2 3 2 13" xfId="50273"/>
    <cellStyle name="표준 6 2 2 6 2 3 2 14" xfId="54144"/>
    <cellStyle name="표준 6 2 2 6 2 3 2 2" xfId="7451"/>
    <cellStyle name="표준 6 2 2 6 2 3 2 3" xfId="11322"/>
    <cellStyle name="표준 6 2 2 6 2 3 2 4" xfId="15193"/>
    <cellStyle name="표준 6 2 2 6 2 3 2 5" xfId="19064"/>
    <cellStyle name="표준 6 2 2 6 2 3 2 6" xfId="22935"/>
    <cellStyle name="표준 6 2 2 6 2 3 2 7" xfId="26806"/>
    <cellStyle name="표준 6 2 2 6 2 3 2 8" xfId="30677"/>
    <cellStyle name="표준 6 2 2 6 2 3 2 9" xfId="34548"/>
    <cellStyle name="표준 6 2 2 6 2 3 3" xfId="5515"/>
    <cellStyle name="표준 6 2 2 6 2 3 4" xfId="9386"/>
    <cellStyle name="표준 6 2 2 6 2 3 5" xfId="13257"/>
    <cellStyle name="표준 6 2 2 6 2 3 6" xfId="17128"/>
    <cellStyle name="표준 6 2 2 6 2 3 7" xfId="20999"/>
    <cellStyle name="표준 6 2 2 6 2 3 8" xfId="24870"/>
    <cellStyle name="표준 6 2 2 6 2 3 9" xfId="28741"/>
    <cellStyle name="표준 6 2 2 6 2 4" xfId="2324"/>
    <cellStyle name="표준 6 2 2 6 2 4 10" xfId="37451"/>
    <cellStyle name="표준 6 2 2 6 2 4 11" xfId="41563"/>
    <cellStyle name="표준 6 2 2 6 2 4 12" xfId="45434"/>
    <cellStyle name="표준 6 2 2 6 2 4 13" xfId="49305"/>
    <cellStyle name="표준 6 2 2 6 2 4 14" xfId="53176"/>
    <cellStyle name="표준 6 2 2 6 2 4 2" xfId="6483"/>
    <cellStyle name="표준 6 2 2 6 2 4 3" xfId="10354"/>
    <cellStyle name="표준 6 2 2 6 2 4 4" xfId="14225"/>
    <cellStyle name="표준 6 2 2 6 2 4 5" xfId="18096"/>
    <cellStyle name="표준 6 2 2 6 2 4 6" xfId="21967"/>
    <cellStyle name="표준 6 2 2 6 2 4 7" xfId="25838"/>
    <cellStyle name="표준 6 2 2 6 2 4 8" xfId="29709"/>
    <cellStyle name="표준 6 2 2 6 2 4 9" xfId="33580"/>
    <cellStyle name="표준 6 2 2 6 2 5" xfId="4547"/>
    <cellStyle name="표준 6 2 2 6 2 6" xfId="8418"/>
    <cellStyle name="표준 6 2 2 6 2 7" xfId="12289"/>
    <cellStyle name="표준 6 2 2 6 2 8" xfId="16160"/>
    <cellStyle name="표준 6 2 2 6 2 9" xfId="20031"/>
    <cellStyle name="표준 6 2 2 6 3" xfId="621"/>
    <cellStyle name="표준 6 2 2 6 3 10" xfId="28015"/>
    <cellStyle name="표준 6 2 2 6 3 11" xfId="31886"/>
    <cellStyle name="표준 6 2 2 6 3 12" xfId="35757"/>
    <cellStyle name="표준 6 2 2 6 3 13" xfId="39869"/>
    <cellStyle name="표준 6 2 2 6 3 14" xfId="43740"/>
    <cellStyle name="표준 6 2 2 6 3 15" xfId="47611"/>
    <cellStyle name="표준 6 2 2 6 3 16" xfId="51482"/>
    <cellStyle name="표준 6 2 2 6 3 2" xfId="1595"/>
    <cellStyle name="표준 6 2 2 6 3 2 10" xfId="32854"/>
    <cellStyle name="표준 6 2 2 6 3 2 11" xfId="36725"/>
    <cellStyle name="표준 6 2 2 6 3 2 12" xfId="40837"/>
    <cellStyle name="표준 6 2 2 6 3 2 13" xfId="44708"/>
    <cellStyle name="표준 6 2 2 6 3 2 14" xfId="48579"/>
    <cellStyle name="표준 6 2 2 6 3 2 15" xfId="52450"/>
    <cellStyle name="표준 6 2 2 6 3 2 2" xfId="3534"/>
    <cellStyle name="표준 6 2 2 6 3 2 2 10" xfId="38661"/>
    <cellStyle name="표준 6 2 2 6 3 2 2 11" xfId="42773"/>
    <cellStyle name="표준 6 2 2 6 3 2 2 12" xfId="46644"/>
    <cellStyle name="표준 6 2 2 6 3 2 2 13" xfId="50515"/>
    <cellStyle name="표준 6 2 2 6 3 2 2 14" xfId="54386"/>
    <cellStyle name="표준 6 2 2 6 3 2 2 2" xfId="7693"/>
    <cellStyle name="표준 6 2 2 6 3 2 2 3" xfId="11564"/>
    <cellStyle name="표준 6 2 2 6 3 2 2 4" xfId="15435"/>
    <cellStyle name="표준 6 2 2 6 3 2 2 5" xfId="19306"/>
    <cellStyle name="표준 6 2 2 6 3 2 2 6" xfId="23177"/>
    <cellStyle name="표준 6 2 2 6 3 2 2 7" xfId="27048"/>
    <cellStyle name="표준 6 2 2 6 3 2 2 8" xfId="30919"/>
    <cellStyle name="표준 6 2 2 6 3 2 2 9" xfId="34790"/>
    <cellStyle name="표준 6 2 2 6 3 2 3" xfId="5757"/>
    <cellStyle name="표준 6 2 2 6 3 2 4" xfId="9628"/>
    <cellStyle name="표준 6 2 2 6 3 2 5" xfId="13499"/>
    <cellStyle name="표준 6 2 2 6 3 2 6" xfId="17370"/>
    <cellStyle name="표준 6 2 2 6 3 2 7" xfId="21241"/>
    <cellStyle name="표준 6 2 2 6 3 2 8" xfId="25112"/>
    <cellStyle name="표준 6 2 2 6 3 2 9" xfId="28983"/>
    <cellStyle name="표준 6 2 2 6 3 3" xfId="2566"/>
    <cellStyle name="표준 6 2 2 6 3 3 10" xfId="37693"/>
    <cellStyle name="표준 6 2 2 6 3 3 11" xfId="41805"/>
    <cellStyle name="표준 6 2 2 6 3 3 12" xfId="45676"/>
    <cellStyle name="표준 6 2 2 6 3 3 13" xfId="49547"/>
    <cellStyle name="표준 6 2 2 6 3 3 14" xfId="53418"/>
    <cellStyle name="표준 6 2 2 6 3 3 2" xfId="6725"/>
    <cellStyle name="표준 6 2 2 6 3 3 3" xfId="10596"/>
    <cellStyle name="표준 6 2 2 6 3 3 4" xfId="14467"/>
    <cellStyle name="표준 6 2 2 6 3 3 5" xfId="18338"/>
    <cellStyle name="표준 6 2 2 6 3 3 6" xfId="22209"/>
    <cellStyle name="표준 6 2 2 6 3 3 7" xfId="26080"/>
    <cellStyle name="표준 6 2 2 6 3 3 8" xfId="29951"/>
    <cellStyle name="표준 6 2 2 6 3 3 9" xfId="33822"/>
    <cellStyle name="표준 6 2 2 6 3 4" xfId="4789"/>
    <cellStyle name="표준 6 2 2 6 3 5" xfId="8660"/>
    <cellStyle name="표준 6 2 2 6 3 6" xfId="12531"/>
    <cellStyle name="표준 6 2 2 6 3 7" xfId="16402"/>
    <cellStyle name="표준 6 2 2 6 3 8" xfId="20273"/>
    <cellStyle name="표준 6 2 2 6 3 9" xfId="24144"/>
    <cellStyle name="표준 6 2 2 6 4" xfId="1111"/>
    <cellStyle name="표준 6 2 2 6 4 10" xfId="32370"/>
    <cellStyle name="표준 6 2 2 6 4 11" xfId="36241"/>
    <cellStyle name="표준 6 2 2 6 4 12" xfId="40353"/>
    <cellStyle name="표준 6 2 2 6 4 13" xfId="44224"/>
    <cellStyle name="표준 6 2 2 6 4 14" xfId="48095"/>
    <cellStyle name="표준 6 2 2 6 4 15" xfId="51966"/>
    <cellStyle name="표준 6 2 2 6 4 2" xfId="3050"/>
    <cellStyle name="표준 6 2 2 6 4 2 10" xfId="38177"/>
    <cellStyle name="표준 6 2 2 6 4 2 11" xfId="42289"/>
    <cellStyle name="표준 6 2 2 6 4 2 12" xfId="46160"/>
    <cellStyle name="표준 6 2 2 6 4 2 13" xfId="50031"/>
    <cellStyle name="표준 6 2 2 6 4 2 14" xfId="53902"/>
    <cellStyle name="표준 6 2 2 6 4 2 2" xfId="7209"/>
    <cellStyle name="표준 6 2 2 6 4 2 3" xfId="11080"/>
    <cellStyle name="표준 6 2 2 6 4 2 4" xfId="14951"/>
    <cellStyle name="표준 6 2 2 6 4 2 5" xfId="18822"/>
    <cellStyle name="표준 6 2 2 6 4 2 6" xfId="22693"/>
    <cellStyle name="표준 6 2 2 6 4 2 7" xfId="26564"/>
    <cellStyle name="표준 6 2 2 6 4 2 8" xfId="30435"/>
    <cellStyle name="표준 6 2 2 6 4 2 9" xfId="34306"/>
    <cellStyle name="표준 6 2 2 6 4 3" xfId="5273"/>
    <cellStyle name="표준 6 2 2 6 4 4" xfId="9144"/>
    <cellStyle name="표준 6 2 2 6 4 5" xfId="13015"/>
    <cellStyle name="표준 6 2 2 6 4 6" xfId="16886"/>
    <cellStyle name="표준 6 2 2 6 4 7" xfId="20757"/>
    <cellStyle name="표준 6 2 2 6 4 8" xfId="24628"/>
    <cellStyle name="표준 6 2 2 6 4 9" xfId="28499"/>
    <cellStyle name="표준 6 2 2 6 5" xfId="2082"/>
    <cellStyle name="표준 6 2 2 6 5 10" xfId="37209"/>
    <cellStyle name="표준 6 2 2 6 5 11" xfId="41321"/>
    <cellStyle name="표준 6 2 2 6 5 12" xfId="45192"/>
    <cellStyle name="표준 6 2 2 6 5 13" xfId="49063"/>
    <cellStyle name="표준 6 2 2 6 5 14" xfId="52934"/>
    <cellStyle name="표준 6 2 2 6 5 2" xfId="6241"/>
    <cellStyle name="표준 6 2 2 6 5 3" xfId="10112"/>
    <cellStyle name="표준 6 2 2 6 5 4" xfId="13983"/>
    <cellStyle name="표준 6 2 2 6 5 5" xfId="17854"/>
    <cellStyle name="표준 6 2 2 6 5 6" xfId="21725"/>
    <cellStyle name="표준 6 2 2 6 5 7" xfId="25596"/>
    <cellStyle name="표준 6 2 2 6 5 8" xfId="29467"/>
    <cellStyle name="표준 6 2 2 6 5 9" xfId="33338"/>
    <cellStyle name="표준 6 2 2 6 6" xfId="4305"/>
    <cellStyle name="표준 6 2 2 6 7" xfId="8176"/>
    <cellStyle name="표준 6 2 2 6 8" xfId="12047"/>
    <cellStyle name="표준 6 2 2 6 9" xfId="15918"/>
    <cellStyle name="표준 6 2 2 7" xfId="229"/>
    <cellStyle name="표준 6 2 2 7 10" xfId="19887"/>
    <cellStyle name="표준 6 2 2 7 11" xfId="23758"/>
    <cellStyle name="표준 6 2 2 7 12" xfId="27629"/>
    <cellStyle name="표준 6 2 2 7 13" xfId="31500"/>
    <cellStyle name="표준 6 2 2 7 14" xfId="35371"/>
    <cellStyle name="표준 6 2 2 7 15" xfId="39242"/>
    <cellStyle name="표준 6 2 2 7 16" xfId="39483"/>
    <cellStyle name="표준 6 2 2 7 17" xfId="43354"/>
    <cellStyle name="표준 6 2 2 7 18" xfId="47225"/>
    <cellStyle name="표준 6 2 2 7 19" xfId="51096"/>
    <cellStyle name="표준 6 2 2 7 2" xfId="474"/>
    <cellStyle name="표준 6 2 2 7 2 10" xfId="24000"/>
    <cellStyle name="표준 6 2 2 7 2 11" xfId="27871"/>
    <cellStyle name="표준 6 2 2 7 2 12" xfId="31742"/>
    <cellStyle name="표준 6 2 2 7 2 13" xfId="35613"/>
    <cellStyle name="표준 6 2 2 7 2 14" xfId="39725"/>
    <cellStyle name="표준 6 2 2 7 2 15" xfId="43596"/>
    <cellStyle name="표준 6 2 2 7 2 16" xfId="47467"/>
    <cellStyle name="표준 6 2 2 7 2 17" xfId="51338"/>
    <cellStyle name="표준 6 2 2 7 2 2" xfId="961"/>
    <cellStyle name="표준 6 2 2 7 2 2 10" xfId="28355"/>
    <cellStyle name="표준 6 2 2 7 2 2 11" xfId="32226"/>
    <cellStyle name="표준 6 2 2 7 2 2 12" xfId="36097"/>
    <cellStyle name="표준 6 2 2 7 2 2 13" xfId="40209"/>
    <cellStyle name="표준 6 2 2 7 2 2 14" xfId="44080"/>
    <cellStyle name="표준 6 2 2 7 2 2 15" xfId="47951"/>
    <cellStyle name="표준 6 2 2 7 2 2 16" xfId="51822"/>
    <cellStyle name="표준 6 2 2 7 2 2 2" xfId="1935"/>
    <cellStyle name="표준 6 2 2 7 2 2 2 10" xfId="33194"/>
    <cellStyle name="표준 6 2 2 7 2 2 2 11" xfId="37065"/>
    <cellStyle name="표준 6 2 2 7 2 2 2 12" xfId="41177"/>
    <cellStyle name="표준 6 2 2 7 2 2 2 13" xfId="45048"/>
    <cellStyle name="표준 6 2 2 7 2 2 2 14" xfId="48919"/>
    <cellStyle name="표준 6 2 2 7 2 2 2 15" xfId="52790"/>
    <cellStyle name="표준 6 2 2 7 2 2 2 2" xfId="3874"/>
    <cellStyle name="표준 6 2 2 7 2 2 2 2 10" xfId="39001"/>
    <cellStyle name="표준 6 2 2 7 2 2 2 2 11" xfId="43113"/>
    <cellStyle name="표준 6 2 2 7 2 2 2 2 12" xfId="46984"/>
    <cellStyle name="표준 6 2 2 7 2 2 2 2 13" xfId="50855"/>
    <cellStyle name="표준 6 2 2 7 2 2 2 2 14" xfId="54726"/>
    <cellStyle name="표준 6 2 2 7 2 2 2 2 2" xfId="8033"/>
    <cellStyle name="표준 6 2 2 7 2 2 2 2 3" xfId="11904"/>
    <cellStyle name="표준 6 2 2 7 2 2 2 2 4" xfId="15775"/>
    <cellStyle name="표준 6 2 2 7 2 2 2 2 5" xfId="19646"/>
    <cellStyle name="표준 6 2 2 7 2 2 2 2 6" xfId="23517"/>
    <cellStyle name="표준 6 2 2 7 2 2 2 2 7" xfId="27388"/>
    <cellStyle name="표준 6 2 2 7 2 2 2 2 8" xfId="31259"/>
    <cellStyle name="표준 6 2 2 7 2 2 2 2 9" xfId="35130"/>
    <cellStyle name="표준 6 2 2 7 2 2 2 3" xfId="6097"/>
    <cellStyle name="표준 6 2 2 7 2 2 2 4" xfId="9968"/>
    <cellStyle name="표준 6 2 2 7 2 2 2 5" xfId="13839"/>
    <cellStyle name="표준 6 2 2 7 2 2 2 6" xfId="17710"/>
    <cellStyle name="표준 6 2 2 7 2 2 2 7" xfId="21581"/>
    <cellStyle name="표준 6 2 2 7 2 2 2 8" xfId="25452"/>
    <cellStyle name="표준 6 2 2 7 2 2 2 9" xfId="29323"/>
    <cellStyle name="표준 6 2 2 7 2 2 3" xfId="2906"/>
    <cellStyle name="표준 6 2 2 7 2 2 3 10" xfId="38033"/>
    <cellStyle name="표준 6 2 2 7 2 2 3 11" xfId="42145"/>
    <cellStyle name="표준 6 2 2 7 2 2 3 12" xfId="46016"/>
    <cellStyle name="표준 6 2 2 7 2 2 3 13" xfId="49887"/>
    <cellStyle name="표준 6 2 2 7 2 2 3 14" xfId="53758"/>
    <cellStyle name="표준 6 2 2 7 2 2 3 2" xfId="7065"/>
    <cellStyle name="표준 6 2 2 7 2 2 3 3" xfId="10936"/>
    <cellStyle name="표준 6 2 2 7 2 2 3 4" xfId="14807"/>
    <cellStyle name="표준 6 2 2 7 2 2 3 5" xfId="18678"/>
    <cellStyle name="표준 6 2 2 7 2 2 3 6" xfId="22549"/>
    <cellStyle name="표준 6 2 2 7 2 2 3 7" xfId="26420"/>
    <cellStyle name="표준 6 2 2 7 2 2 3 8" xfId="30291"/>
    <cellStyle name="표준 6 2 2 7 2 2 3 9" xfId="34162"/>
    <cellStyle name="표준 6 2 2 7 2 2 4" xfId="5129"/>
    <cellStyle name="표준 6 2 2 7 2 2 5" xfId="9000"/>
    <cellStyle name="표준 6 2 2 7 2 2 6" xfId="12871"/>
    <cellStyle name="표준 6 2 2 7 2 2 7" xfId="16742"/>
    <cellStyle name="표준 6 2 2 7 2 2 8" xfId="20613"/>
    <cellStyle name="표준 6 2 2 7 2 2 9" xfId="24484"/>
    <cellStyle name="표준 6 2 2 7 2 3" xfId="1451"/>
    <cellStyle name="표준 6 2 2 7 2 3 10" xfId="32710"/>
    <cellStyle name="표준 6 2 2 7 2 3 11" xfId="36581"/>
    <cellStyle name="표준 6 2 2 7 2 3 12" xfId="40693"/>
    <cellStyle name="표준 6 2 2 7 2 3 13" xfId="44564"/>
    <cellStyle name="표준 6 2 2 7 2 3 14" xfId="48435"/>
    <cellStyle name="표준 6 2 2 7 2 3 15" xfId="52306"/>
    <cellStyle name="표준 6 2 2 7 2 3 2" xfId="3390"/>
    <cellStyle name="표준 6 2 2 7 2 3 2 10" xfId="38517"/>
    <cellStyle name="표준 6 2 2 7 2 3 2 11" xfId="42629"/>
    <cellStyle name="표준 6 2 2 7 2 3 2 12" xfId="46500"/>
    <cellStyle name="표준 6 2 2 7 2 3 2 13" xfId="50371"/>
    <cellStyle name="표준 6 2 2 7 2 3 2 14" xfId="54242"/>
    <cellStyle name="표준 6 2 2 7 2 3 2 2" xfId="7549"/>
    <cellStyle name="표준 6 2 2 7 2 3 2 3" xfId="11420"/>
    <cellStyle name="표준 6 2 2 7 2 3 2 4" xfId="15291"/>
    <cellStyle name="표준 6 2 2 7 2 3 2 5" xfId="19162"/>
    <cellStyle name="표준 6 2 2 7 2 3 2 6" xfId="23033"/>
    <cellStyle name="표준 6 2 2 7 2 3 2 7" xfId="26904"/>
    <cellStyle name="표준 6 2 2 7 2 3 2 8" xfId="30775"/>
    <cellStyle name="표준 6 2 2 7 2 3 2 9" xfId="34646"/>
    <cellStyle name="표준 6 2 2 7 2 3 3" xfId="5613"/>
    <cellStyle name="표준 6 2 2 7 2 3 4" xfId="9484"/>
    <cellStyle name="표준 6 2 2 7 2 3 5" xfId="13355"/>
    <cellStyle name="표준 6 2 2 7 2 3 6" xfId="17226"/>
    <cellStyle name="표준 6 2 2 7 2 3 7" xfId="21097"/>
    <cellStyle name="표준 6 2 2 7 2 3 8" xfId="24968"/>
    <cellStyle name="표준 6 2 2 7 2 3 9" xfId="28839"/>
    <cellStyle name="표준 6 2 2 7 2 4" xfId="2422"/>
    <cellStyle name="표준 6 2 2 7 2 4 10" xfId="37549"/>
    <cellStyle name="표준 6 2 2 7 2 4 11" xfId="41661"/>
    <cellStyle name="표준 6 2 2 7 2 4 12" xfId="45532"/>
    <cellStyle name="표준 6 2 2 7 2 4 13" xfId="49403"/>
    <cellStyle name="표준 6 2 2 7 2 4 14" xfId="53274"/>
    <cellStyle name="표준 6 2 2 7 2 4 2" xfId="6581"/>
    <cellStyle name="표준 6 2 2 7 2 4 3" xfId="10452"/>
    <cellStyle name="표준 6 2 2 7 2 4 4" xfId="14323"/>
    <cellStyle name="표준 6 2 2 7 2 4 5" xfId="18194"/>
    <cellStyle name="표준 6 2 2 7 2 4 6" xfId="22065"/>
    <cellStyle name="표준 6 2 2 7 2 4 7" xfId="25936"/>
    <cellStyle name="표준 6 2 2 7 2 4 8" xfId="29807"/>
    <cellStyle name="표준 6 2 2 7 2 4 9" xfId="33678"/>
    <cellStyle name="표준 6 2 2 7 2 5" xfId="4645"/>
    <cellStyle name="표준 6 2 2 7 2 6" xfId="8516"/>
    <cellStyle name="표준 6 2 2 7 2 7" xfId="12387"/>
    <cellStyle name="표준 6 2 2 7 2 8" xfId="16258"/>
    <cellStyle name="표준 6 2 2 7 2 9" xfId="20129"/>
    <cellStyle name="표준 6 2 2 7 3" xfId="719"/>
    <cellStyle name="표준 6 2 2 7 3 10" xfId="28113"/>
    <cellStyle name="표준 6 2 2 7 3 11" xfId="31984"/>
    <cellStyle name="표준 6 2 2 7 3 12" xfId="35855"/>
    <cellStyle name="표준 6 2 2 7 3 13" xfId="39967"/>
    <cellStyle name="표준 6 2 2 7 3 14" xfId="43838"/>
    <cellStyle name="표준 6 2 2 7 3 15" xfId="47709"/>
    <cellStyle name="표준 6 2 2 7 3 16" xfId="51580"/>
    <cellStyle name="표준 6 2 2 7 3 2" xfId="1693"/>
    <cellStyle name="표준 6 2 2 7 3 2 10" xfId="32952"/>
    <cellStyle name="표준 6 2 2 7 3 2 11" xfId="36823"/>
    <cellStyle name="표준 6 2 2 7 3 2 12" xfId="40935"/>
    <cellStyle name="표준 6 2 2 7 3 2 13" xfId="44806"/>
    <cellStyle name="표준 6 2 2 7 3 2 14" xfId="48677"/>
    <cellStyle name="표준 6 2 2 7 3 2 15" xfId="52548"/>
    <cellStyle name="표준 6 2 2 7 3 2 2" xfId="3632"/>
    <cellStyle name="표준 6 2 2 7 3 2 2 10" xfId="38759"/>
    <cellStyle name="표준 6 2 2 7 3 2 2 11" xfId="42871"/>
    <cellStyle name="표준 6 2 2 7 3 2 2 12" xfId="46742"/>
    <cellStyle name="표준 6 2 2 7 3 2 2 13" xfId="50613"/>
    <cellStyle name="표준 6 2 2 7 3 2 2 14" xfId="54484"/>
    <cellStyle name="표준 6 2 2 7 3 2 2 2" xfId="7791"/>
    <cellStyle name="표준 6 2 2 7 3 2 2 3" xfId="11662"/>
    <cellStyle name="표준 6 2 2 7 3 2 2 4" xfId="15533"/>
    <cellStyle name="표준 6 2 2 7 3 2 2 5" xfId="19404"/>
    <cellStyle name="표준 6 2 2 7 3 2 2 6" xfId="23275"/>
    <cellStyle name="표준 6 2 2 7 3 2 2 7" xfId="27146"/>
    <cellStyle name="표준 6 2 2 7 3 2 2 8" xfId="31017"/>
    <cellStyle name="표준 6 2 2 7 3 2 2 9" xfId="34888"/>
    <cellStyle name="표준 6 2 2 7 3 2 3" xfId="5855"/>
    <cellStyle name="표준 6 2 2 7 3 2 4" xfId="9726"/>
    <cellStyle name="표준 6 2 2 7 3 2 5" xfId="13597"/>
    <cellStyle name="표준 6 2 2 7 3 2 6" xfId="17468"/>
    <cellStyle name="표준 6 2 2 7 3 2 7" xfId="21339"/>
    <cellStyle name="표준 6 2 2 7 3 2 8" xfId="25210"/>
    <cellStyle name="표준 6 2 2 7 3 2 9" xfId="29081"/>
    <cellStyle name="표준 6 2 2 7 3 3" xfId="2664"/>
    <cellStyle name="표준 6 2 2 7 3 3 10" xfId="37791"/>
    <cellStyle name="표준 6 2 2 7 3 3 11" xfId="41903"/>
    <cellStyle name="표준 6 2 2 7 3 3 12" xfId="45774"/>
    <cellStyle name="표준 6 2 2 7 3 3 13" xfId="49645"/>
    <cellStyle name="표준 6 2 2 7 3 3 14" xfId="53516"/>
    <cellStyle name="표준 6 2 2 7 3 3 2" xfId="6823"/>
    <cellStyle name="표준 6 2 2 7 3 3 3" xfId="10694"/>
    <cellStyle name="표준 6 2 2 7 3 3 4" xfId="14565"/>
    <cellStyle name="표준 6 2 2 7 3 3 5" xfId="18436"/>
    <cellStyle name="표준 6 2 2 7 3 3 6" xfId="22307"/>
    <cellStyle name="표준 6 2 2 7 3 3 7" xfId="26178"/>
    <cellStyle name="표준 6 2 2 7 3 3 8" xfId="30049"/>
    <cellStyle name="표준 6 2 2 7 3 3 9" xfId="33920"/>
    <cellStyle name="표준 6 2 2 7 3 4" xfId="4887"/>
    <cellStyle name="표준 6 2 2 7 3 5" xfId="8758"/>
    <cellStyle name="표준 6 2 2 7 3 6" xfId="12629"/>
    <cellStyle name="표준 6 2 2 7 3 7" xfId="16500"/>
    <cellStyle name="표준 6 2 2 7 3 8" xfId="20371"/>
    <cellStyle name="표준 6 2 2 7 3 9" xfId="24242"/>
    <cellStyle name="표준 6 2 2 7 4" xfId="1209"/>
    <cellStyle name="표준 6 2 2 7 4 10" xfId="32468"/>
    <cellStyle name="표준 6 2 2 7 4 11" xfId="36339"/>
    <cellStyle name="표준 6 2 2 7 4 12" xfId="40451"/>
    <cellStyle name="표준 6 2 2 7 4 13" xfId="44322"/>
    <cellStyle name="표준 6 2 2 7 4 14" xfId="48193"/>
    <cellStyle name="표준 6 2 2 7 4 15" xfId="52064"/>
    <cellStyle name="표준 6 2 2 7 4 2" xfId="3148"/>
    <cellStyle name="표준 6 2 2 7 4 2 10" xfId="38275"/>
    <cellStyle name="표준 6 2 2 7 4 2 11" xfId="42387"/>
    <cellStyle name="표준 6 2 2 7 4 2 12" xfId="46258"/>
    <cellStyle name="표준 6 2 2 7 4 2 13" xfId="50129"/>
    <cellStyle name="표준 6 2 2 7 4 2 14" xfId="54000"/>
    <cellStyle name="표준 6 2 2 7 4 2 2" xfId="7307"/>
    <cellStyle name="표준 6 2 2 7 4 2 3" xfId="11178"/>
    <cellStyle name="표준 6 2 2 7 4 2 4" xfId="15049"/>
    <cellStyle name="표준 6 2 2 7 4 2 5" xfId="18920"/>
    <cellStyle name="표준 6 2 2 7 4 2 6" xfId="22791"/>
    <cellStyle name="표준 6 2 2 7 4 2 7" xfId="26662"/>
    <cellStyle name="표준 6 2 2 7 4 2 8" xfId="30533"/>
    <cellStyle name="표준 6 2 2 7 4 2 9" xfId="34404"/>
    <cellStyle name="표준 6 2 2 7 4 3" xfId="5371"/>
    <cellStyle name="표준 6 2 2 7 4 4" xfId="9242"/>
    <cellStyle name="표준 6 2 2 7 4 5" xfId="13113"/>
    <cellStyle name="표준 6 2 2 7 4 6" xfId="16984"/>
    <cellStyle name="표준 6 2 2 7 4 7" xfId="20855"/>
    <cellStyle name="표준 6 2 2 7 4 8" xfId="24726"/>
    <cellStyle name="표준 6 2 2 7 4 9" xfId="28597"/>
    <cellStyle name="표준 6 2 2 7 5" xfId="2180"/>
    <cellStyle name="표준 6 2 2 7 5 10" xfId="37307"/>
    <cellStyle name="표준 6 2 2 7 5 11" xfId="41419"/>
    <cellStyle name="표준 6 2 2 7 5 12" xfId="45290"/>
    <cellStyle name="표준 6 2 2 7 5 13" xfId="49161"/>
    <cellStyle name="표준 6 2 2 7 5 14" xfId="53032"/>
    <cellStyle name="표준 6 2 2 7 5 2" xfId="6339"/>
    <cellStyle name="표준 6 2 2 7 5 3" xfId="10210"/>
    <cellStyle name="표준 6 2 2 7 5 4" xfId="14081"/>
    <cellStyle name="표준 6 2 2 7 5 5" xfId="17952"/>
    <cellStyle name="표준 6 2 2 7 5 6" xfId="21823"/>
    <cellStyle name="표준 6 2 2 7 5 7" xfId="25694"/>
    <cellStyle name="표준 6 2 2 7 5 8" xfId="29565"/>
    <cellStyle name="표준 6 2 2 7 5 9" xfId="33436"/>
    <cellStyle name="표준 6 2 2 7 6" xfId="4403"/>
    <cellStyle name="표준 6 2 2 7 7" xfId="8274"/>
    <cellStyle name="표준 6 2 2 7 8" xfId="12145"/>
    <cellStyle name="표준 6 2 2 7 9" xfId="16016"/>
    <cellStyle name="표준 6 2 2 8" xfId="279"/>
    <cellStyle name="표준 6 2 2 8 10" xfId="23805"/>
    <cellStyle name="표준 6 2 2 8 11" xfId="27676"/>
    <cellStyle name="표준 6 2 2 8 12" xfId="31547"/>
    <cellStyle name="표준 6 2 2 8 13" xfId="35418"/>
    <cellStyle name="표준 6 2 2 8 14" xfId="39530"/>
    <cellStyle name="표준 6 2 2 8 15" xfId="43401"/>
    <cellStyle name="표준 6 2 2 8 16" xfId="47272"/>
    <cellStyle name="표준 6 2 2 8 17" xfId="51143"/>
    <cellStyle name="표준 6 2 2 8 2" xfId="766"/>
    <cellStyle name="표준 6 2 2 8 2 10" xfId="28160"/>
    <cellStyle name="표준 6 2 2 8 2 11" xfId="32031"/>
    <cellStyle name="표준 6 2 2 8 2 12" xfId="35902"/>
    <cellStyle name="표준 6 2 2 8 2 13" xfId="40014"/>
    <cellStyle name="표준 6 2 2 8 2 14" xfId="43885"/>
    <cellStyle name="표준 6 2 2 8 2 15" xfId="47756"/>
    <cellStyle name="표준 6 2 2 8 2 16" xfId="51627"/>
    <cellStyle name="표준 6 2 2 8 2 2" xfId="1740"/>
    <cellStyle name="표준 6 2 2 8 2 2 10" xfId="32999"/>
    <cellStyle name="표준 6 2 2 8 2 2 11" xfId="36870"/>
    <cellStyle name="표준 6 2 2 8 2 2 12" xfId="40982"/>
    <cellStyle name="표준 6 2 2 8 2 2 13" xfId="44853"/>
    <cellStyle name="표준 6 2 2 8 2 2 14" xfId="48724"/>
    <cellStyle name="표준 6 2 2 8 2 2 15" xfId="52595"/>
    <cellStyle name="표준 6 2 2 8 2 2 2" xfId="3679"/>
    <cellStyle name="표준 6 2 2 8 2 2 2 10" xfId="38806"/>
    <cellStyle name="표준 6 2 2 8 2 2 2 11" xfId="42918"/>
    <cellStyle name="표준 6 2 2 8 2 2 2 12" xfId="46789"/>
    <cellStyle name="표준 6 2 2 8 2 2 2 13" xfId="50660"/>
    <cellStyle name="표준 6 2 2 8 2 2 2 14" xfId="54531"/>
    <cellStyle name="표준 6 2 2 8 2 2 2 2" xfId="7838"/>
    <cellStyle name="표준 6 2 2 8 2 2 2 3" xfId="11709"/>
    <cellStyle name="표준 6 2 2 8 2 2 2 4" xfId="15580"/>
    <cellStyle name="표준 6 2 2 8 2 2 2 5" xfId="19451"/>
    <cellStyle name="표준 6 2 2 8 2 2 2 6" xfId="23322"/>
    <cellStyle name="표준 6 2 2 8 2 2 2 7" xfId="27193"/>
    <cellStyle name="표준 6 2 2 8 2 2 2 8" xfId="31064"/>
    <cellStyle name="표준 6 2 2 8 2 2 2 9" xfId="34935"/>
    <cellStyle name="표준 6 2 2 8 2 2 3" xfId="5902"/>
    <cellStyle name="표준 6 2 2 8 2 2 4" xfId="9773"/>
    <cellStyle name="표준 6 2 2 8 2 2 5" xfId="13644"/>
    <cellStyle name="표준 6 2 2 8 2 2 6" xfId="17515"/>
    <cellStyle name="표준 6 2 2 8 2 2 7" xfId="21386"/>
    <cellStyle name="표준 6 2 2 8 2 2 8" xfId="25257"/>
    <cellStyle name="표준 6 2 2 8 2 2 9" xfId="29128"/>
    <cellStyle name="표준 6 2 2 8 2 3" xfId="2711"/>
    <cellStyle name="표준 6 2 2 8 2 3 10" xfId="37838"/>
    <cellStyle name="표준 6 2 2 8 2 3 11" xfId="41950"/>
    <cellStyle name="표준 6 2 2 8 2 3 12" xfId="45821"/>
    <cellStyle name="표준 6 2 2 8 2 3 13" xfId="49692"/>
    <cellStyle name="표준 6 2 2 8 2 3 14" xfId="53563"/>
    <cellStyle name="표준 6 2 2 8 2 3 2" xfId="6870"/>
    <cellStyle name="표준 6 2 2 8 2 3 3" xfId="10741"/>
    <cellStyle name="표준 6 2 2 8 2 3 4" xfId="14612"/>
    <cellStyle name="표준 6 2 2 8 2 3 5" xfId="18483"/>
    <cellStyle name="표준 6 2 2 8 2 3 6" xfId="22354"/>
    <cellStyle name="표준 6 2 2 8 2 3 7" xfId="26225"/>
    <cellStyle name="표준 6 2 2 8 2 3 8" xfId="30096"/>
    <cellStyle name="표준 6 2 2 8 2 3 9" xfId="33967"/>
    <cellStyle name="표준 6 2 2 8 2 4" xfId="4934"/>
    <cellStyle name="표준 6 2 2 8 2 5" xfId="8805"/>
    <cellStyle name="표준 6 2 2 8 2 6" xfId="12676"/>
    <cellStyle name="표준 6 2 2 8 2 7" xfId="16547"/>
    <cellStyle name="표준 6 2 2 8 2 8" xfId="20418"/>
    <cellStyle name="표준 6 2 2 8 2 9" xfId="24289"/>
    <cellStyle name="표준 6 2 2 8 3" xfId="1256"/>
    <cellStyle name="표준 6 2 2 8 3 10" xfId="32515"/>
    <cellStyle name="표준 6 2 2 8 3 11" xfId="36386"/>
    <cellStyle name="표준 6 2 2 8 3 12" xfId="40498"/>
    <cellStyle name="표준 6 2 2 8 3 13" xfId="44369"/>
    <cellStyle name="표준 6 2 2 8 3 14" xfId="48240"/>
    <cellStyle name="표준 6 2 2 8 3 15" xfId="52111"/>
    <cellStyle name="표준 6 2 2 8 3 2" xfId="3195"/>
    <cellStyle name="표준 6 2 2 8 3 2 10" xfId="38322"/>
    <cellStyle name="표준 6 2 2 8 3 2 11" xfId="42434"/>
    <cellStyle name="표준 6 2 2 8 3 2 12" xfId="46305"/>
    <cellStyle name="표준 6 2 2 8 3 2 13" xfId="50176"/>
    <cellStyle name="표준 6 2 2 8 3 2 14" xfId="54047"/>
    <cellStyle name="표준 6 2 2 8 3 2 2" xfId="7354"/>
    <cellStyle name="표준 6 2 2 8 3 2 3" xfId="11225"/>
    <cellStyle name="표준 6 2 2 8 3 2 4" xfId="15096"/>
    <cellStyle name="표준 6 2 2 8 3 2 5" xfId="18967"/>
    <cellStyle name="표준 6 2 2 8 3 2 6" xfId="22838"/>
    <cellStyle name="표준 6 2 2 8 3 2 7" xfId="26709"/>
    <cellStyle name="표준 6 2 2 8 3 2 8" xfId="30580"/>
    <cellStyle name="표준 6 2 2 8 3 2 9" xfId="34451"/>
    <cellStyle name="표준 6 2 2 8 3 3" xfId="5418"/>
    <cellStyle name="표준 6 2 2 8 3 4" xfId="9289"/>
    <cellStyle name="표준 6 2 2 8 3 5" xfId="13160"/>
    <cellStyle name="표준 6 2 2 8 3 6" xfId="17031"/>
    <cellStyle name="표준 6 2 2 8 3 7" xfId="20902"/>
    <cellStyle name="표준 6 2 2 8 3 8" xfId="24773"/>
    <cellStyle name="표준 6 2 2 8 3 9" xfId="28644"/>
    <cellStyle name="표준 6 2 2 8 4" xfId="2227"/>
    <cellStyle name="표준 6 2 2 8 4 10" xfId="37354"/>
    <cellStyle name="표준 6 2 2 8 4 11" xfId="41466"/>
    <cellStyle name="표준 6 2 2 8 4 12" xfId="45337"/>
    <cellStyle name="표준 6 2 2 8 4 13" xfId="49208"/>
    <cellStyle name="표준 6 2 2 8 4 14" xfId="53079"/>
    <cellStyle name="표준 6 2 2 8 4 2" xfId="6386"/>
    <cellStyle name="표준 6 2 2 8 4 3" xfId="10257"/>
    <cellStyle name="표준 6 2 2 8 4 4" xfId="14128"/>
    <cellStyle name="표준 6 2 2 8 4 5" xfId="17999"/>
    <cellStyle name="표준 6 2 2 8 4 6" xfId="21870"/>
    <cellStyle name="표준 6 2 2 8 4 7" xfId="25741"/>
    <cellStyle name="표준 6 2 2 8 4 8" xfId="29612"/>
    <cellStyle name="표준 6 2 2 8 4 9" xfId="33483"/>
    <cellStyle name="표준 6 2 2 8 5" xfId="4450"/>
    <cellStyle name="표준 6 2 2 8 6" xfId="8321"/>
    <cellStyle name="표준 6 2 2 8 7" xfId="12192"/>
    <cellStyle name="표준 6 2 2 8 8" xfId="16063"/>
    <cellStyle name="표준 6 2 2 8 9" xfId="19934"/>
    <cellStyle name="표준 6 2 2 9" xfId="524"/>
    <cellStyle name="표준 6 2 2 9 10" xfId="27918"/>
    <cellStyle name="표준 6 2 2 9 11" xfId="31789"/>
    <cellStyle name="표준 6 2 2 9 12" xfId="35660"/>
    <cellStyle name="표준 6 2 2 9 13" xfId="39772"/>
    <cellStyle name="표준 6 2 2 9 14" xfId="43643"/>
    <cellStyle name="표준 6 2 2 9 15" xfId="47514"/>
    <cellStyle name="표준 6 2 2 9 16" xfId="51385"/>
    <cellStyle name="표준 6 2 2 9 2" xfId="1498"/>
    <cellStyle name="표준 6 2 2 9 2 10" xfId="32757"/>
    <cellStyle name="표준 6 2 2 9 2 11" xfId="36628"/>
    <cellStyle name="표준 6 2 2 9 2 12" xfId="40740"/>
    <cellStyle name="표준 6 2 2 9 2 13" xfId="44611"/>
    <cellStyle name="표준 6 2 2 9 2 14" xfId="48482"/>
    <cellStyle name="표준 6 2 2 9 2 15" xfId="52353"/>
    <cellStyle name="표준 6 2 2 9 2 2" xfId="3437"/>
    <cellStyle name="표준 6 2 2 9 2 2 10" xfId="38564"/>
    <cellStyle name="표준 6 2 2 9 2 2 11" xfId="42676"/>
    <cellStyle name="표준 6 2 2 9 2 2 12" xfId="46547"/>
    <cellStyle name="표준 6 2 2 9 2 2 13" xfId="50418"/>
    <cellStyle name="표준 6 2 2 9 2 2 14" xfId="54289"/>
    <cellStyle name="표준 6 2 2 9 2 2 2" xfId="7596"/>
    <cellStyle name="표준 6 2 2 9 2 2 3" xfId="11467"/>
    <cellStyle name="표준 6 2 2 9 2 2 4" xfId="15338"/>
    <cellStyle name="표준 6 2 2 9 2 2 5" xfId="19209"/>
    <cellStyle name="표준 6 2 2 9 2 2 6" xfId="23080"/>
    <cellStyle name="표준 6 2 2 9 2 2 7" xfId="26951"/>
    <cellStyle name="표준 6 2 2 9 2 2 8" xfId="30822"/>
    <cellStyle name="표준 6 2 2 9 2 2 9" xfId="34693"/>
    <cellStyle name="표준 6 2 2 9 2 3" xfId="5660"/>
    <cellStyle name="표준 6 2 2 9 2 4" xfId="9531"/>
    <cellStyle name="표준 6 2 2 9 2 5" xfId="13402"/>
    <cellStyle name="표준 6 2 2 9 2 6" xfId="17273"/>
    <cellStyle name="표준 6 2 2 9 2 7" xfId="21144"/>
    <cellStyle name="표준 6 2 2 9 2 8" xfId="25015"/>
    <cellStyle name="표준 6 2 2 9 2 9" xfId="28886"/>
    <cellStyle name="표준 6 2 2 9 3" xfId="2469"/>
    <cellStyle name="표준 6 2 2 9 3 10" xfId="37596"/>
    <cellStyle name="표준 6 2 2 9 3 11" xfId="41708"/>
    <cellStyle name="표준 6 2 2 9 3 12" xfId="45579"/>
    <cellStyle name="표준 6 2 2 9 3 13" xfId="49450"/>
    <cellStyle name="표준 6 2 2 9 3 14" xfId="53321"/>
    <cellStyle name="표준 6 2 2 9 3 2" xfId="6628"/>
    <cellStyle name="표준 6 2 2 9 3 3" xfId="10499"/>
    <cellStyle name="표준 6 2 2 9 3 4" xfId="14370"/>
    <cellStyle name="표준 6 2 2 9 3 5" xfId="18241"/>
    <cellStyle name="표준 6 2 2 9 3 6" xfId="22112"/>
    <cellStyle name="표준 6 2 2 9 3 7" xfId="25983"/>
    <cellStyle name="표준 6 2 2 9 3 8" xfId="29854"/>
    <cellStyle name="표준 6 2 2 9 3 9" xfId="33725"/>
    <cellStyle name="표준 6 2 2 9 4" xfId="4692"/>
    <cellStyle name="표준 6 2 2 9 5" xfId="8563"/>
    <cellStyle name="표준 6 2 2 9 6" xfId="12434"/>
    <cellStyle name="표준 6 2 2 9 7" xfId="16305"/>
    <cellStyle name="표준 6 2 2 9 8" xfId="20176"/>
    <cellStyle name="표준 6 2 2 9 9" xfId="24047"/>
    <cellStyle name="표준 6 2 20" xfId="19688"/>
    <cellStyle name="표준 6 2 21" xfId="23559"/>
    <cellStyle name="표준 6 2 22" xfId="27430"/>
    <cellStyle name="표준 6 2 23" xfId="31301"/>
    <cellStyle name="표준 6 2 24" xfId="35172"/>
    <cellStyle name="표준 6 2 25" xfId="39043"/>
    <cellStyle name="표준 6 2 26" xfId="39284"/>
    <cellStyle name="표준 6 2 27" xfId="43155"/>
    <cellStyle name="표준 6 2 28" xfId="47026"/>
    <cellStyle name="표준 6 2 29" xfId="50897"/>
    <cellStyle name="표준 6 2 3" xfId="28"/>
    <cellStyle name="표준 6 2 3 10" xfId="4211"/>
    <cellStyle name="표준 6 2 3 11" xfId="8082"/>
    <cellStyle name="표준 6 2 3 12" xfId="11953"/>
    <cellStyle name="표준 6 2 3 13" xfId="15824"/>
    <cellStyle name="표준 6 2 3 14" xfId="19695"/>
    <cellStyle name="표준 6 2 3 15" xfId="23566"/>
    <cellStyle name="표준 6 2 3 16" xfId="27437"/>
    <cellStyle name="표준 6 2 3 17" xfId="31308"/>
    <cellStyle name="표준 6 2 3 18" xfId="35179"/>
    <cellStyle name="표준 6 2 3 19" xfId="39050"/>
    <cellStyle name="표준 6 2 3 2" xfId="55"/>
    <cellStyle name="표준 6 2 3 2 10" xfId="8109"/>
    <cellStyle name="표준 6 2 3 2 11" xfId="11980"/>
    <cellStyle name="표준 6 2 3 2 12" xfId="15851"/>
    <cellStyle name="표준 6 2 3 2 13" xfId="19722"/>
    <cellStyle name="표준 6 2 3 2 14" xfId="23593"/>
    <cellStyle name="표준 6 2 3 2 15" xfId="27464"/>
    <cellStyle name="표준 6 2 3 2 16" xfId="31335"/>
    <cellStyle name="표준 6 2 3 2 17" xfId="35206"/>
    <cellStyle name="표준 6 2 3 2 18" xfId="39077"/>
    <cellStyle name="표준 6 2 3 2 19" xfId="39318"/>
    <cellStyle name="표준 6 2 3 2 2" xfId="109"/>
    <cellStyle name="표준 6 2 3 2 2 10" xfId="15898"/>
    <cellStyle name="표준 6 2 3 2 2 11" xfId="19769"/>
    <cellStyle name="표준 6 2 3 2 2 12" xfId="23640"/>
    <cellStyle name="표준 6 2 3 2 2 13" xfId="27511"/>
    <cellStyle name="표준 6 2 3 2 2 14" xfId="31382"/>
    <cellStyle name="표준 6 2 3 2 2 15" xfId="35253"/>
    <cellStyle name="표준 6 2 3 2 2 16" xfId="39124"/>
    <cellStyle name="표준 6 2 3 2 2 17" xfId="39365"/>
    <cellStyle name="표준 6 2 3 2 2 18" xfId="43236"/>
    <cellStyle name="표준 6 2 3 2 2 19" xfId="47107"/>
    <cellStyle name="표준 6 2 3 2 2 2" xfId="208"/>
    <cellStyle name="표준 6 2 3 2 2 2 10" xfId="19866"/>
    <cellStyle name="표준 6 2 3 2 2 2 11" xfId="23737"/>
    <cellStyle name="표준 6 2 3 2 2 2 12" xfId="27608"/>
    <cellStyle name="표준 6 2 3 2 2 2 13" xfId="31479"/>
    <cellStyle name="표준 6 2 3 2 2 2 14" xfId="35350"/>
    <cellStyle name="표준 6 2 3 2 2 2 15" xfId="39221"/>
    <cellStyle name="표준 6 2 3 2 2 2 16" xfId="39462"/>
    <cellStyle name="표준 6 2 3 2 2 2 17" xfId="43333"/>
    <cellStyle name="표준 6 2 3 2 2 2 18" xfId="47204"/>
    <cellStyle name="표준 6 2 3 2 2 2 19" xfId="51075"/>
    <cellStyle name="표준 6 2 3 2 2 2 2" xfId="453"/>
    <cellStyle name="표준 6 2 3 2 2 2 2 10" xfId="23979"/>
    <cellStyle name="표준 6 2 3 2 2 2 2 11" xfId="27850"/>
    <cellStyle name="표준 6 2 3 2 2 2 2 12" xfId="31721"/>
    <cellStyle name="표준 6 2 3 2 2 2 2 13" xfId="35592"/>
    <cellStyle name="표준 6 2 3 2 2 2 2 14" xfId="39704"/>
    <cellStyle name="표준 6 2 3 2 2 2 2 15" xfId="43575"/>
    <cellStyle name="표준 6 2 3 2 2 2 2 16" xfId="47446"/>
    <cellStyle name="표준 6 2 3 2 2 2 2 17" xfId="51317"/>
    <cellStyle name="표준 6 2 3 2 2 2 2 2" xfId="940"/>
    <cellStyle name="표준 6 2 3 2 2 2 2 2 10" xfId="28334"/>
    <cellStyle name="표준 6 2 3 2 2 2 2 2 11" xfId="32205"/>
    <cellStyle name="표준 6 2 3 2 2 2 2 2 12" xfId="36076"/>
    <cellStyle name="표준 6 2 3 2 2 2 2 2 13" xfId="40188"/>
    <cellStyle name="표준 6 2 3 2 2 2 2 2 14" xfId="44059"/>
    <cellStyle name="표준 6 2 3 2 2 2 2 2 15" xfId="47930"/>
    <cellStyle name="표준 6 2 3 2 2 2 2 2 16" xfId="51801"/>
    <cellStyle name="표준 6 2 3 2 2 2 2 2 2" xfId="1914"/>
    <cellStyle name="표준 6 2 3 2 2 2 2 2 2 10" xfId="33173"/>
    <cellStyle name="표준 6 2 3 2 2 2 2 2 2 11" xfId="37044"/>
    <cellStyle name="표준 6 2 3 2 2 2 2 2 2 12" xfId="41156"/>
    <cellStyle name="표준 6 2 3 2 2 2 2 2 2 13" xfId="45027"/>
    <cellStyle name="표준 6 2 3 2 2 2 2 2 2 14" xfId="48898"/>
    <cellStyle name="표준 6 2 3 2 2 2 2 2 2 15" xfId="52769"/>
    <cellStyle name="표준 6 2 3 2 2 2 2 2 2 2" xfId="3853"/>
    <cellStyle name="표준 6 2 3 2 2 2 2 2 2 2 10" xfId="38980"/>
    <cellStyle name="표준 6 2 3 2 2 2 2 2 2 2 11" xfId="43092"/>
    <cellStyle name="표준 6 2 3 2 2 2 2 2 2 2 12" xfId="46963"/>
    <cellStyle name="표준 6 2 3 2 2 2 2 2 2 2 13" xfId="50834"/>
    <cellStyle name="표준 6 2 3 2 2 2 2 2 2 2 14" xfId="54705"/>
    <cellStyle name="표준 6 2 3 2 2 2 2 2 2 2 2" xfId="8012"/>
    <cellStyle name="표준 6 2 3 2 2 2 2 2 2 2 3" xfId="11883"/>
    <cellStyle name="표준 6 2 3 2 2 2 2 2 2 2 4" xfId="15754"/>
    <cellStyle name="표준 6 2 3 2 2 2 2 2 2 2 5" xfId="19625"/>
    <cellStyle name="표준 6 2 3 2 2 2 2 2 2 2 6" xfId="23496"/>
    <cellStyle name="표준 6 2 3 2 2 2 2 2 2 2 7" xfId="27367"/>
    <cellStyle name="표준 6 2 3 2 2 2 2 2 2 2 8" xfId="31238"/>
    <cellStyle name="표준 6 2 3 2 2 2 2 2 2 2 9" xfId="35109"/>
    <cellStyle name="표준 6 2 3 2 2 2 2 2 2 3" xfId="6076"/>
    <cellStyle name="표준 6 2 3 2 2 2 2 2 2 4" xfId="9947"/>
    <cellStyle name="표준 6 2 3 2 2 2 2 2 2 5" xfId="13818"/>
    <cellStyle name="표준 6 2 3 2 2 2 2 2 2 6" xfId="17689"/>
    <cellStyle name="표준 6 2 3 2 2 2 2 2 2 7" xfId="21560"/>
    <cellStyle name="표준 6 2 3 2 2 2 2 2 2 8" xfId="25431"/>
    <cellStyle name="표준 6 2 3 2 2 2 2 2 2 9" xfId="29302"/>
    <cellStyle name="표준 6 2 3 2 2 2 2 2 3" xfId="2885"/>
    <cellStyle name="표준 6 2 3 2 2 2 2 2 3 10" xfId="38012"/>
    <cellStyle name="표준 6 2 3 2 2 2 2 2 3 11" xfId="42124"/>
    <cellStyle name="표준 6 2 3 2 2 2 2 2 3 12" xfId="45995"/>
    <cellStyle name="표준 6 2 3 2 2 2 2 2 3 13" xfId="49866"/>
    <cellStyle name="표준 6 2 3 2 2 2 2 2 3 14" xfId="53737"/>
    <cellStyle name="표준 6 2 3 2 2 2 2 2 3 2" xfId="7044"/>
    <cellStyle name="표준 6 2 3 2 2 2 2 2 3 3" xfId="10915"/>
    <cellStyle name="표준 6 2 3 2 2 2 2 2 3 4" xfId="14786"/>
    <cellStyle name="표준 6 2 3 2 2 2 2 2 3 5" xfId="18657"/>
    <cellStyle name="표준 6 2 3 2 2 2 2 2 3 6" xfId="22528"/>
    <cellStyle name="표준 6 2 3 2 2 2 2 2 3 7" xfId="26399"/>
    <cellStyle name="표준 6 2 3 2 2 2 2 2 3 8" xfId="30270"/>
    <cellStyle name="표준 6 2 3 2 2 2 2 2 3 9" xfId="34141"/>
    <cellStyle name="표준 6 2 3 2 2 2 2 2 4" xfId="5108"/>
    <cellStyle name="표준 6 2 3 2 2 2 2 2 5" xfId="8979"/>
    <cellStyle name="표준 6 2 3 2 2 2 2 2 6" xfId="12850"/>
    <cellStyle name="표준 6 2 3 2 2 2 2 2 7" xfId="16721"/>
    <cellStyle name="표준 6 2 3 2 2 2 2 2 8" xfId="20592"/>
    <cellStyle name="표준 6 2 3 2 2 2 2 2 9" xfId="24463"/>
    <cellStyle name="표준 6 2 3 2 2 2 2 3" xfId="1430"/>
    <cellStyle name="표준 6 2 3 2 2 2 2 3 10" xfId="32689"/>
    <cellStyle name="표준 6 2 3 2 2 2 2 3 11" xfId="36560"/>
    <cellStyle name="표준 6 2 3 2 2 2 2 3 12" xfId="40672"/>
    <cellStyle name="표준 6 2 3 2 2 2 2 3 13" xfId="44543"/>
    <cellStyle name="표준 6 2 3 2 2 2 2 3 14" xfId="48414"/>
    <cellStyle name="표준 6 2 3 2 2 2 2 3 15" xfId="52285"/>
    <cellStyle name="표준 6 2 3 2 2 2 2 3 2" xfId="3369"/>
    <cellStyle name="표준 6 2 3 2 2 2 2 3 2 10" xfId="38496"/>
    <cellStyle name="표준 6 2 3 2 2 2 2 3 2 11" xfId="42608"/>
    <cellStyle name="표준 6 2 3 2 2 2 2 3 2 12" xfId="46479"/>
    <cellStyle name="표준 6 2 3 2 2 2 2 3 2 13" xfId="50350"/>
    <cellStyle name="표준 6 2 3 2 2 2 2 3 2 14" xfId="54221"/>
    <cellStyle name="표준 6 2 3 2 2 2 2 3 2 2" xfId="7528"/>
    <cellStyle name="표준 6 2 3 2 2 2 2 3 2 3" xfId="11399"/>
    <cellStyle name="표준 6 2 3 2 2 2 2 3 2 4" xfId="15270"/>
    <cellStyle name="표준 6 2 3 2 2 2 2 3 2 5" xfId="19141"/>
    <cellStyle name="표준 6 2 3 2 2 2 2 3 2 6" xfId="23012"/>
    <cellStyle name="표준 6 2 3 2 2 2 2 3 2 7" xfId="26883"/>
    <cellStyle name="표준 6 2 3 2 2 2 2 3 2 8" xfId="30754"/>
    <cellStyle name="표준 6 2 3 2 2 2 2 3 2 9" xfId="34625"/>
    <cellStyle name="표준 6 2 3 2 2 2 2 3 3" xfId="5592"/>
    <cellStyle name="표준 6 2 3 2 2 2 2 3 4" xfId="9463"/>
    <cellStyle name="표준 6 2 3 2 2 2 2 3 5" xfId="13334"/>
    <cellStyle name="표준 6 2 3 2 2 2 2 3 6" xfId="17205"/>
    <cellStyle name="표준 6 2 3 2 2 2 2 3 7" xfId="21076"/>
    <cellStyle name="표준 6 2 3 2 2 2 2 3 8" xfId="24947"/>
    <cellStyle name="표준 6 2 3 2 2 2 2 3 9" xfId="28818"/>
    <cellStyle name="표준 6 2 3 2 2 2 2 4" xfId="2401"/>
    <cellStyle name="표준 6 2 3 2 2 2 2 4 10" xfId="37528"/>
    <cellStyle name="표준 6 2 3 2 2 2 2 4 11" xfId="41640"/>
    <cellStyle name="표준 6 2 3 2 2 2 2 4 12" xfId="45511"/>
    <cellStyle name="표준 6 2 3 2 2 2 2 4 13" xfId="49382"/>
    <cellStyle name="표준 6 2 3 2 2 2 2 4 14" xfId="53253"/>
    <cellStyle name="표준 6 2 3 2 2 2 2 4 2" xfId="6560"/>
    <cellStyle name="표준 6 2 3 2 2 2 2 4 3" xfId="10431"/>
    <cellStyle name="표준 6 2 3 2 2 2 2 4 4" xfId="14302"/>
    <cellStyle name="표준 6 2 3 2 2 2 2 4 5" xfId="18173"/>
    <cellStyle name="표준 6 2 3 2 2 2 2 4 6" xfId="22044"/>
    <cellStyle name="표준 6 2 3 2 2 2 2 4 7" xfId="25915"/>
    <cellStyle name="표준 6 2 3 2 2 2 2 4 8" xfId="29786"/>
    <cellStyle name="표준 6 2 3 2 2 2 2 4 9" xfId="33657"/>
    <cellStyle name="표준 6 2 3 2 2 2 2 5" xfId="4624"/>
    <cellStyle name="표준 6 2 3 2 2 2 2 6" xfId="8495"/>
    <cellStyle name="표준 6 2 3 2 2 2 2 7" xfId="12366"/>
    <cellStyle name="표준 6 2 3 2 2 2 2 8" xfId="16237"/>
    <cellStyle name="표준 6 2 3 2 2 2 2 9" xfId="20108"/>
    <cellStyle name="표준 6 2 3 2 2 2 3" xfId="698"/>
    <cellStyle name="표준 6 2 3 2 2 2 3 10" xfId="28092"/>
    <cellStyle name="표준 6 2 3 2 2 2 3 11" xfId="31963"/>
    <cellStyle name="표준 6 2 3 2 2 2 3 12" xfId="35834"/>
    <cellStyle name="표준 6 2 3 2 2 2 3 13" xfId="39946"/>
    <cellStyle name="표준 6 2 3 2 2 2 3 14" xfId="43817"/>
    <cellStyle name="표준 6 2 3 2 2 2 3 15" xfId="47688"/>
    <cellStyle name="표준 6 2 3 2 2 2 3 16" xfId="51559"/>
    <cellStyle name="표준 6 2 3 2 2 2 3 2" xfId="1672"/>
    <cellStyle name="표준 6 2 3 2 2 2 3 2 10" xfId="32931"/>
    <cellStyle name="표준 6 2 3 2 2 2 3 2 11" xfId="36802"/>
    <cellStyle name="표준 6 2 3 2 2 2 3 2 12" xfId="40914"/>
    <cellStyle name="표준 6 2 3 2 2 2 3 2 13" xfId="44785"/>
    <cellStyle name="표준 6 2 3 2 2 2 3 2 14" xfId="48656"/>
    <cellStyle name="표준 6 2 3 2 2 2 3 2 15" xfId="52527"/>
    <cellStyle name="표준 6 2 3 2 2 2 3 2 2" xfId="3611"/>
    <cellStyle name="표준 6 2 3 2 2 2 3 2 2 10" xfId="38738"/>
    <cellStyle name="표준 6 2 3 2 2 2 3 2 2 11" xfId="42850"/>
    <cellStyle name="표준 6 2 3 2 2 2 3 2 2 12" xfId="46721"/>
    <cellStyle name="표준 6 2 3 2 2 2 3 2 2 13" xfId="50592"/>
    <cellStyle name="표준 6 2 3 2 2 2 3 2 2 14" xfId="54463"/>
    <cellStyle name="표준 6 2 3 2 2 2 3 2 2 2" xfId="7770"/>
    <cellStyle name="표준 6 2 3 2 2 2 3 2 2 3" xfId="11641"/>
    <cellStyle name="표준 6 2 3 2 2 2 3 2 2 4" xfId="15512"/>
    <cellStyle name="표준 6 2 3 2 2 2 3 2 2 5" xfId="19383"/>
    <cellStyle name="표준 6 2 3 2 2 2 3 2 2 6" xfId="23254"/>
    <cellStyle name="표준 6 2 3 2 2 2 3 2 2 7" xfId="27125"/>
    <cellStyle name="표준 6 2 3 2 2 2 3 2 2 8" xfId="30996"/>
    <cellStyle name="표준 6 2 3 2 2 2 3 2 2 9" xfId="34867"/>
    <cellStyle name="표준 6 2 3 2 2 2 3 2 3" xfId="5834"/>
    <cellStyle name="표준 6 2 3 2 2 2 3 2 4" xfId="9705"/>
    <cellStyle name="표준 6 2 3 2 2 2 3 2 5" xfId="13576"/>
    <cellStyle name="표준 6 2 3 2 2 2 3 2 6" xfId="17447"/>
    <cellStyle name="표준 6 2 3 2 2 2 3 2 7" xfId="21318"/>
    <cellStyle name="표준 6 2 3 2 2 2 3 2 8" xfId="25189"/>
    <cellStyle name="표준 6 2 3 2 2 2 3 2 9" xfId="29060"/>
    <cellStyle name="표준 6 2 3 2 2 2 3 3" xfId="2643"/>
    <cellStyle name="표준 6 2 3 2 2 2 3 3 10" xfId="37770"/>
    <cellStyle name="표준 6 2 3 2 2 2 3 3 11" xfId="41882"/>
    <cellStyle name="표준 6 2 3 2 2 2 3 3 12" xfId="45753"/>
    <cellStyle name="표준 6 2 3 2 2 2 3 3 13" xfId="49624"/>
    <cellStyle name="표준 6 2 3 2 2 2 3 3 14" xfId="53495"/>
    <cellStyle name="표준 6 2 3 2 2 2 3 3 2" xfId="6802"/>
    <cellStyle name="표준 6 2 3 2 2 2 3 3 3" xfId="10673"/>
    <cellStyle name="표준 6 2 3 2 2 2 3 3 4" xfId="14544"/>
    <cellStyle name="표준 6 2 3 2 2 2 3 3 5" xfId="18415"/>
    <cellStyle name="표준 6 2 3 2 2 2 3 3 6" xfId="22286"/>
    <cellStyle name="표준 6 2 3 2 2 2 3 3 7" xfId="26157"/>
    <cellStyle name="표준 6 2 3 2 2 2 3 3 8" xfId="30028"/>
    <cellStyle name="표준 6 2 3 2 2 2 3 3 9" xfId="33899"/>
    <cellStyle name="표준 6 2 3 2 2 2 3 4" xfId="4866"/>
    <cellStyle name="표준 6 2 3 2 2 2 3 5" xfId="8737"/>
    <cellStyle name="표준 6 2 3 2 2 2 3 6" xfId="12608"/>
    <cellStyle name="표준 6 2 3 2 2 2 3 7" xfId="16479"/>
    <cellStyle name="표준 6 2 3 2 2 2 3 8" xfId="20350"/>
    <cellStyle name="표준 6 2 3 2 2 2 3 9" xfId="24221"/>
    <cellStyle name="표준 6 2 3 2 2 2 4" xfId="1188"/>
    <cellStyle name="표준 6 2 3 2 2 2 4 10" xfId="32447"/>
    <cellStyle name="표준 6 2 3 2 2 2 4 11" xfId="36318"/>
    <cellStyle name="표준 6 2 3 2 2 2 4 12" xfId="40430"/>
    <cellStyle name="표준 6 2 3 2 2 2 4 13" xfId="44301"/>
    <cellStyle name="표준 6 2 3 2 2 2 4 14" xfId="48172"/>
    <cellStyle name="표준 6 2 3 2 2 2 4 15" xfId="52043"/>
    <cellStyle name="표준 6 2 3 2 2 2 4 2" xfId="3127"/>
    <cellStyle name="표준 6 2 3 2 2 2 4 2 10" xfId="38254"/>
    <cellStyle name="표준 6 2 3 2 2 2 4 2 11" xfId="42366"/>
    <cellStyle name="표준 6 2 3 2 2 2 4 2 12" xfId="46237"/>
    <cellStyle name="표준 6 2 3 2 2 2 4 2 13" xfId="50108"/>
    <cellStyle name="표준 6 2 3 2 2 2 4 2 14" xfId="53979"/>
    <cellStyle name="표준 6 2 3 2 2 2 4 2 2" xfId="7286"/>
    <cellStyle name="표준 6 2 3 2 2 2 4 2 3" xfId="11157"/>
    <cellStyle name="표준 6 2 3 2 2 2 4 2 4" xfId="15028"/>
    <cellStyle name="표준 6 2 3 2 2 2 4 2 5" xfId="18899"/>
    <cellStyle name="표준 6 2 3 2 2 2 4 2 6" xfId="22770"/>
    <cellStyle name="표준 6 2 3 2 2 2 4 2 7" xfId="26641"/>
    <cellStyle name="표준 6 2 3 2 2 2 4 2 8" xfId="30512"/>
    <cellStyle name="표준 6 2 3 2 2 2 4 2 9" xfId="34383"/>
    <cellStyle name="표준 6 2 3 2 2 2 4 3" xfId="5350"/>
    <cellStyle name="표준 6 2 3 2 2 2 4 4" xfId="9221"/>
    <cellStyle name="표준 6 2 3 2 2 2 4 5" xfId="13092"/>
    <cellStyle name="표준 6 2 3 2 2 2 4 6" xfId="16963"/>
    <cellStyle name="표준 6 2 3 2 2 2 4 7" xfId="20834"/>
    <cellStyle name="표준 6 2 3 2 2 2 4 8" xfId="24705"/>
    <cellStyle name="표준 6 2 3 2 2 2 4 9" xfId="28576"/>
    <cellStyle name="표준 6 2 3 2 2 2 5" xfId="2159"/>
    <cellStyle name="표준 6 2 3 2 2 2 5 10" xfId="37286"/>
    <cellStyle name="표준 6 2 3 2 2 2 5 11" xfId="41398"/>
    <cellStyle name="표준 6 2 3 2 2 2 5 12" xfId="45269"/>
    <cellStyle name="표준 6 2 3 2 2 2 5 13" xfId="49140"/>
    <cellStyle name="표준 6 2 3 2 2 2 5 14" xfId="53011"/>
    <cellStyle name="표준 6 2 3 2 2 2 5 2" xfId="6318"/>
    <cellStyle name="표준 6 2 3 2 2 2 5 3" xfId="10189"/>
    <cellStyle name="표준 6 2 3 2 2 2 5 4" xfId="14060"/>
    <cellStyle name="표준 6 2 3 2 2 2 5 5" xfId="17931"/>
    <cellStyle name="표준 6 2 3 2 2 2 5 6" xfId="21802"/>
    <cellStyle name="표준 6 2 3 2 2 2 5 7" xfId="25673"/>
    <cellStyle name="표준 6 2 3 2 2 2 5 8" xfId="29544"/>
    <cellStyle name="표준 6 2 3 2 2 2 5 9" xfId="33415"/>
    <cellStyle name="표준 6 2 3 2 2 2 6" xfId="4382"/>
    <cellStyle name="표준 6 2 3 2 2 2 7" xfId="8253"/>
    <cellStyle name="표준 6 2 3 2 2 2 8" xfId="12124"/>
    <cellStyle name="표준 6 2 3 2 2 2 9" xfId="15995"/>
    <cellStyle name="표준 6 2 3 2 2 20" xfId="50978"/>
    <cellStyle name="표준 6 2 3 2 2 3" xfId="356"/>
    <cellStyle name="표준 6 2 3 2 2 3 10" xfId="23882"/>
    <cellStyle name="표준 6 2 3 2 2 3 11" xfId="27753"/>
    <cellStyle name="표준 6 2 3 2 2 3 12" xfId="31624"/>
    <cellStyle name="표준 6 2 3 2 2 3 13" xfId="35495"/>
    <cellStyle name="표준 6 2 3 2 2 3 14" xfId="39607"/>
    <cellStyle name="표준 6 2 3 2 2 3 15" xfId="43478"/>
    <cellStyle name="표준 6 2 3 2 2 3 16" xfId="47349"/>
    <cellStyle name="표준 6 2 3 2 2 3 17" xfId="51220"/>
    <cellStyle name="표준 6 2 3 2 2 3 2" xfId="843"/>
    <cellStyle name="표준 6 2 3 2 2 3 2 10" xfId="28237"/>
    <cellStyle name="표준 6 2 3 2 2 3 2 11" xfId="32108"/>
    <cellStyle name="표준 6 2 3 2 2 3 2 12" xfId="35979"/>
    <cellStyle name="표준 6 2 3 2 2 3 2 13" xfId="40091"/>
    <cellStyle name="표준 6 2 3 2 2 3 2 14" xfId="43962"/>
    <cellStyle name="표준 6 2 3 2 2 3 2 15" xfId="47833"/>
    <cellStyle name="표준 6 2 3 2 2 3 2 16" xfId="51704"/>
    <cellStyle name="표준 6 2 3 2 2 3 2 2" xfId="1817"/>
    <cellStyle name="표준 6 2 3 2 2 3 2 2 10" xfId="33076"/>
    <cellStyle name="표준 6 2 3 2 2 3 2 2 11" xfId="36947"/>
    <cellStyle name="표준 6 2 3 2 2 3 2 2 12" xfId="41059"/>
    <cellStyle name="표준 6 2 3 2 2 3 2 2 13" xfId="44930"/>
    <cellStyle name="표준 6 2 3 2 2 3 2 2 14" xfId="48801"/>
    <cellStyle name="표준 6 2 3 2 2 3 2 2 15" xfId="52672"/>
    <cellStyle name="표준 6 2 3 2 2 3 2 2 2" xfId="3756"/>
    <cellStyle name="표준 6 2 3 2 2 3 2 2 2 10" xfId="38883"/>
    <cellStyle name="표준 6 2 3 2 2 3 2 2 2 11" xfId="42995"/>
    <cellStyle name="표준 6 2 3 2 2 3 2 2 2 12" xfId="46866"/>
    <cellStyle name="표준 6 2 3 2 2 3 2 2 2 13" xfId="50737"/>
    <cellStyle name="표준 6 2 3 2 2 3 2 2 2 14" xfId="54608"/>
    <cellStyle name="표준 6 2 3 2 2 3 2 2 2 2" xfId="7915"/>
    <cellStyle name="표준 6 2 3 2 2 3 2 2 2 3" xfId="11786"/>
    <cellStyle name="표준 6 2 3 2 2 3 2 2 2 4" xfId="15657"/>
    <cellStyle name="표준 6 2 3 2 2 3 2 2 2 5" xfId="19528"/>
    <cellStyle name="표준 6 2 3 2 2 3 2 2 2 6" xfId="23399"/>
    <cellStyle name="표준 6 2 3 2 2 3 2 2 2 7" xfId="27270"/>
    <cellStyle name="표준 6 2 3 2 2 3 2 2 2 8" xfId="31141"/>
    <cellStyle name="표준 6 2 3 2 2 3 2 2 2 9" xfId="35012"/>
    <cellStyle name="표준 6 2 3 2 2 3 2 2 3" xfId="5979"/>
    <cellStyle name="표준 6 2 3 2 2 3 2 2 4" xfId="9850"/>
    <cellStyle name="표준 6 2 3 2 2 3 2 2 5" xfId="13721"/>
    <cellStyle name="표준 6 2 3 2 2 3 2 2 6" xfId="17592"/>
    <cellStyle name="표준 6 2 3 2 2 3 2 2 7" xfId="21463"/>
    <cellStyle name="표준 6 2 3 2 2 3 2 2 8" xfId="25334"/>
    <cellStyle name="표준 6 2 3 2 2 3 2 2 9" xfId="29205"/>
    <cellStyle name="표준 6 2 3 2 2 3 2 3" xfId="2788"/>
    <cellStyle name="표준 6 2 3 2 2 3 2 3 10" xfId="37915"/>
    <cellStyle name="표준 6 2 3 2 2 3 2 3 11" xfId="42027"/>
    <cellStyle name="표준 6 2 3 2 2 3 2 3 12" xfId="45898"/>
    <cellStyle name="표준 6 2 3 2 2 3 2 3 13" xfId="49769"/>
    <cellStyle name="표준 6 2 3 2 2 3 2 3 14" xfId="53640"/>
    <cellStyle name="표준 6 2 3 2 2 3 2 3 2" xfId="6947"/>
    <cellStyle name="표준 6 2 3 2 2 3 2 3 3" xfId="10818"/>
    <cellStyle name="표준 6 2 3 2 2 3 2 3 4" xfId="14689"/>
    <cellStyle name="표준 6 2 3 2 2 3 2 3 5" xfId="18560"/>
    <cellStyle name="표준 6 2 3 2 2 3 2 3 6" xfId="22431"/>
    <cellStyle name="표준 6 2 3 2 2 3 2 3 7" xfId="26302"/>
    <cellStyle name="표준 6 2 3 2 2 3 2 3 8" xfId="30173"/>
    <cellStyle name="표준 6 2 3 2 2 3 2 3 9" xfId="34044"/>
    <cellStyle name="표준 6 2 3 2 2 3 2 4" xfId="5011"/>
    <cellStyle name="표준 6 2 3 2 2 3 2 5" xfId="8882"/>
    <cellStyle name="표준 6 2 3 2 2 3 2 6" xfId="12753"/>
    <cellStyle name="표준 6 2 3 2 2 3 2 7" xfId="16624"/>
    <cellStyle name="표준 6 2 3 2 2 3 2 8" xfId="20495"/>
    <cellStyle name="표준 6 2 3 2 2 3 2 9" xfId="24366"/>
    <cellStyle name="표준 6 2 3 2 2 3 3" xfId="1333"/>
    <cellStyle name="표준 6 2 3 2 2 3 3 10" xfId="32592"/>
    <cellStyle name="표준 6 2 3 2 2 3 3 11" xfId="36463"/>
    <cellStyle name="표준 6 2 3 2 2 3 3 12" xfId="40575"/>
    <cellStyle name="표준 6 2 3 2 2 3 3 13" xfId="44446"/>
    <cellStyle name="표준 6 2 3 2 2 3 3 14" xfId="48317"/>
    <cellStyle name="표준 6 2 3 2 2 3 3 15" xfId="52188"/>
    <cellStyle name="표준 6 2 3 2 2 3 3 2" xfId="3272"/>
    <cellStyle name="표준 6 2 3 2 2 3 3 2 10" xfId="38399"/>
    <cellStyle name="표준 6 2 3 2 2 3 3 2 11" xfId="42511"/>
    <cellStyle name="표준 6 2 3 2 2 3 3 2 12" xfId="46382"/>
    <cellStyle name="표준 6 2 3 2 2 3 3 2 13" xfId="50253"/>
    <cellStyle name="표준 6 2 3 2 2 3 3 2 14" xfId="54124"/>
    <cellStyle name="표준 6 2 3 2 2 3 3 2 2" xfId="7431"/>
    <cellStyle name="표준 6 2 3 2 2 3 3 2 3" xfId="11302"/>
    <cellStyle name="표준 6 2 3 2 2 3 3 2 4" xfId="15173"/>
    <cellStyle name="표준 6 2 3 2 2 3 3 2 5" xfId="19044"/>
    <cellStyle name="표준 6 2 3 2 2 3 3 2 6" xfId="22915"/>
    <cellStyle name="표준 6 2 3 2 2 3 3 2 7" xfId="26786"/>
    <cellStyle name="표준 6 2 3 2 2 3 3 2 8" xfId="30657"/>
    <cellStyle name="표준 6 2 3 2 2 3 3 2 9" xfId="34528"/>
    <cellStyle name="표준 6 2 3 2 2 3 3 3" xfId="5495"/>
    <cellStyle name="표준 6 2 3 2 2 3 3 4" xfId="9366"/>
    <cellStyle name="표준 6 2 3 2 2 3 3 5" xfId="13237"/>
    <cellStyle name="표준 6 2 3 2 2 3 3 6" xfId="17108"/>
    <cellStyle name="표준 6 2 3 2 2 3 3 7" xfId="20979"/>
    <cellStyle name="표준 6 2 3 2 2 3 3 8" xfId="24850"/>
    <cellStyle name="표준 6 2 3 2 2 3 3 9" xfId="28721"/>
    <cellStyle name="표준 6 2 3 2 2 3 4" xfId="2304"/>
    <cellStyle name="표준 6 2 3 2 2 3 4 10" xfId="37431"/>
    <cellStyle name="표준 6 2 3 2 2 3 4 11" xfId="41543"/>
    <cellStyle name="표준 6 2 3 2 2 3 4 12" xfId="45414"/>
    <cellStyle name="표준 6 2 3 2 2 3 4 13" xfId="49285"/>
    <cellStyle name="표준 6 2 3 2 2 3 4 14" xfId="53156"/>
    <cellStyle name="표준 6 2 3 2 2 3 4 2" xfId="6463"/>
    <cellStyle name="표준 6 2 3 2 2 3 4 3" xfId="10334"/>
    <cellStyle name="표준 6 2 3 2 2 3 4 4" xfId="14205"/>
    <cellStyle name="표준 6 2 3 2 2 3 4 5" xfId="18076"/>
    <cellStyle name="표준 6 2 3 2 2 3 4 6" xfId="21947"/>
    <cellStyle name="표준 6 2 3 2 2 3 4 7" xfId="25818"/>
    <cellStyle name="표준 6 2 3 2 2 3 4 8" xfId="29689"/>
    <cellStyle name="표준 6 2 3 2 2 3 4 9" xfId="33560"/>
    <cellStyle name="표준 6 2 3 2 2 3 5" xfId="4527"/>
    <cellStyle name="표준 6 2 3 2 2 3 6" xfId="8398"/>
    <cellStyle name="표준 6 2 3 2 2 3 7" xfId="12269"/>
    <cellStyle name="표준 6 2 3 2 2 3 8" xfId="16140"/>
    <cellStyle name="표준 6 2 3 2 2 3 9" xfId="20011"/>
    <cellStyle name="표준 6 2 3 2 2 4" xfId="601"/>
    <cellStyle name="표준 6 2 3 2 2 4 10" xfId="27995"/>
    <cellStyle name="표준 6 2 3 2 2 4 11" xfId="31866"/>
    <cellStyle name="표준 6 2 3 2 2 4 12" xfId="35737"/>
    <cellStyle name="표준 6 2 3 2 2 4 13" xfId="39849"/>
    <cellStyle name="표준 6 2 3 2 2 4 14" xfId="43720"/>
    <cellStyle name="표준 6 2 3 2 2 4 15" xfId="47591"/>
    <cellStyle name="표준 6 2 3 2 2 4 16" xfId="51462"/>
    <cellStyle name="표준 6 2 3 2 2 4 2" xfId="1575"/>
    <cellStyle name="표준 6 2 3 2 2 4 2 10" xfId="32834"/>
    <cellStyle name="표준 6 2 3 2 2 4 2 11" xfId="36705"/>
    <cellStyle name="표준 6 2 3 2 2 4 2 12" xfId="40817"/>
    <cellStyle name="표준 6 2 3 2 2 4 2 13" xfId="44688"/>
    <cellStyle name="표준 6 2 3 2 2 4 2 14" xfId="48559"/>
    <cellStyle name="표준 6 2 3 2 2 4 2 15" xfId="52430"/>
    <cellStyle name="표준 6 2 3 2 2 4 2 2" xfId="3514"/>
    <cellStyle name="표준 6 2 3 2 2 4 2 2 10" xfId="38641"/>
    <cellStyle name="표준 6 2 3 2 2 4 2 2 11" xfId="42753"/>
    <cellStyle name="표준 6 2 3 2 2 4 2 2 12" xfId="46624"/>
    <cellStyle name="표준 6 2 3 2 2 4 2 2 13" xfId="50495"/>
    <cellStyle name="표준 6 2 3 2 2 4 2 2 14" xfId="54366"/>
    <cellStyle name="표준 6 2 3 2 2 4 2 2 2" xfId="7673"/>
    <cellStyle name="표준 6 2 3 2 2 4 2 2 3" xfId="11544"/>
    <cellStyle name="표준 6 2 3 2 2 4 2 2 4" xfId="15415"/>
    <cellStyle name="표준 6 2 3 2 2 4 2 2 5" xfId="19286"/>
    <cellStyle name="표준 6 2 3 2 2 4 2 2 6" xfId="23157"/>
    <cellStyle name="표준 6 2 3 2 2 4 2 2 7" xfId="27028"/>
    <cellStyle name="표준 6 2 3 2 2 4 2 2 8" xfId="30899"/>
    <cellStyle name="표준 6 2 3 2 2 4 2 2 9" xfId="34770"/>
    <cellStyle name="표준 6 2 3 2 2 4 2 3" xfId="5737"/>
    <cellStyle name="표준 6 2 3 2 2 4 2 4" xfId="9608"/>
    <cellStyle name="표준 6 2 3 2 2 4 2 5" xfId="13479"/>
    <cellStyle name="표준 6 2 3 2 2 4 2 6" xfId="17350"/>
    <cellStyle name="표준 6 2 3 2 2 4 2 7" xfId="21221"/>
    <cellStyle name="표준 6 2 3 2 2 4 2 8" xfId="25092"/>
    <cellStyle name="표준 6 2 3 2 2 4 2 9" xfId="28963"/>
    <cellStyle name="표준 6 2 3 2 2 4 3" xfId="2546"/>
    <cellStyle name="표준 6 2 3 2 2 4 3 10" xfId="37673"/>
    <cellStyle name="표준 6 2 3 2 2 4 3 11" xfId="41785"/>
    <cellStyle name="표준 6 2 3 2 2 4 3 12" xfId="45656"/>
    <cellStyle name="표준 6 2 3 2 2 4 3 13" xfId="49527"/>
    <cellStyle name="표준 6 2 3 2 2 4 3 14" xfId="53398"/>
    <cellStyle name="표준 6 2 3 2 2 4 3 2" xfId="6705"/>
    <cellStyle name="표준 6 2 3 2 2 4 3 3" xfId="10576"/>
    <cellStyle name="표준 6 2 3 2 2 4 3 4" xfId="14447"/>
    <cellStyle name="표준 6 2 3 2 2 4 3 5" xfId="18318"/>
    <cellStyle name="표준 6 2 3 2 2 4 3 6" xfId="22189"/>
    <cellStyle name="표준 6 2 3 2 2 4 3 7" xfId="26060"/>
    <cellStyle name="표준 6 2 3 2 2 4 3 8" xfId="29931"/>
    <cellStyle name="표준 6 2 3 2 2 4 3 9" xfId="33802"/>
    <cellStyle name="표준 6 2 3 2 2 4 4" xfId="4769"/>
    <cellStyle name="표준 6 2 3 2 2 4 5" xfId="8640"/>
    <cellStyle name="표준 6 2 3 2 2 4 6" xfId="12511"/>
    <cellStyle name="표준 6 2 3 2 2 4 7" xfId="16382"/>
    <cellStyle name="표준 6 2 3 2 2 4 8" xfId="20253"/>
    <cellStyle name="표준 6 2 3 2 2 4 9" xfId="24124"/>
    <cellStyle name="표준 6 2 3 2 2 5" xfId="1091"/>
    <cellStyle name="표준 6 2 3 2 2 5 10" xfId="32350"/>
    <cellStyle name="표준 6 2 3 2 2 5 11" xfId="36221"/>
    <cellStyle name="표준 6 2 3 2 2 5 12" xfId="40333"/>
    <cellStyle name="표준 6 2 3 2 2 5 13" xfId="44204"/>
    <cellStyle name="표준 6 2 3 2 2 5 14" xfId="48075"/>
    <cellStyle name="표준 6 2 3 2 2 5 15" xfId="51946"/>
    <cellStyle name="표준 6 2 3 2 2 5 2" xfId="3030"/>
    <cellStyle name="표준 6 2 3 2 2 5 2 10" xfId="38157"/>
    <cellStyle name="표준 6 2 3 2 2 5 2 11" xfId="42269"/>
    <cellStyle name="표준 6 2 3 2 2 5 2 12" xfId="46140"/>
    <cellStyle name="표준 6 2 3 2 2 5 2 13" xfId="50011"/>
    <cellStyle name="표준 6 2 3 2 2 5 2 14" xfId="53882"/>
    <cellStyle name="표준 6 2 3 2 2 5 2 2" xfId="7189"/>
    <cellStyle name="표준 6 2 3 2 2 5 2 3" xfId="11060"/>
    <cellStyle name="표준 6 2 3 2 2 5 2 4" xfId="14931"/>
    <cellStyle name="표준 6 2 3 2 2 5 2 5" xfId="18802"/>
    <cellStyle name="표준 6 2 3 2 2 5 2 6" xfId="22673"/>
    <cellStyle name="표준 6 2 3 2 2 5 2 7" xfId="26544"/>
    <cellStyle name="표준 6 2 3 2 2 5 2 8" xfId="30415"/>
    <cellStyle name="표준 6 2 3 2 2 5 2 9" xfId="34286"/>
    <cellStyle name="표준 6 2 3 2 2 5 3" xfId="5253"/>
    <cellStyle name="표준 6 2 3 2 2 5 4" xfId="9124"/>
    <cellStyle name="표준 6 2 3 2 2 5 5" xfId="12995"/>
    <cellStyle name="표준 6 2 3 2 2 5 6" xfId="16866"/>
    <cellStyle name="표준 6 2 3 2 2 5 7" xfId="20737"/>
    <cellStyle name="표준 6 2 3 2 2 5 8" xfId="24608"/>
    <cellStyle name="표준 6 2 3 2 2 5 9" xfId="28479"/>
    <cellStyle name="표준 6 2 3 2 2 6" xfId="2062"/>
    <cellStyle name="표준 6 2 3 2 2 6 10" xfId="37189"/>
    <cellStyle name="표준 6 2 3 2 2 6 11" xfId="41301"/>
    <cellStyle name="표준 6 2 3 2 2 6 12" xfId="45172"/>
    <cellStyle name="표준 6 2 3 2 2 6 13" xfId="49043"/>
    <cellStyle name="표준 6 2 3 2 2 6 14" xfId="52914"/>
    <cellStyle name="표준 6 2 3 2 2 6 2" xfId="6221"/>
    <cellStyle name="표준 6 2 3 2 2 6 3" xfId="10092"/>
    <cellStyle name="표준 6 2 3 2 2 6 4" xfId="13963"/>
    <cellStyle name="표준 6 2 3 2 2 6 5" xfId="17834"/>
    <cellStyle name="표준 6 2 3 2 2 6 6" xfId="21705"/>
    <cellStyle name="표준 6 2 3 2 2 6 7" xfId="25576"/>
    <cellStyle name="표준 6 2 3 2 2 6 8" xfId="29447"/>
    <cellStyle name="표준 6 2 3 2 2 6 9" xfId="33318"/>
    <cellStyle name="표준 6 2 3 2 2 7" xfId="4285"/>
    <cellStyle name="표준 6 2 3 2 2 8" xfId="8156"/>
    <cellStyle name="표준 6 2 3 2 2 9" xfId="12027"/>
    <cellStyle name="표준 6 2 3 2 20" xfId="43189"/>
    <cellStyle name="표준 6 2 3 2 21" xfId="47060"/>
    <cellStyle name="표준 6 2 3 2 22" xfId="50931"/>
    <cellStyle name="표준 6 2 3 2 3" xfId="161"/>
    <cellStyle name="표준 6 2 3 2 3 10" xfId="19819"/>
    <cellStyle name="표준 6 2 3 2 3 11" xfId="23690"/>
    <cellStyle name="표준 6 2 3 2 3 12" xfId="27561"/>
    <cellStyle name="표준 6 2 3 2 3 13" xfId="31432"/>
    <cellStyle name="표준 6 2 3 2 3 14" xfId="35303"/>
    <cellStyle name="표준 6 2 3 2 3 15" xfId="39174"/>
    <cellStyle name="표준 6 2 3 2 3 16" xfId="39415"/>
    <cellStyle name="표준 6 2 3 2 3 17" xfId="43286"/>
    <cellStyle name="표준 6 2 3 2 3 18" xfId="47157"/>
    <cellStyle name="표준 6 2 3 2 3 19" xfId="51028"/>
    <cellStyle name="표준 6 2 3 2 3 2" xfId="406"/>
    <cellStyle name="표준 6 2 3 2 3 2 10" xfId="23932"/>
    <cellStyle name="표준 6 2 3 2 3 2 11" xfId="27803"/>
    <cellStyle name="표준 6 2 3 2 3 2 12" xfId="31674"/>
    <cellStyle name="표준 6 2 3 2 3 2 13" xfId="35545"/>
    <cellStyle name="표준 6 2 3 2 3 2 14" xfId="39657"/>
    <cellStyle name="표준 6 2 3 2 3 2 15" xfId="43528"/>
    <cellStyle name="표준 6 2 3 2 3 2 16" xfId="47399"/>
    <cellStyle name="표준 6 2 3 2 3 2 17" xfId="51270"/>
    <cellStyle name="표준 6 2 3 2 3 2 2" xfId="893"/>
    <cellStyle name="표준 6 2 3 2 3 2 2 10" xfId="28287"/>
    <cellStyle name="표준 6 2 3 2 3 2 2 11" xfId="32158"/>
    <cellStyle name="표준 6 2 3 2 3 2 2 12" xfId="36029"/>
    <cellStyle name="표준 6 2 3 2 3 2 2 13" xfId="40141"/>
    <cellStyle name="표준 6 2 3 2 3 2 2 14" xfId="44012"/>
    <cellStyle name="표준 6 2 3 2 3 2 2 15" xfId="47883"/>
    <cellStyle name="표준 6 2 3 2 3 2 2 16" xfId="51754"/>
    <cellStyle name="표준 6 2 3 2 3 2 2 2" xfId="1867"/>
    <cellStyle name="표준 6 2 3 2 3 2 2 2 10" xfId="33126"/>
    <cellStyle name="표준 6 2 3 2 3 2 2 2 11" xfId="36997"/>
    <cellStyle name="표준 6 2 3 2 3 2 2 2 12" xfId="41109"/>
    <cellStyle name="표준 6 2 3 2 3 2 2 2 13" xfId="44980"/>
    <cellStyle name="표준 6 2 3 2 3 2 2 2 14" xfId="48851"/>
    <cellStyle name="표준 6 2 3 2 3 2 2 2 15" xfId="52722"/>
    <cellStyle name="표준 6 2 3 2 3 2 2 2 2" xfId="3806"/>
    <cellStyle name="표준 6 2 3 2 3 2 2 2 2 10" xfId="38933"/>
    <cellStyle name="표준 6 2 3 2 3 2 2 2 2 11" xfId="43045"/>
    <cellStyle name="표준 6 2 3 2 3 2 2 2 2 12" xfId="46916"/>
    <cellStyle name="표준 6 2 3 2 3 2 2 2 2 13" xfId="50787"/>
    <cellStyle name="표준 6 2 3 2 3 2 2 2 2 14" xfId="54658"/>
    <cellStyle name="표준 6 2 3 2 3 2 2 2 2 2" xfId="7965"/>
    <cellStyle name="표준 6 2 3 2 3 2 2 2 2 3" xfId="11836"/>
    <cellStyle name="표준 6 2 3 2 3 2 2 2 2 4" xfId="15707"/>
    <cellStyle name="표준 6 2 3 2 3 2 2 2 2 5" xfId="19578"/>
    <cellStyle name="표준 6 2 3 2 3 2 2 2 2 6" xfId="23449"/>
    <cellStyle name="표준 6 2 3 2 3 2 2 2 2 7" xfId="27320"/>
    <cellStyle name="표준 6 2 3 2 3 2 2 2 2 8" xfId="31191"/>
    <cellStyle name="표준 6 2 3 2 3 2 2 2 2 9" xfId="35062"/>
    <cellStyle name="표준 6 2 3 2 3 2 2 2 3" xfId="6029"/>
    <cellStyle name="표준 6 2 3 2 3 2 2 2 4" xfId="9900"/>
    <cellStyle name="표준 6 2 3 2 3 2 2 2 5" xfId="13771"/>
    <cellStyle name="표준 6 2 3 2 3 2 2 2 6" xfId="17642"/>
    <cellStyle name="표준 6 2 3 2 3 2 2 2 7" xfId="21513"/>
    <cellStyle name="표준 6 2 3 2 3 2 2 2 8" xfId="25384"/>
    <cellStyle name="표준 6 2 3 2 3 2 2 2 9" xfId="29255"/>
    <cellStyle name="표준 6 2 3 2 3 2 2 3" xfId="2838"/>
    <cellStyle name="표준 6 2 3 2 3 2 2 3 10" xfId="37965"/>
    <cellStyle name="표준 6 2 3 2 3 2 2 3 11" xfId="42077"/>
    <cellStyle name="표준 6 2 3 2 3 2 2 3 12" xfId="45948"/>
    <cellStyle name="표준 6 2 3 2 3 2 2 3 13" xfId="49819"/>
    <cellStyle name="표준 6 2 3 2 3 2 2 3 14" xfId="53690"/>
    <cellStyle name="표준 6 2 3 2 3 2 2 3 2" xfId="6997"/>
    <cellStyle name="표준 6 2 3 2 3 2 2 3 3" xfId="10868"/>
    <cellStyle name="표준 6 2 3 2 3 2 2 3 4" xfId="14739"/>
    <cellStyle name="표준 6 2 3 2 3 2 2 3 5" xfId="18610"/>
    <cellStyle name="표준 6 2 3 2 3 2 2 3 6" xfId="22481"/>
    <cellStyle name="표준 6 2 3 2 3 2 2 3 7" xfId="26352"/>
    <cellStyle name="표준 6 2 3 2 3 2 2 3 8" xfId="30223"/>
    <cellStyle name="표준 6 2 3 2 3 2 2 3 9" xfId="34094"/>
    <cellStyle name="표준 6 2 3 2 3 2 2 4" xfId="5061"/>
    <cellStyle name="표준 6 2 3 2 3 2 2 5" xfId="8932"/>
    <cellStyle name="표준 6 2 3 2 3 2 2 6" xfId="12803"/>
    <cellStyle name="표준 6 2 3 2 3 2 2 7" xfId="16674"/>
    <cellStyle name="표준 6 2 3 2 3 2 2 8" xfId="20545"/>
    <cellStyle name="표준 6 2 3 2 3 2 2 9" xfId="24416"/>
    <cellStyle name="표준 6 2 3 2 3 2 3" xfId="1383"/>
    <cellStyle name="표준 6 2 3 2 3 2 3 10" xfId="32642"/>
    <cellStyle name="표준 6 2 3 2 3 2 3 11" xfId="36513"/>
    <cellStyle name="표준 6 2 3 2 3 2 3 12" xfId="40625"/>
    <cellStyle name="표준 6 2 3 2 3 2 3 13" xfId="44496"/>
    <cellStyle name="표준 6 2 3 2 3 2 3 14" xfId="48367"/>
    <cellStyle name="표준 6 2 3 2 3 2 3 15" xfId="52238"/>
    <cellStyle name="표준 6 2 3 2 3 2 3 2" xfId="3322"/>
    <cellStyle name="표준 6 2 3 2 3 2 3 2 10" xfId="38449"/>
    <cellStyle name="표준 6 2 3 2 3 2 3 2 11" xfId="42561"/>
    <cellStyle name="표준 6 2 3 2 3 2 3 2 12" xfId="46432"/>
    <cellStyle name="표준 6 2 3 2 3 2 3 2 13" xfId="50303"/>
    <cellStyle name="표준 6 2 3 2 3 2 3 2 14" xfId="54174"/>
    <cellStyle name="표준 6 2 3 2 3 2 3 2 2" xfId="7481"/>
    <cellStyle name="표준 6 2 3 2 3 2 3 2 3" xfId="11352"/>
    <cellStyle name="표준 6 2 3 2 3 2 3 2 4" xfId="15223"/>
    <cellStyle name="표준 6 2 3 2 3 2 3 2 5" xfId="19094"/>
    <cellStyle name="표준 6 2 3 2 3 2 3 2 6" xfId="22965"/>
    <cellStyle name="표준 6 2 3 2 3 2 3 2 7" xfId="26836"/>
    <cellStyle name="표준 6 2 3 2 3 2 3 2 8" xfId="30707"/>
    <cellStyle name="표준 6 2 3 2 3 2 3 2 9" xfId="34578"/>
    <cellStyle name="표준 6 2 3 2 3 2 3 3" xfId="5545"/>
    <cellStyle name="표준 6 2 3 2 3 2 3 4" xfId="9416"/>
    <cellStyle name="표준 6 2 3 2 3 2 3 5" xfId="13287"/>
    <cellStyle name="표준 6 2 3 2 3 2 3 6" xfId="17158"/>
    <cellStyle name="표준 6 2 3 2 3 2 3 7" xfId="21029"/>
    <cellStyle name="표준 6 2 3 2 3 2 3 8" xfId="24900"/>
    <cellStyle name="표준 6 2 3 2 3 2 3 9" xfId="28771"/>
    <cellStyle name="표준 6 2 3 2 3 2 4" xfId="2354"/>
    <cellStyle name="표준 6 2 3 2 3 2 4 10" xfId="37481"/>
    <cellStyle name="표준 6 2 3 2 3 2 4 11" xfId="41593"/>
    <cellStyle name="표준 6 2 3 2 3 2 4 12" xfId="45464"/>
    <cellStyle name="표준 6 2 3 2 3 2 4 13" xfId="49335"/>
    <cellStyle name="표준 6 2 3 2 3 2 4 14" xfId="53206"/>
    <cellStyle name="표준 6 2 3 2 3 2 4 2" xfId="6513"/>
    <cellStyle name="표준 6 2 3 2 3 2 4 3" xfId="10384"/>
    <cellStyle name="표준 6 2 3 2 3 2 4 4" xfId="14255"/>
    <cellStyle name="표준 6 2 3 2 3 2 4 5" xfId="18126"/>
    <cellStyle name="표준 6 2 3 2 3 2 4 6" xfId="21997"/>
    <cellStyle name="표준 6 2 3 2 3 2 4 7" xfId="25868"/>
    <cellStyle name="표준 6 2 3 2 3 2 4 8" xfId="29739"/>
    <cellStyle name="표준 6 2 3 2 3 2 4 9" xfId="33610"/>
    <cellStyle name="표준 6 2 3 2 3 2 5" xfId="4577"/>
    <cellStyle name="표준 6 2 3 2 3 2 6" xfId="8448"/>
    <cellStyle name="표준 6 2 3 2 3 2 7" xfId="12319"/>
    <cellStyle name="표준 6 2 3 2 3 2 8" xfId="16190"/>
    <cellStyle name="표준 6 2 3 2 3 2 9" xfId="20061"/>
    <cellStyle name="표준 6 2 3 2 3 3" xfId="651"/>
    <cellStyle name="표준 6 2 3 2 3 3 10" xfId="28045"/>
    <cellStyle name="표준 6 2 3 2 3 3 11" xfId="31916"/>
    <cellStyle name="표준 6 2 3 2 3 3 12" xfId="35787"/>
    <cellStyle name="표준 6 2 3 2 3 3 13" xfId="39899"/>
    <cellStyle name="표준 6 2 3 2 3 3 14" xfId="43770"/>
    <cellStyle name="표준 6 2 3 2 3 3 15" xfId="47641"/>
    <cellStyle name="표준 6 2 3 2 3 3 16" xfId="51512"/>
    <cellStyle name="표준 6 2 3 2 3 3 2" xfId="1625"/>
    <cellStyle name="표준 6 2 3 2 3 3 2 10" xfId="32884"/>
    <cellStyle name="표준 6 2 3 2 3 3 2 11" xfId="36755"/>
    <cellStyle name="표준 6 2 3 2 3 3 2 12" xfId="40867"/>
    <cellStyle name="표준 6 2 3 2 3 3 2 13" xfId="44738"/>
    <cellStyle name="표준 6 2 3 2 3 3 2 14" xfId="48609"/>
    <cellStyle name="표준 6 2 3 2 3 3 2 15" xfId="52480"/>
    <cellStyle name="표준 6 2 3 2 3 3 2 2" xfId="3564"/>
    <cellStyle name="표준 6 2 3 2 3 3 2 2 10" xfId="38691"/>
    <cellStyle name="표준 6 2 3 2 3 3 2 2 11" xfId="42803"/>
    <cellStyle name="표준 6 2 3 2 3 3 2 2 12" xfId="46674"/>
    <cellStyle name="표준 6 2 3 2 3 3 2 2 13" xfId="50545"/>
    <cellStyle name="표준 6 2 3 2 3 3 2 2 14" xfId="54416"/>
    <cellStyle name="표준 6 2 3 2 3 3 2 2 2" xfId="7723"/>
    <cellStyle name="표준 6 2 3 2 3 3 2 2 3" xfId="11594"/>
    <cellStyle name="표준 6 2 3 2 3 3 2 2 4" xfId="15465"/>
    <cellStyle name="표준 6 2 3 2 3 3 2 2 5" xfId="19336"/>
    <cellStyle name="표준 6 2 3 2 3 3 2 2 6" xfId="23207"/>
    <cellStyle name="표준 6 2 3 2 3 3 2 2 7" xfId="27078"/>
    <cellStyle name="표준 6 2 3 2 3 3 2 2 8" xfId="30949"/>
    <cellStyle name="표준 6 2 3 2 3 3 2 2 9" xfId="34820"/>
    <cellStyle name="표준 6 2 3 2 3 3 2 3" xfId="5787"/>
    <cellStyle name="표준 6 2 3 2 3 3 2 4" xfId="9658"/>
    <cellStyle name="표준 6 2 3 2 3 3 2 5" xfId="13529"/>
    <cellStyle name="표준 6 2 3 2 3 3 2 6" xfId="17400"/>
    <cellStyle name="표준 6 2 3 2 3 3 2 7" xfId="21271"/>
    <cellStyle name="표준 6 2 3 2 3 3 2 8" xfId="25142"/>
    <cellStyle name="표준 6 2 3 2 3 3 2 9" xfId="29013"/>
    <cellStyle name="표준 6 2 3 2 3 3 3" xfId="2596"/>
    <cellStyle name="표준 6 2 3 2 3 3 3 10" xfId="37723"/>
    <cellStyle name="표준 6 2 3 2 3 3 3 11" xfId="41835"/>
    <cellStyle name="표준 6 2 3 2 3 3 3 12" xfId="45706"/>
    <cellStyle name="표준 6 2 3 2 3 3 3 13" xfId="49577"/>
    <cellStyle name="표준 6 2 3 2 3 3 3 14" xfId="53448"/>
    <cellStyle name="표준 6 2 3 2 3 3 3 2" xfId="6755"/>
    <cellStyle name="표준 6 2 3 2 3 3 3 3" xfId="10626"/>
    <cellStyle name="표준 6 2 3 2 3 3 3 4" xfId="14497"/>
    <cellStyle name="표준 6 2 3 2 3 3 3 5" xfId="18368"/>
    <cellStyle name="표준 6 2 3 2 3 3 3 6" xfId="22239"/>
    <cellStyle name="표준 6 2 3 2 3 3 3 7" xfId="26110"/>
    <cellStyle name="표준 6 2 3 2 3 3 3 8" xfId="29981"/>
    <cellStyle name="표준 6 2 3 2 3 3 3 9" xfId="33852"/>
    <cellStyle name="표준 6 2 3 2 3 3 4" xfId="4819"/>
    <cellStyle name="표준 6 2 3 2 3 3 5" xfId="8690"/>
    <cellStyle name="표준 6 2 3 2 3 3 6" xfId="12561"/>
    <cellStyle name="표준 6 2 3 2 3 3 7" xfId="16432"/>
    <cellStyle name="표준 6 2 3 2 3 3 8" xfId="20303"/>
    <cellStyle name="표준 6 2 3 2 3 3 9" xfId="24174"/>
    <cellStyle name="표준 6 2 3 2 3 4" xfId="1141"/>
    <cellStyle name="표준 6 2 3 2 3 4 10" xfId="32400"/>
    <cellStyle name="표준 6 2 3 2 3 4 11" xfId="36271"/>
    <cellStyle name="표준 6 2 3 2 3 4 12" xfId="40383"/>
    <cellStyle name="표준 6 2 3 2 3 4 13" xfId="44254"/>
    <cellStyle name="표준 6 2 3 2 3 4 14" xfId="48125"/>
    <cellStyle name="표준 6 2 3 2 3 4 15" xfId="51996"/>
    <cellStyle name="표준 6 2 3 2 3 4 2" xfId="3080"/>
    <cellStyle name="표준 6 2 3 2 3 4 2 10" xfId="38207"/>
    <cellStyle name="표준 6 2 3 2 3 4 2 11" xfId="42319"/>
    <cellStyle name="표준 6 2 3 2 3 4 2 12" xfId="46190"/>
    <cellStyle name="표준 6 2 3 2 3 4 2 13" xfId="50061"/>
    <cellStyle name="표준 6 2 3 2 3 4 2 14" xfId="53932"/>
    <cellStyle name="표준 6 2 3 2 3 4 2 2" xfId="7239"/>
    <cellStyle name="표준 6 2 3 2 3 4 2 3" xfId="11110"/>
    <cellStyle name="표준 6 2 3 2 3 4 2 4" xfId="14981"/>
    <cellStyle name="표준 6 2 3 2 3 4 2 5" xfId="18852"/>
    <cellStyle name="표준 6 2 3 2 3 4 2 6" xfId="22723"/>
    <cellStyle name="표준 6 2 3 2 3 4 2 7" xfId="26594"/>
    <cellStyle name="표준 6 2 3 2 3 4 2 8" xfId="30465"/>
    <cellStyle name="표준 6 2 3 2 3 4 2 9" xfId="34336"/>
    <cellStyle name="표준 6 2 3 2 3 4 3" xfId="5303"/>
    <cellStyle name="표준 6 2 3 2 3 4 4" xfId="9174"/>
    <cellStyle name="표준 6 2 3 2 3 4 5" xfId="13045"/>
    <cellStyle name="표준 6 2 3 2 3 4 6" xfId="16916"/>
    <cellStyle name="표준 6 2 3 2 3 4 7" xfId="20787"/>
    <cellStyle name="표준 6 2 3 2 3 4 8" xfId="24658"/>
    <cellStyle name="표준 6 2 3 2 3 4 9" xfId="28529"/>
    <cellStyle name="표준 6 2 3 2 3 5" xfId="2112"/>
    <cellStyle name="표준 6 2 3 2 3 5 10" xfId="37239"/>
    <cellStyle name="표준 6 2 3 2 3 5 11" xfId="41351"/>
    <cellStyle name="표준 6 2 3 2 3 5 12" xfId="45222"/>
    <cellStyle name="표준 6 2 3 2 3 5 13" xfId="49093"/>
    <cellStyle name="표준 6 2 3 2 3 5 14" xfId="52964"/>
    <cellStyle name="표준 6 2 3 2 3 5 2" xfId="6271"/>
    <cellStyle name="표준 6 2 3 2 3 5 3" xfId="10142"/>
    <cellStyle name="표준 6 2 3 2 3 5 4" xfId="14013"/>
    <cellStyle name="표준 6 2 3 2 3 5 5" xfId="17884"/>
    <cellStyle name="표준 6 2 3 2 3 5 6" xfId="21755"/>
    <cellStyle name="표준 6 2 3 2 3 5 7" xfId="25626"/>
    <cellStyle name="표준 6 2 3 2 3 5 8" xfId="29497"/>
    <cellStyle name="표준 6 2 3 2 3 5 9" xfId="33368"/>
    <cellStyle name="표준 6 2 3 2 3 6" xfId="4335"/>
    <cellStyle name="표준 6 2 3 2 3 7" xfId="8206"/>
    <cellStyle name="표준 6 2 3 2 3 8" xfId="12077"/>
    <cellStyle name="표준 6 2 3 2 3 9" xfId="15948"/>
    <cellStyle name="표준 6 2 3 2 4" xfId="259"/>
    <cellStyle name="표준 6 2 3 2 4 10" xfId="19917"/>
    <cellStyle name="표준 6 2 3 2 4 11" xfId="23788"/>
    <cellStyle name="표준 6 2 3 2 4 12" xfId="27659"/>
    <cellStyle name="표준 6 2 3 2 4 13" xfId="31530"/>
    <cellStyle name="표준 6 2 3 2 4 14" xfId="35401"/>
    <cellStyle name="표준 6 2 3 2 4 15" xfId="39272"/>
    <cellStyle name="표준 6 2 3 2 4 16" xfId="39513"/>
    <cellStyle name="표준 6 2 3 2 4 17" xfId="43384"/>
    <cellStyle name="표준 6 2 3 2 4 18" xfId="47255"/>
    <cellStyle name="표준 6 2 3 2 4 19" xfId="51126"/>
    <cellStyle name="표준 6 2 3 2 4 2" xfId="504"/>
    <cellStyle name="표준 6 2 3 2 4 2 10" xfId="24030"/>
    <cellStyle name="표준 6 2 3 2 4 2 11" xfId="27901"/>
    <cellStyle name="표준 6 2 3 2 4 2 12" xfId="31772"/>
    <cellStyle name="표준 6 2 3 2 4 2 13" xfId="35643"/>
    <cellStyle name="표준 6 2 3 2 4 2 14" xfId="39755"/>
    <cellStyle name="표준 6 2 3 2 4 2 15" xfId="43626"/>
    <cellStyle name="표준 6 2 3 2 4 2 16" xfId="47497"/>
    <cellStyle name="표준 6 2 3 2 4 2 17" xfId="51368"/>
    <cellStyle name="표준 6 2 3 2 4 2 2" xfId="991"/>
    <cellStyle name="표준 6 2 3 2 4 2 2 10" xfId="28385"/>
    <cellStyle name="표준 6 2 3 2 4 2 2 11" xfId="32256"/>
    <cellStyle name="표준 6 2 3 2 4 2 2 12" xfId="36127"/>
    <cellStyle name="표준 6 2 3 2 4 2 2 13" xfId="40239"/>
    <cellStyle name="표준 6 2 3 2 4 2 2 14" xfId="44110"/>
    <cellStyle name="표준 6 2 3 2 4 2 2 15" xfId="47981"/>
    <cellStyle name="표준 6 2 3 2 4 2 2 16" xfId="51852"/>
    <cellStyle name="표준 6 2 3 2 4 2 2 2" xfId="1965"/>
    <cellStyle name="표준 6 2 3 2 4 2 2 2 10" xfId="33224"/>
    <cellStyle name="표준 6 2 3 2 4 2 2 2 11" xfId="37095"/>
    <cellStyle name="표준 6 2 3 2 4 2 2 2 12" xfId="41207"/>
    <cellStyle name="표준 6 2 3 2 4 2 2 2 13" xfId="45078"/>
    <cellStyle name="표준 6 2 3 2 4 2 2 2 14" xfId="48949"/>
    <cellStyle name="표준 6 2 3 2 4 2 2 2 15" xfId="52820"/>
    <cellStyle name="표준 6 2 3 2 4 2 2 2 2" xfId="3904"/>
    <cellStyle name="표준 6 2 3 2 4 2 2 2 2 10" xfId="39031"/>
    <cellStyle name="표준 6 2 3 2 4 2 2 2 2 11" xfId="43143"/>
    <cellStyle name="표준 6 2 3 2 4 2 2 2 2 12" xfId="47014"/>
    <cellStyle name="표준 6 2 3 2 4 2 2 2 2 13" xfId="50885"/>
    <cellStyle name="표준 6 2 3 2 4 2 2 2 2 14" xfId="54756"/>
    <cellStyle name="표준 6 2 3 2 4 2 2 2 2 2" xfId="8063"/>
    <cellStyle name="표준 6 2 3 2 4 2 2 2 2 3" xfId="11934"/>
    <cellStyle name="표준 6 2 3 2 4 2 2 2 2 4" xfId="15805"/>
    <cellStyle name="표준 6 2 3 2 4 2 2 2 2 5" xfId="19676"/>
    <cellStyle name="표준 6 2 3 2 4 2 2 2 2 6" xfId="23547"/>
    <cellStyle name="표준 6 2 3 2 4 2 2 2 2 7" xfId="27418"/>
    <cellStyle name="표준 6 2 3 2 4 2 2 2 2 8" xfId="31289"/>
    <cellStyle name="표준 6 2 3 2 4 2 2 2 2 9" xfId="35160"/>
    <cellStyle name="표준 6 2 3 2 4 2 2 2 3" xfId="6127"/>
    <cellStyle name="표준 6 2 3 2 4 2 2 2 4" xfId="9998"/>
    <cellStyle name="표준 6 2 3 2 4 2 2 2 5" xfId="13869"/>
    <cellStyle name="표준 6 2 3 2 4 2 2 2 6" xfId="17740"/>
    <cellStyle name="표준 6 2 3 2 4 2 2 2 7" xfId="21611"/>
    <cellStyle name="표준 6 2 3 2 4 2 2 2 8" xfId="25482"/>
    <cellStyle name="표준 6 2 3 2 4 2 2 2 9" xfId="29353"/>
    <cellStyle name="표준 6 2 3 2 4 2 2 3" xfId="2936"/>
    <cellStyle name="표준 6 2 3 2 4 2 2 3 10" xfId="38063"/>
    <cellStyle name="표준 6 2 3 2 4 2 2 3 11" xfId="42175"/>
    <cellStyle name="표준 6 2 3 2 4 2 2 3 12" xfId="46046"/>
    <cellStyle name="표준 6 2 3 2 4 2 2 3 13" xfId="49917"/>
    <cellStyle name="표준 6 2 3 2 4 2 2 3 14" xfId="53788"/>
    <cellStyle name="표준 6 2 3 2 4 2 2 3 2" xfId="7095"/>
    <cellStyle name="표준 6 2 3 2 4 2 2 3 3" xfId="10966"/>
    <cellStyle name="표준 6 2 3 2 4 2 2 3 4" xfId="14837"/>
    <cellStyle name="표준 6 2 3 2 4 2 2 3 5" xfId="18708"/>
    <cellStyle name="표준 6 2 3 2 4 2 2 3 6" xfId="22579"/>
    <cellStyle name="표준 6 2 3 2 4 2 2 3 7" xfId="26450"/>
    <cellStyle name="표준 6 2 3 2 4 2 2 3 8" xfId="30321"/>
    <cellStyle name="표준 6 2 3 2 4 2 2 3 9" xfId="34192"/>
    <cellStyle name="표준 6 2 3 2 4 2 2 4" xfId="5159"/>
    <cellStyle name="표준 6 2 3 2 4 2 2 5" xfId="9030"/>
    <cellStyle name="표준 6 2 3 2 4 2 2 6" xfId="12901"/>
    <cellStyle name="표준 6 2 3 2 4 2 2 7" xfId="16772"/>
    <cellStyle name="표준 6 2 3 2 4 2 2 8" xfId="20643"/>
    <cellStyle name="표준 6 2 3 2 4 2 2 9" xfId="24514"/>
    <cellStyle name="표준 6 2 3 2 4 2 3" xfId="1481"/>
    <cellStyle name="표준 6 2 3 2 4 2 3 10" xfId="32740"/>
    <cellStyle name="표준 6 2 3 2 4 2 3 11" xfId="36611"/>
    <cellStyle name="표준 6 2 3 2 4 2 3 12" xfId="40723"/>
    <cellStyle name="표준 6 2 3 2 4 2 3 13" xfId="44594"/>
    <cellStyle name="표준 6 2 3 2 4 2 3 14" xfId="48465"/>
    <cellStyle name="표준 6 2 3 2 4 2 3 15" xfId="52336"/>
    <cellStyle name="표준 6 2 3 2 4 2 3 2" xfId="3420"/>
    <cellStyle name="표준 6 2 3 2 4 2 3 2 10" xfId="38547"/>
    <cellStyle name="표준 6 2 3 2 4 2 3 2 11" xfId="42659"/>
    <cellStyle name="표준 6 2 3 2 4 2 3 2 12" xfId="46530"/>
    <cellStyle name="표준 6 2 3 2 4 2 3 2 13" xfId="50401"/>
    <cellStyle name="표준 6 2 3 2 4 2 3 2 14" xfId="54272"/>
    <cellStyle name="표준 6 2 3 2 4 2 3 2 2" xfId="7579"/>
    <cellStyle name="표준 6 2 3 2 4 2 3 2 3" xfId="11450"/>
    <cellStyle name="표준 6 2 3 2 4 2 3 2 4" xfId="15321"/>
    <cellStyle name="표준 6 2 3 2 4 2 3 2 5" xfId="19192"/>
    <cellStyle name="표준 6 2 3 2 4 2 3 2 6" xfId="23063"/>
    <cellStyle name="표준 6 2 3 2 4 2 3 2 7" xfId="26934"/>
    <cellStyle name="표준 6 2 3 2 4 2 3 2 8" xfId="30805"/>
    <cellStyle name="표준 6 2 3 2 4 2 3 2 9" xfId="34676"/>
    <cellStyle name="표준 6 2 3 2 4 2 3 3" xfId="5643"/>
    <cellStyle name="표준 6 2 3 2 4 2 3 4" xfId="9514"/>
    <cellStyle name="표준 6 2 3 2 4 2 3 5" xfId="13385"/>
    <cellStyle name="표준 6 2 3 2 4 2 3 6" xfId="17256"/>
    <cellStyle name="표준 6 2 3 2 4 2 3 7" xfId="21127"/>
    <cellStyle name="표준 6 2 3 2 4 2 3 8" xfId="24998"/>
    <cellStyle name="표준 6 2 3 2 4 2 3 9" xfId="28869"/>
    <cellStyle name="표준 6 2 3 2 4 2 4" xfId="2452"/>
    <cellStyle name="표준 6 2 3 2 4 2 4 10" xfId="37579"/>
    <cellStyle name="표준 6 2 3 2 4 2 4 11" xfId="41691"/>
    <cellStyle name="표준 6 2 3 2 4 2 4 12" xfId="45562"/>
    <cellStyle name="표준 6 2 3 2 4 2 4 13" xfId="49433"/>
    <cellStyle name="표준 6 2 3 2 4 2 4 14" xfId="53304"/>
    <cellStyle name="표준 6 2 3 2 4 2 4 2" xfId="6611"/>
    <cellStyle name="표준 6 2 3 2 4 2 4 3" xfId="10482"/>
    <cellStyle name="표준 6 2 3 2 4 2 4 4" xfId="14353"/>
    <cellStyle name="표준 6 2 3 2 4 2 4 5" xfId="18224"/>
    <cellStyle name="표준 6 2 3 2 4 2 4 6" xfId="22095"/>
    <cellStyle name="표준 6 2 3 2 4 2 4 7" xfId="25966"/>
    <cellStyle name="표준 6 2 3 2 4 2 4 8" xfId="29837"/>
    <cellStyle name="표준 6 2 3 2 4 2 4 9" xfId="33708"/>
    <cellStyle name="표준 6 2 3 2 4 2 5" xfId="4675"/>
    <cellStyle name="표준 6 2 3 2 4 2 6" xfId="8546"/>
    <cellStyle name="표준 6 2 3 2 4 2 7" xfId="12417"/>
    <cellStyle name="표준 6 2 3 2 4 2 8" xfId="16288"/>
    <cellStyle name="표준 6 2 3 2 4 2 9" xfId="20159"/>
    <cellStyle name="표준 6 2 3 2 4 3" xfId="749"/>
    <cellStyle name="표준 6 2 3 2 4 3 10" xfId="28143"/>
    <cellStyle name="표준 6 2 3 2 4 3 11" xfId="32014"/>
    <cellStyle name="표준 6 2 3 2 4 3 12" xfId="35885"/>
    <cellStyle name="표준 6 2 3 2 4 3 13" xfId="39997"/>
    <cellStyle name="표준 6 2 3 2 4 3 14" xfId="43868"/>
    <cellStyle name="표준 6 2 3 2 4 3 15" xfId="47739"/>
    <cellStyle name="표준 6 2 3 2 4 3 16" xfId="51610"/>
    <cellStyle name="표준 6 2 3 2 4 3 2" xfId="1723"/>
    <cellStyle name="표준 6 2 3 2 4 3 2 10" xfId="32982"/>
    <cellStyle name="표준 6 2 3 2 4 3 2 11" xfId="36853"/>
    <cellStyle name="표준 6 2 3 2 4 3 2 12" xfId="40965"/>
    <cellStyle name="표준 6 2 3 2 4 3 2 13" xfId="44836"/>
    <cellStyle name="표준 6 2 3 2 4 3 2 14" xfId="48707"/>
    <cellStyle name="표준 6 2 3 2 4 3 2 15" xfId="52578"/>
    <cellStyle name="표준 6 2 3 2 4 3 2 2" xfId="3662"/>
    <cellStyle name="표준 6 2 3 2 4 3 2 2 10" xfId="38789"/>
    <cellStyle name="표준 6 2 3 2 4 3 2 2 11" xfId="42901"/>
    <cellStyle name="표준 6 2 3 2 4 3 2 2 12" xfId="46772"/>
    <cellStyle name="표준 6 2 3 2 4 3 2 2 13" xfId="50643"/>
    <cellStyle name="표준 6 2 3 2 4 3 2 2 14" xfId="54514"/>
    <cellStyle name="표준 6 2 3 2 4 3 2 2 2" xfId="7821"/>
    <cellStyle name="표준 6 2 3 2 4 3 2 2 3" xfId="11692"/>
    <cellStyle name="표준 6 2 3 2 4 3 2 2 4" xfId="15563"/>
    <cellStyle name="표준 6 2 3 2 4 3 2 2 5" xfId="19434"/>
    <cellStyle name="표준 6 2 3 2 4 3 2 2 6" xfId="23305"/>
    <cellStyle name="표준 6 2 3 2 4 3 2 2 7" xfId="27176"/>
    <cellStyle name="표준 6 2 3 2 4 3 2 2 8" xfId="31047"/>
    <cellStyle name="표준 6 2 3 2 4 3 2 2 9" xfId="34918"/>
    <cellStyle name="표준 6 2 3 2 4 3 2 3" xfId="5885"/>
    <cellStyle name="표준 6 2 3 2 4 3 2 4" xfId="9756"/>
    <cellStyle name="표준 6 2 3 2 4 3 2 5" xfId="13627"/>
    <cellStyle name="표준 6 2 3 2 4 3 2 6" xfId="17498"/>
    <cellStyle name="표준 6 2 3 2 4 3 2 7" xfId="21369"/>
    <cellStyle name="표준 6 2 3 2 4 3 2 8" xfId="25240"/>
    <cellStyle name="표준 6 2 3 2 4 3 2 9" xfId="29111"/>
    <cellStyle name="표준 6 2 3 2 4 3 3" xfId="2694"/>
    <cellStyle name="표준 6 2 3 2 4 3 3 10" xfId="37821"/>
    <cellStyle name="표준 6 2 3 2 4 3 3 11" xfId="41933"/>
    <cellStyle name="표준 6 2 3 2 4 3 3 12" xfId="45804"/>
    <cellStyle name="표준 6 2 3 2 4 3 3 13" xfId="49675"/>
    <cellStyle name="표준 6 2 3 2 4 3 3 14" xfId="53546"/>
    <cellStyle name="표준 6 2 3 2 4 3 3 2" xfId="6853"/>
    <cellStyle name="표준 6 2 3 2 4 3 3 3" xfId="10724"/>
    <cellStyle name="표준 6 2 3 2 4 3 3 4" xfId="14595"/>
    <cellStyle name="표준 6 2 3 2 4 3 3 5" xfId="18466"/>
    <cellStyle name="표준 6 2 3 2 4 3 3 6" xfId="22337"/>
    <cellStyle name="표준 6 2 3 2 4 3 3 7" xfId="26208"/>
    <cellStyle name="표준 6 2 3 2 4 3 3 8" xfId="30079"/>
    <cellStyle name="표준 6 2 3 2 4 3 3 9" xfId="33950"/>
    <cellStyle name="표준 6 2 3 2 4 3 4" xfId="4917"/>
    <cellStyle name="표준 6 2 3 2 4 3 5" xfId="8788"/>
    <cellStyle name="표준 6 2 3 2 4 3 6" xfId="12659"/>
    <cellStyle name="표준 6 2 3 2 4 3 7" xfId="16530"/>
    <cellStyle name="표준 6 2 3 2 4 3 8" xfId="20401"/>
    <cellStyle name="표준 6 2 3 2 4 3 9" xfId="24272"/>
    <cellStyle name="표준 6 2 3 2 4 4" xfId="1239"/>
    <cellStyle name="표준 6 2 3 2 4 4 10" xfId="32498"/>
    <cellStyle name="표준 6 2 3 2 4 4 11" xfId="36369"/>
    <cellStyle name="표준 6 2 3 2 4 4 12" xfId="40481"/>
    <cellStyle name="표준 6 2 3 2 4 4 13" xfId="44352"/>
    <cellStyle name="표준 6 2 3 2 4 4 14" xfId="48223"/>
    <cellStyle name="표준 6 2 3 2 4 4 15" xfId="52094"/>
    <cellStyle name="표준 6 2 3 2 4 4 2" xfId="3178"/>
    <cellStyle name="표준 6 2 3 2 4 4 2 10" xfId="38305"/>
    <cellStyle name="표준 6 2 3 2 4 4 2 11" xfId="42417"/>
    <cellStyle name="표준 6 2 3 2 4 4 2 12" xfId="46288"/>
    <cellStyle name="표준 6 2 3 2 4 4 2 13" xfId="50159"/>
    <cellStyle name="표준 6 2 3 2 4 4 2 14" xfId="54030"/>
    <cellStyle name="표준 6 2 3 2 4 4 2 2" xfId="7337"/>
    <cellStyle name="표준 6 2 3 2 4 4 2 3" xfId="11208"/>
    <cellStyle name="표준 6 2 3 2 4 4 2 4" xfId="15079"/>
    <cellStyle name="표준 6 2 3 2 4 4 2 5" xfId="18950"/>
    <cellStyle name="표준 6 2 3 2 4 4 2 6" xfId="22821"/>
    <cellStyle name="표준 6 2 3 2 4 4 2 7" xfId="26692"/>
    <cellStyle name="표준 6 2 3 2 4 4 2 8" xfId="30563"/>
    <cellStyle name="표준 6 2 3 2 4 4 2 9" xfId="34434"/>
    <cellStyle name="표준 6 2 3 2 4 4 3" xfId="5401"/>
    <cellStyle name="표준 6 2 3 2 4 4 4" xfId="9272"/>
    <cellStyle name="표준 6 2 3 2 4 4 5" xfId="13143"/>
    <cellStyle name="표준 6 2 3 2 4 4 6" xfId="17014"/>
    <cellStyle name="표준 6 2 3 2 4 4 7" xfId="20885"/>
    <cellStyle name="표준 6 2 3 2 4 4 8" xfId="24756"/>
    <cellStyle name="표준 6 2 3 2 4 4 9" xfId="28627"/>
    <cellStyle name="표준 6 2 3 2 4 5" xfId="2210"/>
    <cellStyle name="표준 6 2 3 2 4 5 10" xfId="37337"/>
    <cellStyle name="표준 6 2 3 2 4 5 11" xfId="41449"/>
    <cellStyle name="표준 6 2 3 2 4 5 12" xfId="45320"/>
    <cellStyle name="표준 6 2 3 2 4 5 13" xfId="49191"/>
    <cellStyle name="표준 6 2 3 2 4 5 14" xfId="53062"/>
    <cellStyle name="표준 6 2 3 2 4 5 2" xfId="6369"/>
    <cellStyle name="표준 6 2 3 2 4 5 3" xfId="10240"/>
    <cellStyle name="표준 6 2 3 2 4 5 4" xfId="14111"/>
    <cellStyle name="표준 6 2 3 2 4 5 5" xfId="17982"/>
    <cellStyle name="표준 6 2 3 2 4 5 6" xfId="21853"/>
    <cellStyle name="표준 6 2 3 2 4 5 7" xfId="25724"/>
    <cellStyle name="표준 6 2 3 2 4 5 8" xfId="29595"/>
    <cellStyle name="표준 6 2 3 2 4 5 9" xfId="33466"/>
    <cellStyle name="표준 6 2 3 2 4 6" xfId="4433"/>
    <cellStyle name="표준 6 2 3 2 4 7" xfId="8304"/>
    <cellStyle name="표준 6 2 3 2 4 8" xfId="12175"/>
    <cellStyle name="표준 6 2 3 2 4 9" xfId="16046"/>
    <cellStyle name="표준 6 2 3 2 5" xfId="309"/>
    <cellStyle name="표준 6 2 3 2 5 10" xfId="23835"/>
    <cellStyle name="표준 6 2 3 2 5 11" xfId="27706"/>
    <cellStyle name="표준 6 2 3 2 5 12" xfId="31577"/>
    <cellStyle name="표준 6 2 3 2 5 13" xfId="35448"/>
    <cellStyle name="표준 6 2 3 2 5 14" xfId="39560"/>
    <cellStyle name="표준 6 2 3 2 5 15" xfId="43431"/>
    <cellStyle name="표준 6 2 3 2 5 16" xfId="47302"/>
    <cellStyle name="표준 6 2 3 2 5 17" xfId="51173"/>
    <cellStyle name="표준 6 2 3 2 5 2" xfId="796"/>
    <cellStyle name="표준 6 2 3 2 5 2 10" xfId="28190"/>
    <cellStyle name="표준 6 2 3 2 5 2 11" xfId="32061"/>
    <cellStyle name="표준 6 2 3 2 5 2 12" xfId="35932"/>
    <cellStyle name="표준 6 2 3 2 5 2 13" xfId="40044"/>
    <cellStyle name="표준 6 2 3 2 5 2 14" xfId="43915"/>
    <cellStyle name="표준 6 2 3 2 5 2 15" xfId="47786"/>
    <cellStyle name="표준 6 2 3 2 5 2 16" xfId="51657"/>
    <cellStyle name="표준 6 2 3 2 5 2 2" xfId="1770"/>
    <cellStyle name="표준 6 2 3 2 5 2 2 10" xfId="33029"/>
    <cellStyle name="표준 6 2 3 2 5 2 2 11" xfId="36900"/>
    <cellStyle name="표준 6 2 3 2 5 2 2 12" xfId="41012"/>
    <cellStyle name="표준 6 2 3 2 5 2 2 13" xfId="44883"/>
    <cellStyle name="표준 6 2 3 2 5 2 2 14" xfId="48754"/>
    <cellStyle name="표준 6 2 3 2 5 2 2 15" xfId="52625"/>
    <cellStyle name="표준 6 2 3 2 5 2 2 2" xfId="3709"/>
    <cellStyle name="표준 6 2 3 2 5 2 2 2 10" xfId="38836"/>
    <cellStyle name="표준 6 2 3 2 5 2 2 2 11" xfId="42948"/>
    <cellStyle name="표준 6 2 3 2 5 2 2 2 12" xfId="46819"/>
    <cellStyle name="표준 6 2 3 2 5 2 2 2 13" xfId="50690"/>
    <cellStyle name="표준 6 2 3 2 5 2 2 2 14" xfId="54561"/>
    <cellStyle name="표준 6 2 3 2 5 2 2 2 2" xfId="7868"/>
    <cellStyle name="표준 6 2 3 2 5 2 2 2 3" xfId="11739"/>
    <cellStyle name="표준 6 2 3 2 5 2 2 2 4" xfId="15610"/>
    <cellStyle name="표준 6 2 3 2 5 2 2 2 5" xfId="19481"/>
    <cellStyle name="표준 6 2 3 2 5 2 2 2 6" xfId="23352"/>
    <cellStyle name="표준 6 2 3 2 5 2 2 2 7" xfId="27223"/>
    <cellStyle name="표준 6 2 3 2 5 2 2 2 8" xfId="31094"/>
    <cellStyle name="표준 6 2 3 2 5 2 2 2 9" xfId="34965"/>
    <cellStyle name="표준 6 2 3 2 5 2 2 3" xfId="5932"/>
    <cellStyle name="표준 6 2 3 2 5 2 2 4" xfId="9803"/>
    <cellStyle name="표준 6 2 3 2 5 2 2 5" xfId="13674"/>
    <cellStyle name="표준 6 2 3 2 5 2 2 6" xfId="17545"/>
    <cellStyle name="표준 6 2 3 2 5 2 2 7" xfId="21416"/>
    <cellStyle name="표준 6 2 3 2 5 2 2 8" xfId="25287"/>
    <cellStyle name="표준 6 2 3 2 5 2 2 9" xfId="29158"/>
    <cellStyle name="표준 6 2 3 2 5 2 3" xfId="2741"/>
    <cellStyle name="표준 6 2 3 2 5 2 3 10" xfId="37868"/>
    <cellStyle name="표준 6 2 3 2 5 2 3 11" xfId="41980"/>
    <cellStyle name="표준 6 2 3 2 5 2 3 12" xfId="45851"/>
    <cellStyle name="표준 6 2 3 2 5 2 3 13" xfId="49722"/>
    <cellStyle name="표준 6 2 3 2 5 2 3 14" xfId="53593"/>
    <cellStyle name="표준 6 2 3 2 5 2 3 2" xfId="6900"/>
    <cellStyle name="표준 6 2 3 2 5 2 3 3" xfId="10771"/>
    <cellStyle name="표준 6 2 3 2 5 2 3 4" xfId="14642"/>
    <cellStyle name="표준 6 2 3 2 5 2 3 5" xfId="18513"/>
    <cellStyle name="표준 6 2 3 2 5 2 3 6" xfId="22384"/>
    <cellStyle name="표준 6 2 3 2 5 2 3 7" xfId="26255"/>
    <cellStyle name="표준 6 2 3 2 5 2 3 8" xfId="30126"/>
    <cellStyle name="표준 6 2 3 2 5 2 3 9" xfId="33997"/>
    <cellStyle name="표준 6 2 3 2 5 2 4" xfId="4964"/>
    <cellStyle name="표준 6 2 3 2 5 2 5" xfId="8835"/>
    <cellStyle name="표준 6 2 3 2 5 2 6" xfId="12706"/>
    <cellStyle name="표준 6 2 3 2 5 2 7" xfId="16577"/>
    <cellStyle name="표준 6 2 3 2 5 2 8" xfId="20448"/>
    <cellStyle name="표준 6 2 3 2 5 2 9" xfId="24319"/>
    <cellStyle name="표준 6 2 3 2 5 3" xfId="1286"/>
    <cellStyle name="표준 6 2 3 2 5 3 10" xfId="32545"/>
    <cellStyle name="표준 6 2 3 2 5 3 11" xfId="36416"/>
    <cellStyle name="표준 6 2 3 2 5 3 12" xfId="40528"/>
    <cellStyle name="표준 6 2 3 2 5 3 13" xfId="44399"/>
    <cellStyle name="표준 6 2 3 2 5 3 14" xfId="48270"/>
    <cellStyle name="표준 6 2 3 2 5 3 15" xfId="52141"/>
    <cellStyle name="표준 6 2 3 2 5 3 2" xfId="3225"/>
    <cellStyle name="표준 6 2 3 2 5 3 2 10" xfId="38352"/>
    <cellStyle name="표준 6 2 3 2 5 3 2 11" xfId="42464"/>
    <cellStyle name="표준 6 2 3 2 5 3 2 12" xfId="46335"/>
    <cellStyle name="표준 6 2 3 2 5 3 2 13" xfId="50206"/>
    <cellStyle name="표준 6 2 3 2 5 3 2 14" xfId="54077"/>
    <cellStyle name="표준 6 2 3 2 5 3 2 2" xfId="7384"/>
    <cellStyle name="표준 6 2 3 2 5 3 2 3" xfId="11255"/>
    <cellStyle name="표준 6 2 3 2 5 3 2 4" xfId="15126"/>
    <cellStyle name="표준 6 2 3 2 5 3 2 5" xfId="18997"/>
    <cellStyle name="표준 6 2 3 2 5 3 2 6" xfId="22868"/>
    <cellStyle name="표준 6 2 3 2 5 3 2 7" xfId="26739"/>
    <cellStyle name="표준 6 2 3 2 5 3 2 8" xfId="30610"/>
    <cellStyle name="표준 6 2 3 2 5 3 2 9" xfId="34481"/>
    <cellStyle name="표준 6 2 3 2 5 3 3" xfId="5448"/>
    <cellStyle name="표준 6 2 3 2 5 3 4" xfId="9319"/>
    <cellStyle name="표준 6 2 3 2 5 3 5" xfId="13190"/>
    <cellStyle name="표준 6 2 3 2 5 3 6" xfId="17061"/>
    <cellStyle name="표준 6 2 3 2 5 3 7" xfId="20932"/>
    <cellStyle name="표준 6 2 3 2 5 3 8" xfId="24803"/>
    <cellStyle name="표준 6 2 3 2 5 3 9" xfId="28674"/>
    <cellStyle name="표준 6 2 3 2 5 4" xfId="2257"/>
    <cellStyle name="표준 6 2 3 2 5 4 10" xfId="37384"/>
    <cellStyle name="표준 6 2 3 2 5 4 11" xfId="41496"/>
    <cellStyle name="표준 6 2 3 2 5 4 12" xfId="45367"/>
    <cellStyle name="표준 6 2 3 2 5 4 13" xfId="49238"/>
    <cellStyle name="표준 6 2 3 2 5 4 14" xfId="53109"/>
    <cellStyle name="표준 6 2 3 2 5 4 2" xfId="6416"/>
    <cellStyle name="표준 6 2 3 2 5 4 3" xfId="10287"/>
    <cellStyle name="표준 6 2 3 2 5 4 4" xfId="14158"/>
    <cellStyle name="표준 6 2 3 2 5 4 5" xfId="18029"/>
    <cellStyle name="표준 6 2 3 2 5 4 6" xfId="21900"/>
    <cellStyle name="표준 6 2 3 2 5 4 7" xfId="25771"/>
    <cellStyle name="표준 6 2 3 2 5 4 8" xfId="29642"/>
    <cellStyle name="표준 6 2 3 2 5 4 9" xfId="33513"/>
    <cellStyle name="표준 6 2 3 2 5 5" xfId="4480"/>
    <cellStyle name="표준 6 2 3 2 5 6" xfId="8351"/>
    <cellStyle name="표준 6 2 3 2 5 7" xfId="12222"/>
    <cellStyle name="표준 6 2 3 2 5 8" xfId="16093"/>
    <cellStyle name="표준 6 2 3 2 5 9" xfId="19964"/>
    <cellStyle name="표준 6 2 3 2 6" xfId="554"/>
    <cellStyle name="표준 6 2 3 2 6 10" xfId="27948"/>
    <cellStyle name="표준 6 2 3 2 6 11" xfId="31819"/>
    <cellStyle name="표준 6 2 3 2 6 12" xfId="35690"/>
    <cellStyle name="표준 6 2 3 2 6 13" xfId="39802"/>
    <cellStyle name="표준 6 2 3 2 6 14" xfId="43673"/>
    <cellStyle name="표준 6 2 3 2 6 15" xfId="47544"/>
    <cellStyle name="표준 6 2 3 2 6 16" xfId="51415"/>
    <cellStyle name="표준 6 2 3 2 6 2" xfId="1528"/>
    <cellStyle name="표준 6 2 3 2 6 2 10" xfId="32787"/>
    <cellStyle name="표준 6 2 3 2 6 2 11" xfId="36658"/>
    <cellStyle name="표준 6 2 3 2 6 2 12" xfId="40770"/>
    <cellStyle name="표준 6 2 3 2 6 2 13" xfId="44641"/>
    <cellStyle name="표준 6 2 3 2 6 2 14" xfId="48512"/>
    <cellStyle name="표준 6 2 3 2 6 2 15" xfId="52383"/>
    <cellStyle name="표준 6 2 3 2 6 2 2" xfId="3467"/>
    <cellStyle name="표준 6 2 3 2 6 2 2 10" xfId="38594"/>
    <cellStyle name="표준 6 2 3 2 6 2 2 11" xfId="42706"/>
    <cellStyle name="표준 6 2 3 2 6 2 2 12" xfId="46577"/>
    <cellStyle name="표준 6 2 3 2 6 2 2 13" xfId="50448"/>
    <cellStyle name="표준 6 2 3 2 6 2 2 14" xfId="54319"/>
    <cellStyle name="표준 6 2 3 2 6 2 2 2" xfId="7626"/>
    <cellStyle name="표준 6 2 3 2 6 2 2 3" xfId="11497"/>
    <cellStyle name="표준 6 2 3 2 6 2 2 4" xfId="15368"/>
    <cellStyle name="표준 6 2 3 2 6 2 2 5" xfId="19239"/>
    <cellStyle name="표준 6 2 3 2 6 2 2 6" xfId="23110"/>
    <cellStyle name="표준 6 2 3 2 6 2 2 7" xfId="26981"/>
    <cellStyle name="표준 6 2 3 2 6 2 2 8" xfId="30852"/>
    <cellStyle name="표준 6 2 3 2 6 2 2 9" xfId="34723"/>
    <cellStyle name="표준 6 2 3 2 6 2 3" xfId="5690"/>
    <cellStyle name="표준 6 2 3 2 6 2 4" xfId="9561"/>
    <cellStyle name="표준 6 2 3 2 6 2 5" xfId="13432"/>
    <cellStyle name="표준 6 2 3 2 6 2 6" xfId="17303"/>
    <cellStyle name="표준 6 2 3 2 6 2 7" xfId="21174"/>
    <cellStyle name="표준 6 2 3 2 6 2 8" xfId="25045"/>
    <cellStyle name="표준 6 2 3 2 6 2 9" xfId="28916"/>
    <cellStyle name="표준 6 2 3 2 6 3" xfId="2499"/>
    <cellStyle name="표준 6 2 3 2 6 3 10" xfId="37626"/>
    <cellStyle name="표준 6 2 3 2 6 3 11" xfId="41738"/>
    <cellStyle name="표준 6 2 3 2 6 3 12" xfId="45609"/>
    <cellStyle name="표준 6 2 3 2 6 3 13" xfId="49480"/>
    <cellStyle name="표준 6 2 3 2 6 3 14" xfId="53351"/>
    <cellStyle name="표준 6 2 3 2 6 3 2" xfId="6658"/>
    <cellStyle name="표준 6 2 3 2 6 3 3" xfId="10529"/>
    <cellStyle name="표준 6 2 3 2 6 3 4" xfId="14400"/>
    <cellStyle name="표준 6 2 3 2 6 3 5" xfId="18271"/>
    <cellStyle name="표준 6 2 3 2 6 3 6" xfId="22142"/>
    <cellStyle name="표준 6 2 3 2 6 3 7" xfId="26013"/>
    <cellStyle name="표준 6 2 3 2 6 3 8" xfId="29884"/>
    <cellStyle name="표준 6 2 3 2 6 3 9" xfId="33755"/>
    <cellStyle name="표준 6 2 3 2 6 4" xfId="4722"/>
    <cellStyle name="표준 6 2 3 2 6 5" xfId="8593"/>
    <cellStyle name="표준 6 2 3 2 6 6" xfId="12464"/>
    <cellStyle name="표준 6 2 3 2 6 7" xfId="16335"/>
    <cellStyle name="표준 6 2 3 2 6 8" xfId="20206"/>
    <cellStyle name="표준 6 2 3 2 6 9" xfId="24077"/>
    <cellStyle name="표준 6 2 3 2 7" xfId="1044"/>
    <cellStyle name="표준 6 2 3 2 7 10" xfId="32303"/>
    <cellStyle name="표준 6 2 3 2 7 11" xfId="36174"/>
    <cellStyle name="표준 6 2 3 2 7 12" xfId="40286"/>
    <cellStyle name="표준 6 2 3 2 7 13" xfId="44157"/>
    <cellStyle name="표준 6 2 3 2 7 14" xfId="48028"/>
    <cellStyle name="표준 6 2 3 2 7 15" xfId="51899"/>
    <cellStyle name="표준 6 2 3 2 7 2" xfId="2983"/>
    <cellStyle name="표준 6 2 3 2 7 2 10" xfId="38110"/>
    <cellStyle name="표준 6 2 3 2 7 2 11" xfId="42222"/>
    <cellStyle name="표준 6 2 3 2 7 2 12" xfId="46093"/>
    <cellStyle name="표준 6 2 3 2 7 2 13" xfId="49964"/>
    <cellStyle name="표준 6 2 3 2 7 2 14" xfId="53835"/>
    <cellStyle name="표준 6 2 3 2 7 2 2" xfId="7142"/>
    <cellStyle name="표준 6 2 3 2 7 2 3" xfId="11013"/>
    <cellStyle name="표준 6 2 3 2 7 2 4" xfId="14884"/>
    <cellStyle name="표준 6 2 3 2 7 2 5" xfId="18755"/>
    <cellStyle name="표준 6 2 3 2 7 2 6" xfId="22626"/>
    <cellStyle name="표준 6 2 3 2 7 2 7" xfId="26497"/>
    <cellStyle name="표준 6 2 3 2 7 2 8" xfId="30368"/>
    <cellStyle name="표준 6 2 3 2 7 2 9" xfId="34239"/>
    <cellStyle name="표준 6 2 3 2 7 3" xfId="5206"/>
    <cellStyle name="표준 6 2 3 2 7 4" xfId="9077"/>
    <cellStyle name="표준 6 2 3 2 7 5" xfId="12948"/>
    <cellStyle name="표준 6 2 3 2 7 6" xfId="16819"/>
    <cellStyle name="표준 6 2 3 2 7 7" xfId="20690"/>
    <cellStyle name="표준 6 2 3 2 7 8" xfId="24561"/>
    <cellStyle name="표준 6 2 3 2 7 9" xfId="28432"/>
    <cellStyle name="표준 6 2 3 2 8" xfId="2015"/>
    <cellStyle name="표준 6 2 3 2 8 10" xfId="37142"/>
    <cellStyle name="표준 6 2 3 2 8 11" xfId="41254"/>
    <cellStyle name="표준 6 2 3 2 8 12" xfId="45125"/>
    <cellStyle name="표준 6 2 3 2 8 13" xfId="48996"/>
    <cellStyle name="표준 6 2 3 2 8 14" xfId="52867"/>
    <cellStyle name="표준 6 2 3 2 8 2" xfId="6174"/>
    <cellStyle name="표준 6 2 3 2 8 3" xfId="10045"/>
    <cellStyle name="표준 6 2 3 2 8 4" xfId="13916"/>
    <cellStyle name="표준 6 2 3 2 8 5" xfId="17787"/>
    <cellStyle name="표준 6 2 3 2 8 6" xfId="21658"/>
    <cellStyle name="표준 6 2 3 2 8 7" xfId="25529"/>
    <cellStyle name="표준 6 2 3 2 8 8" xfId="29400"/>
    <cellStyle name="표준 6 2 3 2 8 9" xfId="33271"/>
    <cellStyle name="표준 6 2 3 2 9" xfId="4238"/>
    <cellStyle name="표준 6 2 3 20" xfId="39291"/>
    <cellStyle name="표준 6 2 3 21" xfId="43162"/>
    <cellStyle name="표준 6 2 3 22" xfId="47033"/>
    <cellStyle name="표준 6 2 3 23" xfId="50904"/>
    <cellStyle name="표준 6 2 3 3" xfId="82"/>
    <cellStyle name="표준 6 2 3 3 10" xfId="15871"/>
    <cellStyle name="표준 6 2 3 3 11" xfId="19742"/>
    <cellStyle name="표준 6 2 3 3 12" xfId="23613"/>
    <cellStyle name="표준 6 2 3 3 13" xfId="27484"/>
    <cellStyle name="표준 6 2 3 3 14" xfId="31355"/>
    <cellStyle name="표준 6 2 3 3 15" xfId="35226"/>
    <cellStyle name="표준 6 2 3 3 16" xfId="39097"/>
    <cellStyle name="표준 6 2 3 3 17" xfId="39338"/>
    <cellStyle name="표준 6 2 3 3 18" xfId="43209"/>
    <cellStyle name="표준 6 2 3 3 19" xfId="47080"/>
    <cellStyle name="표준 6 2 3 3 2" xfId="181"/>
    <cellStyle name="표준 6 2 3 3 2 10" xfId="19839"/>
    <cellStyle name="표준 6 2 3 3 2 11" xfId="23710"/>
    <cellStyle name="표준 6 2 3 3 2 12" xfId="27581"/>
    <cellStyle name="표준 6 2 3 3 2 13" xfId="31452"/>
    <cellStyle name="표준 6 2 3 3 2 14" xfId="35323"/>
    <cellStyle name="표준 6 2 3 3 2 15" xfId="39194"/>
    <cellStyle name="표준 6 2 3 3 2 16" xfId="39435"/>
    <cellStyle name="표준 6 2 3 3 2 17" xfId="43306"/>
    <cellStyle name="표준 6 2 3 3 2 18" xfId="47177"/>
    <cellStyle name="표준 6 2 3 3 2 19" xfId="51048"/>
    <cellStyle name="표준 6 2 3 3 2 2" xfId="426"/>
    <cellStyle name="표준 6 2 3 3 2 2 10" xfId="23952"/>
    <cellStyle name="표준 6 2 3 3 2 2 11" xfId="27823"/>
    <cellStyle name="표준 6 2 3 3 2 2 12" xfId="31694"/>
    <cellStyle name="표준 6 2 3 3 2 2 13" xfId="35565"/>
    <cellStyle name="표준 6 2 3 3 2 2 14" xfId="39677"/>
    <cellStyle name="표준 6 2 3 3 2 2 15" xfId="43548"/>
    <cellStyle name="표준 6 2 3 3 2 2 16" xfId="47419"/>
    <cellStyle name="표준 6 2 3 3 2 2 17" xfId="51290"/>
    <cellStyle name="표준 6 2 3 3 2 2 2" xfId="913"/>
    <cellStyle name="표준 6 2 3 3 2 2 2 10" xfId="28307"/>
    <cellStyle name="표준 6 2 3 3 2 2 2 11" xfId="32178"/>
    <cellStyle name="표준 6 2 3 3 2 2 2 12" xfId="36049"/>
    <cellStyle name="표준 6 2 3 3 2 2 2 13" xfId="40161"/>
    <cellStyle name="표준 6 2 3 3 2 2 2 14" xfId="44032"/>
    <cellStyle name="표준 6 2 3 3 2 2 2 15" xfId="47903"/>
    <cellStyle name="표준 6 2 3 3 2 2 2 16" xfId="51774"/>
    <cellStyle name="표준 6 2 3 3 2 2 2 2" xfId="1887"/>
    <cellStyle name="표준 6 2 3 3 2 2 2 2 10" xfId="33146"/>
    <cellStyle name="표준 6 2 3 3 2 2 2 2 11" xfId="37017"/>
    <cellStyle name="표준 6 2 3 3 2 2 2 2 12" xfId="41129"/>
    <cellStyle name="표준 6 2 3 3 2 2 2 2 13" xfId="45000"/>
    <cellStyle name="표준 6 2 3 3 2 2 2 2 14" xfId="48871"/>
    <cellStyle name="표준 6 2 3 3 2 2 2 2 15" xfId="52742"/>
    <cellStyle name="표준 6 2 3 3 2 2 2 2 2" xfId="3826"/>
    <cellStyle name="표준 6 2 3 3 2 2 2 2 2 10" xfId="38953"/>
    <cellStyle name="표준 6 2 3 3 2 2 2 2 2 11" xfId="43065"/>
    <cellStyle name="표준 6 2 3 3 2 2 2 2 2 12" xfId="46936"/>
    <cellStyle name="표준 6 2 3 3 2 2 2 2 2 13" xfId="50807"/>
    <cellStyle name="표준 6 2 3 3 2 2 2 2 2 14" xfId="54678"/>
    <cellStyle name="표준 6 2 3 3 2 2 2 2 2 2" xfId="7985"/>
    <cellStyle name="표준 6 2 3 3 2 2 2 2 2 3" xfId="11856"/>
    <cellStyle name="표준 6 2 3 3 2 2 2 2 2 4" xfId="15727"/>
    <cellStyle name="표준 6 2 3 3 2 2 2 2 2 5" xfId="19598"/>
    <cellStyle name="표준 6 2 3 3 2 2 2 2 2 6" xfId="23469"/>
    <cellStyle name="표준 6 2 3 3 2 2 2 2 2 7" xfId="27340"/>
    <cellStyle name="표준 6 2 3 3 2 2 2 2 2 8" xfId="31211"/>
    <cellStyle name="표준 6 2 3 3 2 2 2 2 2 9" xfId="35082"/>
    <cellStyle name="표준 6 2 3 3 2 2 2 2 3" xfId="6049"/>
    <cellStyle name="표준 6 2 3 3 2 2 2 2 4" xfId="9920"/>
    <cellStyle name="표준 6 2 3 3 2 2 2 2 5" xfId="13791"/>
    <cellStyle name="표준 6 2 3 3 2 2 2 2 6" xfId="17662"/>
    <cellStyle name="표준 6 2 3 3 2 2 2 2 7" xfId="21533"/>
    <cellStyle name="표준 6 2 3 3 2 2 2 2 8" xfId="25404"/>
    <cellStyle name="표준 6 2 3 3 2 2 2 2 9" xfId="29275"/>
    <cellStyle name="표준 6 2 3 3 2 2 2 3" xfId="2858"/>
    <cellStyle name="표준 6 2 3 3 2 2 2 3 10" xfId="37985"/>
    <cellStyle name="표준 6 2 3 3 2 2 2 3 11" xfId="42097"/>
    <cellStyle name="표준 6 2 3 3 2 2 2 3 12" xfId="45968"/>
    <cellStyle name="표준 6 2 3 3 2 2 2 3 13" xfId="49839"/>
    <cellStyle name="표준 6 2 3 3 2 2 2 3 14" xfId="53710"/>
    <cellStyle name="표준 6 2 3 3 2 2 2 3 2" xfId="7017"/>
    <cellStyle name="표준 6 2 3 3 2 2 2 3 3" xfId="10888"/>
    <cellStyle name="표준 6 2 3 3 2 2 2 3 4" xfId="14759"/>
    <cellStyle name="표준 6 2 3 3 2 2 2 3 5" xfId="18630"/>
    <cellStyle name="표준 6 2 3 3 2 2 2 3 6" xfId="22501"/>
    <cellStyle name="표준 6 2 3 3 2 2 2 3 7" xfId="26372"/>
    <cellStyle name="표준 6 2 3 3 2 2 2 3 8" xfId="30243"/>
    <cellStyle name="표준 6 2 3 3 2 2 2 3 9" xfId="34114"/>
    <cellStyle name="표준 6 2 3 3 2 2 2 4" xfId="5081"/>
    <cellStyle name="표준 6 2 3 3 2 2 2 5" xfId="8952"/>
    <cellStyle name="표준 6 2 3 3 2 2 2 6" xfId="12823"/>
    <cellStyle name="표준 6 2 3 3 2 2 2 7" xfId="16694"/>
    <cellStyle name="표준 6 2 3 3 2 2 2 8" xfId="20565"/>
    <cellStyle name="표준 6 2 3 3 2 2 2 9" xfId="24436"/>
    <cellStyle name="표준 6 2 3 3 2 2 3" xfId="1403"/>
    <cellStyle name="표준 6 2 3 3 2 2 3 10" xfId="32662"/>
    <cellStyle name="표준 6 2 3 3 2 2 3 11" xfId="36533"/>
    <cellStyle name="표준 6 2 3 3 2 2 3 12" xfId="40645"/>
    <cellStyle name="표준 6 2 3 3 2 2 3 13" xfId="44516"/>
    <cellStyle name="표준 6 2 3 3 2 2 3 14" xfId="48387"/>
    <cellStyle name="표준 6 2 3 3 2 2 3 15" xfId="52258"/>
    <cellStyle name="표준 6 2 3 3 2 2 3 2" xfId="3342"/>
    <cellStyle name="표준 6 2 3 3 2 2 3 2 10" xfId="38469"/>
    <cellStyle name="표준 6 2 3 3 2 2 3 2 11" xfId="42581"/>
    <cellStyle name="표준 6 2 3 3 2 2 3 2 12" xfId="46452"/>
    <cellStyle name="표준 6 2 3 3 2 2 3 2 13" xfId="50323"/>
    <cellStyle name="표준 6 2 3 3 2 2 3 2 14" xfId="54194"/>
    <cellStyle name="표준 6 2 3 3 2 2 3 2 2" xfId="7501"/>
    <cellStyle name="표준 6 2 3 3 2 2 3 2 3" xfId="11372"/>
    <cellStyle name="표준 6 2 3 3 2 2 3 2 4" xfId="15243"/>
    <cellStyle name="표준 6 2 3 3 2 2 3 2 5" xfId="19114"/>
    <cellStyle name="표준 6 2 3 3 2 2 3 2 6" xfId="22985"/>
    <cellStyle name="표준 6 2 3 3 2 2 3 2 7" xfId="26856"/>
    <cellStyle name="표준 6 2 3 3 2 2 3 2 8" xfId="30727"/>
    <cellStyle name="표준 6 2 3 3 2 2 3 2 9" xfId="34598"/>
    <cellStyle name="표준 6 2 3 3 2 2 3 3" xfId="5565"/>
    <cellStyle name="표준 6 2 3 3 2 2 3 4" xfId="9436"/>
    <cellStyle name="표준 6 2 3 3 2 2 3 5" xfId="13307"/>
    <cellStyle name="표준 6 2 3 3 2 2 3 6" xfId="17178"/>
    <cellStyle name="표준 6 2 3 3 2 2 3 7" xfId="21049"/>
    <cellStyle name="표준 6 2 3 3 2 2 3 8" xfId="24920"/>
    <cellStyle name="표준 6 2 3 3 2 2 3 9" xfId="28791"/>
    <cellStyle name="표준 6 2 3 3 2 2 4" xfId="2374"/>
    <cellStyle name="표준 6 2 3 3 2 2 4 10" xfId="37501"/>
    <cellStyle name="표준 6 2 3 3 2 2 4 11" xfId="41613"/>
    <cellStyle name="표준 6 2 3 3 2 2 4 12" xfId="45484"/>
    <cellStyle name="표준 6 2 3 3 2 2 4 13" xfId="49355"/>
    <cellStyle name="표준 6 2 3 3 2 2 4 14" xfId="53226"/>
    <cellStyle name="표준 6 2 3 3 2 2 4 2" xfId="6533"/>
    <cellStyle name="표준 6 2 3 3 2 2 4 3" xfId="10404"/>
    <cellStyle name="표준 6 2 3 3 2 2 4 4" xfId="14275"/>
    <cellStyle name="표준 6 2 3 3 2 2 4 5" xfId="18146"/>
    <cellStyle name="표준 6 2 3 3 2 2 4 6" xfId="22017"/>
    <cellStyle name="표준 6 2 3 3 2 2 4 7" xfId="25888"/>
    <cellStyle name="표준 6 2 3 3 2 2 4 8" xfId="29759"/>
    <cellStyle name="표준 6 2 3 3 2 2 4 9" xfId="33630"/>
    <cellStyle name="표준 6 2 3 3 2 2 5" xfId="4597"/>
    <cellStyle name="표준 6 2 3 3 2 2 6" xfId="8468"/>
    <cellStyle name="표준 6 2 3 3 2 2 7" xfId="12339"/>
    <cellStyle name="표준 6 2 3 3 2 2 8" xfId="16210"/>
    <cellStyle name="표준 6 2 3 3 2 2 9" xfId="20081"/>
    <cellStyle name="표준 6 2 3 3 2 3" xfId="671"/>
    <cellStyle name="표준 6 2 3 3 2 3 10" xfId="28065"/>
    <cellStyle name="표준 6 2 3 3 2 3 11" xfId="31936"/>
    <cellStyle name="표준 6 2 3 3 2 3 12" xfId="35807"/>
    <cellStyle name="표준 6 2 3 3 2 3 13" xfId="39919"/>
    <cellStyle name="표준 6 2 3 3 2 3 14" xfId="43790"/>
    <cellStyle name="표준 6 2 3 3 2 3 15" xfId="47661"/>
    <cellStyle name="표준 6 2 3 3 2 3 16" xfId="51532"/>
    <cellStyle name="표준 6 2 3 3 2 3 2" xfId="1645"/>
    <cellStyle name="표준 6 2 3 3 2 3 2 10" xfId="32904"/>
    <cellStyle name="표준 6 2 3 3 2 3 2 11" xfId="36775"/>
    <cellStyle name="표준 6 2 3 3 2 3 2 12" xfId="40887"/>
    <cellStyle name="표준 6 2 3 3 2 3 2 13" xfId="44758"/>
    <cellStyle name="표준 6 2 3 3 2 3 2 14" xfId="48629"/>
    <cellStyle name="표준 6 2 3 3 2 3 2 15" xfId="52500"/>
    <cellStyle name="표준 6 2 3 3 2 3 2 2" xfId="3584"/>
    <cellStyle name="표준 6 2 3 3 2 3 2 2 10" xfId="38711"/>
    <cellStyle name="표준 6 2 3 3 2 3 2 2 11" xfId="42823"/>
    <cellStyle name="표준 6 2 3 3 2 3 2 2 12" xfId="46694"/>
    <cellStyle name="표준 6 2 3 3 2 3 2 2 13" xfId="50565"/>
    <cellStyle name="표준 6 2 3 3 2 3 2 2 14" xfId="54436"/>
    <cellStyle name="표준 6 2 3 3 2 3 2 2 2" xfId="7743"/>
    <cellStyle name="표준 6 2 3 3 2 3 2 2 3" xfId="11614"/>
    <cellStyle name="표준 6 2 3 3 2 3 2 2 4" xfId="15485"/>
    <cellStyle name="표준 6 2 3 3 2 3 2 2 5" xfId="19356"/>
    <cellStyle name="표준 6 2 3 3 2 3 2 2 6" xfId="23227"/>
    <cellStyle name="표준 6 2 3 3 2 3 2 2 7" xfId="27098"/>
    <cellStyle name="표준 6 2 3 3 2 3 2 2 8" xfId="30969"/>
    <cellStyle name="표준 6 2 3 3 2 3 2 2 9" xfId="34840"/>
    <cellStyle name="표준 6 2 3 3 2 3 2 3" xfId="5807"/>
    <cellStyle name="표준 6 2 3 3 2 3 2 4" xfId="9678"/>
    <cellStyle name="표준 6 2 3 3 2 3 2 5" xfId="13549"/>
    <cellStyle name="표준 6 2 3 3 2 3 2 6" xfId="17420"/>
    <cellStyle name="표준 6 2 3 3 2 3 2 7" xfId="21291"/>
    <cellStyle name="표준 6 2 3 3 2 3 2 8" xfId="25162"/>
    <cellStyle name="표준 6 2 3 3 2 3 2 9" xfId="29033"/>
    <cellStyle name="표준 6 2 3 3 2 3 3" xfId="2616"/>
    <cellStyle name="표준 6 2 3 3 2 3 3 10" xfId="37743"/>
    <cellStyle name="표준 6 2 3 3 2 3 3 11" xfId="41855"/>
    <cellStyle name="표준 6 2 3 3 2 3 3 12" xfId="45726"/>
    <cellStyle name="표준 6 2 3 3 2 3 3 13" xfId="49597"/>
    <cellStyle name="표준 6 2 3 3 2 3 3 14" xfId="53468"/>
    <cellStyle name="표준 6 2 3 3 2 3 3 2" xfId="6775"/>
    <cellStyle name="표준 6 2 3 3 2 3 3 3" xfId="10646"/>
    <cellStyle name="표준 6 2 3 3 2 3 3 4" xfId="14517"/>
    <cellStyle name="표준 6 2 3 3 2 3 3 5" xfId="18388"/>
    <cellStyle name="표준 6 2 3 3 2 3 3 6" xfId="22259"/>
    <cellStyle name="표준 6 2 3 3 2 3 3 7" xfId="26130"/>
    <cellStyle name="표준 6 2 3 3 2 3 3 8" xfId="30001"/>
    <cellStyle name="표준 6 2 3 3 2 3 3 9" xfId="33872"/>
    <cellStyle name="표준 6 2 3 3 2 3 4" xfId="4839"/>
    <cellStyle name="표준 6 2 3 3 2 3 5" xfId="8710"/>
    <cellStyle name="표준 6 2 3 3 2 3 6" xfId="12581"/>
    <cellStyle name="표준 6 2 3 3 2 3 7" xfId="16452"/>
    <cellStyle name="표준 6 2 3 3 2 3 8" xfId="20323"/>
    <cellStyle name="표준 6 2 3 3 2 3 9" xfId="24194"/>
    <cellStyle name="표준 6 2 3 3 2 4" xfId="1161"/>
    <cellStyle name="표준 6 2 3 3 2 4 10" xfId="32420"/>
    <cellStyle name="표준 6 2 3 3 2 4 11" xfId="36291"/>
    <cellStyle name="표준 6 2 3 3 2 4 12" xfId="40403"/>
    <cellStyle name="표준 6 2 3 3 2 4 13" xfId="44274"/>
    <cellStyle name="표준 6 2 3 3 2 4 14" xfId="48145"/>
    <cellStyle name="표준 6 2 3 3 2 4 15" xfId="52016"/>
    <cellStyle name="표준 6 2 3 3 2 4 2" xfId="3100"/>
    <cellStyle name="표준 6 2 3 3 2 4 2 10" xfId="38227"/>
    <cellStyle name="표준 6 2 3 3 2 4 2 11" xfId="42339"/>
    <cellStyle name="표준 6 2 3 3 2 4 2 12" xfId="46210"/>
    <cellStyle name="표준 6 2 3 3 2 4 2 13" xfId="50081"/>
    <cellStyle name="표준 6 2 3 3 2 4 2 14" xfId="53952"/>
    <cellStyle name="표준 6 2 3 3 2 4 2 2" xfId="7259"/>
    <cellStyle name="표준 6 2 3 3 2 4 2 3" xfId="11130"/>
    <cellStyle name="표준 6 2 3 3 2 4 2 4" xfId="15001"/>
    <cellStyle name="표준 6 2 3 3 2 4 2 5" xfId="18872"/>
    <cellStyle name="표준 6 2 3 3 2 4 2 6" xfId="22743"/>
    <cellStyle name="표준 6 2 3 3 2 4 2 7" xfId="26614"/>
    <cellStyle name="표준 6 2 3 3 2 4 2 8" xfId="30485"/>
    <cellStyle name="표준 6 2 3 3 2 4 2 9" xfId="34356"/>
    <cellStyle name="표준 6 2 3 3 2 4 3" xfId="5323"/>
    <cellStyle name="표준 6 2 3 3 2 4 4" xfId="9194"/>
    <cellStyle name="표준 6 2 3 3 2 4 5" xfId="13065"/>
    <cellStyle name="표준 6 2 3 3 2 4 6" xfId="16936"/>
    <cellStyle name="표준 6 2 3 3 2 4 7" xfId="20807"/>
    <cellStyle name="표준 6 2 3 3 2 4 8" xfId="24678"/>
    <cellStyle name="표준 6 2 3 3 2 4 9" xfId="28549"/>
    <cellStyle name="표준 6 2 3 3 2 5" xfId="2132"/>
    <cellStyle name="표준 6 2 3 3 2 5 10" xfId="37259"/>
    <cellStyle name="표준 6 2 3 3 2 5 11" xfId="41371"/>
    <cellStyle name="표준 6 2 3 3 2 5 12" xfId="45242"/>
    <cellStyle name="표준 6 2 3 3 2 5 13" xfId="49113"/>
    <cellStyle name="표준 6 2 3 3 2 5 14" xfId="52984"/>
    <cellStyle name="표준 6 2 3 3 2 5 2" xfId="6291"/>
    <cellStyle name="표준 6 2 3 3 2 5 3" xfId="10162"/>
    <cellStyle name="표준 6 2 3 3 2 5 4" xfId="14033"/>
    <cellStyle name="표준 6 2 3 3 2 5 5" xfId="17904"/>
    <cellStyle name="표준 6 2 3 3 2 5 6" xfId="21775"/>
    <cellStyle name="표준 6 2 3 3 2 5 7" xfId="25646"/>
    <cellStyle name="표준 6 2 3 3 2 5 8" xfId="29517"/>
    <cellStyle name="표준 6 2 3 3 2 5 9" xfId="33388"/>
    <cellStyle name="표준 6 2 3 3 2 6" xfId="4355"/>
    <cellStyle name="표준 6 2 3 3 2 7" xfId="8226"/>
    <cellStyle name="표준 6 2 3 3 2 8" xfId="12097"/>
    <cellStyle name="표준 6 2 3 3 2 9" xfId="15968"/>
    <cellStyle name="표준 6 2 3 3 20" xfId="50951"/>
    <cellStyle name="표준 6 2 3 3 3" xfId="329"/>
    <cellStyle name="표준 6 2 3 3 3 10" xfId="23855"/>
    <cellStyle name="표준 6 2 3 3 3 11" xfId="27726"/>
    <cellStyle name="표준 6 2 3 3 3 12" xfId="31597"/>
    <cellStyle name="표준 6 2 3 3 3 13" xfId="35468"/>
    <cellStyle name="표준 6 2 3 3 3 14" xfId="39580"/>
    <cellStyle name="표준 6 2 3 3 3 15" xfId="43451"/>
    <cellStyle name="표준 6 2 3 3 3 16" xfId="47322"/>
    <cellStyle name="표준 6 2 3 3 3 17" xfId="51193"/>
    <cellStyle name="표준 6 2 3 3 3 2" xfId="816"/>
    <cellStyle name="표준 6 2 3 3 3 2 10" xfId="28210"/>
    <cellStyle name="표준 6 2 3 3 3 2 11" xfId="32081"/>
    <cellStyle name="표준 6 2 3 3 3 2 12" xfId="35952"/>
    <cellStyle name="표준 6 2 3 3 3 2 13" xfId="40064"/>
    <cellStyle name="표준 6 2 3 3 3 2 14" xfId="43935"/>
    <cellStyle name="표준 6 2 3 3 3 2 15" xfId="47806"/>
    <cellStyle name="표준 6 2 3 3 3 2 16" xfId="51677"/>
    <cellStyle name="표준 6 2 3 3 3 2 2" xfId="1790"/>
    <cellStyle name="표준 6 2 3 3 3 2 2 10" xfId="33049"/>
    <cellStyle name="표준 6 2 3 3 3 2 2 11" xfId="36920"/>
    <cellStyle name="표준 6 2 3 3 3 2 2 12" xfId="41032"/>
    <cellStyle name="표준 6 2 3 3 3 2 2 13" xfId="44903"/>
    <cellStyle name="표준 6 2 3 3 3 2 2 14" xfId="48774"/>
    <cellStyle name="표준 6 2 3 3 3 2 2 15" xfId="52645"/>
    <cellStyle name="표준 6 2 3 3 3 2 2 2" xfId="3729"/>
    <cellStyle name="표준 6 2 3 3 3 2 2 2 10" xfId="38856"/>
    <cellStyle name="표준 6 2 3 3 3 2 2 2 11" xfId="42968"/>
    <cellStyle name="표준 6 2 3 3 3 2 2 2 12" xfId="46839"/>
    <cellStyle name="표준 6 2 3 3 3 2 2 2 13" xfId="50710"/>
    <cellStyle name="표준 6 2 3 3 3 2 2 2 14" xfId="54581"/>
    <cellStyle name="표준 6 2 3 3 3 2 2 2 2" xfId="7888"/>
    <cellStyle name="표준 6 2 3 3 3 2 2 2 3" xfId="11759"/>
    <cellStyle name="표준 6 2 3 3 3 2 2 2 4" xfId="15630"/>
    <cellStyle name="표준 6 2 3 3 3 2 2 2 5" xfId="19501"/>
    <cellStyle name="표준 6 2 3 3 3 2 2 2 6" xfId="23372"/>
    <cellStyle name="표준 6 2 3 3 3 2 2 2 7" xfId="27243"/>
    <cellStyle name="표준 6 2 3 3 3 2 2 2 8" xfId="31114"/>
    <cellStyle name="표준 6 2 3 3 3 2 2 2 9" xfId="34985"/>
    <cellStyle name="표준 6 2 3 3 3 2 2 3" xfId="5952"/>
    <cellStyle name="표준 6 2 3 3 3 2 2 4" xfId="9823"/>
    <cellStyle name="표준 6 2 3 3 3 2 2 5" xfId="13694"/>
    <cellStyle name="표준 6 2 3 3 3 2 2 6" xfId="17565"/>
    <cellStyle name="표준 6 2 3 3 3 2 2 7" xfId="21436"/>
    <cellStyle name="표준 6 2 3 3 3 2 2 8" xfId="25307"/>
    <cellStyle name="표준 6 2 3 3 3 2 2 9" xfId="29178"/>
    <cellStyle name="표준 6 2 3 3 3 2 3" xfId="2761"/>
    <cellStyle name="표준 6 2 3 3 3 2 3 10" xfId="37888"/>
    <cellStyle name="표준 6 2 3 3 3 2 3 11" xfId="42000"/>
    <cellStyle name="표준 6 2 3 3 3 2 3 12" xfId="45871"/>
    <cellStyle name="표준 6 2 3 3 3 2 3 13" xfId="49742"/>
    <cellStyle name="표준 6 2 3 3 3 2 3 14" xfId="53613"/>
    <cellStyle name="표준 6 2 3 3 3 2 3 2" xfId="6920"/>
    <cellStyle name="표준 6 2 3 3 3 2 3 3" xfId="10791"/>
    <cellStyle name="표준 6 2 3 3 3 2 3 4" xfId="14662"/>
    <cellStyle name="표준 6 2 3 3 3 2 3 5" xfId="18533"/>
    <cellStyle name="표준 6 2 3 3 3 2 3 6" xfId="22404"/>
    <cellStyle name="표준 6 2 3 3 3 2 3 7" xfId="26275"/>
    <cellStyle name="표준 6 2 3 3 3 2 3 8" xfId="30146"/>
    <cellStyle name="표준 6 2 3 3 3 2 3 9" xfId="34017"/>
    <cellStyle name="표준 6 2 3 3 3 2 4" xfId="4984"/>
    <cellStyle name="표준 6 2 3 3 3 2 5" xfId="8855"/>
    <cellStyle name="표준 6 2 3 3 3 2 6" xfId="12726"/>
    <cellStyle name="표준 6 2 3 3 3 2 7" xfId="16597"/>
    <cellStyle name="표준 6 2 3 3 3 2 8" xfId="20468"/>
    <cellStyle name="표준 6 2 3 3 3 2 9" xfId="24339"/>
    <cellStyle name="표준 6 2 3 3 3 3" xfId="1306"/>
    <cellStyle name="표준 6 2 3 3 3 3 10" xfId="32565"/>
    <cellStyle name="표준 6 2 3 3 3 3 11" xfId="36436"/>
    <cellStyle name="표준 6 2 3 3 3 3 12" xfId="40548"/>
    <cellStyle name="표준 6 2 3 3 3 3 13" xfId="44419"/>
    <cellStyle name="표준 6 2 3 3 3 3 14" xfId="48290"/>
    <cellStyle name="표준 6 2 3 3 3 3 15" xfId="52161"/>
    <cellStyle name="표준 6 2 3 3 3 3 2" xfId="3245"/>
    <cellStyle name="표준 6 2 3 3 3 3 2 10" xfId="38372"/>
    <cellStyle name="표준 6 2 3 3 3 3 2 11" xfId="42484"/>
    <cellStyle name="표준 6 2 3 3 3 3 2 12" xfId="46355"/>
    <cellStyle name="표준 6 2 3 3 3 3 2 13" xfId="50226"/>
    <cellStyle name="표준 6 2 3 3 3 3 2 14" xfId="54097"/>
    <cellStyle name="표준 6 2 3 3 3 3 2 2" xfId="7404"/>
    <cellStyle name="표준 6 2 3 3 3 3 2 3" xfId="11275"/>
    <cellStyle name="표준 6 2 3 3 3 3 2 4" xfId="15146"/>
    <cellStyle name="표준 6 2 3 3 3 3 2 5" xfId="19017"/>
    <cellStyle name="표준 6 2 3 3 3 3 2 6" xfId="22888"/>
    <cellStyle name="표준 6 2 3 3 3 3 2 7" xfId="26759"/>
    <cellStyle name="표준 6 2 3 3 3 3 2 8" xfId="30630"/>
    <cellStyle name="표준 6 2 3 3 3 3 2 9" xfId="34501"/>
    <cellStyle name="표준 6 2 3 3 3 3 3" xfId="5468"/>
    <cellStyle name="표준 6 2 3 3 3 3 4" xfId="9339"/>
    <cellStyle name="표준 6 2 3 3 3 3 5" xfId="13210"/>
    <cellStyle name="표준 6 2 3 3 3 3 6" xfId="17081"/>
    <cellStyle name="표준 6 2 3 3 3 3 7" xfId="20952"/>
    <cellStyle name="표준 6 2 3 3 3 3 8" xfId="24823"/>
    <cellStyle name="표준 6 2 3 3 3 3 9" xfId="28694"/>
    <cellStyle name="표준 6 2 3 3 3 4" xfId="2277"/>
    <cellStyle name="표준 6 2 3 3 3 4 10" xfId="37404"/>
    <cellStyle name="표준 6 2 3 3 3 4 11" xfId="41516"/>
    <cellStyle name="표준 6 2 3 3 3 4 12" xfId="45387"/>
    <cellStyle name="표준 6 2 3 3 3 4 13" xfId="49258"/>
    <cellStyle name="표준 6 2 3 3 3 4 14" xfId="53129"/>
    <cellStyle name="표준 6 2 3 3 3 4 2" xfId="6436"/>
    <cellStyle name="표준 6 2 3 3 3 4 3" xfId="10307"/>
    <cellStyle name="표준 6 2 3 3 3 4 4" xfId="14178"/>
    <cellStyle name="표준 6 2 3 3 3 4 5" xfId="18049"/>
    <cellStyle name="표준 6 2 3 3 3 4 6" xfId="21920"/>
    <cellStyle name="표준 6 2 3 3 3 4 7" xfId="25791"/>
    <cellStyle name="표준 6 2 3 3 3 4 8" xfId="29662"/>
    <cellStyle name="표준 6 2 3 3 3 4 9" xfId="33533"/>
    <cellStyle name="표준 6 2 3 3 3 5" xfId="4500"/>
    <cellStyle name="표준 6 2 3 3 3 6" xfId="8371"/>
    <cellStyle name="표준 6 2 3 3 3 7" xfId="12242"/>
    <cellStyle name="표준 6 2 3 3 3 8" xfId="16113"/>
    <cellStyle name="표준 6 2 3 3 3 9" xfId="19984"/>
    <cellStyle name="표준 6 2 3 3 4" xfId="574"/>
    <cellStyle name="표준 6 2 3 3 4 10" xfId="27968"/>
    <cellStyle name="표준 6 2 3 3 4 11" xfId="31839"/>
    <cellStyle name="표준 6 2 3 3 4 12" xfId="35710"/>
    <cellStyle name="표준 6 2 3 3 4 13" xfId="39822"/>
    <cellStyle name="표준 6 2 3 3 4 14" xfId="43693"/>
    <cellStyle name="표준 6 2 3 3 4 15" xfId="47564"/>
    <cellStyle name="표준 6 2 3 3 4 16" xfId="51435"/>
    <cellStyle name="표준 6 2 3 3 4 2" xfId="1548"/>
    <cellStyle name="표준 6 2 3 3 4 2 10" xfId="32807"/>
    <cellStyle name="표준 6 2 3 3 4 2 11" xfId="36678"/>
    <cellStyle name="표준 6 2 3 3 4 2 12" xfId="40790"/>
    <cellStyle name="표준 6 2 3 3 4 2 13" xfId="44661"/>
    <cellStyle name="표준 6 2 3 3 4 2 14" xfId="48532"/>
    <cellStyle name="표준 6 2 3 3 4 2 15" xfId="52403"/>
    <cellStyle name="표준 6 2 3 3 4 2 2" xfId="3487"/>
    <cellStyle name="표준 6 2 3 3 4 2 2 10" xfId="38614"/>
    <cellStyle name="표준 6 2 3 3 4 2 2 11" xfId="42726"/>
    <cellStyle name="표준 6 2 3 3 4 2 2 12" xfId="46597"/>
    <cellStyle name="표준 6 2 3 3 4 2 2 13" xfId="50468"/>
    <cellStyle name="표준 6 2 3 3 4 2 2 14" xfId="54339"/>
    <cellStyle name="표준 6 2 3 3 4 2 2 2" xfId="7646"/>
    <cellStyle name="표준 6 2 3 3 4 2 2 3" xfId="11517"/>
    <cellStyle name="표준 6 2 3 3 4 2 2 4" xfId="15388"/>
    <cellStyle name="표준 6 2 3 3 4 2 2 5" xfId="19259"/>
    <cellStyle name="표준 6 2 3 3 4 2 2 6" xfId="23130"/>
    <cellStyle name="표준 6 2 3 3 4 2 2 7" xfId="27001"/>
    <cellStyle name="표준 6 2 3 3 4 2 2 8" xfId="30872"/>
    <cellStyle name="표준 6 2 3 3 4 2 2 9" xfId="34743"/>
    <cellStyle name="표준 6 2 3 3 4 2 3" xfId="5710"/>
    <cellStyle name="표준 6 2 3 3 4 2 4" xfId="9581"/>
    <cellStyle name="표준 6 2 3 3 4 2 5" xfId="13452"/>
    <cellStyle name="표준 6 2 3 3 4 2 6" xfId="17323"/>
    <cellStyle name="표준 6 2 3 3 4 2 7" xfId="21194"/>
    <cellStyle name="표준 6 2 3 3 4 2 8" xfId="25065"/>
    <cellStyle name="표준 6 2 3 3 4 2 9" xfId="28936"/>
    <cellStyle name="표준 6 2 3 3 4 3" xfId="2519"/>
    <cellStyle name="표준 6 2 3 3 4 3 10" xfId="37646"/>
    <cellStyle name="표준 6 2 3 3 4 3 11" xfId="41758"/>
    <cellStyle name="표준 6 2 3 3 4 3 12" xfId="45629"/>
    <cellStyle name="표준 6 2 3 3 4 3 13" xfId="49500"/>
    <cellStyle name="표준 6 2 3 3 4 3 14" xfId="53371"/>
    <cellStyle name="표준 6 2 3 3 4 3 2" xfId="6678"/>
    <cellStyle name="표준 6 2 3 3 4 3 3" xfId="10549"/>
    <cellStyle name="표준 6 2 3 3 4 3 4" xfId="14420"/>
    <cellStyle name="표준 6 2 3 3 4 3 5" xfId="18291"/>
    <cellStyle name="표준 6 2 3 3 4 3 6" xfId="22162"/>
    <cellStyle name="표준 6 2 3 3 4 3 7" xfId="26033"/>
    <cellStyle name="표준 6 2 3 3 4 3 8" xfId="29904"/>
    <cellStyle name="표준 6 2 3 3 4 3 9" xfId="33775"/>
    <cellStyle name="표준 6 2 3 3 4 4" xfId="4742"/>
    <cellStyle name="표준 6 2 3 3 4 5" xfId="8613"/>
    <cellStyle name="표준 6 2 3 3 4 6" xfId="12484"/>
    <cellStyle name="표준 6 2 3 3 4 7" xfId="16355"/>
    <cellStyle name="표준 6 2 3 3 4 8" xfId="20226"/>
    <cellStyle name="표준 6 2 3 3 4 9" xfId="24097"/>
    <cellStyle name="표준 6 2 3 3 5" xfId="1064"/>
    <cellStyle name="표준 6 2 3 3 5 10" xfId="32323"/>
    <cellStyle name="표준 6 2 3 3 5 11" xfId="36194"/>
    <cellStyle name="표준 6 2 3 3 5 12" xfId="40306"/>
    <cellStyle name="표준 6 2 3 3 5 13" xfId="44177"/>
    <cellStyle name="표준 6 2 3 3 5 14" xfId="48048"/>
    <cellStyle name="표준 6 2 3 3 5 15" xfId="51919"/>
    <cellStyle name="표준 6 2 3 3 5 2" xfId="3003"/>
    <cellStyle name="표준 6 2 3 3 5 2 10" xfId="38130"/>
    <cellStyle name="표준 6 2 3 3 5 2 11" xfId="42242"/>
    <cellStyle name="표준 6 2 3 3 5 2 12" xfId="46113"/>
    <cellStyle name="표준 6 2 3 3 5 2 13" xfId="49984"/>
    <cellStyle name="표준 6 2 3 3 5 2 14" xfId="53855"/>
    <cellStyle name="표준 6 2 3 3 5 2 2" xfId="7162"/>
    <cellStyle name="표준 6 2 3 3 5 2 3" xfId="11033"/>
    <cellStyle name="표준 6 2 3 3 5 2 4" xfId="14904"/>
    <cellStyle name="표준 6 2 3 3 5 2 5" xfId="18775"/>
    <cellStyle name="표준 6 2 3 3 5 2 6" xfId="22646"/>
    <cellStyle name="표준 6 2 3 3 5 2 7" xfId="26517"/>
    <cellStyle name="표준 6 2 3 3 5 2 8" xfId="30388"/>
    <cellStyle name="표준 6 2 3 3 5 2 9" xfId="34259"/>
    <cellStyle name="표준 6 2 3 3 5 3" xfId="5226"/>
    <cellStyle name="표준 6 2 3 3 5 4" xfId="9097"/>
    <cellStyle name="표준 6 2 3 3 5 5" xfId="12968"/>
    <cellStyle name="표준 6 2 3 3 5 6" xfId="16839"/>
    <cellStyle name="표준 6 2 3 3 5 7" xfId="20710"/>
    <cellStyle name="표준 6 2 3 3 5 8" xfId="24581"/>
    <cellStyle name="표준 6 2 3 3 5 9" xfId="28452"/>
    <cellStyle name="표준 6 2 3 3 6" xfId="2035"/>
    <cellStyle name="표준 6 2 3 3 6 10" xfId="37162"/>
    <cellStyle name="표준 6 2 3 3 6 11" xfId="41274"/>
    <cellStyle name="표준 6 2 3 3 6 12" xfId="45145"/>
    <cellStyle name="표준 6 2 3 3 6 13" xfId="49016"/>
    <cellStyle name="표준 6 2 3 3 6 14" xfId="52887"/>
    <cellStyle name="표준 6 2 3 3 6 2" xfId="6194"/>
    <cellStyle name="표준 6 2 3 3 6 3" xfId="10065"/>
    <cellStyle name="표준 6 2 3 3 6 4" xfId="13936"/>
    <cellStyle name="표준 6 2 3 3 6 5" xfId="17807"/>
    <cellStyle name="표준 6 2 3 3 6 6" xfId="21678"/>
    <cellStyle name="표준 6 2 3 3 6 7" xfId="25549"/>
    <cellStyle name="표준 6 2 3 3 6 8" xfId="29420"/>
    <cellStyle name="표준 6 2 3 3 6 9" xfId="33291"/>
    <cellStyle name="표준 6 2 3 3 7" xfId="4258"/>
    <cellStyle name="표준 6 2 3 3 8" xfId="8129"/>
    <cellStyle name="표준 6 2 3 3 9" xfId="12000"/>
    <cellStyle name="표준 6 2 3 4" xfId="134"/>
    <cellStyle name="표준 6 2 3 4 10" xfId="19792"/>
    <cellStyle name="표준 6 2 3 4 11" xfId="23663"/>
    <cellStyle name="표준 6 2 3 4 12" xfId="27534"/>
    <cellStyle name="표준 6 2 3 4 13" xfId="31405"/>
    <cellStyle name="표준 6 2 3 4 14" xfId="35276"/>
    <cellStyle name="표준 6 2 3 4 15" xfId="39147"/>
    <cellStyle name="표준 6 2 3 4 16" xfId="39388"/>
    <cellStyle name="표준 6 2 3 4 17" xfId="43259"/>
    <cellStyle name="표준 6 2 3 4 18" xfId="47130"/>
    <cellStyle name="표준 6 2 3 4 19" xfId="51001"/>
    <cellStyle name="표준 6 2 3 4 2" xfId="379"/>
    <cellStyle name="표준 6 2 3 4 2 10" xfId="23905"/>
    <cellStyle name="표준 6 2 3 4 2 11" xfId="27776"/>
    <cellStyle name="표준 6 2 3 4 2 12" xfId="31647"/>
    <cellStyle name="표준 6 2 3 4 2 13" xfId="35518"/>
    <cellStyle name="표준 6 2 3 4 2 14" xfId="39630"/>
    <cellStyle name="표준 6 2 3 4 2 15" xfId="43501"/>
    <cellStyle name="표준 6 2 3 4 2 16" xfId="47372"/>
    <cellStyle name="표준 6 2 3 4 2 17" xfId="51243"/>
    <cellStyle name="표준 6 2 3 4 2 2" xfId="866"/>
    <cellStyle name="표준 6 2 3 4 2 2 10" xfId="28260"/>
    <cellStyle name="표준 6 2 3 4 2 2 11" xfId="32131"/>
    <cellStyle name="표준 6 2 3 4 2 2 12" xfId="36002"/>
    <cellStyle name="표준 6 2 3 4 2 2 13" xfId="40114"/>
    <cellStyle name="표준 6 2 3 4 2 2 14" xfId="43985"/>
    <cellStyle name="표준 6 2 3 4 2 2 15" xfId="47856"/>
    <cellStyle name="표준 6 2 3 4 2 2 16" xfId="51727"/>
    <cellStyle name="표준 6 2 3 4 2 2 2" xfId="1840"/>
    <cellStyle name="표준 6 2 3 4 2 2 2 10" xfId="33099"/>
    <cellStyle name="표준 6 2 3 4 2 2 2 11" xfId="36970"/>
    <cellStyle name="표준 6 2 3 4 2 2 2 12" xfId="41082"/>
    <cellStyle name="표준 6 2 3 4 2 2 2 13" xfId="44953"/>
    <cellStyle name="표준 6 2 3 4 2 2 2 14" xfId="48824"/>
    <cellStyle name="표준 6 2 3 4 2 2 2 15" xfId="52695"/>
    <cellStyle name="표준 6 2 3 4 2 2 2 2" xfId="3779"/>
    <cellStyle name="표준 6 2 3 4 2 2 2 2 10" xfId="38906"/>
    <cellStyle name="표준 6 2 3 4 2 2 2 2 11" xfId="43018"/>
    <cellStyle name="표준 6 2 3 4 2 2 2 2 12" xfId="46889"/>
    <cellStyle name="표준 6 2 3 4 2 2 2 2 13" xfId="50760"/>
    <cellStyle name="표준 6 2 3 4 2 2 2 2 14" xfId="54631"/>
    <cellStyle name="표준 6 2 3 4 2 2 2 2 2" xfId="7938"/>
    <cellStyle name="표준 6 2 3 4 2 2 2 2 3" xfId="11809"/>
    <cellStyle name="표준 6 2 3 4 2 2 2 2 4" xfId="15680"/>
    <cellStyle name="표준 6 2 3 4 2 2 2 2 5" xfId="19551"/>
    <cellStyle name="표준 6 2 3 4 2 2 2 2 6" xfId="23422"/>
    <cellStyle name="표준 6 2 3 4 2 2 2 2 7" xfId="27293"/>
    <cellStyle name="표준 6 2 3 4 2 2 2 2 8" xfId="31164"/>
    <cellStyle name="표준 6 2 3 4 2 2 2 2 9" xfId="35035"/>
    <cellStyle name="표준 6 2 3 4 2 2 2 3" xfId="6002"/>
    <cellStyle name="표준 6 2 3 4 2 2 2 4" xfId="9873"/>
    <cellStyle name="표준 6 2 3 4 2 2 2 5" xfId="13744"/>
    <cellStyle name="표준 6 2 3 4 2 2 2 6" xfId="17615"/>
    <cellStyle name="표준 6 2 3 4 2 2 2 7" xfId="21486"/>
    <cellStyle name="표준 6 2 3 4 2 2 2 8" xfId="25357"/>
    <cellStyle name="표준 6 2 3 4 2 2 2 9" xfId="29228"/>
    <cellStyle name="표준 6 2 3 4 2 2 3" xfId="2811"/>
    <cellStyle name="표준 6 2 3 4 2 2 3 10" xfId="37938"/>
    <cellStyle name="표준 6 2 3 4 2 2 3 11" xfId="42050"/>
    <cellStyle name="표준 6 2 3 4 2 2 3 12" xfId="45921"/>
    <cellStyle name="표준 6 2 3 4 2 2 3 13" xfId="49792"/>
    <cellStyle name="표준 6 2 3 4 2 2 3 14" xfId="53663"/>
    <cellStyle name="표준 6 2 3 4 2 2 3 2" xfId="6970"/>
    <cellStyle name="표준 6 2 3 4 2 2 3 3" xfId="10841"/>
    <cellStyle name="표준 6 2 3 4 2 2 3 4" xfId="14712"/>
    <cellStyle name="표준 6 2 3 4 2 2 3 5" xfId="18583"/>
    <cellStyle name="표준 6 2 3 4 2 2 3 6" xfId="22454"/>
    <cellStyle name="표준 6 2 3 4 2 2 3 7" xfId="26325"/>
    <cellStyle name="표준 6 2 3 4 2 2 3 8" xfId="30196"/>
    <cellStyle name="표준 6 2 3 4 2 2 3 9" xfId="34067"/>
    <cellStyle name="표준 6 2 3 4 2 2 4" xfId="5034"/>
    <cellStyle name="표준 6 2 3 4 2 2 5" xfId="8905"/>
    <cellStyle name="표준 6 2 3 4 2 2 6" xfId="12776"/>
    <cellStyle name="표준 6 2 3 4 2 2 7" xfId="16647"/>
    <cellStyle name="표준 6 2 3 4 2 2 8" xfId="20518"/>
    <cellStyle name="표준 6 2 3 4 2 2 9" xfId="24389"/>
    <cellStyle name="표준 6 2 3 4 2 3" xfId="1356"/>
    <cellStyle name="표준 6 2 3 4 2 3 10" xfId="32615"/>
    <cellStyle name="표준 6 2 3 4 2 3 11" xfId="36486"/>
    <cellStyle name="표준 6 2 3 4 2 3 12" xfId="40598"/>
    <cellStyle name="표준 6 2 3 4 2 3 13" xfId="44469"/>
    <cellStyle name="표준 6 2 3 4 2 3 14" xfId="48340"/>
    <cellStyle name="표준 6 2 3 4 2 3 15" xfId="52211"/>
    <cellStyle name="표준 6 2 3 4 2 3 2" xfId="3295"/>
    <cellStyle name="표준 6 2 3 4 2 3 2 10" xfId="38422"/>
    <cellStyle name="표준 6 2 3 4 2 3 2 11" xfId="42534"/>
    <cellStyle name="표준 6 2 3 4 2 3 2 12" xfId="46405"/>
    <cellStyle name="표준 6 2 3 4 2 3 2 13" xfId="50276"/>
    <cellStyle name="표준 6 2 3 4 2 3 2 14" xfId="54147"/>
    <cellStyle name="표준 6 2 3 4 2 3 2 2" xfId="7454"/>
    <cellStyle name="표준 6 2 3 4 2 3 2 3" xfId="11325"/>
    <cellStyle name="표준 6 2 3 4 2 3 2 4" xfId="15196"/>
    <cellStyle name="표준 6 2 3 4 2 3 2 5" xfId="19067"/>
    <cellStyle name="표준 6 2 3 4 2 3 2 6" xfId="22938"/>
    <cellStyle name="표준 6 2 3 4 2 3 2 7" xfId="26809"/>
    <cellStyle name="표준 6 2 3 4 2 3 2 8" xfId="30680"/>
    <cellStyle name="표준 6 2 3 4 2 3 2 9" xfId="34551"/>
    <cellStyle name="표준 6 2 3 4 2 3 3" xfId="5518"/>
    <cellStyle name="표준 6 2 3 4 2 3 4" xfId="9389"/>
    <cellStyle name="표준 6 2 3 4 2 3 5" xfId="13260"/>
    <cellStyle name="표준 6 2 3 4 2 3 6" xfId="17131"/>
    <cellStyle name="표준 6 2 3 4 2 3 7" xfId="21002"/>
    <cellStyle name="표준 6 2 3 4 2 3 8" xfId="24873"/>
    <cellStyle name="표준 6 2 3 4 2 3 9" xfId="28744"/>
    <cellStyle name="표준 6 2 3 4 2 4" xfId="2327"/>
    <cellStyle name="표준 6 2 3 4 2 4 10" xfId="37454"/>
    <cellStyle name="표준 6 2 3 4 2 4 11" xfId="41566"/>
    <cellStyle name="표준 6 2 3 4 2 4 12" xfId="45437"/>
    <cellStyle name="표준 6 2 3 4 2 4 13" xfId="49308"/>
    <cellStyle name="표준 6 2 3 4 2 4 14" xfId="53179"/>
    <cellStyle name="표준 6 2 3 4 2 4 2" xfId="6486"/>
    <cellStyle name="표준 6 2 3 4 2 4 3" xfId="10357"/>
    <cellStyle name="표준 6 2 3 4 2 4 4" xfId="14228"/>
    <cellStyle name="표준 6 2 3 4 2 4 5" xfId="18099"/>
    <cellStyle name="표준 6 2 3 4 2 4 6" xfId="21970"/>
    <cellStyle name="표준 6 2 3 4 2 4 7" xfId="25841"/>
    <cellStyle name="표준 6 2 3 4 2 4 8" xfId="29712"/>
    <cellStyle name="표준 6 2 3 4 2 4 9" xfId="33583"/>
    <cellStyle name="표준 6 2 3 4 2 5" xfId="4550"/>
    <cellStyle name="표준 6 2 3 4 2 6" xfId="8421"/>
    <cellStyle name="표준 6 2 3 4 2 7" xfId="12292"/>
    <cellStyle name="표준 6 2 3 4 2 8" xfId="16163"/>
    <cellStyle name="표준 6 2 3 4 2 9" xfId="20034"/>
    <cellStyle name="표준 6 2 3 4 3" xfId="624"/>
    <cellStyle name="표준 6 2 3 4 3 10" xfId="28018"/>
    <cellStyle name="표준 6 2 3 4 3 11" xfId="31889"/>
    <cellStyle name="표준 6 2 3 4 3 12" xfId="35760"/>
    <cellStyle name="표준 6 2 3 4 3 13" xfId="39872"/>
    <cellStyle name="표준 6 2 3 4 3 14" xfId="43743"/>
    <cellStyle name="표준 6 2 3 4 3 15" xfId="47614"/>
    <cellStyle name="표준 6 2 3 4 3 16" xfId="51485"/>
    <cellStyle name="표준 6 2 3 4 3 2" xfId="1598"/>
    <cellStyle name="표준 6 2 3 4 3 2 10" xfId="32857"/>
    <cellStyle name="표준 6 2 3 4 3 2 11" xfId="36728"/>
    <cellStyle name="표준 6 2 3 4 3 2 12" xfId="40840"/>
    <cellStyle name="표준 6 2 3 4 3 2 13" xfId="44711"/>
    <cellStyle name="표준 6 2 3 4 3 2 14" xfId="48582"/>
    <cellStyle name="표준 6 2 3 4 3 2 15" xfId="52453"/>
    <cellStyle name="표준 6 2 3 4 3 2 2" xfId="3537"/>
    <cellStyle name="표준 6 2 3 4 3 2 2 10" xfId="38664"/>
    <cellStyle name="표준 6 2 3 4 3 2 2 11" xfId="42776"/>
    <cellStyle name="표준 6 2 3 4 3 2 2 12" xfId="46647"/>
    <cellStyle name="표준 6 2 3 4 3 2 2 13" xfId="50518"/>
    <cellStyle name="표준 6 2 3 4 3 2 2 14" xfId="54389"/>
    <cellStyle name="표준 6 2 3 4 3 2 2 2" xfId="7696"/>
    <cellStyle name="표준 6 2 3 4 3 2 2 3" xfId="11567"/>
    <cellStyle name="표준 6 2 3 4 3 2 2 4" xfId="15438"/>
    <cellStyle name="표준 6 2 3 4 3 2 2 5" xfId="19309"/>
    <cellStyle name="표준 6 2 3 4 3 2 2 6" xfId="23180"/>
    <cellStyle name="표준 6 2 3 4 3 2 2 7" xfId="27051"/>
    <cellStyle name="표준 6 2 3 4 3 2 2 8" xfId="30922"/>
    <cellStyle name="표준 6 2 3 4 3 2 2 9" xfId="34793"/>
    <cellStyle name="표준 6 2 3 4 3 2 3" xfId="5760"/>
    <cellStyle name="표준 6 2 3 4 3 2 4" xfId="9631"/>
    <cellStyle name="표준 6 2 3 4 3 2 5" xfId="13502"/>
    <cellStyle name="표준 6 2 3 4 3 2 6" xfId="17373"/>
    <cellStyle name="표준 6 2 3 4 3 2 7" xfId="21244"/>
    <cellStyle name="표준 6 2 3 4 3 2 8" xfId="25115"/>
    <cellStyle name="표준 6 2 3 4 3 2 9" xfId="28986"/>
    <cellStyle name="표준 6 2 3 4 3 3" xfId="2569"/>
    <cellStyle name="표준 6 2 3 4 3 3 10" xfId="37696"/>
    <cellStyle name="표준 6 2 3 4 3 3 11" xfId="41808"/>
    <cellStyle name="표준 6 2 3 4 3 3 12" xfId="45679"/>
    <cellStyle name="표준 6 2 3 4 3 3 13" xfId="49550"/>
    <cellStyle name="표준 6 2 3 4 3 3 14" xfId="53421"/>
    <cellStyle name="표준 6 2 3 4 3 3 2" xfId="6728"/>
    <cellStyle name="표준 6 2 3 4 3 3 3" xfId="10599"/>
    <cellStyle name="표준 6 2 3 4 3 3 4" xfId="14470"/>
    <cellStyle name="표준 6 2 3 4 3 3 5" xfId="18341"/>
    <cellStyle name="표준 6 2 3 4 3 3 6" xfId="22212"/>
    <cellStyle name="표준 6 2 3 4 3 3 7" xfId="26083"/>
    <cellStyle name="표준 6 2 3 4 3 3 8" xfId="29954"/>
    <cellStyle name="표준 6 2 3 4 3 3 9" xfId="33825"/>
    <cellStyle name="표준 6 2 3 4 3 4" xfId="4792"/>
    <cellStyle name="표준 6 2 3 4 3 5" xfId="8663"/>
    <cellStyle name="표준 6 2 3 4 3 6" xfId="12534"/>
    <cellStyle name="표준 6 2 3 4 3 7" xfId="16405"/>
    <cellStyle name="표준 6 2 3 4 3 8" xfId="20276"/>
    <cellStyle name="표준 6 2 3 4 3 9" xfId="24147"/>
    <cellStyle name="표준 6 2 3 4 4" xfId="1114"/>
    <cellStyle name="표준 6 2 3 4 4 10" xfId="32373"/>
    <cellStyle name="표준 6 2 3 4 4 11" xfId="36244"/>
    <cellStyle name="표준 6 2 3 4 4 12" xfId="40356"/>
    <cellStyle name="표준 6 2 3 4 4 13" xfId="44227"/>
    <cellStyle name="표준 6 2 3 4 4 14" xfId="48098"/>
    <cellStyle name="표준 6 2 3 4 4 15" xfId="51969"/>
    <cellStyle name="표준 6 2 3 4 4 2" xfId="3053"/>
    <cellStyle name="표준 6 2 3 4 4 2 10" xfId="38180"/>
    <cellStyle name="표준 6 2 3 4 4 2 11" xfId="42292"/>
    <cellStyle name="표준 6 2 3 4 4 2 12" xfId="46163"/>
    <cellStyle name="표준 6 2 3 4 4 2 13" xfId="50034"/>
    <cellStyle name="표준 6 2 3 4 4 2 14" xfId="53905"/>
    <cellStyle name="표준 6 2 3 4 4 2 2" xfId="7212"/>
    <cellStyle name="표준 6 2 3 4 4 2 3" xfId="11083"/>
    <cellStyle name="표준 6 2 3 4 4 2 4" xfId="14954"/>
    <cellStyle name="표준 6 2 3 4 4 2 5" xfId="18825"/>
    <cellStyle name="표준 6 2 3 4 4 2 6" xfId="22696"/>
    <cellStyle name="표준 6 2 3 4 4 2 7" xfId="26567"/>
    <cellStyle name="표준 6 2 3 4 4 2 8" xfId="30438"/>
    <cellStyle name="표준 6 2 3 4 4 2 9" xfId="34309"/>
    <cellStyle name="표준 6 2 3 4 4 3" xfId="5276"/>
    <cellStyle name="표준 6 2 3 4 4 4" xfId="9147"/>
    <cellStyle name="표준 6 2 3 4 4 5" xfId="13018"/>
    <cellStyle name="표준 6 2 3 4 4 6" xfId="16889"/>
    <cellStyle name="표준 6 2 3 4 4 7" xfId="20760"/>
    <cellStyle name="표준 6 2 3 4 4 8" xfId="24631"/>
    <cellStyle name="표준 6 2 3 4 4 9" xfId="28502"/>
    <cellStyle name="표준 6 2 3 4 5" xfId="2085"/>
    <cellStyle name="표준 6 2 3 4 5 10" xfId="37212"/>
    <cellStyle name="표준 6 2 3 4 5 11" xfId="41324"/>
    <cellStyle name="표준 6 2 3 4 5 12" xfId="45195"/>
    <cellStyle name="표준 6 2 3 4 5 13" xfId="49066"/>
    <cellStyle name="표준 6 2 3 4 5 14" xfId="52937"/>
    <cellStyle name="표준 6 2 3 4 5 2" xfId="6244"/>
    <cellStyle name="표준 6 2 3 4 5 3" xfId="10115"/>
    <cellStyle name="표준 6 2 3 4 5 4" xfId="13986"/>
    <cellStyle name="표준 6 2 3 4 5 5" xfId="17857"/>
    <cellStyle name="표준 6 2 3 4 5 6" xfId="21728"/>
    <cellStyle name="표준 6 2 3 4 5 7" xfId="25599"/>
    <cellStyle name="표준 6 2 3 4 5 8" xfId="29470"/>
    <cellStyle name="표준 6 2 3 4 5 9" xfId="33341"/>
    <cellStyle name="표준 6 2 3 4 6" xfId="4308"/>
    <cellStyle name="표준 6 2 3 4 7" xfId="8179"/>
    <cellStyle name="표준 6 2 3 4 8" xfId="12050"/>
    <cellStyle name="표준 6 2 3 4 9" xfId="15921"/>
    <cellStyle name="표준 6 2 3 5" xfId="232"/>
    <cellStyle name="표준 6 2 3 5 10" xfId="19890"/>
    <cellStyle name="표준 6 2 3 5 11" xfId="23761"/>
    <cellStyle name="표준 6 2 3 5 12" xfId="27632"/>
    <cellStyle name="표준 6 2 3 5 13" xfId="31503"/>
    <cellStyle name="표준 6 2 3 5 14" xfId="35374"/>
    <cellStyle name="표준 6 2 3 5 15" xfId="39245"/>
    <cellStyle name="표준 6 2 3 5 16" xfId="39486"/>
    <cellStyle name="표준 6 2 3 5 17" xfId="43357"/>
    <cellStyle name="표준 6 2 3 5 18" xfId="47228"/>
    <cellStyle name="표준 6 2 3 5 19" xfId="51099"/>
    <cellStyle name="표준 6 2 3 5 2" xfId="477"/>
    <cellStyle name="표준 6 2 3 5 2 10" xfId="24003"/>
    <cellStyle name="표준 6 2 3 5 2 11" xfId="27874"/>
    <cellStyle name="표준 6 2 3 5 2 12" xfId="31745"/>
    <cellStyle name="표준 6 2 3 5 2 13" xfId="35616"/>
    <cellStyle name="표준 6 2 3 5 2 14" xfId="39728"/>
    <cellStyle name="표준 6 2 3 5 2 15" xfId="43599"/>
    <cellStyle name="표준 6 2 3 5 2 16" xfId="47470"/>
    <cellStyle name="표준 6 2 3 5 2 17" xfId="51341"/>
    <cellStyle name="표준 6 2 3 5 2 2" xfId="964"/>
    <cellStyle name="표준 6 2 3 5 2 2 10" xfId="28358"/>
    <cellStyle name="표준 6 2 3 5 2 2 11" xfId="32229"/>
    <cellStyle name="표준 6 2 3 5 2 2 12" xfId="36100"/>
    <cellStyle name="표준 6 2 3 5 2 2 13" xfId="40212"/>
    <cellStyle name="표준 6 2 3 5 2 2 14" xfId="44083"/>
    <cellStyle name="표준 6 2 3 5 2 2 15" xfId="47954"/>
    <cellStyle name="표준 6 2 3 5 2 2 16" xfId="51825"/>
    <cellStyle name="표준 6 2 3 5 2 2 2" xfId="1938"/>
    <cellStyle name="표준 6 2 3 5 2 2 2 10" xfId="33197"/>
    <cellStyle name="표준 6 2 3 5 2 2 2 11" xfId="37068"/>
    <cellStyle name="표준 6 2 3 5 2 2 2 12" xfId="41180"/>
    <cellStyle name="표준 6 2 3 5 2 2 2 13" xfId="45051"/>
    <cellStyle name="표준 6 2 3 5 2 2 2 14" xfId="48922"/>
    <cellStyle name="표준 6 2 3 5 2 2 2 15" xfId="52793"/>
    <cellStyle name="표준 6 2 3 5 2 2 2 2" xfId="3877"/>
    <cellStyle name="표준 6 2 3 5 2 2 2 2 10" xfId="39004"/>
    <cellStyle name="표준 6 2 3 5 2 2 2 2 11" xfId="43116"/>
    <cellStyle name="표준 6 2 3 5 2 2 2 2 12" xfId="46987"/>
    <cellStyle name="표준 6 2 3 5 2 2 2 2 13" xfId="50858"/>
    <cellStyle name="표준 6 2 3 5 2 2 2 2 14" xfId="54729"/>
    <cellStyle name="표준 6 2 3 5 2 2 2 2 2" xfId="8036"/>
    <cellStyle name="표준 6 2 3 5 2 2 2 2 3" xfId="11907"/>
    <cellStyle name="표준 6 2 3 5 2 2 2 2 4" xfId="15778"/>
    <cellStyle name="표준 6 2 3 5 2 2 2 2 5" xfId="19649"/>
    <cellStyle name="표준 6 2 3 5 2 2 2 2 6" xfId="23520"/>
    <cellStyle name="표준 6 2 3 5 2 2 2 2 7" xfId="27391"/>
    <cellStyle name="표준 6 2 3 5 2 2 2 2 8" xfId="31262"/>
    <cellStyle name="표준 6 2 3 5 2 2 2 2 9" xfId="35133"/>
    <cellStyle name="표준 6 2 3 5 2 2 2 3" xfId="6100"/>
    <cellStyle name="표준 6 2 3 5 2 2 2 4" xfId="9971"/>
    <cellStyle name="표준 6 2 3 5 2 2 2 5" xfId="13842"/>
    <cellStyle name="표준 6 2 3 5 2 2 2 6" xfId="17713"/>
    <cellStyle name="표준 6 2 3 5 2 2 2 7" xfId="21584"/>
    <cellStyle name="표준 6 2 3 5 2 2 2 8" xfId="25455"/>
    <cellStyle name="표준 6 2 3 5 2 2 2 9" xfId="29326"/>
    <cellStyle name="표준 6 2 3 5 2 2 3" xfId="2909"/>
    <cellStyle name="표준 6 2 3 5 2 2 3 10" xfId="38036"/>
    <cellStyle name="표준 6 2 3 5 2 2 3 11" xfId="42148"/>
    <cellStyle name="표준 6 2 3 5 2 2 3 12" xfId="46019"/>
    <cellStyle name="표준 6 2 3 5 2 2 3 13" xfId="49890"/>
    <cellStyle name="표준 6 2 3 5 2 2 3 14" xfId="53761"/>
    <cellStyle name="표준 6 2 3 5 2 2 3 2" xfId="7068"/>
    <cellStyle name="표준 6 2 3 5 2 2 3 3" xfId="10939"/>
    <cellStyle name="표준 6 2 3 5 2 2 3 4" xfId="14810"/>
    <cellStyle name="표준 6 2 3 5 2 2 3 5" xfId="18681"/>
    <cellStyle name="표준 6 2 3 5 2 2 3 6" xfId="22552"/>
    <cellStyle name="표준 6 2 3 5 2 2 3 7" xfId="26423"/>
    <cellStyle name="표준 6 2 3 5 2 2 3 8" xfId="30294"/>
    <cellStyle name="표준 6 2 3 5 2 2 3 9" xfId="34165"/>
    <cellStyle name="표준 6 2 3 5 2 2 4" xfId="5132"/>
    <cellStyle name="표준 6 2 3 5 2 2 5" xfId="9003"/>
    <cellStyle name="표준 6 2 3 5 2 2 6" xfId="12874"/>
    <cellStyle name="표준 6 2 3 5 2 2 7" xfId="16745"/>
    <cellStyle name="표준 6 2 3 5 2 2 8" xfId="20616"/>
    <cellStyle name="표준 6 2 3 5 2 2 9" xfId="24487"/>
    <cellStyle name="표준 6 2 3 5 2 3" xfId="1454"/>
    <cellStyle name="표준 6 2 3 5 2 3 10" xfId="32713"/>
    <cellStyle name="표준 6 2 3 5 2 3 11" xfId="36584"/>
    <cellStyle name="표준 6 2 3 5 2 3 12" xfId="40696"/>
    <cellStyle name="표준 6 2 3 5 2 3 13" xfId="44567"/>
    <cellStyle name="표준 6 2 3 5 2 3 14" xfId="48438"/>
    <cellStyle name="표준 6 2 3 5 2 3 15" xfId="52309"/>
    <cellStyle name="표준 6 2 3 5 2 3 2" xfId="3393"/>
    <cellStyle name="표준 6 2 3 5 2 3 2 10" xfId="38520"/>
    <cellStyle name="표준 6 2 3 5 2 3 2 11" xfId="42632"/>
    <cellStyle name="표준 6 2 3 5 2 3 2 12" xfId="46503"/>
    <cellStyle name="표준 6 2 3 5 2 3 2 13" xfId="50374"/>
    <cellStyle name="표준 6 2 3 5 2 3 2 14" xfId="54245"/>
    <cellStyle name="표준 6 2 3 5 2 3 2 2" xfId="7552"/>
    <cellStyle name="표준 6 2 3 5 2 3 2 3" xfId="11423"/>
    <cellStyle name="표준 6 2 3 5 2 3 2 4" xfId="15294"/>
    <cellStyle name="표준 6 2 3 5 2 3 2 5" xfId="19165"/>
    <cellStyle name="표준 6 2 3 5 2 3 2 6" xfId="23036"/>
    <cellStyle name="표준 6 2 3 5 2 3 2 7" xfId="26907"/>
    <cellStyle name="표준 6 2 3 5 2 3 2 8" xfId="30778"/>
    <cellStyle name="표준 6 2 3 5 2 3 2 9" xfId="34649"/>
    <cellStyle name="표준 6 2 3 5 2 3 3" xfId="5616"/>
    <cellStyle name="표준 6 2 3 5 2 3 4" xfId="9487"/>
    <cellStyle name="표준 6 2 3 5 2 3 5" xfId="13358"/>
    <cellStyle name="표준 6 2 3 5 2 3 6" xfId="17229"/>
    <cellStyle name="표준 6 2 3 5 2 3 7" xfId="21100"/>
    <cellStyle name="표준 6 2 3 5 2 3 8" xfId="24971"/>
    <cellStyle name="표준 6 2 3 5 2 3 9" xfId="28842"/>
    <cellStyle name="표준 6 2 3 5 2 4" xfId="2425"/>
    <cellStyle name="표준 6 2 3 5 2 4 10" xfId="37552"/>
    <cellStyle name="표준 6 2 3 5 2 4 11" xfId="41664"/>
    <cellStyle name="표준 6 2 3 5 2 4 12" xfId="45535"/>
    <cellStyle name="표준 6 2 3 5 2 4 13" xfId="49406"/>
    <cellStyle name="표준 6 2 3 5 2 4 14" xfId="53277"/>
    <cellStyle name="표준 6 2 3 5 2 4 2" xfId="6584"/>
    <cellStyle name="표준 6 2 3 5 2 4 3" xfId="10455"/>
    <cellStyle name="표준 6 2 3 5 2 4 4" xfId="14326"/>
    <cellStyle name="표준 6 2 3 5 2 4 5" xfId="18197"/>
    <cellStyle name="표준 6 2 3 5 2 4 6" xfId="22068"/>
    <cellStyle name="표준 6 2 3 5 2 4 7" xfId="25939"/>
    <cellStyle name="표준 6 2 3 5 2 4 8" xfId="29810"/>
    <cellStyle name="표준 6 2 3 5 2 4 9" xfId="33681"/>
    <cellStyle name="표준 6 2 3 5 2 5" xfId="4648"/>
    <cellStyle name="표준 6 2 3 5 2 6" xfId="8519"/>
    <cellStyle name="표준 6 2 3 5 2 7" xfId="12390"/>
    <cellStyle name="표준 6 2 3 5 2 8" xfId="16261"/>
    <cellStyle name="표준 6 2 3 5 2 9" xfId="20132"/>
    <cellStyle name="표준 6 2 3 5 3" xfId="722"/>
    <cellStyle name="표준 6 2 3 5 3 10" xfId="28116"/>
    <cellStyle name="표준 6 2 3 5 3 11" xfId="31987"/>
    <cellStyle name="표준 6 2 3 5 3 12" xfId="35858"/>
    <cellStyle name="표준 6 2 3 5 3 13" xfId="39970"/>
    <cellStyle name="표준 6 2 3 5 3 14" xfId="43841"/>
    <cellStyle name="표준 6 2 3 5 3 15" xfId="47712"/>
    <cellStyle name="표준 6 2 3 5 3 16" xfId="51583"/>
    <cellStyle name="표준 6 2 3 5 3 2" xfId="1696"/>
    <cellStyle name="표준 6 2 3 5 3 2 10" xfId="32955"/>
    <cellStyle name="표준 6 2 3 5 3 2 11" xfId="36826"/>
    <cellStyle name="표준 6 2 3 5 3 2 12" xfId="40938"/>
    <cellStyle name="표준 6 2 3 5 3 2 13" xfId="44809"/>
    <cellStyle name="표준 6 2 3 5 3 2 14" xfId="48680"/>
    <cellStyle name="표준 6 2 3 5 3 2 15" xfId="52551"/>
    <cellStyle name="표준 6 2 3 5 3 2 2" xfId="3635"/>
    <cellStyle name="표준 6 2 3 5 3 2 2 10" xfId="38762"/>
    <cellStyle name="표준 6 2 3 5 3 2 2 11" xfId="42874"/>
    <cellStyle name="표준 6 2 3 5 3 2 2 12" xfId="46745"/>
    <cellStyle name="표준 6 2 3 5 3 2 2 13" xfId="50616"/>
    <cellStyle name="표준 6 2 3 5 3 2 2 14" xfId="54487"/>
    <cellStyle name="표준 6 2 3 5 3 2 2 2" xfId="7794"/>
    <cellStyle name="표준 6 2 3 5 3 2 2 3" xfId="11665"/>
    <cellStyle name="표준 6 2 3 5 3 2 2 4" xfId="15536"/>
    <cellStyle name="표준 6 2 3 5 3 2 2 5" xfId="19407"/>
    <cellStyle name="표준 6 2 3 5 3 2 2 6" xfId="23278"/>
    <cellStyle name="표준 6 2 3 5 3 2 2 7" xfId="27149"/>
    <cellStyle name="표준 6 2 3 5 3 2 2 8" xfId="31020"/>
    <cellStyle name="표준 6 2 3 5 3 2 2 9" xfId="34891"/>
    <cellStyle name="표준 6 2 3 5 3 2 3" xfId="5858"/>
    <cellStyle name="표준 6 2 3 5 3 2 4" xfId="9729"/>
    <cellStyle name="표준 6 2 3 5 3 2 5" xfId="13600"/>
    <cellStyle name="표준 6 2 3 5 3 2 6" xfId="17471"/>
    <cellStyle name="표준 6 2 3 5 3 2 7" xfId="21342"/>
    <cellStyle name="표준 6 2 3 5 3 2 8" xfId="25213"/>
    <cellStyle name="표준 6 2 3 5 3 2 9" xfId="29084"/>
    <cellStyle name="표준 6 2 3 5 3 3" xfId="2667"/>
    <cellStyle name="표준 6 2 3 5 3 3 10" xfId="37794"/>
    <cellStyle name="표준 6 2 3 5 3 3 11" xfId="41906"/>
    <cellStyle name="표준 6 2 3 5 3 3 12" xfId="45777"/>
    <cellStyle name="표준 6 2 3 5 3 3 13" xfId="49648"/>
    <cellStyle name="표준 6 2 3 5 3 3 14" xfId="53519"/>
    <cellStyle name="표준 6 2 3 5 3 3 2" xfId="6826"/>
    <cellStyle name="표준 6 2 3 5 3 3 3" xfId="10697"/>
    <cellStyle name="표준 6 2 3 5 3 3 4" xfId="14568"/>
    <cellStyle name="표준 6 2 3 5 3 3 5" xfId="18439"/>
    <cellStyle name="표준 6 2 3 5 3 3 6" xfId="22310"/>
    <cellStyle name="표준 6 2 3 5 3 3 7" xfId="26181"/>
    <cellStyle name="표준 6 2 3 5 3 3 8" xfId="30052"/>
    <cellStyle name="표준 6 2 3 5 3 3 9" xfId="33923"/>
    <cellStyle name="표준 6 2 3 5 3 4" xfId="4890"/>
    <cellStyle name="표준 6 2 3 5 3 5" xfId="8761"/>
    <cellStyle name="표준 6 2 3 5 3 6" xfId="12632"/>
    <cellStyle name="표준 6 2 3 5 3 7" xfId="16503"/>
    <cellStyle name="표준 6 2 3 5 3 8" xfId="20374"/>
    <cellStyle name="표준 6 2 3 5 3 9" xfId="24245"/>
    <cellStyle name="표준 6 2 3 5 4" xfId="1212"/>
    <cellStyle name="표준 6 2 3 5 4 10" xfId="32471"/>
    <cellStyle name="표준 6 2 3 5 4 11" xfId="36342"/>
    <cellStyle name="표준 6 2 3 5 4 12" xfId="40454"/>
    <cellStyle name="표준 6 2 3 5 4 13" xfId="44325"/>
    <cellStyle name="표준 6 2 3 5 4 14" xfId="48196"/>
    <cellStyle name="표준 6 2 3 5 4 15" xfId="52067"/>
    <cellStyle name="표준 6 2 3 5 4 2" xfId="3151"/>
    <cellStyle name="표준 6 2 3 5 4 2 10" xfId="38278"/>
    <cellStyle name="표준 6 2 3 5 4 2 11" xfId="42390"/>
    <cellStyle name="표준 6 2 3 5 4 2 12" xfId="46261"/>
    <cellStyle name="표준 6 2 3 5 4 2 13" xfId="50132"/>
    <cellStyle name="표준 6 2 3 5 4 2 14" xfId="54003"/>
    <cellStyle name="표준 6 2 3 5 4 2 2" xfId="7310"/>
    <cellStyle name="표준 6 2 3 5 4 2 3" xfId="11181"/>
    <cellStyle name="표준 6 2 3 5 4 2 4" xfId="15052"/>
    <cellStyle name="표준 6 2 3 5 4 2 5" xfId="18923"/>
    <cellStyle name="표준 6 2 3 5 4 2 6" xfId="22794"/>
    <cellStyle name="표준 6 2 3 5 4 2 7" xfId="26665"/>
    <cellStyle name="표준 6 2 3 5 4 2 8" xfId="30536"/>
    <cellStyle name="표준 6 2 3 5 4 2 9" xfId="34407"/>
    <cellStyle name="표준 6 2 3 5 4 3" xfId="5374"/>
    <cellStyle name="표준 6 2 3 5 4 4" xfId="9245"/>
    <cellStyle name="표준 6 2 3 5 4 5" xfId="13116"/>
    <cellStyle name="표준 6 2 3 5 4 6" xfId="16987"/>
    <cellStyle name="표준 6 2 3 5 4 7" xfId="20858"/>
    <cellStyle name="표준 6 2 3 5 4 8" xfId="24729"/>
    <cellStyle name="표준 6 2 3 5 4 9" xfId="28600"/>
    <cellStyle name="표준 6 2 3 5 5" xfId="2183"/>
    <cellStyle name="표준 6 2 3 5 5 10" xfId="37310"/>
    <cellStyle name="표준 6 2 3 5 5 11" xfId="41422"/>
    <cellStyle name="표준 6 2 3 5 5 12" xfId="45293"/>
    <cellStyle name="표준 6 2 3 5 5 13" xfId="49164"/>
    <cellStyle name="표준 6 2 3 5 5 14" xfId="53035"/>
    <cellStyle name="표준 6 2 3 5 5 2" xfId="6342"/>
    <cellStyle name="표준 6 2 3 5 5 3" xfId="10213"/>
    <cellStyle name="표준 6 2 3 5 5 4" xfId="14084"/>
    <cellStyle name="표준 6 2 3 5 5 5" xfId="17955"/>
    <cellStyle name="표준 6 2 3 5 5 6" xfId="21826"/>
    <cellStyle name="표준 6 2 3 5 5 7" xfId="25697"/>
    <cellStyle name="표준 6 2 3 5 5 8" xfId="29568"/>
    <cellStyle name="표준 6 2 3 5 5 9" xfId="33439"/>
    <cellStyle name="표준 6 2 3 5 6" xfId="4406"/>
    <cellStyle name="표준 6 2 3 5 7" xfId="8277"/>
    <cellStyle name="표준 6 2 3 5 8" xfId="12148"/>
    <cellStyle name="표준 6 2 3 5 9" xfId="16019"/>
    <cellStyle name="표준 6 2 3 6" xfId="282"/>
    <cellStyle name="표준 6 2 3 6 10" xfId="23808"/>
    <cellStyle name="표준 6 2 3 6 11" xfId="27679"/>
    <cellStyle name="표준 6 2 3 6 12" xfId="31550"/>
    <cellStyle name="표준 6 2 3 6 13" xfId="35421"/>
    <cellStyle name="표준 6 2 3 6 14" xfId="39533"/>
    <cellStyle name="표준 6 2 3 6 15" xfId="43404"/>
    <cellStyle name="표준 6 2 3 6 16" xfId="47275"/>
    <cellStyle name="표준 6 2 3 6 17" xfId="51146"/>
    <cellStyle name="표준 6 2 3 6 2" xfId="769"/>
    <cellStyle name="표준 6 2 3 6 2 10" xfId="28163"/>
    <cellStyle name="표준 6 2 3 6 2 11" xfId="32034"/>
    <cellStyle name="표준 6 2 3 6 2 12" xfId="35905"/>
    <cellStyle name="표준 6 2 3 6 2 13" xfId="40017"/>
    <cellStyle name="표준 6 2 3 6 2 14" xfId="43888"/>
    <cellStyle name="표준 6 2 3 6 2 15" xfId="47759"/>
    <cellStyle name="표준 6 2 3 6 2 16" xfId="51630"/>
    <cellStyle name="표준 6 2 3 6 2 2" xfId="1743"/>
    <cellStyle name="표준 6 2 3 6 2 2 10" xfId="33002"/>
    <cellStyle name="표준 6 2 3 6 2 2 11" xfId="36873"/>
    <cellStyle name="표준 6 2 3 6 2 2 12" xfId="40985"/>
    <cellStyle name="표준 6 2 3 6 2 2 13" xfId="44856"/>
    <cellStyle name="표준 6 2 3 6 2 2 14" xfId="48727"/>
    <cellStyle name="표준 6 2 3 6 2 2 15" xfId="52598"/>
    <cellStyle name="표준 6 2 3 6 2 2 2" xfId="3682"/>
    <cellStyle name="표준 6 2 3 6 2 2 2 10" xfId="38809"/>
    <cellStyle name="표준 6 2 3 6 2 2 2 11" xfId="42921"/>
    <cellStyle name="표준 6 2 3 6 2 2 2 12" xfId="46792"/>
    <cellStyle name="표준 6 2 3 6 2 2 2 13" xfId="50663"/>
    <cellStyle name="표준 6 2 3 6 2 2 2 14" xfId="54534"/>
    <cellStyle name="표준 6 2 3 6 2 2 2 2" xfId="7841"/>
    <cellStyle name="표준 6 2 3 6 2 2 2 3" xfId="11712"/>
    <cellStyle name="표준 6 2 3 6 2 2 2 4" xfId="15583"/>
    <cellStyle name="표준 6 2 3 6 2 2 2 5" xfId="19454"/>
    <cellStyle name="표준 6 2 3 6 2 2 2 6" xfId="23325"/>
    <cellStyle name="표준 6 2 3 6 2 2 2 7" xfId="27196"/>
    <cellStyle name="표준 6 2 3 6 2 2 2 8" xfId="31067"/>
    <cellStyle name="표준 6 2 3 6 2 2 2 9" xfId="34938"/>
    <cellStyle name="표준 6 2 3 6 2 2 3" xfId="5905"/>
    <cellStyle name="표준 6 2 3 6 2 2 4" xfId="9776"/>
    <cellStyle name="표준 6 2 3 6 2 2 5" xfId="13647"/>
    <cellStyle name="표준 6 2 3 6 2 2 6" xfId="17518"/>
    <cellStyle name="표준 6 2 3 6 2 2 7" xfId="21389"/>
    <cellStyle name="표준 6 2 3 6 2 2 8" xfId="25260"/>
    <cellStyle name="표준 6 2 3 6 2 2 9" xfId="29131"/>
    <cellStyle name="표준 6 2 3 6 2 3" xfId="2714"/>
    <cellStyle name="표준 6 2 3 6 2 3 10" xfId="37841"/>
    <cellStyle name="표준 6 2 3 6 2 3 11" xfId="41953"/>
    <cellStyle name="표준 6 2 3 6 2 3 12" xfId="45824"/>
    <cellStyle name="표준 6 2 3 6 2 3 13" xfId="49695"/>
    <cellStyle name="표준 6 2 3 6 2 3 14" xfId="53566"/>
    <cellStyle name="표준 6 2 3 6 2 3 2" xfId="6873"/>
    <cellStyle name="표준 6 2 3 6 2 3 3" xfId="10744"/>
    <cellStyle name="표준 6 2 3 6 2 3 4" xfId="14615"/>
    <cellStyle name="표준 6 2 3 6 2 3 5" xfId="18486"/>
    <cellStyle name="표준 6 2 3 6 2 3 6" xfId="22357"/>
    <cellStyle name="표준 6 2 3 6 2 3 7" xfId="26228"/>
    <cellStyle name="표준 6 2 3 6 2 3 8" xfId="30099"/>
    <cellStyle name="표준 6 2 3 6 2 3 9" xfId="33970"/>
    <cellStyle name="표준 6 2 3 6 2 4" xfId="4937"/>
    <cellStyle name="표준 6 2 3 6 2 5" xfId="8808"/>
    <cellStyle name="표준 6 2 3 6 2 6" xfId="12679"/>
    <cellStyle name="표준 6 2 3 6 2 7" xfId="16550"/>
    <cellStyle name="표준 6 2 3 6 2 8" xfId="20421"/>
    <cellStyle name="표준 6 2 3 6 2 9" xfId="24292"/>
    <cellStyle name="표준 6 2 3 6 3" xfId="1259"/>
    <cellStyle name="표준 6 2 3 6 3 10" xfId="32518"/>
    <cellStyle name="표준 6 2 3 6 3 11" xfId="36389"/>
    <cellStyle name="표준 6 2 3 6 3 12" xfId="40501"/>
    <cellStyle name="표준 6 2 3 6 3 13" xfId="44372"/>
    <cellStyle name="표준 6 2 3 6 3 14" xfId="48243"/>
    <cellStyle name="표준 6 2 3 6 3 15" xfId="52114"/>
    <cellStyle name="표준 6 2 3 6 3 2" xfId="3198"/>
    <cellStyle name="표준 6 2 3 6 3 2 10" xfId="38325"/>
    <cellStyle name="표준 6 2 3 6 3 2 11" xfId="42437"/>
    <cellStyle name="표준 6 2 3 6 3 2 12" xfId="46308"/>
    <cellStyle name="표준 6 2 3 6 3 2 13" xfId="50179"/>
    <cellStyle name="표준 6 2 3 6 3 2 14" xfId="54050"/>
    <cellStyle name="표준 6 2 3 6 3 2 2" xfId="7357"/>
    <cellStyle name="표준 6 2 3 6 3 2 3" xfId="11228"/>
    <cellStyle name="표준 6 2 3 6 3 2 4" xfId="15099"/>
    <cellStyle name="표준 6 2 3 6 3 2 5" xfId="18970"/>
    <cellStyle name="표준 6 2 3 6 3 2 6" xfId="22841"/>
    <cellStyle name="표준 6 2 3 6 3 2 7" xfId="26712"/>
    <cellStyle name="표준 6 2 3 6 3 2 8" xfId="30583"/>
    <cellStyle name="표준 6 2 3 6 3 2 9" xfId="34454"/>
    <cellStyle name="표준 6 2 3 6 3 3" xfId="5421"/>
    <cellStyle name="표준 6 2 3 6 3 4" xfId="9292"/>
    <cellStyle name="표준 6 2 3 6 3 5" xfId="13163"/>
    <cellStyle name="표준 6 2 3 6 3 6" xfId="17034"/>
    <cellStyle name="표준 6 2 3 6 3 7" xfId="20905"/>
    <cellStyle name="표준 6 2 3 6 3 8" xfId="24776"/>
    <cellStyle name="표준 6 2 3 6 3 9" xfId="28647"/>
    <cellStyle name="표준 6 2 3 6 4" xfId="2230"/>
    <cellStyle name="표준 6 2 3 6 4 10" xfId="37357"/>
    <cellStyle name="표준 6 2 3 6 4 11" xfId="41469"/>
    <cellStyle name="표준 6 2 3 6 4 12" xfId="45340"/>
    <cellStyle name="표준 6 2 3 6 4 13" xfId="49211"/>
    <cellStyle name="표준 6 2 3 6 4 14" xfId="53082"/>
    <cellStyle name="표준 6 2 3 6 4 2" xfId="6389"/>
    <cellStyle name="표준 6 2 3 6 4 3" xfId="10260"/>
    <cellStyle name="표준 6 2 3 6 4 4" xfId="14131"/>
    <cellStyle name="표준 6 2 3 6 4 5" xfId="18002"/>
    <cellStyle name="표준 6 2 3 6 4 6" xfId="21873"/>
    <cellStyle name="표준 6 2 3 6 4 7" xfId="25744"/>
    <cellStyle name="표준 6 2 3 6 4 8" xfId="29615"/>
    <cellStyle name="표준 6 2 3 6 4 9" xfId="33486"/>
    <cellStyle name="표준 6 2 3 6 5" xfId="4453"/>
    <cellStyle name="표준 6 2 3 6 6" xfId="8324"/>
    <cellStyle name="표준 6 2 3 6 7" xfId="12195"/>
    <cellStyle name="표준 6 2 3 6 8" xfId="16066"/>
    <cellStyle name="표준 6 2 3 6 9" xfId="19937"/>
    <cellStyle name="표준 6 2 3 7" xfId="527"/>
    <cellStyle name="표준 6 2 3 7 10" xfId="27921"/>
    <cellStyle name="표준 6 2 3 7 11" xfId="31792"/>
    <cellStyle name="표준 6 2 3 7 12" xfId="35663"/>
    <cellStyle name="표준 6 2 3 7 13" xfId="39775"/>
    <cellStyle name="표준 6 2 3 7 14" xfId="43646"/>
    <cellStyle name="표준 6 2 3 7 15" xfId="47517"/>
    <cellStyle name="표준 6 2 3 7 16" xfId="51388"/>
    <cellStyle name="표준 6 2 3 7 2" xfId="1501"/>
    <cellStyle name="표준 6 2 3 7 2 10" xfId="32760"/>
    <cellStyle name="표준 6 2 3 7 2 11" xfId="36631"/>
    <cellStyle name="표준 6 2 3 7 2 12" xfId="40743"/>
    <cellStyle name="표준 6 2 3 7 2 13" xfId="44614"/>
    <cellStyle name="표준 6 2 3 7 2 14" xfId="48485"/>
    <cellStyle name="표준 6 2 3 7 2 15" xfId="52356"/>
    <cellStyle name="표준 6 2 3 7 2 2" xfId="3440"/>
    <cellStyle name="표준 6 2 3 7 2 2 10" xfId="38567"/>
    <cellStyle name="표준 6 2 3 7 2 2 11" xfId="42679"/>
    <cellStyle name="표준 6 2 3 7 2 2 12" xfId="46550"/>
    <cellStyle name="표준 6 2 3 7 2 2 13" xfId="50421"/>
    <cellStyle name="표준 6 2 3 7 2 2 14" xfId="54292"/>
    <cellStyle name="표준 6 2 3 7 2 2 2" xfId="7599"/>
    <cellStyle name="표준 6 2 3 7 2 2 3" xfId="11470"/>
    <cellStyle name="표준 6 2 3 7 2 2 4" xfId="15341"/>
    <cellStyle name="표준 6 2 3 7 2 2 5" xfId="19212"/>
    <cellStyle name="표준 6 2 3 7 2 2 6" xfId="23083"/>
    <cellStyle name="표준 6 2 3 7 2 2 7" xfId="26954"/>
    <cellStyle name="표준 6 2 3 7 2 2 8" xfId="30825"/>
    <cellStyle name="표준 6 2 3 7 2 2 9" xfId="34696"/>
    <cellStyle name="표준 6 2 3 7 2 3" xfId="5663"/>
    <cellStyle name="표준 6 2 3 7 2 4" xfId="9534"/>
    <cellStyle name="표준 6 2 3 7 2 5" xfId="13405"/>
    <cellStyle name="표준 6 2 3 7 2 6" xfId="17276"/>
    <cellStyle name="표준 6 2 3 7 2 7" xfId="21147"/>
    <cellStyle name="표준 6 2 3 7 2 8" xfId="25018"/>
    <cellStyle name="표준 6 2 3 7 2 9" xfId="28889"/>
    <cellStyle name="표준 6 2 3 7 3" xfId="2472"/>
    <cellStyle name="표준 6 2 3 7 3 10" xfId="37599"/>
    <cellStyle name="표준 6 2 3 7 3 11" xfId="41711"/>
    <cellStyle name="표준 6 2 3 7 3 12" xfId="45582"/>
    <cellStyle name="표준 6 2 3 7 3 13" xfId="49453"/>
    <cellStyle name="표준 6 2 3 7 3 14" xfId="53324"/>
    <cellStyle name="표준 6 2 3 7 3 2" xfId="6631"/>
    <cellStyle name="표준 6 2 3 7 3 3" xfId="10502"/>
    <cellStyle name="표준 6 2 3 7 3 4" xfId="14373"/>
    <cellStyle name="표준 6 2 3 7 3 5" xfId="18244"/>
    <cellStyle name="표준 6 2 3 7 3 6" xfId="22115"/>
    <cellStyle name="표준 6 2 3 7 3 7" xfId="25986"/>
    <cellStyle name="표준 6 2 3 7 3 8" xfId="29857"/>
    <cellStyle name="표준 6 2 3 7 3 9" xfId="33728"/>
    <cellStyle name="표준 6 2 3 7 4" xfId="4695"/>
    <cellStyle name="표준 6 2 3 7 5" xfId="8566"/>
    <cellStyle name="표준 6 2 3 7 6" xfId="12437"/>
    <cellStyle name="표준 6 2 3 7 7" xfId="16308"/>
    <cellStyle name="표준 6 2 3 7 8" xfId="20179"/>
    <cellStyle name="표준 6 2 3 7 9" xfId="24050"/>
    <cellStyle name="표준 6 2 3 8" xfId="1017"/>
    <cellStyle name="표준 6 2 3 8 10" xfId="32276"/>
    <cellStyle name="표준 6 2 3 8 11" xfId="36147"/>
    <cellStyle name="표준 6 2 3 8 12" xfId="40259"/>
    <cellStyle name="표준 6 2 3 8 13" xfId="44130"/>
    <cellStyle name="표준 6 2 3 8 14" xfId="48001"/>
    <cellStyle name="표준 6 2 3 8 15" xfId="51872"/>
    <cellStyle name="표준 6 2 3 8 2" xfId="2956"/>
    <cellStyle name="표준 6 2 3 8 2 10" xfId="38083"/>
    <cellStyle name="표준 6 2 3 8 2 11" xfId="42195"/>
    <cellStyle name="표준 6 2 3 8 2 12" xfId="46066"/>
    <cellStyle name="표준 6 2 3 8 2 13" xfId="49937"/>
    <cellStyle name="표준 6 2 3 8 2 14" xfId="53808"/>
    <cellStyle name="표준 6 2 3 8 2 2" xfId="7115"/>
    <cellStyle name="표준 6 2 3 8 2 3" xfId="10986"/>
    <cellStyle name="표준 6 2 3 8 2 4" xfId="14857"/>
    <cellStyle name="표준 6 2 3 8 2 5" xfId="18728"/>
    <cellStyle name="표준 6 2 3 8 2 6" xfId="22599"/>
    <cellStyle name="표준 6 2 3 8 2 7" xfId="26470"/>
    <cellStyle name="표준 6 2 3 8 2 8" xfId="30341"/>
    <cellStyle name="표준 6 2 3 8 2 9" xfId="34212"/>
    <cellStyle name="표준 6 2 3 8 3" xfId="5179"/>
    <cellStyle name="표준 6 2 3 8 4" xfId="9050"/>
    <cellStyle name="표준 6 2 3 8 5" xfId="12921"/>
    <cellStyle name="표준 6 2 3 8 6" xfId="16792"/>
    <cellStyle name="표준 6 2 3 8 7" xfId="20663"/>
    <cellStyle name="표준 6 2 3 8 8" xfId="24534"/>
    <cellStyle name="표준 6 2 3 8 9" xfId="28405"/>
    <cellStyle name="표준 6 2 3 9" xfId="1988"/>
    <cellStyle name="표준 6 2 3 9 10" xfId="37115"/>
    <cellStyle name="표준 6 2 3 9 11" xfId="41227"/>
    <cellStyle name="표준 6 2 3 9 12" xfId="45098"/>
    <cellStyle name="표준 6 2 3 9 13" xfId="48969"/>
    <cellStyle name="표준 6 2 3 9 14" xfId="52840"/>
    <cellStyle name="표준 6 2 3 9 2" xfId="6147"/>
    <cellStyle name="표준 6 2 3 9 3" xfId="10018"/>
    <cellStyle name="표준 6 2 3 9 4" xfId="13889"/>
    <cellStyle name="표준 6 2 3 9 5" xfId="17760"/>
    <cellStyle name="표준 6 2 3 9 6" xfId="21631"/>
    <cellStyle name="표준 6 2 3 9 7" xfId="25502"/>
    <cellStyle name="표준 6 2 3 9 8" xfId="29373"/>
    <cellStyle name="표준 6 2 3 9 9" xfId="33244"/>
    <cellStyle name="표준 6 2 30" xfId="54778"/>
    <cellStyle name="표준 6 2 4" xfId="35"/>
    <cellStyle name="표준 6 2 4 10" xfId="4218"/>
    <cellStyle name="표준 6 2 4 11" xfId="8089"/>
    <cellStyle name="표준 6 2 4 12" xfId="11960"/>
    <cellStyle name="표준 6 2 4 13" xfId="15831"/>
    <cellStyle name="표준 6 2 4 14" xfId="19702"/>
    <cellStyle name="표준 6 2 4 15" xfId="23573"/>
    <cellStyle name="표준 6 2 4 16" xfId="27444"/>
    <cellStyle name="표준 6 2 4 17" xfId="31315"/>
    <cellStyle name="표준 6 2 4 18" xfId="35186"/>
    <cellStyle name="표준 6 2 4 19" xfId="39057"/>
    <cellStyle name="표준 6 2 4 2" xfId="61"/>
    <cellStyle name="표준 6 2 4 2 10" xfId="8115"/>
    <cellStyle name="표준 6 2 4 2 11" xfId="11986"/>
    <cellStyle name="표준 6 2 4 2 12" xfId="15857"/>
    <cellStyle name="표준 6 2 4 2 13" xfId="19728"/>
    <cellStyle name="표준 6 2 4 2 14" xfId="23599"/>
    <cellStyle name="표준 6 2 4 2 15" xfId="27470"/>
    <cellStyle name="표준 6 2 4 2 16" xfId="31341"/>
    <cellStyle name="표준 6 2 4 2 17" xfId="35212"/>
    <cellStyle name="표준 6 2 4 2 18" xfId="39083"/>
    <cellStyle name="표준 6 2 4 2 19" xfId="39324"/>
    <cellStyle name="표준 6 2 4 2 2" xfId="115"/>
    <cellStyle name="표준 6 2 4 2 2 10" xfId="15904"/>
    <cellStyle name="표준 6 2 4 2 2 11" xfId="19775"/>
    <cellStyle name="표준 6 2 4 2 2 12" xfId="23646"/>
    <cellStyle name="표준 6 2 4 2 2 13" xfId="27517"/>
    <cellStyle name="표준 6 2 4 2 2 14" xfId="31388"/>
    <cellStyle name="표준 6 2 4 2 2 15" xfId="35259"/>
    <cellStyle name="표준 6 2 4 2 2 16" xfId="39130"/>
    <cellStyle name="표준 6 2 4 2 2 17" xfId="39371"/>
    <cellStyle name="표준 6 2 4 2 2 18" xfId="43242"/>
    <cellStyle name="표준 6 2 4 2 2 19" xfId="47113"/>
    <cellStyle name="표준 6 2 4 2 2 2" xfId="214"/>
    <cellStyle name="표준 6 2 4 2 2 2 10" xfId="19872"/>
    <cellStyle name="표준 6 2 4 2 2 2 11" xfId="23743"/>
    <cellStyle name="표준 6 2 4 2 2 2 12" xfId="27614"/>
    <cellStyle name="표준 6 2 4 2 2 2 13" xfId="31485"/>
    <cellStyle name="표준 6 2 4 2 2 2 14" xfId="35356"/>
    <cellStyle name="표준 6 2 4 2 2 2 15" xfId="39227"/>
    <cellStyle name="표준 6 2 4 2 2 2 16" xfId="39468"/>
    <cellStyle name="표준 6 2 4 2 2 2 17" xfId="43339"/>
    <cellStyle name="표준 6 2 4 2 2 2 18" xfId="47210"/>
    <cellStyle name="표준 6 2 4 2 2 2 19" xfId="51081"/>
    <cellStyle name="표준 6 2 4 2 2 2 2" xfId="459"/>
    <cellStyle name="표준 6 2 4 2 2 2 2 10" xfId="23985"/>
    <cellStyle name="표준 6 2 4 2 2 2 2 11" xfId="27856"/>
    <cellStyle name="표준 6 2 4 2 2 2 2 12" xfId="31727"/>
    <cellStyle name="표준 6 2 4 2 2 2 2 13" xfId="35598"/>
    <cellStyle name="표준 6 2 4 2 2 2 2 14" xfId="39710"/>
    <cellStyle name="표준 6 2 4 2 2 2 2 15" xfId="43581"/>
    <cellStyle name="표준 6 2 4 2 2 2 2 16" xfId="47452"/>
    <cellStyle name="표준 6 2 4 2 2 2 2 17" xfId="51323"/>
    <cellStyle name="표준 6 2 4 2 2 2 2 2" xfId="946"/>
    <cellStyle name="표준 6 2 4 2 2 2 2 2 10" xfId="28340"/>
    <cellStyle name="표준 6 2 4 2 2 2 2 2 11" xfId="32211"/>
    <cellStyle name="표준 6 2 4 2 2 2 2 2 12" xfId="36082"/>
    <cellStyle name="표준 6 2 4 2 2 2 2 2 13" xfId="40194"/>
    <cellStyle name="표준 6 2 4 2 2 2 2 2 14" xfId="44065"/>
    <cellStyle name="표준 6 2 4 2 2 2 2 2 15" xfId="47936"/>
    <cellStyle name="표준 6 2 4 2 2 2 2 2 16" xfId="51807"/>
    <cellStyle name="표준 6 2 4 2 2 2 2 2 2" xfId="1920"/>
    <cellStyle name="표준 6 2 4 2 2 2 2 2 2 10" xfId="33179"/>
    <cellStyle name="표준 6 2 4 2 2 2 2 2 2 11" xfId="37050"/>
    <cellStyle name="표준 6 2 4 2 2 2 2 2 2 12" xfId="41162"/>
    <cellStyle name="표준 6 2 4 2 2 2 2 2 2 13" xfId="45033"/>
    <cellStyle name="표준 6 2 4 2 2 2 2 2 2 14" xfId="48904"/>
    <cellStyle name="표준 6 2 4 2 2 2 2 2 2 15" xfId="52775"/>
    <cellStyle name="표준 6 2 4 2 2 2 2 2 2 2" xfId="3859"/>
    <cellStyle name="표준 6 2 4 2 2 2 2 2 2 2 10" xfId="38986"/>
    <cellStyle name="표준 6 2 4 2 2 2 2 2 2 2 11" xfId="43098"/>
    <cellStyle name="표준 6 2 4 2 2 2 2 2 2 2 12" xfId="46969"/>
    <cellStyle name="표준 6 2 4 2 2 2 2 2 2 2 13" xfId="50840"/>
    <cellStyle name="표준 6 2 4 2 2 2 2 2 2 2 14" xfId="54711"/>
    <cellStyle name="표준 6 2 4 2 2 2 2 2 2 2 2" xfId="8018"/>
    <cellStyle name="표준 6 2 4 2 2 2 2 2 2 2 3" xfId="11889"/>
    <cellStyle name="표준 6 2 4 2 2 2 2 2 2 2 4" xfId="15760"/>
    <cellStyle name="표준 6 2 4 2 2 2 2 2 2 2 5" xfId="19631"/>
    <cellStyle name="표준 6 2 4 2 2 2 2 2 2 2 6" xfId="23502"/>
    <cellStyle name="표준 6 2 4 2 2 2 2 2 2 2 7" xfId="27373"/>
    <cellStyle name="표준 6 2 4 2 2 2 2 2 2 2 8" xfId="31244"/>
    <cellStyle name="표준 6 2 4 2 2 2 2 2 2 2 9" xfId="35115"/>
    <cellStyle name="표준 6 2 4 2 2 2 2 2 2 3" xfId="6082"/>
    <cellStyle name="표준 6 2 4 2 2 2 2 2 2 4" xfId="9953"/>
    <cellStyle name="표준 6 2 4 2 2 2 2 2 2 5" xfId="13824"/>
    <cellStyle name="표준 6 2 4 2 2 2 2 2 2 6" xfId="17695"/>
    <cellStyle name="표준 6 2 4 2 2 2 2 2 2 7" xfId="21566"/>
    <cellStyle name="표준 6 2 4 2 2 2 2 2 2 8" xfId="25437"/>
    <cellStyle name="표준 6 2 4 2 2 2 2 2 2 9" xfId="29308"/>
    <cellStyle name="표준 6 2 4 2 2 2 2 2 3" xfId="2891"/>
    <cellStyle name="표준 6 2 4 2 2 2 2 2 3 10" xfId="38018"/>
    <cellStyle name="표준 6 2 4 2 2 2 2 2 3 11" xfId="42130"/>
    <cellStyle name="표준 6 2 4 2 2 2 2 2 3 12" xfId="46001"/>
    <cellStyle name="표준 6 2 4 2 2 2 2 2 3 13" xfId="49872"/>
    <cellStyle name="표준 6 2 4 2 2 2 2 2 3 14" xfId="53743"/>
    <cellStyle name="표준 6 2 4 2 2 2 2 2 3 2" xfId="7050"/>
    <cellStyle name="표준 6 2 4 2 2 2 2 2 3 3" xfId="10921"/>
    <cellStyle name="표준 6 2 4 2 2 2 2 2 3 4" xfId="14792"/>
    <cellStyle name="표준 6 2 4 2 2 2 2 2 3 5" xfId="18663"/>
    <cellStyle name="표준 6 2 4 2 2 2 2 2 3 6" xfId="22534"/>
    <cellStyle name="표준 6 2 4 2 2 2 2 2 3 7" xfId="26405"/>
    <cellStyle name="표준 6 2 4 2 2 2 2 2 3 8" xfId="30276"/>
    <cellStyle name="표준 6 2 4 2 2 2 2 2 3 9" xfId="34147"/>
    <cellStyle name="표준 6 2 4 2 2 2 2 2 4" xfId="5114"/>
    <cellStyle name="표준 6 2 4 2 2 2 2 2 5" xfId="8985"/>
    <cellStyle name="표준 6 2 4 2 2 2 2 2 6" xfId="12856"/>
    <cellStyle name="표준 6 2 4 2 2 2 2 2 7" xfId="16727"/>
    <cellStyle name="표준 6 2 4 2 2 2 2 2 8" xfId="20598"/>
    <cellStyle name="표준 6 2 4 2 2 2 2 2 9" xfId="24469"/>
    <cellStyle name="표준 6 2 4 2 2 2 2 3" xfId="1436"/>
    <cellStyle name="표준 6 2 4 2 2 2 2 3 10" xfId="32695"/>
    <cellStyle name="표준 6 2 4 2 2 2 2 3 11" xfId="36566"/>
    <cellStyle name="표준 6 2 4 2 2 2 2 3 12" xfId="40678"/>
    <cellStyle name="표준 6 2 4 2 2 2 2 3 13" xfId="44549"/>
    <cellStyle name="표준 6 2 4 2 2 2 2 3 14" xfId="48420"/>
    <cellStyle name="표준 6 2 4 2 2 2 2 3 15" xfId="52291"/>
    <cellStyle name="표준 6 2 4 2 2 2 2 3 2" xfId="3375"/>
    <cellStyle name="표준 6 2 4 2 2 2 2 3 2 10" xfId="38502"/>
    <cellStyle name="표준 6 2 4 2 2 2 2 3 2 11" xfId="42614"/>
    <cellStyle name="표준 6 2 4 2 2 2 2 3 2 12" xfId="46485"/>
    <cellStyle name="표준 6 2 4 2 2 2 2 3 2 13" xfId="50356"/>
    <cellStyle name="표준 6 2 4 2 2 2 2 3 2 14" xfId="54227"/>
    <cellStyle name="표준 6 2 4 2 2 2 2 3 2 2" xfId="7534"/>
    <cellStyle name="표준 6 2 4 2 2 2 2 3 2 3" xfId="11405"/>
    <cellStyle name="표준 6 2 4 2 2 2 2 3 2 4" xfId="15276"/>
    <cellStyle name="표준 6 2 4 2 2 2 2 3 2 5" xfId="19147"/>
    <cellStyle name="표준 6 2 4 2 2 2 2 3 2 6" xfId="23018"/>
    <cellStyle name="표준 6 2 4 2 2 2 2 3 2 7" xfId="26889"/>
    <cellStyle name="표준 6 2 4 2 2 2 2 3 2 8" xfId="30760"/>
    <cellStyle name="표준 6 2 4 2 2 2 2 3 2 9" xfId="34631"/>
    <cellStyle name="표준 6 2 4 2 2 2 2 3 3" xfId="5598"/>
    <cellStyle name="표준 6 2 4 2 2 2 2 3 4" xfId="9469"/>
    <cellStyle name="표준 6 2 4 2 2 2 2 3 5" xfId="13340"/>
    <cellStyle name="표준 6 2 4 2 2 2 2 3 6" xfId="17211"/>
    <cellStyle name="표준 6 2 4 2 2 2 2 3 7" xfId="21082"/>
    <cellStyle name="표준 6 2 4 2 2 2 2 3 8" xfId="24953"/>
    <cellStyle name="표준 6 2 4 2 2 2 2 3 9" xfId="28824"/>
    <cellStyle name="표준 6 2 4 2 2 2 2 4" xfId="2407"/>
    <cellStyle name="표준 6 2 4 2 2 2 2 4 10" xfId="37534"/>
    <cellStyle name="표준 6 2 4 2 2 2 2 4 11" xfId="41646"/>
    <cellStyle name="표준 6 2 4 2 2 2 2 4 12" xfId="45517"/>
    <cellStyle name="표준 6 2 4 2 2 2 2 4 13" xfId="49388"/>
    <cellStyle name="표준 6 2 4 2 2 2 2 4 14" xfId="53259"/>
    <cellStyle name="표준 6 2 4 2 2 2 2 4 2" xfId="6566"/>
    <cellStyle name="표준 6 2 4 2 2 2 2 4 3" xfId="10437"/>
    <cellStyle name="표준 6 2 4 2 2 2 2 4 4" xfId="14308"/>
    <cellStyle name="표준 6 2 4 2 2 2 2 4 5" xfId="18179"/>
    <cellStyle name="표준 6 2 4 2 2 2 2 4 6" xfId="22050"/>
    <cellStyle name="표준 6 2 4 2 2 2 2 4 7" xfId="25921"/>
    <cellStyle name="표준 6 2 4 2 2 2 2 4 8" xfId="29792"/>
    <cellStyle name="표준 6 2 4 2 2 2 2 4 9" xfId="33663"/>
    <cellStyle name="표준 6 2 4 2 2 2 2 5" xfId="4630"/>
    <cellStyle name="표준 6 2 4 2 2 2 2 6" xfId="8501"/>
    <cellStyle name="표준 6 2 4 2 2 2 2 7" xfId="12372"/>
    <cellStyle name="표준 6 2 4 2 2 2 2 8" xfId="16243"/>
    <cellStyle name="표준 6 2 4 2 2 2 2 9" xfId="20114"/>
    <cellStyle name="표준 6 2 4 2 2 2 3" xfId="704"/>
    <cellStyle name="표준 6 2 4 2 2 2 3 10" xfId="28098"/>
    <cellStyle name="표준 6 2 4 2 2 2 3 11" xfId="31969"/>
    <cellStyle name="표준 6 2 4 2 2 2 3 12" xfId="35840"/>
    <cellStyle name="표준 6 2 4 2 2 2 3 13" xfId="39952"/>
    <cellStyle name="표준 6 2 4 2 2 2 3 14" xfId="43823"/>
    <cellStyle name="표준 6 2 4 2 2 2 3 15" xfId="47694"/>
    <cellStyle name="표준 6 2 4 2 2 2 3 16" xfId="51565"/>
    <cellStyle name="표준 6 2 4 2 2 2 3 2" xfId="1678"/>
    <cellStyle name="표준 6 2 4 2 2 2 3 2 10" xfId="32937"/>
    <cellStyle name="표준 6 2 4 2 2 2 3 2 11" xfId="36808"/>
    <cellStyle name="표준 6 2 4 2 2 2 3 2 12" xfId="40920"/>
    <cellStyle name="표준 6 2 4 2 2 2 3 2 13" xfId="44791"/>
    <cellStyle name="표준 6 2 4 2 2 2 3 2 14" xfId="48662"/>
    <cellStyle name="표준 6 2 4 2 2 2 3 2 15" xfId="52533"/>
    <cellStyle name="표준 6 2 4 2 2 2 3 2 2" xfId="3617"/>
    <cellStyle name="표준 6 2 4 2 2 2 3 2 2 10" xfId="38744"/>
    <cellStyle name="표준 6 2 4 2 2 2 3 2 2 11" xfId="42856"/>
    <cellStyle name="표준 6 2 4 2 2 2 3 2 2 12" xfId="46727"/>
    <cellStyle name="표준 6 2 4 2 2 2 3 2 2 13" xfId="50598"/>
    <cellStyle name="표준 6 2 4 2 2 2 3 2 2 14" xfId="54469"/>
    <cellStyle name="표준 6 2 4 2 2 2 3 2 2 2" xfId="7776"/>
    <cellStyle name="표준 6 2 4 2 2 2 3 2 2 3" xfId="11647"/>
    <cellStyle name="표준 6 2 4 2 2 2 3 2 2 4" xfId="15518"/>
    <cellStyle name="표준 6 2 4 2 2 2 3 2 2 5" xfId="19389"/>
    <cellStyle name="표준 6 2 4 2 2 2 3 2 2 6" xfId="23260"/>
    <cellStyle name="표준 6 2 4 2 2 2 3 2 2 7" xfId="27131"/>
    <cellStyle name="표준 6 2 4 2 2 2 3 2 2 8" xfId="31002"/>
    <cellStyle name="표준 6 2 4 2 2 2 3 2 2 9" xfId="34873"/>
    <cellStyle name="표준 6 2 4 2 2 2 3 2 3" xfId="5840"/>
    <cellStyle name="표준 6 2 4 2 2 2 3 2 4" xfId="9711"/>
    <cellStyle name="표준 6 2 4 2 2 2 3 2 5" xfId="13582"/>
    <cellStyle name="표준 6 2 4 2 2 2 3 2 6" xfId="17453"/>
    <cellStyle name="표준 6 2 4 2 2 2 3 2 7" xfId="21324"/>
    <cellStyle name="표준 6 2 4 2 2 2 3 2 8" xfId="25195"/>
    <cellStyle name="표준 6 2 4 2 2 2 3 2 9" xfId="29066"/>
    <cellStyle name="표준 6 2 4 2 2 2 3 3" xfId="2649"/>
    <cellStyle name="표준 6 2 4 2 2 2 3 3 10" xfId="37776"/>
    <cellStyle name="표준 6 2 4 2 2 2 3 3 11" xfId="41888"/>
    <cellStyle name="표준 6 2 4 2 2 2 3 3 12" xfId="45759"/>
    <cellStyle name="표준 6 2 4 2 2 2 3 3 13" xfId="49630"/>
    <cellStyle name="표준 6 2 4 2 2 2 3 3 14" xfId="53501"/>
    <cellStyle name="표준 6 2 4 2 2 2 3 3 2" xfId="6808"/>
    <cellStyle name="표준 6 2 4 2 2 2 3 3 3" xfId="10679"/>
    <cellStyle name="표준 6 2 4 2 2 2 3 3 4" xfId="14550"/>
    <cellStyle name="표준 6 2 4 2 2 2 3 3 5" xfId="18421"/>
    <cellStyle name="표준 6 2 4 2 2 2 3 3 6" xfId="22292"/>
    <cellStyle name="표준 6 2 4 2 2 2 3 3 7" xfId="26163"/>
    <cellStyle name="표준 6 2 4 2 2 2 3 3 8" xfId="30034"/>
    <cellStyle name="표준 6 2 4 2 2 2 3 3 9" xfId="33905"/>
    <cellStyle name="표준 6 2 4 2 2 2 3 4" xfId="4872"/>
    <cellStyle name="표준 6 2 4 2 2 2 3 5" xfId="8743"/>
    <cellStyle name="표준 6 2 4 2 2 2 3 6" xfId="12614"/>
    <cellStyle name="표준 6 2 4 2 2 2 3 7" xfId="16485"/>
    <cellStyle name="표준 6 2 4 2 2 2 3 8" xfId="20356"/>
    <cellStyle name="표준 6 2 4 2 2 2 3 9" xfId="24227"/>
    <cellStyle name="표준 6 2 4 2 2 2 4" xfId="1194"/>
    <cellStyle name="표준 6 2 4 2 2 2 4 10" xfId="32453"/>
    <cellStyle name="표준 6 2 4 2 2 2 4 11" xfId="36324"/>
    <cellStyle name="표준 6 2 4 2 2 2 4 12" xfId="40436"/>
    <cellStyle name="표준 6 2 4 2 2 2 4 13" xfId="44307"/>
    <cellStyle name="표준 6 2 4 2 2 2 4 14" xfId="48178"/>
    <cellStyle name="표준 6 2 4 2 2 2 4 15" xfId="52049"/>
    <cellStyle name="표준 6 2 4 2 2 2 4 2" xfId="3133"/>
    <cellStyle name="표준 6 2 4 2 2 2 4 2 10" xfId="38260"/>
    <cellStyle name="표준 6 2 4 2 2 2 4 2 11" xfId="42372"/>
    <cellStyle name="표준 6 2 4 2 2 2 4 2 12" xfId="46243"/>
    <cellStyle name="표준 6 2 4 2 2 2 4 2 13" xfId="50114"/>
    <cellStyle name="표준 6 2 4 2 2 2 4 2 14" xfId="53985"/>
    <cellStyle name="표준 6 2 4 2 2 2 4 2 2" xfId="7292"/>
    <cellStyle name="표준 6 2 4 2 2 2 4 2 3" xfId="11163"/>
    <cellStyle name="표준 6 2 4 2 2 2 4 2 4" xfId="15034"/>
    <cellStyle name="표준 6 2 4 2 2 2 4 2 5" xfId="18905"/>
    <cellStyle name="표준 6 2 4 2 2 2 4 2 6" xfId="22776"/>
    <cellStyle name="표준 6 2 4 2 2 2 4 2 7" xfId="26647"/>
    <cellStyle name="표준 6 2 4 2 2 2 4 2 8" xfId="30518"/>
    <cellStyle name="표준 6 2 4 2 2 2 4 2 9" xfId="34389"/>
    <cellStyle name="표준 6 2 4 2 2 2 4 3" xfId="5356"/>
    <cellStyle name="표준 6 2 4 2 2 2 4 4" xfId="9227"/>
    <cellStyle name="표준 6 2 4 2 2 2 4 5" xfId="13098"/>
    <cellStyle name="표준 6 2 4 2 2 2 4 6" xfId="16969"/>
    <cellStyle name="표준 6 2 4 2 2 2 4 7" xfId="20840"/>
    <cellStyle name="표준 6 2 4 2 2 2 4 8" xfId="24711"/>
    <cellStyle name="표준 6 2 4 2 2 2 4 9" xfId="28582"/>
    <cellStyle name="표준 6 2 4 2 2 2 5" xfId="2165"/>
    <cellStyle name="표준 6 2 4 2 2 2 5 10" xfId="37292"/>
    <cellStyle name="표준 6 2 4 2 2 2 5 11" xfId="41404"/>
    <cellStyle name="표준 6 2 4 2 2 2 5 12" xfId="45275"/>
    <cellStyle name="표준 6 2 4 2 2 2 5 13" xfId="49146"/>
    <cellStyle name="표준 6 2 4 2 2 2 5 14" xfId="53017"/>
    <cellStyle name="표준 6 2 4 2 2 2 5 2" xfId="6324"/>
    <cellStyle name="표준 6 2 4 2 2 2 5 3" xfId="10195"/>
    <cellStyle name="표준 6 2 4 2 2 2 5 4" xfId="14066"/>
    <cellStyle name="표준 6 2 4 2 2 2 5 5" xfId="17937"/>
    <cellStyle name="표준 6 2 4 2 2 2 5 6" xfId="21808"/>
    <cellStyle name="표준 6 2 4 2 2 2 5 7" xfId="25679"/>
    <cellStyle name="표준 6 2 4 2 2 2 5 8" xfId="29550"/>
    <cellStyle name="표준 6 2 4 2 2 2 5 9" xfId="33421"/>
    <cellStyle name="표준 6 2 4 2 2 2 6" xfId="4388"/>
    <cellStyle name="표준 6 2 4 2 2 2 7" xfId="8259"/>
    <cellStyle name="표준 6 2 4 2 2 2 8" xfId="12130"/>
    <cellStyle name="표준 6 2 4 2 2 2 9" xfId="16001"/>
    <cellStyle name="표준 6 2 4 2 2 20" xfId="50984"/>
    <cellStyle name="표준 6 2 4 2 2 3" xfId="362"/>
    <cellStyle name="표준 6 2 4 2 2 3 10" xfId="23888"/>
    <cellStyle name="표준 6 2 4 2 2 3 11" xfId="27759"/>
    <cellStyle name="표준 6 2 4 2 2 3 12" xfId="31630"/>
    <cellStyle name="표준 6 2 4 2 2 3 13" xfId="35501"/>
    <cellStyle name="표준 6 2 4 2 2 3 14" xfId="39613"/>
    <cellStyle name="표준 6 2 4 2 2 3 15" xfId="43484"/>
    <cellStyle name="표준 6 2 4 2 2 3 16" xfId="47355"/>
    <cellStyle name="표준 6 2 4 2 2 3 17" xfId="51226"/>
    <cellStyle name="표준 6 2 4 2 2 3 2" xfId="849"/>
    <cellStyle name="표준 6 2 4 2 2 3 2 10" xfId="28243"/>
    <cellStyle name="표준 6 2 4 2 2 3 2 11" xfId="32114"/>
    <cellStyle name="표준 6 2 4 2 2 3 2 12" xfId="35985"/>
    <cellStyle name="표준 6 2 4 2 2 3 2 13" xfId="40097"/>
    <cellStyle name="표준 6 2 4 2 2 3 2 14" xfId="43968"/>
    <cellStyle name="표준 6 2 4 2 2 3 2 15" xfId="47839"/>
    <cellStyle name="표준 6 2 4 2 2 3 2 16" xfId="51710"/>
    <cellStyle name="표준 6 2 4 2 2 3 2 2" xfId="1823"/>
    <cellStyle name="표준 6 2 4 2 2 3 2 2 10" xfId="33082"/>
    <cellStyle name="표준 6 2 4 2 2 3 2 2 11" xfId="36953"/>
    <cellStyle name="표준 6 2 4 2 2 3 2 2 12" xfId="41065"/>
    <cellStyle name="표준 6 2 4 2 2 3 2 2 13" xfId="44936"/>
    <cellStyle name="표준 6 2 4 2 2 3 2 2 14" xfId="48807"/>
    <cellStyle name="표준 6 2 4 2 2 3 2 2 15" xfId="52678"/>
    <cellStyle name="표준 6 2 4 2 2 3 2 2 2" xfId="3762"/>
    <cellStyle name="표준 6 2 4 2 2 3 2 2 2 10" xfId="38889"/>
    <cellStyle name="표준 6 2 4 2 2 3 2 2 2 11" xfId="43001"/>
    <cellStyle name="표준 6 2 4 2 2 3 2 2 2 12" xfId="46872"/>
    <cellStyle name="표준 6 2 4 2 2 3 2 2 2 13" xfId="50743"/>
    <cellStyle name="표준 6 2 4 2 2 3 2 2 2 14" xfId="54614"/>
    <cellStyle name="표준 6 2 4 2 2 3 2 2 2 2" xfId="7921"/>
    <cellStyle name="표준 6 2 4 2 2 3 2 2 2 3" xfId="11792"/>
    <cellStyle name="표준 6 2 4 2 2 3 2 2 2 4" xfId="15663"/>
    <cellStyle name="표준 6 2 4 2 2 3 2 2 2 5" xfId="19534"/>
    <cellStyle name="표준 6 2 4 2 2 3 2 2 2 6" xfId="23405"/>
    <cellStyle name="표준 6 2 4 2 2 3 2 2 2 7" xfId="27276"/>
    <cellStyle name="표준 6 2 4 2 2 3 2 2 2 8" xfId="31147"/>
    <cellStyle name="표준 6 2 4 2 2 3 2 2 2 9" xfId="35018"/>
    <cellStyle name="표준 6 2 4 2 2 3 2 2 3" xfId="5985"/>
    <cellStyle name="표준 6 2 4 2 2 3 2 2 4" xfId="9856"/>
    <cellStyle name="표준 6 2 4 2 2 3 2 2 5" xfId="13727"/>
    <cellStyle name="표준 6 2 4 2 2 3 2 2 6" xfId="17598"/>
    <cellStyle name="표준 6 2 4 2 2 3 2 2 7" xfId="21469"/>
    <cellStyle name="표준 6 2 4 2 2 3 2 2 8" xfId="25340"/>
    <cellStyle name="표준 6 2 4 2 2 3 2 2 9" xfId="29211"/>
    <cellStyle name="표준 6 2 4 2 2 3 2 3" xfId="2794"/>
    <cellStyle name="표준 6 2 4 2 2 3 2 3 10" xfId="37921"/>
    <cellStyle name="표준 6 2 4 2 2 3 2 3 11" xfId="42033"/>
    <cellStyle name="표준 6 2 4 2 2 3 2 3 12" xfId="45904"/>
    <cellStyle name="표준 6 2 4 2 2 3 2 3 13" xfId="49775"/>
    <cellStyle name="표준 6 2 4 2 2 3 2 3 14" xfId="53646"/>
    <cellStyle name="표준 6 2 4 2 2 3 2 3 2" xfId="6953"/>
    <cellStyle name="표준 6 2 4 2 2 3 2 3 3" xfId="10824"/>
    <cellStyle name="표준 6 2 4 2 2 3 2 3 4" xfId="14695"/>
    <cellStyle name="표준 6 2 4 2 2 3 2 3 5" xfId="18566"/>
    <cellStyle name="표준 6 2 4 2 2 3 2 3 6" xfId="22437"/>
    <cellStyle name="표준 6 2 4 2 2 3 2 3 7" xfId="26308"/>
    <cellStyle name="표준 6 2 4 2 2 3 2 3 8" xfId="30179"/>
    <cellStyle name="표준 6 2 4 2 2 3 2 3 9" xfId="34050"/>
    <cellStyle name="표준 6 2 4 2 2 3 2 4" xfId="5017"/>
    <cellStyle name="표준 6 2 4 2 2 3 2 5" xfId="8888"/>
    <cellStyle name="표준 6 2 4 2 2 3 2 6" xfId="12759"/>
    <cellStyle name="표준 6 2 4 2 2 3 2 7" xfId="16630"/>
    <cellStyle name="표준 6 2 4 2 2 3 2 8" xfId="20501"/>
    <cellStyle name="표준 6 2 4 2 2 3 2 9" xfId="24372"/>
    <cellStyle name="표준 6 2 4 2 2 3 3" xfId="1339"/>
    <cellStyle name="표준 6 2 4 2 2 3 3 10" xfId="32598"/>
    <cellStyle name="표준 6 2 4 2 2 3 3 11" xfId="36469"/>
    <cellStyle name="표준 6 2 4 2 2 3 3 12" xfId="40581"/>
    <cellStyle name="표준 6 2 4 2 2 3 3 13" xfId="44452"/>
    <cellStyle name="표준 6 2 4 2 2 3 3 14" xfId="48323"/>
    <cellStyle name="표준 6 2 4 2 2 3 3 15" xfId="52194"/>
    <cellStyle name="표준 6 2 4 2 2 3 3 2" xfId="3278"/>
    <cellStyle name="표준 6 2 4 2 2 3 3 2 10" xfId="38405"/>
    <cellStyle name="표준 6 2 4 2 2 3 3 2 11" xfId="42517"/>
    <cellStyle name="표준 6 2 4 2 2 3 3 2 12" xfId="46388"/>
    <cellStyle name="표준 6 2 4 2 2 3 3 2 13" xfId="50259"/>
    <cellStyle name="표준 6 2 4 2 2 3 3 2 14" xfId="54130"/>
    <cellStyle name="표준 6 2 4 2 2 3 3 2 2" xfId="7437"/>
    <cellStyle name="표준 6 2 4 2 2 3 3 2 3" xfId="11308"/>
    <cellStyle name="표준 6 2 4 2 2 3 3 2 4" xfId="15179"/>
    <cellStyle name="표준 6 2 4 2 2 3 3 2 5" xfId="19050"/>
    <cellStyle name="표준 6 2 4 2 2 3 3 2 6" xfId="22921"/>
    <cellStyle name="표준 6 2 4 2 2 3 3 2 7" xfId="26792"/>
    <cellStyle name="표준 6 2 4 2 2 3 3 2 8" xfId="30663"/>
    <cellStyle name="표준 6 2 4 2 2 3 3 2 9" xfId="34534"/>
    <cellStyle name="표준 6 2 4 2 2 3 3 3" xfId="5501"/>
    <cellStyle name="표준 6 2 4 2 2 3 3 4" xfId="9372"/>
    <cellStyle name="표준 6 2 4 2 2 3 3 5" xfId="13243"/>
    <cellStyle name="표준 6 2 4 2 2 3 3 6" xfId="17114"/>
    <cellStyle name="표준 6 2 4 2 2 3 3 7" xfId="20985"/>
    <cellStyle name="표준 6 2 4 2 2 3 3 8" xfId="24856"/>
    <cellStyle name="표준 6 2 4 2 2 3 3 9" xfId="28727"/>
    <cellStyle name="표준 6 2 4 2 2 3 4" xfId="2310"/>
    <cellStyle name="표준 6 2 4 2 2 3 4 10" xfId="37437"/>
    <cellStyle name="표준 6 2 4 2 2 3 4 11" xfId="41549"/>
    <cellStyle name="표준 6 2 4 2 2 3 4 12" xfId="45420"/>
    <cellStyle name="표준 6 2 4 2 2 3 4 13" xfId="49291"/>
    <cellStyle name="표준 6 2 4 2 2 3 4 14" xfId="53162"/>
    <cellStyle name="표준 6 2 4 2 2 3 4 2" xfId="6469"/>
    <cellStyle name="표준 6 2 4 2 2 3 4 3" xfId="10340"/>
    <cellStyle name="표준 6 2 4 2 2 3 4 4" xfId="14211"/>
    <cellStyle name="표준 6 2 4 2 2 3 4 5" xfId="18082"/>
    <cellStyle name="표준 6 2 4 2 2 3 4 6" xfId="21953"/>
    <cellStyle name="표준 6 2 4 2 2 3 4 7" xfId="25824"/>
    <cellStyle name="표준 6 2 4 2 2 3 4 8" xfId="29695"/>
    <cellStyle name="표준 6 2 4 2 2 3 4 9" xfId="33566"/>
    <cellStyle name="표준 6 2 4 2 2 3 5" xfId="4533"/>
    <cellStyle name="표준 6 2 4 2 2 3 6" xfId="8404"/>
    <cellStyle name="표준 6 2 4 2 2 3 7" xfId="12275"/>
    <cellStyle name="표준 6 2 4 2 2 3 8" xfId="16146"/>
    <cellStyle name="표준 6 2 4 2 2 3 9" xfId="20017"/>
    <cellStyle name="표준 6 2 4 2 2 4" xfId="607"/>
    <cellStyle name="표준 6 2 4 2 2 4 10" xfId="28001"/>
    <cellStyle name="표준 6 2 4 2 2 4 11" xfId="31872"/>
    <cellStyle name="표준 6 2 4 2 2 4 12" xfId="35743"/>
    <cellStyle name="표준 6 2 4 2 2 4 13" xfId="39855"/>
    <cellStyle name="표준 6 2 4 2 2 4 14" xfId="43726"/>
    <cellStyle name="표준 6 2 4 2 2 4 15" xfId="47597"/>
    <cellStyle name="표준 6 2 4 2 2 4 16" xfId="51468"/>
    <cellStyle name="표준 6 2 4 2 2 4 2" xfId="1581"/>
    <cellStyle name="표준 6 2 4 2 2 4 2 10" xfId="32840"/>
    <cellStyle name="표준 6 2 4 2 2 4 2 11" xfId="36711"/>
    <cellStyle name="표준 6 2 4 2 2 4 2 12" xfId="40823"/>
    <cellStyle name="표준 6 2 4 2 2 4 2 13" xfId="44694"/>
    <cellStyle name="표준 6 2 4 2 2 4 2 14" xfId="48565"/>
    <cellStyle name="표준 6 2 4 2 2 4 2 15" xfId="52436"/>
    <cellStyle name="표준 6 2 4 2 2 4 2 2" xfId="3520"/>
    <cellStyle name="표준 6 2 4 2 2 4 2 2 10" xfId="38647"/>
    <cellStyle name="표준 6 2 4 2 2 4 2 2 11" xfId="42759"/>
    <cellStyle name="표준 6 2 4 2 2 4 2 2 12" xfId="46630"/>
    <cellStyle name="표준 6 2 4 2 2 4 2 2 13" xfId="50501"/>
    <cellStyle name="표준 6 2 4 2 2 4 2 2 14" xfId="54372"/>
    <cellStyle name="표준 6 2 4 2 2 4 2 2 2" xfId="7679"/>
    <cellStyle name="표준 6 2 4 2 2 4 2 2 3" xfId="11550"/>
    <cellStyle name="표준 6 2 4 2 2 4 2 2 4" xfId="15421"/>
    <cellStyle name="표준 6 2 4 2 2 4 2 2 5" xfId="19292"/>
    <cellStyle name="표준 6 2 4 2 2 4 2 2 6" xfId="23163"/>
    <cellStyle name="표준 6 2 4 2 2 4 2 2 7" xfId="27034"/>
    <cellStyle name="표준 6 2 4 2 2 4 2 2 8" xfId="30905"/>
    <cellStyle name="표준 6 2 4 2 2 4 2 2 9" xfId="34776"/>
    <cellStyle name="표준 6 2 4 2 2 4 2 3" xfId="5743"/>
    <cellStyle name="표준 6 2 4 2 2 4 2 4" xfId="9614"/>
    <cellStyle name="표준 6 2 4 2 2 4 2 5" xfId="13485"/>
    <cellStyle name="표준 6 2 4 2 2 4 2 6" xfId="17356"/>
    <cellStyle name="표준 6 2 4 2 2 4 2 7" xfId="21227"/>
    <cellStyle name="표준 6 2 4 2 2 4 2 8" xfId="25098"/>
    <cellStyle name="표준 6 2 4 2 2 4 2 9" xfId="28969"/>
    <cellStyle name="표준 6 2 4 2 2 4 3" xfId="2552"/>
    <cellStyle name="표준 6 2 4 2 2 4 3 10" xfId="37679"/>
    <cellStyle name="표준 6 2 4 2 2 4 3 11" xfId="41791"/>
    <cellStyle name="표준 6 2 4 2 2 4 3 12" xfId="45662"/>
    <cellStyle name="표준 6 2 4 2 2 4 3 13" xfId="49533"/>
    <cellStyle name="표준 6 2 4 2 2 4 3 14" xfId="53404"/>
    <cellStyle name="표준 6 2 4 2 2 4 3 2" xfId="6711"/>
    <cellStyle name="표준 6 2 4 2 2 4 3 3" xfId="10582"/>
    <cellStyle name="표준 6 2 4 2 2 4 3 4" xfId="14453"/>
    <cellStyle name="표준 6 2 4 2 2 4 3 5" xfId="18324"/>
    <cellStyle name="표준 6 2 4 2 2 4 3 6" xfId="22195"/>
    <cellStyle name="표준 6 2 4 2 2 4 3 7" xfId="26066"/>
    <cellStyle name="표준 6 2 4 2 2 4 3 8" xfId="29937"/>
    <cellStyle name="표준 6 2 4 2 2 4 3 9" xfId="33808"/>
    <cellStyle name="표준 6 2 4 2 2 4 4" xfId="4775"/>
    <cellStyle name="표준 6 2 4 2 2 4 5" xfId="8646"/>
    <cellStyle name="표준 6 2 4 2 2 4 6" xfId="12517"/>
    <cellStyle name="표준 6 2 4 2 2 4 7" xfId="16388"/>
    <cellStyle name="표준 6 2 4 2 2 4 8" xfId="20259"/>
    <cellStyle name="표준 6 2 4 2 2 4 9" xfId="24130"/>
    <cellStyle name="표준 6 2 4 2 2 5" xfId="1097"/>
    <cellStyle name="표준 6 2 4 2 2 5 10" xfId="32356"/>
    <cellStyle name="표준 6 2 4 2 2 5 11" xfId="36227"/>
    <cellStyle name="표준 6 2 4 2 2 5 12" xfId="40339"/>
    <cellStyle name="표준 6 2 4 2 2 5 13" xfId="44210"/>
    <cellStyle name="표준 6 2 4 2 2 5 14" xfId="48081"/>
    <cellStyle name="표준 6 2 4 2 2 5 15" xfId="51952"/>
    <cellStyle name="표준 6 2 4 2 2 5 2" xfId="3036"/>
    <cellStyle name="표준 6 2 4 2 2 5 2 10" xfId="38163"/>
    <cellStyle name="표준 6 2 4 2 2 5 2 11" xfId="42275"/>
    <cellStyle name="표준 6 2 4 2 2 5 2 12" xfId="46146"/>
    <cellStyle name="표준 6 2 4 2 2 5 2 13" xfId="50017"/>
    <cellStyle name="표준 6 2 4 2 2 5 2 14" xfId="53888"/>
    <cellStyle name="표준 6 2 4 2 2 5 2 2" xfId="7195"/>
    <cellStyle name="표준 6 2 4 2 2 5 2 3" xfId="11066"/>
    <cellStyle name="표준 6 2 4 2 2 5 2 4" xfId="14937"/>
    <cellStyle name="표준 6 2 4 2 2 5 2 5" xfId="18808"/>
    <cellStyle name="표준 6 2 4 2 2 5 2 6" xfId="22679"/>
    <cellStyle name="표준 6 2 4 2 2 5 2 7" xfId="26550"/>
    <cellStyle name="표준 6 2 4 2 2 5 2 8" xfId="30421"/>
    <cellStyle name="표준 6 2 4 2 2 5 2 9" xfId="34292"/>
    <cellStyle name="표준 6 2 4 2 2 5 3" xfId="5259"/>
    <cellStyle name="표준 6 2 4 2 2 5 4" xfId="9130"/>
    <cellStyle name="표준 6 2 4 2 2 5 5" xfId="13001"/>
    <cellStyle name="표준 6 2 4 2 2 5 6" xfId="16872"/>
    <cellStyle name="표준 6 2 4 2 2 5 7" xfId="20743"/>
    <cellStyle name="표준 6 2 4 2 2 5 8" xfId="24614"/>
    <cellStyle name="표준 6 2 4 2 2 5 9" xfId="28485"/>
    <cellStyle name="표준 6 2 4 2 2 6" xfId="2068"/>
    <cellStyle name="표준 6 2 4 2 2 6 10" xfId="37195"/>
    <cellStyle name="표준 6 2 4 2 2 6 11" xfId="41307"/>
    <cellStyle name="표준 6 2 4 2 2 6 12" xfId="45178"/>
    <cellStyle name="표준 6 2 4 2 2 6 13" xfId="49049"/>
    <cellStyle name="표준 6 2 4 2 2 6 14" xfId="52920"/>
    <cellStyle name="표준 6 2 4 2 2 6 2" xfId="6227"/>
    <cellStyle name="표준 6 2 4 2 2 6 3" xfId="10098"/>
    <cellStyle name="표준 6 2 4 2 2 6 4" xfId="13969"/>
    <cellStyle name="표준 6 2 4 2 2 6 5" xfId="17840"/>
    <cellStyle name="표준 6 2 4 2 2 6 6" xfId="21711"/>
    <cellStyle name="표준 6 2 4 2 2 6 7" xfId="25582"/>
    <cellStyle name="표준 6 2 4 2 2 6 8" xfId="29453"/>
    <cellStyle name="표준 6 2 4 2 2 6 9" xfId="33324"/>
    <cellStyle name="표준 6 2 4 2 2 7" xfId="4291"/>
    <cellStyle name="표준 6 2 4 2 2 8" xfId="8162"/>
    <cellStyle name="표준 6 2 4 2 2 9" xfId="12033"/>
    <cellStyle name="표준 6 2 4 2 20" xfId="43195"/>
    <cellStyle name="표준 6 2 4 2 21" xfId="47066"/>
    <cellStyle name="표준 6 2 4 2 22" xfId="50937"/>
    <cellStyle name="표준 6 2 4 2 3" xfId="167"/>
    <cellStyle name="표준 6 2 4 2 3 10" xfId="19825"/>
    <cellStyle name="표준 6 2 4 2 3 11" xfId="23696"/>
    <cellStyle name="표준 6 2 4 2 3 12" xfId="27567"/>
    <cellStyle name="표준 6 2 4 2 3 13" xfId="31438"/>
    <cellStyle name="표준 6 2 4 2 3 14" xfId="35309"/>
    <cellStyle name="표준 6 2 4 2 3 15" xfId="39180"/>
    <cellStyle name="표준 6 2 4 2 3 16" xfId="39421"/>
    <cellStyle name="표준 6 2 4 2 3 17" xfId="43292"/>
    <cellStyle name="표준 6 2 4 2 3 18" xfId="47163"/>
    <cellStyle name="표준 6 2 4 2 3 19" xfId="51034"/>
    <cellStyle name="표준 6 2 4 2 3 2" xfId="412"/>
    <cellStyle name="표준 6 2 4 2 3 2 10" xfId="23938"/>
    <cellStyle name="표준 6 2 4 2 3 2 11" xfId="27809"/>
    <cellStyle name="표준 6 2 4 2 3 2 12" xfId="31680"/>
    <cellStyle name="표준 6 2 4 2 3 2 13" xfId="35551"/>
    <cellStyle name="표준 6 2 4 2 3 2 14" xfId="39663"/>
    <cellStyle name="표준 6 2 4 2 3 2 15" xfId="43534"/>
    <cellStyle name="표준 6 2 4 2 3 2 16" xfId="47405"/>
    <cellStyle name="표준 6 2 4 2 3 2 17" xfId="51276"/>
    <cellStyle name="표준 6 2 4 2 3 2 2" xfId="899"/>
    <cellStyle name="표준 6 2 4 2 3 2 2 10" xfId="28293"/>
    <cellStyle name="표준 6 2 4 2 3 2 2 11" xfId="32164"/>
    <cellStyle name="표준 6 2 4 2 3 2 2 12" xfId="36035"/>
    <cellStyle name="표준 6 2 4 2 3 2 2 13" xfId="40147"/>
    <cellStyle name="표준 6 2 4 2 3 2 2 14" xfId="44018"/>
    <cellStyle name="표준 6 2 4 2 3 2 2 15" xfId="47889"/>
    <cellStyle name="표준 6 2 4 2 3 2 2 16" xfId="51760"/>
    <cellStyle name="표준 6 2 4 2 3 2 2 2" xfId="1873"/>
    <cellStyle name="표준 6 2 4 2 3 2 2 2 10" xfId="33132"/>
    <cellStyle name="표준 6 2 4 2 3 2 2 2 11" xfId="37003"/>
    <cellStyle name="표준 6 2 4 2 3 2 2 2 12" xfId="41115"/>
    <cellStyle name="표준 6 2 4 2 3 2 2 2 13" xfId="44986"/>
    <cellStyle name="표준 6 2 4 2 3 2 2 2 14" xfId="48857"/>
    <cellStyle name="표준 6 2 4 2 3 2 2 2 15" xfId="52728"/>
    <cellStyle name="표준 6 2 4 2 3 2 2 2 2" xfId="3812"/>
    <cellStyle name="표준 6 2 4 2 3 2 2 2 2 10" xfId="38939"/>
    <cellStyle name="표준 6 2 4 2 3 2 2 2 2 11" xfId="43051"/>
    <cellStyle name="표준 6 2 4 2 3 2 2 2 2 12" xfId="46922"/>
    <cellStyle name="표준 6 2 4 2 3 2 2 2 2 13" xfId="50793"/>
    <cellStyle name="표준 6 2 4 2 3 2 2 2 2 14" xfId="54664"/>
    <cellStyle name="표준 6 2 4 2 3 2 2 2 2 2" xfId="7971"/>
    <cellStyle name="표준 6 2 4 2 3 2 2 2 2 3" xfId="11842"/>
    <cellStyle name="표준 6 2 4 2 3 2 2 2 2 4" xfId="15713"/>
    <cellStyle name="표준 6 2 4 2 3 2 2 2 2 5" xfId="19584"/>
    <cellStyle name="표준 6 2 4 2 3 2 2 2 2 6" xfId="23455"/>
    <cellStyle name="표준 6 2 4 2 3 2 2 2 2 7" xfId="27326"/>
    <cellStyle name="표준 6 2 4 2 3 2 2 2 2 8" xfId="31197"/>
    <cellStyle name="표준 6 2 4 2 3 2 2 2 2 9" xfId="35068"/>
    <cellStyle name="표준 6 2 4 2 3 2 2 2 3" xfId="6035"/>
    <cellStyle name="표준 6 2 4 2 3 2 2 2 4" xfId="9906"/>
    <cellStyle name="표준 6 2 4 2 3 2 2 2 5" xfId="13777"/>
    <cellStyle name="표준 6 2 4 2 3 2 2 2 6" xfId="17648"/>
    <cellStyle name="표준 6 2 4 2 3 2 2 2 7" xfId="21519"/>
    <cellStyle name="표준 6 2 4 2 3 2 2 2 8" xfId="25390"/>
    <cellStyle name="표준 6 2 4 2 3 2 2 2 9" xfId="29261"/>
    <cellStyle name="표준 6 2 4 2 3 2 2 3" xfId="2844"/>
    <cellStyle name="표준 6 2 4 2 3 2 2 3 10" xfId="37971"/>
    <cellStyle name="표준 6 2 4 2 3 2 2 3 11" xfId="42083"/>
    <cellStyle name="표준 6 2 4 2 3 2 2 3 12" xfId="45954"/>
    <cellStyle name="표준 6 2 4 2 3 2 2 3 13" xfId="49825"/>
    <cellStyle name="표준 6 2 4 2 3 2 2 3 14" xfId="53696"/>
    <cellStyle name="표준 6 2 4 2 3 2 2 3 2" xfId="7003"/>
    <cellStyle name="표준 6 2 4 2 3 2 2 3 3" xfId="10874"/>
    <cellStyle name="표준 6 2 4 2 3 2 2 3 4" xfId="14745"/>
    <cellStyle name="표준 6 2 4 2 3 2 2 3 5" xfId="18616"/>
    <cellStyle name="표준 6 2 4 2 3 2 2 3 6" xfId="22487"/>
    <cellStyle name="표준 6 2 4 2 3 2 2 3 7" xfId="26358"/>
    <cellStyle name="표준 6 2 4 2 3 2 2 3 8" xfId="30229"/>
    <cellStyle name="표준 6 2 4 2 3 2 2 3 9" xfId="34100"/>
    <cellStyle name="표준 6 2 4 2 3 2 2 4" xfId="5067"/>
    <cellStyle name="표준 6 2 4 2 3 2 2 5" xfId="8938"/>
    <cellStyle name="표준 6 2 4 2 3 2 2 6" xfId="12809"/>
    <cellStyle name="표준 6 2 4 2 3 2 2 7" xfId="16680"/>
    <cellStyle name="표준 6 2 4 2 3 2 2 8" xfId="20551"/>
    <cellStyle name="표준 6 2 4 2 3 2 2 9" xfId="24422"/>
    <cellStyle name="표준 6 2 4 2 3 2 3" xfId="1389"/>
    <cellStyle name="표준 6 2 4 2 3 2 3 10" xfId="32648"/>
    <cellStyle name="표준 6 2 4 2 3 2 3 11" xfId="36519"/>
    <cellStyle name="표준 6 2 4 2 3 2 3 12" xfId="40631"/>
    <cellStyle name="표준 6 2 4 2 3 2 3 13" xfId="44502"/>
    <cellStyle name="표준 6 2 4 2 3 2 3 14" xfId="48373"/>
    <cellStyle name="표준 6 2 4 2 3 2 3 15" xfId="52244"/>
    <cellStyle name="표준 6 2 4 2 3 2 3 2" xfId="3328"/>
    <cellStyle name="표준 6 2 4 2 3 2 3 2 10" xfId="38455"/>
    <cellStyle name="표준 6 2 4 2 3 2 3 2 11" xfId="42567"/>
    <cellStyle name="표준 6 2 4 2 3 2 3 2 12" xfId="46438"/>
    <cellStyle name="표준 6 2 4 2 3 2 3 2 13" xfId="50309"/>
    <cellStyle name="표준 6 2 4 2 3 2 3 2 14" xfId="54180"/>
    <cellStyle name="표준 6 2 4 2 3 2 3 2 2" xfId="7487"/>
    <cellStyle name="표준 6 2 4 2 3 2 3 2 3" xfId="11358"/>
    <cellStyle name="표준 6 2 4 2 3 2 3 2 4" xfId="15229"/>
    <cellStyle name="표준 6 2 4 2 3 2 3 2 5" xfId="19100"/>
    <cellStyle name="표준 6 2 4 2 3 2 3 2 6" xfId="22971"/>
    <cellStyle name="표준 6 2 4 2 3 2 3 2 7" xfId="26842"/>
    <cellStyle name="표준 6 2 4 2 3 2 3 2 8" xfId="30713"/>
    <cellStyle name="표준 6 2 4 2 3 2 3 2 9" xfId="34584"/>
    <cellStyle name="표준 6 2 4 2 3 2 3 3" xfId="5551"/>
    <cellStyle name="표준 6 2 4 2 3 2 3 4" xfId="9422"/>
    <cellStyle name="표준 6 2 4 2 3 2 3 5" xfId="13293"/>
    <cellStyle name="표준 6 2 4 2 3 2 3 6" xfId="17164"/>
    <cellStyle name="표준 6 2 4 2 3 2 3 7" xfId="21035"/>
    <cellStyle name="표준 6 2 4 2 3 2 3 8" xfId="24906"/>
    <cellStyle name="표준 6 2 4 2 3 2 3 9" xfId="28777"/>
    <cellStyle name="표준 6 2 4 2 3 2 4" xfId="2360"/>
    <cellStyle name="표준 6 2 4 2 3 2 4 10" xfId="37487"/>
    <cellStyle name="표준 6 2 4 2 3 2 4 11" xfId="41599"/>
    <cellStyle name="표준 6 2 4 2 3 2 4 12" xfId="45470"/>
    <cellStyle name="표준 6 2 4 2 3 2 4 13" xfId="49341"/>
    <cellStyle name="표준 6 2 4 2 3 2 4 14" xfId="53212"/>
    <cellStyle name="표준 6 2 4 2 3 2 4 2" xfId="6519"/>
    <cellStyle name="표준 6 2 4 2 3 2 4 3" xfId="10390"/>
    <cellStyle name="표준 6 2 4 2 3 2 4 4" xfId="14261"/>
    <cellStyle name="표준 6 2 4 2 3 2 4 5" xfId="18132"/>
    <cellStyle name="표준 6 2 4 2 3 2 4 6" xfId="22003"/>
    <cellStyle name="표준 6 2 4 2 3 2 4 7" xfId="25874"/>
    <cellStyle name="표준 6 2 4 2 3 2 4 8" xfId="29745"/>
    <cellStyle name="표준 6 2 4 2 3 2 4 9" xfId="33616"/>
    <cellStyle name="표준 6 2 4 2 3 2 5" xfId="4583"/>
    <cellStyle name="표준 6 2 4 2 3 2 6" xfId="8454"/>
    <cellStyle name="표준 6 2 4 2 3 2 7" xfId="12325"/>
    <cellStyle name="표준 6 2 4 2 3 2 8" xfId="16196"/>
    <cellStyle name="표준 6 2 4 2 3 2 9" xfId="20067"/>
    <cellStyle name="표준 6 2 4 2 3 3" xfId="657"/>
    <cellStyle name="표준 6 2 4 2 3 3 10" xfId="28051"/>
    <cellStyle name="표준 6 2 4 2 3 3 11" xfId="31922"/>
    <cellStyle name="표준 6 2 4 2 3 3 12" xfId="35793"/>
    <cellStyle name="표준 6 2 4 2 3 3 13" xfId="39905"/>
    <cellStyle name="표준 6 2 4 2 3 3 14" xfId="43776"/>
    <cellStyle name="표준 6 2 4 2 3 3 15" xfId="47647"/>
    <cellStyle name="표준 6 2 4 2 3 3 16" xfId="51518"/>
    <cellStyle name="표준 6 2 4 2 3 3 2" xfId="1631"/>
    <cellStyle name="표준 6 2 4 2 3 3 2 10" xfId="32890"/>
    <cellStyle name="표준 6 2 4 2 3 3 2 11" xfId="36761"/>
    <cellStyle name="표준 6 2 4 2 3 3 2 12" xfId="40873"/>
    <cellStyle name="표준 6 2 4 2 3 3 2 13" xfId="44744"/>
    <cellStyle name="표준 6 2 4 2 3 3 2 14" xfId="48615"/>
    <cellStyle name="표준 6 2 4 2 3 3 2 15" xfId="52486"/>
    <cellStyle name="표준 6 2 4 2 3 3 2 2" xfId="3570"/>
    <cellStyle name="표준 6 2 4 2 3 3 2 2 10" xfId="38697"/>
    <cellStyle name="표준 6 2 4 2 3 3 2 2 11" xfId="42809"/>
    <cellStyle name="표준 6 2 4 2 3 3 2 2 12" xfId="46680"/>
    <cellStyle name="표준 6 2 4 2 3 3 2 2 13" xfId="50551"/>
    <cellStyle name="표준 6 2 4 2 3 3 2 2 14" xfId="54422"/>
    <cellStyle name="표준 6 2 4 2 3 3 2 2 2" xfId="7729"/>
    <cellStyle name="표준 6 2 4 2 3 3 2 2 3" xfId="11600"/>
    <cellStyle name="표준 6 2 4 2 3 3 2 2 4" xfId="15471"/>
    <cellStyle name="표준 6 2 4 2 3 3 2 2 5" xfId="19342"/>
    <cellStyle name="표준 6 2 4 2 3 3 2 2 6" xfId="23213"/>
    <cellStyle name="표준 6 2 4 2 3 3 2 2 7" xfId="27084"/>
    <cellStyle name="표준 6 2 4 2 3 3 2 2 8" xfId="30955"/>
    <cellStyle name="표준 6 2 4 2 3 3 2 2 9" xfId="34826"/>
    <cellStyle name="표준 6 2 4 2 3 3 2 3" xfId="5793"/>
    <cellStyle name="표준 6 2 4 2 3 3 2 4" xfId="9664"/>
    <cellStyle name="표준 6 2 4 2 3 3 2 5" xfId="13535"/>
    <cellStyle name="표준 6 2 4 2 3 3 2 6" xfId="17406"/>
    <cellStyle name="표준 6 2 4 2 3 3 2 7" xfId="21277"/>
    <cellStyle name="표준 6 2 4 2 3 3 2 8" xfId="25148"/>
    <cellStyle name="표준 6 2 4 2 3 3 2 9" xfId="29019"/>
    <cellStyle name="표준 6 2 4 2 3 3 3" xfId="2602"/>
    <cellStyle name="표준 6 2 4 2 3 3 3 10" xfId="37729"/>
    <cellStyle name="표준 6 2 4 2 3 3 3 11" xfId="41841"/>
    <cellStyle name="표준 6 2 4 2 3 3 3 12" xfId="45712"/>
    <cellStyle name="표준 6 2 4 2 3 3 3 13" xfId="49583"/>
    <cellStyle name="표준 6 2 4 2 3 3 3 14" xfId="53454"/>
    <cellStyle name="표준 6 2 4 2 3 3 3 2" xfId="6761"/>
    <cellStyle name="표준 6 2 4 2 3 3 3 3" xfId="10632"/>
    <cellStyle name="표준 6 2 4 2 3 3 3 4" xfId="14503"/>
    <cellStyle name="표준 6 2 4 2 3 3 3 5" xfId="18374"/>
    <cellStyle name="표준 6 2 4 2 3 3 3 6" xfId="22245"/>
    <cellStyle name="표준 6 2 4 2 3 3 3 7" xfId="26116"/>
    <cellStyle name="표준 6 2 4 2 3 3 3 8" xfId="29987"/>
    <cellStyle name="표준 6 2 4 2 3 3 3 9" xfId="33858"/>
    <cellStyle name="표준 6 2 4 2 3 3 4" xfId="4825"/>
    <cellStyle name="표준 6 2 4 2 3 3 5" xfId="8696"/>
    <cellStyle name="표준 6 2 4 2 3 3 6" xfId="12567"/>
    <cellStyle name="표준 6 2 4 2 3 3 7" xfId="16438"/>
    <cellStyle name="표준 6 2 4 2 3 3 8" xfId="20309"/>
    <cellStyle name="표준 6 2 4 2 3 3 9" xfId="24180"/>
    <cellStyle name="표준 6 2 4 2 3 4" xfId="1147"/>
    <cellStyle name="표준 6 2 4 2 3 4 10" xfId="32406"/>
    <cellStyle name="표준 6 2 4 2 3 4 11" xfId="36277"/>
    <cellStyle name="표준 6 2 4 2 3 4 12" xfId="40389"/>
    <cellStyle name="표준 6 2 4 2 3 4 13" xfId="44260"/>
    <cellStyle name="표준 6 2 4 2 3 4 14" xfId="48131"/>
    <cellStyle name="표준 6 2 4 2 3 4 15" xfId="52002"/>
    <cellStyle name="표준 6 2 4 2 3 4 2" xfId="3086"/>
    <cellStyle name="표준 6 2 4 2 3 4 2 10" xfId="38213"/>
    <cellStyle name="표준 6 2 4 2 3 4 2 11" xfId="42325"/>
    <cellStyle name="표준 6 2 4 2 3 4 2 12" xfId="46196"/>
    <cellStyle name="표준 6 2 4 2 3 4 2 13" xfId="50067"/>
    <cellStyle name="표준 6 2 4 2 3 4 2 14" xfId="53938"/>
    <cellStyle name="표준 6 2 4 2 3 4 2 2" xfId="7245"/>
    <cellStyle name="표준 6 2 4 2 3 4 2 3" xfId="11116"/>
    <cellStyle name="표준 6 2 4 2 3 4 2 4" xfId="14987"/>
    <cellStyle name="표준 6 2 4 2 3 4 2 5" xfId="18858"/>
    <cellStyle name="표준 6 2 4 2 3 4 2 6" xfId="22729"/>
    <cellStyle name="표준 6 2 4 2 3 4 2 7" xfId="26600"/>
    <cellStyle name="표준 6 2 4 2 3 4 2 8" xfId="30471"/>
    <cellStyle name="표준 6 2 4 2 3 4 2 9" xfId="34342"/>
    <cellStyle name="표준 6 2 4 2 3 4 3" xfId="5309"/>
    <cellStyle name="표준 6 2 4 2 3 4 4" xfId="9180"/>
    <cellStyle name="표준 6 2 4 2 3 4 5" xfId="13051"/>
    <cellStyle name="표준 6 2 4 2 3 4 6" xfId="16922"/>
    <cellStyle name="표준 6 2 4 2 3 4 7" xfId="20793"/>
    <cellStyle name="표준 6 2 4 2 3 4 8" xfId="24664"/>
    <cellStyle name="표준 6 2 4 2 3 4 9" xfId="28535"/>
    <cellStyle name="표준 6 2 4 2 3 5" xfId="2118"/>
    <cellStyle name="표준 6 2 4 2 3 5 10" xfId="37245"/>
    <cellStyle name="표준 6 2 4 2 3 5 11" xfId="41357"/>
    <cellStyle name="표준 6 2 4 2 3 5 12" xfId="45228"/>
    <cellStyle name="표준 6 2 4 2 3 5 13" xfId="49099"/>
    <cellStyle name="표준 6 2 4 2 3 5 14" xfId="52970"/>
    <cellStyle name="표준 6 2 4 2 3 5 2" xfId="6277"/>
    <cellStyle name="표준 6 2 4 2 3 5 3" xfId="10148"/>
    <cellStyle name="표준 6 2 4 2 3 5 4" xfId="14019"/>
    <cellStyle name="표준 6 2 4 2 3 5 5" xfId="17890"/>
    <cellStyle name="표준 6 2 4 2 3 5 6" xfId="21761"/>
    <cellStyle name="표준 6 2 4 2 3 5 7" xfId="25632"/>
    <cellStyle name="표준 6 2 4 2 3 5 8" xfId="29503"/>
    <cellStyle name="표준 6 2 4 2 3 5 9" xfId="33374"/>
    <cellStyle name="표준 6 2 4 2 3 6" xfId="4341"/>
    <cellStyle name="표준 6 2 4 2 3 7" xfId="8212"/>
    <cellStyle name="표준 6 2 4 2 3 8" xfId="12083"/>
    <cellStyle name="표준 6 2 4 2 3 9" xfId="15954"/>
    <cellStyle name="표준 6 2 4 2 4" xfId="265"/>
    <cellStyle name="표준 6 2 4 2 4 10" xfId="19923"/>
    <cellStyle name="표준 6 2 4 2 4 11" xfId="23794"/>
    <cellStyle name="표준 6 2 4 2 4 12" xfId="27665"/>
    <cellStyle name="표준 6 2 4 2 4 13" xfId="31536"/>
    <cellStyle name="표준 6 2 4 2 4 14" xfId="35407"/>
    <cellStyle name="표준 6 2 4 2 4 15" xfId="39278"/>
    <cellStyle name="표준 6 2 4 2 4 16" xfId="39519"/>
    <cellStyle name="표준 6 2 4 2 4 17" xfId="43390"/>
    <cellStyle name="표준 6 2 4 2 4 18" xfId="47261"/>
    <cellStyle name="표준 6 2 4 2 4 19" xfId="51132"/>
    <cellStyle name="표준 6 2 4 2 4 2" xfId="510"/>
    <cellStyle name="표준 6 2 4 2 4 2 10" xfId="24036"/>
    <cellStyle name="표준 6 2 4 2 4 2 11" xfId="27907"/>
    <cellStyle name="표준 6 2 4 2 4 2 12" xfId="31778"/>
    <cellStyle name="표준 6 2 4 2 4 2 13" xfId="35649"/>
    <cellStyle name="표준 6 2 4 2 4 2 14" xfId="39761"/>
    <cellStyle name="표준 6 2 4 2 4 2 15" xfId="43632"/>
    <cellStyle name="표준 6 2 4 2 4 2 16" xfId="47503"/>
    <cellStyle name="표준 6 2 4 2 4 2 17" xfId="51374"/>
    <cellStyle name="표준 6 2 4 2 4 2 2" xfId="997"/>
    <cellStyle name="표준 6 2 4 2 4 2 2 10" xfId="28391"/>
    <cellStyle name="표준 6 2 4 2 4 2 2 11" xfId="32262"/>
    <cellStyle name="표준 6 2 4 2 4 2 2 12" xfId="36133"/>
    <cellStyle name="표준 6 2 4 2 4 2 2 13" xfId="40245"/>
    <cellStyle name="표준 6 2 4 2 4 2 2 14" xfId="44116"/>
    <cellStyle name="표준 6 2 4 2 4 2 2 15" xfId="47987"/>
    <cellStyle name="표준 6 2 4 2 4 2 2 16" xfId="51858"/>
    <cellStyle name="표준 6 2 4 2 4 2 2 2" xfId="1971"/>
    <cellStyle name="표준 6 2 4 2 4 2 2 2 10" xfId="33230"/>
    <cellStyle name="표준 6 2 4 2 4 2 2 2 11" xfId="37101"/>
    <cellStyle name="표준 6 2 4 2 4 2 2 2 12" xfId="41213"/>
    <cellStyle name="표준 6 2 4 2 4 2 2 2 13" xfId="45084"/>
    <cellStyle name="표준 6 2 4 2 4 2 2 2 14" xfId="48955"/>
    <cellStyle name="표준 6 2 4 2 4 2 2 2 15" xfId="52826"/>
    <cellStyle name="표준 6 2 4 2 4 2 2 2 2" xfId="3910"/>
    <cellStyle name="표준 6 2 4 2 4 2 2 2 2 10" xfId="39037"/>
    <cellStyle name="표준 6 2 4 2 4 2 2 2 2 11" xfId="43149"/>
    <cellStyle name="표준 6 2 4 2 4 2 2 2 2 12" xfId="47020"/>
    <cellStyle name="표준 6 2 4 2 4 2 2 2 2 13" xfId="50891"/>
    <cellStyle name="표준 6 2 4 2 4 2 2 2 2 14" xfId="54762"/>
    <cellStyle name="표준 6 2 4 2 4 2 2 2 2 2" xfId="8069"/>
    <cellStyle name="표준 6 2 4 2 4 2 2 2 2 3" xfId="11940"/>
    <cellStyle name="표준 6 2 4 2 4 2 2 2 2 4" xfId="15811"/>
    <cellStyle name="표준 6 2 4 2 4 2 2 2 2 5" xfId="19682"/>
    <cellStyle name="표준 6 2 4 2 4 2 2 2 2 6" xfId="23553"/>
    <cellStyle name="표준 6 2 4 2 4 2 2 2 2 7" xfId="27424"/>
    <cellStyle name="표준 6 2 4 2 4 2 2 2 2 8" xfId="31295"/>
    <cellStyle name="표준 6 2 4 2 4 2 2 2 2 9" xfId="35166"/>
    <cellStyle name="표준 6 2 4 2 4 2 2 2 3" xfId="6133"/>
    <cellStyle name="표준 6 2 4 2 4 2 2 2 4" xfId="10004"/>
    <cellStyle name="표준 6 2 4 2 4 2 2 2 5" xfId="13875"/>
    <cellStyle name="표준 6 2 4 2 4 2 2 2 6" xfId="17746"/>
    <cellStyle name="표준 6 2 4 2 4 2 2 2 7" xfId="21617"/>
    <cellStyle name="표준 6 2 4 2 4 2 2 2 8" xfId="25488"/>
    <cellStyle name="표준 6 2 4 2 4 2 2 2 9" xfId="29359"/>
    <cellStyle name="표준 6 2 4 2 4 2 2 3" xfId="2942"/>
    <cellStyle name="표준 6 2 4 2 4 2 2 3 10" xfId="38069"/>
    <cellStyle name="표준 6 2 4 2 4 2 2 3 11" xfId="42181"/>
    <cellStyle name="표준 6 2 4 2 4 2 2 3 12" xfId="46052"/>
    <cellStyle name="표준 6 2 4 2 4 2 2 3 13" xfId="49923"/>
    <cellStyle name="표준 6 2 4 2 4 2 2 3 14" xfId="53794"/>
    <cellStyle name="표준 6 2 4 2 4 2 2 3 2" xfId="7101"/>
    <cellStyle name="표준 6 2 4 2 4 2 2 3 3" xfId="10972"/>
    <cellStyle name="표준 6 2 4 2 4 2 2 3 4" xfId="14843"/>
    <cellStyle name="표준 6 2 4 2 4 2 2 3 5" xfId="18714"/>
    <cellStyle name="표준 6 2 4 2 4 2 2 3 6" xfId="22585"/>
    <cellStyle name="표준 6 2 4 2 4 2 2 3 7" xfId="26456"/>
    <cellStyle name="표준 6 2 4 2 4 2 2 3 8" xfId="30327"/>
    <cellStyle name="표준 6 2 4 2 4 2 2 3 9" xfId="34198"/>
    <cellStyle name="표준 6 2 4 2 4 2 2 4" xfId="5165"/>
    <cellStyle name="표준 6 2 4 2 4 2 2 5" xfId="9036"/>
    <cellStyle name="표준 6 2 4 2 4 2 2 6" xfId="12907"/>
    <cellStyle name="표준 6 2 4 2 4 2 2 7" xfId="16778"/>
    <cellStyle name="표준 6 2 4 2 4 2 2 8" xfId="20649"/>
    <cellStyle name="표준 6 2 4 2 4 2 2 9" xfId="24520"/>
    <cellStyle name="표준 6 2 4 2 4 2 3" xfId="1487"/>
    <cellStyle name="표준 6 2 4 2 4 2 3 10" xfId="32746"/>
    <cellStyle name="표준 6 2 4 2 4 2 3 11" xfId="36617"/>
    <cellStyle name="표준 6 2 4 2 4 2 3 12" xfId="40729"/>
    <cellStyle name="표준 6 2 4 2 4 2 3 13" xfId="44600"/>
    <cellStyle name="표준 6 2 4 2 4 2 3 14" xfId="48471"/>
    <cellStyle name="표준 6 2 4 2 4 2 3 15" xfId="52342"/>
    <cellStyle name="표준 6 2 4 2 4 2 3 2" xfId="3426"/>
    <cellStyle name="표준 6 2 4 2 4 2 3 2 10" xfId="38553"/>
    <cellStyle name="표준 6 2 4 2 4 2 3 2 11" xfId="42665"/>
    <cellStyle name="표준 6 2 4 2 4 2 3 2 12" xfId="46536"/>
    <cellStyle name="표준 6 2 4 2 4 2 3 2 13" xfId="50407"/>
    <cellStyle name="표준 6 2 4 2 4 2 3 2 14" xfId="54278"/>
    <cellStyle name="표준 6 2 4 2 4 2 3 2 2" xfId="7585"/>
    <cellStyle name="표준 6 2 4 2 4 2 3 2 3" xfId="11456"/>
    <cellStyle name="표준 6 2 4 2 4 2 3 2 4" xfId="15327"/>
    <cellStyle name="표준 6 2 4 2 4 2 3 2 5" xfId="19198"/>
    <cellStyle name="표준 6 2 4 2 4 2 3 2 6" xfId="23069"/>
    <cellStyle name="표준 6 2 4 2 4 2 3 2 7" xfId="26940"/>
    <cellStyle name="표준 6 2 4 2 4 2 3 2 8" xfId="30811"/>
    <cellStyle name="표준 6 2 4 2 4 2 3 2 9" xfId="34682"/>
    <cellStyle name="표준 6 2 4 2 4 2 3 3" xfId="5649"/>
    <cellStyle name="표준 6 2 4 2 4 2 3 4" xfId="9520"/>
    <cellStyle name="표준 6 2 4 2 4 2 3 5" xfId="13391"/>
    <cellStyle name="표준 6 2 4 2 4 2 3 6" xfId="17262"/>
    <cellStyle name="표준 6 2 4 2 4 2 3 7" xfId="21133"/>
    <cellStyle name="표준 6 2 4 2 4 2 3 8" xfId="25004"/>
    <cellStyle name="표준 6 2 4 2 4 2 3 9" xfId="28875"/>
    <cellStyle name="표준 6 2 4 2 4 2 4" xfId="2458"/>
    <cellStyle name="표준 6 2 4 2 4 2 4 10" xfId="37585"/>
    <cellStyle name="표준 6 2 4 2 4 2 4 11" xfId="41697"/>
    <cellStyle name="표준 6 2 4 2 4 2 4 12" xfId="45568"/>
    <cellStyle name="표준 6 2 4 2 4 2 4 13" xfId="49439"/>
    <cellStyle name="표준 6 2 4 2 4 2 4 14" xfId="53310"/>
    <cellStyle name="표준 6 2 4 2 4 2 4 2" xfId="6617"/>
    <cellStyle name="표준 6 2 4 2 4 2 4 3" xfId="10488"/>
    <cellStyle name="표준 6 2 4 2 4 2 4 4" xfId="14359"/>
    <cellStyle name="표준 6 2 4 2 4 2 4 5" xfId="18230"/>
    <cellStyle name="표준 6 2 4 2 4 2 4 6" xfId="22101"/>
    <cellStyle name="표준 6 2 4 2 4 2 4 7" xfId="25972"/>
    <cellStyle name="표준 6 2 4 2 4 2 4 8" xfId="29843"/>
    <cellStyle name="표준 6 2 4 2 4 2 4 9" xfId="33714"/>
    <cellStyle name="표준 6 2 4 2 4 2 5" xfId="4681"/>
    <cellStyle name="표준 6 2 4 2 4 2 6" xfId="8552"/>
    <cellStyle name="표준 6 2 4 2 4 2 7" xfId="12423"/>
    <cellStyle name="표준 6 2 4 2 4 2 8" xfId="16294"/>
    <cellStyle name="표준 6 2 4 2 4 2 9" xfId="20165"/>
    <cellStyle name="표준 6 2 4 2 4 3" xfId="755"/>
    <cellStyle name="표준 6 2 4 2 4 3 10" xfId="28149"/>
    <cellStyle name="표준 6 2 4 2 4 3 11" xfId="32020"/>
    <cellStyle name="표준 6 2 4 2 4 3 12" xfId="35891"/>
    <cellStyle name="표준 6 2 4 2 4 3 13" xfId="40003"/>
    <cellStyle name="표준 6 2 4 2 4 3 14" xfId="43874"/>
    <cellStyle name="표준 6 2 4 2 4 3 15" xfId="47745"/>
    <cellStyle name="표준 6 2 4 2 4 3 16" xfId="51616"/>
    <cellStyle name="표준 6 2 4 2 4 3 2" xfId="1729"/>
    <cellStyle name="표준 6 2 4 2 4 3 2 10" xfId="32988"/>
    <cellStyle name="표준 6 2 4 2 4 3 2 11" xfId="36859"/>
    <cellStyle name="표준 6 2 4 2 4 3 2 12" xfId="40971"/>
    <cellStyle name="표준 6 2 4 2 4 3 2 13" xfId="44842"/>
    <cellStyle name="표준 6 2 4 2 4 3 2 14" xfId="48713"/>
    <cellStyle name="표준 6 2 4 2 4 3 2 15" xfId="52584"/>
    <cellStyle name="표준 6 2 4 2 4 3 2 2" xfId="3668"/>
    <cellStyle name="표준 6 2 4 2 4 3 2 2 10" xfId="38795"/>
    <cellStyle name="표준 6 2 4 2 4 3 2 2 11" xfId="42907"/>
    <cellStyle name="표준 6 2 4 2 4 3 2 2 12" xfId="46778"/>
    <cellStyle name="표준 6 2 4 2 4 3 2 2 13" xfId="50649"/>
    <cellStyle name="표준 6 2 4 2 4 3 2 2 14" xfId="54520"/>
    <cellStyle name="표준 6 2 4 2 4 3 2 2 2" xfId="7827"/>
    <cellStyle name="표준 6 2 4 2 4 3 2 2 3" xfId="11698"/>
    <cellStyle name="표준 6 2 4 2 4 3 2 2 4" xfId="15569"/>
    <cellStyle name="표준 6 2 4 2 4 3 2 2 5" xfId="19440"/>
    <cellStyle name="표준 6 2 4 2 4 3 2 2 6" xfId="23311"/>
    <cellStyle name="표준 6 2 4 2 4 3 2 2 7" xfId="27182"/>
    <cellStyle name="표준 6 2 4 2 4 3 2 2 8" xfId="31053"/>
    <cellStyle name="표준 6 2 4 2 4 3 2 2 9" xfId="34924"/>
    <cellStyle name="표준 6 2 4 2 4 3 2 3" xfId="5891"/>
    <cellStyle name="표준 6 2 4 2 4 3 2 4" xfId="9762"/>
    <cellStyle name="표준 6 2 4 2 4 3 2 5" xfId="13633"/>
    <cellStyle name="표준 6 2 4 2 4 3 2 6" xfId="17504"/>
    <cellStyle name="표준 6 2 4 2 4 3 2 7" xfId="21375"/>
    <cellStyle name="표준 6 2 4 2 4 3 2 8" xfId="25246"/>
    <cellStyle name="표준 6 2 4 2 4 3 2 9" xfId="29117"/>
    <cellStyle name="표준 6 2 4 2 4 3 3" xfId="2700"/>
    <cellStyle name="표준 6 2 4 2 4 3 3 10" xfId="37827"/>
    <cellStyle name="표준 6 2 4 2 4 3 3 11" xfId="41939"/>
    <cellStyle name="표준 6 2 4 2 4 3 3 12" xfId="45810"/>
    <cellStyle name="표준 6 2 4 2 4 3 3 13" xfId="49681"/>
    <cellStyle name="표준 6 2 4 2 4 3 3 14" xfId="53552"/>
    <cellStyle name="표준 6 2 4 2 4 3 3 2" xfId="6859"/>
    <cellStyle name="표준 6 2 4 2 4 3 3 3" xfId="10730"/>
    <cellStyle name="표준 6 2 4 2 4 3 3 4" xfId="14601"/>
    <cellStyle name="표준 6 2 4 2 4 3 3 5" xfId="18472"/>
    <cellStyle name="표준 6 2 4 2 4 3 3 6" xfId="22343"/>
    <cellStyle name="표준 6 2 4 2 4 3 3 7" xfId="26214"/>
    <cellStyle name="표준 6 2 4 2 4 3 3 8" xfId="30085"/>
    <cellStyle name="표준 6 2 4 2 4 3 3 9" xfId="33956"/>
    <cellStyle name="표준 6 2 4 2 4 3 4" xfId="4923"/>
    <cellStyle name="표준 6 2 4 2 4 3 5" xfId="8794"/>
    <cellStyle name="표준 6 2 4 2 4 3 6" xfId="12665"/>
    <cellStyle name="표준 6 2 4 2 4 3 7" xfId="16536"/>
    <cellStyle name="표준 6 2 4 2 4 3 8" xfId="20407"/>
    <cellStyle name="표준 6 2 4 2 4 3 9" xfId="24278"/>
    <cellStyle name="표준 6 2 4 2 4 4" xfId="1245"/>
    <cellStyle name="표준 6 2 4 2 4 4 10" xfId="32504"/>
    <cellStyle name="표준 6 2 4 2 4 4 11" xfId="36375"/>
    <cellStyle name="표준 6 2 4 2 4 4 12" xfId="40487"/>
    <cellStyle name="표준 6 2 4 2 4 4 13" xfId="44358"/>
    <cellStyle name="표준 6 2 4 2 4 4 14" xfId="48229"/>
    <cellStyle name="표준 6 2 4 2 4 4 15" xfId="52100"/>
    <cellStyle name="표준 6 2 4 2 4 4 2" xfId="3184"/>
    <cellStyle name="표준 6 2 4 2 4 4 2 10" xfId="38311"/>
    <cellStyle name="표준 6 2 4 2 4 4 2 11" xfId="42423"/>
    <cellStyle name="표준 6 2 4 2 4 4 2 12" xfId="46294"/>
    <cellStyle name="표준 6 2 4 2 4 4 2 13" xfId="50165"/>
    <cellStyle name="표준 6 2 4 2 4 4 2 14" xfId="54036"/>
    <cellStyle name="표준 6 2 4 2 4 4 2 2" xfId="7343"/>
    <cellStyle name="표준 6 2 4 2 4 4 2 3" xfId="11214"/>
    <cellStyle name="표준 6 2 4 2 4 4 2 4" xfId="15085"/>
    <cellStyle name="표준 6 2 4 2 4 4 2 5" xfId="18956"/>
    <cellStyle name="표준 6 2 4 2 4 4 2 6" xfId="22827"/>
    <cellStyle name="표준 6 2 4 2 4 4 2 7" xfId="26698"/>
    <cellStyle name="표준 6 2 4 2 4 4 2 8" xfId="30569"/>
    <cellStyle name="표준 6 2 4 2 4 4 2 9" xfId="34440"/>
    <cellStyle name="표준 6 2 4 2 4 4 3" xfId="5407"/>
    <cellStyle name="표준 6 2 4 2 4 4 4" xfId="9278"/>
    <cellStyle name="표준 6 2 4 2 4 4 5" xfId="13149"/>
    <cellStyle name="표준 6 2 4 2 4 4 6" xfId="17020"/>
    <cellStyle name="표준 6 2 4 2 4 4 7" xfId="20891"/>
    <cellStyle name="표준 6 2 4 2 4 4 8" xfId="24762"/>
    <cellStyle name="표준 6 2 4 2 4 4 9" xfId="28633"/>
    <cellStyle name="표준 6 2 4 2 4 5" xfId="2216"/>
    <cellStyle name="표준 6 2 4 2 4 5 10" xfId="37343"/>
    <cellStyle name="표준 6 2 4 2 4 5 11" xfId="41455"/>
    <cellStyle name="표준 6 2 4 2 4 5 12" xfId="45326"/>
    <cellStyle name="표준 6 2 4 2 4 5 13" xfId="49197"/>
    <cellStyle name="표준 6 2 4 2 4 5 14" xfId="53068"/>
    <cellStyle name="표준 6 2 4 2 4 5 2" xfId="6375"/>
    <cellStyle name="표준 6 2 4 2 4 5 3" xfId="10246"/>
    <cellStyle name="표준 6 2 4 2 4 5 4" xfId="14117"/>
    <cellStyle name="표준 6 2 4 2 4 5 5" xfId="17988"/>
    <cellStyle name="표준 6 2 4 2 4 5 6" xfId="21859"/>
    <cellStyle name="표준 6 2 4 2 4 5 7" xfId="25730"/>
    <cellStyle name="표준 6 2 4 2 4 5 8" xfId="29601"/>
    <cellStyle name="표준 6 2 4 2 4 5 9" xfId="33472"/>
    <cellStyle name="표준 6 2 4 2 4 6" xfId="4439"/>
    <cellStyle name="표준 6 2 4 2 4 7" xfId="8310"/>
    <cellStyle name="표준 6 2 4 2 4 8" xfId="12181"/>
    <cellStyle name="표준 6 2 4 2 4 9" xfId="16052"/>
    <cellStyle name="표준 6 2 4 2 5" xfId="315"/>
    <cellStyle name="표준 6 2 4 2 5 10" xfId="23841"/>
    <cellStyle name="표준 6 2 4 2 5 11" xfId="27712"/>
    <cellStyle name="표준 6 2 4 2 5 12" xfId="31583"/>
    <cellStyle name="표준 6 2 4 2 5 13" xfId="35454"/>
    <cellStyle name="표준 6 2 4 2 5 14" xfId="39566"/>
    <cellStyle name="표준 6 2 4 2 5 15" xfId="43437"/>
    <cellStyle name="표준 6 2 4 2 5 16" xfId="47308"/>
    <cellStyle name="표준 6 2 4 2 5 17" xfId="51179"/>
    <cellStyle name="표준 6 2 4 2 5 2" xfId="802"/>
    <cellStyle name="표준 6 2 4 2 5 2 10" xfId="28196"/>
    <cellStyle name="표준 6 2 4 2 5 2 11" xfId="32067"/>
    <cellStyle name="표준 6 2 4 2 5 2 12" xfId="35938"/>
    <cellStyle name="표준 6 2 4 2 5 2 13" xfId="40050"/>
    <cellStyle name="표준 6 2 4 2 5 2 14" xfId="43921"/>
    <cellStyle name="표준 6 2 4 2 5 2 15" xfId="47792"/>
    <cellStyle name="표준 6 2 4 2 5 2 16" xfId="51663"/>
    <cellStyle name="표준 6 2 4 2 5 2 2" xfId="1776"/>
    <cellStyle name="표준 6 2 4 2 5 2 2 10" xfId="33035"/>
    <cellStyle name="표준 6 2 4 2 5 2 2 11" xfId="36906"/>
    <cellStyle name="표준 6 2 4 2 5 2 2 12" xfId="41018"/>
    <cellStyle name="표준 6 2 4 2 5 2 2 13" xfId="44889"/>
    <cellStyle name="표준 6 2 4 2 5 2 2 14" xfId="48760"/>
    <cellStyle name="표준 6 2 4 2 5 2 2 15" xfId="52631"/>
    <cellStyle name="표준 6 2 4 2 5 2 2 2" xfId="3715"/>
    <cellStyle name="표준 6 2 4 2 5 2 2 2 10" xfId="38842"/>
    <cellStyle name="표준 6 2 4 2 5 2 2 2 11" xfId="42954"/>
    <cellStyle name="표준 6 2 4 2 5 2 2 2 12" xfId="46825"/>
    <cellStyle name="표준 6 2 4 2 5 2 2 2 13" xfId="50696"/>
    <cellStyle name="표준 6 2 4 2 5 2 2 2 14" xfId="54567"/>
    <cellStyle name="표준 6 2 4 2 5 2 2 2 2" xfId="7874"/>
    <cellStyle name="표준 6 2 4 2 5 2 2 2 3" xfId="11745"/>
    <cellStyle name="표준 6 2 4 2 5 2 2 2 4" xfId="15616"/>
    <cellStyle name="표준 6 2 4 2 5 2 2 2 5" xfId="19487"/>
    <cellStyle name="표준 6 2 4 2 5 2 2 2 6" xfId="23358"/>
    <cellStyle name="표준 6 2 4 2 5 2 2 2 7" xfId="27229"/>
    <cellStyle name="표준 6 2 4 2 5 2 2 2 8" xfId="31100"/>
    <cellStyle name="표준 6 2 4 2 5 2 2 2 9" xfId="34971"/>
    <cellStyle name="표준 6 2 4 2 5 2 2 3" xfId="5938"/>
    <cellStyle name="표준 6 2 4 2 5 2 2 4" xfId="9809"/>
    <cellStyle name="표준 6 2 4 2 5 2 2 5" xfId="13680"/>
    <cellStyle name="표준 6 2 4 2 5 2 2 6" xfId="17551"/>
    <cellStyle name="표준 6 2 4 2 5 2 2 7" xfId="21422"/>
    <cellStyle name="표준 6 2 4 2 5 2 2 8" xfId="25293"/>
    <cellStyle name="표준 6 2 4 2 5 2 2 9" xfId="29164"/>
    <cellStyle name="표준 6 2 4 2 5 2 3" xfId="2747"/>
    <cellStyle name="표준 6 2 4 2 5 2 3 10" xfId="37874"/>
    <cellStyle name="표준 6 2 4 2 5 2 3 11" xfId="41986"/>
    <cellStyle name="표준 6 2 4 2 5 2 3 12" xfId="45857"/>
    <cellStyle name="표준 6 2 4 2 5 2 3 13" xfId="49728"/>
    <cellStyle name="표준 6 2 4 2 5 2 3 14" xfId="53599"/>
    <cellStyle name="표준 6 2 4 2 5 2 3 2" xfId="6906"/>
    <cellStyle name="표준 6 2 4 2 5 2 3 3" xfId="10777"/>
    <cellStyle name="표준 6 2 4 2 5 2 3 4" xfId="14648"/>
    <cellStyle name="표준 6 2 4 2 5 2 3 5" xfId="18519"/>
    <cellStyle name="표준 6 2 4 2 5 2 3 6" xfId="22390"/>
    <cellStyle name="표준 6 2 4 2 5 2 3 7" xfId="26261"/>
    <cellStyle name="표준 6 2 4 2 5 2 3 8" xfId="30132"/>
    <cellStyle name="표준 6 2 4 2 5 2 3 9" xfId="34003"/>
    <cellStyle name="표준 6 2 4 2 5 2 4" xfId="4970"/>
    <cellStyle name="표준 6 2 4 2 5 2 5" xfId="8841"/>
    <cellStyle name="표준 6 2 4 2 5 2 6" xfId="12712"/>
    <cellStyle name="표준 6 2 4 2 5 2 7" xfId="16583"/>
    <cellStyle name="표준 6 2 4 2 5 2 8" xfId="20454"/>
    <cellStyle name="표준 6 2 4 2 5 2 9" xfId="24325"/>
    <cellStyle name="표준 6 2 4 2 5 3" xfId="1292"/>
    <cellStyle name="표준 6 2 4 2 5 3 10" xfId="32551"/>
    <cellStyle name="표준 6 2 4 2 5 3 11" xfId="36422"/>
    <cellStyle name="표준 6 2 4 2 5 3 12" xfId="40534"/>
    <cellStyle name="표준 6 2 4 2 5 3 13" xfId="44405"/>
    <cellStyle name="표준 6 2 4 2 5 3 14" xfId="48276"/>
    <cellStyle name="표준 6 2 4 2 5 3 15" xfId="52147"/>
    <cellStyle name="표준 6 2 4 2 5 3 2" xfId="3231"/>
    <cellStyle name="표준 6 2 4 2 5 3 2 10" xfId="38358"/>
    <cellStyle name="표준 6 2 4 2 5 3 2 11" xfId="42470"/>
    <cellStyle name="표준 6 2 4 2 5 3 2 12" xfId="46341"/>
    <cellStyle name="표준 6 2 4 2 5 3 2 13" xfId="50212"/>
    <cellStyle name="표준 6 2 4 2 5 3 2 14" xfId="54083"/>
    <cellStyle name="표준 6 2 4 2 5 3 2 2" xfId="7390"/>
    <cellStyle name="표준 6 2 4 2 5 3 2 3" xfId="11261"/>
    <cellStyle name="표준 6 2 4 2 5 3 2 4" xfId="15132"/>
    <cellStyle name="표준 6 2 4 2 5 3 2 5" xfId="19003"/>
    <cellStyle name="표준 6 2 4 2 5 3 2 6" xfId="22874"/>
    <cellStyle name="표준 6 2 4 2 5 3 2 7" xfId="26745"/>
    <cellStyle name="표준 6 2 4 2 5 3 2 8" xfId="30616"/>
    <cellStyle name="표준 6 2 4 2 5 3 2 9" xfId="34487"/>
    <cellStyle name="표준 6 2 4 2 5 3 3" xfId="5454"/>
    <cellStyle name="표준 6 2 4 2 5 3 4" xfId="9325"/>
    <cellStyle name="표준 6 2 4 2 5 3 5" xfId="13196"/>
    <cellStyle name="표준 6 2 4 2 5 3 6" xfId="17067"/>
    <cellStyle name="표준 6 2 4 2 5 3 7" xfId="20938"/>
    <cellStyle name="표준 6 2 4 2 5 3 8" xfId="24809"/>
    <cellStyle name="표준 6 2 4 2 5 3 9" xfId="28680"/>
    <cellStyle name="표준 6 2 4 2 5 4" xfId="2263"/>
    <cellStyle name="표준 6 2 4 2 5 4 10" xfId="37390"/>
    <cellStyle name="표준 6 2 4 2 5 4 11" xfId="41502"/>
    <cellStyle name="표준 6 2 4 2 5 4 12" xfId="45373"/>
    <cellStyle name="표준 6 2 4 2 5 4 13" xfId="49244"/>
    <cellStyle name="표준 6 2 4 2 5 4 14" xfId="53115"/>
    <cellStyle name="표준 6 2 4 2 5 4 2" xfId="6422"/>
    <cellStyle name="표준 6 2 4 2 5 4 3" xfId="10293"/>
    <cellStyle name="표준 6 2 4 2 5 4 4" xfId="14164"/>
    <cellStyle name="표준 6 2 4 2 5 4 5" xfId="18035"/>
    <cellStyle name="표준 6 2 4 2 5 4 6" xfId="21906"/>
    <cellStyle name="표준 6 2 4 2 5 4 7" xfId="25777"/>
    <cellStyle name="표준 6 2 4 2 5 4 8" xfId="29648"/>
    <cellStyle name="표준 6 2 4 2 5 4 9" xfId="33519"/>
    <cellStyle name="표준 6 2 4 2 5 5" xfId="4486"/>
    <cellStyle name="표준 6 2 4 2 5 6" xfId="8357"/>
    <cellStyle name="표준 6 2 4 2 5 7" xfId="12228"/>
    <cellStyle name="표준 6 2 4 2 5 8" xfId="16099"/>
    <cellStyle name="표준 6 2 4 2 5 9" xfId="19970"/>
    <cellStyle name="표준 6 2 4 2 6" xfId="560"/>
    <cellStyle name="표준 6 2 4 2 6 10" xfId="27954"/>
    <cellStyle name="표준 6 2 4 2 6 11" xfId="31825"/>
    <cellStyle name="표준 6 2 4 2 6 12" xfId="35696"/>
    <cellStyle name="표준 6 2 4 2 6 13" xfId="39808"/>
    <cellStyle name="표준 6 2 4 2 6 14" xfId="43679"/>
    <cellStyle name="표준 6 2 4 2 6 15" xfId="47550"/>
    <cellStyle name="표준 6 2 4 2 6 16" xfId="51421"/>
    <cellStyle name="표준 6 2 4 2 6 2" xfId="1534"/>
    <cellStyle name="표준 6 2 4 2 6 2 10" xfId="32793"/>
    <cellStyle name="표준 6 2 4 2 6 2 11" xfId="36664"/>
    <cellStyle name="표준 6 2 4 2 6 2 12" xfId="40776"/>
    <cellStyle name="표준 6 2 4 2 6 2 13" xfId="44647"/>
    <cellStyle name="표준 6 2 4 2 6 2 14" xfId="48518"/>
    <cellStyle name="표준 6 2 4 2 6 2 15" xfId="52389"/>
    <cellStyle name="표준 6 2 4 2 6 2 2" xfId="3473"/>
    <cellStyle name="표준 6 2 4 2 6 2 2 10" xfId="38600"/>
    <cellStyle name="표준 6 2 4 2 6 2 2 11" xfId="42712"/>
    <cellStyle name="표준 6 2 4 2 6 2 2 12" xfId="46583"/>
    <cellStyle name="표준 6 2 4 2 6 2 2 13" xfId="50454"/>
    <cellStyle name="표준 6 2 4 2 6 2 2 14" xfId="54325"/>
    <cellStyle name="표준 6 2 4 2 6 2 2 2" xfId="7632"/>
    <cellStyle name="표준 6 2 4 2 6 2 2 3" xfId="11503"/>
    <cellStyle name="표준 6 2 4 2 6 2 2 4" xfId="15374"/>
    <cellStyle name="표준 6 2 4 2 6 2 2 5" xfId="19245"/>
    <cellStyle name="표준 6 2 4 2 6 2 2 6" xfId="23116"/>
    <cellStyle name="표준 6 2 4 2 6 2 2 7" xfId="26987"/>
    <cellStyle name="표준 6 2 4 2 6 2 2 8" xfId="30858"/>
    <cellStyle name="표준 6 2 4 2 6 2 2 9" xfId="34729"/>
    <cellStyle name="표준 6 2 4 2 6 2 3" xfId="5696"/>
    <cellStyle name="표준 6 2 4 2 6 2 4" xfId="9567"/>
    <cellStyle name="표준 6 2 4 2 6 2 5" xfId="13438"/>
    <cellStyle name="표준 6 2 4 2 6 2 6" xfId="17309"/>
    <cellStyle name="표준 6 2 4 2 6 2 7" xfId="21180"/>
    <cellStyle name="표준 6 2 4 2 6 2 8" xfId="25051"/>
    <cellStyle name="표준 6 2 4 2 6 2 9" xfId="28922"/>
    <cellStyle name="표준 6 2 4 2 6 3" xfId="2505"/>
    <cellStyle name="표준 6 2 4 2 6 3 10" xfId="37632"/>
    <cellStyle name="표준 6 2 4 2 6 3 11" xfId="41744"/>
    <cellStyle name="표준 6 2 4 2 6 3 12" xfId="45615"/>
    <cellStyle name="표준 6 2 4 2 6 3 13" xfId="49486"/>
    <cellStyle name="표준 6 2 4 2 6 3 14" xfId="53357"/>
    <cellStyle name="표준 6 2 4 2 6 3 2" xfId="6664"/>
    <cellStyle name="표준 6 2 4 2 6 3 3" xfId="10535"/>
    <cellStyle name="표준 6 2 4 2 6 3 4" xfId="14406"/>
    <cellStyle name="표준 6 2 4 2 6 3 5" xfId="18277"/>
    <cellStyle name="표준 6 2 4 2 6 3 6" xfId="22148"/>
    <cellStyle name="표준 6 2 4 2 6 3 7" xfId="26019"/>
    <cellStyle name="표준 6 2 4 2 6 3 8" xfId="29890"/>
    <cellStyle name="표준 6 2 4 2 6 3 9" xfId="33761"/>
    <cellStyle name="표준 6 2 4 2 6 4" xfId="4728"/>
    <cellStyle name="표준 6 2 4 2 6 5" xfId="8599"/>
    <cellStyle name="표준 6 2 4 2 6 6" xfId="12470"/>
    <cellStyle name="표준 6 2 4 2 6 7" xfId="16341"/>
    <cellStyle name="표준 6 2 4 2 6 8" xfId="20212"/>
    <cellStyle name="표준 6 2 4 2 6 9" xfId="24083"/>
    <cellStyle name="표준 6 2 4 2 7" xfId="1050"/>
    <cellStyle name="표준 6 2 4 2 7 10" xfId="32309"/>
    <cellStyle name="표준 6 2 4 2 7 11" xfId="36180"/>
    <cellStyle name="표준 6 2 4 2 7 12" xfId="40292"/>
    <cellStyle name="표준 6 2 4 2 7 13" xfId="44163"/>
    <cellStyle name="표준 6 2 4 2 7 14" xfId="48034"/>
    <cellStyle name="표준 6 2 4 2 7 15" xfId="51905"/>
    <cellStyle name="표준 6 2 4 2 7 2" xfId="2989"/>
    <cellStyle name="표준 6 2 4 2 7 2 10" xfId="38116"/>
    <cellStyle name="표준 6 2 4 2 7 2 11" xfId="42228"/>
    <cellStyle name="표준 6 2 4 2 7 2 12" xfId="46099"/>
    <cellStyle name="표준 6 2 4 2 7 2 13" xfId="49970"/>
    <cellStyle name="표준 6 2 4 2 7 2 14" xfId="53841"/>
    <cellStyle name="표준 6 2 4 2 7 2 2" xfId="7148"/>
    <cellStyle name="표준 6 2 4 2 7 2 3" xfId="11019"/>
    <cellStyle name="표준 6 2 4 2 7 2 4" xfId="14890"/>
    <cellStyle name="표준 6 2 4 2 7 2 5" xfId="18761"/>
    <cellStyle name="표준 6 2 4 2 7 2 6" xfId="22632"/>
    <cellStyle name="표준 6 2 4 2 7 2 7" xfId="26503"/>
    <cellStyle name="표준 6 2 4 2 7 2 8" xfId="30374"/>
    <cellStyle name="표준 6 2 4 2 7 2 9" xfId="34245"/>
    <cellStyle name="표준 6 2 4 2 7 3" xfId="5212"/>
    <cellStyle name="표준 6 2 4 2 7 4" xfId="9083"/>
    <cellStyle name="표준 6 2 4 2 7 5" xfId="12954"/>
    <cellStyle name="표준 6 2 4 2 7 6" xfId="16825"/>
    <cellStyle name="표준 6 2 4 2 7 7" xfId="20696"/>
    <cellStyle name="표준 6 2 4 2 7 8" xfId="24567"/>
    <cellStyle name="표준 6 2 4 2 7 9" xfId="28438"/>
    <cellStyle name="표준 6 2 4 2 8" xfId="2021"/>
    <cellStyle name="표준 6 2 4 2 8 10" xfId="37148"/>
    <cellStyle name="표준 6 2 4 2 8 11" xfId="41260"/>
    <cellStyle name="표준 6 2 4 2 8 12" xfId="45131"/>
    <cellStyle name="표준 6 2 4 2 8 13" xfId="49002"/>
    <cellStyle name="표준 6 2 4 2 8 14" xfId="52873"/>
    <cellStyle name="표준 6 2 4 2 8 2" xfId="6180"/>
    <cellStyle name="표준 6 2 4 2 8 3" xfId="10051"/>
    <cellStyle name="표준 6 2 4 2 8 4" xfId="13922"/>
    <cellStyle name="표준 6 2 4 2 8 5" xfId="17793"/>
    <cellStyle name="표준 6 2 4 2 8 6" xfId="21664"/>
    <cellStyle name="표준 6 2 4 2 8 7" xfId="25535"/>
    <cellStyle name="표준 6 2 4 2 8 8" xfId="29406"/>
    <cellStyle name="표준 6 2 4 2 8 9" xfId="33277"/>
    <cellStyle name="표준 6 2 4 2 9" xfId="4244"/>
    <cellStyle name="표준 6 2 4 20" xfId="39298"/>
    <cellStyle name="표준 6 2 4 21" xfId="43169"/>
    <cellStyle name="표준 6 2 4 22" xfId="47040"/>
    <cellStyle name="표준 6 2 4 23" xfId="50911"/>
    <cellStyle name="표준 6 2 4 3" xfId="89"/>
    <cellStyle name="표준 6 2 4 3 10" xfId="15878"/>
    <cellStyle name="표준 6 2 4 3 11" xfId="19749"/>
    <cellStyle name="표준 6 2 4 3 12" xfId="23620"/>
    <cellStyle name="표준 6 2 4 3 13" xfId="27491"/>
    <cellStyle name="표준 6 2 4 3 14" xfId="31362"/>
    <cellStyle name="표준 6 2 4 3 15" xfId="35233"/>
    <cellStyle name="표준 6 2 4 3 16" xfId="39104"/>
    <cellStyle name="표준 6 2 4 3 17" xfId="39345"/>
    <cellStyle name="표준 6 2 4 3 18" xfId="43216"/>
    <cellStyle name="표준 6 2 4 3 19" xfId="47087"/>
    <cellStyle name="표준 6 2 4 3 2" xfId="188"/>
    <cellStyle name="표준 6 2 4 3 2 10" xfId="19846"/>
    <cellStyle name="표준 6 2 4 3 2 11" xfId="23717"/>
    <cellStyle name="표준 6 2 4 3 2 12" xfId="27588"/>
    <cellStyle name="표준 6 2 4 3 2 13" xfId="31459"/>
    <cellStyle name="표준 6 2 4 3 2 14" xfId="35330"/>
    <cellStyle name="표준 6 2 4 3 2 15" xfId="39201"/>
    <cellStyle name="표준 6 2 4 3 2 16" xfId="39442"/>
    <cellStyle name="표준 6 2 4 3 2 17" xfId="43313"/>
    <cellStyle name="표준 6 2 4 3 2 18" xfId="47184"/>
    <cellStyle name="표준 6 2 4 3 2 19" xfId="51055"/>
    <cellStyle name="표준 6 2 4 3 2 2" xfId="433"/>
    <cellStyle name="표준 6 2 4 3 2 2 10" xfId="23959"/>
    <cellStyle name="표준 6 2 4 3 2 2 11" xfId="27830"/>
    <cellStyle name="표준 6 2 4 3 2 2 12" xfId="31701"/>
    <cellStyle name="표준 6 2 4 3 2 2 13" xfId="35572"/>
    <cellStyle name="표준 6 2 4 3 2 2 14" xfId="39684"/>
    <cellStyle name="표준 6 2 4 3 2 2 15" xfId="43555"/>
    <cellStyle name="표준 6 2 4 3 2 2 16" xfId="47426"/>
    <cellStyle name="표준 6 2 4 3 2 2 17" xfId="51297"/>
    <cellStyle name="표준 6 2 4 3 2 2 2" xfId="920"/>
    <cellStyle name="표준 6 2 4 3 2 2 2 10" xfId="28314"/>
    <cellStyle name="표준 6 2 4 3 2 2 2 11" xfId="32185"/>
    <cellStyle name="표준 6 2 4 3 2 2 2 12" xfId="36056"/>
    <cellStyle name="표준 6 2 4 3 2 2 2 13" xfId="40168"/>
    <cellStyle name="표준 6 2 4 3 2 2 2 14" xfId="44039"/>
    <cellStyle name="표준 6 2 4 3 2 2 2 15" xfId="47910"/>
    <cellStyle name="표준 6 2 4 3 2 2 2 16" xfId="51781"/>
    <cellStyle name="표준 6 2 4 3 2 2 2 2" xfId="1894"/>
    <cellStyle name="표준 6 2 4 3 2 2 2 2 10" xfId="33153"/>
    <cellStyle name="표준 6 2 4 3 2 2 2 2 11" xfId="37024"/>
    <cellStyle name="표준 6 2 4 3 2 2 2 2 12" xfId="41136"/>
    <cellStyle name="표준 6 2 4 3 2 2 2 2 13" xfId="45007"/>
    <cellStyle name="표준 6 2 4 3 2 2 2 2 14" xfId="48878"/>
    <cellStyle name="표준 6 2 4 3 2 2 2 2 15" xfId="52749"/>
    <cellStyle name="표준 6 2 4 3 2 2 2 2 2" xfId="3833"/>
    <cellStyle name="표준 6 2 4 3 2 2 2 2 2 10" xfId="38960"/>
    <cellStyle name="표준 6 2 4 3 2 2 2 2 2 11" xfId="43072"/>
    <cellStyle name="표준 6 2 4 3 2 2 2 2 2 12" xfId="46943"/>
    <cellStyle name="표준 6 2 4 3 2 2 2 2 2 13" xfId="50814"/>
    <cellStyle name="표준 6 2 4 3 2 2 2 2 2 14" xfId="54685"/>
    <cellStyle name="표준 6 2 4 3 2 2 2 2 2 2" xfId="7992"/>
    <cellStyle name="표준 6 2 4 3 2 2 2 2 2 3" xfId="11863"/>
    <cellStyle name="표준 6 2 4 3 2 2 2 2 2 4" xfId="15734"/>
    <cellStyle name="표준 6 2 4 3 2 2 2 2 2 5" xfId="19605"/>
    <cellStyle name="표준 6 2 4 3 2 2 2 2 2 6" xfId="23476"/>
    <cellStyle name="표준 6 2 4 3 2 2 2 2 2 7" xfId="27347"/>
    <cellStyle name="표준 6 2 4 3 2 2 2 2 2 8" xfId="31218"/>
    <cellStyle name="표준 6 2 4 3 2 2 2 2 2 9" xfId="35089"/>
    <cellStyle name="표준 6 2 4 3 2 2 2 2 3" xfId="6056"/>
    <cellStyle name="표준 6 2 4 3 2 2 2 2 4" xfId="9927"/>
    <cellStyle name="표준 6 2 4 3 2 2 2 2 5" xfId="13798"/>
    <cellStyle name="표준 6 2 4 3 2 2 2 2 6" xfId="17669"/>
    <cellStyle name="표준 6 2 4 3 2 2 2 2 7" xfId="21540"/>
    <cellStyle name="표준 6 2 4 3 2 2 2 2 8" xfId="25411"/>
    <cellStyle name="표준 6 2 4 3 2 2 2 2 9" xfId="29282"/>
    <cellStyle name="표준 6 2 4 3 2 2 2 3" xfId="2865"/>
    <cellStyle name="표준 6 2 4 3 2 2 2 3 10" xfId="37992"/>
    <cellStyle name="표준 6 2 4 3 2 2 2 3 11" xfId="42104"/>
    <cellStyle name="표준 6 2 4 3 2 2 2 3 12" xfId="45975"/>
    <cellStyle name="표준 6 2 4 3 2 2 2 3 13" xfId="49846"/>
    <cellStyle name="표준 6 2 4 3 2 2 2 3 14" xfId="53717"/>
    <cellStyle name="표준 6 2 4 3 2 2 2 3 2" xfId="7024"/>
    <cellStyle name="표준 6 2 4 3 2 2 2 3 3" xfId="10895"/>
    <cellStyle name="표준 6 2 4 3 2 2 2 3 4" xfId="14766"/>
    <cellStyle name="표준 6 2 4 3 2 2 2 3 5" xfId="18637"/>
    <cellStyle name="표준 6 2 4 3 2 2 2 3 6" xfId="22508"/>
    <cellStyle name="표준 6 2 4 3 2 2 2 3 7" xfId="26379"/>
    <cellStyle name="표준 6 2 4 3 2 2 2 3 8" xfId="30250"/>
    <cellStyle name="표준 6 2 4 3 2 2 2 3 9" xfId="34121"/>
    <cellStyle name="표준 6 2 4 3 2 2 2 4" xfId="5088"/>
    <cellStyle name="표준 6 2 4 3 2 2 2 5" xfId="8959"/>
    <cellStyle name="표준 6 2 4 3 2 2 2 6" xfId="12830"/>
    <cellStyle name="표준 6 2 4 3 2 2 2 7" xfId="16701"/>
    <cellStyle name="표준 6 2 4 3 2 2 2 8" xfId="20572"/>
    <cellStyle name="표준 6 2 4 3 2 2 2 9" xfId="24443"/>
    <cellStyle name="표준 6 2 4 3 2 2 3" xfId="1410"/>
    <cellStyle name="표준 6 2 4 3 2 2 3 10" xfId="32669"/>
    <cellStyle name="표준 6 2 4 3 2 2 3 11" xfId="36540"/>
    <cellStyle name="표준 6 2 4 3 2 2 3 12" xfId="40652"/>
    <cellStyle name="표준 6 2 4 3 2 2 3 13" xfId="44523"/>
    <cellStyle name="표준 6 2 4 3 2 2 3 14" xfId="48394"/>
    <cellStyle name="표준 6 2 4 3 2 2 3 15" xfId="52265"/>
    <cellStyle name="표준 6 2 4 3 2 2 3 2" xfId="3349"/>
    <cellStyle name="표준 6 2 4 3 2 2 3 2 10" xfId="38476"/>
    <cellStyle name="표준 6 2 4 3 2 2 3 2 11" xfId="42588"/>
    <cellStyle name="표준 6 2 4 3 2 2 3 2 12" xfId="46459"/>
    <cellStyle name="표준 6 2 4 3 2 2 3 2 13" xfId="50330"/>
    <cellStyle name="표준 6 2 4 3 2 2 3 2 14" xfId="54201"/>
    <cellStyle name="표준 6 2 4 3 2 2 3 2 2" xfId="7508"/>
    <cellStyle name="표준 6 2 4 3 2 2 3 2 3" xfId="11379"/>
    <cellStyle name="표준 6 2 4 3 2 2 3 2 4" xfId="15250"/>
    <cellStyle name="표준 6 2 4 3 2 2 3 2 5" xfId="19121"/>
    <cellStyle name="표준 6 2 4 3 2 2 3 2 6" xfId="22992"/>
    <cellStyle name="표준 6 2 4 3 2 2 3 2 7" xfId="26863"/>
    <cellStyle name="표준 6 2 4 3 2 2 3 2 8" xfId="30734"/>
    <cellStyle name="표준 6 2 4 3 2 2 3 2 9" xfId="34605"/>
    <cellStyle name="표준 6 2 4 3 2 2 3 3" xfId="5572"/>
    <cellStyle name="표준 6 2 4 3 2 2 3 4" xfId="9443"/>
    <cellStyle name="표준 6 2 4 3 2 2 3 5" xfId="13314"/>
    <cellStyle name="표준 6 2 4 3 2 2 3 6" xfId="17185"/>
    <cellStyle name="표준 6 2 4 3 2 2 3 7" xfId="21056"/>
    <cellStyle name="표준 6 2 4 3 2 2 3 8" xfId="24927"/>
    <cellStyle name="표준 6 2 4 3 2 2 3 9" xfId="28798"/>
    <cellStyle name="표준 6 2 4 3 2 2 4" xfId="2381"/>
    <cellStyle name="표준 6 2 4 3 2 2 4 10" xfId="37508"/>
    <cellStyle name="표준 6 2 4 3 2 2 4 11" xfId="41620"/>
    <cellStyle name="표준 6 2 4 3 2 2 4 12" xfId="45491"/>
    <cellStyle name="표준 6 2 4 3 2 2 4 13" xfId="49362"/>
    <cellStyle name="표준 6 2 4 3 2 2 4 14" xfId="53233"/>
    <cellStyle name="표준 6 2 4 3 2 2 4 2" xfId="6540"/>
    <cellStyle name="표준 6 2 4 3 2 2 4 3" xfId="10411"/>
    <cellStyle name="표준 6 2 4 3 2 2 4 4" xfId="14282"/>
    <cellStyle name="표준 6 2 4 3 2 2 4 5" xfId="18153"/>
    <cellStyle name="표준 6 2 4 3 2 2 4 6" xfId="22024"/>
    <cellStyle name="표준 6 2 4 3 2 2 4 7" xfId="25895"/>
    <cellStyle name="표준 6 2 4 3 2 2 4 8" xfId="29766"/>
    <cellStyle name="표준 6 2 4 3 2 2 4 9" xfId="33637"/>
    <cellStyle name="표준 6 2 4 3 2 2 5" xfId="4604"/>
    <cellStyle name="표준 6 2 4 3 2 2 6" xfId="8475"/>
    <cellStyle name="표준 6 2 4 3 2 2 7" xfId="12346"/>
    <cellStyle name="표준 6 2 4 3 2 2 8" xfId="16217"/>
    <cellStyle name="표준 6 2 4 3 2 2 9" xfId="20088"/>
    <cellStyle name="표준 6 2 4 3 2 3" xfId="678"/>
    <cellStyle name="표준 6 2 4 3 2 3 10" xfId="28072"/>
    <cellStyle name="표준 6 2 4 3 2 3 11" xfId="31943"/>
    <cellStyle name="표준 6 2 4 3 2 3 12" xfId="35814"/>
    <cellStyle name="표준 6 2 4 3 2 3 13" xfId="39926"/>
    <cellStyle name="표준 6 2 4 3 2 3 14" xfId="43797"/>
    <cellStyle name="표준 6 2 4 3 2 3 15" xfId="47668"/>
    <cellStyle name="표준 6 2 4 3 2 3 16" xfId="51539"/>
    <cellStyle name="표준 6 2 4 3 2 3 2" xfId="1652"/>
    <cellStyle name="표준 6 2 4 3 2 3 2 10" xfId="32911"/>
    <cellStyle name="표준 6 2 4 3 2 3 2 11" xfId="36782"/>
    <cellStyle name="표준 6 2 4 3 2 3 2 12" xfId="40894"/>
    <cellStyle name="표준 6 2 4 3 2 3 2 13" xfId="44765"/>
    <cellStyle name="표준 6 2 4 3 2 3 2 14" xfId="48636"/>
    <cellStyle name="표준 6 2 4 3 2 3 2 15" xfId="52507"/>
    <cellStyle name="표준 6 2 4 3 2 3 2 2" xfId="3591"/>
    <cellStyle name="표준 6 2 4 3 2 3 2 2 10" xfId="38718"/>
    <cellStyle name="표준 6 2 4 3 2 3 2 2 11" xfId="42830"/>
    <cellStyle name="표준 6 2 4 3 2 3 2 2 12" xfId="46701"/>
    <cellStyle name="표준 6 2 4 3 2 3 2 2 13" xfId="50572"/>
    <cellStyle name="표준 6 2 4 3 2 3 2 2 14" xfId="54443"/>
    <cellStyle name="표준 6 2 4 3 2 3 2 2 2" xfId="7750"/>
    <cellStyle name="표준 6 2 4 3 2 3 2 2 3" xfId="11621"/>
    <cellStyle name="표준 6 2 4 3 2 3 2 2 4" xfId="15492"/>
    <cellStyle name="표준 6 2 4 3 2 3 2 2 5" xfId="19363"/>
    <cellStyle name="표준 6 2 4 3 2 3 2 2 6" xfId="23234"/>
    <cellStyle name="표준 6 2 4 3 2 3 2 2 7" xfId="27105"/>
    <cellStyle name="표준 6 2 4 3 2 3 2 2 8" xfId="30976"/>
    <cellStyle name="표준 6 2 4 3 2 3 2 2 9" xfId="34847"/>
    <cellStyle name="표준 6 2 4 3 2 3 2 3" xfId="5814"/>
    <cellStyle name="표준 6 2 4 3 2 3 2 4" xfId="9685"/>
    <cellStyle name="표준 6 2 4 3 2 3 2 5" xfId="13556"/>
    <cellStyle name="표준 6 2 4 3 2 3 2 6" xfId="17427"/>
    <cellStyle name="표준 6 2 4 3 2 3 2 7" xfId="21298"/>
    <cellStyle name="표준 6 2 4 3 2 3 2 8" xfId="25169"/>
    <cellStyle name="표준 6 2 4 3 2 3 2 9" xfId="29040"/>
    <cellStyle name="표준 6 2 4 3 2 3 3" xfId="2623"/>
    <cellStyle name="표준 6 2 4 3 2 3 3 10" xfId="37750"/>
    <cellStyle name="표준 6 2 4 3 2 3 3 11" xfId="41862"/>
    <cellStyle name="표준 6 2 4 3 2 3 3 12" xfId="45733"/>
    <cellStyle name="표준 6 2 4 3 2 3 3 13" xfId="49604"/>
    <cellStyle name="표준 6 2 4 3 2 3 3 14" xfId="53475"/>
    <cellStyle name="표준 6 2 4 3 2 3 3 2" xfId="6782"/>
    <cellStyle name="표준 6 2 4 3 2 3 3 3" xfId="10653"/>
    <cellStyle name="표준 6 2 4 3 2 3 3 4" xfId="14524"/>
    <cellStyle name="표준 6 2 4 3 2 3 3 5" xfId="18395"/>
    <cellStyle name="표준 6 2 4 3 2 3 3 6" xfId="22266"/>
    <cellStyle name="표준 6 2 4 3 2 3 3 7" xfId="26137"/>
    <cellStyle name="표준 6 2 4 3 2 3 3 8" xfId="30008"/>
    <cellStyle name="표준 6 2 4 3 2 3 3 9" xfId="33879"/>
    <cellStyle name="표준 6 2 4 3 2 3 4" xfId="4846"/>
    <cellStyle name="표준 6 2 4 3 2 3 5" xfId="8717"/>
    <cellStyle name="표준 6 2 4 3 2 3 6" xfId="12588"/>
    <cellStyle name="표준 6 2 4 3 2 3 7" xfId="16459"/>
    <cellStyle name="표준 6 2 4 3 2 3 8" xfId="20330"/>
    <cellStyle name="표준 6 2 4 3 2 3 9" xfId="24201"/>
    <cellStyle name="표준 6 2 4 3 2 4" xfId="1168"/>
    <cellStyle name="표준 6 2 4 3 2 4 10" xfId="32427"/>
    <cellStyle name="표준 6 2 4 3 2 4 11" xfId="36298"/>
    <cellStyle name="표준 6 2 4 3 2 4 12" xfId="40410"/>
    <cellStyle name="표준 6 2 4 3 2 4 13" xfId="44281"/>
    <cellStyle name="표준 6 2 4 3 2 4 14" xfId="48152"/>
    <cellStyle name="표준 6 2 4 3 2 4 15" xfId="52023"/>
    <cellStyle name="표준 6 2 4 3 2 4 2" xfId="3107"/>
    <cellStyle name="표준 6 2 4 3 2 4 2 10" xfId="38234"/>
    <cellStyle name="표준 6 2 4 3 2 4 2 11" xfId="42346"/>
    <cellStyle name="표준 6 2 4 3 2 4 2 12" xfId="46217"/>
    <cellStyle name="표준 6 2 4 3 2 4 2 13" xfId="50088"/>
    <cellStyle name="표준 6 2 4 3 2 4 2 14" xfId="53959"/>
    <cellStyle name="표준 6 2 4 3 2 4 2 2" xfId="7266"/>
    <cellStyle name="표준 6 2 4 3 2 4 2 3" xfId="11137"/>
    <cellStyle name="표준 6 2 4 3 2 4 2 4" xfId="15008"/>
    <cellStyle name="표준 6 2 4 3 2 4 2 5" xfId="18879"/>
    <cellStyle name="표준 6 2 4 3 2 4 2 6" xfId="22750"/>
    <cellStyle name="표준 6 2 4 3 2 4 2 7" xfId="26621"/>
    <cellStyle name="표준 6 2 4 3 2 4 2 8" xfId="30492"/>
    <cellStyle name="표준 6 2 4 3 2 4 2 9" xfId="34363"/>
    <cellStyle name="표준 6 2 4 3 2 4 3" xfId="5330"/>
    <cellStyle name="표준 6 2 4 3 2 4 4" xfId="9201"/>
    <cellStyle name="표준 6 2 4 3 2 4 5" xfId="13072"/>
    <cellStyle name="표준 6 2 4 3 2 4 6" xfId="16943"/>
    <cellStyle name="표준 6 2 4 3 2 4 7" xfId="20814"/>
    <cellStyle name="표준 6 2 4 3 2 4 8" xfId="24685"/>
    <cellStyle name="표준 6 2 4 3 2 4 9" xfId="28556"/>
    <cellStyle name="표준 6 2 4 3 2 5" xfId="2139"/>
    <cellStyle name="표준 6 2 4 3 2 5 10" xfId="37266"/>
    <cellStyle name="표준 6 2 4 3 2 5 11" xfId="41378"/>
    <cellStyle name="표준 6 2 4 3 2 5 12" xfId="45249"/>
    <cellStyle name="표준 6 2 4 3 2 5 13" xfId="49120"/>
    <cellStyle name="표준 6 2 4 3 2 5 14" xfId="52991"/>
    <cellStyle name="표준 6 2 4 3 2 5 2" xfId="6298"/>
    <cellStyle name="표준 6 2 4 3 2 5 3" xfId="10169"/>
    <cellStyle name="표준 6 2 4 3 2 5 4" xfId="14040"/>
    <cellStyle name="표준 6 2 4 3 2 5 5" xfId="17911"/>
    <cellStyle name="표준 6 2 4 3 2 5 6" xfId="21782"/>
    <cellStyle name="표준 6 2 4 3 2 5 7" xfId="25653"/>
    <cellStyle name="표준 6 2 4 3 2 5 8" xfId="29524"/>
    <cellStyle name="표준 6 2 4 3 2 5 9" xfId="33395"/>
    <cellStyle name="표준 6 2 4 3 2 6" xfId="4362"/>
    <cellStyle name="표준 6 2 4 3 2 7" xfId="8233"/>
    <cellStyle name="표준 6 2 4 3 2 8" xfId="12104"/>
    <cellStyle name="표준 6 2 4 3 2 9" xfId="15975"/>
    <cellStyle name="표준 6 2 4 3 20" xfId="50958"/>
    <cellStyle name="표준 6 2 4 3 3" xfId="336"/>
    <cellStyle name="표준 6 2 4 3 3 10" xfId="23862"/>
    <cellStyle name="표준 6 2 4 3 3 11" xfId="27733"/>
    <cellStyle name="표준 6 2 4 3 3 12" xfId="31604"/>
    <cellStyle name="표준 6 2 4 3 3 13" xfId="35475"/>
    <cellStyle name="표준 6 2 4 3 3 14" xfId="39587"/>
    <cellStyle name="표준 6 2 4 3 3 15" xfId="43458"/>
    <cellStyle name="표준 6 2 4 3 3 16" xfId="47329"/>
    <cellStyle name="표준 6 2 4 3 3 17" xfId="51200"/>
    <cellStyle name="표준 6 2 4 3 3 2" xfId="823"/>
    <cellStyle name="표준 6 2 4 3 3 2 10" xfId="28217"/>
    <cellStyle name="표준 6 2 4 3 3 2 11" xfId="32088"/>
    <cellStyle name="표준 6 2 4 3 3 2 12" xfId="35959"/>
    <cellStyle name="표준 6 2 4 3 3 2 13" xfId="40071"/>
    <cellStyle name="표준 6 2 4 3 3 2 14" xfId="43942"/>
    <cellStyle name="표준 6 2 4 3 3 2 15" xfId="47813"/>
    <cellStyle name="표준 6 2 4 3 3 2 16" xfId="51684"/>
    <cellStyle name="표준 6 2 4 3 3 2 2" xfId="1797"/>
    <cellStyle name="표준 6 2 4 3 3 2 2 10" xfId="33056"/>
    <cellStyle name="표준 6 2 4 3 3 2 2 11" xfId="36927"/>
    <cellStyle name="표준 6 2 4 3 3 2 2 12" xfId="41039"/>
    <cellStyle name="표준 6 2 4 3 3 2 2 13" xfId="44910"/>
    <cellStyle name="표준 6 2 4 3 3 2 2 14" xfId="48781"/>
    <cellStyle name="표준 6 2 4 3 3 2 2 15" xfId="52652"/>
    <cellStyle name="표준 6 2 4 3 3 2 2 2" xfId="3736"/>
    <cellStyle name="표준 6 2 4 3 3 2 2 2 10" xfId="38863"/>
    <cellStyle name="표준 6 2 4 3 3 2 2 2 11" xfId="42975"/>
    <cellStyle name="표준 6 2 4 3 3 2 2 2 12" xfId="46846"/>
    <cellStyle name="표준 6 2 4 3 3 2 2 2 13" xfId="50717"/>
    <cellStyle name="표준 6 2 4 3 3 2 2 2 14" xfId="54588"/>
    <cellStyle name="표준 6 2 4 3 3 2 2 2 2" xfId="7895"/>
    <cellStyle name="표준 6 2 4 3 3 2 2 2 3" xfId="11766"/>
    <cellStyle name="표준 6 2 4 3 3 2 2 2 4" xfId="15637"/>
    <cellStyle name="표준 6 2 4 3 3 2 2 2 5" xfId="19508"/>
    <cellStyle name="표준 6 2 4 3 3 2 2 2 6" xfId="23379"/>
    <cellStyle name="표준 6 2 4 3 3 2 2 2 7" xfId="27250"/>
    <cellStyle name="표준 6 2 4 3 3 2 2 2 8" xfId="31121"/>
    <cellStyle name="표준 6 2 4 3 3 2 2 2 9" xfId="34992"/>
    <cellStyle name="표준 6 2 4 3 3 2 2 3" xfId="5959"/>
    <cellStyle name="표준 6 2 4 3 3 2 2 4" xfId="9830"/>
    <cellStyle name="표준 6 2 4 3 3 2 2 5" xfId="13701"/>
    <cellStyle name="표준 6 2 4 3 3 2 2 6" xfId="17572"/>
    <cellStyle name="표준 6 2 4 3 3 2 2 7" xfId="21443"/>
    <cellStyle name="표준 6 2 4 3 3 2 2 8" xfId="25314"/>
    <cellStyle name="표준 6 2 4 3 3 2 2 9" xfId="29185"/>
    <cellStyle name="표준 6 2 4 3 3 2 3" xfId="2768"/>
    <cellStyle name="표준 6 2 4 3 3 2 3 10" xfId="37895"/>
    <cellStyle name="표준 6 2 4 3 3 2 3 11" xfId="42007"/>
    <cellStyle name="표준 6 2 4 3 3 2 3 12" xfId="45878"/>
    <cellStyle name="표준 6 2 4 3 3 2 3 13" xfId="49749"/>
    <cellStyle name="표준 6 2 4 3 3 2 3 14" xfId="53620"/>
    <cellStyle name="표준 6 2 4 3 3 2 3 2" xfId="6927"/>
    <cellStyle name="표준 6 2 4 3 3 2 3 3" xfId="10798"/>
    <cellStyle name="표준 6 2 4 3 3 2 3 4" xfId="14669"/>
    <cellStyle name="표준 6 2 4 3 3 2 3 5" xfId="18540"/>
    <cellStyle name="표준 6 2 4 3 3 2 3 6" xfId="22411"/>
    <cellStyle name="표준 6 2 4 3 3 2 3 7" xfId="26282"/>
    <cellStyle name="표준 6 2 4 3 3 2 3 8" xfId="30153"/>
    <cellStyle name="표준 6 2 4 3 3 2 3 9" xfId="34024"/>
    <cellStyle name="표준 6 2 4 3 3 2 4" xfId="4991"/>
    <cellStyle name="표준 6 2 4 3 3 2 5" xfId="8862"/>
    <cellStyle name="표준 6 2 4 3 3 2 6" xfId="12733"/>
    <cellStyle name="표준 6 2 4 3 3 2 7" xfId="16604"/>
    <cellStyle name="표준 6 2 4 3 3 2 8" xfId="20475"/>
    <cellStyle name="표준 6 2 4 3 3 2 9" xfId="24346"/>
    <cellStyle name="표준 6 2 4 3 3 3" xfId="1313"/>
    <cellStyle name="표준 6 2 4 3 3 3 10" xfId="32572"/>
    <cellStyle name="표준 6 2 4 3 3 3 11" xfId="36443"/>
    <cellStyle name="표준 6 2 4 3 3 3 12" xfId="40555"/>
    <cellStyle name="표준 6 2 4 3 3 3 13" xfId="44426"/>
    <cellStyle name="표준 6 2 4 3 3 3 14" xfId="48297"/>
    <cellStyle name="표준 6 2 4 3 3 3 15" xfId="52168"/>
    <cellStyle name="표준 6 2 4 3 3 3 2" xfId="3252"/>
    <cellStyle name="표준 6 2 4 3 3 3 2 10" xfId="38379"/>
    <cellStyle name="표준 6 2 4 3 3 3 2 11" xfId="42491"/>
    <cellStyle name="표준 6 2 4 3 3 3 2 12" xfId="46362"/>
    <cellStyle name="표준 6 2 4 3 3 3 2 13" xfId="50233"/>
    <cellStyle name="표준 6 2 4 3 3 3 2 14" xfId="54104"/>
    <cellStyle name="표준 6 2 4 3 3 3 2 2" xfId="7411"/>
    <cellStyle name="표준 6 2 4 3 3 3 2 3" xfId="11282"/>
    <cellStyle name="표준 6 2 4 3 3 3 2 4" xfId="15153"/>
    <cellStyle name="표준 6 2 4 3 3 3 2 5" xfId="19024"/>
    <cellStyle name="표준 6 2 4 3 3 3 2 6" xfId="22895"/>
    <cellStyle name="표준 6 2 4 3 3 3 2 7" xfId="26766"/>
    <cellStyle name="표준 6 2 4 3 3 3 2 8" xfId="30637"/>
    <cellStyle name="표준 6 2 4 3 3 3 2 9" xfId="34508"/>
    <cellStyle name="표준 6 2 4 3 3 3 3" xfId="5475"/>
    <cellStyle name="표준 6 2 4 3 3 3 4" xfId="9346"/>
    <cellStyle name="표준 6 2 4 3 3 3 5" xfId="13217"/>
    <cellStyle name="표준 6 2 4 3 3 3 6" xfId="17088"/>
    <cellStyle name="표준 6 2 4 3 3 3 7" xfId="20959"/>
    <cellStyle name="표준 6 2 4 3 3 3 8" xfId="24830"/>
    <cellStyle name="표준 6 2 4 3 3 3 9" xfId="28701"/>
    <cellStyle name="표준 6 2 4 3 3 4" xfId="2284"/>
    <cellStyle name="표준 6 2 4 3 3 4 10" xfId="37411"/>
    <cellStyle name="표준 6 2 4 3 3 4 11" xfId="41523"/>
    <cellStyle name="표준 6 2 4 3 3 4 12" xfId="45394"/>
    <cellStyle name="표준 6 2 4 3 3 4 13" xfId="49265"/>
    <cellStyle name="표준 6 2 4 3 3 4 14" xfId="53136"/>
    <cellStyle name="표준 6 2 4 3 3 4 2" xfId="6443"/>
    <cellStyle name="표준 6 2 4 3 3 4 3" xfId="10314"/>
    <cellStyle name="표준 6 2 4 3 3 4 4" xfId="14185"/>
    <cellStyle name="표준 6 2 4 3 3 4 5" xfId="18056"/>
    <cellStyle name="표준 6 2 4 3 3 4 6" xfId="21927"/>
    <cellStyle name="표준 6 2 4 3 3 4 7" xfId="25798"/>
    <cellStyle name="표준 6 2 4 3 3 4 8" xfId="29669"/>
    <cellStyle name="표준 6 2 4 3 3 4 9" xfId="33540"/>
    <cellStyle name="표준 6 2 4 3 3 5" xfId="4507"/>
    <cellStyle name="표준 6 2 4 3 3 6" xfId="8378"/>
    <cellStyle name="표준 6 2 4 3 3 7" xfId="12249"/>
    <cellStyle name="표준 6 2 4 3 3 8" xfId="16120"/>
    <cellStyle name="표준 6 2 4 3 3 9" xfId="19991"/>
    <cellStyle name="표준 6 2 4 3 4" xfId="581"/>
    <cellStyle name="표준 6 2 4 3 4 10" xfId="27975"/>
    <cellStyle name="표준 6 2 4 3 4 11" xfId="31846"/>
    <cellStyle name="표준 6 2 4 3 4 12" xfId="35717"/>
    <cellStyle name="표준 6 2 4 3 4 13" xfId="39829"/>
    <cellStyle name="표준 6 2 4 3 4 14" xfId="43700"/>
    <cellStyle name="표준 6 2 4 3 4 15" xfId="47571"/>
    <cellStyle name="표준 6 2 4 3 4 16" xfId="51442"/>
    <cellStyle name="표준 6 2 4 3 4 2" xfId="1555"/>
    <cellStyle name="표준 6 2 4 3 4 2 10" xfId="32814"/>
    <cellStyle name="표준 6 2 4 3 4 2 11" xfId="36685"/>
    <cellStyle name="표준 6 2 4 3 4 2 12" xfId="40797"/>
    <cellStyle name="표준 6 2 4 3 4 2 13" xfId="44668"/>
    <cellStyle name="표준 6 2 4 3 4 2 14" xfId="48539"/>
    <cellStyle name="표준 6 2 4 3 4 2 15" xfId="52410"/>
    <cellStyle name="표준 6 2 4 3 4 2 2" xfId="3494"/>
    <cellStyle name="표준 6 2 4 3 4 2 2 10" xfId="38621"/>
    <cellStyle name="표준 6 2 4 3 4 2 2 11" xfId="42733"/>
    <cellStyle name="표준 6 2 4 3 4 2 2 12" xfId="46604"/>
    <cellStyle name="표준 6 2 4 3 4 2 2 13" xfId="50475"/>
    <cellStyle name="표준 6 2 4 3 4 2 2 14" xfId="54346"/>
    <cellStyle name="표준 6 2 4 3 4 2 2 2" xfId="7653"/>
    <cellStyle name="표준 6 2 4 3 4 2 2 3" xfId="11524"/>
    <cellStyle name="표준 6 2 4 3 4 2 2 4" xfId="15395"/>
    <cellStyle name="표준 6 2 4 3 4 2 2 5" xfId="19266"/>
    <cellStyle name="표준 6 2 4 3 4 2 2 6" xfId="23137"/>
    <cellStyle name="표준 6 2 4 3 4 2 2 7" xfId="27008"/>
    <cellStyle name="표준 6 2 4 3 4 2 2 8" xfId="30879"/>
    <cellStyle name="표준 6 2 4 3 4 2 2 9" xfId="34750"/>
    <cellStyle name="표준 6 2 4 3 4 2 3" xfId="5717"/>
    <cellStyle name="표준 6 2 4 3 4 2 4" xfId="9588"/>
    <cellStyle name="표준 6 2 4 3 4 2 5" xfId="13459"/>
    <cellStyle name="표준 6 2 4 3 4 2 6" xfId="17330"/>
    <cellStyle name="표준 6 2 4 3 4 2 7" xfId="21201"/>
    <cellStyle name="표준 6 2 4 3 4 2 8" xfId="25072"/>
    <cellStyle name="표준 6 2 4 3 4 2 9" xfId="28943"/>
    <cellStyle name="표준 6 2 4 3 4 3" xfId="2526"/>
    <cellStyle name="표준 6 2 4 3 4 3 10" xfId="37653"/>
    <cellStyle name="표준 6 2 4 3 4 3 11" xfId="41765"/>
    <cellStyle name="표준 6 2 4 3 4 3 12" xfId="45636"/>
    <cellStyle name="표준 6 2 4 3 4 3 13" xfId="49507"/>
    <cellStyle name="표준 6 2 4 3 4 3 14" xfId="53378"/>
    <cellStyle name="표준 6 2 4 3 4 3 2" xfId="6685"/>
    <cellStyle name="표준 6 2 4 3 4 3 3" xfId="10556"/>
    <cellStyle name="표준 6 2 4 3 4 3 4" xfId="14427"/>
    <cellStyle name="표준 6 2 4 3 4 3 5" xfId="18298"/>
    <cellStyle name="표준 6 2 4 3 4 3 6" xfId="22169"/>
    <cellStyle name="표준 6 2 4 3 4 3 7" xfId="26040"/>
    <cellStyle name="표준 6 2 4 3 4 3 8" xfId="29911"/>
    <cellStyle name="표준 6 2 4 3 4 3 9" xfId="33782"/>
    <cellStyle name="표준 6 2 4 3 4 4" xfId="4749"/>
    <cellStyle name="표준 6 2 4 3 4 5" xfId="8620"/>
    <cellStyle name="표준 6 2 4 3 4 6" xfId="12491"/>
    <cellStyle name="표준 6 2 4 3 4 7" xfId="16362"/>
    <cellStyle name="표준 6 2 4 3 4 8" xfId="20233"/>
    <cellStyle name="표준 6 2 4 3 4 9" xfId="24104"/>
    <cellStyle name="표준 6 2 4 3 5" xfId="1071"/>
    <cellStyle name="표준 6 2 4 3 5 10" xfId="32330"/>
    <cellStyle name="표준 6 2 4 3 5 11" xfId="36201"/>
    <cellStyle name="표준 6 2 4 3 5 12" xfId="40313"/>
    <cellStyle name="표준 6 2 4 3 5 13" xfId="44184"/>
    <cellStyle name="표준 6 2 4 3 5 14" xfId="48055"/>
    <cellStyle name="표준 6 2 4 3 5 15" xfId="51926"/>
    <cellStyle name="표준 6 2 4 3 5 2" xfId="3010"/>
    <cellStyle name="표준 6 2 4 3 5 2 10" xfId="38137"/>
    <cellStyle name="표준 6 2 4 3 5 2 11" xfId="42249"/>
    <cellStyle name="표준 6 2 4 3 5 2 12" xfId="46120"/>
    <cellStyle name="표준 6 2 4 3 5 2 13" xfId="49991"/>
    <cellStyle name="표준 6 2 4 3 5 2 14" xfId="53862"/>
    <cellStyle name="표준 6 2 4 3 5 2 2" xfId="7169"/>
    <cellStyle name="표준 6 2 4 3 5 2 3" xfId="11040"/>
    <cellStyle name="표준 6 2 4 3 5 2 4" xfId="14911"/>
    <cellStyle name="표준 6 2 4 3 5 2 5" xfId="18782"/>
    <cellStyle name="표준 6 2 4 3 5 2 6" xfId="22653"/>
    <cellStyle name="표준 6 2 4 3 5 2 7" xfId="26524"/>
    <cellStyle name="표준 6 2 4 3 5 2 8" xfId="30395"/>
    <cellStyle name="표준 6 2 4 3 5 2 9" xfId="34266"/>
    <cellStyle name="표준 6 2 4 3 5 3" xfId="5233"/>
    <cellStyle name="표준 6 2 4 3 5 4" xfId="9104"/>
    <cellStyle name="표준 6 2 4 3 5 5" xfId="12975"/>
    <cellStyle name="표준 6 2 4 3 5 6" xfId="16846"/>
    <cellStyle name="표준 6 2 4 3 5 7" xfId="20717"/>
    <cellStyle name="표준 6 2 4 3 5 8" xfId="24588"/>
    <cellStyle name="표준 6 2 4 3 5 9" xfId="28459"/>
    <cellStyle name="표준 6 2 4 3 6" xfId="2042"/>
    <cellStyle name="표준 6 2 4 3 6 10" xfId="37169"/>
    <cellStyle name="표준 6 2 4 3 6 11" xfId="41281"/>
    <cellStyle name="표준 6 2 4 3 6 12" xfId="45152"/>
    <cellStyle name="표준 6 2 4 3 6 13" xfId="49023"/>
    <cellStyle name="표준 6 2 4 3 6 14" xfId="52894"/>
    <cellStyle name="표준 6 2 4 3 6 2" xfId="6201"/>
    <cellStyle name="표준 6 2 4 3 6 3" xfId="10072"/>
    <cellStyle name="표준 6 2 4 3 6 4" xfId="13943"/>
    <cellStyle name="표준 6 2 4 3 6 5" xfId="17814"/>
    <cellStyle name="표준 6 2 4 3 6 6" xfId="21685"/>
    <cellStyle name="표준 6 2 4 3 6 7" xfId="25556"/>
    <cellStyle name="표준 6 2 4 3 6 8" xfId="29427"/>
    <cellStyle name="표준 6 2 4 3 6 9" xfId="33298"/>
    <cellStyle name="표준 6 2 4 3 7" xfId="4265"/>
    <cellStyle name="표준 6 2 4 3 8" xfId="8136"/>
    <cellStyle name="표준 6 2 4 3 9" xfId="12007"/>
    <cellStyle name="표준 6 2 4 4" xfId="141"/>
    <cellStyle name="표준 6 2 4 4 10" xfId="19799"/>
    <cellStyle name="표준 6 2 4 4 11" xfId="23670"/>
    <cellStyle name="표준 6 2 4 4 12" xfId="27541"/>
    <cellStyle name="표준 6 2 4 4 13" xfId="31412"/>
    <cellStyle name="표준 6 2 4 4 14" xfId="35283"/>
    <cellStyle name="표준 6 2 4 4 15" xfId="39154"/>
    <cellStyle name="표준 6 2 4 4 16" xfId="39395"/>
    <cellStyle name="표준 6 2 4 4 17" xfId="43266"/>
    <cellStyle name="표준 6 2 4 4 18" xfId="47137"/>
    <cellStyle name="표준 6 2 4 4 19" xfId="51008"/>
    <cellStyle name="표준 6 2 4 4 2" xfId="386"/>
    <cellStyle name="표준 6 2 4 4 2 10" xfId="23912"/>
    <cellStyle name="표준 6 2 4 4 2 11" xfId="27783"/>
    <cellStyle name="표준 6 2 4 4 2 12" xfId="31654"/>
    <cellStyle name="표준 6 2 4 4 2 13" xfId="35525"/>
    <cellStyle name="표준 6 2 4 4 2 14" xfId="39637"/>
    <cellStyle name="표준 6 2 4 4 2 15" xfId="43508"/>
    <cellStyle name="표준 6 2 4 4 2 16" xfId="47379"/>
    <cellStyle name="표준 6 2 4 4 2 17" xfId="51250"/>
    <cellStyle name="표준 6 2 4 4 2 2" xfId="873"/>
    <cellStyle name="표준 6 2 4 4 2 2 10" xfId="28267"/>
    <cellStyle name="표준 6 2 4 4 2 2 11" xfId="32138"/>
    <cellStyle name="표준 6 2 4 4 2 2 12" xfId="36009"/>
    <cellStyle name="표준 6 2 4 4 2 2 13" xfId="40121"/>
    <cellStyle name="표준 6 2 4 4 2 2 14" xfId="43992"/>
    <cellStyle name="표준 6 2 4 4 2 2 15" xfId="47863"/>
    <cellStyle name="표준 6 2 4 4 2 2 16" xfId="51734"/>
    <cellStyle name="표준 6 2 4 4 2 2 2" xfId="1847"/>
    <cellStyle name="표준 6 2 4 4 2 2 2 10" xfId="33106"/>
    <cellStyle name="표준 6 2 4 4 2 2 2 11" xfId="36977"/>
    <cellStyle name="표준 6 2 4 4 2 2 2 12" xfId="41089"/>
    <cellStyle name="표준 6 2 4 4 2 2 2 13" xfId="44960"/>
    <cellStyle name="표준 6 2 4 4 2 2 2 14" xfId="48831"/>
    <cellStyle name="표준 6 2 4 4 2 2 2 15" xfId="52702"/>
    <cellStyle name="표준 6 2 4 4 2 2 2 2" xfId="3786"/>
    <cellStyle name="표준 6 2 4 4 2 2 2 2 10" xfId="38913"/>
    <cellStyle name="표준 6 2 4 4 2 2 2 2 11" xfId="43025"/>
    <cellStyle name="표준 6 2 4 4 2 2 2 2 12" xfId="46896"/>
    <cellStyle name="표준 6 2 4 4 2 2 2 2 13" xfId="50767"/>
    <cellStyle name="표준 6 2 4 4 2 2 2 2 14" xfId="54638"/>
    <cellStyle name="표준 6 2 4 4 2 2 2 2 2" xfId="7945"/>
    <cellStyle name="표준 6 2 4 4 2 2 2 2 3" xfId="11816"/>
    <cellStyle name="표준 6 2 4 4 2 2 2 2 4" xfId="15687"/>
    <cellStyle name="표준 6 2 4 4 2 2 2 2 5" xfId="19558"/>
    <cellStyle name="표준 6 2 4 4 2 2 2 2 6" xfId="23429"/>
    <cellStyle name="표준 6 2 4 4 2 2 2 2 7" xfId="27300"/>
    <cellStyle name="표준 6 2 4 4 2 2 2 2 8" xfId="31171"/>
    <cellStyle name="표준 6 2 4 4 2 2 2 2 9" xfId="35042"/>
    <cellStyle name="표준 6 2 4 4 2 2 2 3" xfId="6009"/>
    <cellStyle name="표준 6 2 4 4 2 2 2 4" xfId="9880"/>
    <cellStyle name="표준 6 2 4 4 2 2 2 5" xfId="13751"/>
    <cellStyle name="표준 6 2 4 4 2 2 2 6" xfId="17622"/>
    <cellStyle name="표준 6 2 4 4 2 2 2 7" xfId="21493"/>
    <cellStyle name="표준 6 2 4 4 2 2 2 8" xfId="25364"/>
    <cellStyle name="표준 6 2 4 4 2 2 2 9" xfId="29235"/>
    <cellStyle name="표준 6 2 4 4 2 2 3" xfId="2818"/>
    <cellStyle name="표준 6 2 4 4 2 2 3 10" xfId="37945"/>
    <cellStyle name="표준 6 2 4 4 2 2 3 11" xfId="42057"/>
    <cellStyle name="표준 6 2 4 4 2 2 3 12" xfId="45928"/>
    <cellStyle name="표준 6 2 4 4 2 2 3 13" xfId="49799"/>
    <cellStyle name="표준 6 2 4 4 2 2 3 14" xfId="53670"/>
    <cellStyle name="표준 6 2 4 4 2 2 3 2" xfId="6977"/>
    <cellStyle name="표준 6 2 4 4 2 2 3 3" xfId="10848"/>
    <cellStyle name="표준 6 2 4 4 2 2 3 4" xfId="14719"/>
    <cellStyle name="표준 6 2 4 4 2 2 3 5" xfId="18590"/>
    <cellStyle name="표준 6 2 4 4 2 2 3 6" xfId="22461"/>
    <cellStyle name="표준 6 2 4 4 2 2 3 7" xfId="26332"/>
    <cellStyle name="표준 6 2 4 4 2 2 3 8" xfId="30203"/>
    <cellStyle name="표준 6 2 4 4 2 2 3 9" xfId="34074"/>
    <cellStyle name="표준 6 2 4 4 2 2 4" xfId="5041"/>
    <cellStyle name="표준 6 2 4 4 2 2 5" xfId="8912"/>
    <cellStyle name="표준 6 2 4 4 2 2 6" xfId="12783"/>
    <cellStyle name="표준 6 2 4 4 2 2 7" xfId="16654"/>
    <cellStyle name="표준 6 2 4 4 2 2 8" xfId="20525"/>
    <cellStyle name="표준 6 2 4 4 2 2 9" xfId="24396"/>
    <cellStyle name="표준 6 2 4 4 2 3" xfId="1363"/>
    <cellStyle name="표준 6 2 4 4 2 3 10" xfId="32622"/>
    <cellStyle name="표준 6 2 4 4 2 3 11" xfId="36493"/>
    <cellStyle name="표준 6 2 4 4 2 3 12" xfId="40605"/>
    <cellStyle name="표준 6 2 4 4 2 3 13" xfId="44476"/>
    <cellStyle name="표준 6 2 4 4 2 3 14" xfId="48347"/>
    <cellStyle name="표준 6 2 4 4 2 3 15" xfId="52218"/>
    <cellStyle name="표준 6 2 4 4 2 3 2" xfId="3302"/>
    <cellStyle name="표준 6 2 4 4 2 3 2 10" xfId="38429"/>
    <cellStyle name="표준 6 2 4 4 2 3 2 11" xfId="42541"/>
    <cellStyle name="표준 6 2 4 4 2 3 2 12" xfId="46412"/>
    <cellStyle name="표준 6 2 4 4 2 3 2 13" xfId="50283"/>
    <cellStyle name="표준 6 2 4 4 2 3 2 14" xfId="54154"/>
    <cellStyle name="표준 6 2 4 4 2 3 2 2" xfId="7461"/>
    <cellStyle name="표준 6 2 4 4 2 3 2 3" xfId="11332"/>
    <cellStyle name="표준 6 2 4 4 2 3 2 4" xfId="15203"/>
    <cellStyle name="표준 6 2 4 4 2 3 2 5" xfId="19074"/>
    <cellStyle name="표준 6 2 4 4 2 3 2 6" xfId="22945"/>
    <cellStyle name="표준 6 2 4 4 2 3 2 7" xfId="26816"/>
    <cellStyle name="표준 6 2 4 4 2 3 2 8" xfId="30687"/>
    <cellStyle name="표준 6 2 4 4 2 3 2 9" xfId="34558"/>
    <cellStyle name="표준 6 2 4 4 2 3 3" xfId="5525"/>
    <cellStyle name="표준 6 2 4 4 2 3 4" xfId="9396"/>
    <cellStyle name="표준 6 2 4 4 2 3 5" xfId="13267"/>
    <cellStyle name="표준 6 2 4 4 2 3 6" xfId="17138"/>
    <cellStyle name="표준 6 2 4 4 2 3 7" xfId="21009"/>
    <cellStyle name="표준 6 2 4 4 2 3 8" xfId="24880"/>
    <cellStyle name="표준 6 2 4 4 2 3 9" xfId="28751"/>
    <cellStyle name="표준 6 2 4 4 2 4" xfId="2334"/>
    <cellStyle name="표준 6 2 4 4 2 4 10" xfId="37461"/>
    <cellStyle name="표준 6 2 4 4 2 4 11" xfId="41573"/>
    <cellStyle name="표준 6 2 4 4 2 4 12" xfId="45444"/>
    <cellStyle name="표준 6 2 4 4 2 4 13" xfId="49315"/>
    <cellStyle name="표준 6 2 4 4 2 4 14" xfId="53186"/>
    <cellStyle name="표준 6 2 4 4 2 4 2" xfId="6493"/>
    <cellStyle name="표준 6 2 4 4 2 4 3" xfId="10364"/>
    <cellStyle name="표준 6 2 4 4 2 4 4" xfId="14235"/>
    <cellStyle name="표준 6 2 4 4 2 4 5" xfId="18106"/>
    <cellStyle name="표준 6 2 4 4 2 4 6" xfId="21977"/>
    <cellStyle name="표준 6 2 4 4 2 4 7" xfId="25848"/>
    <cellStyle name="표준 6 2 4 4 2 4 8" xfId="29719"/>
    <cellStyle name="표준 6 2 4 4 2 4 9" xfId="33590"/>
    <cellStyle name="표준 6 2 4 4 2 5" xfId="4557"/>
    <cellStyle name="표준 6 2 4 4 2 6" xfId="8428"/>
    <cellStyle name="표준 6 2 4 4 2 7" xfId="12299"/>
    <cellStyle name="표준 6 2 4 4 2 8" xfId="16170"/>
    <cellStyle name="표준 6 2 4 4 2 9" xfId="20041"/>
    <cellStyle name="표준 6 2 4 4 3" xfId="631"/>
    <cellStyle name="표준 6 2 4 4 3 10" xfId="28025"/>
    <cellStyle name="표준 6 2 4 4 3 11" xfId="31896"/>
    <cellStyle name="표준 6 2 4 4 3 12" xfId="35767"/>
    <cellStyle name="표준 6 2 4 4 3 13" xfId="39879"/>
    <cellStyle name="표준 6 2 4 4 3 14" xfId="43750"/>
    <cellStyle name="표준 6 2 4 4 3 15" xfId="47621"/>
    <cellStyle name="표준 6 2 4 4 3 16" xfId="51492"/>
    <cellStyle name="표준 6 2 4 4 3 2" xfId="1605"/>
    <cellStyle name="표준 6 2 4 4 3 2 10" xfId="32864"/>
    <cellStyle name="표준 6 2 4 4 3 2 11" xfId="36735"/>
    <cellStyle name="표준 6 2 4 4 3 2 12" xfId="40847"/>
    <cellStyle name="표준 6 2 4 4 3 2 13" xfId="44718"/>
    <cellStyle name="표준 6 2 4 4 3 2 14" xfId="48589"/>
    <cellStyle name="표준 6 2 4 4 3 2 15" xfId="52460"/>
    <cellStyle name="표준 6 2 4 4 3 2 2" xfId="3544"/>
    <cellStyle name="표준 6 2 4 4 3 2 2 10" xfId="38671"/>
    <cellStyle name="표준 6 2 4 4 3 2 2 11" xfId="42783"/>
    <cellStyle name="표준 6 2 4 4 3 2 2 12" xfId="46654"/>
    <cellStyle name="표준 6 2 4 4 3 2 2 13" xfId="50525"/>
    <cellStyle name="표준 6 2 4 4 3 2 2 14" xfId="54396"/>
    <cellStyle name="표준 6 2 4 4 3 2 2 2" xfId="7703"/>
    <cellStyle name="표준 6 2 4 4 3 2 2 3" xfId="11574"/>
    <cellStyle name="표준 6 2 4 4 3 2 2 4" xfId="15445"/>
    <cellStyle name="표준 6 2 4 4 3 2 2 5" xfId="19316"/>
    <cellStyle name="표준 6 2 4 4 3 2 2 6" xfId="23187"/>
    <cellStyle name="표준 6 2 4 4 3 2 2 7" xfId="27058"/>
    <cellStyle name="표준 6 2 4 4 3 2 2 8" xfId="30929"/>
    <cellStyle name="표준 6 2 4 4 3 2 2 9" xfId="34800"/>
    <cellStyle name="표준 6 2 4 4 3 2 3" xfId="5767"/>
    <cellStyle name="표준 6 2 4 4 3 2 4" xfId="9638"/>
    <cellStyle name="표준 6 2 4 4 3 2 5" xfId="13509"/>
    <cellStyle name="표준 6 2 4 4 3 2 6" xfId="17380"/>
    <cellStyle name="표준 6 2 4 4 3 2 7" xfId="21251"/>
    <cellStyle name="표준 6 2 4 4 3 2 8" xfId="25122"/>
    <cellStyle name="표준 6 2 4 4 3 2 9" xfId="28993"/>
    <cellStyle name="표준 6 2 4 4 3 3" xfId="2576"/>
    <cellStyle name="표준 6 2 4 4 3 3 10" xfId="37703"/>
    <cellStyle name="표준 6 2 4 4 3 3 11" xfId="41815"/>
    <cellStyle name="표준 6 2 4 4 3 3 12" xfId="45686"/>
    <cellStyle name="표준 6 2 4 4 3 3 13" xfId="49557"/>
    <cellStyle name="표준 6 2 4 4 3 3 14" xfId="53428"/>
    <cellStyle name="표준 6 2 4 4 3 3 2" xfId="6735"/>
    <cellStyle name="표준 6 2 4 4 3 3 3" xfId="10606"/>
    <cellStyle name="표준 6 2 4 4 3 3 4" xfId="14477"/>
    <cellStyle name="표준 6 2 4 4 3 3 5" xfId="18348"/>
    <cellStyle name="표준 6 2 4 4 3 3 6" xfId="22219"/>
    <cellStyle name="표준 6 2 4 4 3 3 7" xfId="26090"/>
    <cellStyle name="표준 6 2 4 4 3 3 8" xfId="29961"/>
    <cellStyle name="표준 6 2 4 4 3 3 9" xfId="33832"/>
    <cellStyle name="표준 6 2 4 4 3 4" xfId="4799"/>
    <cellStyle name="표준 6 2 4 4 3 5" xfId="8670"/>
    <cellStyle name="표준 6 2 4 4 3 6" xfId="12541"/>
    <cellStyle name="표준 6 2 4 4 3 7" xfId="16412"/>
    <cellStyle name="표준 6 2 4 4 3 8" xfId="20283"/>
    <cellStyle name="표준 6 2 4 4 3 9" xfId="24154"/>
    <cellStyle name="표준 6 2 4 4 4" xfId="1121"/>
    <cellStyle name="표준 6 2 4 4 4 10" xfId="32380"/>
    <cellStyle name="표준 6 2 4 4 4 11" xfId="36251"/>
    <cellStyle name="표준 6 2 4 4 4 12" xfId="40363"/>
    <cellStyle name="표준 6 2 4 4 4 13" xfId="44234"/>
    <cellStyle name="표준 6 2 4 4 4 14" xfId="48105"/>
    <cellStyle name="표준 6 2 4 4 4 15" xfId="51976"/>
    <cellStyle name="표준 6 2 4 4 4 2" xfId="3060"/>
    <cellStyle name="표준 6 2 4 4 4 2 10" xfId="38187"/>
    <cellStyle name="표준 6 2 4 4 4 2 11" xfId="42299"/>
    <cellStyle name="표준 6 2 4 4 4 2 12" xfId="46170"/>
    <cellStyle name="표준 6 2 4 4 4 2 13" xfId="50041"/>
    <cellStyle name="표준 6 2 4 4 4 2 14" xfId="53912"/>
    <cellStyle name="표준 6 2 4 4 4 2 2" xfId="7219"/>
    <cellStyle name="표준 6 2 4 4 4 2 3" xfId="11090"/>
    <cellStyle name="표준 6 2 4 4 4 2 4" xfId="14961"/>
    <cellStyle name="표준 6 2 4 4 4 2 5" xfId="18832"/>
    <cellStyle name="표준 6 2 4 4 4 2 6" xfId="22703"/>
    <cellStyle name="표준 6 2 4 4 4 2 7" xfId="26574"/>
    <cellStyle name="표준 6 2 4 4 4 2 8" xfId="30445"/>
    <cellStyle name="표준 6 2 4 4 4 2 9" xfId="34316"/>
    <cellStyle name="표준 6 2 4 4 4 3" xfId="5283"/>
    <cellStyle name="표준 6 2 4 4 4 4" xfId="9154"/>
    <cellStyle name="표준 6 2 4 4 4 5" xfId="13025"/>
    <cellStyle name="표준 6 2 4 4 4 6" xfId="16896"/>
    <cellStyle name="표준 6 2 4 4 4 7" xfId="20767"/>
    <cellStyle name="표준 6 2 4 4 4 8" xfId="24638"/>
    <cellStyle name="표준 6 2 4 4 4 9" xfId="28509"/>
    <cellStyle name="표준 6 2 4 4 5" xfId="2092"/>
    <cellStyle name="표준 6 2 4 4 5 10" xfId="37219"/>
    <cellStyle name="표준 6 2 4 4 5 11" xfId="41331"/>
    <cellStyle name="표준 6 2 4 4 5 12" xfId="45202"/>
    <cellStyle name="표준 6 2 4 4 5 13" xfId="49073"/>
    <cellStyle name="표준 6 2 4 4 5 14" xfId="52944"/>
    <cellStyle name="표준 6 2 4 4 5 2" xfId="6251"/>
    <cellStyle name="표준 6 2 4 4 5 3" xfId="10122"/>
    <cellStyle name="표준 6 2 4 4 5 4" xfId="13993"/>
    <cellStyle name="표준 6 2 4 4 5 5" xfId="17864"/>
    <cellStyle name="표준 6 2 4 4 5 6" xfId="21735"/>
    <cellStyle name="표준 6 2 4 4 5 7" xfId="25606"/>
    <cellStyle name="표준 6 2 4 4 5 8" xfId="29477"/>
    <cellStyle name="표준 6 2 4 4 5 9" xfId="33348"/>
    <cellStyle name="표준 6 2 4 4 6" xfId="4315"/>
    <cellStyle name="표준 6 2 4 4 7" xfId="8186"/>
    <cellStyle name="표준 6 2 4 4 8" xfId="12057"/>
    <cellStyle name="표준 6 2 4 4 9" xfId="15928"/>
    <cellStyle name="표준 6 2 4 5" xfId="239"/>
    <cellStyle name="표준 6 2 4 5 10" xfId="19897"/>
    <cellStyle name="표준 6 2 4 5 11" xfId="23768"/>
    <cellStyle name="표준 6 2 4 5 12" xfId="27639"/>
    <cellStyle name="표준 6 2 4 5 13" xfId="31510"/>
    <cellStyle name="표준 6 2 4 5 14" xfId="35381"/>
    <cellStyle name="표준 6 2 4 5 15" xfId="39252"/>
    <cellStyle name="표준 6 2 4 5 16" xfId="39493"/>
    <cellStyle name="표준 6 2 4 5 17" xfId="43364"/>
    <cellStyle name="표준 6 2 4 5 18" xfId="47235"/>
    <cellStyle name="표준 6 2 4 5 19" xfId="51106"/>
    <cellStyle name="표준 6 2 4 5 2" xfId="484"/>
    <cellStyle name="표준 6 2 4 5 2 10" xfId="24010"/>
    <cellStyle name="표준 6 2 4 5 2 11" xfId="27881"/>
    <cellStyle name="표준 6 2 4 5 2 12" xfId="31752"/>
    <cellStyle name="표준 6 2 4 5 2 13" xfId="35623"/>
    <cellStyle name="표준 6 2 4 5 2 14" xfId="39735"/>
    <cellStyle name="표준 6 2 4 5 2 15" xfId="43606"/>
    <cellStyle name="표준 6 2 4 5 2 16" xfId="47477"/>
    <cellStyle name="표준 6 2 4 5 2 17" xfId="51348"/>
    <cellStyle name="표준 6 2 4 5 2 2" xfId="971"/>
    <cellStyle name="표준 6 2 4 5 2 2 10" xfId="28365"/>
    <cellStyle name="표준 6 2 4 5 2 2 11" xfId="32236"/>
    <cellStyle name="표준 6 2 4 5 2 2 12" xfId="36107"/>
    <cellStyle name="표준 6 2 4 5 2 2 13" xfId="40219"/>
    <cellStyle name="표준 6 2 4 5 2 2 14" xfId="44090"/>
    <cellStyle name="표준 6 2 4 5 2 2 15" xfId="47961"/>
    <cellStyle name="표준 6 2 4 5 2 2 16" xfId="51832"/>
    <cellStyle name="표준 6 2 4 5 2 2 2" xfId="1945"/>
    <cellStyle name="표준 6 2 4 5 2 2 2 10" xfId="33204"/>
    <cellStyle name="표준 6 2 4 5 2 2 2 11" xfId="37075"/>
    <cellStyle name="표준 6 2 4 5 2 2 2 12" xfId="41187"/>
    <cellStyle name="표준 6 2 4 5 2 2 2 13" xfId="45058"/>
    <cellStyle name="표준 6 2 4 5 2 2 2 14" xfId="48929"/>
    <cellStyle name="표준 6 2 4 5 2 2 2 15" xfId="52800"/>
    <cellStyle name="표준 6 2 4 5 2 2 2 2" xfId="3884"/>
    <cellStyle name="표준 6 2 4 5 2 2 2 2 10" xfId="39011"/>
    <cellStyle name="표준 6 2 4 5 2 2 2 2 11" xfId="43123"/>
    <cellStyle name="표준 6 2 4 5 2 2 2 2 12" xfId="46994"/>
    <cellStyle name="표준 6 2 4 5 2 2 2 2 13" xfId="50865"/>
    <cellStyle name="표준 6 2 4 5 2 2 2 2 14" xfId="54736"/>
    <cellStyle name="표준 6 2 4 5 2 2 2 2 2" xfId="8043"/>
    <cellStyle name="표준 6 2 4 5 2 2 2 2 3" xfId="11914"/>
    <cellStyle name="표준 6 2 4 5 2 2 2 2 4" xfId="15785"/>
    <cellStyle name="표준 6 2 4 5 2 2 2 2 5" xfId="19656"/>
    <cellStyle name="표준 6 2 4 5 2 2 2 2 6" xfId="23527"/>
    <cellStyle name="표준 6 2 4 5 2 2 2 2 7" xfId="27398"/>
    <cellStyle name="표준 6 2 4 5 2 2 2 2 8" xfId="31269"/>
    <cellStyle name="표준 6 2 4 5 2 2 2 2 9" xfId="35140"/>
    <cellStyle name="표준 6 2 4 5 2 2 2 3" xfId="6107"/>
    <cellStyle name="표준 6 2 4 5 2 2 2 4" xfId="9978"/>
    <cellStyle name="표준 6 2 4 5 2 2 2 5" xfId="13849"/>
    <cellStyle name="표준 6 2 4 5 2 2 2 6" xfId="17720"/>
    <cellStyle name="표준 6 2 4 5 2 2 2 7" xfId="21591"/>
    <cellStyle name="표준 6 2 4 5 2 2 2 8" xfId="25462"/>
    <cellStyle name="표준 6 2 4 5 2 2 2 9" xfId="29333"/>
    <cellStyle name="표준 6 2 4 5 2 2 3" xfId="2916"/>
    <cellStyle name="표준 6 2 4 5 2 2 3 10" xfId="38043"/>
    <cellStyle name="표준 6 2 4 5 2 2 3 11" xfId="42155"/>
    <cellStyle name="표준 6 2 4 5 2 2 3 12" xfId="46026"/>
    <cellStyle name="표준 6 2 4 5 2 2 3 13" xfId="49897"/>
    <cellStyle name="표준 6 2 4 5 2 2 3 14" xfId="53768"/>
    <cellStyle name="표준 6 2 4 5 2 2 3 2" xfId="7075"/>
    <cellStyle name="표준 6 2 4 5 2 2 3 3" xfId="10946"/>
    <cellStyle name="표준 6 2 4 5 2 2 3 4" xfId="14817"/>
    <cellStyle name="표준 6 2 4 5 2 2 3 5" xfId="18688"/>
    <cellStyle name="표준 6 2 4 5 2 2 3 6" xfId="22559"/>
    <cellStyle name="표준 6 2 4 5 2 2 3 7" xfId="26430"/>
    <cellStyle name="표준 6 2 4 5 2 2 3 8" xfId="30301"/>
    <cellStyle name="표준 6 2 4 5 2 2 3 9" xfId="34172"/>
    <cellStyle name="표준 6 2 4 5 2 2 4" xfId="5139"/>
    <cellStyle name="표준 6 2 4 5 2 2 5" xfId="9010"/>
    <cellStyle name="표준 6 2 4 5 2 2 6" xfId="12881"/>
    <cellStyle name="표준 6 2 4 5 2 2 7" xfId="16752"/>
    <cellStyle name="표준 6 2 4 5 2 2 8" xfId="20623"/>
    <cellStyle name="표준 6 2 4 5 2 2 9" xfId="24494"/>
    <cellStyle name="표준 6 2 4 5 2 3" xfId="1461"/>
    <cellStyle name="표준 6 2 4 5 2 3 10" xfId="32720"/>
    <cellStyle name="표준 6 2 4 5 2 3 11" xfId="36591"/>
    <cellStyle name="표준 6 2 4 5 2 3 12" xfId="40703"/>
    <cellStyle name="표준 6 2 4 5 2 3 13" xfId="44574"/>
    <cellStyle name="표준 6 2 4 5 2 3 14" xfId="48445"/>
    <cellStyle name="표준 6 2 4 5 2 3 15" xfId="52316"/>
    <cellStyle name="표준 6 2 4 5 2 3 2" xfId="3400"/>
    <cellStyle name="표준 6 2 4 5 2 3 2 10" xfId="38527"/>
    <cellStyle name="표준 6 2 4 5 2 3 2 11" xfId="42639"/>
    <cellStyle name="표준 6 2 4 5 2 3 2 12" xfId="46510"/>
    <cellStyle name="표준 6 2 4 5 2 3 2 13" xfId="50381"/>
    <cellStyle name="표준 6 2 4 5 2 3 2 14" xfId="54252"/>
    <cellStyle name="표준 6 2 4 5 2 3 2 2" xfId="7559"/>
    <cellStyle name="표준 6 2 4 5 2 3 2 3" xfId="11430"/>
    <cellStyle name="표준 6 2 4 5 2 3 2 4" xfId="15301"/>
    <cellStyle name="표준 6 2 4 5 2 3 2 5" xfId="19172"/>
    <cellStyle name="표준 6 2 4 5 2 3 2 6" xfId="23043"/>
    <cellStyle name="표준 6 2 4 5 2 3 2 7" xfId="26914"/>
    <cellStyle name="표준 6 2 4 5 2 3 2 8" xfId="30785"/>
    <cellStyle name="표준 6 2 4 5 2 3 2 9" xfId="34656"/>
    <cellStyle name="표준 6 2 4 5 2 3 3" xfId="5623"/>
    <cellStyle name="표준 6 2 4 5 2 3 4" xfId="9494"/>
    <cellStyle name="표준 6 2 4 5 2 3 5" xfId="13365"/>
    <cellStyle name="표준 6 2 4 5 2 3 6" xfId="17236"/>
    <cellStyle name="표준 6 2 4 5 2 3 7" xfId="21107"/>
    <cellStyle name="표준 6 2 4 5 2 3 8" xfId="24978"/>
    <cellStyle name="표준 6 2 4 5 2 3 9" xfId="28849"/>
    <cellStyle name="표준 6 2 4 5 2 4" xfId="2432"/>
    <cellStyle name="표준 6 2 4 5 2 4 10" xfId="37559"/>
    <cellStyle name="표준 6 2 4 5 2 4 11" xfId="41671"/>
    <cellStyle name="표준 6 2 4 5 2 4 12" xfId="45542"/>
    <cellStyle name="표준 6 2 4 5 2 4 13" xfId="49413"/>
    <cellStyle name="표준 6 2 4 5 2 4 14" xfId="53284"/>
    <cellStyle name="표준 6 2 4 5 2 4 2" xfId="6591"/>
    <cellStyle name="표준 6 2 4 5 2 4 3" xfId="10462"/>
    <cellStyle name="표준 6 2 4 5 2 4 4" xfId="14333"/>
    <cellStyle name="표준 6 2 4 5 2 4 5" xfId="18204"/>
    <cellStyle name="표준 6 2 4 5 2 4 6" xfId="22075"/>
    <cellStyle name="표준 6 2 4 5 2 4 7" xfId="25946"/>
    <cellStyle name="표준 6 2 4 5 2 4 8" xfId="29817"/>
    <cellStyle name="표준 6 2 4 5 2 4 9" xfId="33688"/>
    <cellStyle name="표준 6 2 4 5 2 5" xfId="4655"/>
    <cellStyle name="표준 6 2 4 5 2 6" xfId="8526"/>
    <cellStyle name="표준 6 2 4 5 2 7" xfId="12397"/>
    <cellStyle name="표준 6 2 4 5 2 8" xfId="16268"/>
    <cellStyle name="표준 6 2 4 5 2 9" xfId="20139"/>
    <cellStyle name="표준 6 2 4 5 3" xfId="729"/>
    <cellStyle name="표준 6 2 4 5 3 10" xfId="28123"/>
    <cellStyle name="표준 6 2 4 5 3 11" xfId="31994"/>
    <cellStyle name="표준 6 2 4 5 3 12" xfId="35865"/>
    <cellStyle name="표준 6 2 4 5 3 13" xfId="39977"/>
    <cellStyle name="표준 6 2 4 5 3 14" xfId="43848"/>
    <cellStyle name="표준 6 2 4 5 3 15" xfId="47719"/>
    <cellStyle name="표준 6 2 4 5 3 16" xfId="51590"/>
    <cellStyle name="표준 6 2 4 5 3 2" xfId="1703"/>
    <cellStyle name="표준 6 2 4 5 3 2 10" xfId="32962"/>
    <cellStyle name="표준 6 2 4 5 3 2 11" xfId="36833"/>
    <cellStyle name="표준 6 2 4 5 3 2 12" xfId="40945"/>
    <cellStyle name="표준 6 2 4 5 3 2 13" xfId="44816"/>
    <cellStyle name="표준 6 2 4 5 3 2 14" xfId="48687"/>
    <cellStyle name="표준 6 2 4 5 3 2 15" xfId="52558"/>
    <cellStyle name="표준 6 2 4 5 3 2 2" xfId="3642"/>
    <cellStyle name="표준 6 2 4 5 3 2 2 10" xfId="38769"/>
    <cellStyle name="표준 6 2 4 5 3 2 2 11" xfId="42881"/>
    <cellStyle name="표준 6 2 4 5 3 2 2 12" xfId="46752"/>
    <cellStyle name="표준 6 2 4 5 3 2 2 13" xfId="50623"/>
    <cellStyle name="표준 6 2 4 5 3 2 2 14" xfId="54494"/>
    <cellStyle name="표준 6 2 4 5 3 2 2 2" xfId="7801"/>
    <cellStyle name="표준 6 2 4 5 3 2 2 3" xfId="11672"/>
    <cellStyle name="표준 6 2 4 5 3 2 2 4" xfId="15543"/>
    <cellStyle name="표준 6 2 4 5 3 2 2 5" xfId="19414"/>
    <cellStyle name="표준 6 2 4 5 3 2 2 6" xfId="23285"/>
    <cellStyle name="표준 6 2 4 5 3 2 2 7" xfId="27156"/>
    <cellStyle name="표준 6 2 4 5 3 2 2 8" xfId="31027"/>
    <cellStyle name="표준 6 2 4 5 3 2 2 9" xfId="34898"/>
    <cellStyle name="표준 6 2 4 5 3 2 3" xfId="5865"/>
    <cellStyle name="표준 6 2 4 5 3 2 4" xfId="9736"/>
    <cellStyle name="표준 6 2 4 5 3 2 5" xfId="13607"/>
    <cellStyle name="표준 6 2 4 5 3 2 6" xfId="17478"/>
    <cellStyle name="표준 6 2 4 5 3 2 7" xfId="21349"/>
    <cellStyle name="표준 6 2 4 5 3 2 8" xfId="25220"/>
    <cellStyle name="표준 6 2 4 5 3 2 9" xfId="29091"/>
    <cellStyle name="표준 6 2 4 5 3 3" xfId="2674"/>
    <cellStyle name="표준 6 2 4 5 3 3 10" xfId="37801"/>
    <cellStyle name="표준 6 2 4 5 3 3 11" xfId="41913"/>
    <cellStyle name="표준 6 2 4 5 3 3 12" xfId="45784"/>
    <cellStyle name="표준 6 2 4 5 3 3 13" xfId="49655"/>
    <cellStyle name="표준 6 2 4 5 3 3 14" xfId="53526"/>
    <cellStyle name="표준 6 2 4 5 3 3 2" xfId="6833"/>
    <cellStyle name="표준 6 2 4 5 3 3 3" xfId="10704"/>
    <cellStyle name="표준 6 2 4 5 3 3 4" xfId="14575"/>
    <cellStyle name="표준 6 2 4 5 3 3 5" xfId="18446"/>
    <cellStyle name="표준 6 2 4 5 3 3 6" xfId="22317"/>
    <cellStyle name="표준 6 2 4 5 3 3 7" xfId="26188"/>
    <cellStyle name="표준 6 2 4 5 3 3 8" xfId="30059"/>
    <cellStyle name="표준 6 2 4 5 3 3 9" xfId="33930"/>
    <cellStyle name="표준 6 2 4 5 3 4" xfId="4897"/>
    <cellStyle name="표준 6 2 4 5 3 5" xfId="8768"/>
    <cellStyle name="표준 6 2 4 5 3 6" xfId="12639"/>
    <cellStyle name="표준 6 2 4 5 3 7" xfId="16510"/>
    <cellStyle name="표준 6 2 4 5 3 8" xfId="20381"/>
    <cellStyle name="표준 6 2 4 5 3 9" xfId="24252"/>
    <cellStyle name="표준 6 2 4 5 4" xfId="1219"/>
    <cellStyle name="표준 6 2 4 5 4 10" xfId="32478"/>
    <cellStyle name="표준 6 2 4 5 4 11" xfId="36349"/>
    <cellStyle name="표준 6 2 4 5 4 12" xfId="40461"/>
    <cellStyle name="표준 6 2 4 5 4 13" xfId="44332"/>
    <cellStyle name="표준 6 2 4 5 4 14" xfId="48203"/>
    <cellStyle name="표준 6 2 4 5 4 15" xfId="52074"/>
    <cellStyle name="표준 6 2 4 5 4 2" xfId="3158"/>
    <cellStyle name="표준 6 2 4 5 4 2 10" xfId="38285"/>
    <cellStyle name="표준 6 2 4 5 4 2 11" xfId="42397"/>
    <cellStyle name="표준 6 2 4 5 4 2 12" xfId="46268"/>
    <cellStyle name="표준 6 2 4 5 4 2 13" xfId="50139"/>
    <cellStyle name="표준 6 2 4 5 4 2 14" xfId="54010"/>
    <cellStyle name="표준 6 2 4 5 4 2 2" xfId="7317"/>
    <cellStyle name="표준 6 2 4 5 4 2 3" xfId="11188"/>
    <cellStyle name="표준 6 2 4 5 4 2 4" xfId="15059"/>
    <cellStyle name="표준 6 2 4 5 4 2 5" xfId="18930"/>
    <cellStyle name="표준 6 2 4 5 4 2 6" xfId="22801"/>
    <cellStyle name="표준 6 2 4 5 4 2 7" xfId="26672"/>
    <cellStyle name="표준 6 2 4 5 4 2 8" xfId="30543"/>
    <cellStyle name="표준 6 2 4 5 4 2 9" xfId="34414"/>
    <cellStyle name="표준 6 2 4 5 4 3" xfId="5381"/>
    <cellStyle name="표준 6 2 4 5 4 4" xfId="9252"/>
    <cellStyle name="표준 6 2 4 5 4 5" xfId="13123"/>
    <cellStyle name="표준 6 2 4 5 4 6" xfId="16994"/>
    <cellStyle name="표준 6 2 4 5 4 7" xfId="20865"/>
    <cellStyle name="표준 6 2 4 5 4 8" xfId="24736"/>
    <cellStyle name="표준 6 2 4 5 4 9" xfId="28607"/>
    <cellStyle name="표준 6 2 4 5 5" xfId="2190"/>
    <cellStyle name="표준 6 2 4 5 5 10" xfId="37317"/>
    <cellStyle name="표준 6 2 4 5 5 11" xfId="41429"/>
    <cellStyle name="표준 6 2 4 5 5 12" xfId="45300"/>
    <cellStyle name="표준 6 2 4 5 5 13" xfId="49171"/>
    <cellStyle name="표준 6 2 4 5 5 14" xfId="53042"/>
    <cellStyle name="표준 6 2 4 5 5 2" xfId="6349"/>
    <cellStyle name="표준 6 2 4 5 5 3" xfId="10220"/>
    <cellStyle name="표준 6 2 4 5 5 4" xfId="14091"/>
    <cellStyle name="표준 6 2 4 5 5 5" xfId="17962"/>
    <cellStyle name="표준 6 2 4 5 5 6" xfId="21833"/>
    <cellStyle name="표준 6 2 4 5 5 7" xfId="25704"/>
    <cellStyle name="표준 6 2 4 5 5 8" xfId="29575"/>
    <cellStyle name="표준 6 2 4 5 5 9" xfId="33446"/>
    <cellStyle name="표준 6 2 4 5 6" xfId="4413"/>
    <cellStyle name="표준 6 2 4 5 7" xfId="8284"/>
    <cellStyle name="표준 6 2 4 5 8" xfId="12155"/>
    <cellStyle name="표준 6 2 4 5 9" xfId="16026"/>
    <cellStyle name="표준 6 2 4 6" xfId="289"/>
    <cellStyle name="표준 6 2 4 6 10" xfId="23815"/>
    <cellStyle name="표준 6 2 4 6 11" xfId="27686"/>
    <cellStyle name="표준 6 2 4 6 12" xfId="31557"/>
    <cellStyle name="표준 6 2 4 6 13" xfId="35428"/>
    <cellStyle name="표준 6 2 4 6 14" xfId="39540"/>
    <cellStyle name="표준 6 2 4 6 15" xfId="43411"/>
    <cellStyle name="표준 6 2 4 6 16" xfId="47282"/>
    <cellStyle name="표준 6 2 4 6 17" xfId="51153"/>
    <cellStyle name="표준 6 2 4 6 2" xfId="776"/>
    <cellStyle name="표준 6 2 4 6 2 10" xfId="28170"/>
    <cellStyle name="표준 6 2 4 6 2 11" xfId="32041"/>
    <cellStyle name="표준 6 2 4 6 2 12" xfId="35912"/>
    <cellStyle name="표준 6 2 4 6 2 13" xfId="40024"/>
    <cellStyle name="표준 6 2 4 6 2 14" xfId="43895"/>
    <cellStyle name="표준 6 2 4 6 2 15" xfId="47766"/>
    <cellStyle name="표준 6 2 4 6 2 16" xfId="51637"/>
    <cellStyle name="표준 6 2 4 6 2 2" xfId="1750"/>
    <cellStyle name="표준 6 2 4 6 2 2 10" xfId="33009"/>
    <cellStyle name="표준 6 2 4 6 2 2 11" xfId="36880"/>
    <cellStyle name="표준 6 2 4 6 2 2 12" xfId="40992"/>
    <cellStyle name="표준 6 2 4 6 2 2 13" xfId="44863"/>
    <cellStyle name="표준 6 2 4 6 2 2 14" xfId="48734"/>
    <cellStyle name="표준 6 2 4 6 2 2 15" xfId="52605"/>
    <cellStyle name="표준 6 2 4 6 2 2 2" xfId="3689"/>
    <cellStyle name="표준 6 2 4 6 2 2 2 10" xfId="38816"/>
    <cellStyle name="표준 6 2 4 6 2 2 2 11" xfId="42928"/>
    <cellStyle name="표준 6 2 4 6 2 2 2 12" xfId="46799"/>
    <cellStyle name="표준 6 2 4 6 2 2 2 13" xfId="50670"/>
    <cellStyle name="표준 6 2 4 6 2 2 2 14" xfId="54541"/>
    <cellStyle name="표준 6 2 4 6 2 2 2 2" xfId="7848"/>
    <cellStyle name="표준 6 2 4 6 2 2 2 3" xfId="11719"/>
    <cellStyle name="표준 6 2 4 6 2 2 2 4" xfId="15590"/>
    <cellStyle name="표준 6 2 4 6 2 2 2 5" xfId="19461"/>
    <cellStyle name="표준 6 2 4 6 2 2 2 6" xfId="23332"/>
    <cellStyle name="표준 6 2 4 6 2 2 2 7" xfId="27203"/>
    <cellStyle name="표준 6 2 4 6 2 2 2 8" xfId="31074"/>
    <cellStyle name="표준 6 2 4 6 2 2 2 9" xfId="34945"/>
    <cellStyle name="표준 6 2 4 6 2 2 3" xfId="5912"/>
    <cellStyle name="표준 6 2 4 6 2 2 4" xfId="9783"/>
    <cellStyle name="표준 6 2 4 6 2 2 5" xfId="13654"/>
    <cellStyle name="표준 6 2 4 6 2 2 6" xfId="17525"/>
    <cellStyle name="표준 6 2 4 6 2 2 7" xfId="21396"/>
    <cellStyle name="표준 6 2 4 6 2 2 8" xfId="25267"/>
    <cellStyle name="표준 6 2 4 6 2 2 9" xfId="29138"/>
    <cellStyle name="표준 6 2 4 6 2 3" xfId="2721"/>
    <cellStyle name="표준 6 2 4 6 2 3 10" xfId="37848"/>
    <cellStyle name="표준 6 2 4 6 2 3 11" xfId="41960"/>
    <cellStyle name="표준 6 2 4 6 2 3 12" xfId="45831"/>
    <cellStyle name="표준 6 2 4 6 2 3 13" xfId="49702"/>
    <cellStyle name="표준 6 2 4 6 2 3 14" xfId="53573"/>
    <cellStyle name="표준 6 2 4 6 2 3 2" xfId="6880"/>
    <cellStyle name="표준 6 2 4 6 2 3 3" xfId="10751"/>
    <cellStyle name="표준 6 2 4 6 2 3 4" xfId="14622"/>
    <cellStyle name="표준 6 2 4 6 2 3 5" xfId="18493"/>
    <cellStyle name="표준 6 2 4 6 2 3 6" xfId="22364"/>
    <cellStyle name="표준 6 2 4 6 2 3 7" xfId="26235"/>
    <cellStyle name="표준 6 2 4 6 2 3 8" xfId="30106"/>
    <cellStyle name="표준 6 2 4 6 2 3 9" xfId="33977"/>
    <cellStyle name="표준 6 2 4 6 2 4" xfId="4944"/>
    <cellStyle name="표준 6 2 4 6 2 5" xfId="8815"/>
    <cellStyle name="표준 6 2 4 6 2 6" xfId="12686"/>
    <cellStyle name="표준 6 2 4 6 2 7" xfId="16557"/>
    <cellStyle name="표준 6 2 4 6 2 8" xfId="20428"/>
    <cellStyle name="표준 6 2 4 6 2 9" xfId="24299"/>
    <cellStyle name="표준 6 2 4 6 3" xfId="1266"/>
    <cellStyle name="표준 6 2 4 6 3 10" xfId="32525"/>
    <cellStyle name="표준 6 2 4 6 3 11" xfId="36396"/>
    <cellStyle name="표준 6 2 4 6 3 12" xfId="40508"/>
    <cellStyle name="표준 6 2 4 6 3 13" xfId="44379"/>
    <cellStyle name="표준 6 2 4 6 3 14" xfId="48250"/>
    <cellStyle name="표준 6 2 4 6 3 15" xfId="52121"/>
    <cellStyle name="표준 6 2 4 6 3 2" xfId="3205"/>
    <cellStyle name="표준 6 2 4 6 3 2 10" xfId="38332"/>
    <cellStyle name="표준 6 2 4 6 3 2 11" xfId="42444"/>
    <cellStyle name="표준 6 2 4 6 3 2 12" xfId="46315"/>
    <cellStyle name="표준 6 2 4 6 3 2 13" xfId="50186"/>
    <cellStyle name="표준 6 2 4 6 3 2 14" xfId="54057"/>
    <cellStyle name="표준 6 2 4 6 3 2 2" xfId="7364"/>
    <cellStyle name="표준 6 2 4 6 3 2 3" xfId="11235"/>
    <cellStyle name="표준 6 2 4 6 3 2 4" xfId="15106"/>
    <cellStyle name="표준 6 2 4 6 3 2 5" xfId="18977"/>
    <cellStyle name="표준 6 2 4 6 3 2 6" xfId="22848"/>
    <cellStyle name="표준 6 2 4 6 3 2 7" xfId="26719"/>
    <cellStyle name="표준 6 2 4 6 3 2 8" xfId="30590"/>
    <cellStyle name="표준 6 2 4 6 3 2 9" xfId="34461"/>
    <cellStyle name="표준 6 2 4 6 3 3" xfId="5428"/>
    <cellStyle name="표준 6 2 4 6 3 4" xfId="9299"/>
    <cellStyle name="표준 6 2 4 6 3 5" xfId="13170"/>
    <cellStyle name="표준 6 2 4 6 3 6" xfId="17041"/>
    <cellStyle name="표준 6 2 4 6 3 7" xfId="20912"/>
    <cellStyle name="표준 6 2 4 6 3 8" xfId="24783"/>
    <cellStyle name="표준 6 2 4 6 3 9" xfId="28654"/>
    <cellStyle name="표준 6 2 4 6 4" xfId="2237"/>
    <cellStyle name="표준 6 2 4 6 4 10" xfId="37364"/>
    <cellStyle name="표준 6 2 4 6 4 11" xfId="41476"/>
    <cellStyle name="표준 6 2 4 6 4 12" xfId="45347"/>
    <cellStyle name="표준 6 2 4 6 4 13" xfId="49218"/>
    <cellStyle name="표준 6 2 4 6 4 14" xfId="53089"/>
    <cellStyle name="표준 6 2 4 6 4 2" xfId="6396"/>
    <cellStyle name="표준 6 2 4 6 4 3" xfId="10267"/>
    <cellStyle name="표준 6 2 4 6 4 4" xfId="14138"/>
    <cellStyle name="표준 6 2 4 6 4 5" xfId="18009"/>
    <cellStyle name="표준 6 2 4 6 4 6" xfId="21880"/>
    <cellStyle name="표준 6 2 4 6 4 7" xfId="25751"/>
    <cellStyle name="표준 6 2 4 6 4 8" xfId="29622"/>
    <cellStyle name="표준 6 2 4 6 4 9" xfId="33493"/>
    <cellStyle name="표준 6 2 4 6 5" xfId="4460"/>
    <cellStyle name="표준 6 2 4 6 6" xfId="8331"/>
    <cellStyle name="표준 6 2 4 6 7" xfId="12202"/>
    <cellStyle name="표준 6 2 4 6 8" xfId="16073"/>
    <cellStyle name="표준 6 2 4 6 9" xfId="19944"/>
    <cellStyle name="표준 6 2 4 7" xfId="534"/>
    <cellStyle name="표준 6 2 4 7 10" xfId="27928"/>
    <cellStyle name="표준 6 2 4 7 11" xfId="31799"/>
    <cellStyle name="표준 6 2 4 7 12" xfId="35670"/>
    <cellStyle name="표준 6 2 4 7 13" xfId="39782"/>
    <cellStyle name="표준 6 2 4 7 14" xfId="43653"/>
    <cellStyle name="표준 6 2 4 7 15" xfId="47524"/>
    <cellStyle name="표준 6 2 4 7 16" xfId="51395"/>
    <cellStyle name="표준 6 2 4 7 2" xfId="1508"/>
    <cellStyle name="표준 6 2 4 7 2 10" xfId="32767"/>
    <cellStyle name="표준 6 2 4 7 2 11" xfId="36638"/>
    <cellStyle name="표준 6 2 4 7 2 12" xfId="40750"/>
    <cellStyle name="표준 6 2 4 7 2 13" xfId="44621"/>
    <cellStyle name="표준 6 2 4 7 2 14" xfId="48492"/>
    <cellStyle name="표준 6 2 4 7 2 15" xfId="52363"/>
    <cellStyle name="표준 6 2 4 7 2 2" xfId="3447"/>
    <cellStyle name="표준 6 2 4 7 2 2 10" xfId="38574"/>
    <cellStyle name="표준 6 2 4 7 2 2 11" xfId="42686"/>
    <cellStyle name="표준 6 2 4 7 2 2 12" xfId="46557"/>
    <cellStyle name="표준 6 2 4 7 2 2 13" xfId="50428"/>
    <cellStyle name="표준 6 2 4 7 2 2 14" xfId="54299"/>
    <cellStyle name="표준 6 2 4 7 2 2 2" xfId="7606"/>
    <cellStyle name="표준 6 2 4 7 2 2 3" xfId="11477"/>
    <cellStyle name="표준 6 2 4 7 2 2 4" xfId="15348"/>
    <cellStyle name="표준 6 2 4 7 2 2 5" xfId="19219"/>
    <cellStyle name="표준 6 2 4 7 2 2 6" xfId="23090"/>
    <cellStyle name="표준 6 2 4 7 2 2 7" xfId="26961"/>
    <cellStyle name="표준 6 2 4 7 2 2 8" xfId="30832"/>
    <cellStyle name="표준 6 2 4 7 2 2 9" xfId="34703"/>
    <cellStyle name="표준 6 2 4 7 2 3" xfId="5670"/>
    <cellStyle name="표준 6 2 4 7 2 4" xfId="9541"/>
    <cellStyle name="표준 6 2 4 7 2 5" xfId="13412"/>
    <cellStyle name="표준 6 2 4 7 2 6" xfId="17283"/>
    <cellStyle name="표준 6 2 4 7 2 7" xfId="21154"/>
    <cellStyle name="표준 6 2 4 7 2 8" xfId="25025"/>
    <cellStyle name="표준 6 2 4 7 2 9" xfId="28896"/>
    <cellStyle name="표준 6 2 4 7 3" xfId="2479"/>
    <cellStyle name="표준 6 2 4 7 3 10" xfId="37606"/>
    <cellStyle name="표준 6 2 4 7 3 11" xfId="41718"/>
    <cellStyle name="표준 6 2 4 7 3 12" xfId="45589"/>
    <cellStyle name="표준 6 2 4 7 3 13" xfId="49460"/>
    <cellStyle name="표준 6 2 4 7 3 14" xfId="53331"/>
    <cellStyle name="표준 6 2 4 7 3 2" xfId="6638"/>
    <cellStyle name="표준 6 2 4 7 3 3" xfId="10509"/>
    <cellStyle name="표준 6 2 4 7 3 4" xfId="14380"/>
    <cellStyle name="표준 6 2 4 7 3 5" xfId="18251"/>
    <cellStyle name="표준 6 2 4 7 3 6" xfId="22122"/>
    <cellStyle name="표준 6 2 4 7 3 7" xfId="25993"/>
    <cellStyle name="표준 6 2 4 7 3 8" xfId="29864"/>
    <cellStyle name="표준 6 2 4 7 3 9" xfId="33735"/>
    <cellStyle name="표준 6 2 4 7 4" xfId="4702"/>
    <cellStyle name="표준 6 2 4 7 5" xfId="8573"/>
    <cellStyle name="표준 6 2 4 7 6" xfId="12444"/>
    <cellStyle name="표준 6 2 4 7 7" xfId="16315"/>
    <cellStyle name="표준 6 2 4 7 8" xfId="20186"/>
    <cellStyle name="표준 6 2 4 7 9" xfId="24057"/>
    <cellStyle name="표준 6 2 4 8" xfId="1024"/>
    <cellStyle name="표준 6 2 4 8 10" xfId="32283"/>
    <cellStyle name="표준 6 2 4 8 11" xfId="36154"/>
    <cellStyle name="표준 6 2 4 8 12" xfId="40266"/>
    <cellStyle name="표준 6 2 4 8 13" xfId="44137"/>
    <cellStyle name="표준 6 2 4 8 14" xfId="48008"/>
    <cellStyle name="표준 6 2 4 8 15" xfId="51879"/>
    <cellStyle name="표준 6 2 4 8 2" xfId="2963"/>
    <cellStyle name="표준 6 2 4 8 2 10" xfId="38090"/>
    <cellStyle name="표준 6 2 4 8 2 11" xfId="42202"/>
    <cellStyle name="표준 6 2 4 8 2 12" xfId="46073"/>
    <cellStyle name="표준 6 2 4 8 2 13" xfId="49944"/>
    <cellStyle name="표준 6 2 4 8 2 14" xfId="53815"/>
    <cellStyle name="표준 6 2 4 8 2 2" xfId="7122"/>
    <cellStyle name="표준 6 2 4 8 2 3" xfId="10993"/>
    <cellStyle name="표준 6 2 4 8 2 4" xfId="14864"/>
    <cellStyle name="표준 6 2 4 8 2 5" xfId="18735"/>
    <cellStyle name="표준 6 2 4 8 2 6" xfId="22606"/>
    <cellStyle name="표준 6 2 4 8 2 7" xfId="26477"/>
    <cellStyle name="표준 6 2 4 8 2 8" xfId="30348"/>
    <cellStyle name="표준 6 2 4 8 2 9" xfId="34219"/>
    <cellStyle name="표준 6 2 4 8 3" xfId="5186"/>
    <cellStyle name="표준 6 2 4 8 4" xfId="9057"/>
    <cellStyle name="표준 6 2 4 8 5" xfId="12928"/>
    <cellStyle name="표준 6 2 4 8 6" xfId="16799"/>
    <cellStyle name="표준 6 2 4 8 7" xfId="20670"/>
    <cellStyle name="표준 6 2 4 8 8" xfId="24541"/>
    <cellStyle name="표준 6 2 4 8 9" xfId="28412"/>
    <cellStyle name="표준 6 2 4 9" xfId="1995"/>
    <cellStyle name="표준 6 2 4 9 10" xfId="37122"/>
    <cellStyle name="표준 6 2 4 9 11" xfId="41234"/>
    <cellStyle name="표준 6 2 4 9 12" xfId="45105"/>
    <cellStyle name="표준 6 2 4 9 13" xfId="48976"/>
    <cellStyle name="표준 6 2 4 9 14" xfId="52847"/>
    <cellStyle name="표준 6 2 4 9 2" xfId="6154"/>
    <cellStyle name="표준 6 2 4 9 3" xfId="10025"/>
    <cellStyle name="표준 6 2 4 9 4" xfId="13896"/>
    <cellStyle name="표준 6 2 4 9 5" xfId="17767"/>
    <cellStyle name="표준 6 2 4 9 6" xfId="21638"/>
    <cellStyle name="표준 6 2 4 9 7" xfId="25509"/>
    <cellStyle name="표준 6 2 4 9 8" xfId="29380"/>
    <cellStyle name="표준 6 2 4 9 9" xfId="33251"/>
    <cellStyle name="표준 6 2 5" xfId="38"/>
    <cellStyle name="표준 6 2 5 10" xfId="8092"/>
    <cellStyle name="표준 6 2 5 11" xfId="11963"/>
    <cellStyle name="표준 6 2 5 12" xfId="15834"/>
    <cellStyle name="표준 6 2 5 13" xfId="19705"/>
    <cellStyle name="표준 6 2 5 14" xfId="23576"/>
    <cellStyle name="표준 6 2 5 15" xfId="27447"/>
    <cellStyle name="표준 6 2 5 16" xfId="31318"/>
    <cellStyle name="표준 6 2 5 17" xfId="35189"/>
    <cellStyle name="표준 6 2 5 18" xfId="39060"/>
    <cellStyle name="표준 6 2 5 19" xfId="39301"/>
    <cellStyle name="표준 6 2 5 2" xfId="92"/>
    <cellStyle name="표준 6 2 5 2 10" xfId="15881"/>
    <cellStyle name="표준 6 2 5 2 11" xfId="19752"/>
    <cellStyle name="표준 6 2 5 2 12" xfId="23623"/>
    <cellStyle name="표준 6 2 5 2 13" xfId="27494"/>
    <cellStyle name="표준 6 2 5 2 14" xfId="31365"/>
    <cellStyle name="표준 6 2 5 2 15" xfId="35236"/>
    <cellStyle name="표준 6 2 5 2 16" xfId="39107"/>
    <cellStyle name="표준 6 2 5 2 17" xfId="39348"/>
    <cellStyle name="표준 6 2 5 2 18" xfId="43219"/>
    <cellStyle name="표준 6 2 5 2 19" xfId="47090"/>
    <cellStyle name="표준 6 2 5 2 2" xfId="191"/>
    <cellStyle name="표준 6 2 5 2 2 10" xfId="19849"/>
    <cellStyle name="표준 6 2 5 2 2 11" xfId="23720"/>
    <cellStyle name="표준 6 2 5 2 2 12" xfId="27591"/>
    <cellStyle name="표준 6 2 5 2 2 13" xfId="31462"/>
    <cellStyle name="표준 6 2 5 2 2 14" xfId="35333"/>
    <cellStyle name="표준 6 2 5 2 2 15" xfId="39204"/>
    <cellStyle name="표준 6 2 5 2 2 16" xfId="39445"/>
    <cellStyle name="표준 6 2 5 2 2 17" xfId="43316"/>
    <cellStyle name="표준 6 2 5 2 2 18" xfId="47187"/>
    <cellStyle name="표준 6 2 5 2 2 19" xfId="51058"/>
    <cellStyle name="표준 6 2 5 2 2 2" xfId="436"/>
    <cellStyle name="표준 6 2 5 2 2 2 10" xfId="23962"/>
    <cellStyle name="표준 6 2 5 2 2 2 11" xfId="27833"/>
    <cellStyle name="표준 6 2 5 2 2 2 12" xfId="31704"/>
    <cellStyle name="표준 6 2 5 2 2 2 13" xfId="35575"/>
    <cellStyle name="표준 6 2 5 2 2 2 14" xfId="39687"/>
    <cellStyle name="표준 6 2 5 2 2 2 15" xfId="43558"/>
    <cellStyle name="표준 6 2 5 2 2 2 16" xfId="47429"/>
    <cellStyle name="표준 6 2 5 2 2 2 17" xfId="51300"/>
    <cellStyle name="표준 6 2 5 2 2 2 2" xfId="923"/>
    <cellStyle name="표준 6 2 5 2 2 2 2 10" xfId="28317"/>
    <cellStyle name="표준 6 2 5 2 2 2 2 11" xfId="32188"/>
    <cellStyle name="표준 6 2 5 2 2 2 2 12" xfId="36059"/>
    <cellStyle name="표준 6 2 5 2 2 2 2 13" xfId="40171"/>
    <cellStyle name="표준 6 2 5 2 2 2 2 14" xfId="44042"/>
    <cellStyle name="표준 6 2 5 2 2 2 2 15" xfId="47913"/>
    <cellStyle name="표준 6 2 5 2 2 2 2 16" xfId="51784"/>
    <cellStyle name="표준 6 2 5 2 2 2 2 2" xfId="1897"/>
    <cellStyle name="표준 6 2 5 2 2 2 2 2 10" xfId="33156"/>
    <cellStyle name="표준 6 2 5 2 2 2 2 2 11" xfId="37027"/>
    <cellStyle name="표준 6 2 5 2 2 2 2 2 12" xfId="41139"/>
    <cellStyle name="표준 6 2 5 2 2 2 2 2 13" xfId="45010"/>
    <cellStyle name="표준 6 2 5 2 2 2 2 2 14" xfId="48881"/>
    <cellStyle name="표준 6 2 5 2 2 2 2 2 15" xfId="52752"/>
    <cellStyle name="표준 6 2 5 2 2 2 2 2 2" xfId="3836"/>
    <cellStyle name="표준 6 2 5 2 2 2 2 2 2 10" xfId="38963"/>
    <cellStyle name="표준 6 2 5 2 2 2 2 2 2 11" xfId="43075"/>
    <cellStyle name="표준 6 2 5 2 2 2 2 2 2 12" xfId="46946"/>
    <cellStyle name="표준 6 2 5 2 2 2 2 2 2 13" xfId="50817"/>
    <cellStyle name="표준 6 2 5 2 2 2 2 2 2 14" xfId="54688"/>
    <cellStyle name="표준 6 2 5 2 2 2 2 2 2 2" xfId="7995"/>
    <cellStyle name="표준 6 2 5 2 2 2 2 2 2 3" xfId="11866"/>
    <cellStyle name="표준 6 2 5 2 2 2 2 2 2 4" xfId="15737"/>
    <cellStyle name="표준 6 2 5 2 2 2 2 2 2 5" xfId="19608"/>
    <cellStyle name="표준 6 2 5 2 2 2 2 2 2 6" xfId="23479"/>
    <cellStyle name="표준 6 2 5 2 2 2 2 2 2 7" xfId="27350"/>
    <cellStyle name="표준 6 2 5 2 2 2 2 2 2 8" xfId="31221"/>
    <cellStyle name="표준 6 2 5 2 2 2 2 2 2 9" xfId="35092"/>
    <cellStyle name="표준 6 2 5 2 2 2 2 2 3" xfId="6059"/>
    <cellStyle name="표준 6 2 5 2 2 2 2 2 4" xfId="9930"/>
    <cellStyle name="표준 6 2 5 2 2 2 2 2 5" xfId="13801"/>
    <cellStyle name="표준 6 2 5 2 2 2 2 2 6" xfId="17672"/>
    <cellStyle name="표준 6 2 5 2 2 2 2 2 7" xfId="21543"/>
    <cellStyle name="표준 6 2 5 2 2 2 2 2 8" xfId="25414"/>
    <cellStyle name="표준 6 2 5 2 2 2 2 2 9" xfId="29285"/>
    <cellStyle name="표준 6 2 5 2 2 2 2 3" xfId="2868"/>
    <cellStyle name="표준 6 2 5 2 2 2 2 3 10" xfId="37995"/>
    <cellStyle name="표준 6 2 5 2 2 2 2 3 11" xfId="42107"/>
    <cellStyle name="표준 6 2 5 2 2 2 2 3 12" xfId="45978"/>
    <cellStyle name="표준 6 2 5 2 2 2 2 3 13" xfId="49849"/>
    <cellStyle name="표준 6 2 5 2 2 2 2 3 14" xfId="53720"/>
    <cellStyle name="표준 6 2 5 2 2 2 2 3 2" xfId="7027"/>
    <cellStyle name="표준 6 2 5 2 2 2 2 3 3" xfId="10898"/>
    <cellStyle name="표준 6 2 5 2 2 2 2 3 4" xfId="14769"/>
    <cellStyle name="표준 6 2 5 2 2 2 2 3 5" xfId="18640"/>
    <cellStyle name="표준 6 2 5 2 2 2 2 3 6" xfId="22511"/>
    <cellStyle name="표준 6 2 5 2 2 2 2 3 7" xfId="26382"/>
    <cellStyle name="표준 6 2 5 2 2 2 2 3 8" xfId="30253"/>
    <cellStyle name="표준 6 2 5 2 2 2 2 3 9" xfId="34124"/>
    <cellStyle name="표준 6 2 5 2 2 2 2 4" xfId="5091"/>
    <cellStyle name="표준 6 2 5 2 2 2 2 5" xfId="8962"/>
    <cellStyle name="표준 6 2 5 2 2 2 2 6" xfId="12833"/>
    <cellStyle name="표준 6 2 5 2 2 2 2 7" xfId="16704"/>
    <cellStyle name="표준 6 2 5 2 2 2 2 8" xfId="20575"/>
    <cellStyle name="표준 6 2 5 2 2 2 2 9" xfId="24446"/>
    <cellStyle name="표준 6 2 5 2 2 2 3" xfId="1413"/>
    <cellStyle name="표준 6 2 5 2 2 2 3 10" xfId="32672"/>
    <cellStyle name="표준 6 2 5 2 2 2 3 11" xfId="36543"/>
    <cellStyle name="표준 6 2 5 2 2 2 3 12" xfId="40655"/>
    <cellStyle name="표준 6 2 5 2 2 2 3 13" xfId="44526"/>
    <cellStyle name="표준 6 2 5 2 2 2 3 14" xfId="48397"/>
    <cellStyle name="표준 6 2 5 2 2 2 3 15" xfId="52268"/>
    <cellStyle name="표준 6 2 5 2 2 2 3 2" xfId="3352"/>
    <cellStyle name="표준 6 2 5 2 2 2 3 2 10" xfId="38479"/>
    <cellStyle name="표준 6 2 5 2 2 2 3 2 11" xfId="42591"/>
    <cellStyle name="표준 6 2 5 2 2 2 3 2 12" xfId="46462"/>
    <cellStyle name="표준 6 2 5 2 2 2 3 2 13" xfId="50333"/>
    <cellStyle name="표준 6 2 5 2 2 2 3 2 14" xfId="54204"/>
    <cellStyle name="표준 6 2 5 2 2 2 3 2 2" xfId="7511"/>
    <cellStyle name="표준 6 2 5 2 2 2 3 2 3" xfId="11382"/>
    <cellStyle name="표준 6 2 5 2 2 2 3 2 4" xfId="15253"/>
    <cellStyle name="표준 6 2 5 2 2 2 3 2 5" xfId="19124"/>
    <cellStyle name="표준 6 2 5 2 2 2 3 2 6" xfId="22995"/>
    <cellStyle name="표준 6 2 5 2 2 2 3 2 7" xfId="26866"/>
    <cellStyle name="표준 6 2 5 2 2 2 3 2 8" xfId="30737"/>
    <cellStyle name="표준 6 2 5 2 2 2 3 2 9" xfId="34608"/>
    <cellStyle name="표준 6 2 5 2 2 2 3 3" xfId="5575"/>
    <cellStyle name="표준 6 2 5 2 2 2 3 4" xfId="9446"/>
    <cellStyle name="표준 6 2 5 2 2 2 3 5" xfId="13317"/>
    <cellStyle name="표준 6 2 5 2 2 2 3 6" xfId="17188"/>
    <cellStyle name="표준 6 2 5 2 2 2 3 7" xfId="21059"/>
    <cellStyle name="표준 6 2 5 2 2 2 3 8" xfId="24930"/>
    <cellStyle name="표준 6 2 5 2 2 2 3 9" xfId="28801"/>
    <cellStyle name="표준 6 2 5 2 2 2 4" xfId="2384"/>
    <cellStyle name="표준 6 2 5 2 2 2 4 10" xfId="37511"/>
    <cellStyle name="표준 6 2 5 2 2 2 4 11" xfId="41623"/>
    <cellStyle name="표준 6 2 5 2 2 2 4 12" xfId="45494"/>
    <cellStyle name="표준 6 2 5 2 2 2 4 13" xfId="49365"/>
    <cellStyle name="표준 6 2 5 2 2 2 4 14" xfId="53236"/>
    <cellStyle name="표준 6 2 5 2 2 2 4 2" xfId="6543"/>
    <cellStyle name="표준 6 2 5 2 2 2 4 3" xfId="10414"/>
    <cellStyle name="표준 6 2 5 2 2 2 4 4" xfId="14285"/>
    <cellStyle name="표준 6 2 5 2 2 2 4 5" xfId="18156"/>
    <cellStyle name="표준 6 2 5 2 2 2 4 6" xfId="22027"/>
    <cellStyle name="표준 6 2 5 2 2 2 4 7" xfId="25898"/>
    <cellStyle name="표준 6 2 5 2 2 2 4 8" xfId="29769"/>
    <cellStyle name="표준 6 2 5 2 2 2 4 9" xfId="33640"/>
    <cellStyle name="표준 6 2 5 2 2 2 5" xfId="4607"/>
    <cellStyle name="표준 6 2 5 2 2 2 6" xfId="8478"/>
    <cellStyle name="표준 6 2 5 2 2 2 7" xfId="12349"/>
    <cellStyle name="표준 6 2 5 2 2 2 8" xfId="16220"/>
    <cellStyle name="표준 6 2 5 2 2 2 9" xfId="20091"/>
    <cellStyle name="표준 6 2 5 2 2 3" xfId="681"/>
    <cellStyle name="표준 6 2 5 2 2 3 10" xfId="28075"/>
    <cellStyle name="표준 6 2 5 2 2 3 11" xfId="31946"/>
    <cellStyle name="표준 6 2 5 2 2 3 12" xfId="35817"/>
    <cellStyle name="표준 6 2 5 2 2 3 13" xfId="39929"/>
    <cellStyle name="표준 6 2 5 2 2 3 14" xfId="43800"/>
    <cellStyle name="표준 6 2 5 2 2 3 15" xfId="47671"/>
    <cellStyle name="표준 6 2 5 2 2 3 16" xfId="51542"/>
    <cellStyle name="표준 6 2 5 2 2 3 2" xfId="1655"/>
    <cellStyle name="표준 6 2 5 2 2 3 2 10" xfId="32914"/>
    <cellStyle name="표준 6 2 5 2 2 3 2 11" xfId="36785"/>
    <cellStyle name="표준 6 2 5 2 2 3 2 12" xfId="40897"/>
    <cellStyle name="표준 6 2 5 2 2 3 2 13" xfId="44768"/>
    <cellStyle name="표준 6 2 5 2 2 3 2 14" xfId="48639"/>
    <cellStyle name="표준 6 2 5 2 2 3 2 15" xfId="52510"/>
    <cellStyle name="표준 6 2 5 2 2 3 2 2" xfId="3594"/>
    <cellStyle name="표준 6 2 5 2 2 3 2 2 10" xfId="38721"/>
    <cellStyle name="표준 6 2 5 2 2 3 2 2 11" xfId="42833"/>
    <cellStyle name="표준 6 2 5 2 2 3 2 2 12" xfId="46704"/>
    <cellStyle name="표준 6 2 5 2 2 3 2 2 13" xfId="50575"/>
    <cellStyle name="표준 6 2 5 2 2 3 2 2 14" xfId="54446"/>
    <cellStyle name="표준 6 2 5 2 2 3 2 2 2" xfId="7753"/>
    <cellStyle name="표준 6 2 5 2 2 3 2 2 3" xfId="11624"/>
    <cellStyle name="표준 6 2 5 2 2 3 2 2 4" xfId="15495"/>
    <cellStyle name="표준 6 2 5 2 2 3 2 2 5" xfId="19366"/>
    <cellStyle name="표준 6 2 5 2 2 3 2 2 6" xfId="23237"/>
    <cellStyle name="표준 6 2 5 2 2 3 2 2 7" xfId="27108"/>
    <cellStyle name="표준 6 2 5 2 2 3 2 2 8" xfId="30979"/>
    <cellStyle name="표준 6 2 5 2 2 3 2 2 9" xfId="34850"/>
    <cellStyle name="표준 6 2 5 2 2 3 2 3" xfId="5817"/>
    <cellStyle name="표준 6 2 5 2 2 3 2 4" xfId="9688"/>
    <cellStyle name="표준 6 2 5 2 2 3 2 5" xfId="13559"/>
    <cellStyle name="표준 6 2 5 2 2 3 2 6" xfId="17430"/>
    <cellStyle name="표준 6 2 5 2 2 3 2 7" xfId="21301"/>
    <cellStyle name="표준 6 2 5 2 2 3 2 8" xfId="25172"/>
    <cellStyle name="표준 6 2 5 2 2 3 2 9" xfId="29043"/>
    <cellStyle name="표준 6 2 5 2 2 3 3" xfId="2626"/>
    <cellStyle name="표준 6 2 5 2 2 3 3 10" xfId="37753"/>
    <cellStyle name="표준 6 2 5 2 2 3 3 11" xfId="41865"/>
    <cellStyle name="표준 6 2 5 2 2 3 3 12" xfId="45736"/>
    <cellStyle name="표준 6 2 5 2 2 3 3 13" xfId="49607"/>
    <cellStyle name="표준 6 2 5 2 2 3 3 14" xfId="53478"/>
    <cellStyle name="표준 6 2 5 2 2 3 3 2" xfId="6785"/>
    <cellStyle name="표준 6 2 5 2 2 3 3 3" xfId="10656"/>
    <cellStyle name="표준 6 2 5 2 2 3 3 4" xfId="14527"/>
    <cellStyle name="표준 6 2 5 2 2 3 3 5" xfId="18398"/>
    <cellStyle name="표준 6 2 5 2 2 3 3 6" xfId="22269"/>
    <cellStyle name="표준 6 2 5 2 2 3 3 7" xfId="26140"/>
    <cellStyle name="표준 6 2 5 2 2 3 3 8" xfId="30011"/>
    <cellStyle name="표준 6 2 5 2 2 3 3 9" xfId="33882"/>
    <cellStyle name="표준 6 2 5 2 2 3 4" xfId="4849"/>
    <cellStyle name="표준 6 2 5 2 2 3 5" xfId="8720"/>
    <cellStyle name="표준 6 2 5 2 2 3 6" xfId="12591"/>
    <cellStyle name="표준 6 2 5 2 2 3 7" xfId="16462"/>
    <cellStyle name="표준 6 2 5 2 2 3 8" xfId="20333"/>
    <cellStyle name="표준 6 2 5 2 2 3 9" xfId="24204"/>
    <cellStyle name="표준 6 2 5 2 2 4" xfId="1171"/>
    <cellStyle name="표준 6 2 5 2 2 4 10" xfId="32430"/>
    <cellStyle name="표준 6 2 5 2 2 4 11" xfId="36301"/>
    <cellStyle name="표준 6 2 5 2 2 4 12" xfId="40413"/>
    <cellStyle name="표준 6 2 5 2 2 4 13" xfId="44284"/>
    <cellStyle name="표준 6 2 5 2 2 4 14" xfId="48155"/>
    <cellStyle name="표준 6 2 5 2 2 4 15" xfId="52026"/>
    <cellStyle name="표준 6 2 5 2 2 4 2" xfId="3110"/>
    <cellStyle name="표준 6 2 5 2 2 4 2 10" xfId="38237"/>
    <cellStyle name="표준 6 2 5 2 2 4 2 11" xfId="42349"/>
    <cellStyle name="표준 6 2 5 2 2 4 2 12" xfId="46220"/>
    <cellStyle name="표준 6 2 5 2 2 4 2 13" xfId="50091"/>
    <cellStyle name="표준 6 2 5 2 2 4 2 14" xfId="53962"/>
    <cellStyle name="표준 6 2 5 2 2 4 2 2" xfId="7269"/>
    <cellStyle name="표준 6 2 5 2 2 4 2 3" xfId="11140"/>
    <cellStyle name="표준 6 2 5 2 2 4 2 4" xfId="15011"/>
    <cellStyle name="표준 6 2 5 2 2 4 2 5" xfId="18882"/>
    <cellStyle name="표준 6 2 5 2 2 4 2 6" xfId="22753"/>
    <cellStyle name="표준 6 2 5 2 2 4 2 7" xfId="26624"/>
    <cellStyle name="표준 6 2 5 2 2 4 2 8" xfId="30495"/>
    <cellStyle name="표준 6 2 5 2 2 4 2 9" xfId="34366"/>
    <cellStyle name="표준 6 2 5 2 2 4 3" xfId="5333"/>
    <cellStyle name="표준 6 2 5 2 2 4 4" xfId="9204"/>
    <cellStyle name="표준 6 2 5 2 2 4 5" xfId="13075"/>
    <cellStyle name="표준 6 2 5 2 2 4 6" xfId="16946"/>
    <cellStyle name="표준 6 2 5 2 2 4 7" xfId="20817"/>
    <cellStyle name="표준 6 2 5 2 2 4 8" xfId="24688"/>
    <cellStyle name="표준 6 2 5 2 2 4 9" xfId="28559"/>
    <cellStyle name="표준 6 2 5 2 2 5" xfId="2142"/>
    <cellStyle name="표준 6 2 5 2 2 5 10" xfId="37269"/>
    <cellStyle name="표준 6 2 5 2 2 5 11" xfId="41381"/>
    <cellStyle name="표준 6 2 5 2 2 5 12" xfId="45252"/>
    <cellStyle name="표준 6 2 5 2 2 5 13" xfId="49123"/>
    <cellStyle name="표준 6 2 5 2 2 5 14" xfId="52994"/>
    <cellStyle name="표준 6 2 5 2 2 5 2" xfId="6301"/>
    <cellStyle name="표준 6 2 5 2 2 5 3" xfId="10172"/>
    <cellStyle name="표준 6 2 5 2 2 5 4" xfId="14043"/>
    <cellStyle name="표준 6 2 5 2 2 5 5" xfId="17914"/>
    <cellStyle name="표준 6 2 5 2 2 5 6" xfId="21785"/>
    <cellStyle name="표준 6 2 5 2 2 5 7" xfId="25656"/>
    <cellStyle name="표준 6 2 5 2 2 5 8" xfId="29527"/>
    <cellStyle name="표준 6 2 5 2 2 5 9" xfId="33398"/>
    <cellStyle name="표준 6 2 5 2 2 6" xfId="4365"/>
    <cellStyle name="표준 6 2 5 2 2 7" xfId="8236"/>
    <cellStyle name="표준 6 2 5 2 2 8" xfId="12107"/>
    <cellStyle name="표준 6 2 5 2 2 9" xfId="15978"/>
    <cellStyle name="표준 6 2 5 2 20" xfId="50961"/>
    <cellStyle name="표준 6 2 5 2 3" xfId="339"/>
    <cellStyle name="표준 6 2 5 2 3 10" xfId="23865"/>
    <cellStyle name="표준 6 2 5 2 3 11" xfId="27736"/>
    <cellStyle name="표준 6 2 5 2 3 12" xfId="31607"/>
    <cellStyle name="표준 6 2 5 2 3 13" xfId="35478"/>
    <cellStyle name="표준 6 2 5 2 3 14" xfId="39590"/>
    <cellStyle name="표준 6 2 5 2 3 15" xfId="43461"/>
    <cellStyle name="표준 6 2 5 2 3 16" xfId="47332"/>
    <cellStyle name="표준 6 2 5 2 3 17" xfId="51203"/>
    <cellStyle name="표준 6 2 5 2 3 2" xfId="826"/>
    <cellStyle name="표준 6 2 5 2 3 2 10" xfId="28220"/>
    <cellStyle name="표준 6 2 5 2 3 2 11" xfId="32091"/>
    <cellStyle name="표준 6 2 5 2 3 2 12" xfId="35962"/>
    <cellStyle name="표준 6 2 5 2 3 2 13" xfId="40074"/>
    <cellStyle name="표준 6 2 5 2 3 2 14" xfId="43945"/>
    <cellStyle name="표준 6 2 5 2 3 2 15" xfId="47816"/>
    <cellStyle name="표준 6 2 5 2 3 2 16" xfId="51687"/>
    <cellStyle name="표준 6 2 5 2 3 2 2" xfId="1800"/>
    <cellStyle name="표준 6 2 5 2 3 2 2 10" xfId="33059"/>
    <cellStyle name="표준 6 2 5 2 3 2 2 11" xfId="36930"/>
    <cellStyle name="표준 6 2 5 2 3 2 2 12" xfId="41042"/>
    <cellStyle name="표준 6 2 5 2 3 2 2 13" xfId="44913"/>
    <cellStyle name="표준 6 2 5 2 3 2 2 14" xfId="48784"/>
    <cellStyle name="표준 6 2 5 2 3 2 2 15" xfId="52655"/>
    <cellStyle name="표준 6 2 5 2 3 2 2 2" xfId="3739"/>
    <cellStyle name="표준 6 2 5 2 3 2 2 2 10" xfId="38866"/>
    <cellStyle name="표준 6 2 5 2 3 2 2 2 11" xfId="42978"/>
    <cellStyle name="표준 6 2 5 2 3 2 2 2 12" xfId="46849"/>
    <cellStyle name="표준 6 2 5 2 3 2 2 2 13" xfId="50720"/>
    <cellStyle name="표준 6 2 5 2 3 2 2 2 14" xfId="54591"/>
    <cellStyle name="표준 6 2 5 2 3 2 2 2 2" xfId="7898"/>
    <cellStyle name="표준 6 2 5 2 3 2 2 2 3" xfId="11769"/>
    <cellStyle name="표준 6 2 5 2 3 2 2 2 4" xfId="15640"/>
    <cellStyle name="표준 6 2 5 2 3 2 2 2 5" xfId="19511"/>
    <cellStyle name="표준 6 2 5 2 3 2 2 2 6" xfId="23382"/>
    <cellStyle name="표준 6 2 5 2 3 2 2 2 7" xfId="27253"/>
    <cellStyle name="표준 6 2 5 2 3 2 2 2 8" xfId="31124"/>
    <cellStyle name="표준 6 2 5 2 3 2 2 2 9" xfId="34995"/>
    <cellStyle name="표준 6 2 5 2 3 2 2 3" xfId="5962"/>
    <cellStyle name="표준 6 2 5 2 3 2 2 4" xfId="9833"/>
    <cellStyle name="표준 6 2 5 2 3 2 2 5" xfId="13704"/>
    <cellStyle name="표준 6 2 5 2 3 2 2 6" xfId="17575"/>
    <cellStyle name="표준 6 2 5 2 3 2 2 7" xfId="21446"/>
    <cellStyle name="표준 6 2 5 2 3 2 2 8" xfId="25317"/>
    <cellStyle name="표준 6 2 5 2 3 2 2 9" xfId="29188"/>
    <cellStyle name="표준 6 2 5 2 3 2 3" xfId="2771"/>
    <cellStyle name="표준 6 2 5 2 3 2 3 10" xfId="37898"/>
    <cellStyle name="표준 6 2 5 2 3 2 3 11" xfId="42010"/>
    <cellStyle name="표준 6 2 5 2 3 2 3 12" xfId="45881"/>
    <cellStyle name="표준 6 2 5 2 3 2 3 13" xfId="49752"/>
    <cellStyle name="표준 6 2 5 2 3 2 3 14" xfId="53623"/>
    <cellStyle name="표준 6 2 5 2 3 2 3 2" xfId="6930"/>
    <cellStyle name="표준 6 2 5 2 3 2 3 3" xfId="10801"/>
    <cellStyle name="표준 6 2 5 2 3 2 3 4" xfId="14672"/>
    <cellStyle name="표준 6 2 5 2 3 2 3 5" xfId="18543"/>
    <cellStyle name="표준 6 2 5 2 3 2 3 6" xfId="22414"/>
    <cellStyle name="표준 6 2 5 2 3 2 3 7" xfId="26285"/>
    <cellStyle name="표준 6 2 5 2 3 2 3 8" xfId="30156"/>
    <cellStyle name="표준 6 2 5 2 3 2 3 9" xfId="34027"/>
    <cellStyle name="표준 6 2 5 2 3 2 4" xfId="4994"/>
    <cellStyle name="표준 6 2 5 2 3 2 5" xfId="8865"/>
    <cellStyle name="표준 6 2 5 2 3 2 6" xfId="12736"/>
    <cellStyle name="표준 6 2 5 2 3 2 7" xfId="16607"/>
    <cellStyle name="표준 6 2 5 2 3 2 8" xfId="20478"/>
    <cellStyle name="표준 6 2 5 2 3 2 9" xfId="24349"/>
    <cellStyle name="표준 6 2 5 2 3 3" xfId="1316"/>
    <cellStyle name="표준 6 2 5 2 3 3 10" xfId="32575"/>
    <cellStyle name="표준 6 2 5 2 3 3 11" xfId="36446"/>
    <cellStyle name="표준 6 2 5 2 3 3 12" xfId="40558"/>
    <cellStyle name="표준 6 2 5 2 3 3 13" xfId="44429"/>
    <cellStyle name="표준 6 2 5 2 3 3 14" xfId="48300"/>
    <cellStyle name="표준 6 2 5 2 3 3 15" xfId="52171"/>
    <cellStyle name="표준 6 2 5 2 3 3 2" xfId="3255"/>
    <cellStyle name="표준 6 2 5 2 3 3 2 10" xfId="38382"/>
    <cellStyle name="표준 6 2 5 2 3 3 2 11" xfId="42494"/>
    <cellStyle name="표준 6 2 5 2 3 3 2 12" xfId="46365"/>
    <cellStyle name="표준 6 2 5 2 3 3 2 13" xfId="50236"/>
    <cellStyle name="표준 6 2 5 2 3 3 2 14" xfId="54107"/>
    <cellStyle name="표준 6 2 5 2 3 3 2 2" xfId="7414"/>
    <cellStyle name="표준 6 2 5 2 3 3 2 3" xfId="11285"/>
    <cellStyle name="표준 6 2 5 2 3 3 2 4" xfId="15156"/>
    <cellStyle name="표준 6 2 5 2 3 3 2 5" xfId="19027"/>
    <cellStyle name="표준 6 2 5 2 3 3 2 6" xfId="22898"/>
    <cellStyle name="표준 6 2 5 2 3 3 2 7" xfId="26769"/>
    <cellStyle name="표준 6 2 5 2 3 3 2 8" xfId="30640"/>
    <cellStyle name="표준 6 2 5 2 3 3 2 9" xfId="34511"/>
    <cellStyle name="표준 6 2 5 2 3 3 3" xfId="5478"/>
    <cellStyle name="표준 6 2 5 2 3 3 4" xfId="9349"/>
    <cellStyle name="표준 6 2 5 2 3 3 5" xfId="13220"/>
    <cellStyle name="표준 6 2 5 2 3 3 6" xfId="17091"/>
    <cellStyle name="표준 6 2 5 2 3 3 7" xfId="20962"/>
    <cellStyle name="표준 6 2 5 2 3 3 8" xfId="24833"/>
    <cellStyle name="표준 6 2 5 2 3 3 9" xfId="28704"/>
    <cellStyle name="표준 6 2 5 2 3 4" xfId="2287"/>
    <cellStyle name="표준 6 2 5 2 3 4 10" xfId="37414"/>
    <cellStyle name="표준 6 2 5 2 3 4 11" xfId="41526"/>
    <cellStyle name="표준 6 2 5 2 3 4 12" xfId="45397"/>
    <cellStyle name="표준 6 2 5 2 3 4 13" xfId="49268"/>
    <cellStyle name="표준 6 2 5 2 3 4 14" xfId="53139"/>
    <cellStyle name="표준 6 2 5 2 3 4 2" xfId="6446"/>
    <cellStyle name="표준 6 2 5 2 3 4 3" xfId="10317"/>
    <cellStyle name="표준 6 2 5 2 3 4 4" xfId="14188"/>
    <cellStyle name="표준 6 2 5 2 3 4 5" xfId="18059"/>
    <cellStyle name="표준 6 2 5 2 3 4 6" xfId="21930"/>
    <cellStyle name="표준 6 2 5 2 3 4 7" xfId="25801"/>
    <cellStyle name="표준 6 2 5 2 3 4 8" xfId="29672"/>
    <cellStyle name="표준 6 2 5 2 3 4 9" xfId="33543"/>
    <cellStyle name="표준 6 2 5 2 3 5" xfId="4510"/>
    <cellStyle name="표준 6 2 5 2 3 6" xfId="8381"/>
    <cellStyle name="표준 6 2 5 2 3 7" xfId="12252"/>
    <cellStyle name="표준 6 2 5 2 3 8" xfId="16123"/>
    <cellStyle name="표준 6 2 5 2 3 9" xfId="19994"/>
    <cellStyle name="표준 6 2 5 2 4" xfId="584"/>
    <cellStyle name="표준 6 2 5 2 4 10" xfId="27978"/>
    <cellStyle name="표준 6 2 5 2 4 11" xfId="31849"/>
    <cellStyle name="표준 6 2 5 2 4 12" xfId="35720"/>
    <cellStyle name="표준 6 2 5 2 4 13" xfId="39832"/>
    <cellStyle name="표준 6 2 5 2 4 14" xfId="43703"/>
    <cellStyle name="표준 6 2 5 2 4 15" xfId="47574"/>
    <cellStyle name="표준 6 2 5 2 4 16" xfId="51445"/>
    <cellStyle name="표준 6 2 5 2 4 2" xfId="1558"/>
    <cellStyle name="표준 6 2 5 2 4 2 10" xfId="32817"/>
    <cellStyle name="표준 6 2 5 2 4 2 11" xfId="36688"/>
    <cellStyle name="표준 6 2 5 2 4 2 12" xfId="40800"/>
    <cellStyle name="표준 6 2 5 2 4 2 13" xfId="44671"/>
    <cellStyle name="표준 6 2 5 2 4 2 14" xfId="48542"/>
    <cellStyle name="표준 6 2 5 2 4 2 15" xfId="52413"/>
    <cellStyle name="표준 6 2 5 2 4 2 2" xfId="3497"/>
    <cellStyle name="표준 6 2 5 2 4 2 2 10" xfId="38624"/>
    <cellStyle name="표준 6 2 5 2 4 2 2 11" xfId="42736"/>
    <cellStyle name="표준 6 2 5 2 4 2 2 12" xfId="46607"/>
    <cellStyle name="표준 6 2 5 2 4 2 2 13" xfId="50478"/>
    <cellStyle name="표준 6 2 5 2 4 2 2 14" xfId="54349"/>
    <cellStyle name="표준 6 2 5 2 4 2 2 2" xfId="7656"/>
    <cellStyle name="표준 6 2 5 2 4 2 2 3" xfId="11527"/>
    <cellStyle name="표준 6 2 5 2 4 2 2 4" xfId="15398"/>
    <cellStyle name="표준 6 2 5 2 4 2 2 5" xfId="19269"/>
    <cellStyle name="표준 6 2 5 2 4 2 2 6" xfId="23140"/>
    <cellStyle name="표준 6 2 5 2 4 2 2 7" xfId="27011"/>
    <cellStyle name="표준 6 2 5 2 4 2 2 8" xfId="30882"/>
    <cellStyle name="표준 6 2 5 2 4 2 2 9" xfId="34753"/>
    <cellStyle name="표준 6 2 5 2 4 2 3" xfId="5720"/>
    <cellStyle name="표준 6 2 5 2 4 2 4" xfId="9591"/>
    <cellStyle name="표준 6 2 5 2 4 2 5" xfId="13462"/>
    <cellStyle name="표준 6 2 5 2 4 2 6" xfId="17333"/>
    <cellStyle name="표준 6 2 5 2 4 2 7" xfId="21204"/>
    <cellStyle name="표준 6 2 5 2 4 2 8" xfId="25075"/>
    <cellStyle name="표준 6 2 5 2 4 2 9" xfId="28946"/>
    <cellStyle name="표준 6 2 5 2 4 3" xfId="2529"/>
    <cellStyle name="표준 6 2 5 2 4 3 10" xfId="37656"/>
    <cellStyle name="표준 6 2 5 2 4 3 11" xfId="41768"/>
    <cellStyle name="표준 6 2 5 2 4 3 12" xfId="45639"/>
    <cellStyle name="표준 6 2 5 2 4 3 13" xfId="49510"/>
    <cellStyle name="표준 6 2 5 2 4 3 14" xfId="53381"/>
    <cellStyle name="표준 6 2 5 2 4 3 2" xfId="6688"/>
    <cellStyle name="표준 6 2 5 2 4 3 3" xfId="10559"/>
    <cellStyle name="표준 6 2 5 2 4 3 4" xfId="14430"/>
    <cellStyle name="표준 6 2 5 2 4 3 5" xfId="18301"/>
    <cellStyle name="표준 6 2 5 2 4 3 6" xfId="22172"/>
    <cellStyle name="표준 6 2 5 2 4 3 7" xfId="26043"/>
    <cellStyle name="표준 6 2 5 2 4 3 8" xfId="29914"/>
    <cellStyle name="표준 6 2 5 2 4 3 9" xfId="33785"/>
    <cellStyle name="표준 6 2 5 2 4 4" xfId="4752"/>
    <cellStyle name="표준 6 2 5 2 4 5" xfId="8623"/>
    <cellStyle name="표준 6 2 5 2 4 6" xfId="12494"/>
    <cellStyle name="표준 6 2 5 2 4 7" xfId="16365"/>
    <cellStyle name="표준 6 2 5 2 4 8" xfId="20236"/>
    <cellStyle name="표준 6 2 5 2 4 9" xfId="24107"/>
    <cellStyle name="표준 6 2 5 2 5" xfId="1074"/>
    <cellStyle name="표준 6 2 5 2 5 10" xfId="32333"/>
    <cellStyle name="표준 6 2 5 2 5 11" xfId="36204"/>
    <cellStyle name="표준 6 2 5 2 5 12" xfId="40316"/>
    <cellStyle name="표준 6 2 5 2 5 13" xfId="44187"/>
    <cellStyle name="표준 6 2 5 2 5 14" xfId="48058"/>
    <cellStyle name="표준 6 2 5 2 5 15" xfId="51929"/>
    <cellStyle name="표준 6 2 5 2 5 2" xfId="3013"/>
    <cellStyle name="표준 6 2 5 2 5 2 10" xfId="38140"/>
    <cellStyle name="표준 6 2 5 2 5 2 11" xfId="42252"/>
    <cellStyle name="표준 6 2 5 2 5 2 12" xfId="46123"/>
    <cellStyle name="표준 6 2 5 2 5 2 13" xfId="49994"/>
    <cellStyle name="표준 6 2 5 2 5 2 14" xfId="53865"/>
    <cellStyle name="표준 6 2 5 2 5 2 2" xfId="7172"/>
    <cellStyle name="표준 6 2 5 2 5 2 3" xfId="11043"/>
    <cellStyle name="표준 6 2 5 2 5 2 4" xfId="14914"/>
    <cellStyle name="표준 6 2 5 2 5 2 5" xfId="18785"/>
    <cellStyle name="표준 6 2 5 2 5 2 6" xfId="22656"/>
    <cellStyle name="표준 6 2 5 2 5 2 7" xfId="26527"/>
    <cellStyle name="표준 6 2 5 2 5 2 8" xfId="30398"/>
    <cellStyle name="표준 6 2 5 2 5 2 9" xfId="34269"/>
    <cellStyle name="표준 6 2 5 2 5 3" xfId="5236"/>
    <cellStyle name="표준 6 2 5 2 5 4" xfId="9107"/>
    <cellStyle name="표준 6 2 5 2 5 5" xfId="12978"/>
    <cellStyle name="표준 6 2 5 2 5 6" xfId="16849"/>
    <cellStyle name="표준 6 2 5 2 5 7" xfId="20720"/>
    <cellStyle name="표준 6 2 5 2 5 8" xfId="24591"/>
    <cellStyle name="표준 6 2 5 2 5 9" xfId="28462"/>
    <cellStyle name="표준 6 2 5 2 6" xfId="2045"/>
    <cellStyle name="표준 6 2 5 2 6 10" xfId="37172"/>
    <cellStyle name="표준 6 2 5 2 6 11" xfId="41284"/>
    <cellStyle name="표준 6 2 5 2 6 12" xfId="45155"/>
    <cellStyle name="표준 6 2 5 2 6 13" xfId="49026"/>
    <cellStyle name="표준 6 2 5 2 6 14" xfId="52897"/>
    <cellStyle name="표준 6 2 5 2 6 2" xfId="6204"/>
    <cellStyle name="표준 6 2 5 2 6 3" xfId="10075"/>
    <cellStyle name="표준 6 2 5 2 6 4" xfId="13946"/>
    <cellStyle name="표준 6 2 5 2 6 5" xfId="17817"/>
    <cellStyle name="표준 6 2 5 2 6 6" xfId="21688"/>
    <cellStyle name="표준 6 2 5 2 6 7" xfId="25559"/>
    <cellStyle name="표준 6 2 5 2 6 8" xfId="29430"/>
    <cellStyle name="표준 6 2 5 2 6 9" xfId="33301"/>
    <cellStyle name="표준 6 2 5 2 7" xfId="4268"/>
    <cellStyle name="표준 6 2 5 2 8" xfId="8139"/>
    <cellStyle name="표준 6 2 5 2 9" xfId="12010"/>
    <cellStyle name="표준 6 2 5 20" xfId="43172"/>
    <cellStyle name="표준 6 2 5 21" xfId="47043"/>
    <cellStyle name="표준 6 2 5 22" xfId="50914"/>
    <cellStyle name="표준 6 2 5 3" xfId="144"/>
    <cellStyle name="표준 6 2 5 3 10" xfId="19802"/>
    <cellStyle name="표준 6 2 5 3 11" xfId="23673"/>
    <cellStyle name="표준 6 2 5 3 12" xfId="27544"/>
    <cellStyle name="표준 6 2 5 3 13" xfId="31415"/>
    <cellStyle name="표준 6 2 5 3 14" xfId="35286"/>
    <cellStyle name="표준 6 2 5 3 15" xfId="39157"/>
    <cellStyle name="표준 6 2 5 3 16" xfId="39398"/>
    <cellStyle name="표준 6 2 5 3 17" xfId="43269"/>
    <cellStyle name="표준 6 2 5 3 18" xfId="47140"/>
    <cellStyle name="표준 6 2 5 3 19" xfId="51011"/>
    <cellStyle name="표준 6 2 5 3 2" xfId="389"/>
    <cellStyle name="표준 6 2 5 3 2 10" xfId="23915"/>
    <cellStyle name="표준 6 2 5 3 2 11" xfId="27786"/>
    <cellStyle name="표준 6 2 5 3 2 12" xfId="31657"/>
    <cellStyle name="표준 6 2 5 3 2 13" xfId="35528"/>
    <cellStyle name="표준 6 2 5 3 2 14" xfId="39640"/>
    <cellStyle name="표준 6 2 5 3 2 15" xfId="43511"/>
    <cellStyle name="표준 6 2 5 3 2 16" xfId="47382"/>
    <cellStyle name="표준 6 2 5 3 2 17" xfId="51253"/>
    <cellStyle name="표준 6 2 5 3 2 2" xfId="876"/>
    <cellStyle name="표준 6 2 5 3 2 2 10" xfId="28270"/>
    <cellStyle name="표준 6 2 5 3 2 2 11" xfId="32141"/>
    <cellStyle name="표준 6 2 5 3 2 2 12" xfId="36012"/>
    <cellStyle name="표준 6 2 5 3 2 2 13" xfId="40124"/>
    <cellStyle name="표준 6 2 5 3 2 2 14" xfId="43995"/>
    <cellStyle name="표준 6 2 5 3 2 2 15" xfId="47866"/>
    <cellStyle name="표준 6 2 5 3 2 2 16" xfId="51737"/>
    <cellStyle name="표준 6 2 5 3 2 2 2" xfId="1850"/>
    <cellStyle name="표준 6 2 5 3 2 2 2 10" xfId="33109"/>
    <cellStyle name="표준 6 2 5 3 2 2 2 11" xfId="36980"/>
    <cellStyle name="표준 6 2 5 3 2 2 2 12" xfId="41092"/>
    <cellStyle name="표준 6 2 5 3 2 2 2 13" xfId="44963"/>
    <cellStyle name="표준 6 2 5 3 2 2 2 14" xfId="48834"/>
    <cellStyle name="표준 6 2 5 3 2 2 2 15" xfId="52705"/>
    <cellStyle name="표준 6 2 5 3 2 2 2 2" xfId="3789"/>
    <cellStyle name="표준 6 2 5 3 2 2 2 2 10" xfId="38916"/>
    <cellStyle name="표준 6 2 5 3 2 2 2 2 11" xfId="43028"/>
    <cellStyle name="표준 6 2 5 3 2 2 2 2 12" xfId="46899"/>
    <cellStyle name="표준 6 2 5 3 2 2 2 2 13" xfId="50770"/>
    <cellStyle name="표준 6 2 5 3 2 2 2 2 14" xfId="54641"/>
    <cellStyle name="표준 6 2 5 3 2 2 2 2 2" xfId="7948"/>
    <cellStyle name="표준 6 2 5 3 2 2 2 2 3" xfId="11819"/>
    <cellStyle name="표준 6 2 5 3 2 2 2 2 4" xfId="15690"/>
    <cellStyle name="표준 6 2 5 3 2 2 2 2 5" xfId="19561"/>
    <cellStyle name="표준 6 2 5 3 2 2 2 2 6" xfId="23432"/>
    <cellStyle name="표준 6 2 5 3 2 2 2 2 7" xfId="27303"/>
    <cellStyle name="표준 6 2 5 3 2 2 2 2 8" xfId="31174"/>
    <cellStyle name="표준 6 2 5 3 2 2 2 2 9" xfId="35045"/>
    <cellStyle name="표준 6 2 5 3 2 2 2 3" xfId="6012"/>
    <cellStyle name="표준 6 2 5 3 2 2 2 4" xfId="9883"/>
    <cellStyle name="표준 6 2 5 3 2 2 2 5" xfId="13754"/>
    <cellStyle name="표준 6 2 5 3 2 2 2 6" xfId="17625"/>
    <cellStyle name="표준 6 2 5 3 2 2 2 7" xfId="21496"/>
    <cellStyle name="표준 6 2 5 3 2 2 2 8" xfId="25367"/>
    <cellStyle name="표준 6 2 5 3 2 2 2 9" xfId="29238"/>
    <cellStyle name="표준 6 2 5 3 2 2 3" xfId="2821"/>
    <cellStyle name="표준 6 2 5 3 2 2 3 10" xfId="37948"/>
    <cellStyle name="표준 6 2 5 3 2 2 3 11" xfId="42060"/>
    <cellStyle name="표준 6 2 5 3 2 2 3 12" xfId="45931"/>
    <cellStyle name="표준 6 2 5 3 2 2 3 13" xfId="49802"/>
    <cellStyle name="표준 6 2 5 3 2 2 3 14" xfId="53673"/>
    <cellStyle name="표준 6 2 5 3 2 2 3 2" xfId="6980"/>
    <cellStyle name="표준 6 2 5 3 2 2 3 3" xfId="10851"/>
    <cellStyle name="표준 6 2 5 3 2 2 3 4" xfId="14722"/>
    <cellStyle name="표준 6 2 5 3 2 2 3 5" xfId="18593"/>
    <cellStyle name="표준 6 2 5 3 2 2 3 6" xfId="22464"/>
    <cellStyle name="표준 6 2 5 3 2 2 3 7" xfId="26335"/>
    <cellStyle name="표준 6 2 5 3 2 2 3 8" xfId="30206"/>
    <cellStyle name="표준 6 2 5 3 2 2 3 9" xfId="34077"/>
    <cellStyle name="표준 6 2 5 3 2 2 4" xfId="5044"/>
    <cellStyle name="표준 6 2 5 3 2 2 5" xfId="8915"/>
    <cellStyle name="표준 6 2 5 3 2 2 6" xfId="12786"/>
    <cellStyle name="표준 6 2 5 3 2 2 7" xfId="16657"/>
    <cellStyle name="표준 6 2 5 3 2 2 8" xfId="20528"/>
    <cellStyle name="표준 6 2 5 3 2 2 9" xfId="24399"/>
    <cellStyle name="표준 6 2 5 3 2 3" xfId="1366"/>
    <cellStyle name="표준 6 2 5 3 2 3 10" xfId="32625"/>
    <cellStyle name="표준 6 2 5 3 2 3 11" xfId="36496"/>
    <cellStyle name="표준 6 2 5 3 2 3 12" xfId="40608"/>
    <cellStyle name="표준 6 2 5 3 2 3 13" xfId="44479"/>
    <cellStyle name="표준 6 2 5 3 2 3 14" xfId="48350"/>
    <cellStyle name="표준 6 2 5 3 2 3 15" xfId="52221"/>
    <cellStyle name="표준 6 2 5 3 2 3 2" xfId="3305"/>
    <cellStyle name="표준 6 2 5 3 2 3 2 10" xfId="38432"/>
    <cellStyle name="표준 6 2 5 3 2 3 2 11" xfId="42544"/>
    <cellStyle name="표준 6 2 5 3 2 3 2 12" xfId="46415"/>
    <cellStyle name="표준 6 2 5 3 2 3 2 13" xfId="50286"/>
    <cellStyle name="표준 6 2 5 3 2 3 2 14" xfId="54157"/>
    <cellStyle name="표준 6 2 5 3 2 3 2 2" xfId="7464"/>
    <cellStyle name="표준 6 2 5 3 2 3 2 3" xfId="11335"/>
    <cellStyle name="표준 6 2 5 3 2 3 2 4" xfId="15206"/>
    <cellStyle name="표준 6 2 5 3 2 3 2 5" xfId="19077"/>
    <cellStyle name="표준 6 2 5 3 2 3 2 6" xfId="22948"/>
    <cellStyle name="표준 6 2 5 3 2 3 2 7" xfId="26819"/>
    <cellStyle name="표준 6 2 5 3 2 3 2 8" xfId="30690"/>
    <cellStyle name="표준 6 2 5 3 2 3 2 9" xfId="34561"/>
    <cellStyle name="표준 6 2 5 3 2 3 3" xfId="5528"/>
    <cellStyle name="표준 6 2 5 3 2 3 4" xfId="9399"/>
    <cellStyle name="표준 6 2 5 3 2 3 5" xfId="13270"/>
    <cellStyle name="표준 6 2 5 3 2 3 6" xfId="17141"/>
    <cellStyle name="표준 6 2 5 3 2 3 7" xfId="21012"/>
    <cellStyle name="표준 6 2 5 3 2 3 8" xfId="24883"/>
    <cellStyle name="표준 6 2 5 3 2 3 9" xfId="28754"/>
    <cellStyle name="표준 6 2 5 3 2 4" xfId="2337"/>
    <cellStyle name="표준 6 2 5 3 2 4 10" xfId="37464"/>
    <cellStyle name="표준 6 2 5 3 2 4 11" xfId="41576"/>
    <cellStyle name="표준 6 2 5 3 2 4 12" xfId="45447"/>
    <cellStyle name="표준 6 2 5 3 2 4 13" xfId="49318"/>
    <cellStyle name="표준 6 2 5 3 2 4 14" xfId="53189"/>
    <cellStyle name="표준 6 2 5 3 2 4 2" xfId="6496"/>
    <cellStyle name="표준 6 2 5 3 2 4 3" xfId="10367"/>
    <cellStyle name="표준 6 2 5 3 2 4 4" xfId="14238"/>
    <cellStyle name="표준 6 2 5 3 2 4 5" xfId="18109"/>
    <cellStyle name="표준 6 2 5 3 2 4 6" xfId="21980"/>
    <cellStyle name="표준 6 2 5 3 2 4 7" xfId="25851"/>
    <cellStyle name="표준 6 2 5 3 2 4 8" xfId="29722"/>
    <cellStyle name="표준 6 2 5 3 2 4 9" xfId="33593"/>
    <cellStyle name="표준 6 2 5 3 2 5" xfId="4560"/>
    <cellStyle name="표준 6 2 5 3 2 6" xfId="8431"/>
    <cellStyle name="표준 6 2 5 3 2 7" xfId="12302"/>
    <cellStyle name="표준 6 2 5 3 2 8" xfId="16173"/>
    <cellStyle name="표준 6 2 5 3 2 9" xfId="20044"/>
    <cellStyle name="표준 6 2 5 3 3" xfId="634"/>
    <cellStyle name="표준 6 2 5 3 3 10" xfId="28028"/>
    <cellStyle name="표준 6 2 5 3 3 11" xfId="31899"/>
    <cellStyle name="표준 6 2 5 3 3 12" xfId="35770"/>
    <cellStyle name="표준 6 2 5 3 3 13" xfId="39882"/>
    <cellStyle name="표준 6 2 5 3 3 14" xfId="43753"/>
    <cellStyle name="표준 6 2 5 3 3 15" xfId="47624"/>
    <cellStyle name="표준 6 2 5 3 3 16" xfId="51495"/>
    <cellStyle name="표준 6 2 5 3 3 2" xfId="1608"/>
    <cellStyle name="표준 6 2 5 3 3 2 10" xfId="32867"/>
    <cellStyle name="표준 6 2 5 3 3 2 11" xfId="36738"/>
    <cellStyle name="표준 6 2 5 3 3 2 12" xfId="40850"/>
    <cellStyle name="표준 6 2 5 3 3 2 13" xfId="44721"/>
    <cellStyle name="표준 6 2 5 3 3 2 14" xfId="48592"/>
    <cellStyle name="표준 6 2 5 3 3 2 15" xfId="52463"/>
    <cellStyle name="표준 6 2 5 3 3 2 2" xfId="3547"/>
    <cellStyle name="표준 6 2 5 3 3 2 2 10" xfId="38674"/>
    <cellStyle name="표준 6 2 5 3 3 2 2 11" xfId="42786"/>
    <cellStyle name="표준 6 2 5 3 3 2 2 12" xfId="46657"/>
    <cellStyle name="표준 6 2 5 3 3 2 2 13" xfId="50528"/>
    <cellStyle name="표준 6 2 5 3 3 2 2 14" xfId="54399"/>
    <cellStyle name="표준 6 2 5 3 3 2 2 2" xfId="7706"/>
    <cellStyle name="표준 6 2 5 3 3 2 2 3" xfId="11577"/>
    <cellStyle name="표준 6 2 5 3 3 2 2 4" xfId="15448"/>
    <cellStyle name="표준 6 2 5 3 3 2 2 5" xfId="19319"/>
    <cellStyle name="표준 6 2 5 3 3 2 2 6" xfId="23190"/>
    <cellStyle name="표준 6 2 5 3 3 2 2 7" xfId="27061"/>
    <cellStyle name="표준 6 2 5 3 3 2 2 8" xfId="30932"/>
    <cellStyle name="표준 6 2 5 3 3 2 2 9" xfId="34803"/>
    <cellStyle name="표준 6 2 5 3 3 2 3" xfId="5770"/>
    <cellStyle name="표준 6 2 5 3 3 2 4" xfId="9641"/>
    <cellStyle name="표준 6 2 5 3 3 2 5" xfId="13512"/>
    <cellStyle name="표준 6 2 5 3 3 2 6" xfId="17383"/>
    <cellStyle name="표준 6 2 5 3 3 2 7" xfId="21254"/>
    <cellStyle name="표준 6 2 5 3 3 2 8" xfId="25125"/>
    <cellStyle name="표준 6 2 5 3 3 2 9" xfId="28996"/>
    <cellStyle name="표준 6 2 5 3 3 3" xfId="2579"/>
    <cellStyle name="표준 6 2 5 3 3 3 10" xfId="37706"/>
    <cellStyle name="표준 6 2 5 3 3 3 11" xfId="41818"/>
    <cellStyle name="표준 6 2 5 3 3 3 12" xfId="45689"/>
    <cellStyle name="표준 6 2 5 3 3 3 13" xfId="49560"/>
    <cellStyle name="표준 6 2 5 3 3 3 14" xfId="53431"/>
    <cellStyle name="표준 6 2 5 3 3 3 2" xfId="6738"/>
    <cellStyle name="표준 6 2 5 3 3 3 3" xfId="10609"/>
    <cellStyle name="표준 6 2 5 3 3 3 4" xfId="14480"/>
    <cellStyle name="표준 6 2 5 3 3 3 5" xfId="18351"/>
    <cellStyle name="표준 6 2 5 3 3 3 6" xfId="22222"/>
    <cellStyle name="표준 6 2 5 3 3 3 7" xfId="26093"/>
    <cellStyle name="표준 6 2 5 3 3 3 8" xfId="29964"/>
    <cellStyle name="표준 6 2 5 3 3 3 9" xfId="33835"/>
    <cellStyle name="표준 6 2 5 3 3 4" xfId="4802"/>
    <cellStyle name="표준 6 2 5 3 3 5" xfId="8673"/>
    <cellStyle name="표준 6 2 5 3 3 6" xfId="12544"/>
    <cellStyle name="표준 6 2 5 3 3 7" xfId="16415"/>
    <cellStyle name="표준 6 2 5 3 3 8" xfId="20286"/>
    <cellStyle name="표준 6 2 5 3 3 9" xfId="24157"/>
    <cellStyle name="표준 6 2 5 3 4" xfId="1124"/>
    <cellStyle name="표준 6 2 5 3 4 10" xfId="32383"/>
    <cellStyle name="표준 6 2 5 3 4 11" xfId="36254"/>
    <cellStyle name="표준 6 2 5 3 4 12" xfId="40366"/>
    <cellStyle name="표준 6 2 5 3 4 13" xfId="44237"/>
    <cellStyle name="표준 6 2 5 3 4 14" xfId="48108"/>
    <cellStyle name="표준 6 2 5 3 4 15" xfId="51979"/>
    <cellStyle name="표준 6 2 5 3 4 2" xfId="3063"/>
    <cellStyle name="표준 6 2 5 3 4 2 10" xfId="38190"/>
    <cellStyle name="표준 6 2 5 3 4 2 11" xfId="42302"/>
    <cellStyle name="표준 6 2 5 3 4 2 12" xfId="46173"/>
    <cellStyle name="표준 6 2 5 3 4 2 13" xfId="50044"/>
    <cellStyle name="표준 6 2 5 3 4 2 14" xfId="53915"/>
    <cellStyle name="표준 6 2 5 3 4 2 2" xfId="7222"/>
    <cellStyle name="표준 6 2 5 3 4 2 3" xfId="11093"/>
    <cellStyle name="표준 6 2 5 3 4 2 4" xfId="14964"/>
    <cellStyle name="표준 6 2 5 3 4 2 5" xfId="18835"/>
    <cellStyle name="표준 6 2 5 3 4 2 6" xfId="22706"/>
    <cellStyle name="표준 6 2 5 3 4 2 7" xfId="26577"/>
    <cellStyle name="표준 6 2 5 3 4 2 8" xfId="30448"/>
    <cellStyle name="표준 6 2 5 3 4 2 9" xfId="34319"/>
    <cellStyle name="표준 6 2 5 3 4 3" xfId="5286"/>
    <cellStyle name="표준 6 2 5 3 4 4" xfId="9157"/>
    <cellStyle name="표준 6 2 5 3 4 5" xfId="13028"/>
    <cellStyle name="표준 6 2 5 3 4 6" xfId="16899"/>
    <cellStyle name="표준 6 2 5 3 4 7" xfId="20770"/>
    <cellStyle name="표준 6 2 5 3 4 8" xfId="24641"/>
    <cellStyle name="표준 6 2 5 3 4 9" xfId="28512"/>
    <cellStyle name="표준 6 2 5 3 5" xfId="2095"/>
    <cellStyle name="표준 6 2 5 3 5 10" xfId="37222"/>
    <cellStyle name="표준 6 2 5 3 5 11" xfId="41334"/>
    <cellStyle name="표준 6 2 5 3 5 12" xfId="45205"/>
    <cellStyle name="표준 6 2 5 3 5 13" xfId="49076"/>
    <cellStyle name="표준 6 2 5 3 5 14" xfId="52947"/>
    <cellStyle name="표준 6 2 5 3 5 2" xfId="6254"/>
    <cellStyle name="표준 6 2 5 3 5 3" xfId="10125"/>
    <cellStyle name="표준 6 2 5 3 5 4" xfId="13996"/>
    <cellStyle name="표준 6 2 5 3 5 5" xfId="17867"/>
    <cellStyle name="표준 6 2 5 3 5 6" xfId="21738"/>
    <cellStyle name="표준 6 2 5 3 5 7" xfId="25609"/>
    <cellStyle name="표준 6 2 5 3 5 8" xfId="29480"/>
    <cellStyle name="표준 6 2 5 3 5 9" xfId="33351"/>
    <cellStyle name="표준 6 2 5 3 6" xfId="4318"/>
    <cellStyle name="표준 6 2 5 3 7" xfId="8189"/>
    <cellStyle name="표준 6 2 5 3 8" xfId="12060"/>
    <cellStyle name="표준 6 2 5 3 9" xfId="15931"/>
    <cellStyle name="표준 6 2 5 4" xfId="242"/>
    <cellStyle name="표준 6 2 5 4 10" xfId="19900"/>
    <cellStyle name="표준 6 2 5 4 11" xfId="23771"/>
    <cellStyle name="표준 6 2 5 4 12" xfId="27642"/>
    <cellStyle name="표준 6 2 5 4 13" xfId="31513"/>
    <cellStyle name="표준 6 2 5 4 14" xfId="35384"/>
    <cellStyle name="표준 6 2 5 4 15" xfId="39255"/>
    <cellStyle name="표준 6 2 5 4 16" xfId="39496"/>
    <cellStyle name="표준 6 2 5 4 17" xfId="43367"/>
    <cellStyle name="표준 6 2 5 4 18" xfId="47238"/>
    <cellStyle name="표준 6 2 5 4 19" xfId="51109"/>
    <cellStyle name="표준 6 2 5 4 2" xfId="487"/>
    <cellStyle name="표준 6 2 5 4 2 10" xfId="24013"/>
    <cellStyle name="표준 6 2 5 4 2 11" xfId="27884"/>
    <cellStyle name="표준 6 2 5 4 2 12" xfId="31755"/>
    <cellStyle name="표준 6 2 5 4 2 13" xfId="35626"/>
    <cellStyle name="표준 6 2 5 4 2 14" xfId="39738"/>
    <cellStyle name="표준 6 2 5 4 2 15" xfId="43609"/>
    <cellStyle name="표준 6 2 5 4 2 16" xfId="47480"/>
    <cellStyle name="표준 6 2 5 4 2 17" xfId="51351"/>
    <cellStyle name="표준 6 2 5 4 2 2" xfId="974"/>
    <cellStyle name="표준 6 2 5 4 2 2 10" xfId="28368"/>
    <cellStyle name="표준 6 2 5 4 2 2 11" xfId="32239"/>
    <cellStyle name="표준 6 2 5 4 2 2 12" xfId="36110"/>
    <cellStyle name="표준 6 2 5 4 2 2 13" xfId="40222"/>
    <cellStyle name="표준 6 2 5 4 2 2 14" xfId="44093"/>
    <cellStyle name="표준 6 2 5 4 2 2 15" xfId="47964"/>
    <cellStyle name="표준 6 2 5 4 2 2 16" xfId="51835"/>
    <cellStyle name="표준 6 2 5 4 2 2 2" xfId="1948"/>
    <cellStyle name="표준 6 2 5 4 2 2 2 10" xfId="33207"/>
    <cellStyle name="표준 6 2 5 4 2 2 2 11" xfId="37078"/>
    <cellStyle name="표준 6 2 5 4 2 2 2 12" xfId="41190"/>
    <cellStyle name="표준 6 2 5 4 2 2 2 13" xfId="45061"/>
    <cellStyle name="표준 6 2 5 4 2 2 2 14" xfId="48932"/>
    <cellStyle name="표준 6 2 5 4 2 2 2 15" xfId="52803"/>
    <cellStyle name="표준 6 2 5 4 2 2 2 2" xfId="3887"/>
    <cellStyle name="표준 6 2 5 4 2 2 2 2 10" xfId="39014"/>
    <cellStyle name="표준 6 2 5 4 2 2 2 2 11" xfId="43126"/>
    <cellStyle name="표준 6 2 5 4 2 2 2 2 12" xfId="46997"/>
    <cellStyle name="표준 6 2 5 4 2 2 2 2 13" xfId="50868"/>
    <cellStyle name="표준 6 2 5 4 2 2 2 2 14" xfId="54739"/>
    <cellStyle name="표준 6 2 5 4 2 2 2 2 2" xfId="8046"/>
    <cellStyle name="표준 6 2 5 4 2 2 2 2 3" xfId="11917"/>
    <cellStyle name="표준 6 2 5 4 2 2 2 2 4" xfId="15788"/>
    <cellStyle name="표준 6 2 5 4 2 2 2 2 5" xfId="19659"/>
    <cellStyle name="표준 6 2 5 4 2 2 2 2 6" xfId="23530"/>
    <cellStyle name="표준 6 2 5 4 2 2 2 2 7" xfId="27401"/>
    <cellStyle name="표준 6 2 5 4 2 2 2 2 8" xfId="31272"/>
    <cellStyle name="표준 6 2 5 4 2 2 2 2 9" xfId="35143"/>
    <cellStyle name="표준 6 2 5 4 2 2 2 3" xfId="6110"/>
    <cellStyle name="표준 6 2 5 4 2 2 2 4" xfId="9981"/>
    <cellStyle name="표준 6 2 5 4 2 2 2 5" xfId="13852"/>
    <cellStyle name="표준 6 2 5 4 2 2 2 6" xfId="17723"/>
    <cellStyle name="표준 6 2 5 4 2 2 2 7" xfId="21594"/>
    <cellStyle name="표준 6 2 5 4 2 2 2 8" xfId="25465"/>
    <cellStyle name="표준 6 2 5 4 2 2 2 9" xfId="29336"/>
    <cellStyle name="표준 6 2 5 4 2 2 3" xfId="2919"/>
    <cellStyle name="표준 6 2 5 4 2 2 3 10" xfId="38046"/>
    <cellStyle name="표준 6 2 5 4 2 2 3 11" xfId="42158"/>
    <cellStyle name="표준 6 2 5 4 2 2 3 12" xfId="46029"/>
    <cellStyle name="표준 6 2 5 4 2 2 3 13" xfId="49900"/>
    <cellStyle name="표준 6 2 5 4 2 2 3 14" xfId="53771"/>
    <cellStyle name="표준 6 2 5 4 2 2 3 2" xfId="7078"/>
    <cellStyle name="표준 6 2 5 4 2 2 3 3" xfId="10949"/>
    <cellStyle name="표준 6 2 5 4 2 2 3 4" xfId="14820"/>
    <cellStyle name="표준 6 2 5 4 2 2 3 5" xfId="18691"/>
    <cellStyle name="표준 6 2 5 4 2 2 3 6" xfId="22562"/>
    <cellStyle name="표준 6 2 5 4 2 2 3 7" xfId="26433"/>
    <cellStyle name="표준 6 2 5 4 2 2 3 8" xfId="30304"/>
    <cellStyle name="표준 6 2 5 4 2 2 3 9" xfId="34175"/>
    <cellStyle name="표준 6 2 5 4 2 2 4" xfId="5142"/>
    <cellStyle name="표준 6 2 5 4 2 2 5" xfId="9013"/>
    <cellStyle name="표준 6 2 5 4 2 2 6" xfId="12884"/>
    <cellStyle name="표준 6 2 5 4 2 2 7" xfId="16755"/>
    <cellStyle name="표준 6 2 5 4 2 2 8" xfId="20626"/>
    <cellStyle name="표준 6 2 5 4 2 2 9" xfId="24497"/>
    <cellStyle name="표준 6 2 5 4 2 3" xfId="1464"/>
    <cellStyle name="표준 6 2 5 4 2 3 10" xfId="32723"/>
    <cellStyle name="표준 6 2 5 4 2 3 11" xfId="36594"/>
    <cellStyle name="표준 6 2 5 4 2 3 12" xfId="40706"/>
    <cellStyle name="표준 6 2 5 4 2 3 13" xfId="44577"/>
    <cellStyle name="표준 6 2 5 4 2 3 14" xfId="48448"/>
    <cellStyle name="표준 6 2 5 4 2 3 15" xfId="52319"/>
    <cellStyle name="표준 6 2 5 4 2 3 2" xfId="3403"/>
    <cellStyle name="표준 6 2 5 4 2 3 2 10" xfId="38530"/>
    <cellStyle name="표준 6 2 5 4 2 3 2 11" xfId="42642"/>
    <cellStyle name="표준 6 2 5 4 2 3 2 12" xfId="46513"/>
    <cellStyle name="표준 6 2 5 4 2 3 2 13" xfId="50384"/>
    <cellStyle name="표준 6 2 5 4 2 3 2 14" xfId="54255"/>
    <cellStyle name="표준 6 2 5 4 2 3 2 2" xfId="7562"/>
    <cellStyle name="표준 6 2 5 4 2 3 2 3" xfId="11433"/>
    <cellStyle name="표준 6 2 5 4 2 3 2 4" xfId="15304"/>
    <cellStyle name="표준 6 2 5 4 2 3 2 5" xfId="19175"/>
    <cellStyle name="표준 6 2 5 4 2 3 2 6" xfId="23046"/>
    <cellStyle name="표준 6 2 5 4 2 3 2 7" xfId="26917"/>
    <cellStyle name="표준 6 2 5 4 2 3 2 8" xfId="30788"/>
    <cellStyle name="표준 6 2 5 4 2 3 2 9" xfId="34659"/>
    <cellStyle name="표준 6 2 5 4 2 3 3" xfId="5626"/>
    <cellStyle name="표준 6 2 5 4 2 3 4" xfId="9497"/>
    <cellStyle name="표준 6 2 5 4 2 3 5" xfId="13368"/>
    <cellStyle name="표준 6 2 5 4 2 3 6" xfId="17239"/>
    <cellStyle name="표준 6 2 5 4 2 3 7" xfId="21110"/>
    <cellStyle name="표준 6 2 5 4 2 3 8" xfId="24981"/>
    <cellStyle name="표준 6 2 5 4 2 3 9" xfId="28852"/>
    <cellStyle name="표준 6 2 5 4 2 4" xfId="2435"/>
    <cellStyle name="표준 6 2 5 4 2 4 10" xfId="37562"/>
    <cellStyle name="표준 6 2 5 4 2 4 11" xfId="41674"/>
    <cellStyle name="표준 6 2 5 4 2 4 12" xfId="45545"/>
    <cellStyle name="표준 6 2 5 4 2 4 13" xfId="49416"/>
    <cellStyle name="표준 6 2 5 4 2 4 14" xfId="53287"/>
    <cellStyle name="표준 6 2 5 4 2 4 2" xfId="6594"/>
    <cellStyle name="표준 6 2 5 4 2 4 3" xfId="10465"/>
    <cellStyle name="표준 6 2 5 4 2 4 4" xfId="14336"/>
    <cellStyle name="표준 6 2 5 4 2 4 5" xfId="18207"/>
    <cellStyle name="표준 6 2 5 4 2 4 6" xfId="22078"/>
    <cellStyle name="표준 6 2 5 4 2 4 7" xfId="25949"/>
    <cellStyle name="표준 6 2 5 4 2 4 8" xfId="29820"/>
    <cellStyle name="표준 6 2 5 4 2 4 9" xfId="33691"/>
    <cellStyle name="표준 6 2 5 4 2 5" xfId="4658"/>
    <cellStyle name="표준 6 2 5 4 2 6" xfId="8529"/>
    <cellStyle name="표준 6 2 5 4 2 7" xfId="12400"/>
    <cellStyle name="표준 6 2 5 4 2 8" xfId="16271"/>
    <cellStyle name="표준 6 2 5 4 2 9" xfId="20142"/>
    <cellStyle name="표준 6 2 5 4 3" xfId="732"/>
    <cellStyle name="표준 6 2 5 4 3 10" xfId="28126"/>
    <cellStyle name="표준 6 2 5 4 3 11" xfId="31997"/>
    <cellStyle name="표준 6 2 5 4 3 12" xfId="35868"/>
    <cellStyle name="표준 6 2 5 4 3 13" xfId="39980"/>
    <cellStyle name="표준 6 2 5 4 3 14" xfId="43851"/>
    <cellStyle name="표준 6 2 5 4 3 15" xfId="47722"/>
    <cellStyle name="표준 6 2 5 4 3 16" xfId="51593"/>
    <cellStyle name="표준 6 2 5 4 3 2" xfId="1706"/>
    <cellStyle name="표준 6 2 5 4 3 2 10" xfId="32965"/>
    <cellStyle name="표준 6 2 5 4 3 2 11" xfId="36836"/>
    <cellStyle name="표준 6 2 5 4 3 2 12" xfId="40948"/>
    <cellStyle name="표준 6 2 5 4 3 2 13" xfId="44819"/>
    <cellStyle name="표준 6 2 5 4 3 2 14" xfId="48690"/>
    <cellStyle name="표준 6 2 5 4 3 2 15" xfId="52561"/>
    <cellStyle name="표준 6 2 5 4 3 2 2" xfId="3645"/>
    <cellStyle name="표준 6 2 5 4 3 2 2 10" xfId="38772"/>
    <cellStyle name="표준 6 2 5 4 3 2 2 11" xfId="42884"/>
    <cellStyle name="표준 6 2 5 4 3 2 2 12" xfId="46755"/>
    <cellStyle name="표준 6 2 5 4 3 2 2 13" xfId="50626"/>
    <cellStyle name="표준 6 2 5 4 3 2 2 14" xfId="54497"/>
    <cellStyle name="표준 6 2 5 4 3 2 2 2" xfId="7804"/>
    <cellStyle name="표준 6 2 5 4 3 2 2 3" xfId="11675"/>
    <cellStyle name="표준 6 2 5 4 3 2 2 4" xfId="15546"/>
    <cellStyle name="표준 6 2 5 4 3 2 2 5" xfId="19417"/>
    <cellStyle name="표준 6 2 5 4 3 2 2 6" xfId="23288"/>
    <cellStyle name="표준 6 2 5 4 3 2 2 7" xfId="27159"/>
    <cellStyle name="표준 6 2 5 4 3 2 2 8" xfId="31030"/>
    <cellStyle name="표준 6 2 5 4 3 2 2 9" xfId="34901"/>
    <cellStyle name="표준 6 2 5 4 3 2 3" xfId="5868"/>
    <cellStyle name="표준 6 2 5 4 3 2 4" xfId="9739"/>
    <cellStyle name="표준 6 2 5 4 3 2 5" xfId="13610"/>
    <cellStyle name="표준 6 2 5 4 3 2 6" xfId="17481"/>
    <cellStyle name="표준 6 2 5 4 3 2 7" xfId="21352"/>
    <cellStyle name="표준 6 2 5 4 3 2 8" xfId="25223"/>
    <cellStyle name="표준 6 2 5 4 3 2 9" xfId="29094"/>
    <cellStyle name="표준 6 2 5 4 3 3" xfId="2677"/>
    <cellStyle name="표준 6 2 5 4 3 3 10" xfId="37804"/>
    <cellStyle name="표준 6 2 5 4 3 3 11" xfId="41916"/>
    <cellStyle name="표준 6 2 5 4 3 3 12" xfId="45787"/>
    <cellStyle name="표준 6 2 5 4 3 3 13" xfId="49658"/>
    <cellStyle name="표준 6 2 5 4 3 3 14" xfId="53529"/>
    <cellStyle name="표준 6 2 5 4 3 3 2" xfId="6836"/>
    <cellStyle name="표준 6 2 5 4 3 3 3" xfId="10707"/>
    <cellStyle name="표준 6 2 5 4 3 3 4" xfId="14578"/>
    <cellStyle name="표준 6 2 5 4 3 3 5" xfId="18449"/>
    <cellStyle name="표준 6 2 5 4 3 3 6" xfId="22320"/>
    <cellStyle name="표준 6 2 5 4 3 3 7" xfId="26191"/>
    <cellStyle name="표준 6 2 5 4 3 3 8" xfId="30062"/>
    <cellStyle name="표준 6 2 5 4 3 3 9" xfId="33933"/>
    <cellStyle name="표준 6 2 5 4 3 4" xfId="4900"/>
    <cellStyle name="표준 6 2 5 4 3 5" xfId="8771"/>
    <cellStyle name="표준 6 2 5 4 3 6" xfId="12642"/>
    <cellStyle name="표준 6 2 5 4 3 7" xfId="16513"/>
    <cellStyle name="표준 6 2 5 4 3 8" xfId="20384"/>
    <cellStyle name="표준 6 2 5 4 3 9" xfId="24255"/>
    <cellStyle name="표준 6 2 5 4 4" xfId="1222"/>
    <cellStyle name="표준 6 2 5 4 4 10" xfId="32481"/>
    <cellStyle name="표준 6 2 5 4 4 11" xfId="36352"/>
    <cellStyle name="표준 6 2 5 4 4 12" xfId="40464"/>
    <cellStyle name="표준 6 2 5 4 4 13" xfId="44335"/>
    <cellStyle name="표준 6 2 5 4 4 14" xfId="48206"/>
    <cellStyle name="표준 6 2 5 4 4 15" xfId="52077"/>
    <cellStyle name="표준 6 2 5 4 4 2" xfId="3161"/>
    <cellStyle name="표준 6 2 5 4 4 2 10" xfId="38288"/>
    <cellStyle name="표준 6 2 5 4 4 2 11" xfId="42400"/>
    <cellStyle name="표준 6 2 5 4 4 2 12" xfId="46271"/>
    <cellStyle name="표준 6 2 5 4 4 2 13" xfId="50142"/>
    <cellStyle name="표준 6 2 5 4 4 2 14" xfId="54013"/>
    <cellStyle name="표준 6 2 5 4 4 2 2" xfId="7320"/>
    <cellStyle name="표준 6 2 5 4 4 2 3" xfId="11191"/>
    <cellStyle name="표준 6 2 5 4 4 2 4" xfId="15062"/>
    <cellStyle name="표준 6 2 5 4 4 2 5" xfId="18933"/>
    <cellStyle name="표준 6 2 5 4 4 2 6" xfId="22804"/>
    <cellStyle name="표준 6 2 5 4 4 2 7" xfId="26675"/>
    <cellStyle name="표준 6 2 5 4 4 2 8" xfId="30546"/>
    <cellStyle name="표준 6 2 5 4 4 2 9" xfId="34417"/>
    <cellStyle name="표준 6 2 5 4 4 3" xfId="5384"/>
    <cellStyle name="표준 6 2 5 4 4 4" xfId="9255"/>
    <cellStyle name="표준 6 2 5 4 4 5" xfId="13126"/>
    <cellStyle name="표준 6 2 5 4 4 6" xfId="16997"/>
    <cellStyle name="표준 6 2 5 4 4 7" xfId="20868"/>
    <cellStyle name="표준 6 2 5 4 4 8" xfId="24739"/>
    <cellStyle name="표준 6 2 5 4 4 9" xfId="28610"/>
    <cellStyle name="표준 6 2 5 4 5" xfId="2193"/>
    <cellStyle name="표준 6 2 5 4 5 10" xfId="37320"/>
    <cellStyle name="표준 6 2 5 4 5 11" xfId="41432"/>
    <cellStyle name="표준 6 2 5 4 5 12" xfId="45303"/>
    <cellStyle name="표준 6 2 5 4 5 13" xfId="49174"/>
    <cellStyle name="표준 6 2 5 4 5 14" xfId="53045"/>
    <cellStyle name="표준 6 2 5 4 5 2" xfId="6352"/>
    <cellStyle name="표준 6 2 5 4 5 3" xfId="10223"/>
    <cellStyle name="표준 6 2 5 4 5 4" xfId="14094"/>
    <cellStyle name="표준 6 2 5 4 5 5" xfId="17965"/>
    <cellStyle name="표준 6 2 5 4 5 6" xfId="21836"/>
    <cellStyle name="표준 6 2 5 4 5 7" xfId="25707"/>
    <cellStyle name="표준 6 2 5 4 5 8" xfId="29578"/>
    <cellStyle name="표준 6 2 5 4 5 9" xfId="33449"/>
    <cellStyle name="표준 6 2 5 4 6" xfId="4416"/>
    <cellStyle name="표준 6 2 5 4 7" xfId="8287"/>
    <cellStyle name="표준 6 2 5 4 8" xfId="12158"/>
    <cellStyle name="표준 6 2 5 4 9" xfId="16029"/>
    <cellStyle name="표준 6 2 5 5" xfId="292"/>
    <cellStyle name="표준 6 2 5 5 10" xfId="23818"/>
    <cellStyle name="표준 6 2 5 5 11" xfId="27689"/>
    <cellStyle name="표준 6 2 5 5 12" xfId="31560"/>
    <cellStyle name="표준 6 2 5 5 13" xfId="35431"/>
    <cellStyle name="표준 6 2 5 5 14" xfId="39543"/>
    <cellStyle name="표준 6 2 5 5 15" xfId="43414"/>
    <cellStyle name="표준 6 2 5 5 16" xfId="47285"/>
    <cellStyle name="표준 6 2 5 5 17" xfId="51156"/>
    <cellStyle name="표준 6 2 5 5 2" xfId="779"/>
    <cellStyle name="표준 6 2 5 5 2 10" xfId="28173"/>
    <cellStyle name="표준 6 2 5 5 2 11" xfId="32044"/>
    <cellStyle name="표준 6 2 5 5 2 12" xfId="35915"/>
    <cellStyle name="표준 6 2 5 5 2 13" xfId="40027"/>
    <cellStyle name="표준 6 2 5 5 2 14" xfId="43898"/>
    <cellStyle name="표준 6 2 5 5 2 15" xfId="47769"/>
    <cellStyle name="표준 6 2 5 5 2 16" xfId="51640"/>
    <cellStyle name="표준 6 2 5 5 2 2" xfId="1753"/>
    <cellStyle name="표준 6 2 5 5 2 2 10" xfId="33012"/>
    <cellStyle name="표준 6 2 5 5 2 2 11" xfId="36883"/>
    <cellStyle name="표준 6 2 5 5 2 2 12" xfId="40995"/>
    <cellStyle name="표준 6 2 5 5 2 2 13" xfId="44866"/>
    <cellStyle name="표준 6 2 5 5 2 2 14" xfId="48737"/>
    <cellStyle name="표준 6 2 5 5 2 2 15" xfId="52608"/>
    <cellStyle name="표준 6 2 5 5 2 2 2" xfId="3692"/>
    <cellStyle name="표준 6 2 5 5 2 2 2 10" xfId="38819"/>
    <cellStyle name="표준 6 2 5 5 2 2 2 11" xfId="42931"/>
    <cellStyle name="표준 6 2 5 5 2 2 2 12" xfId="46802"/>
    <cellStyle name="표준 6 2 5 5 2 2 2 13" xfId="50673"/>
    <cellStyle name="표준 6 2 5 5 2 2 2 14" xfId="54544"/>
    <cellStyle name="표준 6 2 5 5 2 2 2 2" xfId="7851"/>
    <cellStyle name="표준 6 2 5 5 2 2 2 3" xfId="11722"/>
    <cellStyle name="표준 6 2 5 5 2 2 2 4" xfId="15593"/>
    <cellStyle name="표준 6 2 5 5 2 2 2 5" xfId="19464"/>
    <cellStyle name="표준 6 2 5 5 2 2 2 6" xfId="23335"/>
    <cellStyle name="표준 6 2 5 5 2 2 2 7" xfId="27206"/>
    <cellStyle name="표준 6 2 5 5 2 2 2 8" xfId="31077"/>
    <cellStyle name="표준 6 2 5 5 2 2 2 9" xfId="34948"/>
    <cellStyle name="표준 6 2 5 5 2 2 3" xfId="5915"/>
    <cellStyle name="표준 6 2 5 5 2 2 4" xfId="9786"/>
    <cellStyle name="표준 6 2 5 5 2 2 5" xfId="13657"/>
    <cellStyle name="표준 6 2 5 5 2 2 6" xfId="17528"/>
    <cellStyle name="표준 6 2 5 5 2 2 7" xfId="21399"/>
    <cellStyle name="표준 6 2 5 5 2 2 8" xfId="25270"/>
    <cellStyle name="표준 6 2 5 5 2 2 9" xfId="29141"/>
    <cellStyle name="표준 6 2 5 5 2 3" xfId="2724"/>
    <cellStyle name="표준 6 2 5 5 2 3 10" xfId="37851"/>
    <cellStyle name="표준 6 2 5 5 2 3 11" xfId="41963"/>
    <cellStyle name="표준 6 2 5 5 2 3 12" xfId="45834"/>
    <cellStyle name="표준 6 2 5 5 2 3 13" xfId="49705"/>
    <cellStyle name="표준 6 2 5 5 2 3 14" xfId="53576"/>
    <cellStyle name="표준 6 2 5 5 2 3 2" xfId="6883"/>
    <cellStyle name="표준 6 2 5 5 2 3 3" xfId="10754"/>
    <cellStyle name="표준 6 2 5 5 2 3 4" xfId="14625"/>
    <cellStyle name="표준 6 2 5 5 2 3 5" xfId="18496"/>
    <cellStyle name="표준 6 2 5 5 2 3 6" xfId="22367"/>
    <cellStyle name="표준 6 2 5 5 2 3 7" xfId="26238"/>
    <cellStyle name="표준 6 2 5 5 2 3 8" xfId="30109"/>
    <cellStyle name="표준 6 2 5 5 2 3 9" xfId="33980"/>
    <cellStyle name="표준 6 2 5 5 2 4" xfId="4947"/>
    <cellStyle name="표준 6 2 5 5 2 5" xfId="8818"/>
    <cellStyle name="표준 6 2 5 5 2 6" xfId="12689"/>
    <cellStyle name="표준 6 2 5 5 2 7" xfId="16560"/>
    <cellStyle name="표준 6 2 5 5 2 8" xfId="20431"/>
    <cellStyle name="표준 6 2 5 5 2 9" xfId="24302"/>
    <cellStyle name="표준 6 2 5 5 3" xfId="1269"/>
    <cellStyle name="표준 6 2 5 5 3 10" xfId="32528"/>
    <cellStyle name="표준 6 2 5 5 3 11" xfId="36399"/>
    <cellStyle name="표준 6 2 5 5 3 12" xfId="40511"/>
    <cellStyle name="표준 6 2 5 5 3 13" xfId="44382"/>
    <cellStyle name="표준 6 2 5 5 3 14" xfId="48253"/>
    <cellStyle name="표준 6 2 5 5 3 15" xfId="52124"/>
    <cellStyle name="표준 6 2 5 5 3 2" xfId="3208"/>
    <cellStyle name="표준 6 2 5 5 3 2 10" xfId="38335"/>
    <cellStyle name="표준 6 2 5 5 3 2 11" xfId="42447"/>
    <cellStyle name="표준 6 2 5 5 3 2 12" xfId="46318"/>
    <cellStyle name="표준 6 2 5 5 3 2 13" xfId="50189"/>
    <cellStyle name="표준 6 2 5 5 3 2 14" xfId="54060"/>
    <cellStyle name="표준 6 2 5 5 3 2 2" xfId="7367"/>
    <cellStyle name="표준 6 2 5 5 3 2 3" xfId="11238"/>
    <cellStyle name="표준 6 2 5 5 3 2 4" xfId="15109"/>
    <cellStyle name="표준 6 2 5 5 3 2 5" xfId="18980"/>
    <cellStyle name="표준 6 2 5 5 3 2 6" xfId="22851"/>
    <cellStyle name="표준 6 2 5 5 3 2 7" xfId="26722"/>
    <cellStyle name="표준 6 2 5 5 3 2 8" xfId="30593"/>
    <cellStyle name="표준 6 2 5 5 3 2 9" xfId="34464"/>
    <cellStyle name="표준 6 2 5 5 3 3" xfId="5431"/>
    <cellStyle name="표준 6 2 5 5 3 4" xfId="9302"/>
    <cellStyle name="표준 6 2 5 5 3 5" xfId="13173"/>
    <cellStyle name="표준 6 2 5 5 3 6" xfId="17044"/>
    <cellStyle name="표준 6 2 5 5 3 7" xfId="20915"/>
    <cellStyle name="표준 6 2 5 5 3 8" xfId="24786"/>
    <cellStyle name="표준 6 2 5 5 3 9" xfId="28657"/>
    <cellStyle name="표준 6 2 5 5 4" xfId="2240"/>
    <cellStyle name="표준 6 2 5 5 4 10" xfId="37367"/>
    <cellStyle name="표준 6 2 5 5 4 11" xfId="41479"/>
    <cellStyle name="표준 6 2 5 5 4 12" xfId="45350"/>
    <cellStyle name="표준 6 2 5 5 4 13" xfId="49221"/>
    <cellStyle name="표준 6 2 5 5 4 14" xfId="53092"/>
    <cellStyle name="표준 6 2 5 5 4 2" xfId="6399"/>
    <cellStyle name="표준 6 2 5 5 4 3" xfId="10270"/>
    <cellStyle name="표준 6 2 5 5 4 4" xfId="14141"/>
    <cellStyle name="표준 6 2 5 5 4 5" xfId="18012"/>
    <cellStyle name="표준 6 2 5 5 4 6" xfId="21883"/>
    <cellStyle name="표준 6 2 5 5 4 7" xfId="25754"/>
    <cellStyle name="표준 6 2 5 5 4 8" xfId="29625"/>
    <cellStyle name="표준 6 2 5 5 4 9" xfId="33496"/>
    <cellStyle name="표준 6 2 5 5 5" xfId="4463"/>
    <cellStyle name="표준 6 2 5 5 6" xfId="8334"/>
    <cellStyle name="표준 6 2 5 5 7" xfId="12205"/>
    <cellStyle name="표준 6 2 5 5 8" xfId="16076"/>
    <cellStyle name="표준 6 2 5 5 9" xfId="19947"/>
    <cellStyle name="표준 6 2 5 6" xfId="537"/>
    <cellStyle name="표준 6 2 5 6 10" xfId="27931"/>
    <cellStyle name="표준 6 2 5 6 11" xfId="31802"/>
    <cellStyle name="표준 6 2 5 6 12" xfId="35673"/>
    <cellStyle name="표준 6 2 5 6 13" xfId="39785"/>
    <cellStyle name="표준 6 2 5 6 14" xfId="43656"/>
    <cellStyle name="표준 6 2 5 6 15" xfId="47527"/>
    <cellStyle name="표준 6 2 5 6 16" xfId="51398"/>
    <cellStyle name="표준 6 2 5 6 2" xfId="1511"/>
    <cellStyle name="표준 6 2 5 6 2 10" xfId="32770"/>
    <cellStyle name="표준 6 2 5 6 2 11" xfId="36641"/>
    <cellStyle name="표준 6 2 5 6 2 12" xfId="40753"/>
    <cellStyle name="표준 6 2 5 6 2 13" xfId="44624"/>
    <cellStyle name="표준 6 2 5 6 2 14" xfId="48495"/>
    <cellStyle name="표준 6 2 5 6 2 15" xfId="52366"/>
    <cellStyle name="표준 6 2 5 6 2 2" xfId="3450"/>
    <cellStyle name="표준 6 2 5 6 2 2 10" xfId="38577"/>
    <cellStyle name="표준 6 2 5 6 2 2 11" xfId="42689"/>
    <cellStyle name="표준 6 2 5 6 2 2 12" xfId="46560"/>
    <cellStyle name="표준 6 2 5 6 2 2 13" xfId="50431"/>
    <cellStyle name="표준 6 2 5 6 2 2 14" xfId="54302"/>
    <cellStyle name="표준 6 2 5 6 2 2 2" xfId="7609"/>
    <cellStyle name="표준 6 2 5 6 2 2 3" xfId="11480"/>
    <cellStyle name="표준 6 2 5 6 2 2 4" xfId="15351"/>
    <cellStyle name="표준 6 2 5 6 2 2 5" xfId="19222"/>
    <cellStyle name="표준 6 2 5 6 2 2 6" xfId="23093"/>
    <cellStyle name="표준 6 2 5 6 2 2 7" xfId="26964"/>
    <cellStyle name="표준 6 2 5 6 2 2 8" xfId="30835"/>
    <cellStyle name="표준 6 2 5 6 2 2 9" xfId="34706"/>
    <cellStyle name="표준 6 2 5 6 2 3" xfId="5673"/>
    <cellStyle name="표준 6 2 5 6 2 4" xfId="9544"/>
    <cellStyle name="표준 6 2 5 6 2 5" xfId="13415"/>
    <cellStyle name="표준 6 2 5 6 2 6" xfId="17286"/>
    <cellStyle name="표준 6 2 5 6 2 7" xfId="21157"/>
    <cellStyle name="표준 6 2 5 6 2 8" xfId="25028"/>
    <cellStyle name="표준 6 2 5 6 2 9" xfId="28899"/>
    <cellStyle name="표준 6 2 5 6 3" xfId="2482"/>
    <cellStyle name="표준 6 2 5 6 3 10" xfId="37609"/>
    <cellStyle name="표준 6 2 5 6 3 11" xfId="41721"/>
    <cellStyle name="표준 6 2 5 6 3 12" xfId="45592"/>
    <cellStyle name="표준 6 2 5 6 3 13" xfId="49463"/>
    <cellStyle name="표준 6 2 5 6 3 14" xfId="53334"/>
    <cellStyle name="표준 6 2 5 6 3 2" xfId="6641"/>
    <cellStyle name="표준 6 2 5 6 3 3" xfId="10512"/>
    <cellStyle name="표준 6 2 5 6 3 4" xfId="14383"/>
    <cellStyle name="표준 6 2 5 6 3 5" xfId="18254"/>
    <cellStyle name="표준 6 2 5 6 3 6" xfId="22125"/>
    <cellStyle name="표준 6 2 5 6 3 7" xfId="25996"/>
    <cellStyle name="표준 6 2 5 6 3 8" xfId="29867"/>
    <cellStyle name="표준 6 2 5 6 3 9" xfId="33738"/>
    <cellStyle name="표준 6 2 5 6 4" xfId="4705"/>
    <cellStyle name="표준 6 2 5 6 5" xfId="8576"/>
    <cellStyle name="표준 6 2 5 6 6" xfId="12447"/>
    <cellStyle name="표준 6 2 5 6 7" xfId="16318"/>
    <cellStyle name="표준 6 2 5 6 8" xfId="20189"/>
    <cellStyle name="표준 6 2 5 6 9" xfId="24060"/>
    <cellStyle name="표준 6 2 5 7" xfId="1027"/>
    <cellStyle name="표준 6 2 5 7 10" xfId="32286"/>
    <cellStyle name="표준 6 2 5 7 11" xfId="36157"/>
    <cellStyle name="표준 6 2 5 7 12" xfId="40269"/>
    <cellStyle name="표준 6 2 5 7 13" xfId="44140"/>
    <cellStyle name="표준 6 2 5 7 14" xfId="48011"/>
    <cellStyle name="표준 6 2 5 7 15" xfId="51882"/>
    <cellStyle name="표준 6 2 5 7 2" xfId="2966"/>
    <cellStyle name="표준 6 2 5 7 2 10" xfId="38093"/>
    <cellStyle name="표준 6 2 5 7 2 11" xfId="42205"/>
    <cellStyle name="표준 6 2 5 7 2 12" xfId="46076"/>
    <cellStyle name="표준 6 2 5 7 2 13" xfId="49947"/>
    <cellStyle name="표준 6 2 5 7 2 14" xfId="53818"/>
    <cellStyle name="표준 6 2 5 7 2 2" xfId="7125"/>
    <cellStyle name="표준 6 2 5 7 2 3" xfId="10996"/>
    <cellStyle name="표준 6 2 5 7 2 4" xfId="14867"/>
    <cellStyle name="표준 6 2 5 7 2 5" xfId="18738"/>
    <cellStyle name="표준 6 2 5 7 2 6" xfId="22609"/>
    <cellStyle name="표준 6 2 5 7 2 7" xfId="26480"/>
    <cellStyle name="표준 6 2 5 7 2 8" xfId="30351"/>
    <cellStyle name="표준 6 2 5 7 2 9" xfId="34222"/>
    <cellStyle name="표준 6 2 5 7 3" xfId="5189"/>
    <cellStyle name="표준 6 2 5 7 4" xfId="9060"/>
    <cellStyle name="표준 6 2 5 7 5" xfId="12931"/>
    <cellStyle name="표준 6 2 5 7 6" xfId="16802"/>
    <cellStyle name="표준 6 2 5 7 7" xfId="20673"/>
    <cellStyle name="표준 6 2 5 7 8" xfId="24544"/>
    <cellStyle name="표준 6 2 5 7 9" xfId="28415"/>
    <cellStyle name="표준 6 2 5 8" xfId="1998"/>
    <cellStyle name="표준 6 2 5 8 10" xfId="37125"/>
    <cellStyle name="표준 6 2 5 8 11" xfId="41237"/>
    <cellStyle name="표준 6 2 5 8 12" xfId="45108"/>
    <cellStyle name="표준 6 2 5 8 13" xfId="48979"/>
    <cellStyle name="표준 6 2 5 8 14" xfId="52850"/>
    <cellStyle name="표준 6 2 5 8 2" xfId="6157"/>
    <cellStyle name="표준 6 2 5 8 3" xfId="10028"/>
    <cellStyle name="표준 6 2 5 8 4" xfId="13899"/>
    <cellStyle name="표준 6 2 5 8 5" xfId="17770"/>
    <cellStyle name="표준 6 2 5 8 6" xfId="21641"/>
    <cellStyle name="표준 6 2 5 8 7" xfId="25512"/>
    <cellStyle name="표준 6 2 5 8 8" xfId="29383"/>
    <cellStyle name="표준 6 2 5 8 9" xfId="33254"/>
    <cellStyle name="표준 6 2 5 9" xfId="4221"/>
    <cellStyle name="표준 6 2 6" xfId="45"/>
    <cellStyle name="표준 6 2 6 10" xfId="8099"/>
    <cellStyle name="표준 6 2 6 11" xfId="11970"/>
    <cellStyle name="표준 6 2 6 12" xfId="15841"/>
    <cellStyle name="표준 6 2 6 13" xfId="19712"/>
    <cellStyle name="표준 6 2 6 14" xfId="23583"/>
    <cellStyle name="표준 6 2 6 15" xfId="27454"/>
    <cellStyle name="표준 6 2 6 16" xfId="31325"/>
    <cellStyle name="표준 6 2 6 17" xfId="35196"/>
    <cellStyle name="표준 6 2 6 18" xfId="39067"/>
    <cellStyle name="표준 6 2 6 19" xfId="39308"/>
    <cellStyle name="표준 6 2 6 2" xfId="99"/>
    <cellStyle name="표준 6 2 6 2 10" xfId="15888"/>
    <cellStyle name="표준 6 2 6 2 11" xfId="19759"/>
    <cellStyle name="표준 6 2 6 2 12" xfId="23630"/>
    <cellStyle name="표준 6 2 6 2 13" xfId="27501"/>
    <cellStyle name="표준 6 2 6 2 14" xfId="31372"/>
    <cellStyle name="표준 6 2 6 2 15" xfId="35243"/>
    <cellStyle name="표준 6 2 6 2 16" xfId="39114"/>
    <cellStyle name="표준 6 2 6 2 17" xfId="39355"/>
    <cellStyle name="표준 6 2 6 2 18" xfId="43226"/>
    <cellStyle name="표준 6 2 6 2 19" xfId="47097"/>
    <cellStyle name="표준 6 2 6 2 2" xfId="198"/>
    <cellStyle name="표준 6 2 6 2 2 10" xfId="19856"/>
    <cellStyle name="표준 6 2 6 2 2 11" xfId="23727"/>
    <cellStyle name="표준 6 2 6 2 2 12" xfId="27598"/>
    <cellStyle name="표준 6 2 6 2 2 13" xfId="31469"/>
    <cellStyle name="표준 6 2 6 2 2 14" xfId="35340"/>
    <cellStyle name="표준 6 2 6 2 2 15" xfId="39211"/>
    <cellStyle name="표준 6 2 6 2 2 16" xfId="39452"/>
    <cellStyle name="표준 6 2 6 2 2 17" xfId="43323"/>
    <cellStyle name="표준 6 2 6 2 2 18" xfId="47194"/>
    <cellStyle name="표준 6 2 6 2 2 19" xfId="51065"/>
    <cellStyle name="표준 6 2 6 2 2 2" xfId="443"/>
    <cellStyle name="표준 6 2 6 2 2 2 10" xfId="23969"/>
    <cellStyle name="표준 6 2 6 2 2 2 11" xfId="27840"/>
    <cellStyle name="표준 6 2 6 2 2 2 12" xfId="31711"/>
    <cellStyle name="표준 6 2 6 2 2 2 13" xfId="35582"/>
    <cellStyle name="표준 6 2 6 2 2 2 14" xfId="39694"/>
    <cellStyle name="표준 6 2 6 2 2 2 15" xfId="43565"/>
    <cellStyle name="표준 6 2 6 2 2 2 16" xfId="47436"/>
    <cellStyle name="표준 6 2 6 2 2 2 17" xfId="51307"/>
    <cellStyle name="표준 6 2 6 2 2 2 2" xfId="930"/>
    <cellStyle name="표준 6 2 6 2 2 2 2 10" xfId="28324"/>
    <cellStyle name="표준 6 2 6 2 2 2 2 11" xfId="32195"/>
    <cellStyle name="표준 6 2 6 2 2 2 2 12" xfId="36066"/>
    <cellStyle name="표준 6 2 6 2 2 2 2 13" xfId="40178"/>
    <cellStyle name="표준 6 2 6 2 2 2 2 14" xfId="44049"/>
    <cellStyle name="표준 6 2 6 2 2 2 2 15" xfId="47920"/>
    <cellStyle name="표준 6 2 6 2 2 2 2 16" xfId="51791"/>
    <cellStyle name="표준 6 2 6 2 2 2 2 2" xfId="1904"/>
    <cellStyle name="표준 6 2 6 2 2 2 2 2 10" xfId="33163"/>
    <cellStyle name="표준 6 2 6 2 2 2 2 2 11" xfId="37034"/>
    <cellStyle name="표준 6 2 6 2 2 2 2 2 12" xfId="41146"/>
    <cellStyle name="표준 6 2 6 2 2 2 2 2 13" xfId="45017"/>
    <cellStyle name="표준 6 2 6 2 2 2 2 2 14" xfId="48888"/>
    <cellStyle name="표준 6 2 6 2 2 2 2 2 15" xfId="52759"/>
    <cellStyle name="표준 6 2 6 2 2 2 2 2 2" xfId="3843"/>
    <cellStyle name="표준 6 2 6 2 2 2 2 2 2 10" xfId="38970"/>
    <cellStyle name="표준 6 2 6 2 2 2 2 2 2 11" xfId="43082"/>
    <cellStyle name="표준 6 2 6 2 2 2 2 2 2 12" xfId="46953"/>
    <cellStyle name="표준 6 2 6 2 2 2 2 2 2 13" xfId="50824"/>
    <cellStyle name="표준 6 2 6 2 2 2 2 2 2 14" xfId="54695"/>
    <cellStyle name="표준 6 2 6 2 2 2 2 2 2 2" xfId="8002"/>
    <cellStyle name="표준 6 2 6 2 2 2 2 2 2 3" xfId="11873"/>
    <cellStyle name="표준 6 2 6 2 2 2 2 2 2 4" xfId="15744"/>
    <cellStyle name="표준 6 2 6 2 2 2 2 2 2 5" xfId="19615"/>
    <cellStyle name="표준 6 2 6 2 2 2 2 2 2 6" xfId="23486"/>
    <cellStyle name="표준 6 2 6 2 2 2 2 2 2 7" xfId="27357"/>
    <cellStyle name="표준 6 2 6 2 2 2 2 2 2 8" xfId="31228"/>
    <cellStyle name="표준 6 2 6 2 2 2 2 2 2 9" xfId="35099"/>
    <cellStyle name="표준 6 2 6 2 2 2 2 2 3" xfId="6066"/>
    <cellStyle name="표준 6 2 6 2 2 2 2 2 4" xfId="9937"/>
    <cellStyle name="표준 6 2 6 2 2 2 2 2 5" xfId="13808"/>
    <cellStyle name="표준 6 2 6 2 2 2 2 2 6" xfId="17679"/>
    <cellStyle name="표준 6 2 6 2 2 2 2 2 7" xfId="21550"/>
    <cellStyle name="표준 6 2 6 2 2 2 2 2 8" xfId="25421"/>
    <cellStyle name="표준 6 2 6 2 2 2 2 2 9" xfId="29292"/>
    <cellStyle name="표준 6 2 6 2 2 2 2 3" xfId="2875"/>
    <cellStyle name="표준 6 2 6 2 2 2 2 3 10" xfId="38002"/>
    <cellStyle name="표준 6 2 6 2 2 2 2 3 11" xfId="42114"/>
    <cellStyle name="표준 6 2 6 2 2 2 2 3 12" xfId="45985"/>
    <cellStyle name="표준 6 2 6 2 2 2 2 3 13" xfId="49856"/>
    <cellStyle name="표준 6 2 6 2 2 2 2 3 14" xfId="53727"/>
    <cellStyle name="표준 6 2 6 2 2 2 2 3 2" xfId="7034"/>
    <cellStyle name="표준 6 2 6 2 2 2 2 3 3" xfId="10905"/>
    <cellStyle name="표준 6 2 6 2 2 2 2 3 4" xfId="14776"/>
    <cellStyle name="표준 6 2 6 2 2 2 2 3 5" xfId="18647"/>
    <cellStyle name="표준 6 2 6 2 2 2 2 3 6" xfId="22518"/>
    <cellStyle name="표준 6 2 6 2 2 2 2 3 7" xfId="26389"/>
    <cellStyle name="표준 6 2 6 2 2 2 2 3 8" xfId="30260"/>
    <cellStyle name="표준 6 2 6 2 2 2 2 3 9" xfId="34131"/>
    <cellStyle name="표준 6 2 6 2 2 2 2 4" xfId="5098"/>
    <cellStyle name="표준 6 2 6 2 2 2 2 5" xfId="8969"/>
    <cellStyle name="표준 6 2 6 2 2 2 2 6" xfId="12840"/>
    <cellStyle name="표준 6 2 6 2 2 2 2 7" xfId="16711"/>
    <cellStyle name="표준 6 2 6 2 2 2 2 8" xfId="20582"/>
    <cellStyle name="표준 6 2 6 2 2 2 2 9" xfId="24453"/>
    <cellStyle name="표준 6 2 6 2 2 2 3" xfId="1420"/>
    <cellStyle name="표준 6 2 6 2 2 2 3 10" xfId="32679"/>
    <cellStyle name="표준 6 2 6 2 2 2 3 11" xfId="36550"/>
    <cellStyle name="표준 6 2 6 2 2 2 3 12" xfId="40662"/>
    <cellStyle name="표준 6 2 6 2 2 2 3 13" xfId="44533"/>
    <cellStyle name="표준 6 2 6 2 2 2 3 14" xfId="48404"/>
    <cellStyle name="표준 6 2 6 2 2 2 3 15" xfId="52275"/>
    <cellStyle name="표준 6 2 6 2 2 2 3 2" xfId="3359"/>
    <cellStyle name="표준 6 2 6 2 2 2 3 2 10" xfId="38486"/>
    <cellStyle name="표준 6 2 6 2 2 2 3 2 11" xfId="42598"/>
    <cellStyle name="표준 6 2 6 2 2 2 3 2 12" xfId="46469"/>
    <cellStyle name="표준 6 2 6 2 2 2 3 2 13" xfId="50340"/>
    <cellStyle name="표준 6 2 6 2 2 2 3 2 14" xfId="54211"/>
    <cellStyle name="표준 6 2 6 2 2 2 3 2 2" xfId="7518"/>
    <cellStyle name="표준 6 2 6 2 2 2 3 2 3" xfId="11389"/>
    <cellStyle name="표준 6 2 6 2 2 2 3 2 4" xfId="15260"/>
    <cellStyle name="표준 6 2 6 2 2 2 3 2 5" xfId="19131"/>
    <cellStyle name="표준 6 2 6 2 2 2 3 2 6" xfId="23002"/>
    <cellStyle name="표준 6 2 6 2 2 2 3 2 7" xfId="26873"/>
    <cellStyle name="표준 6 2 6 2 2 2 3 2 8" xfId="30744"/>
    <cellStyle name="표준 6 2 6 2 2 2 3 2 9" xfId="34615"/>
    <cellStyle name="표준 6 2 6 2 2 2 3 3" xfId="5582"/>
    <cellStyle name="표준 6 2 6 2 2 2 3 4" xfId="9453"/>
    <cellStyle name="표준 6 2 6 2 2 2 3 5" xfId="13324"/>
    <cellStyle name="표준 6 2 6 2 2 2 3 6" xfId="17195"/>
    <cellStyle name="표준 6 2 6 2 2 2 3 7" xfId="21066"/>
    <cellStyle name="표준 6 2 6 2 2 2 3 8" xfId="24937"/>
    <cellStyle name="표준 6 2 6 2 2 2 3 9" xfId="28808"/>
    <cellStyle name="표준 6 2 6 2 2 2 4" xfId="2391"/>
    <cellStyle name="표준 6 2 6 2 2 2 4 10" xfId="37518"/>
    <cellStyle name="표준 6 2 6 2 2 2 4 11" xfId="41630"/>
    <cellStyle name="표준 6 2 6 2 2 2 4 12" xfId="45501"/>
    <cellStyle name="표준 6 2 6 2 2 2 4 13" xfId="49372"/>
    <cellStyle name="표준 6 2 6 2 2 2 4 14" xfId="53243"/>
    <cellStyle name="표준 6 2 6 2 2 2 4 2" xfId="6550"/>
    <cellStyle name="표준 6 2 6 2 2 2 4 3" xfId="10421"/>
    <cellStyle name="표준 6 2 6 2 2 2 4 4" xfId="14292"/>
    <cellStyle name="표준 6 2 6 2 2 2 4 5" xfId="18163"/>
    <cellStyle name="표준 6 2 6 2 2 2 4 6" xfId="22034"/>
    <cellStyle name="표준 6 2 6 2 2 2 4 7" xfId="25905"/>
    <cellStyle name="표준 6 2 6 2 2 2 4 8" xfId="29776"/>
    <cellStyle name="표준 6 2 6 2 2 2 4 9" xfId="33647"/>
    <cellStyle name="표준 6 2 6 2 2 2 5" xfId="4614"/>
    <cellStyle name="표준 6 2 6 2 2 2 6" xfId="8485"/>
    <cellStyle name="표준 6 2 6 2 2 2 7" xfId="12356"/>
    <cellStyle name="표준 6 2 6 2 2 2 8" xfId="16227"/>
    <cellStyle name="표준 6 2 6 2 2 2 9" xfId="20098"/>
    <cellStyle name="표준 6 2 6 2 2 3" xfId="688"/>
    <cellStyle name="표준 6 2 6 2 2 3 10" xfId="28082"/>
    <cellStyle name="표준 6 2 6 2 2 3 11" xfId="31953"/>
    <cellStyle name="표준 6 2 6 2 2 3 12" xfId="35824"/>
    <cellStyle name="표준 6 2 6 2 2 3 13" xfId="39936"/>
    <cellStyle name="표준 6 2 6 2 2 3 14" xfId="43807"/>
    <cellStyle name="표준 6 2 6 2 2 3 15" xfId="47678"/>
    <cellStyle name="표준 6 2 6 2 2 3 16" xfId="51549"/>
    <cellStyle name="표준 6 2 6 2 2 3 2" xfId="1662"/>
    <cellStyle name="표준 6 2 6 2 2 3 2 10" xfId="32921"/>
    <cellStyle name="표준 6 2 6 2 2 3 2 11" xfId="36792"/>
    <cellStyle name="표준 6 2 6 2 2 3 2 12" xfId="40904"/>
    <cellStyle name="표준 6 2 6 2 2 3 2 13" xfId="44775"/>
    <cellStyle name="표준 6 2 6 2 2 3 2 14" xfId="48646"/>
    <cellStyle name="표준 6 2 6 2 2 3 2 15" xfId="52517"/>
    <cellStyle name="표준 6 2 6 2 2 3 2 2" xfId="3601"/>
    <cellStyle name="표준 6 2 6 2 2 3 2 2 10" xfId="38728"/>
    <cellStyle name="표준 6 2 6 2 2 3 2 2 11" xfId="42840"/>
    <cellStyle name="표준 6 2 6 2 2 3 2 2 12" xfId="46711"/>
    <cellStyle name="표준 6 2 6 2 2 3 2 2 13" xfId="50582"/>
    <cellStyle name="표준 6 2 6 2 2 3 2 2 14" xfId="54453"/>
    <cellStyle name="표준 6 2 6 2 2 3 2 2 2" xfId="7760"/>
    <cellStyle name="표준 6 2 6 2 2 3 2 2 3" xfId="11631"/>
    <cellStyle name="표준 6 2 6 2 2 3 2 2 4" xfId="15502"/>
    <cellStyle name="표준 6 2 6 2 2 3 2 2 5" xfId="19373"/>
    <cellStyle name="표준 6 2 6 2 2 3 2 2 6" xfId="23244"/>
    <cellStyle name="표준 6 2 6 2 2 3 2 2 7" xfId="27115"/>
    <cellStyle name="표준 6 2 6 2 2 3 2 2 8" xfId="30986"/>
    <cellStyle name="표준 6 2 6 2 2 3 2 2 9" xfId="34857"/>
    <cellStyle name="표준 6 2 6 2 2 3 2 3" xfId="5824"/>
    <cellStyle name="표준 6 2 6 2 2 3 2 4" xfId="9695"/>
    <cellStyle name="표준 6 2 6 2 2 3 2 5" xfId="13566"/>
    <cellStyle name="표준 6 2 6 2 2 3 2 6" xfId="17437"/>
    <cellStyle name="표준 6 2 6 2 2 3 2 7" xfId="21308"/>
    <cellStyle name="표준 6 2 6 2 2 3 2 8" xfId="25179"/>
    <cellStyle name="표준 6 2 6 2 2 3 2 9" xfId="29050"/>
    <cellStyle name="표준 6 2 6 2 2 3 3" xfId="2633"/>
    <cellStyle name="표준 6 2 6 2 2 3 3 10" xfId="37760"/>
    <cellStyle name="표준 6 2 6 2 2 3 3 11" xfId="41872"/>
    <cellStyle name="표준 6 2 6 2 2 3 3 12" xfId="45743"/>
    <cellStyle name="표준 6 2 6 2 2 3 3 13" xfId="49614"/>
    <cellStyle name="표준 6 2 6 2 2 3 3 14" xfId="53485"/>
    <cellStyle name="표준 6 2 6 2 2 3 3 2" xfId="6792"/>
    <cellStyle name="표준 6 2 6 2 2 3 3 3" xfId="10663"/>
    <cellStyle name="표준 6 2 6 2 2 3 3 4" xfId="14534"/>
    <cellStyle name="표준 6 2 6 2 2 3 3 5" xfId="18405"/>
    <cellStyle name="표준 6 2 6 2 2 3 3 6" xfId="22276"/>
    <cellStyle name="표준 6 2 6 2 2 3 3 7" xfId="26147"/>
    <cellStyle name="표준 6 2 6 2 2 3 3 8" xfId="30018"/>
    <cellStyle name="표준 6 2 6 2 2 3 3 9" xfId="33889"/>
    <cellStyle name="표준 6 2 6 2 2 3 4" xfId="4856"/>
    <cellStyle name="표준 6 2 6 2 2 3 5" xfId="8727"/>
    <cellStyle name="표준 6 2 6 2 2 3 6" xfId="12598"/>
    <cellStyle name="표준 6 2 6 2 2 3 7" xfId="16469"/>
    <cellStyle name="표준 6 2 6 2 2 3 8" xfId="20340"/>
    <cellStyle name="표준 6 2 6 2 2 3 9" xfId="24211"/>
    <cellStyle name="표준 6 2 6 2 2 4" xfId="1178"/>
    <cellStyle name="표준 6 2 6 2 2 4 10" xfId="32437"/>
    <cellStyle name="표준 6 2 6 2 2 4 11" xfId="36308"/>
    <cellStyle name="표준 6 2 6 2 2 4 12" xfId="40420"/>
    <cellStyle name="표준 6 2 6 2 2 4 13" xfId="44291"/>
    <cellStyle name="표준 6 2 6 2 2 4 14" xfId="48162"/>
    <cellStyle name="표준 6 2 6 2 2 4 15" xfId="52033"/>
    <cellStyle name="표준 6 2 6 2 2 4 2" xfId="3117"/>
    <cellStyle name="표준 6 2 6 2 2 4 2 10" xfId="38244"/>
    <cellStyle name="표준 6 2 6 2 2 4 2 11" xfId="42356"/>
    <cellStyle name="표준 6 2 6 2 2 4 2 12" xfId="46227"/>
    <cellStyle name="표준 6 2 6 2 2 4 2 13" xfId="50098"/>
    <cellStyle name="표준 6 2 6 2 2 4 2 14" xfId="53969"/>
    <cellStyle name="표준 6 2 6 2 2 4 2 2" xfId="7276"/>
    <cellStyle name="표준 6 2 6 2 2 4 2 3" xfId="11147"/>
    <cellStyle name="표준 6 2 6 2 2 4 2 4" xfId="15018"/>
    <cellStyle name="표준 6 2 6 2 2 4 2 5" xfId="18889"/>
    <cellStyle name="표준 6 2 6 2 2 4 2 6" xfId="22760"/>
    <cellStyle name="표준 6 2 6 2 2 4 2 7" xfId="26631"/>
    <cellStyle name="표준 6 2 6 2 2 4 2 8" xfId="30502"/>
    <cellStyle name="표준 6 2 6 2 2 4 2 9" xfId="34373"/>
    <cellStyle name="표준 6 2 6 2 2 4 3" xfId="5340"/>
    <cellStyle name="표준 6 2 6 2 2 4 4" xfId="9211"/>
    <cellStyle name="표준 6 2 6 2 2 4 5" xfId="13082"/>
    <cellStyle name="표준 6 2 6 2 2 4 6" xfId="16953"/>
    <cellStyle name="표준 6 2 6 2 2 4 7" xfId="20824"/>
    <cellStyle name="표준 6 2 6 2 2 4 8" xfId="24695"/>
    <cellStyle name="표준 6 2 6 2 2 4 9" xfId="28566"/>
    <cellStyle name="표준 6 2 6 2 2 5" xfId="2149"/>
    <cellStyle name="표준 6 2 6 2 2 5 10" xfId="37276"/>
    <cellStyle name="표준 6 2 6 2 2 5 11" xfId="41388"/>
    <cellStyle name="표준 6 2 6 2 2 5 12" xfId="45259"/>
    <cellStyle name="표준 6 2 6 2 2 5 13" xfId="49130"/>
    <cellStyle name="표준 6 2 6 2 2 5 14" xfId="53001"/>
    <cellStyle name="표준 6 2 6 2 2 5 2" xfId="6308"/>
    <cellStyle name="표준 6 2 6 2 2 5 3" xfId="10179"/>
    <cellStyle name="표준 6 2 6 2 2 5 4" xfId="14050"/>
    <cellStyle name="표준 6 2 6 2 2 5 5" xfId="17921"/>
    <cellStyle name="표준 6 2 6 2 2 5 6" xfId="21792"/>
    <cellStyle name="표준 6 2 6 2 2 5 7" xfId="25663"/>
    <cellStyle name="표준 6 2 6 2 2 5 8" xfId="29534"/>
    <cellStyle name="표준 6 2 6 2 2 5 9" xfId="33405"/>
    <cellStyle name="표준 6 2 6 2 2 6" xfId="4372"/>
    <cellStyle name="표준 6 2 6 2 2 7" xfId="8243"/>
    <cellStyle name="표준 6 2 6 2 2 8" xfId="12114"/>
    <cellStyle name="표준 6 2 6 2 2 9" xfId="15985"/>
    <cellStyle name="표준 6 2 6 2 20" xfId="50968"/>
    <cellStyle name="표준 6 2 6 2 3" xfId="346"/>
    <cellStyle name="표준 6 2 6 2 3 10" xfId="23872"/>
    <cellStyle name="표준 6 2 6 2 3 11" xfId="27743"/>
    <cellStyle name="표준 6 2 6 2 3 12" xfId="31614"/>
    <cellStyle name="표준 6 2 6 2 3 13" xfId="35485"/>
    <cellStyle name="표준 6 2 6 2 3 14" xfId="39597"/>
    <cellStyle name="표준 6 2 6 2 3 15" xfId="43468"/>
    <cellStyle name="표준 6 2 6 2 3 16" xfId="47339"/>
    <cellStyle name="표준 6 2 6 2 3 17" xfId="51210"/>
    <cellStyle name="표준 6 2 6 2 3 2" xfId="833"/>
    <cellStyle name="표준 6 2 6 2 3 2 10" xfId="28227"/>
    <cellStyle name="표준 6 2 6 2 3 2 11" xfId="32098"/>
    <cellStyle name="표준 6 2 6 2 3 2 12" xfId="35969"/>
    <cellStyle name="표준 6 2 6 2 3 2 13" xfId="40081"/>
    <cellStyle name="표준 6 2 6 2 3 2 14" xfId="43952"/>
    <cellStyle name="표준 6 2 6 2 3 2 15" xfId="47823"/>
    <cellStyle name="표준 6 2 6 2 3 2 16" xfId="51694"/>
    <cellStyle name="표준 6 2 6 2 3 2 2" xfId="1807"/>
    <cellStyle name="표준 6 2 6 2 3 2 2 10" xfId="33066"/>
    <cellStyle name="표준 6 2 6 2 3 2 2 11" xfId="36937"/>
    <cellStyle name="표준 6 2 6 2 3 2 2 12" xfId="41049"/>
    <cellStyle name="표준 6 2 6 2 3 2 2 13" xfId="44920"/>
    <cellStyle name="표준 6 2 6 2 3 2 2 14" xfId="48791"/>
    <cellStyle name="표준 6 2 6 2 3 2 2 15" xfId="52662"/>
    <cellStyle name="표준 6 2 6 2 3 2 2 2" xfId="3746"/>
    <cellStyle name="표준 6 2 6 2 3 2 2 2 10" xfId="38873"/>
    <cellStyle name="표준 6 2 6 2 3 2 2 2 11" xfId="42985"/>
    <cellStyle name="표준 6 2 6 2 3 2 2 2 12" xfId="46856"/>
    <cellStyle name="표준 6 2 6 2 3 2 2 2 13" xfId="50727"/>
    <cellStyle name="표준 6 2 6 2 3 2 2 2 14" xfId="54598"/>
    <cellStyle name="표준 6 2 6 2 3 2 2 2 2" xfId="7905"/>
    <cellStyle name="표준 6 2 6 2 3 2 2 2 3" xfId="11776"/>
    <cellStyle name="표준 6 2 6 2 3 2 2 2 4" xfId="15647"/>
    <cellStyle name="표준 6 2 6 2 3 2 2 2 5" xfId="19518"/>
    <cellStyle name="표준 6 2 6 2 3 2 2 2 6" xfId="23389"/>
    <cellStyle name="표준 6 2 6 2 3 2 2 2 7" xfId="27260"/>
    <cellStyle name="표준 6 2 6 2 3 2 2 2 8" xfId="31131"/>
    <cellStyle name="표준 6 2 6 2 3 2 2 2 9" xfId="35002"/>
    <cellStyle name="표준 6 2 6 2 3 2 2 3" xfId="5969"/>
    <cellStyle name="표준 6 2 6 2 3 2 2 4" xfId="9840"/>
    <cellStyle name="표준 6 2 6 2 3 2 2 5" xfId="13711"/>
    <cellStyle name="표준 6 2 6 2 3 2 2 6" xfId="17582"/>
    <cellStyle name="표준 6 2 6 2 3 2 2 7" xfId="21453"/>
    <cellStyle name="표준 6 2 6 2 3 2 2 8" xfId="25324"/>
    <cellStyle name="표준 6 2 6 2 3 2 2 9" xfId="29195"/>
    <cellStyle name="표준 6 2 6 2 3 2 3" xfId="2778"/>
    <cellStyle name="표준 6 2 6 2 3 2 3 10" xfId="37905"/>
    <cellStyle name="표준 6 2 6 2 3 2 3 11" xfId="42017"/>
    <cellStyle name="표준 6 2 6 2 3 2 3 12" xfId="45888"/>
    <cellStyle name="표준 6 2 6 2 3 2 3 13" xfId="49759"/>
    <cellStyle name="표준 6 2 6 2 3 2 3 14" xfId="53630"/>
    <cellStyle name="표준 6 2 6 2 3 2 3 2" xfId="6937"/>
    <cellStyle name="표준 6 2 6 2 3 2 3 3" xfId="10808"/>
    <cellStyle name="표준 6 2 6 2 3 2 3 4" xfId="14679"/>
    <cellStyle name="표준 6 2 6 2 3 2 3 5" xfId="18550"/>
    <cellStyle name="표준 6 2 6 2 3 2 3 6" xfId="22421"/>
    <cellStyle name="표준 6 2 6 2 3 2 3 7" xfId="26292"/>
    <cellStyle name="표준 6 2 6 2 3 2 3 8" xfId="30163"/>
    <cellStyle name="표준 6 2 6 2 3 2 3 9" xfId="34034"/>
    <cellStyle name="표준 6 2 6 2 3 2 4" xfId="5001"/>
    <cellStyle name="표준 6 2 6 2 3 2 5" xfId="8872"/>
    <cellStyle name="표준 6 2 6 2 3 2 6" xfId="12743"/>
    <cellStyle name="표준 6 2 6 2 3 2 7" xfId="16614"/>
    <cellStyle name="표준 6 2 6 2 3 2 8" xfId="20485"/>
    <cellStyle name="표준 6 2 6 2 3 2 9" xfId="24356"/>
    <cellStyle name="표준 6 2 6 2 3 3" xfId="1323"/>
    <cellStyle name="표준 6 2 6 2 3 3 10" xfId="32582"/>
    <cellStyle name="표준 6 2 6 2 3 3 11" xfId="36453"/>
    <cellStyle name="표준 6 2 6 2 3 3 12" xfId="40565"/>
    <cellStyle name="표준 6 2 6 2 3 3 13" xfId="44436"/>
    <cellStyle name="표준 6 2 6 2 3 3 14" xfId="48307"/>
    <cellStyle name="표준 6 2 6 2 3 3 15" xfId="52178"/>
    <cellStyle name="표준 6 2 6 2 3 3 2" xfId="3262"/>
    <cellStyle name="표준 6 2 6 2 3 3 2 10" xfId="38389"/>
    <cellStyle name="표준 6 2 6 2 3 3 2 11" xfId="42501"/>
    <cellStyle name="표준 6 2 6 2 3 3 2 12" xfId="46372"/>
    <cellStyle name="표준 6 2 6 2 3 3 2 13" xfId="50243"/>
    <cellStyle name="표준 6 2 6 2 3 3 2 14" xfId="54114"/>
    <cellStyle name="표준 6 2 6 2 3 3 2 2" xfId="7421"/>
    <cellStyle name="표준 6 2 6 2 3 3 2 3" xfId="11292"/>
    <cellStyle name="표준 6 2 6 2 3 3 2 4" xfId="15163"/>
    <cellStyle name="표준 6 2 6 2 3 3 2 5" xfId="19034"/>
    <cellStyle name="표준 6 2 6 2 3 3 2 6" xfId="22905"/>
    <cellStyle name="표준 6 2 6 2 3 3 2 7" xfId="26776"/>
    <cellStyle name="표준 6 2 6 2 3 3 2 8" xfId="30647"/>
    <cellStyle name="표준 6 2 6 2 3 3 2 9" xfId="34518"/>
    <cellStyle name="표준 6 2 6 2 3 3 3" xfId="5485"/>
    <cellStyle name="표준 6 2 6 2 3 3 4" xfId="9356"/>
    <cellStyle name="표준 6 2 6 2 3 3 5" xfId="13227"/>
    <cellStyle name="표준 6 2 6 2 3 3 6" xfId="17098"/>
    <cellStyle name="표준 6 2 6 2 3 3 7" xfId="20969"/>
    <cellStyle name="표준 6 2 6 2 3 3 8" xfId="24840"/>
    <cellStyle name="표준 6 2 6 2 3 3 9" xfId="28711"/>
    <cellStyle name="표준 6 2 6 2 3 4" xfId="2294"/>
    <cellStyle name="표준 6 2 6 2 3 4 10" xfId="37421"/>
    <cellStyle name="표준 6 2 6 2 3 4 11" xfId="41533"/>
    <cellStyle name="표준 6 2 6 2 3 4 12" xfId="45404"/>
    <cellStyle name="표준 6 2 6 2 3 4 13" xfId="49275"/>
    <cellStyle name="표준 6 2 6 2 3 4 14" xfId="53146"/>
    <cellStyle name="표준 6 2 6 2 3 4 2" xfId="6453"/>
    <cellStyle name="표준 6 2 6 2 3 4 3" xfId="10324"/>
    <cellStyle name="표준 6 2 6 2 3 4 4" xfId="14195"/>
    <cellStyle name="표준 6 2 6 2 3 4 5" xfId="18066"/>
    <cellStyle name="표준 6 2 6 2 3 4 6" xfId="21937"/>
    <cellStyle name="표준 6 2 6 2 3 4 7" xfId="25808"/>
    <cellStyle name="표준 6 2 6 2 3 4 8" xfId="29679"/>
    <cellStyle name="표준 6 2 6 2 3 4 9" xfId="33550"/>
    <cellStyle name="표준 6 2 6 2 3 5" xfId="4517"/>
    <cellStyle name="표준 6 2 6 2 3 6" xfId="8388"/>
    <cellStyle name="표준 6 2 6 2 3 7" xfId="12259"/>
    <cellStyle name="표준 6 2 6 2 3 8" xfId="16130"/>
    <cellStyle name="표준 6 2 6 2 3 9" xfId="20001"/>
    <cellStyle name="표준 6 2 6 2 4" xfId="591"/>
    <cellStyle name="표준 6 2 6 2 4 10" xfId="27985"/>
    <cellStyle name="표준 6 2 6 2 4 11" xfId="31856"/>
    <cellStyle name="표준 6 2 6 2 4 12" xfId="35727"/>
    <cellStyle name="표준 6 2 6 2 4 13" xfId="39839"/>
    <cellStyle name="표준 6 2 6 2 4 14" xfId="43710"/>
    <cellStyle name="표준 6 2 6 2 4 15" xfId="47581"/>
    <cellStyle name="표준 6 2 6 2 4 16" xfId="51452"/>
    <cellStyle name="표준 6 2 6 2 4 2" xfId="1565"/>
    <cellStyle name="표준 6 2 6 2 4 2 10" xfId="32824"/>
    <cellStyle name="표준 6 2 6 2 4 2 11" xfId="36695"/>
    <cellStyle name="표준 6 2 6 2 4 2 12" xfId="40807"/>
    <cellStyle name="표준 6 2 6 2 4 2 13" xfId="44678"/>
    <cellStyle name="표준 6 2 6 2 4 2 14" xfId="48549"/>
    <cellStyle name="표준 6 2 6 2 4 2 15" xfId="52420"/>
    <cellStyle name="표준 6 2 6 2 4 2 2" xfId="3504"/>
    <cellStyle name="표준 6 2 6 2 4 2 2 10" xfId="38631"/>
    <cellStyle name="표준 6 2 6 2 4 2 2 11" xfId="42743"/>
    <cellStyle name="표준 6 2 6 2 4 2 2 12" xfId="46614"/>
    <cellStyle name="표준 6 2 6 2 4 2 2 13" xfId="50485"/>
    <cellStyle name="표준 6 2 6 2 4 2 2 14" xfId="54356"/>
    <cellStyle name="표준 6 2 6 2 4 2 2 2" xfId="7663"/>
    <cellStyle name="표준 6 2 6 2 4 2 2 3" xfId="11534"/>
    <cellStyle name="표준 6 2 6 2 4 2 2 4" xfId="15405"/>
    <cellStyle name="표준 6 2 6 2 4 2 2 5" xfId="19276"/>
    <cellStyle name="표준 6 2 6 2 4 2 2 6" xfId="23147"/>
    <cellStyle name="표준 6 2 6 2 4 2 2 7" xfId="27018"/>
    <cellStyle name="표준 6 2 6 2 4 2 2 8" xfId="30889"/>
    <cellStyle name="표준 6 2 6 2 4 2 2 9" xfId="34760"/>
    <cellStyle name="표준 6 2 6 2 4 2 3" xfId="5727"/>
    <cellStyle name="표준 6 2 6 2 4 2 4" xfId="9598"/>
    <cellStyle name="표준 6 2 6 2 4 2 5" xfId="13469"/>
    <cellStyle name="표준 6 2 6 2 4 2 6" xfId="17340"/>
    <cellStyle name="표준 6 2 6 2 4 2 7" xfId="21211"/>
    <cellStyle name="표준 6 2 6 2 4 2 8" xfId="25082"/>
    <cellStyle name="표준 6 2 6 2 4 2 9" xfId="28953"/>
    <cellStyle name="표준 6 2 6 2 4 3" xfId="2536"/>
    <cellStyle name="표준 6 2 6 2 4 3 10" xfId="37663"/>
    <cellStyle name="표준 6 2 6 2 4 3 11" xfId="41775"/>
    <cellStyle name="표준 6 2 6 2 4 3 12" xfId="45646"/>
    <cellStyle name="표준 6 2 6 2 4 3 13" xfId="49517"/>
    <cellStyle name="표준 6 2 6 2 4 3 14" xfId="53388"/>
    <cellStyle name="표준 6 2 6 2 4 3 2" xfId="6695"/>
    <cellStyle name="표준 6 2 6 2 4 3 3" xfId="10566"/>
    <cellStyle name="표준 6 2 6 2 4 3 4" xfId="14437"/>
    <cellStyle name="표준 6 2 6 2 4 3 5" xfId="18308"/>
    <cellStyle name="표준 6 2 6 2 4 3 6" xfId="22179"/>
    <cellStyle name="표준 6 2 6 2 4 3 7" xfId="26050"/>
    <cellStyle name="표준 6 2 6 2 4 3 8" xfId="29921"/>
    <cellStyle name="표준 6 2 6 2 4 3 9" xfId="33792"/>
    <cellStyle name="표준 6 2 6 2 4 4" xfId="4759"/>
    <cellStyle name="표준 6 2 6 2 4 5" xfId="8630"/>
    <cellStyle name="표준 6 2 6 2 4 6" xfId="12501"/>
    <cellStyle name="표준 6 2 6 2 4 7" xfId="16372"/>
    <cellStyle name="표준 6 2 6 2 4 8" xfId="20243"/>
    <cellStyle name="표준 6 2 6 2 4 9" xfId="24114"/>
    <cellStyle name="표준 6 2 6 2 5" xfId="1081"/>
    <cellStyle name="표준 6 2 6 2 5 10" xfId="32340"/>
    <cellStyle name="표준 6 2 6 2 5 11" xfId="36211"/>
    <cellStyle name="표준 6 2 6 2 5 12" xfId="40323"/>
    <cellStyle name="표준 6 2 6 2 5 13" xfId="44194"/>
    <cellStyle name="표준 6 2 6 2 5 14" xfId="48065"/>
    <cellStyle name="표준 6 2 6 2 5 15" xfId="51936"/>
    <cellStyle name="표준 6 2 6 2 5 2" xfId="3020"/>
    <cellStyle name="표준 6 2 6 2 5 2 10" xfId="38147"/>
    <cellStyle name="표준 6 2 6 2 5 2 11" xfId="42259"/>
    <cellStyle name="표준 6 2 6 2 5 2 12" xfId="46130"/>
    <cellStyle name="표준 6 2 6 2 5 2 13" xfId="50001"/>
    <cellStyle name="표준 6 2 6 2 5 2 14" xfId="53872"/>
    <cellStyle name="표준 6 2 6 2 5 2 2" xfId="7179"/>
    <cellStyle name="표준 6 2 6 2 5 2 3" xfId="11050"/>
    <cellStyle name="표준 6 2 6 2 5 2 4" xfId="14921"/>
    <cellStyle name="표준 6 2 6 2 5 2 5" xfId="18792"/>
    <cellStyle name="표준 6 2 6 2 5 2 6" xfId="22663"/>
    <cellStyle name="표준 6 2 6 2 5 2 7" xfId="26534"/>
    <cellStyle name="표준 6 2 6 2 5 2 8" xfId="30405"/>
    <cellStyle name="표준 6 2 6 2 5 2 9" xfId="34276"/>
    <cellStyle name="표준 6 2 6 2 5 3" xfId="5243"/>
    <cellStyle name="표준 6 2 6 2 5 4" xfId="9114"/>
    <cellStyle name="표준 6 2 6 2 5 5" xfId="12985"/>
    <cellStyle name="표준 6 2 6 2 5 6" xfId="16856"/>
    <cellStyle name="표준 6 2 6 2 5 7" xfId="20727"/>
    <cellStyle name="표준 6 2 6 2 5 8" xfId="24598"/>
    <cellStyle name="표준 6 2 6 2 5 9" xfId="28469"/>
    <cellStyle name="표준 6 2 6 2 6" xfId="2052"/>
    <cellStyle name="표준 6 2 6 2 6 10" xfId="37179"/>
    <cellStyle name="표준 6 2 6 2 6 11" xfId="41291"/>
    <cellStyle name="표준 6 2 6 2 6 12" xfId="45162"/>
    <cellStyle name="표준 6 2 6 2 6 13" xfId="49033"/>
    <cellStyle name="표준 6 2 6 2 6 14" xfId="52904"/>
    <cellStyle name="표준 6 2 6 2 6 2" xfId="6211"/>
    <cellStyle name="표준 6 2 6 2 6 3" xfId="10082"/>
    <cellStyle name="표준 6 2 6 2 6 4" xfId="13953"/>
    <cellStyle name="표준 6 2 6 2 6 5" xfId="17824"/>
    <cellStyle name="표준 6 2 6 2 6 6" xfId="21695"/>
    <cellStyle name="표준 6 2 6 2 6 7" xfId="25566"/>
    <cellStyle name="표준 6 2 6 2 6 8" xfId="29437"/>
    <cellStyle name="표준 6 2 6 2 6 9" xfId="33308"/>
    <cellStyle name="표준 6 2 6 2 7" xfId="4275"/>
    <cellStyle name="표준 6 2 6 2 8" xfId="8146"/>
    <cellStyle name="표준 6 2 6 2 9" xfId="12017"/>
    <cellStyle name="표준 6 2 6 20" xfId="43179"/>
    <cellStyle name="표준 6 2 6 21" xfId="47050"/>
    <cellStyle name="표준 6 2 6 22" xfId="50921"/>
    <cellStyle name="표준 6 2 6 3" xfId="151"/>
    <cellStyle name="표준 6 2 6 3 10" xfId="19809"/>
    <cellStyle name="표준 6 2 6 3 11" xfId="23680"/>
    <cellStyle name="표준 6 2 6 3 12" xfId="27551"/>
    <cellStyle name="표준 6 2 6 3 13" xfId="31422"/>
    <cellStyle name="표준 6 2 6 3 14" xfId="35293"/>
    <cellStyle name="표준 6 2 6 3 15" xfId="39164"/>
    <cellStyle name="표준 6 2 6 3 16" xfId="39405"/>
    <cellStyle name="표준 6 2 6 3 17" xfId="43276"/>
    <cellStyle name="표준 6 2 6 3 18" xfId="47147"/>
    <cellStyle name="표준 6 2 6 3 19" xfId="51018"/>
    <cellStyle name="표준 6 2 6 3 2" xfId="396"/>
    <cellStyle name="표준 6 2 6 3 2 10" xfId="23922"/>
    <cellStyle name="표준 6 2 6 3 2 11" xfId="27793"/>
    <cellStyle name="표준 6 2 6 3 2 12" xfId="31664"/>
    <cellStyle name="표준 6 2 6 3 2 13" xfId="35535"/>
    <cellStyle name="표준 6 2 6 3 2 14" xfId="39647"/>
    <cellStyle name="표준 6 2 6 3 2 15" xfId="43518"/>
    <cellStyle name="표준 6 2 6 3 2 16" xfId="47389"/>
    <cellStyle name="표준 6 2 6 3 2 17" xfId="51260"/>
    <cellStyle name="표준 6 2 6 3 2 2" xfId="883"/>
    <cellStyle name="표준 6 2 6 3 2 2 10" xfId="28277"/>
    <cellStyle name="표준 6 2 6 3 2 2 11" xfId="32148"/>
    <cellStyle name="표준 6 2 6 3 2 2 12" xfId="36019"/>
    <cellStyle name="표준 6 2 6 3 2 2 13" xfId="40131"/>
    <cellStyle name="표준 6 2 6 3 2 2 14" xfId="44002"/>
    <cellStyle name="표준 6 2 6 3 2 2 15" xfId="47873"/>
    <cellStyle name="표준 6 2 6 3 2 2 16" xfId="51744"/>
    <cellStyle name="표준 6 2 6 3 2 2 2" xfId="1857"/>
    <cellStyle name="표준 6 2 6 3 2 2 2 10" xfId="33116"/>
    <cellStyle name="표준 6 2 6 3 2 2 2 11" xfId="36987"/>
    <cellStyle name="표준 6 2 6 3 2 2 2 12" xfId="41099"/>
    <cellStyle name="표준 6 2 6 3 2 2 2 13" xfId="44970"/>
    <cellStyle name="표준 6 2 6 3 2 2 2 14" xfId="48841"/>
    <cellStyle name="표준 6 2 6 3 2 2 2 15" xfId="52712"/>
    <cellStyle name="표준 6 2 6 3 2 2 2 2" xfId="3796"/>
    <cellStyle name="표준 6 2 6 3 2 2 2 2 10" xfId="38923"/>
    <cellStyle name="표준 6 2 6 3 2 2 2 2 11" xfId="43035"/>
    <cellStyle name="표준 6 2 6 3 2 2 2 2 12" xfId="46906"/>
    <cellStyle name="표준 6 2 6 3 2 2 2 2 13" xfId="50777"/>
    <cellStyle name="표준 6 2 6 3 2 2 2 2 14" xfId="54648"/>
    <cellStyle name="표준 6 2 6 3 2 2 2 2 2" xfId="7955"/>
    <cellStyle name="표준 6 2 6 3 2 2 2 2 3" xfId="11826"/>
    <cellStyle name="표준 6 2 6 3 2 2 2 2 4" xfId="15697"/>
    <cellStyle name="표준 6 2 6 3 2 2 2 2 5" xfId="19568"/>
    <cellStyle name="표준 6 2 6 3 2 2 2 2 6" xfId="23439"/>
    <cellStyle name="표준 6 2 6 3 2 2 2 2 7" xfId="27310"/>
    <cellStyle name="표준 6 2 6 3 2 2 2 2 8" xfId="31181"/>
    <cellStyle name="표준 6 2 6 3 2 2 2 2 9" xfId="35052"/>
    <cellStyle name="표준 6 2 6 3 2 2 2 3" xfId="6019"/>
    <cellStyle name="표준 6 2 6 3 2 2 2 4" xfId="9890"/>
    <cellStyle name="표준 6 2 6 3 2 2 2 5" xfId="13761"/>
    <cellStyle name="표준 6 2 6 3 2 2 2 6" xfId="17632"/>
    <cellStyle name="표준 6 2 6 3 2 2 2 7" xfId="21503"/>
    <cellStyle name="표준 6 2 6 3 2 2 2 8" xfId="25374"/>
    <cellStyle name="표준 6 2 6 3 2 2 2 9" xfId="29245"/>
    <cellStyle name="표준 6 2 6 3 2 2 3" xfId="2828"/>
    <cellStyle name="표준 6 2 6 3 2 2 3 10" xfId="37955"/>
    <cellStyle name="표준 6 2 6 3 2 2 3 11" xfId="42067"/>
    <cellStyle name="표준 6 2 6 3 2 2 3 12" xfId="45938"/>
    <cellStyle name="표준 6 2 6 3 2 2 3 13" xfId="49809"/>
    <cellStyle name="표준 6 2 6 3 2 2 3 14" xfId="53680"/>
    <cellStyle name="표준 6 2 6 3 2 2 3 2" xfId="6987"/>
    <cellStyle name="표준 6 2 6 3 2 2 3 3" xfId="10858"/>
    <cellStyle name="표준 6 2 6 3 2 2 3 4" xfId="14729"/>
    <cellStyle name="표준 6 2 6 3 2 2 3 5" xfId="18600"/>
    <cellStyle name="표준 6 2 6 3 2 2 3 6" xfId="22471"/>
    <cellStyle name="표준 6 2 6 3 2 2 3 7" xfId="26342"/>
    <cellStyle name="표준 6 2 6 3 2 2 3 8" xfId="30213"/>
    <cellStyle name="표준 6 2 6 3 2 2 3 9" xfId="34084"/>
    <cellStyle name="표준 6 2 6 3 2 2 4" xfId="5051"/>
    <cellStyle name="표준 6 2 6 3 2 2 5" xfId="8922"/>
    <cellStyle name="표준 6 2 6 3 2 2 6" xfId="12793"/>
    <cellStyle name="표준 6 2 6 3 2 2 7" xfId="16664"/>
    <cellStyle name="표준 6 2 6 3 2 2 8" xfId="20535"/>
    <cellStyle name="표준 6 2 6 3 2 2 9" xfId="24406"/>
    <cellStyle name="표준 6 2 6 3 2 3" xfId="1373"/>
    <cellStyle name="표준 6 2 6 3 2 3 10" xfId="32632"/>
    <cellStyle name="표준 6 2 6 3 2 3 11" xfId="36503"/>
    <cellStyle name="표준 6 2 6 3 2 3 12" xfId="40615"/>
    <cellStyle name="표준 6 2 6 3 2 3 13" xfId="44486"/>
    <cellStyle name="표준 6 2 6 3 2 3 14" xfId="48357"/>
    <cellStyle name="표준 6 2 6 3 2 3 15" xfId="52228"/>
    <cellStyle name="표준 6 2 6 3 2 3 2" xfId="3312"/>
    <cellStyle name="표준 6 2 6 3 2 3 2 10" xfId="38439"/>
    <cellStyle name="표준 6 2 6 3 2 3 2 11" xfId="42551"/>
    <cellStyle name="표준 6 2 6 3 2 3 2 12" xfId="46422"/>
    <cellStyle name="표준 6 2 6 3 2 3 2 13" xfId="50293"/>
    <cellStyle name="표준 6 2 6 3 2 3 2 14" xfId="54164"/>
    <cellStyle name="표준 6 2 6 3 2 3 2 2" xfId="7471"/>
    <cellStyle name="표준 6 2 6 3 2 3 2 3" xfId="11342"/>
    <cellStyle name="표준 6 2 6 3 2 3 2 4" xfId="15213"/>
    <cellStyle name="표준 6 2 6 3 2 3 2 5" xfId="19084"/>
    <cellStyle name="표준 6 2 6 3 2 3 2 6" xfId="22955"/>
    <cellStyle name="표준 6 2 6 3 2 3 2 7" xfId="26826"/>
    <cellStyle name="표준 6 2 6 3 2 3 2 8" xfId="30697"/>
    <cellStyle name="표준 6 2 6 3 2 3 2 9" xfId="34568"/>
    <cellStyle name="표준 6 2 6 3 2 3 3" xfId="5535"/>
    <cellStyle name="표준 6 2 6 3 2 3 4" xfId="9406"/>
    <cellStyle name="표준 6 2 6 3 2 3 5" xfId="13277"/>
    <cellStyle name="표준 6 2 6 3 2 3 6" xfId="17148"/>
    <cellStyle name="표준 6 2 6 3 2 3 7" xfId="21019"/>
    <cellStyle name="표준 6 2 6 3 2 3 8" xfId="24890"/>
    <cellStyle name="표준 6 2 6 3 2 3 9" xfId="28761"/>
    <cellStyle name="표준 6 2 6 3 2 4" xfId="2344"/>
    <cellStyle name="표준 6 2 6 3 2 4 10" xfId="37471"/>
    <cellStyle name="표준 6 2 6 3 2 4 11" xfId="41583"/>
    <cellStyle name="표준 6 2 6 3 2 4 12" xfId="45454"/>
    <cellStyle name="표준 6 2 6 3 2 4 13" xfId="49325"/>
    <cellStyle name="표준 6 2 6 3 2 4 14" xfId="53196"/>
    <cellStyle name="표준 6 2 6 3 2 4 2" xfId="6503"/>
    <cellStyle name="표준 6 2 6 3 2 4 3" xfId="10374"/>
    <cellStyle name="표준 6 2 6 3 2 4 4" xfId="14245"/>
    <cellStyle name="표준 6 2 6 3 2 4 5" xfId="18116"/>
    <cellStyle name="표준 6 2 6 3 2 4 6" xfId="21987"/>
    <cellStyle name="표준 6 2 6 3 2 4 7" xfId="25858"/>
    <cellStyle name="표준 6 2 6 3 2 4 8" xfId="29729"/>
    <cellStyle name="표준 6 2 6 3 2 4 9" xfId="33600"/>
    <cellStyle name="표준 6 2 6 3 2 5" xfId="4567"/>
    <cellStyle name="표준 6 2 6 3 2 6" xfId="8438"/>
    <cellStyle name="표준 6 2 6 3 2 7" xfId="12309"/>
    <cellStyle name="표준 6 2 6 3 2 8" xfId="16180"/>
    <cellStyle name="표준 6 2 6 3 2 9" xfId="20051"/>
    <cellStyle name="표준 6 2 6 3 3" xfId="641"/>
    <cellStyle name="표준 6 2 6 3 3 10" xfId="28035"/>
    <cellStyle name="표준 6 2 6 3 3 11" xfId="31906"/>
    <cellStyle name="표준 6 2 6 3 3 12" xfId="35777"/>
    <cellStyle name="표준 6 2 6 3 3 13" xfId="39889"/>
    <cellStyle name="표준 6 2 6 3 3 14" xfId="43760"/>
    <cellStyle name="표준 6 2 6 3 3 15" xfId="47631"/>
    <cellStyle name="표준 6 2 6 3 3 16" xfId="51502"/>
    <cellStyle name="표준 6 2 6 3 3 2" xfId="1615"/>
    <cellStyle name="표준 6 2 6 3 3 2 10" xfId="32874"/>
    <cellStyle name="표준 6 2 6 3 3 2 11" xfId="36745"/>
    <cellStyle name="표준 6 2 6 3 3 2 12" xfId="40857"/>
    <cellStyle name="표준 6 2 6 3 3 2 13" xfId="44728"/>
    <cellStyle name="표준 6 2 6 3 3 2 14" xfId="48599"/>
    <cellStyle name="표준 6 2 6 3 3 2 15" xfId="52470"/>
    <cellStyle name="표준 6 2 6 3 3 2 2" xfId="3554"/>
    <cellStyle name="표준 6 2 6 3 3 2 2 10" xfId="38681"/>
    <cellStyle name="표준 6 2 6 3 3 2 2 11" xfId="42793"/>
    <cellStyle name="표준 6 2 6 3 3 2 2 12" xfId="46664"/>
    <cellStyle name="표준 6 2 6 3 3 2 2 13" xfId="50535"/>
    <cellStyle name="표준 6 2 6 3 3 2 2 14" xfId="54406"/>
    <cellStyle name="표준 6 2 6 3 3 2 2 2" xfId="7713"/>
    <cellStyle name="표준 6 2 6 3 3 2 2 3" xfId="11584"/>
    <cellStyle name="표준 6 2 6 3 3 2 2 4" xfId="15455"/>
    <cellStyle name="표준 6 2 6 3 3 2 2 5" xfId="19326"/>
    <cellStyle name="표준 6 2 6 3 3 2 2 6" xfId="23197"/>
    <cellStyle name="표준 6 2 6 3 3 2 2 7" xfId="27068"/>
    <cellStyle name="표준 6 2 6 3 3 2 2 8" xfId="30939"/>
    <cellStyle name="표준 6 2 6 3 3 2 2 9" xfId="34810"/>
    <cellStyle name="표준 6 2 6 3 3 2 3" xfId="5777"/>
    <cellStyle name="표준 6 2 6 3 3 2 4" xfId="9648"/>
    <cellStyle name="표준 6 2 6 3 3 2 5" xfId="13519"/>
    <cellStyle name="표준 6 2 6 3 3 2 6" xfId="17390"/>
    <cellStyle name="표준 6 2 6 3 3 2 7" xfId="21261"/>
    <cellStyle name="표준 6 2 6 3 3 2 8" xfId="25132"/>
    <cellStyle name="표준 6 2 6 3 3 2 9" xfId="29003"/>
    <cellStyle name="표준 6 2 6 3 3 3" xfId="2586"/>
    <cellStyle name="표준 6 2 6 3 3 3 10" xfId="37713"/>
    <cellStyle name="표준 6 2 6 3 3 3 11" xfId="41825"/>
    <cellStyle name="표준 6 2 6 3 3 3 12" xfId="45696"/>
    <cellStyle name="표준 6 2 6 3 3 3 13" xfId="49567"/>
    <cellStyle name="표준 6 2 6 3 3 3 14" xfId="53438"/>
    <cellStyle name="표준 6 2 6 3 3 3 2" xfId="6745"/>
    <cellStyle name="표준 6 2 6 3 3 3 3" xfId="10616"/>
    <cellStyle name="표준 6 2 6 3 3 3 4" xfId="14487"/>
    <cellStyle name="표준 6 2 6 3 3 3 5" xfId="18358"/>
    <cellStyle name="표준 6 2 6 3 3 3 6" xfId="22229"/>
    <cellStyle name="표준 6 2 6 3 3 3 7" xfId="26100"/>
    <cellStyle name="표준 6 2 6 3 3 3 8" xfId="29971"/>
    <cellStyle name="표준 6 2 6 3 3 3 9" xfId="33842"/>
    <cellStyle name="표준 6 2 6 3 3 4" xfId="4809"/>
    <cellStyle name="표준 6 2 6 3 3 5" xfId="8680"/>
    <cellStyle name="표준 6 2 6 3 3 6" xfId="12551"/>
    <cellStyle name="표준 6 2 6 3 3 7" xfId="16422"/>
    <cellStyle name="표준 6 2 6 3 3 8" xfId="20293"/>
    <cellStyle name="표준 6 2 6 3 3 9" xfId="24164"/>
    <cellStyle name="표준 6 2 6 3 4" xfId="1131"/>
    <cellStyle name="표준 6 2 6 3 4 10" xfId="32390"/>
    <cellStyle name="표준 6 2 6 3 4 11" xfId="36261"/>
    <cellStyle name="표준 6 2 6 3 4 12" xfId="40373"/>
    <cellStyle name="표준 6 2 6 3 4 13" xfId="44244"/>
    <cellStyle name="표준 6 2 6 3 4 14" xfId="48115"/>
    <cellStyle name="표준 6 2 6 3 4 15" xfId="51986"/>
    <cellStyle name="표준 6 2 6 3 4 2" xfId="3070"/>
    <cellStyle name="표준 6 2 6 3 4 2 10" xfId="38197"/>
    <cellStyle name="표준 6 2 6 3 4 2 11" xfId="42309"/>
    <cellStyle name="표준 6 2 6 3 4 2 12" xfId="46180"/>
    <cellStyle name="표준 6 2 6 3 4 2 13" xfId="50051"/>
    <cellStyle name="표준 6 2 6 3 4 2 14" xfId="53922"/>
    <cellStyle name="표준 6 2 6 3 4 2 2" xfId="7229"/>
    <cellStyle name="표준 6 2 6 3 4 2 3" xfId="11100"/>
    <cellStyle name="표준 6 2 6 3 4 2 4" xfId="14971"/>
    <cellStyle name="표준 6 2 6 3 4 2 5" xfId="18842"/>
    <cellStyle name="표준 6 2 6 3 4 2 6" xfId="22713"/>
    <cellStyle name="표준 6 2 6 3 4 2 7" xfId="26584"/>
    <cellStyle name="표준 6 2 6 3 4 2 8" xfId="30455"/>
    <cellStyle name="표준 6 2 6 3 4 2 9" xfId="34326"/>
    <cellStyle name="표준 6 2 6 3 4 3" xfId="5293"/>
    <cellStyle name="표준 6 2 6 3 4 4" xfId="9164"/>
    <cellStyle name="표준 6 2 6 3 4 5" xfId="13035"/>
    <cellStyle name="표준 6 2 6 3 4 6" xfId="16906"/>
    <cellStyle name="표준 6 2 6 3 4 7" xfId="20777"/>
    <cellStyle name="표준 6 2 6 3 4 8" xfId="24648"/>
    <cellStyle name="표준 6 2 6 3 4 9" xfId="28519"/>
    <cellStyle name="표준 6 2 6 3 5" xfId="2102"/>
    <cellStyle name="표준 6 2 6 3 5 10" xfId="37229"/>
    <cellStyle name="표준 6 2 6 3 5 11" xfId="41341"/>
    <cellStyle name="표준 6 2 6 3 5 12" xfId="45212"/>
    <cellStyle name="표준 6 2 6 3 5 13" xfId="49083"/>
    <cellStyle name="표준 6 2 6 3 5 14" xfId="52954"/>
    <cellStyle name="표준 6 2 6 3 5 2" xfId="6261"/>
    <cellStyle name="표준 6 2 6 3 5 3" xfId="10132"/>
    <cellStyle name="표준 6 2 6 3 5 4" xfId="14003"/>
    <cellStyle name="표준 6 2 6 3 5 5" xfId="17874"/>
    <cellStyle name="표준 6 2 6 3 5 6" xfId="21745"/>
    <cellStyle name="표준 6 2 6 3 5 7" xfId="25616"/>
    <cellStyle name="표준 6 2 6 3 5 8" xfId="29487"/>
    <cellStyle name="표준 6 2 6 3 5 9" xfId="33358"/>
    <cellStyle name="표준 6 2 6 3 6" xfId="4325"/>
    <cellStyle name="표준 6 2 6 3 7" xfId="8196"/>
    <cellStyle name="표준 6 2 6 3 8" xfId="12067"/>
    <cellStyle name="표준 6 2 6 3 9" xfId="15938"/>
    <cellStyle name="표준 6 2 6 4" xfId="249"/>
    <cellStyle name="표준 6 2 6 4 10" xfId="19907"/>
    <cellStyle name="표준 6 2 6 4 11" xfId="23778"/>
    <cellStyle name="표준 6 2 6 4 12" xfId="27649"/>
    <cellStyle name="표준 6 2 6 4 13" xfId="31520"/>
    <cellStyle name="표준 6 2 6 4 14" xfId="35391"/>
    <cellStyle name="표준 6 2 6 4 15" xfId="39262"/>
    <cellStyle name="표준 6 2 6 4 16" xfId="39503"/>
    <cellStyle name="표준 6 2 6 4 17" xfId="43374"/>
    <cellStyle name="표준 6 2 6 4 18" xfId="47245"/>
    <cellStyle name="표준 6 2 6 4 19" xfId="51116"/>
    <cellStyle name="표준 6 2 6 4 2" xfId="494"/>
    <cellStyle name="표준 6 2 6 4 2 10" xfId="24020"/>
    <cellStyle name="표준 6 2 6 4 2 11" xfId="27891"/>
    <cellStyle name="표준 6 2 6 4 2 12" xfId="31762"/>
    <cellStyle name="표준 6 2 6 4 2 13" xfId="35633"/>
    <cellStyle name="표준 6 2 6 4 2 14" xfId="39745"/>
    <cellStyle name="표준 6 2 6 4 2 15" xfId="43616"/>
    <cellStyle name="표준 6 2 6 4 2 16" xfId="47487"/>
    <cellStyle name="표준 6 2 6 4 2 17" xfId="51358"/>
    <cellStyle name="표준 6 2 6 4 2 2" xfId="981"/>
    <cellStyle name="표준 6 2 6 4 2 2 10" xfId="28375"/>
    <cellStyle name="표준 6 2 6 4 2 2 11" xfId="32246"/>
    <cellStyle name="표준 6 2 6 4 2 2 12" xfId="36117"/>
    <cellStyle name="표준 6 2 6 4 2 2 13" xfId="40229"/>
    <cellStyle name="표준 6 2 6 4 2 2 14" xfId="44100"/>
    <cellStyle name="표준 6 2 6 4 2 2 15" xfId="47971"/>
    <cellStyle name="표준 6 2 6 4 2 2 16" xfId="51842"/>
    <cellStyle name="표준 6 2 6 4 2 2 2" xfId="1955"/>
    <cellStyle name="표준 6 2 6 4 2 2 2 10" xfId="33214"/>
    <cellStyle name="표준 6 2 6 4 2 2 2 11" xfId="37085"/>
    <cellStyle name="표준 6 2 6 4 2 2 2 12" xfId="41197"/>
    <cellStyle name="표준 6 2 6 4 2 2 2 13" xfId="45068"/>
    <cellStyle name="표준 6 2 6 4 2 2 2 14" xfId="48939"/>
    <cellStyle name="표준 6 2 6 4 2 2 2 15" xfId="52810"/>
    <cellStyle name="표준 6 2 6 4 2 2 2 2" xfId="3894"/>
    <cellStyle name="표준 6 2 6 4 2 2 2 2 10" xfId="39021"/>
    <cellStyle name="표준 6 2 6 4 2 2 2 2 11" xfId="43133"/>
    <cellStyle name="표준 6 2 6 4 2 2 2 2 12" xfId="47004"/>
    <cellStyle name="표준 6 2 6 4 2 2 2 2 13" xfId="50875"/>
    <cellStyle name="표준 6 2 6 4 2 2 2 2 14" xfId="54746"/>
    <cellStyle name="표준 6 2 6 4 2 2 2 2 2" xfId="8053"/>
    <cellStyle name="표준 6 2 6 4 2 2 2 2 3" xfId="11924"/>
    <cellStyle name="표준 6 2 6 4 2 2 2 2 4" xfId="15795"/>
    <cellStyle name="표준 6 2 6 4 2 2 2 2 5" xfId="19666"/>
    <cellStyle name="표준 6 2 6 4 2 2 2 2 6" xfId="23537"/>
    <cellStyle name="표준 6 2 6 4 2 2 2 2 7" xfId="27408"/>
    <cellStyle name="표준 6 2 6 4 2 2 2 2 8" xfId="31279"/>
    <cellStyle name="표준 6 2 6 4 2 2 2 2 9" xfId="35150"/>
    <cellStyle name="표준 6 2 6 4 2 2 2 3" xfId="6117"/>
    <cellStyle name="표준 6 2 6 4 2 2 2 4" xfId="9988"/>
    <cellStyle name="표준 6 2 6 4 2 2 2 5" xfId="13859"/>
    <cellStyle name="표준 6 2 6 4 2 2 2 6" xfId="17730"/>
    <cellStyle name="표준 6 2 6 4 2 2 2 7" xfId="21601"/>
    <cellStyle name="표준 6 2 6 4 2 2 2 8" xfId="25472"/>
    <cellStyle name="표준 6 2 6 4 2 2 2 9" xfId="29343"/>
    <cellStyle name="표준 6 2 6 4 2 2 3" xfId="2926"/>
    <cellStyle name="표준 6 2 6 4 2 2 3 10" xfId="38053"/>
    <cellStyle name="표준 6 2 6 4 2 2 3 11" xfId="42165"/>
    <cellStyle name="표준 6 2 6 4 2 2 3 12" xfId="46036"/>
    <cellStyle name="표준 6 2 6 4 2 2 3 13" xfId="49907"/>
    <cellStyle name="표준 6 2 6 4 2 2 3 14" xfId="53778"/>
    <cellStyle name="표준 6 2 6 4 2 2 3 2" xfId="7085"/>
    <cellStyle name="표준 6 2 6 4 2 2 3 3" xfId="10956"/>
    <cellStyle name="표준 6 2 6 4 2 2 3 4" xfId="14827"/>
    <cellStyle name="표준 6 2 6 4 2 2 3 5" xfId="18698"/>
    <cellStyle name="표준 6 2 6 4 2 2 3 6" xfId="22569"/>
    <cellStyle name="표준 6 2 6 4 2 2 3 7" xfId="26440"/>
    <cellStyle name="표준 6 2 6 4 2 2 3 8" xfId="30311"/>
    <cellStyle name="표준 6 2 6 4 2 2 3 9" xfId="34182"/>
    <cellStyle name="표준 6 2 6 4 2 2 4" xfId="5149"/>
    <cellStyle name="표준 6 2 6 4 2 2 5" xfId="9020"/>
    <cellStyle name="표준 6 2 6 4 2 2 6" xfId="12891"/>
    <cellStyle name="표준 6 2 6 4 2 2 7" xfId="16762"/>
    <cellStyle name="표준 6 2 6 4 2 2 8" xfId="20633"/>
    <cellStyle name="표준 6 2 6 4 2 2 9" xfId="24504"/>
    <cellStyle name="표준 6 2 6 4 2 3" xfId="1471"/>
    <cellStyle name="표준 6 2 6 4 2 3 10" xfId="32730"/>
    <cellStyle name="표준 6 2 6 4 2 3 11" xfId="36601"/>
    <cellStyle name="표준 6 2 6 4 2 3 12" xfId="40713"/>
    <cellStyle name="표준 6 2 6 4 2 3 13" xfId="44584"/>
    <cellStyle name="표준 6 2 6 4 2 3 14" xfId="48455"/>
    <cellStyle name="표준 6 2 6 4 2 3 15" xfId="52326"/>
    <cellStyle name="표준 6 2 6 4 2 3 2" xfId="3410"/>
    <cellStyle name="표준 6 2 6 4 2 3 2 10" xfId="38537"/>
    <cellStyle name="표준 6 2 6 4 2 3 2 11" xfId="42649"/>
    <cellStyle name="표준 6 2 6 4 2 3 2 12" xfId="46520"/>
    <cellStyle name="표준 6 2 6 4 2 3 2 13" xfId="50391"/>
    <cellStyle name="표준 6 2 6 4 2 3 2 14" xfId="54262"/>
    <cellStyle name="표준 6 2 6 4 2 3 2 2" xfId="7569"/>
    <cellStyle name="표준 6 2 6 4 2 3 2 3" xfId="11440"/>
    <cellStyle name="표준 6 2 6 4 2 3 2 4" xfId="15311"/>
    <cellStyle name="표준 6 2 6 4 2 3 2 5" xfId="19182"/>
    <cellStyle name="표준 6 2 6 4 2 3 2 6" xfId="23053"/>
    <cellStyle name="표준 6 2 6 4 2 3 2 7" xfId="26924"/>
    <cellStyle name="표준 6 2 6 4 2 3 2 8" xfId="30795"/>
    <cellStyle name="표준 6 2 6 4 2 3 2 9" xfId="34666"/>
    <cellStyle name="표준 6 2 6 4 2 3 3" xfId="5633"/>
    <cellStyle name="표준 6 2 6 4 2 3 4" xfId="9504"/>
    <cellStyle name="표준 6 2 6 4 2 3 5" xfId="13375"/>
    <cellStyle name="표준 6 2 6 4 2 3 6" xfId="17246"/>
    <cellStyle name="표준 6 2 6 4 2 3 7" xfId="21117"/>
    <cellStyle name="표준 6 2 6 4 2 3 8" xfId="24988"/>
    <cellStyle name="표준 6 2 6 4 2 3 9" xfId="28859"/>
    <cellStyle name="표준 6 2 6 4 2 4" xfId="2442"/>
    <cellStyle name="표준 6 2 6 4 2 4 10" xfId="37569"/>
    <cellStyle name="표준 6 2 6 4 2 4 11" xfId="41681"/>
    <cellStyle name="표준 6 2 6 4 2 4 12" xfId="45552"/>
    <cellStyle name="표준 6 2 6 4 2 4 13" xfId="49423"/>
    <cellStyle name="표준 6 2 6 4 2 4 14" xfId="53294"/>
    <cellStyle name="표준 6 2 6 4 2 4 2" xfId="6601"/>
    <cellStyle name="표준 6 2 6 4 2 4 3" xfId="10472"/>
    <cellStyle name="표준 6 2 6 4 2 4 4" xfId="14343"/>
    <cellStyle name="표준 6 2 6 4 2 4 5" xfId="18214"/>
    <cellStyle name="표준 6 2 6 4 2 4 6" xfId="22085"/>
    <cellStyle name="표준 6 2 6 4 2 4 7" xfId="25956"/>
    <cellStyle name="표준 6 2 6 4 2 4 8" xfId="29827"/>
    <cellStyle name="표준 6 2 6 4 2 4 9" xfId="33698"/>
    <cellStyle name="표준 6 2 6 4 2 5" xfId="4665"/>
    <cellStyle name="표준 6 2 6 4 2 6" xfId="8536"/>
    <cellStyle name="표준 6 2 6 4 2 7" xfId="12407"/>
    <cellStyle name="표준 6 2 6 4 2 8" xfId="16278"/>
    <cellStyle name="표준 6 2 6 4 2 9" xfId="20149"/>
    <cellStyle name="표준 6 2 6 4 3" xfId="739"/>
    <cellStyle name="표준 6 2 6 4 3 10" xfId="28133"/>
    <cellStyle name="표준 6 2 6 4 3 11" xfId="32004"/>
    <cellStyle name="표준 6 2 6 4 3 12" xfId="35875"/>
    <cellStyle name="표준 6 2 6 4 3 13" xfId="39987"/>
    <cellStyle name="표준 6 2 6 4 3 14" xfId="43858"/>
    <cellStyle name="표준 6 2 6 4 3 15" xfId="47729"/>
    <cellStyle name="표준 6 2 6 4 3 16" xfId="51600"/>
    <cellStyle name="표준 6 2 6 4 3 2" xfId="1713"/>
    <cellStyle name="표준 6 2 6 4 3 2 10" xfId="32972"/>
    <cellStyle name="표준 6 2 6 4 3 2 11" xfId="36843"/>
    <cellStyle name="표준 6 2 6 4 3 2 12" xfId="40955"/>
    <cellStyle name="표준 6 2 6 4 3 2 13" xfId="44826"/>
    <cellStyle name="표준 6 2 6 4 3 2 14" xfId="48697"/>
    <cellStyle name="표준 6 2 6 4 3 2 15" xfId="52568"/>
    <cellStyle name="표준 6 2 6 4 3 2 2" xfId="3652"/>
    <cellStyle name="표준 6 2 6 4 3 2 2 10" xfId="38779"/>
    <cellStyle name="표준 6 2 6 4 3 2 2 11" xfId="42891"/>
    <cellStyle name="표준 6 2 6 4 3 2 2 12" xfId="46762"/>
    <cellStyle name="표준 6 2 6 4 3 2 2 13" xfId="50633"/>
    <cellStyle name="표준 6 2 6 4 3 2 2 14" xfId="54504"/>
    <cellStyle name="표준 6 2 6 4 3 2 2 2" xfId="7811"/>
    <cellStyle name="표준 6 2 6 4 3 2 2 3" xfId="11682"/>
    <cellStyle name="표준 6 2 6 4 3 2 2 4" xfId="15553"/>
    <cellStyle name="표준 6 2 6 4 3 2 2 5" xfId="19424"/>
    <cellStyle name="표준 6 2 6 4 3 2 2 6" xfId="23295"/>
    <cellStyle name="표준 6 2 6 4 3 2 2 7" xfId="27166"/>
    <cellStyle name="표준 6 2 6 4 3 2 2 8" xfId="31037"/>
    <cellStyle name="표준 6 2 6 4 3 2 2 9" xfId="34908"/>
    <cellStyle name="표준 6 2 6 4 3 2 3" xfId="5875"/>
    <cellStyle name="표준 6 2 6 4 3 2 4" xfId="9746"/>
    <cellStyle name="표준 6 2 6 4 3 2 5" xfId="13617"/>
    <cellStyle name="표준 6 2 6 4 3 2 6" xfId="17488"/>
    <cellStyle name="표준 6 2 6 4 3 2 7" xfId="21359"/>
    <cellStyle name="표준 6 2 6 4 3 2 8" xfId="25230"/>
    <cellStyle name="표준 6 2 6 4 3 2 9" xfId="29101"/>
    <cellStyle name="표준 6 2 6 4 3 3" xfId="2684"/>
    <cellStyle name="표준 6 2 6 4 3 3 10" xfId="37811"/>
    <cellStyle name="표준 6 2 6 4 3 3 11" xfId="41923"/>
    <cellStyle name="표준 6 2 6 4 3 3 12" xfId="45794"/>
    <cellStyle name="표준 6 2 6 4 3 3 13" xfId="49665"/>
    <cellStyle name="표준 6 2 6 4 3 3 14" xfId="53536"/>
    <cellStyle name="표준 6 2 6 4 3 3 2" xfId="6843"/>
    <cellStyle name="표준 6 2 6 4 3 3 3" xfId="10714"/>
    <cellStyle name="표준 6 2 6 4 3 3 4" xfId="14585"/>
    <cellStyle name="표준 6 2 6 4 3 3 5" xfId="18456"/>
    <cellStyle name="표준 6 2 6 4 3 3 6" xfId="22327"/>
    <cellStyle name="표준 6 2 6 4 3 3 7" xfId="26198"/>
    <cellStyle name="표준 6 2 6 4 3 3 8" xfId="30069"/>
    <cellStyle name="표준 6 2 6 4 3 3 9" xfId="33940"/>
    <cellStyle name="표준 6 2 6 4 3 4" xfId="4907"/>
    <cellStyle name="표준 6 2 6 4 3 5" xfId="8778"/>
    <cellStyle name="표준 6 2 6 4 3 6" xfId="12649"/>
    <cellStyle name="표준 6 2 6 4 3 7" xfId="16520"/>
    <cellStyle name="표준 6 2 6 4 3 8" xfId="20391"/>
    <cellStyle name="표준 6 2 6 4 3 9" xfId="24262"/>
    <cellStyle name="표준 6 2 6 4 4" xfId="1229"/>
    <cellStyle name="표준 6 2 6 4 4 10" xfId="32488"/>
    <cellStyle name="표준 6 2 6 4 4 11" xfId="36359"/>
    <cellStyle name="표준 6 2 6 4 4 12" xfId="40471"/>
    <cellStyle name="표준 6 2 6 4 4 13" xfId="44342"/>
    <cellStyle name="표준 6 2 6 4 4 14" xfId="48213"/>
    <cellStyle name="표준 6 2 6 4 4 15" xfId="52084"/>
    <cellStyle name="표준 6 2 6 4 4 2" xfId="3168"/>
    <cellStyle name="표준 6 2 6 4 4 2 10" xfId="38295"/>
    <cellStyle name="표준 6 2 6 4 4 2 11" xfId="42407"/>
    <cellStyle name="표준 6 2 6 4 4 2 12" xfId="46278"/>
    <cellStyle name="표준 6 2 6 4 4 2 13" xfId="50149"/>
    <cellStyle name="표준 6 2 6 4 4 2 14" xfId="54020"/>
    <cellStyle name="표준 6 2 6 4 4 2 2" xfId="7327"/>
    <cellStyle name="표준 6 2 6 4 4 2 3" xfId="11198"/>
    <cellStyle name="표준 6 2 6 4 4 2 4" xfId="15069"/>
    <cellStyle name="표준 6 2 6 4 4 2 5" xfId="18940"/>
    <cellStyle name="표준 6 2 6 4 4 2 6" xfId="22811"/>
    <cellStyle name="표준 6 2 6 4 4 2 7" xfId="26682"/>
    <cellStyle name="표준 6 2 6 4 4 2 8" xfId="30553"/>
    <cellStyle name="표준 6 2 6 4 4 2 9" xfId="34424"/>
    <cellStyle name="표준 6 2 6 4 4 3" xfId="5391"/>
    <cellStyle name="표준 6 2 6 4 4 4" xfId="9262"/>
    <cellStyle name="표준 6 2 6 4 4 5" xfId="13133"/>
    <cellStyle name="표준 6 2 6 4 4 6" xfId="17004"/>
    <cellStyle name="표준 6 2 6 4 4 7" xfId="20875"/>
    <cellStyle name="표준 6 2 6 4 4 8" xfId="24746"/>
    <cellStyle name="표준 6 2 6 4 4 9" xfId="28617"/>
    <cellStyle name="표준 6 2 6 4 5" xfId="2200"/>
    <cellStyle name="표준 6 2 6 4 5 10" xfId="37327"/>
    <cellStyle name="표준 6 2 6 4 5 11" xfId="41439"/>
    <cellStyle name="표준 6 2 6 4 5 12" xfId="45310"/>
    <cellStyle name="표준 6 2 6 4 5 13" xfId="49181"/>
    <cellStyle name="표준 6 2 6 4 5 14" xfId="53052"/>
    <cellStyle name="표준 6 2 6 4 5 2" xfId="6359"/>
    <cellStyle name="표준 6 2 6 4 5 3" xfId="10230"/>
    <cellStyle name="표준 6 2 6 4 5 4" xfId="14101"/>
    <cellStyle name="표준 6 2 6 4 5 5" xfId="17972"/>
    <cellStyle name="표준 6 2 6 4 5 6" xfId="21843"/>
    <cellStyle name="표준 6 2 6 4 5 7" xfId="25714"/>
    <cellStyle name="표준 6 2 6 4 5 8" xfId="29585"/>
    <cellStyle name="표준 6 2 6 4 5 9" xfId="33456"/>
    <cellStyle name="표준 6 2 6 4 6" xfId="4423"/>
    <cellStyle name="표준 6 2 6 4 7" xfId="8294"/>
    <cellStyle name="표준 6 2 6 4 8" xfId="12165"/>
    <cellStyle name="표준 6 2 6 4 9" xfId="16036"/>
    <cellStyle name="표준 6 2 6 5" xfId="299"/>
    <cellStyle name="표준 6 2 6 5 10" xfId="23825"/>
    <cellStyle name="표준 6 2 6 5 11" xfId="27696"/>
    <cellStyle name="표준 6 2 6 5 12" xfId="31567"/>
    <cellStyle name="표준 6 2 6 5 13" xfId="35438"/>
    <cellStyle name="표준 6 2 6 5 14" xfId="39550"/>
    <cellStyle name="표준 6 2 6 5 15" xfId="43421"/>
    <cellStyle name="표준 6 2 6 5 16" xfId="47292"/>
    <cellStyle name="표준 6 2 6 5 17" xfId="51163"/>
    <cellStyle name="표준 6 2 6 5 2" xfId="786"/>
    <cellStyle name="표준 6 2 6 5 2 10" xfId="28180"/>
    <cellStyle name="표준 6 2 6 5 2 11" xfId="32051"/>
    <cellStyle name="표준 6 2 6 5 2 12" xfId="35922"/>
    <cellStyle name="표준 6 2 6 5 2 13" xfId="40034"/>
    <cellStyle name="표준 6 2 6 5 2 14" xfId="43905"/>
    <cellStyle name="표준 6 2 6 5 2 15" xfId="47776"/>
    <cellStyle name="표준 6 2 6 5 2 16" xfId="51647"/>
    <cellStyle name="표준 6 2 6 5 2 2" xfId="1760"/>
    <cellStyle name="표준 6 2 6 5 2 2 10" xfId="33019"/>
    <cellStyle name="표준 6 2 6 5 2 2 11" xfId="36890"/>
    <cellStyle name="표준 6 2 6 5 2 2 12" xfId="41002"/>
    <cellStyle name="표준 6 2 6 5 2 2 13" xfId="44873"/>
    <cellStyle name="표준 6 2 6 5 2 2 14" xfId="48744"/>
    <cellStyle name="표준 6 2 6 5 2 2 15" xfId="52615"/>
    <cellStyle name="표준 6 2 6 5 2 2 2" xfId="3699"/>
    <cellStyle name="표준 6 2 6 5 2 2 2 10" xfId="38826"/>
    <cellStyle name="표준 6 2 6 5 2 2 2 11" xfId="42938"/>
    <cellStyle name="표준 6 2 6 5 2 2 2 12" xfId="46809"/>
    <cellStyle name="표준 6 2 6 5 2 2 2 13" xfId="50680"/>
    <cellStyle name="표준 6 2 6 5 2 2 2 14" xfId="54551"/>
    <cellStyle name="표준 6 2 6 5 2 2 2 2" xfId="7858"/>
    <cellStyle name="표준 6 2 6 5 2 2 2 3" xfId="11729"/>
    <cellStyle name="표준 6 2 6 5 2 2 2 4" xfId="15600"/>
    <cellStyle name="표준 6 2 6 5 2 2 2 5" xfId="19471"/>
    <cellStyle name="표준 6 2 6 5 2 2 2 6" xfId="23342"/>
    <cellStyle name="표준 6 2 6 5 2 2 2 7" xfId="27213"/>
    <cellStyle name="표준 6 2 6 5 2 2 2 8" xfId="31084"/>
    <cellStyle name="표준 6 2 6 5 2 2 2 9" xfId="34955"/>
    <cellStyle name="표준 6 2 6 5 2 2 3" xfId="5922"/>
    <cellStyle name="표준 6 2 6 5 2 2 4" xfId="9793"/>
    <cellStyle name="표준 6 2 6 5 2 2 5" xfId="13664"/>
    <cellStyle name="표준 6 2 6 5 2 2 6" xfId="17535"/>
    <cellStyle name="표준 6 2 6 5 2 2 7" xfId="21406"/>
    <cellStyle name="표준 6 2 6 5 2 2 8" xfId="25277"/>
    <cellStyle name="표준 6 2 6 5 2 2 9" xfId="29148"/>
    <cellStyle name="표준 6 2 6 5 2 3" xfId="2731"/>
    <cellStyle name="표준 6 2 6 5 2 3 10" xfId="37858"/>
    <cellStyle name="표준 6 2 6 5 2 3 11" xfId="41970"/>
    <cellStyle name="표준 6 2 6 5 2 3 12" xfId="45841"/>
    <cellStyle name="표준 6 2 6 5 2 3 13" xfId="49712"/>
    <cellStyle name="표준 6 2 6 5 2 3 14" xfId="53583"/>
    <cellStyle name="표준 6 2 6 5 2 3 2" xfId="6890"/>
    <cellStyle name="표준 6 2 6 5 2 3 3" xfId="10761"/>
    <cellStyle name="표준 6 2 6 5 2 3 4" xfId="14632"/>
    <cellStyle name="표준 6 2 6 5 2 3 5" xfId="18503"/>
    <cellStyle name="표준 6 2 6 5 2 3 6" xfId="22374"/>
    <cellStyle name="표준 6 2 6 5 2 3 7" xfId="26245"/>
    <cellStyle name="표준 6 2 6 5 2 3 8" xfId="30116"/>
    <cellStyle name="표준 6 2 6 5 2 3 9" xfId="33987"/>
    <cellStyle name="표준 6 2 6 5 2 4" xfId="4954"/>
    <cellStyle name="표준 6 2 6 5 2 5" xfId="8825"/>
    <cellStyle name="표준 6 2 6 5 2 6" xfId="12696"/>
    <cellStyle name="표준 6 2 6 5 2 7" xfId="16567"/>
    <cellStyle name="표준 6 2 6 5 2 8" xfId="20438"/>
    <cellStyle name="표준 6 2 6 5 2 9" xfId="24309"/>
    <cellStyle name="표준 6 2 6 5 3" xfId="1276"/>
    <cellStyle name="표준 6 2 6 5 3 10" xfId="32535"/>
    <cellStyle name="표준 6 2 6 5 3 11" xfId="36406"/>
    <cellStyle name="표준 6 2 6 5 3 12" xfId="40518"/>
    <cellStyle name="표준 6 2 6 5 3 13" xfId="44389"/>
    <cellStyle name="표준 6 2 6 5 3 14" xfId="48260"/>
    <cellStyle name="표준 6 2 6 5 3 15" xfId="52131"/>
    <cellStyle name="표준 6 2 6 5 3 2" xfId="3215"/>
    <cellStyle name="표준 6 2 6 5 3 2 10" xfId="38342"/>
    <cellStyle name="표준 6 2 6 5 3 2 11" xfId="42454"/>
    <cellStyle name="표준 6 2 6 5 3 2 12" xfId="46325"/>
    <cellStyle name="표준 6 2 6 5 3 2 13" xfId="50196"/>
    <cellStyle name="표준 6 2 6 5 3 2 14" xfId="54067"/>
    <cellStyle name="표준 6 2 6 5 3 2 2" xfId="7374"/>
    <cellStyle name="표준 6 2 6 5 3 2 3" xfId="11245"/>
    <cellStyle name="표준 6 2 6 5 3 2 4" xfId="15116"/>
    <cellStyle name="표준 6 2 6 5 3 2 5" xfId="18987"/>
    <cellStyle name="표준 6 2 6 5 3 2 6" xfId="22858"/>
    <cellStyle name="표준 6 2 6 5 3 2 7" xfId="26729"/>
    <cellStyle name="표준 6 2 6 5 3 2 8" xfId="30600"/>
    <cellStyle name="표준 6 2 6 5 3 2 9" xfId="34471"/>
    <cellStyle name="표준 6 2 6 5 3 3" xfId="5438"/>
    <cellStyle name="표준 6 2 6 5 3 4" xfId="9309"/>
    <cellStyle name="표준 6 2 6 5 3 5" xfId="13180"/>
    <cellStyle name="표준 6 2 6 5 3 6" xfId="17051"/>
    <cellStyle name="표준 6 2 6 5 3 7" xfId="20922"/>
    <cellStyle name="표준 6 2 6 5 3 8" xfId="24793"/>
    <cellStyle name="표준 6 2 6 5 3 9" xfId="28664"/>
    <cellStyle name="표준 6 2 6 5 4" xfId="2247"/>
    <cellStyle name="표준 6 2 6 5 4 10" xfId="37374"/>
    <cellStyle name="표준 6 2 6 5 4 11" xfId="41486"/>
    <cellStyle name="표준 6 2 6 5 4 12" xfId="45357"/>
    <cellStyle name="표준 6 2 6 5 4 13" xfId="49228"/>
    <cellStyle name="표준 6 2 6 5 4 14" xfId="53099"/>
    <cellStyle name="표준 6 2 6 5 4 2" xfId="6406"/>
    <cellStyle name="표준 6 2 6 5 4 3" xfId="10277"/>
    <cellStyle name="표준 6 2 6 5 4 4" xfId="14148"/>
    <cellStyle name="표준 6 2 6 5 4 5" xfId="18019"/>
    <cellStyle name="표준 6 2 6 5 4 6" xfId="21890"/>
    <cellStyle name="표준 6 2 6 5 4 7" xfId="25761"/>
    <cellStyle name="표준 6 2 6 5 4 8" xfId="29632"/>
    <cellStyle name="표준 6 2 6 5 4 9" xfId="33503"/>
    <cellStyle name="표준 6 2 6 5 5" xfId="4470"/>
    <cellStyle name="표준 6 2 6 5 6" xfId="8341"/>
    <cellStyle name="표준 6 2 6 5 7" xfId="12212"/>
    <cellStyle name="표준 6 2 6 5 8" xfId="16083"/>
    <cellStyle name="표준 6 2 6 5 9" xfId="19954"/>
    <cellStyle name="표준 6 2 6 6" xfId="544"/>
    <cellStyle name="표준 6 2 6 6 10" xfId="27938"/>
    <cellStyle name="표준 6 2 6 6 11" xfId="31809"/>
    <cellStyle name="표준 6 2 6 6 12" xfId="35680"/>
    <cellStyle name="표준 6 2 6 6 13" xfId="39792"/>
    <cellStyle name="표준 6 2 6 6 14" xfId="43663"/>
    <cellStyle name="표준 6 2 6 6 15" xfId="47534"/>
    <cellStyle name="표준 6 2 6 6 16" xfId="51405"/>
    <cellStyle name="표준 6 2 6 6 2" xfId="1518"/>
    <cellStyle name="표준 6 2 6 6 2 10" xfId="32777"/>
    <cellStyle name="표준 6 2 6 6 2 11" xfId="36648"/>
    <cellStyle name="표준 6 2 6 6 2 12" xfId="40760"/>
    <cellStyle name="표준 6 2 6 6 2 13" xfId="44631"/>
    <cellStyle name="표준 6 2 6 6 2 14" xfId="48502"/>
    <cellStyle name="표준 6 2 6 6 2 15" xfId="52373"/>
    <cellStyle name="표준 6 2 6 6 2 2" xfId="3457"/>
    <cellStyle name="표준 6 2 6 6 2 2 10" xfId="38584"/>
    <cellStyle name="표준 6 2 6 6 2 2 11" xfId="42696"/>
    <cellStyle name="표준 6 2 6 6 2 2 12" xfId="46567"/>
    <cellStyle name="표준 6 2 6 6 2 2 13" xfId="50438"/>
    <cellStyle name="표준 6 2 6 6 2 2 14" xfId="54309"/>
    <cellStyle name="표준 6 2 6 6 2 2 2" xfId="7616"/>
    <cellStyle name="표준 6 2 6 6 2 2 3" xfId="11487"/>
    <cellStyle name="표준 6 2 6 6 2 2 4" xfId="15358"/>
    <cellStyle name="표준 6 2 6 6 2 2 5" xfId="19229"/>
    <cellStyle name="표준 6 2 6 6 2 2 6" xfId="23100"/>
    <cellStyle name="표준 6 2 6 6 2 2 7" xfId="26971"/>
    <cellStyle name="표준 6 2 6 6 2 2 8" xfId="30842"/>
    <cellStyle name="표준 6 2 6 6 2 2 9" xfId="34713"/>
    <cellStyle name="표준 6 2 6 6 2 3" xfId="5680"/>
    <cellStyle name="표준 6 2 6 6 2 4" xfId="9551"/>
    <cellStyle name="표준 6 2 6 6 2 5" xfId="13422"/>
    <cellStyle name="표준 6 2 6 6 2 6" xfId="17293"/>
    <cellStyle name="표준 6 2 6 6 2 7" xfId="21164"/>
    <cellStyle name="표준 6 2 6 6 2 8" xfId="25035"/>
    <cellStyle name="표준 6 2 6 6 2 9" xfId="28906"/>
    <cellStyle name="표준 6 2 6 6 3" xfId="2489"/>
    <cellStyle name="표준 6 2 6 6 3 10" xfId="37616"/>
    <cellStyle name="표준 6 2 6 6 3 11" xfId="41728"/>
    <cellStyle name="표준 6 2 6 6 3 12" xfId="45599"/>
    <cellStyle name="표준 6 2 6 6 3 13" xfId="49470"/>
    <cellStyle name="표준 6 2 6 6 3 14" xfId="53341"/>
    <cellStyle name="표준 6 2 6 6 3 2" xfId="6648"/>
    <cellStyle name="표준 6 2 6 6 3 3" xfId="10519"/>
    <cellStyle name="표준 6 2 6 6 3 4" xfId="14390"/>
    <cellStyle name="표준 6 2 6 6 3 5" xfId="18261"/>
    <cellStyle name="표준 6 2 6 6 3 6" xfId="22132"/>
    <cellStyle name="표준 6 2 6 6 3 7" xfId="26003"/>
    <cellStyle name="표준 6 2 6 6 3 8" xfId="29874"/>
    <cellStyle name="표준 6 2 6 6 3 9" xfId="33745"/>
    <cellStyle name="표준 6 2 6 6 4" xfId="4712"/>
    <cellStyle name="표준 6 2 6 6 5" xfId="8583"/>
    <cellStyle name="표준 6 2 6 6 6" xfId="12454"/>
    <cellStyle name="표준 6 2 6 6 7" xfId="16325"/>
    <cellStyle name="표준 6 2 6 6 8" xfId="20196"/>
    <cellStyle name="표준 6 2 6 6 9" xfId="24067"/>
    <cellStyle name="표준 6 2 6 7" xfId="1034"/>
    <cellStyle name="표준 6 2 6 7 10" xfId="32293"/>
    <cellStyle name="표준 6 2 6 7 11" xfId="36164"/>
    <cellStyle name="표준 6 2 6 7 12" xfId="40276"/>
    <cellStyle name="표준 6 2 6 7 13" xfId="44147"/>
    <cellStyle name="표준 6 2 6 7 14" xfId="48018"/>
    <cellStyle name="표준 6 2 6 7 15" xfId="51889"/>
    <cellStyle name="표준 6 2 6 7 2" xfId="2973"/>
    <cellStyle name="표준 6 2 6 7 2 10" xfId="38100"/>
    <cellStyle name="표준 6 2 6 7 2 11" xfId="42212"/>
    <cellStyle name="표준 6 2 6 7 2 12" xfId="46083"/>
    <cellStyle name="표준 6 2 6 7 2 13" xfId="49954"/>
    <cellStyle name="표준 6 2 6 7 2 14" xfId="53825"/>
    <cellStyle name="표준 6 2 6 7 2 2" xfId="7132"/>
    <cellStyle name="표준 6 2 6 7 2 3" xfId="11003"/>
    <cellStyle name="표준 6 2 6 7 2 4" xfId="14874"/>
    <cellStyle name="표준 6 2 6 7 2 5" xfId="18745"/>
    <cellStyle name="표준 6 2 6 7 2 6" xfId="22616"/>
    <cellStyle name="표준 6 2 6 7 2 7" xfId="26487"/>
    <cellStyle name="표준 6 2 6 7 2 8" xfId="30358"/>
    <cellStyle name="표준 6 2 6 7 2 9" xfId="34229"/>
    <cellStyle name="표준 6 2 6 7 3" xfId="5196"/>
    <cellStyle name="표준 6 2 6 7 4" xfId="9067"/>
    <cellStyle name="표준 6 2 6 7 5" xfId="12938"/>
    <cellStyle name="표준 6 2 6 7 6" xfId="16809"/>
    <cellStyle name="표준 6 2 6 7 7" xfId="20680"/>
    <cellStyle name="표준 6 2 6 7 8" xfId="24551"/>
    <cellStyle name="표준 6 2 6 7 9" xfId="28422"/>
    <cellStyle name="표준 6 2 6 8" xfId="2005"/>
    <cellStyle name="표준 6 2 6 8 10" xfId="37132"/>
    <cellStyle name="표준 6 2 6 8 11" xfId="41244"/>
    <cellStyle name="표준 6 2 6 8 12" xfId="45115"/>
    <cellStyle name="표준 6 2 6 8 13" xfId="48986"/>
    <cellStyle name="표준 6 2 6 8 14" xfId="52857"/>
    <cellStyle name="표준 6 2 6 8 2" xfId="6164"/>
    <cellStyle name="표준 6 2 6 8 3" xfId="10035"/>
    <cellStyle name="표준 6 2 6 8 4" xfId="13906"/>
    <cellStyle name="표준 6 2 6 8 5" xfId="17777"/>
    <cellStyle name="표준 6 2 6 8 6" xfId="21648"/>
    <cellStyle name="표준 6 2 6 8 7" xfId="25519"/>
    <cellStyle name="표준 6 2 6 8 8" xfId="29390"/>
    <cellStyle name="표준 6 2 6 8 9" xfId="33261"/>
    <cellStyle name="표준 6 2 6 9" xfId="4228"/>
    <cellStyle name="표준 6 2 7" xfId="49"/>
    <cellStyle name="표준 6 2 7 10" xfId="8103"/>
    <cellStyle name="표준 6 2 7 11" xfId="11974"/>
    <cellStyle name="표준 6 2 7 12" xfId="15845"/>
    <cellStyle name="표준 6 2 7 13" xfId="19716"/>
    <cellStyle name="표준 6 2 7 14" xfId="23587"/>
    <cellStyle name="표준 6 2 7 15" xfId="27458"/>
    <cellStyle name="표준 6 2 7 16" xfId="31329"/>
    <cellStyle name="표준 6 2 7 17" xfId="35200"/>
    <cellStyle name="표준 6 2 7 18" xfId="39071"/>
    <cellStyle name="표준 6 2 7 19" xfId="39312"/>
    <cellStyle name="표준 6 2 7 2" xfId="103"/>
    <cellStyle name="표준 6 2 7 2 10" xfId="15892"/>
    <cellStyle name="표준 6 2 7 2 11" xfId="19763"/>
    <cellStyle name="표준 6 2 7 2 12" xfId="23634"/>
    <cellStyle name="표준 6 2 7 2 13" xfId="27505"/>
    <cellStyle name="표준 6 2 7 2 14" xfId="31376"/>
    <cellStyle name="표준 6 2 7 2 15" xfId="35247"/>
    <cellStyle name="표준 6 2 7 2 16" xfId="39118"/>
    <cellStyle name="표준 6 2 7 2 17" xfId="39359"/>
    <cellStyle name="표준 6 2 7 2 18" xfId="43230"/>
    <cellStyle name="표준 6 2 7 2 19" xfId="47101"/>
    <cellStyle name="표준 6 2 7 2 2" xfId="202"/>
    <cellStyle name="표준 6 2 7 2 2 10" xfId="19860"/>
    <cellStyle name="표준 6 2 7 2 2 11" xfId="23731"/>
    <cellStyle name="표준 6 2 7 2 2 12" xfId="27602"/>
    <cellStyle name="표준 6 2 7 2 2 13" xfId="31473"/>
    <cellStyle name="표준 6 2 7 2 2 14" xfId="35344"/>
    <cellStyle name="표준 6 2 7 2 2 15" xfId="39215"/>
    <cellStyle name="표준 6 2 7 2 2 16" xfId="39456"/>
    <cellStyle name="표준 6 2 7 2 2 17" xfId="43327"/>
    <cellStyle name="표준 6 2 7 2 2 18" xfId="47198"/>
    <cellStyle name="표준 6 2 7 2 2 19" xfId="51069"/>
    <cellStyle name="표준 6 2 7 2 2 2" xfId="447"/>
    <cellStyle name="표준 6 2 7 2 2 2 10" xfId="23973"/>
    <cellStyle name="표준 6 2 7 2 2 2 11" xfId="27844"/>
    <cellStyle name="표준 6 2 7 2 2 2 12" xfId="31715"/>
    <cellStyle name="표준 6 2 7 2 2 2 13" xfId="35586"/>
    <cellStyle name="표준 6 2 7 2 2 2 14" xfId="39698"/>
    <cellStyle name="표준 6 2 7 2 2 2 15" xfId="43569"/>
    <cellStyle name="표준 6 2 7 2 2 2 16" xfId="47440"/>
    <cellStyle name="표준 6 2 7 2 2 2 17" xfId="51311"/>
    <cellStyle name="표준 6 2 7 2 2 2 2" xfId="934"/>
    <cellStyle name="표준 6 2 7 2 2 2 2 10" xfId="28328"/>
    <cellStyle name="표준 6 2 7 2 2 2 2 11" xfId="32199"/>
    <cellStyle name="표준 6 2 7 2 2 2 2 12" xfId="36070"/>
    <cellStyle name="표준 6 2 7 2 2 2 2 13" xfId="40182"/>
    <cellStyle name="표준 6 2 7 2 2 2 2 14" xfId="44053"/>
    <cellStyle name="표준 6 2 7 2 2 2 2 15" xfId="47924"/>
    <cellStyle name="표준 6 2 7 2 2 2 2 16" xfId="51795"/>
    <cellStyle name="표준 6 2 7 2 2 2 2 2" xfId="1908"/>
    <cellStyle name="표준 6 2 7 2 2 2 2 2 10" xfId="33167"/>
    <cellStyle name="표준 6 2 7 2 2 2 2 2 11" xfId="37038"/>
    <cellStyle name="표준 6 2 7 2 2 2 2 2 12" xfId="41150"/>
    <cellStyle name="표준 6 2 7 2 2 2 2 2 13" xfId="45021"/>
    <cellStyle name="표준 6 2 7 2 2 2 2 2 14" xfId="48892"/>
    <cellStyle name="표준 6 2 7 2 2 2 2 2 15" xfId="52763"/>
    <cellStyle name="표준 6 2 7 2 2 2 2 2 2" xfId="3847"/>
    <cellStyle name="표준 6 2 7 2 2 2 2 2 2 10" xfId="38974"/>
    <cellStyle name="표준 6 2 7 2 2 2 2 2 2 11" xfId="43086"/>
    <cellStyle name="표준 6 2 7 2 2 2 2 2 2 12" xfId="46957"/>
    <cellStyle name="표준 6 2 7 2 2 2 2 2 2 13" xfId="50828"/>
    <cellStyle name="표준 6 2 7 2 2 2 2 2 2 14" xfId="54699"/>
    <cellStyle name="표준 6 2 7 2 2 2 2 2 2 2" xfId="8006"/>
    <cellStyle name="표준 6 2 7 2 2 2 2 2 2 3" xfId="11877"/>
    <cellStyle name="표준 6 2 7 2 2 2 2 2 2 4" xfId="15748"/>
    <cellStyle name="표준 6 2 7 2 2 2 2 2 2 5" xfId="19619"/>
    <cellStyle name="표준 6 2 7 2 2 2 2 2 2 6" xfId="23490"/>
    <cellStyle name="표준 6 2 7 2 2 2 2 2 2 7" xfId="27361"/>
    <cellStyle name="표준 6 2 7 2 2 2 2 2 2 8" xfId="31232"/>
    <cellStyle name="표준 6 2 7 2 2 2 2 2 2 9" xfId="35103"/>
    <cellStyle name="표준 6 2 7 2 2 2 2 2 3" xfId="6070"/>
    <cellStyle name="표준 6 2 7 2 2 2 2 2 4" xfId="9941"/>
    <cellStyle name="표준 6 2 7 2 2 2 2 2 5" xfId="13812"/>
    <cellStyle name="표준 6 2 7 2 2 2 2 2 6" xfId="17683"/>
    <cellStyle name="표준 6 2 7 2 2 2 2 2 7" xfId="21554"/>
    <cellStyle name="표준 6 2 7 2 2 2 2 2 8" xfId="25425"/>
    <cellStyle name="표준 6 2 7 2 2 2 2 2 9" xfId="29296"/>
    <cellStyle name="표준 6 2 7 2 2 2 2 3" xfId="2879"/>
    <cellStyle name="표준 6 2 7 2 2 2 2 3 10" xfId="38006"/>
    <cellStyle name="표준 6 2 7 2 2 2 2 3 11" xfId="42118"/>
    <cellStyle name="표준 6 2 7 2 2 2 2 3 12" xfId="45989"/>
    <cellStyle name="표준 6 2 7 2 2 2 2 3 13" xfId="49860"/>
    <cellStyle name="표준 6 2 7 2 2 2 2 3 14" xfId="53731"/>
    <cellStyle name="표준 6 2 7 2 2 2 2 3 2" xfId="7038"/>
    <cellStyle name="표준 6 2 7 2 2 2 2 3 3" xfId="10909"/>
    <cellStyle name="표준 6 2 7 2 2 2 2 3 4" xfId="14780"/>
    <cellStyle name="표준 6 2 7 2 2 2 2 3 5" xfId="18651"/>
    <cellStyle name="표준 6 2 7 2 2 2 2 3 6" xfId="22522"/>
    <cellStyle name="표준 6 2 7 2 2 2 2 3 7" xfId="26393"/>
    <cellStyle name="표준 6 2 7 2 2 2 2 3 8" xfId="30264"/>
    <cellStyle name="표준 6 2 7 2 2 2 2 3 9" xfId="34135"/>
    <cellStyle name="표준 6 2 7 2 2 2 2 4" xfId="5102"/>
    <cellStyle name="표준 6 2 7 2 2 2 2 5" xfId="8973"/>
    <cellStyle name="표준 6 2 7 2 2 2 2 6" xfId="12844"/>
    <cellStyle name="표준 6 2 7 2 2 2 2 7" xfId="16715"/>
    <cellStyle name="표준 6 2 7 2 2 2 2 8" xfId="20586"/>
    <cellStyle name="표준 6 2 7 2 2 2 2 9" xfId="24457"/>
    <cellStyle name="표준 6 2 7 2 2 2 3" xfId="1424"/>
    <cellStyle name="표준 6 2 7 2 2 2 3 10" xfId="32683"/>
    <cellStyle name="표준 6 2 7 2 2 2 3 11" xfId="36554"/>
    <cellStyle name="표준 6 2 7 2 2 2 3 12" xfId="40666"/>
    <cellStyle name="표준 6 2 7 2 2 2 3 13" xfId="44537"/>
    <cellStyle name="표준 6 2 7 2 2 2 3 14" xfId="48408"/>
    <cellStyle name="표준 6 2 7 2 2 2 3 15" xfId="52279"/>
    <cellStyle name="표준 6 2 7 2 2 2 3 2" xfId="3363"/>
    <cellStyle name="표준 6 2 7 2 2 2 3 2 10" xfId="38490"/>
    <cellStyle name="표준 6 2 7 2 2 2 3 2 11" xfId="42602"/>
    <cellStyle name="표준 6 2 7 2 2 2 3 2 12" xfId="46473"/>
    <cellStyle name="표준 6 2 7 2 2 2 3 2 13" xfId="50344"/>
    <cellStyle name="표준 6 2 7 2 2 2 3 2 14" xfId="54215"/>
    <cellStyle name="표준 6 2 7 2 2 2 3 2 2" xfId="7522"/>
    <cellStyle name="표준 6 2 7 2 2 2 3 2 3" xfId="11393"/>
    <cellStyle name="표준 6 2 7 2 2 2 3 2 4" xfId="15264"/>
    <cellStyle name="표준 6 2 7 2 2 2 3 2 5" xfId="19135"/>
    <cellStyle name="표준 6 2 7 2 2 2 3 2 6" xfId="23006"/>
    <cellStyle name="표준 6 2 7 2 2 2 3 2 7" xfId="26877"/>
    <cellStyle name="표준 6 2 7 2 2 2 3 2 8" xfId="30748"/>
    <cellStyle name="표준 6 2 7 2 2 2 3 2 9" xfId="34619"/>
    <cellStyle name="표준 6 2 7 2 2 2 3 3" xfId="5586"/>
    <cellStyle name="표준 6 2 7 2 2 2 3 4" xfId="9457"/>
    <cellStyle name="표준 6 2 7 2 2 2 3 5" xfId="13328"/>
    <cellStyle name="표준 6 2 7 2 2 2 3 6" xfId="17199"/>
    <cellStyle name="표준 6 2 7 2 2 2 3 7" xfId="21070"/>
    <cellStyle name="표준 6 2 7 2 2 2 3 8" xfId="24941"/>
    <cellStyle name="표준 6 2 7 2 2 2 3 9" xfId="28812"/>
    <cellStyle name="표준 6 2 7 2 2 2 4" xfId="2395"/>
    <cellStyle name="표준 6 2 7 2 2 2 4 10" xfId="37522"/>
    <cellStyle name="표준 6 2 7 2 2 2 4 11" xfId="41634"/>
    <cellStyle name="표준 6 2 7 2 2 2 4 12" xfId="45505"/>
    <cellStyle name="표준 6 2 7 2 2 2 4 13" xfId="49376"/>
    <cellStyle name="표준 6 2 7 2 2 2 4 14" xfId="53247"/>
    <cellStyle name="표준 6 2 7 2 2 2 4 2" xfId="6554"/>
    <cellStyle name="표준 6 2 7 2 2 2 4 3" xfId="10425"/>
    <cellStyle name="표준 6 2 7 2 2 2 4 4" xfId="14296"/>
    <cellStyle name="표준 6 2 7 2 2 2 4 5" xfId="18167"/>
    <cellStyle name="표준 6 2 7 2 2 2 4 6" xfId="22038"/>
    <cellStyle name="표준 6 2 7 2 2 2 4 7" xfId="25909"/>
    <cellStyle name="표준 6 2 7 2 2 2 4 8" xfId="29780"/>
    <cellStyle name="표준 6 2 7 2 2 2 4 9" xfId="33651"/>
    <cellStyle name="표준 6 2 7 2 2 2 5" xfId="4618"/>
    <cellStyle name="표준 6 2 7 2 2 2 6" xfId="8489"/>
    <cellStyle name="표준 6 2 7 2 2 2 7" xfId="12360"/>
    <cellStyle name="표준 6 2 7 2 2 2 8" xfId="16231"/>
    <cellStyle name="표준 6 2 7 2 2 2 9" xfId="20102"/>
    <cellStyle name="표준 6 2 7 2 2 3" xfId="692"/>
    <cellStyle name="표준 6 2 7 2 2 3 10" xfId="28086"/>
    <cellStyle name="표준 6 2 7 2 2 3 11" xfId="31957"/>
    <cellStyle name="표준 6 2 7 2 2 3 12" xfId="35828"/>
    <cellStyle name="표준 6 2 7 2 2 3 13" xfId="39940"/>
    <cellStyle name="표준 6 2 7 2 2 3 14" xfId="43811"/>
    <cellStyle name="표준 6 2 7 2 2 3 15" xfId="47682"/>
    <cellStyle name="표준 6 2 7 2 2 3 16" xfId="51553"/>
    <cellStyle name="표준 6 2 7 2 2 3 2" xfId="1666"/>
    <cellStyle name="표준 6 2 7 2 2 3 2 10" xfId="32925"/>
    <cellStyle name="표준 6 2 7 2 2 3 2 11" xfId="36796"/>
    <cellStyle name="표준 6 2 7 2 2 3 2 12" xfId="40908"/>
    <cellStyle name="표준 6 2 7 2 2 3 2 13" xfId="44779"/>
    <cellStyle name="표준 6 2 7 2 2 3 2 14" xfId="48650"/>
    <cellStyle name="표준 6 2 7 2 2 3 2 15" xfId="52521"/>
    <cellStyle name="표준 6 2 7 2 2 3 2 2" xfId="3605"/>
    <cellStyle name="표준 6 2 7 2 2 3 2 2 10" xfId="38732"/>
    <cellStyle name="표준 6 2 7 2 2 3 2 2 11" xfId="42844"/>
    <cellStyle name="표준 6 2 7 2 2 3 2 2 12" xfId="46715"/>
    <cellStyle name="표준 6 2 7 2 2 3 2 2 13" xfId="50586"/>
    <cellStyle name="표준 6 2 7 2 2 3 2 2 14" xfId="54457"/>
    <cellStyle name="표준 6 2 7 2 2 3 2 2 2" xfId="7764"/>
    <cellStyle name="표준 6 2 7 2 2 3 2 2 3" xfId="11635"/>
    <cellStyle name="표준 6 2 7 2 2 3 2 2 4" xfId="15506"/>
    <cellStyle name="표준 6 2 7 2 2 3 2 2 5" xfId="19377"/>
    <cellStyle name="표준 6 2 7 2 2 3 2 2 6" xfId="23248"/>
    <cellStyle name="표준 6 2 7 2 2 3 2 2 7" xfId="27119"/>
    <cellStyle name="표준 6 2 7 2 2 3 2 2 8" xfId="30990"/>
    <cellStyle name="표준 6 2 7 2 2 3 2 2 9" xfId="34861"/>
    <cellStyle name="표준 6 2 7 2 2 3 2 3" xfId="5828"/>
    <cellStyle name="표준 6 2 7 2 2 3 2 4" xfId="9699"/>
    <cellStyle name="표준 6 2 7 2 2 3 2 5" xfId="13570"/>
    <cellStyle name="표준 6 2 7 2 2 3 2 6" xfId="17441"/>
    <cellStyle name="표준 6 2 7 2 2 3 2 7" xfId="21312"/>
    <cellStyle name="표준 6 2 7 2 2 3 2 8" xfId="25183"/>
    <cellStyle name="표준 6 2 7 2 2 3 2 9" xfId="29054"/>
    <cellStyle name="표준 6 2 7 2 2 3 3" xfId="2637"/>
    <cellStyle name="표준 6 2 7 2 2 3 3 10" xfId="37764"/>
    <cellStyle name="표준 6 2 7 2 2 3 3 11" xfId="41876"/>
    <cellStyle name="표준 6 2 7 2 2 3 3 12" xfId="45747"/>
    <cellStyle name="표준 6 2 7 2 2 3 3 13" xfId="49618"/>
    <cellStyle name="표준 6 2 7 2 2 3 3 14" xfId="53489"/>
    <cellStyle name="표준 6 2 7 2 2 3 3 2" xfId="6796"/>
    <cellStyle name="표준 6 2 7 2 2 3 3 3" xfId="10667"/>
    <cellStyle name="표준 6 2 7 2 2 3 3 4" xfId="14538"/>
    <cellStyle name="표준 6 2 7 2 2 3 3 5" xfId="18409"/>
    <cellStyle name="표준 6 2 7 2 2 3 3 6" xfId="22280"/>
    <cellStyle name="표준 6 2 7 2 2 3 3 7" xfId="26151"/>
    <cellStyle name="표준 6 2 7 2 2 3 3 8" xfId="30022"/>
    <cellStyle name="표준 6 2 7 2 2 3 3 9" xfId="33893"/>
    <cellStyle name="표준 6 2 7 2 2 3 4" xfId="4860"/>
    <cellStyle name="표준 6 2 7 2 2 3 5" xfId="8731"/>
    <cellStyle name="표준 6 2 7 2 2 3 6" xfId="12602"/>
    <cellStyle name="표준 6 2 7 2 2 3 7" xfId="16473"/>
    <cellStyle name="표준 6 2 7 2 2 3 8" xfId="20344"/>
    <cellStyle name="표준 6 2 7 2 2 3 9" xfId="24215"/>
    <cellStyle name="표준 6 2 7 2 2 4" xfId="1182"/>
    <cellStyle name="표준 6 2 7 2 2 4 10" xfId="32441"/>
    <cellStyle name="표준 6 2 7 2 2 4 11" xfId="36312"/>
    <cellStyle name="표준 6 2 7 2 2 4 12" xfId="40424"/>
    <cellStyle name="표준 6 2 7 2 2 4 13" xfId="44295"/>
    <cellStyle name="표준 6 2 7 2 2 4 14" xfId="48166"/>
    <cellStyle name="표준 6 2 7 2 2 4 15" xfId="52037"/>
    <cellStyle name="표준 6 2 7 2 2 4 2" xfId="3121"/>
    <cellStyle name="표준 6 2 7 2 2 4 2 10" xfId="38248"/>
    <cellStyle name="표준 6 2 7 2 2 4 2 11" xfId="42360"/>
    <cellStyle name="표준 6 2 7 2 2 4 2 12" xfId="46231"/>
    <cellStyle name="표준 6 2 7 2 2 4 2 13" xfId="50102"/>
    <cellStyle name="표준 6 2 7 2 2 4 2 14" xfId="53973"/>
    <cellStyle name="표준 6 2 7 2 2 4 2 2" xfId="7280"/>
    <cellStyle name="표준 6 2 7 2 2 4 2 3" xfId="11151"/>
    <cellStyle name="표준 6 2 7 2 2 4 2 4" xfId="15022"/>
    <cellStyle name="표준 6 2 7 2 2 4 2 5" xfId="18893"/>
    <cellStyle name="표준 6 2 7 2 2 4 2 6" xfId="22764"/>
    <cellStyle name="표준 6 2 7 2 2 4 2 7" xfId="26635"/>
    <cellStyle name="표준 6 2 7 2 2 4 2 8" xfId="30506"/>
    <cellStyle name="표준 6 2 7 2 2 4 2 9" xfId="34377"/>
    <cellStyle name="표준 6 2 7 2 2 4 3" xfId="5344"/>
    <cellStyle name="표준 6 2 7 2 2 4 4" xfId="9215"/>
    <cellStyle name="표준 6 2 7 2 2 4 5" xfId="13086"/>
    <cellStyle name="표준 6 2 7 2 2 4 6" xfId="16957"/>
    <cellStyle name="표준 6 2 7 2 2 4 7" xfId="20828"/>
    <cellStyle name="표준 6 2 7 2 2 4 8" xfId="24699"/>
    <cellStyle name="표준 6 2 7 2 2 4 9" xfId="28570"/>
    <cellStyle name="표준 6 2 7 2 2 5" xfId="2153"/>
    <cellStyle name="표준 6 2 7 2 2 5 10" xfId="37280"/>
    <cellStyle name="표준 6 2 7 2 2 5 11" xfId="41392"/>
    <cellStyle name="표준 6 2 7 2 2 5 12" xfId="45263"/>
    <cellStyle name="표준 6 2 7 2 2 5 13" xfId="49134"/>
    <cellStyle name="표준 6 2 7 2 2 5 14" xfId="53005"/>
    <cellStyle name="표준 6 2 7 2 2 5 2" xfId="6312"/>
    <cellStyle name="표준 6 2 7 2 2 5 3" xfId="10183"/>
    <cellStyle name="표준 6 2 7 2 2 5 4" xfId="14054"/>
    <cellStyle name="표준 6 2 7 2 2 5 5" xfId="17925"/>
    <cellStyle name="표준 6 2 7 2 2 5 6" xfId="21796"/>
    <cellStyle name="표준 6 2 7 2 2 5 7" xfId="25667"/>
    <cellStyle name="표준 6 2 7 2 2 5 8" xfId="29538"/>
    <cellStyle name="표준 6 2 7 2 2 5 9" xfId="33409"/>
    <cellStyle name="표준 6 2 7 2 2 6" xfId="4376"/>
    <cellStyle name="표준 6 2 7 2 2 7" xfId="8247"/>
    <cellStyle name="표준 6 2 7 2 2 8" xfId="12118"/>
    <cellStyle name="표준 6 2 7 2 2 9" xfId="15989"/>
    <cellStyle name="표준 6 2 7 2 20" xfId="50972"/>
    <cellStyle name="표준 6 2 7 2 3" xfId="350"/>
    <cellStyle name="표준 6 2 7 2 3 10" xfId="23876"/>
    <cellStyle name="표준 6 2 7 2 3 11" xfId="27747"/>
    <cellStyle name="표준 6 2 7 2 3 12" xfId="31618"/>
    <cellStyle name="표준 6 2 7 2 3 13" xfId="35489"/>
    <cellStyle name="표준 6 2 7 2 3 14" xfId="39601"/>
    <cellStyle name="표준 6 2 7 2 3 15" xfId="43472"/>
    <cellStyle name="표준 6 2 7 2 3 16" xfId="47343"/>
    <cellStyle name="표준 6 2 7 2 3 17" xfId="51214"/>
    <cellStyle name="표준 6 2 7 2 3 2" xfId="837"/>
    <cellStyle name="표준 6 2 7 2 3 2 10" xfId="28231"/>
    <cellStyle name="표준 6 2 7 2 3 2 11" xfId="32102"/>
    <cellStyle name="표준 6 2 7 2 3 2 12" xfId="35973"/>
    <cellStyle name="표준 6 2 7 2 3 2 13" xfId="40085"/>
    <cellStyle name="표준 6 2 7 2 3 2 14" xfId="43956"/>
    <cellStyle name="표준 6 2 7 2 3 2 15" xfId="47827"/>
    <cellStyle name="표준 6 2 7 2 3 2 16" xfId="51698"/>
    <cellStyle name="표준 6 2 7 2 3 2 2" xfId="1811"/>
    <cellStyle name="표준 6 2 7 2 3 2 2 10" xfId="33070"/>
    <cellStyle name="표준 6 2 7 2 3 2 2 11" xfId="36941"/>
    <cellStyle name="표준 6 2 7 2 3 2 2 12" xfId="41053"/>
    <cellStyle name="표준 6 2 7 2 3 2 2 13" xfId="44924"/>
    <cellStyle name="표준 6 2 7 2 3 2 2 14" xfId="48795"/>
    <cellStyle name="표준 6 2 7 2 3 2 2 15" xfId="52666"/>
    <cellStyle name="표준 6 2 7 2 3 2 2 2" xfId="3750"/>
    <cellStyle name="표준 6 2 7 2 3 2 2 2 10" xfId="38877"/>
    <cellStyle name="표준 6 2 7 2 3 2 2 2 11" xfId="42989"/>
    <cellStyle name="표준 6 2 7 2 3 2 2 2 12" xfId="46860"/>
    <cellStyle name="표준 6 2 7 2 3 2 2 2 13" xfId="50731"/>
    <cellStyle name="표준 6 2 7 2 3 2 2 2 14" xfId="54602"/>
    <cellStyle name="표준 6 2 7 2 3 2 2 2 2" xfId="7909"/>
    <cellStyle name="표준 6 2 7 2 3 2 2 2 3" xfId="11780"/>
    <cellStyle name="표준 6 2 7 2 3 2 2 2 4" xfId="15651"/>
    <cellStyle name="표준 6 2 7 2 3 2 2 2 5" xfId="19522"/>
    <cellStyle name="표준 6 2 7 2 3 2 2 2 6" xfId="23393"/>
    <cellStyle name="표준 6 2 7 2 3 2 2 2 7" xfId="27264"/>
    <cellStyle name="표준 6 2 7 2 3 2 2 2 8" xfId="31135"/>
    <cellStyle name="표준 6 2 7 2 3 2 2 2 9" xfId="35006"/>
    <cellStyle name="표준 6 2 7 2 3 2 2 3" xfId="5973"/>
    <cellStyle name="표준 6 2 7 2 3 2 2 4" xfId="9844"/>
    <cellStyle name="표준 6 2 7 2 3 2 2 5" xfId="13715"/>
    <cellStyle name="표준 6 2 7 2 3 2 2 6" xfId="17586"/>
    <cellStyle name="표준 6 2 7 2 3 2 2 7" xfId="21457"/>
    <cellStyle name="표준 6 2 7 2 3 2 2 8" xfId="25328"/>
    <cellStyle name="표준 6 2 7 2 3 2 2 9" xfId="29199"/>
    <cellStyle name="표준 6 2 7 2 3 2 3" xfId="2782"/>
    <cellStyle name="표준 6 2 7 2 3 2 3 10" xfId="37909"/>
    <cellStyle name="표준 6 2 7 2 3 2 3 11" xfId="42021"/>
    <cellStyle name="표준 6 2 7 2 3 2 3 12" xfId="45892"/>
    <cellStyle name="표준 6 2 7 2 3 2 3 13" xfId="49763"/>
    <cellStyle name="표준 6 2 7 2 3 2 3 14" xfId="53634"/>
    <cellStyle name="표준 6 2 7 2 3 2 3 2" xfId="6941"/>
    <cellStyle name="표준 6 2 7 2 3 2 3 3" xfId="10812"/>
    <cellStyle name="표준 6 2 7 2 3 2 3 4" xfId="14683"/>
    <cellStyle name="표준 6 2 7 2 3 2 3 5" xfId="18554"/>
    <cellStyle name="표준 6 2 7 2 3 2 3 6" xfId="22425"/>
    <cellStyle name="표준 6 2 7 2 3 2 3 7" xfId="26296"/>
    <cellStyle name="표준 6 2 7 2 3 2 3 8" xfId="30167"/>
    <cellStyle name="표준 6 2 7 2 3 2 3 9" xfId="34038"/>
    <cellStyle name="표준 6 2 7 2 3 2 4" xfId="5005"/>
    <cellStyle name="표준 6 2 7 2 3 2 5" xfId="8876"/>
    <cellStyle name="표준 6 2 7 2 3 2 6" xfId="12747"/>
    <cellStyle name="표준 6 2 7 2 3 2 7" xfId="16618"/>
    <cellStyle name="표준 6 2 7 2 3 2 8" xfId="20489"/>
    <cellStyle name="표준 6 2 7 2 3 2 9" xfId="24360"/>
    <cellStyle name="표준 6 2 7 2 3 3" xfId="1327"/>
    <cellStyle name="표준 6 2 7 2 3 3 10" xfId="32586"/>
    <cellStyle name="표준 6 2 7 2 3 3 11" xfId="36457"/>
    <cellStyle name="표준 6 2 7 2 3 3 12" xfId="40569"/>
    <cellStyle name="표준 6 2 7 2 3 3 13" xfId="44440"/>
    <cellStyle name="표준 6 2 7 2 3 3 14" xfId="48311"/>
    <cellStyle name="표준 6 2 7 2 3 3 15" xfId="52182"/>
    <cellStyle name="표준 6 2 7 2 3 3 2" xfId="3266"/>
    <cellStyle name="표준 6 2 7 2 3 3 2 10" xfId="38393"/>
    <cellStyle name="표준 6 2 7 2 3 3 2 11" xfId="42505"/>
    <cellStyle name="표준 6 2 7 2 3 3 2 12" xfId="46376"/>
    <cellStyle name="표준 6 2 7 2 3 3 2 13" xfId="50247"/>
    <cellStyle name="표준 6 2 7 2 3 3 2 14" xfId="54118"/>
    <cellStyle name="표준 6 2 7 2 3 3 2 2" xfId="7425"/>
    <cellStyle name="표준 6 2 7 2 3 3 2 3" xfId="11296"/>
    <cellStyle name="표준 6 2 7 2 3 3 2 4" xfId="15167"/>
    <cellStyle name="표준 6 2 7 2 3 3 2 5" xfId="19038"/>
    <cellStyle name="표준 6 2 7 2 3 3 2 6" xfId="22909"/>
    <cellStyle name="표준 6 2 7 2 3 3 2 7" xfId="26780"/>
    <cellStyle name="표준 6 2 7 2 3 3 2 8" xfId="30651"/>
    <cellStyle name="표준 6 2 7 2 3 3 2 9" xfId="34522"/>
    <cellStyle name="표준 6 2 7 2 3 3 3" xfId="5489"/>
    <cellStyle name="표준 6 2 7 2 3 3 4" xfId="9360"/>
    <cellStyle name="표준 6 2 7 2 3 3 5" xfId="13231"/>
    <cellStyle name="표준 6 2 7 2 3 3 6" xfId="17102"/>
    <cellStyle name="표준 6 2 7 2 3 3 7" xfId="20973"/>
    <cellStyle name="표준 6 2 7 2 3 3 8" xfId="24844"/>
    <cellStyle name="표준 6 2 7 2 3 3 9" xfId="28715"/>
    <cellStyle name="표준 6 2 7 2 3 4" xfId="2298"/>
    <cellStyle name="표준 6 2 7 2 3 4 10" xfId="37425"/>
    <cellStyle name="표준 6 2 7 2 3 4 11" xfId="41537"/>
    <cellStyle name="표준 6 2 7 2 3 4 12" xfId="45408"/>
    <cellStyle name="표준 6 2 7 2 3 4 13" xfId="49279"/>
    <cellStyle name="표준 6 2 7 2 3 4 14" xfId="53150"/>
    <cellStyle name="표준 6 2 7 2 3 4 2" xfId="6457"/>
    <cellStyle name="표준 6 2 7 2 3 4 3" xfId="10328"/>
    <cellStyle name="표준 6 2 7 2 3 4 4" xfId="14199"/>
    <cellStyle name="표준 6 2 7 2 3 4 5" xfId="18070"/>
    <cellStyle name="표준 6 2 7 2 3 4 6" xfId="21941"/>
    <cellStyle name="표준 6 2 7 2 3 4 7" xfId="25812"/>
    <cellStyle name="표준 6 2 7 2 3 4 8" xfId="29683"/>
    <cellStyle name="표준 6 2 7 2 3 4 9" xfId="33554"/>
    <cellStyle name="표준 6 2 7 2 3 5" xfId="4521"/>
    <cellStyle name="표준 6 2 7 2 3 6" xfId="8392"/>
    <cellStyle name="표준 6 2 7 2 3 7" xfId="12263"/>
    <cellStyle name="표준 6 2 7 2 3 8" xfId="16134"/>
    <cellStyle name="표준 6 2 7 2 3 9" xfId="20005"/>
    <cellStyle name="표준 6 2 7 2 4" xfId="595"/>
    <cellStyle name="표준 6 2 7 2 4 10" xfId="27989"/>
    <cellStyle name="표준 6 2 7 2 4 11" xfId="31860"/>
    <cellStyle name="표준 6 2 7 2 4 12" xfId="35731"/>
    <cellStyle name="표준 6 2 7 2 4 13" xfId="39843"/>
    <cellStyle name="표준 6 2 7 2 4 14" xfId="43714"/>
    <cellStyle name="표준 6 2 7 2 4 15" xfId="47585"/>
    <cellStyle name="표준 6 2 7 2 4 16" xfId="51456"/>
    <cellStyle name="표준 6 2 7 2 4 2" xfId="1569"/>
    <cellStyle name="표준 6 2 7 2 4 2 10" xfId="32828"/>
    <cellStyle name="표준 6 2 7 2 4 2 11" xfId="36699"/>
    <cellStyle name="표준 6 2 7 2 4 2 12" xfId="40811"/>
    <cellStyle name="표준 6 2 7 2 4 2 13" xfId="44682"/>
    <cellStyle name="표준 6 2 7 2 4 2 14" xfId="48553"/>
    <cellStyle name="표준 6 2 7 2 4 2 15" xfId="52424"/>
    <cellStyle name="표준 6 2 7 2 4 2 2" xfId="3508"/>
    <cellStyle name="표준 6 2 7 2 4 2 2 10" xfId="38635"/>
    <cellStyle name="표준 6 2 7 2 4 2 2 11" xfId="42747"/>
    <cellStyle name="표준 6 2 7 2 4 2 2 12" xfId="46618"/>
    <cellStyle name="표준 6 2 7 2 4 2 2 13" xfId="50489"/>
    <cellStyle name="표준 6 2 7 2 4 2 2 14" xfId="54360"/>
    <cellStyle name="표준 6 2 7 2 4 2 2 2" xfId="7667"/>
    <cellStyle name="표준 6 2 7 2 4 2 2 3" xfId="11538"/>
    <cellStyle name="표준 6 2 7 2 4 2 2 4" xfId="15409"/>
    <cellStyle name="표준 6 2 7 2 4 2 2 5" xfId="19280"/>
    <cellStyle name="표준 6 2 7 2 4 2 2 6" xfId="23151"/>
    <cellStyle name="표준 6 2 7 2 4 2 2 7" xfId="27022"/>
    <cellStyle name="표준 6 2 7 2 4 2 2 8" xfId="30893"/>
    <cellStyle name="표준 6 2 7 2 4 2 2 9" xfId="34764"/>
    <cellStyle name="표준 6 2 7 2 4 2 3" xfId="5731"/>
    <cellStyle name="표준 6 2 7 2 4 2 4" xfId="9602"/>
    <cellStyle name="표준 6 2 7 2 4 2 5" xfId="13473"/>
    <cellStyle name="표준 6 2 7 2 4 2 6" xfId="17344"/>
    <cellStyle name="표준 6 2 7 2 4 2 7" xfId="21215"/>
    <cellStyle name="표준 6 2 7 2 4 2 8" xfId="25086"/>
    <cellStyle name="표준 6 2 7 2 4 2 9" xfId="28957"/>
    <cellStyle name="표준 6 2 7 2 4 3" xfId="2540"/>
    <cellStyle name="표준 6 2 7 2 4 3 10" xfId="37667"/>
    <cellStyle name="표준 6 2 7 2 4 3 11" xfId="41779"/>
    <cellStyle name="표준 6 2 7 2 4 3 12" xfId="45650"/>
    <cellStyle name="표준 6 2 7 2 4 3 13" xfId="49521"/>
    <cellStyle name="표준 6 2 7 2 4 3 14" xfId="53392"/>
    <cellStyle name="표준 6 2 7 2 4 3 2" xfId="6699"/>
    <cellStyle name="표준 6 2 7 2 4 3 3" xfId="10570"/>
    <cellStyle name="표준 6 2 7 2 4 3 4" xfId="14441"/>
    <cellStyle name="표준 6 2 7 2 4 3 5" xfId="18312"/>
    <cellStyle name="표준 6 2 7 2 4 3 6" xfId="22183"/>
    <cellStyle name="표준 6 2 7 2 4 3 7" xfId="26054"/>
    <cellStyle name="표준 6 2 7 2 4 3 8" xfId="29925"/>
    <cellStyle name="표준 6 2 7 2 4 3 9" xfId="33796"/>
    <cellStyle name="표준 6 2 7 2 4 4" xfId="4763"/>
    <cellStyle name="표준 6 2 7 2 4 5" xfId="8634"/>
    <cellStyle name="표준 6 2 7 2 4 6" xfId="12505"/>
    <cellStyle name="표준 6 2 7 2 4 7" xfId="16376"/>
    <cellStyle name="표준 6 2 7 2 4 8" xfId="20247"/>
    <cellStyle name="표준 6 2 7 2 4 9" xfId="24118"/>
    <cellStyle name="표준 6 2 7 2 5" xfId="1085"/>
    <cellStyle name="표준 6 2 7 2 5 10" xfId="32344"/>
    <cellStyle name="표준 6 2 7 2 5 11" xfId="36215"/>
    <cellStyle name="표준 6 2 7 2 5 12" xfId="40327"/>
    <cellStyle name="표준 6 2 7 2 5 13" xfId="44198"/>
    <cellStyle name="표준 6 2 7 2 5 14" xfId="48069"/>
    <cellStyle name="표준 6 2 7 2 5 15" xfId="51940"/>
    <cellStyle name="표준 6 2 7 2 5 2" xfId="3024"/>
    <cellStyle name="표준 6 2 7 2 5 2 10" xfId="38151"/>
    <cellStyle name="표준 6 2 7 2 5 2 11" xfId="42263"/>
    <cellStyle name="표준 6 2 7 2 5 2 12" xfId="46134"/>
    <cellStyle name="표준 6 2 7 2 5 2 13" xfId="50005"/>
    <cellStyle name="표준 6 2 7 2 5 2 14" xfId="53876"/>
    <cellStyle name="표준 6 2 7 2 5 2 2" xfId="7183"/>
    <cellStyle name="표준 6 2 7 2 5 2 3" xfId="11054"/>
    <cellStyle name="표준 6 2 7 2 5 2 4" xfId="14925"/>
    <cellStyle name="표준 6 2 7 2 5 2 5" xfId="18796"/>
    <cellStyle name="표준 6 2 7 2 5 2 6" xfId="22667"/>
    <cellStyle name="표준 6 2 7 2 5 2 7" xfId="26538"/>
    <cellStyle name="표준 6 2 7 2 5 2 8" xfId="30409"/>
    <cellStyle name="표준 6 2 7 2 5 2 9" xfId="34280"/>
    <cellStyle name="표준 6 2 7 2 5 3" xfId="5247"/>
    <cellStyle name="표준 6 2 7 2 5 4" xfId="9118"/>
    <cellStyle name="표준 6 2 7 2 5 5" xfId="12989"/>
    <cellStyle name="표준 6 2 7 2 5 6" xfId="16860"/>
    <cellStyle name="표준 6 2 7 2 5 7" xfId="20731"/>
    <cellStyle name="표준 6 2 7 2 5 8" xfId="24602"/>
    <cellStyle name="표준 6 2 7 2 5 9" xfId="28473"/>
    <cellStyle name="표준 6 2 7 2 6" xfId="2056"/>
    <cellStyle name="표준 6 2 7 2 6 10" xfId="37183"/>
    <cellStyle name="표준 6 2 7 2 6 11" xfId="41295"/>
    <cellStyle name="표준 6 2 7 2 6 12" xfId="45166"/>
    <cellStyle name="표준 6 2 7 2 6 13" xfId="49037"/>
    <cellStyle name="표준 6 2 7 2 6 14" xfId="52908"/>
    <cellStyle name="표준 6 2 7 2 6 2" xfId="6215"/>
    <cellStyle name="표준 6 2 7 2 6 3" xfId="10086"/>
    <cellStyle name="표준 6 2 7 2 6 4" xfId="13957"/>
    <cellStyle name="표준 6 2 7 2 6 5" xfId="17828"/>
    <cellStyle name="표준 6 2 7 2 6 6" xfId="21699"/>
    <cellStyle name="표준 6 2 7 2 6 7" xfId="25570"/>
    <cellStyle name="표준 6 2 7 2 6 8" xfId="29441"/>
    <cellStyle name="표준 6 2 7 2 6 9" xfId="33312"/>
    <cellStyle name="표준 6 2 7 2 7" xfId="4279"/>
    <cellStyle name="표준 6 2 7 2 8" xfId="8150"/>
    <cellStyle name="표준 6 2 7 2 9" xfId="12021"/>
    <cellStyle name="표준 6 2 7 20" xfId="43183"/>
    <cellStyle name="표준 6 2 7 21" xfId="47054"/>
    <cellStyle name="표준 6 2 7 22" xfId="50925"/>
    <cellStyle name="표준 6 2 7 3" xfId="155"/>
    <cellStyle name="표준 6 2 7 3 10" xfId="19813"/>
    <cellStyle name="표준 6 2 7 3 11" xfId="23684"/>
    <cellStyle name="표준 6 2 7 3 12" xfId="27555"/>
    <cellStyle name="표준 6 2 7 3 13" xfId="31426"/>
    <cellStyle name="표준 6 2 7 3 14" xfId="35297"/>
    <cellStyle name="표준 6 2 7 3 15" xfId="39168"/>
    <cellStyle name="표준 6 2 7 3 16" xfId="39409"/>
    <cellStyle name="표준 6 2 7 3 17" xfId="43280"/>
    <cellStyle name="표준 6 2 7 3 18" xfId="47151"/>
    <cellStyle name="표준 6 2 7 3 19" xfId="51022"/>
    <cellStyle name="표준 6 2 7 3 2" xfId="400"/>
    <cellStyle name="표준 6 2 7 3 2 10" xfId="23926"/>
    <cellStyle name="표준 6 2 7 3 2 11" xfId="27797"/>
    <cellStyle name="표준 6 2 7 3 2 12" xfId="31668"/>
    <cellStyle name="표준 6 2 7 3 2 13" xfId="35539"/>
    <cellStyle name="표준 6 2 7 3 2 14" xfId="39651"/>
    <cellStyle name="표준 6 2 7 3 2 15" xfId="43522"/>
    <cellStyle name="표준 6 2 7 3 2 16" xfId="47393"/>
    <cellStyle name="표준 6 2 7 3 2 17" xfId="51264"/>
    <cellStyle name="표준 6 2 7 3 2 2" xfId="887"/>
    <cellStyle name="표준 6 2 7 3 2 2 10" xfId="28281"/>
    <cellStyle name="표준 6 2 7 3 2 2 11" xfId="32152"/>
    <cellStyle name="표준 6 2 7 3 2 2 12" xfId="36023"/>
    <cellStyle name="표준 6 2 7 3 2 2 13" xfId="40135"/>
    <cellStyle name="표준 6 2 7 3 2 2 14" xfId="44006"/>
    <cellStyle name="표준 6 2 7 3 2 2 15" xfId="47877"/>
    <cellStyle name="표준 6 2 7 3 2 2 16" xfId="51748"/>
    <cellStyle name="표준 6 2 7 3 2 2 2" xfId="1861"/>
    <cellStyle name="표준 6 2 7 3 2 2 2 10" xfId="33120"/>
    <cellStyle name="표준 6 2 7 3 2 2 2 11" xfId="36991"/>
    <cellStyle name="표준 6 2 7 3 2 2 2 12" xfId="41103"/>
    <cellStyle name="표준 6 2 7 3 2 2 2 13" xfId="44974"/>
    <cellStyle name="표준 6 2 7 3 2 2 2 14" xfId="48845"/>
    <cellStyle name="표준 6 2 7 3 2 2 2 15" xfId="52716"/>
    <cellStyle name="표준 6 2 7 3 2 2 2 2" xfId="3800"/>
    <cellStyle name="표준 6 2 7 3 2 2 2 2 10" xfId="38927"/>
    <cellStyle name="표준 6 2 7 3 2 2 2 2 11" xfId="43039"/>
    <cellStyle name="표준 6 2 7 3 2 2 2 2 12" xfId="46910"/>
    <cellStyle name="표준 6 2 7 3 2 2 2 2 13" xfId="50781"/>
    <cellStyle name="표준 6 2 7 3 2 2 2 2 14" xfId="54652"/>
    <cellStyle name="표준 6 2 7 3 2 2 2 2 2" xfId="7959"/>
    <cellStyle name="표준 6 2 7 3 2 2 2 2 3" xfId="11830"/>
    <cellStyle name="표준 6 2 7 3 2 2 2 2 4" xfId="15701"/>
    <cellStyle name="표준 6 2 7 3 2 2 2 2 5" xfId="19572"/>
    <cellStyle name="표준 6 2 7 3 2 2 2 2 6" xfId="23443"/>
    <cellStyle name="표준 6 2 7 3 2 2 2 2 7" xfId="27314"/>
    <cellStyle name="표준 6 2 7 3 2 2 2 2 8" xfId="31185"/>
    <cellStyle name="표준 6 2 7 3 2 2 2 2 9" xfId="35056"/>
    <cellStyle name="표준 6 2 7 3 2 2 2 3" xfId="6023"/>
    <cellStyle name="표준 6 2 7 3 2 2 2 4" xfId="9894"/>
    <cellStyle name="표준 6 2 7 3 2 2 2 5" xfId="13765"/>
    <cellStyle name="표준 6 2 7 3 2 2 2 6" xfId="17636"/>
    <cellStyle name="표준 6 2 7 3 2 2 2 7" xfId="21507"/>
    <cellStyle name="표준 6 2 7 3 2 2 2 8" xfId="25378"/>
    <cellStyle name="표준 6 2 7 3 2 2 2 9" xfId="29249"/>
    <cellStyle name="표준 6 2 7 3 2 2 3" xfId="2832"/>
    <cellStyle name="표준 6 2 7 3 2 2 3 10" xfId="37959"/>
    <cellStyle name="표준 6 2 7 3 2 2 3 11" xfId="42071"/>
    <cellStyle name="표준 6 2 7 3 2 2 3 12" xfId="45942"/>
    <cellStyle name="표준 6 2 7 3 2 2 3 13" xfId="49813"/>
    <cellStyle name="표준 6 2 7 3 2 2 3 14" xfId="53684"/>
    <cellStyle name="표준 6 2 7 3 2 2 3 2" xfId="6991"/>
    <cellStyle name="표준 6 2 7 3 2 2 3 3" xfId="10862"/>
    <cellStyle name="표준 6 2 7 3 2 2 3 4" xfId="14733"/>
    <cellStyle name="표준 6 2 7 3 2 2 3 5" xfId="18604"/>
    <cellStyle name="표준 6 2 7 3 2 2 3 6" xfId="22475"/>
    <cellStyle name="표준 6 2 7 3 2 2 3 7" xfId="26346"/>
    <cellStyle name="표준 6 2 7 3 2 2 3 8" xfId="30217"/>
    <cellStyle name="표준 6 2 7 3 2 2 3 9" xfId="34088"/>
    <cellStyle name="표준 6 2 7 3 2 2 4" xfId="5055"/>
    <cellStyle name="표준 6 2 7 3 2 2 5" xfId="8926"/>
    <cellStyle name="표준 6 2 7 3 2 2 6" xfId="12797"/>
    <cellStyle name="표준 6 2 7 3 2 2 7" xfId="16668"/>
    <cellStyle name="표준 6 2 7 3 2 2 8" xfId="20539"/>
    <cellStyle name="표준 6 2 7 3 2 2 9" xfId="24410"/>
    <cellStyle name="표준 6 2 7 3 2 3" xfId="1377"/>
    <cellStyle name="표준 6 2 7 3 2 3 10" xfId="32636"/>
    <cellStyle name="표준 6 2 7 3 2 3 11" xfId="36507"/>
    <cellStyle name="표준 6 2 7 3 2 3 12" xfId="40619"/>
    <cellStyle name="표준 6 2 7 3 2 3 13" xfId="44490"/>
    <cellStyle name="표준 6 2 7 3 2 3 14" xfId="48361"/>
    <cellStyle name="표준 6 2 7 3 2 3 15" xfId="52232"/>
    <cellStyle name="표준 6 2 7 3 2 3 2" xfId="3316"/>
    <cellStyle name="표준 6 2 7 3 2 3 2 10" xfId="38443"/>
    <cellStyle name="표준 6 2 7 3 2 3 2 11" xfId="42555"/>
    <cellStyle name="표준 6 2 7 3 2 3 2 12" xfId="46426"/>
    <cellStyle name="표준 6 2 7 3 2 3 2 13" xfId="50297"/>
    <cellStyle name="표준 6 2 7 3 2 3 2 14" xfId="54168"/>
    <cellStyle name="표준 6 2 7 3 2 3 2 2" xfId="7475"/>
    <cellStyle name="표준 6 2 7 3 2 3 2 3" xfId="11346"/>
    <cellStyle name="표준 6 2 7 3 2 3 2 4" xfId="15217"/>
    <cellStyle name="표준 6 2 7 3 2 3 2 5" xfId="19088"/>
    <cellStyle name="표준 6 2 7 3 2 3 2 6" xfId="22959"/>
    <cellStyle name="표준 6 2 7 3 2 3 2 7" xfId="26830"/>
    <cellStyle name="표준 6 2 7 3 2 3 2 8" xfId="30701"/>
    <cellStyle name="표준 6 2 7 3 2 3 2 9" xfId="34572"/>
    <cellStyle name="표준 6 2 7 3 2 3 3" xfId="5539"/>
    <cellStyle name="표준 6 2 7 3 2 3 4" xfId="9410"/>
    <cellStyle name="표준 6 2 7 3 2 3 5" xfId="13281"/>
    <cellStyle name="표준 6 2 7 3 2 3 6" xfId="17152"/>
    <cellStyle name="표준 6 2 7 3 2 3 7" xfId="21023"/>
    <cellStyle name="표준 6 2 7 3 2 3 8" xfId="24894"/>
    <cellStyle name="표준 6 2 7 3 2 3 9" xfId="28765"/>
    <cellStyle name="표준 6 2 7 3 2 4" xfId="2348"/>
    <cellStyle name="표준 6 2 7 3 2 4 10" xfId="37475"/>
    <cellStyle name="표준 6 2 7 3 2 4 11" xfId="41587"/>
    <cellStyle name="표준 6 2 7 3 2 4 12" xfId="45458"/>
    <cellStyle name="표준 6 2 7 3 2 4 13" xfId="49329"/>
    <cellStyle name="표준 6 2 7 3 2 4 14" xfId="53200"/>
    <cellStyle name="표준 6 2 7 3 2 4 2" xfId="6507"/>
    <cellStyle name="표준 6 2 7 3 2 4 3" xfId="10378"/>
    <cellStyle name="표준 6 2 7 3 2 4 4" xfId="14249"/>
    <cellStyle name="표준 6 2 7 3 2 4 5" xfId="18120"/>
    <cellStyle name="표준 6 2 7 3 2 4 6" xfId="21991"/>
    <cellStyle name="표준 6 2 7 3 2 4 7" xfId="25862"/>
    <cellStyle name="표준 6 2 7 3 2 4 8" xfId="29733"/>
    <cellStyle name="표준 6 2 7 3 2 4 9" xfId="33604"/>
    <cellStyle name="표준 6 2 7 3 2 5" xfId="4571"/>
    <cellStyle name="표준 6 2 7 3 2 6" xfId="8442"/>
    <cellStyle name="표준 6 2 7 3 2 7" xfId="12313"/>
    <cellStyle name="표준 6 2 7 3 2 8" xfId="16184"/>
    <cellStyle name="표준 6 2 7 3 2 9" xfId="20055"/>
    <cellStyle name="표준 6 2 7 3 3" xfId="645"/>
    <cellStyle name="표준 6 2 7 3 3 10" xfId="28039"/>
    <cellStyle name="표준 6 2 7 3 3 11" xfId="31910"/>
    <cellStyle name="표준 6 2 7 3 3 12" xfId="35781"/>
    <cellStyle name="표준 6 2 7 3 3 13" xfId="39893"/>
    <cellStyle name="표준 6 2 7 3 3 14" xfId="43764"/>
    <cellStyle name="표준 6 2 7 3 3 15" xfId="47635"/>
    <cellStyle name="표준 6 2 7 3 3 16" xfId="51506"/>
    <cellStyle name="표준 6 2 7 3 3 2" xfId="1619"/>
    <cellStyle name="표준 6 2 7 3 3 2 10" xfId="32878"/>
    <cellStyle name="표준 6 2 7 3 3 2 11" xfId="36749"/>
    <cellStyle name="표준 6 2 7 3 3 2 12" xfId="40861"/>
    <cellStyle name="표준 6 2 7 3 3 2 13" xfId="44732"/>
    <cellStyle name="표준 6 2 7 3 3 2 14" xfId="48603"/>
    <cellStyle name="표준 6 2 7 3 3 2 15" xfId="52474"/>
    <cellStyle name="표준 6 2 7 3 3 2 2" xfId="3558"/>
    <cellStyle name="표준 6 2 7 3 3 2 2 10" xfId="38685"/>
    <cellStyle name="표준 6 2 7 3 3 2 2 11" xfId="42797"/>
    <cellStyle name="표준 6 2 7 3 3 2 2 12" xfId="46668"/>
    <cellStyle name="표준 6 2 7 3 3 2 2 13" xfId="50539"/>
    <cellStyle name="표준 6 2 7 3 3 2 2 14" xfId="54410"/>
    <cellStyle name="표준 6 2 7 3 3 2 2 2" xfId="7717"/>
    <cellStyle name="표준 6 2 7 3 3 2 2 3" xfId="11588"/>
    <cellStyle name="표준 6 2 7 3 3 2 2 4" xfId="15459"/>
    <cellStyle name="표준 6 2 7 3 3 2 2 5" xfId="19330"/>
    <cellStyle name="표준 6 2 7 3 3 2 2 6" xfId="23201"/>
    <cellStyle name="표준 6 2 7 3 3 2 2 7" xfId="27072"/>
    <cellStyle name="표준 6 2 7 3 3 2 2 8" xfId="30943"/>
    <cellStyle name="표준 6 2 7 3 3 2 2 9" xfId="34814"/>
    <cellStyle name="표준 6 2 7 3 3 2 3" xfId="5781"/>
    <cellStyle name="표준 6 2 7 3 3 2 4" xfId="9652"/>
    <cellStyle name="표준 6 2 7 3 3 2 5" xfId="13523"/>
    <cellStyle name="표준 6 2 7 3 3 2 6" xfId="17394"/>
    <cellStyle name="표준 6 2 7 3 3 2 7" xfId="21265"/>
    <cellStyle name="표준 6 2 7 3 3 2 8" xfId="25136"/>
    <cellStyle name="표준 6 2 7 3 3 2 9" xfId="29007"/>
    <cellStyle name="표준 6 2 7 3 3 3" xfId="2590"/>
    <cellStyle name="표준 6 2 7 3 3 3 10" xfId="37717"/>
    <cellStyle name="표준 6 2 7 3 3 3 11" xfId="41829"/>
    <cellStyle name="표준 6 2 7 3 3 3 12" xfId="45700"/>
    <cellStyle name="표준 6 2 7 3 3 3 13" xfId="49571"/>
    <cellStyle name="표준 6 2 7 3 3 3 14" xfId="53442"/>
    <cellStyle name="표준 6 2 7 3 3 3 2" xfId="6749"/>
    <cellStyle name="표준 6 2 7 3 3 3 3" xfId="10620"/>
    <cellStyle name="표준 6 2 7 3 3 3 4" xfId="14491"/>
    <cellStyle name="표준 6 2 7 3 3 3 5" xfId="18362"/>
    <cellStyle name="표준 6 2 7 3 3 3 6" xfId="22233"/>
    <cellStyle name="표준 6 2 7 3 3 3 7" xfId="26104"/>
    <cellStyle name="표준 6 2 7 3 3 3 8" xfId="29975"/>
    <cellStyle name="표준 6 2 7 3 3 3 9" xfId="33846"/>
    <cellStyle name="표준 6 2 7 3 3 4" xfId="4813"/>
    <cellStyle name="표준 6 2 7 3 3 5" xfId="8684"/>
    <cellStyle name="표준 6 2 7 3 3 6" xfId="12555"/>
    <cellStyle name="표준 6 2 7 3 3 7" xfId="16426"/>
    <cellStyle name="표준 6 2 7 3 3 8" xfId="20297"/>
    <cellStyle name="표준 6 2 7 3 3 9" xfId="24168"/>
    <cellStyle name="표준 6 2 7 3 4" xfId="1135"/>
    <cellStyle name="표준 6 2 7 3 4 10" xfId="32394"/>
    <cellStyle name="표준 6 2 7 3 4 11" xfId="36265"/>
    <cellStyle name="표준 6 2 7 3 4 12" xfId="40377"/>
    <cellStyle name="표준 6 2 7 3 4 13" xfId="44248"/>
    <cellStyle name="표준 6 2 7 3 4 14" xfId="48119"/>
    <cellStyle name="표준 6 2 7 3 4 15" xfId="51990"/>
    <cellStyle name="표준 6 2 7 3 4 2" xfId="3074"/>
    <cellStyle name="표준 6 2 7 3 4 2 10" xfId="38201"/>
    <cellStyle name="표준 6 2 7 3 4 2 11" xfId="42313"/>
    <cellStyle name="표준 6 2 7 3 4 2 12" xfId="46184"/>
    <cellStyle name="표준 6 2 7 3 4 2 13" xfId="50055"/>
    <cellStyle name="표준 6 2 7 3 4 2 14" xfId="53926"/>
    <cellStyle name="표준 6 2 7 3 4 2 2" xfId="7233"/>
    <cellStyle name="표준 6 2 7 3 4 2 3" xfId="11104"/>
    <cellStyle name="표준 6 2 7 3 4 2 4" xfId="14975"/>
    <cellStyle name="표준 6 2 7 3 4 2 5" xfId="18846"/>
    <cellStyle name="표준 6 2 7 3 4 2 6" xfId="22717"/>
    <cellStyle name="표준 6 2 7 3 4 2 7" xfId="26588"/>
    <cellStyle name="표준 6 2 7 3 4 2 8" xfId="30459"/>
    <cellStyle name="표준 6 2 7 3 4 2 9" xfId="34330"/>
    <cellStyle name="표준 6 2 7 3 4 3" xfId="5297"/>
    <cellStyle name="표준 6 2 7 3 4 4" xfId="9168"/>
    <cellStyle name="표준 6 2 7 3 4 5" xfId="13039"/>
    <cellStyle name="표준 6 2 7 3 4 6" xfId="16910"/>
    <cellStyle name="표준 6 2 7 3 4 7" xfId="20781"/>
    <cellStyle name="표준 6 2 7 3 4 8" xfId="24652"/>
    <cellStyle name="표준 6 2 7 3 4 9" xfId="28523"/>
    <cellStyle name="표준 6 2 7 3 5" xfId="2106"/>
    <cellStyle name="표준 6 2 7 3 5 10" xfId="37233"/>
    <cellStyle name="표준 6 2 7 3 5 11" xfId="41345"/>
    <cellStyle name="표준 6 2 7 3 5 12" xfId="45216"/>
    <cellStyle name="표준 6 2 7 3 5 13" xfId="49087"/>
    <cellStyle name="표준 6 2 7 3 5 14" xfId="52958"/>
    <cellStyle name="표준 6 2 7 3 5 2" xfId="6265"/>
    <cellStyle name="표준 6 2 7 3 5 3" xfId="10136"/>
    <cellStyle name="표준 6 2 7 3 5 4" xfId="14007"/>
    <cellStyle name="표준 6 2 7 3 5 5" xfId="17878"/>
    <cellStyle name="표준 6 2 7 3 5 6" xfId="21749"/>
    <cellStyle name="표준 6 2 7 3 5 7" xfId="25620"/>
    <cellStyle name="표준 6 2 7 3 5 8" xfId="29491"/>
    <cellStyle name="표준 6 2 7 3 5 9" xfId="33362"/>
    <cellStyle name="표준 6 2 7 3 6" xfId="4329"/>
    <cellStyle name="표준 6 2 7 3 7" xfId="8200"/>
    <cellStyle name="표준 6 2 7 3 8" xfId="12071"/>
    <cellStyle name="표준 6 2 7 3 9" xfId="15942"/>
    <cellStyle name="표준 6 2 7 4" xfId="253"/>
    <cellStyle name="표준 6 2 7 4 10" xfId="19911"/>
    <cellStyle name="표준 6 2 7 4 11" xfId="23782"/>
    <cellStyle name="표준 6 2 7 4 12" xfId="27653"/>
    <cellStyle name="표준 6 2 7 4 13" xfId="31524"/>
    <cellStyle name="표준 6 2 7 4 14" xfId="35395"/>
    <cellStyle name="표준 6 2 7 4 15" xfId="39266"/>
    <cellStyle name="표준 6 2 7 4 16" xfId="39507"/>
    <cellStyle name="표준 6 2 7 4 17" xfId="43378"/>
    <cellStyle name="표준 6 2 7 4 18" xfId="47249"/>
    <cellStyle name="표준 6 2 7 4 19" xfId="51120"/>
    <cellStyle name="표준 6 2 7 4 2" xfId="498"/>
    <cellStyle name="표준 6 2 7 4 2 10" xfId="24024"/>
    <cellStyle name="표준 6 2 7 4 2 11" xfId="27895"/>
    <cellStyle name="표준 6 2 7 4 2 12" xfId="31766"/>
    <cellStyle name="표준 6 2 7 4 2 13" xfId="35637"/>
    <cellStyle name="표준 6 2 7 4 2 14" xfId="39749"/>
    <cellStyle name="표준 6 2 7 4 2 15" xfId="43620"/>
    <cellStyle name="표준 6 2 7 4 2 16" xfId="47491"/>
    <cellStyle name="표준 6 2 7 4 2 17" xfId="51362"/>
    <cellStyle name="표준 6 2 7 4 2 2" xfId="985"/>
    <cellStyle name="표준 6 2 7 4 2 2 10" xfId="28379"/>
    <cellStyle name="표준 6 2 7 4 2 2 11" xfId="32250"/>
    <cellStyle name="표준 6 2 7 4 2 2 12" xfId="36121"/>
    <cellStyle name="표준 6 2 7 4 2 2 13" xfId="40233"/>
    <cellStyle name="표준 6 2 7 4 2 2 14" xfId="44104"/>
    <cellStyle name="표준 6 2 7 4 2 2 15" xfId="47975"/>
    <cellStyle name="표준 6 2 7 4 2 2 16" xfId="51846"/>
    <cellStyle name="표준 6 2 7 4 2 2 2" xfId="1959"/>
    <cellStyle name="표준 6 2 7 4 2 2 2 10" xfId="33218"/>
    <cellStyle name="표준 6 2 7 4 2 2 2 11" xfId="37089"/>
    <cellStyle name="표준 6 2 7 4 2 2 2 12" xfId="41201"/>
    <cellStyle name="표준 6 2 7 4 2 2 2 13" xfId="45072"/>
    <cellStyle name="표준 6 2 7 4 2 2 2 14" xfId="48943"/>
    <cellStyle name="표준 6 2 7 4 2 2 2 15" xfId="52814"/>
    <cellStyle name="표준 6 2 7 4 2 2 2 2" xfId="3898"/>
    <cellStyle name="표준 6 2 7 4 2 2 2 2 10" xfId="39025"/>
    <cellStyle name="표준 6 2 7 4 2 2 2 2 11" xfId="43137"/>
    <cellStyle name="표준 6 2 7 4 2 2 2 2 12" xfId="47008"/>
    <cellStyle name="표준 6 2 7 4 2 2 2 2 13" xfId="50879"/>
    <cellStyle name="표준 6 2 7 4 2 2 2 2 14" xfId="54750"/>
    <cellStyle name="표준 6 2 7 4 2 2 2 2 2" xfId="8057"/>
    <cellStyle name="표준 6 2 7 4 2 2 2 2 3" xfId="11928"/>
    <cellStyle name="표준 6 2 7 4 2 2 2 2 4" xfId="15799"/>
    <cellStyle name="표준 6 2 7 4 2 2 2 2 5" xfId="19670"/>
    <cellStyle name="표준 6 2 7 4 2 2 2 2 6" xfId="23541"/>
    <cellStyle name="표준 6 2 7 4 2 2 2 2 7" xfId="27412"/>
    <cellStyle name="표준 6 2 7 4 2 2 2 2 8" xfId="31283"/>
    <cellStyle name="표준 6 2 7 4 2 2 2 2 9" xfId="35154"/>
    <cellStyle name="표준 6 2 7 4 2 2 2 3" xfId="6121"/>
    <cellStyle name="표준 6 2 7 4 2 2 2 4" xfId="9992"/>
    <cellStyle name="표준 6 2 7 4 2 2 2 5" xfId="13863"/>
    <cellStyle name="표준 6 2 7 4 2 2 2 6" xfId="17734"/>
    <cellStyle name="표준 6 2 7 4 2 2 2 7" xfId="21605"/>
    <cellStyle name="표준 6 2 7 4 2 2 2 8" xfId="25476"/>
    <cellStyle name="표준 6 2 7 4 2 2 2 9" xfId="29347"/>
    <cellStyle name="표준 6 2 7 4 2 2 3" xfId="2930"/>
    <cellStyle name="표준 6 2 7 4 2 2 3 10" xfId="38057"/>
    <cellStyle name="표준 6 2 7 4 2 2 3 11" xfId="42169"/>
    <cellStyle name="표준 6 2 7 4 2 2 3 12" xfId="46040"/>
    <cellStyle name="표준 6 2 7 4 2 2 3 13" xfId="49911"/>
    <cellStyle name="표준 6 2 7 4 2 2 3 14" xfId="53782"/>
    <cellStyle name="표준 6 2 7 4 2 2 3 2" xfId="7089"/>
    <cellStyle name="표준 6 2 7 4 2 2 3 3" xfId="10960"/>
    <cellStyle name="표준 6 2 7 4 2 2 3 4" xfId="14831"/>
    <cellStyle name="표준 6 2 7 4 2 2 3 5" xfId="18702"/>
    <cellStyle name="표준 6 2 7 4 2 2 3 6" xfId="22573"/>
    <cellStyle name="표준 6 2 7 4 2 2 3 7" xfId="26444"/>
    <cellStyle name="표준 6 2 7 4 2 2 3 8" xfId="30315"/>
    <cellStyle name="표준 6 2 7 4 2 2 3 9" xfId="34186"/>
    <cellStyle name="표준 6 2 7 4 2 2 4" xfId="5153"/>
    <cellStyle name="표준 6 2 7 4 2 2 5" xfId="9024"/>
    <cellStyle name="표준 6 2 7 4 2 2 6" xfId="12895"/>
    <cellStyle name="표준 6 2 7 4 2 2 7" xfId="16766"/>
    <cellStyle name="표준 6 2 7 4 2 2 8" xfId="20637"/>
    <cellStyle name="표준 6 2 7 4 2 2 9" xfId="24508"/>
    <cellStyle name="표준 6 2 7 4 2 3" xfId="1475"/>
    <cellStyle name="표준 6 2 7 4 2 3 10" xfId="32734"/>
    <cellStyle name="표준 6 2 7 4 2 3 11" xfId="36605"/>
    <cellStyle name="표준 6 2 7 4 2 3 12" xfId="40717"/>
    <cellStyle name="표준 6 2 7 4 2 3 13" xfId="44588"/>
    <cellStyle name="표준 6 2 7 4 2 3 14" xfId="48459"/>
    <cellStyle name="표준 6 2 7 4 2 3 15" xfId="52330"/>
    <cellStyle name="표준 6 2 7 4 2 3 2" xfId="3414"/>
    <cellStyle name="표준 6 2 7 4 2 3 2 10" xfId="38541"/>
    <cellStyle name="표준 6 2 7 4 2 3 2 11" xfId="42653"/>
    <cellStyle name="표준 6 2 7 4 2 3 2 12" xfId="46524"/>
    <cellStyle name="표준 6 2 7 4 2 3 2 13" xfId="50395"/>
    <cellStyle name="표준 6 2 7 4 2 3 2 14" xfId="54266"/>
    <cellStyle name="표준 6 2 7 4 2 3 2 2" xfId="7573"/>
    <cellStyle name="표준 6 2 7 4 2 3 2 3" xfId="11444"/>
    <cellStyle name="표준 6 2 7 4 2 3 2 4" xfId="15315"/>
    <cellStyle name="표준 6 2 7 4 2 3 2 5" xfId="19186"/>
    <cellStyle name="표준 6 2 7 4 2 3 2 6" xfId="23057"/>
    <cellStyle name="표준 6 2 7 4 2 3 2 7" xfId="26928"/>
    <cellStyle name="표준 6 2 7 4 2 3 2 8" xfId="30799"/>
    <cellStyle name="표준 6 2 7 4 2 3 2 9" xfId="34670"/>
    <cellStyle name="표준 6 2 7 4 2 3 3" xfId="5637"/>
    <cellStyle name="표준 6 2 7 4 2 3 4" xfId="9508"/>
    <cellStyle name="표준 6 2 7 4 2 3 5" xfId="13379"/>
    <cellStyle name="표준 6 2 7 4 2 3 6" xfId="17250"/>
    <cellStyle name="표준 6 2 7 4 2 3 7" xfId="21121"/>
    <cellStyle name="표준 6 2 7 4 2 3 8" xfId="24992"/>
    <cellStyle name="표준 6 2 7 4 2 3 9" xfId="28863"/>
    <cellStyle name="표준 6 2 7 4 2 4" xfId="2446"/>
    <cellStyle name="표준 6 2 7 4 2 4 10" xfId="37573"/>
    <cellStyle name="표준 6 2 7 4 2 4 11" xfId="41685"/>
    <cellStyle name="표준 6 2 7 4 2 4 12" xfId="45556"/>
    <cellStyle name="표준 6 2 7 4 2 4 13" xfId="49427"/>
    <cellStyle name="표준 6 2 7 4 2 4 14" xfId="53298"/>
    <cellStyle name="표준 6 2 7 4 2 4 2" xfId="6605"/>
    <cellStyle name="표준 6 2 7 4 2 4 3" xfId="10476"/>
    <cellStyle name="표준 6 2 7 4 2 4 4" xfId="14347"/>
    <cellStyle name="표준 6 2 7 4 2 4 5" xfId="18218"/>
    <cellStyle name="표준 6 2 7 4 2 4 6" xfId="22089"/>
    <cellStyle name="표준 6 2 7 4 2 4 7" xfId="25960"/>
    <cellStyle name="표준 6 2 7 4 2 4 8" xfId="29831"/>
    <cellStyle name="표준 6 2 7 4 2 4 9" xfId="33702"/>
    <cellStyle name="표준 6 2 7 4 2 5" xfId="4669"/>
    <cellStyle name="표준 6 2 7 4 2 6" xfId="8540"/>
    <cellStyle name="표준 6 2 7 4 2 7" xfId="12411"/>
    <cellStyle name="표준 6 2 7 4 2 8" xfId="16282"/>
    <cellStyle name="표준 6 2 7 4 2 9" xfId="20153"/>
    <cellStyle name="표준 6 2 7 4 3" xfId="743"/>
    <cellStyle name="표준 6 2 7 4 3 10" xfId="28137"/>
    <cellStyle name="표준 6 2 7 4 3 11" xfId="32008"/>
    <cellStyle name="표준 6 2 7 4 3 12" xfId="35879"/>
    <cellStyle name="표준 6 2 7 4 3 13" xfId="39991"/>
    <cellStyle name="표준 6 2 7 4 3 14" xfId="43862"/>
    <cellStyle name="표준 6 2 7 4 3 15" xfId="47733"/>
    <cellStyle name="표준 6 2 7 4 3 16" xfId="51604"/>
    <cellStyle name="표준 6 2 7 4 3 2" xfId="1717"/>
    <cellStyle name="표준 6 2 7 4 3 2 10" xfId="32976"/>
    <cellStyle name="표준 6 2 7 4 3 2 11" xfId="36847"/>
    <cellStyle name="표준 6 2 7 4 3 2 12" xfId="40959"/>
    <cellStyle name="표준 6 2 7 4 3 2 13" xfId="44830"/>
    <cellStyle name="표준 6 2 7 4 3 2 14" xfId="48701"/>
    <cellStyle name="표준 6 2 7 4 3 2 15" xfId="52572"/>
    <cellStyle name="표준 6 2 7 4 3 2 2" xfId="3656"/>
    <cellStyle name="표준 6 2 7 4 3 2 2 10" xfId="38783"/>
    <cellStyle name="표준 6 2 7 4 3 2 2 11" xfId="42895"/>
    <cellStyle name="표준 6 2 7 4 3 2 2 12" xfId="46766"/>
    <cellStyle name="표준 6 2 7 4 3 2 2 13" xfId="50637"/>
    <cellStyle name="표준 6 2 7 4 3 2 2 14" xfId="54508"/>
    <cellStyle name="표준 6 2 7 4 3 2 2 2" xfId="7815"/>
    <cellStyle name="표준 6 2 7 4 3 2 2 3" xfId="11686"/>
    <cellStyle name="표준 6 2 7 4 3 2 2 4" xfId="15557"/>
    <cellStyle name="표준 6 2 7 4 3 2 2 5" xfId="19428"/>
    <cellStyle name="표준 6 2 7 4 3 2 2 6" xfId="23299"/>
    <cellStyle name="표준 6 2 7 4 3 2 2 7" xfId="27170"/>
    <cellStyle name="표준 6 2 7 4 3 2 2 8" xfId="31041"/>
    <cellStyle name="표준 6 2 7 4 3 2 2 9" xfId="34912"/>
    <cellStyle name="표준 6 2 7 4 3 2 3" xfId="5879"/>
    <cellStyle name="표준 6 2 7 4 3 2 4" xfId="9750"/>
    <cellStyle name="표준 6 2 7 4 3 2 5" xfId="13621"/>
    <cellStyle name="표준 6 2 7 4 3 2 6" xfId="17492"/>
    <cellStyle name="표준 6 2 7 4 3 2 7" xfId="21363"/>
    <cellStyle name="표준 6 2 7 4 3 2 8" xfId="25234"/>
    <cellStyle name="표준 6 2 7 4 3 2 9" xfId="29105"/>
    <cellStyle name="표준 6 2 7 4 3 3" xfId="2688"/>
    <cellStyle name="표준 6 2 7 4 3 3 10" xfId="37815"/>
    <cellStyle name="표준 6 2 7 4 3 3 11" xfId="41927"/>
    <cellStyle name="표준 6 2 7 4 3 3 12" xfId="45798"/>
    <cellStyle name="표준 6 2 7 4 3 3 13" xfId="49669"/>
    <cellStyle name="표준 6 2 7 4 3 3 14" xfId="53540"/>
    <cellStyle name="표준 6 2 7 4 3 3 2" xfId="6847"/>
    <cellStyle name="표준 6 2 7 4 3 3 3" xfId="10718"/>
    <cellStyle name="표준 6 2 7 4 3 3 4" xfId="14589"/>
    <cellStyle name="표준 6 2 7 4 3 3 5" xfId="18460"/>
    <cellStyle name="표준 6 2 7 4 3 3 6" xfId="22331"/>
    <cellStyle name="표준 6 2 7 4 3 3 7" xfId="26202"/>
    <cellStyle name="표준 6 2 7 4 3 3 8" xfId="30073"/>
    <cellStyle name="표준 6 2 7 4 3 3 9" xfId="33944"/>
    <cellStyle name="표준 6 2 7 4 3 4" xfId="4911"/>
    <cellStyle name="표준 6 2 7 4 3 5" xfId="8782"/>
    <cellStyle name="표준 6 2 7 4 3 6" xfId="12653"/>
    <cellStyle name="표준 6 2 7 4 3 7" xfId="16524"/>
    <cellStyle name="표준 6 2 7 4 3 8" xfId="20395"/>
    <cellStyle name="표준 6 2 7 4 3 9" xfId="24266"/>
    <cellStyle name="표준 6 2 7 4 4" xfId="1233"/>
    <cellStyle name="표준 6 2 7 4 4 10" xfId="32492"/>
    <cellStyle name="표준 6 2 7 4 4 11" xfId="36363"/>
    <cellStyle name="표준 6 2 7 4 4 12" xfId="40475"/>
    <cellStyle name="표준 6 2 7 4 4 13" xfId="44346"/>
    <cellStyle name="표준 6 2 7 4 4 14" xfId="48217"/>
    <cellStyle name="표준 6 2 7 4 4 15" xfId="52088"/>
    <cellStyle name="표준 6 2 7 4 4 2" xfId="3172"/>
    <cellStyle name="표준 6 2 7 4 4 2 10" xfId="38299"/>
    <cellStyle name="표준 6 2 7 4 4 2 11" xfId="42411"/>
    <cellStyle name="표준 6 2 7 4 4 2 12" xfId="46282"/>
    <cellStyle name="표준 6 2 7 4 4 2 13" xfId="50153"/>
    <cellStyle name="표준 6 2 7 4 4 2 14" xfId="54024"/>
    <cellStyle name="표준 6 2 7 4 4 2 2" xfId="7331"/>
    <cellStyle name="표준 6 2 7 4 4 2 3" xfId="11202"/>
    <cellStyle name="표준 6 2 7 4 4 2 4" xfId="15073"/>
    <cellStyle name="표준 6 2 7 4 4 2 5" xfId="18944"/>
    <cellStyle name="표준 6 2 7 4 4 2 6" xfId="22815"/>
    <cellStyle name="표준 6 2 7 4 4 2 7" xfId="26686"/>
    <cellStyle name="표준 6 2 7 4 4 2 8" xfId="30557"/>
    <cellStyle name="표준 6 2 7 4 4 2 9" xfId="34428"/>
    <cellStyle name="표준 6 2 7 4 4 3" xfId="5395"/>
    <cellStyle name="표준 6 2 7 4 4 4" xfId="9266"/>
    <cellStyle name="표준 6 2 7 4 4 5" xfId="13137"/>
    <cellStyle name="표준 6 2 7 4 4 6" xfId="17008"/>
    <cellStyle name="표준 6 2 7 4 4 7" xfId="20879"/>
    <cellStyle name="표준 6 2 7 4 4 8" xfId="24750"/>
    <cellStyle name="표준 6 2 7 4 4 9" xfId="28621"/>
    <cellStyle name="표준 6 2 7 4 5" xfId="2204"/>
    <cellStyle name="표준 6 2 7 4 5 10" xfId="37331"/>
    <cellStyle name="표준 6 2 7 4 5 11" xfId="41443"/>
    <cellStyle name="표준 6 2 7 4 5 12" xfId="45314"/>
    <cellStyle name="표준 6 2 7 4 5 13" xfId="49185"/>
    <cellStyle name="표준 6 2 7 4 5 14" xfId="53056"/>
    <cellStyle name="표준 6 2 7 4 5 2" xfId="6363"/>
    <cellStyle name="표준 6 2 7 4 5 3" xfId="10234"/>
    <cellStyle name="표준 6 2 7 4 5 4" xfId="14105"/>
    <cellStyle name="표준 6 2 7 4 5 5" xfId="17976"/>
    <cellStyle name="표준 6 2 7 4 5 6" xfId="21847"/>
    <cellStyle name="표준 6 2 7 4 5 7" xfId="25718"/>
    <cellStyle name="표준 6 2 7 4 5 8" xfId="29589"/>
    <cellStyle name="표준 6 2 7 4 5 9" xfId="33460"/>
    <cellStyle name="표준 6 2 7 4 6" xfId="4427"/>
    <cellStyle name="표준 6 2 7 4 7" xfId="8298"/>
    <cellStyle name="표준 6 2 7 4 8" xfId="12169"/>
    <cellStyle name="표준 6 2 7 4 9" xfId="16040"/>
    <cellStyle name="표준 6 2 7 5" xfId="303"/>
    <cellStyle name="표준 6 2 7 5 10" xfId="23829"/>
    <cellStyle name="표준 6 2 7 5 11" xfId="27700"/>
    <cellStyle name="표준 6 2 7 5 12" xfId="31571"/>
    <cellStyle name="표준 6 2 7 5 13" xfId="35442"/>
    <cellStyle name="표준 6 2 7 5 14" xfId="39554"/>
    <cellStyle name="표준 6 2 7 5 15" xfId="43425"/>
    <cellStyle name="표준 6 2 7 5 16" xfId="47296"/>
    <cellStyle name="표준 6 2 7 5 17" xfId="51167"/>
    <cellStyle name="표준 6 2 7 5 2" xfId="790"/>
    <cellStyle name="표준 6 2 7 5 2 10" xfId="28184"/>
    <cellStyle name="표준 6 2 7 5 2 11" xfId="32055"/>
    <cellStyle name="표준 6 2 7 5 2 12" xfId="35926"/>
    <cellStyle name="표준 6 2 7 5 2 13" xfId="40038"/>
    <cellStyle name="표준 6 2 7 5 2 14" xfId="43909"/>
    <cellStyle name="표준 6 2 7 5 2 15" xfId="47780"/>
    <cellStyle name="표준 6 2 7 5 2 16" xfId="51651"/>
    <cellStyle name="표준 6 2 7 5 2 2" xfId="1764"/>
    <cellStyle name="표준 6 2 7 5 2 2 10" xfId="33023"/>
    <cellStyle name="표준 6 2 7 5 2 2 11" xfId="36894"/>
    <cellStyle name="표준 6 2 7 5 2 2 12" xfId="41006"/>
    <cellStyle name="표준 6 2 7 5 2 2 13" xfId="44877"/>
    <cellStyle name="표준 6 2 7 5 2 2 14" xfId="48748"/>
    <cellStyle name="표준 6 2 7 5 2 2 15" xfId="52619"/>
    <cellStyle name="표준 6 2 7 5 2 2 2" xfId="3703"/>
    <cellStyle name="표준 6 2 7 5 2 2 2 10" xfId="38830"/>
    <cellStyle name="표준 6 2 7 5 2 2 2 11" xfId="42942"/>
    <cellStyle name="표준 6 2 7 5 2 2 2 12" xfId="46813"/>
    <cellStyle name="표준 6 2 7 5 2 2 2 13" xfId="50684"/>
    <cellStyle name="표준 6 2 7 5 2 2 2 14" xfId="54555"/>
    <cellStyle name="표준 6 2 7 5 2 2 2 2" xfId="7862"/>
    <cellStyle name="표준 6 2 7 5 2 2 2 3" xfId="11733"/>
    <cellStyle name="표준 6 2 7 5 2 2 2 4" xfId="15604"/>
    <cellStyle name="표준 6 2 7 5 2 2 2 5" xfId="19475"/>
    <cellStyle name="표준 6 2 7 5 2 2 2 6" xfId="23346"/>
    <cellStyle name="표준 6 2 7 5 2 2 2 7" xfId="27217"/>
    <cellStyle name="표준 6 2 7 5 2 2 2 8" xfId="31088"/>
    <cellStyle name="표준 6 2 7 5 2 2 2 9" xfId="34959"/>
    <cellStyle name="표준 6 2 7 5 2 2 3" xfId="5926"/>
    <cellStyle name="표준 6 2 7 5 2 2 4" xfId="9797"/>
    <cellStyle name="표준 6 2 7 5 2 2 5" xfId="13668"/>
    <cellStyle name="표준 6 2 7 5 2 2 6" xfId="17539"/>
    <cellStyle name="표준 6 2 7 5 2 2 7" xfId="21410"/>
    <cellStyle name="표준 6 2 7 5 2 2 8" xfId="25281"/>
    <cellStyle name="표준 6 2 7 5 2 2 9" xfId="29152"/>
    <cellStyle name="표준 6 2 7 5 2 3" xfId="2735"/>
    <cellStyle name="표준 6 2 7 5 2 3 10" xfId="37862"/>
    <cellStyle name="표준 6 2 7 5 2 3 11" xfId="41974"/>
    <cellStyle name="표준 6 2 7 5 2 3 12" xfId="45845"/>
    <cellStyle name="표준 6 2 7 5 2 3 13" xfId="49716"/>
    <cellStyle name="표준 6 2 7 5 2 3 14" xfId="53587"/>
    <cellStyle name="표준 6 2 7 5 2 3 2" xfId="6894"/>
    <cellStyle name="표준 6 2 7 5 2 3 3" xfId="10765"/>
    <cellStyle name="표준 6 2 7 5 2 3 4" xfId="14636"/>
    <cellStyle name="표준 6 2 7 5 2 3 5" xfId="18507"/>
    <cellStyle name="표준 6 2 7 5 2 3 6" xfId="22378"/>
    <cellStyle name="표준 6 2 7 5 2 3 7" xfId="26249"/>
    <cellStyle name="표준 6 2 7 5 2 3 8" xfId="30120"/>
    <cellStyle name="표준 6 2 7 5 2 3 9" xfId="33991"/>
    <cellStyle name="표준 6 2 7 5 2 4" xfId="4958"/>
    <cellStyle name="표준 6 2 7 5 2 5" xfId="8829"/>
    <cellStyle name="표준 6 2 7 5 2 6" xfId="12700"/>
    <cellStyle name="표준 6 2 7 5 2 7" xfId="16571"/>
    <cellStyle name="표준 6 2 7 5 2 8" xfId="20442"/>
    <cellStyle name="표준 6 2 7 5 2 9" xfId="24313"/>
    <cellStyle name="표준 6 2 7 5 3" xfId="1280"/>
    <cellStyle name="표준 6 2 7 5 3 10" xfId="32539"/>
    <cellStyle name="표준 6 2 7 5 3 11" xfId="36410"/>
    <cellStyle name="표준 6 2 7 5 3 12" xfId="40522"/>
    <cellStyle name="표준 6 2 7 5 3 13" xfId="44393"/>
    <cellStyle name="표준 6 2 7 5 3 14" xfId="48264"/>
    <cellStyle name="표준 6 2 7 5 3 15" xfId="52135"/>
    <cellStyle name="표준 6 2 7 5 3 2" xfId="3219"/>
    <cellStyle name="표준 6 2 7 5 3 2 10" xfId="38346"/>
    <cellStyle name="표준 6 2 7 5 3 2 11" xfId="42458"/>
    <cellStyle name="표준 6 2 7 5 3 2 12" xfId="46329"/>
    <cellStyle name="표준 6 2 7 5 3 2 13" xfId="50200"/>
    <cellStyle name="표준 6 2 7 5 3 2 14" xfId="54071"/>
    <cellStyle name="표준 6 2 7 5 3 2 2" xfId="7378"/>
    <cellStyle name="표준 6 2 7 5 3 2 3" xfId="11249"/>
    <cellStyle name="표준 6 2 7 5 3 2 4" xfId="15120"/>
    <cellStyle name="표준 6 2 7 5 3 2 5" xfId="18991"/>
    <cellStyle name="표준 6 2 7 5 3 2 6" xfId="22862"/>
    <cellStyle name="표준 6 2 7 5 3 2 7" xfId="26733"/>
    <cellStyle name="표준 6 2 7 5 3 2 8" xfId="30604"/>
    <cellStyle name="표준 6 2 7 5 3 2 9" xfId="34475"/>
    <cellStyle name="표준 6 2 7 5 3 3" xfId="5442"/>
    <cellStyle name="표준 6 2 7 5 3 4" xfId="9313"/>
    <cellStyle name="표준 6 2 7 5 3 5" xfId="13184"/>
    <cellStyle name="표준 6 2 7 5 3 6" xfId="17055"/>
    <cellStyle name="표준 6 2 7 5 3 7" xfId="20926"/>
    <cellStyle name="표준 6 2 7 5 3 8" xfId="24797"/>
    <cellStyle name="표준 6 2 7 5 3 9" xfId="28668"/>
    <cellStyle name="표준 6 2 7 5 4" xfId="2251"/>
    <cellStyle name="표준 6 2 7 5 4 10" xfId="37378"/>
    <cellStyle name="표준 6 2 7 5 4 11" xfId="41490"/>
    <cellStyle name="표준 6 2 7 5 4 12" xfId="45361"/>
    <cellStyle name="표준 6 2 7 5 4 13" xfId="49232"/>
    <cellStyle name="표준 6 2 7 5 4 14" xfId="53103"/>
    <cellStyle name="표준 6 2 7 5 4 2" xfId="6410"/>
    <cellStyle name="표준 6 2 7 5 4 3" xfId="10281"/>
    <cellStyle name="표준 6 2 7 5 4 4" xfId="14152"/>
    <cellStyle name="표준 6 2 7 5 4 5" xfId="18023"/>
    <cellStyle name="표준 6 2 7 5 4 6" xfId="21894"/>
    <cellStyle name="표준 6 2 7 5 4 7" xfId="25765"/>
    <cellStyle name="표준 6 2 7 5 4 8" xfId="29636"/>
    <cellStyle name="표준 6 2 7 5 4 9" xfId="33507"/>
    <cellStyle name="표준 6 2 7 5 5" xfId="4474"/>
    <cellStyle name="표준 6 2 7 5 6" xfId="8345"/>
    <cellStyle name="표준 6 2 7 5 7" xfId="12216"/>
    <cellStyle name="표준 6 2 7 5 8" xfId="16087"/>
    <cellStyle name="표준 6 2 7 5 9" xfId="19958"/>
    <cellStyle name="표준 6 2 7 6" xfId="548"/>
    <cellStyle name="표준 6 2 7 6 10" xfId="27942"/>
    <cellStyle name="표준 6 2 7 6 11" xfId="31813"/>
    <cellStyle name="표준 6 2 7 6 12" xfId="35684"/>
    <cellStyle name="표준 6 2 7 6 13" xfId="39796"/>
    <cellStyle name="표준 6 2 7 6 14" xfId="43667"/>
    <cellStyle name="표준 6 2 7 6 15" xfId="47538"/>
    <cellStyle name="표준 6 2 7 6 16" xfId="51409"/>
    <cellStyle name="표준 6 2 7 6 2" xfId="1522"/>
    <cellStyle name="표준 6 2 7 6 2 10" xfId="32781"/>
    <cellStyle name="표준 6 2 7 6 2 11" xfId="36652"/>
    <cellStyle name="표준 6 2 7 6 2 12" xfId="40764"/>
    <cellStyle name="표준 6 2 7 6 2 13" xfId="44635"/>
    <cellStyle name="표준 6 2 7 6 2 14" xfId="48506"/>
    <cellStyle name="표준 6 2 7 6 2 15" xfId="52377"/>
    <cellStyle name="표준 6 2 7 6 2 2" xfId="3461"/>
    <cellStyle name="표준 6 2 7 6 2 2 10" xfId="38588"/>
    <cellStyle name="표준 6 2 7 6 2 2 11" xfId="42700"/>
    <cellStyle name="표준 6 2 7 6 2 2 12" xfId="46571"/>
    <cellStyle name="표준 6 2 7 6 2 2 13" xfId="50442"/>
    <cellStyle name="표준 6 2 7 6 2 2 14" xfId="54313"/>
    <cellStyle name="표준 6 2 7 6 2 2 2" xfId="7620"/>
    <cellStyle name="표준 6 2 7 6 2 2 3" xfId="11491"/>
    <cellStyle name="표준 6 2 7 6 2 2 4" xfId="15362"/>
    <cellStyle name="표준 6 2 7 6 2 2 5" xfId="19233"/>
    <cellStyle name="표준 6 2 7 6 2 2 6" xfId="23104"/>
    <cellStyle name="표준 6 2 7 6 2 2 7" xfId="26975"/>
    <cellStyle name="표준 6 2 7 6 2 2 8" xfId="30846"/>
    <cellStyle name="표준 6 2 7 6 2 2 9" xfId="34717"/>
    <cellStyle name="표준 6 2 7 6 2 3" xfId="5684"/>
    <cellStyle name="표준 6 2 7 6 2 4" xfId="9555"/>
    <cellStyle name="표준 6 2 7 6 2 5" xfId="13426"/>
    <cellStyle name="표준 6 2 7 6 2 6" xfId="17297"/>
    <cellStyle name="표준 6 2 7 6 2 7" xfId="21168"/>
    <cellStyle name="표준 6 2 7 6 2 8" xfId="25039"/>
    <cellStyle name="표준 6 2 7 6 2 9" xfId="28910"/>
    <cellStyle name="표준 6 2 7 6 3" xfId="2493"/>
    <cellStyle name="표준 6 2 7 6 3 10" xfId="37620"/>
    <cellStyle name="표준 6 2 7 6 3 11" xfId="41732"/>
    <cellStyle name="표준 6 2 7 6 3 12" xfId="45603"/>
    <cellStyle name="표준 6 2 7 6 3 13" xfId="49474"/>
    <cellStyle name="표준 6 2 7 6 3 14" xfId="53345"/>
    <cellStyle name="표준 6 2 7 6 3 2" xfId="6652"/>
    <cellStyle name="표준 6 2 7 6 3 3" xfId="10523"/>
    <cellStyle name="표준 6 2 7 6 3 4" xfId="14394"/>
    <cellStyle name="표준 6 2 7 6 3 5" xfId="18265"/>
    <cellStyle name="표준 6 2 7 6 3 6" xfId="22136"/>
    <cellStyle name="표준 6 2 7 6 3 7" xfId="26007"/>
    <cellStyle name="표준 6 2 7 6 3 8" xfId="29878"/>
    <cellStyle name="표준 6 2 7 6 3 9" xfId="33749"/>
    <cellStyle name="표준 6 2 7 6 4" xfId="4716"/>
    <cellStyle name="표준 6 2 7 6 5" xfId="8587"/>
    <cellStyle name="표준 6 2 7 6 6" xfId="12458"/>
    <cellStyle name="표준 6 2 7 6 7" xfId="16329"/>
    <cellStyle name="표준 6 2 7 6 8" xfId="20200"/>
    <cellStyle name="표준 6 2 7 6 9" xfId="24071"/>
    <cellStyle name="표준 6 2 7 7" xfId="1038"/>
    <cellStyle name="표준 6 2 7 7 10" xfId="32297"/>
    <cellStyle name="표준 6 2 7 7 11" xfId="36168"/>
    <cellStyle name="표준 6 2 7 7 12" xfId="40280"/>
    <cellStyle name="표준 6 2 7 7 13" xfId="44151"/>
    <cellStyle name="표준 6 2 7 7 14" xfId="48022"/>
    <cellStyle name="표준 6 2 7 7 15" xfId="51893"/>
    <cellStyle name="표준 6 2 7 7 2" xfId="2977"/>
    <cellStyle name="표준 6 2 7 7 2 10" xfId="38104"/>
    <cellStyle name="표준 6 2 7 7 2 11" xfId="42216"/>
    <cellStyle name="표준 6 2 7 7 2 12" xfId="46087"/>
    <cellStyle name="표준 6 2 7 7 2 13" xfId="49958"/>
    <cellStyle name="표준 6 2 7 7 2 14" xfId="53829"/>
    <cellStyle name="표준 6 2 7 7 2 2" xfId="7136"/>
    <cellStyle name="표준 6 2 7 7 2 3" xfId="11007"/>
    <cellStyle name="표준 6 2 7 7 2 4" xfId="14878"/>
    <cellStyle name="표준 6 2 7 7 2 5" xfId="18749"/>
    <cellStyle name="표준 6 2 7 7 2 6" xfId="22620"/>
    <cellStyle name="표준 6 2 7 7 2 7" xfId="26491"/>
    <cellStyle name="표준 6 2 7 7 2 8" xfId="30362"/>
    <cellStyle name="표준 6 2 7 7 2 9" xfId="34233"/>
    <cellStyle name="표준 6 2 7 7 3" xfId="5200"/>
    <cellStyle name="표준 6 2 7 7 4" xfId="9071"/>
    <cellStyle name="표준 6 2 7 7 5" xfId="12942"/>
    <cellStyle name="표준 6 2 7 7 6" xfId="16813"/>
    <cellStyle name="표준 6 2 7 7 7" xfId="20684"/>
    <cellStyle name="표준 6 2 7 7 8" xfId="24555"/>
    <cellStyle name="표준 6 2 7 7 9" xfId="28426"/>
    <cellStyle name="표준 6 2 7 8" xfId="2009"/>
    <cellStyle name="표준 6 2 7 8 10" xfId="37136"/>
    <cellStyle name="표준 6 2 7 8 11" xfId="41248"/>
    <cellStyle name="표준 6 2 7 8 12" xfId="45119"/>
    <cellStyle name="표준 6 2 7 8 13" xfId="48990"/>
    <cellStyle name="표준 6 2 7 8 14" xfId="52861"/>
    <cellStyle name="표준 6 2 7 8 2" xfId="6168"/>
    <cellStyle name="표준 6 2 7 8 3" xfId="10039"/>
    <cellStyle name="표준 6 2 7 8 4" xfId="13910"/>
    <cellStyle name="표준 6 2 7 8 5" xfId="17781"/>
    <cellStyle name="표준 6 2 7 8 6" xfId="21652"/>
    <cellStyle name="표준 6 2 7 8 7" xfId="25523"/>
    <cellStyle name="표준 6 2 7 8 8" xfId="29394"/>
    <cellStyle name="표준 6 2 7 8 9" xfId="33265"/>
    <cellStyle name="표준 6 2 7 9" xfId="4232"/>
    <cellStyle name="표준 6 2 8" xfId="75"/>
    <cellStyle name="표준 6 2 8 10" xfId="11993"/>
    <cellStyle name="표준 6 2 8 11" xfId="15864"/>
    <cellStyle name="표준 6 2 8 12" xfId="19735"/>
    <cellStyle name="표준 6 2 8 13" xfId="23606"/>
    <cellStyle name="표준 6 2 8 14" xfId="27477"/>
    <cellStyle name="표준 6 2 8 15" xfId="31348"/>
    <cellStyle name="표준 6 2 8 16" xfId="35219"/>
    <cellStyle name="표준 6 2 8 17" xfId="39090"/>
    <cellStyle name="표준 6 2 8 18" xfId="39331"/>
    <cellStyle name="표준 6 2 8 19" xfId="43202"/>
    <cellStyle name="표준 6 2 8 2" xfId="174"/>
    <cellStyle name="표준 6 2 8 2 10" xfId="19832"/>
    <cellStyle name="표준 6 2 8 2 11" xfId="23703"/>
    <cellStyle name="표준 6 2 8 2 12" xfId="27574"/>
    <cellStyle name="표준 6 2 8 2 13" xfId="31445"/>
    <cellStyle name="표준 6 2 8 2 14" xfId="35316"/>
    <cellStyle name="표준 6 2 8 2 15" xfId="39187"/>
    <cellStyle name="표준 6 2 8 2 16" xfId="39428"/>
    <cellStyle name="표준 6 2 8 2 17" xfId="43299"/>
    <cellStyle name="표준 6 2 8 2 18" xfId="47170"/>
    <cellStyle name="표준 6 2 8 2 19" xfId="51041"/>
    <cellStyle name="표준 6 2 8 2 2" xfId="419"/>
    <cellStyle name="표준 6 2 8 2 2 10" xfId="23945"/>
    <cellStyle name="표준 6 2 8 2 2 11" xfId="27816"/>
    <cellStyle name="표준 6 2 8 2 2 12" xfId="31687"/>
    <cellStyle name="표준 6 2 8 2 2 13" xfId="35558"/>
    <cellStyle name="표준 6 2 8 2 2 14" xfId="39670"/>
    <cellStyle name="표준 6 2 8 2 2 15" xfId="43541"/>
    <cellStyle name="표준 6 2 8 2 2 16" xfId="47412"/>
    <cellStyle name="표준 6 2 8 2 2 17" xfId="51283"/>
    <cellStyle name="표준 6 2 8 2 2 2" xfId="906"/>
    <cellStyle name="표준 6 2 8 2 2 2 10" xfId="28300"/>
    <cellStyle name="표준 6 2 8 2 2 2 11" xfId="32171"/>
    <cellStyle name="표준 6 2 8 2 2 2 12" xfId="36042"/>
    <cellStyle name="표준 6 2 8 2 2 2 13" xfId="40154"/>
    <cellStyle name="표준 6 2 8 2 2 2 14" xfId="44025"/>
    <cellStyle name="표준 6 2 8 2 2 2 15" xfId="47896"/>
    <cellStyle name="표준 6 2 8 2 2 2 16" xfId="51767"/>
    <cellStyle name="표준 6 2 8 2 2 2 2" xfId="1880"/>
    <cellStyle name="표준 6 2 8 2 2 2 2 10" xfId="33139"/>
    <cellStyle name="표준 6 2 8 2 2 2 2 11" xfId="37010"/>
    <cellStyle name="표준 6 2 8 2 2 2 2 12" xfId="41122"/>
    <cellStyle name="표준 6 2 8 2 2 2 2 13" xfId="44993"/>
    <cellStyle name="표준 6 2 8 2 2 2 2 14" xfId="48864"/>
    <cellStyle name="표준 6 2 8 2 2 2 2 15" xfId="52735"/>
    <cellStyle name="표준 6 2 8 2 2 2 2 2" xfId="3819"/>
    <cellStyle name="표준 6 2 8 2 2 2 2 2 10" xfId="38946"/>
    <cellStyle name="표준 6 2 8 2 2 2 2 2 11" xfId="43058"/>
    <cellStyle name="표준 6 2 8 2 2 2 2 2 12" xfId="46929"/>
    <cellStyle name="표준 6 2 8 2 2 2 2 2 13" xfId="50800"/>
    <cellStyle name="표준 6 2 8 2 2 2 2 2 14" xfId="54671"/>
    <cellStyle name="표준 6 2 8 2 2 2 2 2 2" xfId="7978"/>
    <cellStyle name="표준 6 2 8 2 2 2 2 2 3" xfId="11849"/>
    <cellStyle name="표준 6 2 8 2 2 2 2 2 4" xfId="15720"/>
    <cellStyle name="표준 6 2 8 2 2 2 2 2 5" xfId="19591"/>
    <cellStyle name="표준 6 2 8 2 2 2 2 2 6" xfId="23462"/>
    <cellStyle name="표준 6 2 8 2 2 2 2 2 7" xfId="27333"/>
    <cellStyle name="표준 6 2 8 2 2 2 2 2 8" xfId="31204"/>
    <cellStyle name="표준 6 2 8 2 2 2 2 2 9" xfId="35075"/>
    <cellStyle name="표준 6 2 8 2 2 2 2 3" xfId="6042"/>
    <cellStyle name="표준 6 2 8 2 2 2 2 4" xfId="9913"/>
    <cellStyle name="표준 6 2 8 2 2 2 2 5" xfId="13784"/>
    <cellStyle name="표준 6 2 8 2 2 2 2 6" xfId="17655"/>
    <cellStyle name="표준 6 2 8 2 2 2 2 7" xfId="21526"/>
    <cellStyle name="표준 6 2 8 2 2 2 2 8" xfId="25397"/>
    <cellStyle name="표준 6 2 8 2 2 2 2 9" xfId="29268"/>
    <cellStyle name="표준 6 2 8 2 2 2 3" xfId="2851"/>
    <cellStyle name="표준 6 2 8 2 2 2 3 10" xfId="37978"/>
    <cellStyle name="표준 6 2 8 2 2 2 3 11" xfId="42090"/>
    <cellStyle name="표준 6 2 8 2 2 2 3 12" xfId="45961"/>
    <cellStyle name="표준 6 2 8 2 2 2 3 13" xfId="49832"/>
    <cellStyle name="표준 6 2 8 2 2 2 3 14" xfId="53703"/>
    <cellStyle name="표준 6 2 8 2 2 2 3 2" xfId="7010"/>
    <cellStyle name="표준 6 2 8 2 2 2 3 3" xfId="10881"/>
    <cellStyle name="표준 6 2 8 2 2 2 3 4" xfId="14752"/>
    <cellStyle name="표준 6 2 8 2 2 2 3 5" xfId="18623"/>
    <cellStyle name="표준 6 2 8 2 2 2 3 6" xfId="22494"/>
    <cellStyle name="표준 6 2 8 2 2 2 3 7" xfId="26365"/>
    <cellStyle name="표준 6 2 8 2 2 2 3 8" xfId="30236"/>
    <cellStyle name="표준 6 2 8 2 2 2 3 9" xfId="34107"/>
    <cellStyle name="표준 6 2 8 2 2 2 4" xfId="5074"/>
    <cellStyle name="표준 6 2 8 2 2 2 5" xfId="8945"/>
    <cellStyle name="표준 6 2 8 2 2 2 6" xfId="12816"/>
    <cellStyle name="표준 6 2 8 2 2 2 7" xfId="16687"/>
    <cellStyle name="표준 6 2 8 2 2 2 8" xfId="20558"/>
    <cellStyle name="표준 6 2 8 2 2 2 9" xfId="24429"/>
    <cellStyle name="표준 6 2 8 2 2 3" xfId="1396"/>
    <cellStyle name="표준 6 2 8 2 2 3 10" xfId="32655"/>
    <cellStyle name="표준 6 2 8 2 2 3 11" xfId="36526"/>
    <cellStyle name="표준 6 2 8 2 2 3 12" xfId="40638"/>
    <cellStyle name="표준 6 2 8 2 2 3 13" xfId="44509"/>
    <cellStyle name="표준 6 2 8 2 2 3 14" xfId="48380"/>
    <cellStyle name="표준 6 2 8 2 2 3 15" xfId="52251"/>
    <cellStyle name="표준 6 2 8 2 2 3 2" xfId="3335"/>
    <cellStyle name="표준 6 2 8 2 2 3 2 10" xfId="38462"/>
    <cellStyle name="표준 6 2 8 2 2 3 2 11" xfId="42574"/>
    <cellStyle name="표준 6 2 8 2 2 3 2 12" xfId="46445"/>
    <cellStyle name="표준 6 2 8 2 2 3 2 13" xfId="50316"/>
    <cellStyle name="표준 6 2 8 2 2 3 2 14" xfId="54187"/>
    <cellStyle name="표준 6 2 8 2 2 3 2 2" xfId="7494"/>
    <cellStyle name="표준 6 2 8 2 2 3 2 3" xfId="11365"/>
    <cellStyle name="표준 6 2 8 2 2 3 2 4" xfId="15236"/>
    <cellStyle name="표준 6 2 8 2 2 3 2 5" xfId="19107"/>
    <cellStyle name="표준 6 2 8 2 2 3 2 6" xfId="22978"/>
    <cellStyle name="표준 6 2 8 2 2 3 2 7" xfId="26849"/>
    <cellStyle name="표준 6 2 8 2 2 3 2 8" xfId="30720"/>
    <cellStyle name="표준 6 2 8 2 2 3 2 9" xfId="34591"/>
    <cellStyle name="표준 6 2 8 2 2 3 3" xfId="5558"/>
    <cellStyle name="표준 6 2 8 2 2 3 4" xfId="9429"/>
    <cellStyle name="표준 6 2 8 2 2 3 5" xfId="13300"/>
    <cellStyle name="표준 6 2 8 2 2 3 6" xfId="17171"/>
    <cellStyle name="표준 6 2 8 2 2 3 7" xfId="21042"/>
    <cellStyle name="표준 6 2 8 2 2 3 8" xfId="24913"/>
    <cellStyle name="표준 6 2 8 2 2 3 9" xfId="28784"/>
    <cellStyle name="표준 6 2 8 2 2 4" xfId="2367"/>
    <cellStyle name="표준 6 2 8 2 2 4 10" xfId="37494"/>
    <cellStyle name="표준 6 2 8 2 2 4 11" xfId="41606"/>
    <cellStyle name="표준 6 2 8 2 2 4 12" xfId="45477"/>
    <cellStyle name="표준 6 2 8 2 2 4 13" xfId="49348"/>
    <cellStyle name="표준 6 2 8 2 2 4 14" xfId="53219"/>
    <cellStyle name="표준 6 2 8 2 2 4 2" xfId="6526"/>
    <cellStyle name="표준 6 2 8 2 2 4 3" xfId="10397"/>
    <cellStyle name="표준 6 2 8 2 2 4 4" xfId="14268"/>
    <cellStyle name="표준 6 2 8 2 2 4 5" xfId="18139"/>
    <cellStyle name="표준 6 2 8 2 2 4 6" xfId="22010"/>
    <cellStyle name="표준 6 2 8 2 2 4 7" xfId="25881"/>
    <cellStyle name="표준 6 2 8 2 2 4 8" xfId="29752"/>
    <cellStyle name="표준 6 2 8 2 2 4 9" xfId="33623"/>
    <cellStyle name="표준 6 2 8 2 2 5" xfId="4590"/>
    <cellStyle name="표준 6 2 8 2 2 6" xfId="8461"/>
    <cellStyle name="표준 6 2 8 2 2 7" xfId="12332"/>
    <cellStyle name="표준 6 2 8 2 2 8" xfId="16203"/>
    <cellStyle name="표준 6 2 8 2 2 9" xfId="20074"/>
    <cellStyle name="표준 6 2 8 2 3" xfId="664"/>
    <cellStyle name="표준 6 2 8 2 3 10" xfId="28058"/>
    <cellStyle name="표준 6 2 8 2 3 11" xfId="31929"/>
    <cellStyle name="표준 6 2 8 2 3 12" xfId="35800"/>
    <cellStyle name="표준 6 2 8 2 3 13" xfId="39912"/>
    <cellStyle name="표준 6 2 8 2 3 14" xfId="43783"/>
    <cellStyle name="표준 6 2 8 2 3 15" xfId="47654"/>
    <cellStyle name="표준 6 2 8 2 3 16" xfId="51525"/>
    <cellStyle name="표준 6 2 8 2 3 2" xfId="1638"/>
    <cellStyle name="표준 6 2 8 2 3 2 10" xfId="32897"/>
    <cellStyle name="표준 6 2 8 2 3 2 11" xfId="36768"/>
    <cellStyle name="표준 6 2 8 2 3 2 12" xfId="40880"/>
    <cellStyle name="표준 6 2 8 2 3 2 13" xfId="44751"/>
    <cellStyle name="표준 6 2 8 2 3 2 14" xfId="48622"/>
    <cellStyle name="표준 6 2 8 2 3 2 15" xfId="52493"/>
    <cellStyle name="표준 6 2 8 2 3 2 2" xfId="3577"/>
    <cellStyle name="표준 6 2 8 2 3 2 2 10" xfId="38704"/>
    <cellStyle name="표준 6 2 8 2 3 2 2 11" xfId="42816"/>
    <cellStyle name="표준 6 2 8 2 3 2 2 12" xfId="46687"/>
    <cellStyle name="표준 6 2 8 2 3 2 2 13" xfId="50558"/>
    <cellStyle name="표준 6 2 8 2 3 2 2 14" xfId="54429"/>
    <cellStyle name="표준 6 2 8 2 3 2 2 2" xfId="7736"/>
    <cellStyle name="표준 6 2 8 2 3 2 2 3" xfId="11607"/>
    <cellStyle name="표준 6 2 8 2 3 2 2 4" xfId="15478"/>
    <cellStyle name="표준 6 2 8 2 3 2 2 5" xfId="19349"/>
    <cellStyle name="표준 6 2 8 2 3 2 2 6" xfId="23220"/>
    <cellStyle name="표준 6 2 8 2 3 2 2 7" xfId="27091"/>
    <cellStyle name="표준 6 2 8 2 3 2 2 8" xfId="30962"/>
    <cellStyle name="표준 6 2 8 2 3 2 2 9" xfId="34833"/>
    <cellStyle name="표준 6 2 8 2 3 2 3" xfId="5800"/>
    <cellStyle name="표준 6 2 8 2 3 2 4" xfId="9671"/>
    <cellStyle name="표준 6 2 8 2 3 2 5" xfId="13542"/>
    <cellStyle name="표준 6 2 8 2 3 2 6" xfId="17413"/>
    <cellStyle name="표준 6 2 8 2 3 2 7" xfId="21284"/>
    <cellStyle name="표준 6 2 8 2 3 2 8" xfId="25155"/>
    <cellStyle name="표준 6 2 8 2 3 2 9" xfId="29026"/>
    <cellStyle name="표준 6 2 8 2 3 3" xfId="2609"/>
    <cellStyle name="표준 6 2 8 2 3 3 10" xfId="37736"/>
    <cellStyle name="표준 6 2 8 2 3 3 11" xfId="41848"/>
    <cellStyle name="표준 6 2 8 2 3 3 12" xfId="45719"/>
    <cellStyle name="표준 6 2 8 2 3 3 13" xfId="49590"/>
    <cellStyle name="표준 6 2 8 2 3 3 14" xfId="53461"/>
    <cellStyle name="표준 6 2 8 2 3 3 2" xfId="6768"/>
    <cellStyle name="표준 6 2 8 2 3 3 3" xfId="10639"/>
    <cellStyle name="표준 6 2 8 2 3 3 4" xfId="14510"/>
    <cellStyle name="표준 6 2 8 2 3 3 5" xfId="18381"/>
    <cellStyle name="표준 6 2 8 2 3 3 6" xfId="22252"/>
    <cellStyle name="표준 6 2 8 2 3 3 7" xfId="26123"/>
    <cellStyle name="표준 6 2 8 2 3 3 8" xfId="29994"/>
    <cellStyle name="표준 6 2 8 2 3 3 9" xfId="33865"/>
    <cellStyle name="표준 6 2 8 2 3 4" xfId="4832"/>
    <cellStyle name="표준 6 2 8 2 3 5" xfId="8703"/>
    <cellStyle name="표준 6 2 8 2 3 6" xfId="12574"/>
    <cellStyle name="표준 6 2 8 2 3 7" xfId="16445"/>
    <cellStyle name="표준 6 2 8 2 3 8" xfId="20316"/>
    <cellStyle name="표준 6 2 8 2 3 9" xfId="24187"/>
    <cellStyle name="표준 6 2 8 2 4" xfId="1154"/>
    <cellStyle name="표준 6 2 8 2 4 10" xfId="32413"/>
    <cellStyle name="표준 6 2 8 2 4 11" xfId="36284"/>
    <cellStyle name="표준 6 2 8 2 4 12" xfId="40396"/>
    <cellStyle name="표준 6 2 8 2 4 13" xfId="44267"/>
    <cellStyle name="표준 6 2 8 2 4 14" xfId="48138"/>
    <cellStyle name="표준 6 2 8 2 4 15" xfId="52009"/>
    <cellStyle name="표준 6 2 8 2 4 2" xfId="3093"/>
    <cellStyle name="표준 6 2 8 2 4 2 10" xfId="38220"/>
    <cellStyle name="표준 6 2 8 2 4 2 11" xfId="42332"/>
    <cellStyle name="표준 6 2 8 2 4 2 12" xfId="46203"/>
    <cellStyle name="표준 6 2 8 2 4 2 13" xfId="50074"/>
    <cellStyle name="표준 6 2 8 2 4 2 14" xfId="53945"/>
    <cellStyle name="표준 6 2 8 2 4 2 2" xfId="7252"/>
    <cellStyle name="표준 6 2 8 2 4 2 3" xfId="11123"/>
    <cellStyle name="표준 6 2 8 2 4 2 4" xfId="14994"/>
    <cellStyle name="표준 6 2 8 2 4 2 5" xfId="18865"/>
    <cellStyle name="표준 6 2 8 2 4 2 6" xfId="22736"/>
    <cellStyle name="표준 6 2 8 2 4 2 7" xfId="26607"/>
    <cellStyle name="표준 6 2 8 2 4 2 8" xfId="30478"/>
    <cellStyle name="표준 6 2 8 2 4 2 9" xfId="34349"/>
    <cellStyle name="표준 6 2 8 2 4 3" xfId="5316"/>
    <cellStyle name="표준 6 2 8 2 4 4" xfId="9187"/>
    <cellStyle name="표준 6 2 8 2 4 5" xfId="13058"/>
    <cellStyle name="표준 6 2 8 2 4 6" xfId="16929"/>
    <cellStyle name="표준 6 2 8 2 4 7" xfId="20800"/>
    <cellStyle name="표준 6 2 8 2 4 8" xfId="24671"/>
    <cellStyle name="표준 6 2 8 2 4 9" xfId="28542"/>
    <cellStyle name="표준 6 2 8 2 5" xfId="2125"/>
    <cellStyle name="표준 6 2 8 2 5 10" xfId="37252"/>
    <cellStyle name="표준 6 2 8 2 5 11" xfId="41364"/>
    <cellStyle name="표준 6 2 8 2 5 12" xfId="45235"/>
    <cellStyle name="표준 6 2 8 2 5 13" xfId="49106"/>
    <cellStyle name="표준 6 2 8 2 5 14" xfId="52977"/>
    <cellStyle name="표준 6 2 8 2 5 2" xfId="6284"/>
    <cellStyle name="표준 6 2 8 2 5 3" xfId="10155"/>
    <cellStyle name="표준 6 2 8 2 5 4" xfId="14026"/>
    <cellStyle name="표준 6 2 8 2 5 5" xfId="17897"/>
    <cellStyle name="표준 6 2 8 2 5 6" xfId="21768"/>
    <cellStyle name="표준 6 2 8 2 5 7" xfId="25639"/>
    <cellStyle name="표준 6 2 8 2 5 8" xfId="29510"/>
    <cellStyle name="표준 6 2 8 2 5 9" xfId="33381"/>
    <cellStyle name="표준 6 2 8 2 6" xfId="4348"/>
    <cellStyle name="표준 6 2 8 2 7" xfId="8219"/>
    <cellStyle name="표준 6 2 8 2 8" xfId="12090"/>
    <cellStyle name="표준 6 2 8 2 9" xfId="15961"/>
    <cellStyle name="표준 6 2 8 20" xfId="47073"/>
    <cellStyle name="표준 6 2 8 21" xfId="50944"/>
    <cellStyle name="표준 6 2 8 3" xfId="225"/>
    <cellStyle name="표준 6 2 8 3 10" xfId="19883"/>
    <cellStyle name="표준 6 2 8 3 11" xfId="23754"/>
    <cellStyle name="표준 6 2 8 3 12" xfId="27625"/>
    <cellStyle name="표준 6 2 8 3 13" xfId="31496"/>
    <cellStyle name="표준 6 2 8 3 14" xfId="35367"/>
    <cellStyle name="표준 6 2 8 3 15" xfId="39238"/>
    <cellStyle name="표준 6 2 8 3 16" xfId="39479"/>
    <cellStyle name="표준 6 2 8 3 17" xfId="43350"/>
    <cellStyle name="표준 6 2 8 3 18" xfId="47221"/>
    <cellStyle name="표준 6 2 8 3 19" xfId="51092"/>
    <cellStyle name="표준 6 2 8 3 2" xfId="470"/>
    <cellStyle name="표준 6 2 8 3 2 10" xfId="23996"/>
    <cellStyle name="표준 6 2 8 3 2 11" xfId="27867"/>
    <cellStyle name="표준 6 2 8 3 2 12" xfId="31738"/>
    <cellStyle name="표준 6 2 8 3 2 13" xfId="35609"/>
    <cellStyle name="표준 6 2 8 3 2 14" xfId="39721"/>
    <cellStyle name="표준 6 2 8 3 2 15" xfId="43592"/>
    <cellStyle name="표준 6 2 8 3 2 16" xfId="47463"/>
    <cellStyle name="표준 6 2 8 3 2 17" xfId="51334"/>
    <cellStyle name="표준 6 2 8 3 2 2" xfId="957"/>
    <cellStyle name="표준 6 2 8 3 2 2 10" xfId="28351"/>
    <cellStyle name="표준 6 2 8 3 2 2 11" xfId="32222"/>
    <cellStyle name="표준 6 2 8 3 2 2 12" xfId="36093"/>
    <cellStyle name="표준 6 2 8 3 2 2 13" xfId="40205"/>
    <cellStyle name="표준 6 2 8 3 2 2 14" xfId="44076"/>
    <cellStyle name="표준 6 2 8 3 2 2 15" xfId="47947"/>
    <cellStyle name="표준 6 2 8 3 2 2 16" xfId="51818"/>
    <cellStyle name="표준 6 2 8 3 2 2 2" xfId="1931"/>
    <cellStyle name="표준 6 2 8 3 2 2 2 10" xfId="33190"/>
    <cellStyle name="표준 6 2 8 3 2 2 2 11" xfId="37061"/>
    <cellStyle name="표준 6 2 8 3 2 2 2 12" xfId="41173"/>
    <cellStyle name="표준 6 2 8 3 2 2 2 13" xfId="45044"/>
    <cellStyle name="표준 6 2 8 3 2 2 2 14" xfId="48915"/>
    <cellStyle name="표준 6 2 8 3 2 2 2 15" xfId="52786"/>
    <cellStyle name="표준 6 2 8 3 2 2 2 2" xfId="3870"/>
    <cellStyle name="표준 6 2 8 3 2 2 2 2 10" xfId="38997"/>
    <cellStyle name="표준 6 2 8 3 2 2 2 2 11" xfId="43109"/>
    <cellStyle name="표준 6 2 8 3 2 2 2 2 12" xfId="46980"/>
    <cellStyle name="표준 6 2 8 3 2 2 2 2 13" xfId="50851"/>
    <cellStyle name="표준 6 2 8 3 2 2 2 2 14" xfId="54722"/>
    <cellStyle name="표준 6 2 8 3 2 2 2 2 2" xfId="8029"/>
    <cellStyle name="표준 6 2 8 3 2 2 2 2 3" xfId="11900"/>
    <cellStyle name="표준 6 2 8 3 2 2 2 2 4" xfId="15771"/>
    <cellStyle name="표준 6 2 8 3 2 2 2 2 5" xfId="19642"/>
    <cellStyle name="표준 6 2 8 3 2 2 2 2 6" xfId="23513"/>
    <cellStyle name="표준 6 2 8 3 2 2 2 2 7" xfId="27384"/>
    <cellStyle name="표준 6 2 8 3 2 2 2 2 8" xfId="31255"/>
    <cellStyle name="표준 6 2 8 3 2 2 2 2 9" xfId="35126"/>
    <cellStyle name="표준 6 2 8 3 2 2 2 3" xfId="6093"/>
    <cellStyle name="표준 6 2 8 3 2 2 2 4" xfId="9964"/>
    <cellStyle name="표준 6 2 8 3 2 2 2 5" xfId="13835"/>
    <cellStyle name="표준 6 2 8 3 2 2 2 6" xfId="17706"/>
    <cellStyle name="표준 6 2 8 3 2 2 2 7" xfId="21577"/>
    <cellStyle name="표준 6 2 8 3 2 2 2 8" xfId="25448"/>
    <cellStyle name="표준 6 2 8 3 2 2 2 9" xfId="29319"/>
    <cellStyle name="표준 6 2 8 3 2 2 3" xfId="2902"/>
    <cellStyle name="표준 6 2 8 3 2 2 3 10" xfId="38029"/>
    <cellStyle name="표준 6 2 8 3 2 2 3 11" xfId="42141"/>
    <cellStyle name="표준 6 2 8 3 2 2 3 12" xfId="46012"/>
    <cellStyle name="표준 6 2 8 3 2 2 3 13" xfId="49883"/>
    <cellStyle name="표준 6 2 8 3 2 2 3 14" xfId="53754"/>
    <cellStyle name="표준 6 2 8 3 2 2 3 2" xfId="7061"/>
    <cellStyle name="표준 6 2 8 3 2 2 3 3" xfId="10932"/>
    <cellStyle name="표준 6 2 8 3 2 2 3 4" xfId="14803"/>
    <cellStyle name="표준 6 2 8 3 2 2 3 5" xfId="18674"/>
    <cellStyle name="표준 6 2 8 3 2 2 3 6" xfId="22545"/>
    <cellStyle name="표준 6 2 8 3 2 2 3 7" xfId="26416"/>
    <cellStyle name="표준 6 2 8 3 2 2 3 8" xfId="30287"/>
    <cellStyle name="표준 6 2 8 3 2 2 3 9" xfId="34158"/>
    <cellStyle name="표준 6 2 8 3 2 2 4" xfId="5125"/>
    <cellStyle name="표준 6 2 8 3 2 2 5" xfId="8996"/>
    <cellStyle name="표준 6 2 8 3 2 2 6" xfId="12867"/>
    <cellStyle name="표준 6 2 8 3 2 2 7" xfId="16738"/>
    <cellStyle name="표준 6 2 8 3 2 2 8" xfId="20609"/>
    <cellStyle name="표준 6 2 8 3 2 2 9" xfId="24480"/>
    <cellStyle name="표준 6 2 8 3 2 3" xfId="1447"/>
    <cellStyle name="표준 6 2 8 3 2 3 10" xfId="32706"/>
    <cellStyle name="표준 6 2 8 3 2 3 11" xfId="36577"/>
    <cellStyle name="표준 6 2 8 3 2 3 12" xfId="40689"/>
    <cellStyle name="표준 6 2 8 3 2 3 13" xfId="44560"/>
    <cellStyle name="표준 6 2 8 3 2 3 14" xfId="48431"/>
    <cellStyle name="표준 6 2 8 3 2 3 15" xfId="52302"/>
    <cellStyle name="표준 6 2 8 3 2 3 2" xfId="3386"/>
    <cellStyle name="표준 6 2 8 3 2 3 2 10" xfId="38513"/>
    <cellStyle name="표준 6 2 8 3 2 3 2 11" xfId="42625"/>
    <cellStyle name="표준 6 2 8 3 2 3 2 12" xfId="46496"/>
    <cellStyle name="표준 6 2 8 3 2 3 2 13" xfId="50367"/>
    <cellStyle name="표준 6 2 8 3 2 3 2 14" xfId="54238"/>
    <cellStyle name="표준 6 2 8 3 2 3 2 2" xfId="7545"/>
    <cellStyle name="표준 6 2 8 3 2 3 2 3" xfId="11416"/>
    <cellStyle name="표준 6 2 8 3 2 3 2 4" xfId="15287"/>
    <cellStyle name="표준 6 2 8 3 2 3 2 5" xfId="19158"/>
    <cellStyle name="표준 6 2 8 3 2 3 2 6" xfId="23029"/>
    <cellStyle name="표준 6 2 8 3 2 3 2 7" xfId="26900"/>
    <cellStyle name="표준 6 2 8 3 2 3 2 8" xfId="30771"/>
    <cellStyle name="표준 6 2 8 3 2 3 2 9" xfId="34642"/>
    <cellStyle name="표준 6 2 8 3 2 3 3" xfId="5609"/>
    <cellStyle name="표준 6 2 8 3 2 3 4" xfId="9480"/>
    <cellStyle name="표준 6 2 8 3 2 3 5" xfId="13351"/>
    <cellStyle name="표준 6 2 8 3 2 3 6" xfId="17222"/>
    <cellStyle name="표준 6 2 8 3 2 3 7" xfId="21093"/>
    <cellStyle name="표준 6 2 8 3 2 3 8" xfId="24964"/>
    <cellStyle name="표준 6 2 8 3 2 3 9" xfId="28835"/>
    <cellStyle name="표준 6 2 8 3 2 4" xfId="2418"/>
    <cellStyle name="표준 6 2 8 3 2 4 10" xfId="37545"/>
    <cellStyle name="표준 6 2 8 3 2 4 11" xfId="41657"/>
    <cellStyle name="표준 6 2 8 3 2 4 12" xfId="45528"/>
    <cellStyle name="표준 6 2 8 3 2 4 13" xfId="49399"/>
    <cellStyle name="표준 6 2 8 3 2 4 14" xfId="53270"/>
    <cellStyle name="표준 6 2 8 3 2 4 2" xfId="6577"/>
    <cellStyle name="표준 6 2 8 3 2 4 3" xfId="10448"/>
    <cellStyle name="표준 6 2 8 3 2 4 4" xfId="14319"/>
    <cellStyle name="표준 6 2 8 3 2 4 5" xfId="18190"/>
    <cellStyle name="표준 6 2 8 3 2 4 6" xfId="22061"/>
    <cellStyle name="표준 6 2 8 3 2 4 7" xfId="25932"/>
    <cellStyle name="표준 6 2 8 3 2 4 8" xfId="29803"/>
    <cellStyle name="표준 6 2 8 3 2 4 9" xfId="33674"/>
    <cellStyle name="표준 6 2 8 3 2 5" xfId="4641"/>
    <cellStyle name="표준 6 2 8 3 2 6" xfId="8512"/>
    <cellStyle name="표준 6 2 8 3 2 7" xfId="12383"/>
    <cellStyle name="표준 6 2 8 3 2 8" xfId="16254"/>
    <cellStyle name="표준 6 2 8 3 2 9" xfId="20125"/>
    <cellStyle name="표준 6 2 8 3 3" xfId="715"/>
    <cellStyle name="표준 6 2 8 3 3 10" xfId="28109"/>
    <cellStyle name="표준 6 2 8 3 3 11" xfId="31980"/>
    <cellStyle name="표준 6 2 8 3 3 12" xfId="35851"/>
    <cellStyle name="표준 6 2 8 3 3 13" xfId="39963"/>
    <cellStyle name="표준 6 2 8 3 3 14" xfId="43834"/>
    <cellStyle name="표준 6 2 8 3 3 15" xfId="47705"/>
    <cellStyle name="표준 6 2 8 3 3 16" xfId="51576"/>
    <cellStyle name="표준 6 2 8 3 3 2" xfId="1689"/>
    <cellStyle name="표준 6 2 8 3 3 2 10" xfId="32948"/>
    <cellStyle name="표준 6 2 8 3 3 2 11" xfId="36819"/>
    <cellStyle name="표준 6 2 8 3 3 2 12" xfId="40931"/>
    <cellStyle name="표준 6 2 8 3 3 2 13" xfId="44802"/>
    <cellStyle name="표준 6 2 8 3 3 2 14" xfId="48673"/>
    <cellStyle name="표준 6 2 8 3 3 2 15" xfId="52544"/>
    <cellStyle name="표준 6 2 8 3 3 2 2" xfId="3628"/>
    <cellStyle name="표준 6 2 8 3 3 2 2 10" xfId="38755"/>
    <cellStyle name="표준 6 2 8 3 3 2 2 11" xfId="42867"/>
    <cellStyle name="표준 6 2 8 3 3 2 2 12" xfId="46738"/>
    <cellStyle name="표준 6 2 8 3 3 2 2 13" xfId="50609"/>
    <cellStyle name="표준 6 2 8 3 3 2 2 14" xfId="54480"/>
    <cellStyle name="표준 6 2 8 3 3 2 2 2" xfId="7787"/>
    <cellStyle name="표준 6 2 8 3 3 2 2 3" xfId="11658"/>
    <cellStyle name="표준 6 2 8 3 3 2 2 4" xfId="15529"/>
    <cellStyle name="표준 6 2 8 3 3 2 2 5" xfId="19400"/>
    <cellStyle name="표준 6 2 8 3 3 2 2 6" xfId="23271"/>
    <cellStyle name="표준 6 2 8 3 3 2 2 7" xfId="27142"/>
    <cellStyle name="표준 6 2 8 3 3 2 2 8" xfId="31013"/>
    <cellStyle name="표준 6 2 8 3 3 2 2 9" xfId="34884"/>
    <cellStyle name="표준 6 2 8 3 3 2 3" xfId="5851"/>
    <cellStyle name="표준 6 2 8 3 3 2 4" xfId="9722"/>
    <cellStyle name="표준 6 2 8 3 3 2 5" xfId="13593"/>
    <cellStyle name="표준 6 2 8 3 3 2 6" xfId="17464"/>
    <cellStyle name="표준 6 2 8 3 3 2 7" xfId="21335"/>
    <cellStyle name="표준 6 2 8 3 3 2 8" xfId="25206"/>
    <cellStyle name="표준 6 2 8 3 3 2 9" xfId="29077"/>
    <cellStyle name="표준 6 2 8 3 3 3" xfId="2660"/>
    <cellStyle name="표준 6 2 8 3 3 3 10" xfId="37787"/>
    <cellStyle name="표준 6 2 8 3 3 3 11" xfId="41899"/>
    <cellStyle name="표준 6 2 8 3 3 3 12" xfId="45770"/>
    <cellStyle name="표준 6 2 8 3 3 3 13" xfId="49641"/>
    <cellStyle name="표준 6 2 8 3 3 3 14" xfId="53512"/>
    <cellStyle name="표준 6 2 8 3 3 3 2" xfId="6819"/>
    <cellStyle name="표준 6 2 8 3 3 3 3" xfId="10690"/>
    <cellStyle name="표준 6 2 8 3 3 3 4" xfId="14561"/>
    <cellStyle name="표준 6 2 8 3 3 3 5" xfId="18432"/>
    <cellStyle name="표준 6 2 8 3 3 3 6" xfId="22303"/>
    <cellStyle name="표준 6 2 8 3 3 3 7" xfId="26174"/>
    <cellStyle name="표준 6 2 8 3 3 3 8" xfId="30045"/>
    <cellStyle name="표준 6 2 8 3 3 3 9" xfId="33916"/>
    <cellStyle name="표준 6 2 8 3 3 4" xfId="4883"/>
    <cellStyle name="표준 6 2 8 3 3 5" xfId="8754"/>
    <cellStyle name="표준 6 2 8 3 3 6" xfId="12625"/>
    <cellStyle name="표준 6 2 8 3 3 7" xfId="16496"/>
    <cellStyle name="표준 6 2 8 3 3 8" xfId="20367"/>
    <cellStyle name="표준 6 2 8 3 3 9" xfId="24238"/>
    <cellStyle name="표준 6 2 8 3 4" xfId="1205"/>
    <cellStyle name="표준 6 2 8 3 4 10" xfId="32464"/>
    <cellStyle name="표준 6 2 8 3 4 11" xfId="36335"/>
    <cellStyle name="표준 6 2 8 3 4 12" xfId="40447"/>
    <cellStyle name="표준 6 2 8 3 4 13" xfId="44318"/>
    <cellStyle name="표준 6 2 8 3 4 14" xfId="48189"/>
    <cellStyle name="표준 6 2 8 3 4 15" xfId="52060"/>
    <cellStyle name="표준 6 2 8 3 4 2" xfId="3144"/>
    <cellStyle name="표준 6 2 8 3 4 2 10" xfId="38271"/>
    <cellStyle name="표준 6 2 8 3 4 2 11" xfId="42383"/>
    <cellStyle name="표준 6 2 8 3 4 2 12" xfId="46254"/>
    <cellStyle name="표준 6 2 8 3 4 2 13" xfId="50125"/>
    <cellStyle name="표준 6 2 8 3 4 2 14" xfId="53996"/>
    <cellStyle name="표준 6 2 8 3 4 2 2" xfId="7303"/>
    <cellStyle name="표준 6 2 8 3 4 2 3" xfId="11174"/>
    <cellStyle name="표준 6 2 8 3 4 2 4" xfId="15045"/>
    <cellStyle name="표준 6 2 8 3 4 2 5" xfId="18916"/>
    <cellStyle name="표준 6 2 8 3 4 2 6" xfId="22787"/>
    <cellStyle name="표준 6 2 8 3 4 2 7" xfId="26658"/>
    <cellStyle name="표준 6 2 8 3 4 2 8" xfId="30529"/>
    <cellStyle name="표준 6 2 8 3 4 2 9" xfId="34400"/>
    <cellStyle name="표준 6 2 8 3 4 3" xfId="5367"/>
    <cellStyle name="표준 6 2 8 3 4 4" xfId="9238"/>
    <cellStyle name="표준 6 2 8 3 4 5" xfId="13109"/>
    <cellStyle name="표준 6 2 8 3 4 6" xfId="16980"/>
    <cellStyle name="표준 6 2 8 3 4 7" xfId="20851"/>
    <cellStyle name="표준 6 2 8 3 4 8" xfId="24722"/>
    <cellStyle name="표준 6 2 8 3 4 9" xfId="28593"/>
    <cellStyle name="표준 6 2 8 3 5" xfId="2176"/>
    <cellStyle name="표준 6 2 8 3 5 10" xfId="37303"/>
    <cellStyle name="표준 6 2 8 3 5 11" xfId="41415"/>
    <cellStyle name="표준 6 2 8 3 5 12" xfId="45286"/>
    <cellStyle name="표준 6 2 8 3 5 13" xfId="49157"/>
    <cellStyle name="표준 6 2 8 3 5 14" xfId="53028"/>
    <cellStyle name="표준 6 2 8 3 5 2" xfId="6335"/>
    <cellStyle name="표준 6 2 8 3 5 3" xfId="10206"/>
    <cellStyle name="표준 6 2 8 3 5 4" xfId="14077"/>
    <cellStyle name="표준 6 2 8 3 5 5" xfId="17948"/>
    <cellStyle name="표준 6 2 8 3 5 6" xfId="21819"/>
    <cellStyle name="표준 6 2 8 3 5 7" xfId="25690"/>
    <cellStyle name="표준 6 2 8 3 5 8" xfId="29561"/>
    <cellStyle name="표준 6 2 8 3 5 9" xfId="33432"/>
    <cellStyle name="표준 6 2 8 3 6" xfId="4399"/>
    <cellStyle name="표준 6 2 8 3 7" xfId="8270"/>
    <cellStyle name="표준 6 2 8 3 8" xfId="12141"/>
    <cellStyle name="표준 6 2 8 3 9" xfId="16012"/>
    <cellStyle name="표준 6 2 8 4" xfId="322"/>
    <cellStyle name="표준 6 2 8 4 10" xfId="23848"/>
    <cellStyle name="표준 6 2 8 4 11" xfId="27719"/>
    <cellStyle name="표준 6 2 8 4 12" xfId="31590"/>
    <cellStyle name="표준 6 2 8 4 13" xfId="35461"/>
    <cellStyle name="표준 6 2 8 4 14" xfId="39573"/>
    <cellStyle name="표준 6 2 8 4 15" xfId="43444"/>
    <cellStyle name="표준 6 2 8 4 16" xfId="47315"/>
    <cellStyle name="표준 6 2 8 4 17" xfId="51186"/>
    <cellStyle name="표준 6 2 8 4 2" xfId="809"/>
    <cellStyle name="표준 6 2 8 4 2 10" xfId="28203"/>
    <cellStyle name="표준 6 2 8 4 2 11" xfId="32074"/>
    <cellStyle name="표준 6 2 8 4 2 12" xfId="35945"/>
    <cellStyle name="표준 6 2 8 4 2 13" xfId="40057"/>
    <cellStyle name="표준 6 2 8 4 2 14" xfId="43928"/>
    <cellStyle name="표준 6 2 8 4 2 15" xfId="47799"/>
    <cellStyle name="표준 6 2 8 4 2 16" xfId="51670"/>
    <cellStyle name="표준 6 2 8 4 2 2" xfId="1783"/>
    <cellStyle name="표준 6 2 8 4 2 2 10" xfId="33042"/>
    <cellStyle name="표준 6 2 8 4 2 2 11" xfId="36913"/>
    <cellStyle name="표준 6 2 8 4 2 2 12" xfId="41025"/>
    <cellStyle name="표준 6 2 8 4 2 2 13" xfId="44896"/>
    <cellStyle name="표준 6 2 8 4 2 2 14" xfId="48767"/>
    <cellStyle name="표준 6 2 8 4 2 2 15" xfId="52638"/>
    <cellStyle name="표준 6 2 8 4 2 2 2" xfId="3722"/>
    <cellStyle name="표준 6 2 8 4 2 2 2 10" xfId="38849"/>
    <cellStyle name="표준 6 2 8 4 2 2 2 11" xfId="42961"/>
    <cellStyle name="표준 6 2 8 4 2 2 2 12" xfId="46832"/>
    <cellStyle name="표준 6 2 8 4 2 2 2 13" xfId="50703"/>
    <cellStyle name="표준 6 2 8 4 2 2 2 14" xfId="54574"/>
    <cellStyle name="표준 6 2 8 4 2 2 2 2" xfId="7881"/>
    <cellStyle name="표준 6 2 8 4 2 2 2 3" xfId="11752"/>
    <cellStyle name="표준 6 2 8 4 2 2 2 4" xfId="15623"/>
    <cellStyle name="표준 6 2 8 4 2 2 2 5" xfId="19494"/>
    <cellStyle name="표준 6 2 8 4 2 2 2 6" xfId="23365"/>
    <cellStyle name="표준 6 2 8 4 2 2 2 7" xfId="27236"/>
    <cellStyle name="표준 6 2 8 4 2 2 2 8" xfId="31107"/>
    <cellStyle name="표준 6 2 8 4 2 2 2 9" xfId="34978"/>
    <cellStyle name="표준 6 2 8 4 2 2 3" xfId="5945"/>
    <cellStyle name="표준 6 2 8 4 2 2 4" xfId="9816"/>
    <cellStyle name="표준 6 2 8 4 2 2 5" xfId="13687"/>
    <cellStyle name="표준 6 2 8 4 2 2 6" xfId="17558"/>
    <cellStyle name="표준 6 2 8 4 2 2 7" xfId="21429"/>
    <cellStyle name="표준 6 2 8 4 2 2 8" xfId="25300"/>
    <cellStyle name="표준 6 2 8 4 2 2 9" xfId="29171"/>
    <cellStyle name="표준 6 2 8 4 2 3" xfId="2754"/>
    <cellStyle name="표준 6 2 8 4 2 3 10" xfId="37881"/>
    <cellStyle name="표준 6 2 8 4 2 3 11" xfId="41993"/>
    <cellStyle name="표준 6 2 8 4 2 3 12" xfId="45864"/>
    <cellStyle name="표준 6 2 8 4 2 3 13" xfId="49735"/>
    <cellStyle name="표준 6 2 8 4 2 3 14" xfId="53606"/>
    <cellStyle name="표준 6 2 8 4 2 3 2" xfId="6913"/>
    <cellStyle name="표준 6 2 8 4 2 3 3" xfId="10784"/>
    <cellStyle name="표준 6 2 8 4 2 3 4" xfId="14655"/>
    <cellStyle name="표준 6 2 8 4 2 3 5" xfId="18526"/>
    <cellStyle name="표준 6 2 8 4 2 3 6" xfId="22397"/>
    <cellStyle name="표준 6 2 8 4 2 3 7" xfId="26268"/>
    <cellStyle name="표준 6 2 8 4 2 3 8" xfId="30139"/>
    <cellStyle name="표준 6 2 8 4 2 3 9" xfId="34010"/>
    <cellStyle name="표준 6 2 8 4 2 4" xfId="4977"/>
    <cellStyle name="표준 6 2 8 4 2 5" xfId="8848"/>
    <cellStyle name="표준 6 2 8 4 2 6" xfId="12719"/>
    <cellStyle name="표준 6 2 8 4 2 7" xfId="16590"/>
    <cellStyle name="표준 6 2 8 4 2 8" xfId="20461"/>
    <cellStyle name="표준 6 2 8 4 2 9" xfId="24332"/>
    <cellStyle name="표준 6 2 8 4 3" xfId="1299"/>
    <cellStyle name="표준 6 2 8 4 3 10" xfId="32558"/>
    <cellStyle name="표준 6 2 8 4 3 11" xfId="36429"/>
    <cellStyle name="표준 6 2 8 4 3 12" xfId="40541"/>
    <cellStyle name="표준 6 2 8 4 3 13" xfId="44412"/>
    <cellStyle name="표준 6 2 8 4 3 14" xfId="48283"/>
    <cellStyle name="표준 6 2 8 4 3 15" xfId="52154"/>
    <cellStyle name="표준 6 2 8 4 3 2" xfId="3238"/>
    <cellStyle name="표준 6 2 8 4 3 2 10" xfId="38365"/>
    <cellStyle name="표준 6 2 8 4 3 2 11" xfId="42477"/>
    <cellStyle name="표준 6 2 8 4 3 2 12" xfId="46348"/>
    <cellStyle name="표준 6 2 8 4 3 2 13" xfId="50219"/>
    <cellStyle name="표준 6 2 8 4 3 2 14" xfId="54090"/>
    <cellStyle name="표준 6 2 8 4 3 2 2" xfId="7397"/>
    <cellStyle name="표준 6 2 8 4 3 2 3" xfId="11268"/>
    <cellStyle name="표준 6 2 8 4 3 2 4" xfId="15139"/>
    <cellStyle name="표준 6 2 8 4 3 2 5" xfId="19010"/>
    <cellStyle name="표준 6 2 8 4 3 2 6" xfId="22881"/>
    <cellStyle name="표준 6 2 8 4 3 2 7" xfId="26752"/>
    <cellStyle name="표준 6 2 8 4 3 2 8" xfId="30623"/>
    <cellStyle name="표준 6 2 8 4 3 2 9" xfId="34494"/>
    <cellStyle name="표준 6 2 8 4 3 3" xfId="5461"/>
    <cellStyle name="표준 6 2 8 4 3 4" xfId="9332"/>
    <cellStyle name="표준 6 2 8 4 3 5" xfId="13203"/>
    <cellStyle name="표준 6 2 8 4 3 6" xfId="17074"/>
    <cellStyle name="표준 6 2 8 4 3 7" xfId="20945"/>
    <cellStyle name="표준 6 2 8 4 3 8" xfId="24816"/>
    <cellStyle name="표준 6 2 8 4 3 9" xfId="28687"/>
    <cellStyle name="표준 6 2 8 4 4" xfId="2270"/>
    <cellStyle name="표준 6 2 8 4 4 10" xfId="37397"/>
    <cellStyle name="표준 6 2 8 4 4 11" xfId="41509"/>
    <cellStyle name="표준 6 2 8 4 4 12" xfId="45380"/>
    <cellStyle name="표준 6 2 8 4 4 13" xfId="49251"/>
    <cellStyle name="표준 6 2 8 4 4 14" xfId="53122"/>
    <cellStyle name="표준 6 2 8 4 4 2" xfId="6429"/>
    <cellStyle name="표준 6 2 8 4 4 3" xfId="10300"/>
    <cellStyle name="표준 6 2 8 4 4 4" xfId="14171"/>
    <cellStyle name="표준 6 2 8 4 4 5" xfId="18042"/>
    <cellStyle name="표준 6 2 8 4 4 6" xfId="21913"/>
    <cellStyle name="표준 6 2 8 4 4 7" xfId="25784"/>
    <cellStyle name="표준 6 2 8 4 4 8" xfId="29655"/>
    <cellStyle name="표준 6 2 8 4 4 9" xfId="33526"/>
    <cellStyle name="표준 6 2 8 4 5" xfId="4493"/>
    <cellStyle name="표준 6 2 8 4 6" xfId="8364"/>
    <cellStyle name="표준 6 2 8 4 7" xfId="12235"/>
    <cellStyle name="표준 6 2 8 4 8" xfId="16106"/>
    <cellStyle name="표준 6 2 8 4 9" xfId="19977"/>
    <cellStyle name="표준 6 2 8 5" xfId="567"/>
    <cellStyle name="표준 6 2 8 5 10" xfId="27961"/>
    <cellStyle name="표준 6 2 8 5 11" xfId="31832"/>
    <cellStyle name="표준 6 2 8 5 12" xfId="35703"/>
    <cellStyle name="표준 6 2 8 5 13" xfId="39815"/>
    <cellStyle name="표준 6 2 8 5 14" xfId="43686"/>
    <cellStyle name="표준 6 2 8 5 15" xfId="47557"/>
    <cellStyle name="표준 6 2 8 5 16" xfId="51428"/>
    <cellStyle name="표준 6 2 8 5 2" xfId="1541"/>
    <cellStyle name="표준 6 2 8 5 2 10" xfId="32800"/>
    <cellStyle name="표준 6 2 8 5 2 11" xfId="36671"/>
    <cellStyle name="표준 6 2 8 5 2 12" xfId="40783"/>
    <cellStyle name="표준 6 2 8 5 2 13" xfId="44654"/>
    <cellStyle name="표준 6 2 8 5 2 14" xfId="48525"/>
    <cellStyle name="표준 6 2 8 5 2 15" xfId="52396"/>
    <cellStyle name="표준 6 2 8 5 2 2" xfId="3480"/>
    <cellStyle name="표준 6 2 8 5 2 2 10" xfId="38607"/>
    <cellStyle name="표준 6 2 8 5 2 2 11" xfId="42719"/>
    <cellStyle name="표준 6 2 8 5 2 2 12" xfId="46590"/>
    <cellStyle name="표준 6 2 8 5 2 2 13" xfId="50461"/>
    <cellStyle name="표준 6 2 8 5 2 2 14" xfId="54332"/>
    <cellStyle name="표준 6 2 8 5 2 2 2" xfId="7639"/>
    <cellStyle name="표준 6 2 8 5 2 2 3" xfId="11510"/>
    <cellStyle name="표준 6 2 8 5 2 2 4" xfId="15381"/>
    <cellStyle name="표준 6 2 8 5 2 2 5" xfId="19252"/>
    <cellStyle name="표준 6 2 8 5 2 2 6" xfId="23123"/>
    <cellStyle name="표준 6 2 8 5 2 2 7" xfId="26994"/>
    <cellStyle name="표준 6 2 8 5 2 2 8" xfId="30865"/>
    <cellStyle name="표준 6 2 8 5 2 2 9" xfId="34736"/>
    <cellStyle name="표준 6 2 8 5 2 3" xfId="5703"/>
    <cellStyle name="표준 6 2 8 5 2 4" xfId="9574"/>
    <cellStyle name="표준 6 2 8 5 2 5" xfId="13445"/>
    <cellStyle name="표준 6 2 8 5 2 6" xfId="17316"/>
    <cellStyle name="표준 6 2 8 5 2 7" xfId="21187"/>
    <cellStyle name="표준 6 2 8 5 2 8" xfId="25058"/>
    <cellStyle name="표준 6 2 8 5 2 9" xfId="28929"/>
    <cellStyle name="표준 6 2 8 5 3" xfId="2512"/>
    <cellStyle name="표준 6 2 8 5 3 10" xfId="37639"/>
    <cellStyle name="표준 6 2 8 5 3 11" xfId="41751"/>
    <cellStyle name="표준 6 2 8 5 3 12" xfId="45622"/>
    <cellStyle name="표준 6 2 8 5 3 13" xfId="49493"/>
    <cellStyle name="표준 6 2 8 5 3 14" xfId="53364"/>
    <cellStyle name="표준 6 2 8 5 3 2" xfId="6671"/>
    <cellStyle name="표준 6 2 8 5 3 3" xfId="10542"/>
    <cellStyle name="표준 6 2 8 5 3 4" xfId="14413"/>
    <cellStyle name="표준 6 2 8 5 3 5" xfId="18284"/>
    <cellStyle name="표준 6 2 8 5 3 6" xfId="22155"/>
    <cellStyle name="표준 6 2 8 5 3 7" xfId="26026"/>
    <cellStyle name="표준 6 2 8 5 3 8" xfId="29897"/>
    <cellStyle name="표준 6 2 8 5 3 9" xfId="33768"/>
    <cellStyle name="표준 6 2 8 5 4" xfId="4735"/>
    <cellStyle name="표준 6 2 8 5 5" xfId="8606"/>
    <cellStyle name="표준 6 2 8 5 6" xfId="12477"/>
    <cellStyle name="표준 6 2 8 5 7" xfId="16348"/>
    <cellStyle name="표준 6 2 8 5 8" xfId="20219"/>
    <cellStyle name="표준 6 2 8 5 9" xfId="24090"/>
    <cellStyle name="표준 6 2 8 6" xfId="1057"/>
    <cellStyle name="표준 6 2 8 6 10" xfId="32316"/>
    <cellStyle name="표준 6 2 8 6 11" xfId="36187"/>
    <cellStyle name="표준 6 2 8 6 12" xfId="40299"/>
    <cellStyle name="표준 6 2 8 6 13" xfId="44170"/>
    <cellStyle name="표준 6 2 8 6 14" xfId="48041"/>
    <cellStyle name="표준 6 2 8 6 15" xfId="51912"/>
    <cellStyle name="표준 6 2 8 6 2" xfId="2996"/>
    <cellStyle name="표준 6 2 8 6 2 10" xfId="38123"/>
    <cellStyle name="표준 6 2 8 6 2 11" xfId="42235"/>
    <cellStyle name="표준 6 2 8 6 2 12" xfId="46106"/>
    <cellStyle name="표준 6 2 8 6 2 13" xfId="49977"/>
    <cellStyle name="표준 6 2 8 6 2 14" xfId="53848"/>
    <cellStyle name="표준 6 2 8 6 2 2" xfId="7155"/>
    <cellStyle name="표준 6 2 8 6 2 3" xfId="11026"/>
    <cellStyle name="표준 6 2 8 6 2 4" xfId="14897"/>
    <cellStyle name="표준 6 2 8 6 2 5" xfId="18768"/>
    <cellStyle name="표준 6 2 8 6 2 6" xfId="22639"/>
    <cellStyle name="표준 6 2 8 6 2 7" xfId="26510"/>
    <cellStyle name="표준 6 2 8 6 2 8" xfId="30381"/>
    <cellStyle name="표준 6 2 8 6 2 9" xfId="34252"/>
    <cellStyle name="표준 6 2 8 6 3" xfId="5219"/>
    <cellStyle name="표준 6 2 8 6 4" xfId="9090"/>
    <cellStyle name="표준 6 2 8 6 5" xfId="12961"/>
    <cellStyle name="표준 6 2 8 6 6" xfId="16832"/>
    <cellStyle name="표준 6 2 8 6 7" xfId="20703"/>
    <cellStyle name="표준 6 2 8 6 8" xfId="24574"/>
    <cellStyle name="표준 6 2 8 6 9" xfId="28445"/>
    <cellStyle name="표준 6 2 8 7" xfId="2028"/>
    <cellStyle name="표준 6 2 8 7 10" xfId="37155"/>
    <cellStyle name="표준 6 2 8 7 11" xfId="41267"/>
    <cellStyle name="표준 6 2 8 7 12" xfId="45138"/>
    <cellStyle name="표준 6 2 8 7 13" xfId="49009"/>
    <cellStyle name="표준 6 2 8 7 14" xfId="52880"/>
    <cellStyle name="표준 6 2 8 7 2" xfId="6187"/>
    <cellStyle name="표준 6 2 8 7 3" xfId="10058"/>
    <cellStyle name="표준 6 2 8 7 4" xfId="13929"/>
    <cellStyle name="표준 6 2 8 7 5" xfId="17800"/>
    <cellStyle name="표준 6 2 8 7 6" xfId="21671"/>
    <cellStyle name="표준 6 2 8 7 7" xfId="25542"/>
    <cellStyle name="표준 6 2 8 7 8" xfId="29413"/>
    <cellStyle name="표준 6 2 8 7 9" xfId="33284"/>
    <cellStyle name="표준 6 2 8 8" xfId="4251"/>
    <cellStyle name="표준 6 2 8 9" xfId="8122"/>
    <cellStyle name="표준 6 2 9" xfId="71"/>
    <cellStyle name="표준 6 20" xfId="11945"/>
    <cellStyle name="표준 6 21" xfId="15816"/>
    <cellStyle name="표준 6 22" xfId="19687"/>
    <cellStyle name="표준 6 23" xfId="23558"/>
    <cellStyle name="표준 6 24" xfId="27429"/>
    <cellStyle name="표준 6 25" xfId="31300"/>
    <cellStyle name="표준 6 26" xfId="35171"/>
    <cellStyle name="표준 6 27" xfId="39042"/>
    <cellStyle name="표준 6 28" xfId="39283"/>
    <cellStyle name="표준 6 29" xfId="43154"/>
    <cellStyle name="표준 6 3" xfId="23"/>
    <cellStyle name="표준 6 3 10" xfId="1013"/>
    <cellStyle name="표준 6 3 10 10" xfId="32272"/>
    <cellStyle name="표준 6 3 10 11" xfId="36143"/>
    <cellStyle name="표준 6 3 10 12" xfId="40255"/>
    <cellStyle name="표준 6 3 10 13" xfId="44126"/>
    <cellStyle name="표준 6 3 10 14" xfId="47997"/>
    <cellStyle name="표준 6 3 10 15" xfId="51868"/>
    <cellStyle name="표준 6 3 10 2" xfId="2952"/>
    <cellStyle name="표준 6 3 10 2 10" xfId="38079"/>
    <cellStyle name="표준 6 3 10 2 11" xfId="42191"/>
    <cellStyle name="표준 6 3 10 2 12" xfId="46062"/>
    <cellStyle name="표준 6 3 10 2 13" xfId="49933"/>
    <cellStyle name="표준 6 3 10 2 14" xfId="53804"/>
    <cellStyle name="표준 6 3 10 2 2" xfId="7111"/>
    <cellStyle name="표준 6 3 10 2 3" xfId="10982"/>
    <cellStyle name="표준 6 3 10 2 4" xfId="14853"/>
    <cellStyle name="표준 6 3 10 2 5" xfId="18724"/>
    <cellStyle name="표준 6 3 10 2 6" xfId="22595"/>
    <cellStyle name="표준 6 3 10 2 7" xfId="26466"/>
    <cellStyle name="표준 6 3 10 2 8" xfId="30337"/>
    <cellStyle name="표준 6 3 10 2 9" xfId="34208"/>
    <cellStyle name="표준 6 3 10 3" xfId="5175"/>
    <cellStyle name="표준 6 3 10 4" xfId="9046"/>
    <cellStyle name="표준 6 3 10 5" xfId="12917"/>
    <cellStyle name="표준 6 3 10 6" xfId="16788"/>
    <cellStyle name="표준 6 3 10 7" xfId="20659"/>
    <cellStyle name="표준 6 3 10 8" xfId="24530"/>
    <cellStyle name="표준 6 3 10 9" xfId="28401"/>
    <cellStyle name="표준 6 3 11" xfId="1984"/>
    <cellStyle name="표준 6 3 11 10" xfId="37111"/>
    <cellStyle name="표준 6 3 11 11" xfId="41223"/>
    <cellStyle name="표준 6 3 11 12" xfId="45094"/>
    <cellStyle name="표준 6 3 11 13" xfId="48965"/>
    <cellStyle name="표준 6 3 11 14" xfId="52836"/>
    <cellStyle name="표준 6 3 11 2" xfId="6143"/>
    <cellStyle name="표준 6 3 11 3" xfId="10014"/>
    <cellStyle name="표준 6 3 11 4" xfId="13885"/>
    <cellStyle name="표준 6 3 11 5" xfId="17756"/>
    <cellStyle name="표준 6 3 11 6" xfId="21627"/>
    <cellStyle name="표준 6 3 11 7" xfId="25498"/>
    <cellStyle name="표준 6 3 11 8" xfId="29369"/>
    <cellStyle name="표준 6 3 11 9" xfId="33240"/>
    <cellStyle name="표준 6 3 12" xfId="4207"/>
    <cellStyle name="표준 6 3 13" xfId="8078"/>
    <cellStyle name="표준 6 3 14" xfId="11949"/>
    <cellStyle name="표준 6 3 15" xfId="15820"/>
    <cellStyle name="표준 6 3 16" xfId="19691"/>
    <cellStyle name="표준 6 3 17" xfId="23562"/>
    <cellStyle name="표준 6 3 18" xfId="27433"/>
    <cellStyle name="표준 6 3 19" xfId="31304"/>
    <cellStyle name="표준 6 3 2" xfId="31"/>
    <cellStyle name="표준 6 3 2 10" xfId="4214"/>
    <cellStyle name="표준 6 3 2 11" xfId="8085"/>
    <cellStyle name="표준 6 3 2 12" xfId="11956"/>
    <cellStyle name="표준 6 3 2 13" xfId="15827"/>
    <cellStyle name="표준 6 3 2 14" xfId="19698"/>
    <cellStyle name="표준 6 3 2 15" xfId="23569"/>
    <cellStyle name="표준 6 3 2 16" xfId="27440"/>
    <cellStyle name="표준 6 3 2 17" xfId="31311"/>
    <cellStyle name="표준 6 3 2 18" xfId="35182"/>
    <cellStyle name="표준 6 3 2 19" xfId="39053"/>
    <cellStyle name="표준 6 3 2 2" xfId="57"/>
    <cellStyle name="표준 6 3 2 2 10" xfId="8111"/>
    <cellStyle name="표준 6 3 2 2 11" xfId="11982"/>
    <cellStyle name="표준 6 3 2 2 12" xfId="15853"/>
    <cellStyle name="표준 6 3 2 2 13" xfId="19724"/>
    <cellStyle name="표준 6 3 2 2 14" xfId="23595"/>
    <cellStyle name="표준 6 3 2 2 15" xfId="27466"/>
    <cellStyle name="표준 6 3 2 2 16" xfId="31337"/>
    <cellStyle name="표준 6 3 2 2 17" xfId="35208"/>
    <cellStyle name="표준 6 3 2 2 18" xfId="39079"/>
    <cellStyle name="표준 6 3 2 2 19" xfId="39320"/>
    <cellStyle name="표준 6 3 2 2 2" xfId="111"/>
    <cellStyle name="표준 6 3 2 2 2 10" xfId="15900"/>
    <cellStyle name="표준 6 3 2 2 2 11" xfId="19771"/>
    <cellStyle name="표준 6 3 2 2 2 12" xfId="23642"/>
    <cellStyle name="표준 6 3 2 2 2 13" xfId="27513"/>
    <cellStyle name="표준 6 3 2 2 2 14" xfId="31384"/>
    <cellStyle name="표준 6 3 2 2 2 15" xfId="35255"/>
    <cellStyle name="표준 6 3 2 2 2 16" xfId="39126"/>
    <cellStyle name="표준 6 3 2 2 2 17" xfId="39367"/>
    <cellStyle name="표준 6 3 2 2 2 18" xfId="43238"/>
    <cellStyle name="표준 6 3 2 2 2 19" xfId="47109"/>
    <cellStyle name="표준 6 3 2 2 2 2" xfId="210"/>
    <cellStyle name="표준 6 3 2 2 2 2 10" xfId="19868"/>
    <cellStyle name="표준 6 3 2 2 2 2 11" xfId="23739"/>
    <cellStyle name="표준 6 3 2 2 2 2 12" xfId="27610"/>
    <cellStyle name="표준 6 3 2 2 2 2 13" xfId="31481"/>
    <cellStyle name="표준 6 3 2 2 2 2 14" xfId="35352"/>
    <cellStyle name="표준 6 3 2 2 2 2 15" xfId="39223"/>
    <cellStyle name="표준 6 3 2 2 2 2 16" xfId="39464"/>
    <cellStyle name="표준 6 3 2 2 2 2 17" xfId="43335"/>
    <cellStyle name="표준 6 3 2 2 2 2 18" xfId="47206"/>
    <cellStyle name="표준 6 3 2 2 2 2 19" xfId="51077"/>
    <cellStyle name="표준 6 3 2 2 2 2 2" xfId="455"/>
    <cellStyle name="표준 6 3 2 2 2 2 2 10" xfId="23981"/>
    <cellStyle name="표준 6 3 2 2 2 2 2 11" xfId="27852"/>
    <cellStyle name="표준 6 3 2 2 2 2 2 12" xfId="31723"/>
    <cellStyle name="표준 6 3 2 2 2 2 2 13" xfId="35594"/>
    <cellStyle name="표준 6 3 2 2 2 2 2 14" xfId="39706"/>
    <cellStyle name="표준 6 3 2 2 2 2 2 15" xfId="43577"/>
    <cellStyle name="표준 6 3 2 2 2 2 2 16" xfId="47448"/>
    <cellStyle name="표준 6 3 2 2 2 2 2 17" xfId="51319"/>
    <cellStyle name="표준 6 3 2 2 2 2 2 2" xfId="942"/>
    <cellStyle name="표준 6 3 2 2 2 2 2 2 10" xfId="28336"/>
    <cellStyle name="표준 6 3 2 2 2 2 2 2 11" xfId="32207"/>
    <cellStyle name="표준 6 3 2 2 2 2 2 2 12" xfId="36078"/>
    <cellStyle name="표준 6 3 2 2 2 2 2 2 13" xfId="40190"/>
    <cellStyle name="표준 6 3 2 2 2 2 2 2 14" xfId="44061"/>
    <cellStyle name="표준 6 3 2 2 2 2 2 2 15" xfId="47932"/>
    <cellStyle name="표준 6 3 2 2 2 2 2 2 16" xfId="51803"/>
    <cellStyle name="표준 6 3 2 2 2 2 2 2 2" xfId="1916"/>
    <cellStyle name="표준 6 3 2 2 2 2 2 2 2 10" xfId="33175"/>
    <cellStyle name="표준 6 3 2 2 2 2 2 2 2 11" xfId="37046"/>
    <cellStyle name="표준 6 3 2 2 2 2 2 2 2 12" xfId="41158"/>
    <cellStyle name="표준 6 3 2 2 2 2 2 2 2 13" xfId="45029"/>
    <cellStyle name="표준 6 3 2 2 2 2 2 2 2 14" xfId="48900"/>
    <cellStyle name="표준 6 3 2 2 2 2 2 2 2 15" xfId="52771"/>
    <cellStyle name="표준 6 3 2 2 2 2 2 2 2 2" xfId="3855"/>
    <cellStyle name="표준 6 3 2 2 2 2 2 2 2 2 10" xfId="38982"/>
    <cellStyle name="표준 6 3 2 2 2 2 2 2 2 2 11" xfId="43094"/>
    <cellStyle name="표준 6 3 2 2 2 2 2 2 2 2 12" xfId="46965"/>
    <cellStyle name="표준 6 3 2 2 2 2 2 2 2 2 13" xfId="50836"/>
    <cellStyle name="표준 6 3 2 2 2 2 2 2 2 2 14" xfId="54707"/>
    <cellStyle name="표준 6 3 2 2 2 2 2 2 2 2 2" xfId="8014"/>
    <cellStyle name="표준 6 3 2 2 2 2 2 2 2 2 3" xfId="11885"/>
    <cellStyle name="표준 6 3 2 2 2 2 2 2 2 2 4" xfId="15756"/>
    <cellStyle name="표준 6 3 2 2 2 2 2 2 2 2 5" xfId="19627"/>
    <cellStyle name="표준 6 3 2 2 2 2 2 2 2 2 6" xfId="23498"/>
    <cellStyle name="표준 6 3 2 2 2 2 2 2 2 2 7" xfId="27369"/>
    <cellStyle name="표준 6 3 2 2 2 2 2 2 2 2 8" xfId="31240"/>
    <cellStyle name="표준 6 3 2 2 2 2 2 2 2 2 9" xfId="35111"/>
    <cellStyle name="표준 6 3 2 2 2 2 2 2 2 3" xfId="6078"/>
    <cellStyle name="표준 6 3 2 2 2 2 2 2 2 4" xfId="9949"/>
    <cellStyle name="표준 6 3 2 2 2 2 2 2 2 5" xfId="13820"/>
    <cellStyle name="표준 6 3 2 2 2 2 2 2 2 6" xfId="17691"/>
    <cellStyle name="표준 6 3 2 2 2 2 2 2 2 7" xfId="21562"/>
    <cellStyle name="표준 6 3 2 2 2 2 2 2 2 8" xfId="25433"/>
    <cellStyle name="표준 6 3 2 2 2 2 2 2 2 9" xfId="29304"/>
    <cellStyle name="표준 6 3 2 2 2 2 2 2 3" xfId="2887"/>
    <cellStyle name="표준 6 3 2 2 2 2 2 2 3 10" xfId="38014"/>
    <cellStyle name="표준 6 3 2 2 2 2 2 2 3 11" xfId="42126"/>
    <cellStyle name="표준 6 3 2 2 2 2 2 2 3 12" xfId="45997"/>
    <cellStyle name="표준 6 3 2 2 2 2 2 2 3 13" xfId="49868"/>
    <cellStyle name="표준 6 3 2 2 2 2 2 2 3 14" xfId="53739"/>
    <cellStyle name="표준 6 3 2 2 2 2 2 2 3 2" xfId="7046"/>
    <cellStyle name="표준 6 3 2 2 2 2 2 2 3 3" xfId="10917"/>
    <cellStyle name="표준 6 3 2 2 2 2 2 2 3 4" xfId="14788"/>
    <cellStyle name="표준 6 3 2 2 2 2 2 2 3 5" xfId="18659"/>
    <cellStyle name="표준 6 3 2 2 2 2 2 2 3 6" xfId="22530"/>
    <cellStyle name="표준 6 3 2 2 2 2 2 2 3 7" xfId="26401"/>
    <cellStyle name="표준 6 3 2 2 2 2 2 2 3 8" xfId="30272"/>
    <cellStyle name="표준 6 3 2 2 2 2 2 2 3 9" xfId="34143"/>
    <cellStyle name="표준 6 3 2 2 2 2 2 2 4" xfId="5110"/>
    <cellStyle name="표준 6 3 2 2 2 2 2 2 5" xfId="8981"/>
    <cellStyle name="표준 6 3 2 2 2 2 2 2 6" xfId="12852"/>
    <cellStyle name="표준 6 3 2 2 2 2 2 2 7" xfId="16723"/>
    <cellStyle name="표준 6 3 2 2 2 2 2 2 8" xfId="20594"/>
    <cellStyle name="표준 6 3 2 2 2 2 2 2 9" xfId="24465"/>
    <cellStyle name="표준 6 3 2 2 2 2 2 3" xfId="1432"/>
    <cellStyle name="표준 6 3 2 2 2 2 2 3 10" xfId="32691"/>
    <cellStyle name="표준 6 3 2 2 2 2 2 3 11" xfId="36562"/>
    <cellStyle name="표준 6 3 2 2 2 2 2 3 12" xfId="40674"/>
    <cellStyle name="표준 6 3 2 2 2 2 2 3 13" xfId="44545"/>
    <cellStyle name="표준 6 3 2 2 2 2 2 3 14" xfId="48416"/>
    <cellStyle name="표준 6 3 2 2 2 2 2 3 15" xfId="52287"/>
    <cellStyle name="표준 6 3 2 2 2 2 2 3 2" xfId="3371"/>
    <cellStyle name="표준 6 3 2 2 2 2 2 3 2 10" xfId="38498"/>
    <cellStyle name="표준 6 3 2 2 2 2 2 3 2 11" xfId="42610"/>
    <cellStyle name="표준 6 3 2 2 2 2 2 3 2 12" xfId="46481"/>
    <cellStyle name="표준 6 3 2 2 2 2 2 3 2 13" xfId="50352"/>
    <cellStyle name="표준 6 3 2 2 2 2 2 3 2 14" xfId="54223"/>
    <cellStyle name="표준 6 3 2 2 2 2 2 3 2 2" xfId="7530"/>
    <cellStyle name="표준 6 3 2 2 2 2 2 3 2 3" xfId="11401"/>
    <cellStyle name="표준 6 3 2 2 2 2 2 3 2 4" xfId="15272"/>
    <cellStyle name="표준 6 3 2 2 2 2 2 3 2 5" xfId="19143"/>
    <cellStyle name="표준 6 3 2 2 2 2 2 3 2 6" xfId="23014"/>
    <cellStyle name="표준 6 3 2 2 2 2 2 3 2 7" xfId="26885"/>
    <cellStyle name="표준 6 3 2 2 2 2 2 3 2 8" xfId="30756"/>
    <cellStyle name="표준 6 3 2 2 2 2 2 3 2 9" xfId="34627"/>
    <cellStyle name="표준 6 3 2 2 2 2 2 3 3" xfId="5594"/>
    <cellStyle name="표준 6 3 2 2 2 2 2 3 4" xfId="9465"/>
    <cellStyle name="표준 6 3 2 2 2 2 2 3 5" xfId="13336"/>
    <cellStyle name="표준 6 3 2 2 2 2 2 3 6" xfId="17207"/>
    <cellStyle name="표준 6 3 2 2 2 2 2 3 7" xfId="21078"/>
    <cellStyle name="표준 6 3 2 2 2 2 2 3 8" xfId="24949"/>
    <cellStyle name="표준 6 3 2 2 2 2 2 3 9" xfId="28820"/>
    <cellStyle name="표준 6 3 2 2 2 2 2 4" xfId="2403"/>
    <cellStyle name="표준 6 3 2 2 2 2 2 4 10" xfId="37530"/>
    <cellStyle name="표준 6 3 2 2 2 2 2 4 11" xfId="41642"/>
    <cellStyle name="표준 6 3 2 2 2 2 2 4 12" xfId="45513"/>
    <cellStyle name="표준 6 3 2 2 2 2 2 4 13" xfId="49384"/>
    <cellStyle name="표준 6 3 2 2 2 2 2 4 14" xfId="53255"/>
    <cellStyle name="표준 6 3 2 2 2 2 2 4 2" xfId="6562"/>
    <cellStyle name="표준 6 3 2 2 2 2 2 4 3" xfId="10433"/>
    <cellStyle name="표준 6 3 2 2 2 2 2 4 4" xfId="14304"/>
    <cellStyle name="표준 6 3 2 2 2 2 2 4 5" xfId="18175"/>
    <cellStyle name="표준 6 3 2 2 2 2 2 4 6" xfId="22046"/>
    <cellStyle name="표준 6 3 2 2 2 2 2 4 7" xfId="25917"/>
    <cellStyle name="표준 6 3 2 2 2 2 2 4 8" xfId="29788"/>
    <cellStyle name="표준 6 3 2 2 2 2 2 4 9" xfId="33659"/>
    <cellStyle name="표준 6 3 2 2 2 2 2 5" xfId="4626"/>
    <cellStyle name="표준 6 3 2 2 2 2 2 6" xfId="8497"/>
    <cellStyle name="표준 6 3 2 2 2 2 2 7" xfId="12368"/>
    <cellStyle name="표준 6 3 2 2 2 2 2 8" xfId="16239"/>
    <cellStyle name="표준 6 3 2 2 2 2 2 9" xfId="20110"/>
    <cellStyle name="표준 6 3 2 2 2 2 3" xfId="700"/>
    <cellStyle name="표준 6 3 2 2 2 2 3 10" xfId="28094"/>
    <cellStyle name="표준 6 3 2 2 2 2 3 11" xfId="31965"/>
    <cellStyle name="표준 6 3 2 2 2 2 3 12" xfId="35836"/>
    <cellStyle name="표준 6 3 2 2 2 2 3 13" xfId="39948"/>
    <cellStyle name="표준 6 3 2 2 2 2 3 14" xfId="43819"/>
    <cellStyle name="표준 6 3 2 2 2 2 3 15" xfId="47690"/>
    <cellStyle name="표준 6 3 2 2 2 2 3 16" xfId="51561"/>
    <cellStyle name="표준 6 3 2 2 2 2 3 2" xfId="1674"/>
    <cellStyle name="표준 6 3 2 2 2 2 3 2 10" xfId="32933"/>
    <cellStyle name="표준 6 3 2 2 2 2 3 2 11" xfId="36804"/>
    <cellStyle name="표준 6 3 2 2 2 2 3 2 12" xfId="40916"/>
    <cellStyle name="표준 6 3 2 2 2 2 3 2 13" xfId="44787"/>
    <cellStyle name="표준 6 3 2 2 2 2 3 2 14" xfId="48658"/>
    <cellStyle name="표준 6 3 2 2 2 2 3 2 15" xfId="52529"/>
    <cellStyle name="표준 6 3 2 2 2 2 3 2 2" xfId="3613"/>
    <cellStyle name="표준 6 3 2 2 2 2 3 2 2 10" xfId="38740"/>
    <cellStyle name="표준 6 3 2 2 2 2 3 2 2 11" xfId="42852"/>
    <cellStyle name="표준 6 3 2 2 2 2 3 2 2 12" xfId="46723"/>
    <cellStyle name="표준 6 3 2 2 2 2 3 2 2 13" xfId="50594"/>
    <cellStyle name="표준 6 3 2 2 2 2 3 2 2 14" xfId="54465"/>
    <cellStyle name="표준 6 3 2 2 2 2 3 2 2 2" xfId="7772"/>
    <cellStyle name="표준 6 3 2 2 2 2 3 2 2 3" xfId="11643"/>
    <cellStyle name="표준 6 3 2 2 2 2 3 2 2 4" xfId="15514"/>
    <cellStyle name="표준 6 3 2 2 2 2 3 2 2 5" xfId="19385"/>
    <cellStyle name="표준 6 3 2 2 2 2 3 2 2 6" xfId="23256"/>
    <cellStyle name="표준 6 3 2 2 2 2 3 2 2 7" xfId="27127"/>
    <cellStyle name="표준 6 3 2 2 2 2 3 2 2 8" xfId="30998"/>
    <cellStyle name="표준 6 3 2 2 2 2 3 2 2 9" xfId="34869"/>
    <cellStyle name="표준 6 3 2 2 2 2 3 2 3" xfId="5836"/>
    <cellStyle name="표준 6 3 2 2 2 2 3 2 4" xfId="9707"/>
    <cellStyle name="표준 6 3 2 2 2 2 3 2 5" xfId="13578"/>
    <cellStyle name="표준 6 3 2 2 2 2 3 2 6" xfId="17449"/>
    <cellStyle name="표준 6 3 2 2 2 2 3 2 7" xfId="21320"/>
    <cellStyle name="표준 6 3 2 2 2 2 3 2 8" xfId="25191"/>
    <cellStyle name="표준 6 3 2 2 2 2 3 2 9" xfId="29062"/>
    <cellStyle name="표준 6 3 2 2 2 2 3 3" xfId="2645"/>
    <cellStyle name="표준 6 3 2 2 2 2 3 3 10" xfId="37772"/>
    <cellStyle name="표준 6 3 2 2 2 2 3 3 11" xfId="41884"/>
    <cellStyle name="표준 6 3 2 2 2 2 3 3 12" xfId="45755"/>
    <cellStyle name="표준 6 3 2 2 2 2 3 3 13" xfId="49626"/>
    <cellStyle name="표준 6 3 2 2 2 2 3 3 14" xfId="53497"/>
    <cellStyle name="표준 6 3 2 2 2 2 3 3 2" xfId="6804"/>
    <cellStyle name="표준 6 3 2 2 2 2 3 3 3" xfId="10675"/>
    <cellStyle name="표준 6 3 2 2 2 2 3 3 4" xfId="14546"/>
    <cellStyle name="표준 6 3 2 2 2 2 3 3 5" xfId="18417"/>
    <cellStyle name="표준 6 3 2 2 2 2 3 3 6" xfId="22288"/>
    <cellStyle name="표준 6 3 2 2 2 2 3 3 7" xfId="26159"/>
    <cellStyle name="표준 6 3 2 2 2 2 3 3 8" xfId="30030"/>
    <cellStyle name="표준 6 3 2 2 2 2 3 3 9" xfId="33901"/>
    <cellStyle name="표준 6 3 2 2 2 2 3 4" xfId="4868"/>
    <cellStyle name="표준 6 3 2 2 2 2 3 5" xfId="8739"/>
    <cellStyle name="표준 6 3 2 2 2 2 3 6" xfId="12610"/>
    <cellStyle name="표준 6 3 2 2 2 2 3 7" xfId="16481"/>
    <cellStyle name="표준 6 3 2 2 2 2 3 8" xfId="20352"/>
    <cellStyle name="표준 6 3 2 2 2 2 3 9" xfId="24223"/>
    <cellStyle name="표준 6 3 2 2 2 2 4" xfId="1190"/>
    <cellStyle name="표준 6 3 2 2 2 2 4 10" xfId="32449"/>
    <cellStyle name="표준 6 3 2 2 2 2 4 11" xfId="36320"/>
    <cellStyle name="표준 6 3 2 2 2 2 4 12" xfId="40432"/>
    <cellStyle name="표준 6 3 2 2 2 2 4 13" xfId="44303"/>
    <cellStyle name="표준 6 3 2 2 2 2 4 14" xfId="48174"/>
    <cellStyle name="표준 6 3 2 2 2 2 4 15" xfId="52045"/>
    <cellStyle name="표준 6 3 2 2 2 2 4 2" xfId="3129"/>
    <cellStyle name="표준 6 3 2 2 2 2 4 2 10" xfId="38256"/>
    <cellStyle name="표준 6 3 2 2 2 2 4 2 11" xfId="42368"/>
    <cellStyle name="표준 6 3 2 2 2 2 4 2 12" xfId="46239"/>
    <cellStyle name="표준 6 3 2 2 2 2 4 2 13" xfId="50110"/>
    <cellStyle name="표준 6 3 2 2 2 2 4 2 14" xfId="53981"/>
    <cellStyle name="표준 6 3 2 2 2 2 4 2 2" xfId="7288"/>
    <cellStyle name="표준 6 3 2 2 2 2 4 2 3" xfId="11159"/>
    <cellStyle name="표준 6 3 2 2 2 2 4 2 4" xfId="15030"/>
    <cellStyle name="표준 6 3 2 2 2 2 4 2 5" xfId="18901"/>
    <cellStyle name="표준 6 3 2 2 2 2 4 2 6" xfId="22772"/>
    <cellStyle name="표준 6 3 2 2 2 2 4 2 7" xfId="26643"/>
    <cellStyle name="표준 6 3 2 2 2 2 4 2 8" xfId="30514"/>
    <cellStyle name="표준 6 3 2 2 2 2 4 2 9" xfId="34385"/>
    <cellStyle name="표준 6 3 2 2 2 2 4 3" xfId="5352"/>
    <cellStyle name="표준 6 3 2 2 2 2 4 4" xfId="9223"/>
    <cellStyle name="표준 6 3 2 2 2 2 4 5" xfId="13094"/>
    <cellStyle name="표준 6 3 2 2 2 2 4 6" xfId="16965"/>
    <cellStyle name="표준 6 3 2 2 2 2 4 7" xfId="20836"/>
    <cellStyle name="표준 6 3 2 2 2 2 4 8" xfId="24707"/>
    <cellStyle name="표준 6 3 2 2 2 2 4 9" xfId="28578"/>
    <cellStyle name="표준 6 3 2 2 2 2 5" xfId="2161"/>
    <cellStyle name="표준 6 3 2 2 2 2 5 10" xfId="37288"/>
    <cellStyle name="표준 6 3 2 2 2 2 5 11" xfId="41400"/>
    <cellStyle name="표준 6 3 2 2 2 2 5 12" xfId="45271"/>
    <cellStyle name="표준 6 3 2 2 2 2 5 13" xfId="49142"/>
    <cellStyle name="표준 6 3 2 2 2 2 5 14" xfId="53013"/>
    <cellStyle name="표준 6 3 2 2 2 2 5 2" xfId="6320"/>
    <cellStyle name="표준 6 3 2 2 2 2 5 3" xfId="10191"/>
    <cellStyle name="표준 6 3 2 2 2 2 5 4" xfId="14062"/>
    <cellStyle name="표준 6 3 2 2 2 2 5 5" xfId="17933"/>
    <cellStyle name="표준 6 3 2 2 2 2 5 6" xfId="21804"/>
    <cellStyle name="표준 6 3 2 2 2 2 5 7" xfId="25675"/>
    <cellStyle name="표준 6 3 2 2 2 2 5 8" xfId="29546"/>
    <cellStyle name="표준 6 3 2 2 2 2 5 9" xfId="33417"/>
    <cellStyle name="표준 6 3 2 2 2 2 6" xfId="4384"/>
    <cellStyle name="표준 6 3 2 2 2 2 7" xfId="8255"/>
    <cellStyle name="표준 6 3 2 2 2 2 8" xfId="12126"/>
    <cellStyle name="표준 6 3 2 2 2 2 9" xfId="15997"/>
    <cellStyle name="표준 6 3 2 2 2 20" xfId="50980"/>
    <cellStyle name="표준 6 3 2 2 2 3" xfId="358"/>
    <cellStyle name="표준 6 3 2 2 2 3 10" xfId="23884"/>
    <cellStyle name="표준 6 3 2 2 2 3 11" xfId="27755"/>
    <cellStyle name="표준 6 3 2 2 2 3 12" xfId="31626"/>
    <cellStyle name="표준 6 3 2 2 2 3 13" xfId="35497"/>
    <cellStyle name="표준 6 3 2 2 2 3 14" xfId="39609"/>
    <cellStyle name="표준 6 3 2 2 2 3 15" xfId="43480"/>
    <cellStyle name="표준 6 3 2 2 2 3 16" xfId="47351"/>
    <cellStyle name="표준 6 3 2 2 2 3 17" xfId="51222"/>
    <cellStyle name="표준 6 3 2 2 2 3 2" xfId="845"/>
    <cellStyle name="표준 6 3 2 2 2 3 2 10" xfId="28239"/>
    <cellStyle name="표준 6 3 2 2 2 3 2 11" xfId="32110"/>
    <cellStyle name="표준 6 3 2 2 2 3 2 12" xfId="35981"/>
    <cellStyle name="표준 6 3 2 2 2 3 2 13" xfId="40093"/>
    <cellStyle name="표준 6 3 2 2 2 3 2 14" xfId="43964"/>
    <cellStyle name="표준 6 3 2 2 2 3 2 15" xfId="47835"/>
    <cellStyle name="표준 6 3 2 2 2 3 2 16" xfId="51706"/>
    <cellStyle name="표준 6 3 2 2 2 3 2 2" xfId="1819"/>
    <cellStyle name="표준 6 3 2 2 2 3 2 2 10" xfId="33078"/>
    <cellStyle name="표준 6 3 2 2 2 3 2 2 11" xfId="36949"/>
    <cellStyle name="표준 6 3 2 2 2 3 2 2 12" xfId="41061"/>
    <cellStyle name="표준 6 3 2 2 2 3 2 2 13" xfId="44932"/>
    <cellStyle name="표준 6 3 2 2 2 3 2 2 14" xfId="48803"/>
    <cellStyle name="표준 6 3 2 2 2 3 2 2 15" xfId="52674"/>
    <cellStyle name="표준 6 3 2 2 2 3 2 2 2" xfId="3758"/>
    <cellStyle name="표준 6 3 2 2 2 3 2 2 2 10" xfId="38885"/>
    <cellStyle name="표준 6 3 2 2 2 3 2 2 2 11" xfId="42997"/>
    <cellStyle name="표준 6 3 2 2 2 3 2 2 2 12" xfId="46868"/>
    <cellStyle name="표준 6 3 2 2 2 3 2 2 2 13" xfId="50739"/>
    <cellStyle name="표준 6 3 2 2 2 3 2 2 2 14" xfId="54610"/>
    <cellStyle name="표준 6 3 2 2 2 3 2 2 2 2" xfId="7917"/>
    <cellStyle name="표준 6 3 2 2 2 3 2 2 2 3" xfId="11788"/>
    <cellStyle name="표준 6 3 2 2 2 3 2 2 2 4" xfId="15659"/>
    <cellStyle name="표준 6 3 2 2 2 3 2 2 2 5" xfId="19530"/>
    <cellStyle name="표준 6 3 2 2 2 3 2 2 2 6" xfId="23401"/>
    <cellStyle name="표준 6 3 2 2 2 3 2 2 2 7" xfId="27272"/>
    <cellStyle name="표준 6 3 2 2 2 3 2 2 2 8" xfId="31143"/>
    <cellStyle name="표준 6 3 2 2 2 3 2 2 2 9" xfId="35014"/>
    <cellStyle name="표준 6 3 2 2 2 3 2 2 3" xfId="5981"/>
    <cellStyle name="표준 6 3 2 2 2 3 2 2 4" xfId="9852"/>
    <cellStyle name="표준 6 3 2 2 2 3 2 2 5" xfId="13723"/>
    <cellStyle name="표준 6 3 2 2 2 3 2 2 6" xfId="17594"/>
    <cellStyle name="표준 6 3 2 2 2 3 2 2 7" xfId="21465"/>
    <cellStyle name="표준 6 3 2 2 2 3 2 2 8" xfId="25336"/>
    <cellStyle name="표준 6 3 2 2 2 3 2 2 9" xfId="29207"/>
    <cellStyle name="표준 6 3 2 2 2 3 2 3" xfId="2790"/>
    <cellStyle name="표준 6 3 2 2 2 3 2 3 10" xfId="37917"/>
    <cellStyle name="표준 6 3 2 2 2 3 2 3 11" xfId="42029"/>
    <cellStyle name="표준 6 3 2 2 2 3 2 3 12" xfId="45900"/>
    <cellStyle name="표준 6 3 2 2 2 3 2 3 13" xfId="49771"/>
    <cellStyle name="표준 6 3 2 2 2 3 2 3 14" xfId="53642"/>
    <cellStyle name="표준 6 3 2 2 2 3 2 3 2" xfId="6949"/>
    <cellStyle name="표준 6 3 2 2 2 3 2 3 3" xfId="10820"/>
    <cellStyle name="표준 6 3 2 2 2 3 2 3 4" xfId="14691"/>
    <cellStyle name="표준 6 3 2 2 2 3 2 3 5" xfId="18562"/>
    <cellStyle name="표준 6 3 2 2 2 3 2 3 6" xfId="22433"/>
    <cellStyle name="표준 6 3 2 2 2 3 2 3 7" xfId="26304"/>
    <cellStyle name="표준 6 3 2 2 2 3 2 3 8" xfId="30175"/>
    <cellStyle name="표준 6 3 2 2 2 3 2 3 9" xfId="34046"/>
    <cellStyle name="표준 6 3 2 2 2 3 2 4" xfId="5013"/>
    <cellStyle name="표준 6 3 2 2 2 3 2 5" xfId="8884"/>
    <cellStyle name="표준 6 3 2 2 2 3 2 6" xfId="12755"/>
    <cellStyle name="표준 6 3 2 2 2 3 2 7" xfId="16626"/>
    <cellStyle name="표준 6 3 2 2 2 3 2 8" xfId="20497"/>
    <cellStyle name="표준 6 3 2 2 2 3 2 9" xfId="24368"/>
    <cellStyle name="표준 6 3 2 2 2 3 3" xfId="1335"/>
    <cellStyle name="표준 6 3 2 2 2 3 3 10" xfId="32594"/>
    <cellStyle name="표준 6 3 2 2 2 3 3 11" xfId="36465"/>
    <cellStyle name="표준 6 3 2 2 2 3 3 12" xfId="40577"/>
    <cellStyle name="표준 6 3 2 2 2 3 3 13" xfId="44448"/>
    <cellStyle name="표준 6 3 2 2 2 3 3 14" xfId="48319"/>
    <cellStyle name="표준 6 3 2 2 2 3 3 15" xfId="52190"/>
    <cellStyle name="표준 6 3 2 2 2 3 3 2" xfId="3274"/>
    <cellStyle name="표준 6 3 2 2 2 3 3 2 10" xfId="38401"/>
    <cellStyle name="표준 6 3 2 2 2 3 3 2 11" xfId="42513"/>
    <cellStyle name="표준 6 3 2 2 2 3 3 2 12" xfId="46384"/>
    <cellStyle name="표준 6 3 2 2 2 3 3 2 13" xfId="50255"/>
    <cellStyle name="표준 6 3 2 2 2 3 3 2 14" xfId="54126"/>
    <cellStyle name="표준 6 3 2 2 2 3 3 2 2" xfId="7433"/>
    <cellStyle name="표준 6 3 2 2 2 3 3 2 3" xfId="11304"/>
    <cellStyle name="표준 6 3 2 2 2 3 3 2 4" xfId="15175"/>
    <cellStyle name="표준 6 3 2 2 2 3 3 2 5" xfId="19046"/>
    <cellStyle name="표준 6 3 2 2 2 3 3 2 6" xfId="22917"/>
    <cellStyle name="표준 6 3 2 2 2 3 3 2 7" xfId="26788"/>
    <cellStyle name="표준 6 3 2 2 2 3 3 2 8" xfId="30659"/>
    <cellStyle name="표준 6 3 2 2 2 3 3 2 9" xfId="34530"/>
    <cellStyle name="표준 6 3 2 2 2 3 3 3" xfId="5497"/>
    <cellStyle name="표준 6 3 2 2 2 3 3 4" xfId="9368"/>
    <cellStyle name="표준 6 3 2 2 2 3 3 5" xfId="13239"/>
    <cellStyle name="표준 6 3 2 2 2 3 3 6" xfId="17110"/>
    <cellStyle name="표준 6 3 2 2 2 3 3 7" xfId="20981"/>
    <cellStyle name="표준 6 3 2 2 2 3 3 8" xfId="24852"/>
    <cellStyle name="표준 6 3 2 2 2 3 3 9" xfId="28723"/>
    <cellStyle name="표준 6 3 2 2 2 3 4" xfId="2306"/>
    <cellStyle name="표준 6 3 2 2 2 3 4 10" xfId="37433"/>
    <cellStyle name="표준 6 3 2 2 2 3 4 11" xfId="41545"/>
    <cellStyle name="표준 6 3 2 2 2 3 4 12" xfId="45416"/>
    <cellStyle name="표준 6 3 2 2 2 3 4 13" xfId="49287"/>
    <cellStyle name="표준 6 3 2 2 2 3 4 14" xfId="53158"/>
    <cellStyle name="표준 6 3 2 2 2 3 4 2" xfId="6465"/>
    <cellStyle name="표준 6 3 2 2 2 3 4 3" xfId="10336"/>
    <cellStyle name="표준 6 3 2 2 2 3 4 4" xfId="14207"/>
    <cellStyle name="표준 6 3 2 2 2 3 4 5" xfId="18078"/>
    <cellStyle name="표준 6 3 2 2 2 3 4 6" xfId="21949"/>
    <cellStyle name="표준 6 3 2 2 2 3 4 7" xfId="25820"/>
    <cellStyle name="표준 6 3 2 2 2 3 4 8" xfId="29691"/>
    <cellStyle name="표준 6 3 2 2 2 3 4 9" xfId="33562"/>
    <cellStyle name="표준 6 3 2 2 2 3 5" xfId="4529"/>
    <cellStyle name="표준 6 3 2 2 2 3 6" xfId="8400"/>
    <cellStyle name="표준 6 3 2 2 2 3 7" xfId="12271"/>
    <cellStyle name="표준 6 3 2 2 2 3 8" xfId="16142"/>
    <cellStyle name="표준 6 3 2 2 2 3 9" xfId="20013"/>
    <cellStyle name="표준 6 3 2 2 2 4" xfId="603"/>
    <cellStyle name="표준 6 3 2 2 2 4 10" xfId="27997"/>
    <cellStyle name="표준 6 3 2 2 2 4 11" xfId="31868"/>
    <cellStyle name="표준 6 3 2 2 2 4 12" xfId="35739"/>
    <cellStyle name="표준 6 3 2 2 2 4 13" xfId="39851"/>
    <cellStyle name="표준 6 3 2 2 2 4 14" xfId="43722"/>
    <cellStyle name="표준 6 3 2 2 2 4 15" xfId="47593"/>
    <cellStyle name="표준 6 3 2 2 2 4 16" xfId="51464"/>
    <cellStyle name="표준 6 3 2 2 2 4 2" xfId="1577"/>
    <cellStyle name="표준 6 3 2 2 2 4 2 10" xfId="32836"/>
    <cellStyle name="표준 6 3 2 2 2 4 2 11" xfId="36707"/>
    <cellStyle name="표준 6 3 2 2 2 4 2 12" xfId="40819"/>
    <cellStyle name="표준 6 3 2 2 2 4 2 13" xfId="44690"/>
    <cellStyle name="표준 6 3 2 2 2 4 2 14" xfId="48561"/>
    <cellStyle name="표준 6 3 2 2 2 4 2 15" xfId="52432"/>
    <cellStyle name="표준 6 3 2 2 2 4 2 2" xfId="3516"/>
    <cellStyle name="표준 6 3 2 2 2 4 2 2 10" xfId="38643"/>
    <cellStyle name="표준 6 3 2 2 2 4 2 2 11" xfId="42755"/>
    <cellStyle name="표준 6 3 2 2 2 4 2 2 12" xfId="46626"/>
    <cellStyle name="표준 6 3 2 2 2 4 2 2 13" xfId="50497"/>
    <cellStyle name="표준 6 3 2 2 2 4 2 2 14" xfId="54368"/>
    <cellStyle name="표준 6 3 2 2 2 4 2 2 2" xfId="7675"/>
    <cellStyle name="표준 6 3 2 2 2 4 2 2 3" xfId="11546"/>
    <cellStyle name="표준 6 3 2 2 2 4 2 2 4" xfId="15417"/>
    <cellStyle name="표준 6 3 2 2 2 4 2 2 5" xfId="19288"/>
    <cellStyle name="표준 6 3 2 2 2 4 2 2 6" xfId="23159"/>
    <cellStyle name="표준 6 3 2 2 2 4 2 2 7" xfId="27030"/>
    <cellStyle name="표준 6 3 2 2 2 4 2 2 8" xfId="30901"/>
    <cellStyle name="표준 6 3 2 2 2 4 2 2 9" xfId="34772"/>
    <cellStyle name="표준 6 3 2 2 2 4 2 3" xfId="5739"/>
    <cellStyle name="표준 6 3 2 2 2 4 2 4" xfId="9610"/>
    <cellStyle name="표준 6 3 2 2 2 4 2 5" xfId="13481"/>
    <cellStyle name="표준 6 3 2 2 2 4 2 6" xfId="17352"/>
    <cellStyle name="표준 6 3 2 2 2 4 2 7" xfId="21223"/>
    <cellStyle name="표준 6 3 2 2 2 4 2 8" xfId="25094"/>
    <cellStyle name="표준 6 3 2 2 2 4 2 9" xfId="28965"/>
    <cellStyle name="표준 6 3 2 2 2 4 3" xfId="2548"/>
    <cellStyle name="표준 6 3 2 2 2 4 3 10" xfId="37675"/>
    <cellStyle name="표준 6 3 2 2 2 4 3 11" xfId="41787"/>
    <cellStyle name="표준 6 3 2 2 2 4 3 12" xfId="45658"/>
    <cellStyle name="표준 6 3 2 2 2 4 3 13" xfId="49529"/>
    <cellStyle name="표준 6 3 2 2 2 4 3 14" xfId="53400"/>
    <cellStyle name="표준 6 3 2 2 2 4 3 2" xfId="6707"/>
    <cellStyle name="표준 6 3 2 2 2 4 3 3" xfId="10578"/>
    <cellStyle name="표준 6 3 2 2 2 4 3 4" xfId="14449"/>
    <cellStyle name="표준 6 3 2 2 2 4 3 5" xfId="18320"/>
    <cellStyle name="표준 6 3 2 2 2 4 3 6" xfId="22191"/>
    <cellStyle name="표준 6 3 2 2 2 4 3 7" xfId="26062"/>
    <cellStyle name="표준 6 3 2 2 2 4 3 8" xfId="29933"/>
    <cellStyle name="표준 6 3 2 2 2 4 3 9" xfId="33804"/>
    <cellStyle name="표준 6 3 2 2 2 4 4" xfId="4771"/>
    <cellStyle name="표준 6 3 2 2 2 4 5" xfId="8642"/>
    <cellStyle name="표준 6 3 2 2 2 4 6" xfId="12513"/>
    <cellStyle name="표준 6 3 2 2 2 4 7" xfId="16384"/>
    <cellStyle name="표준 6 3 2 2 2 4 8" xfId="20255"/>
    <cellStyle name="표준 6 3 2 2 2 4 9" xfId="24126"/>
    <cellStyle name="표준 6 3 2 2 2 5" xfId="1093"/>
    <cellStyle name="표준 6 3 2 2 2 5 10" xfId="32352"/>
    <cellStyle name="표준 6 3 2 2 2 5 11" xfId="36223"/>
    <cellStyle name="표준 6 3 2 2 2 5 12" xfId="40335"/>
    <cellStyle name="표준 6 3 2 2 2 5 13" xfId="44206"/>
    <cellStyle name="표준 6 3 2 2 2 5 14" xfId="48077"/>
    <cellStyle name="표준 6 3 2 2 2 5 15" xfId="51948"/>
    <cellStyle name="표준 6 3 2 2 2 5 2" xfId="3032"/>
    <cellStyle name="표준 6 3 2 2 2 5 2 10" xfId="38159"/>
    <cellStyle name="표준 6 3 2 2 2 5 2 11" xfId="42271"/>
    <cellStyle name="표준 6 3 2 2 2 5 2 12" xfId="46142"/>
    <cellStyle name="표준 6 3 2 2 2 5 2 13" xfId="50013"/>
    <cellStyle name="표준 6 3 2 2 2 5 2 14" xfId="53884"/>
    <cellStyle name="표준 6 3 2 2 2 5 2 2" xfId="7191"/>
    <cellStyle name="표준 6 3 2 2 2 5 2 3" xfId="11062"/>
    <cellStyle name="표준 6 3 2 2 2 5 2 4" xfId="14933"/>
    <cellStyle name="표준 6 3 2 2 2 5 2 5" xfId="18804"/>
    <cellStyle name="표준 6 3 2 2 2 5 2 6" xfId="22675"/>
    <cellStyle name="표준 6 3 2 2 2 5 2 7" xfId="26546"/>
    <cellStyle name="표준 6 3 2 2 2 5 2 8" xfId="30417"/>
    <cellStyle name="표준 6 3 2 2 2 5 2 9" xfId="34288"/>
    <cellStyle name="표준 6 3 2 2 2 5 3" xfId="5255"/>
    <cellStyle name="표준 6 3 2 2 2 5 4" xfId="9126"/>
    <cellStyle name="표준 6 3 2 2 2 5 5" xfId="12997"/>
    <cellStyle name="표준 6 3 2 2 2 5 6" xfId="16868"/>
    <cellStyle name="표준 6 3 2 2 2 5 7" xfId="20739"/>
    <cellStyle name="표준 6 3 2 2 2 5 8" xfId="24610"/>
    <cellStyle name="표준 6 3 2 2 2 5 9" xfId="28481"/>
    <cellStyle name="표준 6 3 2 2 2 6" xfId="2064"/>
    <cellStyle name="표준 6 3 2 2 2 6 10" xfId="37191"/>
    <cellStyle name="표준 6 3 2 2 2 6 11" xfId="41303"/>
    <cellStyle name="표준 6 3 2 2 2 6 12" xfId="45174"/>
    <cellStyle name="표준 6 3 2 2 2 6 13" xfId="49045"/>
    <cellStyle name="표준 6 3 2 2 2 6 14" xfId="52916"/>
    <cellStyle name="표준 6 3 2 2 2 6 2" xfId="6223"/>
    <cellStyle name="표준 6 3 2 2 2 6 3" xfId="10094"/>
    <cellStyle name="표준 6 3 2 2 2 6 4" xfId="13965"/>
    <cellStyle name="표준 6 3 2 2 2 6 5" xfId="17836"/>
    <cellStyle name="표준 6 3 2 2 2 6 6" xfId="21707"/>
    <cellStyle name="표준 6 3 2 2 2 6 7" xfId="25578"/>
    <cellStyle name="표준 6 3 2 2 2 6 8" xfId="29449"/>
    <cellStyle name="표준 6 3 2 2 2 6 9" xfId="33320"/>
    <cellStyle name="표준 6 3 2 2 2 7" xfId="4287"/>
    <cellStyle name="표준 6 3 2 2 2 8" xfId="8158"/>
    <cellStyle name="표준 6 3 2 2 2 9" xfId="12029"/>
    <cellStyle name="표준 6 3 2 2 20" xfId="43191"/>
    <cellStyle name="표준 6 3 2 2 21" xfId="47062"/>
    <cellStyle name="표준 6 3 2 2 22" xfId="50933"/>
    <cellStyle name="표준 6 3 2 2 3" xfId="163"/>
    <cellStyle name="표준 6 3 2 2 3 10" xfId="19821"/>
    <cellStyle name="표준 6 3 2 2 3 11" xfId="23692"/>
    <cellStyle name="표준 6 3 2 2 3 12" xfId="27563"/>
    <cellStyle name="표준 6 3 2 2 3 13" xfId="31434"/>
    <cellStyle name="표준 6 3 2 2 3 14" xfId="35305"/>
    <cellStyle name="표준 6 3 2 2 3 15" xfId="39176"/>
    <cellStyle name="표준 6 3 2 2 3 16" xfId="39417"/>
    <cellStyle name="표준 6 3 2 2 3 17" xfId="43288"/>
    <cellStyle name="표준 6 3 2 2 3 18" xfId="47159"/>
    <cellStyle name="표준 6 3 2 2 3 19" xfId="51030"/>
    <cellStyle name="표준 6 3 2 2 3 2" xfId="408"/>
    <cellStyle name="표준 6 3 2 2 3 2 10" xfId="23934"/>
    <cellStyle name="표준 6 3 2 2 3 2 11" xfId="27805"/>
    <cellStyle name="표준 6 3 2 2 3 2 12" xfId="31676"/>
    <cellStyle name="표준 6 3 2 2 3 2 13" xfId="35547"/>
    <cellStyle name="표준 6 3 2 2 3 2 14" xfId="39659"/>
    <cellStyle name="표준 6 3 2 2 3 2 15" xfId="43530"/>
    <cellStyle name="표준 6 3 2 2 3 2 16" xfId="47401"/>
    <cellStyle name="표준 6 3 2 2 3 2 17" xfId="51272"/>
    <cellStyle name="표준 6 3 2 2 3 2 2" xfId="895"/>
    <cellStyle name="표준 6 3 2 2 3 2 2 10" xfId="28289"/>
    <cellStyle name="표준 6 3 2 2 3 2 2 11" xfId="32160"/>
    <cellStyle name="표준 6 3 2 2 3 2 2 12" xfId="36031"/>
    <cellStyle name="표준 6 3 2 2 3 2 2 13" xfId="40143"/>
    <cellStyle name="표준 6 3 2 2 3 2 2 14" xfId="44014"/>
    <cellStyle name="표준 6 3 2 2 3 2 2 15" xfId="47885"/>
    <cellStyle name="표준 6 3 2 2 3 2 2 16" xfId="51756"/>
    <cellStyle name="표준 6 3 2 2 3 2 2 2" xfId="1869"/>
    <cellStyle name="표준 6 3 2 2 3 2 2 2 10" xfId="33128"/>
    <cellStyle name="표준 6 3 2 2 3 2 2 2 11" xfId="36999"/>
    <cellStyle name="표준 6 3 2 2 3 2 2 2 12" xfId="41111"/>
    <cellStyle name="표준 6 3 2 2 3 2 2 2 13" xfId="44982"/>
    <cellStyle name="표준 6 3 2 2 3 2 2 2 14" xfId="48853"/>
    <cellStyle name="표준 6 3 2 2 3 2 2 2 15" xfId="52724"/>
    <cellStyle name="표준 6 3 2 2 3 2 2 2 2" xfId="3808"/>
    <cellStyle name="표준 6 3 2 2 3 2 2 2 2 10" xfId="38935"/>
    <cellStyle name="표준 6 3 2 2 3 2 2 2 2 11" xfId="43047"/>
    <cellStyle name="표준 6 3 2 2 3 2 2 2 2 12" xfId="46918"/>
    <cellStyle name="표준 6 3 2 2 3 2 2 2 2 13" xfId="50789"/>
    <cellStyle name="표준 6 3 2 2 3 2 2 2 2 14" xfId="54660"/>
    <cellStyle name="표준 6 3 2 2 3 2 2 2 2 2" xfId="7967"/>
    <cellStyle name="표준 6 3 2 2 3 2 2 2 2 3" xfId="11838"/>
    <cellStyle name="표준 6 3 2 2 3 2 2 2 2 4" xfId="15709"/>
    <cellStyle name="표준 6 3 2 2 3 2 2 2 2 5" xfId="19580"/>
    <cellStyle name="표준 6 3 2 2 3 2 2 2 2 6" xfId="23451"/>
    <cellStyle name="표준 6 3 2 2 3 2 2 2 2 7" xfId="27322"/>
    <cellStyle name="표준 6 3 2 2 3 2 2 2 2 8" xfId="31193"/>
    <cellStyle name="표준 6 3 2 2 3 2 2 2 2 9" xfId="35064"/>
    <cellStyle name="표준 6 3 2 2 3 2 2 2 3" xfId="6031"/>
    <cellStyle name="표준 6 3 2 2 3 2 2 2 4" xfId="9902"/>
    <cellStyle name="표준 6 3 2 2 3 2 2 2 5" xfId="13773"/>
    <cellStyle name="표준 6 3 2 2 3 2 2 2 6" xfId="17644"/>
    <cellStyle name="표준 6 3 2 2 3 2 2 2 7" xfId="21515"/>
    <cellStyle name="표준 6 3 2 2 3 2 2 2 8" xfId="25386"/>
    <cellStyle name="표준 6 3 2 2 3 2 2 2 9" xfId="29257"/>
    <cellStyle name="표준 6 3 2 2 3 2 2 3" xfId="2840"/>
    <cellStyle name="표준 6 3 2 2 3 2 2 3 10" xfId="37967"/>
    <cellStyle name="표준 6 3 2 2 3 2 2 3 11" xfId="42079"/>
    <cellStyle name="표준 6 3 2 2 3 2 2 3 12" xfId="45950"/>
    <cellStyle name="표준 6 3 2 2 3 2 2 3 13" xfId="49821"/>
    <cellStyle name="표준 6 3 2 2 3 2 2 3 14" xfId="53692"/>
    <cellStyle name="표준 6 3 2 2 3 2 2 3 2" xfId="6999"/>
    <cellStyle name="표준 6 3 2 2 3 2 2 3 3" xfId="10870"/>
    <cellStyle name="표준 6 3 2 2 3 2 2 3 4" xfId="14741"/>
    <cellStyle name="표준 6 3 2 2 3 2 2 3 5" xfId="18612"/>
    <cellStyle name="표준 6 3 2 2 3 2 2 3 6" xfId="22483"/>
    <cellStyle name="표준 6 3 2 2 3 2 2 3 7" xfId="26354"/>
    <cellStyle name="표준 6 3 2 2 3 2 2 3 8" xfId="30225"/>
    <cellStyle name="표준 6 3 2 2 3 2 2 3 9" xfId="34096"/>
    <cellStyle name="표준 6 3 2 2 3 2 2 4" xfId="5063"/>
    <cellStyle name="표준 6 3 2 2 3 2 2 5" xfId="8934"/>
    <cellStyle name="표준 6 3 2 2 3 2 2 6" xfId="12805"/>
    <cellStyle name="표준 6 3 2 2 3 2 2 7" xfId="16676"/>
    <cellStyle name="표준 6 3 2 2 3 2 2 8" xfId="20547"/>
    <cellStyle name="표준 6 3 2 2 3 2 2 9" xfId="24418"/>
    <cellStyle name="표준 6 3 2 2 3 2 3" xfId="1385"/>
    <cellStyle name="표준 6 3 2 2 3 2 3 10" xfId="32644"/>
    <cellStyle name="표준 6 3 2 2 3 2 3 11" xfId="36515"/>
    <cellStyle name="표준 6 3 2 2 3 2 3 12" xfId="40627"/>
    <cellStyle name="표준 6 3 2 2 3 2 3 13" xfId="44498"/>
    <cellStyle name="표준 6 3 2 2 3 2 3 14" xfId="48369"/>
    <cellStyle name="표준 6 3 2 2 3 2 3 15" xfId="52240"/>
    <cellStyle name="표준 6 3 2 2 3 2 3 2" xfId="3324"/>
    <cellStyle name="표준 6 3 2 2 3 2 3 2 10" xfId="38451"/>
    <cellStyle name="표준 6 3 2 2 3 2 3 2 11" xfId="42563"/>
    <cellStyle name="표준 6 3 2 2 3 2 3 2 12" xfId="46434"/>
    <cellStyle name="표준 6 3 2 2 3 2 3 2 13" xfId="50305"/>
    <cellStyle name="표준 6 3 2 2 3 2 3 2 14" xfId="54176"/>
    <cellStyle name="표준 6 3 2 2 3 2 3 2 2" xfId="7483"/>
    <cellStyle name="표준 6 3 2 2 3 2 3 2 3" xfId="11354"/>
    <cellStyle name="표준 6 3 2 2 3 2 3 2 4" xfId="15225"/>
    <cellStyle name="표준 6 3 2 2 3 2 3 2 5" xfId="19096"/>
    <cellStyle name="표준 6 3 2 2 3 2 3 2 6" xfId="22967"/>
    <cellStyle name="표준 6 3 2 2 3 2 3 2 7" xfId="26838"/>
    <cellStyle name="표준 6 3 2 2 3 2 3 2 8" xfId="30709"/>
    <cellStyle name="표준 6 3 2 2 3 2 3 2 9" xfId="34580"/>
    <cellStyle name="표준 6 3 2 2 3 2 3 3" xfId="5547"/>
    <cellStyle name="표준 6 3 2 2 3 2 3 4" xfId="9418"/>
    <cellStyle name="표준 6 3 2 2 3 2 3 5" xfId="13289"/>
    <cellStyle name="표준 6 3 2 2 3 2 3 6" xfId="17160"/>
    <cellStyle name="표준 6 3 2 2 3 2 3 7" xfId="21031"/>
    <cellStyle name="표준 6 3 2 2 3 2 3 8" xfId="24902"/>
    <cellStyle name="표준 6 3 2 2 3 2 3 9" xfId="28773"/>
    <cellStyle name="표준 6 3 2 2 3 2 4" xfId="2356"/>
    <cellStyle name="표준 6 3 2 2 3 2 4 10" xfId="37483"/>
    <cellStyle name="표준 6 3 2 2 3 2 4 11" xfId="41595"/>
    <cellStyle name="표준 6 3 2 2 3 2 4 12" xfId="45466"/>
    <cellStyle name="표준 6 3 2 2 3 2 4 13" xfId="49337"/>
    <cellStyle name="표준 6 3 2 2 3 2 4 14" xfId="53208"/>
    <cellStyle name="표준 6 3 2 2 3 2 4 2" xfId="6515"/>
    <cellStyle name="표준 6 3 2 2 3 2 4 3" xfId="10386"/>
    <cellStyle name="표준 6 3 2 2 3 2 4 4" xfId="14257"/>
    <cellStyle name="표준 6 3 2 2 3 2 4 5" xfId="18128"/>
    <cellStyle name="표준 6 3 2 2 3 2 4 6" xfId="21999"/>
    <cellStyle name="표준 6 3 2 2 3 2 4 7" xfId="25870"/>
    <cellStyle name="표준 6 3 2 2 3 2 4 8" xfId="29741"/>
    <cellStyle name="표준 6 3 2 2 3 2 4 9" xfId="33612"/>
    <cellStyle name="표준 6 3 2 2 3 2 5" xfId="4579"/>
    <cellStyle name="표준 6 3 2 2 3 2 6" xfId="8450"/>
    <cellStyle name="표준 6 3 2 2 3 2 7" xfId="12321"/>
    <cellStyle name="표준 6 3 2 2 3 2 8" xfId="16192"/>
    <cellStyle name="표준 6 3 2 2 3 2 9" xfId="20063"/>
    <cellStyle name="표준 6 3 2 2 3 3" xfId="653"/>
    <cellStyle name="표준 6 3 2 2 3 3 10" xfId="28047"/>
    <cellStyle name="표준 6 3 2 2 3 3 11" xfId="31918"/>
    <cellStyle name="표준 6 3 2 2 3 3 12" xfId="35789"/>
    <cellStyle name="표준 6 3 2 2 3 3 13" xfId="39901"/>
    <cellStyle name="표준 6 3 2 2 3 3 14" xfId="43772"/>
    <cellStyle name="표준 6 3 2 2 3 3 15" xfId="47643"/>
    <cellStyle name="표준 6 3 2 2 3 3 16" xfId="51514"/>
    <cellStyle name="표준 6 3 2 2 3 3 2" xfId="1627"/>
    <cellStyle name="표준 6 3 2 2 3 3 2 10" xfId="32886"/>
    <cellStyle name="표준 6 3 2 2 3 3 2 11" xfId="36757"/>
    <cellStyle name="표준 6 3 2 2 3 3 2 12" xfId="40869"/>
    <cellStyle name="표준 6 3 2 2 3 3 2 13" xfId="44740"/>
    <cellStyle name="표준 6 3 2 2 3 3 2 14" xfId="48611"/>
    <cellStyle name="표준 6 3 2 2 3 3 2 15" xfId="52482"/>
    <cellStyle name="표준 6 3 2 2 3 3 2 2" xfId="3566"/>
    <cellStyle name="표준 6 3 2 2 3 3 2 2 10" xfId="38693"/>
    <cellStyle name="표준 6 3 2 2 3 3 2 2 11" xfId="42805"/>
    <cellStyle name="표준 6 3 2 2 3 3 2 2 12" xfId="46676"/>
    <cellStyle name="표준 6 3 2 2 3 3 2 2 13" xfId="50547"/>
    <cellStyle name="표준 6 3 2 2 3 3 2 2 14" xfId="54418"/>
    <cellStyle name="표준 6 3 2 2 3 3 2 2 2" xfId="7725"/>
    <cellStyle name="표준 6 3 2 2 3 3 2 2 3" xfId="11596"/>
    <cellStyle name="표준 6 3 2 2 3 3 2 2 4" xfId="15467"/>
    <cellStyle name="표준 6 3 2 2 3 3 2 2 5" xfId="19338"/>
    <cellStyle name="표준 6 3 2 2 3 3 2 2 6" xfId="23209"/>
    <cellStyle name="표준 6 3 2 2 3 3 2 2 7" xfId="27080"/>
    <cellStyle name="표준 6 3 2 2 3 3 2 2 8" xfId="30951"/>
    <cellStyle name="표준 6 3 2 2 3 3 2 2 9" xfId="34822"/>
    <cellStyle name="표준 6 3 2 2 3 3 2 3" xfId="5789"/>
    <cellStyle name="표준 6 3 2 2 3 3 2 4" xfId="9660"/>
    <cellStyle name="표준 6 3 2 2 3 3 2 5" xfId="13531"/>
    <cellStyle name="표준 6 3 2 2 3 3 2 6" xfId="17402"/>
    <cellStyle name="표준 6 3 2 2 3 3 2 7" xfId="21273"/>
    <cellStyle name="표준 6 3 2 2 3 3 2 8" xfId="25144"/>
    <cellStyle name="표준 6 3 2 2 3 3 2 9" xfId="29015"/>
    <cellStyle name="표준 6 3 2 2 3 3 3" xfId="2598"/>
    <cellStyle name="표준 6 3 2 2 3 3 3 10" xfId="37725"/>
    <cellStyle name="표준 6 3 2 2 3 3 3 11" xfId="41837"/>
    <cellStyle name="표준 6 3 2 2 3 3 3 12" xfId="45708"/>
    <cellStyle name="표준 6 3 2 2 3 3 3 13" xfId="49579"/>
    <cellStyle name="표준 6 3 2 2 3 3 3 14" xfId="53450"/>
    <cellStyle name="표준 6 3 2 2 3 3 3 2" xfId="6757"/>
    <cellStyle name="표준 6 3 2 2 3 3 3 3" xfId="10628"/>
    <cellStyle name="표준 6 3 2 2 3 3 3 4" xfId="14499"/>
    <cellStyle name="표준 6 3 2 2 3 3 3 5" xfId="18370"/>
    <cellStyle name="표준 6 3 2 2 3 3 3 6" xfId="22241"/>
    <cellStyle name="표준 6 3 2 2 3 3 3 7" xfId="26112"/>
    <cellStyle name="표준 6 3 2 2 3 3 3 8" xfId="29983"/>
    <cellStyle name="표준 6 3 2 2 3 3 3 9" xfId="33854"/>
    <cellStyle name="표준 6 3 2 2 3 3 4" xfId="4821"/>
    <cellStyle name="표준 6 3 2 2 3 3 5" xfId="8692"/>
    <cellStyle name="표준 6 3 2 2 3 3 6" xfId="12563"/>
    <cellStyle name="표준 6 3 2 2 3 3 7" xfId="16434"/>
    <cellStyle name="표준 6 3 2 2 3 3 8" xfId="20305"/>
    <cellStyle name="표준 6 3 2 2 3 3 9" xfId="24176"/>
    <cellStyle name="표준 6 3 2 2 3 4" xfId="1143"/>
    <cellStyle name="표준 6 3 2 2 3 4 10" xfId="32402"/>
    <cellStyle name="표준 6 3 2 2 3 4 11" xfId="36273"/>
    <cellStyle name="표준 6 3 2 2 3 4 12" xfId="40385"/>
    <cellStyle name="표준 6 3 2 2 3 4 13" xfId="44256"/>
    <cellStyle name="표준 6 3 2 2 3 4 14" xfId="48127"/>
    <cellStyle name="표준 6 3 2 2 3 4 15" xfId="51998"/>
    <cellStyle name="표준 6 3 2 2 3 4 2" xfId="3082"/>
    <cellStyle name="표준 6 3 2 2 3 4 2 10" xfId="38209"/>
    <cellStyle name="표준 6 3 2 2 3 4 2 11" xfId="42321"/>
    <cellStyle name="표준 6 3 2 2 3 4 2 12" xfId="46192"/>
    <cellStyle name="표준 6 3 2 2 3 4 2 13" xfId="50063"/>
    <cellStyle name="표준 6 3 2 2 3 4 2 14" xfId="53934"/>
    <cellStyle name="표준 6 3 2 2 3 4 2 2" xfId="7241"/>
    <cellStyle name="표준 6 3 2 2 3 4 2 3" xfId="11112"/>
    <cellStyle name="표준 6 3 2 2 3 4 2 4" xfId="14983"/>
    <cellStyle name="표준 6 3 2 2 3 4 2 5" xfId="18854"/>
    <cellStyle name="표준 6 3 2 2 3 4 2 6" xfId="22725"/>
    <cellStyle name="표준 6 3 2 2 3 4 2 7" xfId="26596"/>
    <cellStyle name="표준 6 3 2 2 3 4 2 8" xfId="30467"/>
    <cellStyle name="표준 6 3 2 2 3 4 2 9" xfId="34338"/>
    <cellStyle name="표준 6 3 2 2 3 4 3" xfId="5305"/>
    <cellStyle name="표준 6 3 2 2 3 4 4" xfId="9176"/>
    <cellStyle name="표준 6 3 2 2 3 4 5" xfId="13047"/>
    <cellStyle name="표준 6 3 2 2 3 4 6" xfId="16918"/>
    <cellStyle name="표준 6 3 2 2 3 4 7" xfId="20789"/>
    <cellStyle name="표준 6 3 2 2 3 4 8" xfId="24660"/>
    <cellStyle name="표준 6 3 2 2 3 4 9" xfId="28531"/>
    <cellStyle name="표준 6 3 2 2 3 5" xfId="2114"/>
    <cellStyle name="표준 6 3 2 2 3 5 10" xfId="37241"/>
    <cellStyle name="표준 6 3 2 2 3 5 11" xfId="41353"/>
    <cellStyle name="표준 6 3 2 2 3 5 12" xfId="45224"/>
    <cellStyle name="표준 6 3 2 2 3 5 13" xfId="49095"/>
    <cellStyle name="표준 6 3 2 2 3 5 14" xfId="52966"/>
    <cellStyle name="표준 6 3 2 2 3 5 2" xfId="6273"/>
    <cellStyle name="표준 6 3 2 2 3 5 3" xfId="10144"/>
    <cellStyle name="표준 6 3 2 2 3 5 4" xfId="14015"/>
    <cellStyle name="표준 6 3 2 2 3 5 5" xfId="17886"/>
    <cellStyle name="표준 6 3 2 2 3 5 6" xfId="21757"/>
    <cellStyle name="표준 6 3 2 2 3 5 7" xfId="25628"/>
    <cellStyle name="표준 6 3 2 2 3 5 8" xfId="29499"/>
    <cellStyle name="표준 6 3 2 2 3 5 9" xfId="33370"/>
    <cellStyle name="표준 6 3 2 2 3 6" xfId="4337"/>
    <cellStyle name="표준 6 3 2 2 3 7" xfId="8208"/>
    <cellStyle name="표준 6 3 2 2 3 8" xfId="12079"/>
    <cellStyle name="표준 6 3 2 2 3 9" xfId="15950"/>
    <cellStyle name="표준 6 3 2 2 4" xfId="261"/>
    <cellStyle name="표준 6 3 2 2 4 10" xfId="19919"/>
    <cellStyle name="표준 6 3 2 2 4 11" xfId="23790"/>
    <cellStyle name="표준 6 3 2 2 4 12" xfId="27661"/>
    <cellStyle name="표준 6 3 2 2 4 13" xfId="31532"/>
    <cellStyle name="표준 6 3 2 2 4 14" xfId="35403"/>
    <cellStyle name="표준 6 3 2 2 4 15" xfId="39274"/>
    <cellStyle name="표준 6 3 2 2 4 16" xfId="39515"/>
    <cellStyle name="표준 6 3 2 2 4 17" xfId="43386"/>
    <cellStyle name="표준 6 3 2 2 4 18" xfId="47257"/>
    <cellStyle name="표준 6 3 2 2 4 19" xfId="51128"/>
    <cellStyle name="표준 6 3 2 2 4 2" xfId="506"/>
    <cellStyle name="표준 6 3 2 2 4 2 10" xfId="24032"/>
    <cellStyle name="표준 6 3 2 2 4 2 11" xfId="27903"/>
    <cellStyle name="표준 6 3 2 2 4 2 12" xfId="31774"/>
    <cellStyle name="표준 6 3 2 2 4 2 13" xfId="35645"/>
    <cellStyle name="표준 6 3 2 2 4 2 14" xfId="39757"/>
    <cellStyle name="표준 6 3 2 2 4 2 15" xfId="43628"/>
    <cellStyle name="표준 6 3 2 2 4 2 16" xfId="47499"/>
    <cellStyle name="표준 6 3 2 2 4 2 17" xfId="51370"/>
    <cellStyle name="표준 6 3 2 2 4 2 2" xfId="993"/>
    <cellStyle name="표준 6 3 2 2 4 2 2 10" xfId="28387"/>
    <cellStyle name="표준 6 3 2 2 4 2 2 11" xfId="32258"/>
    <cellStyle name="표준 6 3 2 2 4 2 2 12" xfId="36129"/>
    <cellStyle name="표준 6 3 2 2 4 2 2 13" xfId="40241"/>
    <cellStyle name="표준 6 3 2 2 4 2 2 14" xfId="44112"/>
    <cellStyle name="표준 6 3 2 2 4 2 2 15" xfId="47983"/>
    <cellStyle name="표준 6 3 2 2 4 2 2 16" xfId="51854"/>
    <cellStyle name="표준 6 3 2 2 4 2 2 2" xfId="1967"/>
    <cellStyle name="표준 6 3 2 2 4 2 2 2 10" xfId="33226"/>
    <cellStyle name="표준 6 3 2 2 4 2 2 2 11" xfId="37097"/>
    <cellStyle name="표준 6 3 2 2 4 2 2 2 12" xfId="41209"/>
    <cellStyle name="표준 6 3 2 2 4 2 2 2 13" xfId="45080"/>
    <cellStyle name="표준 6 3 2 2 4 2 2 2 14" xfId="48951"/>
    <cellStyle name="표준 6 3 2 2 4 2 2 2 15" xfId="52822"/>
    <cellStyle name="표준 6 3 2 2 4 2 2 2 2" xfId="3906"/>
    <cellStyle name="표준 6 3 2 2 4 2 2 2 2 10" xfId="39033"/>
    <cellStyle name="표준 6 3 2 2 4 2 2 2 2 11" xfId="43145"/>
    <cellStyle name="표준 6 3 2 2 4 2 2 2 2 12" xfId="47016"/>
    <cellStyle name="표준 6 3 2 2 4 2 2 2 2 13" xfId="50887"/>
    <cellStyle name="표준 6 3 2 2 4 2 2 2 2 14" xfId="54758"/>
    <cellStyle name="표준 6 3 2 2 4 2 2 2 2 2" xfId="8065"/>
    <cellStyle name="표준 6 3 2 2 4 2 2 2 2 3" xfId="11936"/>
    <cellStyle name="표준 6 3 2 2 4 2 2 2 2 4" xfId="15807"/>
    <cellStyle name="표준 6 3 2 2 4 2 2 2 2 5" xfId="19678"/>
    <cellStyle name="표준 6 3 2 2 4 2 2 2 2 6" xfId="23549"/>
    <cellStyle name="표준 6 3 2 2 4 2 2 2 2 7" xfId="27420"/>
    <cellStyle name="표준 6 3 2 2 4 2 2 2 2 8" xfId="31291"/>
    <cellStyle name="표준 6 3 2 2 4 2 2 2 2 9" xfId="35162"/>
    <cellStyle name="표준 6 3 2 2 4 2 2 2 3" xfId="6129"/>
    <cellStyle name="표준 6 3 2 2 4 2 2 2 4" xfId="10000"/>
    <cellStyle name="표준 6 3 2 2 4 2 2 2 5" xfId="13871"/>
    <cellStyle name="표준 6 3 2 2 4 2 2 2 6" xfId="17742"/>
    <cellStyle name="표준 6 3 2 2 4 2 2 2 7" xfId="21613"/>
    <cellStyle name="표준 6 3 2 2 4 2 2 2 8" xfId="25484"/>
    <cellStyle name="표준 6 3 2 2 4 2 2 2 9" xfId="29355"/>
    <cellStyle name="표준 6 3 2 2 4 2 2 3" xfId="2938"/>
    <cellStyle name="표준 6 3 2 2 4 2 2 3 10" xfId="38065"/>
    <cellStyle name="표준 6 3 2 2 4 2 2 3 11" xfId="42177"/>
    <cellStyle name="표준 6 3 2 2 4 2 2 3 12" xfId="46048"/>
    <cellStyle name="표준 6 3 2 2 4 2 2 3 13" xfId="49919"/>
    <cellStyle name="표준 6 3 2 2 4 2 2 3 14" xfId="53790"/>
    <cellStyle name="표준 6 3 2 2 4 2 2 3 2" xfId="7097"/>
    <cellStyle name="표준 6 3 2 2 4 2 2 3 3" xfId="10968"/>
    <cellStyle name="표준 6 3 2 2 4 2 2 3 4" xfId="14839"/>
    <cellStyle name="표준 6 3 2 2 4 2 2 3 5" xfId="18710"/>
    <cellStyle name="표준 6 3 2 2 4 2 2 3 6" xfId="22581"/>
    <cellStyle name="표준 6 3 2 2 4 2 2 3 7" xfId="26452"/>
    <cellStyle name="표준 6 3 2 2 4 2 2 3 8" xfId="30323"/>
    <cellStyle name="표준 6 3 2 2 4 2 2 3 9" xfId="34194"/>
    <cellStyle name="표준 6 3 2 2 4 2 2 4" xfId="5161"/>
    <cellStyle name="표준 6 3 2 2 4 2 2 5" xfId="9032"/>
    <cellStyle name="표준 6 3 2 2 4 2 2 6" xfId="12903"/>
    <cellStyle name="표준 6 3 2 2 4 2 2 7" xfId="16774"/>
    <cellStyle name="표준 6 3 2 2 4 2 2 8" xfId="20645"/>
    <cellStyle name="표준 6 3 2 2 4 2 2 9" xfId="24516"/>
    <cellStyle name="표준 6 3 2 2 4 2 3" xfId="1483"/>
    <cellStyle name="표준 6 3 2 2 4 2 3 10" xfId="32742"/>
    <cellStyle name="표준 6 3 2 2 4 2 3 11" xfId="36613"/>
    <cellStyle name="표준 6 3 2 2 4 2 3 12" xfId="40725"/>
    <cellStyle name="표준 6 3 2 2 4 2 3 13" xfId="44596"/>
    <cellStyle name="표준 6 3 2 2 4 2 3 14" xfId="48467"/>
    <cellStyle name="표준 6 3 2 2 4 2 3 15" xfId="52338"/>
    <cellStyle name="표준 6 3 2 2 4 2 3 2" xfId="3422"/>
    <cellStyle name="표준 6 3 2 2 4 2 3 2 10" xfId="38549"/>
    <cellStyle name="표준 6 3 2 2 4 2 3 2 11" xfId="42661"/>
    <cellStyle name="표준 6 3 2 2 4 2 3 2 12" xfId="46532"/>
    <cellStyle name="표준 6 3 2 2 4 2 3 2 13" xfId="50403"/>
    <cellStyle name="표준 6 3 2 2 4 2 3 2 14" xfId="54274"/>
    <cellStyle name="표준 6 3 2 2 4 2 3 2 2" xfId="7581"/>
    <cellStyle name="표준 6 3 2 2 4 2 3 2 3" xfId="11452"/>
    <cellStyle name="표준 6 3 2 2 4 2 3 2 4" xfId="15323"/>
    <cellStyle name="표준 6 3 2 2 4 2 3 2 5" xfId="19194"/>
    <cellStyle name="표준 6 3 2 2 4 2 3 2 6" xfId="23065"/>
    <cellStyle name="표준 6 3 2 2 4 2 3 2 7" xfId="26936"/>
    <cellStyle name="표준 6 3 2 2 4 2 3 2 8" xfId="30807"/>
    <cellStyle name="표준 6 3 2 2 4 2 3 2 9" xfId="34678"/>
    <cellStyle name="표준 6 3 2 2 4 2 3 3" xfId="5645"/>
    <cellStyle name="표준 6 3 2 2 4 2 3 4" xfId="9516"/>
    <cellStyle name="표준 6 3 2 2 4 2 3 5" xfId="13387"/>
    <cellStyle name="표준 6 3 2 2 4 2 3 6" xfId="17258"/>
    <cellStyle name="표준 6 3 2 2 4 2 3 7" xfId="21129"/>
    <cellStyle name="표준 6 3 2 2 4 2 3 8" xfId="25000"/>
    <cellStyle name="표준 6 3 2 2 4 2 3 9" xfId="28871"/>
    <cellStyle name="표준 6 3 2 2 4 2 4" xfId="2454"/>
    <cellStyle name="표준 6 3 2 2 4 2 4 10" xfId="37581"/>
    <cellStyle name="표준 6 3 2 2 4 2 4 11" xfId="41693"/>
    <cellStyle name="표준 6 3 2 2 4 2 4 12" xfId="45564"/>
    <cellStyle name="표준 6 3 2 2 4 2 4 13" xfId="49435"/>
    <cellStyle name="표준 6 3 2 2 4 2 4 14" xfId="53306"/>
    <cellStyle name="표준 6 3 2 2 4 2 4 2" xfId="6613"/>
    <cellStyle name="표준 6 3 2 2 4 2 4 3" xfId="10484"/>
    <cellStyle name="표준 6 3 2 2 4 2 4 4" xfId="14355"/>
    <cellStyle name="표준 6 3 2 2 4 2 4 5" xfId="18226"/>
    <cellStyle name="표준 6 3 2 2 4 2 4 6" xfId="22097"/>
    <cellStyle name="표준 6 3 2 2 4 2 4 7" xfId="25968"/>
    <cellStyle name="표준 6 3 2 2 4 2 4 8" xfId="29839"/>
    <cellStyle name="표준 6 3 2 2 4 2 4 9" xfId="33710"/>
    <cellStyle name="표준 6 3 2 2 4 2 5" xfId="4677"/>
    <cellStyle name="표준 6 3 2 2 4 2 6" xfId="8548"/>
    <cellStyle name="표준 6 3 2 2 4 2 7" xfId="12419"/>
    <cellStyle name="표준 6 3 2 2 4 2 8" xfId="16290"/>
    <cellStyle name="표준 6 3 2 2 4 2 9" xfId="20161"/>
    <cellStyle name="표준 6 3 2 2 4 3" xfId="751"/>
    <cellStyle name="표준 6 3 2 2 4 3 10" xfId="28145"/>
    <cellStyle name="표준 6 3 2 2 4 3 11" xfId="32016"/>
    <cellStyle name="표준 6 3 2 2 4 3 12" xfId="35887"/>
    <cellStyle name="표준 6 3 2 2 4 3 13" xfId="39999"/>
    <cellStyle name="표준 6 3 2 2 4 3 14" xfId="43870"/>
    <cellStyle name="표준 6 3 2 2 4 3 15" xfId="47741"/>
    <cellStyle name="표준 6 3 2 2 4 3 16" xfId="51612"/>
    <cellStyle name="표준 6 3 2 2 4 3 2" xfId="1725"/>
    <cellStyle name="표준 6 3 2 2 4 3 2 10" xfId="32984"/>
    <cellStyle name="표준 6 3 2 2 4 3 2 11" xfId="36855"/>
    <cellStyle name="표준 6 3 2 2 4 3 2 12" xfId="40967"/>
    <cellStyle name="표준 6 3 2 2 4 3 2 13" xfId="44838"/>
    <cellStyle name="표준 6 3 2 2 4 3 2 14" xfId="48709"/>
    <cellStyle name="표준 6 3 2 2 4 3 2 15" xfId="52580"/>
    <cellStyle name="표준 6 3 2 2 4 3 2 2" xfId="3664"/>
    <cellStyle name="표준 6 3 2 2 4 3 2 2 10" xfId="38791"/>
    <cellStyle name="표준 6 3 2 2 4 3 2 2 11" xfId="42903"/>
    <cellStyle name="표준 6 3 2 2 4 3 2 2 12" xfId="46774"/>
    <cellStyle name="표준 6 3 2 2 4 3 2 2 13" xfId="50645"/>
    <cellStyle name="표준 6 3 2 2 4 3 2 2 14" xfId="54516"/>
    <cellStyle name="표준 6 3 2 2 4 3 2 2 2" xfId="7823"/>
    <cellStyle name="표준 6 3 2 2 4 3 2 2 3" xfId="11694"/>
    <cellStyle name="표준 6 3 2 2 4 3 2 2 4" xfId="15565"/>
    <cellStyle name="표준 6 3 2 2 4 3 2 2 5" xfId="19436"/>
    <cellStyle name="표준 6 3 2 2 4 3 2 2 6" xfId="23307"/>
    <cellStyle name="표준 6 3 2 2 4 3 2 2 7" xfId="27178"/>
    <cellStyle name="표준 6 3 2 2 4 3 2 2 8" xfId="31049"/>
    <cellStyle name="표준 6 3 2 2 4 3 2 2 9" xfId="34920"/>
    <cellStyle name="표준 6 3 2 2 4 3 2 3" xfId="5887"/>
    <cellStyle name="표준 6 3 2 2 4 3 2 4" xfId="9758"/>
    <cellStyle name="표준 6 3 2 2 4 3 2 5" xfId="13629"/>
    <cellStyle name="표준 6 3 2 2 4 3 2 6" xfId="17500"/>
    <cellStyle name="표준 6 3 2 2 4 3 2 7" xfId="21371"/>
    <cellStyle name="표준 6 3 2 2 4 3 2 8" xfId="25242"/>
    <cellStyle name="표준 6 3 2 2 4 3 2 9" xfId="29113"/>
    <cellStyle name="표준 6 3 2 2 4 3 3" xfId="2696"/>
    <cellStyle name="표준 6 3 2 2 4 3 3 10" xfId="37823"/>
    <cellStyle name="표준 6 3 2 2 4 3 3 11" xfId="41935"/>
    <cellStyle name="표준 6 3 2 2 4 3 3 12" xfId="45806"/>
    <cellStyle name="표준 6 3 2 2 4 3 3 13" xfId="49677"/>
    <cellStyle name="표준 6 3 2 2 4 3 3 14" xfId="53548"/>
    <cellStyle name="표준 6 3 2 2 4 3 3 2" xfId="6855"/>
    <cellStyle name="표준 6 3 2 2 4 3 3 3" xfId="10726"/>
    <cellStyle name="표준 6 3 2 2 4 3 3 4" xfId="14597"/>
    <cellStyle name="표준 6 3 2 2 4 3 3 5" xfId="18468"/>
    <cellStyle name="표준 6 3 2 2 4 3 3 6" xfId="22339"/>
    <cellStyle name="표준 6 3 2 2 4 3 3 7" xfId="26210"/>
    <cellStyle name="표준 6 3 2 2 4 3 3 8" xfId="30081"/>
    <cellStyle name="표준 6 3 2 2 4 3 3 9" xfId="33952"/>
    <cellStyle name="표준 6 3 2 2 4 3 4" xfId="4919"/>
    <cellStyle name="표준 6 3 2 2 4 3 5" xfId="8790"/>
    <cellStyle name="표준 6 3 2 2 4 3 6" xfId="12661"/>
    <cellStyle name="표준 6 3 2 2 4 3 7" xfId="16532"/>
    <cellStyle name="표준 6 3 2 2 4 3 8" xfId="20403"/>
    <cellStyle name="표준 6 3 2 2 4 3 9" xfId="24274"/>
    <cellStyle name="표준 6 3 2 2 4 4" xfId="1241"/>
    <cellStyle name="표준 6 3 2 2 4 4 10" xfId="32500"/>
    <cellStyle name="표준 6 3 2 2 4 4 11" xfId="36371"/>
    <cellStyle name="표준 6 3 2 2 4 4 12" xfId="40483"/>
    <cellStyle name="표준 6 3 2 2 4 4 13" xfId="44354"/>
    <cellStyle name="표준 6 3 2 2 4 4 14" xfId="48225"/>
    <cellStyle name="표준 6 3 2 2 4 4 15" xfId="52096"/>
    <cellStyle name="표준 6 3 2 2 4 4 2" xfId="3180"/>
    <cellStyle name="표준 6 3 2 2 4 4 2 10" xfId="38307"/>
    <cellStyle name="표준 6 3 2 2 4 4 2 11" xfId="42419"/>
    <cellStyle name="표준 6 3 2 2 4 4 2 12" xfId="46290"/>
    <cellStyle name="표준 6 3 2 2 4 4 2 13" xfId="50161"/>
    <cellStyle name="표준 6 3 2 2 4 4 2 14" xfId="54032"/>
    <cellStyle name="표준 6 3 2 2 4 4 2 2" xfId="7339"/>
    <cellStyle name="표준 6 3 2 2 4 4 2 3" xfId="11210"/>
    <cellStyle name="표준 6 3 2 2 4 4 2 4" xfId="15081"/>
    <cellStyle name="표준 6 3 2 2 4 4 2 5" xfId="18952"/>
    <cellStyle name="표준 6 3 2 2 4 4 2 6" xfId="22823"/>
    <cellStyle name="표준 6 3 2 2 4 4 2 7" xfId="26694"/>
    <cellStyle name="표준 6 3 2 2 4 4 2 8" xfId="30565"/>
    <cellStyle name="표준 6 3 2 2 4 4 2 9" xfId="34436"/>
    <cellStyle name="표준 6 3 2 2 4 4 3" xfId="5403"/>
    <cellStyle name="표준 6 3 2 2 4 4 4" xfId="9274"/>
    <cellStyle name="표준 6 3 2 2 4 4 5" xfId="13145"/>
    <cellStyle name="표준 6 3 2 2 4 4 6" xfId="17016"/>
    <cellStyle name="표준 6 3 2 2 4 4 7" xfId="20887"/>
    <cellStyle name="표준 6 3 2 2 4 4 8" xfId="24758"/>
    <cellStyle name="표준 6 3 2 2 4 4 9" xfId="28629"/>
    <cellStyle name="표준 6 3 2 2 4 5" xfId="2212"/>
    <cellStyle name="표준 6 3 2 2 4 5 10" xfId="37339"/>
    <cellStyle name="표준 6 3 2 2 4 5 11" xfId="41451"/>
    <cellStyle name="표준 6 3 2 2 4 5 12" xfId="45322"/>
    <cellStyle name="표준 6 3 2 2 4 5 13" xfId="49193"/>
    <cellStyle name="표준 6 3 2 2 4 5 14" xfId="53064"/>
    <cellStyle name="표준 6 3 2 2 4 5 2" xfId="6371"/>
    <cellStyle name="표준 6 3 2 2 4 5 3" xfId="10242"/>
    <cellStyle name="표준 6 3 2 2 4 5 4" xfId="14113"/>
    <cellStyle name="표준 6 3 2 2 4 5 5" xfId="17984"/>
    <cellStyle name="표준 6 3 2 2 4 5 6" xfId="21855"/>
    <cellStyle name="표준 6 3 2 2 4 5 7" xfId="25726"/>
    <cellStyle name="표준 6 3 2 2 4 5 8" xfId="29597"/>
    <cellStyle name="표준 6 3 2 2 4 5 9" xfId="33468"/>
    <cellStyle name="표준 6 3 2 2 4 6" xfId="4435"/>
    <cellStyle name="표준 6 3 2 2 4 7" xfId="8306"/>
    <cellStyle name="표준 6 3 2 2 4 8" xfId="12177"/>
    <cellStyle name="표준 6 3 2 2 4 9" xfId="16048"/>
    <cellStyle name="표준 6 3 2 2 5" xfId="311"/>
    <cellStyle name="표준 6 3 2 2 5 10" xfId="23837"/>
    <cellStyle name="표준 6 3 2 2 5 11" xfId="27708"/>
    <cellStyle name="표준 6 3 2 2 5 12" xfId="31579"/>
    <cellStyle name="표준 6 3 2 2 5 13" xfId="35450"/>
    <cellStyle name="표준 6 3 2 2 5 14" xfId="39562"/>
    <cellStyle name="표준 6 3 2 2 5 15" xfId="43433"/>
    <cellStyle name="표준 6 3 2 2 5 16" xfId="47304"/>
    <cellStyle name="표준 6 3 2 2 5 17" xfId="51175"/>
    <cellStyle name="표준 6 3 2 2 5 2" xfId="798"/>
    <cellStyle name="표준 6 3 2 2 5 2 10" xfId="28192"/>
    <cellStyle name="표준 6 3 2 2 5 2 11" xfId="32063"/>
    <cellStyle name="표준 6 3 2 2 5 2 12" xfId="35934"/>
    <cellStyle name="표준 6 3 2 2 5 2 13" xfId="40046"/>
    <cellStyle name="표준 6 3 2 2 5 2 14" xfId="43917"/>
    <cellStyle name="표준 6 3 2 2 5 2 15" xfId="47788"/>
    <cellStyle name="표준 6 3 2 2 5 2 16" xfId="51659"/>
    <cellStyle name="표준 6 3 2 2 5 2 2" xfId="1772"/>
    <cellStyle name="표준 6 3 2 2 5 2 2 10" xfId="33031"/>
    <cellStyle name="표준 6 3 2 2 5 2 2 11" xfId="36902"/>
    <cellStyle name="표준 6 3 2 2 5 2 2 12" xfId="41014"/>
    <cellStyle name="표준 6 3 2 2 5 2 2 13" xfId="44885"/>
    <cellStyle name="표준 6 3 2 2 5 2 2 14" xfId="48756"/>
    <cellStyle name="표준 6 3 2 2 5 2 2 15" xfId="52627"/>
    <cellStyle name="표준 6 3 2 2 5 2 2 2" xfId="3711"/>
    <cellStyle name="표준 6 3 2 2 5 2 2 2 10" xfId="38838"/>
    <cellStyle name="표준 6 3 2 2 5 2 2 2 11" xfId="42950"/>
    <cellStyle name="표준 6 3 2 2 5 2 2 2 12" xfId="46821"/>
    <cellStyle name="표준 6 3 2 2 5 2 2 2 13" xfId="50692"/>
    <cellStyle name="표준 6 3 2 2 5 2 2 2 14" xfId="54563"/>
    <cellStyle name="표준 6 3 2 2 5 2 2 2 2" xfId="7870"/>
    <cellStyle name="표준 6 3 2 2 5 2 2 2 3" xfId="11741"/>
    <cellStyle name="표준 6 3 2 2 5 2 2 2 4" xfId="15612"/>
    <cellStyle name="표준 6 3 2 2 5 2 2 2 5" xfId="19483"/>
    <cellStyle name="표준 6 3 2 2 5 2 2 2 6" xfId="23354"/>
    <cellStyle name="표준 6 3 2 2 5 2 2 2 7" xfId="27225"/>
    <cellStyle name="표준 6 3 2 2 5 2 2 2 8" xfId="31096"/>
    <cellStyle name="표준 6 3 2 2 5 2 2 2 9" xfId="34967"/>
    <cellStyle name="표준 6 3 2 2 5 2 2 3" xfId="5934"/>
    <cellStyle name="표준 6 3 2 2 5 2 2 4" xfId="9805"/>
    <cellStyle name="표준 6 3 2 2 5 2 2 5" xfId="13676"/>
    <cellStyle name="표준 6 3 2 2 5 2 2 6" xfId="17547"/>
    <cellStyle name="표준 6 3 2 2 5 2 2 7" xfId="21418"/>
    <cellStyle name="표준 6 3 2 2 5 2 2 8" xfId="25289"/>
    <cellStyle name="표준 6 3 2 2 5 2 2 9" xfId="29160"/>
    <cellStyle name="표준 6 3 2 2 5 2 3" xfId="2743"/>
    <cellStyle name="표준 6 3 2 2 5 2 3 10" xfId="37870"/>
    <cellStyle name="표준 6 3 2 2 5 2 3 11" xfId="41982"/>
    <cellStyle name="표준 6 3 2 2 5 2 3 12" xfId="45853"/>
    <cellStyle name="표준 6 3 2 2 5 2 3 13" xfId="49724"/>
    <cellStyle name="표준 6 3 2 2 5 2 3 14" xfId="53595"/>
    <cellStyle name="표준 6 3 2 2 5 2 3 2" xfId="6902"/>
    <cellStyle name="표준 6 3 2 2 5 2 3 3" xfId="10773"/>
    <cellStyle name="표준 6 3 2 2 5 2 3 4" xfId="14644"/>
    <cellStyle name="표준 6 3 2 2 5 2 3 5" xfId="18515"/>
    <cellStyle name="표준 6 3 2 2 5 2 3 6" xfId="22386"/>
    <cellStyle name="표준 6 3 2 2 5 2 3 7" xfId="26257"/>
    <cellStyle name="표준 6 3 2 2 5 2 3 8" xfId="30128"/>
    <cellStyle name="표준 6 3 2 2 5 2 3 9" xfId="33999"/>
    <cellStyle name="표준 6 3 2 2 5 2 4" xfId="4966"/>
    <cellStyle name="표준 6 3 2 2 5 2 5" xfId="8837"/>
    <cellStyle name="표준 6 3 2 2 5 2 6" xfId="12708"/>
    <cellStyle name="표준 6 3 2 2 5 2 7" xfId="16579"/>
    <cellStyle name="표준 6 3 2 2 5 2 8" xfId="20450"/>
    <cellStyle name="표준 6 3 2 2 5 2 9" xfId="24321"/>
    <cellStyle name="표준 6 3 2 2 5 3" xfId="1288"/>
    <cellStyle name="표준 6 3 2 2 5 3 10" xfId="32547"/>
    <cellStyle name="표준 6 3 2 2 5 3 11" xfId="36418"/>
    <cellStyle name="표준 6 3 2 2 5 3 12" xfId="40530"/>
    <cellStyle name="표준 6 3 2 2 5 3 13" xfId="44401"/>
    <cellStyle name="표준 6 3 2 2 5 3 14" xfId="48272"/>
    <cellStyle name="표준 6 3 2 2 5 3 15" xfId="52143"/>
    <cellStyle name="표준 6 3 2 2 5 3 2" xfId="3227"/>
    <cellStyle name="표준 6 3 2 2 5 3 2 10" xfId="38354"/>
    <cellStyle name="표준 6 3 2 2 5 3 2 11" xfId="42466"/>
    <cellStyle name="표준 6 3 2 2 5 3 2 12" xfId="46337"/>
    <cellStyle name="표준 6 3 2 2 5 3 2 13" xfId="50208"/>
    <cellStyle name="표준 6 3 2 2 5 3 2 14" xfId="54079"/>
    <cellStyle name="표준 6 3 2 2 5 3 2 2" xfId="7386"/>
    <cellStyle name="표준 6 3 2 2 5 3 2 3" xfId="11257"/>
    <cellStyle name="표준 6 3 2 2 5 3 2 4" xfId="15128"/>
    <cellStyle name="표준 6 3 2 2 5 3 2 5" xfId="18999"/>
    <cellStyle name="표준 6 3 2 2 5 3 2 6" xfId="22870"/>
    <cellStyle name="표준 6 3 2 2 5 3 2 7" xfId="26741"/>
    <cellStyle name="표준 6 3 2 2 5 3 2 8" xfId="30612"/>
    <cellStyle name="표준 6 3 2 2 5 3 2 9" xfId="34483"/>
    <cellStyle name="표준 6 3 2 2 5 3 3" xfId="5450"/>
    <cellStyle name="표준 6 3 2 2 5 3 4" xfId="9321"/>
    <cellStyle name="표준 6 3 2 2 5 3 5" xfId="13192"/>
    <cellStyle name="표준 6 3 2 2 5 3 6" xfId="17063"/>
    <cellStyle name="표준 6 3 2 2 5 3 7" xfId="20934"/>
    <cellStyle name="표준 6 3 2 2 5 3 8" xfId="24805"/>
    <cellStyle name="표준 6 3 2 2 5 3 9" xfId="28676"/>
    <cellStyle name="표준 6 3 2 2 5 4" xfId="2259"/>
    <cellStyle name="표준 6 3 2 2 5 4 10" xfId="37386"/>
    <cellStyle name="표준 6 3 2 2 5 4 11" xfId="41498"/>
    <cellStyle name="표준 6 3 2 2 5 4 12" xfId="45369"/>
    <cellStyle name="표준 6 3 2 2 5 4 13" xfId="49240"/>
    <cellStyle name="표준 6 3 2 2 5 4 14" xfId="53111"/>
    <cellStyle name="표준 6 3 2 2 5 4 2" xfId="6418"/>
    <cellStyle name="표준 6 3 2 2 5 4 3" xfId="10289"/>
    <cellStyle name="표준 6 3 2 2 5 4 4" xfId="14160"/>
    <cellStyle name="표준 6 3 2 2 5 4 5" xfId="18031"/>
    <cellStyle name="표준 6 3 2 2 5 4 6" xfId="21902"/>
    <cellStyle name="표준 6 3 2 2 5 4 7" xfId="25773"/>
    <cellStyle name="표준 6 3 2 2 5 4 8" xfId="29644"/>
    <cellStyle name="표준 6 3 2 2 5 4 9" xfId="33515"/>
    <cellStyle name="표준 6 3 2 2 5 5" xfId="4482"/>
    <cellStyle name="표준 6 3 2 2 5 6" xfId="8353"/>
    <cellStyle name="표준 6 3 2 2 5 7" xfId="12224"/>
    <cellStyle name="표준 6 3 2 2 5 8" xfId="16095"/>
    <cellStyle name="표준 6 3 2 2 5 9" xfId="19966"/>
    <cellStyle name="표준 6 3 2 2 6" xfId="556"/>
    <cellStyle name="표준 6 3 2 2 6 10" xfId="27950"/>
    <cellStyle name="표준 6 3 2 2 6 11" xfId="31821"/>
    <cellStyle name="표준 6 3 2 2 6 12" xfId="35692"/>
    <cellStyle name="표준 6 3 2 2 6 13" xfId="39804"/>
    <cellStyle name="표준 6 3 2 2 6 14" xfId="43675"/>
    <cellStyle name="표준 6 3 2 2 6 15" xfId="47546"/>
    <cellStyle name="표준 6 3 2 2 6 16" xfId="51417"/>
    <cellStyle name="표준 6 3 2 2 6 2" xfId="1530"/>
    <cellStyle name="표준 6 3 2 2 6 2 10" xfId="32789"/>
    <cellStyle name="표준 6 3 2 2 6 2 11" xfId="36660"/>
    <cellStyle name="표준 6 3 2 2 6 2 12" xfId="40772"/>
    <cellStyle name="표준 6 3 2 2 6 2 13" xfId="44643"/>
    <cellStyle name="표준 6 3 2 2 6 2 14" xfId="48514"/>
    <cellStyle name="표준 6 3 2 2 6 2 15" xfId="52385"/>
    <cellStyle name="표준 6 3 2 2 6 2 2" xfId="3469"/>
    <cellStyle name="표준 6 3 2 2 6 2 2 10" xfId="38596"/>
    <cellStyle name="표준 6 3 2 2 6 2 2 11" xfId="42708"/>
    <cellStyle name="표준 6 3 2 2 6 2 2 12" xfId="46579"/>
    <cellStyle name="표준 6 3 2 2 6 2 2 13" xfId="50450"/>
    <cellStyle name="표준 6 3 2 2 6 2 2 14" xfId="54321"/>
    <cellStyle name="표준 6 3 2 2 6 2 2 2" xfId="7628"/>
    <cellStyle name="표준 6 3 2 2 6 2 2 3" xfId="11499"/>
    <cellStyle name="표준 6 3 2 2 6 2 2 4" xfId="15370"/>
    <cellStyle name="표준 6 3 2 2 6 2 2 5" xfId="19241"/>
    <cellStyle name="표준 6 3 2 2 6 2 2 6" xfId="23112"/>
    <cellStyle name="표준 6 3 2 2 6 2 2 7" xfId="26983"/>
    <cellStyle name="표준 6 3 2 2 6 2 2 8" xfId="30854"/>
    <cellStyle name="표준 6 3 2 2 6 2 2 9" xfId="34725"/>
    <cellStyle name="표준 6 3 2 2 6 2 3" xfId="5692"/>
    <cellStyle name="표준 6 3 2 2 6 2 4" xfId="9563"/>
    <cellStyle name="표준 6 3 2 2 6 2 5" xfId="13434"/>
    <cellStyle name="표준 6 3 2 2 6 2 6" xfId="17305"/>
    <cellStyle name="표준 6 3 2 2 6 2 7" xfId="21176"/>
    <cellStyle name="표준 6 3 2 2 6 2 8" xfId="25047"/>
    <cellStyle name="표준 6 3 2 2 6 2 9" xfId="28918"/>
    <cellStyle name="표준 6 3 2 2 6 3" xfId="2501"/>
    <cellStyle name="표준 6 3 2 2 6 3 10" xfId="37628"/>
    <cellStyle name="표준 6 3 2 2 6 3 11" xfId="41740"/>
    <cellStyle name="표준 6 3 2 2 6 3 12" xfId="45611"/>
    <cellStyle name="표준 6 3 2 2 6 3 13" xfId="49482"/>
    <cellStyle name="표준 6 3 2 2 6 3 14" xfId="53353"/>
    <cellStyle name="표준 6 3 2 2 6 3 2" xfId="6660"/>
    <cellStyle name="표준 6 3 2 2 6 3 3" xfId="10531"/>
    <cellStyle name="표준 6 3 2 2 6 3 4" xfId="14402"/>
    <cellStyle name="표준 6 3 2 2 6 3 5" xfId="18273"/>
    <cellStyle name="표준 6 3 2 2 6 3 6" xfId="22144"/>
    <cellStyle name="표준 6 3 2 2 6 3 7" xfId="26015"/>
    <cellStyle name="표준 6 3 2 2 6 3 8" xfId="29886"/>
    <cellStyle name="표준 6 3 2 2 6 3 9" xfId="33757"/>
    <cellStyle name="표준 6 3 2 2 6 4" xfId="4724"/>
    <cellStyle name="표준 6 3 2 2 6 5" xfId="8595"/>
    <cellStyle name="표준 6 3 2 2 6 6" xfId="12466"/>
    <cellStyle name="표준 6 3 2 2 6 7" xfId="16337"/>
    <cellStyle name="표준 6 3 2 2 6 8" xfId="20208"/>
    <cellStyle name="표준 6 3 2 2 6 9" xfId="24079"/>
    <cellStyle name="표준 6 3 2 2 7" xfId="1046"/>
    <cellStyle name="표준 6 3 2 2 7 10" xfId="32305"/>
    <cellStyle name="표준 6 3 2 2 7 11" xfId="36176"/>
    <cellStyle name="표준 6 3 2 2 7 12" xfId="40288"/>
    <cellStyle name="표준 6 3 2 2 7 13" xfId="44159"/>
    <cellStyle name="표준 6 3 2 2 7 14" xfId="48030"/>
    <cellStyle name="표준 6 3 2 2 7 15" xfId="51901"/>
    <cellStyle name="표준 6 3 2 2 7 2" xfId="2985"/>
    <cellStyle name="표준 6 3 2 2 7 2 10" xfId="38112"/>
    <cellStyle name="표준 6 3 2 2 7 2 11" xfId="42224"/>
    <cellStyle name="표준 6 3 2 2 7 2 12" xfId="46095"/>
    <cellStyle name="표준 6 3 2 2 7 2 13" xfId="49966"/>
    <cellStyle name="표준 6 3 2 2 7 2 14" xfId="53837"/>
    <cellStyle name="표준 6 3 2 2 7 2 2" xfId="7144"/>
    <cellStyle name="표준 6 3 2 2 7 2 3" xfId="11015"/>
    <cellStyle name="표준 6 3 2 2 7 2 4" xfId="14886"/>
    <cellStyle name="표준 6 3 2 2 7 2 5" xfId="18757"/>
    <cellStyle name="표준 6 3 2 2 7 2 6" xfId="22628"/>
    <cellStyle name="표준 6 3 2 2 7 2 7" xfId="26499"/>
    <cellStyle name="표준 6 3 2 2 7 2 8" xfId="30370"/>
    <cellStyle name="표준 6 3 2 2 7 2 9" xfId="34241"/>
    <cellStyle name="표준 6 3 2 2 7 3" xfId="5208"/>
    <cellStyle name="표준 6 3 2 2 7 4" xfId="9079"/>
    <cellStyle name="표준 6 3 2 2 7 5" xfId="12950"/>
    <cellStyle name="표준 6 3 2 2 7 6" xfId="16821"/>
    <cellStyle name="표준 6 3 2 2 7 7" xfId="20692"/>
    <cellStyle name="표준 6 3 2 2 7 8" xfId="24563"/>
    <cellStyle name="표준 6 3 2 2 7 9" xfId="28434"/>
    <cellStyle name="표준 6 3 2 2 8" xfId="2017"/>
    <cellStyle name="표준 6 3 2 2 8 10" xfId="37144"/>
    <cellStyle name="표준 6 3 2 2 8 11" xfId="41256"/>
    <cellStyle name="표준 6 3 2 2 8 12" xfId="45127"/>
    <cellStyle name="표준 6 3 2 2 8 13" xfId="48998"/>
    <cellStyle name="표준 6 3 2 2 8 14" xfId="52869"/>
    <cellStyle name="표준 6 3 2 2 8 2" xfId="6176"/>
    <cellStyle name="표준 6 3 2 2 8 3" xfId="10047"/>
    <cellStyle name="표준 6 3 2 2 8 4" xfId="13918"/>
    <cellStyle name="표준 6 3 2 2 8 5" xfId="17789"/>
    <cellStyle name="표준 6 3 2 2 8 6" xfId="21660"/>
    <cellStyle name="표준 6 3 2 2 8 7" xfId="25531"/>
    <cellStyle name="표준 6 3 2 2 8 8" xfId="29402"/>
    <cellStyle name="표준 6 3 2 2 8 9" xfId="33273"/>
    <cellStyle name="표준 6 3 2 2 9" xfId="4240"/>
    <cellStyle name="표준 6 3 2 20" xfId="39294"/>
    <cellStyle name="표준 6 3 2 21" xfId="43165"/>
    <cellStyle name="표준 6 3 2 22" xfId="47036"/>
    <cellStyle name="표준 6 3 2 23" xfId="50907"/>
    <cellStyle name="표준 6 3 2 3" xfId="85"/>
    <cellStyle name="표준 6 3 2 3 10" xfId="15874"/>
    <cellStyle name="표준 6 3 2 3 11" xfId="19745"/>
    <cellStyle name="표준 6 3 2 3 12" xfId="23616"/>
    <cellStyle name="표준 6 3 2 3 13" xfId="27487"/>
    <cellStyle name="표준 6 3 2 3 14" xfId="31358"/>
    <cellStyle name="표준 6 3 2 3 15" xfId="35229"/>
    <cellStyle name="표준 6 3 2 3 16" xfId="39100"/>
    <cellStyle name="표준 6 3 2 3 17" xfId="39341"/>
    <cellStyle name="표준 6 3 2 3 18" xfId="43212"/>
    <cellStyle name="표준 6 3 2 3 19" xfId="47083"/>
    <cellStyle name="표준 6 3 2 3 2" xfId="184"/>
    <cellStyle name="표준 6 3 2 3 2 10" xfId="19842"/>
    <cellStyle name="표준 6 3 2 3 2 11" xfId="23713"/>
    <cellStyle name="표준 6 3 2 3 2 12" xfId="27584"/>
    <cellStyle name="표준 6 3 2 3 2 13" xfId="31455"/>
    <cellStyle name="표준 6 3 2 3 2 14" xfId="35326"/>
    <cellStyle name="표준 6 3 2 3 2 15" xfId="39197"/>
    <cellStyle name="표준 6 3 2 3 2 16" xfId="39438"/>
    <cellStyle name="표준 6 3 2 3 2 17" xfId="43309"/>
    <cellStyle name="표준 6 3 2 3 2 18" xfId="47180"/>
    <cellStyle name="표준 6 3 2 3 2 19" xfId="51051"/>
    <cellStyle name="표준 6 3 2 3 2 2" xfId="429"/>
    <cellStyle name="표준 6 3 2 3 2 2 10" xfId="23955"/>
    <cellStyle name="표준 6 3 2 3 2 2 11" xfId="27826"/>
    <cellStyle name="표준 6 3 2 3 2 2 12" xfId="31697"/>
    <cellStyle name="표준 6 3 2 3 2 2 13" xfId="35568"/>
    <cellStyle name="표준 6 3 2 3 2 2 14" xfId="39680"/>
    <cellStyle name="표준 6 3 2 3 2 2 15" xfId="43551"/>
    <cellStyle name="표준 6 3 2 3 2 2 16" xfId="47422"/>
    <cellStyle name="표준 6 3 2 3 2 2 17" xfId="51293"/>
    <cellStyle name="표준 6 3 2 3 2 2 2" xfId="916"/>
    <cellStyle name="표준 6 3 2 3 2 2 2 10" xfId="28310"/>
    <cellStyle name="표준 6 3 2 3 2 2 2 11" xfId="32181"/>
    <cellStyle name="표준 6 3 2 3 2 2 2 12" xfId="36052"/>
    <cellStyle name="표준 6 3 2 3 2 2 2 13" xfId="40164"/>
    <cellStyle name="표준 6 3 2 3 2 2 2 14" xfId="44035"/>
    <cellStyle name="표준 6 3 2 3 2 2 2 15" xfId="47906"/>
    <cellStyle name="표준 6 3 2 3 2 2 2 16" xfId="51777"/>
    <cellStyle name="표준 6 3 2 3 2 2 2 2" xfId="1890"/>
    <cellStyle name="표준 6 3 2 3 2 2 2 2 10" xfId="33149"/>
    <cellStyle name="표준 6 3 2 3 2 2 2 2 11" xfId="37020"/>
    <cellStyle name="표준 6 3 2 3 2 2 2 2 12" xfId="41132"/>
    <cellStyle name="표준 6 3 2 3 2 2 2 2 13" xfId="45003"/>
    <cellStyle name="표준 6 3 2 3 2 2 2 2 14" xfId="48874"/>
    <cellStyle name="표준 6 3 2 3 2 2 2 2 15" xfId="52745"/>
    <cellStyle name="표준 6 3 2 3 2 2 2 2 2" xfId="3829"/>
    <cellStyle name="표준 6 3 2 3 2 2 2 2 2 10" xfId="38956"/>
    <cellStyle name="표준 6 3 2 3 2 2 2 2 2 11" xfId="43068"/>
    <cellStyle name="표준 6 3 2 3 2 2 2 2 2 12" xfId="46939"/>
    <cellStyle name="표준 6 3 2 3 2 2 2 2 2 13" xfId="50810"/>
    <cellStyle name="표준 6 3 2 3 2 2 2 2 2 14" xfId="54681"/>
    <cellStyle name="표준 6 3 2 3 2 2 2 2 2 2" xfId="7988"/>
    <cellStyle name="표준 6 3 2 3 2 2 2 2 2 3" xfId="11859"/>
    <cellStyle name="표준 6 3 2 3 2 2 2 2 2 4" xfId="15730"/>
    <cellStyle name="표준 6 3 2 3 2 2 2 2 2 5" xfId="19601"/>
    <cellStyle name="표준 6 3 2 3 2 2 2 2 2 6" xfId="23472"/>
    <cellStyle name="표준 6 3 2 3 2 2 2 2 2 7" xfId="27343"/>
    <cellStyle name="표준 6 3 2 3 2 2 2 2 2 8" xfId="31214"/>
    <cellStyle name="표준 6 3 2 3 2 2 2 2 2 9" xfId="35085"/>
    <cellStyle name="표준 6 3 2 3 2 2 2 2 3" xfId="6052"/>
    <cellStyle name="표준 6 3 2 3 2 2 2 2 4" xfId="9923"/>
    <cellStyle name="표준 6 3 2 3 2 2 2 2 5" xfId="13794"/>
    <cellStyle name="표준 6 3 2 3 2 2 2 2 6" xfId="17665"/>
    <cellStyle name="표준 6 3 2 3 2 2 2 2 7" xfId="21536"/>
    <cellStyle name="표준 6 3 2 3 2 2 2 2 8" xfId="25407"/>
    <cellStyle name="표준 6 3 2 3 2 2 2 2 9" xfId="29278"/>
    <cellStyle name="표준 6 3 2 3 2 2 2 3" xfId="2861"/>
    <cellStyle name="표준 6 3 2 3 2 2 2 3 10" xfId="37988"/>
    <cellStyle name="표준 6 3 2 3 2 2 2 3 11" xfId="42100"/>
    <cellStyle name="표준 6 3 2 3 2 2 2 3 12" xfId="45971"/>
    <cellStyle name="표준 6 3 2 3 2 2 2 3 13" xfId="49842"/>
    <cellStyle name="표준 6 3 2 3 2 2 2 3 14" xfId="53713"/>
    <cellStyle name="표준 6 3 2 3 2 2 2 3 2" xfId="7020"/>
    <cellStyle name="표준 6 3 2 3 2 2 2 3 3" xfId="10891"/>
    <cellStyle name="표준 6 3 2 3 2 2 2 3 4" xfId="14762"/>
    <cellStyle name="표준 6 3 2 3 2 2 2 3 5" xfId="18633"/>
    <cellStyle name="표준 6 3 2 3 2 2 2 3 6" xfId="22504"/>
    <cellStyle name="표준 6 3 2 3 2 2 2 3 7" xfId="26375"/>
    <cellStyle name="표준 6 3 2 3 2 2 2 3 8" xfId="30246"/>
    <cellStyle name="표준 6 3 2 3 2 2 2 3 9" xfId="34117"/>
    <cellStyle name="표준 6 3 2 3 2 2 2 4" xfId="5084"/>
    <cellStyle name="표준 6 3 2 3 2 2 2 5" xfId="8955"/>
    <cellStyle name="표준 6 3 2 3 2 2 2 6" xfId="12826"/>
    <cellStyle name="표준 6 3 2 3 2 2 2 7" xfId="16697"/>
    <cellStyle name="표준 6 3 2 3 2 2 2 8" xfId="20568"/>
    <cellStyle name="표준 6 3 2 3 2 2 2 9" xfId="24439"/>
    <cellStyle name="표준 6 3 2 3 2 2 3" xfId="1406"/>
    <cellStyle name="표준 6 3 2 3 2 2 3 10" xfId="32665"/>
    <cellStyle name="표준 6 3 2 3 2 2 3 11" xfId="36536"/>
    <cellStyle name="표준 6 3 2 3 2 2 3 12" xfId="40648"/>
    <cellStyle name="표준 6 3 2 3 2 2 3 13" xfId="44519"/>
    <cellStyle name="표준 6 3 2 3 2 2 3 14" xfId="48390"/>
    <cellStyle name="표준 6 3 2 3 2 2 3 15" xfId="52261"/>
    <cellStyle name="표준 6 3 2 3 2 2 3 2" xfId="3345"/>
    <cellStyle name="표준 6 3 2 3 2 2 3 2 10" xfId="38472"/>
    <cellStyle name="표준 6 3 2 3 2 2 3 2 11" xfId="42584"/>
    <cellStyle name="표준 6 3 2 3 2 2 3 2 12" xfId="46455"/>
    <cellStyle name="표준 6 3 2 3 2 2 3 2 13" xfId="50326"/>
    <cellStyle name="표준 6 3 2 3 2 2 3 2 14" xfId="54197"/>
    <cellStyle name="표준 6 3 2 3 2 2 3 2 2" xfId="7504"/>
    <cellStyle name="표준 6 3 2 3 2 2 3 2 3" xfId="11375"/>
    <cellStyle name="표준 6 3 2 3 2 2 3 2 4" xfId="15246"/>
    <cellStyle name="표준 6 3 2 3 2 2 3 2 5" xfId="19117"/>
    <cellStyle name="표준 6 3 2 3 2 2 3 2 6" xfId="22988"/>
    <cellStyle name="표준 6 3 2 3 2 2 3 2 7" xfId="26859"/>
    <cellStyle name="표준 6 3 2 3 2 2 3 2 8" xfId="30730"/>
    <cellStyle name="표준 6 3 2 3 2 2 3 2 9" xfId="34601"/>
    <cellStyle name="표준 6 3 2 3 2 2 3 3" xfId="5568"/>
    <cellStyle name="표준 6 3 2 3 2 2 3 4" xfId="9439"/>
    <cellStyle name="표준 6 3 2 3 2 2 3 5" xfId="13310"/>
    <cellStyle name="표준 6 3 2 3 2 2 3 6" xfId="17181"/>
    <cellStyle name="표준 6 3 2 3 2 2 3 7" xfId="21052"/>
    <cellStyle name="표준 6 3 2 3 2 2 3 8" xfId="24923"/>
    <cellStyle name="표준 6 3 2 3 2 2 3 9" xfId="28794"/>
    <cellStyle name="표준 6 3 2 3 2 2 4" xfId="2377"/>
    <cellStyle name="표준 6 3 2 3 2 2 4 10" xfId="37504"/>
    <cellStyle name="표준 6 3 2 3 2 2 4 11" xfId="41616"/>
    <cellStyle name="표준 6 3 2 3 2 2 4 12" xfId="45487"/>
    <cellStyle name="표준 6 3 2 3 2 2 4 13" xfId="49358"/>
    <cellStyle name="표준 6 3 2 3 2 2 4 14" xfId="53229"/>
    <cellStyle name="표준 6 3 2 3 2 2 4 2" xfId="6536"/>
    <cellStyle name="표준 6 3 2 3 2 2 4 3" xfId="10407"/>
    <cellStyle name="표준 6 3 2 3 2 2 4 4" xfId="14278"/>
    <cellStyle name="표준 6 3 2 3 2 2 4 5" xfId="18149"/>
    <cellStyle name="표준 6 3 2 3 2 2 4 6" xfId="22020"/>
    <cellStyle name="표준 6 3 2 3 2 2 4 7" xfId="25891"/>
    <cellStyle name="표준 6 3 2 3 2 2 4 8" xfId="29762"/>
    <cellStyle name="표준 6 3 2 3 2 2 4 9" xfId="33633"/>
    <cellStyle name="표준 6 3 2 3 2 2 5" xfId="4600"/>
    <cellStyle name="표준 6 3 2 3 2 2 6" xfId="8471"/>
    <cellStyle name="표준 6 3 2 3 2 2 7" xfId="12342"/>
    <cellStyle name="표준 6 3 2 3 2 2 8" xfId="16213"/>
    <cellStyle name="표준 6 3 2 3 2 2 9" xfId="20084"/>
    <cellStyle name="표준 6 3 2 3 2 3" xfId="674"/>
    <cellStyle name="표준 6 3 2 3 2 3 10" xfId="28068"/>
    <cellStyle name="표준 6 3 2 3 2 3 11" xfId="31939"/>
    <cellStyle name="표준 6 3 2 3 2 3 12" xfId="35810"/>
    <cellStyle name="표준 6 3 2 3 2 3 13" xfId="39922"/>
    <cellStyle name="표준 6 3 2 3 2 3 14" xfId="43793"/>
    <cellStyle name="표준 6 3 2 3 2 3 15" xfId="47664"/>
    <cellStyle name="표준 6 3 2 3 2 3 16" xfId="51535"/>
    <cellStyle name="표준 6 3 2 3 2 3 2" xfId="1648"/>
    <cellStyle name="표준 6 3 2 3 2 3 2 10" xfId="32907"/>
    <cellStyle name="표준 6 3 2 3 2 3 2 11" xfId="36778"/>
    <cellStyle name="표준 6 3 2 3 2 3 2 12" xfId="40890"/>
    <cellStyle name="표준 6 3 2 3 2 3 2 13" xfId="44761"/>
    <cellStyle name="표준 6 3 2 3 2 3 2 14" xfId="48632"/>
    <cellStyle name="표준 6 3 2 3 2 3 2 15" xfId="52503"/>
    <cellStyle name="표준 6 3 2 3 2 3 2 2" xfId="3587"/>
    <cellStyle name="표준 6 3 2 3 2 3 2 2 10" xfId="38714"/>
    <cellStyle name="표준 6 3 2 3 2 3 2 2 11" xfId="42826"/>
    <cellStyle name="표준 6 3 2 3 2 3 2 2 12" xfId="46697"/>
    <cellStyle name="표준 6 3 2 3 2 3 2 2 13" xfId="50568"/>
    <cellStyle name="표준 6 3 2 3 2 3 2 2 14" xfId="54439"/>
    <cellStyle name="표준 6 3 2 3 2 3 2 2 2" xfId="7746"/>
    <cellStyle name="표준 6 3 2 3 2 3 2 2 3" xfId="11617"/>
    <cellStyle name="표준 6 3 2 3 2 3 2 2 4" xfId="15488"/>
    <cellStyle name="표준 6 3 2 3 2 3 2 2 5" xfId="19359"/>
    <cellStyle name="표준 6 3 2 3 2 3 2 2 6" xfId="23230"/>
    <cellStyle name="표준 6 3 2 3 2 3 2 2 7" xfId="27101"/>
    <cellStyle name="표준 6 3 2 3 2 3 2 2 8" xfId="30972"/>
    <cellStyle name="표준 6 3 2 3 2 3 2 2 9" xfId="34843"/>
    <cellStyle name="표준 6 3 2 3 2 3 2 3" xfId="5810"/>
    <cellStyle name="표준 6 3 2 3 2 3 2 4" xfId="9681"/>
    <cellStyle name="표준 6 3 2 3 2 3 2 5" xfId="13552"/>
    <cellStyle name="표준 6 3 2 3 2 3 2 6" xfId="17423"/>
    <cellStyle name="표준 6 3 2 3 2 3 2 7" xfId="21294"/>
    <cellStyle name="표준 6 3 2 3 2 3 2 8" xfId="25165"/>
    <cellStyle name="표준 6 3 2 3 2 3 2 9" xfId="29036"/>
    <cellStyle name="표준 6 3 2 3 2 3 3" xfId="2619"/>
    <cellStyle name="표준 6 3 2 3 2 3 3 10" xfId="37746"/>
    <cellStyle name="표준 6 3 2 3 2 3 3 11" xfId="41858"/>
    <cellStyle name="표준 6 3 2 3 2 3 3 12" xfId="45729"/>
    <cellStyle name="표준 6 3 2 3 2 3 3 13" xfId="49600"/>
    <cellStyle name="표준 6 3 2 3 2 3 3 14" xfId="53471"/>
    <cellStyle name="표준 6 3 2 3 2 3 3 2" xfId="6778"/>
    <cellStyle name="표준 6 3 2 3 2 3 3 3" xfId="10649"/>
    <cellStyle name="표준 6 3 2 3 2 3 3 4" xfId="14520"/>
    <cellStyle name="표준 6 3 2 3 2 3 3 5" xfId="18391"/>
    <cellStyle name="표준 6 3 2 3 2 3 3 6" xfId="22262"/>
    <cellStyle name="표준 6 3 2 3 2 3 3 7" xfId="26133"/>
    <cellStyle name="표준 6 3 2 3 2 3 3 8" xfId="30004"/>
    <cellStyle name="표준 6 3 2 3 2 3 3 9" xfId="33875"/>
    <cellStyle name="표준 6 3 2 3 2 3 4" xfId="4842"/>
    <cellStyle name="표준 6 3 2 3 2 3 5" xfId="8713"/>
    <cellStyle name="표준 6 3 2 3 2 3 6" xfId="12584"/>
    <cellStyle name="표준 6 3 2 3 2 3 7" xfId="16455"/>
    <cellStyle name="표준 6 3 2 3 2 3 8" xfId="20326"/>
    <cellStyle name="표준 6 3 2 3 2 3 9" xfId="24197"/>
    <cellStyle name="표준 6 3 2 3 2 4" xfId="1164"/>
    <cellStyle name="표준 6 3 2 3 2 4 10" xfId="32423"/>
    <cellStyle name="표준 6 3 2 3 2 4 11" xfId="36294"/>
    <cellStyle name="표준 6 3 2 3 2 4 12" xfId="40406"/>
    <cellStyle name="표준 6 3 2 3 2 4 13" xfId="44277"/>
    <cellStyle name="표준 6 3 2 3 2 4 14" xfId="48148"/>
    <cellStyle name="표준 6 3 2 3 2 4 15" xfId="52019"/>
    <cellStyle name="표준 6 3 2 3 2 4 2" xfId="3103"/>
    <cellStyle name="표준 6 3 2 3 2 4 2 10" xfId="38230"/>
    <cellStyle name="표준 6 3 2 3 2 4 2 11" xfId="42342"/>
    <cellStyle name="표준 6 3 2 3 2 4 2 12" xfId="46213"/>
    <cellStyle name="표준 6 3 2 3 2 4 2 13" xfId="50084"/>
    <cellStyle name="표준 6 3 2 3 2 4 2 14" xfId="53955"/>
    <cellStyle name="표준 6 3 2 3 2 4 2 2" xfId="7262"/>
    <cellStyle name="표준 6 3 2 3 2 4 2 3" xfId="11133"/>
    <cellStyle name="표준 6 3 2 3 2 4 2 4" xfId="15004"/>
    <cellStyle name="표준 6 3 2 3 2 4 2 5" xfId="18875"/>
    <cellStyle name="표준 6 3 2 3 2 4 2 6" xfId="22746"/>
    <cellStyle name="표준 6 3 2 3 2 4 2 7" xfId="26617"/>
    <cellStyle name="표준 6 3 2 3 2 4 2 8" xfId="30488"/>
    <cellStyle name="표준 6 3 2 3 2 4 2 9" xfId="34359"/>
    <cellStyle name="표준 6 3 2 3 2 4 3" xfId="5326"/>
    <cellStyle name="표준 6 3 2 3 2 4 4" xfId="9197"/>
    <cellStyle name="표준 6 3 2 3 2 4 5" xfId="13068"/>
    <cellStyle name="표준 6 3 2 3 2 4 6" xfId="16939"/>
    <cellStyle name="표준 6 3 2 3 2 4 7" xfId="20810"/>
    <cellStyle name="표준 6 3 2 3 2 4 8" xfId="24681"/>
    <cellStyle name="표준 6 3 2 3 2 4 9" xfId="28552"/>
    <cellStyle name="표준 6 3 2 3 2 5" xfId="2135"/>
    <cellStyle name="표준 6 3 2 3 2 5 10" xfId="37262"/>
    <cellStyle name="표준 6 3 2 3 2 5 11" xfId="41374"/>
    <cellStyle name="표준 6 3 2 3 2 5 12" xfId="45245"/>
    <cellStyle name="표준 6 3 2 3 2 5 13" xfId="49116"/>
    <cellStyle name="표준 6 3 2 3 2 5 14" xfId="52987"/>
    <cellStyle name="표준 6 3 2 3 2 5 2" xfId="6294"/>
    <cellStyle name="표준 6 3 2 3 2 5 3" xfId="10165"/>
    <cellStyle name="표준 6 3 2 3 2 5 4" xfId="14036"/>
    <cellStyle name="표준 6 3 2 3 2 5 5" xfId="17907"/>
    <cellStyle name="표준 6 3 2 3 2 5 6" xfId="21778"/>
    <cellStyle name="표준 6 3 2 3 2 5 7" xfId="25649"/>
    <cellStyle name="표준 6 3 2 3 2 5 8" xfId="29520"/>
    <cellStyle name="표준 6 3 2 3 2 5 9" xfId="33391"/>
    <cellStyle name="표준 6 3 2 3 2 6" xfId="4358"/>
    <cellStyle name="표준 6 3 2 3 2 7" xfId="8229"/>
    <cellStyle name="표준 6 3 2 3 2 8" xfId="12100"/>
    <cellStyle name="표준 6 3 2 3 2 9" xfId="15971"/>
    <cellStyle name="표준 6 3 2 3 20" xfId="50954"/>
    <cellStyle name="표준 6 3 2 3 3" xfId="332"/>
    <cellStyle name="표준 6 3 2 3 3 10" xfId="23858"/>
    <cellStyle name="표준 6 3 2 3 3 11" xfId="27729"/>
    <cellStyle name="표준 6 3 2 3 3 12" xfId="31600"/>
    <cellStyle name="표준 6 3 2 3 3 13" xfId="35471"/>
    <cellStyle name="표준 6 3 2 3 3 14" xfId="39583"/>
    <cellStyle name="표준 6 3 2 3 3 15" xfId="43454"/>
    <cellStyle name="표준 6 3 2 3 3 16" xfId="47325"/>
    <cellStyle name="표준 6 3 2 3 3 17" xfId="51196"/>
    <cellStyle name="표준 6 3 2 3 3 2" xfId="819"/>
    <cellStyle name="표준 6 3 2 3 3 2 10" xfId="28213"/>
    <cellStyle name="표준 6 3 2 3 3 2 11" xfId="32084"/>
    <cellStyle name="표준 6 3 2 3 3 2 12" xfId="35955"/>
    <cellStyle name="표준 6 3 2 3 3 2 13" xfId="40067"/>
    <cellStyle name="표준 6 3 2 3 3 2 14" xfId="43938"/>
    <cellStyle name="표준 6 3 2 3 3 2 15" xfId="47809"/>
    <cellStyle name="표준 6 3 2 3 3 2 16" xfId="51680"/>
    <cellStyle name="표준 6 3 2 3 3 2 2" xfId="1793"/>
    <cellStyle name="표준 6 3 2 3 3 2 2 10" xfId="33052"/>
    <cellStyle name="표준 6 3 2 3 3 2 2 11" xfId="36923"/>
    <cellStyle name="표준 6 3 2 3 3 2 2 12" xfId="41035"/>
    <cellStyle name="표준 6 3 2 3 3 2 2 13" xfId="44906"/>
    <cellStyle name="표준 6 3 2 3 3 2 2 14" xfId="48777"/>
    <cellStyle name="표준 6 3 2 3 3 2 2 15" xfId="52648"/>
    <cellStyle name="표준 6 3 2 3 3 2 2 2" xfId="3732"/>
    <cellStyle name="표준 6 3 2 3 3 2 2 2 10" xfId="38859"/>
    <cellStyle name="표준 6 3 2 3 3 2 2 2 11" xfId="42971"/>
    <cellStyle name="표준 6 3 2 3 3 2 2 2 12" xfId="46842"/>
    <cellStyle name="표준 6 3 2 3 3 2 2 2 13" xfId="50713"/>
    <cellStyle name="표준 6 3 2 3 3 2 2 2 14" xfId="54584"/>
    <cellStyle name="표준 6 3 2 3 3 2 2 2 2" xfId="7891"/>
    <cellStyle name="표준 6 3 2 3 3 2 2 2 3" xfId="11762"/>
    <cellStyle name="표준 6 3 2 3 3 2 2 2 4" xfId="15633"/>
    <cellStyle name="표준 6 3 2 3 3 2 2 2 5" xfId="19504"/>
    <cellStyle name="표준 6 3 2 3 3 2 2 2 6" xfId="23375"/>
    <cellStyle name="표준 6 3 2 3 3 2 2 2 7" xfId="27246"/>
    <cellStyle name="표준 6 3 2 3 3 2 2 2 8" xfId="31117"/>
    <cellStyle name="표준 6 3 2 3 3 2 2 2 9" xfId="34988"/>
    <cellStyle name="표준 6 3 2 3 3 2 2 3" xfId="5955"/>
    <cellStyle name="표준 6 3 2 3 3 2 2 4" xfId="9826"/>
    <cellStyle name="표준 6 3 2 3 3 2 2 5" xfId="13697"/>
    <cellStyle name="표준 6 3 2 3 3 2 2 6" xfId="17568"/>
    <cellStyle name="표준 6 3 2 3 3 2 2 7" xfId="21439"/>
    <cellStyle name="표준 6 3 2 3 3 2 2 8" xfId="25310"/>
    <cellStyle name="표준 6 3 2 3 3 2 2 9" xfId="29181"/>
    <cellStyle name="표준 6 3 2 3 3 2 3" xfId="2764"/>
    <cellStyle name="표준 6 3 2 3 3 2 3 10" xfId="37891"/>
    <cellStyle name="표준 6 3 2 3 3 2 3 11" xfId="42003"/>
    <cellStyle name="표준 6 3 2 3 3 2 3 12" xfId="45874"/>
    <cellStyle name="표준 6 3 2 3 3 2 3 13" xfId="49745"/>
    <cellStyle name="표준 6 3 2 3 3 2 3 14" xfId="53616"/>
    <cellStyle name="표준 6 3 2 3 3 2 3 2" xfId="6923"/>
    <cellStyle name="표준 6 3 2 3 3 2 3 3" xfId="10794"/>
    <cellStyle name="표준 6 3 2 3 3 2 3 4" xfId="14665"/>
    <cellStyle name="표준 6 3 2 3 3 2 3 5" xfId="18536"/>
    <cellStyle name="표준 6 3 2 3 3 2 3 6" xfId="22407"/>
    <cellStyle name="표준 6 3 2 3 3 2 3 7" xfId="26278"/>
    <cellStyle name="표준 6 3 2 3 3 2 3 8" xfId="30149"/>
    <cellStyle name="표준 6 3 2 3 3 2 3 9" xfId="34020"/>
    <cellStyle name="표준 6 3 2 3 3 2 4" xfId="4987"/>
    <cellStyle name="표준 6 3 2 3 3 2 5" xfId="8858"/>
    <cellStyle name="표준 6 3 2 3 3 2 6" xfId="12729"/>
    <cellStyle name="표준 6 3 2 3 3 2 7" xfId="16600"/>
    <cellStyle name="표준 6 3 2 3 3 2 8" xfId="20471"/>
    <cellStyle name="표준 6 3 2 3 3 2 9" xfId="24342"/>
    <cellStyle name="표준 6 3 2 3 3 3" xfId="1309"/>
    <cellStyle name="표준 6 3 2 3 3 3 10" xfId="32568"/>
    <cellStyle name="표준 6 3 2 3 3 3 11" xfId="36439"/>
    <cellStyle name="표준 6 3 2 3 3 3 12" xfId="40551"/>
    <cellStyle name="표준 6 3 2 3 3 3 13" xfId="44422"/>
    <cellStyle name="표준 6 3 2 3 3 3 14" xfId="48293"/>
    <cellStyle name="표준 6 3 2 3 3 3 15" xfId="52164"/>
    <cellStyle name="표준 6 3 2 3 3 3 2" xfId="3248"/>
    <cellStyle name="표준 6 3 2 3 3 3 2 10" xfId="38375"/>
    <cellStyle name="표준 6 3 2 3 3 3 2 11" xfId="42487"/>
    <cellStyle name="표준 6 3 2 3 3 3 2 12" xfId="46358"/>
    <cellStyle name="표준 6 3 2 3 3 3 2 13" xfId="50229"/>
    <cellStyle name="표준 6 3 2 3 3 3 2 14" xfId="54100"/>
    <cellStyle name="표준 6 3 2 3 3 3 2 2" xfId="7407"/>
    <cellStyle name="표준 6 3 2 3 3 3 2 3" xfId="11278"/>
    <cellStyle name="표준 6 3 2 3 3 3 2 4" xfId="15149"/>
    <cellStyle name="표준 6 3 2 3 3 3 2 5" xfId="19020"/>
    <cellStyle name="표준 6 3 2 3 3 3 2 6" xfId="22891"/>
    <cellStyle name="표준 6 3 2 3 3 3 2 7" xfId="26762"/>
    <cellStyle name="표준 6 3 2 3 3 3 2 8" xfId="30633"/>
    <cellStyle name="표준 6 3 2 3 3 3 2 9" xfId="34504"/>
    <cellStyle name="표준 6 3 2 3 3 3 3" xfId="5471"/>
    <cellStyle name="표준 6 3 2 3 3 3 4" xfId="9342"/>
    <cellStyle name="표준 6 3 2 3 3 3 5" xfId="13213"/>
    <cellStyle name="표준 6 3 2 3 3 3 6" xfId="17084"/>
    <cellStyle name="표준 6 3 2 3 3 3 7" xfId="20955"/>
    <cellStyle name="표준 6 3 2 3 3 3 8" xfId="24826"/>
    <cellStyle name="표준 6 3 2 3 3 3 9" xfId="28697"/>
    <cellStyle name="표준 6 3 2 3 3 4" xfId="2280"/>
    <cellStyle name="표준 6 3 2 3 3 4 10" xfId="37407"/>
    <cellStyle name="표준 6 3 2 3 3 4 11" xfId="41519"/>
    <cellStyle name="표준 6 3 2 3 3 4 12" xfId="45390"/>
    <cellStyle name="표준 6 3 2 3 3 4 13" xfId="49261"/>
    <cellStyle name="표준 6 3 2 3 3 4 14" xfId="53132"/>
    <cellStyle name="표준 6 3 2 3 3 4 2" xfId="6439"/>
    <cellStyle name="표준 6 3 2 3 3 4 3" xfId="10310"/>
    <cellStyle name="표준 6 3 2 3 3 4 4" xfId="14181"/>
    <cellStyle name="표준 6 3 2 3 3 4 5" xfId="18052"/>
    <cellStyle name="표준 6 3 2 3 3 4 6" xfId="21923"/>
    <cellStyle name="표준 6 3 2 3 3 4 7" xfId="25794"/>
    <cellStyle name="표준 6 3 2 3 3 4 8" xfId="29665"/>
    <cellStyle name="표준 6 3 2 3 3 4 9" xfId="33536"/>
    <cellStyle name="표준 6 3 2 3 3 5" xfId="4503"/>
    <cellStyle name="표준 6 3 2 3 3 6" xfId="8374"/>
    <cellStyle name="표준 6 3 2 3 3 7" xfId="12245"/>
    <cellStyle name="표준 6 3 2 3 3 8" xfId="16116"/>
    <cellStyle name="표준 6 3 2 3 3 9" xfId="19987"/>
    <cellStyle name="표준 6 3 2 3 4" xfId="577"/>
    <cellStyle name="표준 6 3 2 3 4 10" xfId="27971"/>
    <cellStyle name="표준 6 3 2 3 4 11" xfId="31842"/>
    <cellStyle name="표준 6 3 2 3 4 12" xfId="35713"/>
    <cellStyle name="표준 6 3 2 3 4 13" xfId="39825"/>
    <cellStyle name="표준 6 3 2 3 4 14" xfId="43696"/>
    <cellStyle name="표준 6 3 2 3 4 15" xfId="47567"/>
    <cellStyle name="표준 6 3 2 3 4 16" xfId="51438"/>
    <cellStyle name="표준 6 3 2 3 4 2" xfId="1551"/>
    <cellStyle name="표준 6 3 2 3 4 2 10" xfId="32810"/>
    <cellStyle name="표준 6 3 2 3 4 2 11" xfId="36681"/>
    <cellStyle name="표준 6 3 2 3 4 2 12" xfId="40793"/>
    <cellStyle name="표준 6 3 2 3 4 2 13" xfId="44664"/>
    <cellStyle name="표준 6 3 2 3 4 2 14" xfId="48535"/>
    <cellStyle name="표준 6 3 2 3 4 2 15" xfId="52406"/>
    <cellStyle name="표준 6 3 2 3 4 2 2" xfId="3490"/>
    <cellStyle name="표준 6 3 2 3 4 2 2 10" xfId="38617"/>
    <cellStyle name="표준 6 3 2 3 4 2 2 11" xfId="42729"/>
    <cellStyle name="표준 6 3 2 3 4 2 2 12" xfId="46600"/>
    <cellStyle name="표준 6 3 2 3 4 2 2 13" xfId="50471"/>
    <cellStyle name="표준 6 3 2 3 4 2 2 14" xfId="54342"/>
    <cellStyle name="표준 6 3 2 3 4 2 2 2" xfId="7649"/>
    <cellStyle name="표준 6 3 2 3 4 2 2 3" xfId="11520"/>
    <cellStyle name="표준 6 3 2 3 4 2 2 4" xfId="15391"/>
    <cellStyle name="표준 6 3 2 3 4 2 2 5" xfId="19262"/>
    <cellStyle name="표준 6 3 2 3 4 2 2 6" xfId="23133"/>
    <cellStyle name="표준 6 3 2 3 4 2 2 7" xfId="27004"/>
    <cellStyle name="표준 6 3 2 3 4 2 2 8" xfId="30875"/>
    <cellStyle name="표준 6 3 2 3 4 2 2 9" xfId="34746"/>
    <cellStyle name="표준 6 3 2 3 4 2 3" xfId="5713"/>
    <cellStyle name="표준 6 3 2 3 4 2 4" xfId="9584"/>
    <cellStyle name="표준 6 3 2 3 4 2 5" xfId="13455"/>
    <cellStyle name="표준 6 3 2 3 4 2 6" xfId="17326"/>
    <cellStyle name="표준 6 3 2 3 4 2 7" xfId="21197"/>
    <cellStyle name="표준 6 3 2 3 4 2 8" xfId="25068"/>
    <cellStyle name="표준 6 3 2 3 4 2 9" xfId="28939"/>
    <cellStyle name="표준 6 3 2 3 4 3" xfId="2522"/>
    <cellStyle name="표준 6 3 2 3 4 3 10" xfId="37649"/>
    <cellStyle name="표준 6 3 2 3 4 3 11" xfId="41761"/>
    <cellStyle name="표준 6 3 2 3 4 3 12" xfId="45632"/>
    <cellStyle name="표준 6 3 2 3 4 3 13" xfId="49503"/>
    <cellStyle name="표준 6 3 2 3 4 3 14" xfId="53374"/>
    <cellStyle name="표준 6 3 2 3 4 3 2" xfId="6681"/>
    <cellStyle name="표준 6 3 2 3 4 3 3" xfId="10552"/>
    <cellStyle name="표준 6 3 2 3 4 3 4" xfId="14423"/>
    <cellStyle name="표준 6 3 2 3 4 3 5" xfId="18294"/>
    <cellStyle name="표준 6 3 2 3 4 3 6" xfId="22165"/>
    <cellStyle name="표준 6 3 2 3 4 3 7" xfId="26036"/>
    <cellStyle name="표준 6 3 2 3 4 3 8" xfId="29907"/>
    <cellStyle name="표준 6 3 2 3 4 3 9" xfId="33778"/>
    <cellStyle name="표준 6 3 2 3 4 4" xfId="4745"/>
    <cellStyle name="표준 6 3 2 3 4 5" xfId="8616"/>
    <cellStyle name="표준 6 3 2 3 4 6" xfId="12487"/>
    <cellStyle name="표준 6 3 2 3 4 7" xfId="16358"/>
    <cellStyle name="표준 6 3 2 3 4 8" xfId="20229"/>
    <cellStyle name="표준 6 3 2 3 4 9" xfId="24100"/>
    <cellStyle name="표준 6 3 2 3 5" xfId="1067"/>
    <cellStyle name="표준 6 3 2 3 5 10" xfId="32326"/>
    <cellStyle name="표준 6 3 2 3 5 11" xfId="36197"/>
    <cellStyle name="표준 6 3 2 3 5 12" xfId="40309"/>
    <cellStyle name="표준 6 3 2 3 5 13" xfId="44180"/>
    <cellStyle name="표준 6 3 2 3 5 14" xfId="48051"/>
    <cellStyle name="표준 6 3 2 3 5 15" xfId="51922"/>
    <cellStyle name="표준 6 3 2 3 5 2" xfId="3006"/>
    <cellStyle name="표준 6 3 2 3 5 2 10" xfId="38133"/>
    <cellStyle name="표준 6 3 2 3 5 2 11" xfId="42245"/>
    <cellStyle name="표준 6 3 2 3 5 2 12" xfId="46116"/>
    <cellStyle name="표준 6 3 2 3 5 2 13" xfId="49987"/>
    <cellStyle name="표준 6 3 2 3 5 2 14" xfId="53858"/>
    <cellStyle name="표준 6 3 2 3 5 2 2" xfId="7165"/>
    <cellStyle name="표준 6 3 2 3 5 2 3" xfId="11036"/>
    <cellStyle name="표준 6 3 2 3 5 2 4" xfId="14907"/>
    <cellStyle name="표준 6 3 2 3 5 2 5" xfId="18778"/>
    <cellStyle name="표준 6 3 2 3 5 2 6" xfId="22649"/>
    <cellStyle name="표준 6 3 2 3 5 2 7" xfId="26520"/>
    <cellStyle name="표준 6 3 2 3 5 2 8" xfId="30391"/>
    <cellStyle name="표준 6 3 2 3 5 2 9" xfId="34262"/>
    <cellStyle name="표준 6 3 2 3 5 3" xfId="5229"/>
    <cellStyle name="표준 6 3 2 3 5 4" xfId="9100"/>
    <cellStyle name="표준 6 3 2 3 5 5" xfId="12971"/>
    <cellStyle name="표준 6 3 2 3 5 6" xfId="16842"/>
    <cellStyle name="표준 6 3 2 3 5 7" xfId="20713"/>
    <cellStyle name="표준 6 3 2 3 5 8" xfId="24584"/>
    <cellStyle name="표준 6 3 2 3 5 9" xfId="28455"/>
    <cellStyle name="표준 6 3 2 3 6" xfId="2038"/>
    <cellStyle name="표준 6 3 2 3 6 10" xfId="37165"/>
    <cellStyle name="표준 6 3 2 3 6 11" xfId="41277"/>
    <cellStyle name="표준 6 3 2 3 6 12" xfId="45148"/>
    <cellStyle name="표준 6 3 2 3 6 13" xfId="49019"/>
    <cellStyle name="표준 6 3 2 3 6 14" xfId="52890"/>
    <cellStyle name="표준 6 3 2 3 6 2" xfId="6197"/>
    <cellStyle name="표준 6 3 2 3 6 3" xfId="10068"/>
    <cellStyle name="표준 6 3 2 3 6 4" xfId="13939"/>
    <cellStyle name="표준 6 3 2 3 6 5" xfId="17810"/>
    <cellStyle name="표준 6 3 2 3 6 6" xfId="21681"/>
    <cellStyle name="표준 6 3 2 3 6 7" xfId="25552"/>
    <cellStyle name="표준 6 3 2 3 6 8" xfId="29423"/>
    <cellStyle name="표준 6 3 2 3 6 9" xfId="33294"/>
    <cellStyle name="표준 6 3 2 3 7" xfId="4261"/>
    <cellStyle name="표준 6 3 2 3 8" xfId="8132"/>
    <cellStyle name="표준 6 3 2 3 9" xfId="12003"/>
    <cellStyle name="표준 6 3 2 4" xfId="137"/>
    <cellStyle name="표준 6 3 2 4 10" xfId="19795"/>
    <cellStyle name="표준 6 3 2 4 11" xfId="23666"/>
    <cellStyle name="표준 6 3 2 4 12" xfId="27537"/>
    <cellStyle name="표준 6 3 2 4 13" xfId="31408"/>
    <cellStyle name="표준 6 3 2 4 14" xfId="35279"/>
    <cellStyle name="표준 6 3 2 4 15" xfId="39150"/>
    <cellStyle name="표준 6 3 2 4 16" xfId="39391"/>
    <cellStyle name="표준 6 3 2 4 17" xfId="43262"/>
    <cellStyle name="표준 6 3 2 4 18" xfId="47133"/>
    <cellStyle name="표준 6 3 2 4 19" xfId="51004"/>
    <cellStyle name="표준 6 3 2 4 2" xfId="382"/>
    <cellStyle name="표준 6 3 2 4 2 10" xfId="23908"/>
    <cellStyle name="표준 6 3 2 4 2 11" xfId="27779"/>
    <cellStyle name="표준 6 3 2 4 2 12" xfId="31650"/>
    <cellStyle name="표준 6 3 2 4 2 13" xfId="35521"/>
    <cellStyle name="표준 6 3 2 4 2 14" xfId="39633"/>
    <cellStyle name="표준 6 3 2 4 2 15" xfId="43504"/>
    <cellStyle name="표준 6 3 2 4 2 16" xfId="47375"/>
    <cellStyle name="표준 6 3 2 4 2 17" xfId="51246"/>
    <cellStyle name="표준 6 3 2 4 2 2" xfId="869"/>
    <cellStyle name="표준 6 3 2 4 2 2 10" xfId="28263"/>
    <cellStyle name="표준 6 3 2 4 2 2 11" xfId="32134"/>
    <cellStyle name="표준 6 3 2 4 2 2 12" xfId="36005"/>
    <cellStyle name="표준 6 3 2 4 2 2 13" xfId="40117"/>
    <cellStyle name="표준 6 3 2 4 2 2 14" xfId="43988"/>
    <cellStyle name="표준 6 3 2 4 2 2 15" xfId="47859"/>
    <cellStyle name="표준 6 3 2 4 2 2 16" xfId="51730"/>
    <cellStyle name="표준 6 3 2 4 2 2 2" xfId="1843"/>
    <cellStyle name="표준 6 3 2 4 2 2 2 10" xfId="33102"/>
    <cellStyle name="표준 6 3 2 4 2 2 2 11" xfId="36973"/>
    <cellStyle name="표준 6 3 2 4 2 2 2 12" xfId="41085"/>
    <cellStyle name="표준 6 3 2 4 2 2 2 13" xfId="44956"/>
    <cellStyle name="표준 6 3 2 4 2 2 2 14" xfId="48827"/>
    <cellStyle name="표준 6 3 2 4 2 2 2 15" xfId="52698"/>
    <cellStyle name="표준 6 3 2 4 2 2 2 2" xfId="3782"/>
    <cellStyle name="표준 6 3 2 4 2 2 2 2 10" xfId="38909"/>
    <cellStyle name="표준 6 3 2 4 2 2 2 2 11" xfId="43021"/>
    <cellStyle name="표준 6 3 2 4 2 2 2 2 12" xfId="46892"/>
    <cellStyle name="표준 6 3 2 4 2 2 2 2 13" xfId="50763"/>
    <cellStyle name="표준 6 3 2 4 2 2 2 2 14" xfId="54634"/>
    <cellStyle name="표준 6 3 2 4 2 2 2 2 2" xfId="7941"/>
    <cellStyle name="표준 6 3 2 4 2 2 2 2 3" xfId="11812"/>
    <cellStyle name="표준 6 3 2 4 2 2 2 2 4" xfId="15683"/>
    <cellStyle name="표준 6 3 2 4 2 2 2 2 5" xfId="19554"/>
    <cellStyle name="표준 6 3 2 4 2 2 2 2 6" xfId="23425"/>
    <cellStyle name="표준 6 3 2 4 2 2 2 2 7" xfId="27296"/>
    <cellStyle name="표준 6 3 2 4 2 2 2 2 8" xfId="31167"/>
    <cellStyle name="표준 6 3 2 4 2 2 2 2 9" xfId="35038"/>
    <cellStyle name="표준 6 3 2 4 2 2 2 3" xfId="6005"/>
    <cellStyle name="표준 6 3 2 4 2 2 2 4" xfId="9876"/>
    <cellStyle name="표준 6 3 2 4 2 2 2 5" xfId="13747"/>
    <cellStyle name="표준 6 3 2 4 2 2 2 6" xfId="17618"/>
    <cellStyle name="표준 6 3 2 4 2 2 2 7" xfId="21489"/>
    <cellStyle name="표준 6 3 2 4 2 2 2 8" xfId="25360"/>
    <cellStyle name="표준 6 3 2 4 2 2 2 9" xfId="29231"/>
    <cellStyle name="표준 6 3 2 4 2 2 3" xfId="2814"/>
    <cellStyle name="표준 6 3 2 4 2 2 3 10" xfId="37941"/>
    <cellStyle name="표준 6 3 2 4 2 2 3 11" xfId="42053"/>
    <cellStyle name="표준 6 3 2 4 2 2 3 12" xfId="45924"/>
    <cellStyle name="표준 6 3 2 4 2 2 3 13" xfId="49795"/>
    <cellStyle name="표준 6 3 2 4 2 2 3 14" xfId="53666"/>
    <cellStyle name="표준 6 3 2 4 2 2 3 2" xfId="6973"/>
    <cellStyle name="표준 6 3 2 4 2 2 3 3" xfId="10844"/>
    <cellStyle name="표준 6 3 2 4 2 2 3 4" xfId="14715"/>
    <cellStyle name="표준 6 3 2 4 2 2 3 5" xfId="18586"/>
    <cellStyle name="표준 6 3 2 4 2 2 3 6" xfId="22457"/>
    <cellStyle name="표준 6 3 2 4 2 2 3 7" xfId="26328"/>
    <cellStyle name="표준 6 3 2 4 2 2 3 8" xfId="30199"/>
    <cellStyle name="표준 6 3 2 4 2 2 3 9" xfId="34070"/>
    <cellStyle name="표준 6 3 2 4 2 2 4" xfId="5037"/>
    <cellStyle name="표준 6 3 2 4 2 2 5" xfId="8908"/>
    <cellStyle name="표준 6 3 2 4 2 2 6" xfId="12779"/>
    <cellStyle name="표준 6 3 2 4 2 2 7" xfId="16650"/>
    <cellStyle name="표준 6 3 2 4 2 2 8" xfId="20521"/>
    <cellStyle name="표준 6 3 2 4 2 2 9" xfId="24392"/>
    <cellStyle name="표준 6 3 2 4 2 3" xfId="1359"/>
    <cellStyle name="표준 6 3 2 4 2 3 10" xfId="32618"/>
    <cellStyle name="표준 6 3 2 4 2 3 11" xfId="36489"/>
    <cellStyle name="표준 6 3 2 4 2 3 12" xfId="40601"/>
    <cellStyle name="표준 6 3 2 4 2 3 13" xfId="44472"/>
    <cellStyle name="표준 6 3 2 4 2 3 14" xfId="48343"/>
    <cellStyle name="표준 6 3 2 4 2 3 15" xfId="52214"/>
    <cellStyle name="표준 6 3 2 4 2 3 2" xfId="3298"/>
    <cellStyle name="표준 6 3 2 4 2 3 2 10" xfId="38425"/>
    <cellStyle name="표준 6 3 2 4 2 3 2 11" xfId="42537"/>
    <cellStyle name="표준 6 3 2 4 2 3 2 12" xfId="46408"/>
    <cellStyle name="표준 6 3 2 4 2 3 2 13" xfId="50279"/>
    <cellStyle name="표준 6 3 2 4 2 3 2 14" xfId="54150"/>
    <cellStyle name="표준 6 3 2 4 2 3 2 2" xfId="7457"/>
    <cellStyle name="표준 6 3 2 4 2 3 2 3" xfId="11328"/>
    <cellStyle name="표준 6 3 2 4 2 3 2 4" xfId="15199"/>
    <cellStyle name="표준 6 3 2 4 2 3 2 5" xfId="19070"/>
    <cellStyle name="표준 6 3 2 4 2 3 2 6" xfId="22941"/>
    <cellStyle name="표준 6 3 2 4 2 3 2 7" xfId="26812"/>
    <cellStyle name="표준 6 3 2 4 2 3 2 8" xfId="30683"/>
    <cellStyle name="표준 6 3 2 4 2 3 2 9" xfId="34554"/>
    <cellStyle name="표준 6 3 2 4 2 3 3" xfId="5521"/>
    <cellStyle name="표준 6 3 2 4 2 3 4" xfId="9392"/>
    <cellStyle name="표준 6 3 2 4 2 3 5" xfId="13263"/>
    <cellStyle name="표준 6 3 2 4 2 3 6" xfId="17134"/>
    <cellStyle name="표준 6 3 2 4 2 3 7" xfId="21005"/>
    <cellStyle name="표준 6 3 2 4 2 3 8" xfId="24876"/>
    <cellStyle name="표준 6 3 2 4 2 3 9" xfId="28747"/>
    <cellStyle name="표준 6 3 2 4 2 4" xfId="2330"/>
    <cellStyle name="표준 6 3 2 4 2 4 10" xfId="37457"/>
    <cellStyle name="표준 6 3 2 4 2 4 11" xfId="41569"/>
    <cellStyle name="표준 6 3 2 4 2 4 12" xfId="45440"/>
    <cellStyle name="표준 6 3 2 4 2 4 13" xfId="49311"/>
    <cellStyle name="표준 6 3 2 4 2 4 14" xfId="53182"/>
    <cellStyle name="표준 6 3 2 4 2 4 2" xfId="6489"/>
    <cellStyle name="표준 6 3 2 4 2 4 3" xfId="10360"/>
    <cellStyle name="표준 6 3 2 4 2 4 4" xfId="14231"/>
    <cellStyle name="표준 6 3 2 4 2 4 5" xfId="18102"/>
    <cellStyle name="표준 6 3 2 4 2 4 6" xfId="21973"/>
    <cellStyle name="표준 6 3 2 4 2 4 7" xfId="25844"/>
    <cellStyle name="표준 6 3 2 4 2 4 8" xfId="29715"/>
    <cellStyle name="표준 6 3 2 4 2 4 9" xfId="33586"/>
    <cellStyle name="표준 6 3 2 4 2 5" xfId="4553"/>
    <cellStyle name="표준 6 3 2 4 2 6" xfId="8424"/>
    <cellStyle name="표준 6 3 2 4 2 7" xfId="12295"/>
    <cellStyle name="표준 6 3 2 4 2 8" xfId="16166"/>
    <cellStyle name="표준 6 3 2 4 2 9" xfId="20037"/>
    <cellStyle name="표준 6 3 2 4 3" xfId="627"/>
    <cellStyle name="표준 6 3 2 4 3 10" xfId="28021"/>
    <cellStyle name="표준 6 3 2 4 3 11" xfId="31892"/>
    <cellStyle name="표준 6 3 2 4 3 12" xfId="35763"/>
    <cellStyle name="표준 6 3 2 4 3 13" xfId="39875"/>
    <cellStyle name="표준 6 3 2 4 3 14" xfId="43746"/>
    <cellStyle name="표준 6 3 2 4 3 15" xfId="47617"/>
    <cellStyle name="표준 6 3 2 4 3 16" xfId="51488"/>
    <cellStyle name="표준 6 3 2 4 3 2" xfId="1601"/>
    <cellStyle name="표준 6 3 2 4 3 2 10" xfId="32860"/>
    <cellStyle name="표준 6 3 2 4 3 2 11" xfId="36731"/>
    <cellStyle name="표준 6 3 2 4 3 2 12" xfId="40843"/>
    <cellStyle name="표준 6 3 2 4 3 2 13" xfId="44714"/>
    <cellStyle name="표준 6 3 2 4 3 2 14" xfId="48585"/>
    <cellStyle name="표준 6 3 2 4 3 2 15" xfId="52456"/>
    <cellStyle name="표준 6 3 2 4 3 2 2" xfId="3540"/>
    <cellStyle name="표준 6 3 2 4 3 2 2 10" xfId="38667"/>
    <cellStyle name="표준 6 3 2 4 3 2 2 11" xfId="42779"/>
    <cellStyle name="표준 6 3 2 4 3 2 2 12" xfId="46650"/>
    <cellStyle name="표준 6 3 2 4 3 2 2 13" xfId="50521"/>
    <cellStyle name="표준 6 3 2 4 3 2 2 14" xfId="54392"/>
    <cellStyle name="표준 6 3 2 4 3 2 2 2" xfId="7699"/>
    <cellStyle name="표준 6 3 2 4 3 2 2 3" xfId="11570"/>
    <cellStyle name="표준 6 3 2 4 3 2 2 4" xfId="15441"/>
    <cellStyle name="표준 6 3 2 4 3 2 2 5" xfId="19312"/>
    <cellStyle name="표준 6 3 2 4 3 2 2 6" xfId="23183"/>
    <cellStyle name="표준 6 3 2 4 3 2 2 7" xfId="27054"/>
    <cellStyle name="표준 6 3 2 4 3 2 2 8" xfId="30925"/>
    <cellStyle name="표준 6 3 2 4 3 2 2 9" xfId="34796"/>
    <cellStyle name="표준 6 3 2 4 3 2 3" xfId="5763"/>
    <cellStyle name="표준 6 3 2 4 3 2 4" xfId="9634"/>
    <cellStyle name="표준 6 3 2 4 3 2 5" xfId="13505"/>
    <cellStyle name="표준 6 3 2 4 3 2 6" xfId="17376"/>
    <cellStyle name="표준 6 3 2 4 3 2 7" xfId="21247"/>
    <cellStyle name="표준 6 3 2 4 3 2 8" xfId="25118"/>
    <cellStyle name="표준 6 3 2 4 3 2 9" xfId="28989"/>
    <cellStyle name="표준 6 3 2 4 3 3" xfId="2572"/>
    <cellStyle name="표준 6 3 2 4 3 3 10" xfId="37699"/>
    <cellStyle name="표준 6 3 2 4 3 3 11" xfId="41811"/>
    <cellStyle name="표준 6 3 2 4 3 3 12" xfId="45682"/>
    <cellStyle name="표준 6 3 2 4 3 3 13" xfId="49553"/>
    <cellStyle name="표준 6 3 2 4 3 3 14" xfId="53424"/>
    <cellStyle name="표준 6 3 2 4 3 3 2" xfId="6731"/>
    <cellStyle name="표준 6 3 2 4 3 3 3" xfId="10602"/>
    <cellStyle name="표준 6 3 2 4 3 3 4" xfId="14473"/>
    <cellStyle name="표준 6 3 2 4 3 3 5" xfId="18344"/>
    <cellStyle name="표준 6 3 2 4 3 3 6" xfId="22215"/>
    <cellStyle name="표준 6 3 2 4 3 3 7" xfId="26086"/>
    <cellStyle name="표준 6 3 2 4 3 3 8" xfId="29957"/>
    <cellStyle name="표준 6 3 2 4 3 3 9" xfId="33828"/>
    <cellStyle name="표준 6 3 2 4 3 4" xfId="4795"/>
    <cellStyle name="표준 6 3 2 4 3 5" xfId="8666"/>
    <cellStyle name="표준 6 3 2 4 3 6" xfId="12537"/>
    <cellStyle name="표준 6 3 2 4 3 7" xfId="16408"/>
    <cellStyle name="표준 6 3 2 4 3 8" xfId="20279"/>
    <cellStyle name="표준 6 3 2 4 3 9" xfId="24150"/>
    <cellStyle name="표준 6 3 2 4 4" xfId="1117"/>
    <cellStyle name="표준 6 3 2 4 4 10" xfId="32376"/>
    <cellStyle name="표준 6 3 2 4 4 11" xfId="36247"/>
    <cellStyle name="표준 6 3 2 4 4 12" xfId="40359"/>
    <cellStyle name="표준 6 3 2 4 4 13" xfId="44230"/>
    <cellStyle name="표준 6 3 2 4 4 14" xfId="48101"/>
    <cellStyle name="표준 6 3 2 4 4 15" xfId="51972"/>
    <cellStyle name="표준 6 3 2 4 4 2" xfId="3056"/>
    <cellStyle name="표준 6 3 2 4 4 2 10" xfId="38183"/>
    <cellStyle name="표준 6 3 2 4 4 2 11" xfId="42295"/>
    <cellStyle name="표준 6 3 2 4 4 2 12" xfId="46166"/>
    <cellStyle name="표준 6 3 2 4 4 2 13" xfId="50037"/>
    <cellStyle name="표준 6 3 2 4 4 2 14" xfId="53908"/>
    <cellStyle name="표준 6 3 2 4 4 2 2" xfId="7215"/>
    <cellStyle name="표준 6 3 2 4 4 2 3" xfId="11086"/>
    <cellStyle name="표준 6 3 2 4 4 2 4" xfId="14957"/>
    <cellStyle name="표준 6 3 2 4 4 2 5" xfId="18828"/>
    <cellStyle name="표준 6 3 2 4 4 2 6" xfId="22699"/>
    <cellStyle name="표준 6 3 2 4 4 2 7" xfId="26570"/>
    <cellStyle name="표준 6 3 2 4 4 2 8" xfId="30441"/>
    <cellStyle name="표준 6 3 2 4 4 2 9" xfId="34312"/>
    <cellStyle name="표준 6 3 2 4 4 3" xfId="5279"/>
    <cellStyle name="표준 6 3 2 4 4 4" xfId="9150"/>
    <cellStyle name="표준 6 3 2 4 4 5" xfId="13021"/>
    <cellStyle name="표준 6 3 2 4 4 6" xfId="16892"/>
    <cellStyle name="표준 6 3 2 4 4 7" xfId="20763"/>
    <cellStyle name="표준 6 3 2 4 4 8" xfId="24634"/>
    <cellStyle name="표준 6 3 2 4 4 9" xfId="28505"/>
    <cellStyle name="표준 6 3 2 4 5" xfId="2088"/>
    <cellStyle name="표준 6 3 2 4 5 10" xfId="37215"/>
    <cellStyle name="표준 6 3 2 4 5 11" xfId="41327"/>
    <cellStyle name="표준 6 3 2 4 5 12" xfId="45198"/>
    <cellStyle name="표준 6 3 2 4 5 13" xfId="49069"/>
    <cellStyle name="표준 6 3 2 4 5 14" xfId="52940"/>
    <cellStyle name="표준 6 3 2 4 5 2" xfId="6247"/>
    <cellStyle name="표준 6 3 2 4 5 3" xfId="10118"/>
    <cellStyle name="표준 6 3 2 4 5 4" xfId="13989"/>
    <cellStyle name="표준 6 3 2 4 5 5" xfId="17860"/>
    <cellStyle name="표준 6 3 2 4 5 6" xfId="21731"/>
    <cellStyle name="표준 6 3 2 4 5 7" xfId="25602"/>
    <cellStyle name="표준 6 3 2 4 5 8" xfId="29473"/>
    <cellStyle name="표준 6 3 2 4 5 9" xfId="33344"/>
    <cellStyle name="표준 6 3 2 4 6" xfId="4311"/>
    <cellStyle name="표준 6 3 2 4 7" xfId="8182"/>
    <cellStyle name="표준 6 3 2 4 8" xfId="12053"/>
    <cellStyle name="표준 6 3 2 4 9" xfId="15924"/>
    <cellStyle name="표준 6 3 2 5" xfId="235"/>
    <cellStyle name="표준 6 3 2 5 10" xfId="19893"/>
    <cellStyle name="표준 6 3 2 5 11" xfId="23764"/>
    <cellStyle name="표준 6 3 2 5 12" xfId="27635"/>
    <cellStyle name="표준 6 3 2 5 13" xfId="31506"/>
    <cellStyle name="표준 6 3 2 5 14" xfId="35377"/>
    <cellStyle name="표준 6 3 2 5 15" xfId="39248"/>
    <cellStyle name="표준 6 3 2 5 16" xfId="39489"/>
    <cellStyle name="표준 6 3 2 5 17" xfId="43360"/>
    <cellStyle name="표준 6 3 2 5 18" xfId="47231"/>
    <cellStyle name="표준 6 3 2 5 19" xfId="51102"/>
    <cellStyle name="표준 6 3 2 5 2" xfId="480"/>
    <cellStyle name="표준 6 3 2 5 2 10" xfId="24006"/>
    <cellStyle name="표준 6 3 2 5 2 11" xfId="27877"/>
    <cellStyle name="표준 6 3 2 5 2 12" xfId="31748"/>
    <cellStyle name="표준 6 3 2 5 2 13" xfId="35619"/>
    <cellStyle name="표준 6 3 2 5 2 14" xfId="39731"/>
    <cellStyle name="표준 6 3 2 5 2 15" xfId="43602"/>
    <cellStyle name="표준 6 3 2 5 2 16" xfId="47473"/>
    <cellStyle name="표준 6 3 2 5 2 17" xfId="51344"/>
    <cellStyle name="표준 6 3 2 5 2 2" xfId="967"/>
    <cellStyle name="표준 6 3 2 5 2 2 10" xfId="28361"/>
    <cellStyle name="표준 6 3 2 5 2 2 11" xfId="32232"/>
    <cellStyle name="표준 6 3 2 5 2 2 12" xfId="36103"/>
    <cellStyle name="표준 6 3 2 5 2 2 13" xfId="40215"/>
    <cellStyle name="표준 6 3 2 5 2 2 14" xfId="44086"/>
    <cellStyle name="표준 6 3 2 5 2 2 15" xfId="47957"/>
    <cellStyle name="표준 6 3 2 5 2 2 16" xfId="51828"/>
    <cellStyle name="표준 6 3 2 5 2 2 2" xfId="1941"/>
    <cellStyle name="표준 6 3 2 5 2 2 2 10" xfId="33200"/>
    <cellStyle name="표준 6 3 2 5 2 2 2 11" xfId="37071"/>
    <cellStyle name="표준 6 3 2 5 2 2 2 12" xfId="41183"/>
    <cellStyle name="표준 6 3 2 5 2 2 2 13" xfId="45054"/>
    <cellStyle name="표준 6 3 2 5 2 2 2 14" xfId="48925"/>
    <cellStyle name="표준 6 3 2 5 2 2 2 15" xfId="52796"/>
    <cellStyle name="표준 6 3 2 5 2 2 2 2" xfId="3880"/>
    <cellStyle name="표준 6 3 2 5 2 2 2 2 10" xfId="39007"/>
    <cellStyle name="표준 6 3 2 5 2 2 2 2 11" xfId="43119"/>
    <cellStyle name="표준 6 3 2 5 2 2 2 2 12" xfId="46990"/>
    <cellStyle name="표준 6 3 2 5 2 2 2 2 13" xfId="50861"/>
    <cellStyle name="표준 6 3 2 5 2 2 2 2 14" xfId="54732"/>
    <cellStyle name="표준 6 3 2 5 2 2 2 2 2" xfId="8039"/>
    <cellStyle name="표준 6 3 2 5 2 2 2 2 3" xfId="11910"/>
    <cellStyle name="표준 6 3 2 5 2 2 2 2 4" xfId="15781"/>
    <cellStyle name="표준 6 3 2 5 2 2 2 2 5" xfId="19652"/>
    <cellStyle name="표준 6 3 2 5 2 2 2 2 6" xfId="23523"/>
    <cellStyle name="표준 6 3 2 5 2 2 2 2 7" xfId="27394"/>
    <cellStyle name="표준 6 3 2 5 2 2 2 2 8" xfId="31265"/>
    <cellStyle name="표준 6 3 2 5 2 2 2 2 9" xfId="35136"/>
    <cellStyle name="표준 6 3 2 5 2 2 2 3" xfId="6103"/>
    <cellStyle name="표준 6 3 2 5 2 2 2 4" xfId="9974"/>
    <cellStyle name="표준 6 3 2 5 2 2 2 5" xfId="13845"/>
    <cellStyle name="표준 6 3 2 5 2 2 2 6" xfId="17716"/>
    <cellStyle name="표준 6 3 2 5 2 2 2 7" xfId="21587"/>
    <cellStyle name="표준 6 3 2 5 2 2 2 8" xfId="25458"/>
    <cellStyle name="표준 6 3 2 5 2 2 2 9" xfId="29329"/>
    <cellStyle name="표준 6 3 2 5 2 2 3" xfId="2912"/>
    <cellStyle name="표준 6 3 2 5 2 2 3 10" xfId="38039"/>
    <cellStyle name="표준 6 3 2 5 2 2 3 11" xfId="42151"/>
    <cellStyle name="표준 6 3 2 5 2 2 3 12" xfId="46022"/>
    <cellStyle name="표준 6 3 2 5 2 2 3 13" xfId="49893"/>
    <cellStyle name="표준 6 3 2 5 2 2 3 14" xfId="53764"/>
    <cellStyle name="표준 6 3 2 5 2 2 3 2" xfId="7071"/>
    <cellStyle name="표준 6 3 2 5 2 2 3 3" xfId="10942"/>
    <cellStyle name="표준 6 3 2 5 2 2 3 4" xfId="14813"/>
    <cellStyle name="표준 6 3 2 5 2 2 3 5" xfId="18684"/>
    <cellStyle name="표준 6 3 2 5 2 2 3 6" xfId="22555"/>
    <cellStyle name="표준 6 3 2 5 2 2 3 7" xfId="26426"/>
    <cellStyle name="표준 6 3 2 5 2 2 3 8" xfId="30297"/>
    <cellStyle name="표준 6 3 2 5 2 2 3 9" xfId="34168"/>
    <cellStyle name="표준 6 3 2 5 2 2 4" xfId="5135"/>
    <cellStyle name="표준 6 3 2 5 2 2 5" xfId="9006"/>
    <cellStyle name="표준 6 3 2 5 2 2 6" xfId="12877"/>
    <cellStyle name="표준 6 3 2 5 2 2 7" xfId="16748"/>
    <cellStyle name="표준 6 3 2 5 2 2 8" xfId="20619"/>
    <cellStyle name="표준 6 3 2 5 2 2 9" xfId="24490"/>
    <cellStyle name="표준 6 3 2 5 2 3" xfId="1457"/>
    <cellStyle name="표준 6 3 2 5 2 3 10" xfId="32716"/>
    <cellStyle name="표준 6 3 2 5 2 3 11" xfId="36587"/>
    <cellStyle name="표준 6 3 2 5 2 3 12" xfId="40699"/>
    <cellStyle name="표준 6 3 2 5 2 3 13" xfId="44570"/>
    <cellStyle name="표준 6 3 2 5 2 3 14" xfId="48441"/>
    <cellStyle name="표준 6 3 2 5 2 3 15" xfId="52312"/>
    <cellStyle name="표준 6 3 2 5 2 3 2" xfId="3396"/>
    <cellStyle name="표준 6 3 2 5 2 3 2 10" xfId="38523"/>
    <cellStyle name="표준 6 3 2 5 2 3 2 11" xfId="42635"/>
    <cellStyle name="표준 6 3 2 5 2 3 2 12" xfId="46506"/>
    <cellStyle name="표준 6 3 2 5 2 3 2 13" xfId="50377"/>
    <cellStyle name="표준 6 3 2 5 2 3 2 14" xfId="54248"/>
    <cellStyle name="표준 6 3 2 5 2 3 2 2" xfId="7555"/>
    <cellStyle name="표준 6 3 2 5 2 3 2 3" xfId="11426"/>
    <cellStyle name="표준 6 3 2 5 2 3 2 4" xfId="15297"/>
    <cellStyle name="표준 6 3 2 5 2 3 2 5" xfId="19168"/>
    <cellStyle name="표준 6 3 2 5 2 3 2 6" xfId="23039"/>
    <cellStyle name="표준 6 3 2 5 2 3 2 7" xfId="26910"/>
    <cellStyle name="표준 6 3 2 5 2 3 2 8" xfId="30781"/>
    <cellStyle name="표준 6 3 2 5 2 3 2 9" xfId="34652"/>
    <cellStyle name="표준 6 3 2 5 2 3 3" xfId="5619"/>
    <cellStyle name="표준 6 3 2 5 2 3 4" xfId="9490"/>
    <cellStyle name="표준 6 3 2 5 2 3 5" xfId="13361"/>
    <cellStyle name="표준 6 3 2 5 2 3 6" xfId="17232"/>
    <cellStyle name="표준 6 3 2 5 2 3 7" xfId="21103"/>
    <cellStyle name="표준 6 3 2 5 2 3 8" xfId="24974"/>
    <cellStyle name="표준 6 3 2 5 2 3 9" xfId="28845"/>
    <cellStyle name="표준 6 3 2 5 2 4" xfId="2428"/>
    <cellStyle name="표준 6 3 2 5 2 4 10" xfId="37555"/>
    <cellStyle name="표준 6 3 2 5 2 4 11" xfId="41667"/>
    <cellStyle name="표준 6 3 2 5 2 4 12" xfId="45538"/>
    <cellStyle name="표준 6 3 2 5 2 4 13" xfId="49409"/>
    <cellStyle name="표준 6 3 2 5 2 4 14" xfId="53280"/>
    <cellStyle name="표준 6 3 2 5 2 4 2" xfId="6587"/>
    <cellStyle name="표준 6 3 2 5 2 4 3" xfId="10458"/>
    <cellStyle name="표준 6 3 2 5 2 4 4" xfId="14329"/>
    <cellStyle name="표준 6 3 2 5 2 4 5" xfId="18200"/>
    <cellStyle name="표준 6 3 2 5 2 4 6" xfId="22071"/>
    <cellStyle name="표준 6 3 2 5 2 4 7" xfId="25942"/>
    <cellStyle name="표준 6 3 2 5 2 4 8" xfId="29813"/>
    <cellStyle name="표준 6 3 2 5 2 4 9" xfId="33684"/>
    <cellStyle name="표준 6 3 2 5 2 5" xfId="4651"/>
    <cellStyle name="표준 6 3 2 5 2 6" xfId="8522"/>
    <cellStyle name="표준 6 3 2 5 2 7" xfId="12393"/>
    <cellStyle name="표준 6 3 2 5 2 8" xfId="16264"/>
    <cellStyle name="표준 6 3 2 5 2 9" xfId="20135"/>
    <cellStyle name="표준 6 3 2 5 3" xfId="725"/>
    <cellStyle name="표준 6 3 2 5 3 10" xfId="28119"/>
    <cellStyle name="표준 6 3 2 5 3 11" xfId="31990"/>
    <cellStyle name="표준 6 3 2 5 3 12" xfId="35861"/>
    <cellStyle name="표준 6 3 2 5 3 13" xfId="39973"/>
    <cellStyle name="표준 6 3 2 5 3 14" xfId="43844"/>
    <cellStyle name="표준 6 3 2 5 3 15" xfId="47715"/>
    <cellStyle name="표준 6 3 2 5 3 16" xfId="51586"/>
    <cellStyle name="표준 6 3 2 5 3 2" xfId="1699"/>
    <cellStyle name="표준 6 3 2 5 3 2 10" xfId="32958"/>
    <cellStyle name="표준 6 3 2 5 3 2 11" xfId="36829"/>
    <cellStyle name="표준 6 3 2 5 3 2 12" xfId="40941"/>
    <cellStyle name="표준 6 3 2 5 3 2 13" xfId="44812"/>
    <cellStyle name="표준 6 3 2 5 3 2 14" xfId="48683"/>
    <cellStyle name="표준 6 3 2 5 3 2 15" xfId="52554"/>
    <cellStyle name="표준 6 3 2 5 3 2 2" xfId="3638"/>
    <cellStyle name="표준 6 3 2 5 3 2 2 10" xfId="38765"/>
    <cellStyle name="표준 6 3 2 5 3 2 2 11" xfId="42877"/>
    <cellStyle name="표준 6 3 2 5 3 2 2 12" xfId="46748"/>
    <cellStyle name="표준 6 3 2 5 3 2 2 13" xfId="50619"/>
    <cellStyle name="표준 6 3 2 5 3 2 2 14" xfId="54490"/>
    <cellStyle name="표준 6 3 2 5 3 2 2 2" xfId="7797"/>
    <cellStyle name="표준 6 3 2 5 3 2 2 3" xfId="11668"/>
    <cellStyle name="표준 6 3 2 5 3 2 2 4" xfId="15539"/>
    <cellStyle name="표준 6 3 2 5 3 2 2 5" xfId="19410"/>
    <cellStyle name="표준 6 3 2 5 3 2 2 6" xfId="23281"/>
    <cellStyle name="표준 6 3 2 5 3 2 2 7" xfId="27152"/>
    <cellStyle name="표준 6 3 2 5 3 2 2 8" xfId="31023"/>
    <cellStyle name="표준 6 3 2 5 3 2 2 9" xfId="34894"/>
    <cellStyle name="표준 6 3 2 5 3 2 3" xfId="5861"/>
    <cellStyle name="표준 6 3 2 5 3 2 4" xfId="9732"/>
    <cellStyle name="표준 6 3 2 5 3 2 5" xfId="13603"/>
    <cellStyle name="표준 6 3 2 5 3 2 6" xfId="17474"/>
    <cellStyle name="표준 6 3 2 5 3 2 7" xfId="21345"/>
    <cellStyle name="표준 6 3 2 5 3 2 8" xfId="25216"/>
    <cellStyle name="표준 6 3 2 5 3 2 9" xfId="29087"/>
    <cellStyle name="표준 6 3 2 5 3 3" xfId="2670"/>
    <cellStyle name="표준 6 3 2 5 3 3 10" xfId="37797"/>
    <cellStyle name="표준 6 3 2 5 3 3 11" xfId="41909"/>
    <cellStyle name="표준 6 3 2 5 3 3 12" xfId="45780"/>
    <cellStyle name="표준 6 3 2 5 3 3 13" xfId="49651"/>
    <cellStyle name="표준 6 3 2 5 3 3 14" xfId="53522"/>
    <cellStyle name="표준 6 3 2 5 3 3 2" xfId="6829"/>
    <cellStyle name="표준 6 3 2 5 3 3 3" xfId="10700"/>
    <cellStyle name="표준 6 3 2 5 3 3 4" xfId="14571"/>
    <cellStyle name="표준 6 3 2 5 3 3 5" xfId="18442"/>
    <cellStyle name="표준 6 3 2 5 3 3 6" xfId="22313"/>
    <cellStyle name="표준 6 3 2 5 3 3 7" xfId="26184"/>
    <cellStyle name="표준 6 3 2 5 3 3 8" xfId="30055"/>
    <cellStyle name="표준 6 3 2 5 3 3 9" xfId="33926"/>
    <cellStyle name="표준 6 3 2 5 3 4" xfId="4893"/>
    <cellStyle name="표준 6 3 2 5 3 5" xfId="8764"/>
    <cellStyle name="표준 6 3 2 5 3 6" xfId="12635"/>
    <cellStyle name="표준 6 3 2 5 3 7" xfId="16506"/>
    <cellStyle name="표준 6 3 2 5 3 8" xfId="20377"/>
    <cellStyle name="표준 6 3 2 5 3 9" xfId="24248"/>
    <cellStyle name="표준 6 3 2 5 4" xfId="1215"/>
    <cellStyle name="표준 6 3 2 5 4 10" xfId="32474"/>
    <cellStyle name="표준 6 3 2 5 4 11" xfId="36345"/>
    <cellStyle name="표준 6 3 2 5 4 12" xfId="40457"/>
    <cellStyle name="표준 6 3 2 5 4 13" xfId="44328"/>
    <cellStyle name="표준 6 3 2 5 4 14" xfId="48199"/>
    <cellStyle name="표준 6 3 2 5 4 15" xfId="52070"/>
    <cellStyle name="표준 6 3 2 5 4 2" xfId="3154"/>
    <cellStyle name="표준 6 3 2 5 4 2 10" xfId="38281"/>
    <cellStyle name="표준 6 3 2 5 4 2 11" xfId="42393"/>
    <cellStyle name="표준 6 3 2 5 4 2 12" xfId="46264"/>
    <cellStyle name="표준 6 3 2 5 4 2 13" xfId="50135"/>
    <cellStyle name="표준 6 3 2 5 4 2 14" xfId="54006"/>
    <cellStyle name="표준 6 3 2 5 4 2 2" xfId="7313"/>
    <cellStyle name="표준 6 3 2 5 4 2 3" xfId="11184"/>
    <cellStyle name="표준 6 3 2 5 4 2 4" xfId="15055"/>
    <cellStyle name="표준 6 3 2 5 4 2 5" xfId="18926"/>
    <cellStyle name="표준 6 3 2 5 4 2 6" xfId="22797"/>
    <cellStyle name="표준 6 3 2 5 4 2 7" xfId="26668"/>
    <cellStyle name="표준 6 3 2 5 4 2 8" xfId="30539"/>
    <cellStyle name="표준 6 3 2 5 4 2 9" xfId="34410"/>
    <cellStyle name="표준 6 3 2 5 4 3" xfId="5377"/>
    <cellStyle name="표준 6 3 2 5 4 4" xfId="9248"/>
    <cellStyle name="표준 6 3 2 5 4 5" xfId="13119"/>
    <cellStyle name="표준 6 3 2 5 4 6" xfId="16990"/>
    <cellStyle name="표준 6 3 2 5 4 7" xfId="20861"/>
    <cellStyle name="표준 6 3 2 5 4 8" xfId="24732"/>
    <cellStyle name="표준 6 3 2 5 4 9" xfId="28603"/>
    <cellStyle name="표준 6 3 2 5 5" xfId="2186"/>
    <cellStyle name="표준 6 3 2 5 5 10" xfId="37313"/>
    <cellStyle name="표준 6 3 2 5 5 11" xfId="41425"/>
    <cellStyle name="표준 6 3 2 5 5 12" xfId="45296"/>
    <cellStyle name="표준 6 3 2 5 5 13" xfId="49167"/>
    <cellStyle name="표준 6 3 2 5 5 14" xfId="53038"/>
    <cellStyle name="표준 6 3 2 5 5 2" xfId="6345"/>
    <cellStyle name="표준 6 3 2 5 5 3" xfId="10216"/>
    <cellStyle name="표준 6 3 2 5 5 4" xfId="14087"/>
    <cellStyle name="표준 6 3 2 5 5 5" xfId="17958"/>
    <cellStyle name="표준 6 3 2 5 5 6" xfId="21829"/>
    <cellStyle name="표준 6 3 2 5 5 7" xfId="25700"/>
    <cellStyle name="표준 6 3 2 5 5 8" xfId="29571"/>
    <cellStyle name="표준 6 3 2 5 5 9" xfId="33442"/>
    <cellStyle name="표준 6 3 2 5 6" xfId="4409"/>
    <cellStyle name="표준 6 3 2 5 7" xfId="8280"/>
    <cellStyle name="표준 6 3 2 5 8" xfId="12151"/>
    <cellStyle name="표준 6 3 2 5 9" xfId="16022"/>
    <cellStyle name="표준 6 3 2 6" xfId="285"/>
    <cellStyle name="표준 6 3 2 6 10" xfId="23811"/>
    <cellStyle name="표준 6 3 2 6 11" xfId="27682"/>
    <cellStyle name="표준 6 3 2 6 12" xfId="31553"/>
    <cellStyle name="표준 6 3 2 6 13" xfId="35424"/>
    <cellStyle name="표준 6 3 2 6 14" xfId="39536"/>
    <cellStyle name="표준 6 3 2 6 15" xfId="43407"/>
    <cellStyle name="표준 6 3 2 6 16" xfId="47278"/>
    <cellStyle name="표준 6 3 2 6 17" xfId="51149"/>
    <cellStyle name="표준 6 3 2 6 2" xfId="772"/>
    <cellStyle name="표준 6 3 2 6 2 10" xfId="28166"/>
    <cellStyle name="표준 6 3 2 6 2 11" xfId="32037"/>
    <cellStyle name="표준 6 3 2 6 2 12" xfId="35908"/>
    <cellStyle name="표준 6 3 2 6 2 13" xfId="40020"/>
    <cellStyle name="표준 6 3 2 6 2 14" xfId="43891"/>
    <cellStyle name="표준 6 3 2 6 2 15" xfId="47762"/>
    <cellStyle name="표준 6 3 2 6 2 16" xfId="51633"/>
    <cellStyle name="표준 6 3 2 6 2 2" xfId="1746"/>
    <cellStyle name="표준 6 3 2 6 2 2 10" xfId="33005"/>
    <cellStyle name="표준 6 3 2 6 2 2 11" xfId="36876"/>
    <cellStyle name="표준 6 3 2 6 2 2 12" xfId="40988"/>
    <cellStyle name="표준 6 3 2 6 2 2 13" xfId="44859"/>
    <cellStyle name="표준 6 3 2 6 2 2 14" xfId="48730"/>
    <cellStyle name="표준 6 3 2 6 2 2 15" xfId="52601"/>
    <cellStyle name="표준 6 3 2 6 2 2 2" xfId="3685"/>
    <cellStyle name="표준 6 3 2 6 2 2 2 10" xfId="38812"/>
    <cellStyle name="표준 6 3 2 6 2 2 2 11" xfId="42924"/>
    <cellStyle name="표준 6 3 2 6 2 2 2 12" xfId="46795"/>
    <cellStyle name="표준 6 3 2 6 2 2 2 13" xfId="50666"/>
    <cellStyle name="표준 6 3 2 6 2 2 2 14" xfId="54537"/>
    <cellStyle name="표준 6 3 2 6 2 2 2 2" xfId="7844"/>
    <cellStyle name="표준 6 3 2 6 2 2 2 3" xfId="11715"/>
    <cellStyle name="표준 6 3 2 6 2 2 2 4" xfId="15586"/>
    <cellStyle name="표준 6 3 2 6 2 2 2 5" xfId="19457"/>
    <cellStyle name="표준 6 3 2 6 2 2 2 6" xfId="23328"/>
    <cellStyle name="표준 6 3 2 6 2 2 2 7" xfId="27199"/>
    <cellStyle name="표준 6 3 2 6 2 2 2 8" xfId="31070"/>
    <cellStyle name="표준 6 3 2 6 2 2 2 9" xfId="34941"/>
    <cellStyle name="표준 6 3 2 6 2 2 3" xfId="5908"/>
    <cellStyle name="표준 6 3 2 6 2 2 4" xfId="9779"/>
    <cellStyle name="표준 6 3 2 6 2 2 5" xfId="13650"/>
    <cellStyle name="표준 6 3 2 6 2 2 6" xfId="17521"/>
    <cellStyle name="표준 6 3 2 6 2 2 7" xfId="21392"/>
    <cellStyle name="표준 6 3 2 6 2 2 8" xfId="25263"/>
    <cellStyle name="표준 6 3 2 6 2 2 9" xfId="29134"/>
    <cellStyle name="표준 6 3 2 6 2 3" xfId="2717"/>
    <cellStyle name="표준 6 3 2 6 2 3 10" xfId="37844"/>
    <cellStyle name="표준 6 3 2 6 2 3 11" xfId="41956"/>
    <cellStyle name="표준 6 3 2 6 2 3 12" xfId="45827"/>
    <cellStyle name="표준 6 3 2 6 2 3 13" xfId="49698"/>
    <cellStyle name="표준 6 3 2 6 2 3 14" xfId="53569"/>
    <cellStyle name="표준 6 3 2 6 2 3 2" xfId="6876"/>
    <cellStyle name="표준 6 3 2 6 2 3 3" xfId="10747"/>
    <cellStyle name="표준 6 3 2 6 2 3 4" xfId="14618"/>
    <cellStyle name="표준 6 3 2 6 2 3 5" xfId="18489"/>
    <cellStyle name="표준 6 3 2 6 2 3 6" xfId="22360"/>
    <cellStyle name="표준 6 3 2 6 2 3 7" xfId="26231"/>
    <cellStyle name="표준 6 3 2 6 2 3 8" xfId="30102"/>
    <cellStyle name="표준 6 3 2 6 2 3 9" xfId="33973"/>
    <cellStyle name="표준 6 3 2 6 2 4" xfId="4940"/>
    <cellStyle name="표준 6 3 2 6 2 5" xfId="8811"/>
    <cellStyle name="표준 6 3 2 6 2 6" xfId="12682"/>
    <cellStyle name="표준 6 3 2 6 2 7" xfId="16553"/>
    <cellStyle name="표준 6 3 2 6 2 8" xfId="20424"/>
    <cellStyle name="표준 6 3 2 6 2 9" xfId="24295"/>
    <cellStyle name="표준 6 3 2 6 3" xfId="1262"/>
    <cellStyle name="표준 6 3 2 6 3 10" xfId="32521"/>
    <cellStyle name="표준 6 3 2 6 3 11" xfId="36392"/>
    <cellStyle name="표준 6 3 2 6 3 12" xfId="40504"/>
    <cellStyle name="표준 6 3 2 6 3 13" xfId="44375"/>
    <cellStyle name="표준 6 3 2 6 3 14" xfId="48246"/>
    <cellStyle name="표준 6 3 2 6 3 15" xfId="52117"/>
    <cellStyle name="표준 6 3 2 6 3 2" xfId="3201"/>
    <cellStyle name="표준 6 3 2 6 3 2 10" xfId="38328"/>
    <cellStyle name="표준 6 3 2 6 3 2 11" xfId="42440"/>
    <cellStyle name="표준 6 3 2 6 3 2 12" xfId="46311"/>
    <cellStyle name="표준 6 3 2 6 3 2 13" xfId="50182"/>
    <cellStyle name="표준 6 3 2 6 3 2 14" xfId="54053"/>
    <cellStyle name="표준 6 3 2 6 3 2 2" xfId="7360"/>
    <cellStyle name="표준 6 3 2 6 3 2 3" xfId="11231"/>
    <cellStyle name="표준 6 3 2 6 3 2 4" xfId="15102"/>
    <cellStyle name="표준 6 3 2 6 3 2 5" xfId="18973"/>
    <cellStyle name="표준 6 3 2 6 3 2 6" xfId="22844"/>
    <cellStyle name="표준 6 3 2 6 3 2 7" xfId="26715"/>
    <cellStyle name="표준 6 3 2 6 3 2 8" xfId="30586"/>
    <cellStyle name="표준 6 3 2 6 3 2 9" xfId="34457"/>
    <cellStyle name="표준 6 3 2 6 3 3" xfId="5424"/>
    <cellStyle name="표준 6 3 2 6 3 4" xfId="9295"/>
    <cellStyle name="표준 6 3 2 6 3 5" xfId="13166"/>
    <cellStyle name="표준 6 3 2 6 3 6" xfId="17037"/>
    <cellStyle name="표준 6 3 2 6 3 7" xfId="20908"/>
    <cellStyle name="표준 6 3 2 6 3 8" xfId="24779"/>
    <cellStyle name="표준 6 3 2 6 3 9" xfId="28650"/>
    <cellStyle name="표준 6 3 2 6 4" xfId="2233"/>
    <cellStyle name="표준 6 3 2 6 4 10" xfId="37360"/>
    <cellStyle name="표준 6 3 2 6 4 11" xfId="41472"/>
    <cellStyle name="표준 6 3 2 6 4 12" xfId="45343"/>
    <cellStyle name="표준 6 3 2 6 4 13" xfId="49214"/>
    <cellStyle name="표준 6 3 2 6 4 14" xfId="53085"/>
    <cellStyle name="표준 6 3 2 6 4 2" xfId="6392"/>
    <cellStyle name="표준 6 3 2 6 4 3" xfId="10263"/>
    <cellStyle name="표준 6 3 2 6 4 4" xfId="14134"/>
    <cellStyle name="표준 6 3 2 6 4 5" xfId="18005"/>
    <cellStyle name="표준 6 3 2 6 4 6" xfId="21876"/>
    <cellStyle name="표준 6 3 2 6 4 7" xfId="25747"/>
    <cellStyle name="표준 6 3 2 6 4 8" xfId="29618"/>
    <cellStyle name="표준 6 3 2 6 4 9" xfId="33489"/>
    <cellStyle name="표준 6 3 2 6 5" xfId="4456"/>
    <cellStyle name="표준 6 3 2 6 6" xfId="8327"/>
    <cellStyle name="표준 6 3 2 6 7" xfId="12198"/>
    <cellStyle name="표준 6 3 2 6 8" xfId="16069"/>
    <cellStyle name="표준 6 3 2 6 9" xfId="19940"/>
    <cellStyle name="표준 6 3 2 7" xfId="530"/>
    <cellStyle name="표준 6 3 2 7 10" xfId="27924"/>
    <cellStyle name="표준 6 3 2 7 11" xfId="31795"/>
    <cellStyle name="표준 6 3 2 7 12" xfId="35666"/>
    <cellStyle name="표준 6 3 2 7 13" xfId="39778"/>
    <cellStyle name="표준 6 3 2 7 14" xfId="43649"/>
    <cellStyle name="표준 6 3 2 7 15" xfId="47520"/>
    <cellStyle name="표준 6 3 2 7 16" xfId="51391"/>
    <cellStyle name="표준 6 3 2 7 2" xfId="1504"/>
    <cellStyle name="표준 6 3 2 7 2 10" xfId="32763"/>
    <cellStyle name="표준 6 3 2 7 2 11" xfId="36634"/>
    <cellStyle name="표준 6 3 2 7 2 12" xfId="40746"/>
    <cellStyle name="표준 6 3 2 7 2 13" xfId="44617"/>
    <cellStyle name="표준 6 3 2 7 2 14" xfId="48488"/>
    <cellStyle name="표준 6 3 2 7 2 15" xfId="52359"/>
    <cellStyle name="표준 6 3 2 7 2 2" xfId="3443"/>
    <cellStyle name="표준 6 3 2 7 2 2 10" xfId="38570"/>
    <cellStyle name="표준 6 3 2 7 2 2 11" xfId="42682"/>
    <cellStyle name="표준 6 3 2 7 2 2 12" xfId="46553"/>
    <cellStyle name="표준 6 3 2 7 2 2 13" xfId="50424"/>
    <cellStyle name="표준 6 3 2 7 2 2 14" xfId="54295"/>
    <cellStyle name="표준 6 3 2 7 2 2 2" xfId="7602"/>
    <cellStyle name="표준 6 3 2 7 2 2 3" xfId="11473"/>
    <cellStyle name="표준 6 3 2 7 2 2 4" xfId="15344"/>
    <cellStyle name="표준 6 3 2 7 2 2 5" xfId="19215"/>
    <cellStyle name="표준 6 3 2 7 2 2 6" xfId="23086"/>
    <cellStyle name="표준 6 3 2 7 2 2 7" xfId="26957"/>
    <cellStyle name="표준 6 3 2 7 2 2 8" xfId="30828"/>
    <cellStyle name="표준 6 3 2 7 2 2 9" xfId="34699"/>
    <cellStyle name="표준 6 3 2 7 2 3" xfId="5666"/>
    <cellStyle name="표준 6 3 2 7 2 4" xfId="9537"/>
    <cellStyle name="표준 6 3 2 7 2 5" xfId="13408"/>
    <cellStyle name="표준 6 3 2 7 2 6" xfId="17279"/>
    <cellStyle name="표준 6 3 2 7 2 7" xfId="21150"/>
    <cellStyle name="표준 6 3 2 7 2 8" xfId="25021"/>
    <cellStyle name="표준 6 3 2 7 2 9" xfId="28892"/>
    <cellStyle name="표준 6 3 2 7 3" xfId="2475"/>
    <cellStyle name="표준 6 3 2 7 3 10" xfId="37602"/>
    <cellStyle name="표준 6 3 2 7 3 11" xfId="41714"/>
    <cellStyle name="표준 6 3 2 7 3 12" xfId="45585"/>
    <cellStyle name="표준 6 3 2 7 3 13" xfId="49456"/>
    <cellStyle name="표준 6 3 2 7 3 14" xfId="53327"/>
    <cellStyle name="표준 6 3 2 7 3 2" xfId="6634"/>
    <cellStyle name="표준 6 3 2 7 3 3" xfId="10505"/>
    <cellStyle name="표준 6 3 2 7 3 4" xfId="14376"/>
    <cellStyle name="표준 6 3 2 7 3 5" xfId="18247"/>
    <cellStyle name="표준 6 3 2 7 3 6" xfId="22118"/>
    <cellStyle name="표준 6 3 2 7 3 7" xfId="25989"/>
    <cellStyle name="표준 6 3 2 7 3 8" xfId="29860"/>
    <cellStyle name="표준 6 3 2 7 3 9" xfId="33731"/>
    <cellStyle name="표준 6 3 2 7 4" xfId="4698"/>
    <cellStyle name="표준 6 3 2 7 5" xfId="8569"/>
    <cellStyle name="표준 6 3 2 7 6" xfId="12440"/>
    <cellStyle name="표준 6 3 2 7 7" xfId="16311"/>
    <cellStyle name="표준 6 3 2 7 8" xfId="20182"/>
    <cellStyle name="표준 6 3 2 7 9" xfId="24053"/>
    <cellStyle name="표준 6 3 2 8" xfId="1020"/>
    <cellStyle name="표준 6 3 2 8 10" xfId="32279"/>
    <cellStyle name="표준 6 3 2 8 11" xfId="36150"/>
    <cellStyle name="표준 6 3 2 8 12" xfId="40262"/>
    <cellStyle name="표준 6 3 2 8 13" xfId="44133"/>
    <cellStyle name="표준 6 3 2 8 14" xfId="48004"/>
    <cellStyle name="표준 6 3 2 8 15" xfId="51875"/>
    <cellStyle name="표준 6 3 2 8 2" xfId="2959"/>
    <cellStyle name="표준 6 3 2 8 2 10" xfId="38086"/>
    <cellStyle name="표준 6 3 2 8 2 11" xfId="42198"/>
    <cellStyle name="표준 6 3 2 8 2 12" xfId="46069"/>
    <cellStyle name="표준 6 3 2 8 2 13" xfId="49940"/>
    <cellStyle name="표준 6 3 2 8 2 14" xfId="53811"/>
    <cellStyle name="표준 6 3 2 8 2 2" xfId="7118"/>
    <cellStyle name="표준 6 3 2 8 2 3" xfId="10989"/>
    <cellStyle name="표준 6 3 2 8 2 4" xfId="14860"/>
    <cellStyle name="표준 6 3 2 8 2 5" xfId="18731"/>
    <cellStyle name="표준 6 3 2 8 2 6" xfId="22602"/>
    <cellStyle name="표준 6 3 2 8 2 7" xfId="26473"/>
    <cellStyle name="표준 6 3 2 8 2 8" xfId="30344"/>
    <cellStyle name="표준 6 3 2 8 2 9" xfId="34215"/>
    <cellStyle name="표준 6 3 2 8 3" xfId="5182"/>
    <cellStyle name="표준 6 3 2 8 4" xfId="9053"/>
    <cellStyle name="표준 6 3 2 8 5" xfId="12924"/>
    <cellStyle name="표준 6 3 2 8 6" xfId="16795"/>
    <cellStyle name="표준 6 3 2 8 7" xfId="20666"/>
    <cellStyle name="표준 6 3 2 8 8" xfId="24537"/>
    <cellStyle name="표준 6 3 2 8 9" xfId="28408"/>
    <cellStyle name="표준 6 3 2 9" xfId="1991"/>
    <cellStyle name="표준 6 3 2 9 10" xfId="37118"/>
    <cellStyle name="표준 6 3 2 9 11" xfId="41230"/>
    <cellStyle name="표준 6 3 2 9 12" xfId="45101"/>
    <cellStyle name="표준 6 3 2 9 13" xfId="48972"/>
    <cellStyle name="표준 6 3 2 9 14" xfId="52843"/>
    <cellStyle name="표준 6 3 2 9 2" xfId="6150"/>
    <cellStyle name="표준 6 3 2 9 3" xfId="10021"/>
    <cellStyle name="표준 6 3 2 9 4" xfId="13892"/>
    <cellStyle name="표준 6 3 2 9 5" xfId="17763"/>
    <cellStyle name="표준 6 3 2 9 6" xfId="21634"/>
    <cellStyle name="표준 6 3 2 9 7" xfId="25505"/>
    <cellStyle name="표준 6 3 2 9 8" xfId="29376"/>
    <cellStyle name="표준 6 3 2 9 9" xfId="33247"/>
    <cellStyle name="표준 6 3 20" xfId="35175"/>
    <cellStyle name="표준 6 3 21" xfId="39046"/>
    <cellStyle name="표준 6 3 22" xfId="39287"/>
    <cellStyle name="표준 6 3 23" xfId="43158"/>
    <cellStyle name="표준 6 3 24" xfId="47029"/>
    <cellStyle name="표준 6 3 25" xfId="50900"/>
    <cellStyle name="표준 6 3 3" xfId="40"/>
    <cellStyle name="표준 6 3 3 10" xfId="4223"/>
    <cellStyle name="표준 6 3 3 11" xfId="8094"/>
    <cellStyle name="표준 6 3 3 12" xfId="11965"/>
    <cellStyle name="표준 6 3 3 13" xfId="15836"/>
    <cellStyle name="표준 6 3 3 14" xfId="19707"/>
    <cellStyle name="표준 6 3 3 15" xfId="23578"/>
    <cellStyle name="표준 6 3 3 16" xfId="27449"/>
    <cellStyle name="표준 6 3 3 17" xfId="31320"/>
    <cellStyle name="표준 6 3 3 18" xfId="35191"/>
    <cellStyle name="표준 6 3 3 19" xfId="39062"/>
    <cellStyle name="표준 6 3 3 2" xfId="63"/>
    <cellStyle name="표준 6 3 3 2 10" xfId="8117"/>
    <cellStyle name="표준 6 3 3 2 11" xfId="11988"/>
    <cellStyle name="표준 6 3 3 2 12" xfId="15859"/>
    <cellStyle name="표준 6 3 3 2 13" xfId="19730"/>
    <cellStyle name="표준 6 3 3 2 14" xfId="23601"/>
    <cellStyle name="표준 6 3 3 2 15" xfId="27472"/>
    <cellStyle name="표준 6 3 3 2 16" xfId="31343"/>
    <cellStyle name="표준 6 3 3 2 17" xfId="35214"/>
    <cellStyle name="표준 6 3 3 2 18" xfId="39085"/>
    <cellStyle name="표준 6 3 3 2 19" xfId="39326"/>
    <cellStyle name="표준 6 3 3 2 2" xfId="117"/>
    <cellStyle name="표준 6 3 3 2 2 10" xfId="15906"/>
    <cellStyle name="표준 6 3 3 2 2 11" xfId="19777"/>
    <cellStyle name="표준 6 3 3 2 2 12" xfId="23648"/>
    <cellStyle name="표준 6 3 3 2 2 13" xfId="27519"/>
    <cellStyle name="표준 6 3 3 2 2 14" xfId="31390"/>
    <cellStyle name="표준 6 3 3 2 2 15" xfId="35261"/>
    <cellStyle name="표준 6 3 3 2 2 16" xfId="39132"/>
    <cellStyle name="표준 6 3 3 2 2 17" xfId="39373"/>
    <cellStyle name="표준 6 3 3 2 2 18" xfId="43244"/>
    <cellStyle name="표준 6 3 3 2 2 19" xfId="47115"/>
    <cellStyle name="표준 6 3 3 2 2 2" xfId="216"/>
    <cellStyle name="표준 6 3 3 2 2 2 10" xfId="19874"/>
    <cellStyle name="표준 6 3 3 2 2 2 11" xfId="23745"/>
    <cellStyle name="표준 6 3 3 2 2 2 12" xfId="27616"/>
    <cellStyle name="표준 6 3 3 2 2 2 13" xfId="31487"/>
    <cellStyle name="표준 6 3 3 2 2 2 14" xfId="35358"/>
    <cellStyle name="표준 6 3 3 2 2 2 15" xfId="39229"/>
    <cellStyle name="표준 6 3 3 2 2 2 16" xfId="39470"/>
    <cellStyle name="표준 6 3 3 2 2 2 17" xfId="43341"/>
    <cellStyle name="표준 6 3 3 2 2 2 18" xfId="47212"/>
    <cellStyle name="표준 6 3 3 2 2 2 19" xfId="51083"/>
    <cellStyle name="표준 6 3 3 2 2 2 2" xfId="461"/>
    <cellStyle name="표준 6 3 3 2 2 2 2 10" xfId="23987"/>
    <cellStyle name="표준 6 3 3 2 2 2 2 11" xfId="27858"/>
    <cellStyle name="표준 6 3 3 2 2 2 2 12" xfId="31729"/>
    <cellStyle name="표준 6 3 3 2 2 2 2 13" xfId="35600"/>
    <cellStyle name="표준 6 3 3 2 2 2 2 14" xfId="39712"/>
    <cellStyle name="표준 6 3 3 2 2 2 2 15" xfId="43583"/>
    <cellStyle name="표준 6 3 3 2 2 2 2 16" xfId="47454"/>
    <cellStyle name="표준 6 3 3 2 2 2 2 17" xfId="51325"/>
    <cellStyle name="표준 6 3 3 2 2 2 2 2" xfId="948"/>
    <cellStyle name="표준 6 3 3 2 2 2 2 2 10" xfId="28342"/>
    <cellStyle name="표준 6 3 3 2 2 2 2 2 11" xfId="32213"/>
    <cellStyle name="표준 6 3 3 2 2 2 2 2 12" xfId="36084"/>
    <cellStyle name="표준 6 3 3 2 2 2 2 2 13" xfId="40196"/>
    <cellStyle name="표준 6 3 3 2 2 2 2 2 14" xfId="44067"/>
    <cellStyle name="표준 6 3 3 2 2 2 2 2 15" xfId="47938"/>
    <cellStyle name="표준 6 3 3 2 2 2 2 2 16" xfId="51809"/>
    <cellStyle name="표준 6 3 3 2 2 2 2 2 2" xfId="1922"/>
    <cellStyle name="표준 6 3 3 2 2 2 2 2 2 10" xfId="33181"/>
    <cellStyle name="표준 6 3 3 2 2 2 2 2 2 11" xfId="37052"/>
    <cellStyle name="표준 6 3 3 2 2 2 2 2 2 12" xfId="41164"/>
    <cellStyle name="표준 6 3 3 2 2 2 2 2 2 13" xfId="45035"/>
    <cellStyle name="표준 6 3 3 2 2 2 2 2 2 14" xfId="48906"/>
    <cellStyle name="표준 6 3 3 2 2 2 2 2 2 15" xfId="52777"/>
    <cellStyle name="표준 6 3 3 2 2 2 2 2 2 2" xfId="3861"/>
    <cellStyle name="표준 6 3 3 2 2 2 2 2 2 2 10" xfId="38988"/>
    <cellStyle name="표준 6 3 3 2 2 2 2 2 2 2 11" xfId="43100"/>
    <cellStyle name="표준 6 3 3 2 2 2 2 2 2 2 12" xfId="46971"/>
    <cellStyle name="표준 6 3 3 2 2 2 2 2 2 2 13" xfId="50842"/>
    <cellStyle name="표준 6 3 3 2 2 2 2 2 2 2 14" xfId="54713"/>
    <cellStyle name="표준 6 3 3 2 2 2 2 2 2 2 2" xfId="8020"/>
    <cellStyle name="표준 6 3 3 2 2 2 2 2 2 2 3" xfId="11891"/>
    <cellStyle name="표준 6 3 3 2 2 2 2 2 2 2 4" xfId="15762"/>
    <cellStyle name="표준 6 3 3 2 2 2 2 2 2 2 5" xfId="19633"/>
    <cellStyle name="표준 6 3 3 2 2 2 2 2 2 2 6" xfId="23504"/>
    <cellStyle name="표준 6 3 3 2 2 2 2 2 2 2 7" xfId="27375"/>
    <cellStyle name="표준 6 3 3 2 2 2 2 2 2 2 8" xfId="31246"/>
    <cellStyle name="표준 6 3 3 2 2 2 2 2 2 2 9" xfId="35117"/>
    <cellStyle name="표준 6 3 3 2 2 2 2 2 2 3" xfId="6084"/>
    <cellStyle name="표준 6 3 3 2 2 2 2 2 2 4" xfId="9955"/>
    <cellStyle name="표준 6 3 3 2 2 2 2 2 2 5" xfId="13826"/>
    <cellStyle name="표준 6 3 3 2 2 2 2 2 2 6" xfId="17697"/>
    <cellStyle name="표준 6 3 3 2 2 2 2 2 2 7" xfId="21568"/>
    <cellStyle name="표준 6 3 3 2 2 2 2 2 2 8" xfId="25439"/>
    <cellStyle name="표준 6 3 3 2 2 2 2 2 2 9" xfId="29310"/>
    <cellStyle name="표준 6 3 3 2 2 2 2 2 3" xfId="2893"/>
    <cellStyle name="표준 6 3 3 2 2 2 2 2 3 10" xfId="38020"/>
    <cellStyle name="표준 6 3 3 2 2 2 2 2 3 11" xfId="42132"/>
    <cellStyle name="표준 6 3 3 2 2 2 2 2 3 12" xfId="46003"/>
    <cellStyle name="표준 6 3 3 2 2 2 2 2 3 13" xfId="49874"/>
    <cellStyle name="표준 6 3 3 2 2 2 2 2 3 14" xfId="53745"/>
    <cellStyle name="표준 6 3 3 2 2 2 2 2 3 2" xfId="7052"/>
    <cellStyle name="표준 6 3 3 2 2 2 2 2 3 3" xfId="10923"/>
    <cellStyle name="표준 6 3 3 2 2 2 2 2 3 4" xfId="14794"/>
    <cellStyle name="표준 6 3 3 2 2 2 2 2 3 5" xfId="18665"/>
    <cellStyle name="표준 6 3 3 2 2 2 2 2 3 6" xfId="22536"/>
    <cellStyle name="표준 6 3 3 2 2 2 2 2 3 7" xfId="26407"/>
    <cellStyle name="표준 6 3 3 2 2 2 2 2 3 8" xfId="30278"/>
    <cellStyle name="표준 6 3 3 2 2 2 2 2 3 9" xfId="34149"/>
    <cellStyle name="표준 6 3 3 2 2 2 2 2 4" xfId="5116"/>
    <cellStyle name="표준 6 3 3 2 2 2 2 2 5" xfId="8987"/>
    <cellStyle name="표준 6 3 3 2 2 2 2 2 6" xfId="12858"/>
    <cellStyle name="표준 6 3 3 2 2 2 2 2 7" xfId="16729"/>
    <cellStyle name="표준 6 3 3 2 2 2 2 2 8" xfId="20600"/>
    <cellStyle name="표준 6 3 3 2 2 2 2 2 9" xfId="24471"/>
    <cellStyle name="표준 6 3 3 2 2 2 2 3" xfId="1438"/>
    <cellStyle name="표준 6 3 3 2 2 2 2 3 10" xfId="32697"/>
    <cellStyle name="표준 6 3 3 2 2 2 2 3 11" xfId="36568"/>
    <cellStyle name="표준 6 3 3 2 2 2 2 3 12" xfId="40680"/>
    <cellStyle name="표준 6 3 3 2 2 2 2 3 13" xfId="44551"/>
    <cellStyle name="표준 6 3 3 2 2 2 2 3 14" xfId="48422"/>
    <cellStyle name="표준 6 3 3 2 2 2 2 3 15" xfId="52293"/>
    <cellStyle name="표준 6 3 3 2 2 2 2 3 2" xfId="3377"/>
    <cellStyle name="표준 6 3 3 2 2 2 2 3 2 10" xfId="38504"/>
    <cellStyle name="표준 6 3 3 2 2 2 2 3 2 11" xfId="42616"/>
    <cellStyle name="표준 6 3 3 2 2 2 2 3 2 12" xfId="46487"/>
    <cellStyle name="표준 6 3 3 2 2 2 2 3 2 13" xfId="50358"/>
    <cellStyle name="표준 6 3 3 2 2 2 2 3 2 14" xfId="54229"/>
    <cellStyle name="표준 6 3 3 2 2 2 2 3 2 2" xfId="7536"/>
    <cellStyle name="표준 6 3 3 2 2 2 2 3 2 3" xfId="11407"/>
    <cellStyle name="표준 6 3 3 2 2 2 2 3 2 4" xfId="15278"/>
    <cellStyle name="표준 6 3 3 2 2 2 2 3 2 5" xfId="19149"/>
    <cellStyle name="표준 6 3 3 2 2 2 2 3 2 6" xfId="23020"/>
    <cellStyle name="표준 6 3 3 2 2 2 2 3 2 7" xfId="26891"/>
    <cellStyle name="표준 6 3 3 2 2 2 2 3 2 8" xfId="30762"/>
    <cellStyle name="표준 6 3 3 2 2 2 2 3 2 9" xfId="34633"/>
    <cellStyle name="표준 6 3 3 2 2 2 2 3 3" xfId="5600"/>
    <cellStyle name="표준 6 3 3 2 2 2 2 3 4" xfId="9471"/>
    <cellStyle name="표준 6 3 3 2 2 2 2 3 5" xfId="13342"/>
    <cellStyle name="표준 6 3 3 2 2 2 2 3 6" xfId="17213"/>
    <cellStyle name="표준 6 3 3 2 2 2 2 3 7" xfId="21084"/>
    <cellStyle name="표준 6 3 3 2 2 2 2 3 8" xfId="24955"/>
    <cellStyle name="표준 6 3 3 2 2 2 2 3 9" xfId="28826"/>
    <cellStyle name="표준 6 3 3 2 2 2 2 4" xfId="2409"/>
    <cellStyle name="표준 6 3 3 2 2 2 2 4 10" xfId="37536"/>
    <cellStyle name="표준 6 3 3 2 2 2 2 4 11" xfId="41648"/>
    <cellStyle name="표준 6 3 3 2 2 2 2 4 12" xfId="45519"/>
    <cellStyle name="표준 6 3 3 2 2 2 2 4 13" xfId="49390"/>
    <cellStyle name="표준 6 3 3 2 2 2 2 4 14" xfId="53261"/>
    <cellStyle name="표준 6 3 3 2 2 2 2 4 2" xfId="6568"/>
    <cellStyle name="표준 6 3 3 2 2 2 2 4 3" xfId="10439"/>
    <cellStyle name="표준 6 3 3 2 2 2 2 4 4" xfId="14310"/>
    <cellStyle name="표준 6 3 3 2 2 2 2 4 5" xfId="18181"/>
    <cellStyle name="표준 6 3 3 2 2 2 2 4 6" xfId="22052"/>
    <cellStyle name="표준 6 3 3 2 2 2 2 4 7" xfId="25923"/>
    <cellStyle name="표준 6 3 3 2 2 2 2 4 8" xfId="29794"/>
    <cellStyle name="표준 6 3 3 2 2 2 2 4 9" xfId="33665"/>
    <cellStyle name="표준 6 3 3 2 2 2 2 5" xfId="4632"/>
    <cellStyle name="표준 6 3 3 2 2 2 2 6" xfId="8503"/>
    <cellStyle name="표준 6 3 3 2 2 2 2 7" xfId="12374"/>
    <cellStyle name="표준 6 3 3 2 2 2 2 8" xfId="16245"/>
    <cellStyle name="표준 6 3 3 2 2 2 2 9" xfId="20116"/>
    <cellStyle name="표준 6 3 3 2 2 2 3" xfId="706"/>
    <cellStyle name="표준 6 3 3 2 2 2 3 10" xfId="28100"/>
    <cellStyle name="표준 6 3 3 2 2 2 3 11" xfId="31971"/>
    <cellStyle name="표준 6 3 3 2 2 2 3 12" xfId="35842"/>
    <cellStyle name="표준 6 3 3 2 2 2 3 13" xfId="39954"/>
    <cellStyle name="표준 6 3 3 2 2 2 3 14" xfId="43825"/>
    <cellStyle name="표준 6 3 3 2 2 2 3 15" xfId="47696"/>
    <cellStyle name="표준 6 3 3 2 2 2 3 16" xfId="51567"/>
    <cellStyle name="표준 6 3 3 2 2 2 3 2" xfId="1680"/>
    <cellStyle name="표준 6 3 3 2 2 2 3 2 10" xfId="32939"/>
    <cellStyle name="표준 6 3 3 2 2 2 3 2 11" xfId="36810"/>
    <cellStyle name="표준 6 3 3 2 2 2 3 2 12" xfId="40922"/>
    <cellStyle name="표준 6 3 3 2 2 2 3 2 13" xfId="44793"/>
    <cellStyle name="표준 6 3 3 2 2 2 3 2 14" xfId="48664"/>
    <cellStyle name="표준 6 3 3 2 2 2 3 2 15" xfId="52535"/>
    <cellStyle name="표준 6 3 3 2 2 2 3 2 2" xfId="3619"/>
    <cellStyle name="표준 6 3 3 2 2 2 3 2 2 10" xfId="38746"/>
    <cellStyle name="표준 6 3 3 2 2 2 3 2 2 11" xfId="42858"/>
    <cellStyle name="표준 6 3 3 2 2 2 3 2 2 12" xfId="46729"/>
    <cellStyle name="표준 6 3 3 2 2 2 3 2 2 13" xfId="50600"/>
    <cellStyle name="표준 6 3 3 2 2 2 3 2 2 14" xfId="54471"/>
    <cellStyle name="표준 6 3 3 2 2 2 3 2 2 2" xfId="7778"/>
    <cellStyle name="표준 6 3 3 2 2 2 3 2 2 3" xfId="11649"/>
    <cellStyle name="표준 6 3 3 2 2 2 3 2 2 4" xfId="15520"/>
    <cellStyle name="표준 6 3 3 2 2 2 3 2 2 5" xfId="19391"/>
    <cellStyle name="표준 6 3 3 2 2 2 3 2 2 6" xfId="23262"/>
    <cellStyle name="표준 6 3 3 2 2 2 3 2 2 7" xfId="27133"/>
    <cellStyle name="표준 6 3 3 2 2 2 3 2 2 8" xfId="31004"/>
    <cellStyle name="표준 6 3 3 2 2 2 3 2 2 9" xfId="34875"/>
    <cellStyle name="표준 6 3 3 2 2 2 3 2 3" xfId="5842"/>
    <cellStyle name="표준 6 3 3 2 2 2 3 2 4" xfId="9713"/>
    <cellStyle name="표준 6 3 3 2 2 2 3 2 5" xfId="13584"/>
    <cellStyle name="표준 6 3 3 2 2 2 3 2 6" xfId="17455"/>
    <cellStyle name="표준 6 3 3 2 2 2 3 2 7" xfId="21326"/>
    <cellStyle name="표준 6 3 3 2 2 2 3 2 8" xfId="25197"/>
    <cellStyle name="표준 6 3 3 2 2 2 3 2 9" xfId="29068"/>
    <cellStyle name="표준 6 3 3 2 2 2 3 3" xfId="2651"/>
    <cellStyle name="표준 6 3 3 2 2 2 3 3 10" xfId="37778"/>
    <cellStyle name="표준 6 3 3 2 2 2 3 3 11" xfId="41890"/>
    <cellStyle name="표준 6 3 3 2 2 2 3 3 12" xfId="45761"/>
    <cellStyle name="표준 6 3 3 2 2 2 3 3 13" xfId="49632"/>
    <cellStyle name="표준 6 3 3 2 2 2 3 3 14" xfId="53503"/>
    <cellStyle name="표준 6 3 3 2 2 2 3 3 2" xfId="6810"/>
    <cellStyle name="표준 6 3 3 2 2 2 3 3 3" xfId="10681"/>
    <cellStyle name="표준 6 3 3 2 2 2 3 3 4" xfId="14552"/>
    <cellStyle name="표준 6 3 3 2 2 2 3 3 5" xfId="18423"/>
    <cellStyle name="표준 6 3 3 2 2 2 3 3 6" xfId="22294"/>
    <cellStyle name="표준 6 3 3 2 2 2 3 3 7" xfId="26165"/>
    <cellStyle name="표준 6 3 3 2 2 2 3 3 8" xfId="30036"/>
    <cellStyle name="표준 6 3 3 2 2 2 3 3 9" xfId="33907"/>
    <cellStyle name="표준 6 3 3 2 2 2 3 4" xfId="4874"/>
    <cellStyle name="표준 6 3 3 2 2 2 3 5" xfId="8745"/>
    <cellStyle name="표준 6 3 3 2 2 2 3 6" xfId="12616"/>
    <cellStyle name="표준 6 3 3 2 2 2 3 7" xfId="16487"/>
    <cellStyle name="표준 6 3 3 2 2 2 3 8" xfId="20358"/>
    <cellStyle name="표준 6 3 3 2 2 2 3 9" xfId="24229"/>
    <cellStyle name="표준 6 3 3 2 2 2 4" xfId="1196"/>
    <cellStyle name="표준 6 3 3 2 2 2 4 10" xfId="32455"/>
    <cellStyle name="표준 6 3 3 2 2 2 4 11" xfId="36326"/>
    <cellStyle name="표준 6 3 3 2 2 2 4 12" xfId="40438"/>
    <cellStyle name="표준 6 3 3 2 2 2 4 13" xfId="44309"/>
    <cellStyle name="표준 6 3 3 2 2 2 4 14" xfId="48180"/>
    <cellStyle name="표준 6 3 3 2 2 2 4 15" xfId="52051"/>
    <cellStyle name="표준 6 3 3 2 2 2 4 2" xfId="3135"/>
    <cellStyle name="표준 6 3 3 2 2 2 4 2 10" xfId="38262"/>
    <cellStyle name="표준 6 3 3 2 2 2 4 2 11" xfId="42374"/>
    <cellStyle name="표준 6 3 3 2 2 2 4 2 12" xfId="46245"/>
    <cellStyle name="표준 6 3 3 2 2 2 4 2 13" xfId="50116"/>
    <cellStyle name="표준 6 3 3 2 2 2 4 2 14" xfId="53987"/>
    <cellStyle name="표준 6 3 3 2 2 2 4 2 2" xfId="7294"/>
    <cellStyle name="표준 6 3 3 2 2 2 4 2 3" xfId="11165"/>
    <cellStyle name="표준 6 3 3 2 2 2 4 2 4" xfId="15036"/>
    <cellStyle name="표준 6 3 3 2 2 2 4 2 5" xfId="18907"/>
    <cellStyle name="표준 6 3 3 2 2 2 4 2 6" xfId="22778"/>
    <cellStyle name="표준 6 3 3 2 2 2 4 2 7" xfId="26649"/>
    <cellStyle name="표준 6 3 3 2 2 2 4 2 8" xfId="30520"/>
    <cellStyle name="표준 6 3 3 2 2 2 4 2 9" xfId="34391"/>
    <cellStyle name="표준 6 3 3 2 2 2 4 3" xfId="5358"/>
    <cellStyle name="표준 6 3 3 2 2 2 4 4" xfId="9229"/>
    <cellStyle name="표준 6 3 3 2 2 2 4 5" xfId="13100"/>
    <cellStyle name="표준 6 3 3 2 2 2 4 6" xfId="16971"/>
    <cellStyle name="표준 6 3 3 2 2 2 4 7" xfId="20842"/>
    <cellStyle name="표준 6 3 3 2 2 2 4 8" xfId="24713"/>
    <cellStyle name="표준 6 3 3 2 2 2 4 9" xfId="28584"/>
    <cellStyle name="표준 6 3 3 2 2 2 5" xfId="2167"/>
    <cellStyle name="표준 6 3 3 2 2 2 5 10" xfId="37294"/>
    <cellStyle name="표준 6 3 3 2 2 2 5 11" xfId="41406"/>
    <cellStyle name="표준 6 3 3 2 2 2 5 12" xfId="45277"/>
    <cellStyle name="표준 6 3 3 2 2 2 5 13" xfId="49148"/>
    <cellStyle name="표준 6 3 3 2 2 2 5 14" xfId="53019"/>
    <cellStyle name="표준 6 3 3 2 2 2 5 2" xfId="6326"/>
    <cellStyle name="표준 6 3 3 2 2 2 5 3" xfId="10197"/>
    <cellStyle name="표준 6 3 3 2 2 2 5 4" xfId="14068"/>
    <cellStyle name="표준 6 3 3 2 2 2 5 5" xfId="17939"/>
    <cellStyle name="표준 6 3 3 2 2 2 5 6" xfId="21810"/>
    <cellStyle name="표준 6 3 3 2 2 2 5 7" xfId="25681"/>
    <cellStyle name="표준 6 3 3 2 2 2 5 8" xfId="29552"/>
    <cellStyle name="표준 6 3 3 2 2 2 5 9" xfId="33423"/>
    <cellStyle name="표준 6 3 3 2 2 2 6" xfId="4390"/>
    <cellStyle name="표준 6 3 3 2 2 2 7" xfId="8261"/>
    <cellStyle name="표준 6 3 3 2 2 2 8" xfId="12132"/>
    <cellStyle name="표준 6 3 3 2 2 2 9" xfId="16003"/>
    <cellStyle name="표준 6 3 3 2 2 20" xfId="50986"/>
    <cellStyle name="표준 6 3 3 2 2 3" xfId="364"/>
    <cellStyle name="표준 6 3 3 2 2 3 10" xfId="23890"/>
    <cellStyle name="표준 6 3 3 2 2 3 11" xfId="27761"/>
    <cellStyle name="표준 6 3 3 2 2 3 12" xfId="31632"/>
    <cellStyle name="표준 6 3 3 2 2 3 13" xfId="35503"/>
    <cellStyle name="표준 6 3 3 2 2 3 14" xfId="39615"/>
    <cellStyle name="표준 6 3 3 2 2 3 15" xfId="43486"/>
    <cellStyle name="표준 6 3 3 2 2 3 16" xfId="47357"/>
    <cellStyle name="표준 6 3 3 2 2 3 17" xfId="51228"/>
    <cellStyle name="표준 6 3 3 2 2 3 2" xfId="851"/>
    <cellStyle name="표준 6 3 3 2 2 3 2 10" xfId="28245"/>
    <cellStyle name="표준 6 3 3 2 2 3 2 11" xfId="32116"/>
    <cellStyle name="표준 6 3 3 2 2 3 2 12" xfId="35987"/>
    <cellStyle name="표준 6 3 3 2 2 3 2 13" xfId="40099"/>
    <cellStyle name="표준 6 3 3 2 2 3 2 14" xfId="43970"/>
    <cellStyle name="표준 6 3 3 2 2 3 2 15" xfId="47841"/>
    <cellStyle name="표준 6 3 3 2 2 3 2 16" xfId="51712"/>
    <cellStyle name="표준 6 3 3 2 2 3 2 2" xfId="1825"/>
    <cellStyle name="표준 6 3 3 2 2 3 2 2 10" xfId="33084"/>
    <cellStyle name="표준 6 3 3 2 2 3 2 2 11" xfId="36955"/>
    <cellStyle name="표준 6 3 3 2 2 3 2 2 12" xfId="41067"/>
    <cellStyle name="표준 6 3 3 2 2 3 2 2 13" xfId="44938"/>
    <cellStyle name="표준 6 3 3 2 2 3 2 2 14" xfId="48809"/>
    <cellStyle name="표준 6 3 3 2 2 3 2 2 15" xfId="52680"/>
    <cellStyle name="표준 6 3 3 2 2 3 2 2 2" xfId="3764"/>
    <cellStyle name="표준 6 3 3 2 2 3 2 2 2 10" xfId="38891"/>
    <cellStyle name="표준 6 3 3 2 2 3 2 2 2 11" xfId="43003"/>
    <cellStyle name="표준 6 3 3 2 2 3 2 2 2 12" xfId="46874"/>
    <cellStyle name="표준 6 3 3 2 2 3 2 2 2 13" xfId="50745"/>
    <cellStyle name="표준 6 3 3 2 2 3 2 2 2 14" xfId="54616"/>
    <cellStyle name="표준 6 3 3 2 2 3 2 2 2 2" xfId="7923"/>
    <cellStyle name="표준 6 3 3 2 2 3 2 2 2 3" xfId="11794"/>
    <cellStyle name="표준 6 3 3 2 2 3 2 2 2 4" xfId="15665"/>
    <cellStyle name="표준 6 3 3 2 2 3 2 2 2 5" xfId="19536"/>
    <cellStyle name="표준 6 3 3 2 2 3 2 2 2 6" xfId="23407"/>
    <cellStyle name="표준 6 3 3 2 2 3 2 2 2 7" xfId="27278"/>
    <cellStyle name="표준 6 3 3 2 2 3 2 2 2 8" xfId="31149"/>
    <cellStyle name="표준 6 3 3 2 2 3 2 2 2 9" xfId="35020"/>
    <cellStyle name="표준 6 3 3 2 2 3 2 2 3" xfId="5987"/>
    <cellStyle name="표준 6 3 3 2 2 3 2 2 4" xfId="9858"/>
    <cellStyle name="표준 6 3 3 2 2 3 2 2 5" xfId="13729"/>
    <cellStyle name="표준 6 3 3 2 2 3 2 2 6" xfId="17600"/>
    <cellStyle name="표준 6 3 3 2 2 3 2 2 7" xfId="21471"/>
    <cellStyle name="표준 6 3 3 2 2 3 2 2 8" xfId="25342"/>
    <cellStyle name="표준 6 3 3 2 2 3 2 2 9" xfId="29213"/>
    <cellStyle name="표준 6 3 3 2 2 3 2 3" xfId="2796"/>
    <cellStyle name="표준 6 3 3 2 2 3 2 3 10" xfId="37923"/>
    <cellStyle name="표준 6 3 3 2 2 3 2 3 11" xfId="42035"/>
    <cellStyle name="표준 6 3 3 2 2 3 2 3 12" xfId="45906"/>
    <cellStyle name="표준 6 3 3 2 2 3 2 3 13" xfId="49777"/>
    <cellStyle name="표준 6 3 3 2 2 3 2 3 14" xfId="53648"/>
    <cellStyle name="표준 6 3 3 2 2 3 2 3 2" xfId="6955"/>
    <cellStyle name="표준 6 3 3 2 2 3 2 3 3" xfId="10826"/>
    <cellStyle name="표준 6 3 3 2 2 3 2 3 4" xfId="14697"/>
    <cellStyle name="표준 6 3 3 2 2 3 2 3 5" xfId="18568"/>
    <cellStyle name="표준 6 3 3 2 2 3 2 3 6" xfId="22439"/>
    <cellStyle name="표준 6 3 3 2 2 3 2 3 7" xfId="26310"/>
    <cellStyle name="표준 6 3 3 2 2 3 2 3 8" xfId="30181"/>
    <cellStyle name="표준 6 3 3 2 2 3 2 3 9" xfId="34052"/>
    <cellStyle name="표준 6 3 3 2 2 3 2 4" xfId="5019"/>
    <cellStyle name="표준 6 3 3 2 2 3 2 5" xfId="8890"/>
    <cellStyle name="표준 6 3 3 2 2 3 2 6" xfId="12761"/>
    <cellStyle name="표준 6 3 3 2 2 3 2 7" xfId="16632"/>
    <cellStyle name="표준 6 3 3 2 2 3 2 8" xfId="20503"/>
    <cellStyle name="표준 6 3 3 2 2 3 2 9" xfId="24374"/>
    <cellStyle name="표준 6 3 3 2 2 3 3" xfId="1341"/>
    <cellStyle name="표준 6 3 3 2 2 3 3 10" xfId="32600"/>
    <cellStyle name="표준 6 3 3 2 2 3 3 11" xfId="36471"/>
    <cellStyle name="표준 6 3 3 2 2 3 3 12" xfId="40583"/>
    <cellStyle name="표준 6 3 3 2 2 3 3 13" xfId="44454"/>
    <cellStyle name="표준 6 3 3 2 2 3 3 14" xfId="48325"/>
    <cellStyle name="표준 6 3 3 2 2 3 3 15" xfId="52196"/>
    <cellStyle name="표준 6 3 3 2 2 3 3 2" xfId="3280"/>
    <cellStyle name="표준 6 3 3 2 2 3 3 2 10" xfId="38407"/>
    <cellStyle name="표준 6 3 3 2 2 3 3 2 11" xfId="42519"/>
    <cellStyle name="표준 6 3 3 2 2 3 3 2 12" xfId="46390"/>
    <cellStyle name="표준 6 3 3 2 2 3 3 2 13" xfId="50261"/>
    <cellStyle name="표준 6 3 3 2 2 3 3 2 14" xfId="54132"/>
    <cellStyle name="표준 6 3 3 2 2 3 3 2 2" xfId="7439"/>
    <cellStyle name="표준 6 3 3 2 2 3 3 2 3" xfId="11310"/>
    <cellStyle name="표준 6 3 3 2 2 3 3 2 4" xfId="15181"/>
    <cellStyle name="표준 6 3 3 2 2 3 3 2 5" xfId="19052"/>
    <cellStyle name="표준 6 3 3 2 2 3 3 2 6" xfId="22923"/>
    <cellStyle name="표준 6 3 3 2 2 3 3 2 7" xfId="26794"/>
    <cellStyle name="표준 6 3 3 2 2 3 3 2 8" xfId="30665"/>
    <cellStyle name="표준 6 3 3 2 2 3 3 2 9" xfId="34536"/>
    <cellStyle name="표준 6 3 3 2 2 3 3 3" xfId="5503"/>
    <cellStyle name="표준 6 3 3 2 2 3 3 4" xfId="9374"/>
    <cellStyle name="표준 6 3 3 2 2 3 3 5" xfId="13245"/>
    <cellStyle name="표준 6 3 3 2 2 3 3 6" xfId="17116"/>
    <cellStyle name="표준 6 3 3 2 2 3 3 7" xfId="20987"/>
    <cellStyle name="표준 6 3 3 2 2 3 3 8" xfId="24858"/>
    <cellStyle name="표준 6 3 3 2 2 3 3 9" xfId="28729"/>
    <cellStyle name="표준 6 3 3 2 2 3 4" xfId="2312"/>
    <cellStyle name="표준 6 3 3 2 2 3 4 10" xfId="37439"/>
    <cellStyle name="표준 6 3 3 2 2 3 4 11" xfId="41551"/>
    <cellStyle name="표준 6 3 3 2 2 3 4 12" xfId="45422"/>
    <cellStyle name="표준 6 3 3 2 2 3 4 13" xfId="49293"/>
    <cellStyle name="표준 6 3 3 2 2 3 4 14" xfId="53164"/>
    <cellStyle name="표준 6 3 3 2 2 3 4 2" xfId="6471"/>
    <cellStyle name="표준 6 3 3 2 2 3 4 3" xfId="10342"/>
    <cellStyle name="표준 6 3 3 2 2 3 4 4" xfId="14213"/>
    <cellStyle name="표준 6 3 3 2 2 3 4 5" xfId="18084"/>
    <cellStyle name="표준 6 3 3 2 2 3 4 6" xfId="21955"/>
    <cellStyle name="표준 6 3 3 2 2 3 4 7" xfId="25826"/>
    <cellStyle name="표준 6 3 3 2 2 3 4 8" xfId="29697"/>
    <cellStyle name="표준 6 3 3 2 2 3 4 9" xfId="33568"/>
    <cellStyle name="표준 6 3 3 2 2 3 5" xfId="4535"/>
    <cellStyle name="표준 6 3 3 2 2 3 6" xfId="8406"/>
    <cellStyle name="표준 6 3 3 2 2 3 7" xfId="12277"/>
    <cellStyle name="표준 6 3 3 2 2 3 8" xfId="16148"/>
    <cellStyle name="표준 6 3 3 2 2 3 9" xfId="20019"/>
    <cellStyle name="표준 6 3 3 2 2 4" xfId="609"/>
    <cellStyle name="표준 6 3 3 2 2 4 10" xfId="28003"/>
    <cellStyle name="표준 6 3 3 2 2 4 11" xfId="31874"/>
    <cellStyle name="표준 6 3 3 2 2 4 12" xfId="35745"/>
    <cellStyle name="표준 6 3 3 2 2 4 13" xfId="39857"/>
    <cellStyle name="표준 6 3 3 2 2 4 14" xfId="43728"/>
    <cellStyle name="표준 6 3 3 2 2 4 15" xfId="47599"/>
    <cellStyle name="표준 6 3 3 2 2 4 16" xfId="51470"/>
    <cellStyle name="표준 6 3 3 2 2 4 2" xfId="1583"/>
    <cellStyle name="표준 6 3 3 2 2 4 2 10" xfId="32842"/>
    <cellStyle name="표준 6 3 3 2 2 4 2 11" xfId="36713"/>
    <cellStyle name="표준 6 3 3 2 2 4 2 12" xfId="40825"/>
    <cellStyle name="표준 6 3 3 2 2 4 2 13" xfId="44696"/>
    <cellStyle name="표준 6 3 3 2 2 4 2 14" xfId="48567"/>
    <cellStyle name="표준 6 3 3 2 2 4 2 15" xfId="52438"/>
    <cellStyle name="표준 6 3 3 2 2 4 2 2" xfId="3522"/>
    <cellStyle name="표준 6 3 3 2 2 4 2 2 10" xfId="38649"/>
    <cellStyle name="표준 6 3 3 2 2 4 2 2 11" xfId="42761"/>
    <cellStyle name="표준 6 3 3 2 2 4 2 2 12" xfId="46632"/>
    <cellStyle name="표준 6 3 3 2 2 4 2 2 13" xfId="50503"/>
    <cellStyle name="표준 6 3 3 2 2 4 2 2 14" xfId="54374"/>
    <cellStyle name="표준 6 3 3 2 2 4 2 2 2" xfId="7681"/>
    <cellStyle name="표준 6 3 3 2 2 4 2 2 3" xfId="11552"/>
    <cellStyle name="표준 6 3 3 2 2 4 2 2 4" xfId="15423"/>
    <cellStyle name="표준 6 3 3 2 2 4 2 2 5" xfId="19294"/>
    <cellStyle name="표준 6 3 3 2 2 4 2 2 6" xfId="23165"/>
    <cellStyle name="표준 6 3 3 2 2 4 2 2 7" xfId="27036"/>
    <cellStyle name="표준 6 3 3 2 2 4 2 2 8" xfId="30907"/>
    <cellStyle name="표준 6 3 3 2 2 4 2 2 9" xfId="34778"/>
    <cellStyle name="표준 6 3 3 2 2 4 2 3" xfId="5745"/>
    <cellStyle name="표준 6 3 3 2 2 4 2 4" xfId="9616"/>
    <cellStyle name="표준 6 3 3 2 2 4 2 5" xfId="13487"/>
    <cellStyle name="표준 6 3 3 2 2 4 2 6" xfId="17358"/>
    <cellStyle name="표준 6 3 3 2 2 4 2 7" xfId="21229"/>
    <cellStyle name="표준 6 3 3 2 2 4 2 8" xfId="25100"/>
    <cellStyle name="표준 6 3 3 2 2 4 2 9" xfId="28971"/>
    <cellStyle name="표준 6 3 3 2 2 4 3" xfId="2554"/>
    <cellStyle name="표준 6 3 3 2 2 4 3 10" xfId="37681"/>
    <cellStyle name="표준 6 3 3 2 2 4 3 11" xfId="41793"/>
    <cellStyle name="표준 6 3 3 2 2 4 3 12" xfId="45664"/>
    <cellStyle name="표준 6 3 3 2 2 4 3 13" xfId="49535"/>
    <cellStyle name="표준 6 3 3 2 2 4 3 14" xfId="53406"/>
    <cellStyle name="표준 6 3 3 2 2 4 3 2" xfId="6713"/>
    <cellStyle name="표준 6 3 3 2 2 4 3 3" xfId="10584"/>
    <cellStyle name="표준 6 3 3 2 2 4 3 4" xfId="14455"/>
    <cellStyle name="표준 6 3 3 2 2 4 3 5" xfId="18326"/>
    <cellStyle name="표준 6 3 3 2 2 4 3 6" xfId="22197"/>
    <cellStyle name="표준 6 3 3 2 2 4 3 7" xfId="26068"/>
    <cellStyle name="표준 6 3 3 2 2 4 3 8" xfId="29939"/>
    <cellStyle name="표준 6 3 3 2 2 4 3 9" xfId="33810"/>
    <cellStyle name="표준 6 3 3 2 2 4 4" xfId="4777"/>
    <cellStyle name="표준 6 3 3 2 2 4 5" xfId="8648"/>
    <cellStyle name="표준 6 3 3 2 2 4 6" xfId="12519"/>
    <cellStyle name="표준 6 3 3 2 2 4 7" xfId="16390"/>
    <cellStyle name="표준 6 3 3 2 2 4 8" xfId="20261"/>
    <cellStyle name="표준 6 3 3 2 2 4 9" xfId="24132"/>
    <cellStyle name="표준 6 3 3 2 2 5" xfId="1099"/>
    <cellStyle name="표준 6 3 3 2 2 5 10" xfId="32358"/>
    <cellStyle name="표준 6 3 3 2 2 5 11" xfId="36229"/>
    <cellStyle name="표준 6 3 3 2 2 5 12" xfId="40341"/>
    <cellStyle name="표준 6 3 3 2 2 5 13" xfId="44212"/>
    <cellStyle name="표준 6 3 3 2 2 5 14" xfId="48083"/>
    <cellStyle name="표준 6 3 3 2 2 5 15" xfId="51954"/>
    <cellStyle name="표준 6 3 3 2 2 5 2" xfId="3038"/>
    <cellStyle name="표준 6 3 3 2 2 5 2 10" xfId="38165"/>
    <cellStyle name="표준 6 3 3 2 2 5 2 11" xfId="42277"/>
    <cellStyle name="표준 6 3 3 2 2 5 2 12" xfId="46148"/>
    <cellStyle name="표준 6 3 3 2 2 5 2 13" xfId="50019"/>
    <cellStyle name="표준 6 3 3 2 2 5 2 14" xfId="53890"/>
    <cellStyle name="표준 6 3 3 2 2 5 2 2" xfId="7197"/>
    <cellStyle name="표준 6 3 3 2 2 5 2 3" xfId="11068"/>
    <cellStyle name="표준 6 3 3 2 2 5 2 4" xfId="14939"/>
    <cellStyle name="표준 6 3 3 2 2 5 2 5" xfId="18810"/>
    <cellStyle name="표준 6 3 3 2 2 5 2 6" xfId="22681"/>
    <cellStyle name="표준 6 3 3 2 2 5 2 7" xfId="26552"/>
    <cellStyle name="표준 6 3 3 2 2 5 2 8" xfId="30423"/>
    <cellStyle name="표준 6 3 3 2 2 5 2 9" xfId="34294"/>
    <cellStyle name="표준 6 3 3 2 2 5 3" xfId="5261"/>
    <cellStyle name="표준 6 3 3 2 2 5 4" xfId="9132"/>
    <cellStyle name="표준 6 3 3 2 2 5 5" xfId="13003"/>
    <cellStyle name="표준 6 3 3 2 2 5 6" xfId="16874"/>
    <cellStyle name="표준 6 3 3 2 2 5 7" xfId="20745"/>
    <cellStyle name="표준 6 3 3 2 2 5 8" xfId="24616"/>
    <cellStyle name="표준 6 3 3 2 2 5 9" xfId="28487"/>
    <cellStyle name="표준 6 3 3 2 2 6" xfId="2070"/>
    <cellStyle name="표준 6 3 3 2 2 6 10" xfId="37197"/>
    <cellStyle name="표준 6 3 3 2 2 6 11" xfId="41309"/>
    <cellStyle name="표준 6 3 3 2 2 6 12" xfId="45180"/>
    <cellStyle name="표준 6 3 3 2 2 6 13" xfId="49051"/>
    <cellStyle name="표준 6 3 3 2 2 6 14" xfId="52922"/>
    <cellStyle name="표준 6 3 3 2 2 6 2" xfId="6229"/>
    <cellStyle name="표준 6 3 3 2 2 6 3" xfId="10100"/>
    <cellStyle name="표준 6 3 3 2 2 6 4" xfId="13971"/>
    <cellStyle name="표준 6 3 3 2 2 6 5" xfId="17842"/>
    <cellStyle name="표준 6 3 3 2 2 6 6" xfId="21713"/>
    <cellStyle name="표준 6 3 3 2 2 6 7" xfId="25584"/>
    <cellStyle name="표준 6 3 3 2 2 6 8" xfId="29455"/>
    <cellStyle name="표준 6 3 3 2 2 6 9" xfId="33326"/>
    <cellStyle name="표준 6 3 3 2 2 7" xfId="4293"/>
    <cellStyle name="표준 6 3 3 2 2 8" xfId="8164"/>
    <cellStyle name="표준 6 3 3 2 2 9" xfId="12035"/>
    <cellStyle name="표준 6 3 3 2 20" xfId="43197"/>
    <cellStyle name="표준 6 3 3 2 21" xfId="47068"/>
    <cellStyle name="표준 6 3 3 2 22" xfId="50939"/>
    <cellStyle name="표준 6 3 3 2 3" xfId="169"/>
    <cellStyle name="표준 6 3 3 2 3 10" xfId="19827"/>
    <cellStyle name="표준 6 3 3 2 3 11" xfId="23698"/>
    <cellStyle name="표준 6 3 3 2 3 12" xfId="27569"/>
    <cellStyle name="표준 6 3 3 2 3 13" xfId="31440"/>
    <cellStyle name="표준 6 3 3 2 3 14" xfId="35311"/>
    <cellStyle name="표준 6 3 3 2 3 15" xfId="39182"/>
    <cellStyle name="표준 6 3 3 2 3 16" xfId="39423"/>
    <cellStyle name="표준 6 3 3 2 3 17" xfId="43294"/>
    <cellStyle name="표준 6 3 3 2 3 18" xfId="47165"/>
    <cellStyle name="표준 6 3 3 2 3 19" xfId="51036"/>
    <cellStyle name="표준 6 3 3 2 3 2" xfId="414"/>
    <cellStyle name="표준 6 3 3 2 3 2 10" xfId="23940"/>
    <cellStyle name="표준 6 3 3 2 3 2 11" xfId="27811"/>
    <cellStyle name="표준 6 3 3 2 3 2 12" xfId="31682"/>
    <cellStyle name="표준 6 3 3 2 3 2 13" xfId="35553"/>
    <cellStyle name="표준 6 3 3 2 3 2 14" xfId="39665"/>
    <cellStyle name="표준 6 3 3 2 3 2 15" xfId="43536"/>
    <cellStyle name="표준 6 3 3 2 3 2 16" xfId="47407"/>
    <cellStyle name="표준 6 3 3 2 3 2 17" xfId="51278"/>
    <cellStyle name="표준 6 3 3 2 3 2 2" xfId="901"/>
    <cellStyle name="표준 6 3 3 2 3 2 2 10" xfId="28295"/>
    <cellStyle name="표준 6 3 3 2 3 2 2 11" xfId="32166"/>
    <cellStyle name="표준 6 3 3 2 3 2 2 12" xfId="36037"/>
    <cellStyle name="표준 6 3 3 2 3 2 2 13" xfId="40149"/>
    <cellStyle name="표준 6 3 3 2 3 2 2 14" xfId="44020"/>
    <cellStyle name="표준 6 3 3 2 3 2 2 15" xfId="47891"/>
    <cellStyle name="표준 6 3 3 2 3 2 2 16" xfId="51762"/>
    <cellStyle name="표준 6 3 3 2 3 2 2 2" xfId="1875"/>
    <cellStyle name="표준 6 3 3 2 3 2 2 2 10" xfId="33134"/>
    <cellStyle name="표준 6 3 3 2 3 2 2 2 11" xfId="37005"/>
    <cellStyle name="표준 6 3 3 2 3 2 2 2 12" xfId="41117"/>
    <cellStyle name="표준 6 3 3 2 3 2 2 2 13" xfId="44988"/>
    <cellStyle name="표준 6 3 3 2 3 2 2 2 14" xfId="48859"/>
    <cellStyle name="표준 6 3 3 2 3 2 2 2 15" xfId="52730"/>
    <cellStyle name="표준 6 3 3 2 3 2 2 2 2" xfId="3814"/>
    <cellStyle name="표준 6 3 3 2 3 2 2 2 2 10" xfId="38941"/>
    <cellStyle name="표준 6 3 3 2 3 2 2 2 2 11" xfId="43053"/>
    <cellStyle name="표준 6 3 3 2 3 2 2 2 2 12" xfId="46924"/>
    <cellStyle name="표준 6 3 3 2 3 2 2 2 2 13" xfId="50795"/>
    <cellStyle name="표준 6 3 3 2 3 2 2 2 2 14" xfId="54666"/>
    <cellStyle name="표준 6 3 3 2 3 2 2 2 2 2" xfId="7973"/>
    <cellStyle name="표준 6 3 3 2 3 2 2 2 2 3" xfId="11844"/>
    <cellStyle name="표준 6 3 3 2 3 2 2 2 2 4" xfId="15715"/>
    <cellStyle name="표준 6 3 3 2 3 2 2 2 2 5" xfId="19586"/>
    <cellStyle name="표준 6 3 3 2 3 2 2 2 2 6" xfId="23457"/>
    <cellStyle name="표준 6 3 3 2 3 2 2 2 2 7" xfId="27328"/>
    <cellStyle name="표준 6 3 3 2 3 2 2 2 2 8" xfId="31199"/>
    <cellStyle name="표준 6 3 3 2 3 2 2 2 2 9" xfId="35070"/>
    <cellStyle name="표준 6 3 3 2 3 2 2 2 3" xfId="6037"/>
    <cellStyle name="표준 6 3 3 2 3 2 2 2 4" xfId="9908"/>
    <cellStyle name="표준 6 3 3 2 3 2 2 2 5" xfId="13779"/>
    <cellStyle name="표준 6 3 3 2 3 2 2 2 6" xfId="17650"/>
    <cellStyle name="표준 6 3 3 2 3 2 2 2 7" xfId="21521"/>
    <cellStyle name="표준 6 3 3 2 3 2 2 2 8" xfId="25392"/>
    <cellStyle name="표준 6 3 3 2 3 2 2 2 9" xfId="29263"/>
    <cellStyle name="표준 6 3 3 2 3 2 2 3" xfId="2846"/>
    <cellStyle name="표준 6 3 3 2 3 2 2 3 10" xfId="37973"/>
    <cellStyle name="표준 6 3 3 2 3 2 2 3 11" xfId="42085"/>
    <cellStyle name="표준 6 3 3 2 3 2 2 3 12" xfId="45956"/>
    <cellStyle name="표준 6 3 3 2 3 2 2 3 13" xfId="49827"/>
    <cellStyle name="표준 6 3 3 2 3 2 2 3 14" xfId="53698"/>
    <cellStyle name="표준 6 3 3 2 3 2 2 3 2" xfId="7005"/>
    <cellStyle name="표준 6 3 3 2 3 2 2 3 3" xfId="10876"/>
    <cellStyle name="표준 6 3 3 2 3 2 2 3 4" xfId="14747"/>
    <cellStyle name="표준 6 3 3 2 3 2 2 3 5" xfId="18618"/>
    <cellStyle name="표준 6 3 3 2 3 2 2 3 6" xfId="22489"/>
    <cellStyle name="표준 6 3 3 2 3 2 2 3 7" xfId="26360"/>
    <cellStyle name="표준 6 3 3 2 3 2 2 3 8" xfId="30231"/>
    <cellStyle name="표준 6 3 3 2 3 2 2 3 9" xfId="34102"/>
    <cellStyle name="표준 6 3 3 2 3 2 2 4" xfId="5069"/>
    <cellStyle name="표준 6 3 3 2 3 2 2 5" xfId="8940"/>
    <cellStyle name="표준 6 3 3 2 3 2 2 6" xfId="12811"/>
    <cellStyle name="표준 6 3 3 2 3 2 2 7" xfId="16682"/>
    <cellStyle name="표준 6 3 3 2 3 2 2 8" xfId="20553"/>
    <cellStyle name="표준 6 3 3 2 3 2 2 9" xfId="24424"/>
    <cellStyle name="표준 6 3 3 2 3 2 3" xfId="1391"/>
    <cellStyle name="표준 6 3 3 2 3 2 3 10" xfId="32650"/>
    <cellStyle name="표준 6 3 3 2 3 2 3 11" xfId="36521"/>
    <cellStyle name="표준 6 3 3 2 3 2 3 12" xfId="40633"/>
    <cellStyle name="표준 6 3 3 2 3 2 3 13" xfId="44504"/>
    <cellStyle name="표준 6 3 3 2 3 2 3 14" xfId="48375"/>
    <cellStyle name="표준 6 3 3 2 3 2 3 15" xfId="52246"/>
    <cellStyle name="표준 6 3 3 2 3 2 3 2" xfId="3330"/>
    <cellStyle name="표준 6 3 3 2 3 2 3 2 10" xfId="38457"/>
    <cellStyle name="표준 6 3 3 2 3 2 3 2 11" xfId="42569"/>
    <cellStyle name="표준 6 3 3 2 3 2 3 2 12" xfId="46440"/>
    <cellStyle name="표준 6 3 3 2 3 2 3 2 13" xfId="50311"/>
    <cellStyle name="표준 6 3 3 2 3 2 3 2 14" xfId="54182"/>
    <cellStyle name="표준 6 3 3 2 3 2 3 2 2" xfId="7489"/>
    <cellStyle name="표준 6 3 3 2 3 2 3 2 3" xfId="11360"/>
    <cellStyle name="표준 6 3 3 2 3 2 3 2 4" xfId="15231"/>
    <cellStyle name="표준 6 3 3 2 3 2 3 2 5" xfId="19102"/>
    <cellStyle name="표준 6 3 3 2 3 2 3 2 6" xfId="22973"/>
    <cellStyle name="표준 6 3 3 2 3 2 3 2 7" xfId="26844"/>
    <cellStyle name="표준 6 3 3 2 3 2 3 2 8" xfId="30715"/>
    <cellStyle name="표준 6 3 3 2 3 2 3 2 9" xfId="34586"/>
    <cellStyle name="표준 6 3 3 2 3 2 3 3" xfId="5553"/>
    <cellStyle name="표준 6 3 3 2 3 2 3 4" xfId="9424"/>
    <cellStyle name="표준 6 3 3 2 3 2 3 5" xfId="13295"/>
    <cellStyle name="표준 6 3 3 2 3 2 3 6" xfId="17166"/>
    <cellStyle name="표준 6 3 3 2 3 2 3 7" xfId="21037"/>
    <cellStyle name="표준 6 3 3 2 3 2 3 8" xfId="24908"/>
    <cellStyle name="표준 6 3 3 2 3 2 3 9" xfId="28779"/>
    <cellStyle name="표준 6 3 3 2 3 2 4" xfId="2362"/>
    <cellStyle name="표준 6 3 3 2 3 2 4 10" xfId="37489"/>
    <cellStyle name="표준 6 3 3 2 3 2 4 11" xfId="41601"/>
    <cellStyle name="표준 6 3 3 2 3 2 4 12" xfId="45472"/>
    <cellStyle name="표준 6 3 3 2 3 2 4 13" xfId="49343"/>
    <cellStyle name="표준 6 3 3 2 3 2 4 14" xfId="53214"/>
    <cellStyle name="표준 6 3 3 2 3 2 4 2" xfId="6521"/>
    <cellStyle name="표준 6 3 3 2 3 2 4 3" xfId="10392"/>
    <cellStyle name="표준 6 3 3 2 3 2 4 4" xfId="14263"/>
    <cellStyle name="표준 6 3 3 2 3 2 4 5" xfId="18134"/>
    <cellStyle name="표준 6 3 3 2 3 2 4 6" xfId="22005"/>
    <cellStyle name="표준 6 3 3 2 3 2 4 7" xfId="25876"/>
    <cellStyle name="표준 6 3 3 2 3 2 4 8" xfId="29747"/>
    <cellStyle name="표준 6 3 3 2 3 2 4 9" xfId="33618"/>
    <cellStyle name="표준 6 3 3 2 3 2 5" xfId="4585"/>
    <cellStyle name="표준 6 3 3 2 3 2 6" xfId="8456"/>
    <cellStyle name="표준 6 3 3 2 3 2 7" xfId="12327"/>
    <cellStyle name="표준 6 3 3 2 3 2 8" xfId="16198"/>
    <cellStyle name="표준 6 3 3 2 3 2 9" xfId="20069"/>
    <cellStyle name="표준 6 3 3 2 3 3" xfId="659"/>
    <cellStyle name="표준 6 3 3 2 3 3 10" xfId="28053"/>
    <cellStyle name="표준 6 3 3 2 3 3 11" xfId="31924"/>
    <cellStyle name="표준 6 3 3 2 3 3 12" xfId="35795"/>
    <cellStyle name="표준 6 3 3 2 3 3 13" xfId="39907"/>
    <cellStyle name="표준 6 3 3 2 3 3 14" xfId="43778"/>
    <cellStyle name="표준 6 3 3 2 3 3 15" xfId="47649"/>
    <cellStyle name="표준 6 3 3 2 3 3 16" xfId="51520"/>
    <cellStyle name="표준 6 3 3 2 3 3 2" xfId="1633"/>
    <cellStyle name="표준 6 3 3 2 3 3 2 10" xfId="32892"/>
    <cellStyle name="표준 6 3 3 2 3 3 2 11" xfId="36763"/>
    <cellStyle name="표준 6 3 3 2 3 3 2 12" xfId="40875"/>
    <cellStyle name="표준 6 3 3 2 3 3 2 13" xfId="44746"/>
    <cellStyle name="표준 6 3 3 2 3 3 2 14" xfId="48617"/>
    <cellStyle name="표준 6 3 3 2 3 3 2 15" xfId="52488"/>
    <cellStyle name="표준 6 3 3 2 3 3 2 2" xfId="3572"/>
    <cellStyle name="표준 6 3 3 2 3 3 2 2 10" xfId="38699"/>
    <cellStyle name="표준 6 3 3 2 3 3 2 2 11" xfId="42811"/>
    <cellStyle name="표준 6 3 3 2 3 3 2 2 12" xfId="46682"/>
    <cellStyle name="표준 6 3 3 2 3 3 2 2 13" xfId="50553"/>
    <cellStyle name="표준 6 3 3 2 3 3 2 2 14" xfId="54424"/>
    <cellStyle name="표준 6 3 3 2 3 3 2 2 2" xfId="7731"/>
    <cellStyle name="표준 6 3 3 2 3 3 2 2 3" xfId="11602"/>
    <cellStyle name="표준 6 3 3 2 3 3 2 2 4" xfId="15473"/>
    <cellStyle name="표준 6 3 3 2 3 3 2 2 5" xfId="19344"/>
    <cellStyle name="표준 6 3 3 2 3 3 2 2 6" xfId="23215"/>
    <cellStyle name="표준 6 3 3 2 3 3 2 2 7" xfId="27086"/>
    <cellStyle name="표준 6 3 3 2 3 3 2 2 8" xfId="30957"/>
    <cellStyle name="표준 6 3 3 2 3 3 2 2 9" xfId="34828"/>
    <cellStyle name="표준 6 3 3 2 3 3 2 3" xfId="5795"/>
    <cellStyle name="표준 6 3 3 2 3 3 2 4" xfId="9666"/>
    <cellStyle name="표준 6 3 3 2 3 3 2 5" xfId="13537"/>
    <cellStyle name="표준 6 3 3 2 3 3 2 6" xfId="17408"/>
    <cellStyle name="표준 6 3 3 2 3 3 2 7" xfId="21279"/>
    <cellStyle name="표준 6 3 3 2 3 3 2 8" xfId="25150"/>
    <cellStyle name="표준 6 3 3 2 3 3 2 9" xfId="29021"/>
    <cellStyle name="표준 6 3 3 2 3 3 3" xfId="2604"/>
    <cellStyle name="표준 6 3 3 2 3 3 3 10" xfId="37731"/>
    <cellStyle name="표준 6 3 3 2 3 3 3 11" xfId="41843"/>
    <cellStyle name="표준 6 3 3 2 3 3 3 12" xfId="45714"/>
    <cellStyle name="표준 6 3 3 2 3 3 3 13" xfId="49585"/>
    <cellStyle name="표준 6 3 3 2 3 3 3 14" xfId="53456"/>
    <cellStyle name="표준 6 3 3 2 3 3 3 2" xfId="6763"/>
    <cellStyle name="표준 6 3 3 2 3 3 3 3" xfId="10634"/>
    <cellStyle name="표준 6 3 3 2 3 3 3 4" xfId="14505"/>
    <cellStyle name="표준 6 3 3 2 3 3 3 5" xfId="18376"/>
    <cellStyle name="표준 6 3 3 2 3 3 3 6" xfId="22247"/>
    <cellStyle name="표준 6 3 3 2 3 3 3 7" xfId="26118"/>
    <cellStyle name="표준 6 3 3 2 3 3 3 8" xfId="29989"/>
    <cellStyle name="표준 6 3 3 2 3 3 3 9" xfId="33860"/>
    <cellStyle name="표준 6 3 3 2 3 3 4" xfId="4827"/>
    <cellStyle name="표준 6 3 3 2 3 3 5" xfId="8698"/>
    <cellStyle name="표준 6 3 3 2 3 3 6" xfId="12569"/>
    <cellStyle name="표준 6 3 3 2 3 3 7" xfId="16440"/>
    <cellStyle name="표준 6 3 3 2 3 3 8" xfId="20311"/>
    <cellStyle name="표준 6 3 3 2 3 3 9" xfId="24182"/>
    <cellStyle name="표준 6 3 3 2 3 4" xfId="1149"/>
    <cellStyle name="표준 6 3 3 2 3 4 10" xfId="32408"/>
    <cellStyle name="표준 6 3 3 2 3 4 11" xfId="36279"/>
    <cellStyle name="표준 6 3 3 2 3 4 12" xfId="40391"/>
    <cellStyle name="표준 6 3 3 2 3 4 13" xfId="44262"/>
    <cellStyle name="표준 6 3 3 2 3 4 14" xfId="48133"/>
    <cellStyle name="표준 6 3 3 2 3 4 15" xfId="52004"/>
    <cellStyle name="표준 6 3 3 2 3 4 2" xfId="3088"/>
    <cellStyle name="표준 6 3 3 2 3 4 2 10" xfId="38215"/>
    <cellStyle name="표준 6 3 3 2 3 4 2 11" xfId="42327"/>
    <cellStyle name="표준 6 3 3 2 3 4 2 12" xfId="46198"/>
    <cellStyle name="표준 6 3 3 2 3 4 2 13" xfId="50069"/>
    <cellStyle name="표준 6 3 3 2 3 4 2 14" xfId="53940"/>
    <cellStyle name="표준 6 3 3 2 3 4 2 2" xfId="7247"/>
    <cellStyle name="표준 6 3 3 2 3 4 2 3" xfId="11118"/>
    <cellStyle name="표준 6 3 3 2 3 4 2 4" xfId="14989"/>
    <cellStyle name="표준 6 3 3 2 3 4 2 5" xfId="18860"/>
    <cellStyle name="표준 6 3 3 2 3 4 2 6" xfId="22731"/>
    <cellStyle name="표준 6 3 3 2 3 4 2 7" xfId="26602"/>
    <cellStyle name="표준 6 3 3 2 3 4 2 8" xfId="30473"/>
    <cellStyle name="표준 6 3 3 2 3 4 2 9" xfId="34344"/>
    <cellStyle name="표준 6 3 3 2 3 4 3" xfId="5311"/>
    <cellStyle name="표준 6 3 3 2 3 4 4" xfId="9182"/>
    <cellStyle name="표준 6 3 3 2 3 4 5" xfId="13053"/>
    <cellStyle name="표준 6 3 3 2 3 4 6" xfId="16924"/>
    <cellStyle name="표준 6 3 3 2 3 4 7" xfId="20795"/>
    <cellStyle name="표준 6 3 3 2 3 4 8" xfId="24666"/>
    <cellStyle name="표준 6 3 3 2 3 4 9" xfId="28537"/>
    <cellStyle name="표준 6 3 3 2 3 5" xfId="2120"/>
    <cellStyle name="표준 6 3 3 2 3 5 10" xfId="37247"/>
    <cellStyle name="표준 6 3 3 2 3 5 11" xfId="41359"/>
    <cellStyle name="표준 6 3 3 2 3 5 12" xfId="45230"/>
    <cellStyle name="표준 6 3 3 2 3 5 13" xfId="49101"/>
    <cellStyle name="표준 6 3 3 2 3 5 14" xfId="52972"/>
    <cellStyle name="표준 6 3 3 2 3 5 2" xfId="6279"/>
    <cellStyle name="표준 6 3 3 2 3 5 3" xfId="10150"/>
    <cellStyle name="표준 6 3 3 2 3 5 4" xfId="14021"/>
    <cellStyle name="표준 6 3 3 2 3 5 5" xfId="17892"/>
    <cellStyle name="표준 6 3 3 2 3 5 6" xfId="21763"/>
    <cellStyle name="표준 6 3 3 2 3 5 7" xfId="25634"/>
    <cellStyle name="표준 6 3 3 2 3 5 8" xfId="29505"/>
    <cellStyle name="표준 6 3 3 2 3 5 9" xfId="33376"/>
    <cellStyle name="표준 6 3 3 2 3 6" xfId="4343"/>
    <cellStyle name="표준 6 3 3 2 3 7" xfId="8214"/>
    <cellStyle name="표준 6 3 3 2 3 8" xfId="12085"/>
    <cellStyle name="표준 6 3 3 2 3 9" xfId="15956"/>
    <cellStyle name="표준 6 3 3 2 4" xfId="267"/>
    <cellStyle name="표준 6 3 3 2 4 10" xfId="19925"/>
    <cellStyle name="표준 6 3 3 2 4 11" xfId="23796"/>
    <cellStyle name="표준 6 3 3 2 4 12" xfId="27667"/>
    <cellStyle name="표준 6 3 3 2 4 13" xfId="31538"/>
    <cellStyle name="표준 6 3 3 2 4 14" xfId="35409"/>
    <cellStyle name="표준 6 3 3 2 4 15" xfId="39280"/>
    <cellStyle name="표준 6 3 3 2 4 16" xfId="39521"/>
    <cellStyle name="표준 6 3 3 2 4 17" xfId="43392"/>
    <cellStyle name="표준 6 3 3 2 4 18" xfId="47263"/>
    <cellStyle name="표준 6 3 3 2 4 19" xfId="51134"/>
    <cellStyle name="표준 6 3 3 2 4 2" xfId="512"/>
    <cellStyle name="표준 6 3 3 2 4 2 10" xfId="24038"/>
    <cellStyle name="표준 6 3 3 2 4 2 11" xfId="27909"/>
    <cellStyle name="표준 6 3 3 2 4 2 12" xfId="31780"/>
    <cellStyle name="표준 6 3 3 2 4 2 13" xfId="35651"/>
    <cellStyle name="표준 6 3 3 2 4 2 14" xfId="39763"/>
    <cellStyle name="표준 6 3 3 2 4 2 15" xfId="43634"/>
    <cellStyle name="표준 6 3 3 2 4 2 16" xfId="47505"/>
    <cellStyle name="표준 6 3 3 2 4 2 17" xfId="51376"/>
    <cellStyle name="표준 6 3 3 2 4 2 2" xfId="999"/>
    <cellStyle name="표준 6 3 3 2 4 2 2 10" xfId="28393"/>
    <cellStyle name="표준 6 3 3 2 4 2 2 11" xfId="32264"/>
    <cellStyle name="표준 6 3 3 2 4 2 2 12" xfId="36135"/>
    <cellStyle name="표준 6 3 3 2 4 2 2 13" xfId="40247"/>
    <cellStyle name="표준 6 3 3 2 4 2 2 14" xfId="44118"/>
    <cellStyle name="표준 6 3 3 2 4 2 2 15" xfId="47989"/>
    <cellStyle name="표준 6 3 3 2 4 2 2 16" xfId="51860"/>
    <cellStyle name="표준 6 3 3 2 4 2 2 2" xfId="1973"/>
    <cellStyle name="표준 6 3 3 2 4 2 2 2 10" xfId="33232"/>
    <cellStyle name="표준 6 3 3 2 4 2 2 2 11" xfId="37103"/>
    <cellStyle name="표준 6 3 3 2 4 2 2 2 12" xfId="41215"/>
    <cellStyle name="표준 6 3 3 2 4 2 2 2 13" xfId="45086"/>
    <cellStyle name="표준 6 3 3 2 4 2 2 2 14" xfId="48957"/>
    <cellStyle name="표준 6 3 3 2 4 2 2 2 15" xfId="52828"/>
    <cellStyle name="표준 6 3 3 2 4 2 2 2 2" xfId="3912"/>
    <cellStyle name="표준 6 3 3 2 4 2 2 2 2 10" xfId="39039"/>
    <cellStyle name="표준 6 3 3 2 4 2 2 2 2 11" xfId="43151"/>
    <cellStyle name="표준 6 3 3 2 4 2 2 2 2 12" xfId="47022"/>
    <cellStyle name="표준 6 3 3 2 4 2 2 2 2 13" xfId="50893"/>
    <cellStyle name="표준 6 3 3 2 4 2 2 2 2 14" xfId="54764"/>
    <cellStyle name="표준 6 3 3 2 4 2 2 2 2 2" xfId="8071"/>
    <cellStyle name="표준 6 3 3 2 4 2 2 2 2 3" xfId="11942"/>
    <cellStyle name="표준 6 3 3 2 4 2 2 2 2 4" xfId="15813"/>
    <cellStyle name="표준 6 3 3 2 4 2 2 2 2 5" xfId="19684"/>
    <cellStyle name="표준 6 3 3 2 4 2 2 2 2 6" xfId="23555"/>
    <cellStyle name="표준 6 3 3 2 4 2 2 2 2 7" xfId="27426"/>
    <cellStyle name="표준 6 3 3 2 4 2 2 2 2 8" xfId="31297"/>
    <cellStyle name="표준 6 3 3 2 4 2 2 2 2 9" xfId="35168"/>
    <cellStyle name="표준 6 3 3 2 4 2 2 2 3" xfId="6135"/>
    <cellStyle name="표준 6 3 3 2 4 2 2 2 4" xfId="10006"/>
    <cellStyle name="표준 6 3 3 2 4 2 2 2 5" xfId="13877"/>
    <cellStyle name="표준 6 3 3 2 4 2 2 2 6" xfId="17748"/>
    <cellStyle name="표준 6 3 3 2 4 2 2 2 7" xfId="21619"/>
    <cellStyle name="표준 6 3 3 2 4 2 2 2 8" xfId="25490"/>
    <cellStyle name="표준 6 3 3 2 4 2 2 2 9" xfId="29361"/>
    <cellStyle name="표준 6 3 3 2 4 2 2 3" xfId="2944"/>
    <cellStyle name="표준 6 3 3 2 4 2 2 3 10" xfId="38071"/>
    <cellStyle name="표준 6 3 3 2 4 2 2 3 11" xfId="42183"/>
    <cellStyle name="표준 6 3 3 2 4 2 2 3 12" xfId="46054"/>
    <cellStyle name="표준 6 3 3 2 4 2 2 3 13" xfId="49925"/>
    <cellStyle name="표준 6 3 3 2 4 2 2 3 14" xfId="53796"/>
    <cellStyle name="표준 6 3 3 2 4 2 2 3 2" xfId="7103"/>
    <cellStyle name="표준 6 3 3 2 4 2 2 3 3" xfId="10974"/>
    <cellStyle name="표준 6 3 3 2 4 2 2 3 4" xfId="14845"/>
    <cellStyle name="표준 6 3 3 2 4 2 2 3 5" xfId="18716"/>
    <cellStyle name="표준 6 3 3 2 4 2 2 3 6" xfId="22587"/>
    <cellStyle name="표준 6 3 3 2 4 2 2 3 7" xfId="26458"/>
    <cellStyle name="표준 6 3 3 2 4 2 2 3 8" xfId="30329"/>
    <cellStyle name="표준 6 3 3 2 4 2 2 3 9" xfId="34200"/>
    <cellStyle name="표준 6 3 3 2 4 2 2 4" xfId="5167"/>
    <cellStyle name="표준 6 3 3 2 4 2 2 5" xfId="9038"/>
    <cellStyle name="표준 6 3 3 2 4 2 2 6" xfId="12909"/>
    <cellStyle name="표준 6 3 3 2 4 2 2 7" xfId="16780"/>
    <cellStyle name="표준 6 3 3 2 4 2 2 8" xfId="20651"/>
    <cellStyle name="표준 6 3 3 2 4 2 2 9" xfId="24522"/>
    <cellStyle name="표준 6 3 3 2 4 2 3" xfId="1489"/>
    <cellStyle name="표준 6 3 3 2 4 2 3 10" xfId="32748"/>
    <cellStyle name="표준 6 3 3 2 4 2 3 11" xfId="36619"/>
    <cellStyle name="표준 6 3 3 2 4 2 3 12" xfId="40731"/>
    <cellStyle name="표준 6 3 3 2 4 2 3 13" xfId="44602"/>
    <cellStyle name="표준 6 3 3 2 4 2 3 14" xfId="48473"/>
    <cellStyle name="표준 6 3 3 2 4 2 3 15" xfId="52344"/>
    <cellStyle name="표준 6 3 3 2 4 2 3 2" xfId="3428"/>
    <cellStyle name="표준 6 3 3 2 4 2 3 2 10" xfId="38555"/>
    <cellStyle name="표준 6 3 3 2 4 2 3 2 11" xfId="42667"/>
    <cellStyle name="표준 6 3 3 2 4 2 3 2 12" xfId="46538"/>
    <cellStyle name="표준 6 3 3 2 4 2 3 2 13" xfId="50409"/>
    <cellStyle name="표준 6 3 3 2 4 2 3 2 14" xfId="54280"/>
    <cellStyle name="표준 6 3 3 2 4 2 3 2 2" xfId="7587"/>
    <cellStyle name="표준 6 3 3 2 4 2 3 2 3" xfId="11458"/>
    <cellStyle name="표준 6 3 3 2 4 2 3 2 4" xfId="15329"/>
    <cellStyle name="표준 6 3 3 2 4 2 3 2 5" xfId="19200"/>
    <cellStyle name="표준 6 3 3 2 4 2 3 2 6" xfId="23071"/>
    <cellStyle name="표준 6 3 3 2 4 2 3 2 7" xfId="26942"/>
    <cellStyle name="표준 6 3 3 2 4 2 3 2 8" xfId="30813"/>
    <cellStyle name="표준 6 3 3 2 4 2 3 2 9" xfId="34684"/>
    <cellStyle name="표준 6 3 3 2 4 2 3 3" xfId="5651"/>
    <cellStyle name="표준 6 3 3 2 4 2 3 4" xfId="9522"/>
    <cellStyle name="표준 6 3 3 2 4 2 3 5" xfId="13393"/>
    <cellStyle name="표준 6 3 3 2 4 2 3 6" xfId="17264"/>
    <cellStyle name="표준 6 3 3 2 4 2 3 7" xfId="21135"/>
    <cellStyle name="표준 6 3 3 2 4 2 3 8" xfId="25006"/>
    <cellStyle name="표준 6 3 3 2 4 2 3 9" xfId="28877"/>
    <cellStyle name="표준 6 3 3 2 4 2 4" xfId="2460"/>
    <cellStyle name="표준 6 3 3 2 4 2 4 10" xfId="37587"/>
    <cellStyle name="표준 6 3 3 2 4 2 4 11" xfId="41699"/>
    <cellStyle name="표준 6 3 3 2 4 2 4 12" xfId="45570"/>
    <cellStyle name="표준 6 3 3 2 4 2 4 13" xfId="49441"/>
    <cellStyle name="표준 6 3 3 2 4 2 4 14" xfId="53312"/>
    <cellStyle name="표준 6 3 3 2 4 2 4 2" xfId="6619"/>
    <cellStyle name="표준 6 3 3 2 4 2 4 3" xfId="10490"/>
    <cellStyle name="표준 6 3 3 2 4 2 4 4" xfId="14361"/>
    <cellStyle name="표준 6 3 3 2 4 2 4 5" xfId="18232"/>
    <cellStyle name="표준 6 3 3 2 4 2 4 6" xfId="22103"/>
    <cellStyle name="표준 6 3 3 2 4 2 4 7" xfId="25974"/>
    <cellStyle name="표준 6 3 3 2 4 2 4 8" xfId="29845"/>
    <cellStyle name="표준 6 3 3 2 4 2 4 9" xfId="33716"/>
    <cellStyle name="표준 6 3 3 2 4 2 5" xfId="4683"/>
    <cellStyle name="표준 6 3 3 2 4 2 6" xfId="8554"/>
    <cellStyle name="표준 6 3 3 2 4 2 7" xfId="12425"/>
    <cellStyle name="표준 6 3 3 2 4 2 8" xfId="16296"/>
    <cellStyle name="표준 6 3 3 2 4 2 9" xfId="20167"/>
    <cellStyle name="표준 6 3 3 2 4 3" xfId="757"/>
    <cellStyle name="표준 6 3 3 2 4 3 10" xfId="28151"/>
    <cellStyle name="표준 6 3 3 2 4 3 11" xfId="32022"/>
    <cellStyle name="표준 6 3 3 2 4 3 12" xfId="35893"/>
    <cellStyle name="표준 6 3 3 2 4 3 13" xfId="40005"/>
    <cellStyle name="표준 6 3 3 2 4 3 14" xfId="43876"/>
    <cellStyle name="표준 6 3 3 2 4 3 15" xfId="47747"/>
    <cellStyle name="표준 6 3 3 2 4 3 16" xfId="51618"/>
    <cellStyle name="표준 6 3 3 2 4 3 2" xfId="1731"/>
    <cellStyle name="표준 6 3 3 2 4 3 2 10" xfId="32990"/>
    <cellStyle name="표준 6 3 3 2 4 3 2 11" xfId="36861"/>
    <cellStyle name="표준 6 3 3 2 4 3 2 12" xfId="40973"/>
    <cellStyle name="표준 6 3 3 2 4 3 2 13" xfId="44844"/>
    <cellStyle name="표준 6 3 3 2 4 3 2 14" xfId="48715"/>
    <cellStyle name="표준 6 3 3 2 4 3 2 15" xfId="52586"/>
    <cellStyle name="표준 6 3 3 2 4 3 2 2" xfId="3670"/>
    <cellStyle name="표준 6 3 3 2 4 3 2 2 10" xfId="38797"/>
    <cellStyle name="표준 6 3 3 2 4 3 2 2 11" xfId="42909"/>
    <cellStyle name="표준 6 3 3 2 4 3 2 2 12" xfId="46780"/>
    <cellStyle name="표준 6 3 3 2 4 3 2 2 13" xfId="50651"/>
    <cellStyle name="표준 6 3 3 2 4 3 2 2 14" xfId="54522"/>
    <cellStyle name="표준 6 3 3 2 4 3 2 2 2" xfId="7829"/>
    <cellStyle name="표준 6 3 3 2 4 3 2 2 3" xfId="11700"/>
    <cellStyle name="표준 6 3 3 2 4 3 2 2 4" xfId="15571"/>
    <cellStyle name="표준 6 3 3 2 4 3 2 2 5" xfId="19442"/>
    <cellStyle name="표준 6 3 3 2 4 3 2 2 6" xfId="23313"/>
    <cellStyle name="표준 6 3 3 2 4 3 2 2 7" xfId="27184"/>
    <cellStyle name="표준 6 3 3 2 4 3 2 2 8" xfId="31055"/>
    <cellStyle name="표준 6 3 3 2 4 3 2 2 9" xfId="34926"/>
    <cellStyle name="표준 6 3 3 2 4 3 2 3" xfId="5893"/>
    <cellStyle name="표준 6 3 3 2 4 3 2 4" xfId="9764"/>
    <cellStyle name="표준 6 3 3 2 4 3 2 5" xfId="13635"/>
    <cellStyle name="표준 6 3 3 2 4 3 2 6" xfId="17506"/>
    <cellStyle name="표준 6 3 3 2 4 3 2 7" xfId="21377"/>
    <cellStyle name="표준 6 3 3 2 4 3 2 8" xfId="25248"/>
    <cellStyle name="표준 6 3 3 2 4 3 2 9" xfId="29119"/>
    <cellStyle name="표준 6 3 3 2 4 3 3" xfId="2702"/>
    <cellStyle name="표준 6 3 3 2 4 3 3 10" xfId="37829"/>
    <cellStyle name="표준 6 3 3 2 4 3 3 11" xfId="41941"/>
    <cellStyle name="표준 6 3 3 2 4 3 3 12" xfId="45812"/>
    <cellStyle name="표준 6 3 3 2 4 3 3 13" xfId="49683"/>
    <cellStyle name="표준 6 3 3 2 4 3 3 14" xfId="53554"/>
    <cellStyle name="표준 6 3 3 2 4 3 3 2" xfId="6861"/>
    <cellStyle name="표준 6 3 3 2 4 3 3 3" xfId="10732"/>
    <cellStyle name="표준 6 3 3 2 4 3 3 4" xfId="14603"/>
    <cellStyle name="표준 6 3 3 2 4 3 3 5" xfId="18474"/>
    <cellStyle name="표준 6 3 3 2 4 3 3 6" xfId="22345"/>
    <cellStyle name="표준 6 3 3 2 4 3 3 7" xfId="26216"/>
    <cellStyle name="표준 6 3 3 2 4 3 3 8" xfId="30087"/>
    <cellStyle name="표준 6 3 3 2 4 3 3 9" xfId="33958"/>
    <cellStyle name="표준 6 3 3 2 4 3 4" xfId="4925"/>
    <cellStyle name="표준 6 3 3 2 4 3 5" xfId="8796"/>
    <cellStyle name="표준 6 3 3 2 4 3 6" xfId="12667"/>
    <cellStyle name="표준 6 3 3 2 4 3 7" xfId="16538"/>
    <cellStyle name="표준 6 3 3 2 4 3 8" xfId="20409"/>
    <cellStyle name="표준 6 3 3 2 4 3 9" xfId="24280"/>
    <cellStyle name="표준 6 3 3 2 4 4" xfId="1247"/>
    <cellStyle name="표준 6 3 3 2 4 4 10" xfId="32506"/>
    <cellStyle name="표준 6 3 3 2 4 4 11" xfId="36377"/>
    <cellStyle name="표준 6 3 3 2 4 4 12" xfId="40489"/>
    <cellStyle name="표준 6 3 3 2 4 4 13" xfId="44360"/>
    <cellStyle name="표준 6 3 3 2 4 4 14" xfId="48231"/>
    <cellStyle name="표준 6 3 3 2 4 4 15" xfId="52102"/>
    <cellStyle name="표준 6 3 3 2 4 4 2" xfId="3186"/>
    <cellStyle name="표준 6 3 3 2 4 4 2 10" xfId="38313"/>
    <cellStyle name="표준 6 3 3 2 4 4 2 11" xfId="42425"/>
    <cellStyle name="표준 6 3 3 2 4 4 2 12" xfId="46296"/>
    <cellStyle name="표준 6 3 3 2 4 4 2 13" xfId="50167"/>
    <cellStyle name="표준 6 3 3 2 4 4 2 14" xfId="54038"/>
    <cellStyle name="표준 6 3 3 2 4 4 2 2" xfId="7345"/>
    <cellStyle name="표준 6 3 3 2 4 4 2 3" xfId="11216"/>
    <cellStyle name="표준 6 3 3 2 4 4 2 4" xfId="15087"/>
    <cellStyle name="표준 6 3 3 2 4 4 2 5" xfId="18958"/>
    <cellStyle name="표준 6 3 3 2 4 4 2 6" xfId="22829"/>
    <cellStyle name="표준 6 3 3 2 4 4 2 7" xfId="26700"/>
    <cellStyle name="표준 6 3 3 2 4 4 2 8" xfId="30571"/>
    <cellStyle name="표준 6 3 3 2 4 4 2 9" xfId="34442"/>
    <cellStyle name="표준 6 3 3 2 4 4 3" xfId="5409"/>
    <cellStyle name="표준 6 3 3 2 4 4 4" xfId="9280"/>
    <cellStyle name="표준 6 3 3 2 4 4 5" xfId="13151"/>
    <cellStyle name="표준 6 3 3 2 4 4 6" xfId="17022"/>
    <cellStyle name="표준 6 3 3 2 4 4 7" xfId="20893"/>
    <cellStyle name="표준 6 3 3 2 4 4 8" xfId="24764"/>
    <cellStyle name="표준 6 3 3 2 4 4 9" xfId="28635"/>
    <cellStyle name="표준 6 3 3 2 4 5" xfId="2218"/>
    <cellStyle name="표준 6 3 3 2 4 5 10" xfId="37345"/>
    <cellStyle name="표준 6 3 3 2 4 5 11" xfId="41457"/>
    <cellStyle name="표준 6 3 3 2 4 5 12" xfId="45328"/>
    <cellStyle name="표준 6 3 3 2 4 5 13" xfId="49199"/>
    <cellStyle name="표준 6 3 3 2 4 5 14" xfId="53070"/>
    <cellStyle name="표준 6 3 3 2 4 5 2" xfId="6377"/>
    <cellStyle name="표준 6 3 3 2 4 5 3" xfId="10248"/>
    <cellStyle name="표준 6 3 3 2 4 5 4" xfId="14119"/>
    <cellStyle name="표준 6 3 3 2 4 5 5" xfId="17990"/>
    <cellStyle name="표준 6 3 3 2 4 5 6" xfId="21861"/>
    <cellStyle name="표준 6 3 3 2 4 5 7" xfId="25732"/>
    <cellStyle name="표준 6 3 3 2 4 5 8" xfId="29603"/>
    <cellStyle name="표준 6 3 3 2 4 5 9" xfId="33474"/>
    <cellStyle name="표준 6 3 3 2 4 6" xfId="4441"/>
    <cellStyle name="표준 6 3 3 2 4 7" xfId="8312"/>
    <cellStyle name="표준 6 3 3 2 4 8" xfId="12183"/>
    <cellStyle name="표준 6 3 3 2 4 9" xfId="16054"/>
    <cellStyle name="표준 6 3 3 2 5" xfId="317"/>
    <cellStyle name="표준 6 3 3 2 5 10" xfId="23843"/>
    <cellStyle name="표준 6 3 3 2 5 11" xfId="27714"/>
    <cellStyle name="표준 6 3 3 2 5 12" xfId="31585"/>
    <cellStyle name="표준 6 3 3 2 5 13" xfId="35456"/>
    <cellStyle name="표준 6 3 3 2 5 14" xfId="39568"/>
    <cellStyle name="표준 6 3 3 2 5 15" xfId="43439"/>
    <cellStyle name="표준 6 3 3 2 5 16" xfId="47310"/>
    <cellStyle name="표준 6 3 3 2 5 17" xfId="51181"/>
    <cellStyle name="표준 6 3 3 2 5 2" xfId="804"/>
    <cellStyle name="표준 6 3 3 2 5 2 10" xfId="28198"/>
    <cellStyle name="표준 6 3 3 2 5 2 11" xfId="32069"/>
    <cellStyle name="표준 6 3 3 2 5 2 12" xfId="35940"/>
    <cellStyle name="표준 6 3 3 2 5 2 13" xfId="40052"/>
    <cellStyle name="표준 6 3 3 2 5 2 14" xfId="43923"/>
    <cellStyle name="표준 6 3 3 2 5 2 15" xfId="47794"/>
    <cellStyle name="표준 6 3 3 2 5 2 16" xfId="51665"/>
    <cellStyle name="표준 6 3 3 2 5 2 2" xfId="1778"/>
    <cellStyle name="표준 6 3 3 2 5 2 2 10" xfId="33037"/>
    <cellStyle name="표준 6 3 3 2 5 2 2 11" xfId="36908"/>
    <cellStyle name="표준 6 3 3 2 5 2 2 12" xfId="41020"/>
    <cellStyle name="표준 6 3 3 2 5 2 2 13" xfId="44891"/>
    <cellStyle name="표준 6 3 3 2 5 2 2 14" xfId="48762"/>
    <cellStyle name="표준 6 3 3 2 5 2 2 15" xfId="52633"/>
    <cellStyle name="표준 6 3 3 2 5 2 2 2" xfId="3717"/>
    <cellStyle name="표준 6 3 3 2 5 2 2 2 10" xfId="38844"/>
    <cellStyle name="표준 6 3 3 2 5 2 2 2 11" xfId="42956"/>
    <cellStyle name="표준 6 3 3 2 5 2 2 2 12" xfId="46827"/>
    <cellStyle name="표준 6 3 3 2 5 2 2 2 13" xfId="50698"/>
    <cellStyle name="표준 6 3 3 2 5 2 2 2 14" xfId="54569"/>
    <cellStyle name="표준 6 3 3 2 5 2 2 2 2" xfId="7876"/>
    <cellStyle name="표준 6 3 3 2 5 2 2 2 3" xfId="11747"/>
    <cellStyle name="표준 6 3 3 2 5 2 2 2 4" xfId="15618"/>
    <cellStyle name="표준 6 3 3 2 5 2 2 2 5" xfId="19489"/>
    <cellStyle name="표준 6 3 3 2 5 2 2 2 6" xfId="23360"/>
    <cellStyle name="표준 6 3 3 2 5 2 2 2 7" xfId="27231"/>
    <cellStyle name="표준 6 3 3 2 5 2 2 2 8" xfId="31102"/>
    <cellStyle name="표준 6 3 3 2 5 2 2 2 9" xfId="34973"/>
    <cellStyle name="표준 6 3 3 2 5 2 2 3" xfId="5940"/>
    <cellStyle name="표준 6 3 3 2 5 2 2 4" xfId="9811"/>
    <cellStyle name="표준 6 3 3 2 5 2 2 5" xfId="13682"/>
    <cellStyle name="표준 6 3 3 2 5 2 2 6" xfId="17553"/>
    <cellStyle name="표준 6 3 3 2 5 2 2 7" xfId="21424"/>
    <cellStyle name="표준 6 3 3 2 5 2 2 8" xfId="25295"/>
    <cellStyle name="표준 6 3 3 2 5 2 2 9" xfId="29166"/>
    <cellStyle name="표준 6 3 3 2 5 2 3" xfId="2749"/>
    <cellStyle name="표준 6 3 3 2 5 2 3 10" xfId="37876"/>
    <cellStyle name="표준 6 3 3 2 5 2 3 11" xfId="41988"/>
    <cellStyle name="표준 6 3 3 2 5 2 3 12" xfId="45859"/>
    <cellStyle name="표준 6 3 3 2 5 2 3 13" xfId="49730"/>
    <cellStyle name="표준 6 3 3 2 5 2 3 14" xfId="53601"/>
    <cellStyle name="표준 6 3 3 2 5 2 3 2" xfId="6908"/>
    <cellStyle name="표준 6 3 3 2 5 2 3 3" xfId="10779"/>
    <cellStyle name="표준 6 3 3 2 5 2 3 4" xfId="14650"/>
    <cellStyle name="표준 6 3 3 2 5 2 3 5" xfId="18521"/>
    <cellStyle name="표준 6 3 3 2 5 2 3 6" xfId="22392"/>
    <cellStyle name="표준 6 3 3 2 5 2 3 7" xfId="26263"/>
    <cellStyle name="표준 6 3 3 2 5 2 3 8" xfId="30134"/>
    <cellStyle name="표준 6 3 3 2 5 2 3 9" xfId="34005"/>
    <cellStyle name="표준 6 3 3 2 5 2 4" xfId="4972"/>
    <cellStyle name="표준 6 3 3 2 5 2 5" xfId="8843"/>
    <cellStyle name="표준 6 3 3 2 5 2 6" xfId="12714"/>
    <cellStyle name="표준 6 3 3 2 5 2 7" xfId="16585"/>
    <cellStyle name="표준 6 3 3 2 5 2 8" xfId="20456"/>
    <cellStyle name="표준 6 3 3 2 5 2 9" xfId="24327"/>
    <cellStyle name="표준 6 3 3 2 5 3" xfId="1294"/>
    <cellStyle name="표준 6 3 3 2 5 3 10" xfId="32553"/>
    <cellStyle name="표준 6 3 3 2 5 3 11" xfId="36424"/>
    <cellStyle name="표준 6 3 3 2 5 3 12" xfId="40536"/>
    <cellStyle name="표준 6 3 3 2 5 3 13" xfId="44407"/>
    <cellStyle name="표준 6 3 3 2 5 3 14" xfId="48278"/>
    <cellStyle name="표준 6 3 3 2 5 3 15" xfId="52149"/>
    <cellStyle name="표준 6 3 3 2 5 3 2" xfId="3233"/>
    <cellStyle name="표준 6 3 3 2 5 3 2 10" xfId="38360"/>
    <cellStyle name="표준 6 3 3 2 5 3 2 11" xfId="42472"/>
    <cellStyle name="표준 6 3 3 2 5 3 2 12" xfId="46343"/>
    <cellStyle name="표준 6 3 3 2 5 3 2 13" xfId="50214"/>
    <cellStyle name="표준 6 3 3 2 5 3 2 14" xfId="54085"/>
    <cellStyle name="표준 6 3 3 2 5 3 2 2" xfId="7392"/>
    <cellStyle name="표준 6 3 3 2 5 3 2 3" xfId="11263"/>
    <cellStyle name="표준 6 3 3 2 5 3 2 4" xfId="15134"/>
    <cellStyle name="표준 6 3 3 2 5 3 2 5" xfId="19005"/>
    <cellStyle name="표준 6 3 3 2 5 3 2 6" xfId="22876"/>
    <cellStyle name="표준 6 3 3 2 5 3 2 7" xfId="26747"/>
    <cellStyle name="표준 6 3 3 2 5 3 2 8" xfId="30618"/>
    <cellStyle name="표준 6 3 3 2 5 3 2 9" xfId="34489"/>
    <cellStyle name="표준 6 3 3 2 5 3 3" xfId="5456"/>
    <cellStyle name="표준 6 3 3 2 5 3 4" xfId="9327"/>
    <cellStyle name="표준 6 3 3 2 5 3 5" xfId="13198"/>
    <cellStyle name="표준 6 3 3 2 5 3 6" xfId="17069"/>
    <cellStyle name="표준 6 3 3 2 5 3 7" xfId="20940"/>
    <cellStyle name="표준 6 3 3 2 5 3 8" xfId="24811"/>
    <cellStyle name="표준 6 3 3 2 5 3 9" xfId="28682"/>
    <cellStyle name="표준 6 3 3 2 5 4" xfId="2265"/>
    <cellStyle name="표준 6 3 3 2 5 4 10" xfId="37392"/>
    <cellStyle name="표준 6 3 3 2 5 4 11" xfId="41504"/>
    <cellStyle name="표준 6 3 3 2 5 4 12" xfId="45375"/>
    <cellStyle name="표준 6 3 3 2 5 4 13" xfId="49246"/>
    <cellStyle name="표준 6 3 3 2 5 4 14" xfId="53117"/>
    <cellStyle name="표준 6 3 3 2 5 4 2" xfId="6424"/>
    <cellStyle name="표준 6 3 3 2 5 4 3" xfId="10295"/>
    <cellStyle name="표준 6 3 3 2 5 4 4" xfId="14166"/>
    <cellStyle name="표준 6 3 3 2 5 4 5" xfId="18037"/>
    <cellStyle name="표준 6 3 3 2 5 4 6" xfId="21908"/>
    <cellStyle name="표준 6 3 3 2 5 4 7" xfId="25779"/>
    <cellStyle name="표준 6 3 3 2 5 4 8" xfId="29650"/>
    <cellStyle name="표준 6 3 3 2 5 4 9" xfId="33521"/>
    <cellStyle name="표준 6 3 3 2 5 5" xfId="4488"/>
    <cellStyle name="표준 6 3 3 2 5 6" xfId="8359"/>
    <cellStyle name="표준 6 3 3 2 5 7" xfId="12230"/>
    <cellStyle name="표준 6 3 3 2 5 8" xfId="16101"/>
    <cellStyle name="표준 6 3 3 2 5 9" xfId="19972"/>
    <cellStyle name="표준 6 3 3 2 6" xfId="562"/>
    <cellStyle name="표준 6 3 3 2 6 10" xfId="27956"/>
    <cellStyle name="표준 6 3 3 2 6 11" xfId="31827"/>
    <cellStyle name="표준 6 3 3 2 6 12" xfId="35698"/>
    <cellStyle name="표준 6 3 3 2 6 13" xfId="39810"/>
    <cellStyle name="표준 6 3 3 2 6 14" xfId="43681"/>
    <cellStyle name="표준 6 3 3 2 6 15" xfId="47552"/>
    <cellStyle name="표준 6 3 3 2 6 16" xfId="51423"/>
    <cellStyle name="표준 6 3 3 2 6 2" xfId="1536"/>
    <cellStyle name="표준 6 3 3 2 6 2 10" xfId="32795"/>
    <cellStyle name="표준 6 3 3 2 6 2 11" xfId="36666"/>
    <cellStyle name="표준 6 3 3 2 6 2 12" xfId="40778"/>
    <cellStyle name="표준 6 3 3 2 6 2 13" xfId="44649"/>
    <cellStyle name="표준 6 3 3 2 6 2 14" xfId="48520"/>
    <cellStyle name="표준 6 3 3 2 6 2 15" xfId="52391"/>
    <cellStyle name="표준 6 3 3 2 6 2 2" xfId="3475"/>
    <cellStyle name="표준 6 3 3 2 6 2 2 10" xfId="38602"/>
    <cellStyle name="표준 6 3 3 2 6 2 2 11" xfId="42714"/>
    <cellStyle name="표준 6 3 3 2 6 2 2 12" xfId="46585"/>
    <cellStyle name="표준 6 3 3 2 6 2 2 13" xfId="50456"/>
    <cellStyle name="표준 6 3 3 2 6 2 2 14" xfId="54327"/>
    <cellStyle name="표준 6 3 3 2 6 2 2 2" xfId="7634"/>
    <cellStyle name="표준 6 3 3 2 6 2 2 3" xfId="11505"/>
    <cellStyle name="표준 6 3 3 2 6 2 2 4" xfId="15376"/>
    <cellStyle name="표준 6 3 3 2 6 2 2 5" xfId="19247"/>
    <cellStyle name="표준 6 3 3 2 6 2 2 6" xfId="23118"/>
    <cellStyle name="표준 6 3 3 2 6 2 2 7" xfId="26989"/>
    <cellStyle name="표준 6 3 3 2 6 2 2 8" xfId="30860"/>
    <cellStyle name="표준 6 3 3 2 6 2 2 9" xfId="34731"/>
    <cellStyle name="표준 6 3 3 2 6 2 3" xfId="5698"/>
    <cellStyle name="표준 6 3 3 2 6 2 4" xfId="9569"/>
    <cellStyle name="표준 6 3 3 2 6 2 5" xfId="13440"/>
    <cellStyle name="표준 6 3 3 2 6 2 6" xfId="17311"/>
    <cellStyle name="표준 6 3 3 2 6 2 7" xfId="21182"/>
    <cellStyle name="표준 6 3 3 2 6 2 8" xfId="25053"/>
    <cellStyle name="표준 6 3 3 2 6 2 9" xfId="28924"/>
    <cellStyle name="표준 6 3 3 2 6 3" xfId="2507"/>
    <cellStyle name="표준 6 3 3 2 6 3 10" xfId="37634"/>
    <cellStyle name="표준 6 3 3 2 6 3 11" xfId="41746"/>
    <cellStyle name="표준 6 3 3 2 6 3 12" xfId="45617"/>
    <cellStyle name="표준 6 3 3 2 6 3 13" xfId="49488"/>
    <cellStyle name="표준 6 3 3 2 6 3 14" xfId="53359"/>
    <cellStyle name="표준 6 3 3 2 6 3 2" xfId="6666"/>
    <cellStyle name="표준 6 3 3 2 6 3 3" xfId="10537"/>
    <cellStyle name="표준 6 3 3 2 6 3 4" xfId="14408"/>
    <cellStyle name="표준 6 3 3 2 6 3 5" xfId="18279"/>
    <cellStyle name="표준 6 3 3 2 6 3 6" xfId="22150"/>
    <cellStyle name="표준 6 3 3 2 6 3 7" xfId="26021"/>
    <cellStyle name="표준 6 3 3 2 6 3 8" xfId="29892"/>
    <cellStyle name="표준 6 3 3 2 6 3 9" xfId="33763"/>
    <cellStyle name="표준 6 3 3 2 6 4" xfId="4730"/>
    <cellStyle name="표준 6 3 3 2 6 5" xfId="8601"/>
    <cellStyle name="표준 6 3 3 2 6 6" xfId="12472"/>
    <cellStyle name="표준 6 3 3 2 6 7" xfId="16343"/>
    <cellStyle name="표준 6 3 3 2 6 8" xfId="20214"/>
    <cellStyle name="표준 6 3 3 2 6 9" xfId="24085"/>
    <cellStyle name="표준 6 3 3 2 7" xfId="1052"/>
    <cellStyle name="표준 6 3 3 2 7 10" xfId="32311"/>
    <cellStyle name="표준 6 3 3 2 7 11" xfId="36182"/>
    <cellStyle name="표준 6 3 3 2 7 12" xfId="40294"/>
    <cellStyle name="표준 6 3 3 2 7 13" xfId="44165"/>
    <cellStyle name="표준 6 3 3 2 7 14" xfId="48036"/>
    <cellStyle name="표준 6 3 3 2 7 15" xfId="51907"/>
    <cellStyle name="표준 6 3 3 2 7 2" xfId="2991"/>
    <cellStyle name="표준 6 3 3 2 7 2 10" xfId="38118"/>
    <cellStyle name="표준 6 3 3 2 7 2 11" xfId="42230"/>
    <cellStyle name="표준 6 3 3 2 7 2 12" xfId="46101"/>
    <cellStyle name="표준 6 3 3 2 7 2 13" xfId="49972"/>
    <cellStyle name="표준 6 3 3 2 7 2 14" xfId="53843"/>
    <cellStyle name="표준 6 3 3 2 7 2 2" xfId="7150"/>
    <cellStyle name="표준 6 3 3 2 7 2 3" xfId="11021"/>
    <cellStyle name="표준 6 3 3 2 7 2 4" xfId="14892"/>
    <cellStyle name="표준 6 3 3 2 7 2 5" xfId="18763"/>
    <cellStyle name="표준 6 3 3 2 7 2 6" xfId="22634"/>
    <cellStyle name="표준 6 3 3 2 7 2 7" xfId="26505"/>
    <cellStyle name="표준 6 3 3 2 7 2 8" xfId="30376"/>
    <cellStyle name="표준 6 3 3 2 7 2 9" xfId="34247"/>
    <cellStyle name="표준 6 3 3 2 7 3" xfId="5214"/>
    <cellStyle name="표준 6 3 3 2 7 4" xfId="9085"/>
    <cellStyle name="표준 6 3 3 2 7 5" xfId="12956"/>
    <cellStyle name="표준 6 3 3 2 7 6" xfId="16827"/>
    <cellStyle name="표준 6 3 3 2 7 7" xfId="20698"/>
    <cellStyle name="표준 6 3 3 2 7 8" xfId="24569"/>
    <cellStyle name="표준 6 3 3 2 7 9" xfId="28440"/>
    <cellStyle name="표준 6 3 3 2 8" xfId="2023"/>
    <cellStyle name="표준 6 3 3 2 8 10" xfId="37150"/>
    <cellStyle name="표준 6 3 3 2 8 11" xfId="41262"/>
    <cellStyle name="표준 6 3 3 2 8 12" xfId="45133"/>
    <cellStyle name="표준 6 3 3 2 8 13" xfId="49004"/>
    <cellStyle name="표준 6 3 3 2 8 14" xfId="52875"/>
    <cellStyle name="표준 6 3 3 2 8 2" xfId="6182"/>
    <cellStyle name="표준 6 3 3 2 8 3" xfId="10053"/>
    <cellStyle name="표준 6 3 3 2 8 4" xfId="13924"/>
    <cellStyle name="표준 6 3 3 2 8 5" xfId="17795"/>
    <cellStyle name="표준 6 3 3 2 8 6" xfId="21666"/>
    <cellStyle name="표준 6 3 3 2 8 7" xfId="25537"/>
    <cellStyle name="표준 6 3 3 2 8 8" xfId="29408"/>
    <cellStyle name="표준 6 3 3 2 8 9" xfId="33279"/>
    <cellStyle name="표준 6 3 3 2 9" xfId="4246"/>
    <cellStyle name="표준 6 3 3 20" xfId="39303"/>
    <cellStyle name="표준 6 3 3 21" xfId="43174"/>
    <cellStyle name="표준 6 3 3 22" xfId="47045"/>
    <cellStyle name="표준 6 3 3 23" xfId="50916"/>
    <cellStyle name="표준 6 3 3 3" xfId="94"/>
    <cellStyle name="표준 6 3 3 3 10" xfId="15883"/>
    <cellStyle name="표준 6 3 3 3 11" xfId="19754"/>
    <cellStyle name="표준 6 3 3 3 12" xfId="23625"/>
    <cellStyle name="표준 6 3 3 3 13" xfId="27496"/>
    <cellStyle name="표준 6 3 3 3 14" xfId="31367"/>
    <cellStyle name="표준 6 3 3 3 15" xfId="35238"/>
    <cellStyle name="표준 6 3 3 3 16" xfId="39109"/>
    <cellStyle name="표준 6 3 3 3 17" xfId="39350"/>
    <cellStyle name="표준 6 3 3 3 18" xfId="43221"/>
    <cellStyle name="표준 6 3 3 3 19" xfId="47092"/>
    <cellStyle name="표준 6 3 3 3 2" xfId="193"/>
    <cellStyle name="표준 6 3 3 3 2 10" xfId="19851"/>
    <cellStyle name="표준 6 3 3 3 2 11" xfId="23722"/>
    <cellStyle name="표준 6 3 3 3 2 12" xfId="27593"/>
    <cellStyle name="표준 6 3 3 3 2 13" xfId="31464"/>
    <cellStyle name="표준 6 3 3 3 2 14" xfId="35335"/>
    <cellStyle name="표준 6 3 3 3 2 15" xfId="39206"/>
    <cellStyle name="표준 6 3 3 3 2 16" xfId="39447"/>
    <cellStyle name="표준 6 3 3 3 2 17" xfId="43318"/>
    <cellStyle name="표준 6 3 3 3 2 18" xfId="47189"/>
    <cellStyle name="표준 6 3 3 3 2 19" xfId="51060"/>
    <cellStyle name="표준 6 3 3 3 2 2" xfId="438"/>
    <cellStyle name="표준 6 3 3 3 2 2 10" xfId="23964"/>
    <cellStyle name="표준 6 3 3 3 2 2 11" xfId="27835"/>
    <cellStyle name="표준 6 3 3 3 2 2 12" xfId="31706"/>
    <cellStyle name="표준 6 3 3 3 2 2 13" xfId="35577"/>
    <cellStyle name="표준 6 3 3 3 2 2 14" xfId="39689"/>
    <cellStyle name="표준 6 3 3 3 2 2 15" xfId="43560"/>
    <cellStyle name="표준 6 3 3 3 2 2 16" xfId="47431"/>
    <cellStyle name="표준 6 3 3 3 2 2 17" xfId="51302"/>
    <cellStyle name="표준 6 3 3 3 2 2 2" xfId="925"/>
    <cellStyle name="표준 6 3 3 3 2 2 2 10" xfId="28319"/>
    <cellStyle name="표준 6 3 3 3 2 2 2 11" xfId="32190"/>
    <cellStyle name="표준 6 3 3 3 2 2 2 12" xfId="36061"/>
    <cellStyle name="표준 6 3 3 3 2 2 2 13" xfId="40173"/>
    <cellStyle name="표준 6 3 3 3 2 2 2 14" xfId="44044"/>
    <cellStyle name="표준 6 3 3 3 2 2 2 15" xfId="47915"/>
    <cellStyle name="표준 6 3 3 3 2 2 2 16" xfId="51786"/>
    <cellStyle name="표준 6 3 3 3 2 2 2 2" xfId="1899"/>
    <cellStyle name="표준 6 3 3 3 2 2 2 2 10" xfId="33158"/>
    <cellStyle name="표준 6 3 3 3 2 2 2 2 11" xfId="37029"/>
    <cellStyle name="표준 6 3 3 3 2 2 2 2 12" xfId="41141"/>
    <cellStyle name="표준 6 3 3 3 2 2 2 2 13" xfId="45012"/>
    <cellStyle name="표준 6 3 3 3 2 2 2 2 14" xfId="48883"/>
    <cellStyle name="표준 6 3 3 3 2 2 2 2 15" xfId="52754"/>
    <cellStyle name="표준 6 3 3 3 2 2 2 2 2" xfId="3838"/>
    <cellStyle name="표준 6 3 3 3 2 2 2 2 2 10" xfId="38965"/>
    <cellStyle name="표준 6 3 3 3 2 2 2 2 2 11" xfId="43077"/>
    <cellStyle name="표준 6 3 3 3 2 2 2 2 2 12" xfId="46948"/>
    <cellStyle name="표준 6 3 3 3 2 2 2 2 2 13" xfId="50819"/>
    <cellStyle name="표준 6 3 3 3 2 2 2 2 2 14" xfId="54690"/>
    <cellStyle name="표준 6 3 3 3 2 2 2 2 2 2" xfId="7997"/>
    <cellStyle name="표준 6 3 3 3 2 2 2 2 2 3" xfId="11868"/>
    <cellStyle name="표준 6 3 3 3 2 2 2 2 2 4" xfId="15739"/>
    <cellStyle name="표준 6 3 3 3 2 2 2 2 2 5" xfId="19610"/>
    <cellStyle name="표준 6 3 3 3 2 2 2 2 2 6" xfId="23481"/>
    <cellStyle name="표준 6 3 3 3 2 2 2 2 2 7" xfId="27352"/>
    <cellStyle name="표준 6 3 3 3 2 2 2 2 2 8" xfId="31223"/>
    <cellStyle name="표준 6 3 3 3 2 2 2 2 2 9" xfId="35094"/>
    <cellStyle name="표준 6 3 3 3 2 2 2 2 3" xfId="6061"/>
    <cellStyle name="표준 6 3 3 3 2 2 2 2 4" xfId="9932"/>
    <cellStyle name="표준 6 3 3 3 2 2 2 2 5" xfId="13803"/>
    <cellStyle name="표준 6 3 3 3 2 2 2 2 6" xfId="17674"/>
    <cellStyle name="표준 6 3 3 3 2 2 2 2 7" xfId="21545"/>
    <cellStyle name="표준 6 3 3 3 2 2 2 2 8" xfId="25416"/>
    <cellStyle name="표준 6 3 3 3 2 2 2 2 9" xfId="29287"/>
    <cellStyle name="표준 6 3 3 3 2 2 2 3" xfId="2870"/>
    <cellStyle name="표준 6 3 3 3 2 2 2 3 10" xfId="37997"/>
    <cellStyle name="표준 6 3 3 3 2 2 2 3 11" xfId="42109"/>
    <cellStyle name="표준 6 3 3 3 2 2 2 3 12" xfId="45980"/>
    <cellStyle name="표준 6 3 3 3 2 2 2 3 13" xfId="49851"/>
    <cellStyle name="표준 6 3 3 3 2 2 2 3 14" xfId="53722"/>
    <cellStyle name="표준 6 3 3 3 2 2 2 3 2" xfId="7029"/>
    <cellStyle name="표준 6 3 3 3 2 2 2 3 3" xfId="10900"/>
    <cellStyle name="표준 6 3 3 3 2 2 2 3 4" xfId="14771"/>
    <cellStyle name="표준 6 3 3 3 2 2 2 3 5" xfId="18642"/>
    <cellStyle name="표준 6 3 3 3 2 2 2 3 6" xfId="22513"/>
    <cellStyle name="표준 6 3 3 3 2 2 2 3 7" xfId="26384"/>
    <cellStyle name="표준 6 3 3 3 2 2 2 3 8" xfId="30255"/>
    <cellStyle name="표준 6 3 3 3 2 2 2 3 9" xfId="34126"/>
    <cellStyle name="표준 6 3 3 3 2 2 2 4" xfId="5093"/>
    <cellStyle name="표준 6 3 3 3 2 2 2 5" xfId="8964"/>
    <cellStyle name="표준 6 3 3 3 2 2 2 6" xfId="12835"/>
    <cellStyle name="표준 6 3 3 3 2 2 2 7" xfId="16706"/>
    <cellStyle name="표준 6 3 3 3 2 2 2 8" xfId="20577"/>
    <cellStyle name="표준 6 3 3 3 2 2 2 9" xfId="24448"/>
    <cellStyle name="표준 6 3 3 3 2 2 3" xfId="1415"/>
    <cellStyle name="표준 6 3 3 3 2 2 3 10" xfId="32674"/>
    <cellStyle name="표준 6 3 3 3 2 2 3 11" xfId="36545"/>
    <cellStyle name="표준 6 3 3 3 2 2 3 12" xfId="40657"/>
    <cellStyle name="표준 6 3 3 3 2 2 3 13" xfId="44528"/>
    <cellStyle name="표준 6 3 3 3 2 2 3 14" xfId="48399"/>
    <cellStyle name="표준 6 3 3 3 2 2 3 15" xfId="52270"/>
    <cellStyle name="표준 6 3 3 3 2 2 3 2" xfId="3354"/>
    <cellStyle name="표준 6 3 3 3 2 2 3 2 10" xfId="38481"/>
    <cellStyle name="표준 6 3 3 3 2 2 3 2 11" xfId="42593"/>
    <cellStyle name="표준 6 3 3 3 2 2 3 2 12" xfId="46464"/>
    <cellStyle name="표준 6 3 3 3 2 2 3 2 13" xfId="50335"/>
    <cellStyle name="표준 6 3 3 3 2 2 3 2 14" xfId="54206"/>
    <cellStyle name="표준 6 3 3 3 2 2 3 2 2" xfId="7513"/>
    <cellStyle name="표준 6 3 3 3 2 2 3 2 3" xfId="11384"/>
    <cellStyle name="표준 6 3 3 3 2 2 3 2 4" xfId="15255"/>
    <cellStyle name="표준 6 3 3 3 2 2 3 2 5" xfId="19126"/>
    <cellStyle name="표준 6 3 3 3 2 2 3 2 6" xfId="22997"/>
    <cellStyle name="표준 6 3 3 3 2 2 3 2 7" xfId="26868"/>
    <cellStyle name="표준 6 3 3 3 2 2 3 2 8" xfId="30739"/>
    <cellStyle name="표준 6 3 3 3 2 2 3 2 9" xfId="34610"/>
    <cellStyle name="표준 6 3 3 3 2 2 3 3" xfId="5577"/>
    <cellStyle name="표준 6 3 3 3 2 2 3 4" xfId="9448"/>
    <cellStyle name="표준 6 3 3 3 2 2 3 5" xfId="13319"/>
    <cellStyle name="표준 6 3 3 3 2 2 3 6" xfId="17190"/>
    <cellStyle name="표준 6 3 3 3 2 2 3 7" xfId="21061"/>
    <cellStyle name="표준 6 3 3 3 2 2 3 8" xfId="24932"/>
    <cellStyle name="표준 6 3 3 3 2 2 3 9" xfId="28803"/>
    <cellStyle name="표준 6 3 3 3 2 2 4" xfId="2386"/>
    <cellStyle name="표준 6 3 3 3 2 2 4 10" xfId="37513"/>
    <cellStyle name="표준 6 3 3 3 2 2 4 11" xfId="41625"/>
    <cellStyle name="표준 6 3 3 3 2 2 4 12" xfId="45496"/>
    <cellStyle name="표준 6 3 3 3 2 2 4 13" xfId="49367"/>
    <cellStyle name="표준 6 3 3 3 2 2 4 14" xfId="53238"/>
    <cellStyle name="표준 6 3 3 3 2 2 4 2" xfId="6545"/>
    <cellStyle name="표준 6 3 3 3 2 2 4 3" xfId="10416"/>
    <cellStyle name="표준 6 3 3 3 2 2 4 4" xfId="14287"/>
    <cellStyle name="표준 6 3 3 3 2 2 4 5" xfId="18158"/>
    <cellStyle name="표준 6 3 3 3 2 2 4 6" xfId="22029"/>
    <cellStyle name="표준 6 3 3 3 2 2 4 7" xfId="25900"/>
    <cellStyle name="표준 6 3 3 3 2 2 4 8" xfId="29771"/>
    <cellStyle name="표준 6 3 3 3 2 2 4 9" xfId="33642"/>
    <cellStyle name="표준 6 3 3 3 2 2 5" xfId="4609"/>
    <cellStyle name="표준 6 3 3 3 2 2 6" xfId="8480"/>
    <cellStyle name="표준 6 3 3 3 2 2 7" xfId="12351"/>
    <cellStyle name="표준 6 3 3 3 2 2 8" xfId="16222"/>
    <cellStyle name="표준 6 3 3 3 2 2 9" xfId="20093"/>
    <cellStyle name="표준 6 3 3 3 2 3" xfId="683"/>
    <cellStyle name="표준 6 3 3 3 2 3 10" xfId="28077"/>
    <cellStyle name="표준 6 3 3 3 2 3 11" xfId="31948"/>
    <cellStyle name="표준 6 3 3 3 2 3 12" xfId="35819"/>
    <cellStyle name="표준 6 3 3 3 2 3 13" xfId="39931"/>
    <cellStyle name="표준 6 3 3 3 2 3 14" xfId="43802"/>
    <cellStyle name="표준 6 3 3 3 2 3 15" xfId="47673"/>
    <cellStyle name="표준 6 3 3 3 2 3 16" xfId="51544"/>
    <cellStyle name="표준 6 3 3 3 2 3 2" xfId="1657"/>
    <cellStyle name="표준 6 3 3 3 2 3 2 10" xfId="32916"/>
    <cellStyle name="표준 6 3 3 3 2 3 2 11" xfId="36787"/>
    <cellStyle name="표준 6 3 3 3 2 3 2 12" xfId="40899"/>
    <cellStyle name="표준 6 3 3 3 2 3 2 13" xfId="44770"/>
    <cellStyle name="표준 6 3 3 3 2 3 2 14" xfId="48641"/>
    <cellStyle name="표준 6 3 3 3 2 3 2 15" xfId="52512"/>
    <cellStyle name="표준 6 3 3 3 2 3 2 2" xfId="3596"/>
    <cellStyle name="표준 6 3 3 3 2 3 2 2 10" xfId="38723"/>
    <cellStyle name="표준 6 3 3 3 2 3 2 2 11" xfId="42835"/>
    <cellStyle name="표준 6 3 3 3 2 3 2 2 12" xfId="46706"/>
    <cellStyle name="표준 6 3 3 3 2 3 2 2 13" xfId="50577"/>
    <cellStyle name="표준 6 3 3 3 2 3 2 2 14" xfId="54448"/>
    <cellStyle name="표준 6 3 3 3 2 3 2 2 2" xfId="7755"/>
    <cellStyle name="표준 6 3 3 3 2 3 2 2 3" xfId="11626"/>
    <cellStyle name="표준 6 3 3 3 2 3 2 2 4" xfId="15497"/>
    <cellStyle name="표준 6 3 3 3 2 3 2 2 5" xfId="19368"/>
    <cellStyle name="표준 6 3 3 3 2 3 2 2 6" xfId="23239"/>
    <cellStyle name="표준 6 3 3 3 2 3 2 2 7" xfId="27110"/>
    <cellStyle name="표준 6 3 3 3 2 3 2 2 8" xfId="30981"/>
    <cellStyle name="표준 6 3 3 3 2 3 2 2 9" xfId="34852"/>
    <cellStyle name="표준 6 3 3 3 2 3 2 3" xfId="5819"/>
    <cellStyle name="표준 6 3 3 3 2 3 2 4" xfId="9690"/>
    <cellStyle name="표준 6 3 3 3 2 3 2 5" xfId="13561"/>
    <cellStyle name="표준 6 3 3 3 2 3 2 6" xfId="17432"/>
    <cellStyle name="표준 6 3 3 3 2 3 2 7" xfId="21303"/>
    <cellStyle name="표준 6 3 3 3 2 3 2 8" xfId="25174"/>
    <cellStyle name="표준 6 3 3 3 2 3 2 9" xfId="29045"/>
    <cellStyle name="표준 6 3 3 3 2 3 3" xfId="2628"/>
    <cellStyle name="표준 6 3 3 3 2 3 3 10" xfId="37755"/>
    <cellStyle name="표준 6 3 3 3 2 3 3 11" xfId="41867"/>
    <cellStyle name="표준 6 3 3 3 2 3 3 12" xfId="45738"/>
    <cellStyle name="표준 6 3 3 3 2 3 3 13" xfId="49609"/>
    <cellStyle name="표준 6 3 3 3 2 3 3 14" xfId="53480"/>
    <cellStyle name="표준 6 3 3 3 2 3 3 2" xfId="6787"/>
    <cellStyle name="표준 6 3 3 3 2 3 3 3" xfId="10658"/>
    <cellStyle name="표준 6 3 3 3 2 3 3 4" xfId="14529"/>
    <cellStyle name="표준 6 3 3 3 2 3 3 5" xfId="18400"/>
    <cellStyle name="표준 6 3 3 3 2 3 3 6" xfId="22271"/>
    <cellStyle name="표준 6 3 3 3 2 3 3 7" xfId="26142"/>
    <cellStyle name="표준 6 3 3 3 2 3 3 8" xfId="30013"/>
    <cellStyle name="표준 6 3 3 3 2 3 3 9" xfId="33884"/>
    <cellStyle name="표준 6 3 3 3 2 3 4" xfId="4851"/>
    <cellStyle name="표준 6 3 3 3 2 3 5" xfId="8722"/>
    <cellStyle name="표준 6 3 3 3 2 3 6" xfId="12593"/>
    <cellStyle name="표준 6 3 3 3 2 3 7" xfId="16464"/>
    <cellStyle name="표준 6 3 3 3 2 3 8" xfId="20335"/>
    <cellStyle name="표준 6 3 3 3 2 3 9" xfId="24206"/>
    <cellStyle name="표준 6 3 3 3 2 4" xfId="1173"/>
    <cellStyle name="표준 6 3 3 3 2 4 10" xfId="32432"/>
    <cellStyle name="표준 6 3 3 3 2 4 11" xfId="36303"/>
    <cellStyle name="표준 6 3 3 3 2 4 12" xfId="40415"/>
    <cellStyle name="표준 6 3 3 3 2 4 13" xfId="44286"/>
    <cellStyle name="표준 6 3 3 3 2 4 14" xfId="48157"/>
    <cellStyle name="표준 6 3 3 3 2 4 15" xfId="52028"/>
    <cellStyle name="표준 6 3 3 3 2 4 2" xfId="3112"/>
    <cellStyle name="표준 6 3 3 3 2 4 2 10" xfId="38239"/>
    <cellStyle name="표준 6 3 3 3 2 4 2 11" xfId="42351"/>
    <cellStyle name="표준 6 3 3 3 2 4 2 12" xfId="46222"/>
    <cellStyle name="표준 6 3 3 3 2 4 2 13" xfId="50093"/>
    <cellStyle name="표준 6 3 3 3 2 4 2 14" xfId="53964"/>
    <cellStyle name="표준 6 3 3 3 2 4 2 2" xfId="7271"/>
    <cellStyle name="표준 6 3 3 3 2 4 2 3" xfId="11142"/>
    <cellStyle name="표준 6 3 3 3 2 4 2 4" xfId="15013"/>
    <cellStyle name="표준 6 3 3 3 2 4 2 5" xfId="18884"/>
    <cellStyle name="표준 6 3 3 3 2 4 2 6" xfId="22755"/>
    <cellStyle name="표준 6 3 3 3 2 4 2 7" xfId="26626"/>
    <cellStyle name="표준 6 3 3 3 2 4 2 8" xfId="30497"/>
    <cellStyle name="표준 6 3 3 3 2 4 2 9" xfId="34368"/>
    <cellStyle name="표준 6 3 3 3 2 4 3" xfId="5335"/>
    <cellStyle name="표준 6 3 3 3 2 4 4" xfId="9206"/>
    <cellStyle name="표준 6 3 3 3 2 4 5" xfId="13077"/>
    <cellStyle name="표준 6 3 3 3 2 4 6" xfId="16948"/>
    <cellStyle name="표준 6 3 3 3 2 4 7" xfId="20819"/>
    <cellStyle name="표준 6 3 3 3 2 4 8" xfId="24690"/>
    <cellStyle name="표준 6 3 3 3 2 4 9" xfId="28561"/>
    <cellStyle name="표준 6 3 3 3 2 5" xfId="2144"/>
    <cellStyle name="표준 6 3 3 3 2 5 10" xfId="37271"/>
    <cellStyle name="표준 6 3 3 3 2 5 11" xfId="41383"/>
    <cellStyle name="표준 6 3 3 3 2 5 12" xfId="45254"/>
    <cellStyle name="표준 6 3 3 3 2 5 13" xfId="49125"/>
    <cellStyle name="표준 6 3 3 3 2 5 14" xfId="52996"/>
    <cellStyle name="표준 6 3 3 3 2 5 2" xfId="6303"/>
    <cellStyle name="표준 6 3 3 3 2 5 3" xfId="10174"/>
    <cellStyle name="표준 6 3 3 3 2 5 4" xfId="14045"/>
    <cellStyle name="표준 6 3 3 3 2 5 5" xfId="17916"/>
    <cellStyle name="표준 6 3 3 3 2 5 6" xfId="21787"/>
    <cellStyle name="표준 6 3 3 3 2 5 7" xfId="25658"/>
    <cellStyle name="표준 6 3 3 3 2 5 8" xfId="29529"/>
    <cellStyle name="표준 6 3 3 3 2 5 9" xfId="33400"/>
    <cellStyle name="표준 6 3 3 3 2 6" xfId="4367"/>
    <cellStyle name="표준 6 3 3 3 2 7" xfId="8238"/>
    <cellStyle name="표준 6 3 3 3 2 8" xfId="12109"/>
    <cellStyle name="표준 6 3 3 3 2 9" xfId="15980"/>
    <cellStyle name="표준 6 3 3 3 20" xfId="50963"/>
    <cellStyle name="표준 6 3 3 3 3" xfId="341"/>
    <cellStyle name="표준 6 3 3 3 3 10" xfId="23867"/>
    <cellStyle name="표준 6 3 3 3 3 11" xfId="27738"/>
    <cellStyle name="표준 6 3 3 3 3 12" xfId="31609"/>
    <cellStyle name="표준 6 3 3 3 3 13" xfId="35480"/>
    <cellStyle name="표준 6 3 3 3 3 14" xfId="39592"/>
    <cellStyle name="표준 6 3 3 3 3 15" xfId="43463"/>
    <cellStyle name="표준 6 3 3 3 3 16" xfId="47334"/>
    <cellStyle name="표준 6 3 3 3 3 17" xfId="51205"/>
    <cellStyle name="표준 6 3 3 3 3 2" xfId="828"/>
    <cellStyle name="표준 6 3 3 3 3 2 10" xfId="28222"/>
    <cellStyle name="표준 6 3 3 3 3 2 11" xfId="32093"/>
    <cellStyle name="표준 6 3 3 3 3 2 12" xfId="35964"/>
    <cellStyle name="표준 6 3 3 3 3 2 13" xfId="40076"/>
    <cellStyle name="표준 6 3 3 3 3 2 14" xfId="43947"/>
    <cellStyle name="표준 6 3 3 3 3 2 15" xfId="47818"/>
    <cellStyle name="표준 6 3 3 3 3 2 16" xfId="51689"/>
    <cellStyle name="표준 6 3 3 3 3 2 2" xfId="1802"/>
    <cellStyle name="표준 6 3 3 3 3 2 2 10" xfId="33061"/>
    <cellStyle name="표준 6 3 3 3 3 2 2 11" xfId="36932"/>
    <cellStyle name="표준 6 3 3 3 3 2 2 12" xfId="41044"/>
    <cellStyle name="표준 6 3 3 3 3 2 2 13" xfId="44915"/>
    <cellStyle name="표준 6 3 3 3 3 2 2 14" xfId="48786"/>
    <cellStyle name="표준 6 3 3 3 3 2 2 15" xfId="52657"/>
    <cellStyle name="표준 6 3 3 3 3 2 2 2" xfId="3741"/>
    <cellStyle name="표준 6 3 3 3 3 2 2 2 10" xfId="38868"/>
    <cellStyle name="표준 6 3 3 3 3 2 2 2 11" xfId="42980"/>
    <cellStyle name="표준 6 3 3 3 3 2 2 2 12" xfId="46851"/>
    <cellStyle name="표준 6 3 3 3 3 2 2 2 13" xfId="50722"/>
    <cellStyle name="표준 6 3 3 3 3 2 2 2 14" xfId="54593"/>
    <cellStyle name="표준 6 3 3 3 3 2 2 2 2" xfId="7900"/>
    <cellStyle name="표준 6 3 3 3 3 2 2 2 3" xfId="11771"/>
    <cellStyle name="표준 6 3 3 3 3 2 2 2 4" xfId="15642"/>
    <cellStyle name="표준 6 3 3 3 3 2 2 2 5" xfId="19513"/>
    <cellStyle name="표준 6 3 3 3 3 2 2 2 6" xfId="23384"/>
    <cellStyle name="표준 6 3 3 3 3 2 2 2 7" xfId="27255"/>
    <cellStyle name="표준 6 3 3 3 3 2 2 2 8" xfId="31126"/>
    <cellStyle name="표준 6 3 3 3 3 2 2 2 9" xfId="34997"/>
    <cellStyle name="표준 6 3 3 3 3 2 2 3" xfId="5964"/>
    <cellStyle name="표준 6 3 3 3 3 2 2 4" xfId="9835"/>
    <cellStyle name="표준 6 3 3 3 3 2 2 5" xfId="13706"/>
    <cellStyle name="표준 6 3 3 3 3 2 2 6" xfId="17577"/>
    <cellStyle name="표준 6 3 3 3 3 2 2 7" xfId="21448"/>
    <cellStyle name="표준 6 3 3 3 3 2 2 8" xfId="25319"/>
    <cellStyle name="표준 6 3 3 3 3 2 2 9" xfId="29190"/>
    <cellStyle name="표준 6 3 3 3 3 2 3" xfId="2773"/>
    <cellStyle name="표준 6 3 3 3 3 2 3 10" xfId="37900"/>
    <cellStyle name="표준 6 3 3 3 3 2 3 11" xfId="42012"/>
    <cellStyle name="표준 6 3 3 3 3 2 3 12" xfId="45883"/>
    <cellStyle name="표준 6 3 3 3 3 2 3 13" xfId="49754"/>
    <cellStyle name="표준 6 3 3 3 3 2 3 14" xfId="53625"/>
    <cellStyle name="표준 6 3 3 3 3 2 3 2" xfId="6932"/>
    <cellStyle name="표준 6 3 3 3 3 2 3 3" xfId="10803"/>
    <cellStyle name="표준 6 3 3 3 3 2 3 4" xfId="14674"/>
    <cellStyle name="표준 6 3 3 3 3 2 3 5" xfId="18545"/>
    <cellStyle name="표준 6 3 3 3 3 2 3 6" xfId="22416"/>
    <cellStyle name="표준 6 3 3 3 3 2 3 7" xfId="26287"/>
    <cellStyle name="표준 6 3 3 3 3 2 3 8" xfId="30158"/>
    <cellStyle name="표준 6 3 3 3 3 2 3 9" xfId="34029"/>
    <cellStyle name="표준 6 3 3 3 3 2 4" xfId="4996"/>
    <cellStyle name="표준 6 3 3 3 3 2 5" xfId="8867"/>
    <cellStyle name="표준 6 3 3 3 3 2 6" xfId="12738"/>
    <cellStyle name="표준 6 3 3 3 3 2 7" xfId="16609"/>
    <cellStyle name="표준 6 3 3 3 3 2 8" xfId="20480"/>
    <cellStyle name="표준 6 3 3 3 3 2 9" xfId="24351"/>
    <cellStyle name="표준 6 3 3 3 3 3" xfId="1318"/>
    <cellStyle name="표준 6 3 3 3 3 3 10" xfId="32577"/>
    <cellStyle name="표준 6 3 3 3 3 3 11" xfId="36448"/>
    <cellStyle name="표준 6 3 3 3 3 3 12" xfId="40560"/>
    <cellStyle name="표준 6 3 3 3 3 3 13" xfId="44431"/>
    <cellStyle name="표준 6 3 3 3 3 3 14" xfId="48302"/>
    <cellStyle name="표준 6 3 3 3 3 3 15" xfId="52173"/>
    <cellStyle name="표준 6 3 3 3 3 3 2" xfId="3257"/>
    <cellStyle name="표준 6 3 3 3 3 3 2 10" xfId="38384"/>
    <cellStyle name="표준 6 3 3 3 3 3 2 11" xfId="42496"/>
    <cellStyle name="표준 6 3 3 3 3 3 2 12" xfId="46367"/>
    <cellStyle name="표준 6 3 3 3 3 3 2 13" xfId="50238"/>
    <cellStyle name="표준 6 3 3 3 3 3 2 14" xfId="54109"/>
    <cellStyle name="표준 6 3 3 3 3 3 2 2" xfId="7416"/>
    <cellStyle name="표준 6 3 3 3 3 3 2 3" xfId="11287"/>
    <cellStyle name="표준 6 3 3 3 3 3 2 4" xfId="15158"/>
    <cellStyle name="표준 6 3 3 3 3 3 2 5" xfId="19029"/>
    <cellStyle name="표준 6 3 3 3 3 3 2 6" xfId="22900"/>
    <cellStyle name="표준 6 3 3 3 3 3 2 7" xfId="26771"/>
    <cellStyle name="표준 6 3 3 3 3 3 2 8" xfId="30642"/>
    <cellStyle name="표준 6 3 3 3 3 3 2 9" xfId="34513"/>
    <cellStyle name="표준 6 3 3 3 3 3 3" xfId="5480"/>
    <cellStyle name="표준 6 3 3 3 3 3 4" xfId="9351"/>
    <cellStyle name="표준 6 3 3 3 3 3 5" xfId="13222"/>
    <cellStyle name="표준 6 3 3 3 3 3 6" xfId="17093"/>
    <cellStyle name="표준 6 3 3 3 3 3 7" xfId="20964"/>
    <cellStyle name="표준 6 3 3 3 3 3 8" xfId="24835"/>
    <cellStyle name="표준 6 3 3 3 3 3 9" xfId="28706"/>
    <cellStyle name="표준 6 3 3 3 3 4" xfId="2289"/>
    <cellStyle name="표준 6 3 3 3 3 4 10" xfId="37416"/>
    <cellStyle name="표준 6 3 3 3 3 4 11" xfId="41528"/>
    <cellStyle name="표준 6 3 3 3 3 4 12" xfId="45399"/>
    <cellStyle name="표준 6 3 3 3 3 4 13" xfId="49270"/>
    <cellStyle name="표준 6 3 3 3 3 4 14" xfId="53141"/>
    <cellStyle name="표준 6 3 3 3 3 4 2" xfId="6448"/>
    <cellStyle name="표준 6 3 3 3 3 4 3" xfId="10319"/>
    <cellStyle name="표준 6 3 3 3 3 4 4" xfId="14190"/>
    <cellStyle name="표준 6 3 3 3 3 4 5" xfId="18061"/>
    <cellStyle name="표준 6 3 3 3 3 4 6" xfId="21932"/>
    <cellStyle name="표준 6 3 3 3 3 4 7" xfId="25803"/>
    <cellStyle name="표준 6 3 3 3 3 4 8" xfId="29674"/>
    <cellStyle name="표준 6 3 3 3 3 4 9" xfId="33545"/>
    <cellStyle name="표준 6 3 3 3 3 5" xfId="4512"/>
    <cellStyle name="표준 6 3 3 3 3 6" xfId="8383"/>
    <cellStyle name="표준 6 3 3 3 3 7" xfId="12254"/>
    <cellStyle name="표준 6 3 3 3 3 8" xfId="16125"/>
    <cellStyle name="표준 6 3 3 3 3 9" xfId="19996"/>
    <cellStyle name="표준 6 3 3 3 4" xfId="586"/>
    <cellStyle name="표준 6 3 3 3 4 10" xfId="27980"/>
    <cellStyle name="표준 6 3 3 3 4 11" xfId="31851"/>
    <cellStyle name="표준 6 3 3 3 4 12" xfId="35722"/>
    <cellStyle name="표준 6 3 3 3 4 13" xfId="39834"/>
    <cellStyle name="표준 6 3 3 3 4 14" xfId="43705"/>
    <cellStyle name="표준 6 3 3 3 4 15" xfId="47576"/>
    <cellStyle name="표준 6 3 3 3 4 16" xfId="51447"/>
    <cellStyle name="표준 6 3 3 3 4 2" xfId="1560"/>
    <cellStyle name="표준 6 3 3 3 4 2 10" xfId="32819"/>
    <cellStyle name="표준 6 3 3 3 4 2 11" xfId="36690"/>
    <cellStyle name="표준 6 3 3 3 4 2 12" xfId="40802"/>
    <cellStyle name="표준 6 3 3 3 4 2 13" xfId="44673"/>
    <cellStyle name="표준 6 3 3 3 4 2 14" xfId="48544"/>
    <cellStyle name="표준 6 3 3 3 4 2 15" xfId="52415"/>
    <cellStyle name="표준 6 3 3 3 4 2 2" xfId="3499"/>
    <cellStyle name="표준 6 3 3 3 4 2 2 10" xfId="38626"/>
    <cellStyle name="표준 6 3 3 3 4 2 2 11" xfId="42738"/>
    <cellStyle name="표준 6 3 3 3 4 2 2 12" xfId="46609"/>
    <cellStyle name="표준 6 3 3 3 4 2 2 13" xfId="50480"/>
    <cellStyle name="표준 6 3 3 3 4 2 2 14" xfId="54351"/>
    <cellStyle name="표준 6 3 3 3 4 2 2 2" xfId="7658"/>
    <cellStyle name="표준 6 3 3 3 4 2 2 3" xfId="11529"/>
    <cellStyle name="표준 6 3 3 3 4 2 2 4" xfId="15400"/>
    <cellStyle name="표준 6 3 3 3 4 2 2 5" xfId="19271"/>
    <cellStyle name="표준 6 3 3 3 4 2 2 6" xfId="23142"/>
    <cellStyle name="표준 6 3 3 3 4 2 2 7" xfId="27013"/>
    <cellStyle name="표준 6 3 3 3 4 2 2 8" xfId="30884"/>
    <cellStyle name="표준 6 3 3 3 4 2 2 9" xfId="34755"/>
    <cellStyle name="표준 6 3 3 3 4 2 3" xfId="5722"/>
    <cellStyle name="표준 6 3 3 3 4 2 4" xfId="9593"/>
    <cellStyle name="표준 6 3 3 3 4 2 5" xfId="13464"/>
    <cellStyle name="표준 6 3 3 3 4 2 6" xfId="17335"/>
    <cellStyle name="표준 6 3 3 3 4 2 7" xfId="21206"/>
    <cellStyle name="표준 6 3 3 3 4 2 8" xfId="25077"/>
    <cellStyle name="표준 6 3 3 3 4 2 9" xfId="28948"/>
    <cellStyle name="표준 6 3 3 3 4 3" xfId="2531"/>
    <cellStyle name="표준 6 3 3 3 4 3 10" xfId="37658"/>
    <cellStyle name="표준 6 3 3 3 4 3 11" xfId="41770"/>
    <cellStyle name="표준 6 3 3 3 4 3 12" xfId="45641"/>
    <cellStyle name="표준 6 3 3 3 4 3 13" xfId="49512"/>
    <cellStyle name="표준 6 3 3 3 4 3 14" xfId="53383"/>
    <cellStyle name="표준 6 3 3 3 4 3 2" xfId="6690"/>
    <cellStyle name="표준 6 3 3 3 4 3 3" xfId="10561"/>
    <cellStyle name="표준 6 3 3 3 4 3 4" xfId="14432"/>
    <cellStyle name="표준 6 3 3 3 4 3 5" xfId="18303"/>
    <cellStyle name="표준 6 3 3 3 4 3 6" xfId="22174"/>
    <cellStyle name="표준 6 3 3 3 4 3 7" xfId="26045"/>
    <cellStyle name="표준 6 3 3 3 4 3 8" xfId="29916"/>
    <cellStyle name="표준 6 3 3 3 4 3 9" xfId="33787"/>
    <cellStyle name="표준 6 3 3 3 4 4" xfId="4754"/>
    <cellStyle name="표준 6 3 3 3 4 5" xfId="8625"/>
    <cellStyle name="표준 6 3 3 3 4 6" xfId="12496"/>
    <cellStyle name="표준 6 3 3 3 4 7" xfId="16367"/>
    <cellStyle name="표준 6 3 3 3 4 8" xfId="20238"/>
    <cellStyle name="표준 6 3 3 3 4 9" xfId="24109"/>
    <cellStyle name="표준 6 3 3 3 5" xfId="1076"/>
    <cellStyle name="표준 6 3 3 3 5 10" xfId="32335"/>
    <cellStyle name="표준 6 3 3 3 5 11" xfId="36206"/>
    <cellStyle name="표준 6 3 3 3 5 12" xfId="40318"/>
    <cellStyle name="표준 6 3 3 3 5 13" xfId="44189"/>
    <cellStyle name="표준 6 3 3 3 5 14" xfId="48060"/>
    <cellStyle name="표준 6 3 3 3 5 15" xfId="51931"/>
    <cellStyle name="표준 6 3 3 3 5 2" xfId="3015"/>
    <cellStyle name="표준 6 3 3 3 5 2 10" xfId="38142"/>
    <cellStyle name="표준 6 3 3 3 5 2 11" xfId="42254"/>
    <cellStyle name="표준 6 3 3 3 5 2 12" xfId="46125"/>
    <cellStyle name="표준 6 3 3 3 5 2 13" xfId="49996"/>
    <cellStyle name="표준 6 3 3 3 5 2 14" xfId="53867"/>
    <cellStyle name="표준 6 3 3 3 5 2 2" xfId="7174"/>
    <cellStyle name="표준 6 3 3 3 5 2 3" xfId="11045"/>
    <cellStyle name="표준 6 3 3 3 5 2 4" xfId="14916"/>
    <cellStyle name="표준 6 3 3 3 5 2 5" xfId="18787"/>
    <cellStyle name="표준 6 3 3 3 5 2 6" xfId="22658"/>
    <cellStyle name="표준 6 3 3 3 5 2 7" xfId="26529"/>
    <cellStyle name="표준 6 3 3 3 5 2 8" xfId="30400"/>
    <cellStyle name="표준 6 3 3 3 5 2 9" xfId="34271"/>
    <cellStyle name="표준 6 3 3 3 5 3" xfId="5238"/>
    <cellStyle name="표준 6 3 3 3 5 4" xfId="9109"/>
    <cellStyle name="표준 6 3 3 3 5 5" xfId="12980"/>
    <cellStyle name="표준 6 3 3 3 5 6" xfId="16851"/>
    <cellStyle name="표준 6 3 3 3 5 7" xfId="20722"/>
    <cellStyle name="표준 6 3 3 3 5 8" xfId="24593"/>
    <cellStyle name="표준 6 3 3 3 5 9" xfId="28464"/>
    <cellStyle name="표준 6 3 3 3 6" xfId="2047"/>
    <cellStyle name="표준 6 3 3 3 6 10" xfId="37174"/>
    <cellStyle name="표준 6 3 3 3 6 11" xfId="41286"/>
    <cellStyle name="표준 6 3 3 3 6 12" xfId="45157"/>
    <cellStyle name="표준 6 3 3 3 6 13" xfId="49028"/>
    <cellStyle name="표준 6 3 3 3 6 14" xfId="52899"/>
    <cellStyle name="표준 6 3 3 3 6 2" xfId="6206"/>
    <cellStyle name="표준 6 3 3 3 6 3" xfId="10077"/>
    <cellStyle name="표준 6 3 3 3 6 4" xfId="13948"/>
    <cellStyle name="표준 6 3 3 3 6 5" xfId="17819"/>
    <cellStyle name="표준 6 3 3 3 6 6" xfId="21690"/>
    <cellStyle name="표준 6 3 3 3 6 7" xfId="25561"/>
    <cellStyle name="표준 6 3 3 3 6 8" xfId="29432"/>
    <cellStyle name="표준 6 3 3 3 6 9" xfId="33303"/>
    <cellStyle name="표준 6 3 3 3 7" xfId="4270"/>
    <cellStyle name="표준 6 3 3 3 8" xfId="8141"/>
    <cellStyle name="표준 6 3 3 3 9" xfId="12012"/>
    <cellStyle name="표준 6 3 3 4" xfId="146"/>
    <cellStyle name="표준 6 3 3 4 10" xfId="19804"/>
    <cellStyle name="표준 6 3 3 4 11" xfId="23675"/>
    <cellStyle name="표준 6 3 3 4 12" xfId="27546"/>
    <cellStyle name="표준 6 3 3 4 13" xfId="31417"/>
    <cellStyle name="표준 6 3 3 4 14" xfId="35288"/>
    <cellStyle name="표준 6 3 3 4 15" xfId="39159"/>
    <cellStyle name="표준 6 3 3 4 16" xfId="39400"/>
    <cellStyle name="표준 6 3 3 4 17" xfId="43271"/>
    <cellStyle name="표준 6 3 3 4 18" xfId="47142"/>
    <cellStyle name="표준 6 3 3 4 19" xfId="51013"/>
    <cellStyle name="표준 6 3 3 4 2" xfId="391"/>
    <cellStyle name="표준 6 3 3 4 2 10" xfId="23917"/>
    <cellStyle name="표준 6 3 3 4 2 11" xfId="27788"/>
    <cellStyle name="표준 6 3 3 4 2 12" xfId="31659"/>
    <cellStyle name="표준 6 3 3 4 2 13" xfId="35530"/>
    <cellStyle name="표준 6 3 3 4 2 14" xfId="39642"/>
    <cellStyle name="표준 6 3 3 4 2 15" xfId="43513"/>
    <cellStyle name="표준 6 3 3 4 2 16" xfId="47384"/>
    <cellStyle name="표준 6 3 3 4 2 17" xfId="51255"/>
    <cellStyle name="표준 6 3 3 4 2 2" xfId="878"/>
    <cellStyle name="표준 6 3 3 4 2 2 10" xfId="28272"/>
    <cellStyle name="표준 6 3 3 4 2 2 11" xfId="32143"/>
    <cellStyle name="표준 6 3 3 4 2 2 12" xfId="36014"/>
    <cellStyle name="표준 6 3 3 4 2 2 13" xfId="40126"/>
    <cellStyle name="표준 6 3 3 4 2 2 14" xfId="43997"/>
    <cellStyle name="표준 6 3 3 4 2 2 15" xfId="47868"/>
    <cellStyle name="표준 6 3 3 4 2 2 16" xfId="51739"/>
    <cellStyle name="표준 6 3 3 4 2 2 2" xfId="1852"/>
    <cellStyle name="표준 6 3 3 4 2 2 2 10" xfId="33111"/>
    <cellStyle name="표준 6 3 3 4 2 2 2 11" xfId="36982"/>
    <cellStyle name="표준 6 3 3 4 2 2 2 12" xfId="41094"/>
    <cellStyle name="표준 6 3 3 4 2 2 2 13" xfId="44965"/>
    <cellStyle name="표준 6 3 3 4 2 2 2 14" xfId="48836"/>
    <cellStyle name="표준 6 3 3 4 2 2 2 15" xfId="52707"/>
    <cellStyle name="표준 6 3 3 4 2 2 2 2" xfId="3791"/>
    <cellStyle name="표준 6 3 3 4 2 2 2 2 10" xfId="38918"/>
    <cellStyle name="표준 6 3 3 4 2 2 2 2 11" xfId="43030"/>
    <cellStyle name="표준 6 3 3 4 2 2 2 2 12" xfId="46901"/>
    <cellStyle name="표준 6 3 3 4 2 2 2 2 13" xfId="50772"/>
    <cellStyle name="표준 6 3 3 4 2 2 2 2 14" xfId="54643"/>
    <cellStyle name="표준 6 3 3 4 2 2 2 2 2" xfId="7950"/>
    <cellStyle name="표준 6 3 3 4 2 2 2 2 3" xfId="11821"/>
    <cellStyle name="표준 6 3 3 4 2 2 2 2 4" xfId="15692"/>
    <cellStyle name="표준 6 3 3 4 2 2 2 2 5" xfId="19563"/>
    <cellStyle name="표준 6 3 3 4 2 2 2 2 6" xfId="23434"/>
    <cellStyle name="표준 6 3 3 4 2 2 2 2 7" xfId="27305"/>
    <cellStyle name="표준 6 3 3 4 2 2 2 2 8" xfId="31176"/>
    <cellStyle name="표준 6 3 3 4 2 2 2 2 9" xfId="35047"/>
    <cellStyle name="표준 6 3 3 4 2 2 2 3" xfId="6014"/>
    <cellStyle name="표준 6 3 3 4 2 2 2 4" xfId="9885"/>
    <cellStyle name="표준 6 3 3 4 2 2 2 5" xfId="13756"/>
    <cellStyle name="표준 6 3 3 4 2 2 2 6" xfId="17627"/>
    <cellStyle name="표준 6 3 3 4 2 2 2 7" xfId="21498"/>
    <cellStyle name="표준 6 3 3 4 2 2 2 8" xfId="25369"/>
    <cellStyle name="표준 6 3 3 4 2 2 2 9" xfId="29240"/>
    <cellStyle name="표준 6 3 3 4 2 2 3" xfId="2823"/>
    <cellStyle name="표준 6 3 3 4 2 2 3 10" xfId="37950"/>
    <cellStyle name="표준 6 3 3 4 2 2 3 11" xfId="42062"/>
    <cellStyle name="표준 6 3 3 4 2 2 3 12" xfId="45933"/>
    <cellStyle name="표준 6 3 3 4 2 2 3 13" xfId="49804"/>
    <cellStyle name="표준 6 3 3 4 2 2 3 14" xfId="53675"/>
    <cellStyle name="표준 6 3 3 4 2 2 3 2" xfId="6982"/>
    <cellStyle name="표준 6 3 3 4 2 2 3 3" xfId="10853"/>
    <cellStyle name="표준 6 3 3 4 2 2 3 4" xfId="14724"/>
    <cellStyle name="표준 6 3 3 4 2 2 3 5" xfId="18595"/>
    <cellStyle name="표준 6 3 3 4 2 2 3 6" xfId="22466"/>
    <cellStyle name="표준 6 3 3 4 2 2 3 7" xfId="26337"/>
    <cellStyle name="표준 6 3 3 4 2 2 3 8" xfId="30208"/>
    <cellStyle name="표준 6 3 3 4 2 2 3 9" xfId="34079"/>
    <cellStyle name="표준 6 3 3 4 2 2 4" xfId="5046"/>
    <cellStyle name="표준 6 3 3 4 2 2 5" xfId="8917"/>
    <cellStyle name="표준 6 3 3 4 2 2 6" xfId="12788"/>
    <cellStyle name="표준 6 3 3 4 2 2 7" xfId="16659"/>
    <cellStyle name="표준 6 3 3 4 2 2 8" xfId="20530"/>
    <cellStyle name="표준 6 3 3 4 2 2 9" xfId="24401"/>
    <cellStyle name="표준 6 3 3 4 2 3" xfId="1368"/>
    <cellStyle name="표준 6 3 3 4 2 3 10" xfId="32627"/>
    <cellStyle name="표준 6 3 3 4 2 3 11" xfId="36498"/>
    <cellStyle name="표준 6 3 3 4 2 3 12" xfId="40610"/>
    <cellStyle name="표준 6 3 3 4 2 3 13" xfId="44481"/>
    <cellStyle name="표준 6 3 3 4 2 3 14" xfId="48352"/>
    <cellStyle name="표준 6 3 3 4 2 3 15" xfId="52223"/>
    <cellStyle name="표준 6 3 3 4 2 3 2" xfId="3307"/>
    <cellStyle name="표준 6 3 3 4 2 3 2 10" xfId="38434"/>
    <cellStyle name="표준 6 3 3 4 2 3 2 11" xfId="42546"/>
    <cellStyle name="표준 6 3 3 4 2 3 2 12" xfId="46417"/>
    <cellStyle name="표준 6 3 3 4 2 3 2 13" xfId="50288"/>
    <cellStyle name="표준 6 3 3 4 2 3 2 14" xfId="54159"/>
    <cellStyle name="표준 6 3 3 4 2 3 2 2" xfId="7466"/>
    <cellStyle name="표준 6 3 3 4 2 3 2 3" xfId="11337"/>
    <cellStyle name="표준 6 3 3 4 2 3 2 4" xfId="15208"/>
    <cellStyle name="표준 6 3 3 4 2 3 2 5" xfId="19079"/>
    <cellStyle name="표준 6 3 3 4 2 3 2 6" xfId="22950"/>
    <cellStyle name="표준 6 3 3 4 2 3 2 7" xfId="26821"/>
    <cellStyle name="표준 6 3 3 4 2 3 2 8" xfId="30692"/>
    <cellStyle name="표준 6 3 3 4 2 3 2 9" xfId="34563"/>
    <cellStyle name="표준 6 3 3 4 2 3 3" xfId="5530"/>
    <cellStyle name="표준 6 3 3 4 2 3 4" xfId="9401"/>
    <cellStyle name="표준 6 3 3 4 2 3 5" xfId="13272"/>
    <cellStyle name="표준 6 3 3 4 2 3 6" xfId="17143"/>
    <cellStyle name="표준 6 3 3 4 2 3 7" xfId="21014"/>
    <cellStyle name="표준 6 3 3 4 2 3 8" xfId="24885"/>
    <cellStyle name="표준 6 3 3 4 2 3 9" xfId="28756"/>
    <cellStyle name="표준 6 3 3 4 2 4" xfId="2339"/>
    <cellStyle name="표준 6 3 3 4 2 4 10" xfId="37466"/>
    <cellStyle name="표준 6 3 3 4 2 4 11" xfId="41578"/>
    <cellStyle name="표준 6 3 3 4 2 4 12" xfId="45449"/>
    <cellStyle name="표준 6 3 3 4 2 4 13" xfId="49320"/>
    <cellStyle name="표준 6 3 3 4 2 4 14" xfId="53191"/>
    <cellStyle name="표준 6 3 3 4 2 4 2" xfId="6498"/>
    <cellStyle name="표준 6 3 3 4 2 4 3" xfId="10369"/>
    <cellStyle name="표준 6 3 3 4 2 4 4" xfId="14240"/>
    <cellStyle name="표준 6 3 3 4 2 4 5" xfId="18111"/>
    <cellStyle name="표준 6 3 3 4 2 4 6" xfId="21982"/>
    <cellStyle name="표준 6 3 3 4 2 4 7" xfId="25853"/>
    <cellStyle name="표준 6 3 3 4 2 4 8" xfId="29724"/>
    <cellStyle name="표준 6 3 3 4 2 4 9" xfId="33595"/>
    <cellStyle name="표준 6 3 3 4 2 5" xfId="4562"/>
    <cellStyle name="표준 6 3 3 4 2 6" xfId="8433"/>
    <cellStyle name="표준 6 3 3 4 2 7" xfId="12304"/>
    <cellStyle name="표준 6 3 3 4 2 8" xfId="16175"/>
    <cellStyle name="표준 6 3 3 4 2 9" xfId="20046"/>
    <cellStyle name="표준 6 3 3 4 3" xfId="636"/>
    <cellStyle name="표준 6 3 3 4 3 10" xfId="28030"/>
    <cellStyle name="표준 6 3 3 4 3 11" xfId="31901"/>
    <cellStyle name="표준 6 3 3 4 3 12" xfId="35772"/>
    <cellStyle name="표준 6 3 3 4 3 13" xfId="39884"/>
    <cellStyle name="표준 6 3 3 4 3 14" xfId="43755"/>
    <cellStyle name="표준 6 3 3 4 3 15" xfId="47626"/>
    <cellStyle name="표준 6 3 3 4 3 16" xfId="51497"/>
    <cellStyle name="표준 6 3 3 4 3 2" xfId="1610"/>
    <cellStyle name="표준 6 3 3 4 3 2 10" xfId="32869"/>
    <cellStyle name="표준 6 3 3 4 3 2 11" xfId="36740"/>
    <cellStyle name="표준 6 3 3 4 3 2 12" xfId="40852"/>
    <cellStyle name="표준 6 3 3 4 3 2 13" xfId="44723"/>
    <cellStyle name="표준 6 3 3 4 3 2 14" xfId="48594"/>
    <cellStyle name="표준 6 3 3 4 3 2 15" xfId="52465"/>
    <cellStyle name="표준 6 3 3 4 3 2 2" xfId="3549"/>
    <cellStyle name="표준 6 3 3 4 3 2 2 10" xfId="38676"/>
    <cellStyle name="표준 6 3 3 4 3 2 2 11" xfId="42788"/>
    <cellStyle name="표준 6 3 3 4 3 2 2 12" xfId="46659"/>
    <cellStyle name="표준 6 3 3 4 3 2 2 13" xfId="50530"/>
    <cellStyle name="표준 6 3 3 4 3 2 2 14" xfId="54401"/>
    <cellStyle name="표준 6 3 3 4 3 2 2 2" xfId="7708"/>
    <cellStyle name="표준 6 3 3 4 3 2 2 3" xfId="11579"/>
    <cellStyle name="표준 6 3 3 4 3 2 2 4" xfId="15450"/>
    <cellStyle name="표준 6 3 3 4 3 2 2 5" xfId="19321"/>
    <cellStyle name="표준 6 3 3 4 3 2 2 6" xfId="23192"/>
    <cellStyle name="표준 6 3 3 4 3 2 2 7" xfId="27063"/>
    <cellStyle name="표준 6 3 3 4 3 2 2 8" xfId="30934"/>
    <cellStyle name="표준 6 3 3 4 3 2 2 9" xfId="34805"/>
    <cellStyle name="표준 6 3 3 4 3 2 3" xfId="5772"/>
    <cellStyle name="표준 6 3 3 4 3 2 4" xfId="9643"/>
    <cellStyle name="표준 6 3 3 4 3 2 5" xfId="13514"/>
    <cellStyle name="표준 6 3 3 4 3 2 6" xfId="17385"/>
    <cellStyle name="표준 6 3 3 4 3 2 7" xfId="21256"/>
    <cellStyle name="표준 6 3 3 4 3 2 8" xfId="25127"/>
    <cellStyle name="표준 6 3 3 4 3 2 9" xfId="28998"/>
    <cellStyle name="표준 6 3 3 4 3 3" xfId="2581"/>
    <cellStyle name="표준 6 3 3 4 3 3 10" xfId="37708"/>
    <cellStyle name="표준 6 3 3 4 3 3 11" xfId="41820"/>
    <cellStyle name="표준 6 3 3 4 3 3 12" xfId="45691"/>
    <cellStyle name="표준 6 3 3 4 3 3 13" xfId="49562"/>
    <cellStyle name="표준 6 3 3 4 3 3 14" xfId="53433"/>
    <cellStyle name="표준 6 3 3 4 3 3 2" xfId="6740"/>
    <cellStyle name="표준 6 3 3 4 3 3 3" xfId="10611"/>
    <cellStyle name="표준 6 3 3 4 3 3 4" xfId="14482"/>
    <cellStyle name="표준 6 3 3 4 3 3 5" xfId="18353"/>
    <cellStyle name="표준 6 3 3 4 3 3 6" xfId="22224"/>
    <cellStyle name="표준 6 3 3 4 3 3 7" xfId="26095"/>
    <cellStyle name="표준 6 3 3 4 3 3 8" xfId="29966"/>
    <cellStyle name="표준 6 3 3 4 3 3 9" xfId="33837"/>
    <cellStyle name="표준 6 3 3 4 3 4" xfId="4804"/>
    <cellStyle name="표준 6 3 3 4 3 5" xfId="8675"/>
    <cellStyle name="표준 6 3 3 4 3 6" xfId="12546"/>
    <cellStyle name="표준 6 3 3 4 3 7" xfId="16417"/>
    <cellStyle name="표준 6 3 3 4 3 8" xfId="20288"/>
    <cellStyle name="표준 6 3 3 4 3 9" xfId="24159"/>
    <cellStyle name="표준 6 3 3 4 4" xfId="1126"/>
    <cellStyle name="표준 6 3 3 4 4 10" xfId="32385"/>
    <cellStyle name="표준 6 3 3 4 4 11" xfId="36256"/>
    <cellStyle name="표준 6 3 3 4 4 12" xfId="40368"/>
    <cellStyle name="표준 6 3 3 4 4 13" xfId="44239"/>
    <cellStyle name="표준 6 3 3 4 4 14" xfId="48110"/>
    <cellStyle name="표준 6 3 3 4 4 15" xfId="51981"/>
    <cellStyle name="표준 6 3 3 4 4 2" xfId="3065"/>
    <cellStyle name="표준 6 3 3 4 4 2 10" xfId="38192"/>
    <cellStyle name="표준 6 3 3 4 4 2 11" xfId="42304"/>
    <cellStyle name="표준 6 3 3 4 4 2 12" xfId="46175"/>
    <cellStyle name="표준 6 3 3 4 4 2 13" xfId="50046"/>
    <cellStyle name="표준 6 3 3 4 4 2 14" xfId="53917"/>
    <cellStyle name="표준 6 3 3 4 4 2 2" xfId="7224"/>
    <cellStyle name="표준 6 3 3 4 4 2 3" xfId="11095"/>
    <cellStyle name="표준 6 3 3 4 4 2 4" xfId="14966"/>
    <cellStyle name="표준 6 3 3 4 4 2 5" xfId="18837"/>
    <cellStyle name="표준 6 3 3 4 4 2 6" xfId="22708"/>
    <cellStyle name="표준 6 3 3 4 4 2 7" xfId="26579"/>
    <cellStyle name="표준 6 3 3 4 4 2 8" xfId="30450"/>
    <cellStyle name="표준 6 3 3 4 4 2 9" xfId="34321"/>
    <cellStyle name="표준 6 3 3 4 4 3" xfId="5288"/>
    <cellStyle name="표준 6 3 3 4 4 4" xfId="9159"/>
    <cellStyle name="표준 6 3 3 4 4 5" xfId="13030"/>
    <cellStyle name="표준 6 3 3 4 4 6" xfId="16901"/>
    <cellStyle name="표준 6 3 3 4 4 7" xfId="20772"/>
    <cellStyle name="표준 6 3 3 4 4 8" xfId="24643"/>
    <cellStyle name="표준 6 3 3 4 4 9" xfId="28514"/>
    <cellStyle name="표준 6 3 3 4 5" xfId="2097"/>
    <cellStyle name="표준 6 3 3 4 5 10" xfId="37224"/>
    <cellStyle name="표준 6 3 3 4 5 11" xfId="41336"/>
    <cellStyle name="표준 6 3 3 4 5 12" xfId="45207"/>
    <cellStyle name="표준 6 3 3 4 5 13" xfId="49078"/>
    <cellStyle name="표준 6 3 3 4 5 14" xfId="52949"/>
    <cellStyle name="표준 6 3 3 4 5 2" xfId="6256"/>
    <cellStyle name="표준 6 3 3 4 5 3" xfId="10127"/>
    <cellStyle name="표준 6 3 3 4 5 4" xfId="13998"/>
    <cellStyle name="표준 6 3 3 4 5 5" xfId="17869"/>
    <cellStyle name="표준 6 3 3 4 5 6" xfId="21740"/>
    <cellStyle name="표준 6 3 3 4 5 7" xfId="25611"/>
    <cellStyle name="표준 6 3 3 4 5 8" xfId="29482"/>
    <cellStyle name="표준 6 3 3 4 5 9" xfId="33353"/>
    <cellStyle name="표준 6 3 3 4 6" xfId="4320"/>
    <cellStyle name="표준 6 3 3 4 7" xfId="8191"/>
    <cellStyle name="표준 6 3 3 4 8" xfId="12062"/>
    <cellStyle name="표준 6 3 3 4 9" xfId="15933"/>
    <cellStyle name="표준 6 3 3 5" xfId="244"/>
    <cellStyle name="표준 6 3 3 5 10" xfId="19902"/>
    <cellStyle name="표준 6 3 3 5 11" xfId="23773"/>
    <cellStyle name="표준 6 3 3 5 12" xfId="27644"/>
    <cellStyle name="표준 6 3 3 5 13" xfId="31515"/>
    <cellStyle name="표준 6 3 3 5 14" xfId="35386"/>
    <cellStyle name="표준 6 3 3 5 15" xfId="39257"/>
    <cellStyle name="표준 6 3 3 5 16" xfId="39498"/>
    <cellStyle name="표준 6 3 3 5 17" xfId="43369"/>
    <cellStyle name="표준 6 3 3 5 18" xfId="47240"/>
    <cellStyle name="표준 6 3 3 5 19" xfId="51111"/>
    <cellStyle name="표준 6 3 3 5 2" xfId="489"/>
    <cellStyle name="표준 6 3 3 5 2 10" xfId="24015"/>
    <cellStyle name="표준 6 3 3 5 2 11" xfId="27886"/>
    <cellStyle name="표준 6 3 3 5 2 12" xfId="31757"/>
    <cellStyle name="표준 6 3 3 5 2 13" xfId="35628"/>
    <cellStyle name="표준 6 3 3 5 2 14" xfId="39740"/>
    <cellStyle name="표준 6 3 3 5 2 15" xfId="43611"/>
    <cellStyle name="표준 6 3 3 5 2 16" xfId="47482"/>
    <cellStyle name="표준 6 3 3 5 2 17" xfId="51353"/>
    <cellStyle name="표준 6 3 3 5 2 2" xfId="976"/>
    <cellStyle name="표준 6 3 3 5 2 2 10" xfId="28370"/>
    <cellStyle name="표준 6 3 3 5 2 2 11" xfId="32241"/>
    <cellStyle name="표준 6 3 3 5 2 2 12" xfId="36112"/>
    <cellStyle name="표준 6 3 3 5 2 2 13" xfId="40224"/>
    <cellStyle name="표준 6 3 3 5 2 2 14" xfId="44095"/>
    <cellStyle name="표준 6 3 3 5 2 2 15" xfId="47966"/>
    <cellStyle name="표준 6 3 3 5 2 2 16" xfId="51837"/>
    <cellStyle name="표준 6 3 3 5 2 2 2" xfId="1950"/>
    <cellStyle name="표준 6 3 3 5 2 2 2 10" xfId="33209"/>
    <cellStyle name="표준 6 3 3 5 2 2 2 11" xfId="37080"/>
    <cellStyle name="표준 6 3 3 5 2 2 2 12" xfId="41192"/>
    <cellStyle name="표준 6 3 3 5 2 2 2 13" xfId="45063"/>
    <cellStyle name="표준 6 3 3 5 2 2 2 14" xfId="48934"/>
    <cellStyle name="표준 6 3 3 5 2 2 2 15" xfId="52805"/>
    <cellStyle name="표준 6 3 3 5 2 2 2 2" xfId="3889"/>
    <cellStyle name="표준 6 3 3 5 2 2 2 2 10" xfId="39016"/>
    <cellStyle name="표준 6 3 3 5 2 2 2 2 11" xfId="43128"/>
    <cellStyle name="표준 6 3 3 5 2 2 2 2 12" xfId="46999"/>
    <cellStyle name="표준 6 3 3 5 2 2 2 2 13" xfId="50870"/>
    <cellStyle name="표준 6 3 3 5 2 2 2 2 14" xfId="54741"/>
    <cellStyle name="표준 6 3 3 5 2 2 2 2 2" xfId="8048"/>
    <cellStyle name="표준 6 3 3 5 2 2 2 2 3" xfId="11919"/>
    <cellStyle name="표준 6 3 3 5 2 2 2 2 4" xfId="15790"/>
    <cellStyle name="표준 6 3 3 5 2 2 2 2 5" xfId="19661"/>
    <cellStyle name="표준 6 3 3 5 2 2 2 2 6" xfId="23532"/>
    <cellStyle name="표준 6 3 3 5 2 2 2 2 7" xfId="27403"/>
    <cellStyle name="표준 6 3 3 5 2 2 2 2 8" xfId="31274"/>
    <cellStyle name="표준 6 3 3 5 2 2 2 2 9" xfId="35145"/>
    <cellStyle name="표준 6 3 3 5 2 2 2 3" xfId="6112"/>
    <cellStyle name="표준 6 3 3 5 2 2 2 4" xfId="9983"/>
    <cellStyle name="표준 6 3 3 5 2 2 2 5" xfId="13854"/>
    <cellStyle name="표준 6 3 3 5 2 2 2 6" xfId="17725"/>
    <cellStyle name="표준 6 3 3 5 2 2 2 7" xfId="21596"/>
    <cellStyle name="표준 6 3 3 5 2 2 2 8" xfId="25467"/>
    <cellStyle name="표준 6 3 3 5 2 2 2 9" xfId="29338"/>
    <cellStyle name="표준 6 3 3 5 2 2 3" xfId="2921"/>
    <cellStyle name="표준 6 3 3 5 2 2 3 10" xfId="38048"/>
    <cellStyle name="표준 6 3 3 5 2 2 3 11" xfId="42160"/>
    <cellStyle name="표준 6 3 3 5 2 2 3 12" xfId="46031"/>
    <cellStyle name="표준 6 3 3 5 2 2 3 13" xfId="49902"/>
    <cellStyle name="표준 6 3 3 5 2 2 3 14" xfId="53773"/>
    <cellStyle name="표준 6 3 3 5 2 2 3 2" xfId="7080"/>
    <cellStyle name="표준 6 3 3 5 2 2 3 3" xfId="10951"/>
    <cellStyle name="표준 6 3 3 5 2 2 3 4" xfId="14822"/>
    <cellStyle name="표준 6 3 3 5 2 2 3 5" xfId="18693"/>
    <cellStyle name="표준 6 3 3 5 2 2 3 6" xfId="22564"/>
    <cellStyle name="표준 6 3 3 5 2 2 3 7" xfId="26435"/>
    <cellStyle name="표준 6 3 3 5 2 2 3 8" xfId="30306"/>
    <cellStyle name="표준 6 3 3 5 2 2 3 9" xfId="34177"/>
    <cellStyle name="표준 6 3 3 5 2 2 4" xfId="5144"/>
    <cellStyle name="표준 6 3 3 5 2 2 5" xfId="9015"/>
    <cellStyle name="표준 6 3 3 5 2 2 6" xfId="12886"/>
    <cellStyle name="표준 6 3 3 5 2 2 7" xfId="16757"/>
    <cellStyle name="표준 6 3 3 5 2 2 8" xfId="20628"/>
    <cellStyle name="표준 6 3 3 5 2 2 9" xfId="24499"/>
    <cellStyle name="표준 6 3 3 5 2 3" xfId="1466"/>
    <cellStyle name="표준 6 3 3 5 2 3 10" xfId="32725"/>
    <cellStyle name="표준 6 3 3 5 2 3 11" xfId="36596"/>
    <cellStyle name="표준 6 3 3 5 2 3 12" xfId="40708"/>
    <cellStyle name="표준 6 3 3 5 2 3 13" xfId="44579"/>
    <cellStyle name="표준 6 3 3 5 2 3 14" xfId="48450"/>
    <cellStyle name="표준 6 3 3 5 2 3 15" xfId="52321"/>
    <cellStyle name="표준 6 3 3 5 2 3 2" xfId="3405"/>
    <cellStyle name="표준 6 3 3 5 2 3 2 10" xfId="38532"/>
    <cellStyle name="표준 6 3 3 5 2 3 2 11" xfId="42644"/>
    <cellStyle name="표준 6 3 3 5 2 3 2 12" xfId="46515"/>
    <cellStyle name="표준 6 3 3 5 2 3 2 13" xfId="50386"/>
    <cellStyle name="표준 6 3 3 5 2 3 2 14" xfId="54257"/>
    <cellStyle name="표준 6 3 3 5 2 3 2 2" xfId="7564"/>
    <cellStyle name="표준 6 3 3 5 2 3 2 3" xfId="11435"/>
    <cellStyle name="표준 6 3 3 5 2 3 2 4" xfId="15306"/>
    <cellStyle name="표준 6 3 3 5 2 3 2 5" xfId="19177"/>
    <cellStyle name="표준 6 3 3 5 2 3 2 6" xfId="23048"/>
    <cellStyle name="표준 6 3 3 5 2 3 2 7" xfId="26919"/>
    <cellStyle name="표준 6 3 3 5 2 3 2 8" xfId="30790"/>
    <cellStyle name="표준 6 3 3 5 2 3 2 9" xfId="34661"/>
    <cellStyle name="표준 6 3 3 5 2 3 3" xfId="5628"/>
    <cellStyle name="표준 6 3 3 5 2 3 4" xfId="9499"/>
    <cellStyle name="표준 6 3 3 5 2 3 5" xfId="13370"/>
    <cellStyle name="표준 6 3 3 5 2 3 6" xfId="17241"/>
    <cellStyle name="표준 6 3 3 5 2 3 7" xfId="21112"/>
    <cellStyle name="표준 6 3 3 5 2 3 8" xfId="24983"/>
    <cellStyle name="표준 6 3 3 5 2 3 9" xfId="28854"/>
    <cellStyle name="표준 6 3 3 5 2 4" xfId="2437"/>
    <cellStyle name="표준 6 3 3 5 2 4 10" xfId="37564"/>
    <cellStyle name="표준 6 3 3 5 2 4 11" xfId="41676"/>
    <cellStyle name="표준 6 3 3 5 2 4 12" xfId="45547"/>
    <cellStyle name="표준 6 3 3 5 2 4 13" xfId="49418"/>
    <cellStyle name="표준 6 3 3 5 2 4 14" xfId="53289"/>
    <cellStyle name="표준 6 3 3 5 2 4 2" xfId="6596"/>
    <cellStyle name="표준 6 3 3 5 2 4 3" xfId="10467"/>
    <cellStyle name="표준 6 3 3 5 2 4 4" xfId="14338"/>
    <cellStyle name="표준 6 3 3 5 2 4 5" xfId="18209"/>
    <cellStyle name="표준 6 3 3 5 2 4 6" xfId="22080"/>
    <cellStyle name="표준 6 3 3 5 2 4 7" xfId="25951"/>
    <cellStyle name="표준 6 3 3 5 2 4 8" xfId="29822"/>
    <cellStyle name="표준 6 3 3 5 2 4 9" xfId="33693"/>
    <cellStyle name="표준 6 3 3 5 2 5" xfId="4660"/>
    <cellStyle name="표준 6 3 3 5 2 6" xfId="8531"/>
    <cellStyle name="표준 6 3 3 5 2 7" xfId="12402"/>
    <cellStyle name="표준 6 3 3 5 2 8" xfId="16273"/>
    <cellStyle name="표준 6 3 3 5 2 9" xfId="20144"/>
    <cellStyle name="표준 6 3 3 5 3" xfId="734"/>
    <cellStyle name="표준 6 3 3 5 3 10" xfId="28128"/>
    <cellStyle name="표준 6 3 3 5 3 11" xfId="31999"/>
    <cellStyle name="표준 6 3 3 5 3 12" xfId="35870"/>
    <cellStyle name="표준 6 3 3 5 3 13" xfId="39982"/>
    <cellStyle name="표준 6 3 3 5 3 14" xfId="43853"/>
    <cellStyle name="표준 6 3 3 5 3 15" xfId="47724"/>
    <cellStyle name="표준 6 3 3 5 3 16" xfId="51595"/>
    <cellStyle name="표준 6 3 3 5 3 2" xfId="1708"/>
    <cellStyle name="표준 6 3 3 5 3 2 10" xfId="32967"/>
    <cellStyle name="표준 6 3 3 5 3 2 11" xfId="36838"/>
    <cellStyle name="표준 6 3 3 5 3 2 12" xfId="40950"/>
    <cellStyle name="표준 6 3 3 5 3 2 13" xfId="44821"/>
    <cellStyle name="표준 6 3 3 5 3 2 14" xfId="48692"/>
    <cellStyle name="표준 6 3 3 5 3 2 15" xfId="52563"/>
    <cellStyle name="표준 6 3 3 5 3 2 2" xfId="3647"/>
    <cellStyle name="표준 6 3 3 5 3 2 2 10" xfId="38774"/>
    <cellStyle name="표준 6 3 3 5 3 2 2 11" xfId="42886"/>
    <cellStyle name="표준 6 3 3 5 3 2 2 12" xfId="46757"/>
    <cellStyle name="표준 6 3 3 5 3 2 2 13" xfId="50628"/>
    <cellStyle name="표준 6 3 3 5 3 2 2 14" xfId="54499"/>
    <cellStyle name="표준 6 3 3 5 3 2 2 2" xfId="7806"/>
    <cellStyle name="표준 6 3 3 5 3 2 2 3" xfId="11677"/>
    <cellStyle name="표준 6 3 3 5 3 2 2 4" xfId="15548"/>
    <cellStyle name="표준 6 3 3 5 3 2 2 5" xfId="19419"/>
    <cellStyle name="표준 6 3 3 5 3 2 2 6" xfId="23290"/>
    <cellStyle name="표준 6 3 3 5 3 2 2 7" xfId="27161"/>
    <cellStyle name="표준 6 3 3 5 3 2 2 8" xfId="31032"/>
    <cellStyle name="표준 6 3 3 5 3 2 2 9" xfId="34903"/>
    <cellStyle name="표준 6 3 3 5 3 2 3" xfId="5870"/>
    <cellStyle name="표준 6 3 3 5 3 2 4" xfId="9741"/>
    <cellStyle name="표준 6 3 3 5 3 2 5" xfId="13612"/>
    <cellStyle name="표준 6 3 3 5 3 2 6" xfId="17483"/>
    <cellStyle name="표준 6 3 3 5 3 2 7" xfId="21354"/>
    <cellStyle name="표준 6 3 3 5 3 2 8" xfId="25225"/>
    <cellStyle name="표준 6 3 3 5 3 2 9" xfId="29096"/>
    <cellStyle name="표준 6 3 3 5 3 3" xfId="2679"/>
    <cellStyle name="표준 6 3 3 5 3 3 10" xfId="37806"/>
    <cellStyle name="표준 6 3 3 5 3 3 11" xfId="41918"/>
    <cellStyle name="표준 6 3 3 5 3 3 12" xfId="45789"/>
    <cellStyle name="표준 6 3 3 5 3 3 13" xfId="49660"/>
    <cellStyle name="표준 6 3 3 5 3 3 14" xfId="53531"/>
    <cellStyle name="표준 6 3 3 5 3 3 2" xfId="6838"/>
    <cellStyle name="표준 6 3 3 5 3 3 3" xfId="10709"/>
    <cellStyle name="표준 6 3 3 5 3 3 4" xfId="14580"/>
    <cellStyle name="표준 6 3 3 5 3 3 5" xfId="18451"/>
    <cellStyle name="표준 6 3 3 5 3 3 6" xfId="22322"/>
    <cellStyle name="표준 6 3 3 5 3 3 7" xfId="26193"/>
    <cellStyle name="표준 6 3 3 5 3 3 8" xfId="30064"/>
    <cellStyle name="표준 6 3 3 5 3 3 9" xfId="33935"/>
    <cellStyle name="표준 6 3 3 5 3 4" xfId="4902"/>
    <cellStyle name="표준 6 3 3 5 3 5" xfId="8773"/>
    <cellStyle name="표준 6 3 3 5 3 6" xfId="12644"/>
    <cellStyle name="표준 6 3 3 5 3 7" xfId="16515"/>
    <cellStyle name="표준 6 3 3 5 3 8" xfId="20386"/>
    <cellStyle name="표준 6 3 3 5 3 9" xfId="24257"/>
    <cellStyle name="표준 6 3 3 5 4" xfId="1224"/>
    <cellStyle name="표준 6 3 3 5 4 10" xfId="32483"/>
    <cellStyle name="표준 6 3 3 5 4 11" xfId="36354"/>
    <cellStyle name="표준 6 3 3 5 4 12" xfId="40466"/>
    <cellStyle name="표준 6 3 3 5 4 13" xfId="44337"/>
    <cellStyle name="표준 6 3 3 5 4 14" xfId="48208"/>
    <cellStyle name="표준 6 3 3 5 4 15" xfId="52079"/>
    <cellStyle name="표준 6 3 3 5 4 2" xfId="3163"/>
    <cellStyle name="표준 6 3 3 5 4 2 10" xfId="38290"/>
    <cellStyle name="표준 6 3 3 5 4 2 11" xfId="42402"/>
    <cellStyle name="표준 6 3 3 5 4 2 12" xfId="46273"/>
    <cellStyle name="표준 6 3 3 5 4 2 13" xfId="50144"/>
    <cellStyle name="표준 6 3 3 5 4 2 14" xfId="54015"/>
    <cellStyle name="표준 6 3 3 5 4 2 2" xfId="7322"/>
    <cellStyle name="표준 6 3 3 5 4 2 3" xfId="11193"/>
    <cellStyle name="표준 6 3 3 5 4 2 4" xfId="15064"/>
    <cellStyle name="표준 6 3 3 5 4 2 5" xfId="18935"/>
    <cellStyle name="표준 6 3 3 5 4 2 6" xfId="22806"/>
    <cellStyle name="표준 6 3 3 5 4 2 7" xfId="26677"/>
    <cellStyle name="표준 6 3 3 5 4 2 8" xfId="30548"/>
    <cellStyle name="표준 6 3 3 5 4 2 9" xfId="34419"/>
    <cellStyle name="표준 6 3 3 5 4 3" xfId="5386"/>
    <cellStyle name="표준 6 3 3 5 4 4" xfId="9257"/>
    <cellStyle name="표준 6 3 3 5 4 5" xfId="13128"/>
    <cellStyle name="표준 6 3 3 5 4 6" xfId="16999"/>
    <cellStyle name="표준 6 3 3 5 4 7" xfId="20870"/>
    <cellStyle name="표준 6 3 3 5 4 8" xfId="24741"/>
    <cellStyle name="표준 6 3 3 5 4 9" xfId="28612"/>
    <cellStyle name="표준 6 3 3 5 5" xfId="2195"/>
    <cellStyle name="표준 6 3 3 5 5 10" xfId="37322"/>
    <cellStyle name="표준 6 3 3 5 5 11" xfId="41434"/>
    <cellStyle name="표준 6 3 3 5 5 12" xfId="45305"/>
    <cellStyle name="표준 6 3 3 5 5 13" xfId="49176"/>
    <cellStyle name="표준 6 3 3 5 5 14" xfId="53047"/>
    <cellStyle name="표준 6 3 3 5 5 2" xfId="6354"/>
    <cellStyle name="표준 6 3 3 5 5 3" xfId="10225"/>
    <cellStyle name="표준 6 3 3 5 5 4" xfId="14096"/>
    <cellStyle name="표준 6 3 3 5 5 5" xfId="17967"/>
    <cellStyle name="표준 6 3 3 5 5 6" xfId="21838"/>
    <cellStyle name="표준 6 3 3 5 5 7" xfId="25709"/>
    <cellStyle name="표준 6 3 3 5 5 8" xfId="29580"/>
    <cellStyle name="표준 6 3 3 5 5 9" xfId="33451"/>
    <cellStyle name="표준 6 3 3 5 6" xfId="4418"/>
    <cellStyle name="표준 6 3 3 5 7" xfId="8289"/>
    <cellStyle name="표준 6 3 3 5 8" xfId="12160"/>
    <cellStyle name="표준 6 3 3 5 9" xfId="16031"/>
    <cellStyle name="표준 6 3 3 6" xfId="294"/>
    <cellStyle name="표준 6 3 3 6 10" xfId="23820"/>
    <cellStyle name="표준 6 3 3 6 11" xfId="27691"/>
    <cellStyle name="표준 6 3 3 6 12" xfId="31562"/>
    <cellStyle name="표준 6 3 3 6 13" xfId="35433"/>
    <cellStyle name="표준 6 3 3 6 14" xfId="39545"/>
    <cellStyle name="표준 6 3 3 6 15" xfId="43416"/>
    <cellStyle name="표준 6 3 3 6 16" xfId="47287"/>
    <cellStyle name="표준 6 3 3 6 17" xfId="51158"/>
    <cellStyle name="표준 6 3 3 6 2" xfId="781"/>
    <cellStyle name="표준 6 3 3 6 2 10" xfId="28175"/>
    <cellStyle name="표준 6 3 3 6 2 11" xfId="32046"/>
    <cellStyle name="표준 6 3 3 6 2 12" xfId="35917"/>
    <cellStyle name="표준 6 3 3 6 2 13" xfId="40029"/>
    <cellStyle name="표준 6 3 3 6 2 14" xfId="43900"/>
    <cellStyle name="표준 6 3 3 6 2 15" xfId="47771"/>
    <cellStyle name="표준 6 3 3 6 2 16" xfId="51642"/>
    <cellStyle name="표준 6 3 3 6 2 2" xfId="1755"/>
    <cellStyle name="표준 6 3 3 6 2 2 10" xfId="33014"/>
    <cellStyle name="표준 6 3 3 6 2 2 11" xfId="36885"/>
    <cellStyle name="표준 6 3 3 6 2 2 12" xfId="40997"/>
    <cellStyle name="표준 6 3 3 6 2 2 13" xfId="44868"/>
    <cellStyle name="표준 6 3 3 6 2 2 14" xfId="48739"/>
    <cellStyle name="표준 6 3 3 6 2 2 15" xfId="52610"/>
    <cellStyle name="표준 6 3 3 6 2 2 2" xfId="3694"/>
    <cellStyle name="표준 6 3 3 6 2 2 2 10" xfId="38821"/>
    <cellStyle name="표준 6 3 3 6 2 2 2 11" xfId="42933"/>
    <cellStyle name="표준 6 3 3 6 2 2 2 12" xfId="46804"/>
    <cellStyle name="표준 6 3 3 6 2 2 2 13" xfId="50675"/>
    <cellStyle name="표준 6 3 3 6 2 2 2 14" xfId="54546"/>
    <cellStyle name="표준 6 3 3 6 2 2 2 2" xfId="7853"/>
    <cellStyle name="표준 6 3 3 6 2 2 2 3" xfId="11724"/>
    <cellStyle name="표준 6 3 3 6 2 2 2 4" xfId="15595"/>
    <cellStyle name="표준 6 3 3 6 2 2 2 5" xfId="19466"/>
    <cellStyle name="표준 6 3 3 6 2 2 2 6" xfId="23337"/>
    <cellStyle name="표준 6 3 3 6 2 2 2 7" xfId="27208"/>
    <cellStyle name="표준 6 3 3 6 2 2 2 8" xfId="31079"/>
    <cellStyle name="표준 6 3 3 6 2 2 2 9" xfId="34950"/>
    <cellStyle name="표준 6 3 3 6 2 2 3" xfId="5917"/>
    <cellStyle name="표준 6 3 3 6 2 2 4" xfId="9788"/>
    <cellStyle name="표준 6 3 3 6 2 2 5" xfId="13659"/>
    <cellStyle name="표준 6 3 3 6 2 2 6" xfId="17530"/>
    <cellStyle name="표준 6 3 3 6 2 2 7" xfId="21401"/>
    <cellStyle name="표준 6 3 3 6 2 2 8" xfId="25272"/>
    <cellStyle name="표준 6 3 3 6 2 2 9" xfId="29143"/>
    <cellStyle name="표준 6 3 3 6 2 3" xfId="2726"/>
    <cellStyle name="표준 6 3 3 6 2 3 10" xfId="37853"/>
    <cellStyle name="표준 6 3 3 6 2 3 11" xfId="41965"/>
    <cellStyle name="표준 6 3 3 6 2 3 12" xfId="45836"/>
    <cellStyle name="표준 6 3 3 6 2 3 13" xfId="49707"/>
    <cellStyle name="표준 6 3 3 6 2 3 14" xfId="53578"/>
    <cellStyle name="표준 6 3 3 6 2 3 2" xfId="6885"/>
    <cellStyle name="표준 6 3 3 6 2 3 3" xfId="10756"/>
    <cellStyle name="표준 6 3 3 6 2 3 4" xfId="14627"/>
    <cellStyle name="표준 6 3 3 6 2 3 5" xfId="18498"/>
    <cellStyle name="표준 6 3 3 6 2 3 6" xfId="22369"/>
    <cellStyle name="표준 6 3 3 6 2 3 7" xfId="26240"/>
    <cellStyle name="표준 6 3 3 6 2 3 8" xfId="30111"/>
    <cellStyle name="표준 6 3 3 6 2 3 9" xfId="33982"/>
    <cellStyle name="표준 6 3 3 6 2 4" xfId="4949"/>
    <cellStyle name="표준 6 3 3 6 2 5" xfId="8820"/>
    <cellStyle name="표준 6 3 3 6 2 6" xfId="12691"/>
    <cellStyle name="표준 6 3 3 6 2 7" xfId="16562"/>
    <cellStyle name="표준 6 3 3 6 2 8" xfId="20433"/>
    <cellStyle name="표준 6 3 3 6 2 9" xfId="24304"/>
    <cellStyle name="표준 6 3 3 6 3" xfId="1271"/>
    <cellStyle name="표준 6 3 3 6 3 10" xfId="32530"/>
    <cellStyle name="표준 6 3 3 6 3 11" xfId="36401"/>
    <cellStyle name="표준 6 3 3 6 3 12" xfId="40513"/>
    <cellStyle name="표준 6 3 3 6 3 13" xfId="44384"/>
    <cellStyle name="표준 6 3 3 6 3 14" xfId="48255"/>
    <cellStyle name="표준 6 3 3 6 3 15" xfId="52126"/>
    <cellStyle name="표준 6 3 3 6 3 2" xfId="3210"/>
    <cellStyle name="표준 6 3 3 6 3 2 10" xfId="38337"/>
    <cellStyle name="표준 6 3 3 6 3 2 11" xfId="42449"/>
    <cellStyle name="표준 6 3 3 6 3 2 12" xfId="46320"/>
    <cellStyle name="표준 6 3 3 6 3 2 13" xfId="50191"/>
    <cellStyle name="표준 6 3 3 6 3 2 14" xfId="54062"/>
    <cellStyle name="표준 6 3 3 6 3 2 2" xfId="7369"/>
    <cellStyle name="표준 6 3 3 6 3 2 3" xfId="11240"/>
    <cellStyle name="표준 6 3 3 6 3 2 4" xfId="15111"/>
    <cellStyle name="표준 6 3 3 6 3 2 5" xfId="18982"/>
    <cellStyle name="표준 6 3 3 6 3 2 6" xfId="22853"/>
    <cellStyle name="표준 6 3 3 6 3 2 7" xfId="26724"/>
    <cellStyle name="표준 6 3 3 6 3 2 8" xfId="30595"/>
    <cellStyle name="표준 6 3 3 6 3 2 9" xfId="34466"/>
    <cellStyle name="표준 6 3 3 6 3 3" xfId="5433"/>
    <cellStyle name="표준 6 3 3 6 3 4" xfId="9304"/>
    <cellStyle name="표준 6 3 3 6 3 5" xfId="13175"/>
    <cellStyle name="표준 6 3 3 6 3 6" xfId="17046"/>
    <cellStyle name="표준 6 3 3 6 3 7" xfId="20917"/>
    <cellStyle name="표준 6 3 3 6 3 8" xfId="24788"/>
    <cellStyle name="표준 6 3 3 6 3 9" xfId="28659"/>
    <cellStyle name="표준 6 3 3 6 4" xfId="2242"/>
    <cellStyle name="표준 6 3 3 6 4 10" xfId="37369"/>
    <cellStyle name="표준 6 3 3 6 4 11" xfId="41481"/>
    <cellStyle name="표준 6 3 3 6 4 12" xfId="45352"/>
    <cellStyle name="표준 6 3 3 6 4 13" xfId="49223"/>
    <cellStyle name="표준 6 3 3 6 4 14" xfId="53094"/>
    <cellStyle name="표준 6 3 3 6 4 2" xfId="6401"/>
    <cellStyle name="표준 6 3 3 6 4 3" xfId="10272"/>
    <cellStyle name="표준 6 3 3 6 4 4" xfId="14143"/>
    <cellStyle name="표준 6 3 3 6 4 5" xfId="18014"/>
    <cellStyle name="표준 6 3 3 6 4 6" xfId="21885"/>
    <cellStyle name="표준 6 3 3 6 4 7" xfId="25756"/>
    <cellStyle name="표준 6 3 3 6 4 8" xfId="29627"/>
    <cellStyle name="표준 6 3 3 6 4 9" xfId="33498"/>
    <cellStyle name="표준 6 3 3 6 5" xfId="4465"/>
    <cellStyle name="표준 6 3 3 6 6" xfId="8336"/>
    <cellStyle name="표준 6 3 3 6 7" xfId="12207"/>
    <cellStyle name="표준 6 3 3 6 8" xfId="16078"/>
    <cellStyle name="표준 6 3 3 6 9" xfId="19949"/>
    <cellStyle name="표준 6 3 3 7" xfId="539"/>
    <cellStyle name="표준 6 3 3 7 10" xfId="27933"/>
    <cellStyle name="표준 6 3 3 7 11" xfId="31804"/>
    <cellStyle name="표준 6 3 3 7 12" xfId="35675"/>
    <cellStyle name="표준 6 3 3 7 13" xfId="39787"/>
    <cellStyle name="표준 6 3 3 7 14" xfId="43658"/>
    <cellStyle name="표준 6 3 3 7 15" xfId="47529"/>
    <cellStyle name="표준 6 3 3 7 16" xfId="51400"/>
    <cellStyle name="표준 6 3 3 7 2" xfId="1513"/>
    <cellStyle name="표준 6 3 3 7 2 10" xfId="32772"/>
    <cellStyle name="표준 6 3 3 7 2 11" xfId="36643"/>
    <cellStyle name="표준 6 3 3 7 2 12" xfId="40755"/>
    <cellStyle name="표준 6 3 3 7 2 13" xfId="44626"/>
    <cellStyle name="표준 6 3 3 7 2 14" xfId="48497"/>
    <cellStyle name="표준 6 3 3 7 2 15" xfId="52368"/>
    <cellStyle name="표준 6 3 3 7 2 2" xfId="3452"/>
    <cellStyle name="표준 6 3 3 7 2 2 10" xfId="38579"/>
    <cellStyle name="표준 6 3 3 7 2 2 11" xfId="42691"/>
    <cellStyle name="표준 6 3 3 7 2 2 12" xfId="46562"/>
    <cellStyle name="표준 6 3 3 7 2 2 13" xfId="50433"/>
    <cellStyle name="표준 6 3 3 7 2 2 14" xfId="54304"/>
    <cellStyle name="표준 6 3 3 7 2 2 2" xfId="7611"/>
    <cellStyle name="표준 6 3 3 7 2 2 3" xfId="11482"/>
    <cellStyle name="표준 6 3 3 7 2 2 4" xfId="15353"/>
    <cellStyle name="표준 6 3 3 7 2 2 5" xfId="19224"/>
    <cellStyle name="표준 6 3 3 7 2 2 6" xfId="23095"/>
    <cellStyle name="표준 6 3 3 7 2 2 7" xfId="26966"/>
    <cellStyle name="표준 6 3 3 7 2 2 8" xfId="30837"/>
    <cellStyle name="표준 6 3 3 7 2 2 9" xfId="34708"/>
    <cellStyle name="표준 6 3 3 7 2 3" xfId="5675"/>
    <cellStyle name="표준 6 3 3 7 2 4" xfId="9546"/>
    <cellStyle name="표준 6 3 3 7 2 5" xfId="13417"/>
    <cellStyle name="표준 6 3 3 7 2 6" xfId="17288"/>
    <cellStyle name="표준 6 3 3 7 2 7" xfId="21159"/>
    <cellStyle name="표준 6 3 3 7 2 8" xfId="25030"/>
    <cellStyle name="표준 6 3 3 7 2 9" xfId="28901"/>
    <cellStyle name="표준 6 3 3 7 3" xfId="2484"/>
    <cellStyle name="표준 6 3 3 7 3 10" xfId="37611"/>
    <cellStyle name="표준 6 3 3 7 3 11" xfId="41723"/>
    <cellStyle name="표준 6 3 3 7 3 12" xfId="45594"/>
    <cellStyle name="표준 6 3 3 7 3 13" xfId="49465"/>
    <cellStyle name="표준 6 3 3 7 3 14" xfId="53336"/>
    <cellStyle name="표준 6 3 3 7 3 2" xfId="6643"/>
    <cellStyle name="표준 6 3 3 7 3 3" xfId="10514"/>
    <cellStyle name="표준 6 3 3 7 3 4" xfId="14385"/>
    <cellStyle name="표준 6 3 3 7 3 5" xfId="18256"/>
    <cellStyle name="표준 6 3 3 7 3 6" xfId="22127"/>
    <cellStyle name="표준 6 3 3 7 3 7" xfId="25998"/>
    <cellStyle name="표준 6 3 3 7 3 8" xfId="29869"/>
    <cellStyle name="표준 6 3 3 7 3 9" xfId="33740"/>
    <cellStyle name="표준 6 3 3 7 4" xfId="4707"/>
    <cellStyle name="표준 6 3 3 7 5" xfId="8578"/>
    <cellStyle name="표준 6 3 3 7 6" xfId="12449"/>
    <cellStyle name="표준 6 3 3 7 7" xfId="16320"/>
    <cellStyle name="표준 6 3 3 7 8" xfId="20191"/>
    <cellStyle name="표준 6 3 3 7 9" xfId="24062"/>
    <cellStyle name="표준 6 3 3 8" xfId="1029"/>
    <cellStyle name="표준 6 3 3 8 10" xfId="32288"/>
    <cellStyle name="표준 6 3 3 8 11" xfId="36159"/>
    <cellStyle name="표준 6 3 3 8 12" xfId="40271"/>
    <cellStyle name="표준 6 3 3 8 13" xfId="44142"/>
    <cellStyle name="표준 6 3 3 8 14" xfId="48013"/>
    <cellStyle name="표준 6 3 3 8 15" xfId="51884"/>
    <cellStyle name="표준 6 3 3 8 2" xfId="2968"/>
    <cellStyle name="표준 6 3 3 8 2 10" xfId="38095"/>
    <cellStyle name="표준 6 3 3 8 2 11" xfId="42207"/>
    <cellStyle name="표준 6 3 3 8 2 12" xfId="46078"/>
    <cellStyle name="표준 6 3 3 8 2 13" xfId="49949"/>
    <cellStyle name="표준 6 3 3 8 2 14" xfId="53820"/>
    <cellStyle name="표준 6 3 3 8 2 2" xfId="7127"/>
    <cellStyle name="표준 6 3 3 8 2 3" xfId="10998"/>
    <cellStyle name="표준 6 3 3 8 2 4" xfId="14869"/>
    <cellStyle name="표준 6 3 3 8 2 5" xfId="18740"/>
    <cellStyle name="표준 6 3 3 8 2 6" xfId="22611"/>
    <cellStyle name="표준 6 3 3 8 2 7" xfId="26482"/>
    <cellStyle name="표준 6 3 3 8 2 8" xfId="30353"/>
    <cellStyle name="표준 6 3 3 8 2 9" xfId="34224"/>
    <cellStyle name="표준 6 3 3 8 3" xfId="5191"/>
    <cellStyle name="표준 6 3 3 8 4" xfId="9062"/>
    <cellStyle name="표준 6 3 3 8 5" xfId="12933"/>
    <cellStyle name="표준 6 3 3 8 6" xfId="16804"/>
    <cellStyle name="표준 6 3 3 8 7" xfId="20675"/>
    <cellStyle name="표준 6 3 3 8 8" xfId="24546"/>
    <cellStyle name="표준 6 3 3 8 9" xfId="28417"/>
    <cellStyle name="표준 6 3 3 9" xfId="2000"/>
    <cellStyle name="표준 6 3 3 9 10" xfId="37127"/>
    <cellStyle name="표준 6 3 3 9 11" xfId="41239"/>
    <cellStyle name="표준 6 3 3 9 12" xfId="45110"/>
    <cellStyle name="표준 6 3 3 9 13" xfId="48981"/>
    <cellStyle name="표준 6 3 3 9 14" xfId="52852"/>
    <cellStyle name="표준 6 3 3 9 2" xfId="6159"/>
    <cellStyle name="표준 6 3 3 9 3" xfId="10030"/>
    <cellStyle name="표준 6 3 3 9 4" xfId="13901"/>
    <cellStyle name="표준 6 3 3 9 5" xfId="17772"/>
    <cellStyle name="표준 6 3 3 9 6" xfId="21643"/>
    <cellStyle name="표준 6 3 3 9 7" xfId="25514"/>
    <cellStyle name="표준 6 3 3 9 8" xfId="29385"/>
    <cellStyle name="표준 6 3 3 9 9" xfId="33256"/>
    <cellStyle name="표준 6 3 4" xfId="51"/>
    <cellStyle name="표준 6 3 4 10" xfId="8105"/>
    <cellStyle name="표준 6 3 4 11" xfId="11976"/>
    <cellStyle name="표준 6 3 4 12" xfId="15847"/>
    <cellStyle name="표준 6 3 4 13" xfId="19718"/>
    <cellStyle name="표준 6 3 4 14" xfId="23589"/>
    <cellStyle name="표준 6 3 4 15" xfId="27460"/>
    <cellStyle name="표준 6 3 4 16" xfId="31331"/>
    <cellStyle name="표준 6 3 4 17" xfId="35202"/>
    <cellStyle name="표준 6 3 4 18" xfId="39073"/>
    <cellStyle name="표준 6 3 4 19" xfId="39314"/>
    <cellStyle name="표준 6 3 4 2" xfId="105"/>
    <cellStyle name="표준 6 3 4 2 10" xfId="15894"/>
    <cellStyle name="표준 6 3 4 2 11" xfId="19765"/>
    <cellStyle name="표준 6 3 4 2 12" xfId="23636"/>
    <cellStyle name="표준 6 3 4 2 13" xfId="27507"/>
    <cellStyle name="표준 6 3 4 2 14" xfId="31378"/>
    <cellStyle name="표준 6 3 4 2 15" xfId="35249"/>
    <cellStyle name="표준 6 3 4 2 16" xfId="39120"/>
    <cellStyle name="표준 6 3 4 2 17" xfId="39361"/>
    <cellStyle name="표준 6 3 4 2 18" xfId="43232"/>
    <cellStyle name="표준 6 3 4 2 19" xfId="47103"/>
    <cellStyle name="표준 6 3 4 2 2" xfId="204"/>
    <cellStyle name="표준 6 3 4 2 2 10" xfId="19862"/>
    <cellStyle name="표준 6 3 4 2 2 11" xfId="23733"/>
    <cellStyle name="표준 6 3 4 2 2 12" xfId="27604"/>
    <cellStyle name="표준 6 3 4 2 2 13" xfId="31475"/>
    <cellStyle name="표준 6 3 4 2 2 14" xfId="35346"/>
    <cellStyle name="표준 6 3 4 2 2 15" xfId="39217"/>
    <cellStyle name="표준 6 3 4 2 2 16" xfId="39458"/>
    <cellStyle name="표준 6 3 4 2 2 17" xfId="43329"/>
    <cellStyle name="표준 6 3 4 2 2 18" xfId="47200"/>
    <cellStyle name="표준 6 3 4 2 2 19" xfId="51071"/>
    <cellStyle name="표준 6 3 4 2 2 2" xfId="449"/>
    <cellStyle name="표준 6 3 4 2 2 2 10" xfId="23975"/>
    <cellStyle name="표준 6 3 4 2 2 2 11" xfId="27846"/>
    <cellStyle name="표준 6 3 4 2 2 2 12" xfId="31717"/>
    <cellStyle name="표준 6 3 4 2 2 2 13" xfId="35588"/>
    <cellStyle name="표준 6 3 4 2 2 2 14" xfId="39700"/>
    <cellStyle name="표준 6 3 4 2 2 2 15" xfId="43571"/>
    <cellStyle name="표준 6 3 4 2 2 2 16" xfId="47442"/>
    <cellStyle name="표준 6 3 4 2 2 2 17" xfId="51313"/>
    <cellStyle name="표준 6 3 4 2 2 2 2" xfId="936"/>
    <cellStyle name="표준 6 3 4 2 2 2 2 10" xfId="28330"/>
    <cellStyle name="표준 6 3 4 2 2 2 2 11" xfId="32201"/>
    <cellStyle name="표준 6 3 4 2 2 2 2 12" xfId="36072"/>
    <cellStyle name="표준 6 3 4 2 2 2 2 13" xfId="40184"/>
    <cellStyle name="표준 6 3 4 2 2 2 2 14" xfId="44055"/>
    <cellStyle name="표준 6 3 4 2 2 2 2 15" xfId="47926"/>
    <cellStyle name="표준 6 3 4 2 2 2 2 16" xfId="51797"/>
    <cellStyle name="표준 6 3 4 2 2 2 2 2" xfId="1910"/>
    <cellStyle name="표준 6 3 4 2 2 2 2 2 10" xfId="33169"/>
    <cellStyle name="표준 6 3 4 2 2 2 2 2 11" xfId="37040"/>
    <cellStyle name="표준 6 3 4 2 2 2 2 2 12" xfId="41152"/>
    <cellStyle name="표준 6 3 4 2 2 2 2 2 13" xfId="45023"/>
    <cellStyle name="표준 6 3 4 2 2 2 2 2 14" xfId="48894"/>
    <cellStyle name="표준 6 3 4 2 2 2 2 2 15" xfId="52765"/>
    <cellStyle name="표준 6 3 4 2 2 2 2 2 2" xfId="3849"/>
    <cellStyle name="표준 6 3 4 2 2 2 2 2 2 10" xfId="38976"/>
    <cellStyle name="표준 6 3 4 2 2 2 2 2 2 11" xfId="43088"/>
    <cellStyle name="표준 6 3 4 2 2 2 2 2 2 12" xfId="46959"/>
    <cellStyle name="표준 6 3 4 2 2 2 2 2 2 13" xfId="50830"/>
    <cellStyle name="표준 6 3 4 2 2 2 2 2 2 14" xfId="54701"/>
    <cellStyle name="표준 6 3 4 2 2 2 2 2 2 2" xfId="8008"/>
    <cellStyle name="표준 6 3 4 2 2 2 2 2 2 3" xfId="11879"/>
    <cellStyle name="표준 6 3 4 2 2 2 2 2 2 4" xfId="15750"/>
    <cellStyle name="표준 6 3 4 2 2 2 2 2 2 5" xfId="19621"/>
    <cellStyle name="표준 6 3 4 2 2 2 2 2 2 6" xfId="23492"/>
    <cellStyle name="표준 6 3 4 2 2 2 2 2 2 7" xfId="27363"/>
    <cellStyle name="표준 6 3 4 2 2 2 2 2 2 8" xfId="31234"/>
    <cellStyle name="표준 6 3 4 2 2 2 2 2 2 9" xfId="35105"/>
    <cellStyle name="표준 6 3 4 2 2 2 2 2 3" xfId="6072"/>
    <cellStyle name="표준 6 3 4 2 2 2 2 2 4" xfId="9943"/>
    <cellStyle name="표준 6 3 4 2 2 2 2 2 5" xfId="13814"/>
    <cellStyle name="표준 6 3 4 2 2 2 2 2 6" xfId="17685"/>
    <cellStyle name="표준 6 3 4 2 2 2 2 2 7" xfId="21556"/>
    <cellStyle name="표준 6 3 4 2 2 2 2 2 8" xfId="25427"/>
    <cellStyle name="표준 6 3 4 2 2 2 2 2 9" xfId="29298"/>
    <cellStyle name="표준 6 3 4 2 2 2 2 3" xfId="2881"/>
    <cellStyle name="표준 6 3 4 2 2 2 2 3 10" xfId="38008"/>
    <cellStyle name="표준 6 3 4 2 2 2 2 3 11" xfId="42120"/>
    <cellStyle name="표준 6 3 4 2 2 2 2 3 12" xfId="45991"/>
    <cellStyle name="표준 6 3 4 2 2 2 2 3 13" xfId="49862"/>
    <cellStyle name="표준 6 3 4 2 2 2 2 3 14" xfId="53733"/>
    <cellStyle name="표준 6 3 4 2 2 2 2 3 2" xfId="7040"/>
    <cellStyle name="표준 6 3 4 2 2 2 2 3 3" xfId="10911"/>
    <cellStyle name="표준 6 3 4 2 2 2 2 3 4" xfId="14782"/>
    <cellStyle name="표준 6 3 4 2 2 2 2 3 5" xfId="18653"/>
    <cellStyle name="표준 6 3 4 2 2 2 2 3 6" xfId="22524"/>
    <cellStyle name="표준 6 3 4 2 2 2 2 3 7" xfId="26395"/>
    <cellStyle name="표준 6 3 4 2 2 2 2 3 8" xfId="30266"/>
    <cellStyle name="표준 6 3 4 2 2 2 2 3 9" xfId="34137"/>
    <cellStyle name="표준 6 3 4 2 2 2 2 4" xfId="5104"/>
    <cellStyle name="표준 6 3 4 2 2 2 2 5" xfId="8975"/>
    <cellStyle name="표준 6 3 4 2 2 2 2 6" xfId="12846"/>
    <cellStyle name="표준 6 3 4 2 2 2 2 7" xfId="16717"/>
    <cellStyle name="표준 6 3 4 2 2 2 2 8" xfId="20588"/>
    <cellStyle name="표준 6 3 4 2 2 2 2 9" xfId="24459"/>
    <cellStyle name="표준 6 3 4 2 2 2 3" xfId="1426"/>
    <cellStyle name="표준 6 3 4 2 2 2 3 10" xfId="32685"/>
    <cellStyle name="표준 6 3 4 2 2 2 3 11" xfId="36556"/>
    <cellStyle name="표준 6 3 4 2 2 2 3 12" xfId="40668"/>
    <cellStyle name="표준 6 3 4 2 2 2 3 13" xfId="44539"/>
    <cellStyle name="표준 6 3 4 2 2 2 3 14" xfId="48410"/>
    <cellStyle name="표준 6 3 4 2 2 2 3 15" xfId="52281"/>
    <cellStyle name="표준 6 3 4 2 2 2 3 2" xfId="3365"/>
    <cellStyle name="표준 6 3 4 2 2 2 3 2 10" xfId="38492"/>
    <cellStyle name="표준 6 3 4 2 2 2 3 2 11" xfId="42604"/>
    <cellStyle name="표준 6 3 4 2 2 2 3 2 12" xfId="46475"/>
    <cellStyle name="표준 6 3 4 2 2 2 3 2 13" xfId="50346"/>
    <cellStyle name="표준 6 3 4 2 2 2 3 2 14" xfId="54217"/>
    <cellStyle name="표준 6 3 4 2 2 2 3 2 2" xfId="7524"/>
    <cellStyle name="표준 6 3 4 2 2 2 3 2 3" xfId="11395"/>
    <cellStyle name="표준 6 3 4 2 2 2 3 2 4" xfId="15266"/>
    <cellStyle name="표준 6 3 4 2 2 2 3 2 5" xfId="19137"/>
    <cellStyle name="표준 6 3 4 2 2 2 3 2 6" xfId="23008"/>
    <cellStyle name="표준 6 3 4 2 2 2 3 2 7" xfId="26879"/>
    <cellStyle name="표준 6 3 4 2 2 2 3 2 8" xfId="30750"/>
    <cellStyle name="표준 6 3 4 2 2 2 3 2 9" xfId="34621"/>
    <cellStyle name="표준 6 3 4 2 2 2 3 3" xfId="5588"/>
    <cellStyle name="표준 6 3 4 2 2 2 3 4" xfId="9459"/>
    <cellStyle name="표준 6 3 4 2 2 2 3 5" xfId="13330"/>
    <cellStyle name="표준 6 3 4 2 2 2 3 6" xfId="17201"/>
    <cellStyle name="표준 6 3 4 2 2 2 3 7" xfId="21072"/>
    <cellStyle name="표준 6 3 4 2 2 2 3 8" xfId="24943"/>
    <cellStyle name="표준 6 3 4 2 2 2 3 9" xfId="28814"/>
    <cellStyle name="표준 6 3 4 2 2 2 4" xfId="2397"/>
    <cellStyle name="표준 6 3 4 2 2 2 4 10" xfId="37524"/>
    <cellStyle name="표준 6 3 4 2 2 2 4 11" xfId="41636"/>
    <cellStyle name="표준 6 3 4 2 2 2 4 12" xfId="45507"/>
    <cellStyle name="표준 6 3 4 2 2 2 4 13" xfId="49378"/>
    <cellStyle name="표준 6 3 4 2 2 2 4 14" xfId="53249"/>
    <cellStyle name="표준 6 3 4 2 2 2 4 2" xfId="6556"/>
    <cellStyle name="표준 6 3 4 2 2 2 4 3" xfId="10427"/>
    <cellStyle name="표준 6 3 4 2 2 2 4 4" xfId="14298"/>
    <cellStyle name="표준 6 3 4 2 2 2 4 5" xfId="18169"/>
    <cellStyle name="표준 6 3 4 2 2 2 4 6" xfId="22040"/>
    <cellStyle name="표준 6 3 4 2 2 2 4 7" xfId="25911"/>
    <cellStyle name="표준 6 3 4 2 2 2 4 8" xfId="29782"/>
    <cellStyle name="표준 6 3 4 2 2 2 4 9" xfId="33653"/>
    <cellStyle name="표준 6 3 4 2 2 2 5" xfId="4620"/>
    <cellStyle name="표준 6 3 4 2 2 2 6" xfId="8491"/>
    <cellStyle name="표준 6 3 4 2 2 2 7" xfId="12362"/>
    <cellStyle name="표준 6 3 4 2 2 2 8" xfId="16233"/>
    <cellStyle name="표준 6 3 4 2 2 2 9" xfId="20104"/>
    <cellStyle name="표준 6 3 4 2 2 3" xfId="694"/>
    <cellStyle name="표준 6 3 4 2 2 3 10" xfId="28088"/>
    <cellStyle name="표준 6 3 4 2 2 3 11" xfId="31959"/>
    <cellStyle name="표준 6 3 4 2 2 3 12" xfId="35830"/>
    <cellStyle name="표준 6 3 4 2 2 3 13" xfId="39942"/>
    <cellStyle name="표준 6 3 4 2 2 3 14" xfId="43813"/>
    <cellStyle name="표준 6 3 4 2 2 3 15" xfId="47684"/>
    <cellStyle name="표준 6 3 4 2 2 3 16" xfId="51555"/>
    <cellStyle name="표준 6 3 4 2 2 3 2" xfId="1668"/>
    <cellStyle name="표준 6 3 4 2 2 3 2 10" xfId="32927"/>
    <cellStyle name="표준 6 3 4 2 2 3 2 11" xfId="36798"/>
    <cellStyle name="표준 6 3 4 2 2 3 2 12" xfId="40910"/>
    <cellStyle name="표준 6 3 4 2 2 3 2 13" xfId="44781"/>
    <cellStyle name="표준 6 3 4 2 2 3 2 14" xfId="48652"/>
    <cellStyle name="표준 6 3 4 2 2 3 2 15" xfId="52523"/>
    <cellStyle name="표준 6 3 4 2 2 3 2 2" xfId="3607"/>
    <cellStyle name="표준 6 3 4 2 2 3 2 2 10" xfId="38734"/>
    <cellStyle name="표준 6 3 4 2 2 3 2 2 11" xfId="42846"/>
    <cellStyle name="표준 6 3 4 2 2 3 2 2 12" xfId="46717"/>
    <cellStyle name="표준 6 3 4 2 2 3 2 2 13" xfId="50588"/>
    <cellStyle name="표준 6 3 4 2 2 3 2 2 14" xfId="54459"/>
    <cellStyle name="표준 6 3 4 2 2 3 2 2 2" xfId="7766"/>
    <cellStyle name="표준 6 3 4 2 2 3 2 2 3" xfId="11637"/>
    <cellStyle name="표준 6 3 4 2 2 3 2 2 4" xfId="15508"/>
    <cellStyle name="표준 6 3 4 2 2 3 2 2 5" xfId="19379"/>
    <cellStyle name="표준 6 3 4 2 2 3 2 2 6" xfId="23250"/>
    <cellStyle name="표준 6 3 4 2 2 3 2 2 7" xfId="27121"/>
    <cellStyle name="표준 6 3 4 2 2 3 2 2 8" xfId="30992"/>
    <cellStyle name="표준 6 3 4 2 2 3 2 2 9" xfId="34863"/>
    <cellStyle name="표준 6 3 4 2 2 3 2 3" xfId="5830"/>
    <cellStyle name="표준 6 3 4 2 2 3 2 4" xfId="9701"/>
    <cellStyle name="표준 6 3 4 2 2 3 2 5" xfId="13572"/>
    <cellStyle name="표준 6 3 4 2 2 3 2 6" xfId="17443"/>
    <cellStyle name="표준 6 3 4 2 2 3 2 7" xfId="21314"/>
    <cellStyle name="표준 6 3 4 2 2 3 2 8" xfId="25185"/>
    <cellStyle name="표준 6 3 4 2 2 3 2 9" xfId="29056"/>
    <cellStyle name="표준 6 3 4 2 2 3 3" xfId="2639"/>
    <cellStyle name="표준 6 3 4 2 2 3 3 10" xfId="37766"/>
    <cellStyle name="표준 6 3 4 2 2 3 3 11" xfId="41878"/>
    <cellStyle name="표준 6 3 4 2 2 3 3 12" xfId="45749"/>
    <cellStyle name="표준 6 3 4 2 2 3 3 13" xfId="49620"/>
    <cellStyle name="표준 6 3 4 2 2 3 3 14" xfId="53491"/>
    <cellStyle name="표준 6 3 4 2 2 3 3 2" xfId="6798"/>
    <cellStyle name="표준 6 3 4 2 2 3 3 3" xfId="10669"/>
    <cellStyle name="표준 6 3 4 2 2 3 3 4" xfId="14540"/>
    <cellStyle name="표준 6 3 4 2 2 3 3 5" xfId="18411"/>
    <cellStyle name="표준 6 3 4 2 2 3 3 6" xfId="22282"/>
    <cellStyle name="표준 6 3 4 2 2 3 3 7" xfId="26153"/>
    <cellStyle name="표준 6 3 4 2 2 3 3 8" xfId="30024"/>
    <cellStyle name="표준 6 3 4 2 2 3 3 9" xfId="33895"/>
    <cellStyle name="표준 6 3 4 2 2 3 4" xfId="4862"/>
    <cellStyle name="표준 6 3 4 2 2 3 5" xfId="8733"/>
    <cellStyle name="표준 6 3 4 2 2 3 6" xfId="12604"/>
    <cellStyle name="표준 6 3 4 2 2 3 7" xfId="16475"/>
    <cellStyle name="표준 6 3 4 2 2 3 8" xfId="20346"/>
    <cellStyle name="표준 6 3 4 2 2 3 9" xfId="24217"/>
    <cellStyle name="표준 6 3 4 2 2 4" xfId="1184"/>
    <cellStyle name="표준 6 3 4 2 2 4 10" xfId="32443"/>
    <cellStyle name="표준 6 3 4 2 2 4 11" xfId="36314"/>
    <cellStyle name="표준 6 3 4 2 2 4 12" xfId="40426"/>
    <cellStyle name="표준 6 3 4 2 2 4 13" xfId="44297"/>
    <cellStyle name="표준 6 3 4 2 2 4 14" xfId="48168"/>
    <cellStyle name="표준 6 3 4 2 2 4 15" xfId="52039"/>
    <cellStyle name="표준 6 3 4 2 2 4 2" xfId="3123"/>
    <cellStyle name="표준 6 3 4 2 2 4 2 10" xfId="38250"/>
    <cellStyle name="표준 6 3 4 2 2 4 2 11" xfId="42362"/>
    <cellStyle name="표준 6 3 4 2 2 4 2 12" xfId="46233"/>
    <cellStyle name="표준 6 3 4 2 2 4 2 13" xfId="50104"/>
    <cellStyle name="표준 6 3 4 2 2 4 2 14" xfId="53975"/>
    <cellStyle name="표준 6 3 4 2 2 4 2 2" xfId="7282"/>
    <cellStyle name="표준 6 3 4 2 2 4 2 3" xfId="11153"/>
    <cellStyle name="표준 6 3 4 2 2 4 2 4" xfId="15024"/>
    <cellStyle name="표준 6 3 4 2 2 4 2 5" xfId="18895"/>
    <cellStyle name="표준 6 3 4 2 2 4 2 6" xfId="22766"/>
    <cellStyle name="표준 6 3 4 2 2 4 2 7" xfId="26637"/>
    <cellStyle name="표준 6 3 4 2 2 4 2 8" xfId="30508"/>
    <cellStyle name="표준 6 3 4 2 2 4 2 9" xfId="34379"/>
    <cellStyle name="표준 6 3 4 2 2 4 3" xfId="5346"/>
    <cellStyle name="표준 6 3 4 2 2 4 4" xfId="9217"/>
    <cellStyle name="표준 6 3 4 2 2 4 5" xfId="13088"/>
    <cellStyle name="표준 6 3 4 2 2 4 6" xfId="16959"/>
    <cellStyle name="표준 6 3 4 2 2 4 7" xfId="20830"/>
    <cellStyle name="표준 6 3 4 2 2 4 8" xfId="24701"/>
    <cellStyle name="표준 6 3 4 2 2 4 9" xfId="28572"/>
    <cellStyle name="표준 6 3 4 2 2 5" xfId="2155"/>
    <cellStyle name="표준 6 3 4 2 2 5 10" xfId="37282"/>
    <cellStyle name="표준 6 3 4 2 2 5 11" xfId="41394"/>
    <cellStyle name="표준 6 3 4 2 2 5 12" xfId="45265"/>
    <cellStyle name="표준 6 3 4 2 2 5 13" xfId="49136"/>
    <cellStyle name="표준 6 3 4 2 2 5 14" xfId="53007"/>
    <cellStyle name="표준 6 3 4 2 2 5 2" xfId="6314"/>
    <cellStyle name="표준 6 3 4 2 2 5 3" xfId="10185"/>
    <cellStyle name="표준 6 3 4 2 2 5 4" xfId="14056"/>
    <cellStyle name="표준 6 3 4 2 2 5 5" xfId="17927"/>
    <cellStyle name="표준 6 3 4 2 2 5 6" xfId="21798"/>
    <cellStyle name="표준 6 3 4 2 2 5 7" xfId="25669"/>
    <cellStyle name="표준 6 3 4 2 2 5 8" xfId="29540"/>
    <cellStyle name="표준 6 3 4 2 2 5 9" xfId="33411"/>
    <cellStyle name="표준 6 3 4 2 2 6" xfId="4378"/>
    <cellStyle name="표준 6 3 4 2 2 7" xfId="8249"/>
    <cellStyle name="표준 6 3 4 2 2 8" xfId="12120"/>
    <cellStyle name="표준 6 3 4 2 2 9" xfId="15991"/>
    <cellStyle name="표준 6 3 4 2 20" xfId="50974"/>
    <cellStyle name="표준 6 3 4 2 3" xfId="352"/>
    <cellStyle name="표준 6 3 4 2 3 10" xfId="23878"/>
    <cellStyle name="표준 6 3 4 2 3 11" xfId="27749"/>
    <cellStyle name="표준 6 3 4 2 3 12" xfId="31620"/>
    <cellStyle name="표준 6 3 4 2 3 13" xfId="35491"/>
    <cellStyle name="표준 6 3 4 2 3 14" xfId="39603"/>
    <cellStyle name="표준 6 3 4 2 3 15" xfId="43474"/>
    <cellStyle name="표준 6 3 4 2 3 16" xfId="47345"/>
    <cellStyle name="표준 6 3 4 2 3 17" xfId="51216"/>
    <cellStyle name="표준 6 3 4 2 3 2" xfId="839"/>
    <cellStyle name="표준 6 3 4 2 3 2 10" xfId="28233"/>
    <cellStyle name="표준 6 3 4 2 3 2 11" xfId="32104"/>
    <cellStyle name="표준 6 3 4 2 3 2 12" xfId="35975"/>
    <cellStyle name="표준 6 3 4 2 3 2 13" xfId="40087"/>
    <cellStyle name="표준 6 3 4 2 3 2 14" xfId="43958"/>
    <cellStyle name="표준 6 3 4 2 3 2 15" xfId="47829"/>
    <cellStyle name="표준 6 3 4 2 3 2 16" xfId="51700"/>
    <cellStyle name="표준 6 3 4 2 3 2 2" xfId="1813"/>
    <cellStyle name="표준 6 3 4 2 3 2 2 10" xfId="33072"/>
    <cellStyle name="표준 6 3 4 2 3 2 2 11" xfId="36943"/>
    <cellStyle name="표준 6 3 4 2 3 2 2 12" xfId="41055"/>
    <cellStyle name="표준 6 3 4 2 3 2 2 13" xfId="44926"/>
    <cellStyle name="표준 6 3 4 2 3 2 2 14" xfId="48797"/>
    <cellStyle name="표준 6 3 4 2 3 2 2 15" xfId="52668"/>
    <cellStyle name="표준 6 3 4 2 3 2 2 2" xfId="3752"/>
    <cellStyle name="표준 6 3 4 2 3 2 2 2 10" xfId="38879"/>
    <cellStyle name="표준 6 3 4 2 3 2 2 2 11" xfId="42991"/>
    <cellStyle name="표준 6 3 4 2 3 2 2 2 12" xfId="46862"/>
    <cellStyle name="표준 6 3 4 2 3 2 2 2 13" xfId="50733"/>
    <cellStyle name="표준 6 3 4 2 3 2 2 2 14" xfId="54604"/>
    <cellStyle name="표준 6 3 4 2 3 2 2 2 2" xfId="7911"/>
    <cellStyle name="표준 6 3 4 2 3 2 2 2 3" xfId="11782"/>
    <cellStyle name="표준 6 3 4 2 3 2 2 2 4" xfId="15653"/>
    <cellStyle name="표준 6 3 4 2 3 2 2 2 5" xfId="19524"/>
    <cellStyle name="표준 6 3 4 2 3 2 2 2 6" xfId="23395"/>
    <cellStyle name="표준 6 3 4 2 3 2 2 2 7" xfId="27266"/>
    <cellStyle name="표준 6 3 4 2 3 2 2 2 8" xfId="31137"/>
    <cellStyle name="표준 6 3 4 2 3 2 2 2 9" xfId="35008"/>
    <cellStyle name="표준 6 3 4 2 3 2 2 3" xfId="5975"/>
    <cellStyle name="표준 6 3 4 2 3 2 2 4" xfId="9846"/>
    <cellStyle name="표준 6 3 4 2 3 2 2 5" xfId="13717"/>
    <cellStyle name="표준 6 3 4 2 3 2 2 6" xfId="17588"/>
    <cellStyle name="표준 6 3 4 2 3 2 2 7" xfId="21459"/>
    <cellStyle name="표준 6 3 4 2 3 2 2 8" xfId="25330"/>
    <cellStyle name="표준 6 3 4 2 3 2 2 9" xfId="29201"/>
    <cellStyle name="표준 6 3 4 2 3 2 3" xfId="2784"/>
    <cellStyle name="표준 6 3 4 2 3 2 3 10" xfId="37911"/>
    <cellStyle name="표준 6 3 4 2 3 2 3 11" xfId="42023"/>
    <cellStyle name="표준 6 3 4 2 3 2 3 12" xfId="45894"/>
    <cellStyle name="표준 6 3 4 2 3 2 3 13" xfId="49765"/>
    <cellStyle name="표준 6 3 4 2 3 2 3 14" xfId="53636"/>
    <cellStyle name="표준 6 3 4 2 3 2 3 2" xfId="6943"/>
    <cellStyle name="표준 6 3 4 2 3 2 3 3" xfId="10814"/>
    <cellStyle name="표준 6 3 4 2 3 2 3 4" xfId="14685"/>
    <cellStyle name="표준 6 3 4 2 3 2 3 5" xfId="18556"/>
    <cellStyle name="표준 6 3 4 2 3 2 3 6" xfId="22427"/>
    <cellStyle name="표준 6 3 4 2 3 2 3 7" xfId="26298"/>
    <cellStyle name="표준 6 3 4 2 3 2 3 8" xfId="30169"/>
    <cellStyle name="표준 6 3 4 2 3 2 3 9" xfId="34040"/>
    <cellStyle name="표준 6 3 4 2 3 2 4" xfId="5007"/>
    <cellStyle name="표준 6 3 4 2 3 2 5" xfId="8878"/>
    <cellStyle name="표준 6 3 4 2 3 2 6" xfId="12749"/>
    <cellStyle name="표준 6 3 4 2 3 2 7" xfId="16620"/>
    <cellStyle name="표준 6 3 4 2 3 2 8" xfId="20491"/>
    <cellStyle name="표준 6 3 4 2 3 2 9" xfId="24362"/>
    <cellStyle name="표준 6 3 4 2 3 3" xfId="1329"/>
    <cellStyle name="표준 6 3 4 2 3 3 10" xfId="32588"/>
    <cellStyle name="표준 6 3 4 2 3 3 11" xfId="36459"/>
    <cellStyle name="표준 6 3 4 2 3 3 12" xfId="40571"/>
    <cellStyle name="표준 6 3 4 2 3 3 13" xfId="44442"/>
    <cellStyle name="표준 6 3 4 2 3 3 14" xfId="48313"/>
    <cellStyle name="표준 6 3 4 2 3 3 15" xfId="52184"/>
    <cellStyle name="표준 6 3 4 2 3 3 2" xfId="3268"/>
    <cellStyle name="표준 6 3 4 2 3 3 2 10" xfId="38395"/>
    <cellStyle name="표준 6 3 4 2 3 3 2 11" xfId="42507"/>
    <cellStyle name="표준 6 3 4 2 3 3 2 12" xfId="46378"/>
    <cellStyle name="표준 6 3 4 2 3 3 2 13" xfId="50249"/>
    <cellStyle name="표준 6 3 4 2 3 3 2 14" xfId="54120"/>
    <cellStyle name="표준 6 3 4 2 3 3 2 2" xfId="7427"/>
    <cellStyle name="표준 6 3 4 2 3 3 2 3" xfId="11298"/>
    <cellStyle name="표준 6 3 4 2 3 3 2 4" xfId="15169"/>
    <cellStyle name="표준 6 3 4 2 3 3 2 5" xfId="19040"/>
    <cellStyle name="표준 6 3 4 2 3 3 2 6" xfId="22911"/>
    <cellStyle name="표준 6 3 4 2 3 3 2 7" xfId="26782"/>
    <cellStyle name="표준 6 3 4 2 3 3 2 8" xfId="30653"/>
    <cellStyle name="표준 6 3 4 2 3 3 2 9" xfId="34524"/>
    <cellStyle name="표준 6 3 4 2 3 3 3" xfId="5491"/>
    <cellStyle name="표준 6 3 4 2 3 3 4" xfId="9362"/>
    <cellStyle name="표준 6 3 4 2 3 3 5" xfId="13233"/>
    <cellStyle name="표준 6 3 4 2 3 3 6" xfId="17104"/>
    <cellStyle name="표준 6 3 4 2 3 3 7" xfId="20975"/>
    <cellStyle name="표준 6 3 4 2 3 3 8" xfId="24846"/>
    <cellStyle name="표준 6 3 4 2 3 3 9" xfId="28717"/>
    <cellStyle name="표준 6 3 4 2 3 4" xfId="2300"/>
    <cellStyle name="표준 6 3 4 2 3 4 10" xfId="37427"/>
    <cellStyle name="표준 6 3 4 2 3 4 11" xfId="41539"/>
    <cellStyle name="표준 6 3 4 2 3 4 12" xfId="45410"/>
    <cellStyle name="표준 6 3 4 2 3 4 13" xfId="49281"/>
    <cellStyle name="표준 6 3 4 2 3 4 14" xfId="53152"/>
    <cellStyle name="표준 6 3 4 2 3 4 2" xfId="6459"/>
    <cellStyle name="표준 6 3 4 2 3 4 3" xfId="10330"/>
    <cellStyle name="표준 6 3 4 2 3 4 4" xfId="14201"/>
    <cellStyle name="표준 6 3 4 2 3 4 5" xfId="18072"/>
    <cellStyle name="표준 6 3 4 2 3 4 6" xfId="21943"/>
    <cellStyle name="표준 6 3 4 2 3 4 7" xfId="25814"/>
    <cellStyle name="표준 6 3 4 2 3 4 8" xfId="29685"/>
    <cellStyle name="표준 6 3 4 2 3 4 9" xfId="33556"/>
    <cellStyle name="표준 6 3 4 2 3 5" xfId="4523"/>
    <cellStyle name="표준 6 3 4 2 3 6" xfId="8394"/>
    <cellStyle name="표준 6 3 4 2 3 7" xfId="12265"/>
    <cellStyle name="표준 6 3 4 2 3 8" xfId="16136"/>
    <cellStyle name="표준 6 3 4 2 3 9" xfId="20007"/>
    <cellStyle name="표준 6 3 4 2 4" xfId="597"/>
    <cellStyle name="표준 6 3 4 2 4 10" xfId="27991"/>
    <cellStyle name="표준 6 3 4 2 4 11" xfId="31862"/>
    <cellStyle name="표준 6 3 4 2 4 12" xfId="35733"/>
    <cellStyle name="표준 6 3 4 2 4 13" xfId="39845"/>
    <cellStyle name="표준 6 3 4 2 4 14" xfId="43716"/>
    <cellStyle name="표준 6 3 4 2 4 15" xfId="47587"/>
    <cellStyle name="표준 6 3 4 2 4 16" xfId="51458"/>
    <cellStyle name="표준 6 3 4 2 4 2" xfId="1571"/>
    <cellStyle name="표준 6 3 4 2 4 2 10" xfId="32830"/>
    <cellStyle name="표준 6 3 4 2 4 2 11" xfId="36701"/>
    <cellStyle name="표준 6 3 4 2 4 2 12" xfId="40813"/>
    <cellStyle name="표준 6 3 4 2 4 2 13" xfId="44684"/>
    <cellStyle name="표준 6 3 4 2 4 2 14" xfId="48555"/>
    <cellStyle name="표준 6 3 4 2 4 2 15" xfId="52426"/>
    <cellStyle name="표준 6 3 4 2 4 2 2" xfId="3510"/>
    <cellStyle name="표준 6 3 4 2 4 2 2 10" xfId="38637"/>
    <cellStyle name="표준 6 3 4 2 4 2 2 11" xfId="42749"/>
    <cellStyle name="표준 6 3 4 2 4 2 2 12" xfId="46620"/>
    <cellStyle name="표준 6 3 4 2 4 2 2 13" xfId="50491"/>
    <cellStyle name="표준 6 3 4 2 4 2 2 14" xfId="54362"/>
    <cellStyle name="표준 6 3 4 2 4 2 2 2" xfId="7669"/>
    <cellStyle name="표준 6 3 4 2 4 2 2 3" xfId="11540"/>
    <cellStyle name="표준 6 3 4 2 4 2 2 4" xfId="15411"/>
    <cellStyle name="표준 6 3 4 2 4 2 2 5" xfId="19282"/>
    <cellStyle name="표준 6 3 4 2 4 2 2 6" xfId="23153"/>
    <cellStyle name="표준 6 3 4 2 4 2 2 7" xfId="27024"/>
    <cellStyle name="표준 6 3 4 2 4 2 2 8" xfId="30895"/>
    <cellStyle name="표준 6 3 4 2 4 2 2 9" xfId="34766"/>
    <cellStyle name="표준 6 3 4 2 4 2 3" xfId="5733"/>
    <cellStyle name="표준 6 3 4 2 4 2 4" xfId="9604"/>
    <cellStyle name="표준 6 3 4 2 4 2 5" xfId="13475"/>
    <cellStyle name="표준 6 3 4 2 4 2 6" xfId="17346"/>
    <cellStyle name="표준 6 3 4 2 4 2 7" xfId="21217"/>
    <cellStyle name="표준 6 3 4 2 4 2 8" xfId="25088"/>
    <cellStyle name="표준 6 3 4 2 4 2 9" xfId="28959"/>
    <cellStyle name="표준 6 3 4 2 4 3" xfId="2542"/>
    <cellStyle name="표준 6 3 4 2 4 3 10" xfId="37669"/>
    <cellStyle name="표준 6 3 4 2 4 3 11" xfId="41781"/>
    <cellStyle name="표준 6 3 4 2 4 3 12" xfId="45652"/>
    <cellStyle name="표준 6 3 4 2 4 3 13" xfId="49523"/>
    <cellStyle name="표준 6 3 4 2 4 3 14" xfId="53394"/>
    <cellStyle name="표준 6 3 4 2 4 3 2" xfId="6701"/>
    <cellStyle name="표준 6 3 4 2 4 3 3" xfId="10572"/>
    <cellStyle name="표준 6 3 4 2 4 3 4" xfId="14443"/>
    <cellStyle name="표준 6 3 4 2 4 3 5" xfId="18314"/>
    <cellStyle name="표준 6 3 4 2 4 3 6" xfId="22185"/>
    <cellStyle name="표준 6 3 4 2 4 3 7" xfId="26056"/>
    <cellStyle name="표준 6 3 4 2 4 3 8" xfId="29927"/>
    <cellStyle name="표준 6 3 4 2 4 3 9" xfId="33798"/>
    <cellStyle name="표준 6 3 4 2 4 4" xfId="4765"/>
    <cellStyle name="표준 6 3 4 2 4 5" xfId="8636"/>
    <cellStyle name="표준 6 3 4 2 4 6" xfId="12507"/>
    <cellStyle name="표준 6 3 4 2 4 7" xfId="16378"/>
    <cellStyle name="표준 6 3 4 2 4 8" xfId="20249"/>
    <cellStyle name="표준 6 3 4 2 4 9" xfId="24120"/>
    <cellStyle name="표준 6 3 4 2 5" xfId="1087"/>
    <cellStyle name="표준 6 3 4 2 5 10" xfId="32346"/>
    <cellStyle name="표준 6 3 4 2 5 11" xfId="36217"/>
    <cellStyle name="표준 6 3 4 2 5 12" xfId="40329"/>
    <cellStyle name="표준 6 3 4 2 5 13" xfId="44200"/>
    <cellStyle name="표준 6 3 4 2 5 14" xfId="48071"/>
    <cellStyle name="표준 6 3 4 2 5 15" xfId="51942"/>
    <cellStyle name="표준 6 3 4 2 5 2" xfId="3026"/>
    <cellStyle name="표준 6 3 4 2 5 2 10" xfId="38153"/>
    <cellStyle name="표준 6 3 4 2 5 2 11" xfId="42265"/>
    <cellStyle name="표준 6 3 4 2 5 2 12" xfId="46136"/>
    <cellStyle name="표준 6 3 4 2 5 2 13" xfId="50007"/>
    <cellStyle name="표준 6 3 4 2 5 2 14" xfId="53878"/>
    <cellStyle name="표준 6 3 4 2 5 2 2" xfId="7185"/>
    <cellStyle name="표준 6 3 4 2 5 2 3" xfId="11056"/>
    <cellStyle name="표준 6 3 4 2 5 2 4" xfId="14927"/>
    <cellStyle name="표준 6 3 4 2 5 2 5" xfId="18798"/>
    <cellStyle name="표준 6 3 4 2 5 2 6" xfId="22669"/>
    <cellStyle name="표준 6 3 4 2 5 2 7" xfId="26540"/>
    <cellStyle name="표준 6 3 4 2 5 2 8" xfId="30411"/>
    <cellStyle name="표준 6 3 4 2 5 2 9" xfId="34282"/>
    <cellStyle name="표준 6 3 4 2 5 3" xfId="5249"/>
    <cellStyle name="표준 6 3 4 2 5 4" xfId="9120"/>
    <cellStyle name="표준 6 3 4 2 5 5" xfId="12991"/>
    <cellStyle name="표준 6 3 4 2 5 6" xfId="16862"/>
    <cellStyle name="표준 6 3 4 2 5 7" xfId="20733"/>
    <cellStyle name="표준 6 3 4 2 5 8" xfId="24604"/>
    <cellStyle name="표준 6 3 4 2 5 9" xfId="28475"/>
    <cellStyle name="표준 6 3 4 2 6" xfId="2058"/>
    <cellStyle name="표준 6 3 4 2 6 10" xfId="37185"/>
    <cellStyle name="표준 6 3 4 2 6 11" xfId="41297"/>
    <cellStyle name="표준 6 3 4 2 6 12" xfId="45168"/>
    <cellStyle name="표준 6 3 4 2 6 13" xfId="49039"/>
    <cellStyle name="표준 6 3 4 2 6 14" xfId="52910"/>
    <cellStyle name="표준 6 3 4 2 6 2" xfId="6217"/>
    <cellStyle name="표준 6 3 4 2 6 3" xfId="10088"/>
    <cellStyle name="표준 6 3 4 2 6 4" xfId="13959"/>
    <cellStyle name="표준 6 3 4 2 6 5" xfId="17830"/>
    <cellStyle name="표준 6 3 4 2 6 6" xfId="21701"/>
    <cellStyle name="표준 6 3 4 2 6 7" xfId="25572"/>
    <cellStyle name="표준 6 3 4 2 6 8" xfId="29443"/>
    <cellStyle name="표준 6 3 4 2 6 9" xfId="33314"/>
    <cellStyle name="표준 6 3 4 2 7" xfId="4281"/>
    <cellStyle name="표준 6 3 4 2 8" xfId="8152"/>
    <cellStyle name="표준 6 3 4 2 9" xfId="12023"/>
    <cellStyle name="표준 6 3 4 20" xfId="43185"/>
    <cellStyle name="표준 6 3 4 21" xfId="47056"/>
    <cellStyle name="표준 6 3 4 22" xfId="50927"/>
    <cellStyle name="표준 6 3 4 3" xfId="157"/>
    <cellStyle name="표준 6 3 4 3 10" xfId="19815"/>
    <cellStyle name="표준 6 3 4 3 11" xfId="23686"/>
    <cellStyle name="표준 6 3 4 3 12" xfId="27557"/>
    <cellStyle name="표준 6 3 4 3 13" xfId="31428"/>
    <cellStyle name="표준 6 3 4 3 14" xfId="35299"/>
    <cellStyle name="표준 6 3 4 3 15" xfId="39170"/>
    <cellStyle name="표준 6 3 4 3 16" xfId="39411"/>
    <cellStyle name="표준 6 3 4 3 17" xfId="43282"/>
    <cellStyle name="표준 6 3 4 3 18" xfId="47153"/>
    <cellStyle name="표준 6 3 4 3 19" xfId="51024"/>
    <cellStyle name="표준 6 3 4 3 2" xfId="402"/>
    <cellStyle name="표준 6 3 4 3 2 10" xfId="23928"/>
    <cellStyle name="표준 6 3 4 3 2 11" xfId="27799"/>
    <cellStyle name="표준 6 3 4 3 2 12" xfId="31670"/>
    <cellStyle name="표준 6 3 4 3 2 13" xfId="35541"/>
    <cellStyle name="표준 6 3 4 3 2 14" xfId="39653"/>
    <cellStyle name="표준 6 3 4 3 2 15" xfId="43524"/>
    <cellStyle name="표준 6 3 4 3 2 16" xfId="47395"/>
    <cellStyle name="표준 6 3 4 3 2 17" xfId="51266"/>
    <cellStyle name="표준 6 3 4 3 2 2" xfId="889"/>
    <cellStyle name="표준 6 3 4 3 2 2 10" xfId="28283"/>
    <cellStyle name="표준 6 3 4 3 2 2 11" xfId="32154"/>
    <cellStyle name="표준 6 3 4 3 2 2 12" xfId="36025"/>
    <cellStyle name="표준 6 3 4 3 2 2 13" xfId="40137"/>
    <cellStyle name="표준 6 3 4 3 2 2 14" xfId="44008"/>
    <cellStyle name="표준 6 3 4 3 2 2 15" xfId="47879"/>
    <cellStyle name="표준 6 3 4 3 2 2 16" xfId="51750"/>
    <cellStyle name="표준 6 3 4 3 2 2 2" xfId="1863"/>
    <cellStyle name="표준 6 3 4 3 2 2 2 10" xfId="33122"/>
    <cellStyle name="표준 6 3 4 3 2 2 2 11" xfId="36993"/>
    <cellStyle name="표준 6 3 4 3 2 2 2 12" xfId="41105"/>
    <cellStyle name="표준 6 3 4 3 2 2 2 13" xfId="44976"/>
    <cellStyle name="표준 6 3 4 3 2 2 2 14" xfId="48847"/>
    <cellStyle name="표준 6 3 4 3 2 2 2 15" xfId="52718"/>
    <cellStyle name="표준 6 3 4 3 2 2 2 2" xfId="3802"/>
    <cellStyle name="표준 6 3 4 3 2 2 2 2 10" xfId="38929"/>
    <cellStyle name="표준 6 3 4 3 2 2 2 2 11" xfId="43041"/>
    <cellStyle name="표준 6 3 4 3 2 2 2 2 12" xfId="46912"/>
    <cellStyle name="표준 6 3 4 3 2 2 2 2 13" xfId="50783"/>
    <cellStyle name="표준 6 3 4 3 2 2 2 2 14" xfId="54654"/>
    <cellStyle name="표준 6 3 4 3 2 2 2 2 2" xfId="7961"/>
    <cellStyle name="표준 6 3 4 3 2 2 2 2 3" xfId="11832"/>
    <cellStyle name="표준 6 3 4 3 2 2 2 2 4" xfId="15703"/>
    <cellStyle name="표준 6 3 4 3 2 2 2 2 5" xfId="19574"/>
    <cellStyle name="표준 6 3 4 3 2 2 2 2 6" xfId="23445"/>
    <cellStyle name="표준 6 3 4 3 2 2 2 2 7" xfId="27316"/>
    <cellStyle name="표준 6 3 4 3 2 2 2 2 8" xfId="31187"/>
    <cellStyle name="표준 6 3 4 3 2 2 2 2 9" xfId="35058"/>
    <cellStyle name="표준 6 3 4 3 2 2 2 3" xfId="6025"/>
    <cellStyle name="표준 6 3 4 3 2 2 2 4" xfId="9896"/>
    <cellStyle name="표준 6 3 4 3 2 2 2 5" xfId="13767"/>
    <cellStyle name="표준 6 3 4 3 2 2 2 6" xfId="17638"/>
    <cellStyle name="표준 6 3 4 3 2 2 2 7" xfId="21509"/>
    <cellStyle name="표준 6 3 4 3 2 2 2 8" xfId="25380"/>
    <cellStyle name="표준 6 3 4 3 2 2 2 9" xfId="29251"/>
    <cellStyle name="표준 6 3 4 3 2 2 3" xfId="2834"/>
    <cellStyle name="표준 6 3 4 3 2 2 3 10" xfId="37961"/>
    <cellStyle name="표준 6 3 4 3 2 2 3 11" xfId="42073"/>
    <cellStyle name="표준 6 3 4 3 2 2 3 12" xfId="45944"/>
    <cellStyle name="표준 6 3 4 3 2 2 3 13" xfId="49815"/>
    <cellStyle name="표준 6 3 4 3 2 2 3 14" xfId="53686"/>
    <cellStyle name="표준 6 3 4 3 2 2 3 2" xfId="6993"/>
    <cellStyle name="표준 6 3 4 3 2 2 3 3" xfId="10864"/>
    <cellStyle name="표준 6 3 4 3 2 2 3 4" xfId="14735"/>
    <cellStyle name="표준 6 3 4 3 2 2 3 5" xfId="18606"/>
    <cellStyle name="표준 6 3 4 3 2 2 3 6" xfId="22477"/>
    <cellStyle name="표준 6 3 4 3 2 2 3 7" xfId="26348"/>
    <cellStyle name="표준 6 3 4 3 2 2 3 8" xfId="30219"/>
    <cellStyle name="표준 6 3 4 3 2 2 3 9" xfId="34090"/>
    <cellStyle name="표준 6 3 4 3 2 2 4" xfId="5057"/>
    <cellStyle name="표준 6 3 4 3 2 2 5" xfId="8928"/>
    <cellStyle name="표준 6 3 4 3 2 2 6" xfId="12799"/>
    <cellStyle name="표준 6 3 4 3 2 2 7" xfId="16670"/>
    <cellStyle name="표준 6 3 4 3 2 2 8" xfId="20541"/>
    <cellStyle name="표준 6 3 4 3 2 2 9" xfId="24412"/>
    <cellStyle name="표준 6 3 4 3 2 3" xfId="1379"/>
    <cellStyle name="표준 6 3 4 3 2 3 10" xfId="32638"/>
    <cellStyle name="표준 6 3 4 3 2 3 11" xfId="36509"/>
    <cellStyle name="표준 6 3 4 3 2 3 12" xfId="40621"/>
    <cellStyle name="표준 6 3 4 3 2 3 13" xfId="44492"/>
    <cellStyle name="표준 6 3 4 3 2 3 14" xfId="48363"/>
    <cellStyle name="표준 6 3 4 3 2 3 15" xfId="52234"/>
    <cellStyle name="표준 6 3 4 3 2 3 2" xfId="3318"/>
    <cellStyle name="표준 6 3 4 3 2 3 2 10" xfId="38445"/>
    <cellStyle name="표준 6 3 4 3 2 3 2 11" xfId="42557"/>
    <cellStyle name="표준 6 3 4 3 2 3 2 12" xfId="46428"/>
    <cellStyle name="표준 6 3 4 3 2 3 2 13" xfId="50299"/>
    <cellStyle name="표준 6 3 4 3 2 3 2 14" xfId="54170"/>
    <cellStyle name="표준 6 3 4 3 2 3 2 2" xfId="7477"/>
    <cellStyle name="표준 6 3 4 3 2 3 2 3" xfId="11348"/>
    <cellStyle name="표준 6 3 4 3 2 3 2 4" xfId="15219"/>
    <cellStyle name="표준 6 3 4 3 2 3 2 5" xfId="19090"/>
    <cellStyle name="표준 6 3 4 3 2 3 2 6" xfId="22961"/>
    <cellStyle name="표준 6 3 4 3 2 3 2 7" xfId="26832"/>
    <cellStyle name="표준 6 3 4 3 2 3 2 8" xfId="30703"/>
    <cellStyle name="표준 6 3 4 3 2 3 2 9" xfId="34574"/>
    <cellStyle name="표준 6 3 4 3 2 3 3" xfId="5541"/>
    <cellStyle name="표준 6 3 4 3 2 3 4" xfId="9412"/>
    <cellStyle name="표준 6 3 4 3 2 3 5" xfId="13283"/>
    <cellStyle name="표준 6 3 4 3 2 3 6" xfId="17154"/>
    <cellStyle name="표준 6 3 4 3 2 3 7" xfId="21025"/>
    <cellStyle name="표준 6 3 4 3 2 3 8" xfId="24896"/>
    <cellStyle name="표준 6 3 4 3 2 3 9" xfId="28767"/>
    <cellStyle name="표준 6 3 4 3 2 4" xfId="2350"/>
    <cellStyle name="표준 6 3 4 3 2 4 10" xfId="37477"/>
    <cellStyle name="표준 6 3 4 3 2 4 11" xfId="41589"/>
    <cellStyle name="표준 6 3 4 3 2 4 12" xfId="45460"/>
    <cellStyle name="표준 6 3 4 3 2 4 13" xfId="49331"/>
    <cellStyle name="표준 6 3 4 3 2 4 14" xfId="53202"/>
    <cellStyle name="표준 6 3 4 3 2 4 2" xfId="6509"/>
    <cellStyle name="표준 6 3 4 3 2 4 3" xfId="10380"/>
    <cellStyle name="표준 6 3 4 3 2 4 4" xfId="14251"/>
    <cellStyle name="표준 6 3 4 3 2 4 5" xfId="18122"/>
    <cellStyle name="표준 6 3 4 3 2 4 6" xfId="21993"/>
    <cellStyle name="표준 6 3 4 3 2 4 7" xfId="25864"/>
    <cellStyle name="표준 6 3 4 3 2 4 8" xfId="29735"/>
    <cellStyle name="표준 6 3 4 3 2 4 9" xfId="33606"/>
    <cellStyle name="표준 6 3 4 3 2 5" xfId="4573"/>
    <cellStyle name="표준 6 3 4 3 2 6" xfId="8444"/>
    <cellStyle name="표준 6 3 4 3 2 7" xfId="12315"/>
    <cellStyle name="표준 6 3 4 3 2 8" xfId="16186"/>
    <cellStyle name="표준 6 3 4 3 2 9" xfId="20057"/>
    <cellStyle name="표준 6 3 4 3 3" xfId="647"/>
    <cellStyle name="표준 6 3 4 3 3 10" xfId="28041"/>
    <cellStyle name="표준 6 3 4 3 3 11" xfId="31912"/>
    <cellStyle name="표준 6 3 4 3 3 12" xfId="35783"/>
    <cellStyle name="표준 6 3 4 3 3 13" xfId="39895"/>
    <cellStyle name="표준 6 3 4 3 3 14" xfId="43766"/>
    <cellStyle name="표준 6 3 4 3 3 15" xfId="47637"/>
    <cellStyle name="표준 6 3 4 3 3 16" xfId="51508"/>
    <cellStyle name="표준 6 3 4 3 3 2" xfId="1621"/>
    <cellStyle name="표준 6 3 4 3 3 2 10" xfId="32880"/>
    <cellStyle name="표준 6 3 4 3 3 2 11" xfId="36751"/>
    <cellStyle name="표준 6 3 4 3 3 2 12" xfId="40863"/>
    <cellStyle name="표준 6 3 4 3 3 2 13" xfId="44734"/>
    <cellStyle name="표준 6 3 4 3 3 2 14" xfId="48605"/>
    <cellStyle name="표준 6 3 4 3 3 2 15" xfId="52476"/>
    <cellStyle name="표준 6 3 4 3 3 2 2" xfId="3560"/>
    <cellStyle name="표준 6 3 4 3 3 2 2 10" xfId="38687"/>
    <cellStyle name="표준 6 3 4 3 3 2 2 11" xfId="42799"/>
    <cellStyle name="표준 6 3 4 3 3 2 2 12" xfId="46670"/>
    <cellStyle name="표준 6 3 4 3 3 2 2 13" xfId="50541"/>
    <cellStyle name="표준 6 3 4 3 3 2 2 14" xfId="54412"/>
    <cellStyle name="표준 6 3 4 3 3 2 2 2" xfId="7719"/>
    <cellStyle name="표준 6 3 4 3 3 2 2 3" xfId="11590"/>
    <cellStyle name="표준 6 3 4 3 3 2 2 4" xfId="15461"/>
    <cellStyle name="표준 6 3 4 3 3 2 2 5" xfId="19332"/>
    <cellStyle name="표준 6 3 4 3 3 2 2 6" xfId="23203"/>
    <cellStyle name="표준 6 3 4 3 3 2 2 7" xfId="27074"/>
    <cellStyle name="표준 6 3 4 3 3 2 2 8" xfId="30945"/>
    <cellStyle name="표준 6 3 4 3 3 2 2 9" xfId="34816"/>
    <cellStyle name="표준 6 3 4 3 3 2 3" xfId="5783"/>
    <cellStyle name="표준 6 3 4 3 3 2 4" xfId="9654"/>
    <cellStyle name="표준 6 3 4 3 3 2 5" xfId="13525"/>
    <cellStyle name="표준 6 3 4 3 3 2 6" xfId="17396"/>
    <cellStyle name="표준 6 3 4 3 3 2 7" xfId="21267"/>
    <cellStyle name="표준 6 3 4 3 3 2 8" xfId="25138"/>
    <cellStyle name="표준 6 3 4 3 3 2 9" xfId="29009"/>
    <cellStyle name="표준 6 3 4 3 3 3" xfId="2592"/>
    <cellStyle name="표준 6 3 4 3 3 3 10" xfId="37719"/>
    <cellStyle name="표준 6 3 4 3 3 3 11" xfId="41831"/>
    <cellStyle name="표준 6 3 4 3 3 3 12" xfId="45702"/>
    <cellStyle name="표준 6 3 4 3 3 3 13" xfId="49573"/>
    <cellStyle name="표준 6 3 4 3 3 3 14" xfId="53444"/>
    <cellStyle name="표준 6 3 4 3 3 3 2" xfId="6751"/>
    <cellStyle name="표준 6 3 4 3 3 3 3" xfId="10622"/>
    <cellStyle name="표준 6 3 4 3 3 3 4" xfId="14493"/>
    <cellStyle name="표준 6 3 4 3 3 3 5" xfId="18364"/>
    <cellStyle name="표준 6 3 4 3 3 3 6" xfId="22235"/>
    <cellStyle name="표준 6 3 4 3 3 3 7" xfId="26106"/>
    <cellStyle name="표준 6 3 4 3 3 3 8" xfId="29977"/>
    <cellStyle name="표준 6 3 4 3 3 3 9" xfId="33848"/>
    <cellStyle name="표준 6 3 4 3 3 4" xfId="4815"/>
    <cellStyle name="표준 6 3 4 3 3 5" xfId="8686"/>
    <cellStyle name="표준 6 3 4 3 3 6" xfId="12557"/>
    <cellStyle name="표준 6 3 4 3 3 7" xfId="16428"/>
    <cellStyle name="표준 6 3 4 3 3 8" xfId="20299"/>
    <cellStyle name="표준 6 3 4 3 3 9" xfId="24170"/>
    <cellStyle name="표준 6 3 4 3 4" xfId="1137"/>
    <cellStyle name="표준 6 3 4 3 4 10" xfId="32396"/>
    <cellStyle name="표준 6 3 4 3 4 11" xfId="36267"/>
    <cellStyle name="표준 6 3 4 3 4 12" xfId="40379"/>
    <cellStyle name="표준 6 3 4 3 4 13" xfId="44250"/>
    <cellStyle name="표준 6 3 4 3 4 14" xfId="48121"/>
    <cellStyle name="표준 6 3 4 3 4 15" xfId="51992"/>
    <cellStyle name="표준 6 3 4 3 4 2" xfId="3076"/>
    <cellStyle name="표준 6 3 4 3 4 2 10" xfId="38203"/>
    <cellStyle name="표준 6 3 4 3 4 2 11" xfId="42315"/>
    <cellStyle name="표준 6 3 4 3 4 2 12" xfId="46186"/>
    <cellStyle name="표준 6 3 4 3 4 2 13" xfId="50057"/>
    <cellStyle name="표준 6 3 4 3 4 2 14" xfId="53928"/>
    <cellStyle name="표준 6 3 4 3 4 2 2" xfId="7235"/>
    <cellStyle name="표준 6 3 4 3 4 2 3" xfId="11106"/>
    <cellStyle name="표준 6 3 4 3 4 2 4" xfId="14977"/>
    <cellStyle name="표준 6 3 4 3 4 2 5" xfId="18848"/>
    <cellStyle name="표준 6 3 4 3 4 2 6" xfId="22719"/>
    <cellStyle name="표준 6 3 4 3 4 2 7" xfId="26590"/>
    <cellStyle name="표준 6 3 4 3 4 2 8" xfId="30461"/>
    <cellStyle name="표준 6 3 4 3 4 2 9" xfId="34332"/>
    <cellStyle name="표준 6 3 4 3 4 3" xfId="5299"/>
    <cellStyle name="표준 6 3 4 3 4 4" xfId="9170"/>
    <cellStyle name="표준 6 3 4 3 4 5" xfId="13041"/>
    <cellStyle name="표준 6 3 4 3 4 6" xfId="16912"/>
    <cellStyle name="표준 6 3 4 3 4 7" xfId="20783"/>
    <cellStyle name="표준 6 3 4 3 4 8" xfId="24654"/>
    <cellStyle name="표준 6 3 4 3 4 9" xfId="28525"/>
    <cellStyle name="표준 6 3 4 3 5" xfId="2108"/>
    <cellStyle name="표준 6 3 4 3 5 10" xfId="37235"/>
    <cellStyle name="표준 6 3 4 3 5 11" xfId="41347"/>
    <cellStyle name="표준 6 3 4 3 5 12" xfId="45218"/>
    <cellStyle name="표준 6 3 4 3 5 13" xfId="49089"/>
    <cellStyle name="표준 6 3 4 3 5 14" xfId="52960"/>
    <cellStyle name="표준 6 3 4 3 5 2" xfId="6267"/>
    <cellStyle name="표준 6 3 4 3 5 3" xfId="10138"/>
    <cellStyle name="표준 6 3 4 3 5 4" xfId="14009"/>
    <cellStyle name="표준 6 3 4 3 5 5" xfId="17880"/>
    <cellStyle name="표준 6 3 4 3 5 6" xfId="21751"/>
    <cellStyle name="표준 6 3 4 3 5 7" xfId="25622"/>
    <cellStyle name="표준 6 3 4 3 5 8" xfId="29493"/>
    <cellStyle name="표준 6 3 4 3 5 9" xfId="33364"/>
    <cellStyle name="표준 6 3 4 3 6" xfId="4331"/>
    <cellStyle name="표준 6 3 4 3 7" xfId="8202"/>
    <cellStyle name="표준 6 3 4 3 8" xfId="12073"/>
    <cellStyle name="표준 6 3 4 3 9" xfId="15944"/>
    <cellStyle name="표준 6 3 4 4" xfId="255"/>
    <cellStyle name="표준 6 3 4 4 10" xfId="19913"/>
    <cellStyle name="표준 6 3 4 4 11" xfId="23784"/>
    <cellStyle name="표준 6 3 4 4 12" xfId="27655"/>
    <cellStyle name="표준 6 3 4 4 13" xfId="31526"/>
    <cellStyle name="표준 6 3 4 4 14" xfId="35397"/>
    <cellStyle name="표준 6 3 4 4 15" xfId="39268"/>
    <cellStyle name="표준 6 3 4 4 16" xfId="39509"/>
    <cellStyle name="표준 6 3 4 4 17" xfId="43380"/>
    <cellStyle name="표준 6 3 4 4 18" xfId="47251"/>
    <cellStyle name="표준 6 3 4 4 19" xfId="51122"/>
    <cellStyle name="표준 6 3 4 4 2" xfId="500"/>
    <cellStyle name="표준 6 3 4 4 2 10" xfId="24026"/>
    <cellStyle name="표준 6 3 4 4 2 11" xfId="27897"/>
    <cellStyle name="표준 6 3 4 4 2 12" xfId="31768"/>
    <cellStyle name="표준 6 3 4 4 2 13" xfId="35639"/>
    <cellStyle name="표준 6 3 4 4 2 14" xfId="39751"/>
    <cellStyle name="표준 6 3 4 4 2 15" xfId="43622"/>
    <cellStyle name="표준 6 3 4 4 2 16" xfId="47493"/>
    <cellStyle name="표준 6 3 4 4 2 17" xfId="51364"/>
    <cellStyle name="표준 6 3 4 4 2 2" xfId="987"/>
    <cellStyle name="표준 6 3 4 4 2 2 10" xfId="28381"/>
    <cellStyle name="표준 6 3 4 4 2 2 11" xfId="32252"/>
    <cellStyle name="표준 6 3 4 4 2 2 12" xfId="36123"/>
    <cellStyle name="표준 6 3 4 4 2 2 13" xfId="40235"/>
    <cellStyle name="표준 6 3 4 4 2 2 14" xfId="44106"/>
    <cellStyle name="표준 6 3 4 4 2 2 15" xfId="47977"/>
    <cellStyle name="표준 6 3 4 4 2 2 16" xfId="51848"/>
    <cellStyle name="표준 6 3 4 4 2 2 2" xfId="1961"/>
    <cellStyle name="표준 6 3 4 4 2 2 2 10" xfId="33220"/>
    <cellStyle name="표준 6 3 4 4 2 2 2 11" xfId="37091"/>
    <cellStyle name="표준 6 3 4 4 2 2 2 12" xfId="41203"/>
    <cellStyle name="표준 6 3 4 4 2 2 2 13" xfId="45074"/>
    <cellStyle name="표준 6 3 4 4 2 2 2 14" xfId="48945"/>
    <cellStyle name="표준 6 3 4 4 2 2 2 15" xfId="52816"/>
    <cellStyle name="표준 6 3 4 4 2 2 2 2" xfId="3900"/>
    <cellStyle name="표준 6 3 4 4 2 2 2 2 10" xfId="39027"/>
    <cellStyle name="표준 6 3 4 4 2 2 2 2 11" xfId="43139"/>
    <cellStyle name="표준 6 3 4 4 2 2 2 2 12" xfId="47010"/>
    <cellStyle name="표준 6 3 4 4 2 2 2 2 13" xfId="50881"/>
    <cellStyle name="표준 6 3 4 4 2 2 2 2 14" xfId="54752"/>
    <cellStyle name="표준 6 3 4 4 2 2 2 2 2" xfId="8059"/>
    <cellStyle name="표준 6 3 4 4 2 2 2 2 3" xfId="11930"/>
    <cellStyle name="표준 6 3 4 4 2 2 2 2 4" xfId="15801"/>
    <cellStyle name="표준 6 3 4 4 2 2 2 2 5" xfId="19672"/>
    <cellStyle name="표준 6 3 4 4 2 2 2 2 6" xfId="23543"/>
    <cellStyle name="표준 6 3 4 4 2 2 2 2 7" xfId="27414"/>
    <cellStyle name="표준 6 3 4 4 2 2 2 2 8" xfId="31285"/>
    <cellStyle name="표준 6 3 4 4 2 2 2 2 9" xfId="35156"/>
    <cellStyle name="표준 6 3 4 4 2 2 2 3" xfId="6123"/>
    <cellStyle name="표준 6 3 4 4 2 2 2 4" xfId="9994"/>
    <cellStyle name="표준 6 3 4 4 2 2 2 5" xfId="13865"/>
    <cellStyle name="표준 6 3 4 4 2 2 2 6" xfId="17736"/>
    <cellStyle name="표준 6 3 4 4 2 2 2 7" xfId="21607"/>
    <cellStyle name="표준 6 3 4 4 2 2 2 8" xfId="25478"/>
    <cellStyle name="표준 6 3 4 4 2 2 2 9" xfId="29349"/>
    <cellStyle name="표준 6 3 4 4 2 2 3" xfId="2932"/>
    <cellStyle name="표준 6 3 4 4 2 2 3 10" xfId="38059"/>
    <cellStyle name="표준 6 3 4 4 2 2 3 11" xfId="42171"/>
    <cellStyle name="표준 6 3 4 4 2 2 3 12" xfId="46042"/>
    <cellStyle name="표준 6 3 4 4 2 2 3 13" xfId="49913"/>
    <cellStyle name="표준 6 3 4 4 2 2 3 14" xfId="53784"/>
    <cellStyle name="표준 6 3 4 4 2 2 3 2" xfId="7091"/>
    <cellStyle name="표준 6 3 4 4 2 2 3 3" xfId="10962"/>
    <cellStyle name="표준 6 3 4 4 2 2 3 4" xfId="14833"/>
    <cellStyle name="표준 6 3 4 4 2 2 3 5" xfId="18704"/>
    <cellStyle name="표준 6 3 4 4 2 2 3 6" xfId="22575"/>
    <cellStyle name="표준 6 3 4 4 2 2 3 7" xfId="26446"/>
    <cellStyle name="표준 6 3 4 4 2 2 3 8" xfId="30317"/>
    <cellStyle name="표준 6 3 4 4 2 2 3 9" xfId="34188"/>
    <cellStyle name="표준 6 3 4 4 2 2 4" xfId="5155"/>
    <cellStyle name="표준 6 3 4 4 2 2 5" xfId="9026"/>
    <cellStyle name="표준 6 3 4 4 2 2 6" xfId="12897"/>
    <cellStyle name="표준 6 3 4 4 2 2 7" xfId="16768"/>
    <cellStyle name="표준 6 3 4 4 2 2 8" xfId="20639"/>
    <cellStyle name="표준 6 3 4 4 2 2 9" xfId="24510"/>
    <cellStyle name="표준 6 3 4 4 2 3" xfId="1477"/>
    <cellStyle name="표준 6 3 4 4 2 3 10" xfId="32736"/>
    <cellStyle name="표준 6 3 4 4 2 3 11" xfId="36607"/>
    <cellStyle name="표준 6 3 4 4 2 3 12" xfId="40719"/>
    <cellStyle name="표준 6 3 4 4 2 3 13" xfId="44590"/>
    <cellStyle name="표준 6 3 4 4 2 3 14" xfId="48461"/>
    <cellStyle name="표준 6 3 4 4 2 3 15" xfId="52332"/>
    <cellStyle name="표준 6 3 4 4 2 3 2" xfId="3416"/>
    <cellStyle name="표준 6 3 4 4 2 3 2 10" xfId="38543"/>
    <cellStyle name="표준 6 3 4 4 2 3 2 11" xfId="42655"/>
    <cellStyle name="표준 6 3 4 4 2 3 2 12" xfId="46526"/>
    <cellStyle name="표준 6 3 4 4 2 3 2 13" xfId="50397"/>
    <cellStyle name="표준 6 3 4 4 2 3 2 14" xfId="54268"/>
    <cellStyle name="표준 6 3 4 4 2 3 2 2" xfId="7575"/>
    <cellStyle name="표준 6 3 4 4 2 3 2 3" xfId="11446"/>
    <cellStyle name="표준 6 3 4 4 2 3 2 4" xfId="15317"/>
    <cellStyle name="표준 6 3 4 4 2 3 2 5" xfId="19188"/>
    <cellStyle name="표준 6 3 4 4 2 3 2 6" xfId="23059"/>
    <cellStyle name="표준 6 3 4 4 2 3 2 7" xfId="26930"/>
    <cellStyle name="표준 6 3 4 4 2 3 2 8" xfId="30801"/>
    <cellStyle name="표준 6 3 4 4 2 3 2 9" xfId="34672"/>
    <cellStyle name="표준 6 3 4 4 2 3 3" xfId="5639"/>
    <cellStyle name="표준 6 3 4 4 2 3 4" xfId="9510"/>
    <cellStyle name="표준 6 3 4 4 2 3 5" xfId="13381"/>
    <cellStyle name="표준 6 3 4 4 2 3 6" xfId="17252"/>
    <cellStyle name="표준 6 3 4 4 2 3 7" xfId="21123"/>
    <cellStyle name="표준 6 3 4 4 2 3 8" xfId="24994"/>
    <cellStyle name="표준 6 3 4 4 2 3 9" xfId="28865"/>
    <cellStyle name="표준 6 3 4 4 2 4" xfId="2448"/>
    <cellStyle name="표준 6 3 4 4 2 4 10" xfId="37575"/>
    <cellStyle name="표준 6 3 4 4 2 4 11" xfId="41687"/>
    <cellStyle name="표준 6 3 4 4 2 4 12" xfId="45558"/>
    <cellStyle name="표준 6 3 4 4 2 4 13" xfId="49429"/>
    <cellStyle name="표준 6 3 4 4 2 4 14" xfId="53300"/>
    <cellStyle name="표준 6 3 4 4 2 4 2" xfId="6607"/>
    <cellStyle name="표준 6 3 4 4 2 4 3" xfId="10478"/>
    <cellStyle name="표준 6 3 4 4 2 4 4" xfId="14349"/>
    <cellStyle name="표준 6 3 4 4 2 4 5" xfId="18220"/>
    <cellStyle name="표준 6 3 4 4 2 4 6" xfId="22091"/>
    <cellStyle name="표준 6 3 4 4 2 4 7" xfId="25962"/>
    <cellStyle name="표준 6 3 4 4 2 4 8" xfId="29833"/>
    <cellStyle name="표준 6 3 4 4 2 4 9" xfId="33704"/>
    <cellStyle name="표준 6 3 4 4 2 5" xfId="4671"/>
    <cellStyle name="표준 6 3 4 4 2 6" xfId="8542"/>
    <cellStyle name="표준 6 3 4 4 2 7" xfId="12413"/>
    <cellStyle name="표준 6 3 4 4 2 8" xfId="16284"/>
    <cellStyle name="표준 6 3 4 4 2 9" xfId="20155"/>
    <cellStyle name="표준 6 3 4 4 3" xfId="745"/>
    <cellStyle name="표준 6 3 4 4 3 10" xfId="28139"/>
    <cellStyle name="표준 6 3 4 4 3 11" xfId="32010"/>
    <cellStyle name="표준 6 3 4 4 3 12" xfId="35881"/>
    <cellStyle name="표준 6 3 4 4 3 13" xfId="39993"/>
    <cellStyle name="표준 6 3 4 4 3 14" xfId="43864"/>
    <cellStyle name="표준 6 3 4 4 3 15" xfId="47735"/>
    <cellStyle name="표준 6 3 4 4 3 16" xfId="51606"/>
    <cellStyle name="표준 6 3 4 4 3 2" xfId="1719"/>
    <cellStyle name="표준 6 3 4 4 3 2 10" xfId="32978"/>
    <cellStyle name="표준 6 3 4 4 3 2 11" xfId="36849"/>
    <cellStyle name="표준 6 3 4 4 3 2 12" xfId="40961"/>
    <cellStyle name="표준 6 3 4 4 3 2 13" xfId="44832"/>
    <cellStyle name="표준 6 3 4 4 3 2 14" xfId="48703"/>
    <cellStyle name="표준 6 3 4 4 3 2 15" xfId="52574"/>
    <cellStyle name="표준 6 3 4 4 3 2 2" xfId="3658"/>
    <cellStyle name="표준 6 3 4 4 3 2 2 10" xfId="38785"/>
    <cellStyle name="표준 6 3 4 4 3 2 2 11" xfId="42897"/>
    <cellStyle name="표준 6 3 4 4 3 2 2 12" xfId="46768"/>
    <cellStyle name="표준 6 3 4 4 3 2 2 13" xfId="50639"/>
    <cellStyle name="표준 6 3 4 4 3 2 2 14" xfId="54510"/>
    <cellStyle name="표준 6 3 4 4 3 2 2 2" xfId="7817"/>
    <cellStyle name="표준 6 3 4 4 3 2 2 3" xfId="11688"/>
    <cellStyle name="표준 6 3 4 4 3 2 2 4" xfId="15559"/>
    <cellStyle name="표준 6 3 4 4 3 2 2 5" xfId="19430"/>
    <cellStyle name="표준 6 3 4 4 3 2 2 6" xfId="23301"/>
    <cellStyle name="표준 6 3 4 4 3 2 2 7" xfId="27172"/>
    <cellStyle name="표준 6 3 4 4 3 2 2 8" xfId="31043"/>
    <cellStyle name="표준 6 3 4 4 3 2 2 9" xfId="34914"/>
    <cellStyle name="표준 6 3 4 4 3 2 3" xfId="5881"/>
    <cellStyle name="표준 6 3 4 4 3 2 4" xfId="9752"/>
    <cellStyle name="표준 6 3 4 4 3 2 5" xfId="13623"/>
    <cellStyle name="표준 6 3 4 4 3 2 6" xfId="17494"/>
    <cellStyle name="표준 6 3 4 4 3 2 7" xfId="21365"/>
    <cellStyle name="표준 6 3 4 4 3 2 8" xfId="25236"/>
    <cellStyle name="표준 6 3 4 4 3 2 9" xfId="29107"/>
    <cellStyle name="표준 6 3 4 4 3 3" xfId="2690"/>
    <cellStyle name="표준 6 3 4 4 3 3 10" xfId="37817"/>
    <cellStyle name="표준 6 3 4 4 3 3 11" xfId="41929"/>
    <cellStyle name="표준 6 3 4 4 3 3 12" xfId="45800"/>
    <cellStyle name="표준 6 3 4 4 3 3 13" xfId="49671"/>
    <cellStyle name="표준 6 3 4 4 3 3 14" xfId="53542"/>
    <cellStyle name="표준 6 3 4 4 3 3 2" xfId="6849"/>
    <cellStyle name="표준 6 3 4 4 3 3 3" xfId="10720"/>
    <cellStyle name="표준 6 3 4 4 3 3 4" xfId="14591"/>
    <cellStyle name="표준 6 3 4 4 3 3 5" xfId="18462"/>
    <cellStyle name="표준 6 3 4 4 3 3 6" xfId="22333"/>
    <cellStyle name="표준 6 3 4 4 3 3 7" xfId="26204"/>
    <cellStyle name="표준 6 3 4 4 3 3 8" xfId="30075"/>
    <cellStyle name="표준 6 3 4 4 3 3 9" xfId="33946"/>
    <cellStyle name="표준 6 3 4 4 3 4" xfId="4913"/>
    <cellStyle name="표준 6 3 4 4 3 5" xfId="8784"/>
    <cellStyle name="표준 6 3 4 4 3 6" xfId="12655"/>
    <cellStyle name="표준 6 3 4 4 3 7" xfId="16526"/>
    <cellStyle name="표준 6 3 4 4 3 8" xfId="20397"/>
    <cellStyle name="표준 6 3 4 4 3 9" xfId="24268"/>
    <cellStyle name="표준 6 3 4 4 4" xfId="1235"/>
    <cellStyle name="표준 6 3 4 4 4 10" xfId="32494"/>
    <cellStyle name="표준 6 3 4 4 4 11" xfId="36365"/>
    <cellStyle name="표준 6 3 4 4 4 12" xfId="40477"/>
    <cellStyle name="표준 6 3 4 4 4 13" xfId="44348"/>
    <cellStyle name="표준 6 3 4 4 4 14" xfId="48219"/>
    <cellStyle name="표준 6 3 4 4 4 15" xfId="52090"/>
    <cellStyle name="표준 6 3 4 4 4 2" xfId="3174"/>
    <cellStyle name="표준 6 3 4 4 4 2 10" xfId="38301"/>
    <cellStyle name="표준 6 3 4 4 4 2 11" xfId="42413"/>
    <cellStyle name="표준 6 3 4 4 4 2 12" xfId="46284"/>
    <cellStyle name="표준 6 3 4 4 4 2 13" xfId="50155"/>
    <cellStyle name="표준 6 3 4 4 4 2 14" xfId="54026"/>
    <cellStyle name="표준 6 3 4 4 4 2 2" xfId="7333"/>
    <cellStyle name="표준 6 3 4 4 4 2 3" xfId="11204"/>
    <cellStyle name="표준 6 3 4 4 4 2 4" xfId="15075"/>
    <cellStyle name="표준 6 3 4 4 4 2 5" xfId="18946"/>
    <cellStyle name="표준 6 3 4 4 4 2 6" xfId="22817"/>
    <cellStyle name="표준 6 3 4 4 4 2 7" xfId="26688"/>
    <cellStyle name="표준 6 3 4 4 4 2 8" xfId="30559"/>
    <cellStyle name="표준 6 3 4 4 4 2 9" xfId="34430"/>
    <cellStyle name="표준 6 3 4 4 4 3" xfId="5397"/>
    <cellStyle name="표준 6 3 4 4 4 4" xfId="9268"/>
    <cellStyle name="표준 6 3 4 4 4 5" xfId="13139"/>
    <cellStyle name="표준 6 3 4 4 4 6" xfId="17010"/>
    <cellStyle name="표준 6 3 4 4 4 7" xfId="20881"/>
    <cellStyle name="표준 6 3 4 4 4 8" xfId="24752"/>
    <cellStyle name="표준 6 3 4 4 4 9" xfId="28623"/>
    <cellStyle name="표준 6 3 4 4 5" xfId="2206"/>
    <cellStyle name="표준 6 3 4 4 5 10" xfId="37333"/>
    <cellStyle name="표준 6 3 4 4 5 11" xfId="41445"/>
    <cellStyle name="표준 6 3 4 4 5 12" xfId="45316"/>
    <cellStyle name="표준 6 3 4 4 5 13" xfId="49187"/>
    <cellStyle name="표준 6 3 4 4 5 14" xfId="53058"/>
    <cellStyle name="표준 6 3 4 4 5 2" xfId="6365"/>
    <cellStyle name="표준 6 3 4 4 5 3" xfId="10236"/>
    <cellStyle name="표준 6 3 4 4 5 4" xfId="14107"/>
    <cellStyle name="표준 6 3 4 4 5 5" xfId="17978"/>
    <cellStyle name="표준 6 3 4 4 5 6" xfId="21849"/>
    <cellStyle name="표준 6 3 4 4 5 7" xfId="25720"/>
    <cellStyle name="표준 6 3 4 4 5 8" xfId="29591"/>
    <cellStyle name="표준 6 3 4 4 5 9" xfId="33462"/>
    <cellStyle name="표준 6 3 4 4 6" xfId="4429"/>
    <cellStyle name="표준 6 3 4 4 7" xfId="8300"/>
    <cellStyle name="표준 6 3 4 4 8" xfId="12171"/>
    <cellStyle name="표준 6 3 4 4 9" xfId="16042"/>
    <cellStyle name="표준 6 3 4 5" xfId="305"/>
    <cellStyle name="표준 6 3 4 5 10" xfId="23831"/>
    <cellStyle name="표준 6 3 4 5 11" xfId="27702"/>
    <cellStyle name="표준 6 3 4 5 12" xfId="31573"/>
    <cellStyle name="표준 6 3 4 5 13" xfId="35444"/>
    <cellStyle name="표준 6 3 4 5 14" xfId="39556"/>
    <cellStyle name="표준 6 3 4 5 15" xfId="43427"/>
    <cellStyle name="표준 6 3 4 5 16" xfId="47298"/>
    <cellStyle name="표준 6 3 4 5 17" xfId="51169"/>
    <cellStyle name="표준 6 3 4 5 2" xfId="792"/>
    <cellStyle name="표준 6 3 4 5 2 10" xfId="28186"/>
    <cellStyle name="표준 6 3 4 5 2 11" xfId="32057"/>
    <cellStyle name="표준 6 3 4 5 2 12" xfId="35928"/>
    <cellStyle name="표준 6 3 4 5 2 13" xfId="40040"/>
    <cellStyle name="표준 6 3 4 5 2 14" xfId="43911"/>
    <cellStyle name="표준 6 3 4 5 2 15" xfId="47782"/>
    <cellStyle name="표준 6 3 4 5 2 16" xfId="51653"/>
    <cellStyle name="표준 6 3 4 5 2 2" xfId="1766"/>
    <cellStyle name="표준 6 3 4 5 2 2 10" xfId="33025"/>
    <cellStyle name="표준 6 3 4 5 2 2 11" xfId="36896"/>
    <cellStyle name="표준 6 3 4 5 2 2 12" xfId="41008"/>
    <cellStyle name="표준 6 3 4 5 2 2 13" xfId="44879"/>
    <cellStyle name="표준 6 3 4 5 2 2 14" xfId="48750"/>
    <cellStyle name="표준 6 3 4 5 2 2 15" xfId="52621"/>
    <cellStyle name="표준 6 3 4 5 2 2 2" xfId="3705"/>
    <cellStyle name="표준 6 3 4 5 2 2 2 10" xfId="38832"/>
    <cellStyle name="표준 6 3 4 5 2 2 2 11" xfId="42944"/>
    <cellStyle name="표준 6 3 4 5 2 2 2 12" xfId="46815"/>
    <cellStyle name="표준 6 3 4 5 2 2 2 13" xfId="50686"/>
    <cellStyle name="표준 6 3 4 5 2 2 2 14" xfId="54557"/>
    <cellStyle name="표준 6 3 4 5 2 2 2 2" xfId="7864"/>
    <cellStyle name="표준 6 3 4 5 2 2 2 3" xfId="11735"/>
    <cellStyle name="표준 6 3 4 5 2 2 2 4" xfId="15606"/>
    <cellStyle name="표준 6 3 4 5 2 2 2 5" xfId="19477"/>
    <cellStyle name="표준 6 3 4 5 2 2 2 6" xfId="23348"/>
    <cellStyle name="표준 6 3 4 5 2 2 2 7" xfId="27219"/>
    <cellStyle name="표준 6 3 4 5 2 2 2 8" xfId="31090"/>
    <cellStyle name="표준 6 3 4 5 2 2 2 9" xfId="34961"/>
    <cellStyle name="표준 6 3 4 5 2 2 3" xfId="5928"/>
    <cellStyle name="표준 6 3 4 5 2 2 4" xfId="9799"/>
    <cellStyle name="표준 6 3 4 5 2 2 5" xfId="13670"/>
    <cellStyle name="표준 6 3 4 5 2 2 6" xfId="17541"/>
    <cellStyle name="표준 6 3 4 5 2 2 7" xfId="21412"/>
    <cellStyle name="표준 6 3 4 5 2 2 8" xfId="25283"/>
    <cellStyle name="표준 6 3 4 5 2 2 9" xfId="29154"/>
    <cellStyle name="표준 6 3 4 5 2 3" xfId="2737"/>
    <cellStyle name="표준 6 3 4 5 2 3 10" xfId="37864"/>
    <cellStyle name="표준 6 3 4 5 2 3 11" xfId="41976"/>
    <cellStyle name="표준 6 3 4 5 2 3 12" xfId="45847"/>
    <cellStyle name="표준 6 3 4 5 2 3 13" xfId="49718"/>
    <cellStyle name="표준 6 3 4 5 2 3 14" xfId="53589"/>
    <cellStyle name="표준 6 3 4 5 2 3 2" xfId="6896"/>
    <cellStyle name="표준 6 3 4 5 2 3 3" xfId="10767"/>
    <cellStyle name="표준 6 3 4 5 2 3 4" xfId="14638"/>
    <cellStyle name="표준 6 3 4 5 2 3 5" xfId="18509"/>
    <cellStyle name="표준 6 3 4 5 2 3 6" xfId="22380"/>
    <cellStyle name="표준 6 3 4 5 2 3 7" xfId="26251"/>
    <cellStyle name="표준 6 3 4 5 2 3 8" xfId="30122"/>
    <cellStyle name="표준 6 3 4 5 2 3 9" xfId="33993"/>
    <cellStyle name="표준 6 3 4 5 2 4" xfId="4960"/>
    <cellStyle name="표준 6 3 4 5 2 5" xfId="8831"/>
    <cellStyle name="표준 6 3 4 5 2 6" xfId="12702"/>
    <cellStyle name="표준 6 3 4 5 2 7" xfId="16573"/>
    <cellStyle name="표준 6 3 4 5 2 8" xfId="20444"/>
    <cellStyle name="표준 6 3 4 5 2 9" xfId="24315"/>
    <cellStyle name="표준 6 3 4 5 3" xfId="1282"/>
    <cellStyle name="표준 6 3 4 5 3 10" xfId="32541"/>
    <cellStyle name="표준 6 3 4 5 3 11" xfId="36412"/>
    <cellStyle name="표준 6 3 4 5 3 12" xfId="40524"/>
    <cellStyle name="표준 6 3 4 5 3 13" xfId="44395"/>
    <cellStyle name="표준 6 3 4 5 3 14" xfId="48266"/>
    <cellStyle name="표준 6 3 4 5 3 15" xfId="52137"/>
    <cellStyle name="표준 6 3 4 5 3 2" xfId="3221"/>
    <cellStyle name="표준 6 3 4 5 3 2 10" xfId="38348"/>
    <cellStyle name="표준 6 3 4 5 3 2 11" xfId="42460"/>
    <cellStyle name="표준 6 3 4 5 3 2 12" xfId="46331"/>
    <cellStyle name="표준 6 3 4 5 3 2 13" xfId="50202"/>
    <cellStyle name="표준 6 3 4 5 3 2 14" xfId="54073"/>
    <cellStyle name="표준 6 3 4 5 3 2 2" xfId="7380"/>
    <cellStyle name="표준 6 3 4 5 3 2 3" xfId="11251"/>
    <cellStyle name="표준 6 3 4 5 3 2 4" xfId="15122"/>
    <cellStyle name="표준 6 3 4 5 3 2 5" xfId="18993"/>
    <cellStyle name="표준 6 3 4 5 3 2 6" xfId="22864"/>
    <cellStyle name="표준 6 3 4 5 3 2 7" xfId="26735"/>
    <cellStyle name="표준 6 3 4 5 3 2 8" xfId="30606"/>
    <cellStyle name="표준 6 3 4 5 3 2 9" xfId="34477"/>
    <cellStyle name="표준 6 3 4 5 3 3" xfId="5444"/>
    <cellStyle name="표준 6 3 4 5 3 4" xfId="9315"/>
    <cellStyle name="표준 6 3 4 5 3 5" xfId="13186"/>
    <cellStyle name="표준 6 3 4 5 3 6" xfId="17057"/>
    <cellStyle name="표준 6 3 4 5 3 7" xfId="20928"/>
    <cellStyle name="표준 6 3 4 5 3 8" xfId="24799"/>
    <cellStyle name="표준 6 3 4 5 3 9" xfId="28670"/>
    <cellStyle name="표준 6 3 4 5 4" xfId="2253"/>
    <cellStyle name="표준 6 3 4 5 4 10" xfId="37380"/>
    <cellStyle name="표준 6 3 4 5 4 11" xfId="41492"/>
    <cellStyle name="표준 6 3 4 5 4 12" xfId="45363"/>
    <cellStyle name="표준 6 3 4 5 4 13" xfId="49234"/>
    <cellStyle name="표준 6 3 4 5 4 14" xfId="53105"/>
    <cellStyle name="표준 6 3 4 5 4 2" xfId="6412"/>
    <cellStyle name="표준 6 3 4 5 4 3" xfId="10283"/>
    <cellStyle name="표준 6 3 4 5 4 4" xfId="14154"/>
    <cellStyle name="표준 6 3 4 5 4 5" xfId="18025"/>
    <cellStyle name="표준 6 3 4 5 4 6" xfId="21896"/>
    <cellStyle name="표준 6 3 4 5 4 7" xfId="25767"/>
    <cellStyle name="표준 6 3 4 5 4 8" xfId="29638"/>
    <cellStyle name="표준 6 3 4 5 4 9" xfId="33509"/>
    <cellStyle name="표준 6 3 4 5 5" xfId="4476"/>
    <cellStyle name="표준 6 3 4 5 6" xfId="8347"/>
    <cellStyle name="표준 6 3 4 5 7" xfId="12218"/>
    <cellStyle name="표준 6 3 4 5 8" xfId="16089"/>
    <cellStyle name="표준 6 3 4 5 9" xfId="19960"/>
    <cellStyle name="표준 6 3 4 6" xfId="550"/>
    <cellStyle name="표준 6 3 4 6 10" xfId="27944"/>
    <cellStyle name="표준 6 3 4 6 11" xfId="31815"/>
    <cellStyle name="표준 6 3 4 6 12" xfId="35686"/>
    <cellStyle name="표준 6 3 4 6 13" xfId="39798"/>
    <cellStyle name="표준 6 3 4 6 14" xfId="43669"/>
    <cellStyle name="표준 6 3 4 6 15" xfId="47540"/>
    <cellStyle name="표준 6 3 4 6 16" xfId="51411"/>
    <cellStyle name="표준 6 3 4 6 2" xfId="1524"/>
    <cellStyle name="표준 6 3 4 6 2 10" xfId="32783"/>
    <cellStyle name="표준 6 3 4 6 2 11" xfId="36654"/>
    <cellStyle name="표준 6 3 4 6 2 12" xfId="40766"/>
    <cellStyle name="표준 6 3 4 6 2 13" xfId="44637"/>
    <cellStyle name="표준 6 3 4 6 2 14" xfId="48508"/>
    <cellStyle name="표준 6 3 4 6 2 15" xfId="52379"/>
    <cellStyle name="표준 6 3 4 6 2 2" xfId="3463"/>
    <cellStyle name="표준 6 3 4 6 2 2 10" xfId="38590"/>
    <cellStyle name="표준 6 3 4 6 2 2 11" xfId="42702"/>
    <cellStyle name="표준 6 3 4 6 2 2 12" xfId="46573"/>
    <cellStyle name="표준 6 3 4 6 2 2 13" xfId="50444"/>
    <cellStyle name="표준 6 3 4 6 2 2 14" xfId="54315"/>
    <cellStyle name="표준 6 3 4 6 2 2 2" xfId="7622"/>
    <cellStyle name="표준 6 3 4 6 2 2 3" xfId="11493"/>
    <cellStyle name="표준 6 3 4 6 2 2 4" xfId="15364"/>
    <cellStyle name="표준 6 3 4 6 2 2 5" xfId="19235"/>
    <cellStyle name="표준 6 3 4 6 2 2 6" xfId="23106"/>
    <cellStyle name="표준 6 3 4 6 2 2 7" xfId="26977"/>
    <cellStyle name="표준 6 3 4 6 2 2 8" xfId="30848"/>
    <cellStyle name="표준 6 3 4 6 2 2 9" xfId="34719"/>
    <cellStyle name="표준 6 3 4 6 2 3" xfId="5686"/>
    <cellStyle name="표준 6 3 4 6 2 4" xfId="9557"/>
    <cellStyle name="표준 6 3 4 6 2 5" xfId="13428"/>
    <cellStyle name="표준 6 3 4 6 2 6" xfId="17299"/>
    <cellStyle name="표준 6 3 4 6 2 7" xfId="21170"/>
    <cellStyle name="표준 6 3 4 6 2 8" xfId="25041"/>
    <cellStyle name="표준 6 3 4 6 2 9" xfId="28912"/>
    <cellStyle name="표준 6 3 4 6 3" xfId="2495"/>
    <cellStyle name="표준 6 3 4 6 3 10" xfId="37622"/>
    <cellStyle name="표준 6 3 4 6 3 11" xfId="41734"/>
    <cellStyle name="표준 6 3 4 6 3 12" xfId="45605"/>
    <cellStyle name="표준 6 3 4 6 3 13" xfId="49476"/>
    <cellStyle name="표준 6 3 4 6 3 14" xfId="53347"/>
    <cellStyle name="표준 6 3 4 6 3 2" xfId="6654"/>
    <cellStyle name="표준 6 3 4 6 3 3" xfId="10525"/>
    <cellStyle name="표준 6 3 4 6 3 4" xfId="14396"/>
    <cellStyle name="표준 6 3 4 6 3 5" xfId="18267"/>
    <cellStyle name="표준 6 3 4 6 3 6" xfId="22138"/>
    <cellStyle name="표준 6 3 4 6 3 7" xfId="26009"/>
    <cellStyle name="표준 6 3 4 6 3 8" xfId="29880"/>
    <cellStyle name="표준 6 3 4 6 3 9" xfId="33751"/>
    <cellStyle name="표준 6 3 4 6 4" xfId="4718"/>
    <cellStyle name="표준 6 3 4 6 5" xfId="8589"/>
    <cellStyle name="표준 6 3 4 6 6" xfId="12460"/>
    <cellStyle name="표준 6 3 4 6 7" xfId="16331"/>
    <cellStyle name="표준 6 3 4 6 8" xfId="20202"/>
    <cellStyle name="표준 6 3 4 6 9" xfId="24073"/>
    <cellStyle name="표준 6 3 4 7" xfId="1040"/>
    <cellStyle name="표준 6 3 4 7 10" xfId="32299"/>
    <cellStyle name="표준 6 3 4 7 11" xfId="36170"/>
    <cellStyle name="표준 6 3 4 7 12" xfId="40282"/>
    <cellStyle name="표준 6 3 4 7 13" xfId="44153"/>
    <cellStyle name="표준 6 3 4 7 14" xfId="48024"/>
    <cellStyle name="표준 6 3 4 7 15" xfId="51895"/>
    <cellStyle name="표준 6 3 4 7 2" xfId="2979"/>
    <cellStyle name="표준 6 3 4 7 2 10" xfId="38106"/>
    <cellStyle name="표준 6 3 4 7 2 11" xfId="42218"/>
    <cellStyle name="표준 6 3 4 7 2 12" xfId="46089"/>
    <cellStyle name="표준 6 3 4 7 2 13" xfId="49960"/>
    <cellStyle name="표준 6 3 4 7 2 14" xfId="53831"/>
    <cellStyle name="표준 6 3 4 7 2 2" xfId="7138"/>
    <cellStyle name="표준 6 3 4 7 2 3" xfId="11009"/>
    <cellStyle name="표준 6 3 4 7 2 4" xfId="14880"/>
    <cellStyle name="표준 6 3 4 7 2 5" xfId="18751"/>
    <cellStyle name="표준 6 3 4 7 2 6" xfId="22622"/>
    <cellStyle name="표준 6 3 4 7 2 7" xfId="26493"/>
    <cellStyle name="표준 6 3 4 7 2 8" xfId="30364"/>
    <cellStyle name="표준 6 3 4 7 2 9" xfId="34235"/>
    <cellStyle name="표준 6 3 4 7 3" xfId="5202"/>
    <cellStyle name="표준 6 3 4 7 4" xfId="9073"/>
    <cellStyle name="표준 6 3 4 7 5" xfId="12944"/>
    <cellStyle name="표준 6 3 4 7 6" xfId="16815"/>
    <cellStyle name="표준 6 3 4 7 7" xfId="20686"/>
    <cellStyle name="표준 6 3 4 7 8" xfId="24557"/>
    <cellStyle name="표준 6 3 4 7 9" xfId="28428"/>
    <cellStyle name="표준 6 3 4 8" xfId="2011"/>
    <cellStyle name="표준 6 3 4 8 10" xfId="37138"/>
    <cellStyle name="표준 6 3 4 8 11" xfId="41250"/>
    <cellStyle name="표준 6 3 4 8 12" xfId="45121"/>
    <cellStyle name="표준 6 3 4 8 13" xfId="48992"/>
    <cellStyle name="표준 6 3 4 8 14" xfId="52863"/>
    <cellStyle name="표준 6 3 4 8 2" xfId="6170"/>
    <cellStyle name="표준 6 3 4 8 3" xfId="10041"/>
    <cellStyle name="표준 6 3 4 8 4" xfId="13912"/>
    <cellStyle name="표준 6 3 4 8 5" xfId="17783"/>
    <cellStyle name="표준 6 3 4 8 6" xfId="21654"/>
    <cellStyle name="표준 6 3 4 8 7" xfId="25525"/>
    <cellStyle name="표준 6 3 4 8 8" xfId="29396"/>
    <cellStyle name="표준 6 3 4 8 9" xfId="33267"/>
    <cellStyle name="표준 6 3 4 9" xfId="4234"/>
    <cellStyle name="표준 6 3 5" xfId="78"/>
    <cellStyle name="표준 6 3 5 10" xfId="15867"/>
    <cellStyle name="표준 6 3 5 11" xfId="19738"/>
    <cellStyle name="표준 6 3 5 12" xfId="23609"/>
    <cellStyle name="표준 6 3 5 13" xfId="27480"/>
    <cellStyle name="표준 6 3 5 14" xfId="31351"/>
    <cellStyle name="표준 6 3 5 15" xfId="35222"/>
    <cellStyle name="표준 6 3 5 16" xfId="39093"/>
    <cellStyle name="표준 6 3 5 17" xfId="39334"/>
    <cellStyle name="표준 6 3 5 18" xfId="43205"/>
    <cellStyle name="표준 6 3 5 19" xfId="47076"/>
    <cellStyle name="표준 6 3 5 2" xfId="177"/>
    <cellStyle name="표준 6 3 5 2 10" xfId="19835"/>
    <cellStyle name="표준 6 3 5 2 11" xfId="23706"/>
    <cellStyle name="표준 6 3 5 2 12" xfId="27577"/>
    <cellStyle name="표준 6 3 5 2 13" xfId="31448"/>
    <cellStyle name="표준 6 3 5 2 14" xfId="35319"/>
    <cellStyle name="표준 6 3 5 2 15" xfId="39190"/>
    <cellStyle name="표준 6 3 5 2 16" xfId="39431"/>
    <cellStyle name="표준 6 3 5 2 17" xfId="43302"/>
    <cellStyle name="표준 6 3 5 2 18" xfId="47173"/>
    <cellStyle name="표준 6 3 5 2 19" xfId="51044"/>
    <cellStyle name="표준 6 3 5 2 2" xfId="422"/>
    <cellStyle name="표준 6 3 5 2 2 10" xfId="23948"/>
    <cellStyle name="표준 6 3 5 2 2 11" xfId="27819"/>
    <cellStyle name="표준 6 3 5 2 2 12" xfId="31690"/>
    <cellStyle name="표준 6 3 5 2 2 13" xfId="35561"/>
    <cellStyle name="표준 6 3 5 2 2 14" xfId="39673"/>
    <cellStyle name="표준 6 3 5 2 2 15" xfId="43544"/>
    <cellStyle name="표준 6 3 5 2 2 16" xfId="47415"/>
    <cellStyle name="표준 6 3 5 2 2 17" xfId="51286"/>
    <cellStyle name="표준 6 3 5 2 2 2" xfId="909"/>
    <cellStyle name="표준 6 3 5 2 2 2 10" xfId="28303"/>
    <cellStyle name="표준 6 3 5 2 2 2 11" xfId="32174"/>
    <cellStyle name="표준 6 3 5 2 2 2 12" xfId="36045"/>
    <cellStyle name="표준 6 3 5 2 2 2 13" xfId="40157"/>
    <cellStyle name="표준 6 3 5 2 2 2 14" xfId="44028"/>
    <cellStyle name="표준 6 3 5 2 2 2 15" xfId="47899"/>
    <cellStyle name="표준 6 3 5 2 2 2 16" xfId="51770"/>
    <cellStyle name="표준 6 3 5 2 2 2 2" xfId="1883"/>
    <cellStyle name="표준 6 3 5 2 2 2 2 10" xfId="33142"/>
    <cellStyle name="표준 6 3 5 2 2 2 2 11" xfId="37013"/>
    <cellStyle name="표준 6 3 5 2 2 2 2 12" xfId="41125"/>
    <cellStyle name="표준 6 3 5 2 2 2 2 13" xfId="44996"/>
    <cellStyle name="표준 6 3 5 2 2 2 2 14" xfId="48867"/>
    <cellStyle name="표준 6 3 5 2 2 2 2 15" xfId="52738"/>
    <cellStyle name="표준 6 3 5 2 2 2 2 2" xfId="3822"/>
    <cellStyle name="표준 6 3 5 2 2 2 2 2 10" xfId="38949"/>
    <cellStyle name="표준 6 3 5 2 2 2 2 2 11" xfId="43061"/>
    <cellStyle name="표준 6 3 5 2 2 2 2 2 12" xfId="46932"/>
    <cellStyle name="표준 6 3 5 2 2 2 2 2 13" xfId="50803"/>
    <cellStyle name="표준 6 3 5 2 2 2 2 2 14" xfId="54674"/>
    <cellStyle name="표준 6 3 5 2 2 2 2 2 2" xfId="7981"/>
    <cellStyle name="표준 6 3 5 2 2 2 2 2 3" xfId="11852"/>
    <cellStyle name="표준 6 3 5 2 2 2 2 2 4" xfId="15723"/>
    <cellStyle name="표준 6 3 5 2 2 2 2 2 5" xfId="19594"/>
    <cellStyle name="표준 6 3 5 2 2 2 2 2 6" xfId="23465"/>
    <cellStyle name="표준 6 3 5 2 2 2 2 2 7" xfId="27336"/>
    <cellStyle name="표준 6 3 5 2 2 2 2 2 8" xfId="31207"/>
    <cellStyle name="표준 6 3 5 2 2 2 2 2 9" xfId="35078"/>
    <cellStyle name="표준 6 3 5 2 2 2 2 3" xfId="6045"/>
    <cellStyle name="표준 6 3 5 2 2 2 2 4" xfId="9916"/>
    <cellStyle name="표준 6 3 5 2 2 2 2 5" xfId="13787"/>
    <cellStyle name="표준 6 3 5 2 2 2 2 6" xfId="17658"/>
    <cellStyle name="표준 6 3 5 2 2 2 2 7" xfId="21529"/>
    <cellStyle name="표준 6 3 5 2 2 2 2 8" xfId="25400"/>
    <cellStyle name="표준 6 3 5 2 2 2 2 9" xfId="29271"/>
    <cellStyle name="표준 6 3 5 2 2 2 3" xfId="2854"/>
    <cellStyle name="표준 6 3 5 2 2 2 3 10" xfId="37981"/>
    <cellStyle name="표준 6 3 5 2 2 2 3 11" xfId="42093"/>
    <cellStyle name="표준 6 3 5 2 2 2 3 12" xfId="45964"/>
    <cellStyle name="표준 6 3 5 2 2 2 3 13" xfId="49835"/>
    <cellStyle name="표준 6 3 5 2 2 2 3 14" xfId="53706"/>
    <cellStyle name="표준 6 3 5 2 2 2 3 2" xfId="7013"/>
    <cellStyle name="표준 6 3 5 2 2 2 3 3" xfId="10884"/>
    <cellStyle name="표준 6 3 5 2 2 2 3 4" xfId="14755"/>
    <cellStyle name="표준 6 3 5 2 2 2 3 5" xfId="18626"/>
    <cellStyle name="표준 6 3 5 2 2 2 3 6" xfId="22497"/>
    <cellStyle name="표준 6 3 5 2 2 2 3 7" xfId="26368"/>
    <cellStyle name="표준 6 3 5 2 2 2 3 8" xfId="30239"/>
    <cellStyle name="표준 6 3 5 2 2 2 3 9" xfId="34110"/>
    <cellStyle name="표준 6 3 5 2 2 2 4" xfId="5077"/>
    <cellStyle name="표준 6 3 5 2 2 2 5" xfId="8948"/>
    <cellStyle name="표준 6 3 5 2 2 2 6" xfId="12819"/>
    <cellStyle name="표준 6 3 5 2 2 2 7" xfId="16690"/>
    <cellStyle name="표준 6 3 5 2 2 2 8" xfId="20561"/>
    <cellStyle name="표준 6 3 5 2 2 2 9" xfId="24432"/>
    <cellStyle name="표준 6 3 5 2 2 3" xfId="1399"/>
    <cellStyle name="표준 6 3 5 2 2 3 10" xfId="32658"/>
    <cellStyle name="표준 6 3 5 2 2 3 11" xfId="36529"/>
    <cellStyle name="표준 6 3 5 2 2 3 12" xfId="40641"/>
    <cellStyle name="표준 6 3 5 2 2 3 13" xfId="44512"/>
    <cellStyle name="표준 6 3 5 2 2 3 14" xfId="48383"/>
    <cellStyle name="표준 6 3 5 2 2 3 15" xfId="52254"/>
    <cellStyle name="표준 6 3 5 2 2 3 2" xfId="3338"/>
    <cellStyle name="표준 6 3 5 2 2 3 2 10" xfId="38465"/>
    <cellStyle name="표준 6 3 5 2 2 3 2 11" xfId="42577"/>
    <cellStyle name="표준 6 3 5 2 2 3 2 12" xfId="46448"/>
    <cellStyle name="표준 6 3 5 2 2 3 2 13" xfId="50319"/>
    <cellStyle name="표준 6 3 5 2 2 3 2 14" xfId="54190"/>
    <cellStyle name="표준 6 3 5 2 2 3 2 2" xfId="7497"/>
    <cellStyle name="표준 6 3 5 2 2 3 2 3" xfId="11368"/>
    <cellStyle name="표준 6 3 5 2 2 3 2 4" xfId="15239"/>
    <cellStyle name="표준 6 3 5 2 2 3 2 5" xfId="19110"/>
    <cellStyle name="표준 6 3 5 2 2 3 2 6" xfId="22981"/>
    <cellStyle name="표준 6 3 5 2 2 3 2 7" xfId="26852"/>
    <cellStyle name="표준 6 3 5 2 2 3 2 8" xfId="30723"/>
    <cellStyle name="표준 6 3 5 2 2 3 2 9" xfId="34594"/>
    <cellStyle name="표준 6 3 5 2 2 3 3" xfId="5561"/>
    <cellStyle name="표준 6 3 5 2 2 3 4" xfId="9432"/>
    <cellStyle name="표준 6 3 5 2 2 3 5" xfId="13303"/>
    <cellStyle name="표준 6 3 5 2 2 3 6" xfId="17174"/>
    <cellStyle name="표준 6 3 5 2 2 3 7" xfId="21045"/>
    <cellStyle name="표준 6 3 5 2 2 3 8" xfId="24916"/>
    <cellStyle name="표준 6 3 5 2 2 3 9" xfId="28787"/>
    <cellStyle name="표준 6 3 5 2 2 4" xfId="2370"/>
    <cellStyle name="표준 6 3 5 2 2 4 10" xfId="37497"/>
    <cellStyle name="표준 6 3 5 2 2 4 11" xfId="41609"/>
    <cellStyle name="표준 6 3 5 2 2 4 12" xfId="45480"/>
    <cellStyle name="표준 6 3 5 2 2 4 13" xfId="49351"/>
    <cellStyle name="표준 6 3 5 2 2 4 14" xfId="53222"/>
    <cellStyle name="표준 6 3 5 2 2 4 2" xfId="6529"/>
    <cellStyle name="표준 6 3 5 2 2 4 3" xfId="10400"/>
    <cellStyle name="표준 6 3 5 2 2 4 4" xfId="14271"/>
    <cellStyle name="표준 6 3 5 2 2 4 5" xfId="18142"/>
    <cellStyle name="표준 6 3 5 2 2 4 6" xfId="22013"/>
    <cellStyle name="표준 6 3 5 2 2 4 7" xfId="25884"/>
    <cellStyle name="표준 6 3 5 2 2 4 8" xfId="29755"/>
    <cellStyle name="표준 6 3 5 2 2 4 9" xfId="33626"/>
    <cellStyle name="표준 6 3 5 2 2 5" xfId="4593"/>
    <cellStyle name="표준 6 3 5 2 2 6" xfId="8464"/>
    <cellStyle name="표준 6 3 5 2 2 7" xfId="12335"/>
    <cellStyle name="표준 6 3 5 2 2 8" xfId="16206"/>
    <cellStyle name="표준 6 3 5 2 2 9" xfId="20077"/>
    <cellStyle name="표준 6 3 5 2 3" xfId="667"/>
    <cellStyle name="표준 6 3 5 2 3 10" xfId="28061"/>
    <cellStyle name="표준 6 3 5 2 3 11" xfId="31932"/>
    <cellStyle name="표준 6 3 5 2 3 12" xfId="35803"/>
    <cellStyle name="표준 6 3 5 2 3 13" xfId="39915"/>
    <cellStyle name="표준 6 3 5 2 3 14" xfId="43786"/>
    <cellStyle name="표준 6 3 5 2 3 15" xfId="47657"/>
    <cellStyle name="표준 6 3 5 2 3 16" xfId="51528"/>
    <cellStyle name="표준 6 3 5 2 3 2" xfId="1641"/>
    <cellStyle name="표준 6 3 5 2 3 2 10" xfId="32900"/>
    <cellStyle name="표준 6 3 5 2 3 2 11" xfId="36771"/>
    <cellStyle name="표준 6 3 5 2 3 2 12" xfId="40883"/>
    <cellStyle name="표준 6 3 5 2 3 2 13" xfId="44754"/>
    <cellStyle name="표준 6 3 5 2 3 2 14" xfId="48625"/>
    <cellStyle name="표준 6 3 5 2 3 2 15" xfId="52496"/>
    <cellStyle name="표준 6 3 5 2 3 2 2" xfId="3580"/>
    <cellStyle name="표준 6 3 5 2 3 2 2 10" xfId="38707"/>
    <cellStyle name="표준 6 3 5 2 3 2 2 11" xfId="42819"/>
    <cellStyle name="표준 6 3 5 2 3 2 2 12" xfId="46690"/>
    <cellStyle name="표준 6 3 5 2 3 2 2 13" xfId="50561"/>
    <cellStyle name="표준 6 3 5 2 3 2 2 14" xfId="54432"/>
    <cellStyle name="표준 6 3 5 2 3 2 2 2" xfId="7739"/>
    <cellStyle name="표준 6 3 5 2 3 2 2 3" xfId="11610"/>
    <cellStyle name="표준 6 3 5 2 3 2 2 4" xfId="15481"/>
    <cellStyle name="표준 6 3 5 2 3 2 2 5" xfId="19352"/>
    <cellStyle name="표준 6 3 5 2 3 2 2 6" xfId="23223"/>
    <cellStyle name="표준 6 3 5 2 3 2 2 7" xfId="27094"/>
    <cellStyle name="표준 6 3 5 2 3 2 2 8" xfId="30965"/>
    <cellStyle name="표준 6 3 5 2 3 2 2 9" xfId="34836"/>
    <cellStyle name="표준 6 3 5 2 3 2 3" xfId="5803"/>
    <cellStyle name="표준 6 3 5 2 3 2 4" xfId="9674"/>
    <cellStyle name="표준 6 3 5 2 3 2 5" xfId="13545"/>
    <cellStyle name="표준 6 3 5 2 3 2 6" xfId="17416"/>
    <cellStyle name="표준 6 3 5 2 3 2 7" xfId="21287"/>
    <cellStyle name="표준 6 3 5 2 3 2 8" xfId="25158"/>
    <cellStyle name="표준 6 3 5 2 3 2 9" xfId="29029"/>
    <cellStyle name="표준 6 3 5 2 3 3" xfId="2612"/>
    <cellStyle name="표준 6 3 5 2 3 3 10" xfId="37739"/>
    <cellStyle name="표준 6 3 5 2 3 3 11" xfId="41851"/>
    <cellStyle name="표준 6 3 5 2 3 3 12" xfId="45722"/>
    <cellStyle name="표준 6 3 5 2 3 3 13" xfId="49593"/>
    <cellStyle name="표준 6 3 5 2 3 3 14" xfId="53464"/>
    <cellStyle name="표준 6 3 5 2 3 3 2" xfId="6771"/>
    <cellStyle name="표준 6 3 5 2 3 3 3" xfId="10642"/>
    <cellStyle name="표준 6 3 5 2 3 3 4" xfId="14513"/>
    <cellStyle name="표준 6 3 5 2 3 3 5" xfId="18384"/>
    <cellStyle name="표준 6 3 5 2 3 3 6" xfId="22255"/>
    <cellStyle name="표준 6 3 5 2 3 3 7" xfId="26126"/>
    <cellStyle name="표준 6 3 5 2 3 3 8" xfId="29997"/>
    <cellStyle name="표준 6 3 5 2 3 3 9" xfId="33868"/>
    <cellStyle name="표준 6 3 5 2 3 4" xfId="4835"/>
    <cellStyle name="표준 6 3 5 2 3 5" xfId="8706"/>
    <cellStyle name="표준 6 3 5 2 3 6" xfId="12577"/>
    <cellStyle name="표준 6 3 5 2 3 7" xfId="16448"/>
    <cellStyle name="표준 6 3 5 2 3 8" xfId="20319"/>
    <cellStyle name="표준 6 3 5 2 3 9" xfId="24190"/>
    <cellStyle name="표준 6 3 5 2 4" xfId="1157"/>
    <cellStyle name="표준 6 3 5 2 4 10" xfId="32416"/>
    <cellStyle name="표준 6 3 5 2 4 11" xfId="36287"/>
    <cellStyle name="표준 6 3 5 2 4 12" xfId="40399"/>
    <cellStyle name="표준 6 3 5 2 4 13" xfId="44270"/>
    <cellStyle name="표준 6 3 5 2 4 14" xfId="48141"/>
    <cellStyle name="표준 6 3 5 2 4 15" xfId="52012"/>
    <cellStyle name="표준 6 3 5 2 4 2" xfId="3096"/>
    <cellStyle name="표준 6 3 5 2 4 2 10" xfId="38223"/>
    <cellStyle name="표준 6 3 5 2 4 2 11" xfId="42335"/>
    <cellStyle name="표준 6 3 5 2 4 2 12" xfId="46206"/>
    <cellStyle name="표준 6 3 5 2 4 2 13" xfId="50077"/>
    <cellStyle name="표준 6 3 5 2 4 2 14" xfId="53948"/>
    <cellStyle name="표준 6 3 5 2 4 2 2" xfId="7255"/>
    <cellStyle name="표준 6 3 5 2 4 2 3" xfId="11126"/>
    <cellStyle name="표준 6 3 5 2 4 2 4" xfId="14997"/>
    <cellStyle name="표준 6 3 5 2 4 2 5" xfId="18868"/>
    <cellStyle name="표준 6 3 5 2 4 2 6" xfId="22739"/>
    <cellStyle name="표준 6 3 5 2 4 2 7" xfId="26610"/>
    <cellStyle name="표준 6 3 5 2 4 2 8" xfId="30481"/>
    <cellStyle name="표준 6 3 5 2 4 2 9" xfId="34352"/>
    <cellStyle name="표준 6 3 5 2 4 3" xfId="5319"/>
    <cellStyle name="표준 6 3 5 2 4 4" xfId="9190"/>
    <cellStyle name="표준 6 3 5 2 4 5" xfId="13061"/>
    <cellStyle name="표준 6 3 5 2 4 6" xfId="16932"/>
    <cellStyle name="표준 6 3 5 2 4 7" xfId="20803"/>
    <cellStyle name="표준 6 3 5 2 4 8" xfId="24674"/>
    <cellStyle name="표준 6 3 5 2 4 9" xfId="28545"/>
    <cellStyle name="표준 6 3 5 2 5" xfId="2128"/>
    <cellStyle name="표준 6 3 5 2 5 10" xfId="37255"/>
    <cellStyle name="표준 6 3 5 2 5 11" xfId="41367"/>
    <cellStyle name="표준 6 3 5 2 5 12" xfId="45238"/>
    <cellStyle name="표준 6 3 5 2 5 13" xfId="49109"/>
    <cellStyle name="표준 6 3 5 2 5 14" xfId="52980"/>
    <cellStyle name="표준 6 3 5 2 5 2" xfId="6287"/>
    <cellStyle name="표준 6 3 5 2 5 3" xfId="10158"/>
    <cellStyle name="표준 6 3 5 2 5 4" xfId="14029"/>
    <cellStyle name="표준 6 3 5 2 5 5" xfId="17900"/>
    <cellStyle name="표준 6 3 5 2 5 6" xfId="21771"/>
    <cellStyle name="표준 6 3 5 2 5 7" xfId="25642"/>
    <cellStyle name="표준 6 3 5 2 5 8" xfId="29513"/>
    <cellStyle name="표준 6 3 5 2 5 9" xfId="33384"/>
    <cellStyle name="표준 6 3 5 2 6" xfId="4351"/>
    <cellStyle name="표준 6 3 5 2 7" xfId="8222"/>
    <cellStyle name="표준 6 3 5 2 8" xfId="12093"/>
    <cellStyle name="표준 6 3 5 2 9" xfId="15964"/>
    <cellStyle name="표준 6 3 5 20" xfId="50947"/>
    <cellStyle name="표준 6 3 5 3" xfId="325"/>
    <cellStyle name="표준 6 3 5 3 10" xfId="23851"/>
    <cellStyle name="표준 6 3 5 3 11" xfId="27722"/>
    <cellStyle name="표준 6 3 5 3 12" xfId="31593"/>
    <cellStyle name="표준 6 3 5 3 13" xfId="35464"/>
    <cellStyle name="표준 6 3 5 3 14" xfId="39576"/>
    <cellStyle name="표준 6 3 5 3 15" xfId="43447"/>
    <cellStyle name="표준 6 3 5 3 16" xfId="47318"/>
    <cellStyle name="표준 6 3 5 3 17" xfId="51189"/>
    <cellStyle name="표준 6 3 5 3 2" xfId="812"/>
    <cellStyle name="표준 6 3 5 3 2 10" xfId="28206"/>
    <cellStyle name="표준 6 3 5 3 2 11" xfId="32077"/>
    <cellStyle name="표준 6 3 5 3 2 12" xfId="35948"/>
    <cellStyle name="표준 6 3 5 3 2 13" xfId="40060"/>
    <cellStyle name="표준 6 3 5 3 2 14" xfId="43931"/>
    <cellStyle name="표준 6 3 5 3 2 15" xfId="47802"/>
    <cellStyle name="표준 6 3 5 3 2 16" xfId="51673"/>
    <cellStyle name="표준 6 3 5 3 2 2" xfId="1786"/>
    <cellStyle name="표준 6 3 5 3 2 2 10" xfId="33045"/>
    <cellStyle name="표준 6 3 5 3 2 2 11" xfId="36916"/>
    <cellStyle name="표준 6 3 5 3 2 2 12" xfId="41028"/>
    <cellStyle name="표준 6 3 5 3 2 2 13" xfId="44899"/>
    <cellStyle name="표준 6 3 5 3 2 2 14" xfId="48770"/>
    <cellStyle name="표준 6 3 5 3 2 2 15" xfId="52641"/>
    <cellStyle name="표준 6 3 5 3 2 2 2" xfId="3725"/>
    <cellStyle name="표준 6 3 5 3 2 2 2 10" xfId="38852"/>
    <cellStyle name="표준 6 3 5 3 2 2 2 11" xfId="42964"/>
    <cellStyle name="표준 6 3 5 3 2 2 2 12" xfId="46835"/>
    <cellStyle name="표준 6 3 5 3 2 2 2 13" xfId="50706"/>
    <cellStyle name="표준 6 3 5 3 2 2 2 14" xfId="54577"/>
    <cellStyle name="표준 6 3 5 3 2 2 2 2" xfId="7884"/>
    <cellStyle name="표준 6 3 5 3 2 2 2 3" xfId="11755"/>
    <cellStyle name="표준 6 3 5 3 2 2 2 4" xfId="15626"/>
    <cellStyle name="표준 6 3 5 3 2 2 2 5" xfId="19497"/>
    <cellStyle name="표준 6 3 5 3 2 2 2 6" xfId="23368"/>
    <cellStyle name="표준 6 3 5 3 2 2 2 7" xfId="27239"/>
    <cellStyle name="표준 6 3 5 3 2 2 2 8" xfId="31110"/>
    <cellStyle name="표준 6 3 5 3 2 2 2 9" xfId="34981"/>
    <cellStyle name="표준 6 3 5 3 2 2 3" xfId="5948"/>
    <cellStyle name="표준 6 3 5 3 2 2 4" xfId="9819"/>
    <cellStyle name="표준 6 3 5 3 2 2 5" xfId="13690"/>
    <cellStyle name="표준 6 3 5 3 2 2 6" xfId="17561"/>
    <cellStyle name="표준 6 3 5 3 2 2 7" xfId="21432"/>
    <cellStyle name="표준 6 3 5 3 2 2 8" xfId="25303"/>
    <cellStyle name="표준 6 3 5 3 2 2 9" xfId="29174"/>
    <cellStyle name="표준 6 3 5 3 2 3" xfId="2757"/>
    <cellStyle name="표준 6 3 5 3 2 3 10" xfId="37884"/>
    <cellStyle name="표준 6 3 5 3 2 3 11" xfId="41996"/>
    <cellStyle name="표준 6 3 5 3 2 3 12" xfId="45867"/>
    <cellStyle name="표준 6 3 5 3 2 3 13" xfId="49738"/>
    <cellStyle name="표준 6 3 5 3 2 3 14" xfId="53609"/>
    <cellStyle name="표준 6 3 5 3 2 3 2" xfId="6916"/>
    <cellStyle name="표준 6 3 5 3 2 3 3" xfId="10787"/>
    <cellStyle name="표준 6 3 5 3 2 3 4" xfId="14658"/>
    <cellStyle name="표준 6 3 5 3 2 3 5" xfId="18529"/>
    <cellStyle name="표준 6 3 5 3 2 3 6" xfId="22400"/>
    <cellStyle name="표준 6 3 5 3 2 3 7" xfId="26271"/>
    <cellStyle name="표준 6 3 5 3 2 3 8" xfId="30142"/>
    <cellStyle name="표준 6 3 5 3 2 3 9" xfId="34013"/>
    <cellStyle name="표준 6 3 5 3 2 4" xfId="4980"/>
    <cellStyle name="표준 6 3 5 3 2 5" xfId="8851"/>
    <cellStyle name="표준 6 3 5 3 2 6" xfId="12722"/>
    <cellStyle name="표준 6 3 5 3 2 7" xfId="16593"/>
    <cellStyle name="표준 6 3 5 3 2 8" xfId="20464"/>
    <cellStyle name="표준 6 3 5 3 2 9" xfId="24335"/>
    <cellStyle name="표준 6 3 5 3 3" xfId="1302"/>
    <cellStyle name="표준 6 3 5 3 3 10" xfId="32561"/>
    <cellStyle name="표준 6 3 5 3 3 11" xfId="36432"/>
    <cellStyle name="표준 6 3 5 3 3 12" xfId="40544"/>
    <cellStyle name="표준 6 3 5 3 3 13" xfId="44415"/>
    <cellStyle name="표준 6 3 5 3 3 14" xfId="48286"/>
    <cellStyle name="표준 6 3 5 3 3 15" xfId="52157"/>
    <cellStyle name="표준 6 3 5 3 3 2" xfId="3241"/>
    <cellStyle name="표준 6 3 5 3 3 2 10" xfId="38368"/>
    <cellStyle name="표준 6 3 5 3 3 2 11" xfId="42480"/>
    <cellStyle name="표준 6 3 5 3 3 2 12" xfId="46351"/>
    <cellStyle name="표준 6 3 5 3 3 2 13" xfId="50222"/>
    <cellStyle name="표준 6 3 5 3 3 2 14" xfId="54093"/>
    <cellStyle name="표준 6 3 5 3 3 2 2" xfId="7400"/>
    <cellStyle name="표준 6 3 5 3 3 2 3" xfId="11271"/>
    <cellStyle name="표준 6 3 5 3 3 2 4" xfId="15142"/>
    <cellStyle name="표준 6 3 5 3 3 2 5" xfId="19013"/>
    <cellStyle name="표준 6 3 5 3 3 2 6" xfId="22884"/>
    <cellStyle name="표준 6 3 5 3 3 2 7" xfId="26755"/>
    <cellStyle name="표준 6 3 5 3 3 2 8" xfId="30626"/>
    <cellStyle name="표준 6 3 5 3 3 2 9" xfId="34497"/>
    <cellStyle name="표준 6 3 5 3 3 3" xfId="5464"/>
    <cellStyle name="표준 6 3 5 3 3 4" xfId="9335"/>
    <cellStyle name="표준 6 3 5 3 3 5" xfId="13206"/>
    <cellStyle name="표준 6 3 5 3 3 6" xfId="17077"/>
    <cellStyle name="표준 6 3 5 3 3 7" xfId="20948"/>
    <cellStyle name="표준 6 3 5 3 3 8" xfId="24819"/>
    <cellStyle name="표준 6 3 5 3 3 9" xfId="28690"/>
    <cellStyle name="표준 6 3 5 3 4" xfId="2273"/>
    <cellStyle name="표준 6 3 5 3 4 10" xfId="37400"/>
    <cellStyle name="표준 6 3 5 3 4 11" xfId="41512"/>
    <cellStyle name="표준 6 3 5 3 4 12" xfId="45383"/>
    <cellStyle name="표준 6 3 5 3 4 13" xfId="49254"/>
    <cellStyle name="표준 6 3 5 3 4 14" xfId="53125"/>
    <cellStyle name="표준 6 3 5 3 4 2" xfId="6432"/>
    <cellStyle name="표준 6 3 5 3 4 3" xfId="10303"/>
    <cellStyle name="표준 6 3 5 3 4 4" xfId="14174"/>
    <cellStyle name="표준 6 3 5 3 4 5" xfId="18045"/>
    <cellStyle name="표준 6 3 5 3 4 6" xfId="21916"/>
    <cellStyle name="표준 6 3 5 3 4 7" xfId="25787"/>
    <cellStyle name="표준 6 3 5 3 4 8" xfId="29658"/>
    <cellStyle name="표준 6 3 5 3 4 9" xfId="33529"/>
    <cellStyle name="표준 6 3 5 3 5" xfId="4496"/>
    <cellStyle name="표준 6 3 5 3 6" xfId="8367"/>
    <cellStyle name="표준 6 3 5 3 7" xfId="12238"/>
    <cellStyle name="표준 6 3 5 3 8" xfId="16109"/>
    <cellStyle name="표준 6 3 5 3 9" xfId="19980"/>
    <cellStyle name="표준 6 3 5 4" xfId="570"/>
    <cellStyle name="표준 6 3 5 4 10" xfId="27964"/>
    <cellStyle name="표준 6 3 5 4 11" xfId="31835"/>
    <cellStyle name="표준 6 3 5 4 12" xfId="35706"/>
    <cellStyle name="표준 6 3 5 4 13" xfId="39818"/>
    <cellStyle name="표준 6 3 5 4 14" xfId="43689"/>
    <cellStyle name="표준 6 3 5 4 15" xfId="47560"/>
    <cellStyle name="표준 6 3 5 4 16" xfId="51431"/>
    <cellStyle name="표준 6 3 5 4 2" xfId="1544"/>
    <cellStyle name="표준 6 3 5 4 2 10" xfId="32803"/>
    <cellStyle name="표준 6 3 5 4 2 11" xfId="36674"/>
    <cellStyle name="표준 6 3 5 4 2 12" xfId="40786"/>
    <cellStyle name="표준 6 3 5 4 2 13" xfId="44657"/>
    <cellStyle name="표준 6 3 5 4 2 14" xfId="48528"/>
    <cellStyle name="표준 6 3 5 4 2 15" xfId="52399"/>
    <cellStyle name="표준 6 3 5 4 2 2" xfId="3483"/>
    <cellStyle name="표준 6 3 5 4 2 2 10" xfId="38610"/>
    <cellStyle name="표준 6 3 5 4 2 2 11" xfId="42722"/>
    <cellStyle name="표준 6 3 5 4 2 2 12" xfId="46593"/>
    <cellStyle name="표준 6 3 5 4 2 2 13" xfId="50464"/>
    <cellStyle name="표준 6 3 5 4 2 2 14" xfId="54335"/>
    <cellStyle name="표준 6 3 5 4 2 2 2" xfId="7642"/>
    <cellStyle name="표준 6 3 5 4 2 2 3" xfId="11513"/>
    <cellStyle name="표준 6 3 5 4 2 2 4" xfId="15384"/>
    <cellStyle name="표준 6 3 5 4 2 2 5" xfId="19255"/>
    <cellStyle name="표준 6 3 5 4 2 2 6" xfId="23126"/>
    <cellStyle name="표준 6 3 5 4 2 2 7" xfId="26997"/>
    <cellStyle name="표준 6 3 5 4 2 2 8" xfId="30868"/>
    <cellStyle name="표준 6 3 5 4 2 2 9" xfId="34739"/>
    <cellStyle name="표준 6 3 5 4 2 3" xfId="5706"/>
    <cellStyle name="표준 6 3 5 4 2 4" xfId="9577"/>
    <cellStyle name="표준 6 3 5 4 2 5" xfId="13448"/>
    <cellStyle name="표준 6 3 5 4 2 6" xfId="17319"/>
    <cellStyle name="표준 6 3 5 4 2 7" xfId="21190"/>
    <cellStyle name="표준 6 3 5 4 2 8" xfId="25061"/>
    <cellStyle name="표준 6 3 5 4 2 9" xfId="28932"/>
    <cellStyle name="표준 6 3 5 4 3" xfId="2515"/>
    <cellStyle name="표준 6 3 5 4 3 10" xfId="37642"/>
    <cellStyle name="표준 6 3 5 4 3 11" xfId="41754"/>
    <cellStyle name="표준 6 3 5 4 3 12" xfId="45625"/>
    <cellStyle name="표준 6 3 5 4 3 13" xfId="49496"/>
    <cellStyle name="표준 6 3 5 4 3 14" xfId="53367"/>
    <cellStyle name="표준 6 3 5 4 3 2" xfId="6674"/>
    <cellStyle name="표준 6 3 5 4 3 3" xfId="10545"/>
    <cellStyle name="표준 6 3 5 4 3 4" xfId="14416"/>
    <cellStyle name="표준 6 3 5 4 3 5" xfId="18287"/>
    <cellStyle name="표준 6 3 5 4 3 6" xfId="22158"/>
    <cellStyle name="표준 6 3 5 4 3 7" xfId="26029"/>
    <cellStyle name="표준 6 3 5 4 3 8" xfId="29900"/>
    <cellStyle name="표준 6 3 5 4 3 9" xfId="33771"/>
    <cellStyle name="표준 6 3 5 4 4" xfId="4738"/>
    <cellStyle name="표준 6 3 5 4 5" xfId="8609"/>
    <cellStyle name="표준 6 3 5 4 6" xfId="12480"/>
    <cellStyle name="표준 6 3 5 4 7" xfId="16351"/>
    <cellStyle name="표준 6 3 5 4 8" xfId="20222"/>
    <cellStyle name="표준 6 3 5 4 9" xfId="24093"/>
    <cellStyle name="표준 6 3 5 5" xfId="1060"/>
    <cellStyle name="표준 6 3 5 5 10" xfId="32319"/>
    <cellStyle name="표준 6 3 5 5 11" xfId="36190"/>
    <cellStyle name="표준 6 3 5 5 12" xfId="40302"/>
    <cellStyle name="표준 6 3 5 5 13" xfId="44173"/>
    <cellStyle name="표준 6 3 5 5 14" xfId="48044"/>
    <cellStyle name="표준 6 3 5 5 15" xfId="51915"/>
    <cellStyle name="표준 6 3 5 5 2" xfId="2999"/>
    <cellStyle name="표준 6 3 5 5 2 10" xfId="38126"/>
    <cellStyle name="표준 6 3 5 5 2 11" xfId="42238"/>
    <cellStyle name="표준 6 3 5 5 2 12" xfId="46109"/>
    <cellStyle name="표준 6 3 5 5 2 13" xfId="49980"/>
    <cellStyle name="표준 6 3 5 5 2 14" xfId="53851"/>
    <cellStyle name="표준 6 3 5 5 2 2" xfId="7158"/>
    <cellStyle name="표준 6 3 5 5 2 3" xfId="11029"/>
    <cellStyle name="표준 6 3 5 5 2 4" xfId="14900"/>
    <cellStyle name="표준 6 3 5 5 2 5" xfId="18771"/>
    <cellStyle name="표준 6 3 5 5 2 6" xfId="22642"/>
    <cellStyle name="표준 6 3 5 5 2 7" xfId="26513"/>
    <cellStyle name="표준 6 3 5 5 2 8" xfId="30384"/>
    <cellStyle name="표준 6 3 5 5 2 9" xfId="34255"/>
    <cellStyle name="표준 6 3 5 5 3" xfId="5222"/>
    <cellStyle name="표준 6 3 5 5 4" xfId="9093"/>
    <cellStyle name="표준 6 3 5 5 5" xfId="12964"/>
    <cellStyle name="표준 6 3 5 5 6" xfId="16835"/>
    <cellStyle name="표준 6 3 5 5 7" xfId="20706"/>
    <cellStyle name="표준 6 3 5 5 8" xfId="24577"/>
    <cellStyle name="표준 6 3 5 5 9" xfId="28448"/>
    <cellStyle name="표준 6 3 5 6" xfId="2031"/>
    <cellStyle name="표준 6 3 5 6 10" xfId="37158"/>
    <cellStyle name="표준 6 3 5 6 11" xfId="41270"/>
    <cellStyle name="표준 6 3 5 6 12" xfId="45141"/>
    <cellStyle name="표준 6 3 5 6 13" xfId="49012"/>
    <cellStyle name="표준 6 3 5 6 14" xfId="52883"/>
    <cellStyle name="표준 6 3 5 6 2" xfId="6190"/>
    <cellStyle name="표준 6 3 5 6 3" xfId="10061"/>
    <cellStyle name="표준 6 3 5 6 4" xfId="13932"/>
    <cellStyle name="표준 6 3 5 6 5" xfId="17803"/>
    <cellStyle name="표준 6 3 5 6 6" xfId="21674"/>
    <cellStyle name="표준 6 3 5 6 7" xfId="25545"/>
    <cellStyle name="표준 6 3 5 6 8" xfId="29416"/>
    <cellStyle name="표준 6 3 5 6 9" xfId="33287"/>
    <cellStyle name="표준 6 3 5 7" xfId="4254"/>
    <cellStyle name="표준 6 3 5 8" xfId="8125"/>
    <cellStyle name="표준 6 3 5 9" xfId="11996"/>
    <cellStyle name="표준 6 3 6" xfId="130"/>
    <cellStyle name="표준 6 3 6 10" xfId="19788"/>
    <cellStyle name="표준 6 3 6 11" xfId="23659"/>
    <cellStyle name="표준 6 3 6 12" xfId="27530"/>
    <cellStyle name="표준 6 3 6 13" xfId="31401"/>
    <cellStyle name="표준 6 3 6 14" xfId="35272"/>
    <cellStyle name="표준 6 3 6 15" xfId="39143"/>
    <cellStyle name="표준 6 3 6 16" xfId="39384"/>
    <cellStyle name="표준 6 3 6 17" xfId="43255"/>
    <cellStyle name="표준 6 3 6 18" xfId="47126"/>
    <cellStyle name="표준 6 3 6 19" xfId="50997"/>
    <cellStyle name="표준 6 3 6 2" xfId="375"/>
    <cellStyle name="표준 6 3 6 2 10" xfId="23901"/>
    <cellStyle name="표준 6 3 6 2 11" xfId="27772"/>
    <cellStyle name="표준 6 3 6 2 12" xfId="31643"/>
    <cellStyle name="표준 6 3 6 2 13" xfId="35514"/>
    <cellStyle name="표준 6 3 6 2 14" xfId="39626"/>
    <cellStyle name="표준 6 3 6 2 15" xfId="43497"/>
    <cellStyle name="표준 6 3 6 2 16" xfId="47368"/>
    <cellStyle name="표준 6 3 6 2 17" xfId="51239"/>
    <cellStyle name="표준 6 3 6 2 2" xfId="862"/>
    <cellStyle name="표준 6 3 6 2 2 10" xfId="28256"/>
    <cellStyle name="표준 6 3 6 2 2 11" xfId="32127"/>
    <cellStyle name="표준 6 3 6 2 2 12" xfId="35998"/>
    <cellStyle name="표준 6 3 6 2 2 13" xfId="40110"/>
    <cellStyle name="표준 6 3 6 2 2 14" xfId="43981"/>
    <cellStyle name="표준 6 3 6 2 2 15" xfId="47852"/>
    <cellStyle name="표준 6 3 6 2 2 16" xfId="51723"/>
    <cellStyle name="표준 6 3 6 2 2 2" xfId="1836"/>
    <cellStyle name="표준 6 3 6 2 2 2 10" xfId="33095"/>
    <cellStyle name="표준 6 3 6 2 2 2 11" xfId="36966"/>
    <cellStyle name="표준 6 3 6 2 2 2 12" xfId="41078"/>
    <cellStyle name="표준 6 3 6 2 2 2 13" xfId="44949"/>
    <cellStyle name="표준 6 3 6 2 2 2 14" xfId="48820"/>
    <cellStyle name="표준 6 3 6 2 2 2 15" xfId="52691"/>
    <cellStyle name="표준 6 3 6 2 2 2 2" xfId="3775"/>
    <cellStyle name="표준 6 3 6 2 2 2 2 10" xfId="38902"/>
    <cellStyle name="표준 6 3 6 2 2 2 2 11" xfId="43014"/>
    <cellStyle name="표준 6 3 6 2 2 2 2 12" xfId="46885"/>
    <cellStyle name="표준 6 3 6 2 2 2 2 13" xfId="50756"/>
    <cellStyle name="표준 6 3 6 2 2 2 2 14" xfId="54627"/>
    <cellStyle name="표준 6 3 6 2 2 2 2 2" xfId="7934"/>
    <cellStyle name="표준 6 3 6 2 2 2 2 3" xfId="11805"/>
    <cellStyle name="표준 6 3 6 2 2 2 2 4" xfId="15676"/>
    <cellStyle name="표준 6 3 6 2 2 2 2 5" xfId="19547"/>
    <cellStyle name="표준 6 3 6 2 2 2 2 6" xfId="23418"/>
    <cellStyle name="표준 6 3 6 2 2 2 2 7" xfId="27289"/>
    <cellStyle name="표준 6 3 6 2 2 2 2 8" xfId="31160"/>
    <cellStyle name="표준 6 3 6 2 2 2 2 9" xfId="35031"/>
    <cellStyle name="표준 6 3 6 2 2 2 3" xfId="5998"/>
    <cellStyle name="표준 6 3 6 2 2 2 4" xfId="9869"/>
    <cellStyle name="표준 6 3 6 2 2 2 5" xfId="13740"/>
    <cellStyle name="표준 6 3 6 2 2 2 6" xfId="17611"/>
    <cellStyle name="표준 6 3 6 2 2 2 7" xfId="21482"/>
    <cellStyle name="표준 6 3 6 2 2 2 8" xfId="25353"/>
    <cellStyle name="표준 6 3 6 2 2 2 9" xfId="29224"/>
    <cellStyle name="표준 6 3 6 2 2 3" xfId="2807"/>
    <cellStyle name="표준 6 3 6 2 2 3 10" xfId="37934"/>
    <cellStyle name="표준 6 3 6 2 2 3 11" xfId="42046"/>
    <cellStyle name="표준 6 3 6 2 2 3 12" xfId="45917"/>
    <cellStyle name="표준 6 3 6 2 2 3 13" xfId="49788"/>
    <cellStyle name="표준 6 3 6 2 2 3 14" xfId="53659"/>
    <cellStyle name="표준 6 3 6 2 2 3 2" xfId="6966"/>
    <cellStyle name="표준 6 3 6 2 2 3 3" xfId="10837"/>
    <cellStyle name="표준 6 3 6 2 2 3 4" xfId="14708"/>
    <cellStyle name="표준 6 3 6 2 2 3 5" xfId="18579"/>
    <cellStyle name="표준 6 3 6 2 2 3 6" xfId="22450"/>
    <cellStyle name="표준 6 3 6 2 2 3 7" xfId="26321"/>
    <cellStyle name="표준 6 3 6 2 2 3 8" xfId="30192"/>
    <cellStyle name="표준 6 3 6 2 2 3 9" xfId="34063"/>
    <cellStyle name="표준 6 3 6 2 2 4" xfId="5030"/>
    <cellStyle name="표준 6 3 6 2 2 5" xfId="8901"/>
    <cellStyle name="표준 6 3 6 2 2 6" xfId="12772"/>
    <cellStyle name="표준 6 3 6 2 2 7" xfId="16643"/>
    <cellStyle name="표준 6 3 6 2 2 8" xfId="20514"/>
    <cellStyle name="표준 6 3 6 2 2 9" xfId="24385"/>
    <cellStyle name="표준 6 3 6 2 3" xfId="1352"/>
    <cellStyle name="표준 6 3 6 2 3 10" xfId="32611"/>
    <cellStyle name="표준 6 3 6 2 3 11" xfId="36482"/>
    <cellStyle name="표준 6 3 6 2 3 12" xfId="40594"/>
    <cellStyle name="표준 6 3 6 2 3 13" xfId="44465"/>
    <cellStyle name="표준 6 3 6 2 3 14" xfId="48336"/>
    <cellStyle name="표준 6 3 6 2 3 15" xfId="52207"/>
    <cellStyle name="표준 6 3 6 2 3 2" xfId="3291"/>
    <cellStyle name="표준 6 3 6 2 3 2 10" xfId="38418"/>
    <cellStyle name="표준 6 3 6 2 3 2 11" xfId="42530"/>
    <cellStyle name="표준 6 3 6 2 3 2 12" xfId="46401"/>
    <cellStyle name="표준 6 3 6 2 3 2 13" xfId="50272"/>
    <cellStyle name="표준 6 3 6 2 3 2 14" xfId="54143"/>
    <cellStyle name="표준 6 3 6 2 3 2 2" xfId="7450"/>
    <cellStyle name="표준 6 3 6 2 3 2 3" xfId="11321"/>
    <cellStyle name="표준 6 3 6 2 3 2 4" xfId="15192"/>
    <cellStyle name="표준 6 3 6 2 3 2 5" xfId="19063"/>
    <cellStyle name="표준 6 3 6 2 3 2 6" xfId="22934"/>
    <cellStyle name="표준 6 3 6 2 3 2 7" xfId="26805"/>
    <cellStyle name="표준 6 3 6 2 3 2 8" xfId="30676"/>
    <cellStyle name="표준 6 3 6 2 3 2 9" xfId="34547"/>
    <cellStyle name="표준 6 3 6 2 3 3" xfId="5514"/>
    <cellStyle name="표준 6 3 6 2 3 4" xfId="9385"/>
    <cellStyle name="표준 6 3 6 2 3 5" xfId="13256"/>
    <cellStyle name="표준 6 3 6 2 3 6" xfId="17127"/>
    <cellStyle name="표준 6 3 6 2 3 7" xfId="20998"/>
    <cellStyle name="표준 6 3 6 2 3 8" xfId="24869"/>
    <cellStyle name="표준 6 3 6 2 3 9" xfId="28740"/>
    <cellStyle name="표준 6 3 6 2 4" xfId="2323"/>
    <cellStyle name="표준 6 3 6 2 4 10" xfId="37450"/>
    <cellStyle name="표준 6 3 6 2 4 11" xfId="41562"/>
    <cellStyle name="표준 6 3 6 2 4 12" xfId="45433"/>
    <cellStyle name="표준 6 3 6 2 4 13" xfId="49304"/>
    <cellStyle name="표준 6 3 6 2 4 14" xfId="53175"/>
    <cellStyle name="표준 6 3 6 2 4 2" xfId="6482"/>
    <cellStyle name="표준 6 3 6 2 4 3" xfId="10353"/>
    <cellStyle name="표준 6 3 6 2 4 4" xfId="14224"/>
    <cellStyle name="표준 6 3 6 2 4 5" xfId="18095"/>
    <cellStyle name="표준 6 3 6 2 4 6" xfId="21966"/>
    <cellStyle name="표준 6 3 6 2 4 7" xfId="25837"/>
    <cellStyle name="표준 6 3 6 2 4 8" xfId="29708"/>
    <cellStyle name="표준 6 3 6 2 4 9" xfId="33579"/>
    <cellStyle name="표준 6 3 6 2 5" xfId="4546"/>
    <cellStyle name="표준 6 3 6 2 6" xfId="8417"/>
    <cellStyle name="표준 6 3 6 2 7" xfId="12288"/>
    <cellStyle name="표준 6 3 6 2 8" xfId="16159"/>
    <cellStyle name="표준 6 3 6 2 9" xfId="20030"/>
    <cellStyle name="표준 6 3 6 3" xfId="620"/>
    <cellStyle name="표준 6 3 6 3 10" xfId="28014"/>
    <cellStyle name="표준 6 3 6 3 11" xfId="31885"/>
    <cellStyle name="표준 6 3 6 3 12" xfId="35756"/>
    <cellStyle name="표준 6 3 6 3 13" xfId="39868"/>
    <cellStyle name="표준 6 3 6 3 14" xfId="43739"/>
    <cellStyle name="표준 6 3 6 3 15" xfId="47610"/>
    <cellStyle name="표준 6 3 6 3 16" xfId="51481"/>
    <cellStyle name="표준 6 3 6 3 2" xfId="1594"/>
    <cellStyle name="표준 6 3 6 3 2 10" xfId="32853"/>
    <cellStyle name="표준 6 3 6 3 2 11" xfId="36724"/>
    <cellStyle name="표준 6 3 6 3 2 12" xfId="40836"/>
    <cellStyle name="표준 6 3 6 3 2 13" xfId="44707"/>
    <cellStyle name="표준 6 3 6 3 2 14" xfId="48578"/>
    <cellStyle name="표준 6 3 6 3 2 15" xfId="52449"/>
    <cellStyle name="표준 6 3 6 3 2 2" xfId="3533"/>
    <cellStyle name="표준 6 3 6 3 2 2 10" xfId="38660"/>
    <cellStyle name="표준 6 3 6 3 2 2 11" xfId="42772"/>
    <cellStyle name="표준 6 3 6 3 2 2 12" xfId="46643"/>
    <cellStyle name="표준 6 3 6 3 2 2 13" xfId="50514"/>
    <cellStyle name="표준 6 3 6 3 2 2 14" xfId="54385"/>
    <cellStyle name="표준 6 3 6 3 2 2 2" xfId="7692"/>
    <cellStyle name="표준 6 3 6 3 2 2 3" xfId="11563"/>
    <cellStyle name="표준 6 3 6 3 2 2 4" xfId="15434"/>
    <cellStyle name="표준 6 3 6 3 2 2 5" xfId="19305"/>
    <cellStyle name="표준 6 3 6 3 2 2 6" xfId="23176"/>
    <cellStyle name="표준 6 3 6 3 2 2 7" xfId="27047"/>
    <cellStyle name="표준 6 3 6 3 2 2 8" xfId="30918"/>
    <cellStyle name="표준 6 3 6 3 2 2 9" xfId="34789"/>
    <cellStyle name="표준 6 3 6 3 2 3" xfId="5756"/>
    <cellStyle name="표준 6 3 6 3 2 4" xfId="9627"/>
    <cellStyle name="표준 6 3 6 3 2 5" xfId="13498"/>
    <cellStyle name="표준 6 3 6 3 2 6" xfId="17369"/>
    <cellStyle name="표준 6 3 6 3 2 7" xfId="21240"/>
    <cellStyle name="표준 6 3 6 3 2 8" xfId="25111"/>
    <cellStyle name="표준 6 3 6 3 2 9" xfId="28982"/>
    <cellStyle name="표준 6 3 6 3 3" xfId="2565"/>
    <cellStyle name="표준 6 3 6 3 3 10" xfId="37692"/>
    <cellStyle name="표준 6 3 6 3 3 11" xfId="41804"/>
    <cellStyle name="표준 6 3 6 3 3 12" xfId="45675"/>
    <cellStyle name="표준 6 3 6 3 3 13" xfId="49546"/>
    <cellStyle name="표준 6 3 6 3 3 14" xfId="53417"/>
    <cellStyle name="표준 6 3 6 3 3 2" xfId="6724"/>
    <cellStyle name="표준 6 3 6 3 3 3" xfId="10595"/>
    <cellStyle name="표준 6 3 6 3 3 4" xfId="14466"/>
    <cellStyle name="표준 6 3 6 3 3 5" xfId="18337"/>
    <cellStyle name="표준 6 3 6 3 3 6" xfId="22208"/>
    <cellStyle name="표준 6 3 6 3 3 7" xfId="26079"/>
    <cellStyle name="표준 6 3 6 3 3 8" xfId="29950"/>
    <cellStyle name="표준 6 3 6 3 3 9" xfId="33821"/>
    <cellStyle name="표준 6 3 6 3 4" xfId="4788"/>
    <cellStyle name="표준 6 3 6 3 5" xfId="8659"/>
    <cellStyle name="표준 6 3 6 3 6" xfId="12530"/>
    <cellStyle name="표준 6 3 6 3 7" xfId="16401"/>
    <cellStyle name="표준 6 3 6 3 8" xfId="20272"/>
    <cellStyle name="표준 6 3 6 3 9" xfId="24143"/>
    <cellStyle name="표준 6 3 6 4" xfId="1110"/>
    <cellStyle name="표준 6 3 6 4 10" xfId="32369"/>
    <cellStyle name="표준 6 3 6 4 11" xfId="36240"/>
    <cellStyle name="표준 6 3 6 4 12" xfId="40352"/>
    <cellStyle name="표준 6 3 6 4 13" xfId="44223"/>
    <cellStyle name="표준 6 3 6 4 14" xfId="48094"/>
    <cellStyle name="표준 6 3 6 4 15" xfId="51965"/>
    <cellStyle name="표준 6 3 6 4 2" xfId="3049"/>
    <cellStyle name="표준 6 3 6 4 2 10" xfId="38176"/>
    <cellStyle name="표준 6 3 6 4 2 11" xfId="42288"/>
    <cellStyle name="표준 6 3 6 4 2 12" xfId="46159"/>
    <cellStyle name="표준 6 3 6 4 2 13" xfId="50030"/>
    <cellStyle name="표준 6 3 6 4 2 14" xfId="53901"/>
    <cellStyle name="표준 6 3 6 4 2 2" xfId="7208"/>
    <cellStyle name="표준 6 3 6 4 2 3" xfId="11079"/>
    <cellStyle name="표준 6 3 6 4 2 4" xfId="14950"/>
    <cellStyle name="표준 6 3 6 4 2 5" xfId="18821"/>
    <cellStyle name="표준 6 3 6 4 2 6" xfId="22692"/>
    <cellStyle name="표준 6 3 6 4 2 7" xfId="26563"/>
    <cellStyle name="표준 6 3 6 4 2 8" xfId="30434"/>
    <cellStyle name="표준 6 3 6 4 2 9" xfId="34305"/>
    <cellStyle name="표준 6 3 6 4 3" xfId="5272"/>
    <cellStyle name="표준 6 3 6 4 4" xfId="9143"/>
    <cellStyle name="표준 6 3 6 4 5" xfId="13014"/>
    <cellStyle name="표준 6 3 6 4 6" xfId="16885"/>
    <cellStyle name="표준 6 3 6 4 7" xfId="20756"/>
    <cellStyle name="표준 6 3 6 4 8" xfId="24627"/>
    <cellStyle name="표준 6 3 6 4 9" xfId="28498"/>
    <cellStyle name="표준 6 3 6 5" xfId="2081"/>
    <cellStyle name="표준 6 3 6 5 10" xfId="37208"/>
    <cellStyle name="표준 6 3 6 5 11" xfId="41320"/>
    <cellStyle name="표준 6 3 6 5 12" xfId="45191"/>
    <cellStyle name="표준 6 3 6 5 13" xfId="49062"/>
    <cellStyle name="표준 6 3 6 5 14" xfId="52933"/>
    <cellStyle name="표준 6 3 6 5 2" xfId="6240"/>
    <cellStyle name="표준 6 3 6 5 3" xfId="10111"/>
    <cellStyle name="표준 6 3 6 5 4" xfId="13982"/>
    <cellStyle name="표준 6 3 6 5 5" xfId="17853"/>
    <cellStyle name="표준 6 3 6 5 6" xfId="21724"/>
    <cellStyle name="표준 6 3 6 5 7" xfId="25595"/>
    <cellStyle name="표준 6 3 6 5 8" xfId="29466"/>
    <cellStyle name="표준 6 3 6 5 9" xfId="33337"/>
    <cellStyle name="표준 6 3 6 6" xfId="4304"/>
    <cellStyle name="표준 6 3 6 7" xfId="8175"/>
    <cellStyle name="표준 6 3 6 8" xfId="12046"/>
    <cellStyle name="표준 6 3 6 9" xfId="15917"/>
    <cellStyle name="표준 6 3 7" xfId="228"/>
    <cellStyle name="표준 6 3 7 10" xfId="19886"/>
    <cellStyle name="표준 6 3 7 11" xfId="23757"/>
    <cellStyle name="표준 6 3 7 12" xfId="27628"/>
    <cellStyle name="표준 6 3 7 13" xfId="31499"/>
    <cellStyle name="표준 6 3 7 14" xfId="35370"/>
    <cellStyle name="표준 6 3 7 15" xfId="39241"/>
    <cellStyle name="표준 6 3 7 16" xfId="39482"/>
    <cellStyle name="표준 6 3 7 17" xfId="43353"/>
    <cellStyle name="표준 6 3 7 18" xfId="47224"/>
    <cellStyle name="표준 6 3 7 19" xfId="51095"/>
    <cellStyle name="표준 6 3 7 2" xfId="473"/>
    <cellStyle name="표준 6 3 7 2 10" xfId="23999"/>
    <cellStyle name="표준 6 3 7 2 11" xfId="27870"/>
    <cellStyle name="표준 6 3 7 2 12" xfId="31741"/>
    <cellStyle name="표준 6 3 7 2 13" xfId="35612"/>
    <cellStyle name="표준 6 3 7 2 14" xfId="39724"/>
    <cellStyle name="표준 6 3 7 2 15" xfId="43595"/>
    <cellStyle name="표준 6 3 7 2 16" xfId="47466"/>
    <cellStyle name="표준 6 3 7 2 17" xfId="51337"/>
    <cellStyle name="표준 6 3 7 2 2" xfId="960"/>
    <cellStyle name="표준 6 3 7 2 2 10" xfId="28354"/>
    <cellStyle name="표준 6 3 7 2 2 11" xfId="32225"/>
    <cellStyle name="표준 6 3 7 2 2 12" xfId="36096"/>
    <cellStyle name="표준 6 3 7 2 2 13" xfId="40208"/>
    <cellStyle name="표준 6 3 7 2 2 14" xfId="44079"/>
    <cellStyle name="표준 6 3 7 2 2 15" xfId="47950"/>
    <cellStyle name="표준 6 3 7 2 2 16" xfId="51821"/>
    <cellStyle name="표준 6 3 7 2 2 2" xfId="1934"/>
    <cellStyle name="표준 6 3 7 2 2 2 10" xfId="33193"/>
    <cellStyle name="표준 6 3 7 2 2 2 11" xfId="37064"/>
    <cellStyle name="표준 6 3 7 2 2 2 12" xfId="41176"/>
    <cellStyle name="표준 6 3 7 2 2 2 13" xfId="45047"/>
    <cellStyle name="표준 6 3 7 2 2 2 14" xfId="48918"/>
    <cellStyle name="표준 6 3 7 2 2 2 15" xfId="52789"/>
    <cellStyle name="표준 6 3 7 2 2 2 2" xfId="3873"/>
    <cellStyle name="표준 6 3 7 2 2 2 2 10" xfId="39000"/>
    <cellStyle name="표준 6 3 7 2 2 2 2 11" xfId="43112"/>
    <cellStyle name="표준 6 3 7 2 2 2 2 12" xfId="46983"/>
    <cellStyle name="표준 6 3 7 2 2 2 2 13" xfId="50854"/>
    <cellStyle name="표준 6 3 7 2 2 2 2 14" xfId="54725"/>
    <cellStyle name="표준 6 3 7 2 2 2 2 2" xfId="8032"/>
    <cellStyle name="표준 6 3 7 2 2 2 2 3" xfId="11903"/>
    <cellStyle name="표준 6 3 7 2 2 2 2 4" xfId="15774"/>
    <cellStyle name="표준 6 3 7 2 2 2 2 5" xfId="19645"/>
    <cellStyle name="표준 6 3 7 2 2 2 2 6" xfId="23516"/>
    <cellStyle name="표준 6 3 7 2 2 2 2 7" xfId="27387"/>
    <cellStyle name="표준 6 3 7 2 2 2 2 8" xfId="31258"/>
    <cellStyle name="표준 6 3 7 2 2 2 2 9" xfId="35129"/>
    <cellStyle name="표준 6 3 7 2 2 2 3" xfId="6096"/>
    <cellStyle name="표준 6 3 7 2 2 2 4" xfId="9967"/>
    <cellStyle name="표준 6 3 7 2 2 2 5" xfId="13838"/>
    <cellStyle name="표준 6 3 7 2 2 2 6" xfId="17709"/>
    <cellStyle name="표준 6 3 7 2 2 2 7" xfId="21580"/>
    <cellStyle name="표준 6 3 7 2 2 2 8" xfId="25451"/>
    <cellStyle name="표준 6 3 7 2 2 2 9" xfId="29322"/>
    <cellStyle name="표준 6 3 7 2 2 3" xfId="2905"/>
    <cellStyle name="표준 6 3 7 2 2 3 10" xfId="38032"/>
    <cellStyle name="표준 6 3 7 2 2 3 11" xfId="42144"/>
    <cellStyle name="표준 6 3 7 2 2 3 12" xfId="46015"/>
    <cellStyle name="표준 6 3 7 2 2 3 13" xfId="49886"/>
    <cellStyle name="표준 6 3 7 2 2 3 14" xfId="53757"/>
    <cellStyle name="표준 6 3 7 2 2 3 2" xfId="7064"/>
    <cellStyle name="표준 6 3 7 2 2 3 3" xfId="10935"/>
    <cellStyle name="표준 6 3 7 2 2 3 4" xfId="14806"/>
    <cellStyle name="표준 6 3 7 2 2 3 5" xfId="18677"/>
    <cellStyle name="표준 6 3 7 2 2 3 6" xfId="22548"/>
    <cellStyle name="표준 6 3 7 2 2 3 7" xfId="26419"/>
    <cellStyle name="표준 6 3 7 2 2 3 8" xfId="30290"/>
    <cellStyle name="표준 6 3 7 2 2 3 9" xfId="34161"/>
    <cellStyle name="표준 6 3 7 2 2 4" xfId="5128"/>
    <cellStyle name="표준 6 3 7 2 2 5" xfId="8999"/>
    <cellStyle name="표준 6 3 7 2 2 6" xfId="12870"/>
    <cellStyle name="표준 6 3 7 2 2 7" xfId="16741"/>
    <cellStyle name="표준 6 3 7 2 2 8" xfId="20612"/>
    <cellStyle name="표준 6 3 7 2 2 9" xfId="24483"/>
    <cellStyle name="표준 6 3 7 2 3" xfId="1450"/>
    <cellStyle name="표준 6 3 7 2 3 10" xfId="32709"/>
    <cellStyle name="표준 6 3 7 2 3 11" xfId="36580"/>
    <cellStyle name="표준 6 3 7 2 3 12" xfId="40692"/>
    <cellStyle name="표준 6 3 7 2 3 13" xfId="44563"/>
    <cellStyle name="표준 6 3 7 2 3 14" xfId="48434"/>
    <cellStyle name="표준 6 3 7 2 3 15" xfId="52305"/>
    <cellStyle name="표준 6 3 7 2 3 2" xfId="3389"/>
    <cellStyle name="표준 6 3 7 2 3 2 10" xfId="38516"/>
    <cellStyle name="표준 6 3 7 2 3 2 11" xfId="42628"/>
    <cellStyle name="표준 6 3 7 2 3 2 12" xfId="46499"/>
    <cellStyle name="표준 6 3 7 2 3 2 13" xfId="50370"/>
    <cellStyle name="표준 6 3 7 2 3 2 14" xfId="54241"/>
    <cellStyle name="표준 6 3 7 2 3 2 2" xfId="7548"/>
    <cellStyle name="표준 6 3 7 2 3 2 3" xfId="11419"/>
    <cellStyle name="표준 6 3 7 2 3 2 4" xfId="15290"/>
    <cellStyle name="표준 6 3 7 2 3 2 5" xfId="19161"/>
    <cellStyle name="표준 6 3 7 2 3 2 6" xfId="23032"/>
    <cellStyle name="표준 6 3 7 2 3 2 7" xfId="26903"/>
    <cellStyle name="표준 6 3 7 2 3 2 8" xfId="30774"/>
    <cellStyle name="표준 6 3 7 2 3 2 9" xfId="34645"/>
    <cellStyle name="표준 6 3 7 2 3 3" xfId="5612"/>
    <cellStyle name="표준 6 3 7 2 3 4" xfId="9483"/>
    <cellStyle name="표준 6 3 7 2 3 5" xfId="13354"/>
    <cellStyle name="표준 6 3 7 2 3 6" xfId="17225"/>
    <cellStyle name="표준 6 3 7 2 3 7" xfId="21096"/>
    <cellStyle name="표준 6 3 7 2 3 8" xfId="24967"/>
    <cellStyle name="표준 6 3 7 2 3 9" xfId="28838"/>
    <cellStyle name="표준 6 3 7 2 4" xfId="2421"/>
    <cellStyle name="표준 6 3 7 2 4 10" xfId="37548"/>
    <cellStyle name="표준 6 3 7 2 4 11" xfId="41660"/>
    <cellStyle name="표준 6 3 7 2 4 12" xfId="45531"/>
    <cellStyle name="표준 6 3 7 2 4 13" xfId="49402"/>
    <cellStyle name="표준 6 3 7 2 4 14" xfId="53273"/>
    <cellStyle name="표준 6 3 7 2 4 2" xfId="6580"/>
    <cellStyle name="표준 6 3 7 2 4 3" xfId="10451"/>
    <cellStyle name="표준 6 3 7 2 4 4" xfId="14322"/>
    <cellStyle name="표준 6 3 7 2 4 5" xfId="18193"/>
    <cellStyle name="표준 6 3 7 2 4 6" xfId="22064"/>
    <cellStyle name="표준 6 3 7 2 4 7" xfId="25935"/>
    <cellStyle name="표준 6 3 7 2 4 8" xfId="29806"/>
    <cellStyle name="표준 6 3 7 2 4 9" xfId="33677"/>
    <cellStyle name="표준 6 3 7 2 5" xfId="4644"/>
    <cellStyle name="표준 6 3 7 2 6" xfId="8515"/>
    <cellStyle name="표준 6 3 7 2 7" xfId="12386"/>
    <cellStyle name="표준 6 3 7 2 8" xfId="16257"/>
    <cellStyle name="표준 6 3 7 2 9" xfId="20128"/>
    <cellStyle name="표준 6 3 7 3" xfId="718"/>
    <cellStyle name="표준 6 3 7 3 10" xfId="28112"/>
    <cellStyle name="표준 6 3 7 3 11" xfId="31983"/>
    <cellStyle name="표준 6 3 7 3 12" xfId="35854"/>
    <cellStyle name="표준 6 3 7 3 13" xfId="39966"/>
    <cellStyle name="표준 6 3 7 3 14" xfId="43837"/>
    <cellStyle name="표준 6 3 7 3 15" xfId="47708"/>
    <cellStyle name="표준 6 3 7 3 16" xfId="51579"/>
    <cellStyle name="표준 6 3 7 3 2" xfId="1692"/>
    <cellStyle name="표준 6 3 7 3 2 10" xfId="32951"/>
    <cellStyle name="표준 6 3 7 3 2 11" xfId="36822"/>
    <cellStyle name="표준 6 3 7 3 2 12" xfId="40934"/>
    <cellStyle name="표준 6 3 7 3 2 13" xfId="44805"/>
    <cellStyle name="표준 6 3 7 3 2 14" xfId="48676"/>
    <cellStyle name="표준 6 3 7 3 2 15" xfId="52547"/>
    <cellStyle name="표준 6 3 7 3 2 2" xfId="3631"/>
    <cellStyle name="표준 6 3 7 3 2 2 10" xfId="38758"/>
    <cellStyle name="표준 6 3 7 3 2 2 11" xfId="42870"/>
    <cellStyle name="표준 6 3 7 3 2 2 12" xfId="46741"/>
    <cellStyle name="표준 6 3 7 3 2 2 13" xfId="50612"/>
    <cellStyle name="표준 6 3 7 3 2 2 14" xfId="54483"/>
    <cellStyle name="표준 6 3 7 3 2 2 2" xfId="7790"/>
    <cellStyle name="표준 6 3 7 3 2 2 3" xfId="11661"/>
    <cellStyle name="표준 6 3 7 3 2 2 4" xfId="15532"/>
    <cellStyle name="표준 6 3 7 3 2 2 5" xfId="19403"/>
    <cellStyle name="표준 6 3 7 3 2 2 6" xfId="23274"/>
    <cellStyle name="표준 6 3 7 3 2 2 7" xfId="27145"/>
    <cellStyle name="표준 6 3 7 3 2 2 8" xfId="31016"/>
    <cellStyle name="표준 6 3 7 3 2 2 9" xfId="34887"/>
    <cellStyle name="표준 6 3 7 3 2 3" xfId="5854"/>
    <cellStyle name="표준 6 3 7 3 2 4" xfId="9725"/>
    <cellStyle name="표준 6 3 7 3 2 5" xfId="13596"/>
    <cellStyle name="표준 6 3 7 3 2 6" xfId="17467"/>
    <cellStyle name="표준 6 3 7 3 2 7" xfId="21338"/>
    <cellStyle name="표준 6 3 7 3 2 8" xfId="25209"/>
    <cellStyle name="표준 6 3 7 3 2 9" xfId="29080"/>
    <cellStyle name="표준 6 3 7 3 3" xfId="2663"/>
    <cellStyle name="표준 6 3 7 3 3 10" xfId="37790"/>
    <cellStyle name="표준 6 3 7 3 3 11" xfId="41902"/>
    <cellStyle name="표준 6 3 7 3 3 12" xfId="45773"/>
    <cellStyle name="표준 6 3 7 3 3 13" xfId="49644"/>
    <cellStyle name="표준 6 3 7 3 3 14" xfId="53515"/>
    <cellStyle name="표준 6 3 7 3 3 2" xfId="6822"/>
    <cellStyle name="표준 6 3 7 3 3 3" xfId="10693"/>
    <cellStyle name="표준 6 3 7 3 3 4" xfId="14564"/>
    <cellStyle name="표준 6 3 7 3 3 5" xfId="18435"/>
    <cellStyle name="표준 6 3 7 3 3 6" xfId="22306"/>
    <cellStyle name="표준 6 3 7 3 3 7" xfId="26177"/>
    <cellStyle name="표준 6 3 7 3 3 8" xfId="30048"/>
    <cellStyle name="표준 6 3 7 3 3 9" xfId="33919"/>
    <cellStyle name="표준 6 3 7 3 4" xfId="4886"/>
    <cellStyle name="표준 6 3 7 3 5" xfId="8757"/>
    <cellStyle name="표준 6 3 7 3 6" xfId="12628"/>
    <cellStyle name="표준 6 3 7 3 7" xfId="16499"/>
    <cellStyle name="표준 6 3 7 3 8" xfId="20370"/>
    <cellStyle name="표준 6 3 7 3 9" xfId="24241"/>
    <cellStyle name="표준 6 3 7 4" xfId="1208"/>
    <cellStyle name="표준 6 3 7 4 10" xfId="32467"/>
    <cellStyle name="표준 6 3 7 4 11" xfId="36338"/>
    <cellStyle name="표준 6 3 7 4 12" xfId="40450"/>
    <cellStyle name="표준 6 3 7 4 13" xfId="44321"/>
    <cellStyle name="표준 6 3 7 4 14" xfId="48192"/>
    <cellStyle name="표준 6 3 7 4 15" xfId="52063"/>
    <cellStyle name="표준 6 3 7 4 2" xfId="3147"/>
    <cellStyle name="표준 6 3 7 4 2 10" xfId="38274"/>
    <cellStyle name="표준 6 3 7 4 2 11" xfId="42386"/>
    <cellStyle name="표준 6 3 7 4 2 12" xfId="46257"/>
    <cellStyle name="표준 6 3 7 4 2 13" xfId="50128"/>
    <cellStyle name="표준 6 3 7 4 2 14" xfId="53999"/>
    <cellStyle name="표준 6 3 7 4 2 2" xfId="7306"/>
    <cellStyle name="표준 6 3 7 4 2 3" xfId="11177"/>
    <cellStyle name="표준 6 3 7 4 2 4" xfId="15048"/>
    <cellStyle name="표준 6 3 7 4 2 5" xfId="18919"/>
    <cellStyle name="표준 6 3 7 4 2 6" xfId="22790"/>
    <cellStyle name="표준 6 3 7 4 2 7" xfId="26661"/>
    <cellStyle name="표준 6 3 7 4 2 8" xfId="30532"/>
    <cellStyle name="표준 6 3 7 4 2 9" xfId="34403"/>
    <cellStyle name="표준 6 3 7 4 3" xfId="5370"/>
    <cellStyle name="표준 6 3 7 4 4" xfId="9241"/>
    <cellStyle name="표준 6 3 7 4 5" xfId="13112"/>
    <cellStyle name="표준 6 3 7 4 6" xfId="16983"/>
    <cellStyle name="표준 6 3 7 4 7" xfId="20854"/>
    <cellStyle name="표준 6 3 7 4 8" xfId="24725"/>
    <cellStyle name="표준 6 3 7 4 9" xfId="28596"/>
    <cellStyle name="표준 6 3 7 5" xfId="2179"/>
    <cellStyle name="표준 6 3 7 5 10" xfId="37306"/>
    <cellStyle name="표준 6 3 7 5 11" xfId="41418"/>
    <cellStyle name="표준 6 3 7 5 12" xfId="45289"/>
    <cellStyle name="표준 6 3 7 5 13" xfId="49160"/>
    <cellStyle name="표준 6 3 7 5 14" xfId="53031"/>
    <cellStyle name="표준 6 3 7 5 2" xfId="6338"/>
    <cellStyle name="표준 6 3 7 5 3" xfId="10209"/>
    <cellStyle name="표준 6 3 7 5 4" xfId="14080"/>
    <cellStyle name="표준 6 3 7 5 5" xfId="17951"/>
    <cellStyle name="표준 6 3 7 5 6" xfId="21822"/>
    <cellStyle name="표준 6 3 7 5 7" xfId="25693"/>
    <cellStyle name="표준 6 3 7 5 8" xfId="29564"/>
    <cellStyle name="표준 6 3 7 5 9" xfId="33435"/>
    <cellStyle name="표준 6 3 7 6" xfId="4402"/>
    <cellStyle name="표준 6 3 7 7" xfId="8273"/>
    <cellStyle name="표준 6 3 7 8" xfId="12144"/>
    <cellStyle name="표준 6 3 7 9" xfId="16015"/>
    <cellStyle name="표준 6 3 8" xfId="278"/>
    <cellStyle name="표준 6 3 8 10" xfId="23804"/>
    <cellStyle name="표준 6 3 8 11" xfId="27675"/>
    <cellStyle name="표준 6 3 8 12" xfId="31546"/>
    <cellStyle name="표준 6 3 8 13" xfId="35417"/>
    <cellStyle name="표준 6 3 8 14" xfId="39529"/>
    <cellStyle name="표준 6 3 8 15" xfId="43400"/>
    <cellStyle name="표준 6 3 8 16" xfId="47271"/>
    <cellStyle name="표준 6 3 8 17" xfId="51142"/>
    <cellStyle name="표준 6 3 8 2" xfId="765"/>
    <cellStyle name="표준 6 3 8 2 10" xfId="28159"/>
    <cellStyle name="표준 6 3 8 2 11" xfId="32030"/>
    <cellStyle name="표준 6 3 8 2 12" xfId="35901"/>
    <cellStyle name="표준 6 3 8 2 13" xfId="40013"/>
    <cellStyle name="표준 6 3 8 2 14" xfId="43884"/>
    <cellStyle name="표준 6 3 8 2 15" xfId="47755"/>
    <cellStyle name="표준 6 3 8 2 16" xfId="51626"/>
    <cellStyle name="표준 6 3 8 2 2" xfId="1739"/>
    <cellStyle name="표준 6 3 8 2 2 10" xfId="32998"/>
    <cellStyle name="표준 6 3 8 2 2 11" xfId="36869"/>
    <cellStyle name="표준 6 3 8 2 2 12" xfId="40981"/>
    <cellStyle name="표준 6 3 8 2 2 13" xfId="44852"/>
    <cellStyle name="표준 6 3 8 2 2 14" xfId="48723"/>
    <cellStyle name="표준 6 3 8 2 2 15" xfId="52594"/>
    <cellStyle name="표준 6 3 8 2 2 2" xfId="3678"/>
    <cellStyle name="표준 6 3 8 2 2 2 10" xfId="38805"/>
    <cellStyle name="표준 6 3 8 2 2 2 11" xfId="42917"/>
    <cellStyle name="표준 6 3 8 2 2 2 12" xfId="46788"/>
    <cellStyle name="표준 6 3 8 2 2 2 13" xfId="50659"/>
    <cellStyle name="표준 6 3 8 2 2 2 14" xfId="54530"/>
    <cellStyle name="표준 6 3 8 2 2 2 2" xfId="7837"/>
    <cellStyle name="표준 6 3 8 2 2 2 3" xfId="11708"/>
    <cellStyle name="표준 6 3 8 2 2 2 4" xfId="15579"/>
    <cellStyle name="표준 6 3 8 2 2 2 5" xfId="19450"/>
    <cellStyle name="표준 6 3 8 2 2 2 6" xfId="23321"/>
    <cellStyle name="표준 6 3 8 2 2 2 7" xfId="27192"/>
    <cellStyle name="표준 6 3 8 2 2 2 8" xfId="31063"/>
    <cellStyle name="표준 6 3 8 2 2 2 9" xfId="34934"/>
    <cellStyle name="표준 6 3 8 2 2 3" xfId="5901"/>
    <cellStyle name="표준 6 3 8 2 2 4" xfId="9772"/>
    <cellStyle name="표준 6 3 8 2 2 5" xfId="13643"/>
    <cellStyle name="표준 6 3 8 2 2 6" xfId="17514"/>
    <cellStyle name="표준 6 3 8 2 2 7" xfId="21385"/>
    <cellStyle name="표준 6 3 8 2 2 8" xfId="25256"/>
    <cellStyle name="표준 6 3 8 2 2 9" xfId="29127"/>
    <cellStyle name="표준 6 3 8 2 3" xfId="2710"/>
    <cellStyle name="표준 6 3 8 2 3 10" xfId="37837"/>
    <cellStyle name="표준 6 3 8 2 3 11" xfId="41949"/>
    <cellStyle name="표준 6 3 8 2 3 12" xfId="45820"/>
    <cellStyle name="표준 6 3 8 2 3 13" xfId="49691"/>
    <cellStyle name="표준 6 3 8 2 3 14" xfId="53562"/>
    <cellStyle name="표준 6 3 8 2 3 2" xfId="6869"/>
    <cellStyle name="표준 6 3 8 2 3 3" xfId="10740"/>
    <cellStyle name="표준 6 3 8 2 3 4" xfId="14611"/>
    <cellStyle name="표준 6 3 8 2 3 5" xfId="18482"/>
    <cellStyle name="표준 6 3 8 2 3 6" xfId="22353"/>
    <cellStyle name="표준 6 3 8 2 3 7" xfId="26224"/>
    <cellStyle name="표준 6 3 8 2 3 8" xfId="30095"/>
    <cellStyle name="표준 6 3 8 2 3 9" xfId="33966"/>
    <cellStyle name="표준 6 3 8 2 4" xfId="4933"/>
    <cellStyle name="표준 6 3 8 2 5" xfId="8804"/>
    <cellStyle name="표준 6 3 8 2 6" xfId="12675"/>
    <cellStyle name="표준 6 3 8 2 7" xfId="16546"/>
    <cellStyle name="표준 6 3 8 2 8" xfId="20417"/>
    <cellStyle name="표준 6 3 8 2 9" xfId="24288"/>
    <cellStyle name="표준 6 3 8 3" xfId="1255"/>
    <cellStyle name="표준 6 3 8 3 10" xfId="32514"/>
    <cellStyle name="표준 6 3 8 3 11" xfId="36385"/>
    <cellStyle name="표준 6 3 8 3 12" xfId="40497"/>
    <cellStyle name="표준 6 3 8 3 13" xfId="44368"/>
    <cellStyle name="표준 6 3 8 3 14" xfId="48239"/>
    <cellStyle name="표준 6 3 8 3 15" xfId="52110"/>
    <cellStyle name="표준 6 3 8 3 2" xfId="3194"/>
    <cellStyle name="표준 6 3 8 3 2 10" xfId="38321"/>
    <cellStyle name="표준 6 3 8 3 2 11" xfId="42433"/>
    <cellStyle name="표준 6 3 8 3 2 12" xfId="46304"/>
    <cellStyle name="표준 6 3 8 3 2 13" xfId="50175"/>
    <cellStyle name="표준 6 3 8 3 2 14" xfId="54046"/>
    <cellStyle name="표준 6 3 8 3 2 2" xfId="7353"/>
    <cellStyle name="표준 6 3 8 3 2 3" xfId="11224"/>
    <cellStyle name="표준 6 3 8 3 2 4" xfId="15095"/>
    <cellStyle name="표준 6 3 8 3 2 5" xfId="18966"/>
    <cellStyle name="표준 6 3 8 3 2 6" xfId="22837"/>
    <cellStyle name="표준 6 3 8 3 2 7" xfId="26708"/>
    <cellStyle name="표준 6 3 8 3 2 8" xfId="30579"/>
    <cellStyle name="표준 6 3 8 3 2 9" xfId="34450"/>
    <cellStyle name="표준 6 3 8 3 3" xfId="5417"/>
    <cellStyle name="표준 6 3 8 3 4" xfId="9288"/>
    <cellStyle name="표준 6 3 8 3 5" xfId="13159"/>
    <cellStyle name="표준 6 3 8 3 6" xfId="17030"/>
    <cellStyle name="표준 6 3 8 3 7" xfId="20901"/>
    <cellStyle name="표준 6 3 8 3 8" xfId="24772"/>
    <cellStyle name="표준 6 3 8 3 9" xfId="28643"/>
    <cellStyle name="표준 6 3 8 4" xfId="2226"/>
    <cellStyle name="표준 6 3 8 4 10" xfId="37353"/>
    <cellStyle name="표준 6 3 8 4 11" xfId="41465"/>
    <cellStyle name="표준 6 3 8 4 12" xfId="45336"/>
    <cellStyle name="표준 6 3 8 4 13" xfId="49207"/>
    <cellStyle name="표준 6 3 8 4 14" xfId="53078"/>
    <cellStyle name="표준 6 3 8 4 2" xfId="6385"/>
    <cellStyle name="표준 6 3 8 4 3" xfId="10256"/>
    <cellStyle name="표준 6 3 8 4 4" xfId="14127"/>
    <cellStyle name="표준 6 3 8 4 5" xfId="17998"/>
    <cellStyle name="표준 6 3 8 4 6" xfId="21869"/>
    <cellStyle name="표준 6 3 8 4 7" xfId="25740"/>
    <cellStyle name="표준 6 3 8 4 8" xfId="29611"/>
    <cellStyle name="표준 6 3 8 4 9" xfId="33482"/>
    <cellStyle name="표준 6 3 8 5" xfId="4449"/>
    <cellStyle name="표준 6 3 8 6" xfId="8320"/>
    <cellStyle name="표준 6 3 8 7" xfId="12191"/>
    <cellStyle name="표준 6 3 8 8" xfId="16062"/>
    <cellStyle name="표준 6 3 8 9" xfId="19933"/>
    <cellStyle name="표준 6 3 9" xfId="523"/>
    <cellStyle name="표준 6 3 9 10" xfId="27917"/>
    <cellStyle name="표준 6 3 9 11" xfId="31788"/>
    <cellStyle name="표준 6 3 9 12" xfId="35659"/>
    <cellStyle name="표준 6 3 9 13" xfId="39771"/>
    <cellStyle name="표준 6 3 9 14" xfId="43642"/>
    <cellStyle name="표준 6 3 9 15" xfId="47513"/>
    <cellStyle name="표준 6 3 9 16" xfId="51384"/>
    <cellStyle name="표준 6 3 9 2" xfId="1497"/>
    <cellStyle name="표준 6 3 9 2 10" xfId="32756"/>
    <cellStyle name="표준 6 3 9 2 11" xfId="36627"/>
    <cellStyle name="표준 6 3 9 2 12" xfId="40739"/>
    <cellStyle name="표준 6 3 9 2 13" xfId="44610"/>
    <cellStyle name="표준 6 3 9 2 14" xfId="48481"/>
    <cellStyle name="표준 6 3 9 2 15" xfId="52352"/>
    <cellStyle name="표준 6 3 9 2 2" xfId="3436"/>
    <cellStyle name="표준 6 3 9 2 2 10" xfId="38563"/>
    <cellStyle name="표준 6 3 9 2 2 11" xfId="42675"/>
    <cellStyle name="표준 6 3 9 2 2 12" xfId="46546"/>
    <cellStyle name="표준 6 3 9 2 2 13" xfId="50417"/>
    <cellStyle name="표준 6 3 9 2 2 14" xfId="54288"/>
    <cellStyle name="표준 6 3 9 2 2 2" xfId="7595"/>
    <cellStyle name="표준 6 3 9 2 2 3" xfId="11466"/>
    <cellStyle name="표준 6 3 9 2 2 4" xfId="15337"/>
    <cellStyle name="표준 6 3 9 2 2 5" xfId="19208"/>
    <cellStyle name="표준 6 3 9 2 2 6" xfId="23079"/>
    <cellStyle name="표준 6 3 9 2 2 7" xfId="26950"/>
    <cellStyle name="표준 6 3 9 2 2 8" xfId="30821"/>
    <cellStyle name="표준 6 3 9 2 2 9" xfId="34692"/>
    <cellStyle name="표준 6 3 9 2 3" xfId="5659"/>
    <cellStyle name="표준 6 3 9 2 4" xfId="9530"/>
    <cellStyle name="표준 6 3 9 2 5" xfId="13401"/>
    <cellStyle name="표준 6 3 9 2 6" xfId="17272"/>
    <cellStyle name="표준 6 3 9 2 7" xfId="21143"/>
    <cellStyle name="표준 6 3 9 2 8" xfId="25014"/>
    <cellStyle name="표준 6 3 9 2 9" xfId="28885"/>
    <cellStyle name="표준 6 3 9 3" xfId="2468"/>
    <cellStyle name="표준 6 3 9 3 10" xfId="37595"/>
    <cellStyle name="표준 6 3 9 3 11" xfId="41707"/>
    <cellStyle name="표준 6 3 9 3 12" xfId="45578"/>
    <cellStyle name="표준 6 3 9 3 13" xfId="49449"/>
    <cellStyle name="표준 6 3 9 3 14" xfId="53320"/>
    <cellStyle name="표준 6 3 9 3 2" xfId="6627"/>
    <cellStyle name="표준 6 3 9 3 3" xfId="10498"/>
    <cellStyle name="표준 6 3 9 3 4" xfId="14369"/>
    <cellStyle name="표준 6 3 9 3 5" xfId="18240"/>
    <cellStyle name="표준 6 3 9 3 6" xfId="22111"/>
    <cellStyle name="표준 6 3 9 3 7" xfId="25982"/>
    <cellStyle name="표준 6 3 9 3 8" xfId="29853"/>
    <cellStyle name="표준 6 3 9 3 9" xfId="33724"/>
    <cellStyle name="표준 6 3 9 4" xfId="4691"/>
    <cellStyle name="표준 6 3 9 5" xfId="8562"/>
    <cellStyle name="표준 6 3 9 6" xfId="12433"/>
    <cellStyle name="표준 6 3 9 7" xfId="16304"/>
    <cellStyle name="표준 6 3 9 8" xfId="20175"/>
    <cellStyle name="표준 6 3 9 9" xfId="24046"/>
    <cellStyle name="표준 6 30" xfId="47025"/>
    <cellStyle name="표준 6 31" xfId="50896"/>
    <cellStyle name="표준 6 4" xfId="27"/>
    <cellStyle name="표준 6 4 10" xfId="4210"/>
    <cellStyle name="표준 6 4 11" xfId="8081"/>
    <cellStyle name="표준 6 4 12" xfId="11952"/>
    <cellStyle name="표준 6 4 13" xfId="15823"/>
    <cellStyle name="표준 6 4 14" xfId="19694"/>
    <cellStyle name="표준 6 4 15" xfId="23565"/>
    <cellStyle name="표준 6 4 16" xfId="27436"/>
    <cellStyle name="표준 6 4 17" xfId="31307"/>
    <cellStyle name="표준 6 4 18" xfId="35178"/>
    <cellStyle name="표준 6 4 19" xfId="39049"/>
    <cellStyle name="표준 6 4 2" xfId="54"/>
    <cellStyle name="표준 6 4 2 10" xfId="8108"/>
    <cellStyle name="표준 6 4 2 11" xfId="11979"/>
    <cellStyle name="표준 6 4 2 12" xfId="15850"/>
    <cellStyle name="표준 6 4 2 13" xfId="19721"/>
    <cellStyle name="표준 6 4 2 14" xfId="23592"/>
    <cellStyle name="표준 6 4 2 15" xfId="27463"/>
    <cellStyle name="표준 6 4 2 16" xfId="31334"/>
    <cellStyle name="표준 6 4 2 17" xfId="35205"/>
    <cellStyle name="표준 6 4 2 18" xfId="39076"/>
    <cellStyle name="표준 6 4 2 19" xfId="39317"/>
    <cellStyle name="표준 6 4 2 2" xfId="108"/>
    <cellStyle name="표준 6 4 2 2 10" xfId="15897"/>
    <cellStyle name="표준 6 4 2 2 11" xfId="19768"/>
    <cellStyle name="표준 6 4 2 2 12" xfId="23639"/>
    <cellStyle name="표준 6 4 2 2 13" xfId="27510"/>
    <cellStyle name="표준 6 4 2 2 14" xfId="31381"/>
    <cellStyle name="표준 6 4 2 2 15" xfId="35252"/>
    <cellStyle name="표준 6 4 2 2 16" xfId="39123"/>
    <cellStyle name="표준 6 4 2 2 17" xfId="39364"/>
    <cellStyle name="표준 6 4 2 2 18" xfId="43235"/>
    <cellStyle name="표준 6 4 2 2 19" xfId="47106"/>
    <cellStyle name="표준 6 4 2 2 2" xfId="207"/>
    <cellStyle name="표준 6 4 2 2 2 10" xfId="19865"/>
    <cellStyle name="표준 6 4 2 2 2 11" xfId="23736"/>
    <cellStyle name="표준 6 4 2 2 2 12" xfId="27607"/>
    <cellStyle name="표준 6 4 2 2 2 13" xfId="31478"/>
    <cellStyle name="표준 6 4 2 2 2 14" xfId="35349"/>
    <cellStyle name="표준 6 4 2 2 2 15" xfId="39220"/>
    <cellStyle name="표준 6 4 2 2 2 16" xfId="39461"/>
    <cellStyle name="표준 6 4 2 2 2 17" xfId="43332"/>
    <cellStyle name="표준 6 4 2 2 2 18" xfId="47203"/>
    <cellStyle name="표준 6 4 2 2 2 19" xfId="51074"/>
    <cellStyle name="표준 6 4 2 2 2 2" xfId="452"/>
    <cellStyle name="표준 6 4 2 2 2 2 10" xfId="23978"/>
    <cellStyle name="표준 6 4 2 2 2 2 11" xfId="27849"/>
    <cellStyle name="표준 6 4 2 2 2 2 12" xfId="31720"/>
    <cellStyle name="표준 6 4 2 2 2 2 13" xfId="35591"/>
    <cellStyle name="표준 6 4 2 2 2 2 14" xfId="39703"/>
    <cellStyle name="표준 6 4 2 2 2 2 15" xfId="43574"/>
    <cellStyle name="표준 6 4 2 2 2 2 16" xfId="47445"/>
    <cellStyle name="표준 6 4 2 2 2 2 17" xfId="51316"/>
    <cellStyle name="표준 6 4 2 2 2 2 2" xfId="939"/>
    <cellStyle name="표준 6 4 2 2 2 2 2 10" xfId="28333"/>
    <cellStyle name="표준 6 4 2 2 2 2 2 11" xfId="32204"/>
    <cellStyle name="표준 6 4 2 2 2 2 2 12" xfId="36075"/>
    <cellStyle name="표준 6 4 2 2 2 2 2 13" xfId="40187"/>
    <cellStyle name="표준 6 4 2 2 2 2 2 14" xfId="44058"/>
    <cellStyle name="표준 6 4 2 2 2 2 2 15" xfId="47929"/>
    <cellStyle name="표준 6 4 2 2 2 2 2 16" xfId="51800"/>
    <cellStyle name="표준 6 4 2 2 2 2 2 2" xfId="1913"/>
    <cellStyle name="표준 6 4 2 2 2 2 2 2 10" xfId="33172"/>
    <cellStyle name="표준 6 4 2 2 2 2 2 2 11" xfId="37043"/>
    <cellStyle name="표준 6 4 2 2 2 2 2 2 12" xfId="41155"/>
    <cellStyle name="표준 6 4 2 2 2 2 2 2 13" xfId="45026"/>
    <cellStyle name="표준 6 4 2 2 2 2 2 2 14" xfId="48897"/>
    <cellStyle name="표준 6 4 2 2 2 2 2 2 15" xfId="52768"/>
    <cellStyle name="표준 6 4 2 2 2 2 2 2 2" xfId="3852"/>
    <cellStyle name="표준 6 4 2 2 2 2 2 2 2 10" xfId="38979"/>
    <cellStyle name="표준 6 4 2 2 2 2 2 2 2 11" xfId="43091"/>
    <cellStyle name="표준 6 4 2 2 2 2 2 2 2 12" xfId="46962"/>
    <cellStyle name="표준 6 4 2 2 2 2 2 2 2 13" xfId="50833"/>
    <cellStyle name="표준 6 4 2 2 2 2 2 2 2 14" xfId="54704"/>
    <cellStyle name="표준 6 4 2 2 2 2 2 2 2 2" xfId="8011"/>
    <cellStyle name="표준 6 4 2 2 2 2 2 2 2 3" xfId="11882"/>
    <cellStyle name="표준 6 4 2 2 2 2 2 2 2 4" xfId="15753"/>
    <cellStyle name="표준 6 4 2 2 2 2 2 2 2 5" xfId="19624"/>
    <cellStyle name="표준 6 4 2 2 2 2 2 2 2 6" xfId="23495"/>
    <cellStyle name="표준 6 4 2 2 2 2 2 2 2 7" xfId="27366"/>
    <cellStyle name="표준 6 4 2 2 2 2 2 2 2 8" xfId="31237"/>
    <cellStyle name="표준 6 4 2 2 2 2 2 2 2 9" xfId="35108"/>
    <cellStyle name="표준 6 4 2 2 2 2 2 2 3" xfId="6075"/>
    <cellStyle name="표준 6 4 2 2 2 2 2 2 4" xfId="9946"/>
    <cellStyle name="표준 6 4 2 2 2 2 2 2 5" xfId="13817"/>
    <cellStyle name="표준 6 4 2 2 2 2 2 2 6" xfId="17688"/>
    <cellStyle name="표준 6 4 2 2 2 2 2 2 7" xfId="21559"/>
    <cellStyle name="표준 6 4 2 2 2 2 2 2 8" xfId="25430"/>
    <cellStyle name="표준 6 4 2 2 2 2 2 2 9" xfId="29301"/>
    <cellStyle name="표준 6 4 2 2 2 2 2 3" xfId="2884"/>
    <cellStyle name="표준 6 4 2 2 2 2 2 3 10" xfId="38011"/>
    <cellStyle name="표준 6 4 2 2 2 2 2 3 11" xfId="42123"/>
    <cellStyle name="표준 6 4 2 2 2 2 2 3 12" xfId="45994"/>
    <cellStyle name="표준 6 4 2 2 2 2 2 3 13" xfId="49865"/>
    <cellStyle name="표준 6 4 2 2 2 2 2 3 14" xfId="53736"/>
    <cellStyle name="표준 6 4 2 2 2 2 2 3 2" xfId="7043"/>
    <cellStyle name="표준 6 4 2 2 2 2 2 3 3" xfId="10914"/>
    <cellStyle name="표준 6 4 2 2 2 2 2 3 4" xfId="14785"/>
    <cellStyle name="표준 6 4 2 2 2 2 2 3 5" xfId="18656"/>
    <cellStyle name="표준 6 4 2 2 2 2 2 3 6" xfId="22527"/>
    <cellStyle name="표준 6 4 2 2 2 2 2 3 7" xfId="26398"/>
    <cellStyle name="표준 6 4 2 2 2 2 2 3 8" xfId="30269"/>
    <cellStyle name="표준 6 4 2 2 2 2 2 3 9" xfId="34140"/>
    <cellStyle name="표준 6 4 2 2 2 2 2 4" xfId="5107"/>
    <cellStyle name="표준 6 4 2 2 2 2 2 5" xfId="8978"/>
    <cellStyle name="표준 6 4 2 2 2 2 2 6" xfId="12849"/>
    <cellStyle name="표준 6 4 2 2 2 2 2 7" xfId="16720"/>
    <cellStyle name="표준 6 4 2 2 2 2 2 8" xfId="20591"/>
    <cellStyle name="표준 6 4 2 2 2 2 2 9" xfId="24462"/>
    <cellStyle name="표준 6 4 2 2 2 2 3" xfId="1429"/>
    <cellStyle name="표준 6 4 2 2 2 2 3 10" xfId="32688"/>
    <cellStyle name="표준 6 4 2 2 2 2 3 11" xfId="36559"/>
    <cellStyle name="표준 6 4 2 2 2 2 3 12" xfId="40671"/>
    <cellStyle name="표준 6 4 2 2 2 2 3 13" xfId="44542"/>
    <cellStyle name="표준 6 4 2 2 2 2 3 14" xfId="48413"/>
    <cellStyle name="표준 6 4 2 2 2 2 3 15" xfId="52284"/>
    <cellStyle name="표준 6 4 2 2 2 2 3 2" xfId="3368"/>
    <cellStyle name="표준 6 4 2 2 2 2 3 2 10" xfId="38495"/>
    <cellStyle name="표준 6 4 2 2 2 2 3 2 11" xfId="42607"/>
    <cellStyle name="표준 6 4 2 2 2 2 3 2 12" xfId="46478"/>
    <cellStyle name="표준 6 4 2 2 2 2 3 2 13" xfId="50349"/>
    <cellStyle name="표준 6 4 2 2 2 2 3 2 14" xfId="54220"/>
    <cellStyle name="표준 6 4 2 2 2 2 3 2 2" xfId="7527"/>
    <cellStyle name="표준 6 4 2 2 2 2 3 2 3" xfId="11398"/>
    <cellStyle name="표준 6 4 2 2 2 2 3 2 4" xfId="15269"/>
    <cellStyle name="표준 6 4 2 2 2 2 3 2 5" xfId="19140"/>
    <cellStyle name="표준 6 4 2 2 2 2 3 2 6" xfId="23011"/>
    <cellStyle name="표준 6 4 2 2 2 2 3 2 7" xfId="26882"/>
    <cellStyle name="표준 6 4 2 2 2 2 3 2 8" xfId="30753"/>
    <cellStyle name="표준 6 4 2 2 2 2 3 2 9" xfId="34624"/>
    <cellStyle name="표준 6 4 2 2 2 2 3 3" xfId="5591"/>
    <cellStyle name="표준 6 4 2 2 2 2 3 4" xfId="9462"/>
    <cellStyle name="표준 6 4 2 2 2 2 3 5" xfId="13333"/>
    <cellStyle name="표준 6 4 2 2 2 2 3 6" xfId="17204"/>
    <cellStyle name="표준 6 4 2 2 2 2 3 7" xfId="21075"/>
    <cellStyle name="표준 6 4 2 2 2 2 3 8" xfId="24946"/>
    <cellStyle name="표준 6 4 2 2 2 2 3 9" xfId="28817"/>
    <cellStyle name="표준 6 4 2 2 2 2 4" xfId="2400"/>
    <cellStyle name="표준 6 4 2 2 2 2 4 10" xfId="37527"/>
    <cellStyle name="표준 6 4 2 2 2 2 4 11" xfId="41639"/>
    <cellStyle name="표준 6 4 2 2 2 2 4 12" xfId="45510"/>
    <cellStyle name="표준 6 4 2 2 2 2 4 13" xfId="49381"/>
    <cellStyle name="표준 6 4 2 2 2 2 4 14" xfId="53252"/>
    <cellStyle name="표준 6 4 2 2 2 2 4 2" xfId="6559"/>
    <cellStyle name="표준 6 4 2 2 2 2 4 3" xfId="10430"/>
    <cellStyle name="표준 6 4 2 2 2 2 4 4" xfId="14301"/>
    <cellStyle name="표준 6 4 2 2 2 2 4 5" xfId="18172"/>
    <cellStyle name="표준 6 4 2 2 2 2 4 6" xfId="22043"/>
    <cellStyle name="표준 6 4 2 2 2 2 4 7" xfId="25914"/>
    <cellStyle name="표준 6 4 2 2 2 2 4 8" xfId="29785"/>
    <cellStyle name="표준 6 4 2 2 2 2 4 9" xfId="33656"/>
    <cellStyle name="표준 6 4 2 2 2 2 5" xfId="4623"/>
    <cellStyle name="표준 6 4 2 2 2 2 6" xfId="8494"/>
    <cellStyle name="표준 6 4 2 2 2 2 7" xfId="12365"/>
    <cellStyle name="표준 6 4 2 2 2 2 8" xfId="16236"/>
    <cellStyle name="표준 6 4 2 2 2 2 9" xfId="20107"/>
    <cellStyle name="표준 6 4 2 2 2 3" xfId="697"/>
    <cellStyle name="표준 6 4 2 2 2 3 10" xfId="28091"/>
    <cellStyle name="표준 6 4 2 2 2 3 11" xfId="31962"/>
    <cellStyle name="표준 6 4 2 2 2 3 12" xfId="35833"/>
    <cellStyle name="표준 6 4 2 2 2 3 13" xfId="39945"/>
    <cellStyle name="표준 6 4 2 2 2 3 14" xfId="43816"/>
    <cellStyle name="표준 6 4 2 2 2 3 15" xfId="47687"/>
    <cellStyle name="표준 6 4 2 2 2 3 16" xfId="51558"/>
    <cellStyle name="표준 6 4 2 2 2 3 2" xfId="1671"/>
    <cellStyle name="표준 6 4 2 2 2 3 2 10" xfId="32930"/>
    <cellStyle name="표준 6 4 2 2 2 3 2 11" xfId="36801"/>
    <cellStyle name="표준 6 4 2 2 2 3 2 12" xfId="40913"/>
    <cellStyle name="표준 6 4 2 2 2 3 2 13" xfId="44784"/>
    <cellStyle name="표준 6 4 2 2 2 3 2 14" xfId="48655"/>
    <cellStyle name="표준 6 4 2 2 2 3 2 15" xfId="52526"/>
    <cellStyle name="표준 6 4 2 2 2 3 2 2" xfId="3610"/>
    <cellStyle name="표준 6 4 2 2 2 3 2 2 10" xfId="38737"/>
    <cellStyle name="표준 6 4 2 2 2 3 2 2 11" xfId="42849"/>
    <cellStyle name="표준 6 4 2 2 2 3 2 2 12" xfId="46720"/>
    <cellStyle name="표준 6 4 2 2 2 3 2 2 13" xfId="50591"/>
    <cellStyle name="표준 6 4 2 2 2 3 2 2 14" xfId="54462"/>
    <cellStyle name="표준 6 4 2 2 2 3 2 2 2" xfId="7769"/>
    <cellStyle name="표준 6 4 2 2 2 3 2 2 3" xfId="11640"/>
    <cellStyle name="표준 6 4 2 2 2 3 2 2 4" xfId="15511"/>
    <cellStyle name="표준 6 4 2 2 2 3 2 2 5" xfId="19382"/>
    <cellStyle name="표준 6 4 2 2 2 3 2 2 6" xfId="23253"/>
    <cellStyle name="표준 6 4 2 2 2 3 2 2 7" xfId="27124"/>
    <cellStyle name="표준 6 4 2 2 2 3 2 2 8" xfId="30995"/>
    <cellStyle name="표준 6 4 2 2 2 3 2 2 9" xfId="34866"/>
    <cellStyle name="표준 6 4 2 2 2 3 2 3" xfId="5833"/>
    <cellStyle name="표준 6 4 2 2 2 3 2 4" xfId="9704"/>
    <cellStyle name="표준 6 4 2 2 2 3 2 5" xfId="13575"/>
    <cellStyle name="표준 6 4 2 2 2 3 2 6" xfId="17446"/>
    <cellStyle name="표준 6 4 2 2 2 3 2 7" xfId="21317"/>
    <cellStyle name="표준 6 4 2 2 2 3 2 8" xfId="25188"/>
    <cellStyle name="표준 6 4 2 2 2 3 2 9" xfId="29059"/>
    <cellStyle name="표준 6 4 2 2 2 3 3" xfId="2642"/>
    <cellStyle name="표준 6 4 2 2 2 3 3 10" xfId="37769"/>
    <cellStyle name="표준 6 4 2 2 2 3 3 11" xfId="41881"/>
    <cellStyle name="표준 6 4 2 2 2 3 3 12" xfId="45752"/>
    <cellStyle name="표준 6 4 2 2 2 3 3 13" xfId="49623"/>
    <cellStyle name="표준 6 4 2 2 2 3 3 14" xfId="53494"/>
    <cellStyle name="표준 6 4 2 2 2 3 3 2" xfId="6801"/>
    <cellStyle name="표준 6 4 2 2 2 3 3 3" xfId="10672"/>
    <cellStyle name="표준 6 4 2 2 2 3 3 4" xfId="14543"/>
    <cellStyle name="표준 6 4 2 2 2 3 3 5" xfId="18414"/>
    <cellStyle name="표준 6 4 2 2 2 3 3 6" xfId="22285"/>
    <cellStyle name="표준 6 4 2 2 2 3 3 7" xfId="26156"/>
    <cellStyle name="표준 6 4 2 2 2 3 3 8" xfId="30027"/>
    <cellStyle name="표준 6 4 2 2 2 3 3 9" xfId="33898"/>
    <cellStyle name="표준 6 4 2 2 2 3 4" xfId="4865"/>
    <cellStyle name="표준 6 4 2 2 2 3 5" xfId="8736"/>
    <cellStyle name="표준 6 4 2 2 2 3 6" xfId="12607"/>
    <cellStyle name="표준 6 4 2 2 2 3 7" xfId="16478"/>
    <cellStyle name="표준 6 4 2 2 2 3 8" xfId="20349"/>
    <cellStyle name="표준 6 4 2 2 2 3 9" xfId="24220"/>
    <cellStyle name="표준 6 4 2 2 2 4" xfId="1187"/>
    <cellStyle name="표준 6 4 2 2 2 4 10" xfId="32446"/>
    <cellStyle name="표준 6 4 2 2 2 4 11" xfId="36317"/>
    <cellStyle name="표준 6 4 2 2 2 4 12" xfId="40429"/>
    <cellStyle name="표준 6 4 2 2 2 4 13" xfId="44300"/>
    <cellStyle name="표준 6 4 2 2 2 4 14" xfId="48171"/>
    <cellStyle name="표준 6 4 2 2 2 4 15" xfId="52042"/>
    <cellStyle name="표준 6 4 2 2 2 4 2" xfId="3126"/>
    <cellStyle name="표준 6 4 2 2 2 4 2 10" xfId="38253"/>
    <cellStyle name="표준 6 4 2 2 2 4 2 11" xfId="42365"/>
    <cellStyle name="표준 6 4 2 2 2 4 2 12" xfId="46236"/>
    <cellStyle name="표준 6 4 2 2 2 4 2 13" xfId="50107"/>
    <cellStyle name="표준 6 4 2 2 2 4 2 14" xfId="53978"/>
    <cellStyle name="표준 6 4 2 2 2 4 2 2" xfId="7285"/>
    <cellStyle name="표준 6 4 2 2 2 4 2 3" xfId="11156"/>
    <cellStyle name="표준 6 4 2 2 2 4 2 4" xfId="15027"/>
    <cellStyle name="표준 6 4 2 2 2 4 2 5" xfId="18898"/>
    <cellStyle name="표준 6 4 2 2 2 4 2 6" xfId="22769"/>
    <cellStyle name="표준 6 4 2 2 2 4 2 7" xfId="26640"/>
    <cellStyle name="표준 6 4 2 2 2 4 2 8" xfId="30511"/>
    <cellStyle name="표준 6 4 2 2 2 4 2 9" xfId="34382"/>
    <cellStyle name="표준 6 4 2 2 2 4 3" xfId="5349"/>
    <cellStyle name="표준 6 4 2 2 2 4 4" xfId="9220"/>
    <cellStyle name="표준 6 4 2 2 2 4 5" xfId="13091"/>
    <cellStyle name="표준 6 4 2 2 2 4 6" xfId="16962"/>
    <cellStyle name="표준 6 4 2 2 2 4 7" xfId="20833"/>
    <cellStyle name="표준 6 4 2 2 2 4 8" xfId="24704"/>
    <cellStyle name="표준 6 4 2 2 2 4 9" xfId="28575"/>
    <cellStyle name="표준 6 4 2 2 2 5" xfId="2158"/>
    <cellStyle name="표준 6 4 2 2 2 5 10" xfId="37285"/>
    <cellStyle name="표준 6 4 2 2 2 5 11" xfId="41397"/>
    <cellStyle name="표준 6 4 2 2 2 5 12" xfId="45268"/>
    <cellStyle name="표준 6 4 2 2 2 5 13" xfId="49139"/>
    <cellStyle name="표준 6 4 2 2 2 5 14" xfId="53010"/>
    <cellStyle name="표준 6 4 2 2 2 5 2" xfId="6317"/>
    <cellStyle name="표준 6 4 2 2 2 5 3" xfId="10188"/>
    <cellStyle name="표준 6 4 2 2 2 5 4" xfId="14059"/>
    <cellStyle name="표준 6 4 2 2 2 5 5" xfId="17930"/>
    <cellStyle name="표준 6 4 2 2 2 5 6" xfId="21801"/>
    <cellStyle name="표준 6 4 2 2 2 5 7" xfId="25672"/>
    <cellStyle name="표준 6 4 2 2 2 5 8" xfId="29543"/>
    <cellStyle name="표준 6 4 2 2 2 5 9" xfId="33414"/>
    <cellStyle name="표준 6 4 2 2 2 6" xfId="4381"/>
    <cellStyle name="표준 6 4 2 2 2 7" xfId="8252"/>
    <cellStyle name="표준 6 4 2 2 2 8" xfId="12123"/>
    <cellStyle name="표준 6 4 2 2 2 9" xfId="15994"/>
    <cellStyle name="표준 6 4 2 2 20" xfId="50977"/>
    <cellStyle name="표준 6 4 2 2 3" xfId="355"/>
    <cellStyle name="표준 6 4 2 2 3 10" xfId="23881"/>
    <cellStyle name="표준 6 4 2 2 3 11" xfId="27752"/>
    <cellStyle name="표준 6 4 2 2 3 12" xfId="31623"/>
    <cellStyle name="표준 6 4 2 2 3 13" xfId="35494"/>
    <cellStyle name="표준 6 4 2 2 3 14" xfId="39606"/>
    <cellStyle name="표준 6 4 2 2 3 15" xfId="43477"/>
    <cellStyle name="표준 6 4 2 2 3 16" xfId="47348"/>
    <cellStyle name="표준 6 4 2 2 3 17" xfId="51219"/>
    <cellStyle name="표준 6 4 2 2 3 2" xfId="842"/>
    <cellStyle name="표준 6 4 2 2 3 2 10" xfId="28236"/>
    <cellStyle name="표준 6 4 2 2 3 2 11" xfId="32107"/>
    <cellStyle name="표준 6 4 2 2 3 2 12" xfId="35978"/>
    <cellStyle name="표준 6 4 2 2 3 2 13" xfId="40090"/>
    <cellStyle name="표준 6 4 2 2 3 2 14" xfId="43961"/>
    <cellStyle name="표준 6 4 2 2 3 2 15" xfId="47832"/>
    <cellStyle name="표준 6 4 2 2 3 2 16" xfId="51703"/>
    <cellStyle name="표준 6 4 2 2 3 2 2" xfId="1816"/>
    <cellStyle name="표준 6 4 2 2 3 2 2 10" xfId="33075"/>
    <cellStyle name="표준 6 4 2 2 3 2 2 11" xfId="36946"/>
    <cellStyle name="표준 6 4 2 2 3 2 2 12" xfId="41058"/>
    <cellStyle name="표준 6 4 2 2 3 2 2 13" xfId="44929"/>
    <cellStyle name="표준 6 4 2 2 3 2 2 14" xfId="48800"/>
    <cellStyle name="표준 6 4 2 2 3 2 2 15" xfId="52671"/>
    <cellStyle name="표준 6 4 2 2 3 2 2 2" xfId="3755"/>
    <cellStyle name="표준 6 4 2 2 3 2 2 2 10" xfId="38882"/>
    <cellStyle name="표준 6 4 2 2 3 2 2 2 11" xfId="42994"/>
    <cellStyle name="표준 6 4 2 2 3 2 2 2 12" xfId="46865"/>
    <cellStyle name="표준 6 4 2 2 3 2 2 2 13" xfId="50736"/>
    <cellStyle name="표준 6 4 2 2 3 2 2 2 14" xfId="54607"/>
    <cellStyle name="표준 6 4 2 2 3 2 2 2 2" xfId="7914"/>
    <cellStyle name="표준 6 4 2 2 3 2 2 2 3" xfId="11785"/>
    <cellStyle name="표준 6 4 2 2 3 2 2 2 4" xfId="15656"/>
    <cellStyle name="표준 6 4 2 2 3 2 2 2 5" xfId="19527"/>
    <cellStyle name="표준 6 4 2 2 3 2 2 2 6" xfId="23398"/>
    <cellStyle name="표준 6 4 2 2 3 2 2 2 7" xfId="27269"/>
    <cellStyle name="표준 6 4 2 2 3 2 2 2 8" xfId="31140"/>
    <cellStyle name="표준 6 4 2 2 3 2 2 2 9" xfId="35011"/>
    <cellStyle name="표준 6 4 2 2 3 2 2 3" xfId="5978"/>
    <cellStyle name="표준 6 4 2 2 3 2 2 4" xfId="9849"/>
    <cellStyle name="표준 6 4 2 2 3 2 2 5" xfId="13720"/>
    <cellStyle name="표준 6 4 2 2 3 2 2 6" xfId="17591"/>
    <cellStyle name="표준 6 4 2 2 3 2 2 7" xfId="21462"/>
    <cellStyle name="표준 6 4 2 2 3 2 2 8" xfId="25333"/>
    <cellStyle name="표준 6 4 2 2 3 2 2 9" xfId="29204"/>
    <cellStyle name="표준 6 4 2 2 3 2 3" xfId="2787"/>
    <cellStyle name="표준 6 4 2 2 3 2 3 10" xfId="37914"/>
    <cellStyle name="표준 6 4 2 2 3 2 3 11" xfId="42026"/>
    <cellStyle name="표준 6 4 2 2 3 2 3 12" xfId="45897"/>
    <cellStyle name="표준 6 4 2 2 3 2 3 13" xfId="49768"/>
    <cellStyle name="표준 6 4 2 2 3 2 3 14" xfId="53639"/>
    <cellStyle name="표준 6 4 2 2 3 2 3 2" xfId="6946"/>
    <cellStyle name="표준 6 4 2 2 3 2 3 3" xfId="10817"/>
    <cellStyle name="표준 6 4 2 2 3 2 3 4" xfId="14688"/>
    <cellStyle name="표준 6 4 2 2 3 2 3 5" xfId="18559"/>
    <cellStyle name="표준 6 4 2 2 3 2 3 6" xfId="22430"/>
    <cellStyle name="표준 6 4 2 2 3 2 3 7" xfId="26301"/>
    <cellStyle name="표준 6 4 2 2 3 2 3 8" xfId="30172"/>
    <cellStyle name="표준 6 4 2 2 3 2 3 9" xfId="34043"/>
    <cellStyle name="표준 6 4 2 2 3 2 4" xfId="5010"/>
    <cellStyle name="표준 6 4 2 2 3 2 5" xfId="8881"/>
    <cellStyle name="표준 6 4 2 2 3 2 6" xfId="12752"/>
    <cellStyle name="표준 6 4 2 2 3 2 7" xfId="16623"/>
    <cellStyle name="표준 6 4 2 2 3 2 8" xfId="20494"/>
    <cellStyle name="표준 6 4 2 2 3 2 9" xfId="24365"/>
    <cellStyle name="표준 6 4 2 2 3 3" xfId="1332"/>
    <cellStyle name="표준 6 4 2 2 3 3 10" xfId="32591"/>
    <cellStyle name="표준 6 4 2 2 3 3 11" xfId="36462"/>
    <cellStyle name="표준 6 4 2 2 3 3 12" xfId="40574"/>
    <cellStyle name="표준 6 4 2 2 3 3 13" xfId="44445"/>
    <cellStyle name="표준 6 4 2 2 3 3 14" xfId="48316"/>
    <cellStyle name="표준 6 4 2 2 3 3 15" xfId="52187"/>
    <cellStyle name="표준 6 4 2 2 3 3 2" xfId="3271"/>
    <cellStyle name="표준 6 4 2 2 3 3 2 10" xfId="38398"/>
    <cellStyle name="표준 6 4 2 2 3 3 2 11" xfId="42510"/>
    <cellStyle name="표준 6 4 2 2 3 3 2 12" xfId="46381"/>
    <cellStyle name="표준 6 4 2 2 3 3 2 13" xfId="50252"/>
    <cellStyle name="표준 6 4 2 2 3 3 2 14" xfId="54123"/>
    <cellStyle name="표준 6 4 2 2 3 3 2 2" xfId="7430"/>
    <cellStyle name="표준 6 4 2 2 3 3 2 3" xfId="11301"/>
    <cellStyle name="표준 6 4 2 2 3 3 2 4" xfId="15172"/>
    <cellStyle name="표준 6 4 2 2 3 3 2 5" xfId="19043"/>
    <cellStyle name="표준 6 4 2 2 3 3 2 6" xfId="22914"/>
    <cellStyle name="표준 6 4 2 2 3 3 2 7" xfId="26785"/>
    <cellStyle name="표준 6 4 2 2 3 3 2 8" xfId="30656"/>
    <cellStyle name="표준 6 4 2 2 3 3 2 9" xfId="34527"/>
    <cellStyle name="표준 6 4 2 2 3 3 3" xfId="5494"/>
    <cellStyle name="표준 6 4 2 2 3 3 4" xfId="9365"/>
    <cellStyle name="표준 6 4 2 2 3 3 5" xfId="13236"/>
    <cellStyle name="표준 6 4 2 2 3 3 6" xfId="17107"/>
    <cellStyle name="표준 6 4 2 2 3 3 7" xfId="20978"/>
    <cellStyle name="표준 6 4 2 2 3 3 8" xfId="24849"/>
    <cellStyle name="표준 6 4 2 2 3 3 9" xfId="28720"/>
    <cellStyle name="표준 6 4 2 2 3 4" xfId="2303"/>
    <cellStyle name="표준 6 4 2 2 3 4 10" xfId="37430"/>
    <cellStyle name="표준 6 4 2 2 3 4 11" xfId="41542"/>
    <cellStyle name="표준 6 4 2 2 3 4 12" xfId="45413"/>
    <cellStyle name="표준 6 4 2 2 3 4 13" xfId="49284"/>
    <cellStyle name="표준 6 4 2 2 3 4 14" xfId="53155"/>
    <cellStyle name="표준 6 4 2 2 3 4 2" xfId="6462"/>
    <cellStyle name="표준 6 4 2 2 3 4 3" xfId="10333"/>
    <cellStyle name="표준 6 4 2 2 3 4 4" xfId="14204"/>
    <cellStyle name="표준 6 4 2 2 3 4 5" xfId="18075"/>
    <cellStyle name="표준 6 4 2 2 3 4 6" xfId="21946"/>
    <cellStyle name="표준 6 4 2 2 3 4 7" xfId="25817"/>
    <cellStyle name="표준 6 4 2 2 3 4 8" xfId="29688"/>
    <cellStyle name="표준 6 4 2 2 3 4 9" xfId="33559"/>
    <cellStyle name="표준 6 4 2 2 3 5" xfId="4526"/>
    <cellStyle name="표준 6 4 2 2 3 6" xfId="8397"/>
    <cellStyle name="표준 6 4 2 2 3 7" xfId="12268"/>
    <cellStyle name="표준 6 4 2 2 3 8" xfId="16139"/>
    <cellStyle name="표준 6 4 2 2 3 9" xfId="20010"/>
    <cellStyle name="표준 6 4 2 2 4" xfId="600"/>
    <cellStyle name="표준 6 4 2 2 4 10" xfId="27994"/>
    <cellStyle name="표준 6 4 2 2 4 11" xfId="31865"/>
    <cellStyle name="표준 6 4 2 2 4 12" xfId="35736"/>
    <cellStyle name="표준 6 4 2 2 4 13" xfId="39848"/>
    <cellStyle name="표준 6 4 2 2 4 14" xfId="43719"/>
    <cellStyle name="표준 6 4 2 2 4 15" xfId="47590"/>
    <cellStyle name="표준 6 4 2 2 4 16" xfId="51461"/>
    <cellStyle name="표준 6 4 2 2 4 2" xfId="1574"/>
    <cellStyle name="표준 6 4 2 2 4 2 10" xfId="32833"/>
    <cellStyle name="표준 6 4 2 2 4 2 11" xfId="36704"/>
    <cellStyle name="표준 6 4 2 2 4 2 12" xfId="40816"/>
    <cellStyle name="표준 6 4 2 2 4 2 13" xfId="44687"/>
    <cellStyle name="표준 6 4 2 2 4 2 14" xfId="48558"/>
    <cellStyle name="표준 6 4 2 2 4 2 15" xfId="52429"/>
    <cellStyle name="표준 6 4 2 2 4 2 2" xfId="3513"/>
    <cellStyle name="표준 6 4 2 2 4 2 2 10" xfId="38640"/>
    <cellStyle name="표준 6 4 2 2 4 2 2 11" xfId="42752"/>
    <cellStyle name="표준 6 4 2 2 4 2 2 12" xfId="46623"/>
    <cellStyle name="표준 6 4 2 2 4 2 2 13" xfId="50494"/>
    <cellStyle name="표준 6 4 2 2 4 2 2 14" xfId="54365"/>
    <cellStyle name="표준 6 4 2 2 4 2 2 2" xfId="7672"/>
    <cellStyle name="표준 6 4 2 2 4 2 2 3" xfId="11543"/>
    <cellStyle name="표준 6 4 2 2 4 2 2 4" xfId="15414"/>
    <cellStyle name="표준 6 4 2 2 4 2 2 5" xfId="19285"/>
    <cellStyle name="표준 6 4 2 2 4 2 2 6" xfId="23156"/>
    <cellStyle name="표준 6 4 2 2 4 2 2 7" xfId="27027"/>
    <cellStyle name="표준 6 4 2 2 4 2 2 8" xfId="30898"/>
    <cellStyle name="표준 6 4 2 2 4 2 2 9" xfId="34769"/>
    <cellStyle name="표준 6 4 2 2 4 2 3" xfId="5736"/>
    <cellStyle name="표준 6 4 2 2 4 2 4" xfId="9607"/>
    <cellStyle name="표준 6 4 2 2 4 2 5" xfId="13478"/>
    <cellStyle name="표준 6 4 2 2 4 2 6" xfId="17349"/>
    <cellStyle name="표준 6 4 2 2 4 2 7" xfId="21220"/>
    <cellStyle name="표준 6 4 2 2 4 2 8" xfId="25091"/>
    <cellStyle name="표준 6 4 2 2 4 2 9" xfId="28962"/>
    <cellStyle name="표준 6 4 2 2 4 3" xfId="2545"/>
    <cellStyle name="표준 6 4 2 2 4 3 10" xfId="37672"/>
    <cellStyle name="표준 6 4 2 2 4 3 11" xfId="41784"/>
    <cellStyle name="표준 6 4 2 2 4 3 12" xfId="45655"/>
    <cellStyle name="표준 6 4 2 2 4 3 13" xfId="49526"/>
    <cellStyle name="표준 6 4 2 2 4 3 14" xfId="53397"/>
    <cellStyle name="표준 6 4 2 2 4 3 2" xfId="6704"/>
    <cellStyle name="표준 6 4 2 2 4 3 3" xfId="10575"/>
    <cellStyle name="표준 6 4 2 2 4 3 4" xfId="14446"/>
    <cellStyle name="표준 6 4 2 2 4 3 5" xfId="18317"/>
    <cellStyle name="표준 6 4 2 2 4 3 6" xfId="22188"/>
    <cellStyle name="표준 6 4 2 2 4 3 7" xfId="26059"/>
    <cellStyle name="표준 6 4 2 2 4 3 8" xfId="29930"/>
    <cellStyle name="표준 6 4 2 2 4 3 9" xfId="33801"/>
    <cellStyle name="표준 6 4 2 2 4 4" xfId="4768"/>
    <cellStyle name="표준 6 4 2 2 4 5" xfId="8639"/>
    <cellStyle name="표준 6 4 2 2 4 6" xfId="12510"/>
    <cellStyle name="표준 6 4 2 2 4 7" xfId="16381"/>
    <cellStyle name="표준 6 4 2 2 4 8" xfId="20252"/>
    <cellStyle name="표준 6 4 2 2 4 9" xfId="24123"/>
    <cellStyle name="표준 6 4 2 2 5" xfId="1090"/>
    <cellStyle name="표준 6 4 2 2 5 10" xfId="32349"/>
    <cellStyle name="표준 6 4 2 2 5 11" xfId="36220"/>
    <cellStyle name="표준 6 4 2 2 5 12" xfId="40332"/>
    <cellStyle name="표준 6 4 2 2 5 13" xfId="44203"/>
    <cellStyle name="표준 6 4 2 2 5 14" xfId="48074"/>
    <cellStyle name="표준 6 4 2 2 5 15" xfId="51945"/>
    <cellStyle name="표준 6 4 2 2 5 2" xfId="3029"/>
    <cellStyle name="표준 6 4 2 2 5 2 10" xfId="38156"/>
    <cellStyle name="표준 6 4 2 2 5 2 11" xfId="42268"/>
    <cellStyle name="표준 6 4 2 2 5 2 12" xfId="46139"/>
    <cellStyle name="표준 6 4 2 2 5 2 13" xfId="50010"/>
    <cellStyle name="표준 6 4 2 2 5 2 14" xfId="53881"/>
    <cellStyle name="표준 6 4 2 2 5 2 2" xfId="7188"/>
    <cellStyle name="표준 6 4 2 2 5 2 3" xfId="11059"/>
    <cellStyle name="표준 6 4 2 2 5 2 4" xfId="14930"/>
    <cellStyle name="표준 6 4 2 2 5 2 5" xfId="18801"/>
    <cellStyle name="표준 6 4 2 2 5 2 6" xfId="22672"/>
    <cellStyle name="표준 6 4 2 2 5 2 7" xfId="26543"/>
    <cellStyle name="표준 6 4 2 2 5 2 8" xfId="30414"/>
    <cellStyle name="표준 6 4 2 2 5 2 9" xfId="34285"/>
    <cellStyle name="표준 6 4 2 2 5 3" xfId="5252"/>
    <cellStyle name="표준 6 4 2 2 5 4" xfId="9123"/>
    <cellStyle name="표준 6 4 2 2 5 5" xfId="12994"/>
    <cellStyle name="표준 6 4 2 2 5 6" xfId="16865"/>
    <cellStyle name="표준 6 4 2 2 5 7" xfId="20736"/>
    <cellStyle name="표준 6 4 2 2 5 8" xfId="24607"/>
    <cellStyle name="표준 6 4 2 2 5 9" xfId="28478"/>
    <cellStyle name="표준 6 4 2 2 6" xfId="2061"/>
    <cellStyle name="표준 6 4 2 2 6 10" xfId="37188"/>
    <cellStyle name="표준 6 4 2 2 6 11" xfId="41300"/>
    <cellStyle name="표준 6 4 2 2 6 12" xfId="45171"/>
    <cellStyle name="표준 6 4 2 2 6 13" xfId="49042"/>
    <cellStyle name="표준 6 4 2 2 6 14" xfId="52913"/>
    <cellStyle name="표준 6 4 2 2 6 2" xfId="6220"/>
    <cellStyle name="표준 6 4 2 2 6 3" xfId="10091"/>
    <cellStyle name="표준 6 4 2 2 6 4" xfId="13962"/>
    <cellStyle name="표준 6 4 2 2 6 5" xfId="17833"/>
    <cellStyle name="표준 6 4 2 2 6 6" xfId="21704"/>
    <cellStyle name="표준 6 4 2 2 6 7" xfId="25575"/>
    <cellStyle name="표준 6 4 2 2 6 8" xfId="29446"/>
    <cellStyle name="표준 6 4 2 2 6 9" xfId="33317"/>
    <cellStyle name="표준 6 4 2 2 7" xfId="4284"/>
    <cellStyle name="표준 6 4 2 2 8" xfId="8155"/>
    <cellStyle name="표준 6 4 2 2 9" xfId="12026"/>
    <cellStyle name="표준 6 4 2 20" xfId="43188"/>
    <cellStyle name="표준 6 4 2 21" xfId="47059"/>
    <cellStyle name="표준 6 4 2 22" xfId="50930"/>
    <cellStyle name="표준 6 4 2 3" xfId="160"/>
    <cellStyle name="표준 6 4 2 3 10" xfId="19818"/>
    <cellStyle name="표준 6 4 2 3 11" xfId="23689"/>
    <cellStyle name="표준 6 4 2 3 12" xfId="27560"/>
    <cellStyle name="표준 6 4 2 3 13" xfId="31431"/>
    <cellStyle name="표준 6 4 2 3 14" xfId="35302"/>
    <cellStyle name="표준 6 4 2 3 15" xfId="39173"/>
    <cellStyle name="표준 6 4 2 3 16" xfId="39414"/>
    <cellStyle name="표준 6 4 2 3 17" xfId="43285"/>
    <cellStyle name="표준 6 4 2 3 18" xfId="47156"/>
    <cellStyle name="표준 6 4 2 3 19" xfId="51027"/>
    <cellStyle name="표준 6 4 2 3 2" xfId="405"/>
    <cellStyle name="표준 6 4 2 3 2 10" xfId="23931"/>
    <cellStyle name="표준 6 4 2 3 2 11" xfId="27802"/>
    <cellStyle name="표준 6 4 2 3 2 12" xfId="31673"/>
    <cellStyle name="표준 6 4 2 3 2 13" xfId="35544"/>
    <cellStyle name="표준 6 4 2 3 2 14" xfId="39656"/>
    <cellStyle name="표준 6 4 2 3 2 15" xfId="43527"/>
    <cellStyle name="표준 6 4 2 3 2 16" xfId="47398"/>
    <cellStyle name="표준 6 4 2 3 2 17" xfId="51269"/>
    <cellStyle name="표준 6 4 2 3 2 2" xfId="892"/>
    <cellStyle name="표준 6 4 2 3 2 2 10" xfId="28286"/>
    <cellStyle name="표준 6 4 2 3 2 2 11" xfId="32157"/>
    <cellStyle name="표준 6 4 2 3 2 2 12" xfId="36028"/>
    <cellStyle name="표준 6 4 2 3 2 2 13" xfId="40140"/>
    <cellStyle name="표준 6 4 2 3 2 2 14" xfId="44011"/>
    <cellStyle name="표준 6 4 2 3 2 2 15" xfId="47882"/>
    <cellStyle name="표준 6 4 2 3 2 2 16" xfId="51753"/>
    <cellStyle name="표준 6 4 2 3 2 2 2" xfId="1866"/>
    <cellStyle name="표준 6 4 2 3 2 2 2 10" xfId="33125"/>
    <cellStyle name="표준 6 4 2 3 2 2 2 11" xfId="36996"/>
    <cellStyle name="표준 6 4 2 3 2 2 2 12" xfId="41108"/>
    <cellStyle name="표준 6 4 2 3 2 2 2 13" xfId="44979"/>
    <cellStyle name="표준 6 4 2 3 2 2 2 14" xfId="48850"/>
    <cellStyle name="표준 6 4 2 3 2 2 2 15" xfId="52721"/>
    <cellStyle name="표준 6 4 2 3 2 2 2 2" xfId="3805"/>
    <cellStyle name="표준 6 4 2 3 2 2 2 2 10" xfId="38932"/>
    <cellStyle name="표준 6 4 2 3 2 2 2 2 11" xfId="43044"/>
    <cellStyle name="표준 6 4 2 3 2 2 2 2 12" xfId="46915"/>
    <cellStyle name="표준 6 4 2 3 2 2 2 2 13" xfId="50786"/>
    <cellStyle name="표준 6 4 2 3 2 2 2 2 14" xfId="54657"/>
    <cellStyle name="표준 6 4 2 3 2 2 2 2 2" xfId="7964"/>
    <cellStyle name="표준 6 4 2 3 2 2 2 2 3" xfId="11835"/>
    <cellStyle name="표준 6 4 2 3 2 2 2 2 4" xfId="15706"/>
    <cellStyle name="표준 6 4 2 3 2 2 2 2 5" xfId="19577"/>
    <cellStyle name="표준 6 4 2 3 2 2 2 2 6" xfId="23448"/>
    <cellStyle name="표준 6 4 2 3 2 2 2 2 7" xfId="27319"/>
    <cellStyle name="표준 6 4 2 3 2 2 2 2 8" xfId="31190"/>
    <cellStyle name="표준 6 4 2 3 2 2 2 2 9" xfId="35061"/>
    <cellStyle name="표준 6 4 2 3 2 2 2 3" xfId="6028"/>
    <cellStyle name="표준 6 4 2 3 2 2 2 4" xfId="9899"/>
    <cellStyle name="표준 6 4 2 3 2 2 2 5" xfId="13770"/>
    <cellStyle name="표준 6 4 2 3 2 2 2 6" xfId="17641"/>
    <cellStyle name="표준 6 4 2 3 2 2 2 7" xfId="21512"/>
    <cellStyle name="표준 6 4 2 3 2 2 2 8" xfId="25383"/>
    <cellStyle name="표준 6 4 2 3 2 2 2 9" xfId="29254"/>
    <cellStyle name="표준 6 4 2 3 2 2 3" xfId="2837"/>
    <cellStyle name="표준 6 4 2 3 2 2 3 10" xfId="37964"/>
    <cellStyle name="표준 6 4 2 3 2 2 3 11" xfId="42076"/>
    <cellStyle name="표준 6 4 2 3 2 2 3 12" xfId="45947"/>
    <cellStyle name="표준 6 4 2 3 2 2 3 13" xfId="49818"/>
    <cellStyle name="표준 6 4 2 3 2 2 3 14" xfId="53689"/>
    <cellStyle name="표준 6 4 2 3 2 2 3 2" xfId="6996"/>
    <cellStyle name="표준 6 4 2 3 2 2 3 3" xfId="10867"/>
    <cellStyle name="표준 6 4 2 3 2 2 3 4" xfId="14738"/>
    <cellStyle name="표준 6 4 2 3 2 2 3 5" xfId="18609"/>
    <cellStyle name="표준 6 4 2 3 2 2 3 6" xfId="22480"/>
    <cellStyle name="표준 6 4 2 3 2 2 3 7" xfId="26351"/>
    <cellStyle name="표준 6 4 2 3 2 2 3 8" xfId="30222"/>
    <cellStyle name="표준 6 4 2 3 2 2 3 9" xfId="34093"/>
    <cellStyle name="표준 6 4 2 3 2 2 4" xfId="5060"/>
    <cellStyle name="표준 6 4 2 3 2 2 5" xfId="8931"/>
    <cellStyle name="표준 6 4 2 3 2 2 6" xfId="12802"/>
    <cellStyle name="표준 6 4 2 3 2 2 7" xfId="16673"/>
    <cellStyle name="표준 6 4 2 3 2 2 8" xfId="20544"/>
    <cellStyle name="표준 6 4 2 3 2 2 9" xfId="24415"/>
    <cellStyle name="표준 6 4 2 3 2 3" xfId="1382"/>
    <cellStyle name="표준 6 4 2 3 2 3 10" xfId="32641"/>
    <cellStyle name="표준 6 4 2 3 2 3 11" xfId="36512"/>
    <cellStyle name="표준 6 4 2 3 2 3 12" xfId="40624"/>
    <cellStyle name="표준 6 4 2 3 2 3 13" xfId="44495"/>
    <cellStyle name="표준 6 4 2 3 2 3 14" xfId="48366"/>
    <cellStyle name="표준 6 4 2 3 2 3 15" xfId="52237"/>
    <cellStyle name="표준 6 4 2 3 2 3 2" xfId="3321"/>
    <cellStyle name="표준 6 4 2 3 2 3 2 10" xfId="38448"/>
    <cellStyle name="표준 6 4 2 3 2 3 2 11" xfId="42560"/>
    <cellStyle name="표준 6 4 2 3 2 3 2 12" xfId="46431"/>
    <cellStyle name="표준 6 4 2 3 2 3 2 13" xfId="50302"/>
    <cellStyle name="표준 6 4 2 3 2 3 2 14" xfId="54173"/>
    <cellStyle name="표준 6 4 2 3 2 3 2 2" xfId="7480"/>
    <cellStyle name="표준 6 4 2 3 2 3 2 3" xfId="11351"/>
    <cellStyle name="표준 6 4 2 3 2 3 2 4" xfId="15222"/>
    <cellStyle name="표준 6 4 2 3 2 3 2 5" xfId="19093"/>
    <cellStyle name="표준 6 4 2 3 2 3 2 6" xfId="22964"/>
    <cellStyle name="표준 6 4 2 3 2 3 2 7" xfId="26835"/>
    <cellStyle name="표준 6 4 2 3 2 3 2 8" xfId="30706"/>
    <cellStyle name="표준 6 4 2 3 2 3 2 9" xfId="34577"/>
    <cellStyle name="표준 6 4 2 3 2 3 3" xfId="5544"/>
    <cellStyle name="표준 6 4 2 3 2 3 4" xfId="9415"/>
    <cellStyle name="표준 6 4 2 3 2 3 5" xfId="13286"/>
    <cellStyle name="표준 6 4 2 3 2 3 6" xfId="17157"/>
    <cellStyle name="표준 6 4 2 3 2 3 7" xfId="21028"/>
    <cellStyle name="표준 6 4 2 3 2 3 8" xfId="24899"/>
    <cellStyle name="표준 6 4 2 3 2 3 9" xfId="28770"/>
    <cellStyle name="표준 6 4 2 3 2 4" xfId="2353"/>
    <cellStyle name="표준 6 4 2 3 2 4 10" xfId="37480"/>
    <cellStyle name="표준 6 4 2 3 2 4 11" xfId="41592"/>
    <cellStyle name="표준 6 4 2 3 2 4 12" xfId="45463"/>
    <cellStyle name="표준 6 4 2 3 2 4 13" xfId="49334"/>
    <cellStyle name="표준 6 4 2 3 2 4 14" xfId="53205"/>
    <cellStyle name="표준 6 4 2 3 2 4 2" xfId="6512"/>
    <cellStyle name="표준 6 4 2 3 2 4 3" xfId="10383"/>
    <cellStyle name="표준 6 4 2 3 2 4 4" xfId="14254"/>
    <cellStyle name="표준 6 4 2 3 2 4 5" xfId="18125"/>
    <cellStyle name="표준 6 4 2 3 2 4 6" xfId="21996"/>
    <cellStyle name="표준 6 4 2 3 2 4 7" xfId="25867"/>
    <cellStyle name="표준 6 4 2 3 2 4 8" xfId="29738"/>
    <cellStyle name="표준 6 4 2 3 2 4 9" xfId="33609"/>
    <cellStyle name="표준 6 4 2 3 2 5" xfId="4576"/>
    <cellStyle name="표준 6 4 2 3 2 6" xfId="8447"/>
    <cellStyle name="표준 6 4 2 3 2 7" xfId="12318"/>
    <cellStyle name="표준 6 4 2 3 2 8" xfId="16189"/>
    <cellStyle name="표준 6 4 2 3 2 9" xfId="20060"/>
    <cellStyle name="표준 6 4 2 3 3" xfId="650"/>
    <cellStyle name="표준 6 4 2 3 3 10" xfId="28044"/>
    <cellStyle name="표준 6 4 2 3 3 11" xfId="31915"/>
    <cellStyle name="표준 6 4 2 3 3 12" xfId="35786"/>
    <cellStyle name="표준 6 4 2 3 3 13" xfId="39898"/>
    <cellStyle name="표준 6 4 2 3 3 14" xfId="43769"/>
    <cellStyle name="표준 6 4 2 3 3 15" xfId="47640"/>
    <cellStyle name="표준 6 4 2 3 3 16" xfId="51511"/>
    <cellStyle name="표준 6 4 2 3 3 2" xfId="1624"/>
    <cellStyle name="표준 6 4 2 3 3 2 10" xfId="32883"/>
    <cellStyle name="표준 6 4 2 3 3 2 11" xfId="36754"/>
    <cellStyle name="표준 6 4 2 3 3 2 12" xfId="40866"/>
    <cellStyle name="표준 6 4 2 3 3 2 13" xfId="44737"/>
    <cellStyle name="표준 6 4 2 3 3 2 14" xfId="48608"/>
    <cellStyle name="표준 6 4 2 3 3 2 15" xfId="52479"/>
    <cellStyle name="표준 6 4 2 3 3 2 2" xfId="3563"/>
    <cellStyle name="표준 6 4 2 3 3 2 2 10" xfId="38690"/>
    <cellStyle name="표준 6 4 2 3 3 2 2 11" xfId="42802"/>
    <cellStyle name="표준 6 4 2 3 3 2 2 12" xfId="46673"/>
    <cellStyle name="표준 6 4 2 3 3 2 2 13" xfId="50544"/>
    <cellStyle name="표준 6 4 2 3 3 2 2 14" xfId="54415"/>
    <cellStyle name="표준 6 4 2 3 3 2 2 2" xfId="7722"/>
    <cellStyle name="표준 6 4 2 3 3 2 2 3" xfId="11593"/>
    <cellStyle name="표준 6 4 2 3 3 2 2 4" xfId="15464"/>
    <cellStyle name="표준 6 4 2 3 3 2 2 5" xfId="19335"/>
    <cellStyle name="표준 6 4 2 3 3 2 2 6" xfId="23206"/>
    <cellStyle name="표준 6 4 2 3 3 2 2 7" xfId="27077"/>
    <cellStyle name="표준 6 4 2 3 3 2 2 8" xfId="30948"/>
    <cellStyle name="표준 6 4 2 3 3 2 2 9" xfId="34819"/>
    <cellStyle name="표준 6 4 2 3 3 2 3" xfId="5786"/>
    <cellStyle name="표준 6 4 2 3 3 2 4" xfId="9657"/>
    <cellStyle name="표준 6 4 2 3 3 2 5" xfId="13528"/>
    <cellStyle name="표준 6 4 2 3 3 2 6" xfId="17399"/>
    <cellStyle name="표준 6 4 2 3 3 2 7" xfId="21270"/>
    <cellStyle name="표준 6 4 2 3 3 2 8" xfId="25141"/>
    <cellStyle name="표준 6 4 2 3 3 2 9" xfId="29012"/>
    <cellStyle name="표준 6 4 2 3 3 3" xfId="2595"/>
    <cellStyle name="표준 6 4 2 3 3 3 10" xfId="37722"/>
    <cellStyle name="표준 6 4 2 3 3 3 11" xfId="41834"/>
    <cellStyle name="표준 6 4 2 3 3 3 12" xfId="45705"/>
    <cellStyle name="표준 6 4 2 3 3 3 13" xfId="49576"/>
    <cellStyle name="표준 6 4 2 3 3 3 14" xfId="53447"/>
    <cellStyle name="표준 6 4 2 3 3 3 2" xfId="6754"/>
    <cellStyle name="표준 6 4 2 3 3 3 3" xfId="10625"/>
    <cellStyle name="표준 6 4 2 3 3 3 4" xfId="14496"/>
    <cellStyle name="표준 6 4 2 3 3 3 5" xfId="18367"/>
    <cellStyle name="표준 6 4 2 3 3 3 6" xfId="22238"/>
    <cellStyle name="표준 6 4 2 3 3 3 7" xfId="26109"/>
    <cellStyle name="표준 6 4 2 3 3 3 8" xfId="29980"/>
    <cellStyle name="표준 6 4 2 3 3 3 9" xfId="33851"/>
    <cellStyle name="표준 6 4 2 3 3 4" xfId="4818"/>
    <cellStyle name="표준 6 4 2 3 3 5" xfId="8689"/>
    <cellStyle name="표준 6 4 2 3 3 6" xfId="12560"/>
    <cellStyle name="표준 6 4 2 3 3 7" xfId="16431"/>
    <cellStyle name="표준 6 4 2 3 3 8" xfId="20302"/>
    <cellStyle name="표준 6 4 2 3 3 9" xfId="24173"/>
    <cellStyle name="표준 6 4 2 3 4" xfId="1140"/>
    <cellStyle name="표준 6 4 2 3 4 10" xfId="32399"/>
    <cellStyle name="표준 6 4 2 3 4 11" xfId="36270"/>
    <cellStyle name="표준 6 4 2 3 4 12" xfId="40382"/>
    <cellStyle name="표준 6 4 2 3 4 13" xfId="44253"/>
    <cellStyle name="표준 6 4 2 3 4 14" xfId="48124"/>
    <cellStyle name="표준 6 4 2 3 4 15" xfId="51995"/>
    <cellStyle name="표준 6 4 2 3 4 2" xfId="3079"/>
    <cellStyle name="표준 6 4 2 3 4 2 10" xfId="38206"/>
    <cellStyle name="표준 6 4 2 3 4 2 11" xfId="42318"/>
    <cellStyle name="표준 6 4 2 3 4 2 12" xfId="46189"/>
    <cellStyle name="표준 6 4 2 3 4 2 13" xfId="50060"/>
    <cellStyle name="표준 6 4 2 3 4 2 14" xfId="53931"/>
    <cellStyle name="표준 6 4 2 3 4 2 2" xfId="7238"/>
    <cellStyle name="표준 6 4 2 3 4 2 3" xfId="11109"/>
    <cellStyle name="표준 6 4 2 3 4 2 4" xfId="14980"/>
    <cellStyle name="표준 6 4 2 3 4 2 5" xfId="18851"/>
    <cellStyle name="표준 6 4 2 3 4 2 6" xfId="22722"/>
    <cellStyle name="표준 6 4 2 3 4 2 7" xfId="26593"/>
    <cellStyle name="표준 6 4 2 3 4 2 8" xfId="30464"/>
    <cellStyle name="표준 6 4 2 3 4 2 9" xfId="34335"/>
    <cellStyle name="표준 6 4 2 3 4 3" xfId="5302"/>
    <cellStyle name="표준 6 4 2 3 4 4" xfId="9173"/>
    <cellStyle name="표준 6 4 2 3 4 5" xfId="13044"/>
    <cellStyle name="표준 6 4 2 3 4 6" xfId="16915"/>
    <cellStyle name="표준 6 4 2 3 4 7" xfId="20786"/>
    <cellStyle name="표준 6 4 2 3 4 8" xfId="24657"/>
    <cellStyle name="표준 6 4 2 3 4 9" xfId="28528"/>
    <cellStyle name="표준 6 4 2 3 5" xfId="2111"/>
    <cellStyle name="표준 6 4 2 3 5 10" xfId="37238"/>
    <cellStyle name="표준 6 4 2 3 5 11" xfId="41350"/>
    <cellStyle name="표준 6 4 2 3 5 12" xfId="45221"/>
    <cellStyle name="표준 6 4 2 3 5 13" xfId="49092"/>
    <cellStyle name="표준 6 4 2 3 5 14" xfId="52963"/>
    <cellStyle name="표준 6 4 2 3 5 2" xfId="6270"/>
    <cellStyle name="표준 6 4 2 3 5 3" xfId="10141"/>
    <cellStyle name="표준 6 4 2 3 5 4" xfId="14012"/>
    <cellStyle name="표준 6 4 2 3 5 5" xfId="17883"/>
    <cellStyle name="표준 6 4 2 3 5 6" xfId="21754"/>
    <cellStyle name="표준 6 4 2 3 5 7" xfId="25625"/>
    <cellStyle name="표준 6 4 2 3 5 8" xfId="29496"/>
    <cellStyle name="표준 6 4 2 3 5 9" xfId="33367"/>
    <cellStyle name="표준 6 4 2 3 6" xfId="4334"/>
    <cellStyle name="표준 6 4 2 3 7" xfId="8205"/>
    <cellStyle name="표준 6 4 2 3 8" xfId="12076"/>
    <cellStyle name="표준 6 4 2 3 9" xfId="15947"/>
    <cellStyle name="표준 6 4 2 4" xfId="258"/>
    <cellStyle name="표준 6 4 2 4 10" xfId="19916"/>
    <cellStyle name="표준 6 4 2 4 11" xfId="23787"/>
    <cellStyle name="표준 6 4 2 4 12" xfId="27658"/>
    <cellStyle name="표준 6 4 2 4 13" xfId="31529"/>
    <cellStyle name="표준 6 4 2 4 14" xfId="35400"/>
    <cellStyle name="표준 6 4 2 4 15" xfId="39271"/>
    <cellStyle name="표준 6 4 2 4 16" xfId="39512"/>
    <cellStyle name="표준 6 4 2 4 17" xfId="43383"/>
    <cellStyle name="표준 6 4 2 4 18" xfId="47254"/>
    <cellStyle name="표준 6 4 2 4 19" xfId="51125"/>
    <cellStyle name="표준 6 4 2 4 2" xfId="503"/>
    <cellStyle name="표준 6 4 2 4 2 10" xfId="24029"/>
    <cellStyle name="표준 6 4 2 4 2 11" xfId="27900"/>
    <cellStyle name="표준 6 4 2 4 2 12" xfId="31771"/>
    <cellStyle name="표준 6 4 2 4 2 13" xfId="35642"/>
    <cellStyle name="표준 6 4 2 4 2 14" xfId="39754"/>
    <cellStyle name="표준 6 4 2 4 2 15" xfId="43625"/>
    <cellStyle name="표준 6 4 2 4 2 16" xfId="47496"/>
    <cellStyle name="표준 6 4 2 4 2 17" xfId="51367"/>
    <cellStyle name="표준 6 4 2 4 2 2" xfId="990"/>
    <cellStyle name="표준 6 4 2 4 2 2 10" xfId="28384"/>
    <cellStyle name="표준 6 4 2 4 2 2 11" xfId="32255"/>
    <cellStyle name="표준 6 4 2 4 2 2 12" xfId="36126"/>
    <cellStyle name="표준 6 4 2 4 2 2 13" xfId="40238"/>
    <cellStyle name="표준 6 4 2 4 2 2 14" xfId="44109"/>
    <cellStyle name="표준 6 4 2 4 2 2 15" xfId="47980"/>
    <cellStyle name="표준 6 4 2 4 2 2 16" xfId="51851"/>
    <cellStyle name="표준 6 4 2 4 2 2 2" xfId="1964"/>
    <cellStyle name="표준 6 4 2 4 2 2 2 10" xfId="33223"/>
    <cellStyle name="표준 6 4 2 4 2 2 2 11" xfId="37094"/>
    <cellStyle name="표준 6 4 2 4 2 2 2 12" xfId="41206"/>
    <cellStyle name="표준 6 4 2 4 2 2 2 13" xfId="45077"/>
    <cellStyle name="표준 6 4 2 4 2 2 2 14" xfId="48948"/>
    <cellStyle name="표준 6 4 2 4 2 2 2 15" xfId="52819"/>
    <cellStyle name="표준 6 4 2 4 2 2 2 2" xfId="3903"/>
    <cellStyle name="표준 6 4 2 4 2 2 2 2 10" xfId="39030"/>
    <cellStyle name="표준 6 4 2 4 2 2 2 2 11" xfId="43142"/>
    <cellStyle name="표준 6 4 2 4 2 2 2 2 12" xfId="47013"/>
    <cellStyle name="표준 6 4 2 4 2 2 2 2 13" xfId="50884"/>
    <cellStyle name="표준 6 4 2 4 2 2 2 2 14" xfId="54755"/>
    <cellStyle name="표준 6 4 2 4 2 2 2 2 2" xfId="8062"/>
    <cellStyle name="표준 6 4 2 4 2 2 2 2 3" xfId="11933"/>
    <cellStyle name="표준 6 4 2 4 2 2 2 2 4" xfId="15804"/>
    <cellStyle name="표준 6 4 2 4 2 2 2 2 5" xfId="19675"/>
    <cellStyle name="표준 6 4 2 4 2 2 2 2 6" xfId="23546"/>
    <cellStyle name="표준 6 4 2 4 2 2 2 2 7" xfId="27417"/>
    <cellStyle name="표준 6 4 2 4 2 2 2 2 8" xfId="31288"/>
    <cellStyle name="표준 6 4 2 4 2 2 2 2 9" xfId="35159"/>
    <cellStyle name="표준 6 4 2 4 2 2 2 3" xfId="6126"/>
    <cellStyle name="표준 6 4 2 4 2 2 2 4" xfId="9997"/>
    <cellStyle name="표준 6 4 2 4 2 2 2 5" xfId="13868"/>
    <cellStyle name="표준 6 4 2 4 2 2 2 6" xfId="17739"/>
    <cellStyle name="표준 6 4 2 4 2 2 2 7" xfId="21610"/>
    <cellStyle name="표준 6 4 2 4 2 2 2 8" xfId="25481"/>
    <cellStyle name="표준 6 4 2 4 2 2 2 9" xfId="29352"/>
    <cellStyle name="표준 6 4 2 4 2 2 3" xfId="2935"/>
    <cellStyle name="표준 6 4 2 4 2 2 3 10" xfId="38062"/>
    <cellStyle name="표준 6 4 2 4 2 2 3 11" xfId="42174"/>
    <cellStyle name="표준 6 4 2 4 2 2 3 12" xfId="46045"/>
    <cellStyle name="표준 6 4 2 4 2 2 3 13" xfId="49916"/>
    <cellStyle name="표준 6 4 2 4 2 2 3 14" xfId="53787"/>
    <cellStyle name="표준 6 4 2 4 2 2 3 2" xfId="7094"/>
    <cellStyle name="표준 6 4 2 4 2 2 3 3" xfId="10965"/>
    <cellStyle name="표준 6 4 2 4 2 2 3 4" xfId="14836"/>
    <cellStyle name="표준 6 4 2 4 2 2 3 5" xfId="18707"/>
    <cellStyle name="표준 6 4 2 4 2 2 3 6" xfId="22578"/>
    <cellStyle name="표준 6 4 2 4 2 2 3 7" xfId="26449"/>
    <cellStyle name="표준 6 4 2 4 2 2 3 8" xfId="30320"/>
    <cellStyle name="표준 6 4 2 4 2 2 3 9" xfId="34191"/>
    <cellStyle name="표준 6 4 2 4 2 2 4" xfId="5158"/>
    <cellStyle name="표준 6 4 2 4 2 2 5" xfId="9029"/>
    <cellStyle name="표준 6 4 2 4 2 2 6" xfId="12900"/>
    <cellStyle name="표준 6 4 2 4 2 2 7" xfId="16771"/>
    <cellStyle name="표준 6 4 2 4 2 2 8" xfId="20642"/>
    <cellStyle name="표준 6 4 2 4 2 2 9" xfId="24513"/>
    <cellStyle name="표준 6 4 2 4 2 3" xfId="1480"/>
    <cellStyle name="표준 6 4 2 4 2 3 10" xfId="32739"/>
    <cellStyle name="표준 6 4 2 4 2 3 11" xfId="36610"/>
    <cellStyle name="표준 6 4 2 4 2 3 12" xfId="40722"/>
    <cellStyle name="표준 6 4 2 4 2 3 13" xfId="44593"/>
    <cellStyle name="표준 6 4 2 4 2 3 14" xfId="48464"/>
    <cellStyle name="표준 6 4 2 4 2 3 15" xfId="52335"/>
    <cellStyle name="표준 6 4 2 4 2 3 2" xfId="3419"/>
    <cellStyle name="표준 6 4 2 4 2 3 2 10" xfId="38546"/>
    <cellStyle name="표준 6 4 2 4 2 3 2 11" xfId="42658"/>
    <cellStyle name="표준 6 4 2 4 2 3 2 12" xfId="46529"/>
    <cellStyle name="표준 6 4 2 4 2 3 2 13" xfId="50400"/>
    <cellStyle name="표준 6 4 2 4 2 3 2 14" xfId="54271"/>
    <cellStyle name="표준 6 4 2 4 2 3 2 2" xfId="7578"/>
    <cellStyle name="표준 6 4 2 4 2 3 2 3" xfId="11449"/>
    <cellStyle name="표준 6 4 2 4 2 3 2 4" xfId="15320"/>
    <cellStyle name="표준 6 4 2 4 2 3 2 5" xfId="19191"/>
    <cellStyle name="표준 6 4 2 4 2 3 2 6" xfId="23062"/>
    <cellStyle name="표준 6 4 2 4 2 3 2 7" xfId="26933"/>
    <cellStyle name="표준 6 4 2 4 2 3 2 8" xfId="30804"/>
    <cellStyle name="표준 6 4 2 4 2 3 2 9" xfId="34675"/>
    <cellStyle name="표준 6 4 2 4 2 3 3" xfId="5642"/>
    <cellStyle name="표준 6 4 2 4 2 3 4" xfId="9513"/>
    <cellStyle name="표준 6 4 2 4 2 3 5" xfId="13384"/>
    <cellStyle name="표준 6 4 2 4 2 3 6" xfId="17255"/>
    <cellStyle name="표준 6 4 2 4 2 3 7" xfId="21126"/>
    <cellStyle name="표준 6 4 2 4 2 3 8" xfId="24997"/>
    <cellStyle name="표준 6 4 2 4 2 3 9" xfId="28868"/>
    <cellStyle name="표준 6 4 2 4 2 4" xfId="2451"/>
    <cellStyle name="표준 6 4 2 4 2 4 10" xfId="37578"/>
    <cellStyle name="표준 6 4 2 4 2 4 11" xfId="41690"/>
    <cellStyle name="표준 6 4 2 4 2 4 12" xfId="45561"/>
    <cellStyle name="표준 6 4 2 4 2 4 13" xfId="49432"/>
    <cellStyle name="표준 6 4 2 4 2 4 14" xfId="53303"/>
    <cellStyle name="표준 6 4 2 4 2 4 2" xfId="6610"/>
    <cellStyle name="표준 6 4 2 4 2 4 3" xfId="10481"/>
    <cellStyle name="표준 6 4 2 4 2 4 4" xfId="14352"/>
    <cellStyle name="표준 6 4 2 4 2 4 5" xfId="18223"/>
    <cellStyle name="표준 6 4 2 4 2 4 6" xfId="22094"/>
    <cellStyle name="표준 6 4 2 4 2 4 7" xfId="25965"/>
    <cellStyle name="표준 6 4 2 4 2 4 8" xfId="29836"/>
    <cellStyle name="표준 6 4 2 4 2 4 9" xfId="33707"/>
    <cellStyle name="표준 6 4 2 4 2 5" xfId="4674"/>
    <cellStyle name="표준 6 4 2 4 2 6" xfId="8545"/>
    <cellStyle name="표준 6 4 2 4 2 7" xfId="12416"/>
    <cellStyle name="표준 6 4 2 4 2 8" xfId="16287"/>
    <cellStyle name="표준 6 4 2 4 2 9" xfId="20158"/>
    <cellStyle name="표준 6 4 2 4 3" xfId="748"/>
    <cellStyle name="표준 6 4 2 4 3 10" xfId="28142"/>
    <cellStyle name="표준 6 4 2 4 3 11" xfId="32013"/>
    <cellStyle name="표준 6 4 2 4 3 12" xfId="35884"/>
    <cellStyle name="표준 6 4 2 4 3 13" xfId="39996"/>
    <cellStyle name="표준 6 4 2 4 3 14" xfId="43867"/>
    <cellStyle name="표준 6 4 2 4 3 15" xfId="47738"/>
    <cellStyle name="표준 6 4 2 4 3 16" xfId="51609"/>
    <cellStyle name="표준 6 4 2 4 3 2" xfId="1722"/>
    <cellStyle name="표준 6 4 2 4 3 2 10" xfId="32981"/>
    <cellStyle name="표준 6 4 2 4 3 2 11" xfId="36852"/>
    <cellStyle name="표준 6 4 2 4 3 2 12" xfId="40964"/>
    <cellStyle name="표준 6 4 2 4 3 2 13" xfId="44835"/>
    <cellStyle name="표준 6 4 2 4 3 2 14" xfId="48706"/>
    <cellStyle name="표준 6 4 2 4 3 2 15" xfId="52577"/>
    <cellStyle name="표준 6 4 2 4 3 2 2" xfId="3661"/>
    <cellStyle name="표준 6 4 2 4 3 2 2 10" xfId="38788"/>
    <cellStyle name="표준 6 4 2 4 3 2 2 11" xfId="42900"/>
    <cellStyle name="표준 6 4 2 4 3 2 2 12" xfId="46771"/>
    <cellStyle name="표준 6 4 2 4 3 2 2 13" xfId="50642"/>
    <cellStyle name="표준 6 4 2 4 3 2 2 14" xfId="54513"/>
    <cellStyle name="표준 6 4 2 4 3 2 2 2" xfId="7820"/>
    <cellStyle name="표준 6 4 2 4 3 2 2 3" xfId="11691"/>
    <cellStyle name="표준 6 4 2 4 3 2 2 4" xfId="15562"/>
    <cellStyle name="표준 6 4 2 4 3 2 2 5" xfId="19433"/>
    <cellStyle name="표준 6 4 2 4 3 2 2 6" xfId="23304"/>
    <cellStyle name="표준 6 4 2 4 3 2 2 7" xfId="27175"/>
    <cellStyle name="표준 6 4 2 4 3 2 2 8" xfId="31046"/>
    <cellStyle name="표준 6 4 2 4 3 2 2 9" xfId="34917"/>
    <cellStyle name="표준 6 4 2 4 3 2 3" xfId="5884"/>
    <cellStyle name="표준 6 4 2 4 3 2 4" xfId="9755"/>
    <cellStyle name="표준 6 4 2 4 3 2 5" xfId="13626"/>
    <cellStyle name="표준 6 4 2 4 3 2 6" xfId="17497"/>
    <cellStyle name="표준 6 4 2 4 3 2 7" xfId="21368"/>
    <cellStyle name="표준 6 4 2 4 3 2 8" xfId="25239"/>
    <cellStyle name="표준 6 4 2 4 3 2 9" xfId="29110"/>
    <cellStyle name="표준 6 4 2 4 3 3" xfId="2693"/>
    <cellStyle name="표준 6 4 2 4 3 3 10" xfId="37820"/>
    <cellStyle name="표준 6 4 2 4 3 3 11" xfId="41932"/>
    <cellStyle name="표준 6 4 2 4 3 3 12" xfId="45803"/>
    <cellStyle name="표준 6 4 2 4 3 3 13" xfId="49674"/>
    <cellStyle name="표준 6 4 2 4 3 3 14" xfId="53545"/>
    <cellStyle name="표준 6 4 2 4 3 3 2" xfId="6852"/>
    <cellStyle name="표준 6 4 2 4 3 3 3" xfId="10723"/>
    <cellStyle name="표준 6 4 2 4 3 3 4" xfId="14594"/>
    <cellStyle name="표준 6 4 2 4 3 3 5" xfId="18465"/>
    <cellStyle name="표준 6 4 2 4 3 3 6" xfId="22336"/>
    <cellStyle name="표준 6 4 2 4 3 3 7" xfId="26207"/>
    <cellStyle name="표준 6 4 2 4 3 3 8" xfId="30078"/>
    <cellStyle name="표준 6 4 2 4 3 3 9" xfId="33949"/>
    <cellStyle name="표준 6 4 2 4 3 4" xfId="4916"/>
    <cellStyle name="표준 6 4 2 4 3 5" xfId="8787"/>
    <cellStyle name="표준 6 4 2 4 3 6" xfId="12658"/>
    <cellStyle name="표준 6 4 2 4 3 7" xfId="16529"/>
    <cellStyle name="표준 6 4 2 4 3 8" xfId="20400"/>
    <cellStyle name="표준 6 4 2 4 3 9" xfId="24271"/>
    <cellStyle name="표준 6 4 2 4 4" xfId="1238"/>
    <cellStyle name="표준 6 4 2 4 4 10" xfId="32497"/>
    <cellStyle name="표준 6 4 2 4 4 11" xfId="36368"/>
    <cellStyle name="표준 6 4 2 4 4 12" xfId="40480"/>
    <cellStyle name="표준 6 4 2 4 4 13" xfId="44351"/>
    <cellStyle name="표준 6 4 2 4 4 14" xfId="48222"/>
    <cellStyle name="표준 6 4 2 4 4 15" xfId="52093"/>
    <cellStyle name="표준 6 4 2 4 4 2" xfId="3177"/>
    <cellStyle name="표준 6 4 2 4 4 2 10" xfId="38304"/>
    <cellStyle name="표준 6 4 2 4 4 2 11" xfId="42416"/>
    <cellStyle name="표준 6 4 2 4 4 2 12" xfId="46287"/>
    <cellStyle name="표준 6 4 2 4 4 2 13" xfId="50158"/>
    <cellStyle name="표준 6 4 2 4 4 2 14" xfId="54029"/>
    <cellStyle name="표준 6 4 2 4 4 2 2" xfId="7336"/>
    <cellStyle name="표준 6 4 2 4 4 2 3" xfId="11207"/>
    <cellStyle name="표준 6 4 2 4 4 2 4" xfId="15078"/>
    <cellStyle name="표준 6 4 2 4 4 2 5" xfId="18949"/>
    <cellStyle name="표준 6 4 2 4 4 2 6" xfId="22820"/>
    <cellStyle name="표준 6 4 2 4 4 2 7" xfId="26691"/>
    <cellStyle name="표준 6 4 2 4 4 2 8" xfId="30562"/>
    <cellStyle name="표준 6 4 2 4 4 2 9" xfId="34433"/>
    <cellStyle name="표준 6 4 2 4 4 3" xfId="5400"/>
    <cellStyle name="표준 6 4 2 4 4 4" xfId="9271"/>
    <cellStyle name="표준 6 4 2 4 4 5" xfId="13142"/>
    <cellStyle name="표준 6 4 2 4 4 6" xfId="17013"/>
    <cellStyle name="표준 6 4 2 4 4 7" xfId="20884"/>
    <cellStyle name="표준 6 4 2 4 4 8" xfId="24755"/>
    <cellStyle name="표준 6 4 2 4 4 9" xfId="28626"/>
    <cellStyle name="표준 6 4 2 4 5" xfId="2209"/>
    <cellStyle name="표준 6 4 2 4 5 10" xfId="37336"/>
    <cellStyle name="표준 6 4 2 4 5 11" xfId="41448"/>
    <cellStyle name="표준 6 4 2 4 5 12" xfId="45319"/>
    <cellStyle name="표준 6 4 2 4 5 13" xfId="49190"/>
    <cellStyle name="표준 6 4 2 4 5 14" xfId="53061"/>
    <cellStyle name="표준 6 4 2 4 5 2" xfId="6368"/>
    <cellStyle name="표준 6 4 2 4 5 3" xfId="10239"/>
    <cellStyle name="표준 6 4 2 4 5 4" xfId="14110"/>
    <cellStyle name="표준 6 4 2 4 5 5" xfId="17981"/>
    <cellStyle name="표준 6 4 2 4 5 6" xfId="21852"/>
    <cellStyle name="표준 6 4 2 4 5 7" xfId="25723"/>
    <cellStyle name="표준 6 4 2 4 5 8" xfId="29594"/>
    <cellStyle name="표준 6 4 2 4 5 9" xfId="33465"/>
    <cellStyle name="표준 6 4 2 4 6" xfId="4432"/>
    <cellStyle name="표준 6 4 2 4 7" xfId="8303"/>
    <cellStyle name="표준 6 4 2 4 8" xfId="12174"/>
    <cellStyle name="표준 6 4 2 4 9" xfId="16045"/>
    <cellStyle name="표준 6 4 2 5" xfId="308"/>
    <cellStyle name="표준 6 4 2 5 10" xfId="23834"/>
    <cellStyle name="표준 6 4 2 5 11" xfId="27705"/>
    <cellStyle name="표준 6 4 2 5 12" xfId="31576"/>
    <cellStyle name="표준 6 4 2 5 13" xfId="35447"/>
    <cellStyle name="표준 6 4 2 5 14" xfId="39559"/>
    <cellStyle name="표준 6 4 2 5 15" xfId="43430"/>
    <cellStyle name="표준 6 4 2 5 16" xfId="47301"/>
    <cellStyle name="표준 6 4 2 5 17" xfId="51172"/>
    <cellStyle name="표준 6 4 2 5 2" xfId="795"/>
    <cellStyle name="표준 6 4 2 5 2 10" xfId="28189"/>
    <cellStyle name="표준 6 4 2 5 2 11" xfId="32060"/>
    <cellStyle name="표준 6 4 2 5 2 12" xfId="35931"/>
    <cellStyle name="표준 6 4 2 5 2 13" xfId="40043"/>
    <cellStyle name="표준 6 4 2 5 2 14" xfId="43914"/>
    <cellStyle name="표준 6 4 2 5 2 15" xfId="47785"/>
    <cellStyle name="표준 6 4 2 5 2 16" xfId="51656"/>
    <cellStyle name="표준 6 4 2 5 2 2" xfId="1769"/>
    <cellStyle name="표준 6 4 2 5 2 2 10" xfId="33028"/>
    <cellStyle name="표준 6 4 2 5 2 2 11" xfId="36899"/>
    <cellStyle name="표준 6 4 2 5 2 2 12" xfId="41011"/>
    <cellStyle name="표준 6 4 2 5 2 2 13" xfId="44882"/>
    <cellStyle name="표준 6 4 2 5 2 2 14" xfId="48753"/>
    <cellStyle name="표준 6 4 2 5 2 2 15" xfId="52624"/>
    <cellStyle name="표준 6 4 2 5 2 2 2" xfId="3708"/>
    <cellStyle name="표준 6 4 2 5 2 2 2 10" xfId="38835"/>
    <cellStyle name="표준 6 4 2 5 2 2 2 11" xfId="42947"/>
    <cellStyle name="표준 6 4 2 5 2 2 2 12" xfId="46818"/>
    <cellStyle name="표준 6 4 2 5 2 2 2 13" xfId="50689"/>
    <cellStyle name="표준 6 4 2 5 2 2 2 14" xfId="54560"/>
    <cellStyle name="표준 6 4 2 5 2 2 2 2" xfId="7867"/>
    <cellStyle name="표준 6 4 2 5 2 2 2 3" xfId="11738"/>
    <cellStyle name="표준 6 4 2 5 2 2 2 4" xfId="15609"/>
    <cellStyle name="표준 6 4 2 5 2 2 2 5" xfId="19480"/>
    <cellStyle name="표준 6 4 2 5 2 2 2 6" xfId="23351"/>
    <cellStyle name="표준 6 4 2 5 2 2 2 7" xfId="27222"/>
    <cellStyle name="표준 6 4 2 5 2 2 2 8" xfId="31093"/>
    <cellStyle name="표준 6 4 2 5 2 2 2 9" xfId="34964"/>
    <cellStyle name="표준 6 4 2 5 2 2 3" xfId="5931"/>
    <cellStyle name="표준 6 4 2 5 2 2 4" xfId="9802"/>
    <cellStyle name="표준 6 4 2 5 2 2 5" xfId="13673"/>
    <cellStyle name="표준 6 4 2 5 2 2 6" xfId="17544"/>
    <cellStyle name="표준 6 4 2 5 2 2 7" xfId="21415"/>
    <cellStyle name="표준 6 4 2 5 2 2 8" xfId="25286"/>
    <cellStyle name="표준 6 4 2 5 2 2 9" xfId="29157"/>
    <cellStyle name="표준 6 4 2 5 2 3" xfId="2740"/>
    <cellStyle name="표준 6 4 2 5 2 3 10" xfId="37867"/>
    <cellStyle name="표준 6 4 2 5 2 3 11" xfId="41979"/>
    <cellStyle name="표준 6 4 2 5 2 3 12" xfId="45850"/>
    <cellStyle name="표준 6 4 2 5 2 3 13" xfId="49721"/>
    <cellStyle name="표준 6 4 2 5 2 3 14" xfId="53592"/>
    <cellStyle name="표준 6 4 2 5 2 3 2" xfId="6899"/>
    <cellStyle name="표준 6 4 2 5 2 3 3" xfId="10770"/>
    <cellStyle name="표준 6 4 2 5 2 3 4" xfId="14641"/>
    <cellStyle name="표준 6 4 2 5 2 3 5" xfId="18512"/>
    <cellStyle name="표준 6 4 2 5 2 3 6" xfId="22383"/>
    <cellStyle name="표준 6 4 2 5 2 3 7" xfId="26254"/>
    <cellStyle name="표준 6 4 2 5 2 3 8" xfId="30125"/>
    <cellStyle name="표준 6 4 2 5 2 3 9" xfId="33996"/>
    <cellStyle name="표준 6 4 2 5 2 4" xfId="4963"/>
    <cellStyle name="표준 6 4 2 5 2 5" xfId="8834"/>
    <cellStyle name="표준 6 4 2 5 2 6" xfId="12705"/>
    <cellStyle name="표준 6 4 2 5 2 7" xfId="16576"/>
    <cellStyle name="표준 6 4 2 5 2 8" xfId="20447"/>
    <cellStyle name="표준 6 4 2 5 2 9" xfId="24318"/>
    <cellStyle name="표준 6 4 2 5 3" xfId="1285"/>
    <cellStyle name="표준 6 4 2 5 3 10" xfId="32544"/>
    <cellStyle name="표준 6 4 2 5 3 11" xfId="36415"/>
    <cellStyle name="표준 6 4 2 5 3 12" xfId="40527"/>
    <cellStyle name="표준 6 4 2 5 3 13" xfId="44398"/>
    <cellStyle name="표준 6 4 2 5 3 14" xfId="48269"/>
    <cellStyle name="표준 6 4 2 5 3 15" xfId="52140"/>
    <cellStyle name="표준 6 4 2 5 3 2" xfId="3224"/>
    <cellStyle name="표준 6 4 2 5 3 2 10" xfId="38351"/>
    <cellStyle name="표준 6 4 2 5 3 2 11" xfId="42463"/>
    <cellStyle name="표준 6 4 2 5 3 2 12" xfId="46334"/>
    <cellStyle name="표준 6 4 2 5 3 2 13" xfId="50205"/>
    <cellStyle name="표준 6 4 2 5 3 2 14" xfId="54076"/>
    <cellStyle name="표준 6 4 2 5 3 2 2" xfId="7383"/>
    <cellStyle name="표준 6 4 2 5 3 2 3" xfId="11254"/>
    <cellStyle name="표준 6 4 2 5 3 2 4" xfId="15125"/>
    <cellStyle name="표준 6 4 2 5 3 2 5" xfId="18996"/>
    <cellStyle name="표준 6 4 2 5 3 2 6" xfId="22867"/>
    <cellStyle name="표준 6 4 2 5 3 2 7" xfId="26738"/>
    <cellStyle name="표준 6 4 2 5 3 2 8" xfId="30609"/>
    <cellStyle name="표준 6 4 2 5 3 2 9" xfId="34480"/>
    <cellStyle name="표준 6 4 2 5 3 3" xfId="5447"/>
    <cellStyle name="표준 6 4 2 5 3 4" xfId="9318"/>
    <cellStyle name="표준 6 4 2 5 3 5" xfId="13189"/>
    <cellStyle name="표준 6 4 2 5 3 6" xfId="17060"/>
    <cellStyle name="표준 6 4 2 5 3 7" xfId="20931"/>
    <cellStyle name="표준 6 4 2 5 3 8" xfId="24802"/>
    <cellStyle name="표준 6 4 2 5 3 9" xfId="28673"/>
    <cellStyle name="표준 6 4 2 5 4" xfId="2256"/>
    <cellStyle name="표준 6 4 2 5 4 10" xfId="37383"/>
    <cellStyle name="표준 6 4 2 5 4 11" xfId="41495"/>
    <cellStyle name="표준 6 4 2 5 4 12" xfId="45366"/>
    <cellStyle name="표준 6 4 2 5 4 13" xfId="49237"/>
    <cellStyle name="표준 6 4 2 5 4 14" xfId="53108"/>
    <cellStyle name="표준 6 4 2 5 4 2" xfId="6415"/>
    <cellStyle name="표준 6 4 2 5 4 3" xfId="10286"/>
    <cellStyle name="표준 6 4 2 5 4 4" xfId="14157"/>
    <cellStyle name="표준 6 4 2 5 4 5" xfId="18028"/>
    <cellStyle name="표준 6 4 2 5 4 6" xfId="21899"/>
    <cellStyle name="표준 6 4 2 5 4 7" xfId="25770"/>
    <cellStyle name="표준 6 4 2 5 4 8" xfId="29641"/>
    <cellStyle name="표준 6 4 2 5 4 9" xfId="33512"/>
    <cellStyle name="표준 6 4 2 5 5" xfId="4479"/>
    <cellStyle name="표준 6 4 2 5 6" xfId="8350"/>
    <cellStyle name="표준 6 4 2 5 7" xfId="12221"/>
    <cellStyle name="표준 6 4 2 5 8" xfId="16092"/>
    <cellStyle name="표준 6 4 2 5 9" xfId="19963"/>
    <cellStyle name="표준 6 4 2 6" xfId="553"/>
    <cellStyle name="표준 6 4 2 6 10" xfId="27947"/>
    <cellStyle name="표준 6 4 2 6 11" xfId="31818"/>
    <cellStyle name="표준 6 4 2 6 12" xfId="35689"/>
    <cellStyle name="표준 6 4 2 6 13" xfId="39801"/>
    <cellStyle name="표준 6 4 2 6 14" xfId="43672"/>
    <cellStyle name="표준 6 4 2 6 15" xfId="47543"/>
    <cellStyle name="표준 6 4 2 6 16" xfId="51414"/>
    <cellStyle name="표준 6 4 2 6 2" xfId="1527"/>
    <cellStyle name="표준 6 4 2 6 2 10" xfId="32786"/>
    <cellStyle name="표준 6 4 2 6 2 11" xfId="36657"/>
    <cellStyle name="표준 6 4 2 6 2 12" xfId="40769"/>
    <cellStyle name="표준 6 4 2 6 2 13" xfId="44640"/>
    <cellStyle name="표준 6 4 2 6 2 14" xfId="48511"/>
    <cellStyle name="표준 6 4 2 6 2 15" xfId="52382"/>
    <cellStyle name="표준 6 4 2 6 2 2" xfId="3466"/>
    <cellStyle name="표준 6 4 2 6 2 2 10" xfId="38593"/>
    <cellStyle name="표준 6 4 2 6 2 2 11" xfId="42705"/>
    <cellStyle name="표준 6 4 2 6 2 2 12" xfId="46576"/>
    <cellStyle name="표준 6 4 2 6 2 2 13" xfId="50447"/>
    <cellStyle name="표준 6 4 2 6 2 2 14" xfId="54318"/>
    <cellStyle name="표준 6 4 2 6 2 2 2" xfId="7625"/>
    <cellStyle name="표준 6 4 2 6 2 2 3" xfId="11496"/>
    <cellStyle name="표준 6 4 2 6 2 2 4" xfId="15367"/>
    <cellStyle name="표준 6 4 2 6 2 2 5" xfId="19238"/>
    <cellStyle name="표준 6 4 2 6 2 2 6" xfId="23109"/>
    <cellStyle name="표준 6 4 2 6 2 2 7" xfId="26980"/>
    <cellStyle name="표준 6 4 2 6 2 2 8" xfId="30851"/>
    <cellStyle name="표준 6 4 2 6 2 2 9" xfId="34722"/>
    <cellStyle name="표준 6 4 2 6 2 3" xfId="5689"/>
    <cellStyle name="표준 6 4 2 6 2 4" xfId="9560"/>
    <cellStyle name="표준 6 4 2 6 2 5" xfId="13431"/>
    <cellStyle name="표준 6 4 2 6 2 6" xfId="17302"/>
    <cellStyle name="표준 6 4 2 6 2 7" xfId="21173"/>
    <cellStyle name="표준 6 4 2 6 2 8" xfId="25044"/>
    <cellStyle name="표준 6 4 2 6 2 9" xfId="28915"/>
    <cellStyle name="표준 6 4 2 6 3" xfId="2498"/>
    <cellStyle name="표준 6 4 2 6 3 10" xfId="37625"/>
    <cellStyle name="표준 6 4 2 6 3 11" xfId="41737"/>
    <cellStyle name="표준 6 4 2 6 3 12" xfId="45608"/>
    <cellStyle name="표준 6 4 2 6 3 13" xfId="49479"/>
    <cellStyle name="표준 6 4 2 6 3 14" xfId="53350"/>
    <cellStyle name="표준 6 4 2 6 3 2" xfId="6657"/>
    <cellStyle name="표준 6 4 2 6 3 3" xfId="10528"/>
    <cellStyle name="표준 6 4 2 6 3 4" xfId="14399"/>
    <cellStyle name="표준 6 4 2 6 3 5" xfId="18270"/>
    <cellStyle name="표준 6 4 2 6 3 6" xfId="22141"/>
    <cellStyle name="표준 6 4 2 6 3 7" xfId="26012"/>
    <cellStyle name="표준 6 4 2 6 3 8" xfId="29883"/>
    <cellStyle name="표준 6 4 2 6 3 9" xfId="33754"/>
    <cellStyle name="표준 6 4 2 6 4" xfId="4721"/>
    <cellStyle name="표준 6 4 2 6 5" xfId="8592"/>
    <cellStyle name="표준 6 4 2 6 6" xfId="12463"/>
    <cellStyle name="표준 6 4 2 6 7" xfId="16334"/>
    <cellStyle name="표준 6 4 2 6 8" xfId="20205"/>
    <cellStyle name="표준 6 4 2 6 9" xfId="24076"/>
    <cellStyle name="표준 6 4 2 7" xfId="1043"/>
    <cellStyle name="표준 6 4 2 7 10" xfId="32302"/>
    <cellStyle name="표준 6 4 2 7 11" xfId="36173"/>
    <cellStyle name="표준 6 4 2 7 12" xfId="40285"/>
    <cellStyle name="표준 6 4 2 7 13" xfId="44156"/>
    <cellStyle name="표준 6 4 2 7 14" xfId="48027"/>
    <cellStyle name="표준 6 4 2 7 15" xfId="51898"/>
    <cellStyle name="표준 6 4 2 7 2" xfId="2982"/>
    <cellStyle name="표준 6 4 2 7 2 10" xfId="38109"/>
    <cellStyle name="표준 6 4 2 7 2 11" xfId="42221"/>
    <cellStyle name="표준 6 4 2 7 2 12" xfId="46092"/>
    <cellStyle name="표준 6 4 2 7 2 13" xfId="49963"/>
    <cellStyle name="표준 6 4 2 7 2 14" xfId="53834"/>
    <cellStyle name="표준 6 4 2 7 2 2" xfId="7141"/>
    <cellStyle name="표준 6 4 2 7 2 3" xfId="11012"/>
    <cellStyle name="표준 6 4 2 7 2 4" xfId="14883"/>
    <cellStyle name="표준 6 4 2 7 2 5" xfId="18754"/>
    <cellStyle name="표준 6 4 2 7 2 6" xfId="22625"/>
    <cellStyle name="표준 6 4 2 7 2 7" xfId="26496"/>
    <cellStyle name="표준 6 4 2 7 2 8" xfId="30367"/>
    <cellStyle name="표준 6 4 2 7 2 9" xfId="34238"/>
    <cellStyle name="표준 6 4 2 7 3" xfId="5205"/>
    <cellStyle name="표준 6 4 2 7 4" xfId="9076"/>
    <cellStyle name="표준 6 4 2 7 5" xfId="12947"/>
    <cellStyle name="표준 6 4 2 7 6" xfId="16818"/>
    <cellStyle name="표준 6 4 2 7 7" xfId="20689"/>
    <cellStyle name="표준 6 4 2 7 8" xfId="24560"/>
    <cellStyle name="표준 6 4 2 7 9" xfId="28431"/>
    <cellStyle name="표준 6 4 2 8" xfId="2014"/>
    <cellStyle name="표준 6 4 2 8 10" xfId="37141"/>
    <cellStyle name="표준 6 4 2 8 11" xfId="41253"/>
    <cellStyle name="표준 6 4 2 8 12" xfId="45124"/>
    <cellStyle name="표준 6 4 2 8 13" xfId="48995"/>
    <cellStyle name="표준 6 4 2 8 14" xfId="52866"/>
    <cellStyle name="표준 6 4 2 8 2" xfId="6173"/>
    <cellStyle name="표준 6 4 2 8 3" xfId="10044"/>
    <cellStyle name="표준 6 4 2 8 4" xfId="13915"/>
    <cellStyle name="표준 6 4 2 8 5" xfId="17786"/>
    <cellStyle name="표준 6 4 2 8 6" xfId="21657"/>
    <cellStyle name="표준 6 4 2 8 7" xfId="25528"/>
    <cellStyle name="표준 6 4 2 8 8" xfId="29399"/>
    <cellStyle name="표준 6 4 2 8 9" xfId="33270"/>
    <cellStyle name="표준 6 4 2 9" xfId="4237"/>
    <cellStyle name="표준 6 4 20" xfId="39290"/>
    <cellStyle name="표준 6 4 21" xfId="43161"/>
    <cellStyle name="표준 6 4 22" xfId="47032"/>
    <cellStyle name="표준 6 4 23" xfId="50903"/>
    <cellStyle name="표준 6 4 3" xfId="81"/>
    <cellStyle name="표준 6 4 3 10" xfId="15870"/>
    <cellStyle name="표준 6 4 3 11" xfId="19741"/>
    <cellStyle name="표준 6 4 3 12" xfId="23612"/>
    <cellStyle name="표준 6 4 3 13" xfId="27483"/>
    <cellStyle name="표준 6 4 3 14" xfId="31354"/>
    <cellStyle name="표준 6 4 3 15" xfId="35225"/>
    <cellStyle name="표준 6 4 3 16" xfId="39096"/>
    <cellStyle name="표준 6 4 3 17" xfId="39337"/>
    <cellStyle name="표준 6 4 3 18" xfId="43208"/>
    <cellStyle name="표준 6 4 3 19" xfId="47079"/>
    <cellStyle name="표준 6 4 3 2" xfId="180"/>
    <cellStyle name="표준 6 4 3 2 10" xfId="19838"/>
    <cellStyle name="표준 6 4 3 2 11" xfId="23709"/>
    <cellStyle name="표준 6 4 3 2 12" xfId="27580"/>
    <cellStyle name="표준 6 4 3 2 13" xfId="31451"/>
    <cellStyle name="표준 6 4 3 2 14" xfId="35322"/>
    <cellStyle name="표준 6 4 3 2 15" xfId="39193"/>
    <cellStyle name="표준 6 4 3 2 16" xfId="39434"/>
    <cellStyle name="표준 6 4 3 2 17" xfId="43305"/>
    <cellStyle name="표준 6 4 3 2 18" xfId="47176"/>
    <cellStyle name="표준 6 4 3 2 19" xfId="51047"/>
    <cellStyle name="표준 6 4 3 2 2" xfId="425"/>
    <cellStyle name="표준 6 4 3 2 2 10" xfId="23951"/>
    <cellStyle name="표준 6 4 3 2 2 11" xfId="27822"/>
    <cellStyle name="표준 6 4 3 2 2 12" xfId="31693"/>
    <cellStyle name="표준 6 4 3 2 2 13" xfId="35564"/>
    <cellStyle name="표준 6 4 3 2 2 14" xfId="39676"/>
    <cellStyle name="표준 6 4 3 2 2 15" xfId="43547"/>
    <cellStyle name="표준 6 4 3 2 2 16" xfId="47418"/>
    <cellStyle name="표준 6 4 3 2 2 17" xfId="51289"/>
    <cellStyle name="표준 6 4 3 2 2 2" xfId="912"/>
    <cellStyle name="표준 6 4 3 2 2 2 10" xfId="28306"/>
    <cellStyle name="표준 6 4 3 2 2 2 11" xfId="32177"/>
    <cellStyle name="표준 6 4 3 2 2 2 12" xfId="36048"/>
    <cellStyle name="표준 6 4 3 2 2 2 13" xfId="40160"/>
    <cellStyle name="표준 6 4 3 2 2 2 14" xfId="44031"/>
    <cellStyle name="표준 6 4 3 2 2 2 15" xfId="47902"/>
    <cellStyle name="표준 6 4 3 2 2 2 16" xfId="51773"/>
    <cellStyle name="표준 6 4 3 2 2 2 2" xfId="1886"/>
    <cellStyle name="표준 6 4 3 2 2 2 2 10" xfId="33145"/>
    <cellStyle name="표준 6 4 3 2 2 2 2 11" xfId="37016"/>
    <cellStyle name="표준 6 4 3 2 2 2 2 12" xfId="41128"/>
    <cellStyle name="표준 6 4 3 2 2 2 2 13" xfId="44999"/>
    <cellStyle name="표준 6 4 3 2 2 2 2 14" xfId="48870"/>
    <cellStyle name="표준 6 4 3 2 2 2 2 15" xfId="52741"/>
    <cellStyle name="표준 6 4 3 2 2 2 2 2" xfId="3825"/>
    <cellStyle name="표준 6 4 3 2 2 2 2 2 10" xfId="38952"/>
    <cellStyle name="표준 6 4 3 2 2 2 2 2 11" xfId="43064"/>
    <cellStyle name="표준 6 4 3 2 2 2 2 2 12" xfId="46935"/>
    <cellStyle name="표준 6 4 3 2 2 2 2 2 13" xfId="50806"/>
    <cellStyle name="표준 6 4 3 2 2 2 2 2 14" xfId="54677"/>
    <cellStyle name="표준 6 4 3 2 2 2 2 2 2" xfId="7984"/>
    <cellStyle name="표준 6 4 3 2 2 2 2 2 3" xfId="11855"/>
    <cellStyle name="표준 6 4 3 2 2 2 2 2 4" xfId="15726"/>
    <cellStyle name="표준 6 4 3 2 2 2 2 2 5" xfId="19597"/>
    <cellStyle name="표준 6 4 3 2 2 2 2 2 6" xfId="23468"/>
    <cellStyle name="표준 6 4 3 2 2 2 2 2 7" xfId="27339"/>
    <cellStyle name="표준 6 4 3 2 2 2 2 2 8" xfId="31210"/>
    <cellStyle name="표준 6 4 3 2 2 2 2 2 9" xfId="35081"/>
    <cellStyle name="표준 6 4 3 2 2 2 2 3" xfId="6048"/>
    <cellStyle name="표준 6 4 3 2 2 2 2 4" xfId="9919"/>
    <cellStyle name="표준 6 4 3 2 2 2 2 5" xfId="13790"/>
    <cellStyle name="표준 6 4 3 2 2 2 2 6" xfId="17661"/>
    <cellStyle name="표준 6 4 3 2 2 2 2 7" xfId="21532"/>
    <cellStyle name="표준 6 4 3 2 2 2 2 8" xfId="25403"/>
    <cellStyle name="표준 6 4 3 2 2 2 2 9" xfId="29274"/>
    <cellStyle name="표준 6 4 3 2 2 2 3" xfId="2857"/>
    <cellStyle name="표준 6 4 3 2 2 2 3 10" xfId="37984"/>
    <cellStyle name="표준 6 4 3 2 2 2 3 11" xfId="42096"/>
    <cellStyle name="표준 6 4 3 2 2 2 3 12" xfId="45967"/>
    <cellStyle name="표준 6 4 3 2 2 2 3 13" xfId="49838"/>
    <cellStyle name="표준 6 4 3 2 2 2 3 14" xfId="53709"/>
    <cellStyle name="표준 6 4 3 2 2 2 3 2" xfId="7016"/>
    <cellStyle name="표준 6 4 3 2 2 2 3 3" xfId="10887"/>
    <cellStyle name="표준 6 4 3 2 2 2 3 4" xfId="14758"/>
    <cellStyle name="표준 6 4 3 2 2 2 3 5" xfId="18629"/>
    <cellStyle name="표준 6 4 3 2 2 2 3 6" xfId="22500"/>
    <cellStyle name="표준 6 4 3 2 2 2 3 7" xfId="26371"/>
    <cellStyle name="표준 6 4 3 2 2 2 3 8" xfId="30242"/>
    <cellStyle name="표준 6 4 3 2 2 2 3 9" xfId="34113"/>
    <cellStyle name="표준 6 4 3 2 2 2 4" xfId="5080"/>
    <cellStyle name="표준 6 4 3 2 2 2 5" xfId="8951"/>
    <cellStyle name="표준 6 4 3 2 2 2 6" xfId="12822"/>
    <cellStyle name="표준 6 4 3 2 2 2 7" xfId="16693"/>
    <cellStyle name="표준 6 4 3 2 2 2 8" xfId="20564"/>
    <cellStyle name="표준 6 4 3 2 2 2 9" xfId="24435"/>
    <cellStyle name="표준 6 4 3 2 2 3" xfId="1402"/>
    <cellStyle name="표준 6 4 3 2 2 3 10" xfId="32661"/>
    <cellStyle name="표준 6 4 3 2 2 3 11" xfId="36532"/>
    <cellStyle name="표준 6 4 3 2 2 3 12" xfId="40644"/>
    <cellStyle name="표준 6 4 3 2 2 3 13" xfId="44515"/>
    <cellStyle name="표준 6 4 3 2 2 3 14" xfId="48386"/>
    <cellStyle name="표준 6 4 3 2 2 3 15" xfId="52257"/>
    <cellStyle name="표준 6 4 3 2 2 3 2" xfId="3341"/>
    <cellStyle name="표준 6 4 3 2 2 3 2 10" xfId="38468"/>
    <cellStyle name="표준 6 4 3 2 2 3 2 11" xfId="42580"/>
    <cellStyle name="표준 6 4 3 2 2 3 2 12" xfId="46451"/>
    <cellStyle name="표준 6 4 3 2 2 3 2 13" xfId="50322"/>
    <cellStyle name="표준 6 4 3 2 2 3 2 14" xfId="54193"/>
    <cellStyle name="표준 6 4 3 2 2 3 2 2" xfId="7500"/>
    <cellStyle name="표준 6 4 3 2 2 3 2 3" xfId="11371"/>
    <cellStyle name="표준 6 4 3 2 2 3 2 4" xfId="15242"/>
    <cellStyle name="표준 6 4 3 2 2 3 2 5" xfId="19113"/>
    <cellStyle name="표준 6 4 3 2 2 3 2 6" xfId="22984"/>
    <cellStyle name="표준 6 4 3 2 2 3 2 7" xfId="26855"/>
    <cellStyle name="표준 6 4 3 2 2 3 2 8" xfId="30726"/>
    <cellStyle name="표준 6 4 3 2 2 3 2 9" xfId="34597"/>
    <cellStyle name="표준 6 4 3 2 2 3 3" xfId="5564"/>
    <cellStyle name="표준 6 4 3 2 2 3 4" xfId="9435"/>
    <cellStyle name="표준 6 4 3 2 2 3 5" xfId="13306"/>
    <cellStyle name="표준 6 4 3 2 2 3 6" xfId="17177"/>
    <cellStyle name="표준 6 4 3 2 2 3 7" xfId="21048"/>
    <cellStyle name="표준 6 4 3 2 2 3 8" xfId="24919"/>
    <cellStyle name="표준 6 4 3 2 2 3 9" xfId="28790"/>
    <cellStyle name="표준 6 4 3 2 2 4" xfId="2373"/>
    <cellStyle name="표준 6 4 3 2 2 4 10" xfId="37500"/>
    <cellStyle name="표준 6 4 3 2 2 4 11" xfId="41612"/>
    <cellStyle name="표준 6 4 3 2 2 4 12" xfId="45483"/>
    <cellStyle name="표준 6 4 3 2 2 4 13" xfId="49354"/>
    <cellStyle name="표준 6 4 3 2 2 4 14" xfId="53225"/>
    <cellStyle name="표준 6 4 3 2 2 4 2" xfId="6532"/>
    <cellStyle name="표준 6 4 3 2 2 4 3" xfId="10403"/>
    <cellStyle name="표준 6 4 3 2 2 4 4" xfId="14274"/>
    <cellStyle name="표준 6 4 3 2 2 4 5" xfId="18145"/>
    <cellStyle name="표준 6 4 3 2 2 4 6" xfId="22016"/>
    <cellStyle name="표준 6 4 3 2 2 4 7" xfId="25887"/>
    <cellStyle name="표준 6 4 3 2 2 4 8" xfId="29758"/>
    <cellStyle name="표준 6 4 3 2 2 4 9" xfId="33629"/>
    <cellStyle name="표준 6 4 3 2 2 5" xfId="4596"/>
    <cellStyle name="표준 6 4 3 2 2 6" xfId="8467"/>
    <cellStyle name="표준 6 4 3 2 2 7" xfId="12338"/>
    <cellStyle name="표준 6 4 3 2 2 8" xfId="16209"/>
    <cellStyle name="표준 6 4 3 2 2 9" xfId="20080"/>
    <cellStyle name="표준 6 4 3 2 3" xfId="670"/>
    <cellStyle name="표준 6 4 3 2 3 10" xfId="28064"/>
    <cellStyle name="표준 6 4 3 2 3 11" xfId="31935"/>
    <cellStyle name="표준 6 4 3 2 3 12" xfId="35806"/>
    <cellStyle name="표준 6 4 3 2 3 13" xfId="39918"/>
    <cellStyle name="표준 6 4 3 2 3 14" xfId="43789"/>
    <cellStyle name="표준 6 4 3 2 3 15" xfId="47660"/>
    <cellStyle name="표준 6 4 3 2 3 16" xfId="51531"/>
    <cellStyle name="표준 6 4 3 2 3 2" xfId="1644"/>
    <cellStyle name="표준 6 4 3 2 3 2 10" xfId="32903"/>
    <cellStyle name="표준 6 4 3 2 3 2 11" xfId="36774"/>
    <cellStyle name="표준 6 4 3 2 3 2 12" xfId="40886"/>
    <cellStyle name="표준 6 4 3 2 3 2 13" xfId="44757"/>
    <cellStyle name="표준 6 4 3 2 3 2 14" xfId="48628"/>
    <cellStyle name="표준 6 4 3 2 3 2 15" xfId="52499"/>
    <cellStyle name="표준 6 4 3 2 3 2 2" xfId="3583"/>
    <cellStyle name="표준 6 4 3 2 3 2 2 10" xfId="38710"/>
    <cellStyle name="표준 6 4 3 2 3 2 2 11" xfId="42822"/>
    <cellStyle name="표준 6 4 3 2 3 2 2 12" xfId="46693"/>
    <cellStyle name="표준 6 4 3 2 3 2 2 13" xfId="50564"/>
    <cellStyle name="표준 6 4 3 2 3 2 2 14" xfId="54435"/>
    <cellStyle name="표준 6 4 3 2 3 2 2 2" xfId="7742"/>
    <cellStyle name="표준 6 4 3 2 3 2 2 3" xfId="11613"/>
    <cellStyle name="표준 6 4 3 2 3 2 2 4" xfId="15484"/>
    <cellStyle name="표준 6 4 3 2 3 2 2 5" xfId="19355"/>
    <cellStyle name="표준 6 4 3 2 3 2 2 6" xfId="23226"/>
    <cellStyle name="표준 6 4 3 2 3 2 2 7" xfId="27097"/>
    <cellStyle name="표준 6 4 3 2 3 2 2 8" xfId="30968"/>
    <cellStyle name="표준 6 4 3 2 3 2 2 9" xfId="34839"/>
    <cellStyle name="표준 6 4 3 2 3 2 3" xfId="5806"/>
    <cellStyle name="표준 6 4 3 2 3 2 4" xfId="9677"/>
    <cellStyle name="표준 6 4 3 2 3 2 5" xfId="13548"/>
    <cellStyle name="표준 6 4 3 2 3 2 6" xfId="17419"/>
    <cellStyle name="표준 6 4 3 2 3 2 7" xfId="21290"/>
    <cellStyle name="표준 6 4 3 2 3 2 8" xfId="25161"/>
    <cellStyle name="표준 6 4 3 2 3 2 9" xfId="29032"/>
    <cellStyle name="표준 6 4 3 2 3 3" xfId="2615"/>
    <cellStyle name="표준 6 4 3 2 3 3 10" xfId="37742"/>
    <cellStyle name="표준 6 4 3 2 3 3 11" xfId="41854"/>
    <cellStyle name="표준 6 4 3 2 3 3 12" xfId="45725"/>
    <cellStyle name="표준 6 4 3 2 3 3 13" xfId="49596"/>
    <cellStyle name="표준 6 4 3 2 3 3 14" xfId="53467"/>
    <cellStyle name="표준 6 4 3 2 3 3 2" xfId="6774"/>
    <cellStyle name="표준 6 4 3 2 3 3 3" xfId="10645"/>
    <cellStyle name="표준 6 4 3 2 3 3 4" xfId="14516"/>
    <cellStyle name="표준 6 4 3 2 3 3 5" xfId="18387"/>
    <cellStyle name="표준 6 4 3 2 3 3 6" xfId="22258"/>
    <cellStyle name="표준 6 4 3 2 3 3 7" xfId="26129"/>
    <cellStyle name="표준 6 4 3 2 3 3 8" xfId="30000"/>
    <cellStyle name="표준 6 4 3 2 3 3 9" xfId="33871"/>
    <cellStyle name="표준 6 4 3 2 3 4" xfId="4838"/>
    <cellStyle name="표준 6 4 3 2 3 5" xfId="8709"/>
    <cellStyle name="표준 6 4 3 2 3 6" xfId="12580"/>
    <cellStyle name="표준 6 4 3 2 3 7" xfId="16451"/>
    <cellStyle name="표준 6 4 3 2 3 8" xfId="20322"/>
    <cellStyle name="표준 6 4 3 2 3 9" xfId="24193"/>
    <cellStyle name="표준 6 4 3 2 4" xfId="1160"/>
    <cellStyle name="표준 6 4 3 2 4 10" xfId="32419"/>
    <cellStyle name="표준 6 4 3 2 4 11" xfId="36290"/>
    <cellStyle name="표준 6 4 3 2 4 12" xfId="40402"/>
    <cellStyle name="표준 6 4 3 2 4 13" xfId="44273"/>
    <cellStyle name="표준 6 4 3 2 4 14" xfId="48144"/>
    <cellStyle name="표준 6 4 3 2 4 15" xfId="52015"/>
    <cellStyle name="표준 6 4 3 2 4 2" xfId="3099"/>
    <cellStyle name="표준 6 4 3 2 4 2 10" xfId="38226"/>
    <cellStyle name="표준 6 4 3 2 4 2 11" xfId="42338"/>
    <cellStyle name="표준 6 4 3 2 4 2 12" xfId="46209"/>
    <cellStyle name="표준 6 4 3 2 4 2 13" xfId="50080"/>
    <cellStyle name="표준 6 4 3 2 4 2 14" xfId="53951"/>
    <cellStyle name="표준 6 4 3 2 4 2 2" xfId="7258"/>
    <cellStyle name="표준 6 4 3 2 4 2 3" xfId="11129"/>
    <cellStyle name="표준 6 4 3 2 4 2 4" xfId="15000"/>
    <cellStyle name="표준 6 4 3 2 4 2 5" xfId="18871"/>
    <cellStyle name="표준 6 4 3 2 4 2 6" xfId="22742"/>
    <cellStyle name="표준 6 4 3 2 4 2 7" xfId="26613"/>
    <cellStyle name="표준 6 4 3 2 4 2 8" xfId="30484"/>
    <cellStyle name="표준 6 4 3 2 4 2 9" xfId="34355"/>
    <cellStyle name="표준 6 4 3 2 4 3" xfId="5322"/>
    <cellStyle name="표준 6 4 3 2 4 4" xfId="9193"/>
    <cellStyle name="표준 6 4 3 2 4 5" xfId="13064"/>
    <cellStyle name="표준 6 4 3 2 4 6" xfId="16935"/>
    <cellStyle name="표준 6 4 3 2 4 7" xfId="20806"/>
    <cellStyle name="표준 6 4 3 2 4 8" xfId="24677"/>
    <cellStyle name="표준 6 4 3 2 4 9" xfId="28548"/>
    <cellStyle name="표준 6 4 3 2 5" xfId="2131"/>
    <cellStyle name="표준 6 4 3 2 5 10" xfId="37258"/>
    <cellStyle name="표준 6 4 3 2 5 11" xfId="41370"/>
    <cellStyle name="표준 6 4 3 2 5 12" xfId="45241"/>
    <cellStyle name="표준 6 4 3 2 5 13" xfId="49112"/>
    <cellStyle name="표준 6 4 3 2 5 14" xfId="52983"/>
    <cellStyle name="표준 6 4 3 2 5 2" xfId="6290"/>
    <cellStyle name="표준 6 4 3 2 5 3" xfId="10161"/>
    <cellStyle name="표준 6 4 3 2 5 4" xfId="14032"/>
    <cellStyle name="표준 6 4 3 2 5 5" xfId="17903"/>
    <cellStyle name="표준 6 4 3 2 5 6" xfId="21774"/>
    <cellStyle name="표준 6 4 3 2 5 7" xfId="25645"/>
    <cellStyle name="표준 6 4 3 2 5 8" xfId="29516"/>
    <cellStyle name="표준 6 4 3 2 5 9" xfId="33387"/>
    <cellStyle name="표준 6 4 3 2 6" xfId="4354"/>
    <cellStyle name="표준 6 4 3 2 7" xfId="8225"/>
    <cellStyle name="표준 6 4 3 2 8" xfId="12096"/>
    <cellStyle name="표준 6 4 3 2 9" xfId="15967"/>
    <cellStyle name="표준 6 4 3 20" xfId="50950"/>
    <cellStyle name="표준 6 4 3 3" xfId="328"/>
    <cellStyle name="표준 6 4 3 3 10" xfId="23854"/>
    <cellStyle name="표준 6 4 3 3 11" xfId="27725"/>
    <cellStyle name="표준 6 4 3 3 12" xfId="31596"/>
    <cellStyle name="표준 6 4 3 3 13" xfId="35467"/>
    <cellStyle name="표준 6 4 3 3 14" xfId="39579"/>
    <cellStyle name="표준 6 4 3 3 15" xfId="43450"/>
    <cellStyle name="표준 6 4 3 3 16" xfId="47321"/>
    <cellStyle name="표준 6 4 3 3 17" xfId="51192"/>
    <cellStyle name="표준 6 4 3 3 2" xfId="815"/>
    <cellStyle name="표준 6 4 3 3 2 10" xfId="28209"/>
    <cellStyle name="표준 6 4 3 3 2 11" xfId="32080"/>
    <cellStyle name="표준 6 4 3 3 2 12" xfId="35951"/>
    <cellStyle name="표준 6 4 3 3 2 13" xfId="40063"/>
    <cellStyle name="표준 6 4 3 3 2 14" xfId="43934"/>
    <cellStyle name="표준 6 4 3 3 2 15" xfId="47805"/>
    <cellStyle name="표준 6 4 3 3 2 16" xfId="51676"/>
    <cellStyle name="표준 6 4 3 3 2 2" xfId="1789"/>
    <cellStyle name="표준 6 4 3 3 2 2 10" xfId="33048"/>
    <cellStyle name="표준 6 4 3 3 2 2 11" xfId="36919"/>
    <cellStyle name="표준 6 4 3 3 2 2 12" xfId="41031"/>
    <cellStyle name="표준 6 4 3 3 2 2 13" xfId="44902"/>
    <cellStyle name="표준 6 4 3 3 2 2 14" xfId="48773"/>
    <cellStyle name="표준 6 4 3 3 2 2 15" xfId="52644"/>
    <cellStyle name="표준 6 4 3 3 2 2 2" xfId="3728"/>
    <cellStyle name="표준 6 4 3 3 2 2 2 10" xfId="38855"/>
    <cellStyle name="표준 6 4 3 3 2 2 2 11" xfId="42967"/>
    <cellStyle name="표준 6 4 3 3 2 2 2 12" xfId="46838"/>
    <cellStyle name="표준 6 4 3 3 2 2 2 13" xfId="50709"/>
    <cellStyle name="표준 6 4 3 3 2 2 2 14" xfId="54580"/>
    <cellStyle name="표준 6 4 3 3 2 2 2 2" xfId="7887"/>
    <cellStyle name="표준 6 4 3 3 2 2 2 3" xfId="11758"/>
    <cellStyle name="표준 6 4 3 3 2 2 2 4" xfId="15629"/>
    <cellStyle name="표준 6 4 3 3 2 2 2 5" xfId="19500"/>
    <cellStyle name="표준 6 4 3 3 2 2 2 6" xfId="23371"/>
    <cellStyle name="표준 6 4 3 3 2 2 2 7" xfId="27242"/>
    <cellStyle name="표준 6 4 3 3 2 2 2 8" xfId="31113"/>
    <cellStyle name="표준 6 4 3 3 2 2 2 9" xfId="34984"/>
    <cellStyle name="표준 6 4 3 3 2 2 3" xfId="5951"/>
    <cellStyle name="표준 6 4 3 3 2 2 4" xfId="9822"/>
    <cellStyle name="표준 6 4 3 3 2 2 5" xfId="13693"/>
    <cellStyle name="표준 6 4 3 3 2 2 6" xfId="17564"/>
    <cellStyle name="표준 6 4 3 3 2 2 7" xfId="21435"/>
    <cellStyle name="표준 6 4 3 3 2 2 8" xfId="25306"/>
    <cellStyle name="표준 6 4 3 3 2 2 9" xfId="29177"/>
    <cellStyle name="표준 6 4 3 3 2 3" xfId="2760"/>
    <cellStyle name="표준 6 4 3 3 2 3 10" xfId="37887"/>
    <cellStyle name="표준 6 4 3 3 2 3 11" xfId="41999"/>
    <cellStyle name="표준 6 4 3 3 2 3 12" xfId="45870"/>
    <cellStyle name="표준 6 4 3 3 2 3 13" xfId="49741"/>
    <cellStyle name="표준 6 4 3 3 2 3 14" xfId="53612"/>
    <cellStyle name="표준 6 4 3 3 2 3 2" xfId="6919"/>
    <cellStyle name="표준 6 4 3 3 2 3 3" xfId="10790"/>
    <cellStyle name="표준 6 4 3 3 2 3 4" xfId="14661"/>
    <cellStyle name="표준 6 4 3 3 2 3 5" xfId="18532"/>
    <cellStyle name="표준 6 4 3 3 2 3 6" xfId="22403"/>
    <cellStyle name="표준 6 4 3 3 2 3 7" xfId="26274"/>
    <cellStyle name="표준 6 4 3 3 2 3 8" xfId="30145"/>
    <cellStyle name="표준 6 4 3 3 2 3 9" xfId="34016"/>
    <cellStyle name="표준 6 4 3 3 2 4" xfId="4983"/>
    <cellStyle name="표준 6 4 3 3 2 5" xfId="8854"/>
    <cellStyle name="표준 6 4 3 3 2 6" xfId="12725"/>
    <cellStyle name="표준 6 4 3 3 2 7" xfId="16596"/>
    <cellStyle name="표준 6 4 3 3 2 8" xfId="20467"/>
    <cellStyle name="표준 6 4 3 3 2 9" xfId="24338"/>
    <cellStyle name="표준 6 4 3 3 3" xfId="1305"/>
    <cellStyle name="표준 6 4 3 3 3 10" xfId="32564"/>
    <cellStyle name="표준 6 4 3 3 3 11" xfId="36435"/>
    <cellStyle name="표준 6 4 3 3 3 12" xfId="40547"/>
    <cellStyle name="표준 6 4 3 3 3 13" xfId="44418"/>
    <cellStyle name="표준 6 4 3 3 3 14" xfId="48289"/>
    <cellStyle name="표준 6 4 3 3 3 15" xfId="52160"/>
    <cellStyle name="표준 6 4 3 3 3 2" xfId="3244"/>
    <cellStyle name="표준 6 4 3 3 3 2 10" xfId="38371"/>
    <cellStyle name="표준 6 4 3 3 3 2 11" xfId="42483"/>
    <cellStyle name="표준 6 4 3 3 3 2 12" xfId="46354"/>
    <cellStyle name="표준 6 4 3 3 3 2 13" xfId="50225"/>
    <cellStyle name="표준 6 4 3 3 3 2 14" xfId="54096"/>
    <cellStyle name="표준 6 4 3 3 3 2 2" xfId="7403"/>
    <cellStyle name="표준 6 4 3 3 3 2 3" xfId="11274"/>
    <cellStyle name="표준 6 4 3 3 3 2 4" xfId="15145"/>
    <cellStyle name="표준 6 4 3 3 3 2 5" xfId="19016"/>
    <cellStyle name="표준 6 4 3 3 3 2 6" xfId="22887"/>
    <cellStyle name="표준 6 4 3 3 3 2 7" xfId="26758"/>
    <cellStyle name="표준 6 4 3 3 3 2 8" xfId="30629"/>
    <cellStyle name="표준 6 4 3 3 3 2 9" xfId="34500"/>
    <cellStyle name="표준 6 4 3 3 3 3" xfId="5467"/>
    <cellStyle name="표준 6 4 3 3 3 4" xfId="9338"/>
    <cellStyle name="표준 6 4 3 3 3 5" xfId="13209"/>
    <cellStyle name="표준 6 4 3 3 3 6" xfId="17080"/>
    <cellStyle name="표준 6 4 3 3 3 7" xfId="20951"/>
    <cellStyle name="표준 6 4 3 3 3 8" xfId="24822"/>
    <cellStyle name="표준 6 4 3 3 3 9" xfId="28693"/>
    <cellStyle name="표준 6 4 3 3 4" xfId="2276"/>
    <cellStyle name="표준 6 4 3 3 4 10" xfId="37403"/>
    <cellStyle name="표준 6 4 3 3 4 11" xfId="41515"/>
    <cellStyle name="표준 6 4 3 3 4 12" xfId="45386"/>
    <cellStyle name="표준 6 4 3 3 4 13" xfId="49257"/>
    <cellStyle name="표준 6 4 3 3 4 14" xfId="53128"/>
    <cellStyle name="표준 6 4 3 3 4 2" xfId="6435"/>
    <cellStyle name="표준 6 4 3 3 4 3" xfId="10306"/>
    <cellStyle name="표준 6 4 3 3 4 4" xfId="14177"/>
    <cellStyle name="표준 6 4 3 3 4 5" xfId="18048"/>
    <cellStyle name="표준 6 4 3 3 4 6" xfId="21919"/>
    <cellStyle name="표준 6 4 3 3 4 7" xfId="25790"/>
    <cellStyle name="표준 6 4 3 3 4 8" xfId="29661"/>
    <cellStyle name="표준 6 4 3 3 4 9" xfId="33532"/>
    <cellStyle name="표준 6 4 3 3 5" xfId="4499"/>
    <cellStyle name="표준 6 4 3 3 6" xfId="8370"/>
    <cellStyle name="표준 6 4 3 3 7" xfId="12241"/>
    <cellStyle name="표준 6 4 3 3 8" xfId="16112"/>
    <cellStyle name="표준 6 4 3 3 9" xfId="19983"/>
    <cellStyle name="표준 6 4 3 4" xfId="573"/>
    <cellStyle name="표준 6 4 3 4 10" xfId="27967"/>
    <cellStyle name="표준 6 4 3 4 11" xfId="31838"/>
    <cellStyle name="표준 6 4 3 4 12" xfId="35709"/>
    <cellStyle name="표준 6 4 3 4 13" xfId="39821"/>
    <cellStyle name="표준 6 4 3 4 14" xfId="43692"/>
    <cellStyle name="표준 6 4 3 4 15" xfId="47563"/>
    <cellStyle name="표준 6 4 3 4 16" xfId="51434"/>
    <cellStyle name="표준 6 4 3 4 2" xfId="1547"/>
    <cellStyle name="표준 6 4 3 4 2 10" xfId="32806"/>
    <cellStyle name="표준 6 4 3 4 2 11" xfId="36677"/>
    <cellStyle name="표준 6 4 3 4 2 12" xfId="40789"/>
    <cellStyle name="표준 6 4 3 4 2 13" xfId="44660"/>
    <cellStyle name="표준 6 4 3 4 2 14" xfId="48531"/>
    <cellStyle name="표준 6 4 3 4 2 15" xfId="52402"/>
    <cellStyle name="표준 6 4 3 4 2 2" xfId="3486"/>
    <cellStyle name="표준 6 4 3 4 2 2 10" xfId="38613"/>
    <cellStyle name="표준 6 4 3 4 2 2 11" xfId="42725"/>
    <cellStyle name="표준 6 4 3 4 2 2 12" xfId="46596"/>
    <cellStyle name="표준 6 4 3 4 2 2 13" xfId="50467"/>
    <cellStyle name="표준 6 4 3 4 2 2 14" xfId="54338"/>
    <cellStyle name="표준 6 4 3 4 2 2 2" xfId="7645"/>
    <cellStyle name="표준 6 4 3 4 2 2 3" xfId="11516"/>
    <cellStyle name="표준 6 4 3 4 2 2 4" xfId="15387"/>
    <cellStyle name="표준 6 4 3 4 2 2 5" xfId="19258"/>
    <cellStyle name="표준 6 4 3 4 2 2 6" xfId="23129"/>
    <cellStyle name="표준 6 4 3 4 2 2 7" xfId="27000"/>
    <cellStyle name="표준 6 4 3 4 2 2 8" xfId="30871"/>
    <cellStyle name="표준 6 4 3 4 2 2 9" xfId="34742"/>
    <cellStyle name="표준 6 4 3 4 2 3" xfId="5709"/>
    <cellStyle name="표준 6 4 3 4 2 4" xfId="9580"/>
    <cellStyle name="표준 6 4 3 4 2 5" xfId="13451"/>
    <cellStyle name="표준 6 4 3 4 2 6" xfId="17322"/>
    <cellStyle name="표준 6 4 3 4 2 7" xfId="21193"/>
    <cellStyle name="표준 6 4 3 4 2 8" xfId="25064"/>
    <cellStyle name="표준 6 4 3 4 2 9" xfId="28935"/>
    <cellStyle name="표준 6 4 3 4 3" xfId="2518"/>
    <cellStyle name="표준 6 4 3 4 3 10" xfId="37645"/>
    <cellStyle name="표준 6 4 3 4 3 11" xfId="41757"/>
    <cellStyle name="표준 6 4 3 4 3 12" xfId="45628"/>
    <cellStyle name="표준 6 4 3 4 3 13" xfId="49499"/>
    <cellStyle name="표준 6 4 3 4 3 14" xfId="53370"/>
    <cellStyle name="표준 6 4 3 4 3 2" xfId="6677"/>
    <cellStyle name="표준 6 4 3 4 3 3" xfId="10548"/>
    <cellStyle name="표준 6 4 3 4 3 4" xfId="14419"/>
    <cellStyle name="표준 6 4 3 4 3 5" xfId="18290"/>
    <cellStyle name="표준 6 4 3 4 3 6" xfId="22161"/>
    <cellStyle name="표준 6 4 3 4 3 7" xfId="26032"/>
    <cellStyle name="표준 6 4 3 4 3 8" xfId="29903"/>
    <cellStyle name="표준 6 4 3 4 3 9" xfId="33774"/>
    <cellStyle name="표준 6 4 3 4 4" xfId="4741"/>
    <cellStyle name="표준 6 4 3 4 5" xfId="8612"/>
    <cellStyle name="표준 6 4 3 4 6" xfId="12483"/>
    <cellStyle name="표준 6 4 3 4 7" xfId="16354"/>
    <cellStyle name="표준 6 4 3 4 8" xfId="20225"/>
    <cellStyle name="표준 6 4 3 4 9" xfId="24096"/>
    <cellStyle name="표준 6 4 3 5" xfId="1063"/>
    <cellStyle name="표준 6 4 3 5 10" xfId="32322"/>
    <cellStyle name="표준 6 4 3 5 11" xfId="36193"/>
    <cellStyle name="표준 6 4 3 5 12" xfId="40305"/>
    <cellStyle name="표준 6 4 3 5 13" xfId="44176"/>
    <cellStyle name="표준 6 4 3 5 14" xfId="48047"/>
    <cellStyle name="표준 6 4 3 5 15" xfId="51918"/>
    <cellStyle name="표준 6 4 3 5 2" xfId="3002"/>
    <cellStyle name="표준 6 4 3 5 2 10" xfId="38129"/>
    <cellStyle name="표준 6 4 3 5 2 11" xfId="42241"/>
    <cellStyle name="표준 6 4 3 5 2 12" xfId="46112"/>
    <cellStyle name="표준 6 4 3 5 2 13" xfId="49983"/>
    <cellStyle name="표준 6 4 3 5 2 14" xfId="53854"/>
    <cellStyle name="표준 6 4 3 5 2 2" xfId="7161"/>
    <cellStyle name="표준 6 4 3 5 2 3" xfId="11032"/>
    <cellStyle name="표준 6 4 3 5 2 4" xfId="14903"/>
    <cellStyle name="표준 6 4 3 5 2 5" xfId="18774"/>
    <cellStyle name="표준 6 4 3 5 2 6" xfId="22645"/>
    <cellStyle name="표준 6 4 3 5 2 7" xfId="26516"/>
    <cellStyle name="표준 6 4 3 5 2 8" xfId="30387"/>
    <cellStyle name="표준 6 4 3 5 2 9" xfId="34258"/>
    <cellStyle name="표준 6 4 3 5 3" xfId="5225"/>
    <cellStyle name="표준 6 4 3 5 4" xfId="9096"/>
    <cellStyle name="표준 6 4 3 5 5" xfId="12967"/>
    <cellStyle name="표준 6 4 3 5 6" xfId="16838"/>
    <cellStyle name="표준 6 4 3 5 7" xfId="20709"/>
    <cellStyle name="표준 6 4 3 5 8" xfId="24580"/>
    <cellStyle name="표준 6 4 3 5 9" xfId="28451"/>
    <cellStyle name="표준 6 4 3 6" xfId="2034"/>
    <cellStyle name="표준 6 4 3 6 10" xfId="37161"/>
    <cellStyle name="표준 6 4 3 6 11" xfId="41273"/>
    <cellStyle name="표준 6 4 3 6 12" xfId="45144"/>
    <cellStyle name="표준 6 4 3 6 13" xfId="49015"/>
    <cellStyle name="표준 6 4 3 6 14" xfId="52886"/>
    <cellStyle name="표준 6 4 3 6 2" xfId="6193"/>
    <cellStyle name="표준 6 4 3 6 3" xfId="10064"/>
    <cellStyle name="표준 6 4 3 6 4" xfId="13935"/>
    <cellStyle name="표준 6 4 3 6 5" xfId="17806"/>
    <cellStyle name="표준 6 4 3 6 6" xfId="21677"/>
    <cellStyle name="표준 6 4 3 6 7" xfId="25548"/>
    <cellStyle name="표준 6 4 3 6 8" xfId="29419"/>
    <cellStyle name="표준 6 4 3 6 9" xfId="33290"/>
    <cellStyle name="표준 6 4 3 7" xfId="4257"/>
    <cellStyle name="표준 6 4 3 8" xfId="8128"/>
    <cellStyle name="표준 6 4 3 9" xfId="11999"/>
    <cellStyle name="표준 6 4 4" xfId="133"/>
    <cellStyle name="표준 6 4 4 10" xfId="19791"/>
    <cellStyle name="표준 6 4 4 11" xfId="23662"/>
    <cellStyle name="표준 6 4 4 12" xfId="27533"/>
    <cellStyle name="표준 6 4 4 13" xfId="31404"/>
    <cellStyle name="표준 6 4 4 14" xfId="35275"/>
    <cellStyle name="표준 6 4 4 15" xfId="39146"/>
    <cellStyle name="표준 6 4 4 16" xfId="39387"/>
    <cellStyle name="표준 6 4 4 17" xfId="43258"/>
    <cellStyle name="표준 6 4 4 18" xfId="47129"/>
    <cellStyle name="표준 6 4 4 19" xfId="51000"/>
    <cellStyle name="표준 6 4 4 2" xfId="378"/>
    <cellStyle name="표준 6 4 4 2 10" xfId="23904"/>
    <cellStyle name="표준 6 4 4 2 11" xfId="27775"/>
    <cellStyle name="표준 6 4 4 2 12" xfId="31646"/>
    <cellStyle name="표준 6 4 4 2 13" xfId="35517"/>
    <cellStyle name="표준 6 4 4 2 14" xfId="39629"/>
    <cellStyle name="표준 6 4 4 2 15" xfId="43500"/>
    <cellStyle name="표준 6 4 4 2 16" xfId="47371"/>
    <cellStyle name="표준 6 4 4 2 17" xfId="51242"/>
    <cellStyle name="표준 6 4 4 2 2" xfId="865"/>
    <cellStyle name="표준 6 4 4 2 2 10" xfId="28259"/>
    <cellStyle name="표준 6 4 4 2 2 11" xfId="32130"/>
    <cellStyle name="표준 6 4 4 2 2 12" xfId="36001"/>
    <cellStyle name="표준 6 4 4 2 2 13" xfId="40113"/>
    <cellStyle name="표준 6 4 4 2 2 14" xfId="43984"/>
    <cellStyle name="표준 6 4 4 2 2 15" xfId="47855"/>
    <cellStyle name="표준 6 4 4 2 2 16" xfId="51726"/>
    <cellStyle name="표준 6 4 4 2 2 2" xfId="1839"/>
    <cellStyle name="표준 6 4 4 2 2 2 10" xfId="33098"/>
    <cellStyle name="표준 6 4 4 2 2 2 11" xfId="36969"/>
    <cellStyle name="표준 6 4 4 2 2 2 12" xfId="41081"/>
    <cellStyle name="표준 6 4 4 2 2 2 13" xfId="44952"/>
    <cellStyle name="표준 6 4 4 2 2 2 14" xfId="48823"/>
    <cellStyle name="표준 6 4 4 2 2 2 15" xfId="52694"/>
    <cellStyle name="표준 6 4 4 2 2 2 2" xfId="3778"/>
    <cellStyle name="표준 6 4 4 2 2 2 2 10" xfId="38905"/>
    <cellStyle name="표준 6 4 4 2 2 2 2 11" xfId="43017"/>
    <cellStyle name="표준 6 4 4 2 2 2 2 12" xfId="46888"/>
    <cellStyle name="표준 6 4 4 2 2 2 2 13" xfId="50759"/>
    <cellStyle name="표준 6 4 4 2 2 2 2 14" xfId="54630"/>
    <cellStyle name="표준 6 4 4 2 2 2 2 2" xfId="7937"/>
    <cellStyle name="표준 6 4 4 2 2 2 2 3" xfId="11808"/>
    <cellStyle name="표준 6 4 4 2 2 2 2 4" xfId="15679"/>
    <cellStyle name="표준 6 4 4 2 2 2 2 5" xfId="19550"/>
    <cellStyle name="표준 6 4 4 2 2 2 2 6" xfId="23421"/>
    <cellStyle name="표준 6 4 4 2 2 2 2 7" xfId="27292"/>
    <cellStyle name="표준 6 4 4 2 2 2 2 8" xfId="31163"/>
    <cellStyle name="표준 6 4 4 2 2 2 2 9" xfId="35034"/>
    <cellStyle name="표준 6 4 4 2 2 2 3" xfId="6001"/>
    <cellStyle name="표준 6 4 4 2 2 2 4" xfId="9872"/>
    <cellStyle name="표준 6 4 4 2 2 2 5" xfId="13743"/>
    <cellStyle name="표준 6 4 4 2 2 2 6" xfId="17614"/>
    <cellStyle name="표준 6 4 4 2 2 2 7" xfId="21485"/>
    <cellStyle name="표준 6 4 4 2 2 2 8" xfId="25356"/>
    <cellStyle name="표준 6 4 4 2 2 2 9" xfId="29227"/>
    <cellStyle name="표준 6 4 4 2 2 3" xfId="2810"/>
    <cellStyle name="표준 6 4 4 2 2 3 10" xfId="37937"/>
    <cellStyle name="표준 6 4 4 2 2 3 11" xfId="42049"/>
    <cellStyle name="표준 6 4 4 2 2 3 12" xfId="45920"/>
    <cellStyle name="표준 6 4 4 2 2 3 13" xfId="49791"/>
    <cellStyle name="표준 6 4 4 2 2 3 14" xfId="53662"/>
    <cellStyle name="표준 6 4 4 2 2 3 2" xfId="6969"/>
    <cellStyle name="표준 6 4 4 2 2 3 3" xfId="10840"/>
    <cellStyle name="표준 6 4 4 2 2 3 4" xfId="14711"/>
    <cellStyle name="표준 6 4 4 2 2 3 5" xfId="18582"/>
    <cellStyle name="표준 6 4 4 2 2 3 6" xfId="22453"/>
    <cellStyle name="표준 6 4 4 2 2 3 7" xfId="26324"/>
    <cellStyle name="표준 6 4 4 2 2 3 8" xfId="30195"/>
    <cellStyle name="표준 6 4 4 2 2 3 9" xfId="34066"/>
    <cellStyle name="표준 6 4 4 2 2 4" xfId="5033"/>
    <cellStyle name="표준 6 4 4 2 2 5" xfId="8904"/>
    <cellStyle name="표준 6 4 4 2 2 6" xfId="12775"/>
    <cellStyle name="표준 6 4 4 2 2 7" xfId="16646"/>
    <cellStyle name="표준 6 4 4 2 2 8" xfId="20517"/>
    <cellStyle name="표준 6 4 4 2 2 9" xfId="24388"/>
    <cellStyle name="표준 6 4 4 2 3" xfId="1355"/>
    <cellStyle name="표준 6 4 4 2 3 10" xfId="32614"/>
    <cellStyle name="표준 6 4 4 2 3 11" xfId="36485"/>
    <cellStyle name="표준 6 4 4 2 3 12" xfId="40597"/>
    <cellStyle name="표준 6 4 4 2 3 13" xfId="44468"/>
    <cellStyle name="표준 6 4 4 2 3 14" xfId="48339"/>
    <cellStyle name="표준 6 4 4 2 3 15" xfId="52210"/>
    <cellStyle name="표준 6 4 4 2 3 2" xfId="3294"/>
    <cellStyle name="표준 6 4 4 2 3 2 10" xfId="38421"/>
    <cellStyle name="표준 6 4 4 2 3 2 11" xfId="42533"/>
    <cellStyle name="표준 6 4 4 2 3 2 12" xfId="46404"/>
    <cellStyle name="표준 6 4 4 2 3 2 13" xfId="50275"/>
    <cellStyle name="표준 6 4 4 2 3 2 14" xfId="54146"/>
    <cellStyle name="표준 6 4 4 2 3 2 2" xfId="7453"/>
    <cellStyle name="표준 6 4 4 2 3 2 3" xfId="11324"/>
    <cellStyle name="표준 6 4 4 2 3 2 4" xfId="15195"/>
    <cellStyle name="표준 6 4 4 2 3 2 5" xfId="19066"/>
    <cellStyle name="표준 6 4 4 2 3 2 6" xfId="22937"/>
    <cellStyle name="표준 6 4 4 2 3 2 7" xfId="26808"/>
    <cellStyle name="표준 6 4 4 2 3 2 8" xfId="30679"/>
    <cellStyle name="표준 6 4 4 2 3 2 9" xfId="34550"/>
    <cellStyle name="표준 6 4 4 2 3 3" xfId="5517"/>
    <cellStyle name="표준 6 4 4 2 3 4" xfId="9388"/>
    <cellStyle name="표준 6 4 4 2 3 5" xfId="13259"/>
    <cellStyle name="표준 6 4 4 2 3 6" xfId="17130"/>
    <cellStyle name="표준 6 4 4 2 3 7" xfId="21001"/>
    <cellStyle name="표준 6 4 4 2 3 8" xfId="24872"/>
    <cellStyle name="표준 6 4 4 2 3 9" xfId="28743"/>
    <cellStyle name="표준 6 4 4 2 4" xfId="2326"/>
    <cellStyle name="표준 6 4 4 2 4 10" xfId="37453"/>
    <cellStyle name="표준 6 4 4 2 4 11" xfId="41565"/>
    <cellStyle name="표준 6 4 4 2 4 12" xfId="45436"/>
    <cellStyle name="표준 6 4 4 2 4 13" xfId="49307"/>
    <cellStyle name="표준 6 4 4 2 4 14" xfId="53178"/>
    <cellStyle name="표준 6 4 4 2 4 2" xfId="6485"/>
    <cellStyle name="표준 6 4 4 2 4 3" xfId="10356"/>
    <cellStyle name="표준 6 4 4 2 4 4" xfId="14227"/>
    <cellStyle name="표준 6 4 4 2 4 5" xfId="18098"/>
    <cellStyle name="표준 6 4 4 2 4 6" xfId="21969"/>
    <cellStyle name="표준 6 4 4 2 4 7" xfId="25840"/>
    <cellStyle name="표준 6 4 4 2 4 8" xfId="29711"/>
    <cellStyle name="표준 6 4 4 2 4 9" xfId="33582"/>
    <cellStyle name="표준 6 4 4 2 5" xfId="4549"/>
    <cellStyle name="표준 6 4 4 2 6" xfId="8420"/>
    <cellStyle name="표준 6 4 4 2 7" xfId="12291"/>
    <cellStyle name="표준 6 4 4 2 8" xfId="16162"/>
    <cellStyle name="표준 6 4 4 2 9" xfId="20033"/>
    <cellStyle name="표준 6 4 4 3" xfId="623"/>
    <cellStyle name="표준 6 4 4 3 10" xfId="28017"/>
    <cellStyle name="표준 6 4 4 3 11" xfId="31888"/>
    <cellStyle name="표준 6 4 4 3 12" xfId="35759"/>
    <cellStyle name="표준 6 4 4 3 13" xfId="39871"/>
    <cellStyle name="표준 6 4 4 3 14" xfId="43742"/>
    <cellStyle name="표준 6 4 4 3 15" xfId="47613"/>
    <cellStyle name="표준 6 4 4 3 16" xfId="51484"/>
    <cellStyle name="표준 6 4 4 3 2" xfId="1597"/>
    <cellStyle name="표준 6 4 4 3 2 10" xfId="32856"/>
    <cellStyle name="표준 6 4 4 3 2 11" xfId="36727"/>
    <cellStyle name="표준 6 4 4 3 2 12" xfId="40839"/>
    <cellStyle name="표준 6 4 4 3 2 13" xfId="44710"/>
    <cellStyle name="표준 6 4 4 3 2 14" xfId="48581"/>
    <cellStyle name="표준 6 4 4 3 2 15" xfId="52452"/>
    <cellStyle name="표준 6 4 4 3 2 2" xfId="3536"/>
    <cellStyle name="표준 6 4 4 3 2 2 10" xfId="38663"/>
    <cellStyle name="표준 6 4 4 3 2 2 11" xfId="42775"/>
    <cellStyle name="표준 6 4 4 3 2 2 12" xfId="46646"/>
    <cellStyle name="표준 6 4 4 3 2 2 13" xfId="50517"/>
    <cellStyle name="표준 6 4 4 3 2 2 14" xfId="54388"/>
    <cellStyle name="표준 6 4 4 3 2 2 2" xfId="7695"/>
    <cellStyle name="표준 6 4 4 3 2 2 3" xfId="11566"/>
    <cellStyle name="표준 6 4 4 3 2 2 4" xfId="15437"/>
    <cellStyle name="표준 6 4 4 3 2 2 5" xfId="19308"/>
    <cellStyle name="표준 6 4 4 3 2 2 6" xfId="23179"/>
    <cellStyle name="표준 6 4 4 3 2 2 7" xfId="27050"/>
    <cellStyle name="표준 6 4 4 3 2 2 8" xfId="30921"/>
    <cellStyle name="표준 6 4 4 3 2 2 9" xfId="34792"/>
    <cellStyle name="표준 6 4 4 3 2 3" xfId="5759"/>
    <cellStyle name="표준 6 4 4 3 2 4" xfId="9630"/>
    <cellStyle name="표준 6 4 4 3 2 5" xfId="13501"/>
    <cellStyle name="표준 6 4 4 3 2 6" xfId="17372"/>
    <cellStyle name="표준 6 4 4 3 2 7" xfId="21243"/>
    <cellStyle name="표준 6 4 4 3 2 8" xfId="25114"/>
    <cellStyle name="표준 6 4 4 3 2 9" xfId="28985"/>
    <cellStyle name="표준 6 4 4 3 3" xfId="2568"/>
    <cellStyle name="표준 6 4 4 3 3 10" xfId="37695"/>
    <cellStyle name="표준 6 4 4 3 3 11" xfId="41807"/>
    <cellStyle name="표준 6 4 4 3 3 12" xfId="45678"/>
    <cellStyle name="표준 6 4 4 3 3 13" xfId="49549"/>
    <cellStyle name="표준 6 4 4 3 3 14" xfId="53420"/>
    <cellStyle name="표준 6 4 4 3 3 2" xfId="6727"/>
    <cellStyle name="표준 6 4 4 3 3 3" xfId="10598"/>
    <cellStyle name="표준 6 4 4 3 3 4" xfId="14469"/>
    <cellStyle name="표준 6 4 4 3 3 5" xfId="18340"/>
    <cellStyle name="표준 6 4 4 3 3 6" xfId="22211"/>
    <cellStyle name="표준 6 4 4 3 3 7" xfId="26082"/>
    <cellStyle name="표준 6 4 4 3 3 8" xfId="29953"/>
    <cellStyle name="표준 6 4 4 3 3 9" xfId="33824"/>
    <cellStyle name="표준 6 4 4 3 4" xfId="4791"/>
    <cellStyle name="표준 6 4 4 3 5" xfId="8662"/>
    <cellStyle name="표준 6 4 4 3 6" xfId="12533"/>
    <cellStyle name="표준 6 4 4 3 7" xfId="16404"/>
    <cellStyle name="표준 6 4 4 3 8" xfId="20275"/>
    <cellStyle name="표준 6 4 4 3 9" xfId="24146"/>
    <cellStyle name="표준 6 4 4 4" xfId="1113"/>
    <cellStyle name="표준 6 4 4 4 10" xfId="32372"/>
    <cellStyle name="표준 6 4 4 4 11" xfId="36243"/>
    <cellStyle name="표준 6 4 4 4 12" xfId="40355"/>
    <cellStyle name="표준 6 4 4 4 13" xfId="44226"/>
    <cellStyle name="표준 6 4 4 4 14" xfId="48097"/>
    <cellStyle name="표준 6 4 4 4 15" xfId="51968"/>
    <cellStyle name="표준 6 4 4 4 2" xfId="3052"/>
    <cellStyle name="표준 6 4 4 4 2 10" xfId="38179"/>
    <cellStyle name="표준 6 4 4 4 2 11" xfId="42291"/>
    <cellStyle name="표준 6 4 4 4 2 12" xfId="46162"/>
    <cellStyle name="표준 6 4 4 4 2 13" xfId="50033"/>
    <cellStyle name="표준 6 4 4 4 2 14" xfId="53904"/>
    <cellStyle name="표준 6 4 4 4 2 2" xfId="7211"/>
    <cellStyle name="표준 6 4 4 4 2 3" xfId="11082"/>
    <cellStyle name="표준 6 4 4 4 2 4" xfId="14953"/>
    <cellStyle name="표준 6 4 4 4 2 5" xfId="18824"/>
    <cellStyle name="표준 6 4 4 4 2 6" xfId="22695"/>
    <cellStyle name="표준 6 4 4 4 2 7" xfId="26566"/>
    <cellStyle name="표준 6 4 4 4 2 8" xfId="30437"/>
    <cellStyle name="표준 6 4 4 4 2 9" xfId="34308"/>
    <cellStyle name="표준 6 4 4 4 3" xfId="5275"/>
    <cellStyle name="표준 6 4 4 4 4" xfId="9146"/>
    <cellStyle name="표준 6 4 4 4 5" xfId="13017"/>
    <cellStyle name="표준 6 4 4 4 6" xfId="16888"/>
    <cellStyle name="표준 6 4 4 4 7" xfId="20759"/>
    <cellStyle name="표준 6 4 4 4 8" xfId="24630"/>
    <cellStyle name="표준 6 4 4 4 9" xfId="28501"/>
    <cellStyle name="표준 6 4 4 5" xfId="2084"/>
    <cellStyle name="표준 6 4 4 5 10" xfId="37211"/>
    <cellStyle name="표준 6 4 4 5 11" xfId="41323"/>
    <cellStyle name="표준 6 4 4 5 12" xfId="45194"/>
    <cellStyle name="표준 6 4 4 5 13" xfId="49065"/>
    <cellStyle name="표준 6 4 4 5 14" xfId="52936"/>
    <cellStyle name="표준 6 4 4 5 2" xfId="6243"/>
    <cellStyle name="표준 6 4 4 5 3" xfId="10114"/>
    <cellStyle name="표준 6 4 4 5 4" xfId="13985"/>
    <cellStyle name="표준 6 4 4 5 5" xfId="17856"/>
    <cellStyle name="표준 6 4 4 5 6" xfId="21727"/>
    <cellStyle name="표준 6 4 4 5 7" xfId="25598"/>
    <cellStyle name="표준 6 4 4 5 8" xfId="29469"/>
    <cellStyle name="표준 6 4 4 5 9" xfId="33340"/>
    <cellStyle name="표준 6 4 4 6" xfId="4307"/>
    <cellStyle name="표준 6 4 4 7" xfId="8178"/>
    <cellStyle name="표준 6 4 4 8" xfId="12049"/>
    <cellStyle name="표준 6 4 4 9" xfId="15920"/>
    <cellStyle name="표준 6 4 5" xfId="231"/>
    <cellStyle name="표준 6 4 5 10" xfId="19889"/>
    <cellStyle name="표준 6 4 5 11" xfId="23760"/>
    <cellStyle name="표준 6 4 5 12" xfId="27631"/>
    <cellStyle name="표준 6 4 5 13" xfId="31502"/>
    <cellStyle name="표준 6 4 5 14" xfId="35373"/>
    <cellStyle name="표준 6 4 5 15" xfId="39244"/>
    <cellStyle name="표준 6 4 5 16" xfId="39485"/>
    <cellStyle name="표준 6 4 5 17" xfId="43356"/>
    <cellStyle name="표준 6 4 5 18" xfId="47227"/>
    <cellStyle name="표준 6 4 5 19" xfId="51098"/>
    <cellStyle name="표준 6 4 5 2" xfId="476"/>
    <cellStyle name="표준 6 4 5 2 10" xfId="24002"/>
    <cellStyle name="표준 6 4 5 2 11" xfId="27873"/>
    <cellStyle name="표준 6 4 5 2 12" xfId="31744"/>
    <cellStyle name="표준 6 4 5 2 13" xfId="35615"/>
    <cellStyle name="표준 6 4 5 2 14" xfId="39727"/>
    <cellStyle name="표준 6 4 5 2 15" xfId="43598"/>
    <cellStyle name="표준 6 4 5 2 16" xfId="47469"/>
    <cellStyle name="표준 6 4 5 2 17" xfId="51340"/>
    <cellStyle name="표준 6 4 5 2 2" xfId="963"/>
    <cellStyle name="표준 6 4 5 2 2 10" xfId="28357"/>
    <cellStyle name="표준 6 4 5 2 2 11" xfId="32228"/>
    <cellStyle name="표준 6 4 5 2 2 12" xfId="36099"/>
    <cellStyle name="표준 6 4 5 2 2 13" xfId="40211"/>
    <cellStyle name="표준 6 4 5 2 2 14" xfId="44082"/>
    <cellStyle name="표준 6 4 5 2 2 15" xfId="47953"/>
    <cellStyle name="표준 6 4 5 2 2 16" xfId="51824"/>
    <cellStyle name="표준 6 4 5 2 2 2" xfId="1937"/>
    <cellStyle name="표준 6 4 5 2 2 2 10" xfId="33196"/>
    <cellStyle name="표준 6 4 5 2 2 2 11" xfId="37067"/>
    <cellStyle name="표준 6 4 5 2 2 2 12" xfId="41179"/>
    <cellStyle name="표준 6 4 5 2 2 2 13" xfId="45050"/>
    <cellStyle name="표준 6 4 5 2 2 2 14" xfId="48921"/>
    <cellStyle name="표준 6 4 5 2 2 2 15" xfId="52792"/>
    <cellStyle name="표준 6 4 5 2 2 2 2" xfId="3876"/>
    <cellStyle name="표준 6 4 5 2 2 2 2 10" xfId="39003"/>
    <cellStyle name="표준 6 4 5 2 2 2 2 11" xfId="43115"/>
    <cellStyle name="표준 6 4 5 2 2 2 2 12" xfId="46986"/>
    <cellStyle name="표준 6 4 5 2 2 2 2 13" xfId="50857"/>
    <cellStyle name="표준 6 4 5 2 2 2 2 14" xfId="54728"/>
    <cellStyle name="표준 6 4 5 2 2 2 2 2" xfId="8035"/>
    <cellStyle name="표준 6 4 5 2 2 2 2 3" xfId="11906"/>
    <cellStyle name="표준 6 4 5 2 2 2 2 4" xfId="15777"/>
    <cellStyle name="표준 6 4 5 2 2 2 2 5" xfId="19648"/>
    <cellStyle name="표준 6 4 5 2 2 2 2 6" xfId="23519"/>
    <cellStyle name="표준 6 4 5 2 2 2 2 7" xfId="27390"/>
    <cellStyle name="표준 6 4 5 2 2 2 2 8" xfId="31261"/>
    <cellStyle name="표준 6 4 5 2 2 2 2 9" xfId="35132"/>
    <cellStyle name="표준 6 4 5 2 2 2 3" xfId="6099"/>
    <cellStyle name="표준 6 4 5 2 2 2 4" xfId="9970"/>
    <cellStyle name="표준 6 4 5 2 2 2 5" xfId="13841"/>
    <cellStyle name="표준 6 4 5 2 2 2 6" xfId="17712"/>
    <cellStyle name="표준 6 4 5 2 2 2 7" xfId="21583"/>
    <cellStyle name="표준 6 4 5 2 2 2 8" xfId="25454"/>
    <cellStyle name="표준 6 4 5 2 2 2 9" xfId="29325"/>
    <cellStyle name="표준 6 4 5 2 2 3" xfId="2908"/>
    <cellStyle name="표준 6 4 5 2 2 3 10" xfId="38035"/>
    <cellStyle name="표준 6 4 5 2 2 3 11" xfId="42147"/>
    <cellStyle name="표준 6 4 5 2 2 3 12" xfId="46018"/>
    <cellStyle name="표준 6 4 5 2 2 3 13" xfId="49889"/>
    <cellStyle name="표준 6 4 5 2 2 3 14" xfId="53760"/>
    <cellStyle name="표준 6 4 5 2 2 3 2" xfId="7067"/>
    <cellStyle name="표준 6 4 5 2 2 3 3" xfId="10938"/>
    <cellStyle name="표준 6 4 5 2 2 3 4" xfId="14809"/>
    <cellStyle name="표준 6 4 5 2 2 3 5" xfId="18680"/>
    <cellStyle name="표준 6 4 5 2 2 3 6" xfId="22551"/>
    <cellStyle name="표준 6 4 5 2 2 3 7" xfId="26422"/>
    <cellStyle name="표준 6 4 5 2 2 3 8" xfId="30293"/>
    <cellStyle name="표준 6 4 5 2 2 3 9" xfId="34164"/>
    <cellStyle name="표준 6 4 5 2 2 4" xfId="5131"/>
    <cellStyle name="표준 6 4 5 2 2 5" xfId="9002"/>
    <cellStyle name="표준 6 4 5 2 2 6" xfId="12873"/>
    <cellStyle name="표준 6 4 5 2 2 7" xfId="16744"/>
    <cellStyle name="표준 6 4 5 2 2 8" xfId="20615"/>
    <cellStyle name="표준 6 4 5 2 2 9" xfId="24486"/>
    <cellStyle name="표준 6 4 5 2 3" xfId="1453"/>
    <cellStyle name="표준 6 4 5 2 3 10" xfId="32712"/>
    <cellStyle name="표준 6 4 5 2 3 11" xfId="36583"/>
    <cellStyle name="표준 6 4 5 2 3 12" xfId="40695"/>
    <cellStyle name="표준 6 4 5 2 3 13" xfId="44566"/>
    <cellStyle name="표준 6 4 5 2 3 14" xfId="48437"/>
    <cellStyle name="표준 6 4 5 2 3 15" xfId="52308"/>
    <cellStyle name="표준 6 4 5 2 3 2" xfId="3392"/>
    <cellStyle name="표준 6 4 5 2 3 2 10" xfId="38519"/>
    <cellStyle name="표준 6 4 5 2 3 2 11" xfId="42631"/>
    <cellStyle name="표준 6 4 5 2 3 2 12" xfId="46502"/>
    <cellStyle name="표준 6 4 5 2 3 2 13" xfId="50373"/>
    <cellStyle name="표준 6 4 5 2 3 2 14" xfId="54244"/>
    <cellStyle name="표준 6 4 5 2 3 2 2" xfId="7551"/>
    <cellStyle name="표준 6 4 5 2 3 2 3" xfId="11422"/>
    <cellStyle name="표준 6 4 5 2 3 2 4" xfId="15293"/>
    <cellStyle name="표준 6 4 5 2 3 2 5" xfId="19164"/>
    <cellStyle name="표준 6 4 5 2 3 2 6" xfId="23035"/>
    <cellStyle name="표준 6 4 5 2 3 2 7" xfId="26906"/>
    <cellStyle name="표준 6 4 5 2 3 2 8" xfId="30777"/>
    <cellStyle name="표준 6 4 5 2 3 2 9" xfId="34648"/>
    <cellStyle name="표준 6 4 5 2 3 3" xfId="5615"/>
    <cellStyle name="표준 6 4 5 2 3 4" xfId="9486"/>
    <cellStyle name="표준 6 4 5 2 3 5" xfId="13357"/>
    <cellStyle name="표준 6 4 5 2 3 6" xfId="17228"/>
    <cellStyle name="표준 6 4 5 2 3 7" xfId="21099"/>
    <cellStyle name="표준 6 4 5 2 3 8" xfId="24970"/>
    <cellStyle name="표준 6 4 5 2 3 9" xfId="28841"/>
    <cellStyle name="표준 6 4 5 2 4" xfId="2424"/>
    <cellStyle name="표준 6 4 5 2 4 10" xfId="37551"/>
    <cellStyle name="표준 6 4 5 2 4 11" xfId="41663"/>
    <cellStyle name="표준 6 4 5 2 4 12" xfId="45534"/>
    <cellStyle name="표준 6 4 5 2 4 13" xfId="49405"/>
    <cellStyle name="표준 6 4 5 2 4 14" xfId="53276"/>
    <cellStyle name="표준 6 4 5 2 4 2" xfId="6583"/>
    <cellStyle name="표준 6 4 5 2 4 3" xfId="10454"/>
    <cellStyle name="표준 6 4 5 2 4 4" xfId="14325"/>
    <cellStyle name="표준 6 4 5 2 4 5" xfId="18196"/>
    <cellStyle name="표준 6 4 5 2 4 6" xfId="22067"/>
    <cellStyle name="표준 6 4 5 2 4 7" xfId="25938"/>
    <cellStyle name="표준 6 4 5 2 4 8" xfId="29809"/>
    <cellStyle name="표준 6 4 5 2 4 9" xfId="33680"/>
    <cellStyle name="표준 6 4 5 2 5" xfId="4647"/>
    <cellStyle name="표준 6 4 5 2 6" xfId="8518"/>
    <cellStyle name="표준 6 4 5 2 7" xfId="12389"/>
    <cellStyle name="표준 6 4 5 2 8" xfId="16260"/>
    <cellStyle name="표준 6 4 5 2 9" xfId="20131"/>
    <cellStyle name="표준 6 4 5 3" xfId="721"/>
    <cellStyle name="표준 6 4 5 3 10" xfId="28115"/>
    <cellStyle name="표준 6 4 5 3 11" xfId="31986"/>
    <cellStyle name="표준 6 4 5 3 12" xfId="35857"/>
    <cellStyle name="표준 6 4 5 3 13" xfId="39969"/>
    <cellStyle name="표준 6 4 5 3 14" xfId="43840"/>
    <cellStyle name="표준 6 4 5 3 15" xfId="47711"/>
    <cellStyle name="표준 6 4 5 3 16" xfId="51582"/>
    <cellStyle name="표준 6 4 5 3 2" xfId="1695"/>
    <cellStyle name="표준 6 4 5 3 2 10" xfId="32954"/>
    <cellStyle name="표준 6 4 5 3 2 11" xfId="36825"/>
    <cellStyle name="표준 6 4 5 3 2 12" xfId="40937"/>
    <cellStyle name="표준 6 4 5 3 2 13" xfId="44808"/>
    <cellStyle name="표준 6 4 5 3 2 14" xfId="48679"/>
    <cellStyle name="표준 6 4 5 3 2 15" xfId="52550"/>
    <cellStyle name="표준 6 4 5 3 2 2" xfId="3634"/>
    <cellStyle name="표준 6 4 5 3 2 2 10" xfId="38761"/>
    <cellStyle name="표준 6 4 5 3 2 2 11" xfId="42873"/>
    <cellStyle name="표준 6 4 5 3 2 2 12" xfId="46744"/>
    <cellStyle name="표준 6 4 5 3 2 2 13" xfId="50615"/>
    <cellStyle name="표준 6 4 5 3 2 2 14" xfId="54486"/>
    <cellStyle name="표준 6 4 5 3 2 2 2" xfId="7793"/>
    <cellStyle name="표준 6 4 5 3 2 2 3" xfId="11664"/>
    <cellStyle name="표준 6 4 5 3 2 2 4" xfId="15535"/>
    <cellStyle name="표준 6 4 5 3 2 2 5" xfId="19406"/>
    <cellStyle name="표준 6 4 5 3 2 2 6" xfId="23277"/>
    <cellStyle name="표준 6 4 5 3 2 2 7" xfId="27148"/>
    <cellStyle name="표준 6 4 5 3 2 2 8" xfId="31019"/>
    <cellStyle name="표준 6 4 5 3 2 2 9" xfId="34890"/>
    <cellStyle name="표준 6 4 5 3 2 3" xfId="5857"/>
    <cellStyle name="표준 6 4 5 3 2 4" xfId="9728"/>
    <cellStyle name="표준 6 4 5 3 2 5" xfId="13599"/>
    <cellStyle name="표준 6 4 5 3 2 6" xfId="17470"/>
    <cellStyle name="표준 6 4 5 3 2 7" xfId="21341"/>
    <cellStyle name="표준 6 4 5 3 2 8" xfId="25212"/>
    <cellStyle name="표준 6 4 5 3 2 9" xfId="29083"/>
    <cellStyle name="표준 6 4 5 3 3" xfId="2666"/>
    <cellStyle name="표준 6 4 5 3 3 10" xfId="37793"/>
    <cellStyle name="표준 6 4 5 3 3 11" xfId="41905"/>
    <cellStyle name="표준 6 4 5 3 3 12" xfId="45776"/>
    <cellStyle name="표준 6 4 5 3 3 13" xfId="49647"/>
    <cellStyle name="표준 6 4 5 3 3 14" xfId="53518"/>
    <cellStyle name="표준 6 4 5 3 3 2" xfId="6825"/>
    <cellStyle name="표준 6 4 5 3 3 3" xfId="10696"/>
    <cellStyle name="표준 6 4 5 3 3 4" xfId="14567"/>
    <cellStyle name="표준 6 4 5 3 3 5" xfId="18438"/>
    <cellStyle name="표준 6 4 5 3 3 6" xfId="22309"/>
    <cellStyle name="표준 6 4 5 3 3 7" xfId="26180"/>
    <cellStyle name="표준 6 4 5 3 3 8" xfId="30051"/>
    <cellStyle name="표준 6 4 5 3 3 9" xfId="33922"/>
    <cellStyle name="표준 6 4 5 3 4" xfId="4889"/>
    <cellStyle name="표준 6 4 5 3 5" xfId="8760"/>
    <cellStyle name="표준 6 4 5 3 6" xfId="12631"/>
    <cellStyle name="표준 6 4 5 3 7" xfId="16502"/>
    <cellStyle name="표준 6 4 5 3 8" xfId="20373"/>
    <cellStyle name="표준 6 4 5 3 9" xfId="24244"/>
    <cellStyle name="표준 6 4 5 4" xfId="1211"/>
    <cellStyle name="표준 6 4 5 4 10" xfId="32470"/>
    <cellStyle name="표준 6 4 5 4 11" xfId="36341"/>
    <cellStyle name="표준 6 4 5 4 12" xfId="40453"/>
    <cellStyle name="표준 6 4 5 4 13" xfId="44324"/>
    <cellStyle name="표준 6 4 5 4 14" xfId="48195"/>
    <cellStyle name="표준 6 4 5 4 15" xfId="52066"/>
    <cellStyle name="표준 6 4 5 4 2" xfId="3150"/>
    <cellStyle name="표준 6 4 5 4 2 10" xfId="38277"/>
    <cellStyle name="표준 6 4 5 4 2 11" xfId="42389"/>
    <cellStyle name="표준 6 4 5 4 2 12" xfId="46260"/>
    <cellStyle name="표준 6 4 5 4 2 13" xfId="50131"/>
    <cellStyle name="표준 6 4 5 4 2 14" xfId="54002"/>
    <cellStyle name="표준 6 4 5 4 2 2" xfId="7309"/>
    <cellStyle name="표준 6 4 5 4 2 3" xfId="11180"/>
    <cellStyle name="표준 6 4 5 4 2 4" xfId="15051"/>
    <cellStyle name="표준 6 4 5 4 2 5" xfId="18922"/>
    <cellStyle name="표준 6 4 5 4 2 6" xfId="22793"/>
    <cellStyle name="표준 6 4 5 4 2 7" xfId="26664"/>
    <cellStyle name="표준 6 4 5 4 2 8" xfId="30535"/>
    <cellStyle name="표준 6 4 5 4 2 9" xfId="34406"/>
    <cellStyle name="표준 6 4 5 4 3" xfId="5373"/>
    <cellStyle name="표준 6 4 5 4 4" xfId="9244"/>
    <cellStyle name="표준 6 4 5 4 5" xfId="13115"/>
    <cellStyle name="표준 6 4 5 4 6" xfId="16986"/>
    <cellStyle name="표준 6 4 5 4 7" xfId="20857"/>
    <cellStyle name="표준 6 4 5 4 8" xfId="24728"/>
    <cellStyle name="표준 6 4 5 4 9" xfId="28599"/>
    <cellStyle name="표준 6 4 5 5" xfId="2182"/>
    <cellStyle name="표준 6 4 5 5 10" xfId="37309"/>
    <cellStyle name="표준 6 4 5 5 11" xfId="41421"/>
    <cellStyle name="표준 6 4 5 5 12" xfId="45292"/>
    <cellStyle name="표준 6 4 5 5 13" xfId="49163"/>
    <cellStyle name="표준 6 4 5 5 14" xfId="53034"/>
    <cellStyle name="표준 6 4 5 5 2" xfId="6341"/>
    <cellStyle name="표준 6 4 5 5 3" xfId="10212"/>
    <cellStyle name="표준 6 4 5 5 4" xfId="14083"/>
    <cellStyle name="표준 6 4 5 5 5" xfId="17954"/>
    <cellStyle name="표준 6 4 5 5 6" xfId="21825"/>
    <cellStyle name="표준 6 4 5 5 7" xfId="25696"/>
    <cellStyle name="표준 6 4 5 5 8" xfId="29567"/>
    <cellStyle name="표준 6 4 5 5 9" xfId="33438"/>
    <cellStyle name="표준 6 4 5 6" xfId="4405"/>
    <cellStyle name="표준 6 4 5 7" xfId="8276"/>
    <cellStyle name="표준 6 4 5 8" xfId="12147"/>
    <cellStyle name="표준 6 4 5 9" xfId="16018"/>
    <cellStyle name="표준 6 4 6" xfId="281"/>
    <cellStyle name="표준 6 4 6 10" xfId="23807"/>
    <cellStyle name="표준 6 4 6 11" xfId="27678"/>
    <cellStyle name="표준 6 4 6 12" xfId="31549"/>
    <cellStyle name="표준 6 4 6 13" xfId="35420"/>
    <cellStyle name="표준 6 4 6 14" xfId="39532"/>
    <cellStyle name="표준 6 4 6 15" xfId="43403"/>
    <cellStyle name="표준 6 4 6 16" xfId="47274"/>
    <cellStyle name="표준 6 4 6 17" xfId="51145"/>
    <cellStyle name="표준 6 4 6 2" xfId="768"/>
    <cellStyle name="표준 6 4 6 2 10" xfId="28162"/>
    <cellStyle name="표준 6 4 6 2 11" xfId="32033"/>
    <cellStyle name="표준 6 4 6 2 12" xfId="35904"/>
    <cellStyle name="표준 6 4 6 2 13" xfId="40016"/>
    <cellStyle name="표준 6 4 6 2 14" xfId="43887"/>
    <cellStyle name="표준 6 4 6 2 15" xfId="47758"/>
    <cellStyle name="표준 6 4 6 2 16" xfId="51629"/>
    <cellStyle name="표준 6 4 6 2 2" xfId="1742"/>
    <cellStyle name="표준 6 4 6 2 2 10" xfId="33001"/>
    <cellStyle name="표준 6 4 6 2 2 11" xfId="36872"/>
    <cellStyle name="표준 6 4 6 2 2 12" xfId="40984"/>
    <cellStyle name="표준 6 4 6 2 2 13" xfId="44855"/>
    <cellStyle name="표준 6 4 6 2 2 14" xfId="48726"/>
    <cellStyle name="표준 6 4 6 2 2 15" xfId="52597"/>
    <cellStyle name="표준 6 4 6 2 2 2" xfId="3681"/>
    <cellStyle name="표준 6 4 6 2 2 2 10" xfId="38808"/>
    <cellStyle name="표준 6 4 6 2 2 2 11" xfId="42920"/>
    <cellStyle name="표준 6 4 6 2 2 2 12" xfId="46791"/>
    <cellStyle name="표준 6 4 6 2 2 2 13" xfId="50662"/>
    <cellStyle name="표준 6 4 6 2 2 2 14" xfId="54533"/>
    <cellStyle name="표준 6 4 6 2 2 2 2" xfId="7840"/>
    <cellStyle name="표준 6 4 6 2 2 2 3" xfId="11711"/>
    <cellStyle name="표준 6 4 6 2 2 2 4" xfId="15582"/>
    <cellStyle name="표준 6 4 6 2 2 2 5" xfId="19453"/>
    <cellStyle name="표준 6 4 6 2 2 2 6" xfId="23324"/>
    <cellStyle name="표준 6 4 6 2 2 2 7" xfId="27195"/>
    <cellStyle name="표준 6 4 6 2 2 2 8" xfId="31066"/>
    <cellStyle name="표준 6 4 6 2 2 2 9" xfId="34937"/>
    <cellStyle name="표준 6 4 6 2 2 3" xfId="5904"/>
    <cellStyle name="표준 6 4 6 2 2 4" xfId="9775"/>
    <cellStyle name="표준 6 4 6 2 2 5" xfId="13646"/>
    <cellStyle name="표준 6 4 6 2 2 6" xfId="17517"/>
    <cellStyle name="표준 6 4 6 2 2 7" xfId="21388"/>
    <cellStyle name="표준 6 4 6 2 2 8" xfId="25259"/>
    <cellStyle name="표준 6 4 6 2 2 9" xfId="29130"/>
    <cellStyle name="표준 6 4 6 2 3" xfId="2713"/>
    <cellStyle name="표준 6 4 6 2 3 10" xfId="37840"/>
    <cellStyle name="표준 6 4 6 2 3 11" xfId="41952"/>
    <cellStyle name="표준 6 4 6 2 3 12" xfId="45823"/>
    <cellStyle name="표준 6 4 6 2 3 13" xfId="49694"/>
    <cellStyle name="표준 6 4 6 2 3 14" xfId="53565"/>
    <cellStyle name="표준 6 4 6 2 3 2" xfId="6872"/>
    <cellStyle name="표준 6 4 6 2 3 3" xfId="10743"/>
    <cellStyle name="표준 6 4 6 2 3 4" xfId="14614"/>
    <cellStyle name="표준 6 4 6 2 3 5" xfId="18485"/>
    <cellStyle name="표준 6 4 6 2 3 6" xfId="22356"/>
    <cellStyle name="표준 6 4 6 2 3 7" xfId="26227"/>
    <cellStyle name="표준 6 4 6 2 3 8" xfId="30098"/>
    <cellStyle name="표준 6 4 6 2 3 9" xfId="33969"/>
    <cellStyle name="표준 6 4 6 2 4" xfId="4936"/>
    <cellStyle name="표준 6 4 6 2 5" xfId="8807"/>
    <cellStyle name="표준 6 4 6 2 6" xfId="12678"/>
    <cellStyle name="표준 6 4 6 2 7" xfId="16549"/>
    <cellStyle name="표준 6 4 6 2 8" xfId="20420"/>
    <cellStyle name="표준 6 4 6 2 9" xfId="24291"/>
    <cellStyle name="표준 6 4 6 3" xfId="1258"/>
    <cellStyle name="표준 6 4 6 3 10" xfId="32517"/>
    <cellStyle name="표준 6 4 6 3 11" xfId="36388"/>
    <cellStyle name="표준 6 4 6 3 12" xfId="40500"/>
    <cellStyle name="표준 6 4 6 3 13" xfId="44371"/>
    <cellStyle name="표준 6 4 6 3 14" xfId="48242"/>
    <cellStyle name="표준 6 4 6 3 15" xfId="52113"/>
    <cellStyle name="표준 6 4 6 3 2" xfId="3197"/>
    <cellStyle name="표준 6 4 6 3 2 10" xfId="38324"/>
    <cellStyle name="표준 6 4 6 3 2 11" xfId="42436"/>
    <cellStyle name="표준 6 4 6 3 2 12" xfId="46307"/>
    <cellStyle name="표준 6 4 6 3 2 13" xfId="50178"/>
    <cellStyle name="표준 6 4 6 3 2 14" xfId="54049"/>
    <cellStyle name="표준 6 4 6 3 2 2" xfId="7356"/>
    <cellStyle name="표준 6 4 6 3 2 3" xfId="11227"/>
    <cellStyle name="표준 6 4 6 3 2 4" xfId="15098"/>
    <cellStyle name="표준 6 4 6 3 2 5" xfId="18969"/>
    <cellStyle name="표준 6 4 6 3 2 6" xfId="22840"/>
    <cellStyle name="표준 6 4 6 3 2 7" xfId="26711"/>
    <cellStyle name="표준 6 4 6 3 2 8" xfId="30582"/>
    <cellStyle name="표준 6 4 6 3 2 9" xfId="34453"/>
    <cellStyle name="표준 6 4 6 3 3" xfId="5420"/>
    <cellStyle name="표준 6 4 6 3 4" xfId="9291"/>
    <cellStyle name="표준 6 4 6 3 5" xfId="13162"/>
    <cellStyle name="표준 6 4 6 3 6" xfId="17033"/>
    <cellStyle name="표준 6 4 6 3 7" xfId="20904"/>
    <cellStyle name="표준 6 4 6 3 8" xfId="24775"/>
    <cellStyle name="표준 6 4 6 3 9" xfId="28646"/>
    <cellStyle name="표준 6 4 6 4" xfId="2229"/>
    <cellStyle name="표준 6 4 6 4 10" xfId="37356"/>
    <cellStyle name="표준 6 4 6 4 11" xfId="41468"/>
    <cellStyle name="표준 6 4 6 4 12" xfId="45339"/>
    <cellStyle name="표준 6 4 6 4 13" xfId="49210"/>
    <cellStyle name="표준 6 4 6 4 14" xfId="53081"/>
    <cellStyle name="표준 6 4 6 4 2" xfId="6388"/>
    <cellStyle name="표준 6 4 6 4 3" xfId="10259"/>
    <cellStyle name="표준 6 4 6 4 4" xfId="14130"/>
    <cellStyle name="표준 6 4 6 4 5" xfId="18001"/>
    <cellStyle name="표준 6 4 6 4 6" xfId="21872"/>
    <cellStyle name="표준 6 4 6 4 7" xfId="25743"/>
    <cellStyle name="표준 6 4 6 4 8" xfId="29614"/>
    <cellStyle name="표준 6 4 6 4 9" xfId="33485"/>
    <cellStyle name="표준 6 4 6 5" xfId="4452"/>
    <cellStyle name="표준 6 4 6 6" xfId="8323"/>
    <cellStyle name="표준 6 4 6 7" xfId="12194"/>
    <cellStyle name="표준 6 4 6 8" xfId="16065"/>
    <cellStyle name="표준 6 4 6 9" xfId="19936"/>
    <cellStyle name="표준 6 4 7" xfId="526"/>
    <cellStyle name="표준 6 4 7 10" xfId="27920"/>
    <cellStyle name="표준 6 4 7 11" xfId="31791"/>
    <cellStyle name="표준 6 4 7 12" xfId="35662"/>
    <cellStyle name="표준 6 4 7 13" xfId="39774"/>
    <cellStyle name="표준 6 4 7 14" xfId="43645"/>
    <cellStyle name="표준 6 4 7 15" xfId="47516"/>
    <cellStyle name="표준 6 4 7 16" xfId="51387"/>
    <cellStyle name="표준 6 4 7 2" xfId="1500"/>
    <cellStyle name="표준 6 4 7 2 10" xfId="32759"/>
    <cellStyle name="표준 6 4 7 2 11" xfId="36630"/>
    <cellStyle name="표준 6 4 7 2 12" xfId="40742"/>
    <cellStyle name="표준 6 4 7 2 13" xfId="44613"/>
    <cellStyle name="표준 6 4 7 2 14" xfId="48484"/>
    <cellStyle name="표준 6 4 7 2 15" xfId="52355"/>
    <cellStyle name="표준 6 4 7 2 2" xfId="3439"/>
    <cellStyle name="표준 6 4 7 2 2 10" xfId="38566"/>
    <cellStyle name="표준 6 4 7 2 2 11" xfId="42678"/>
    <cellStyle name="표준 6 4 7 2 2 12" xfId="46549"/>
    <cellStyle name="표준 6 4 7 2 2 13" xfId="50420"/>
    <cellStyle name="표준 6 4 7 2 2 14" xfId="54291"/>
    <cellStyle name="표준 6 4 7 2 2 2" xfId="7598"/>
    <cellStyle name="표준 6 4 7 2 2 3" xfId="11469"/>
    <cellStyle name="표준 6 4 7 2 2 4" xfId="15340"/>
    <cellStyle name="표준 6 4 7 2 2 5" xfId="19211"/>
    <cellStyle name="표준 6 4 7 2 2 6" xfId="23082"/>
    <cellStyle name="표준 6 4 7 2 2 7" xfId="26953"/>
    <cellStyle name="표준 6 4 7 2 2 8" xfId="30824"/>
    <cellStyle name="표준 6 4 7 2 2 9" xfId="34695"/>
    <cellStyle name="표준 6 4 7 2 3" xfId="5662"/>
    <cellStyle name="표준 6 4 7 2 4" xfId="9533"/>
    <cellStyle name="표준 6 4 7 2 5" xfId="13404"/>
    <cellStyle name="표준 6 4 7 2 6" xfId="17275"/>
    <cellStyle name="표준 6 4 7 2 7" xfId="21146"/>
    <cellStyle name="표준 6 4 7 2 8" xfId="25017"/>
    <cellStyle name="표준 6 4 7 2 9" xfId="28888"/>
    <cellStyle name="표준 6 4 7 3" xfId="2471"/>
    <cellStyle name="표준 6 4 7 3 10" xfId="37598"/>
    <cellStyle name="표준 6 4 7 3 11" xfId="41710"/>
    <cellStyle name="표준 6 4 7 3 12" xfId="45581"/>
    <cellStyle name="표준 6 4 7 3 13" xfId="49452"/>
    <cellStyle name="표준 6 4 7 3 14" xfId="53323"/>
    <cellStyle name="표준 6 4 7 3 2" xfId="6630"/>
    <cellStyle name="표준 6 4 7 3 3" xfId="10501"/>
    <cellStyle name="표준 6 4 7 3 4" xfId="14372"/>
    <cellStyle name="표준 6 4 7 3 5" xfId="18243"/>
    <cellStyle name="표준 6 4 7 3 6" xfId="22114"/>
    <cellStyle name="표준 6 4 7 3 7" xfId="25985"/>
    <cellStyle name="표준 6 4 7 3 8" xfId="29856"/>
    <cellStyle name="표준 6 4 7 3 9" xfId="33727"/>
    <cellStyle name="표준 6 4 7 4" xfId="4694"/>
    <cellStyle name="표준 6 4 7 5" xfId="8565"/>
    <cellStyle name="표준 6 4 7 6" xfId="12436"/>
    <cellStyle name="표준 6 4 7 7" xfId="16307"/>
    <cellStyle name="표준 6 4 7 8" xfId="20178"/>
    <cellStyle name="표준 6 4 7 9" xfId="24049"/>
    <cellStyle name="표준 6 4 8" xfId="1016"/>
    <cellStyle name="표준 6 4 8 10" xfId="32275"/>
    <cellStyle name="표준 6 4 8 11" xfId="36146"/>
    <cellStyle name="표준 6 4 8 12" xfId="40258"/>
    <cellStyle name="표준 6 4 8 13" xfId="44129"/>
    <cellStyle name="표준 6 4 8 14" xfId="48000"/>
    <cellStyle name="표준 6 4 8 15" xfId="51871"/>
    <cellStyle name="표준 6 4 8 2" xfId="2955"/>
    <cellStyle name="표준 6 4 8 2 10" xfId="38082"/>
    <cellStyle name="표준 6 4 8 2 11" xfId="42194"/>
    <cellStyle name="표준 6 4 8 2 12" xfId="46065"/>
    <cellStyle name="표준 6 4 8 2 13" xfId="49936"/>
    <cellStyle name="표준 6 4 8 2 14" xfId="53807"/>
    <cellStyle name="표준 6 4 8 2 2" xfId="7114"/>
    <cellStyle name="표준 6 4 8 2 3" xfId="10985"/>
    <cellStyle name="표준 6 4 8 2 4" xfId="14856"/>
    <cellStyle name="표준 6 4 8 2 5" xfId="18727"/>
    <cellStyle name="표준 6 4 8 2 6" xfId="22598"/>
    <cellStyle name="표준 6 4 8 2 7" xfId="26469"/>
    <cellStyle name="표준 6 4 8 2 8" xfId="30340"/>
    <cellStyle name="표준 6 4 8 2 9" xfId="34211"/>
    <cellStyle name="표준 6 4 8 3" xfId="5178"/>
    <cellStyle name="표준 6 4 8 4" xfId="9049"/>
    <cellStyle name="표준 6 4 8 5" xfId="12920"/>
    <cellStyle name="표준 6 4 8 6" xfId="16791"/>
    <cellStyle name="표준 6 4 8 7" xfId="20662"/>
    <cellStyle name="표준 6 4 8 8" xfId="24533"/>
    <cellStyle name="표준 6 4 8 9" xfId="28404"/>
    <cellStyle name="표준 6 4 9" xfId="1987"/>
    <cellStyle name="표준 6 4 9 10" xfId="37114"/>
    <cellStyle name="표준 6 4 9 11" xfId="41226"/>
    <cellStyle name="표준 6 4 9 12" xfId="45097"/>
    <cellStyle name="표준 6 4 9 13" xfId="48968"/>
    <cellStyle name="표준 6 4 9 14" xfId="52839"/>
    <cellStyle name="표준 6 4 9 2" xfId="6146"/>
    <cellStyle name="표준 6 4 9 3" xfId="10017"/>
    <cellStyle name="표준 6 4 9 4" xfId="13888"/>
    <cellStyle name="표준 6 4 9 5" xfId="17759"/>
    <cellStyle name="표준 6 4 9 6" xfId="21630"/>
    <cellStyle name="표준 6 4 9 7" xfId="25501"/>
    <cellStyle name="표준 6 4 9 8" xfId="29372"/>
    <cellStyle name="표준 6 4 9 9" xfId="33243"/>
    <cellStyle name="표준 6 5" xfId="34"/>
    <cellStyle name="표준 6 5 10" xfId="4217"/>
    <cellStyle name="표준 6 5 11" xfId="8088"/>
    <cellStyle name="표준 6 5 12" xfId="11959"/>
    <cellStyle name="표준 6 5 13" xfId="15830"/>
    <cellStyle name="표준 6 5 14" xfId="19701"/>
    <cellStyle name="표준 6 5 15" xfId="23572"/>
    <cellStyle name="표준 6 5 16" xfId="27443"/>
    <cellStyle name="표준 6 5 17" xfId="31314"/>
    <cellStyle name="표준 6 5 18" xfId="35185"/>
    <cellStyle name="표준 6 5 19" xfId="39056"/>
    <cellStyle name="표준 6 5 2" xfId="60"/>
    <cellStyle name="표준 6 5 2 10" xfId="8114"/>
    <cellStyle name="표준 6 5 2 11" xfId="11985"/>
    <cellStyle name="표준 6 5 2 12" xfId="15856"/>
    <cellStyle name="표준 6 5 2 13" xfId="19727"/>
    <cellStyle name="표준 6 5 2 14" xfId="23598"/>
    <cellStyle name="표준 6 5 2 15" xfId="27469"/>
    <cellStyle name="표준 6 5 2 16" xfId="31340"/>
    <cellStyle name="표준 6 5 2 17" xfId="35211"/>
    <cellStyle name="표준 6 5 2 18" xfId="39082"/>
    <cellStyle name="표준 6 5 2 19" xfId="39323"/>
    <cellStyle name="표준 6 5 2 2" xfId="114"/>
    <cellStyle name="표준 6 5 2 2 10" xfId="15903"/>
    <cellStyle name="표준 6 5 2 2 11" xfId="19774"/>
    <cellStyle name="표준 6 5 2 2 12" xfId="23645"/>
    <cellStyle name="표준 6 5 2 2 13" xfId="27516"/>
    <cellStyle name="표준 6 5 2 2 14" xfId="31387"/>
    <cellStyle name="표준 6 5 2 2 15" xfId="35258"/>
    <cellStyle name="표준 6 5 2 2 16" xfId="39129"/>
    <cellStyle name="표준 6 5 2 2 17" xfId="39370"/>
    <cellStyle name="표준 6 5 2 2 18" xfId="43241"/>
    <cellStyle name="표준 6 5 2 2 19" xfId="47112"/>
    <cellStyle name="표준 6 5 2 2 2" xfId="213"/>
    <cellStyle name="표준 6 5 2 2 2 10" xfId="19871"/>
    <cellStyle name="표준 6 5 2 2 2 11" xfId="23742"/>
    <cellStyle name="표준 6 5 2 2 2 12" xfId="27613"/>
    <cellStyle name="표준 6 5 2 2 2 13" xfId="31484"/>
    <cellStyle name="표준 6 5 2 2 2 14" xfId="35355"/>
    <cellStyle name="표준 6 5 2 2 2 15" xfId="39226"/>
    <cellStyle name="표준 6 5 2 2 2 16" xfId="39467"/>
    <cellStyle name="표준 6 5 2 2 2 17" xfId="43338"/>
    <cellStyle name="표준 6 5 2 2 2 18" xfId="47209"/>
    <cellStyle name="표준 6 5 2 2 2 19" xfId="51080"/>
    <cellStyle name="표준 6 5 2 2 2 2" xfId="458"/>
    <cellStyle name="표준 6 5 2 2 2 2 10" xfId="23984"/>
    <cellStyle name="표준 6 5 2 2 2 2 11" xfId="27855"/>
    <cellStyle name="표준 6 5 2 2 2 2 12" xfId="31726"/>
    <cellStyle name="표준 6 5 2 2 2 2 13" xfId="35597"/>
    <cellStyle name="표준 6 5 2 2 2 2 14" xfId="39709"/>
    <cellStyle name="표준 6 5 2 2 2 2 15" xfId="43580"/>
    <cellStyle name="표준 6 5 2 2 2 2 16" xfId="47451"/>
    <cellStyle name="표준 6 5 2 2 2 2 17" xfId="51322"/>
    <cellStyle name="표준 6 5 2 2 2 2 2" xfId="945"/>
    <cellStyle name="표준 6 5 2 2 2 2 2 10" xfId="28339"/>
    <cellStyle name="표준 6 5 2 2 2 2 2 11" xfId="32210"/>
    <cellStyle name="표준 6 5 2 2 2 2 2 12" xfId="36081"/>
    <cellStyle name="표준 6 5 2 2 2 2 2 13" xfId="40193"/>
    <cellStyle name="표준 6 5 2 2 2 2 2 14" xfId="44064"/>
    <cellStyle name="표준 6 5 2 2 2 2 2 15" xfId="47935"/>
    <cellStyle name="표준 6 5 2 2 2 2 2 16" xfId="51806"/>
    <cellStyle name="표준 6 5 2 2 2 2 2 2" xfId="1919"/>
    <cellStyle name="표준 6 5 2 2 2 2 2 2 10" xfId="33178"/>
    <cellStyle name="표준 6 5 2 2 2 2 2 2 11" xfId="37049"/>
    <cellStyle name="표준 6 5 2 2 2 2 2 2 12" xfId="41161"/>
    <cellStyle name="표준 6 5 2 2 2 2 2 2 13" xfId="45032"/>
    <cellStyle name="표준 6 5 2 2 2 2 2 2 14" xfId="48903"/>
    <cellStyle name="표준 6 5 2 2 2 2 2 2 15" xfId="52774"/>
    <cellStyle name="표준 6 5 2 2 2 2 2 2 2" xfId="3858"/>
    <cellStyle name="표준 6 5 2 2 2 2 2 2 2 10" xfId="38985"/>
    <cellStyle name="표준 6 5 2 2 2 2 2 2 2 11" xfId="43097"/>
    <cellStyle name="표준 6 5 2 2 2 2 2 2 2 12" xfId="46968"/>
    <cellStyle name="표준 6 5 2 2 2 2 2 2 2 13" xfId="50839"/>
    <cellStyle name="표준 6 5 2 2 2 2 2 2 2 14" xfId="54710"/>
    <cellStyle name="표준 6 5 2 2 2 2 2 2 2 2" xfId="8017"/>
    <cellStyle name="표준 6 5 2 2 2 2 2 2 2 3" xfId="11888"/>
    <cellStyle name="표준 6 5 2 2 2 2 2 2 2 4" xfId="15759"/>
    <cellStyle name="표준 6 5 2 2 2 2 2 2 2 5" xfId="19630"/>
    <cellStyle name="표준 6 5 2 2 2 2 2 2 2 6" xfId="23501"/>
    <cellStyle name="표준 6 5 2 2 2 2 2 2 2 7" xfId="27372"/>
    <cellStyle name="표준 6 5 2 2 2 2 2 2 2 8" xfId="31243"/>
    <cellStyle name="표준 6 5 2 2 2 2 2 2 2 9" xfId="35114"/>
    <cellStyle name="표준 6 5 2 2 2 2 2 2 3" xfId="6081"/>
    <cellStyle name="표준 6 5 2 2 2 2 2 2 4" xfId="9952"/>
    <cellStyle name="표준 6 5 2 2 2 2 2 2 5" xfId="13823"/>
    <cellStyle name="표준 6 5 2 2 2 2 2 2 6" xfId="17694"/>
    <cellStyle name="표준 6 5 2 2 2 2 2 2 7" xfId="21565"/>
    <cellStyle name="표준 6 5 2 2 2 2 2 2 8" xfId="25436"/>
    <cellStyle name="표준 6 5 2 2 2 2 2 2 9" xfId="29307"/>
    <cellStyle name="표준 6 5 2 2 2 2 2 3" xfId="2890"/>
    <cellStyle name="표준 6 5 2 2 2 2 2 3 10" xfId="38017"/>
    <cellStyle name="표준 6 5 2 2 2 2 2 3 11" xfId="42129"/>
    <cellStyle name="표준 6 5 2 2 2 2 2 3 12" xfId="46000"/>
    <cellStyle name="표준 6 5 2 2 2 2 2 3 13" xfId="49871"/>
    <cellStyle name="표준 6 5 2 2 2 2 2 3 14" xfId="53742"/>
    <cellStyle name="표준 6 5 2 2 2 2 2 3 2" xfId="7049"/>
    <cellStyle name="표준 6 5 2 2 2 2 2 3 3" xfId="10920"/>
    <cellStyle name="표준 6 5 2 2 2 2 2 3 4" xfId="14791"/>
    <cellStyle name="표준 6 5 2 2 2 2 2 3 5" xfId="18662"/>
    <cellStyle name="표준 6 5 2 2 2 2 2 3 6" xfId="22533"/>
    <cellStyle name="표준 6 5 2 2 2 2 2 3 7" xfId="26404"/>
    <cellStyle name="표준 6 5 2 2 2 2 2 3 8" xfId="30275"/>
    <cellStyle name="표준 6 5 2 2 2 2 2 3 9" xfId="34146"/>
    <cellStyle name="표준 6 5 2 2 2 2 2 4" xfId="5113"/>
    <cellStyle name="표준 6 5 2 2 2 2 2 5" xfId="8984"/>
    <cellStyle name="표준 6 5 2 2 2 2 2 6" xfId="12855"/>
    <cellStyle name="표준 6 5 2 2 2 2 2 7" xfId="16726"/>
    <cellStyle name="표준 6 5 2 2 2 2 2 8" xfId="20597"/>
    <cellStyle name="표준 6 5 2 2 2 2 2 9" xfId="24468"/>
    <cellStyle name="표준 6 5 2 2 2 2 3" xfId="1435"/>
    <cellStyle name="표준 6 5 2 2 2 2 3 10" xfId="32694"/>
    <cellStyle name="표준 6 5 2 2 2 2 3 11" xfId="36565"/>
    <cellStyle name="표준 6 5 2 2 2 2 3 12" xfId="40677"/>
    <cellStyle name="표준 6 5 2 2 2 2 3 13" xfId="44548"/>
    <cellStyle name="표준 6 5 2 2 2 2 3 14" xfId="48419"/>
    <cellStyle name="표준 6 5 2 2 2 2 3 15" xfId="52290"/>
    <cellStyle name="표준 6 5 2 2 2 2 3 2" xfId="3374"/>
    <cellStyle name="표준 6 5 2 2 2 2 3 2 10" xfId="38501"/>
    <cellStyle name="표준 6 5 2 2 2 2 3 2 11" xfId="42613"/>
    <cellStyle name="표준 6 5 2 2 2 2 3 2 12" xfId="46484"/>
    <cellStyle name="표준 6 5 2 2 2 2 3 2 13" xfId="50355"/>
    <cellStyle name="표준 6 5 2 2 2 2 3 2 14" xfId="54226"/>
    <cellStyle name="표준 6 5 2 2 2 2 3 2 2" xfId="7533"/>
    <cellStyle name="표준 6 5 2 2 2 2 3 2 3" xfId="11404"/>
    <cellStyle name="표준 6 5 2 2 2 2 3 2 4" xfId="15275"/>
    <cellStyle name="표준 6 5 2 2 2 2 3 2 5" xfId="19146"/>
    <cellStyle name="표준 6 5 2 2 2 2 3 2 6" xfId="23017"/>
    <cellStyle name="표준 6 5 2 2 2 2 3 2 7" xfId="26888"/>
    <cellStyle name="표준 6 5 2 2 2 2 3 2 8" xfId="30759"/>
    <cellStyle name="표준 6 5 2 2 2 2 3 2 9" xfId="34630"/>
    <cellStyle name="표준 6 5 2 2 2 2 3 3" xfId="5597"/>
    <cellStyle name="표준 6 5 2 2 2 2 3 4" xfId="9468"/>
    <cellStyle name="표준 6 5 2 2 2 2 3 5" xfId="13339"/>
    <cellStyle name="표준 6 5 2 2 2 2 3 6" xfId="17210"/>
    <cellStyle name="표준 6 5 2 2 2 2 3 7" xfId="21081"/>
    <cellStyle name="표준 6 5 2 2 2 2 3 8" xfId="24952"/>
    <cellStyle name="표준 6 5 2 2 2 2 3 9" xfId="28823"/>
    <cellStyle name="표준 6 5 2 2 2 2 4" xfId="2406"/>
    <cellStyle name="표준 6 5 2 2 2 2 4 10" xfId="37533"/>
    <cellStyle name="표준 6 5 2 2 2 2 4 11" xfId="41645"/>
    <cellStyle name="표준 6 5 2 2 2 2 4 12" xfId="45516"/>
    <cellStyle name="표준 6 5 2 2 2 2 4 13" xfId="49387"/>
    <cellStyle name="표준 6 5 2 2 2 2 4 14" xfId="53258"/>
    <cellStyle name="표준 6 5 2 2 2 2 4 2" xfId="6565"/>
    <cellStyle name="표준 6 5 2 2 2 2 4 3" xfId="10436"/>
    <cellStyle name="표준 6 5 2 2 2 2 4 4" xfId="14307"/>
    <cellStyle name="표준 6 5 2 2 2 2 4 5" xfId="18178"/>
    <cellStyle name="표준 6 5 2 2 2 2 4 6" xfId="22049"/>
    <cellStyle name="표준 6 5 2 2 2 2 4 7" xfId="25920"/>
    <cellStyle name="표준 6 5 2 2 2 2 4 8" xfId="29791"/>
    <cellStyle name="표준 6 5 2 2 2 2 4 9" xfId="33662"/>
    <cellStyle name="표준 6 5 2 2 2 2 5" xfId="4629"/>
    <cellStyle name="표준 6 5 2 2 2 2 6" xfId="8500"/>
    <cellStyle name="표준 6 5 2 2 2 2 7" xfId="12371"/>
    <cellStyle name="표준 6 5 2 2 2 2 8" xfId="16242"/>
    <cellStyle name="표준 6 5 2 2 2 2 9" xfId="20113"/>
    <cellStyle name="표준 6 5 2 2 2 3" xfId="703"/>
    <cellStyle name="표준 6 5 2 2 2 3 10" xfId="28097"/>
    <cellStyle name="표준 6 5 2 2 2 3 11" xfId="31968"/>
    <cellStyle name="표준 6 5 2 2 2 3 12" xfId="35839"/>
    <cellStyle name="표준 6 5 2 2 2 3 13" xfId="39951"/>
    <cellStyle name="표준 6 5 2 2 2 3 14" xfId="43822"/>
    <cellStyle name="표준 6 5 2 2 2 3 15" xfId="47693"/>
    <cellStyle name="표준 6 5 2 2 2 3 16" xfId="51564"/>
    <cellStyle name="표준 6 5 2 2 2 3 2" xfId="1677"/>
    <cellStyle name="표준 6 5 2 2 2 3 2 10" xfId="32936"/>
    <cellStyle name="표준 6 5 2 2 2 3 2 11" xfId="36807"/>
    <cellStyle name="표준 6 5 2 2 2 3 2 12" xfId="40919"/>
    <cellStyle name="표준 6 5 2 2 2 3 2 13" xfId="44790"/>
    <cellStyle name="표준 6 5 2 2 2 3 2 14" xfId="48661"/>
    <cellStyle name="표준 6 5 2 2 2 3 2 15" xfId="52532"/>
    <cellStyle name="표준 6 5 2 2 2 3 2 2" xfId="3616"/>
    <cellStyle name="표준 6 5 2 2 2 3 2 2 10" xfId="38743"/>
    <cellStyle name="표준 6 5 2 2 2 3 2 2 11" xfId="42855"/>
    <cellStyle name="표준 6 5 2 2 2 3 2 2 12" xfId="46726"/>
    <cellStyle name="표준 6 5 2 2 2 3 2 2 13" xfId="50597"/>
    <cellStyle name="표준 6 5 2 2 2 3 2 2 14" xfId="54468"/>
    <cellStyle name="표준 6 5 2 2 2 3 2 2 2" xfId="7775"/>
    <cellStyle name="표준 6 5 2 2 2 3 2 2 3" xfId="11646"/>
    <cellStyle name="표준 6 5 2 2 2 3 2 2 4" xfId="15517"/>
    <cellStyle name="표준 6 5 2 2 2 3 2 2 5" xfId="19388"/>
    <cellStyle name="표준 6 5 2 2 2 3 2 2 6" xfId="23259"/>
    <cellStyle name="표준 6 5 2 2 2 3 2 2 7" xfId="27130"/>
    <cellStyle name="표준 6 5 2 2 2 3 2 2 8" xfId="31001"/>
    <cellStyle name="표준 6 5 2 2 2 3 2 2 9" xfId="34872"/>
    <cellStyle name="표준 6 5 2 2 2 3 2 3" xfId="5839"/>
    <cellStyle name="표준 6 5 2 2 2 3 2 4" xfId="9710"/>
    <cellStyle name="표준 6 5 2 2 2 3 2 5" xfId="13581"/>
    <cellStyle name="표준 6 5 2 2 2 3 2 6" xfId="17452"/>
    <cellStyle name="표준 6 5 2 2 2 3 2 7" xfId="21323"/>
    <cellStyle name="표준 6 5 2 2 2 3 2 8" xfId="25194"/>
    <cellStyle name="표준 6 5 2 2 2 3 2 9" xfId="29065"/>
    <cellStyle name="표준 6 5 2 2 2 3 3" xfId="2648"/>
    <cellStyle name="표준 6 5 2 2 2 3 3 10" xfId="37775"/>
    <cellStyle name="표준 6 5 2 2 2 3 3 11" xfId="41887"/>
    <cellStyle name="표준 6 5 2 2 2 3 3 12" xfId="45758"/>
    <cellStyle name="표준 6 5 2 2 2 3 3 13" xfId="49629"/>
    <cellStyle name="표준 6 5 2 2 2 3 3 14" xfId="53500"/>
    <cellStyle name="표준 6 5 2 2 2 3 3 2" xfId="6807"/>
    <cellStyle name="표준 6 5 2 2 2 3 3 3" xfId="10678"/>
    <cellStyle name="표준 6 5 2 2 2 3 3 4" xfId="14549"/>
    <cellStyle name="표준 6 5 2 2 2 3 3 5" xfId="18420"/>
    <cellStyle name="표준 6 5 2 2 2 3 3 6" xfId="22291"/>
    <cellStyle name="표준 6 5 2 2 2 3 3 7" xfId="26162"/>
    <cellStyle name="표준 6 5 2 2 2 3 3 8" xfId="30033"/>
    <cellStyle name="표준 6 5 2 2 2 3 3 9" xfId="33904"/>
    <cellStyle name="표준 6 5 2 2 2 3 4" xfId="4871"/>
    <cellStyle name="표준 6 5 2 2 2 3 5" xfId="8742"/>
    <cellStyle name="표준 6 5 2 2 2 3 6" xfId="12613"/>
    <cellStyle name="표준 6 5 2 2 2 3 7" xfId="16484"/>
    <cellStyle name="표준 6 5 2 2 2 3 8" xfId="20355"/>
    <cellStyle name="표준 6 5 2 2 2 3 9" xfId="24226"/>
    <cellStyle name="표준 6 5 2 2 2 4" xfId="1193"/>
    <cellStyle name="표준 6 5 2 2 2 4 10" xfId="32452"/>
    <cellStyle name="표준 6 5 2 2 2 4 11" xfId="36323"/>
    <cellStyle name="표준 6 5 2 2 2 4 12" xfId="40435"/>
    <cellStyle name="표준 6 5 2 2 2 4 13" xfId="44306"/>
    <cellStyle name="표준 6 5 2 2 2 4 14" xfId="48177"/>
    <cellStyle name="표준 6 5 2 2 2 4 15" xfId="52048"/>
    <cellStyle name="표준 6 5 2 2 2 4 2" xfId="3132"/>
    <cellStyle name="표준 6 5 2 2 2 4 2 10" xfId="38259"/>
    <cellStyle name="표준 6 5 2 2 2 4 2 11" xfId="42371"/>
    <cellStyle name="표준 6 5 2 2 2 4 2 12" xfId="46242"/>
    <cellStyle name="표준 6 5 2 2 2 4 2 13" xfId="50113"/>
    <cellStyle name="표준 6 5 2 2 2 4 2 14" xfId="53984"/>
    <cellStyle name="표준 6 5 2 2 2 4 2 2" xfId="7291"/>
    <cellStyle name="표준 6 5 2 2 2 4 2 3" xfId="11162"/>
    <cellStyle name="표준 6 5 2 2 2 4 2 4" xfId="15033"/>
    <cellStyle name="표준 6 5 2 2 2 4 2 5" xfId="18904"/>
    <cellStyle name="표준 6 5 2 2 2 4 2 6" xfId="22775"/>
    <cellStyle name="표준 6 5 2 2 2 4 2 7" xfId="26646"/>
    <cellStyle name="표준 6 5 2 2 2 4 2 8" xfId="30517"/>
    <cellStyle name="표준 6 5 2 2 2 4 2 9" xfId="34388"/>
    <cellStyle name="표준 6 5 2 2 2 4 3" xfId="5355"/>
    <cellStyle name="표준 6 5 2 2 2 4 4" xfId="9226"/>
    <cellStyle name="표준 6 5 2 2 2 4 5" xfId="13097"/>
    <cellStyle name="표준 6 5 2 2 2 4 6" xfId="16968"/>
    <cellStyle name="표준 6 5 2 2 2 4 7" xfId="20839"/>
    <cellStyle name="표준 6 5 2 2 2 4 8" xfId="24710"/>
    <cellStyle name="표준 6 5 2 2 2 4 9" xfId="28581"/>
    <cellStyle name="표준 6 5 2 2 2 5" xfId="2164"/>
    <cellStyle name="표준 6 5 2 2 2 5 10" xfId="37291"/>
    <cellStyle name="표준 6 5 2 2 2 5 11" xfId="41403"/>
    <cellStyle name="표준 6 5 2 2 2 5 12" xfId="45274"/>
    <cellStyle name="표준 6 5 2 2 2 5 13" xfId="49145"/>
    <cellStyle name="표준 6 5 2 2 2 5 14" xfId="53016"/>
    <cellStyle name="표준 6 5 2 2 2 5 2" xfId="6323"/>
    <cellStyle name="표준 6 5 2 2 2 5 3" xfId="10194"/>
    <cellStyle name="표준 6 5 2 2 2 5 4" xfId="14065"/>
    <cellStyle name="표준 6 5 2 2 2 5 5" xfId="17936"/>
    <cellStyle name="표준 6 5 2 2 2 5 6" xfId="21807"/>
    <cellStyle name="표준 6 5 2 2 2 5 7" xfId="25678"/>
    <cellStyle name="표준 6 5 2 2 2 5 8" xfId="29549"/>
    <cellStyle name="표준 6 5 2 2 2 5 9" xfId="33420"/>
    <cellStyle name="표준 6 5 2 2 2 6" xfId="4387"/>
    <cellStyle name="표준 6 5 2 2 2 7" xfId="8258"/>
    <cellStyle name="표준 6 5 2 2 2 8" xfId="12129"/>
    <cellStyle name="표준 6 5 2 2 2 9" xfId="16000"/>
    <cellStyle name="표준 6 5 2 2 20" xfId="50983"/>
    <cellStyle name="표준 6 5 2 2 3" xfId="361"/>
    <cellStyle name="표준 6 5 2 2 3 10" xfId="23887"/>
    <cellStyle name="표준 6 5 2 2 3 11" xfId="27758"/>
    <cellStyle name="표준 6 5 2 2 3 12" xfId="31629"/>
    <cellStyle name="표준 6 5 2 2 3 13" xfId="35500"/>
    <cellStyle name="표준 6 5 2 2 3 14" xfId="39612"/>
    <cellStyle name="표준 6 5 2 2 3 15" xfId="43483"/>
    <cellStyle name="표준 6 5 2 2 3 16" xfId="47354"/>
    <cellStyle name="표준 6 5 2 2 3 17" xfId="51225"/>
    <cellStyle name="표준 6 5 2 2 3 2" xfId="848"/>
    <cellStyle name="표준 6 5 2 2 3 2 10" xfId="28242"/>
    <cellStyle name="표준 6 5 2 2 3 2 11" xfId="32113"/>
    <cellStyle name="표준 6 5 2 2 3 2 12" xfId="35984"/>
    <cellStyle name="표준 6 5 2 2 3 2 13" xfId="40096"/>
    <cellStyle name="표준 6 5 2 2 3 2 14" xfId="43967"/>
    <cellStyle name="표준 6 5 2 2 3 2 15" xfId="47838"/>
    <cellStyle name="표준 6 5 2 2 3 2 16" xfId="51709"/>
    <cellStyle name="표준 6 5 2 2 3 2 2" xfId="1822"/>
    <cellStyle name="표준 6 5 2 2 3 2 2 10" xfId="33081"/>
    <cellStyle name="표준 6 5 2 2 3 2 2 11" xfId="36952"/>
    <cellStyle name="표준 6 5 2 2 3 2 2 12" xfId="41064"/>
    <cellStyle name="표준 6 5 2 2 3 2 2 13" xfId="44935"/>
    <cellStyle name="표준 6 5 2 2 3 2 2 14" xfId="48806"/>
    <cellStyle name="표준 6 5 2 2 3 2 2 15" xfId="52677"/>
    <cellStyle name="표준 6 5 2 2 3 2 2 2" xfId="3761"/>
    <cellStyle name="표준 6 5 2 2 3 2 2 2 10" xfId="38888"/>
    <cellStyle name="표준 6 5 2 2 3 2 2 2 11" xfId="43000"/>
    <cellStyle name="표준 6 5 2 2 3 2 2 2 12" xfId="46871"/>
    <cellStyle name="표준 6 5 2 2 3 2 2 2 13" xfId="50742"/>
    <cellStyle name="표준 6 5 2 2 3 2 2 2 14" xfId="54613"/>
    <cellStyle name="표준 6 5 2 2 3 2 2 2 2" xfId="7920"/>
    <cellStyle name="표준 6 5 2 2 3 2 2 2 3" xfId="11791"/>
    <cellStyle name="표준 6 5 2 2 3 2 2 2 4" xfId="15662"/>
    <cellStyle name="표준 6 5 2 2 3 2 2 2 5" xfId="19533"/>
    <cellStyle name="표준 6 5 2 2 3 2 2 2 6" xfId="23404"/>
    <cellStyle name="표준 6 5 2 2 3 2 2 2 7" xfId="27275"/>
    <cellStyle name="표준 6 5 2 2 3 2 2 2 8" xfId="31146"/>
    <cellStyle name="표준 6 5 2 2 3 2 2 2 9" xfId="35017"/>
    <cellStyle name="표준 6 5 2 2 3 2 2 3" xfId="5984"/>
    <cellStyle name="표준 6 5 2 2 3 2 2 4" xfId="9855"/>
    <cellStyle name="표준 6 5 2 2 3 2 2 5" xfId="13726"/>
    <cellStyle name="표준 6 5 2 2 3 2 2 6" xfId="17597"/>
    <cellStyle name="표준 6 5 2 2 3 2 2 7" xfId="21468"/>
    <cellStyle name="표준 6 5 2 2 3 2 2 8" xfId="25339"/>
    <cellStyle name="표준 6 5 2 2 3 2 2 9" xfId="29210"/>
    <cellStyle name="표준 6 5 2 2 3 2 3" xfId="2793"/>
    <cellStyle name="표준 6 5 2 2 3 2 3 10" xfId="37920"/>
    <cellStyle name="표준 6 5 2 2 3 2 3 11" xfId="42032"/>
    <cellStyle name="표준 6 5 2 2 3 2 3 12" xfId="45903"/>
    <cellStyle name="표준 6 5 2 2 3 2 3 13" xfId="49774"/>
    <cellStyle name="표준 6 5 2 2 3 2 3 14" xfId="53645"/>
    <cellStyle name="표준 6 5 2 2 3 2 3 2" xfId="6952"/>
    <cellStyle name="표준 6 5 2 2 3 2 3 3" xfId="10823"/>
    <cellStyle name="표준 6 5 2 2 3 2 3 4" xfId="14694"/>
    <cellStyle name="표준 6 5 2 2 3 2 3 5" xfId="18565"/>
    <cellStyle name="표준 6 5 2 2 3 2 3 6" xfId="22436"/>
    <cellStyle name="표준 6 5 2 2 3 2 3 7" xfId="26307"/>
    <cellStyle name="표준 6 5 2 2 3 2 3 8" xfId="30178"/>
    <cellStyle name="표준 6 5 2 2 3 2 3 9" xfId="34049"/>
    <cellStyle name="표준 6 5 2 2 3 2 4" xfId="5016"/>
    <cellStyle name="표준 6 5 2 2 3 2 5" xfId="8887"/>
    <cellStyle name="표준 6 5 2 2 3 2 6" xfId="12758"/>
    <cellStyle name="표준 6 5 2 2 3 2 7" xfId="16629"/>
    <cellStyle name="표준 6 5 2 2 3 2 8" xfId="20500"/>
    <cellStyle name="표준 6 5 2 2 3 2 9" xfId="24371"/>
    <cellStyle name="표준 6 5 2 2 3 3" xfId="1338"/>
    <cellStyle name="표준 6 5 2 2 3 3 10" xfId="32597"/>
    <cellStyle name="표준 6 5 2 2 3 3 11" xfId="36468"/>
    <cellStyle name="표준 6 5 2 2 3 3 12" xfId="40580"/>
    <cellStyle name="표준 6 5 2 2 3 3 13" xfId="44451"/>
    <cellStyle name="표준 6 5 2 2 3 3 14" xfId="48322"/>
    <cellStyle name="표준 6 5 2 2 3 3 15" xfId="52193"/>
    <cellStyle name="표준 6 5 2 2 3 3 2" xfId="3277"/>
    <cellStyle name="표준 6 5 2 2 3 3 2 10" xfId="38404"/>
    <cellStyle name="표준 6 5 2 2 3 3 2 11" xfId="42516"/>
    <cellStyle name="표준 6 5 2 2 3 3 2 12" xfId="46387"/>
    <cellStyle name="표준 6 5 2 2 3 3 2 13" xfId="50258"/>
    <cellStyle name="표준 6 5 2 2 3 3 2 14" xfId="54129"/>
    <cellStyle name="표준 6 5 2 2 3 3 2 2" xfId="7436"/>
    <cellStyle name="표준 6 5 2 2 3 3 2 3" xfId="11307"/>
    <cellStyle name="표준 6 5 2 2 3 3 2 4" xfId="15178"/>
    <cellStyle name="표준 6 5 2 2 3 3 2 5" xfId="19049"/>
    <cellStyle name="표준 6 5 2 2 3 3 2 6" xfId="22920"/>
    <cellStyle name="표준 6 5 2 2 3 3 2 7" xfId="26791"/>
    <cellStyle name="표준 6 5 2 2 3 3 2 8" xfId="30662"/>
    <cellStyle name="표준 6 5 2 2 3 3 2 9" xfId="34533"/>
    <cellStyle name="표준 6 5 2 2 3 3 3" xfId="5500"/>
    <cellStyle name="표준 6 5 2 2 3 3 4" xfId="9371"/>
    <cellStyle name="표준 6 5 2 2 3 3 5" xfId="13242"/>
    <cellStyle name="표준 6 5 2 2 3 3 6" xfId="17113"/>
    <cellStyle name="표준 6 5 2 2 3 3 7" xfId="20984"/>
    <cellStyle name="표준 6 5 2 2 3 3 8" xfId="24855"/>
    <cellStyle name="표준 6 5 2 2 3 3 9" xfId="28726"/>
    <cellStyle name="표준 6 5 2 2 3 4" xfId="2309"/>
    <cellStyle name="표준 6 5 2 2 3 4 10" xfId="37436"/>
    <cellStyle name="표준 6 5 2 2 3 4 11" xfId="41548"/>
    <cellStyle name="표준 6 5 2 2 3 4 12" xfId="45419"/>
    <cellStyle name="표준 6 5 2 2 3 4 13" xfId="49290"/>
    <cellStyle name="표준 6 5 2 2 3 4 14" xfId="53161"/>
    <cellStyle name="표준 6 5 2 2 3 4 2" xfId="6468"/>
    <cellStyle name="표준 6 5 2 2 3 4 3" xfId="10339"/>
    <cellStyle name="표준 6 5 2 2 3 4 4" xfId="14210"/>
    <cellStyle name="표준 6 5 2 2 3 4 5" xfId="18081"/>
    <cellStyle name="표준 6 5 2 2 3 4 6" xfId="21952"/>
    <cellStyle name="표준 6 5 2 2 3 4 7" xfId="25823"/>
    <cellStyle name="표준 6 5 2 2 3 4 8" xfId="29694"/>
    <cellStyle name="표준 6 5 2 2 3 4 9" xfId="33565"/>
    <cellStyle name="표준 6 5 2 2 3 5" xfId="4532"/>
    <cellStyle name="표준 6 5 2 2 3 6" xfId="8403"/>
    <cellStyle name="표준 6 5 2 2 3 7" xfId="12274"/>
    <cellStyle name="표준 6 5 2 2 3 8" xfId="16145"/>
    <cellStyle name="표준 6 5 2 2 3 9" xfId="20016"/>
    <cellStyle name="표준 6 5 2 2 4" xfId="606"/>
    <cellStyle name="표준 6 5 2 2 4 10" xfId="28000"/>
    <cellStyle name="표준 6 5 2 2 4 11" xfId="31871"/>
    <cellStyle name="표준 6 5 2 2 4 12" xfId="35742"/>
    <cellStyle name="표준 6 5 2 2 4 13" xfId="39854"/>
    <cellStyle name="표준 6 5 2 2 4 14" xfId="43725"/>
    <cellStyle name="표준 6 5 2 2 4 15" xfId="47596"/>
    <cellStyle name="표준 6 5 2 2 4 16" xfId="51467"/>
    <cellStyle name="표준 6 5 2 2 4 2" xfId="1580"/>
    <cellStyle name="표준 6 5 2 2 4 2 10" xfId="32839"/>
    <cellStyle name="표준 6 5 2 2 4 2 11" xfId="36710"/>
    <cellStyle name="표준 6 5 2 2 4 2 12" xfId="40822"/>
    <cellStyle name="표준 6 5 2 2 4 2 13" xfId="44693"/>
    <cellStyle name="표준 6 5 2 2 4 2 14" xfId="48564"/>
    <cellStyle name="표준 6 5 2 2 4 2 15" xfId="52435"/>
    <cellStyle name="표준 6 5 2 2 4 2 2" xfId="3519"/>
    <cellStyle name="표준 6 5 2 2 4 2 2 10" xfId="38646"/>
    <cellStyle name="표준 6 5 2 2 4 2 2 11" xfId="42758"/>
    <cellStyle name="표준 6 5 2 2 4 2 2 12" xfId="46629"/>
    <cellStyle name="표준 6 5 2 2 4 2 2 13" xfId="50500"/>
    <cellStyle name="표준 6 5 2 2 4 2 2 14" xfId="54371"/>
    <cellStyle name="표준 6 5 2 2 4 2 2 2" xfId="7678"/>
    <cellStyle name="표준 6 5 2 2 4 2 2 3" xfId="11549"/>
    <cellStyle name="표준 6 5 2 2 4 2 2 4" xfId="15420"/>
    <cellStyle name="표준 6 5 2 2 4 2 2 5" xfId="19291"/>
    <cellStyle name="표준 6 5 2 2 4 2 2 6" xfId="23162"/>
    <cellStyle name="표준 6 5 2 2 4 2 2 7" xfId="27033"/>
    <cellStyle name="표준 6 5 2 2 4 2 2 8" xfId="30904"/>
    <cellStyle name="표준 6 5 2 2 4 2 2 9" xfId="34775"/>
    <cellStyle name="표준 6 5 2 2 4 2 3" xfId="5742"/>
    <cellStyle name="표준 6 5 2 2 4 2 4" xfId="9613"/>
    <cellStyle name="표준 6 5 2 2 4 2 5" xfId="13484"/>
    <cellStyle name="표준 6 5 2 2 4 2 6" xfId="17355"/>
    <cellStyle name="표준 6 5 2 2 4 2 7" xfId="21226"/>
    <cellStyle name="표준 6 5 2 2 4 2 8" xfId="25097"/>
    <cellStyle name="표준 6 5 2 2 4 2 9" xfId="28968"/>
    <cellStyle name="표준 6 5 2 2 4 3" xfId="2551"/>
    <cellStyle name="표준 6 5 2 2 4 3 10" xfId="37678"/>
    <cellStyle name="표준 6 5 2 2 4 3 11" xfId="41790"/>
    <cellStyle name="표준 6 5 2 2 4 3 12" xfId="45661"/>
    <cellStyle name="표준 6 5 2 2 4 3 13" xfId="49532"/>
    <cellStyle name="표준 6 5 2 2 4 3 14" xfId="53403"/>
    <cellStyle name="표준 6 5 2 2 4 3 2" xfId="6710"/>
    <cellStyle name="표준 6 5 2 2 4 3 3" xfId="10581"/>
    <cellStyle name="표준 6 5 2 2 4 3 4" xfId="14452"/>
    <cellStyle name="표준 6 5 2 2 4 3 5" xfId="18323"/>
    <cellStyle name="표준 6 5 2 2 4 3 6" xfId="22194"/>
    <cellStyle name="표준 6 5 2 2 4 3 7" xfId="26065"/>
    <cellStyle name="표준 6 5 2 2 4 3 8" xfId="29936"/>
    <cellStyle name="표준 6 5 2 2 4 3 9" xfId="33807"/>
    <cellStyle name="표준 6 5 2 2 4 4" xfId="4774"/>
    <cellStyle name="표준 6 5 2 2 4 5" xfId="8645"/>
    <cellStyle name="표준 6 5 2 2 4 6" xfId="12516"/>
    <cellStyle name="표준 6 5 2 2 4 7" xfId="16387"/>
    <cellStyle name="표준 6 5 2 2 4 8" xfId="20258"/>
    <cellStyle name="표준 6 5 2 2 4 9" xfId="24129"/>
    <cellStyle name="표준 6 5 2 2 5" xfId="1096"/>
    <cellStyle name="표준 6 5 2 2 5 10" xfId="32355"/>
    <cellStyle name="표준 6 5 2 2 5 11" xfId="36226"/>
    <cellStyle name="표준 6 5 2 2 5 12" xfId="40338"/>
    <cellStyle name="표준 6 5 2 2 5 13" xfId="44209"/>
    <cellStyle name="표준 6 5 2 2 5 14" xfId="48080"/>
    <cellStyle name="표준 6 5 2 2 5 15" xfId="51951"/>
    <cellStyle name="표준 6 5 2 2 5 2" xfId="3035"/>
    <cellStyle name="표준 6 5 2 2 5 2 10" xfId="38162"/>
    <cellStyle name="표준 6 5 2 2 5 2 11" xfId="42274"/>
    <cellStyle name="표준 6 5 2 2 5 2 12" xfId="46145"/>
    <cellStyle name="표준 6 5 2 2 5 2 13" xfId="50016"/>
    <cellStyle name="표준 6 5 2 2 5 2 14" xfId="53887"/>
    <cellStyle name="표준 6 5 2 2 5 2 2" xfId="7194"/>
    <cellStyle name="표준 6 5 2 2 5 2 3" xfId="11065"/>
    <cellStyle name="표준 6 5 2 2 5 2 4" xfId="14936"/>
    <cellStyle name="표준 6 5 2 2 5 2 5" xfId="18807"/>
    <cellStyle name="표준 6 5 2 2 5 2 6" xfId="22678"/>
    <cellStyle name="표준 6 5 2 2 5 2 7" xfId="26549"/>
    <cellStyle name="표준 6 5 2 2 5 2 8" xfId="30420"/>
    <cellStyle name="표준 6 5 2 2 5 2 9" xfId="34291"/>
    <cellStyle name="표준 6 5 2 2 5 3" xfId="5258"/>
    <cellStyle name="표준 6 5 2 2 5 4" xfId="9129"/>
    <cellStyle name="표준 6 5 2 2 5 5" xfId="13000"/>
    <cellStyle name="표준 6 5 2 2 5 6" xfId="16871"/>
    <cellStyle name="표준 6 5 2 2 5 7" xfId="20742"/>
    <cellStyle name="표준 6 5 2 2 5 8" xfId="24613"/>
    <cellStyle name="표준 6 5 2 2 5 9" xfId="28484"/>
    <cellStyle name="표준 6 5 2 2 6" xfId="2067"/>
    <cellStyle name="표준 6 5 2 2 6 10" xfId="37194"/>
    <cellStyle name="표준 6 5 2 2 6 11" xfId="41306"/>
    <cellStyle name="표준 6 5 2 2 6 12" xfId="45177"/>
    <cellStyle name="표준 6 5 2 2 6 13" xfId="49048"/>
    <cellStyle name="표준 6 5 2 2 6 14" xfId="52919"/>
    <cellStyle name="표준 6 5 2 2 6 2" xfId="6226"/>
    <cellStyle name="표준 6 5 2 2 6 3" xfId="10097"/>
    <cellStyle name="표준 6 5 2 2 6 4" xfId="13968"/>
    <cellStyle name="표준 6 5 2 2 6 5" xfId="17839"/>
    <cellStyle name="표준 6 5 2 2 6 6" xfId="21710"/>
    <cellStyle name="표준 6 5 2 2 6 7" xfId="25581"/>
    <cellStyle name="표준 6 5 2 2 6 8" xfId="29452"/>
    <cellStyle name="표준 6 5 2 2 6 9" xfId="33323"/>
    <cellStyle name="표준 6 5 2 2 7" xfId="4290"/>
    <cellStyle name="표준 6 5 2 2 8" xfId="8161"/>
    <cellStyle name="표준 6 5 2 2 9" xfId="12032"/>
    <cellStyle name="표준 6 5 2 20" xfId="43194"/>
    <cellStyle name="표준 6 5 2 21" xfId="47065"/>
    <cellStyle name="표준 6 5 2 22" xfId="50936"/>
    <cellStyle name="표준 6 5 2 3" xfId="166"/>
    <cellStyle name="표준 6 5 2 3 10" xfId="19824"/>
    <cellStyle name="표준 6 5 2 3 11" xfId="23695"/>
    <cellStyle name="표준 6 5 2 3 12" xfId="27566"/>
    <cellStyle name="표준 6 5 2 3 13" xfId="31437"/>
    <cellStyle name="표준 6 5 2 3 14" xfId="35308"/>
    <cellStyle name="표준 6 5 2 3 15" xfId="39179"/>
    <cellStyle name="표준 6 5 2 3 16" xfId="39420"/>
    <cellStyle name="표준 6 5 2 3 17" xfId="43291"/>
    <cellStyle name="표준 6 5 2 3 18" xfId="47162"/>
    <cellStyle name="표준 6 5 2 3 19" xfId="51033"/>
    <cellStyle name="표준 6 5 2 3 2" xfId="411"/>
    <cellStyle name="표준 6 5 2 3 2 10" xfId="23937"/>
    <cellStyle name="표준 6 5 2 3 2 11" xfId="27808"/>
    <cellStyle name="표준 6 5 2 3 2 12" xfId="31679"/>
    <cellStyle name="표준 6 5 2 3 2 13" xfId="35550"/>
    <cellStyle name="표준 6 5 2 3 2 14" xfId="39662"/>
    <cellStyle name="표준 6 5 2 3 2 15" xfId="43533"/>
    <cellStyle name="표준 6 5 2 3 2 16" xfId="47404"/>
    <cellStyle name="표준 6 5 2 3 2 17" xfId="51275"/>
    <cellStyle name="표준 6 5 2 3 2 2" xfId="898"/>
    <cellStyle name="표준 6 5 2 3 2 2 10" xfId="28292"/>
    <cellStyle name="표준 6 5 2 3 2 2 11" xfId="32163"/>
    <cellStyle name="표준 6 5 2 3 2 2 12" xfId="36034"/>
    <cellStyle name="표준 6 5 2 3 2 2 13" xfId="40146"/>
    <cellStyle name="표준 6 5 2 3 2 2 14" xfId="44017"/>
    <cellStyle name="표준 6 5 2 3 2 2 15" xfId="47888"/>
    <cellStyle name="표준 6 5 2 3 2 2 16" xfId="51759"/>
    <cellStyle name="표준 6 5 2 3 2 2 2" xfId="1872"/>
    <cellStyle name="표준 6 5 2 3 2 2 2 10" xfId="33131"/>
    <cellStyle name="표준 6 5 2 3 2 2 2 11" xfId="37002"/>
    <cellStyle name="표준 6 5 2 3 2 2 2 12" xfId="41114"/>
    <cellStyle name="표준 6 5 2 3 2 2 2 13" xfId="44985"/>
    <cellStyle name="표준 6 5 2 3 2 2 2 14" xfId="48856"/>
    <cellStyle name="표준 6 5 2 3 2 2 2 15" xfId="52727"/>
    <cellStyle name="표준 6 5 2 3 2 2 2 2" xfId="3811"/>
    <cellStyle name="표준 6 5 2 3 2 2 2 2 10" xfId="38938"/>
    <cellStyle name="표준 6 5 2 3 2 2 2 2 11" xfId="43050"/>
    <cellStyle name="표준 6 5 2 3 2 2 2 2 12" xfId="46921"/>
    <cellStyle name="표준 6 5 2 3 2 2 2 2 13" xfId="50792"/>
    <cellStyle name="표준 6 5 2 3 2 2 2 2 14" xfId="54663"/>
    <cellStyle name="표준 6 5 2 3 2 2 2 2 2" xfId="7970"/>
    <cellStyle name="표준 6 5 2 3 2 2 2 2 3" xfId="11841"/>
    <cellStyle name="표준 6 5 2 3 2 2 2 2 4" xfId="15712"/>
    <cellStyle name="표준 6 5 2 3 2 2 2 2 5" xfId="19583"/>
    <cellStyle name="표준 6 5 2 3 2 2 2 2 6" xfId="23454"/>
    <cellStyle name="표준 6 5 2 3 2 2 2 2 7" xfId="27325"/>
    <cellStyle name="표준 6 5 2 3 2 2 2 2 8" xfId="31196"/>
    <cellStyle name="표준 6 5 2 3 2 2 2 2 9" xfId="35067"/>
    <cellStyle name="표준 6 5 2 3 2 2 2 3" xfId="6034"/>
    <cellStyle name="표준 6 5 2 3 2 2 2 4" xfId="9905"/>
    <cellStyle name="표준 6 5 2 3 2 2 2 5" xfId="13776"/>
    <cellStyle name="표준 6 5 2 3 2 2 2 6" xfId="17647"/>
    <cellStyle name="표준 6 5 2 3 2 2 2 7" xfId="21518"/>
    <cellStyle name="표준 6 5 2 3 2 2 2 8" xfId="25389"/>
    <cellStyle name="표준 6 5 2 3 2 2 2 9" xfId="29260"/>
    <cellStyle name="표준 6 5 2 3 2 2 3" xfId="2843"/>
    <cellStyle name="표준 6 5 2 3 2 2 3 10" xfId="37970"/>
    <cellStyle name="표준 6 5 2 3 2 2 3 11" xfId="42082"/>
    <cellStyle name="표준 6 5 2 3 2 2 3 12" xfId="45953"/>
    <cellStyle name="표준 6 5 2 3 2 2 3 13" xfId="49824"/>
    <cellStyle name="표준 6 5 2 3 2 2 3 14" xfId="53695"/>
    <cellStyle name="표준 6 5 2 3 2 2 3 2" xfId="7002"/>
    <cellStyle name="표준 6 5 2 3 2 2 3 3" xfId="10873"/>
    <cellStyle name="표준 6 5 2 3 2 2 3 4" xfId="14744"/>
    <cellStyle name="표준 6 5 2 3 2 2 3 5" xfId="18615"/>
    <cellStyle name="표준 6 5 2 3 2 2 3 6" xfId="22486"/>
    <cellStyle name="표준 6 5 2 3 2 2 3 7" xfId="26357"/>
    <cellStyle name="표준 6 5 2 3 2 2 3 8" xfId="30228"/>
    <cellStyle name="표준 6 5 2 3 2 2 3 9" xfId="34099"/>
    <cellStyle name="표준 6 5 2 3 2 2 4" xfId="5066"/>
    <cellStyle name="표준 6 5 2 3 2 2 5" xfId="8937"/>
    <cellStyle name="표준 6 5 2 3 2 2 6" xfId="12808"/>
    <cellStyle name="표준 6 5 2 3 2 2 7" xfId="16679"/>
    <cellStyle name="표준 6 5 2 3 2 2 8" xfId="20550"/>
    <cellStyle name="표준 6 5 2 3 2 2 9" xfId="24421"/>
    <cellStyle name="표준 6 5 2 3 2 3" xfId="1388"/>
    <cellStyle name="표준 6 5 2 3 2 3 10" xfId="32647"/>
    <cellStyle name="표준 6 5 2 3 2 3 11" xfId="36518"/>
    <cellStyle name="표준 6 5 2 3 2 3 12" xfId="40630"/>
    <cellStyle name="표준 6 5 2 3 2 3 13" xfId="44501"/>
    <cellStyle name="표준 6 5 2 3 2 3 14" xfId="48372"/>
    <cellStyle name="표준 6 5 2 3 2 3 15" xfId="52243"/>
    <cellStyle name="표준 6 5 2 3 2 3 2" xfId="3327"/>
    <cellStyle name="표준 6 5 2 3 2 3 2 10" xfId="38454"/>
    <cellStyle name="표준 6 5 2 3 2 3 2 11" xfId="42566"/>
    <cellStyle name="표준 6 5 2 3 2 3 2 12" xfId="46437"/>
    <cellStyle name="표준 6 5 2 3 2 3 2 13" xfId="50308"/>
    <cellStyle name="표준 6 5 2 3 2 3 2 14" xfId="54179"/>
    <cellStyle name="표준 6 5 2 3 2 3 2 2" xfId="7486"/>
    <cellStyle name="표준 6 5 2 3 2 3 2 3" xfId="11357"/>
    <cellStyle name="표준 6 5 2 3 2 3 2 4" xfId="15228"/>
    <cellStyle name="표준 6 5 2 3 2 3 2 5" xfId="19099"/>
    <cellStyle name="표준 6 5 2 3 2 3 2 6" xfId="22970"/>
    <cellStyle name="표준 6 5 2 3 2 3 2 7" xfId="26841"/>
    <cellStyle name="표준 6 5 2 3 2 3 2 8" xfId="30712"/>
    <cellStyle name="표준 6 5 2 3 2 3 2 9" xfId="34583"/>
    <cellStyle name="표준 6 5 2 3 2 3 3" xfId="5550"/>
    <cellStyle name="표준 6 5 2 3 2 3 4" xfId="9421"/>
    <cellStyle name="표준 6 5 2 3 2 3 5" xfId="13292"/>
    <cellStyle name="표준 6 5 2 3 2 3 6" xfId="17163"/>
    <cellStyle name="표준 6 5 2 3 2 3 7" xfId="21034"/>
    <cellStyle name="표준 6 5 2 3 2 3 8" xfId="24905"/>
    <cellStyle name="표준 6 5 2 3 2 3 9" xfId="28776"/>
    <cellStyle name="표준 6 5 2 3 2 4" xfId="2359"/>
    <cellStyle name="표준 6 5 2 3 2 4 10" xfId="37486"/>
    <cellStyle name="표준 6 5 2 3 2 4 11" xfId="41598"/>
    <cellStyle name="표준 6 5 2 3 2 4 12" xfId="45469"/>
    <cellStyle name="표준 6 5 2 3 2 4 13" xfId="49340"/>
    <cellStyle name="표준 6 5 2 3 2 4 14" xfId="53211"/>
    <cellStyle name="표준 6 5 2 3 2 4 2" xfId="6518"/>
    <cellStyle name="표준 6 5 2 3 2 4 3" xfId="10389"/>
    <cellStyle name="표준 6 5 2 3 2 4 4" xfId="14260"/>
    <cellStyle name="표준 6 5 2 3 2 4 5" xfId="18131"/>
    <cellStyle name="표준 6 5 2 3 2 4 6" xfId="22002"/>
    <cellStyle name="표준 6 5 2 3 2 4 7" xfId="25873"/>
    <cellStyle name="표준 6 5 2 3 2 4 8" xfId="29744"/>
    <cellStyle name="표준 6 5 2 3 2 4 9" xfId="33615"/>
    <cellStyle name="표준 6 5 2 3 2 5" xfId="4582"/>
    <cellStyle name="표준 6 5 2 3 2 6" xfId="8453"/>
    <cellStyle name="표준 6 5 2 3 2 7" xfId="12324"/>
    <cellStyle name="표준 6 5 2 3 2 8" xfId="16195"/>
    <cellStyle name="표준 6 5 2 3 2 9" xfId="20066"/>
    <cellStyle name="표준 6 5 2 3 3" xfId="656"/>
    <cellStyle name="표준 6 5 2 3 3 10" xfId="28050"/>
    <cellStyle name="표준 6 5 2 3 3 11" xfId="31921"/>
    <cellStyle name="표준 6 5 2 3 3 12" xfId="35792"/>
    <cellStyle name="표준 6 5 2 3 3 13" xfId="39904"/>
    <cellStyle name="표준 6 5 2 3 3 14" xfId="43775"/>
    <cellStyle name="표준 6 5 2 3 3 15" xfId="47646"/>
    <cellStyle name="표준 6 5 2 3 3 16" xfId="51517"/>
    <cellStyle name="표준 6 5 2 3 3 2" xfId="1630"/>
    <cellStyle name="표준 6 5 2 3 3 2 10" xfId="32889"/>
    <cellStyle name="표준 6 5 2 3 3 2 11" xfId="36760"/>
    <cellStyle name="표준 6 5 2 3 3 2 12" xfId="40872"/>
    <cellStyle name="표준 6 5 2 3 3 2 13" xfId="44743"/>
    <cellStyle name="표준 6 5 2 3 3 2 14" xfId="48614"/>
    <cellStyle name="표준 6 5 2 3 3 2 15" xfId="52485"/>
    <cellStyle name="표준 6 5 2 3 3 2 2" xfId="3569"/>
    <cellStyle name="표준 6 5 2 3 3 2 2 10" xfId="38696"/>
    <cellStyle name="표준 6 5 2 3 3 2 2 11" xfId="42808"/>
    <cellStyle name="표준 6 5 2 3 3 2 2 12" xfId="46679"/>
    <cellStyle name="표준 6 5 2 3 3 2 2 13" xfId="50550"/>
    <cellStyle name="표준 6 5 2 3 3 2 2 14" xfId="54421"/>
    <cellStyle name="표준 6 5 2 3 3 2 2 2" xfId="7728"/>
    <cellStyle name="표준 6 5 2 3 3 2 2 3" xfId="11599"/>
    <cellStyle name="표준 6 5 2 3 3 2 2 4" xfId="15470"/>
    <cellStyle name="표준 6 5 2 3 3 2 2 5" xfId="19341"/>
    <cellStyle name="표준 6 5 2 3 3 2 2 6" xfId="23212"/>
    <cellStyle name="표준 6 5 2 3 3 2 2 7" xfId="27083"/>
    <cellStyle name="표준 6 5 2 3 3 2 2 8" xfId="30954"/>
    <cellStyle name="표준 6 5 2 3 3 2 2 9" xfId="34825"/>
    <cellStyle name="표준 6 5 2 3 3 2 3" xfId="5792"/>
    <cellStyle name="표준 6 5 2 3 3 2 4" xfId="9663"/>
    <cellStyle name="표준 6 5 2 3 3 2 5" xfId="13534"/>
    <cellStyle name="표준 6 5 2 3 3 2 6" xfId="17405"/>
    <cellStyle name="표준 6 5 2 3 3 2 7" xfId="21276"/>
    <cellStyle name="표준 6 5 2 3 3 2 8" xfId="25147"/>
    <cellStyle name="표준 6 5 2 3 3 2 9" xfId="29018"/>
    <cellStyle name="표준 6 5 2 3 3 3" xfId="2601"/>
    <cellStyle name="표준 6 5 2 3 3 3 10" xfId="37728"/>
    <cellStyle name="표준 6 5 2 3 3 3 11" xfId="41840"/>
    <cellStyle name="표준 6 5 2 3 3 3 12" xfId="45711"/>
    <cellStyle name="표준 6 5 2 3 3 3 13" xfId="49582"/>
    <cellStyle name="표준 6 5 2 3 3 3 14" xfId="53453"/>
    <cellStyle name="표준 6 5 2 3 3 3 2" xfId="6760"/>
    <cellStyle name="표준 6 5 2 3 3 3 3" xfId="10631"/>
    <cellStyle name="표준 6 5 2 3 3 3 4" xfId="14502"/>
    <cellStyle name="표준 6 5 2 3 3 3 5" xfId="18373"/>
    <cellStyle name="표준 6 5 2 3 3 3 6" xfId="22244"/>
    <cellStyle name="표준 6 5 2 3 3 3 7" xfId="26115"/>
    <cellStyle name="표준 6 5 2 3 3 3 8" xfId="29986"/>
    <cellStyle name="표준 6 5 2 3 3 3 9" xfId="33857"/>
    <cellStyle name="표준 6 5 2 3 3 4" xfId="4824"/>
    <cellStyle name="표준 6 5 2 3 3 5" xfId="8695"/>
    <cellStyle name="표준 6 5 2 3 3 6" xfId="12566"/>
    <cellStyle name="표준 6 5 2 3 3 7" xfId="16437"/>
    <cellStyle name="표준 6 5 2 3 3 8" xfId="20308"/>
    <cellStyle name="표준 6 5 2 3 3 9" xfId="24179"/>
    <cellStyle name="표준 6 5 2 3 4" xfId="1146"/>
    <cellStyle name="표준 6 5 2 3 4 10" xfId="32405"/>
    <cellStyle name="표준 6 5 2 3 4 11" xfId="36276"/>
    <cellStyle name="표준 6 5 2 3 4 12" xfId="40388"/>
    <cellStyle name="표준 6 5 2 3 4 13" xfId="44259"/>
    <cellStyle name="표준 6 5 2 3 4 14" xfId="48130"/>
    <cellStyle name="표준 6 5 2 3 4 15" xfId="52001"/>
    <cellStyle name="표준 6 5 2 3 4 2" xfId="3085"/>
    <cellStyle name="표준 6 5 2 3 4 2 10" xfId="38212"/>
    <cellStyle name="표준 6 5 2 3 4 2 11" xfId="42324"/>
    <cellStyle name="표준 6 5 2 3 4 2 12" xfId="46195"/>
    <cellStyle name="표준 6 5 2 3 4 2 13" xfId="50066"/>
    <cellStyle name="표준 6 5 2 3 4 2 14" xfId="53937"/>
    <cellStyle name="표준 6 5 2 3 4 2 2" xfId="7244"/>
    <cellStyle name="표준 6 5 2 3 4 2 3" xfId="11115"/>
    <cellStyle name="표준 6 5 2 3 4 2 4" xfId="14986"/>
    <cellStyle name="표준 6 5 2 3 4 2 5" xfId="18857"/>
    <cellStyle name="표준 6 5 2 3 4 2 6" xfId="22728"/>
    <cellStyle name="표준 6 5 2 3 4 2 7" xfId="26599"/>
    <cellStyle name="표준 6 5 2 3 4 2 8" xfId="30470"/>
    <cellStyle name="표준 6 5 2 3 4 2 9" xfId="34341"/>
    <cellStyle name="표준 6 5 2 3 4 3" xfId="5308"/>
    <cellStyle name="표준 6 5 2 3 4 4" xfId="9179"/>
    <cellStyle name="표준 6 5 2 3 4 5" xfId="13050"/>
    <cellStyle name="표준 6 5 2 3 4 6" xfId="16921"/>
    <cellStyle name="표준 6 5 2 3 4 7" xfId="20792"/>
    <cellStyle name="표준 6 5 2 3 4 8" xfId="24663"/>
    <cellStyle name="표준 6 5 2 3 4 9" xfId="28534"/>
    <cellStyle name="표준 6 5 2 3 5" xfId="2117"/>
    <cellStyle name="표준 6 5 2 3 5 10" xfId="37244"/>
    <cellStyle name="표준 6 5 2 3 5 11" xfId="41356"/>
    <cellStyle name="표준 6 5 2 3 5 12" xfId="45227"/>
    <cellStyle name="표준 6 5 2 3 5 13" xfId="49098"/>
    <cellStyle name="표준 6 5 2 3 5 14" xfId="52969"/>
    <cellStyle name="표준 6 5 2 3 5 2" xfId="6276"/>
    <cellStyle name="표준 6 5 2 3 5 3" xfId="10147"/>
    <cellStyle name="표준 6 5 2 3 5 4" xfId="14018"/>
    <cellStyle name="표준 6 5 2 3 5 5" xfId="17889"/>
    <cellStyle name="표준 6 5 2 3 5 6" xfId="21760"/>
    <cellStyle name="표준 6 5 2 3 5 7" xfId="25631"/>
    <cellStyle name="표준 6 5 2 3 5 8" xfId="29502"/>
    <cellStyle name="표준 6 5 2 3 5 9" xfId="33373"/>
    <cellStyle name="표준 6 5 2 3 6" xfId="4340"/>
    <cellStyle name="표준 6 5 2 3 7" xfId="8211"/>
    <cellStyle name="표준 6 5 2 3 8" xfId="12082"/>
    <cellStyle name="표준 6 5 2 3 9" xfId="15953"/>
    <cellStyle name="표준 6 5 2 4" xfId="264"/>
    <cellStyle name="표준 6 5 2 4 10" xfId="19922"/>
    <cellStyle name="표준 6 5 2 4 11" xfId="23793"/>
    <cellStyle name="표준 6 5 2 4 12" xfId="27664"/>
    <cellStyle name="표준 6 5 2 4 13" xfId="31535"/>
    <cellStyle name="표준 6 5 2 4 14" xfId="35406"/>
    <cellStyle name="표준 6 5 2 4 15" xfId="39277"/>
    <cellStyle name="표준 6 5 2 4 16" xfId="39518"/>
    <cellStyle name="표준 6 5 2 4 17" xfId="43389"/>
    <cellStyle name="표준 6 5 2 4 18" xfId="47260"/>
    <cellStyle name="표준 6 5 2 4 19" xfId="51131"/>
    <cellStyle name="표준 6 5 2 4 2" xfId="509"/>
    <cellStyle name="표준 6 5 2 4 2 10" xfId="24035"/>
    <cellStyle name="표준 6 5 2 4 2 11" xfId="27906"/>
    <cellStyle name="표준 6 5 2 4 2 12" xfId="31777"/>
    <cellStyle name="표준 6 5 2 4 2 13" xfId="35648"/>
    <cellStyle name="표준 6 5 2 4 2 14" xfId="39760"/>
    <cellStyle name="표준 6 5 2 4 2 15" xfId="43631"/>
    <cellStyle name="표준 6 5 2 4 2 16" xfId="47502"/>
    <cellStyle name="표준 6 5 2 4 2 17" xfId="51373"/>
    <cellStyle name="표준 6 5 2 4 2 2" xfId="996"/>
    <cellStyle name="표준 6 5 2 4 2 2 10" xfId="28390"/>
    <cellStyle name="표준 6 5 2 4 2 2 11" xfId="32261"/>
    <cellStyle name="표준 6 5 2 4 2 2 12" xfId="36132"/>
    <cellStyle name="표준 6 5 2 4 2 2 13" xfId="40244"/>
    <cellStyle name="표준 6 5 2 4 2 2 14" xfId="44115"/>
    <cellStyle name="표준 6 5 2 4 2 2 15" xfId="47986"/>
    <cellStyle name="표준 6 5 2 4 2 2 16" xfId="51857"/>
    <cellStyle name="표준 6 5 2 4 2 2 2" xfId="1970"/>
    <cellStyle name="표준 6 5 2 4 2 2 2 10" xfId="33229"/>
    <cellStyle name="표준 6 5 2 4 2 2 2 11" xfId="37100"/>
    <cellStyle name="표준 6 5 2 4 2 2 2 12" xfId="41212"/>
    <cellStyle name="표준 6 5 2 4 2 2 2 13" xfId="45083"/>
    <cellStyle name="표준 6 5 2 4 2 2 2 14" xfId="48954"/>
    <cellStyle name="표준 6 5 2 4 2 2 2 15" xfId="52825"/>
    <cellStyle name="표준 6 5 2 4 2 2 2 2" xfId="3909"/>
    <cellStyle name="표준 6 5 2 4 2 2 2 2 10" xfId="39036"/>
    <cellStyle name="표준 6 5 2 4 2 2 2 2 11" xfId="43148"/>
    <cellStyle name="표준 6 5 2 4 2 2 2 2 12" xfId="47019"/>
    <cellStyle name="표준 6 5 2 4 2 2 2 2 13" xfId="50890"/>
    <cellStyle name="표준 6 5 2 4 2 2 2 2 14" xfId="54761"/>
    <cellStyle name="표준 6 5 2 4 2 2 2 2 2" xfId="8068"/>
    <cellStyle name="표준 6 5 2 4 2 2 2 2 3" xfId="11939"/>
    <cellStyle name="표준 6 5 2 4 2 2 2 2 4" xfId="15810"/>
    <cellStyle name="표준 6 5 2 4 2 2 2 2 5" xfId="19681"/>
    <cellStyle name="표준 6 5 2 4 2 2 2 2 6" xfId="23552"/>
    <cellStyle name="표준 6 5 2 4 2 2 2 2 7" xfId="27423"/>
    <cellStyle name="표준 6 5 2 4 2 2 2 2 8" xfId="31294"/>
    <cellStyle name="표준 6 5 2 4 2 2 2 2 9" xfId="35165"/>
    <cellStyle name="표준 6 5 2 4 2 2 2 3" xfId="6132"/>
    <cellStyle name="표준 6 5 2 4 2 2 2 4" xfId="10003"/>
    <cellStyle name="표준 6 5 2 4 2 2 2 5" xfId="13874"/>
    <cellStyle name="표준 6 5 2 4 2 2 2 6" xfId="17745"/>
    <cellStyle name="표준 6 5 2 4 2 2 2 7" xfId="21616"/>
    <cellStyle name="표준 6 5 2 4 2 2 2 8" xfId="25487"/>
    <cellStyle name="표준 6 5 2 4 2 2 2 9" xfId="29358"/>
    <cellStyle name="표준 6 5 2 4 2 2 3" xfId="2941"/>
    <cellStyle name="표준 6 5 2 4 2 2 3 10" xfId="38068"/>
    <cellStyle name="표준 6 5 2 4 2 2 3 11" xfId="42180"/>
    <cellStyle name="표준 6 5 2 4 2 2 3 12" xfId="46051"/>
    <cellStyle name="표준 6 5 2 4 2 2 3 13" xfId="49922"/>
    <cellStyle name="표준 6 5 2 4 2 2 3 14" xfId="53793"/>
    <cellStyle name="표준 6 5 2 4 2 2 3 2" xfId="7100"/>
    <cellStyle name="표준 6 5 2 4 2 2 3 3" xfId="10971"/>
    <cellStyle name="표준 6 5 2 4 2 2 3 4" xfId="14842"/>
    <cellStyle name="표준 6 5 2 4 2 2 3 5" xfId="18713"/>
    <cellStyle name="표준 6 5 2 4 2 2 3 6" xfId="22584"/>
    <cellStyle name="표준 6 5 2 4 2 2 3 7" xfId="26455"/>
    <cellStyle name="표준 6 5 2 4 2 2 3 8" xfId="30326"/>
    <cellStyle name="표준 6 5 2 4 2 2 3 9" xfId="34197"/>
    <cellStyle name="표준 6 5 2 4 2 2 4" xfId="5164"/>
    <cellStyle name="표준 6 5 2 4 2 2 5" xfId="9035"/>
    <cellStyle name="표준 6 5 2 4 2 2 6" xfId="12906"/>
    <cellStyle name="표준 6 5 2 4 2 2 7" xfId="16777"/>
    <cellStyle name="표준 6 5 2 4 2 2 8" xfId="20648"/>
    <cellStyle name="표준 6 5 2 4 2 2 9" xfId="24519"/>
    <cellStyle name="표준 6 5 2 4 2 3" xfId="1486"/>
    <cellStyle name="표준 6 5 2 4 2 3 10" xfId="32745"/>
    <cellStyle name="표준 6 5 2 4 2 3 11" xfId="36616"/>
    <cellStyle name="표준 6 5 2 4 2 3 12" xfId="40728"/>
    <cellStyle name="표준 6 5 2 4 2 3 13" xfId="44599"/>
    <cellStyle name="표준 6 5 2 4 2 3 14" xfId="48470"/>
    <cellStyle name="표준 6 5 2 4 2 3 15" xfId="52341"/>
    <cellStyle name="표준 6 5 2 4 2 3 2" xfId="3425"/>
    <cellStyle name="표준 6 5 2 4 2 3 2 10" xfId="38552"/>
    <cellStyle name="표준 6 5 2 4 2 3 2 11" xfId="42664"/>
    <cellStyle name="표준 6 5 2 4 2 3 2 12" xfId="46535"/>
    <cellStyle name="표준 6 5 2 4 2 3 2 13" xfId="50406"/>
    <cellStyle name="표준 6 5 2 4 2 3 2 14" xfId="54277"/>
    <cellStyle name="표준 6 5 2 4 2 3 2 2" xfId="7584"/>
    <cellStyle name="표준 6 5 2 4 2 3 2 3" xfId="11455"/>
    <cellStyle name="표준 6 5 2 4 2 3 2 4" xfId="15326"/>
    <cellStyle name="표준 6 5 2 4 2 3 2 5" xfId="19197"/>
    <cellStyle name="표준 6 5 2 4 2 3 2 6" xfId="23068"/>
    <cellStyle name="표준 6 5 2 4 2 3 2 7" xfId="26939"/>
    <cellStyle name="표준 6 5 2 4 2 3 2 8" xfId="30810"/>
    <cellStyle name="표준 6 5 2 4 2 3 2 9" xfId="34681"/>
    <cellStyle name="표준 6 5 2 4 2 3 3" xfId="5648"/>
    <cellStyle name="표준 6 5 2 4 2 3 4" xfId="9519"/>
    <cellStyle name="표준 6 5 2 4 2 3 5" xfId="13390"/>
    <cellStyle name="표준 6 5 2 4 2 3 6" xfId="17261"/>
    <cellStyle name="표준 6 5 2 4 2 3 7" xfId="21132"/>
    <cellStyle name="표준 6 5 2 4 2 3 8" xfId="25003"/>
    <cellStyle name="표준 6 5 2 4 2 3 9" xfId="28874"/>
    <cellStyle name="표준 6 5 2 4 2 4" xfId="2457"/>
    <cellStyle name="표준 6 5 2 4 2 4 10" xfId="37584"/>
    <cellStyle name="표준 6 5 2 4 2 4 11" xfId="41696"/>
    <cellStyle name="표준 6 5 2 4 2 4 12" xfId="45567"/>
    <cellStyle name="표준 6 5 2 4 2 4 13" xfId="49438"/>
    <cellStyle name="표준 6 5 2 4 2 4 14" xfId="53309"/>
    <cellStyle name="표준 6 5 2 4 2 4 2" xfId="6616"/>
    <cellStyle name="표준 6 5 2 4 2 4 3" xfId="10487"/>
    <cellStyle name="표준 6 5 2 4 2 4 4" xfId="14358"/>
    <cellStyle name="표준 6 5 2 4 2 4 5" xfId="18229"/>
    <cellStyle name="표준 6 5 2 4 2 4 6" xfId="22100"/>
    <cellStyle name="표준 6 5 2 4 2 4 7" xfId="25971"/>
    <cellStyle name="표준 6 5 2 4 2 4 8" xfId="29842"/>
    <cellStyle name="표준 6 5 2 4 2 4 9" xfId="33713"/>
    <cellStyle name="표준 6 5 2 4 2 5" xfId="4680"/>
    <cellStyle name="표준 6 5 2 4 2 6" xfId="8551"/>
    <cellStyle name="표준 6 5 2 4 2 7" xfId="12422"/>
    <cellStyle name="표준 6 5 2 4 2 8" xfId="16293"/>
    <cellStyle name="표준 6 5 2 4 2 9" xfId="20164"/>
    <cellStyle name="표준 6 5 2 4 3" xfId="754"/>
    <cellStyle name="표준 6 5 2 4 3 10" xfId="28148"/>
    <cellStyle name="표준 6 5 2 4 3 11" xfId="32019"/>
    <cellStyle name="표준 6 5 2 4 3 12" xfId="35890"/>
    <cellStyle name="표준 6 5 2 4 3 13" xfId="40002"/>
    <cellStyle name="표준 6 5 2 4 3 14" xfId="43873"/>
    <cellStyle name="표준 6 5 2 4 3 15" xfId="47744"/>
    <cellStyle name="표준 6 5 2 4 3 16" xfId="51615"/>
    <cellStyle name="표준 6 5 2 4 3 2" xfId="1728"/>
    <cellStyle name="표준 6 5 2 4 3 2 10" xfId="32987"/>
    <cellStyle name="표준 6 5 2 4 3 2 11" xfId="36858"/>
    <cellStyle name="표준 6 5 2 4 3 2 12" xfId="40970"/>
    <cellStyle name="표준 6 5 2 4 3 2 13" xfId="44841"/>
    <cellStyle name="표준 6 5 2 4 3 2 14" xfId="48712"/>
    <cellStyle name="표준 6 5 2 4 3 2 15" xfId="52583"/>
    <cellStyle name="표준 6 5 2 4 3 2 2" xfId="3667"/>
    <cellStyle name="표준 6 5 2 4 3 2 2 10" xfId="38794"/>
    <cellStyle name="표준 6 5 2 4 3 2 2 11" xfId="42906"/>
    <cellStyle name="표준 6 5 2 4 3 2 2 12" xfId="46777"/>
    <cellStyle name="표준 6 5 2 4 3 2 2 13" xfId="50648"/>
    <cellStyle name="표준 6 5 2 4 3 2 2 14" xfId="54519"/>
    <cellStyle name="표준 6 5 2 4 3 2 2 2" xfId="7826"/>
    <cellStyle name="표준 6 5 2 4 3 2 2 3" xfId="11697"/>
    <cellStyle name="표준 6 5 2 4 3 2 2 4" xfId="15568"/>
    <cellStyle name="표준 6 5 2 4 3 2 2 5" xfId="19439"/>
    <cellStyle name="표준 6 5 2 4 3 2 2 6" xfId="23310"/>
    <cellStyle name="표준 6 5 2 4 3 2 2 7" xfId="27181"/>
    <cellStyle name="표준 6 5 2 4 3 2 2 8" xfId="31052"/>
    <cellStyle name="표준 6 5 2 4 3 2 2 9" xfId="34923"/>
    <cellStyle name="표준 6 5 2 4 3 2 3" xfId="5890"/>
    <cellStyle name="표준 6 5 2 4 3 2 4" xfId="9761"/>
    <cellStyle name="표준 6 5 2 4 3 2 5" xfId="13632"/>
    <cellStyle name="표준 6 5 2 4 3 2 6" xfId="17503"/>
    <cellStyle name="표준 6 5 2 4 3 2 7" xfId="21374"/>
    <cellStyle name="표준 6 5 2 4 3 2 8" xfId="25245"/>
    <cellStyle name="표준 6 5 2 4 3 2 9" xfId="29116"/>
    <cellStyle name="표준 6 5 2 4 3 3" xfId="2699"/>
    <cellStyle name="표준 6 5 2 4 3 3 10" xfId="37826"/>
    <cellStyle name="표준 6 5 2 4 3 3 11" xfId="41938"/>
    <cellStyle name="표준 6 5 2 4 3 3 12" xfId="45809"/>
    <cellStyle name="표준 6 5 2 4 3 3 13" xfId="49680"/>
    <cellStyle name="표준 6 5 2 4 3 3 14" xfId="53551"/>
    <cellStyle name="표준 6 5 2 4 3 3 2" xfId="6858"/>
    <cellStyle name="표준 6 5 2 4 3 3 3" xfId="10729"/>
    <cellStyle name="표준 6 5 2 4 3 3 4" xfId="14600"/>
    <cellStyle name="표준 6 5 2 4 3 3 5" xfId="18471"/>
    <cellStyle name="표준 6 5 2 4 3 3 6" xfId="22342"/>
    <cellStyle name="표준 6 5 2 4 3 3 7" xfId="26213"/>
    <cellStyle name="표준 6 5 2 4 3 3 8" xfId="30084"/>
    <cellStyle name="표준 6 5 2 4 3 3 9" xfId="33955"/>
    <cellStyle name="표준 6 5 2 4 3 4" xfId="4922"/>
    <cellStyle name="표준 6 5 2 4 3 5" xfId="8793"/>
    <cellStyle name="표준 6 5 2 4 3 6" xfId="12664"/>
    <cellStyle name="표준 6 5 2 4 3 7" xfId="16535"/>
    <cellStyle name="표준 6 5 2 4 3 8" xfId="20406"/>
    <cellStyle name="표준 6 5 2 4 3 9" xfId="24277"/>
    <cellStyle name="표준 6 5 2 4 4" xfId="1244"/>
    <cellStyle name="표준 6 5 2 4 4 10" xfId="32503"/>
    <cellStyle name="표준 6 5 2 4 4 11" xfId="36374"/>
    <cellStyle name="표준 6 5 2 4 4 12" xfId="40486"/>
    <cellStyle name="표준 6 5 2 4 4 13" xfId="44357"/>
    <cellStyle name="표준 6 5 2 4 4 14" xfId="48228"/>
    <cellStyle name="표준 6 5 2 4 4 15" xfId="52099"/>
    <cellStyle name="표준 6 5 2 4 4 2" xfId="3183"/>
    <cellStyle name="표준 6 5 2 4 4 2 10" xfId="38310"/>
    <cellStyle name="표준 6 5 2 4 4 2 11" xfId="42422"/>
    <cellStyle name="표준 6 5 2 4 4 2 12" xfId="46293"/>
    <cellStyle name="표준 6 5 2 4 4 2 13" xfId="50164"/>
    <cellStyle name="표준 6 5 2 4 4 2 14" xfId="54035"/>
    <cellStyle name="표준 6 5 2 4 4 2 2" xfId="7342"/>
    <cellStyle name="표준 6 5 2 4 4 2 3" xfId="11213"/>
    <cellStyle name="표준 6 5 2 4 4 2 4" xfId="15084"/>
    <cellStyle name="표준 6 5 2 4 4 2 5" xfId="18955"/>
    <cellStyle name="표준 6 5 2 4 4 2 6" xfId="22826"/>
    <cellStyle name="표준 6 5 2 4 4 2 7" xfId="26697"/>
    <cellStyle name="표준 6 5 2 4 4 2 8" xfId="30568"/>
    <cellStyle name="표준 6 5 2 4 4 2 9" xfId="34439"/>
    <cellStyle name="표준 6 5 2 4 4 3" xfId="5406"/>
    <cellStyle name="표준 6 5 2 4 4 4" xfId="9277"/>
    <cellStyle name="표준 6 5 2 4 4 5" xfId="13148"/>
    <cellStyle name="표준 6 5 2 4 4 6" xfId="17019"/>
    <cellStyle name="표준 6 5 2 4 4 7" xfId="20890"/>
    <cellStyle name="표준 6 5 2 4 4 8" xfId="24761"/>
    <cellStyle name="표준 6 5 2 4 4 9" xfId="28632"/>
    <cellStyle name="표준 6 5 2 4 5" xfId="2215"/>
    <cellStyle name="표준 6 5 2 4 5 10" xfId="37342"/>
    <cellStyle name="표준 6 5 2 4 5 11" xfId="41454"/>
    <cellStyle name="표준 6 5 2 4 5 12" xfId="45325"/>
    <cellStyle name="표준 6 5 2 4 5 13" xfId="49196"/>
    <cellStyle name="표준 6 5 2 4 5 14" xfId="53067"/>
    <cellStyle name="표준 6 5 2 4 5 2" xfId="6374"/>
    <cellStyle name="표준 6 5 2 4 5 3" xfId="10245"/>
    <cellStyle name="표준 6 5 2 4 5 4" xfId="14116"/>
    <cellStyle name="표준 6 5 2 4 5 5" xfId="17987"/>
    <cellStyle name="표준 6 5 2 4 5 6" xfId="21858"/>
    <cellStyle name="표준 6 5 2 4 5 7" xfId="25729"/>
    <cellStyle name="표준 6 5 2 4 5 8" xfId="29600"/>
    <cellStyle name="표준 6 5 2 4 5 9" xfId="33471"/>
    <cellStyle name="표준 6 5 2 4 6" xfId="4438"/>
    <cellStyle name="표준 6 5 2 4 7" xfId="8309"/>
    <cellStyle name="표준 6 5 2 4 8" xfId="12180"/>
    <cellStyle name="표준 6 5 2 4 9" xfId="16051"/>
    <cellStyle name="표준 6 5 2 5" xfId="314"/>
    <cellStyle name="표준 6 5 2 5 10" xfId="23840"/>
    <cellStyle name="표준 6 5 2 5 11" xfId="27711"/>
    <cellStyle name="표준 6 5 2 5 12" xfId="31582"/>
    <cellStyle name="표준 6 5 2 5 13" xfId="35453"/>
    <cellStyle name="표준 6 5 2 5 14" xfId="39565"/>
    <cellStyle name="표준 6 5 2 5 15" xfId="43436"/>
    <cellStyle name="표준 6 5 2 5 16" xfId="47307"/>
    <cellStyle name="표준 6 5 2 5 17" xfId="51178"/>
    <cellStyle name="표준 6 5 2 5 2" xfId="801"/>
    <cellStyle name="표준 6 5 2 5 2 10" xfId="28195"/>
    <cellStyle name="표준 6 5 2 5 2 11" xfId="32066"/>
    <cellStyle name="표준 6 5 2 5 2 12" xfId="35937"/>
    <cellStyle name="표준 6 5 2 5 2 13" xfId="40049"/>
    <cellStyle name="표준 6 5 2 5 2 14" xfId="43920"/>
    <cellStyle name="표준 6 5 2 5 2 15" xfId="47791"/>
    <cellStyle name="표준 6 5 2 5 2 16" xfId="51662"/>
    <cellStyle name="표준 6 5 2 5 2 2" xfId="1775"/>
    <cellStyle name="표준 6 5 2 5 2 2 10" xfId="33034"/>
    <cellStyle name="표준 6 5 2 5 2 2 11" xfId="36905"/>
    <cellStyle name="표준 6 5 2 5 2 2 12" xfId="41017"/>
    <cellStyle name="표준 6 5 2 5 2 2 13" xfId="44888"/>
    <cellStyle name="표준 6 5 2 5 2 2 14" xfId="48759"/>
    <cellStyle name="표준 6 5 2 5 2 2 15" xfId="52630"/>
    <cellStyle name="표준 6 5 2 5 2 2 2" xfId="3714"/>
    <cellStyle name="표준 6 5 2 5 2 2 2 10" xfId="38841"/>
    <cellStyle name="표준 6 5 2 5 2 2 2 11" xfId="42953"/>
    <cellStyle name="표준 6 5 2 5 2 2 2 12" xfId="46824"/>
    <cellStyle name="표준 6 5 2 5 2 2 2 13" xfId="50695"/>
    <cellStyle name="표준 6 5 2 5 2 2 2 14" xfId="54566"/>
    <cellStyle name="표준 6 5 2 5 2 2 2 2" xfId="7873"/>
    <cellStyle name="표준 6 5 2 5 2 2 2 3" xfId="11744"/>
    <cellStyle name="표준 6 5 2 5 2 2 2 4" xfId="15615"/>
    <cellStyle name="표준 6 5 2 5 2 2 2 5" xfId="19486"/>
    <cellStyle name="표준 6 5 2 5 2 2 2 6" xfId="23357"/>
    <cellStyle name="표준 6 5 2 5 2 2 2 7" xfId="27228"/>
    <cellStyle name="표준 6 5 2 5 2 2 2 8" xfId="31099"/>
    <cellStyle name="표준 6 5 2 5 2 2 2 9" xfId="34970"/>
    <cellStyle name="표준 6 5 2 5 2 2 3" xfId="5937"/>
    <cellStyle name="표준 6 5 2 5 2 2 4" xfId="9808"/>
    <cellStyle name="표준 6 5 2 5 2 2 5" xfId="13679"/>
    <cellStyle name="표준 6 5 2 5 2 2 6" xfId="17550"/>
    <cellStyle name="표준 6 5 2 5 2 2 7" xfId="21421"/>
    <cellStyle name="표준 6 5 2 5 2 2 8" xfId="25292"/>
    <cellStyle name="표준 6 5 2 5 2 2 9" xfId="29163"/>
    <cellStyle name="표준 6 5 2 5 2 3" xfId="2746"/>
    <cellStyle name="표준 6 5 2 5 2 3 10" xfId="37873"/>
    <cellStyle name="표준 6 5 2 5 2 3 11" xfId="41985"/>
    <cellStyle name="표준 6 5 2 5 2 3 12" xfId="45856"/>
    <cellStyle name="표준 6 5 2 5 2 3 13" xfId="49727"/>
    <cellStyle name="표준 6 5 2 5 2 3 14" xfId="53598"/>
    <cellStyle name="표준 6 5 2 5 2 3 2" xfId="6905"/>
    <cellStyle name="표준 6 5 2 5 2 3 3" xfId="10776"/>
    <cellStyle name="표준 6 5 2 5 2 3 4" xfId="14647"/>
    <cellStyle name="표준 6 5 2 5 2 3 5" xfId="18518"/>
    <cellStyle name="표준 6 5 2 5 2 3 6" xfId="22389"/>
    <cellStyle name="표준 6 5 2 5 2 3 7" xfId="26260"/>
    <cellStyle name="표준 6 5 2 5 2 3 8" xfId="30131"/>
    <cellStyle name="표준 6 5 2 5 2 3 9" xfId="34002"/>
    <cellStyle name="표준 6 5 2 5 2 4" xfId="4969"/>
    <cellStyle name="표준 6 5 2 5 2 5" xfId="8840"/>
    <cellStyle name="표준 6 5 2 5 2 6" xfId="12711"/>
    <cellStyle name="표준 6 5 2 5 2 7" xfId="16582"/>
    <cellStyle name="표준 6 5 2 5 2 8" xfId="20453"/>
    <cellStyle name="표준 6 5 2 5 2 9" xfId="24324"/>
    <cellStyle name="표준 6 5 2 5 3" xfId="1291"/>
    <cellStyle name="표준 6 5 2 5 3 10" xfId="32550"/>
    <cellStyle name="표준 6 5 2 5 3 11" xfId="36421"/>
    <cellStyle name="표준 6 5 2 5 3 12" xfId="40533"/>
    <cellStyle name="표준 6 5 2 5 3 13" xfId="44404"/>
    <cellStyle name="표준 6 5 2 5 3 14" xfId="48275"/>
    <cellStyle name="표준 6 5 2 5 3 15" xfId="52146"/>
    <cellStyle name="표준 6 5 2 5 3 2" xfId="3230"/>
    <cellStyle name="표준 6 5 2 5 3 2 10" xfId="38357"/>
    <cellStyle name="표준 6 5 2 5 3 2 11" xfId="42469"/>
    <cellStyle name="표준 6 5 2 5 3 2 12" xfId="46340"/>
    <cellStyle name="표준 6 5 2 5 3 2 13" xfId="50211"/>
    <cellStyle name="표준 6 5 2 5 3 2 14" xfId="54082"/>
    <cellStyle name="표준 6 5 2 5 3 2 2" xfId="7389"/>
    <cellStyle name="표준 6 5 2 5 3 2 3" xfId="11260"/>
    <cellStyle name="표준 6 5 2 5 3 2 4" xfId="15131"/>
    <cellStyle name="표준 6 5 2 5 3 2 5" xfId="19002"/>
    <cellStyle name="표준 6 5 2 5 3 2 6" xfId="22873"/>
    <cellStyle name="표준 6 5 2 5 3 2 7" xfId="26744"/>
    <cellStyle name="표준 6 5 2 5 3 2 8" xfId="30615"/>
    <cellStyle name="표준 6 5 2 5 3 2 9" xfId="34486"/>
    <cellStyle name="표준 6 5 2 5 3 3" xfId="5453"/>
    <cellStyle name="표준 6 5 2 5 3 4" xfId="9324"/>
    <cellStyle name="표준 6 5 2 5 3 5" xfId="13195"/>
    <cellStyle name="표준 6 5 2 5 3 6" xfId="17066"/>
    <cellStyle name="표준 6 5 2 5 3 7" xfId="20937"/>
    <cellStyle name="표준 6 5 2 5 3 8" xfId="24808"/>
    <cellStyle name="표준 6 5 2 5 3 9" xfId="28679"/>
    <cellStyle name="표준 6 5 2 5 4" xfId="2262"/>
    <cellStyle name="표준 6 5 2 5 4 10" xfId="37389"/>
    <cellStyle name="표준 6 5 2 5 4 11" xfId="41501"/>
    <cellStyle name="표준 6 5 2 5 4 12" xfId="45372"/>
    <cellStyle name="표준 6 5 2 5 4 13" xfId="49243"/>
    <cellStyle name="표준 6 5 2 5 4 14" xfId="53114"/>
    <cellStyle name="표준 6 5 2 5 4 2" xfId="6421"/>
    <cellStyle name="표준 6 5 2 5 4 3" xfId="10292"/>
    <cellStyle name="표준 6 5 2 5 4 4" xfId="14163"/>
    <cellStyle name="표준 6 5 2 5 4 5" xfId="18034"/>
    <cellStyle name="표준 6 5 2 5 4 6" xfId="21905"/>
    <cellStyle name="표준 6 5 2 5 4 7" xfId="25776"/>
    <cellStyle name="표준 6 5 2 5 4 8" xfId="29647"/>
    <cellStyle name="표준 6 5 2 5 4 9" xfId="33518"/>
    <cellStyle name="표준 6 5 2 5 5" xfId="4485"/>
    <cellStyle name="표준 6 5 2 5 6" xfId="8356"/>
    <cellStyle name="표준 6 5 2 5 7" xfId="12227"/>
    <cellStyle name="표준 6 5 2 5 8" xfId="16098"/>
    <cellStyle name="표준 6 5 2 5 9" xfId="19969"/>
    <cellStyle name="표준 6 5 2 6" xfId="559"/>
    <cellStyle name="표준 6 5 2 6 10" xfId="27953"/>
    <cellStyle name="표준 6 5 2 6 11" xfId="31824"/>
    <cellStyle name="표준 6 5 2 6 12" xfId="35695"/>
    <cellStyle name="표준 6 5 2 6 13" xfId="39807"/>
    <cellStyle name="표준 6 5 2 6 14" xfId="43678"/>
    <cellStyle name="표준 6 5 2 6 15" xfId="47549"/>
    <cellStyle name="표준 6 5 2 6 16" xfId="51420"/>
    <cellStyle name="표준 6 5 2 6 2" xfId="1533"/>
    <cellStyle name="표준 6 5 2 6 2 10" xfId="32792"/>
    <cellStyle name="표준 6 5 2 6 2 11" xfId="36663"/>
    <cellStyle name="표준 6 5 2 6 2 12" xfId="40775"/>
    <cellStyle name="표준 6 5 2 6 2 13" xfId="44646"/>
    <cellStyle name="표준 6 5 2 6 2 14" xfId="48517"/>
    <cellStyle name="표준 6 5 2 6 2 15" xfId="52388"/>
    <cellStyle name="표준 6 5 2 6 2 2" xfId="3472"/>
    <cellStyle name="표준 6 5 2 6 2 2 10" xfId="38599"/>
    <cellStyle name="표준 6 5 2 6 2 2 11" xfId="42711"/>
    <cellStyle name="표준 6 5 2 6 2 2 12" xfId="46582"/>
    <cellStyle name="표준 6 5 2 6 2 2 13" xfId="50453"/>
    <cellStyle name="표준 6 5 2 6 2 2 14" xfId="54324"/>
    <cellStyle name="표준 6 5 2 6 2 2 2" xfId="7631"/>
    <cellStyle name="표준 6 5 2 6 2 2 3" xfId="11502"/>
    <cellStyle name="표준 6 5 2 6 2 2 4" xfId="15373"/>
    <cellStyle name="표준 6 5 2 6 2 2 5" xfId="19244"/>
    <cellStyle name="표준 6 5 2 6 2 2 6" xfId="23115"/>
    <cellStyle name="표준 6 5 2 6 2 2 7" xfId="26986"/>
    <cellStyle name="표준 6 5 2 6 2 2 8" xfId="30857"/>
    <cellStyle name="표준 6 5 2 6 2 2 9" xfId="34728"/>
    <cellStyle name="표준 6 5 2 6 2 3" xfId="5695"/>
    <cellStyle name="표준 6 5 2 6 2 4" xfId="9566"/>
    <cellStyle name="표준 6 5 2 6 2 5" xfId="13437"/>
    <cellStyle name="표준 6 5 2 6 2 6" xfId="17308"/>
    <cellStyle name="표준 6 5 2 6 2 7" xfId="21179"/>
    <cellStyle name="표준 6 5 2 6 2 8" xfId="25050"/>
    <cellStyle name="표준 6 5 2 6 2 9" xfId="28921"/>
    <cellStyle name="표준 6 5 2 6 3" xfId="2504"/>
    <cellStyle name="표준 6 5 2 6 3 10" xfId="37631"/>
    <cellStyle name="표준 6 5 2 6 3 11" xfId="41743"/>
    <cellStyle name="표준 6 5 2 6 3 12" xfId="45614"/>
    <cellStyle name="표준 6 5 2 6 3 13" xfId="49485"/>
    <cellStyle name="표준 6 5 2 6 3 14" xfId="53356"/>
    <cellStyle name="표준 6 5 2 6 3 2" xfId="6663"/>
    <cellStyle name="표준 6 5 2 6 3 3" xfId="10534"/>
    <cellStyle name="표준 6 5 2 6 3 4" xfId="14405"/>
    <cellStyle name="표준 6 5 2 6 3 5" xfId="18276"/>
    <cellStyle name="표준 6 5 2 6 3 6" xfId="22147"/>
    <cellStyle name="표준 6 5 2 6 3 7" xfId="26018"/>
    <cellStyle name="표준 6 5 2 6 3 8" xfId="29889"/>
    <cellStyle name="표준 6 5 2 6 3 9" xfId="33760"/>
    <cellStyle name="표준 6 5 2 6 4" xfId="4727"/>
    <cellStyle name="표준 6 5 2 6 5" xfId="8598"/>
    <cellStyle name="표준 6 5 2 6 6" xfId="12469"/>
    <cellStyle name="표준 6 5 2 6 7" xfId="16340"/>
    <cellStyle name="표준 6 5 2 6 8" xfId="20211"/>
    <cellStyle name="표준 6 5 2 6 9" xfId="24082"/>
    <cellStyle name="표준 6 5 2 7" xfId="1049"/>
    <cellStyle name="표준 6 5 2 7 10" xfId="32308"/>
    <cellStyle name="표준 6 5 2 7 11" xfId="36179"/>
    <cellStyle name="표준 6 5 2 7 12" xfId="40291"/>
    <cellStyle name="표준 6 5 2 7 13" xfId="44162"/>
    <cellStyle name="표준 6 5 2 7 14" xfId="48033"/>
    <cellStyle name="표준 6 5 2 7 15" xfId="51904"/>
    <cellStyle name="표준 6 5 2 7 2" xfId="2988"/>
    <cellStyle name="표준 6 5 2 7 2 10" xfId="38115"/>
    <cellStyle name="표준 6 5 2 7 2 11" xfId="42227"/>
    <cellStyle name="표준 6 5 2 7 2 12" xfId="46098"/>
    <cellStyle name="표준 6 5 2 7 2 13" xfId="49969"/>
    <cellStyle name="표준 6 5 2 7 2 14" xfId="53840"/>
    <cellStyle name="표준 6 5 2 7 2 2" xfId="7147"/>
    <cellStyle name="표준 6 5 2 7 2 3" xfId="11018"/>
    <cellStyle name="표준 6 5 2 7 2 4" xfId="14889"/>
    <cellStyle name="표준 6 5 2 7 2 5" xfId="18760"/>
    <cellStyle name="표준 6 5 2 7 2 6" xfId="22631"/>
    <cellStyle name="표준 6 5 2 7 2 7" xfId="26502"/>
    <cellStyle name="표준 6 5 2 7 2 8" xfId="30373"/>
    <cellStyle name="표준 6 5 2 7 2 9" xfId="34244"/>
    <cellStyle name="표준 6 5 2 7 3" xfId="5211"/>
    <cellStyle name="표준 6 5 2 7 4" xfId="9082"/>
    <cellStyle name="표준 6 5 2 7 5" xfId="12953"/>
    <cellStyle name="표준 6 5 2 7 6" xfId="16824"/>
    <cellStyle name="표준 6 5 2 7 7" xfId="20695"/>
    <cellStyle name="표준 6 5 2 7 8" xfId="24566"/>
    <cellStyle name="표준 6 5 2 7 9" xfId="28437"/>
    <cellStyle name="표준 6 5 2 8" xfId="2020"/>
    <cellStyle name="표준 6 5 2 8 10" xfId="37147"/>
    <cellStyle name="표준 6 5 2 8 11" xfId="41259"/>
    <cellStyle name="표준 6 5 2 8 12" xfId="45130"/>
    <cellStyle name="표준 6 5 2 8 13" xfId="49001"/>
    <cellStyle name="표준 6 5 2 8 14" xfId="52872"/>
    <cellStyle name="표준 6 5 2 8 2" xfId="6179"/>
    <cellStyle name="표준 6 5 2 8 3" xfId="10050"/>
    <cellStyle name="표준 6 5 2 8 4" xfId="13921"/>
    <cellStyle name="표준 6 5 2 8 5" xfId="17792"/>
    <cellStyle name="표준 6 5 2 8 6" xfId="21663"/>
    <cellStyle name="표준 6 5 2 8 7" xfId="25534"/>
    <cellStyle name="표준 6 5 2 8 8" xfId="29405"/>
    <cellStyle name="표준 6 5 2 8 9" xfId="33276"/>
    <cellStyle name="표준 6 5 2 9" xfId="4243"/>
    <cellStyle name="표준 6 5 20" xfId="39297"/>
    <cellStyle name="표준 6 5 21" xfId="43168"/>
    <cellStyle name="표준 6 5 22" xfId="47039"/>
    <cellStyle name="표준 6 5 23" xfId="50910"/>
    <cellStyle name="표준 6 5 3" xfId="88"/>
    <cellStyle name="표준 6 5 3 10" xfId="15877"/>
    <cellStyle name="표준 6 5 3 11" xfId="19748"/>
    <cellStyle name="표준 6 5 3 12" xfId="23619"/>
    <cellStyle name="표준 6 5 3 13" xfId="27490"/>
    <cellStyle name="표준 6 5 3 14" xfId="31361"/>
    <cellStyle name="표준 6 5 3 15" xfId="35232"/>
    <cellStyle name="표준 6 5 3 16" xfId="39103"/>
    <cellStyle name="표준 6 5 3 17" xfId="39344"/>
    <cellStyle name="표준 6 5 3 18" xfId="43215"/>
    <cellStyle name="표준 6 5 3 19" xfId="47086"/>
    <cellStyle name="표준 6 5 3 2" xfId="187"/>
    <cellStyle name="표준 6 5 3 2 10" xfId="19845"/>
    <cellStyle name="표준 6 5 3 2 11" xfId="23716"/>
    <cellStyle name="표준 6 5 3 2 12" xfId="27587"/>
    <cellStyle name="표준 6 5 3 2 13" xfId="31458"/>
    <cellStyle name="표준 6 5 3 2 14" xfId="35329"/>
    <cellStyle name="표준 6 5 3 2 15" xfId="39200"/>
    <cellStyle name="표준 6 5 3 2 16" xfId="39441"/>
    <cellStyle name="표준 6 5 3 2 17" xfId="43312"/>
    <cellStyle name="표준 6 5 3 2 18" xfId="47183"/>
    <cellStyle name="표준 6 5 3 2 19" xfId="51054"/>
    <cellStyle name="표준 6 5 3 2 2" xfId="432"/>
    <cellStyle name="표준 6 5 3 2 2 10" xfId="23958"/>
    <cellStyle name="표준 6 5 3 2 2 11" xfId="27829"/>
    <cellStyle name="표준 6 5 3 2 2 12" xfId="31700"/>
    <cellStyle name="표준 6 5 3 2 2 13" xfId="35571"/>
    <cellStyle name="표준 6 5 3 2 2 14" xfId="39683"/>
    <cellStyle name="표준 6 5 3 2 2 15" xfId="43554"/>
    <cellStyle name="표준 6 5 3 2 2 16" xfId="47425"/>
    <cellStyle name="표준 6 5 3 2 2 17" xfId="51296"/>
    <cellStyle name="표준 6 5 3 2 2 2" xfId="919"/>
    <cellStyle name="표준 6 5 3 2 2 2 10" xfId="28313"/>
    <cellStyle name="표준 6 5 3 2 2 2 11" xfId="32184"/>
    <cellStyle name="표준 6 5 3 2 2 2 12" xfId="36055"/>
    <cellStyle name="표준 6 5 3 2 2 2 13" xfId="40167"/>
    <cellStyle name="표준 6 5 3 2 2 2 14" xfId="44038"/>
    <cellStyle name="표준 6 5 3 2 2 2 15" xfId="47909"/>
    <cellStyle name="표준 6 5 3 2 2 2 16" xfId="51780"/>
    <cellStyle name="표준 6 5 3 2 2 2 2" xfId="1893"/>
    <cellStyle name="표준 6 5 3 2 2 2 2 10" xfId="33152"/>
    <cellStyle name="표준 6 5 3 2 2 2 2 11" xfId="37023"/>
    <cellStyle name="표준 6 5 3 2 2 2 2 12" xfId="41135"/>
    <cellStyle name="표준 6 5 3 2 2 2 2 13" xfId="45006"/>
    <cellStyle name="표준 6 5 3 2 2 2 2 14" xfId="48877"/>
    <cellStyle name="표준 6 5 3 2 2 2 2 15" xfId="52748"/>
    <cellStyle name="표준 6 5 3 2 2 2 2 2" xfId="3832"/>
    <cellStyle name="표준 6 5 3 2 2 2 2 2 10" xfId="38959"/>
    <cellStyle name="표준 6 5 3 2 2 2 2 2 11" xfId="43071"/>
    <cellStyle name="표준 6 5 3 2 2 2 2 2 12" xfId="46942"/>
    <cellStyle name="표준 6 5 3 2 2 2 2 2 13" xfId="50813"/>
    <cellStyle name="표준 6 5 3 2 2 2 2 2 14" xfId="54684"/>
    <cellStyle name="표준 6 5 3 2 2 2 2 2 2" xfId="7991"/>
    <cellStyle name="표준 6 5 3 2 2 2 2 2 3" xfId="11862"/>
    <cellStyle name="표준 6 5 3 2 2 2 2 2 4" xfId="15733"/>
    <cellStyle name="표준 6 5 3 2 2 2 2 2 5" xfId="19604"/>
    <cellStyle name="표준 6 5 3 2 2 2 2 2 6" xfId="23475"/>
    <cellStyle name="표준 6 5 3 2 2 2 2 2 7" xfId="27346"/>
    <cellStyle name="표준 6 5 3 2 2 2 2 2 8" xfId="31217"/>
    <cellStyle name="표준 6 5 3 2 2 2 2 2 9" xfId="35088"/>
    <cellStyle name="표준 6 5 3 2 2 2 2 3" xfId="6055"/>
    <cellStyle name="표준 6 5 3 2 2 2 2 4" xfId="9926"/>
    <cellStyle name="표준 6 5 3 2 2 2 2 5" xfId="13797"/>
    <cellStyle name="표준 6 5 3 2 2 2 2 6" xfId="17668"/>
    <cellStyle name="표준 6 5 3 2 2 2 2 7" xfId="21539"/>
    <cellStyle name="표준 6 5 3 2 2 2 2 8" xfId="25410"/>
    <cellStyle name="표준 6 5 3 2 2 2 2 9" xfId="29281"/>
    <cellStyle name="표준 6 5 3 2 2 2 3" xfId="2864"/>
    <cellStyle name="표준 6 5 3 2 2 2 3 10" xfId="37991"/>
    <cellStyle name="표준 6 5 3 2 2 2 3 11" xfId="42103"/>
    <cellStyle name="표준 6 5 3 2 2 2 3 12" xfId="45974"/>
    <cellStyle name="표준 6 5 3 2 2 2 3 13" xfId="49845"/>
    <cellStyle name="표준 6 5 3 2 2 2 3 14" xfId="53716"/>
    <cellStyle name="표준 6 5 3 2 2 2 3 2" xfId="7023"/>
    <cellStyle name="표준 6 5 3 2 2 2 3 3" xfId="10894"/>
    <cellStyle name="표준 6 5 3 2 2 2 3 4" xfId="14765"/>
    <cellStyle name="표준 6 5 3 2 2 2 3 5" xfId="18636"/>
    <cellStyle name="표준 6 5 3 2 2 2 3 6" xfId="22507"/>
    <cellStyle name="표준 6 5 3 2 2 2 3 7" xfId="26378"/>
    <cellStyle name="표준 6 5 3 2 2 2 3 8" xfId="30249"/>
    <cellStyle name="표준 6 5 3 2 2 2 3 9" xfId="34120"/>
    <cellStyle name="표준 6 5 3 2 2 2 4" xfId="5087"/>
    <cellStyle name="표준 6 5 3 2 2 2 5" xfId="8958"/>
    <cellStyle name="표준 6 5 3 2 2 2 6" xfId="12829"/>
    <cellStyle name="표준 6 5 3 2 2 2 7" xfId="16700"/>
    <cellStyle name="표준 6 5 3 2 2 2 8" xfId="20571"/>
    <cellStyle name="표준 6 5 3 2 2 2 9" xfId="24442"/>
    <cellStyle name="표준 6 5 3 2 2 3" xfId="1409"/>
    <cellStyle name="표준 6 5 3 2 2 3 10" xfId="32668"/>
    <cellStyle name="표준 6 5 3 2 2 3 11" xfId="36539"/>
    <cellStyle name="표준 6 5 3 2 2 3 12" xfId="40651"/>
    <cellStyle name="표준 6 5 3 2 2 3 13" xfId="44522"/>
    <cellStyle name="표준 6 5 3 2 2 3 14" xfId="48393"/>
    <cellStyle name="표준 6 5 3 2 2 3 15" xfId="52264"/>
    <cellStyle name="표준 6 5 3 2 2 3 2" xfId="3348"/>
    <cellStyle name="표준 6 5 3 2 2 3 2 10" xfId="38475"/>
    <cellStyle name="표준 6 5 3 2 2 3 2 11" xfId="42587"/>
    <cellStyle name="표준 6 5 3 2 2 3 2 12" xfId="46458"/>
    <cellStyle name="표준 6 5 3 2 2 3 2 13" xfId="50329"/>
    <cellStyle name="표준 6 5 3 2 2 3 2 14" xfId="54200"/>
    <cellStyle name="표준 6 5 3 2 2 3 2 2" xfId="7507"/>
    <cellStyle name="표준 6 5 3 2 2 3 2 3" xfId="11378"/>
    <cellStyle name="표준 6 5 3 2 2 3 2 4" xfId="15249"/>
    <cellStyle name="표준 6 5 3 2 2 3 2 5" xfId="19120"/>
    <cellStyle name="표준 6 5 3 2 2 3 2 6" xfId="22991"/>
    <cellStyle name="표준 6 5 3 2 2 3 2 7" xfId="26862"/>
    <cellStyle name="표준 6 5 3 2 2 3 2 8" xfId="30733"/>
    <cellStyle name="표준 6 5 3 2 2 3 2 9" xfId="34604"/>
    <cellStyle name="표준 6 5 3 2 2 3 3" xfId="5571"/>
    <cellStyle name="표준 6 5 3 2 2 3 4" xfId="9442"/>
    <cellStyle name="표준 6 5 3 2 2 3 5" xfId="13313"/>
    <cellStyle name="표준 6 5 3 2 2 3 6" xfId="17184"/>
    <cellStyle name="표준 6 5 3 2 2 3 7" xfId="21055"/>
    <cellStyle name="표준 6 5 3 2 2 3 8" xfId="24926"/>
    <cellStyle name="표준 6 5 3 2 2 3 9" xfId="28797"/>
    <cellStyle name="표준 6 5 3 2 2 4" xfId="2380"/>
    <cellStyle name="표준 6 5 3 2 2 4 10" xfId="37507"/>
    <cellStyle name="표준 6 5 3 2 2 4 11" xfId="41619"/>
    <cellStyle name="표준 6 5 3 2 2 4 12" xfId="45490"/>
    <cellStyle name="표준 6 5 3 2 2 4 13" xfId="49361"/>
    <cellStyle name="표준 6 5 3 2 2 4 14" xfId="53232"/>
    <cellStyle name="표준 6 5 3 2 2 4 2" xfId="6539"/>
    <cellStyle name="표준 6 5 3 2 2 4 3" xfId="10410"/>
    <cellStyle name="표준 6 5 3 2 2 4 4" xfId="14281"/>
    <cellStyle name="표준 6 5 3 2 2 4 5" xfId="18152"/>
    <cellStyle name="표준 6 5 3 2 2 4 6" xfId="22023"/>
    <cellStyle name="표준 6 5 3 2 2 4 7" xfId="25894"/>
    <cellStyle name="표준 6 5 3 2 2 4 8" xfId="29765"/>
    <cellStyle name="표준 6 5 3 2 2 4 9" xfId="33636"/>
    <cellStyle name="표준 6 5 3 2 2 5" xfId="4603"/>
    <cellStyle name="표준 6 5 3 2 2 6" xfId="8474"/>
    <cellStyle name="표준 6 5 3 2 2 7" xfId="12345"/>
    <cellStyle name="표준 6 5 3 2 2 8" xfId="16216"/>
    <cellStyle name="표준 6 5 3 2 2 9" xfId="20087"/>
    <cellStyle name="표준 6 5 3 2 3" xfId="677"/>
    <cellStyle name="표준 6 5 3 2 3 10" xfId="28071"/>
    <cellStyle name="표준 6 5 3 2 3 11" xfId="31942"/>
    <cellStyle name="표준 6 5 3 2 3 12" xfId="35813"/>
    <cellStyle name="표준 6 5 3 2 3 13" xfId="39925"/>
    <cellStyle name="표준 6 5 3 2 3 14" xfId="43796"/>
    <cellStyle name="표준 6 5 3 2 3 15" xfId="47667"/>
    <cellStyle name="표준 6 5 3 2 3 16" xfId="51538"/>
    <cellStyle name="표준 6 5 3 2 3 2" xfId="1651"/>
    <cellStyle name="표준 6 5 3 2 3 2 10" xfId="32910"/>
    <cellStyle name="표준 6 5 3 2 3 2 11" xfId="36781"/>
    <cellStyle name="표준 6 5 3 2 3 2 12" xfId="40893"/>
    <cellStyle name="표준 6 5 3 2 3 2 13" xfId="44764"/>
    <cellStyle name="표준 6 5 3 2 3 2 14" xfId="48635"/>
    <cellStyle name="표준 6 5 3 2 3 2 15" xfId="52506"/>
    <cellStyle name="표준 6 5 3 2 3 2 2" xfId="3590"/>
    <cellStyle name="표준 6 5 3 2 3 2 2 10" xfId="38717"/>
    <cellStyle name="표준 6 5 3 2 3 2 2 11" xfId="42829"/>
    <cellStyle name="표준 6 5 3 2 3 2 2 12" xfId="46700"/>
    <cellStyle name="표준 6 5 3 2 3 2 2 13" xfId="50571"/>
    <cellStyle name="표준 6 5 3 2 3 2 2 14" xfId="54442"/>
    <cellStyle name="표준 6 5 3 2 3 2 2 2" xfId="7749"/>
    <cellStyle name="표준 6 5 3 2 3 2 2 3" xfId="11620"/>
    <cellStyle name="표준 6 5 3 2 3 2 2 4" xfId="15491"/>
    <cellStyle name="표준 6 5 3 2 3 2 2 5" xfId="19362"/>
    <cellStyle name="표준 6 5 3 2 3 2 2 6" xfId="23233"/>
    <cellStyle name="표준 6 5 3 2 3 2 2 7" xfId="27104"/>
    <cellStyle name="표준 6 5 3 2 3 2 2 8" xfId="30975"/>
    <cellStyle name="표준 6 5 3 2 3 2 2 9" xfId="34846"/>
    <cellStyle name="표준 6 5 3 2 3 2 3" xfId="5813"/>
    <cellStyle name="표준 6 5 3 2 3 2 4" xfId="9684"/>
    <cellStyle name="표준 6 5 3 2 3 2 5" xfId="13555"/>
    <cellStyle name="표준 6 5 3 2 3 2 6" xfId="17426"/>
    <cellStyle name="표준 6 5 3 2 3 2 7" xfId="21297"/>
    <cellStyle name="표준 6 5 3 2 3 2 8" xfId="25168"/>
    <cellStyle name="표준 6 5 3 2 3 2 9" xfId="29039"/>
    <cellStyle name="표준 6 5 3 2 3 3" xfId="2622"/>
    <cellStyle name="표준 6 5 3 2 3 3 10" xfId="37749"/>
    <cellStyle name="표준 6 5 3 2 3 3 11" xfId="41861"/>
    <cellStyle name="표준 6 5 3 2 3 3 12" xfId="45732"/>
    <cellStyle name="표준 6 5 3 2 3 3 13" xfId="49603"/>
    <cellStyle name="표준 6 5 3 2 3 3 14" xfId="53474"/>
    <cellStyle name="표준 6 5 3 2 3 3 2" xfId="6781"/>
    <cellStyle name="표준 6 5 3 2 3 3 3" xfId="10652"/>
    <cellStyle name="표준 6 5 3 2 3 3 4" xfId="14523"/>
    <cellStyle name="표준 6 5 3 2 3 3 5" xfId="18394"/>
    <cellStyle name="표준 6 5 3 2 3 3 6" xfId="22265"/>
    <cellStyle name="표준 6 5 3 2 3 3 7" xfId="26136"/>
    <cellStyle name="표준 6 5 3 2 3 3 8" xfId="30007"/>
    <cellStyle name="표준 6 5 3 2 3 3 9" xfId="33878"/>
    <cellStyle name="표준 6 5 3 2 3 4" xfId="4845"/>
    <cellStyle name="표준 6 5 3 2 3 5" xfId="8716"/>
    <cellStyle name="표준 6 5 3 2 3 6" xfId="12587"/>
    <cellStyle name="표준 6 5 3 2 3 7" xfId="16458"/>
    <cellStyle name="표준 6 5 3 2 3 8" xfId="20329"/>
    <cellStyle name="표준 6 5 3 2 3 9" xfId="24200"/>
    <cellStyle name="표준 6 5 3 2 4" xfId="1167"/>
    <cellStyle name="표준 6 5 3 2 4 10" xfId="32426"/>
    <cellStyle name="표준 6 5 3 2 4 11" xfId="36297"/>
    <cellStyle name="표준 6 5 3 2 4 12" xfId="40409"/>
    <cellStyle name="표준 6 5 3 2 4 13" xfId="44280"/>
    <cellStyle name="표준 6 5 3 2 4 14" xfId="48151"/>
    <cellStyle name="표준 6 5 3 2 4 15" xfId="52022"/>
    <cellStyle name="표준 6 5 3 2 4 2" xfId="3106"/>
    <cellStyle name="표준 6 5 3 2 4 2 10" xfId="38233"/>
    <cellStyle name="표준 6 5 3 2 4 2 11" xfId="42345"/>
    <cellStyle name="표준 6 5 3 2 4 2 12" xfId="46216"/>
    <cellStyle name="표준 6 5 3 2 4 2 13" xfId="50087"/>
    <cellStyle name="표준 6 5 3 2 4 2 14" xfId="53958"/>
    <cellStyle name="표준 6 5 3 2 4 2 2" xfId="7265"/>
    <cellStyle name="표준 6 5 3 2 4 2 3" xfId="11136"/>
    <cellStyle name="표준 6 5 3 2 4 2 4" xfId="15007"/>
    <cellStyle name="표준 6 5 3 2 4 2 5" xfId="18878"/>
    <cellStyle name="표준 6 5 3 2 4 2 6" xfId="22749"/>
    <cellStyle name="표준 6 5 3 2 4 2 7" xfId="26620"/>
    <cellStyle name="표준 6 5 3 2 4 2 8" xfId="30491"/>
    <cellStyle name="표준 6 5 3 2 4 2 9" xfId="34362"/>
    <cellStyle name="표준 6 5 3 2 4 3" xfId="5329"/>
    <cellStyle name="표준 6 5 3 2 4 4" xfId="9200"/>
    <cellStyle name="표준 6 5 3 2 4 5" xfId="13071"/>
    <cellStyle name="표준 6 5 3 2 4 6" xfId="16942"/>
    <cellStyle name="표준 6 5 3 2 4 7" xfId="20813"/>
    <cellStyle name="표준 6 5 3 2 4 8" xfId="24684"/>
    <cellStyle name="표준 6 5 3 2 4 9" xfId="28555"/>
    <cellStyle name="표준 6 5 3 2 5" xfId="2138"/>
    <cellStyle name="표준 6 5 3 2 5 10" xfId="37265"/>
    <cellStyle name="표준 6 5 3 2 5 11" xfId="41377"/>
    <cellStyle name="표준 6 5 3 2 5 12" xfId="45248"/>
    <cellStyle name="표준 6 5 3 2 5 13" xfId="49119"/>
    <cellStyle name="표준 6 5 3 2 5 14" xfId="52990"/>
    <cellStyle name="표준 6 5 3 2 5 2" xfId="6297"/>
    <cellStyle name="표준 6 5 3 2 5 3" xfId="10168"/>
    <cellStyle name="표준 6 5 3 2 5 4" xfId="14039"/>
    <cellStyle name="표준 6 5 3 2 5 5" xfId="17910"/>
    <cellStyle name="표준 6 5 3 2 5 6" xfId="21781"/>
    <cellStyle name="표준 6 5 3 2 5 7" xfId="25652"/>
    <cellStyle name="표준 6 5 3 2 5 8" xfId="29523"/>
    <cellStyle name="표준 6 5 3 2 5 9" xfId="33394"/>
    <cellStyle name="표준 6 5 3 2 6" xfId="4361"/>
    <cellStyle name="표준 6 5 3 2 7" xfId="8232"/>
    <cellStyle name="표준 6 5 3 2 8" xfId="12103"/>
    <cellStyle name="표준 6 5 3 2 9" xfId="15974"/>
    <cellStyle name="표준 6 5 3 20" xfId="50957"/>
    <cellStyle name="표준 6 5 3 3" xfId="335"/>
    <cellStyle name="표준 6 5 3 3 10" xfId="23861"/>
    <cellStyle name="표준 6 5 3 3 11" xfId="27732"/>
    <cellStyle name="표준 6 5 3 3 12" xfId="31603"/>
    <cellStyle name="표준 6 5 3 3 13" xfId="35474"/>
    <cellStyle name="표준 6 5 3 3 14" xfId="39586"/>
    <cellStyle name="표준 6 5 3 3 15" xfId="43457"/>
    <cellStyle name="표준 6 5 3 3 16" xfId="47328"/>
    <cellStyle name="표준 6 5 3 3 17" xfId="51199"/>
    <cellStyle name="표준 6 5 3 3 2" xfId="822"/>
    <cellStyle name="표준 6 5 3 3 2 10" xfId="28216"/>
    <cellStyle name="표준 6 5 3 3 2 11" xfId="32087"/>
    <cellStyle name="표준 6 5 3 3 2 12" xfId="35958"/>
    <cellStyle name="표준 6 5 3 3 2 13" xfId="40070"/>
    <cellStyle name="표준 6 5 3 3 2 14" xfId="43941"/>
    <cellStyle name="표준 6 5 3 3 2 15" xfId="47812"/>
    <cellStyle name="표준 6 5 3 3 2 16" xfId="51683"/>
    <cellStyle name="표준 6 5 3 3 2 2" xfId="1796"/>
    <cellStyle name="표준 6 5 3 3 2 2 10" xfId="33055"/>
    <cellStyle name="표준 6 5 3 3 2 2 11" xfId="36926"/>
    <cellStyle name="표준 6 5 3 3 2 2 12" xfId="41038"/>
    <cellStyle name="표준 6 5 3 3 2 2 13" xfId="44909"/>
    <cellStyle name="표준 6 5 3 3 2 2 14" xfId="48780"/>
    <cellStyle name="표준 6 5 3 3 2 2 15" xfId="52651"/>
    <cellStyle name="표준 6 5 3 3 2 2 2" xfId="3735"/>
    <cellStyle name="표준 6 5 3 3 2 2 2 10" xfId="38862"/>
    <cellStyle name="표준 6 5 3 3 2 2 2 11" xfId="42974"/>
    <cellStyle name="표준 6 5 3 3 2 2 2 12" xfId="46845"/>
    <cellStyle name="표준 6 5 3 3 2 2 2 13" xfId="50716"/>
    <cellStyle name="표준 6 5 3 3 2 2 2 14" xfId="54587"/>
    <cellStyle name="표준 6 5 3 3 2 2 2 2" xfId="7894"/>
    <cellStyle name="표준 6 5 3 3 2 2 2 3" xfId="11765"/>
    <cellStyle name="표준 6 5 3 3 2 2 2 4" xfId="15636"/>
    <cellStyle name="표준 6 5 3 3 2 2 2 5" xfId="19507"/>
    <cellStyle name="표준 6 5 3 3 2 2 2 6" xfId="23378"/>
    <cellStyle name="표준 6 5 3 3 2 2 2 7" xfId="27249"/>
    <cellStyle name="표준 6 5 3 3 2 2 2 8" xfId="31120"/>
    <cellStyle name="표준 6 5 3 3 2 2 2 9" xfId="34991"/>
    <cellStyle name="표준 6 5 3 3 2 2 3" xfId="5958"/>
    <cellStyle name="표준 6 5 3 3 2 2 4" xfId="9829"/>
    <cellStyle name="표준 6 5 3 3 2 2 5" xfId="13700"/>
    <cellStyle name="표준 6 5 3 3 2 2 6" xfId="17571"/>
    <cellStyle name="표준 6 5 3 3 2 2 7" xfId="21442"/>
    <cellStyle name="표준 6 5 3 3 2 2 8" xfId="25313"/>
    <cellStyle name="표준 6 5 3 3 2 2 9" xfId="29184"/>
    <cellStyle name="표준 6 5 3 3 2 3" xfId="2767"/>
    <cellStyle name="표준 6 5 3 3 2 3 10" xfId="37894"/>
    <cellStyle name="표준 6 5 3 3 2 3 11" xfId="42006"/>
    <cellStyle name="표준 6 5 3 3 2 3 12" xfId="45877"/>
    <cellStyle name="표준 6 5 3 3 2 3 13" xfId="49748"/>
    <cellStyle name="표준 6 5 3 3 2 3 14" xfId="53619"/>
    <cellStyle name="표준 6 5 3 3 2 3 2" xfId="6926"/>
    <cellStyle name="표준 6 5 3 3 2 3 3" xfId="10797"/>
    <cellStyle name="표준 6 5 3 3 2 3 4" xfId="14668"/>
    <cellStyle name="표준 6 5 3 3 2 3 5" xfId="18539"/>
    <cellStyle name="표준 6 5 3 3 2 3 6" xfId="22410"/>
    <cellStyle name="표준 6 5 3 3 2 3 7" xfId="26281"/>
    <cellStyle name="표준 6 5 3 3 2 3 8" xfId="30152"/>
    <cellStyle name="표준 6 5 3 3 2 3 9" xfId="34023"/>
    <cellStyle name="표준 6 5 3 3 2 4" xfId="4990"/>
    <cellStyle name="표준 6 5 3 3 2 5" xfId="8861"/>
    <cellStyle name="표준 6 5 3 3 2 6" xfId="12732"/>
    <cellStyle name="표준 6 5 3 3 2 7" xfId="16603"/>
    <cellStyle name="표준 6 5 3 3 2 8" xfId="20474"/>
    <cellStyle name="표준 6 5 3 3 2 9" xfId="24345"/>
    <cellStyle name="표준 6 5 3 3 3" xfId="1312"/>
    <cellStyle name="표준 6 5 3 3 3 10" xfId="32571"/>
    <cellStyle name="표준 6 5 3 3 3 11" xfId="36442"/>
    <cellStyle name="표준 6 5 3 3 3 12" xfId="40554"/>
    <cellStyle name="표준 6 5 3 3 3 13" xfId="44425"/>
    <cellStyle name="표준 6 5 3 3 3 14" xfId="48296"/>
    <cellStyle name="표준 6 5 3 3 3 15" xfId="52167"/>
    <cellStyle name="표준 6 5 3 3 3 2" xfId="3251"/>
    <cellStyle name="표준 6 5 3 3 3 2 10" xfId="38378"/>
    <cellStyle name="표준 6 5 3 3 3 2 11" xfId="42490"/>
    <cellStyle name="표준 6 5 3 3 3 2 12" xfId="46361"/>
    <cellStyle name="표준 6 5 3 3 3 2 13" xfId="50232"/>
    <cellStyle name="표준 6 5 3 3 3 2 14" xfId="54103"/>
    <cellStyle name="표준 6 5 3 3 3 2 2" xfId="7410"/>
    <cellStyle name="표준 6 5 3 3 3 2 3" xfId="11281"/>
    <cellStyle name="표준 6 5 3 3 3 2 4" xfId="15152"/>
    <cellStyle name="표준 6 5 3 3 3 2 5" xfId="19023"/>
    <cellStyle name="표준 6 5 3 3 3 2 6" xfId="22894"/>
    <cellStyle name="표준 6 5 3 3 3 2 7" xfId="26765"/>
    <cellStyle name="표준 6 5 3 3 3 2 8" xfId="30636"/>
    <cellStyle name="표준 6 5 3 3 3 2 9" xfId="34507"/>
    <cellStyle name="표준 6 5 3 3 3 3" xfId="5474"/>
    <cellStyle name="표준 6 5 3 3 3 4" xfId="9345"/>
    <cellStyle name="표준 6 5 3 3 3 5" xfId="13216"/>
    <cellStyle name="표준 6 5 3 3 3 6" xfId="17087"/>
    <cellStyle name="표준 6 5 3 3 3 7" xfId="20958"/>
    <cellStyle name="표준 6 5 3 3 3 8" xfId="24829"/>
    <cellStyle name="표준 6 5 3 3 3 9" xfId="28700"/>
    <cellStyle name="표준 6 5 3 3 4" xfId="2283"/>
    <cellStyle name="표준 6 5 3 3 4 10" xfId="37410"/>
    <cellStyle name="표준 6 5 3 3 4 11" xfId="41522"/>
    <cellStyle name="표준 6 5 3 3 4 12" xfId="45393"/>
    <cellStyle name="표준 6 5 3 3 4 13" xfId="49264"/>
    <cellStyle name="표준 6 5 3 3 4 14" xfId="53135"/>
    <cellStyle name="표준 6 5 3 3 4 2" xfId="6442"/>
    <cellStyle name="표준 6 5 3 3 4 3" xfId="10313"/>
    <cellStyle name="표준 6 5 3 3 4 4" xfId="14184"/>
    <cellStyle name="표준 6 5 3 3 4 5" xfId="18055"/>
    <cellStyle name="표준 6 5 3 3 4 6" xfId="21926"/>
    <cellStyle name="표준 6 5 3 3 4 7" xfId="25797"/>
    <cellStyle name="표준 6 5 3 3 4 8" xfId="29668"/>
    <cellStyle name="표준 6 5 3 3 4 9" xfId="33539"/>
    <cellStyle name="표준 6 5 3 3 5" xfId="4506"/>
    <cellStyle name="표준 6 5 3 3 6" xfId="8377"/>
    <cellStyle name="표준 6 5 3 3 7" xfId="12248"/>
    <cellStyle name="표준 6 5 3 3 8" xfId="16119"/>
    <cellStyle name="표준 6 5 3 3 9" xfId="19990"/>
    <cellStyle name="표준 6 5 3 4" xfId="580"/>
    <cellStyle name="표준 6 5 3 4 10" xfId="27974"/>
    <cellStyle name="표준 6 5 3 4 11" xfId="31845"/>
    <cellStyle name="표준 6 5 3 4 12" xfId="35716"/>
    <cellStyle name="표준 6 5 3 4 13" xfId="39828"/>
    <cellStyle name="표준 6 5 3 4 14" xfId="43699"/>
    <cellStyle name="표준 6 5 3 4 15" xfId="47570"/>
    <cellStyle name="표준 6 5 3 4 16" xfId="51441"/>
    <cellStyle name="표준 6 5 3 4 2" xfId="1554"/>
    <cellStyle name="표준 6 5 3 4 2 10" xfId="32813"/>
    <cellStyle name="표준 6 5 3 4 2 11" xfId="36684"/>
    <cellStyle name="표준 6 5 3 4 2 12" xfId="40796"/>
    <cellStyle name="표준 6 5 3 4 2 13" xfId="44667"/>
    <cellStyle name="표준 6 5 3 4 2 14" xfId="48538"/>
    <cellStyle name="표준 6 5 3 4 2 15" xfId="52409"/>
    <cellStyle name="표준 6 5 3 4 2 2" xfId="3493"/>
    <cellStyle name="표준 6 5 3 4 2 2 10" xfId="38620"/>
    <cellStyle name="표준 6 5 3 4 2 2 11" xfId="42732"/>
    <cellStyle name="표준 6 5 3 4 2 2 12" xfId="46603"/>
    <cellStyle name="표준 6 5 3 4 2 2 13" xfId="50474"/>
    <cellStyle name="표준 6 5 3 4 2 2 14" xfId="54345"/>
    <cellStyle name="표준 6 5 3 4 2 2 2" xfId="7652"/>
    <cellStyle name="표준 6 5 3 4 2 2 3" xfId="11523"/>
    <cellStyle name="표준 6 5 3 4 2 2 4" xfId="15394"/>
    <cellStyle name="표준 6 5 3 4 2 2 5" xfId="19265"/>
    <cellStyle name="표준 6 5 3 4 2 2 6" xfId="23136"/>
    <cellStyle name="표준 6 5 3 4 2 2 7" xfId="27007"/>
    <cellStyle name="표준 6 5 3 4 2 2 8" xfId="30878"/>
    <cellStyle name="표준 6 5 3 4 2 2 9" xfId="34749"/>
    <cellStyle name="표준 6 5 3 4 2 3" xfId="5716"/>
    <cellStyle name="표준 6 5 3 4 2 4" xfId="9587"/>
    <cellStyle name="표준 6 5 3 4 2 5" xfId="13458"/>
    <cellStyle name="표준 6 5 3 4 2 6" xfId="17329"/>
    <cellStyle name="표준 6 5 3 4 2 7" xfId="21200"/>
    <cellStyle name="표준 6 5 3 4 2 8" xfId="25071"/>
    <cellStyle name="표준 6 5 3 4 2 9" xfId="28942"/>
    <cellStyle name="표준 6 5 3 4 3" xfId="2525"/>
    <cellStyle name="표준 6 5 3 4 3 10" xfId="37652"/>
    <cellStyle name="표준 6 5 3 4 3 11" xfId="41764"/>
    <cellStyle name="표준 6 5 3 4 3 12" xfId="45635"/>
    <cellStyle name="표준 6 5 3 4 3 13" xfId="49506"/>
    <cellStyle name="표준 6 5 3 4 3 14" xfId="53377"/>
    <cellStyle name="표준 6 5 3 4 3 2" xfId="6684"/>
    <cellStyle name="표준 6 5 3 4 3 3" xfId="10555"/>
    <cellStyle name="표준 6 5 3 4 3 4" xfId="14426"/>
    <cellStyle name="표준 6 5 3 4 3 5" xfId="18297"/>
    <cellStyle name="표준 6 5 3 4 3 6" xfId="22168"/>
    <cellStyle name="표준 6 5 3 4 3 7" xfId="26039"/>
    <cellStyle name="표준 6 5 3 4 3 8" xfId="29910"/>
    <cellStyle name="표준 6 5 3 4 3 9" xfId="33781"/>
    <cellStyle name="표준 6 5 3 4 4" xfId="4748"/>
    <cellStyle name="표준 6 5 3 4 5" xfId="8619"/>
    <cellStyle name="표준 6 5 3 4 6" xfId="12490"/>
    <cellStyle name="표준 6 5 3 4 7" xfId="16361"/>
    <cellStyle name="표준 6 5 3 4 8" xfId="20232"/>
    <cellStyle name="표준 6 5 3 4 9" xfId="24103"/>
    <cellStyle name="표준 6 5 3 5" xfId="1070"/>
    <cellStyle name="표준 6 5 3 5 10" xfId="32329"/>
    <cellStyle name="표준 6 5 3 5 11" xfId="36200"/>
    <cellStyle name="표준 6 5 3 5 12" xfId="40312"/>
    <cellStyle name="표준 6 5 3 5 13" xfId="44183"/>
    <cellStyle name="표준 6 5 3 5 14" xfId="48054"/>
    <cellStyle name="표준 6 5 3 5 15" xfId="51925"/>
    <cellStyle name="표준 6 5 3 5 2" xfId="3009"/>
    <cellStyle name="표준 6 5 3 5 2 10" xfId="38136"/>
    <cellStyle name="표준 6 5 3 5 2 11" xfId="42248"/>
    <cellStyle name="표준 6 5 3 5 2 12" xfId="46119"/>
    <cellStyle name="표준 6 5 3 5 2 13" xfId="49990"/>
    <cellStyle name="표준 6 5 3 5 2 14" xfId="53861"/>
    <cellStyle name="표준 6 5 3 5 2 2" xfId="7168"/>
    <cellStyle name="표준 6 5 3 5 2 3" xfId="11039"/>
    <cellStyle name="표준 6 5 3 5 2 4" xfId="14910"/>
    <cellStyle name="표준 6 5 3 5 2 5" xfId="18781"/>
    <cellStyle name="표준 6 5 3 5 2 6" xfId="22652"/>
    <cellStyle name="표준 6 5 3 5 2 7" xfId="26523"/>
    <cellStyle name="표준 6 5 3 5 2 8" xfId="30394"/>
    <cellStyle name="표준 6 5 3 5 2 9" xfId="34265"/>
    <cellStyle name="표준 6 5 3 5 3" xfId="5232"/>
    <cellStyle name="표준 6 5 3 5 4" xfId="9103"/>
    <cellStyle name="표준 6 5 3 5 5" xfId="12974"/>
    <cellStyle name="표준 6 5 3 5 6" xfId="16845"/>
    <cellStyle name="표준 6 5 3 5 7" xfId="20716"/>
    <cellStyle name="표준 6 5 3 5 8" xfId="24587"/>
    <cellStyle name="표준 6 5 3 5 9" xfId="28458"/>
    <cellStyle name="표준 6 5 3 6" xfId="2041"/>
    <cellStyle name="표준 6 5 3 6 10" xfId="37168"/>
    <cellStyle name="표준 6 5 3 6 11" xfId="41280"/>
    <cellStyle name="표준 6 5 3 6 12" xfId="45151"/>
    <cellStyle name="표준 6 5 3 6 13" xfId="49022"/>
    <cellStyle name="표준 6 5 3 6 14" xfId="52893"/>
    <cellStyle name="표준 6 5 3 6 2" xfId="6200"/>
    <cellStyle name="표준 6 5 3 6 3" xfId="10071"/>
    <cellStyle name="표준 6 5 3 6 4" xfId="13942"/>
    <cellStyle name="표준 6 5 3 6 5" xfId="17813"/>
    <cellStyle name="표준 6 5 3 6 6" xfId="21684"/>
    <cellStyle name="표준 6 5 3 6 7" xfId="25555"/>
    <cellStyle name="표준 6 5 3 6 8" xfId="29426"/>
    <cellStyle name="표준 6 5 3 6 9" xfId="33297"/>
    <cellStyle name="표준 6 5 3 7" xfId="4264"/>
    <cellStyle name="표준 6 5 3 8" xfId="8135"/>
    <cellStyle name="표준 6 5 3 9" xfId="12006"/>
    <cellStyle name="표준 6 5 4" xfId="140"/>
    <cellStyle name="표준 6 5 4 10" xfId="19798"/>
    <cellStyle name="표준 6 5 4 11" xfId="23669"/>
    <cellStyle name="표준 6 5 4 12" xfId="27540"/>
    <cellStyle name="표준 6 5 4 13" xfId="31411"/>
    <cellStyle name="표준 6 5 4 14" xfId="35282"/>
    <cellStyle name="표준 6 5 4 15" xfId="39153"/>
    <cellStyle name="표준 6 5 4 16" xfId="39394"/>
    <cellStyle name="표준 6 5 4 17" xfId="43265"/>
    <cellStyle name="표준 6 5 4 18" xfId="47136"/>
    <cellStyle name="표준 6 5 4 19" xfId="51007"/>
    <cellStyle name="표준 6 5 4 2" xfId="385"/>
    <cellStyle name="표준 6 5 4 2 10" xfId="23911"/>
    <cellStyle name="표준 6 5 4 2 11" xfId="27782"/>
    <cellStyle name="표준 6 5 4 2 12" xfId="31653"/>
    <cellStyle name="표준 6 5 4 2 13" xfId="35524"/>
    <cellStyle name="표준 6 5 4 2 14" xfId="39636"/>
    <cellStyle name="표준 6 5 4 2 15" xfId="43507"/>
    <cellStyle name="표준 6 5 4 2 16" xfId="47378"/>
    <cellStyle name="표준 6 5 4 2 17" xfId="51249"/>
    <cellStyle name="표준 6 5 4 2 2" xfId="872"/>
    <cellStyle name="표준 6 5 4 2 2 10" xfId="28266"/>
    <cellStyle name="표준 6 5 4 2 2 11" xfId="32137"/>
    <cellStyle name="표준 6 5 4 2 2 12" xfId="36008"/>
    <cellStyle name="표준 6 5 4 2 2 13" xfId="40120"/>
    <cellStyle name="표준 6 5 4 2 2 14" xfId="43991"/>
    <cellStyle name="표준 6 5 4 2 2 15" xfId="47862"/>
    <cellStyle name="표준 6 5 4 2 2 16" xfId="51733"/>
    <cellStyle name="표준 6 5 4 2 2 2" xfId="1846"/>
    <cellStyle name="표준 6 5 4 2 2 2 10" xfId="33105"/>
    <cellStyle name="표준 6 5 4 2 2 2 11" xfId="36976"/>
    <cellStyle name="표준 6 5 4 2 2 2 12" xfId="41088"/>
    <cellStyle name="표준 6 5 4 2 2 2 13" xfId="44959"/>
    <cellStyle name="표준 6 5 4 2 2 2 14" xfId="48830"/>
    <cellStyle name="표준 6 5 4 2 2 2 15" xfId="52701"/>
    <cellStyle name="표준 6 5 4 2 2 2 2" xfId="3785"/>
    <cellStyle name="표준 6 5 4 2 2 2 2 10" xfId="38912"/>
    <cellStyle name="표준 6 5 4 2 2 2 2 11" xfId="43024"/>
    <cellStyle name="표준 6 5 4 2 2 2 2 12" xfId="46895"/>
    <cellStyle name="표준 6 5 4 2 2 2 2 13" xfId="50766"/>
    <cellStyle name="표준 6 5 4 2 2 2 2 14" xfId="54637"/>
    <cellStyle name="표준 6 5 4 2 2 2 2 2" xfId="7944"/>
    <cellStyle name="표준 6 5 4 2 2 2 2 3" xfId="11815"/>
    <cellStyle name="표준 6 5 4 2 2 2 2 4" xfId="15686"/>
    <cellStyle name="표준 6 5 4 2 2 2 2 5" xfId="19557"/>
    <cellStyle name="표준 6 5 4 2 2 2 2 6" xfId="23428"/>
    <cellStyle name="표준 6 5 4 2 2 2 2 7" xfId="27299"/>
    <cellStyle name="표준 6 5 4 2 2 2 2 8" xfId="31170"/>
    <cellStyle name="표준 6 5 4 2 2 2 2 9" xfId="35041"/>
    <cellStyle name="표준 6 5 4 2 2 2 3" xfId="6008"/>
    <cellStyle name="표준 6 5 4 2 2 2 4" xfId="9879"/>
    <cellStyle name="표준 6 5 4 2 2 2 5" xfId="13750"/>
    <cellStyle name="표준 6 5 4 2 2 2 6" xfId="17621"/>
    <cellStyle name="표준 6 5 4 2 2 2 7" xfId="21492"/>
    <cellStyle name="표준 6 5 4 2 2 2 8" xfId="25363"/>
    <cellStyle name="표준 6 5 4 2 2 2 9" xfId="29234"/>
    <cellStyle name="표준 6 5 4 2 2 3" xfId="2817"/>
    <cellStyle name="표준 6 5 4 2 2 3 10" xfId="37944"/>
    <cellStyle name="표준 6 5 4 2 2 3 11" xfId="42056"/>
    <cellStyle name="표준 6 5 4 2 2 3 12" xfId="45927"/>
    <cellStyle name="표준 6 5 4 2 2 3 13" xfId="49798"/>
    <cellStyle name="표준 6 5 4 2 2 3 14" xfId="53669"/>
    <cellStyle name="표준 6 5 4 2 2 3 2" xfId="6976"/>
    <cellStyle name="표준 6 5 4 2 2 3 3" xfId="10847"/>
    <cellStyle name="표준 6 5 4 2 2 3 4" xfId="14718"/>
    <cellStyle name="표준 6 5 4 2 2 3 5" xfId="18589"/>
    <cellStyle name="표준 6 5 4 2 2 3 6" xfId="22460"/>
    <cellStyle name="표준 6 5 4 2 2 3 7" xfId="26331"/>
    <cellStyle name="표준 6 5 4 2 2 3 8" xfId="30202"/>
    <cellStyle name="표준 6 5 4 2 2 3 9" xfId="34073"/>
    <cellStyle name="표준 6 5 4 2 2 4" xfId="5040"/>
    <cellStyle name="표준 6 5 4 2 2 5" xfId="8911"/>
    <cellStyle name="표준 6 5 4 2 2 6" xfId="12782"/>
    <cellStyle name="표준 6 5 4 2 2 7" xfId="16653"/>
    <cellStyle name="표준 6 5 4 2 2 8" xfId="20524"/>
    <cellStyle name="표준 6 5 4 2 2 9" xfId="24395"/>
    <cellStyle name="표준 6 5 4 2 3" xfId="1362"/>
    <cellStyle name="표준 6 5 4 2 3 10" xfId="32621"/>
    <cellStyle name="표준 6 5 4 2 3 11" xfId="36492"/>
    <cellStyle name="표준 6 5 4 2 3 12" xfId="40604"/>
    <cellStyle name="표준 6 5 4 2 3 13" xfId="44475"/>
    <cellStyle name="표준 6 5 4 2 3 14" xfId="48346"/>
    <cellStyle name="표준 6 5 4 2 3 15" xfId="52217"/>
    <cellStyle name="표준 6 5 4 2 3 2" xfId="3301"/>
    <cellStyle name="표준 6 5 4 2 3 2 10" xfId="38428"/>
    <cellStyle name="표준 6 5 4 2 3 2 11" xfId="42540"/>
    <cellStyle name="표준 6 5 4 2 3 2 12" xfId="46411"/>
    <cellStyle name="표준 6 5 4 2 3 2 13" xfId="50282"/>
    <cellStyle name="표준 6 5 4 2 3 2 14" xfId="54153"/>
    <cellStyle name="표준 6 5 4 2 3 2 2" xfId="7460"/>
    <cellStyle name="표준 6 5 4 2 3 2 3" xfId="11331"/>
    <cellStyle name="표준 6 5 4 2 3 2 4" xfId="15202"/>
    <cellStyle name="표준 6 5 4 2 3 2 5" xfId="19073"/>
    <cellStyle name="표준 6 5 4 2 3 2 6" xfId="22944"/>
    <cellStyle name="표준 6 5 4 2 3 2 7" xfId="26815"/>
    <cellStyle name="표준 6 5 4 2 3 2 8" xfId="30686"/>
    <cellStyle name="표준 6 5 4 2 3 2 9" xfId="34557"/>
    <cellStyle name="표준 6 5 4 2 3 3" xfId="5524"/>
    <cellStyle name="표준 6 5 4 2 3 4" xfId="9395"/>
    <cellStyle name="표준 6 5 4 2 3 5" xfId="13266"/>
    <cellStyle name="표준 6 5 4 2 3 6" xfId="17137"/>
    <cellStyle name="표준 6 5 4 2 3 7" xfId="21008"/>
    <cellStyle name="표준 6 5 4 2 3 8" xfId="24879"/>
    <cellStyle name="표준 6 5 4 2 3 9" xfId="28750"/>
    <cellStyle name="표준 6 5 4 2 4" xfId="2333"/>
    <cellStyle name="표준 6 5 4 2 4 10" xfId="37460"/>
    <cellStyle name="표준 6 5 4 2 4 11" xfId="41572"/>
    <cellStyle name="표준 6 5 4 2 4 12" xfId="45443"/>
    <cellStyle name="표준 6 5 4 2 4 13" xfId="49314"/>
    <cellStyle name="표준 6 5 4 2 4 14" xfId="53185"/>
    <cellStyle name="표준 6 5 4 2 4 2" xfId="6492"/>
    <cellStyle name="표준 6 5 4 2 4 3" xfId="10363"/>
    <cellStyle name="표준 6 5 4 2 4 4" xfId="14234"/>
    <cellStyle name="표준 6 5 4 2 4 5" xfId="18105"/>
    <cellStyle name="표준 6 5 4 2 4 6" xfId="21976"/>
    <cellStyle name="표준 6 5 4 2 4 7" xfId="25847"/>
    <cellStyle name="표준 6 5 4 2 4 8" xfId="29718"/>
    <cellStyle name="표준 6 5 4 2 4 9" xfId="33589"/>
    <cellStyle name="표준 6 5 4 2 5" xfId="4556"/>
    <cellStyle name="표준 6 5 4 2 6" xfId="8427"/>
    <cellStyle name="표준 6 5 4 2 7" xfId="12298"/>
    <cellStyle name="표준 6 5 4 2 8" xfId="16169"/>
    <cellStyle name="표준 6 5 4 2 9" xfId="20040"/>
    <cellStyle name="표준 6 5 4 3" xfId="630"/>
    <cellStyle name="표준 6 5 4 3 10" xfId="28024"/>
    <cellStyle name="표준 6 5 4 3 11" xfId="31895"/>
    <cellStyle name="표준 6 5 4 3 12" xfId="35766"/>
    <cellStyle name="표준 6 5 4 3 13" xfId="39878"/>
    <cellStyle name="표준 6 5 4 3 14" xfId="43749"/>
    <cellStyle name="표준 6 5 4 3 15" xfId="47620"/>
    <cellStyle name="표준 6 5 4 3 16" xfId="51491"/>
    <cellStyle name="표준 6 5 4 3 2" xfId="1604"/>
    <cellStyle name="표준 6 5 4 3 2 10" xfId="32863"/>
    <cellStyle name="표준 6 5 4 3 2 11" xfId="36734"/>
    <cellStyle name="표준 6 5 4 3 2 12" xfId="40846"/>
    <cellStyle name="표준 6 5 4 3 2 13" xfId="44717"/>
    <cellStyle name="표준 6 5 4 3 2 14" xfId="48588"/>
    <cellStyle name="표준 6 5 4 3 2 15" xfId="52459"/>
    <cellStyle name="표준 6 5 4 3 2 2" xfId="3543"/>
    <cellStyle name="표준 6 5 4 3 2 2 10" xfId="38670"/>
    <cellStyle name="표준 6 5 4 3 2 2 11" xfId="42782"/>
    <cellStyle name="표준 6 5 4 3 2 2 12" xfId="46653"/>
    <cellStyle name="표준 6 5 4 3 2 2 13" xfId="50524"/>
    <cellStyle name="표준 6 5 4 3 2 2 14" xfId="54395"/>
    <cellStyle name="표준 6 5 4 3 2 2 2" xfId="7702"/>
    <cellStyle name="표준 6 5 4 3 2 2 3" xfId="11573"/>
    <cellStyle name="표준 6 5 4 3 2 2 4" xfId="15444"/>
    <cellStyle name="표준 6 5 4 3 2 2 5" xfId="19315"/>
    <cellStyle name="표준 6 5 4 3 2 2 6" xfId="23186"/>
    <cellStyle name="표준 6 5 4 3 2 2 7" xfId="27057"/>
    <cellStyle name="표준 6 5 4 3 2 2 8" xfId="30928"/>
    <cellStyle name="표준 6 5 4 3 2 2 9" xfId="34799"/>
    <cellStyle name="표준 6 5 4 3 2 3" xfId="5766"/>
    <cellStyle name="표준 6 5 4 3 2 4" xfId="9637"/>
    <cellStyle name="표준 6 5 4 3 2 5" xfId="13508"/>
    <cellStyle name="표준 6 5 4 3 2 6" xfId="17379"/>
    <cellStyle name="표준 6 5 4 3 2 7" xfId="21250"/>
    <cellStyle name="표준 6 5 4 3 2 8" xfId="25121"/>
    <cellStyle name="표준 6 5 4 3 2 9" xfId="28992"/>
    <cellStyle name="표준 6 5 4 3 3" xfId="2575"/>
    <cellStyle name="표준 6 5 4 3 3 10" xfId="37702"/>
    <cellStyle name="표준 6 5 4 3 3 11" xfId="41814"/>
    <cellStyle name="표준 6 5 4 3 3 12" xfId="45685"/>
    <cellStyle name="표준 6 5 4 3 3 13" xfId="49556"/>
    <cellStyle name="표준 6 5 4 3 3 14" xfId="53427"/>
    <cellStyle name="표준 6 5 4 3 3 2" xfId="6734"/>
    <cellStyle name="표준 6 5 4 3 3 3" xfId="10605"/>
    <cellStyle name="표준 6 5 4 3 3 4" xfId="14476"/>
    <cellStyle name="표준 6 5 4 3 3 5" xfId="18347"/>
    <cellStyle name="표준 6 5 4 3 3 6" xfId="22218"/>
    <cellStyle name="표준 6 5 4 3 3 7" xfId="26089"/>
    <cellStyle name="표준 6 5 4 3 3 8" xfId="29960"/>
    <cellStyle name="표준 6 5 4 3 3 9" xfId="33831"/>
    <cellStyle name="표준 6 5 4 3 4" xfId="4798"/>
    <cellStyle name="표준 6 5 4 3 5" xfId="8669"/>
    <cellStyle name="표준 6 5 4 3 6" xfId="12540"/>
    <cellStyle name="표준 6 5 4 3 7" xfId="16411"/>
    <cellStyle name="표준 6 5 4 3 8" xfId="20282"/>
    <cellStyle name="표준 6 5 4 3 9" xfId="24153"/>
    <cellStyle name="표준 6 5 4 4" xfId="1120"/>
    <cellStyle name="표준 6 5 4 4 10" xfId="32379"/>
    <cellStyle name="표준 6 5 4 4 11" xfId="36250"/>
    <cellStyle name="표준 6 5 4 4 12" xfId="40362"/>
    <cellStyle name="표준 6 5 4 4 13" xfId="44233"/>
    <cellStyle name="표준 6 5 4 4 14" xfId="48104"/>
    <cellStyle name="표준 6 5 4 4 15" xfId="51975"/>
    <cellStyle name="표준 6 5 4 4 2" xfId="3059"/>
    <cellStyle name="표준 6 5 4 4 2 10" xfId="38186"/>
    <cellStyle name="표준 6 5 4 4 2 11" xfId="42298"/>
    <cellStyle name="표준 6 5 4 4 2 12" xfId="46169"/>
    <cellStyle name="표준 6 5 4 4 2 13" xfId="50040"/>
    <cellStyle name="표준 6 5 4 4 2 14" xfId="53911"/>
    <cellStyle name="표준 6 5 4 4 2 2" xfId="7218"/>
    <cellStyle name="표준 6 5 4 4 2 3" xfId="11089"/>
    <cellStyle name="표준 6 5 4 4 2 4" xfId="14960"/>
    <cellStyle name="표준 6 5 4 4 2 5" xfId="18831"/>
    <cellStyle name="표준 6 5 4 4 2 6" xfId="22702"/>
    <cellStyle name="표준 6 5 4 4 2 7" xfId="26573"/>
    <cellStyle name="표준 6 5 4 4 2 8" xfId="30444"/>
    <cellStyle name="표준 6 5 4 4 2 9" xfId="34315"/>
    <cellStyle name="표준 6 5 4 4 3" xfId="5282"/>
    <cellStyle name="표준 6 5 4 4 4" xfId="9153"/>
    <cellStyle name="표준 6 5 4 4 5" xfId="13024"/>
    <cellStyle name="표준 6 5 4 4 6" xfId="16895"/>
    <cellStyle name="표준 6 5 4 4 7" xfId="20766"/>
    <cellStyle name="표준 6 5 4 4 8" xfId="24637"/>
    <cellStyle name="표준 6 5 4 4 9" xfId="28508"/>
    <cellStyle name="표준 6 5 4 5" xfId="2091"/>
    <cellStyle name="표준 6 5 4 5 10" xfId="37218"/>
    <cellStyle name="표준 6 5 4 5 11" xfId="41330"/>
    <cellStyle name="표준 6 5 4 5 12" xfId="45201"/>
    <cellStyle name="표준 6 5 4 5 13" xfId="49072"/>
    <cellStyle name="표준 6 5 4 5 14" xfId="52943"/>
    <cellStyle name="표준 6 5 4 5 2" xfId="6250"/>
    <cellStyle name="표준 6 5 4 5 3" xfId="10121"/>
    <cellStyle name="표준 6 5 4 5 4" xfId="13992"/>
    <cellStyle name="표준 6 5 4 5 5" xfId="17863"/>
    <cellStyle name="표준 6 5 4 5 6" xfId="21734"/>
    <cellStyle name="표준 6 5 4 5 7" xfId="25605"/>
    <cellStyle name="표준 6 5 4 5 8" xfId="29476"/>
    <cellStyle name="표준 6 5 4 5 9" xfId="33347"/>
    <cellStyle name="표준 6 5 4 6" xfId="4314"/>
    <cellStyle name="표준 6 5 4 7" xfId="8185"/>
    <cellStyle name="표준 6 5 4 8" xfId="12056"/>
    <cellStyle name="표준 6 5 4 9" xfId="15927"/>
    <cellStyle name="표준 6 5 5" xfId="238"/>
    <cellStyle name="표준 6 5 5 10" xfId="19896"/>
    <cellStyle name="표준 6 5 5 11" xfId="23767"/>
    <cellStyle name="표준 6 5 5 12" xfId="27638"/>
    <cellStyle name="표준 6 5 5 13" xfId="31509"/>
    <cellStyle name="표준 6 5 5 14" xfId="35380"/>
    <cellStyle name="표준 6 5 5 15" xfId="39251"/>
    <cellStyle name="표준 6 5 5 16" xfId="39492"/>
    <cellStyle name="표준 6 5 5 17" xfId="43363"/>
    <cellStyle name="표준 6 5 5 18" xfId="47234"/>
    <cellStyle name="표준 6 5 5 19" xfId="51105"/>
    <cellStyle name="표준 6 5 5 2" xfId="483"/>
    <cellStyle name="표준 6 5 5 2 10" xfId="24009"/>
    <cellStyle name="표준 6 5 5 2 11" xfId="27880"/>
    <cellStyle name="표준 6 5 5 2 12" xfId="31751"/>
    <cellStyle name="표준 6 5 5 2 13" xfId="35622"/>
    <cellStyle name="표준 6 5 5 2 14" xfId="39734"/>
    <cellStyle name="표준 6 5 5 2 15" xfId="43605"/>
    <cellStyle name="표준 6 5 5 2 16" xfId="47476"/>
    <cellStyle name="표준 6 5 5 2 17" xfId="51347"/>
    <cellStyle name="표준 6 5 5 2 2" xfId="970"/>
    <cellStyle name="표준 6 5 5 2 2 10" xfId="28364"/>
    <cellStyle name="표준 6 5 5 2 2 11" xfId="32235"/>
    <cellStyle name="표준 6 5 5 2 2 12" xfId="36106"/>
    <cellStyle name="표준 6 5 5 2 2 13" xfId="40218"/>
    <cellStyle name="표준 6 5 5 2 2 14" xfId="44089"/>
    <cellStyle name="표준 6 5 5 2 2 15" xfId="47960"/>
    <cellStyle name="표준 6 5 5 2 2 16" xfId="51831"/>
    <cellStyle name="표준 6 5 5 2 2 2" xfId="1944"/>
    <cellStyle name="표준 6 5 5 2 2 2 10" xfId="33203"/>
    <cellStyle name="표준 6 5 5 2 2 2 11" xfId="37074"/>
    <cellStyle name="표준 6 5 5 2 2 2 12" xfId="41186"/>
    <cellStyle name="표준 6 5 5 2 2 2 13" xfId="45057"/>
    <cellStyle name="표준 6 5 5 2 2 2 14" xfId="48928"/>
    <cellStyle name="표준 6 5 5 2 2 2 15" xfId="52799"/>
    <cellStyle name="표준 6 5 5 2 2 2 2" xfId="3883"/>
    <cellStyle name="표준 6 5 5 2 2 2 2 10" xfId="39010"/>
    <cellStyle name="표준 6 5 5 2 2 2 2 11" xfId="43122"/>
    <cellStyle name="표준 6 5 5 2 2 2 2 12" xfId="46993"/>
    <cellStyle name="표준 6 5 5 2 2 2 2 13" xfId="50864"/>
    <cellStyle name="표준 6 5 5 2 2 2 2 14" xfId="54735"/>
    <cellStyle name="표준 6 5 5 2 2 2 2 2" xfId="8042"/>
    <cellStyle name="표준 6 5 5 2 2 2 2 3" xfId="11913"/>
    <cellStyle name="표준 6 5 5 2 2 2 2 4" xfId="15784"/>
    <cellStyle name="표준 6 5 5 2 2 2 2 5" xfId="19655"/>
    <cellStyle name="표준 6 5 5 2 2 2 2 6" xfId="23526"/>
    <cellStyle name="표준 6 5 5 2 2 2 2 7" xfId="27397"/>
    <cellStyle name="표준 6 5 5 2 2 2 2 8" xfId="31268"/>
    <cellStyle name="표준 6 5 5 2 2 2 2 9" xfId="35139"/>
    <cellStyle name="표준 6 5 5 2 2 2 3" xfId="6106"/>
    <cellStyle name="표준 6 5 5 2 2 2 4" xfId="9977"/>
    <cellStyle name="표준 6 5 5 2 2 2 5" xfId="13848"/>
    <cellStyle name="표준 6 5 5 2 2 2 6" xfId="17719"/>
    <cellStyle name="표준 6 5 5 2 2 2 7" xfId="21590"/>
    <cellStyle name="표준 6 5 5 2 2 2 8" xfId="25461"/>
    <cellStyle name="표준 6 5 5 2 2 2 9" xfId="29332"/>
    <cellStyle name="표준 6 5 5 2 2 3" xfId="2915"/>
    <cellStyle name="표준 6 5 5 2 2 3 10" xfId="38042"/>
    <cellStyle name="표준 6 5 5 2 2 3 11" xfId="42154"/>
    <cellStyle name="표준 6 5 5 2 2 3 12" xfId="46025"/>
    <cellStyle name="표준 6 5 5 2 2 3 13" xfId="49896"/>
    <cellStyle name="표준 6 5 5 2 2 3 14" xfId="53767"/>
    <cellStyle name="표준 6 5 5 2 2 3 2" xfId="7074"/>
    <cellStyle name="표준 6 5 5 2 2 3 3" xfId="10945"/>
    <cellStyle name="표준 6 5 5 2 2 3 4" xfId="14816"/>
    <cellStyle name="표준 6 5 5 2 2 3 5" xfId="18687"/>
    <cellStyle name="표준 6 5 5 2 2 3 6" xfId="22558"/>
    <cellStyle name="표준 6 5 5 2 2 3 7" xfId="26429"/>
    <cellStyle name="표준 6 5 5 2 2 3 8" xfId="30300"/>
    <cellStyle name="표준 6 5 5 2 2 3 9" xfId="34171"/>
    <cellStyle name="표준 6 5 5 2 2 4" xfId="5138"/>
    <cellStyle name="표준 6 5 5 2 2 5" xfId="9009"/>
    <cellStyle name="표준 6 5 5 2 2 6" xfId="12880"/>
    <cellStyle name="표준 6 5 5 2 2 7" xfId="16751"/>
    <cellStyle name="표준 6 5 5 2 2 8" xfId="20622"/>
    <cellStyle name="표준 6 5 5 2 2 9" xfId="24493"/>
    <cellStyle name="표준 6 5 5 2 3" xfId="1460"/>
    <cellStyle name="표준 6 5 5 2 3 10" xfId="32719"/>
    <cellStyle name="표준 6 5 5 2 3 11" xfId="36590"/>
    <cellStyle name="표준 6 5 5 2 3 12" xfId="40702"/>
    <cellStyle name="표준 6 5 5 2 3 13" xfId="44573"/>
    <cellStyle name="표준 6 5 5 2 3 14" xfId="48444"/>
    <cellStyle name="표준 6 5 5 2 3 15" xfId="52315"/>
    <cellStyle name="표준 6 5 5 2 3 2" xfId="3399"/>
    <cellStyle name="표준 6 5 5 2 3 2 10" xfId="38526"/>
    <cellStyle name="표준 6 5 5 2 3 2 11" xfId="42638"/>
    <cellStyle name="표준 6 5 5 2 3 2 12" xfId="46509"/>
    <cellStyle name="표준 6 5 5 2 3 2 13" xfId="50380"/>
    <cellStyle name="표준 6 5 5 2 3 2 14" xfId="54251"/>
    <cellStyle name="표준 6 5 5 2 3 2 2" xfId="7558"/>
    <cellStyle name="표준 6 5 5 2 3 2 3" xfId="11429"/>
    <cellStyle name="표준 6 5 5 2 3 2 4" xfId="15300"/>
    <cellStyle name="표준 6 5 5 2 3 2 5" xfId="19171"/>
    <cellStyle name="표준 6 5 5 2 3 2 6" xfId="23042"/>
    <cellStyle name="표준 6 5 5 2 3 2 7" xfId="26913"/>
    <cellStyle name="표준 6 5 5 2 3 2 8" xfId="30784"/>
    <cellStyle name="표준 6 5 5 2 3 2 9" xfId="34655"/>
    <cellStyle name="표준 6 5 5 2 3 3" xfId="5622"/>
    <cellStyle name="표준 6 5 5 2 3 4" xfId="9493"/>
    <cellStyle name="표준 6 5 5 2 3 5" xfId="13364"/>
    <cellStyle name="표준 6 5 5 2 3 6" xfId="17235"/>
    <cellStyle name="표준 6 5 5 2 3 7" xfId="21106"/>
    <cellStyle name="표준 6 5 5 2 3 8" xfId="24977"/>
    <cellStyle name="표준 6 5 5 2 3 9" xfId="28848"/>
    <cellStyle name="표준 6 5 5 2 4" xfId="2431"/>
    <cellStyle name="표준 6 5 5 2 4 10" xfId="37558"/>
    <cellStyle name="표준 6 5 5 2 4 11" xfId="41670"/>
    <cellStyle name="표준 6 5 5 2 4 12" xfId="45541"/>
    <cellStyle name="표준 6 5 5 2 4 13" xfId="49412"/>
    <cellStyle name="표준 6 5 5 2 4 14" xfId="53283"/>
    <cellStyle name="표준 6 5 5 2 4 2" xfId="6590"/>
    <cellStyle name="표준 6 5 5 2 4 3" xfId="10461"/>
    <cellStyle name="표준 6 5 5 2 4 4" xfId="14332"/>
    <cellStyle name="표준 6 5 5 2 4 5" xfId="18203"/>
    <cellStyle name="표준 6 5 5 2 4 6" xfId="22074"/>
    <cellStyle name="표준 6 5 5 2 4 7" xfId="25945"/>
    <cellStyle name="표준 6 5 5 2 4 8" xfId="29816"/>
    <cellStyle name="표준 6 5 5 2 4 9" xfId="33687"/>
    <cellStyle name="표준 6 5 5 2 5" xfId="4654"/>
    <cellStyle name="표준 6 5 5 2 6" xfId="8525"/>
    <cellStyle name="표준 6 5 5 2 7" xfId="12396"/>
    <cellStyle name="표준 6 5 5 2 8" xfId="16267"/>
    <cellStyle name="표준 6 5 5 2 9" xfId="20138"/>
    <cellStyle name="표준 6 5 5 3" xfId="728"/>
    <cellStyle name="표준 6 5 5 3 10" xfId="28122"/>
    <cellStyle name="표준 6 5 5 3 11" xfId="31993"/>
    <cellStyle name="표준 6 5 5 3 12" xfId="35864"/>
    <cellStyle name="표준 6 5 5 3 13" xfId="39976"/>
    <cellStyle name="표준 6 5 5 3 14" xfId="43847"/>
    <cellStyle name="표준 6 5 5 3 15" xfId="47718"/>
    <cellStyle name="표준 6 5 5 3 16" xfId="51589"/>
    <cellStyle name="표준 6 5 5 3 2" xfId="1702"/>
    <cellStyle name="표준 6 5 5 3 2 10" xfId="32961"/>
    <cellStyle name="표준 6 5 5 3 2 11" xfId="36832"/>
    <cellStyle name="표준 6 5 5 3 2 12" xfId="40944"/>
    <cellStyle name="표준 6 5 5 3 2 13" xfId="44815"/>
    <cellStyle name="표준 6 5 5 3 2 14" xfId="48686"/>
    <cellStyle name="표준 6 5 5 3 2 15" xfId="52557"/>
    <cellStyle name="표준 6 5 5 3 2 2" xfId="3641"/>
    <cellStyle name="표준 6 5 5 3 2 2 10" xfId="38768"/>
    <cellStyle name="표준 6 5 5 3 2 2 11" xfId="42880"/>
    <cellStyle name="표준 6 5 5 3 2 2 12" xfId="46751"/>
    <cellStyle name="표준 6 5 5 3 2 2 13" xfId="50622"/>
    <cellStyle name="표준 6 5 5 3 2 2 14" xfId="54493"/>
    <cellStyle name="표준 6 5 5 3 2 2 2" xfId="7800"/>
    <cellStyle name="표준 6 5 5 3 2 2 3" xfId="11671"/>
    <cellStyle name="표준 6 5 5 3 2 2 4" xfId="15542"/>
    <cellStyle name="표준 6 5 5 3 2 2 5" xfId="19413"/>
    <cellStyle name="표준 6 5 5 3 2 2 6" xfId="23284"/>
    <cellStyle name="표준 6 5 5 3 2 2 7" xfId="27155"/>
    <cellStyle name="표준 6 5 5 3 2 2 8" xfId="31026"/>
    <cellStyle name="표준 6 5 5 3 2 2 9" xfId="34897"/>
    <cellStyle name="표준 6 5 5 3 2 3" xfId="5864"/>
    <cellStyle name="표준 6 5 5 3 2 4" xfId="9735"/>
    <cellStyle name="표준 6 5 5 3 2 5" xfId="13606"/>
    <cellStyle name="표준 6 5 5 3 2 6" xfId="17477"/>
    <cellStyle name="표준 6 5 5 3 2 7" xfId="21348"/>
    <cellStyle name="표준 6 5 5 3 2 8" xfId="25219"/>
    <cellStyle name="표준 6 5 5 3 2 9" xfId="29090"/>
    <cellStyle name="표준 6 5 5 3 3" xfId="2673"/>
    <cellStyle name="표준 6 5 5 3 3 10" xfId="37800"/>
    <cellStyle name="표준 6 5 5 3 3 11" xfId="41912"/>
    <cellStyle name="표준 6 5 5 3 3 12" xfId="45783"/>
    <cellStyle name="표준 6 5 5 3 3 13" xfId="49654"/>
    <cellStyle name="표준 6 5 5 3 3 14" xfId="53525"/>
    <cellStyle name="표준 6 5 5 3 3 2" xfId="6832"/>
    <cellStyle name="표준 6 5 5 3 3 3" xfId="10703"/>
    <cellStyle name="표준 6 5 5 3 3 4" xfId="14574"/>
    <cellStyle name="표준 6 5 5 3 3 5" xfId="18445"/>
    <cellStyle name="표준 6 5 5 3 3 6" xfId="22316"/>
    <cellStyle name="표준 6 5 5 3 3 7" xfId="26187"/>
    <cellStyle name="표준 6 5 5 3 3 8" xfId="30058"/>
    <cellStyle name="표준 6 5 5 3 3 9" xfId="33929"/>
    <cellStyle name="표준 6 5 5 3 4" xfId="4896"/>
    <cellStyle name="표준 6 5 5 3 5" xfId="8767"/>
    <cellStyle name="표준 6 5 5 3 6" xfId="12638"/>
    <cellStyle name="표준 6 5 5 3 7" xfId="16509"/>
    <cellStyle name="표준 6 5 5 3 8" xfId="20380"/>
    <cellStyle name="표준 6 5 5 3 9" xfId="24251"/>
    <cellStyle name="표준 6 5 5 4" xfId="1218"/>
    <cellStyle name="표준 6 5 5 4 10" xfId="32477"/>
    <cellStyle name="표준 6 5 5 4 11" xfId="36348"/>
    <cellStyle name="표준 6 5 5 4 12" xfId="40460"/>
    <cellStyle name="표준 6 5 5 4 13" xfId="44331"/>
    <cellStyle name="표준 6 5 5 4 14" xfId="48202"/>
    <cellStyle name="표준 6 5 5 4 15" xfId="52073"/>
    <cellStyle name="표준 6 5 5 4 2" xfId="3157"/>
    <cellStyle name="표준 6 5 5 4 2 10" xfId="38284"/>
    <cellStyle name="표준 6 5 5 4 2 11" xfId="42396"/>
    <cellStyle name="표준 6 5 5 4 2 12" xfId="46267"/>
    <cellStyle name="표준 6 5 5 4 2 13" xfId="50138"/>
    <cellStyle name="표준 6 5 5 4 2 14" xfId="54009"/>
    <cellStyle name="표준 6 5 5 4 2 2" xfId="7316"/>
    <cellStyle name="표준 6 5 5 4 2 3" xfId="11187"/>
    <cellStyle name="표준 6 5 5 4 2 4" xfId="15058"/>
    <cellStyle name="표준 6 5 5 4 2 5" xfId="18929"/>
    <cellStyle name="표준 6 5 5 4 2 6" xfId="22800"/>
    <cellStyle name="표준 6 5 5 4 2 7" xfId="26671"/>
    <cellStyle name="표준 6 5 5 4 2 8" xfId="30542"/>
    <cellStyle name="표준 6 5 5 4 2 9" xfId="34413"/>
    <cellStyle name="표준 6 5 5 4 3" xfId="5380"/>
    <cellStyle name="표준 6 5 5 4 4" xfId="9251"/>
    <cellStyle name="표준 6 5 5 4 5" xfId="13122"/>
    <cellStyle name="표준 6 5 5 4 6" xfId="16993"/>
    <cellStyle name="표준 6 5 5 4 7" xfId="20864"/>
    <cellStyle name="표준 6 5 5 4 8" xfId="24735"/>
    <cellStyle name="표준 6 5 5 4 9" xfId="28606"/>
    <cellStyle name="표준 6 5 5 5" xfId="2189"/>
    <cellStyle name="표준 6 5 5 5 10" xfId="37316"/>
    <cellStyle name="표준 6 5 5 5 11" xfId="41428"/>
    <cellStyle name="표준 6 5 5 5 12" xfId="45299"/>
    <cellStyle name="표준 6 5 5 5 13" xfId="49170"/>
    <cellStyle name="표준 6 5 5 5 14" xfId="53041"/>
    <cellStyle name="표준 6 5 5 5 2" xfId="6348"/>
    <cellStyle name="표준 6 5 5 5 3" xfId="10219"/>
    <cellStyle name="표준 6 5 5 5 4" xfId="14090"/>
    <cellStyle name="표준 6 5 5 5 5" xfId="17961"/>
    <cellStyle name="표준 6 5 5 5 6" xfId="21832"/>
    <cellStyle name="표준 6 5 5 5 7" xfId="25703"/>
    <cellStyle name="표준 6 5 5 5 8" xfId="29574"/>
    <cellStyle name="표준 6 5 5 5 9" xfId="33445"/>
    <cellStyle name="표준 6 5 5 6" xfId="4412"/>
    <cellStyle name="표준 6 5 5 7" xfId="8283"/>
    <cellStyle name="표준 6 5 5 8" xfId="12154"/>
    <cellStyle name="표준 6 5 5 9" xfId="16025"/>
    <cellStyle name="표준 6 5 6" xfId="288"/>
    <cellStyle name="표준 6 5 6 10" xfId="23814"/>
    <cellStyle name="표준 6 5 6 11" xfId="27685"/>
    <cellStyle name="표준 6 5 6 12" xfId="31556"/>
    <cellStyle name="표준 6 5 6 13" xfId="35427"/>
    <cellStyle name="표준 6 5 6 14" xfId="39539"/>
    <cellStyle name="표준 6 5 6 15" xfId="43410"/>
    <cellStyle name="표준 6 5 6 16" xfId="47281"/>
    <cellStyle name="표준 6 5 6 17" xfId="51152"/>
    <cellStyle name="표준 6 5 6 2" xfId="775"/>
    <cellStyle name="표준 6 5 6 2 10" xfId="28169"/>
    <cellStyle name="표준 6 5 6 2 11" xfId="32040"/>
    <cellStyle name="표준 6 5 6 2 12" xfId="35911"/>
    <cellStyle name="표준 6 5 6 2 13" xfId="40023"/>
    <cellStyle name="표준 6 5 6 2 14" xfId="43894"/>
    <cellStyle name="표준 6 5 6 2 15" xfId="47765"/>
    <cellStyle name="표준 6 5 6 2 16" xfId="51636"/>
    <cellStyle name="표준 6 5 6 2 2" xfId="1749"/>
    <cellStyle name="표준 6 5 6 2 2 10" xfId="33008"/>
    <cellStyle name="표준 6 5 6 2 2 11" xfId="36879"/>
    <cellStyle name="표준 6 5 6 2 2 12" xfId="40991"/>
    <cellStyle name="표준 6 5 6 2 2 13" xfId="44862"/>
    <cellStyle name="표준 6 5 6 2 2 14" xfId="48733"/>
    <cellStyle name="표준 6 5 6 2 2 15" xfId="52604"/>
    <cellStyle name="표준 6 5 6 2 2 2" xfId="3688"/>
    <cellStyle name="표준 6 5 6 2 2 2 10" xfId="38815"/>
    <cellStyle name="표준 6 5 6 2 2 2 11" xfId="42927"/>
    <cellStyle name="표준 6 5 6 2 2 2 12" xfId="46798"/>
    <cellStyle name="표준 6 5 6 2 2 2 13" xfId="50669"/>
    <cellStyle name="표준 6 5 6 2 2 2 14" xfId="54540"/>
    <cellStyle name="표준 6 5 6 2 2 2 2" xfId="7847"/>
    <cellStyle name="표준 6 5 6 2 2 2 3" xfId="11718"/>
    <cellStyle name="표준 6 5 6 2 2 2 4" xfId="15589"/>
    <cellStyle name="표준 6 5 6 2 2 2 5" xfId="19460"/>
    <cellStyle name="표준 6 5 6 2 2 2 6" xfId="23331"/>
    <cellStyle name="표준 6 5 6 2 2 2 7" xfId="27202"/>
    <cellStyle name="표준 6 5 6 2 2 2 8" xfId="31073"/>
    <cellStyle name="표준 6 5 6 2 2 2 9" xfId="34944"/>
    <cellStyle name="표준 6 5 6 2 2 3" xfId="5911"/>
    <cellStyle name="표준 6 5 6 2 2 4" xfId="9782"/>
    <cellStyle name="표준 6 5 6 2 2 5" xfId="13653"/>
    <cellStyle name="표준 6 5 6 2 2 6" xfId="17524"/>
    <cellStyle name="표준 6 5 6 2 2 7" xfId="21395"/>
    <cellStyle name="표준 6 5 6 2 2 8" xfId="25266"/>
    <cellStyle name="표준 6 5 6 2 2 9" xfId="29137"/>
    <cellStyle name="표준 6 5 6 2 3" xfId="2720"/>
    <cellStyle name="표준 6 5 6 2 3 10" xfId="37847"/>
    <cellStyle name="표준 6 5 6 2 3 11" xfId="41959"/>
    <cellStyle name="표준 6 5 6 2 3 12" xfId="45830"/>
    <cellStyle name="표준 6 5 6 2 3 13" xfId="49701"/>
    <cellStyle name="표준 6 5 6 2 3 14" xfId="53572"/>
    <cellStyle name="표준 6 5 6 2 3 2" xfId="6879"/>
    <cellStyle name="표준 6 5 6 2 3 3" xfId="10750"/>
    <cellStyle name="표준 6 5 6 2 3 4" xfId="14621"/>
    <cellStyle name="표준 6 5 6 2 3 5" xfId="18492"/>
    <cellStyle name="표준 6 5 6 2 3 6" xfId="22363"/>
    <cellStyle name="표준 6 5 6 2 3 7" xfId="26234"/>
    <cellStyle name="표준 6 5 6 2 3 8" xfId="30105"/>
    <cellStyle name="표준 6 5 6 2 3 9" xfId="33976"/>
    <cellStyle name="표준 6 5 6 2 4" xfId="4943"/>
    <cellStyle name="표준 6 5 6 2 5" xfId="8814"/>
    <cellStyle name="표준 6 5 6 2 6" xfId="12685"/>
    <cellStyle name="표준 6 5 6 2 7" xfId="16556"/>
    <cellStyle name="표준 6 5 6 2 8" xfId="20427"/>
    <cellStyle name="표준 6 5 6 2 9" xfId="24298"/>
    <cellStyle name="표준 6 5 6 3" xfId="1265"/>
    <cellStyle name="표준 6 5 6 3 10" xfId="32524"/>
    <cellStyle name="표준 6 5 6 3 11" xfId="36395"/>
    <cellStyle name="표준 6 5 6 3 12" xfId="40507"/>
    <cellStyle name="표준 6 5 6 3 13" xfId="44378"/>
    <cellStyle name="표준 6 5 6 3 14" xfId="48249"/>
    <cellStyle name="표준 6 5 6 3 15" xfId="52120"/>
    <cellStyle name="표준 6 5 6 3 2" xfId="3204"/>
    <cellStyle name="표준 6 5 6 3 2 10" xfId="38331"/>
    <cellStyle name="표준 6 5 6 3 2 11" xfId="42443"/>
    <cellStyle name="표준 6 5 6 3 2 12" xfId="46314"/>
    <cellStyle name="표준 6 5 6 3 2 13" xfId="50185"/>
    <cellStyle name="표준 6 5 6 3 2 14" xfId="54056"/>
    <cellStyle name="표준 6 5 6 3 2 2" xfId="7363"/>
    <cellStyle name="표준 6 5 6 3 2 3" xfId="11234"/>
    <cellStyle name="표준 6 5 6 3 2 4" xfId="15105"/>
    <cellStyle name="표준 6 5 6 3 2 5" xfId="18976"/>
    <cellStyle name="표준 6 5 6 3 2 6" xfId="22847"/>
    <cellStyle name="표준 6 5 6 3 2 7" xfId="26718"/>
    <cellStyle name="표준 6 5 6 3 2 8" xfId="30589"/>
    <cellStyle name="표준 6 5 6 3 2 9" xfId="34460"/>
    <cellStyle name="표준 6 5 6 3 3" xfId="5427"/>
    <cellStyle name="표준 6 5 6 3 4" xfId="9298"/>
    <cellStyle name="표준 6 5 6 3 5" xfId="13169"/>
    <cellStyle name="표준 6 5 6 3 6" xfId="17040"/>
    <cellStyle name="표준 6 5 6 3 7" xfId="20911"/>
    <cellStyle name="표준 6 5 6 3 8" xfId="24782"/>
    <cellStyle name="표준 6 5 6 3 9" xfId="28653"/>
    <cellStyle name="표준 6 5 6 4" xfId="2236"/>
    <cellStyle name="표준 6 5 6 4 10" xfId="37363"/>
    <cellStyle name="표준 6 5 6 4 11" xfId="41475"/>
    <cellStyle name="표준 6 5 6 4 12" xfId="45346"/>
    <cellStyle name="표준 6 5 6 4 13" xfId="49217"/>
    <cellStyle name="표준 6 5 6 4 14" xfId="53088"/>
    <cellStyle name="표준 6 5 6 4 2" xfId="6395"/>
    <cellStyle name="표준 6 5 6 4 3" xfId="10266"/>
    <cellStyle name="표준 6 5 6 4 4" xfId="14137"/>
    <cellStyle name="표준 6 5 6 4 5" xfId="18008"/>
    <cellStyle name="표준 6 5 6 4 6" xfId="21879"/>
    <cellStyle name="표준 6 5 6 4 7" xfId="25750"/>
    <cellStyle name="표준 6 5 6 4 8" xfId="29621"/>
    <cellStyle name="표준 6 5 6 4 9" xfId="33492"/>
    <cellStyle name="표준 6 5 6 5" xfId="4459"/>
    <cellStyle name="표준 6 5 6 6" xfId="8330"/>
    <cellStyle name="표준 6 5 6 7" xfId="12201"/>
    <cellStyle name="표준 6 5 6 8" xfId="16072"/>
    <cellStyle name="표준 6 5 6 9" xfId="19943"/>
    <cellStyle name="표준 6 5 7" xfId="533"/>
    <cellStyle name="표준 6 5 7 10" xfId="27927"/>
    <cellStyle name="표준 6 5 7 11" xfId="31798"/>
    <cellStyle name="표준 6 5 7 12" xfId="35669"/>
    <cellStyle name="표준 6 5 7 13" xfId="39781"/>
    <cellStyle name="표준 6 5 7 14" xfId="43652"/>
    <cellStyle name="표준 6 5 7 15" xfId="47523"/>
    <cellStyle name="표준 6 5 7 16" xfId="51394"/>
    <cellStyle name="표준 6 5 7 2" xfId="1507"/>
    <cellStyle name="표준 6 5 7 2 10" xfId="32766"/>
    <cellStyle name="표준 6 5 7 2 11" xfId="36637"/>
    <cellStyle name="표준 6 5 7 2 12" xfId="40749"/>
    <cellStyle name="표준 6 5 7 2 13" xfId="44620"/>
    <cellStyle name="표준 6 5 7 2 14" xfId="48491"/>
    <cellStyle name="표준 6 5 7 2 15" xfId="52362"/>
    <cellStyle name="표준 6 5 7 2 2" xfId="3446"/>
    <cellStyle name="표준 6 5 7 2 2 10" xfId="38573"/>
    <cellStyle name="표준 6 5 7 2 2 11" xfId="42685"/>
    <cellStyle name="표준 6 5 7 2 2 12" xfId="46556"/>
    <cellStyle name="표준 6 5 7 2 2 13" xfId="50427"/>
    <cellStyle name="표준 6 5 7 2 2 14" xfId="54298"/>
    <cellStyle name="표준 6 5 7 2 2 2" xfId="7605"/>
    <cellStyle name="표준 6 5 7 2 2 3" xfId="11476"/>
    <cellStyle name="표준 6 5 7 2 2 4" xfId="15347"/>
    <cellStyle name="표준 6 5 7 2 2 5" xfId="19218"/>
    <cellStyle name="표준 6 5 7 2 2 6" xfId="23089"/>
    <cellStyle name="표준 6 5 7 2 2 7" xfId="26960"/>
    <cellStyle name="표준 6 5 7 2 2 8" xfId="30831"/>
    <cellStyle name="표준 6 5 7 2 2 9" xfId="34702"/>
    <cellStyle name="표준 6 5 7 2 3" xfId="5669"/>
    <cellStyle name="표준 6 5 7 2 4" xfId="9540"/>
    <cellStyle name="표준 6 5 7 2 5" xfId="13411"/>
    <cellStyle name="표준 6 5 7 2 6" xfId="17282"/>
    <cellStyle name="표준 6 5 7 2 7" xfId="21153"/>
    <cellStyle name="표준 6 5 7 2 8" xfId="25024"/>
    <cellStyle name="표준 6 5 7 2 9" xfId="28895"/>
    <cellStyle name="표준 6 5 7 3" xfId="2478"/>
    <cellStyle name="표준 6 5 7 3 10" xfId="37605"/>
    <cellStyle name="표준 6 5 7 3 11" xfId="41717"/>
    <cellStyle name="표준 6 5 7 3 12" xfId="45588"/>
    <cellStyle name="표준 6 5 7 3 13" xfId="49459"/>
    <cellStyle name="표준 6 5 7 3 14" xfId="53330"/>
    <cellStyle name="표준 6 5 7 3 2" xfId="6637"/>
    <cellStyle name="표준 6 5 7 3 3" xfId="10508"/>
    <cellStyle name="표준 6 5 7 3 4" xfId="14379"/>
    <cellStyle name="표준 6 5 7 3 5" xfId="18250"/>
    <cellStyle name="표준 6 5 7 3 6" xfId="22121"/>
    <cellStyle name="표준 6 5 7 3 7" xfId="25992"/>
    <cellStyle name="표준 6 5 7 3 8" xfId="29863"/>
    <cellStyle name="표준 6 5 7 3 9" xfId="33734"/>
    <cellStyle name="표준 6 5 7 4" xfId="4701"/>
    <cellStyle name="표준 6 5 7 5" xfId="8572"/>
    <cellStyle name="표준 6 5 7 6" xfId="12443"/>
    <cellStyle name="표준 6 5 7 7" xfId="16314"/>
    <cellStyle name="표준 6 5 7 8" xfId="20185"/>
    <cellStyle name="표준 6 5 7 9" xfId="24056"/>
    <cellStyle name="표준 6 5 8" xfId="1023"/>
    <cellStyle name="표준 6 5 8 10" xfId="32282"/>
    <cellStyle name="표준 6 5 8 11" xfId="36153"/>
    <cellStyle name="표준 6 5 8 12" xfId="40265"/>
    <cellStyle name="표준 6 5 8 13" xfId="44136"/>
    <cellStyle name="표준 6 5 8 14" xfId="48007"/>
    <cellStyle name="표준 6 5 8 15" xfId="51878"/>
    <cellStyle name="표준 6 5 8 2" xfId="2962"/>
    <cellStyle name="표준 6 5 8 2 10" xfId="38089"/>
    <cellStyle name="표준 6 5 8 2 11" xfId="42201"/>
    <cellStyle name="표준 6 5 8 2 12" xfId="46072"/>
    <cellStyle name="표준 6 5 8 2 13" xfId="49943"/>
    <cellStyle name="표준 6 5 8 2 14" xfId="53814"/>
    <cellStyle name="표준 6 5 8 2 2" xfId="7121"/>
    <cellStyle name="표준 6 5 8 2 3" xfId="10992"/>
    <cellStyle name="표준 6 5 8 2 4" xfId="14863"/>
    <cellStyle name="표준 6 5 8 2 5" xfId="18734"/>
    <cellStyle name="표준 6 5 8 2 6" xfId="22605"/>
    <cellStyle name="표준 6 5 8 2 7" xfId="26476"/>
    <cellStyle name="표준 6 5 8 2 8" xfId="30347"/>
    <cellStyle name="표준 6 5 8 2 9" xfId="34218"/>
    <cellStyle name="표준 6 5 8 3" xfId="5185"/>
    <cellStyle name="표준 6 5 8 4" xfId="9056"/>
    <cellStyle name="표준 6 5 8 5" xfId="12927"/>
    <cellStyle name="표준 6 5 8 6" xfId="16798"/>
    <cellStyle name="표준 6 5 8 7" xfId="20669"/>
    <cellStyle name="표준 6 5 8 8" xfId="24540"/>
    <cellStyle name="표준 6 5 8 9" xfId="28411"/>
    <cellStyle name="표준 6 5 9" xfId="1994"/>
    <cellStyle name="표준 6 5 9 10" xfId="37121"/>
    <cellStyle name="표준 6 5 9 11" xfId="41233"/>
    <cellStyle name="표준 6 5 9 12" xfId="45104"/>
    <cellStyle name="표준 6 5 9 13" xfId="48975"/>
    <cellStyle name="표준 6 5 9 14" xfId="52846"/>
    <cellStyle name="표준 6 5 9 2" xfId="6153"/>
    <cellStyle name="표준 6 5 9 3" xfId="10024"/>
    <cellStyle name="표준 6 5 9 4" xfId="13895"/>
    <cellStyle name="표준 6 5 9 5" xfId="17766"/>
    <cellStyle name="표준 6 5 9 6" xfId="21637"/>
    <cellStyle name="표준 6 5 9 7" xfId="25508"/>
    <cellStyle name="표준 6 5 9 8" xfId="29379"/>
    <cellStyle name="표준 6 5 9 9" xfId="33250"/>
    <cellStyle name="표준 6 6" xfId="37"/>
    <cellStyle name="표준 6 6 10" xfId="8091"/>
    <cellStyle name="표준 6 6 11" xfId="11962"/>
    <cellStyle name="표준 6 6 12" xfId="15833"/>
    <cellStyle name="표준 6 6 13" xfId="19704"/>
    <cellStyle name="표준 6 6 14" xfId="23575"/>
    <cellStyle name="표준 6 6 15" xfId="27446"/>
    <cellStyle name="표준 6 6 16" xfId="31317"/>
    <cellStyle name="표준 6 6 17" xfId="35188"/>
    <cellStyle name="표준 6 6 18" xfId="39059"/>
    <cellStyle name="표준 6 6 19" xfId="39300"/>
    <cellStyle name="표준 6 6 2" xfId="91"/>
    <cellStyle name="표준 6 6 2 10" xfId="15880"/>
    <cellStyle name="표준 6 6 2 11" xfId="19751"/>
    <cellStyle name="표준 6 6 2 12" xfId="23622"/>
    <cellStyle name="표준 6 6 2 13" xfId="27493"/>
    <cellStyle name="표준 6 6 2 14" xfId="31364"/>
    <cellStyle name="표준 6 6 2 15" xfId="35235"/>
    <cellStyle name="표준 6 6 2 16" xfId="39106"/>
    <cellStyle name="표준 6 6 2 17" xfId="39347"/>
    <cellStyle name="표준 6 6 2 18" xfId="43218"/>
    <cellStyle name="표준 6 6 2 19" xfId="47089"/>
    <cellStyle name="표준 6 6 2 2" xfId="190"/>
    <cellStyle name="표준 6 6 2 2 10" xfId="19848"/>
    <cellStyle name="표준 6 6 2 2 11" xfId="23719"/>
    <cellStyle name="표준 6 6 2 2 12" xfId="27590"/>
    <cellStyle name="표준 6 6 2 2 13" xfId="31461"/>
    <cellStyle name="표준 6 6 2 2 14" xfId="35332"/>
    <cellStyle name="표준 6 6 2 2 15" xfId="39203"/>
    <cellStyle name="표준 6 6 2 2 16" xfId="39444"/>
    <cellStyle name="표준 6 6 2 2 17" xfId="43315"/>
    <cellStyle name="표준 6 6 2 2 18" xfId="47186"/>
    <cellStyle name="표준 6 6 2 2 19" xfId="51057"/>
    <cellStyle name="표준 6 6 2 2 2" xfId="435"/>
    <cellStyle name="표준 6 6 2 2 2 10" xfId="23961"/>
    <cellStyle name="표준 6 6 2 2 2 11" xfId="27832"/>
    <cellStyle name="표준 6 6 2 2 2 12" xfId="31703"/>
    <cellStyle name="표준 6 6 2 2 2 13" xfId="35574"/>
    <cellStyle name="표준 6 6 2 2 2 14" xfId="39686"/>
    <cellStyle name="표준 6 6 2 2 2 15" xfId="43557"/>
    <cellStyle name="표준 6 6 2 2 2 16" xfId="47428"/>
    <cellStyle name="표준 6 6 2 2 2 17" xfId="51299"/>
    <cellStyle name="표준 6 6 2 2 2 2" xfId="922"/>
    <cellStyle name="표준 6 6 2 2 2 2 10" xfId="28316"/>
    <cellStyle name="표준 6 6 2 2 2 2 11" xfId="32187"/>
    <cellStyle name="표준 6 6 2 2 2 2 12" xfId="36058"/>
    <cellStyle name="표준 6 6 2 2 2 2 13" xfId="40170"/>
    <cellStyle name="표준 6 6 2 2 2 2 14" xfId="44041"/>
    <cellStyle name="표준 6 6 2 2 2 2 15" xfId="47912"/>
    <cellStyle name="표준 6 6 2 2 2 2 16" xfId="51783"/>
    <cellStyle name="표준 6 6 2 2 2 2 2" xfId="1896"/>
    <cellStyle name="표준 6 6 2 2 2 2 2 10" xfId="33155"/>
    <cellStyle name="표준 6 6 2 2 2 2 2 11" xfId="37026"/>
    <cellStyle name="표준 6 6 2 2 2 2 2 12" xfId="41138"/>
    <cellStyle name="표준 6 6 2 2 2 2 2 13" xfId="45009"/>
    <cellStyle name="표준 6 6 2 2 2 2 2 14" xfId="48880"/>
    <cellStyle name="표준 6 6 2 2 2 2 2 15" xfId="52751"/>
    <cellStyle name="표준 6 6 2 2 2 2 2 2" xfId="3835"/>
    <cellStyle name="표준 6 6 2 2 2 2 2 2 10" xfId="38962"/>
    <cellStyle name="표준 6 6 2 2 2 2 2 2 11" xfId="43074"/>
    <cellStyle name="표준 6 6 2 2 2 2 2 2 12" xfId="46945"/>
    <cellStyle name="표준 6 6 2 2 2 2 2 2 13" xfId="50816"/>
    <cellStyle name="표준 6 6 2 2 2 2 2 2 14" xfId="54687"/>
    <cellStyle name="표준 6 6 2 2 2 2 2 2 2" xfId="7994"/>
    <cellStyle name="표준 6 6 2 2 2 2 2 2 3" xfId="11865"/>
    <cellStyle name="표준 6 6 2 2 2 2 2 2 4" xfId="15736"/>
    <cellStyle name="표준 6 6 2 2 2 2 2 2 5" xfId="19607"/>
    <cellStyle name="표준 6 6 2 2 2 2 2 2 6" xfId="23478"/>
    <cellStyle name="표준 6 6 2 2 2 2 2 2 7" xfId="27349"/>
    <cellStyle name="표준 6 6 2 2 2 2 2 2 8" xfId="31220"/>
    <cellStyle name="표준 6 6 2 2 2 2 2 2 9" xfId="35091"/>
    <cellStyle name="표준 6 6 2 2 2 2 2 3" xfId="6058"/>
    <cellStyle name="표준 6 6 2 2 2 2 2 4" xfId="9929"/>
    <cellStyle name="표준 6 6 2 2 2 2 2 5" xfId="13800"/>
    <cellStyle name="표준 6 6 2 2 2 2 2 6" xfId="17671"/>
    <cellStyle name="표준 6 6 2 2 2 2 2 7" xfId="21542"/>
    <cellStyle name="표준 6 6 2 2 2 2 2 8" xfId="25413"/>
    <cellStyle name="표준 6 6 2 2 2 2 2 9" xfId="29284"/>
    <cellStyle name="표준 6 6 2 2 2 2 3" xfId="2867"/>
    <cellStyle name="표준 6 6 2 2 2 2 3 10" xfId="37994"/>
    <cellStyle name="표준 6 6 2 2 2 2 3 11" xfId="42106"/>
    <cellStyle name="표준 6 6 2 2 2 2 3 12" xfId="45977"/>
    <cellStyle name="표준 6 6 2 2 2 2 3 13" xfId="49848"/>
    <cellStyle name="표준 6 6 2 2 2 2 3 14" xfId="53719"/>
    <cellStyle name="표준 6 6 2 2 2 2 3 2" xfId="7026"/>
    <cellStyle name="표준 6 6 2 2 2 2 3 3" xfId="10897"/>
    <cellStyle name="표준 6 6 2 2 2 2 3 4" xfId="14768"/>
    <cellStyle name="표준 6 6 2 2 2 2 3 5" xfId="18639"/>
    <cellStyle name="표준 6 6 2 2 2 2 3 6" xfId="22510"/>
    <cellStyle name="표준 6 6 2 2 2 2 3 7" xfId="26381"/>
    <cellStyle name="표준 6 6 2 2 2 2 3 8" xfId="30252"/>
    <cellStyle name="표준 6 6 2 2 2 2 3 9" xfId="34123"/>
    <cellStyle name="표준 6 6 2 2 2 2 4" xfId="5090"/>
    <cellStyle name="표준 6 6 2 2 2 2 5" xfId="8961"/>
    <cellStyle name="표준 6 6 2 2 2 2 6" xfId="12832"/>
    <cellStyle name="표준 6 6 2 2 2 2 7" xfId="16703"/>
    <cellStyle name="표준 6 6 2 2 2 2 8" xfId="20574"/>
    <cellStyle name="표준 6 6 2 2 2 2 9" xfId="24445"/>
    <cellStyle name="표준 6 6 2 2 2 3" xfId="1412"/>
    <cellStyle name="표준 6 6 2 2 2 3 10" xfId="32671"/>
    <cellStyle name="표준 6 6 2 2 2 3 11" xfId="36542"/>
    <cellStyle name="표준 6 6 2 2 2 3 12" xfId="40654"/>
    <cellStyle name="표준 6 6 2 2 2 3 13" xfId="44525"/>
    <cellStyle name="표준 6 6 2 2 2 3 14" xfId="48396"/>
    <cellStyle name="표준 6 6 2 2 2 3 15" xfId="52267"/>
    <cellStyle name="표준 6 6 2 2 2 3 2" xfId="3351"/>
    <cellStyle name="표준 6 6 2 2 2 3 2 10" xfId="38478"/>
    <cellStyle name="표준 6 6 2 2 2 3 2 11" xfId="42590"/>
    <cellStyle name="표준 6 6 2 2 2 3 2 12" xfId="46461"/>
    <cellStyle name="표준 6 6 2 2 2 3 2 13" xfId="50332"/>
    <cellStyle name="표준 6 6 2 2 2 3 2 14" xfId="54203"/>
    <cellStyle name="표준 6 6 2 2 2 3 2 2" xfId="7510"/>
    <cellStyle name="표준 6 6 2 2 2 3 2 3" xfId="11381"/>
    <cellStyle name="표준 6 6 2 2 2 3 2 4" xfId="15252"/>
    <cellStyle name="표준 6 6 2 2 2 3 2 5" xfId="19123"/>
    <cellStyle name="표준 6 6 2 2 2 3 2 6" xfId="22994"/>
    <cellStyle name="표준 6 6 2 2 2 3 2 7" xfId="26865"/>
    <cellStyle name="표준 6 6 2 2 2 3 2 8" xfId="30736"/>
    <cellStyle name="표준 6 6 2 2 2 3 2 9" xfId="34607"/>
    <cellStyle name="표준 6 6 2 2 2 3 3" xfId="5574"/>
    <cellStyle name="표준 6 6 2 2 2 3 4" xfId="9445"/>
    <cellStyle name="표준 6 6 2 2 2 3 5" xfId="13316"/>
    <cellStyle name="표준 6 6 2 2 2 3 6" xfId="17187"/>
    <cellStyle name="표준 6 6 2 2 2 3 7" xfId="21058"/>
    <cellStyle name="표준 6 6 2 2 2 3 8" xfId="24929"/>
    <cellStyle name="표준 6 6 2 2 2 3 9" xfId="28800"/>
    <cellStyle name="표준 6 6 2 2 2 4" xfId="2383"/>
    <cellStyle name="표준 6 6 2 2 2 4 10" xfId="37510"/>
    <cellStyle name="표준 6 6 2 2 2 4 11" xfId="41622"/>
    <cellStyle name="표준 6 6 2 2 2 4 12" xfId="45493"/>
    <cellStyle name="표준 6 6 2 2 2 4 13" xfId="49364"/>
    <cellStyle name="표준 6 6 2 2 2 4 14" xfId="53235"/>
    <cellStyle name="표준 6 6 2 2 2 4 2" xfId="6542"/>
    <cellStyle name="표준 6 6 2 2 2 4 3" xfId="10413"/>
    <cellStyle name="표준 6 6 2 2 2 4 4" xfId="14284"/>
    <cellStyle name="표준 6 6 2 2 2 4 5" xfId="18155"/>
    <cellStyle name="표준 6 6 2 2 2 4 6" xfId="22026"/>
    <cellStyle name="표준 6 6 2 2 2 4 7" xfId="25897"/>
    <cellStyle name="표준 6 6 2 2 2 4 8" xfId="29768"/>
    <cellStyle name="표준 6 6 2 2 2 4 9" xfId="33639"/>
    <cellStyle name="표준 6 6 2 2 2 5" xfId="4606"/>
    <cellStyle name="표준 6 6 2 2 2 6" xfId="8477"/>
    <cellStyle name="표준 6 6 2 2 2 7" xfId="12348"/>
    <cellStyle name="표준 6 6 2 2 2 8" xfId="16219"/>
    <cellStyle name="표준 6 6 2 2 2 9" xfId="20090"/>
    <cellStyle name="표준 6 6 2 2 3" xfId="680"/>
    <cellStyle name="표준 6 6 2 2 3 10" xfId="28074"/>
    <cellStyle name="표준 6 6 2 2 3 11" xfId="31945"/>
    <cellStyle name="표준 6 6 2 2 3 12" xfId="35816"/>
    <cellStyle name="표준 6 6 2 2 3 13" xfId="39928"/>
    <cellStyle name="표준 6 6 2 2 3 14" xfId="43799"/>
    <cellStyle name="표준 6 6 2 2 3 15" xfId="47670"/>
    <cellStyle name="표준 6 6 2 2 3 16" xfId="51541"/>
    <cellStyle name="표준 6 6 2 2 3 2" xfId="1654"/>
    <cellStyle name="표준 6 6 2 2 3 2 10" xfId="32913"/>
    <cellStyle name="표준 6 6 2 2 3 2 11" xfId="36784"/>
    <cellStyle name="표준 6 6 2 2 3 2 12" xfId="40896"/>
    <cellStyle name="표준 6 6 2 2 3 2 13" xfId="44767"/>
    <cellStyle name="표준 6 6 2 2 3 2 14" xfId="48638"/>
    <cellStyle name="표준 6 6 2 2 3 2 15" xfId="52509"/>
    <cellStyle name="표준 6 6 2 2 3 2 2" xfId="3593"/>
    <cellStyle name="표준 6 6 2 2 3 2 2 10" xfId="38720"/>
    <cellStyle name="표준 6 6 2 2 3 2 2 11" xfId="42832"/>
    <cellStyle name="표준 6 6 2 2 3 2 2 12" xfId="46703"/>
    <cellStyle name="표준 6 6 2 2 3 2 2 13" xfId="50574"/>
    <cellStyle name="표준 6 6 2 2 3 2 2 14" xfId="54445"/>
    <cellStyle name="표준 6 6 2 2 3 2 2 2" xfId="7752"/>
    <cellStyle name="표준 6 6 2 2 3 2 2 3" xfId="11623"/>
    <cellStyle name="표준 6 6 2 2 3 2 2 4" xfId="15494"/>
    <cellStyle name="표준 6 6 2 2 3 2 2 5" xfId="19365"/>
    <cellStyle name="표준 6 6 2 2 3 2 2 6" xfId="23236"/>
    <cellStyle name="표준 6 6 2 2 3 2 2 7" xfId="27107"/>
    <cellStyle name="표준 6 6 2 2 3 2 2 8" xfId="30978"/>
    <cellStyle name="표준 6 6 2 2 3 2 2 9" xfId="34849"/>
    <cellStyle name="표준 6 6 2 2 3 2 3" xfId="5816"/>
    <cellStyle name="표준 6 6 2 2 3 2 4" xfId="9687"/>
    <cellStyle name="표준 6 6 2 2 3 2 5" xfId="13558"/>
    <cellStyle name="표준 6 6 2 2 3 2 6" xfId="17429"/>
    <cellStyle name="표준 6 6 2 2 3 2 7" xfId="21300"/>
    <cellStyle name="표준 6 6 2 2 3 2 8" xfId="25171"/>
    <cellStyle name="표준 6 6 2 2 3 2 9" xfId="29042"/>
    <cellStyle name="표준 6 6 2 2 3 3" xfId="2625"/>
    <cellStyle name="표준 6 6 2 2 3 3 10" xfId="37752"/>
    <cellStyle name="표준 6 6 2 2 3 3 11" xfId="41864"/>
    <cellStyle name="표준 6 6 2 2 3 3 12" xfId="45735"/>
    <cellStyle name="표준 6 6 2 2 3 3 13" xfId="49606"/>
    <cellStyle name="표준 6 6 2 2 3 3 14" xfId="53477"/>
    <cellStyle name="표준 6 6 2 2 3 3 2" xfId="6784"/>
    <cellStyle name="표준 6 6 2 2 3 3 3" xfId="10655"/>
    <cellStyle name="표준 6 6 2 2 3 3 4" xfId="14526"/>
    <cellStyle name="표준 6 6 2 2 3 3 5" xfId="18397"/>
    <cellStyle name="표준 6 6 2 2 3 3 6" xfId="22268"/>
    <cellStyle name="표준 6 6 2 2 3 3 7" xfId="26139"/>
    <cellStyle name="표준 6 6 2 2 3 3 8" xfId="30010"/>
    <cellStyle name="표준 6 6 2 2 3 3 9" xfId="33881"/>
    <cellStyle name="표준 6 6 2 2 3 4" xfId="4848"/>
    <cellStyle name="표준 6 6 2 2 3 5" xfId="8719"/>
    <cellStyle name="표준 6 6 2 2 3 6" xfId="12590"/>
    <cellStyle name="표준 6 6 2 2 3 7" xfId="16461"/>
    <cellStyle name="표준 6 6 2 2 3 8" xfId="20332"/>
    <cellStyle name="표준 6 6 2 2 3 9" xfId="24203"/>
    <cellStyle name="표준 6 6 2 2 4" xfId="1170"/>
    <cellStyle name="표준 6 6 2 2 4 10" xfId="32429"/>
    <cellStyle name="표준 6 6 2 2 4 11" xfId="36300"/>
    <cellStyle name="표준 6 6 2 2 4 12" xfId="40412"/>
    <cellStyle name="표준 6 6 2 2 4 13" xfId="44283"/>
    <cellStyle name="표준 6 6 2 2 4 14" xfId="48154"/>
    <cellStyle name="표준 6 6 2 2 4 15" xfId="52025"/>
    <cellStyle name="표준 6 6 2 2 4 2" xfId="3109"/>
    <cellStyle name="표준 6 6 2 2 4 2 10" xfId="38236"/>
    <cellStyle name="표준 6 6 2 2 4 2 11" xfId="42348"/>
    <cellStyle name="표준 6 6 2 2 4 2 12" xfId="46219"/>
    <cellStyle name="표준 6 6 2 2 4 2 13" xfId="50090"/>
    <cellStyle name="표준 6 6 2 2 4 2 14" xfId="53961"/>
    <cellStyle name="표준 6 6 2 2 4 2 2" xfId="7268"/>
    <cellStyle name="표준 6 6 2 2 4 2 3" xfId="11139"/>
    <cellStyle name="표준 6 6 2 2 4 2 4" xfId="15010"/>
    <cellStyle name="표준 6 6 2 2 4 2 5" xfId="18881"/>
    <cellStyle name="표준 6 6 2 2 4 2 6" xfId="22752"/>
    <cellStyle name="표준 6 6 2 2 4 2 7" xfId="26623"/>
    <cellStyle name="표준 6 6 2 2 4 2 8" xfId="30494"/>
    <cellStyle name="표준 6 6 2 2 4 2 9" xfId="34365"/>
    <cellStyle name="표준 6 6 2 2 4 3" xfId="5332"/>
    <cellStyle name="표준 6 6 2 2 4 4" xfId="9203"/>
    <cellStyle name="표준 6 6 2 2 4 5" xfId="13074"/>
    <cellStyle name="표준 6 6 2 2 4 6" xfId="16945"/>
    <cellStyle name="표준 6 6 2 2 4 7" xfId="20816"/>
    <cellStyle name="표준 6 6 2 2 4 8" xfId="24687"/>
    <cellStyle name="표준 6 6 2 2 4 9" xfId="28558"/>
    <cellStyle name="표준 6 6 2 2 5" xfId="2141"/>
    <cellStyle name="표준 6 6 2 2 5 10" xfId="37268"/>
    <cellStyle name="표준 6 6 2 2 5 11" xfId="41380"/>
    <cellStyle name="표준 6 6 2 2 5 12" xfId="45251"/>
    <cellStyle name="표준 6 6 2 2 5 13" xfId="49122"/>
    <cellStyle name="표준 6 6 2 2 5 14" xfId="52993"/>
    <cellStyle name="표준 6 6 2 2 5 2" xfId="6300"/>
    <cellStyle name="표준 6 6 2 2 5 3" xfId="10171"/>
    <cellStyle name="표준 6 6 2 2 5 4" xfId="14042"/>
    <cellStyle name="표준 6 6 2 2 5 5" xfId="17913"/>
    <cellStyle name="표준 6 6 2 2 5 6" xfId="21784"/>
    <cellStyle name="표준 6 6 2 2 5 7" xfId="25655"/>
    <cellStyle name="표준 6 6 2 2 5 8" xfId="29526"/>
    <cellStyle name="표준 6 6 2 2 5 9" xfId="33397"/>
    <cellStyle name="표준 6 6 2 2 6" xfId="4364"/>
    <cellStyle name="표준 6 6 2 2 7" xfId="8235"/>
    <cellStyle name="표준 6 6 2 2 8" xfId="12106"/>
    <cellStyle name="표준 6 6 2 2 9" xfId="15977"/>
    <cellStyle name="표준 6 6 2 20" xfId="50960"/>
    <cellStyle name="표준 6 6 2 3" xfId="338"/>
    <cellStyle name="표준 6 6 2 3 10" xfId="23864"/>
    <cellStyle name="표준 6 6 2 3 11" xfId="27735"/>
    <cellStyle name="표준 6 6 2 3 12" xfId="31606"/>
    <cellStyle name="표준 6 6 2 3 13" xfId="35477"/>
    <cellStyle name="표준 6 6 2 3 14" xfId="39589"/>
    <cellStyle name="표준 6 6 2 3 15" xfId="43460"/>
    <cellStyle name="표준 6 6 2 3 16" xfId="47331"/>
    <cellStyle name="표준 6 6 2 3 17" xfId="51202"/>
    <cellStyle name="표준 6 6 2 3 2" xfId="825"/>
    <cellStyle name="표준 6 6 2 3 2 10" xfId="28219"/>
    <cellStyle name="표준 6 6 2 3 2 11" xfId="32090"/>
    <cellStyle name="표준 6 6 2 3 2 12" xfId="35961"/>
    <cellStyle name="표준 6 6 2 3 2 13" xfId="40073"/>
    <cellStyle name="표준 6 6 2 3 2 14" xfId="43944"/>
    <cellStyle name="표준 6 6 2 3 2 15" xfId="47815"/>
    <cellStyle name="표준 6 6 2 3 2 16" xfId="51686"/>
    <cellStyle name="표준 6 6 2 3 2 2" xfId="1799"/>
    <cellStyle name="표준 6 6 2 3 2 2 10" xfId="33058"/>
    <cellStyle name="표준 6 6 2 3 2 2 11" xfId="36929"/>
    <cellStyle name="표준 6 6 2 3 2 2 12" xfId="41041"/>
    <cellStyle name="표준 6 6 2 3 2 2 13" xfId="44912"/>
    <cellStyle name="표준 6 6 2 3 2 2 14" xfId="48783"/>
    <cellStyle name="표준 6 6 2 3 2 2 15" xfId="52654"/>
    <cellStyle name="표준 6 6 2 3 2 2 2" xfId="3738"/>
    <cellStyle name="표준 6 6 2 3 2 2 2 10" xfId="38865"/>
    <cellStyle name="표준 6 6 2 3 2 2 2 11" xfId="42977"/>
    <cellStyle name="표준 6 6 2 3 2 2 2 12" xfId="46848"/>
    <cellStyle name="표준 6 6 2 3 2 2 2 13" xfId="50719"/>
    <cellStyle name="표준 6 6 2 3 2 2 2 14" xfId="54590"/>
    <cellStyle name="표준 6 6 2 3 2 2 2 2" xfId="7897"/>
    <cellStyle name="표준 6 6 2 3 2 2 2 3" xfId="11768"/>
    <cellStyle name="표준 6 6 2 3 2 2 2 4" xfId="15639"/>
    <cellStyle name="표준 6 6 2 3 2 2 2 5" xfId="19510"/>
    <cellStyle name="표준 6 6 2 3 2 2 2 6" xfId="23381"/>
    <cellStyle name="표준 6 6 2 3 2 2 2 7" xfId="27252"/>
    <cellStyle name="표준 6 6 2 3 2 2 2 8" xfId="31123"/>
    <cellStyle name="표준 6 6 2 3 2 2 2 9" xfId="34994"/>
    <cellStyle name="표준 6 6 2 3 2 2 3" xfId="5961"/>
    <cellStyle name="표준 6 6 2 3 2 2 4" xfId="9832"/>
    <cellStyle name="표준 6 6 2 3 2 2 5" xfId="13703"/>
    <cellStyle name="표준 6 6 2 3 2 2 6" xfId="17574"/>
    <cellStyle name="표준 6 6 2 3 2 2 7" xfId="21445"/>
    <cellStyle name="표준 6 6 2 3 2 2 8" xfId="25316"/>
    <cellStyle name="표준 6 6 2 3 2 2 9" xfId="29187"/>
    <cellStyle name="표준 6 6 2 3 2 3" xfId="2770"/>
    <cellStyle name="표준 6 6 2 3 2 3 10" xfId="37897"/>
    <cellStyle name="표준 6 6 2 3 2 3 11" xfId="42009"/>
    <cellStyle name="표준 6 6 2 3 2 3 12" xfId="45880"/>
    <cellStyle name="표준 6 6 2 3 2 3 13" xfId="49751"/>
    <cellStyle name="표준 6 6 2 3 2 3 14" xfId="53622"/>
    <cellStyle name="표준 6 6 2 3 2 3 2" xfId="6929"/>
    <cellStyle name="표준 6 6 2 3 2 3 3" xfId="10800"/>
    <cellStyle name="표준 6 6 2 3 2 3 4" xfId="14671"/>
    <cellStyle name="표준 6 6 2 3 2 3 5" xfId="18542"/>
    <cellStyle name="표준 6 6 2 3 2 3 6" xfId="22413"/>
    <cellStyle name="표준 6 6 2 3 2 3 7" xfId="26284"/>
    <cellStyle name="표준 6 6 2 3 2 3 8" xfId="30155"/>
    <cellStyle name="표준 6 6 2 3 2 3 9" xfId="34026"/>
    <cellStyle name="표준 6 6 2 3 2 4" xfId="4993"/>
    <cellStyle name="표준 6 6 2 3 2 5" xfId="8864"/>
    <cellStyle name="표준 6 6 2 3 2 6" xfId="12735"/>
    <cellStyle name="표준 6 6 2 3 2 7" xfId="16606"/>
    <cellStyle name="표준 6 6 2 3 2 8" xfId="20477"/>
    <cellStyle name="표준 6 6 2 3 2 9" xfId="24348"/>
    <cellStyle name="표준 6 6 2 3 3" xfId="1315"/>
    <cellStyle name="표준 6 6 2 3 3 10" xfId="32574"/>
    <cellStyle name="표준 6 6 2 3 3 11" xfId="36445"/>
    <cellStyle name="표준 6 6 2 3 3 12" xfId="40557"/>
    <cellStyle name="표준 6 6 2 3 3 13" xfId="44428"/>
    <cellStyle name="표준 6 6 2 3 3 14" xfId="48299"/>
    <cellStyle name="표준 6 6 2 3 3 15" xfId="52170"/>
    <cellStyle name="표준 6 6 2 3 3 2" xfId="3254"/>
    <cellStyle name="표준 6 6 2 3 3 2 10" xfId="38381"/>
    <cellStyle name="표준 6 6 2 3 3 2 11" xfId="42493"/>
    <cellStyle name="표준 6 6 2 3 3 2 12" xfId="46364"/>
    <cellStyle name="표준 6 6 2 3 3 2 13" xfId="50235"/>
    <cellStyle name="표준 6 6 2 3 3 2 14" xfId="54106"/>
    <cellStyle name="표준 6 6 2 3 3 2 2" xfId="7413"/>
    <cellStyle name="표준 6 6 2 3 3 2 3" xfId="11284"/>
    <cellStyle name="표준 6 6 2 3 3 2 4" xfId="15155"/>
    <cellStyle name="표준 6 6 2 3 3 2 5" xfId="19026"/>
    <cellStyle name="표준 6 6 2 3 3 2 6" xfId="22897"/>
    <cellStyle name="표준 6 6 2 3 3 2 7" xfId="26768"/>
    <cellStyle name="표준 6 6 2 3 3 2 8" xfId="30639"/>
    <cellStyle name="표준 6 6 2 3 3 2 9" xfId="34510"/>
    <cellStyle name="표준 6 6 2 3 3 3" xfId="5477"/>
    <cellStyle name="표준 6 6 2 3 3 4" xfId="9348"/>
    <cellStyle name="표준 6 6 2 3 3 5" xfId="13219"/>
    <cellStyle name="표준 6 6 2 3 3 6" xfId="17090"/>
    <cellStyle name="표준 6 6 2 3 3 7" xfId="20961"/>
    <cellStyle name="표준 6 6 2 3 3 8" xfId="24832"/>
    <cellStyle name="표준 6 6 2 3 3 9" xfId="28703"/>
    <cellStyle name="표준 6 6 2 3 4" xfId="2286"/>
    <cellStyle name="표준 6 6 2 3 4 10" xfId="37413"/>
    <cellStyle name="표준 6 6 2 3 4 11" xfId="41525"/>
    <cellStyle name="표준 6 6 2 3 4 12" xfId="45396"/>
    <cellStyle name="표준 6 6 2 3 4 13" xfId="49267"/>
    <cellStyle name="표준 6 6 2 3 4 14" xfId="53138"/>
    <cellStyle name="표준 6 6 2 3 4 2" xfId="6445"/>
    <cellStyle name="표준 6 6 2 3 4 3" xfId="10316"/>
    <cellStyle name="표준 6 6 2 3 4 4" xfId="14187"/>
    <cellStyle name="표준 6 6 2 3 4 5" xfId="18058"/>
    <cellStyle name="표준 6 6 2 3 4 6" xfId="21929"/>
    <cellStyle name="표준 6 6 2 3 4 7" xfId="25800"/>
    <cellStyle name="표준 6 6 2 3 4 8" xfId="29671"/>
    <cellStyle name="표준 6 6 2 3 4 9" xfId="33542"/>
    <cellStyle name="표준 6 6 2 3 5" xfId="4509"/>
    <cellStyle name="표준 6 6 2 3 6" xfId="8380"/>
    <cellStyle name="표준 6 6 2 3 7" xfId="12251"/>
    <cellStyle name="표준 6 6 2 3 8" xfId="16122"/>
    <cellStyle name="표준 6 6 2 3 9" xfId="19993"/>
    <cellStyle name="표준 6 6 2 4" xfId="583"/>
    <cellStyle name="표준 6 6 2 4 10" xfId="27977"/>
    <cellStyle name="표준 6 6 2 4 11" xfId="31848"/>
    <cellStyle name="표준 6 6 2 4 12" xfId="35719"/>
    <cellStyle name="표준 6 6 2 4 13" xfId="39831"/>
    <cellStyle name="표준 6 6 2 4 14" xfId="43702"/>
    <cellStyle name="표준 6 6 2 4 15" xfId="47573"/>
    <cellStyle name="표준 6 6 2 4 16" xfId="51444"/>
    <cellStyle name="표준 6 6 2 4 2" xfId="1557"/>
    <cellStyle name="표준 6 6 2 4 2 10" xfId="32816"/>
    <cellStyle name="표준 6 6 2 4 2 11" xfId="36687"/>
    <cellStyle name="표준 6 6 2 4 2 12" xfId="40799"/>
    <cellStyle name="표준 6 6 2 4 2 13" xfId="44670"/>
    <cellStyle name="표준 6 6 2 4 2 14" xfId="48541"/>
    <cellStyle name="표준 6 6 2 4 2 15" xfId="52412"/>
    <cellStyle name="표준 6 6 2 4 2 2" xfId="3496"/>
    <cellStyle name="표준 6 6 2 4 2 2 10" xfId="38623"/>
    <cellStyle name="표준 6 6 2 4 2 2 11" xfId="42735"/>
    <cellStyle name="표준 6 6 2 4 2 2 12" xfId="46606"/>
    <cellStyle name="표준 6 6 2 4 2 2 13" xfId="50477"/>
    <cellStyle name="표준 6 6 2 4 2 2 14" xfId="54348"/>
    <cellStyle name="표준 6 6 2 4 2 2 2" xfId="7655"/>
    <cellStyle name="표준 6 6 2 4 2 2 3" xfId="11526"/>
    <cellStyle name="표준 6 6 2 4 2 2 4" xfId="15397"/>
    <cellStyle name="표준 6 6 2 4 2 2 5" xfId="19268"/>
    <cellStyle name="표준 6 6 2 4 2 2 6" xfId="23139"/>
    <cellStyle name="표준 6 6 2 4 2 2 7" xfId="27010"/>
    <cellStyle name="표준 6 6 2 4 2 2 8" xfId="30881"/>
    <cellStyle name="표준 6 6 2 4 2 2 9" xfId="34752"/>
    <cellStyle name="표준 6 6 2 4 2 3" xfId="5719"/>
    <cellStyle name="표준 6 6 2 4 2 4" xfId="9590"/>
    <cellStyle name="표준 6 6 2 4 2 5" xfId="13461"/>
    <cellStyle name="표준 6 6 2 4 2 6" xfId="17332"/>
    <cellStyle name="표준 6 6 2 4 2 7" xfId="21203"/>
    <cellStyle name="표준 6 6 2 4 2 8" xfId="25074"/>
    <cellStyle name="표준 6 6 2 4 2 9" xfId="28945"/>
    <cellStyle name="표준 6 6 2 4 3" xfId="2528"/>
    <cellStyle name="표준 6 6 2 4 3 10" xfId="37655"/>
    <cellStyle name="표준 6 6 2 4 3 11" xfId="41767"/>
    <cellStyle name="표준 6 6 2 4 3 12" xfId="45638"/>
    <cellStyle name="표준 6 6 2 4 3 13" xfId="49509"/>
    <cellStyle name="표준 6 6 2 4 3 14" xfId="53380"/>
    <cellStyle name="표준 6 6 2 4 3 2" xfId="6687"/>
    <cellStyle name="표준 6 6 2 4 3 3" xfId="10558"/>
    <cellStyle name="표준 6 6 2 4 3 4" xfId="14429"/>
    <cellStyle name="표준 6 6 2 4 3 5" xfId="18300"/>
    <cellStyle name="표준 6 6 2 4 3 6" xfId="22171"/>
    <cellStyle name="표준 6 6 2 4 3 7" xfId="26042"/>
    <cellStyle name="표준 6 6 2 4 3 8" xfId="29913"/>
    <cellStyle name="표준 6 6 2 4 3 9" xfId="33784"/>
    <cellStyle name="표준 6 6 2 4 4" xfId="4751"/>
    <cellStyle name="표준 6 6 2 4 5" xfId="8622"/>
    <cellStyle name="표준 6 6 2 4 6" xfId="12493"/>
    <cellStyle name="표준 6 6 2 4 7" xfId="16364"/>
    <cellStyle name="표준 6 6 2 4 8" xfId="20235"/>
    <cellStyle name="표준 6 6 2 4 9" xfId="24106"/>
    <cellStyle name="표준 6 6 2 5" xfId="1073"/>
    <cellStyle name="표준 6 6 2 5 10" xfId="32332"/>
    <cellStyle name="표준 6 6 2 5 11" xfId="36203"/>
    <cellStyle name="표준 6 6 2 5 12" xfId="40315"/>
    <cellStyle name="표준 6 6 2 5 13" xfId="44186"/>
    <cellStyle name="표준 6 6 2 5 14" xfId="48057"/>
    <cellStyle name="표준 6 6 2 5 15" xfId="51928"/>
    <cellStyle name="표준 6 6 2 5 2" xfId="3012"/>
    <cellStyle name="표준 6 6 2 5 2 10" xfId="38139"/>
    <cellStyle name="표준 6 6 2 5 2 11" xfId="42251"/>
    <cellStyle name="표준 6 6 2 5 2 12" xfId="46122"/>
    <cellStyle name="표준 6 6 2 5 2 13" xfId="49993"/>
    <cellStyle name="표준 6 6 2 5 2 14" xfId="53864"/>
    <cellStyle name="표준 6 6 2 5 2 2" xfId="7171"/>
    <cellStyle name="표준 6 6 2 5 2 3" xfId="11042"/>
    <cellStyle name="표준 6 6 2 5 2 4" xfId="14913"/>
    <cellStyle name="표준 6 6 2 5 2 5" xfId="18784"/>
    <cellStyle name="표준 6 6 2 5 2 6" xfId="22655"/>
    <cellStyle name="표준 6 6 2 5 2 7" xfId="26526"/>
    <cellStyle name="표준 6 6 2 5 2 8" xfId="30397"/>
    <cellStyle name="표준 6 6 2 5 2 9" xfId="34268"/>
    <cellStyle name="표준 6 6 2 5 3" xfId="5235"/>
    <cellStyle name="표준 6 6 2 5 4" xfId="9106"/>
    <cellStyle name="표준 6 6 2 5 5" xfId="12977"/>
    <cellStyle name="표준 6 6 2 5 6" xfId="16848"/>
    <cellStyle name="표준 6 6 2 5 7" xfId="20719"/>
    <cellStyle name="표준 6 6 2 5 8" xfId="24590"/>
    <cellStyle name="표준 6 6 2 5 9" xfId="28461"/>
    <cellStyle name="표준 6 6 2 6" xfId="2044"/>
    <cellStyle name="표준 6 6 2 6 10" xfId="37171"/>
    <cellStyle name="표준 6 6 2 6 11" xfId="41283"/>
    <cellStyle name="표준 6 6 2 6 12" xfId="45154"/>
    <cellStyle name="표준 6 6 2 6 13" xfId="49025"/>
    <cellStyle name="표준 6 6 2 6 14" xfId="52896"/>
    <cellStyle name="표준 6 6 2 6 2" xfId="6203"/>
    <cellStyle name="표준 6 6 2 6 3" xfId="10074"/>
    <cellStyle name="표준 6 6 2 6 4" xfId="13945"/>
    <cellStyle name="표준 6 6 2 6 5" xfId="17816"/>
    <cellStyle name="표준 6 6 2 6 6" xfId="21687"/>
    <cellStyle name="표준 6 6 2 6 7" xfId="25558"/>
    <cellStyle name="표준 6 6 2 6 8" xfId="29429"/>
    <cellStyle name="표준 6 6 2 6 9" xfId="33300"/>
    <cellStyle name="표준 6 6 2 7" xfId="4267"/>
    <cellStyle name="표준 6 6 2 8" xfId="8138"/>
    <cellStyle name="표준 6 6 2 9" xfId="12009"/>
    <cellStyle name="표준 6 6 20" xfId="43171"/>
    <cellStyle name="표준 6 6 21" xfId="47042"/>
    <cellStyle name="표준 6 6 22" xfId="50913"/>
    <cellStyle name="표준 6 6 3" xfId="143"/>
    <cellStyle name="표준 6 6 3 10" xfId="19801"/>
    <cellStyle name="표준 6 6 3 11" xfId="23672"/>
    <cellStyle name="표준 6 6 3 12" xfId="27543"/>
    <cellStyle name="표준 6 6 3 13" xfId="31414"/>
    <cellStyle name="표준 6 6 3 14" xfId="35285"/>
    <cellStyle name="표준 6 6 3 15" xfId="39156"/>
    <cellStyle name="표준 6 6 3 16" xfId="39397"/>
    <cellStyle name="표준 6 6 3 17" xfId="43268"/>
    <cellStyle name="표준 6 6 3 18" xfId="47139"/>
    <cellStyle name="표준 6 6 3 19" xfId="51010"/>
    <cellStyle name="표준 6 6 3 2" xfId="388"/>
    <cellStyle name="표준 6 6 3 2 10" xfId="23914"/>
    <cellStyle name="표준 6 6 3 2 11" xfId="27785"/>
    <cellStyle name="표준 6 6 3 2 12" xfId="31656"/>
    <cellStyle name="표준 6 6 3 2 13" xfId="35527"/>
    <cellStyle name="표준 6 6 3 2 14" xfId="39639"/>
    <cellStyle name="표준 6 6 3 2 15" xfId="43510"/>
    <cellStyle name="표준 6 6 3 2 16" xfId="47381"/>
    <cellStyle name="표준 6 6 3 2 17" xfId="51252"/>
    <cellStyle name="표준 6 6 3 2 2" xfId="875"/>
    <cellStyle name="표준 6 6 3 2 2 10" xfId="28269"/>
    <cellStyle name="표준 6 6 3 2 2 11" xfId="32140"/>
    <cellStyle name="표준 6 6 3 2 2 12" xfId="36011"/>
    <cellStyle name="표준 6 6 3 2 2 13" xfId="40123"/>
    <cellStyle name="표준 6 6 3 2 2 14" xfId="43994"/>
    <cellStyle name="표준 6 6 3 2 2 15" xfId="47865"/>
    <cellStyle name="표준 6 6 3 2 2 16" xfId="51736"/>
    <cellStyle name="표준 6 6 3 2 2 2" xfId="1849"/>
    <cellStyle name="표준 6 6 3 2 2 2 10" xfId="33108"/>
    <cellStyle name="표준 6 6 3 2 2 2 11" xfId="36979"/>
    <cellStyle name="표준 6 6 3 2 2 2 12" xfId="41091"/>
    <cellStyle name="표준 6 6 3 2 2 2 13" xfId="44962"/>
    <cellStyle name="표준 6 6 3 2 2 2 14" xfId="48833"/>
    <cellStyle name="표준 6 6 3 2 2 2 15" xfId="52704"/>
    <cellStyle name="표준 6 6 3 2 2 2 2" xfId="3788"/>
    <cellStyle name="표준 6 6 3 2 2 2 2 10" xfId="38915"/>
    <cellStyle name="표준 6 6 3 2 2 2 2 11" xfId="43027"/>
    <cellStyle name="표준 6 6 3 2 2 2 2 12" xfId="46898"/>
    <cellStyle name="표준 6 6 3 2 2 2 2 13" xfId="50769"/>
    <cellStyle name="표준 6 6 3 2 2 2 2 14" xfId="54640"/>
    <cellStyle name="표준 6 6 3 2 2 2 2 2" xfId="7947"/>
    <cellStyle name="표준 6 6 3 2 2 2 2 3" xfId="11818"/>
    <cellStyle name="표준 6 6 3 2 2 2 2 4" xfId="15689"/>
    <cellStyle name="표준 6 6 3 2 2 2 2 5" xfId="19560"/>
    <cellStyle name="표준 6 6 3 2 2 2 2 6" xfId="23431"/>
    <cellStyle name="표준 6 6 3 2 2 2 2 7" xfId="27302"/>
    <cellStyle name="표준 6 6 3 2 2 2 2 8" xfId="31173"/>
    <cellStyle name="표준 6 6 3 2 2 2 2 9" xfId="35044"/>
    <cellStyle name="표준 6 6 3 2 2 2 3" xfId="6011"/>
    <cellStyle name="표준 6 6 3 2 2 2 4" xfId="9882"/>
    <cellStyle name="표준 6 6 3 2 2 2 5" xfId="13753"/>
    <cellStyle name="표준 6 6 3 2 2 2 6" xfId="17624"/>
    <cellStyle name="표준 6 6 3 2 2 2 7" xfId="21495"/>
    <cellStyle name="표준 6 6 3 2 2 2 8" xfId="25366"/>
    <cellStyle name="표준 6 6 3 2 2 2 9" xfId="29237"/>
    <cellStyle name="표준 6 6 3 2 2 3" xfId="2820"/>
    <cellStyle name="표준 6 6 3 2 2 3 10" xfId="37947"/>
    <cellStyle name="표준 6 6 3 2 2 3 11" xfId="42059"/>
    <cellStyle name="표준 6 6 3 2 2 3 12" xfId="45930"/>
    <cellStyle name="표준 6 6 3 2 2 3 13" xfId="49801"/>
    <cellStyle name="표준 6 6 3 2 2 3 14" xfId="53672"/>
    <cellStyle name="표준 6 6 3 2 2 3 2" xfId="6979"/>
    <cellStyle name="표준 6 6 3 2 2 3 3" xfId="10850"/>
    <cellStyle name="표준 6 6 3 2 2 3 4" xfId="14721"/>
    <cellStyle name="표준 6 6 3 2 2 3 5" xfId="18592"/>
    <cellStyle name="표준 6 6 3 2 2 3 6" xfId="22463"/>
    <cellStyle name="표준 6 6 3 2 2 3 7" xfId="26334"/>
    <cellStyle name="표준 6 6 3 2 2 3 8" xfId="30205"/>
    <cellStyle name="표준 6 6 3 2 2 3 9" xfId="34076"/>
    <cellStyle name="표준 6 6 3 2 2 4" xfId="5043"/>
    <cellStyle name="표준 6 6 3 2 2 5" xfId="8914"/>
    <cellStyle name="표준 6 6 3 2 2 6" xfId="12785"/>
    <cellStyle name="표준 6 6 3 2 2 7" xfId="16656"/>
    <cellStyle name="표준 6 6 3 2 2 8" xfId="20527"/>
    <cellStyle name="표준 6 6 3 2 2 9" xfId="24398"/>
    <cellStyle name="표준 6 6 3 2 3" xfId="1365"/>
    <cellStyle name="표준 6 6 3 2 3 10" xfId="32624"/>
    <cellStyle name="표준 6 6 3 2 3 11" xfId="36495"/>
    <cellStyle name="표준 6 6 3 2 3 12" xfId="40607"/>
    <cellStyle name="표준 6 6 3 2 3 13" xfId="44478"/>
    <cellStyle name="표준 6 6 3 2 3 14" xfId="48349"/>
    <cellStyle name="표준 6 6 3 2 3 15" xfId="52220"/>
    <cellStyle name="표준 6 6 3 2 3 2" xfId="3304"/>
    <cellStyle name="표준 6 6 3 2 3 2 10" xfId="38431"/>
    <cellStyle name="표준 6 6 3 2 3 2 11" xfId="42543"/>
    <cellStyle name="표준 6 6 3 2 3 2 12" xfId="46414"/>
    <cellStyle name="표준 6 6 3 2 3 2 13" xfId="50285"/>
    <cellStyle name="표준 6 6 3 2 3 2 14" xfId="54156"/>
    <cellStyle name="표준 6 6 3 2 3 2 2" xfId="7463"/>
    <cellStyle name="표준 6 6 3 2 3 2 3" xfId="11334"/>
    <cellStyle name="표준 6 6 3 2 3 2 4" xfId="15205"/>
    <cellStyle name="표준 6 6 3 2 3 2 5" xfId="19076"/>
    <cellStyle name="표준 6 6 3 2 3 2 6" xfId="22947"/>
    <cellStyle name="표준 6 6 3 2 3 2 7" xfId="26818"/>
    <cellStyle name="표준 6 6 3 2 3 2 8" xfId="30689"/>
    <cellStyle name="표준 6 6 3 2 3 2 9" xfId="34560"/>
    <cellStyle name="표준 6 6 3 2 3 3" xfId="5527"/>
    <cellStyle name="표준 6 6 3 2 3 4" xfId="9398"/>
    <cellStyle name="표준 6 6 3 2 3 5" xfId="13269"/>
    <cellStyle name="표준 6 6 3 2 3 6" xfId="17140"/>
    <cellStyle name="표준 6 6 3 2 3 7" xfId="21011"/>
    <cellStyle name="표준 6 6 3 2 3 8" xfId="24882"/>
    <cellStyle name="표준 6 6 3 2 3 9" xfId="28753"/>
    <cellStyle name="표준 6 6 3 2 4" xfId="2336"/>
    <cellStyle name="표준 6 6 3 2 4 10" xfId="37463"/>
    <cellStyle name="표준 6 6 3 2 4 11" xfId="41575"/>
    <cellStyle name="표준 6 6 3 2 4 12" xfId="45446"/>
    <cellStyle name="표준 6 6 3 2 4 13" xfId="49317"/>
    <cellStyle name="표준 6 6 3 2 4 14" xfId="53188"/>
    <cellStyle name="표준 6 6 3 2 4 2" xfId="6495"/>
    <cellStyle name="표준 6 6 3 2 4 3" xfId="10366"/>
    <cellStyle name="표준 6 6 3 2 4 4" xfId="14237"/>
    <cellStyle name="표준 6 6 3 2 4 5" xfId="18108"/>
    <cellStyle name="표준 6 6 3 2 4 6" xfId="21979"/>
    <cellStyle name="표준 6 6 3 2 4 7" xfId="25850"/>
    <cellStyle name="표준 6 6 3 2 4 8" xfId="29721"/>
    <cellStyle name="표준 6 6 3 2 4 9" xfId="33592"/>
    <cellStyle name="표준 6 6 3 2 5" xfId="4559"/>
    <cellStyle name="표준 6 6 3 2 6" xfId="8430"/>
    <cellStyle name="표준 6 6 3 2 7" xfId="12301"/>
    <cellStyle name="표준 6 6 3 2 8" xfId="16172"/>
    <cellStyle name="표준 6 6 3 2 9" xfId="20043"/>
    <cellStyle name="표준 6 6 3 3" xfId="633"/>
    <cellStyle name="표준 6 6 3 3 10" xfId="28027"/>
    <cellStyle name="표준 6 6 3 3 11" xfId="31898"/>
    <cellStyle name="표준 6 6 3 3 12" xfId="35769"/>
    <cellStyle name="표준 6 6 3 3 13" xfId="39881"/>
    <cellStyle name="표준 6 6 3 3 14" xfId="43752"/>
    <cellStyle name="표준 6 6 3 3 15" xfId="47623"/>
    <cellStyle name="표준 6 6 3 3 16" xfId="51494"/>
    <cellStyle name="표준 6 6 3 3 2" xfId="1607"/>
    <cellStyle name="표준 6 6 3 3 2 10" xfId="32866"/>
    <cellStyle name="표준 6 6 3 3 2 11" xfId="36737"/>
    <cellStyle name="표준 6 6 3 3 2 12" xfId="40849"/>
    <cellStyle name="표준 6 6 3 3 2 13" xfId="44720"/>
    <cellStyle name="표준 6 6 3 3 2 14" xfId="48591"/>
    <cellStyle name="표준 6 6 3 3 2 15" xfId="52462"/>
    <cellStyle name="표준 6 6 3 3 2 2" xfId="3546"/>
    <cellStyle name="표준 6 6 3 3 2 2 10" xfId="38673"/>
    <cellStyle name="표준 6 6 3 3 2 2 11" xfId="42785"/>
    <cellStyle name="표준 6 6 3 3 2 2 12" xfId="46656"/>
    <cellStyle name="표준 6 6 3 3 2 2 13" xfId="50527"/>
    <cellStyle name="표준 6 6 3 3 2 2 14" xfId="54398"/>
    <cellStyle name="표준 6 6 3 3 2 2 2" xfId="7705"/>
    <cellStyle name="표준 6 6 3 3 2 2 3" xfId="11576"/>
    <cellStyle name="표준 6 6 3 3 2 2 4" xfId="15447"/>
    <cellStyle name="표준 6 6 3 3 2 2 5" xfId="19318"/>
    <cellStyle name="표준 6 6 3 3 2 2 6" xfId="23189"/>
    <cellStyle name="표준 6 6 3 3 2 2 7" xfId="27060"/>
    <cellStyle name="표준 6 6 3 3 2 2 8" xfId="30931"/>
    <cellStyle name="표준 6 6 3 3 2 2 9" xfId="34802"/>
    <cellStyle name="표준 6 6 3 3 2 3" xfId="5769"/>
    <cellStyle name="표준 6 6 3 3 2 4" xfId="9640"/>
    <cellStyle name="표준 6 6 3 3 2 5" xfId="13511"/>
    <cellStyle name="표준 6 6 3 3 2 6" xfId="17382"/>
    <cellStyle name="표준 6 6 3 3 2 7" xfId="21253"/>
    <cellStyle name="표준 6 6 3 3 2 8" xfId="25124"/>
    <cellStyle name="표준 6 6 3 3 2 9" xfId="28995"/>
    <cellStyle name="표준 6 6 3 3 3" xfId="2578"/>
    <cellStyle name="표준 6 6 3 3 3 10" xfId="37705"/>
    <cellStyle name="표준 6 6 3 3 3 11" xfId="41817"/>
    <cellStyle name="표준 6 6 3 3 3 12" xfId="45688"/>
    <cellStyle name="표준 6 6 3 3 3 13" xfId="49559"/>
    <cellStyle name="표준 6 6 3 3 3 14" xfId="53430"/>
    <cellStyle name="표준 6 6 3 3 3 2" xfId="6737"/>
    <cellStyle name="표준 6 6 3 3 3 3" xfId="10608"/>
    <cellStyle name="표준 6 6 3 3 3 4" xfId="14479"/>
    <cellStyle name="표준 6 6 3 3 3 5" xfId="18350"/>
    <cellStyle name="표준 6 6 3 3 3 6" xfId="22221"/>
    <cellStyle name="표준 6 6 3 3 3 7" xfId="26092"/>
    <cellStyle name="표준 6 6 3 3 3 8" xfId="29963"/>
    <cellStyle name="표준 6 6 3 3 3 9" xfId="33834"/>
    <cellStyle name="표준 6 6 3 3 4" xfId="4801"/>
    <cellStyle name="표준 6 6 3 3 5" xfId="8672"/>
    <cellStyle name="표준 6 6 3 3 6" xfId="12543"/>
    <cellStyle name="표준 6 6 3 3 7" xfId="16414"/>
    <cellStyle name="표준 6 6 3 3 8" xfId="20285"/>
    <cellStyle name="표준 6 6 3 3 9" xfId="24156"/>
    <cellStyle name="표준 6 6 3 4" xfId="1123"/>
    <cellStyle name="표준 6 6 3 4 10" xfId="32382"/>
    <cellStyle name="표준 6 6 3 4 11" xfId="36253"/>
    <cellStyle name="표준 6 6 3 4 12" xfId="40365"/>
    <cellStyle name="표준 6 6 3 4 13" xfId="44236"/>
    <cellStyle name="표준 6 6 3 4 14" xfId="48107"/>
    <cellStyle name="표준 6 6 3 4 15" xfId="51978"/>
    <cellStyle name="표준 6 6 3 4 2" xfId="3062"/>
    <cellStyle name="표준 6 6 3 4 2 10" xfId="38189"/>
    <cellStyle name="표준 6 6 3 4 2 11" xfId="42301"/>
    <cellStyle name="표준 6 6 3 4 2 12" xfId="46172"/>
    <cellStyle name="표준 6 6 3 4 2 13" xfId="50043"/>
    <cellStyle name="표준 6 6 3 4 2 14" xfId="53914"/>
    <cellStyle name="표준 6 6 3 4 2 2" xfId="7221"/>
    <cellStyle name="표준 6 6 3 4 2 3" xfId="11092"/>
    <cellStyle name="표준 6 6 3 4 2 4" xfId="14963"/>
    <cellStyle name="표준 6 6 3 4 2 5" xfId="18834"/>
    <cellStyle name="표준 6 6 3 4 2 6" xfId="22705"/>
    <cellStyle name="표준 6 6 3 4 2 7" xfId="26576"/>
    <cellStyle name="표준 6 6 3 4 2 8" xfId="30447"/>
    <cellStyle name="표준 6 6 3 4 2 9" xfId="34318"/>
    <cellStyle name="표준 6 6 3 4 3" xfId="5285"/>
    <cellStyle name="표준 6 6 3 4 4" xfId="9156"/>
    <cellStyle name="표준 6 6 3 4 5" xfId="13027"/>
    <cellStyle name="표준 6 6 3 4 6" xfId="16898"/>
    <cellStyle name="표준 6 6 3 4 7" xfId="20769"/>
    <cellStyle name="표준 6 6 3 4 8" xfId="24640"/>
    <cellStyle name="표준 6 6 3 4 9" xfId="28511"/>
    <cellStyle name="표준 6 6 3 5" xfId="2094"/>
    <cellStyle name="표준 6 6 3 5 10" xfId="37221"/>
    <cellStyle name="표준 6 6 3 5 11" xfId="41333"/>
    <cellStyle name="표준 6 6 3 5 12" xfId="45204"/>
    <cellStyle name="표준 6 6 3 5 13" xfId="49075"/>
    <cellStyle name="표준 6 6 3 5 14" xfId="52946"/>
    <cellStyle name="표준 6 6 3 5 2" xfId="6253"/>
    <cellStyle name="표준 6 6 3 5 3" xfId="10124"/>
    <cellStyle name="표준 6 6 3 5 4" xfId="13995"/>
    <cellStyle name="표준 6 6 3 5 5" xfId="17866"/>
    <cellStyle name="표준 6 6 3 5 6" xfId="21737"/>
    <cellStyle name="표준 6 6 3 5 7" xfId="25608"/>
    <cellStyle name="표준 6 6 3 5 8" xfId="29479"/>
    <cellStyle name="표준 6 6 3 5 9" xfId="33350"/>
    <cellStyle name="표준 6 6 3 6" xfId="4317"/>
    <cellStyle name="표준 6 6 3 7" xfId="8188"/>
    <cellStyle name="표준 6 6 3 8" xfId="12059"/>
    <cellStyle name="표준 6 6 3 9" xfId="15930"/>
    <cellStyle name="표준 6 6 4" xfId="241"/>
    <cellStyle name="표준 6 6 4 10" xfId="19899"/>
    <cellStyle name="표준 6 6 4 11" xfId="23770"/>
    <cellStyle name="표준 6 6 4 12" xfId="27641"/>
    <cellStyle name="표준 6 6 4 13" xfId="31512"/>
    <cellStyle name="표준 6 6 4 14" xfId="35383"/>
    <cellStyle name="표준 6 6 4 15" xfId="39254"/>
    <cellStyle name="표준 6 6 4 16" xfId="39495"/>
    <cellStyle name="표준 6 6 4 17" xfId="43366"/>
    <cellStyle name="표준 6 6 4 18" xfId="47237"/>
    <cellStyle name="표준 6 6 4 19" xfId="51108"/>
    <cellStyle name="표준 6 6 4 2" xfId="486"/>
    <cellStyle name="표준 6 6 4 2 10" xfId="24012"/>
    <cellStyle name="표준 6 6 4 2 11" xfId="27883"/>
    <cellStyle name="표준 6 6 4 2 12" xfId="31754"/>
    <cellStyle name="표준 6 6 4 2 13" xfId="35625"/>
    <cellStyle name="표준 6 6 4 2 14" xfId="39737"/>
    <cellStyle name="표준 6 6 4 2 15" xfId="43608"/>
    <cellStyle name="표준 6 6 4 2 16" xfId="47479"/>
    <cellStyle name="표준 6 6 4 2 17" xfId="51350"/>
    <cellStyle name="표준 6 6 4 2 2" xfId="973"/>
    <cellStyle name="표준 6 6 4 2 2 10" xfId="28367"/>
    <cellStyle name="표준 6 6 4 2 2 11" xfId="32238"/>
    <cellStyle name="표준 6 6 4 2 2 12" xfId="36109"/>
    <cellStyle name="표준 6 6 4 2 2 13" xfId="40221"/>
    <cellStyle name="표준 6 6 4 2 2 14" xfId="44092"/>
    <cellStyle name="표준 6 6 4 2 2 15" xfId="47963"/>
    <cellStyle name="표준 6 6 4 2 2 16" xfId="51834"/>
    <cellStyle name="표준 6 6 4 2 2 2" xfId="1947"/>
    <cellStyle name="표준 6 6 4 2 2 2 10" xfId="33206"/>
    <cellStyle name="표준 6 6 4 2 2 2 11" xfId="37077"/>
    <cellStyle name="표준 6 6 4 2 2 2 12" xfId="41189"/>
    <cellStyle name="표준 6 6 4 2 2 2 13" xfId="45060"/>
    <cellStyle name="표준 6 6 4 2 2 2 14" xfId="48931"/>
    <cellStyle name="표준 6 6 4 2 2 2 15" xfId="52802"/>
    <cellStyle name="표준 6 6 4 2 2 2 2" xfId="3886"/>
    <cellStyle name="표준 6 6 4 2 2 2 2 10" xfId="39013"/>
    <cellStyle name="표준 6 6 4 2 2 2 2 11" xfId="43125"/>
    <cellStyle name="표준 6 6 4 2 2 2 2 12" xfId="46996"/>
    <cellStyle name="표준 6 6 4 2 2 2 2 13" xfId="50867"/>
    <cellStyle name="표준 6 6 4 2 2 2 2 14" xfId="54738"/>
    <cellStyle name="표준 6 6 4 2 2 2 2 2" xfId="8045"/>
    <cellStyle name="표준 6 6 4 2 2 2 2 3" xfId="11916"/>
    <cellStyle name="표준 6 6 4 2 2 2 2 4" xfId="15787"/>
    <cellStyle name="표준 6 6 4 2 2 2 2 5" xfId="19658"/>
    <cellStyle name="표준 6 6 4 2 2 2 2 6" xfId="23529"/>
    <cellStyle name="표준 6 6 4 2 2 2 2 7" xfId="27400"/>
    <cellStyle name="표준 6 6 4 2 2 2 2 8" xfId="31271"/>
    <cellStyle name="표준 6 6 4 2 2 2 2 9" xfId="35142"/>
    <cellStyle name="표준 6 6 4 2 2 2 3" xfId="6109"/>
    <cellStyle name="표준 6 6 4 2 2 2 4" xfId="9980"/>
    <cellStyle name="표준 6 6 4 2 2 2 5" xfId="13851"/>
    <cellStyle name="표준 6 6 4 2 2 2 6" xfId="17722"/>
    <cellStyle name="표준 6 6 4 2 2 2 7" xfId="21593"/>
    <cellStyle name="표준 6 6 4 2 2 2 8" xfId="25464"/>
    <cellStyle name="표준 6 6 4 2 2 2 9" xfId="29335"/>
    <cellStyle name="표준 6 6 4 2 2 3" xfId="2918"/>
    <cellStyle name="표준 6 6 4 2 2 3 10" xfId="38045"/>
    <cellStyle name="표준 6 6 4 2 2 3 11" xfId="42157"/>
    <cellStyle name="표준 6 6 4 2 2 3 12" xfId="46028"/>
    <cellStyle name="표준 6 6 4 2 2 3 13" xfId="49899"/>
    <cellStyle name="표준 6 6 4 2 2 3 14" xfId="53770"/>
    <cellStyle name="표준 6 6 4 2 2 3 2" xfId="7077"/>
    <cellStyle name="표준 6 6 4 2 2 3 3" xfId="10948"/>
    <cellStyle name="표준 6 6 4 2 2 3 4" xfId="14819"/>
    <cellStyle name="표준 6 6 4 2 2 3 5" xfId="18690"/>
    <cellStyle name="표준 6 6 4 2 2 3 6" xfId="22561"/>
    <cellStyle name="표준 6 6 4 2 2 3 7" xfId="26432"/>
    <cellStyle name="표준 6 6 4 2 2 3 8" xfId="30303"/>
    <cellStyle name="표준 6 6 4 2 2 3 9" xfId="34174"/>
    <cellStyle name="표준 6 6 4 2 2 4" xfId="5141"/>
    <cellStyle name="표준 6 6 4 2 2 5" xfId="9012"/>
    <cellStyle name="표준 6 6 4 2 2 6" xfId="12883"/>
    <cellStyle name="표준 6 6 4 2 2 7" xfId="16754"/>
    <cellStyle name="표준 6 6 4 2 2 8" xfId="20625"/>
    <cellStyle name="표준 6 6 4 2 2 9" xfId="24496"/>
    <cellStyle name="표준 6 6 4 2 3" xfId="1463"/>
    <cellStyle name="표준 6 6 4 2 3 10" xfId="32722"/>
    <cellStyle name="표준 6 6 4 2 3 11" xfId="36593"/>
    <cellStyle name="표준 6 6 4 2 3 12" xfId="40705"/>
    <cellStyle name="표준 6 6 4 2 3 13" xfId="44576"/>
    <cellStyle name="표준 6 6 4 2 3 14" xfId="48447"/>
    <cellStyle name="표준 6 6 4 2 3 15" xfId="52318"/>
    <cellStyle name="표준 6 6 4 2 3 2" xfId="3402"/>
    <cellStyle name="표준 6 6 4 2 3 2 10" xfId="38529"/>
    <cellStyle name="표준 6 6 4 2 3 2 11" xfId="42641"/>
    <cellStyle name="표준 6 6 4 2 3 2 12" xfId="46512"/>
    <cellStyle name="표준 6 6 4 2 3 2 13" xfId="50383"/>
    <cellStyle name="표준 6 6 4 2 3 2 14" xfId="54254"/>
    <cellStyle name="표준 6 6 4 2 3 2 2" xfId="7561"/>
    <cellStyle name="표준 6 6 4 2 3 2 3" xfId="11432"/>
    <cellStyle name="표준 6 6 4 2 3 2 4" xfId="15303"/>
    <cellStyle name="표준 6 6 4 2 3 2 5" xfId="19174"/>
    <cellStyle name="표준 6 6 4 2 3 2 6" xfId="23045"/>
    <cellStyle name="표준 6 6 4 2 3 2 7" xfId="26916"/>
    <cellStyle name="표준 6 6 4 2 3 2 8" xfId="30787"/>
    <cellStyle name="표준 6 6 4 2 3 2 9" xfId="34658"/>
    <cellStyle name="표준 6 6 4 2 3 3" xfId="5625"/>
    <cellStyle name="표준 6 6 4 2 3 4" xfId="9496"/>
    <cellStyle name="표준 6 6 4 2 3 5" xfId="13367"/>
    <cellStyle name="표준 6 6 4 2 3 6" xfId="17238"/>
    <cellStyle name="표준 6 6 4 2 3 7" xfId="21109"/>
    <cellStyle name="표준 6 6 4 2 3 8" xfId="24980"/>
    <cellStyle name="표준 6 6 4 2 3 9" xfId="28851"/>
    <cellStyle name="표준 6 6 4 2 4" xfId="2434"/>
    <cellStyle name="표준 6 6 4 2 4 10" xfId="37561"/>
    <cellStyle name="표준 6 6 4 2 4 11" xfId="41673"/>
    <cellStyle name="표준 6 6 4 2 4 12" xfId="45544"/>
    <cellStyle name="표준 6 6 4 2 4 13" xfId="49415"/>
    <cellStyle name="표준 6 6 4 2 4 14" xfId="53286"/>
    <cellStyle name="표준 6 6 4 2 4 2" xfId="6593"/>
    <cellStyle name="표준 6 6 4 2 4 3" xfId="10464"/>
    <cellStyle name="표준 6 6 4 2 4 4" xfId="14335"/>
    <cellStyle name="표준 6 6 4 2 4 5" xfId="18206"/>
    <cellStyle name="표준 6 6 4 2 4 6" xfId="22077"/>
    <cellStyle name="표준 6 6 4 2 4 7" xfId="25948"/>
    <cellStyle name="표준 6 6 4 2 4 8" xfId="29819"/>
    <cellStyle name="표준 6 6 4 2 4 9" xfId="33690"/>
    <cellStyle name="표준 6 6 4 2 5" xfId="4657"/>
    <cellStyle name="표준 6 6 4 2 6" xfId="8528"/>
    <cellStyle name="표준 6 6 4 2 7" xfId="12399"/>
    <cellStyle name="표준 6 6 4 2 8" xfId="16270"/>
    <cellStyle name="표준 6 6 4 2 9" xfId="20141"/>
    <cellStyle name="표준 6 6 4 3" xfId="731"/>
    <cellStyle name="표준 6 6 4 3 10" xfId="28125"/>
    <cellStyle name="표준 6 6 4 3 11" xfId="31996"/>
    <cellStyle name="표준 6 6 4 3 12" xfId="35867"/>
    <cellStyle name="표준 6 6 4 3 13" xfId="39979"/>
    <cellStyle name="표준 6 6 4 3 14" xfId="43850"/>
    <cellStyle name="표준 6 6 4 3 15" xfId="47721"/>
    <cellStyle name="표준 6 6 4 3 16" xfId="51592"/>
    <cellStyle name="표준 6 6 4 3 2" xfId="1705"/>
    <cellStyle name="표준 6 6 4 3 2 10" xfId="32964"/>
    <cellStyle name="표준 6 6 4 3 2 11" xfId="36835"/>
    <cellStyle name="표준 6 6 4 3 2 12" xfId="40947"/>
    <cellStyle name="표준 6 6 4 3 2 13" xfId="44818"/>
    <cellStyle name="표준 6 6 4 3 2 14" xfId="48689"/>
    <cellStyle name="표준 6 6 4 3 2 15" xfId="52560"/>
    <cellStyle name="표준 6 6 4 3 2 2" xfId="3644"/>
    <cellStyle name="표준 6 6 4 3 2 2 10" xfId="38771"/>
    <cellStyle name="표준 6 6 4 3 2 2 11" xfId="42883"/>
    <cellStyle name="표준 6 6 4 3 2 2 12" xfId="46754"/>
    <cellStyle name="표준 6 6 4 3 2 2 13" xfId="50625"/>
    <cellStyle name="표준 6 6 4 3 2 2 14" xfId="54496"/>
    <cellStyle name="표준 6 6 4 3 2 2 2" xfId="7803"/>
    <cellStyle name="표준 6 6 4 3 2 2 3" xfId="11674"/>
    <cellStyle name="표준 6 6 4 3 2 2 4" xfId="15545"/>
    <cellStyle name="표준 6 6 4 3 2 2 5" xfId="19416"/>
    <cellStyle name="표준 6 6 4 3 2 2 6" xfId="23287"/>
    <cellStyle name="표준 6 6 4 3 2 2 7" xfId="27158"/>
    <cellStyle name="표준 6 6 4 3 2 2 8" xfId="31029"/>
    <cellStyle name="표준 6 6 4 3 2 2 9" xfId="34900"/>
    <cellStyle name="표준 6 6 4 3 2 3" xfId="5867"/>
    <cellStyle name="표준 6 6 4 3 2 4" xfId="9738"/>
    <cellStyle name="표준 6 6 4 3 2 5" xfId="13609"/>
    <cellStyle name="표준 6 6 4 3 2 6" xfId="17480"/>
    <cellStyle name="표준 6 6 4 3 2 7" xfId="21351"/>
    <cellStyle name="표준 6 6 4 3 2 8" xfId="25222"/>
    <cellStyle name="표준 6 6 4 3 2 9" xfId="29093"/>
    <cellStyle name="표준 6 6 4 3 3" xfId="2676"/>
    <cellStyle name="표준 6 6 4 3 3 10" xfId="37803"/>
    <cellStyle name="표준 6 6 4 3 3 11" xfId="41915"/>
    <cellStyle name="표준 6 6 4 3 3 12" xfId="45786"/>
    <cellStyle name="표준 6 6 4 3 3 13" xfId="49657"/>
    <cellStyle name="표준 6 6 4 3 3 14" xfId="53528"/>
    <cellStyle name="표준 6 6 4 3 3 2" xfId="6835"/>
    <cellStyle name="표준 6 6 4 3 3 3" xfId="10706"/>
    <cellStyle name="표준 6 6 4 3 3 4" xfId="14577"/>
    <cellStyle name="표준 6 6 4 3 3 5" xfId="18448"/>
    <cellStyle name="표준 6 6 4 3 3 6" xfId="22319"/>
    <cellStyle name="표준 6 6 4 3 3 7" xfId="26190"/>
    <cellStyle name="표준 6 6 4 3 3 8" xfId="30061"/>
    <cellStyle name="표준 6 6 4 3 3 9" xfId="33932"/>
    <cellStyle name="표준 6 6 4 3 4" xfId="4899"/>
    <cellStyle name="표준 6 6 4 3 5" xfId="8770"/>
    <cellStyle name="표준 6 6 4 3 6" xfId="12641"/>
    <cellStyle name="표준 6 6 4 3 7" xfId="16512"/>
    <cellStyle name="표준 6 6 4 3 8" xfId="20383"/>
    <cellStyle name="표준 6 6 4 3 9" xfId="24254"/>
    <cellStyle name="표준 6 6 4 4" xfId="1221"/>
    <cellStyle name="표준 6 6 4 4 10" xfId="32480"/>
    <cellStyle name="표준 6 6 4 4 11" xfId="36351"/>
    <cellStyle name="표준 6 6 4 4 12" xfId="40463"/>
    <cellStyle name="표준 6 6 4 4 13" xfId="44334"/>
    <cellStyle name="표준 6 6 4 4 14" xfId="48205"/>
    <cellStyle name="표준 6 6 4 4 15" xfId="52076"/>
    <cellStyle name="표준 6 6 4 4 2" xfId="3160"/>
    <cellStyle name="표준 6 6 4 4 2 10" xfId="38287"/>
    <cellStyle name="표준 6 6 4 4 2 11" xfId="42399"/>
    <cellStyle name="표준 6 6 4 4 2 12" xfId="46270"/>
    <cellStyle name="표준 6 6 4 4 2 13" xfId="50141"/>
    <cellStyle name="표준 6 6 4 4 2 14" xfId="54012"/>
    <cellStyle name="표준 6 6 4 4 2 2" xfId="7319"/>
    <cellStyle name="표준 6 6 4 4 2 3" xfId="11190"/>
    <cellStyle name="표준 6 6 4 4 2 4" xfId="15061"/>
    <cellStyle name="표준 6 6 4 4 2 5" xfId="18932"/>
    <cellStyle name="표준 6 6 4 4 2 6" xfId="22803"/>
    <cellStyle name="표준 6 6 4 4 2 7" xfId="26674"/>
    <cellStyle name="표준 6 6 4 4 2 8" xfId="30545"/>
    <cellStyle name="표준 6 6 4 4 2 9" xfId="34416"/>
    <cellStyle name="표준 6 6 4 4 3" xfId="5383"/>
    <cellStyle name="표준 6 6 4 4 4" xfId="9254"/>
    <cellStyle name="표준 6 6 4 4 5" xfId="13125"/>
    <cellStyle name="표준 6 6 4 4 6" xfId="16996"/>
    <cellStyle name="표준 6 6 4 4 7" xfId="20867"/>
    <cellStyle name="표준 6 6 4 4 8" xfId="24738"/>
    <cellStyle name="표준 6 6 4 4 9" xfId="28609"/>
    <cellStyle name="표준 6 6 4 5" xfId="2192"/>
    <cellStyle name="표준 6 6 4 5 10" xfId="37319"/>
    <cellStyle name="표준 6 6 4 5 11" xfId="41431"/>
    <cellStyle name="표준 6 6 4 5 12" xfId="45302"/>
    <cellStyle name="표준 6 6 4 5 13" xfId="49173"/>
    <cellStyle name="표준 6 6 4 5 14" xfId="53044"/>
    <cellStyle name="표준 6 6 4 5 2" xfId="6351"/>
    <cellStyle name="표준 6 6 4 5 3" xfId="10222"/>
    <cellStyle name="표준 6 6 4 5 4" xfId="14093"/>
    <cellStyle name="표준 6 6 4 5 5" xfId="17964"/>
    <cellStyle name="표준 6 6 4 5 6" xfId="21835"/>
    <cellStyle name="표준 6 6 4 5 7" xfId="25706"/>
    <cellStyle name="표준 6 6 4 5 8" xfId="29577"/>
    <cellStyle name="표준 6 6 4 5 9" xfId="33448"/>
    <cellStyle name="표준 6 6 4 6" xfId="4415"/>
    <cellStyle name="표준 6 6 4 7" xfId="8286"/>
    <cellStyle name="표준 6 6 4 8" xfId="12157"/>
    <cellStyle name="표준 6 6 4 9" xfId="16028"/>
    <cellStyle name="표준 6 6 5" xfId="291"/>
    <cellStyle name="표준 6 6 5 10" xfId="23817"/>
    <cellStyle name="표준 6 6 5 11" xfId="27688"/>
    <cellStyle name="표준 6 6 5 12" xfId="31559"/>
    <cellStyle name="표준 6 6 5 13" xfId="35430"/>
    <cellStyle name="표준 6 6 5 14" xfId="39542"/>
    <cellStyle name="표준 6 6 5 15" xfId="43413"/>
    <cellStyle name="표준 6 6 5 16" xfId="47284"/>
    <cellStyle name="표준 6 6 5 17" xfId="51155"/>
    <cellStyle name="표준 6 6 5 2" xfId="778"/>
    <cellStyle name="표준 6 6 5 2 10" xfId="28172"/>
    <cellStyle name="표준 6 6 5 2 11" xfId="32043"/>
    <cellStyle name="표준 6 6 5 2 12" xfId="35914"/>
    <cellStyle name="표준 6 6 5 2 13" xfId="40026"/>
    <cellStyle name="표준 6 6 5 2 14" xfId="43897"/>
    <cellStyle name="표준 6 6 5 2 15" xfId="47768"/>
    <cellStyle name="표준 6 6 5 2 16" xfId="51639"/>
    <cellStyle name="표준 6 6 5 2 2" xfId="1752"/>
    <cellStyle name="표준 6 6 5 2 2 10" xfId="33011"/>
    <cellStyle name="표준 6 6 5 2 2 11" xfId="36882"/>
    <cellStyle name="표준 6 6 5 2 2 12" xfId="40994"/>
    <cellStyle name="표준 6 6 5 2 2 13" xfId="44865"/>
    <cellStyle name="표준 6 6 5 2 2 14" xfId="48736"/>
    <cellStyle name="표준 6 6 5 2 2 15" xfId="52607"/>
    <cellStyle name="표준 6 6 5 2 2 2" xfId="3691"/>
    <cellStyle name="표준 6 6 5 2 2 2 10" xfId="38818"/>
    <cellStyle name="표준 6 6 5 2 2 2 11" xfId="42930"/>
    <cellStyle name="표준 6 6 5 2 2 2 12" xfId="46801"/>
    <cellStyle name="표준 6 6 5 2 2 2 13" xfId="50672"/>
    <cellStyle name="표준 6 6 5 2 2 2 14" xfId="54543"/>
    <cellStyle name="표준 6 6 5 2 2 2 2" xfId="7850"/>
    <cellStyle name="표준 6 6 5 2 2 2 3" xfId="11721"/>
    <cellStyle name="표준 6 6 5 2 2 2 4" xfId="15592"/>
    <cellStyle name="표준 6 6 5 2 2 2 5" xfId="19463"/>
    <cellStyle name="표준 6 6 5 2 2 2 6" xfId="23334"/>
    <cellStyle name="표준 6 6 5 2 2 2 7" xfId="27205"/>
    <cellStyle name="표준 6 6 5 2 2 2 8" xfId="31076"/>
    <cellStyle name="표준 6 6 5 2 2 2 9" xfId="34947"/>
    <cellStyle name="표준 6 6 5 2 2 3" xfId="5914"/>
    <cellStyle name="표준 6 6 5 2 2 4" xfId="9785"/>
    <cellStyle name="표준 6 6 5 2 2 5" xfId="13656"/>
    <cellStyle name="표준 6 6 5 2 2 6" xfId="17527"/>
    <cellStyle name="표준 6 6 5 2 2 7" xfId="21398"/>
    <cellStyle name="표준 6 6 5 2 2 8" xfId="25269"/>
    <cellStyle name="표준 6 6 5 2 2 9" xfId="29140"/>
    <cellStyle name="표준 6 6 5 2 3" xfId="2723"/>
    <cellStyle name="표준 6 6 5 2 3 10" xfId="37850"/>
    <cellStyle name="표준 6 6 5 2 3 11" xfId="41962"/>
    <cellStyle name="표준 6 6 5 2 3 12" xfId="45833"/>
    <cellStyle name="표준 6 6 5 2 3 13" xfId="49704"/>
    <cellStyle name="표준 6 6 5 2 3 14" xfId="53575"/>
    <cellStyle name="표준 6 6 5 2 3 2" xfId="6882"/>
    <cellStyle name="표준 6 6 5 2 3 3" xfId="10753"/>
    <cellStyle name="표준 6 6 5 2 3 4" xfId="14624"/>
    <cellStyle name="표준 6 6 5 2 3 5" xfId="18495"/>
    <cellStyle name="표준 6 6 5 2 3 6" xfId="22366"/>
    <cellStyle name="표준 6 6 5 2 3 7" xfId="26237"/>
    <cellStyle name="표준 6 6 5 2 3 8" xfId="30108"/>
    <cellStyle name="표준 6 6 5 2 3 9" xfId="33979"/>
    <cellStyle name="표준 6 6 5 2 4" xfId="4946"/>
    <cellStyle name="표준 6 6 5 2 5" xfId="8817"/>
    <cellStyle name="표준 6 6 5 2 6" xfId="12688"/>
    <cellStyle name="표준 6 6 5 2 7" xfId="16559"/>
    <cellStyle name="표준 6 6 5 2 8" xfId="20430"/>
    <cellStyle name="표준 6 6 5 2 9" xfId="24301"/>
    <cellStyle name="표준 6 6 5 3" xfId="1268"/>
    <cellStyle name="표준 6 6 5 3 10" xfId="32527"/>
    <cellStyle name="표준 6 6 5 3 11" xfId="36398"/>
    <cellStyle name="표준 6 6 5 3 12" xfId="40510"/>
    <cellStyle name="표준 6 6 5 3 13" xfId="44381"/>
    <cellStyle name="표준 6 6 5 3 14" xfId="48252"/>
    <cellStyle name="표준 6 6 5 3 15" xfId="52123"/>
    <cellStyle name="표준 6 6 5 3 2" xfId="3207"/>
    <cellStyle name="표준 6 6 5 3 2 10" xfId="38334"/>
    <cellStyle name="표준 6 6 5 3 2 11" xfId="42446"/>
    <cellStyle name="표준 6 6 5 3 2 12" xfId="46317"/>
    <cellStyle name="표준 6 6 5 3 2 13" xfId="50188"/>
    <cellStyle name="표준 6 6 5 3 2 14" xfId="54059"/>
    <cellStyle name="표준 6 6 5 3 2 2" xfId="7366"/>
    <cellStyle name="표준 6 6 5 3 2 3" xfId="11237"/>
    <cellStyle name="표준 6 6 5 3 2 4" xfId="15108"/>
    <cellStyle name="표준 6 6 5 3 2 5" xfId="18979"/>
    <cellStyle name="표준 6 6 5 3 2 6" xfId="22850"/>
    <cellStyle name="표준 6 6 5 3 2 7" xfId="26721"/>
    <cellStyle name="표준 6 6 5 3 2 8" xfId="30592"/>
    <cellStyle name="표준 6 6 5 3 2 9" xfId="34463"/>
    <cellStyle name="표준 6 6 5 3 3" xfId="5430"/>
    <cellStyle name="표준 6 6 5 3 4" xfId="9301"/>
    <cellStyle name="표준 6 6 5 3 5" xfId="13172"/>
    <cellStyle name="표준 6 6 5 3 6" xfId="17043"/>
    <cellStyle name="표준 6 6 5 3 7" xfId="20914"/>
    <cellStyle name="표준 6 6 5 3 8" xfId="24785"/>
    <cellStyle name="표준 6 6 5 3 9" xfId="28656"/>
    <cellStyle name="표준 6 6 5 4" xfId="2239"/>
    <cellStyle name="표준 6 6 5 4 10" xfId="37366"/>
    <cellStyle name="표준 6 6 5 4 11" xfId="41478"/>
    <cellStyle name="표준 6 6 5 4 12" xfId="45349"/>
    <cellStyle name="표준 6 6 5 4 13" xfId="49220"/>
    <cellStyle name="표준 6 6 5 4 14" xfId="53091"/>
    <cellStyle name="표준 6 6 5 4 2" xfId="6398"/>
    <cellStyle name="표준 6 6 5 4 3" xfId="10269"/>
    <cellStyle name="표준 6 6 5 4 4" xfId="14140"/>
    <cellStyle name="표준 6 6 5 4 5" xfId="18011"/>
    <cellStyle name="표준 6 6 5 4 6" xfId="21882"/>
    <cellStyle name="표준 6 6 5 4 7" xfId="25753"/>
    <cellStyle name="표준 6 6 5 4 8" xfId="29624"/>
    <cellStyle name="표준 6 6 5 4 9" xfId="33495"/>
    <cellStyle name="표준 6 6 5 5" xfId="4462"/>
    <cellStyle name="표준 6 6 5 6" xfId="8333"/>
    <cellStyle name="표준 6 6 5 7" xfId="12204"/>
    <cellStyle name="표준 6 6 5 8" xfId="16075"/>
    <cellStyle name="표준 6 6 5 9" xfId="19946"/>
    <cellStyle name="표준 6 6 6" xfId="536"/>
    <cellStyle name="표준 6 6 6 10" xfId="27930"/>
    <cellStyle name="표준 6 6 6 11" xfId="31801"/>
    <cellStyle name="표준 6 6 6 12" xfId="35672"/>
    <cellStyle name="표준 6 6 6 13" xfId="39784"/>
    <cellStyle name="표준 6 6 6 14" xfId="43655"/>
    <cellStyle name="표준 6 6 6 15" xfId="47526"/>
    <cellStyle name="표준 6 6 6 16" xfId="51397"/>
    <cellStyle name="표준 6 6 6 2" xfId="1510"/>
    <cellStyle name="표준 6 6 6 2 10" xfId="32769"/>
    <cellStyle name="표준 6 6 6 2 11" xfId="36640"/>
    <cellStyle name="표준 6 6 6 2 12" xfId="40752"/>
    <cellStyle name="표준 6 6 6 2 13" xfId="44623"/>
    <cellStyle name="표준 6 6 6 2 14" xfId="48494"/>
    <cellStyle name="표준 6 6 6 2 15" xfId="52365"/>
    <cellStyle name="표준 6 6 6 2 2" xfId="3449"/>
    <cellStyle name="표준 6 6 6 2 2 10" xfId="38576"/>
    <cellStyle name="표준 6 6 6 2 2 11" xfId="42688"/>
    <cellStyle name="표준 6 6 6 2 2 12" xfId="46559"/>
    <cellStyle name="표준 6 6 6 2 2 13" xfId="50430"/>
    <cellStyle name="표준 6 6 6 2 2 14" xfId="54301"/>
    <cellStyle name="표준 6 6 6 2 2 2" xfId="7608"/>
    <cellStyle name="표준 6 6 6 2 2 3" xfId="11479"/>
    <cellStyle name="표준 6 6 6 2 2 4" xfId="15350"/>
    <cellStyle name="표준 6 6 6 2 2 5" xfId="19221"/>
    <cellStyle name="표준 6 6 6 2 2 6" xfId="23092"/>
    <cellStyle name="표준 6 6 6 2 2 7" xfId="26963"/>
    <cellStyle name="표준 6 6 6 2 2 8" xfId="30834"/>
    <cellStyle name="표준 6 6 6 2 2 9" xfId="34705"/>
    <cellStyle name="표준 6 6 6 2 3" xfId="5672"/>
    <cellStyle name="표준 6 6 6 2 4" xfId="9543"/>
    <cellStyle name="표준 6 6 6 2 5" xfId="13414"/>
    <cellStyle name="표준 6 6 6 2 6" xfId="17285"/>
    <cellStyle name="표준 6 6 6 2 7" xfId="21156"/>
    <cellStyle name="표준 6 6 6 2 8" xfId="25027"/>
    <cellStyle name="표준 6 6 6 2 9" xfId="28898"/>
    <cellStyle name="표준 6 6 6 3" xfId="2481"/>
    <cellStyle name="표준 6 6 6 3 10" xfId="37608"/>
    <cellStyle name="표준 6 6 6 3 11" xfId="41720"/>
    <cellStyle name="표준 6 6 6 3 12" xfId="45591"/>
    <cellStyle name="표준 6 6 6 3 13" xfId="49462"/>
    <cellStyle name="표준 6 6 6 3 14" xfId="53333"/>
    <cellStyle name="표준 6 6 6 3 2" xfId="6640"/>
    <cellStyle name="표준 6 6 6 3 3" xfId="10511"/>
    <cellStyle name="표준 6 6 6 3 4" xfId="14382"/>
    <cellStyle name="표준 6 6 6 3 5" xfId="18253"/>
    <cellStyle name="표준 6 6 6 3 6" xfId="22124"/>
    <cellStyle name="표준 6 6 6 3 7" xfId="25995"/>
    <cellStyle name="표준 6 6 6 3 8" xfId="29866"/>
    <cellStyle name="표준 6 6 6 3 9" xfId="33737"/>
    <cellStyle name="표준 6 6 6 4" xfId="4704"/>
    <cellStyle name="표준 6 6 6 5" xfId="8575"/>
    <cellStyle name="표준 6 6 6 6" xfId="12446"/>
    <cellStyle name="표준 6 6 6 7" xfId="16317"/>
    <cellStyle name="표준 6 6 6 8" xfId="20188"/>
    <cellStyle name="표준 6 6 6 9" xfId="24059"/>
    <cellStyle name="표준 6 6 7" xfId="1026"/>
    <cellStyle name="표준 6 6 7 10" xfId="32285"/>
    <cellStyle name="표준 6 6 7 11" xfId="36156"/>
    <cellStyle name="표준 6 6 7 12" xfId="40268"/>
    <cellStyle name="표준 6 6 7 13" xfId="44139"/>
    <cellStyle name="표준 6 6 7 14" xfId="48010"/>
    <cellStyle name="표준 6 6 7 15" xfId="51881"/>
    <cellStyle name="표준 6 6 7 2" xfId="2965"/>
    <cellStyle name="표준 6 6 7 2 10" xfId="38092"/>
    <cellStyle name="표준 6 6 7 2 11" xfId="42204"/>
    <cellStyle name="표준 6 6 7 2 12" xfId="46075"/>
    <cellStyle name="표준 6 6 7 2 13" xfId="49946"/>
    <cellStyle name="표준 6 6 7 2 14" xfId="53817"/>
    <cellStyle name="표준 6 6 7 2 2" xfId="7124"/>
    <cellStyle name="표준 6 6 7 2 3" xfId="10995"/>
    <cellStyle name="표준 6 6 7 2 4" xfId="14866"/>
    <cellStyle name="표준 6 6 7 2 5" xfId="18737"/>
    <cellStyle name="표준 6 6 7 2 6" xfId="22608"/>
    <cellStyle name="표준 6 6 7 2 7" xfId="26479"/>
    <cellStyle name="표준 6 6 7 2 8" xfId="30350"/>
    <cellStyle name="표준 6 6 7 2 9" xfId="34221"/>
    <cellStyle name="표준 6 6 7 3" xfId="5188"/>
    <cellStyle name="표준 6 6 7 4" xfId="9059"/>
    <cellStyle name="표준 6 6 7 5" xfId="12930"/>
    <cellStyle name="표준 6 6 7 6" xfId="16801"/>
    <cellStyle name="표준 6 6 7 7" xfId="20672"/>
    <cellStyle name="표준 6 6 7 8" xfId="24543"/>
    <cellStyle name="표준 6 6 7 9" xfId="28414"/>
    <cellStyle name="표준 6 6 8" xfId="1997"/>
    <cellStyle name="표준 6 6 8 10" xfId="37124"/>
    <cellStyle name="표준 6 6 8 11" xfId="41236"/>
    <cellStyle name="표준 6 6 8 12" xfId="45107"/>
    <cellStyle name="표준 6 6 8 13" xfId="48978"/>
    <cellStyle name="표준 6 6 8 14" xfId="52849"/>
    <cellStyle name="표준 6 6 8 2" xfId="6156"/>
    <cellStyle name="표준 6 6 8 3" xfId="10027"/>
    <cellStyle name="표준 6 6 8 4" xfId="13898"/>
    <cellStyle name="표준 6 6 8 5" xfId="17769"/>
    <cellStyle name="표준 6 6 8 6" xfId="21640"/>
    <cellStyle name="표준 6 6 8 7" xfId="25511"/>
    <cellStyle name="표준 6 6 8 8" xfId="29382"/>
    <cellStyle name="표준 6 6 8 9" xfId="33253"/>
    <cellStyle name="표준 6 6 9" xfId="4220"/>
    <cellStyle name="표준 6 7" xfId="44"/>
    <cellStyle name="표준 6 7 10" xfId="8098"/>
    <cellStyle name="표준 6 7 11" xfId="11969"/>
    <cellStyle name="표준 6 7 12" xfId="15840"/>
    <cellStyle name="표준 6 7 13" xfId="19711"/>
    <cellStyle name="표준 6 7 14" xfId="23582"/>
    <cellStyle name="표준 6 7 15" xfId="27453"/>
    <cellStyle name="표준 6 7 16" xfId="31324"/>
    <cellStyle name="표준 6 7 17" xfId="35195"/>
    <cellStyle name="표준 6 7 18" xfId="39066"/>
    <cellStyle name="표준 6 7 19" xfId="39307"/>
    <cellStyle name="표준 6 7 2" xfId="98"/>
    <cellStyle name="표준 6 7 2 10" xfId="15887"/>
    <cellStyle name="표준 6 7 2 11" xfId="19758"/>
    <cellStyle name="표준 6 7 2 12" xfId="23629"/>
    <cellStyle name="표준 6 7 2 13" xfId="27500"/>
    <cellStyle name="표준 6 7 2 14" xfId="31371"/>
    <cellStyle name="표준 6 7 2 15" xfId="35242"/>
    <cellStyle name="표준 6 7 2 16" xfId="39113"/>
    <cellStyle name="표준 6 7 2 17" xfId="39354"/>
    <cellStyle name="표준 6 7 2 18" xfId="43225"/>
    <cellStyle name="표준 6 7 2 19" xfId="47096"/>
    <cellStyle name="표준 6 7 2 2" xfId="197"/>
    <cellStyle name="표준 6 7 2 2 10" xfId="19855"/>
    <cellStyle name="표준 6 7 2 2 11" xfId="23726"/>
    <cellStyle name="표준 6 7 2 2 12" xfId="27597"/>
    <cellStyle name="표준 6 7 2 2 13" xfId="31468"/>
    <cellStyle name="표준 6 7 2 2 14" xfId="35339"/>
    <cellStyle name="표준 6 7 2 2 15" xfId="39210"/>
    <cellStyle name="표준 6 7 2 2 16" xfId="39451"/>
    <cellStyle name="표준 6 7 2 2 17" xfId="43322"/>
    <cellStyle name="표준 6 7 2 2 18" xfId="47193"/>
    <cellStyle name="표준 6 7 2 2 19" xfId="51064"/>
    <cellStyle name="표준 6 7 2 2 2" xfId="442"/>
    <cellStyle name="표준 6 7 2 2 2 10" xfId="23968"/>
    <cellStyle name="표준 6 7 2 2 2 11" xfId="27839"/>
    <cellStyle name="표준 6 7 2 2 2 12" xfId="31710"/>
    <cellStyle name="표준 6 7 2 2 2 13" xfId="35581"/>
    <cellStyle name="표준 6 7 2 2 2 14" xfId="39693"/>
    <cellStyle name="표준 6 7 2 2 2 15" xfId="43564"/>
    <cellStyle name="표준 6 7 2 2 2 16" xfId="47435"/>
    <cellStyle name="표준 6 7 2 2 2 17" xfId="51306"/>
    <cellStyle name="표준 6 7 2 2 2 2" xfId="929"/>
    <cellStyle name="표준 6 7 2 2 2 2 10" xfId="28323"/>
    <cellStyle name="표준 6 7 2 2 2 2 11" xfId="32194"/>
    <cellStyle name="표준 6 7 2 2 2 2 12" xfId="36065"/>
    <cellStyle name="표준 6 7 2 2 2 2 13" xfId="40177"/>
    <cellStyle name="표준 6 7 2 2 2 2 14" xfId="44048"/>
    <cellStyle name="표준 6 7 2 2 2 2 15" xfId="47919"/>
    <cellStyle name="표준 6 7 2 2 2 2 16" xfId="51790"/>
    <cellStyle name="표준 6 7 2 2 2 2 2" xfId="1903"/>
    <cellStyle name="표준 6 7 2 2 2 2 2 10" xfId="33162"/>
    <cellStyle name="표준 6 7 2 2 2 2 2 11" xfId="37033"/>
    <cellStyle name="표준 6 7 2 2 2 2 2 12" xfId="41145"/>
    <cellStyle name="표준 6 7 2 2 2 2 2 13" xfId="45016"/>
    <cellStyle name="표준 6 7 2 2 2 2 2 14" xfId="48887"/>
    <cellStyle name="표준 6 7 2 2 2 2 2 15" xfId="52758"/>
    <cellStyle name="표준 6 7 2 2 2 2 2 2" xfId="3842"/>
    <cellStyle name="표준 6 7 2 2 2 2 2 2 10" xfId="38969"/>
    <cellStyle name="표준 6 7 2 2 2 2 2 2 11" xfId="43081"/>
    <cellStyle name="표준 6 7 2 2 2 2 2 2 12" xfId="46952"/>
    <cellStyle name="표준 6 7 2 2 2 2 2 2 13" xfId="50823"/>
    <cellStyle name="표준 6 7 2 2 2 2 2 2 14" xfId="54694"/>
    <cellStyle name="표준 6 7 2 2 2 2 2 2 2" xfId="8001"/>
    <cellStyle name="표준 6 7 2 2 2 2 2 2 3" xfId="11872"/>
    <cellStyle name="표준 6 7 2 2 2 2 2 2 4" xfId="15743"/>
    <cellStyle name="표준 6 7 2 2 2 2 2 2 5" xfId="19614"/>
    <cellStyle name="표준 6 7 2 2 2 2 2 2 6" xfId="23485"/>
    <cellStyle name="표준 6 7 2 2 2 2 2 2 7" xfId="27356"/>
    <cellStyle name="표준 6 7 2 2 2 2 2 2 8" xfId="31227"/>
    <cellStyle name="표준 6 7 2 2 2 2 2 2 9" xfId="35098"/>
    <cellStyle name="표준 6 7 2 2 2 2 2 3" xfId="6065"/>
    <cellStyle name="표준 6 7 2 2 2 2 2 4" xfId="9936"/>
    <cellStyle name="표준 6 7 2 2 2 2 2 5" xfId="13807"/>
    <cellStyle name="표준 6 7 2 2 2 2 2 6" xfId="17678"/>
    <cellStyle name="표준 6 7 2 2 2 2 2 7" xfId="21549"/>
    <cellStyle name="표준 6 7 2 2 2 2 2 8" xfId="25420"/>
    <cellStyle name="표준 6 7 2 2 2 2 2 9" xfId="29291"/>
    <cellStyle name="표준 6 7 2 2 2 2 3" xfId="2874"/>
    <cellStyle name="표준 6 7 2 2 2 2 3 10" xfId="38001"/>
    <cellStyle name="표준 6 7 2 2 2 2 3 11" xfId="42113"/>
    <cellStyle name="표준 6 7 2 2 2 2 3 12" xfId="45984"/>
    <cellStyle name="표준 6 7 2 2 2 2 3 13" xfId="49855"/>
    <cellStyle name="표준 6 7 2 2 2 2 3 14" xfId="53726"/>
    <cellStyle name="표준 6 7 2 2 2 2 3 2" xfId="7033"/>
    <cellStyle name="표준 6 7 2 2 2 2 3 3" xfId="10904"/>
    <cellStyle name="표준 6 7 2 2 2 2 3 4" xfId="14775"/>
    <cellStyle name="표준 6 7 2 2 2 2 3 5" xfId="18646"/>
    <cellStyle name="표준 6 7 2 2 2 2 3 6" xfId="22517"/>
    <cellStyle name="표준 6 7 2 2 2 2 3 7" xfId="26388"/>
    <cellStyle name="표준 6 7 2 2 2 2 3 8" xfId="30259"/>
    <cellStyle name="표준 6 7 2 2 2 2 3 9" xfId="34130"/>
    <cellStyle name="표준 6 7 2 2 2 2 4" xfId="5097"/>
    <cellStyle name="표준 6 7 2 2 2 2 5" xfId="8968"/>
    <cellStyle name="표준 6 7 2 2 2 2 6" xfId="12839"/>
    <cellStyle name="표준 6 7 2 2 2 2 7" xfId="16710"/>
    <cellStyle name="표준 6 7 2 2 2 2 8" xfId="20581"/>
    <cellStyle name="표준 6 7 2 2 2 2 9" xfId="24452"/>
    <cellStyle name="표준 6 7 2 2 2 3" xfId="1419"/>
    <cellStyle name="표준 6 7 2 2 2 3 10" xfId="32678"/>
    <cellStyle name="표준 6 7 2 2 2 3 11" xfId="36549"/>
    <cellStyle name="표준 6 7 2 2 2 3 12" xfId="40661"/>
    <cellStyle name="표준 6 7 2 2 2 3 13" xfId="44532"/>
    <cellStyle name="표준 6 7 2 2 2 3 14" xfId="48403"/>
    <cellStyle name="표준 6 7 2 2 2 3 15" xfId="52274"/>
    <cellStyle name="표준 6 7 2 2 2 3 2" xfId="3358"/>
    <cellStyle name="표준 6 7 2 2 2 3 2 10" xfId="38485"/>
    <cellStyle name="표준 6 7 2 2 2 3 2 11" xfId="42597"/>
    <cellStyle name="표준 6 7 2 2 2 3 2 12" xfId="46468"/>
    <cellStyle name="표준 6 7 2 2 2 3 2 13" xfId="50339"/>
    <cellStyle name="표준 6 7 2 2 2 3 2 14" xfId="54210"/>
    <cellStyle name="표준 6 7 2 2 2 3 2 2" xfId="7517"/>
    <cellStyle name="표준 6 7 2 2 2 3 2 3" xfId="11388"/>
    <cellStyle name="표준 6 7 2 2 2 3 2 4" xfId="15259"/>
    <cellStyle name="표준 6 7 2 2 2 3 2 5" xfId="19130"/>
    <cellStyle name="표준 6 7 2 2 2 3 2 6" xfId="23001"/>
    <cellStyle name="표준 6 7 2 2 2 3 2 7" xfId="26872"/>
    <cellStyle name="표준 6 7 2 2 2 3 2 8" xfId="30743"/>
    <cellStyle name="표준 6 7 2 2 2 3 2 9" xfId="34614"/>
    <cellStyle name="표준 6 7 2 2 2 3 3" xfId="5581"/>
    <cellStyle name="표준 6 7 2 2 2 3 4" xfId="9452"/>
    <cellStyle name="표준 6 7 2 2 2 3 5" xfId="13323"/>
    <cellStyle name="표준 6 7 2 2 2 3 6" xfId="17194"/>
    <cellStyle name="표준 6 7 2 2 2 3 7" xfId="21065"/>
    <cellStyle name="표준 6 7 2 2 2 3 8" xfId="24936"/>
    <cellStyle name="표준 6 7 2 2 2 3 9" xfId="28807"/>
    <cellStyle name="표준 6 7 2 2 2 4" xfId="2390"/>
    <cellStyle name="표준 6 7 2 2 2 4 10" xfId="37517"/>
    <cellStyle name="표준 6 7 2 2 2 4 11" xfId="41629"/>
    <cellStyle name="표준 6 7 2 2 2 4 12" xfId="45500"/>
    <cellStyle name="표준 6 7 2 2 2 4 13" xfId="49371"/>
    <cellStyle name="표준 6 7 2 2 2 4 14" xfId="53242"/>
    <cellStyle name="표준 6 7 2 2 2 4 2" xfId="6549"/>
    <cellStyle name="표준 6 7 2 2 2 4 3" xfId="10420"/>
    <cellStyle name="표준 6 7 2 2 2 4 4" xfId="14291"/>
    <cellStyle name="표준 6 7 2 2 2 4 5" xfId="18162"/>
    <cellStyle name="표준 6 7 2 2 2 4 6" xfId="22033"/>
    <cellStyle name="표준 6 7 2 2 2 4 7" xfId="25904"/>
    <cellStyle name="표준 6 7 2 2 2 4 8" xfId="29775"/>
    <cellStyle name="표준 6 7 2 2 2 4 9" xfId="33646"/>
    <cellStyle name="표준 6 7 2 2 2 5" xfId="4613"/>
    <cellStyle name="표준 6 7 2 2 2 6" xfId="8484"/>
    <cellStyle name="표준 6 7 2 2 2 7" xfId="12355"/>
    <cellStyle name="표준 6 7 2 2 2 8" xfId="16226"/>
    <cellStyle name="표준 6 7 2 2 2 9" xfId="20097"/>
    <cellStyle name="표준 6 7 2 2 3" xfId="687"/>
    <cellStyle name="표준 6 7 2 2 3 10" xfId="28081"/>
    <cellStyle name="표준 6 7 2 2 3 11" xfId="31952"/>
    <cellStyle name="표준 6 7 2 2 3 12" xfId="35823"/>
    <cellStyle name="표준 6 7 2 2 3 13" xfId="39935"/>
    <cellStyle name="표준 6 7 2 2 3 14" xfId="43806"/>
    <cellStyle name="표준 6 7 2 2 3 15" xfId="47677"/>
    <cellStyle name="표준 6 7 2 2 3 16" xfId="51548"/>
    <cellStyle name="표준 6 7 2 2 3 2" xfId="1661"/>
    <cellStyle name="표준 6 7 2 2 3 2 10" xfId="32920"/>
    <cellStyle name="표준 6 7 2 2 3 2 11" xfId="36791"/>
    <cellStyle name="표준 6 7 2 2 3 2 12" xfId="40903"/>
    <cellStyle name="표준 6 7 2 2 3 2 13" xfId="44774"/>
    <cellStyle name="표준 6 7 2 2 3 2 14" xfId="48645"/>
    <cellStyle name="표준 6 7 2 2 3 2 15" xfId="52516"/>
    <cellStyle name="표준 6 7 2 2 3 2 2" xfId="3600"/>
    <cellStyle name="표준 6 7 2 2 3 2 2 10" xfId="38727"/>
    <cellStyle name="표준 6 7 2 2 3 2 2 11" xfId="42839"/>
    <cellStyle name="표준 6 7 2 2 3 2 2 12" xfId="46710"/>
    <cellStyle name="표준 6 7 2 2 3 2 2 13" xfId="50581"/>
    <cellStyle name="표준 6 7 2 2 3 2 2 14" xfId="54452"/>
    <cellStyle name="표준 6 7 2 2 3 2 2 2" xfId="7759"/>
    <cellStyle name="표준 6 7 2 2 3 2 2 3" xfId="11630"/>
    <cellStyle name="표준 6 7 2 2 3 2 2 4" xfId="15501"/>
    <cellStyle name="표준 6 7 2 2 3 2 2 5" xfId="19372"/>
    <cellStyle name="표준 6 7 2 2 3 2 2 6" xfId="23243"/>
    <cellStyle name="표준 6 7 2 2 3 2 2 7" xfId="27114"/>
    <cellStyle name="표준 6 7 2 2 3 2 2 8" xfId="30985"/>
    <cellStyle name="표준 6 7 2 2 3 2 2 9" xfId="34856"/>
    <cellStyle name="표준 6 7 2 2 3 2 3" xfId="5823"/>
    <cellStyle name="표준 6 7 2 2 3 2 4" xfId="9694"/>
    <cellStyle name="표준 6 7 2 2 3 2 5" xfId="13565"/>
    <cellStyle name="표준 6 7 2 2 3 2 6" xfId="17436"/>
    <cellStyle name="표준 6 7 2 2 3 2 7" xfId="21307"/>
    <cellStyle name="표준 6 7 2 2 3 2 8" xfId="25178"/>
    <cellStyle name="표준 6 7 2 2 3 2 9" xfId="29049"/>
    <cellStyle name="표준 6 7 2 2 3 3" xfId="2632"/>
    <cellStyle name="표준 6 7 2 2 3 3 10" xfId="37759"/>
    <cellStyle name="표준 6 7 2 2 3 3 11" xfId="41871"/>
    <cellStyle name="표준 6 7 2 2 3 3 12" xfId="45742"/>
    <cellStyle name="표준 6 7 2 2 3 3 13" xfId="49613"/>
    <cellStyle name="표준 6 7 2 2 3 3 14" xfId="53484"/>
    <cellStyle name="표준 6 7 2 2 3 3 2" xfId="6791"/>
    <cellStyle name="표준 6 7 2 2 3 3 3" xfId="10662"/>
    <cellStyle name="표준 6 7 2 2 3 3 4" xfId="14533"/>
    <cellStyle name="표준 6 7 2 2 3 3 5" xfId="18404"/>
    <cellStyle name="표준 6 7 2 2 3 3 6" xfId="22275"/>
    <cellStyle name="표준 6 7 2 2 3 3 7" xfId="26146"/>
    <cellStyle name="표준 6 7 2 2 3 3 8" xfId="30017"/>
    <cellStyle name="표준 6 7 2 2 3 3 9" xfId="33888"/>
    <cellStyle name="표준 6 7 2 2 3 4" xfId="4855"/>
    <cellStyle name="표준 6 7 2 2 3 5" xfId="8726"/>
    <cellStyle name="표준 6 7 2 2 3 6" xfId="12597"/>
    <cellStyle name="표준 6 7 2 2 3 7" xfId="16468"/>
    <cellStyle name="표준 6 7 2 2 3 8" xfId="20339"/>
    <cellStyle name="표준 6 7 2 2 3 9" xfId="24210"/>
    <cellStyle name="표준 6 7 2 2 4" xfId="1177"/>
    <cellStyle name="표준 6 7 2 2 4 10" xfId="32436"/>
    <cellStyle name="표준 6 7 2 2 4 11" xfId="36307"/>
    <cellStyle name="표준 6 7 2 2 4 12" xfId="40419"/>
    <cellStyle name="표준 6 7 2 2 4 13" xfId="44290"/>
    <cellStyle name="표준 6 7 2 2 4 14" xfId="48161"/>
    <cellStyle name="표준 6 7 2 2 4 15" xfId="52032"/>
    <cellStyle name="표준 6 7 2 2 4 2" xfId="3116"/>
    <cellStyle name="표준 6 7 2 2 4 2 10" xfId="38243"/>
    <cellStyle name="표준 6 7 2 2 4 2 11" xfId="42355"/>
    <cellStyle name="표준 6 7 2 2 4 2 12" xfId="46226"/>
    <cellStyle name="표준 6 7 2 2 4 2 13" xfId="50097"/>
    <cellStyle name="표준 6 7 2 2 4 2 14" xfId="53968"/>
    <cellStyle name="표준 6 7 2 2 4 2 2" xfId="7275"/>
    <cellStyle name="표준 6 7 2 2 4 2 3" xfId="11146"/>
    <cellStyle name="표준 6 7 2 2 4 2 4" xfId="15017"/>
    <cellStyle name="표준 6 7 2 2 4 2 5" xfId="18888"/>
    <cellStyle name="표준 6 7 2 2 4 2 6" xfId="22759"/>
    <cellStyle name="표준 6 7 2 2 4 2 7" xfId="26630"/>
    <cellStyle name="표준 6 7 2 2 4 2 8" xfId="30501"/>
    <cellStyle name="표준 6 7 2 2 4 2 9" xfId="34372"/>
    <cellStyle name="표준 6 7 2 2 4 3" xfId="5339"/>
    <cellStyle name="표준 6 7 2 2 4 4" xfId="9210"/>
    <cellStyle name="표준 6 7 2 2 4 5" xfId="13081"/>
    <cellStyle name="표준 6 7 2 2 4 6" xfId="16952"/>
    <cellStyle name="표준 6 7 2 2 4 7" xfId="20823"/>
    <cellStyle name="표준 6 7 2 2 4 8" xfId="24694"/>
    <cellStyle name="표준 6 7 2 2 4 9" xfId="28565"/>
    <cellStyle name="표준 6 7 2 2 5" xfId="2148"/>
    <cellStyle name="표준 6 7 2 2 5 10" xfId="37275"/>
    <cellStyle name="표준 6 7 2 2 5 11" xfId="41387"/>
    <cellStyle name="표준 6 7 2 2 5 12" xfId="45258"/>
    <cellStyle name="표준 6 7 2 2 5 13" xfId="49129"/>
    <cellStyle name="표준 6 7 2 2 5 14" xfId="53000"/>
    <cellStyle name="표준 6 7 2 2 5 2" xfId="6307"/>
    <cellStyle name="표준 6 7 2 2 5 3" xfId="10178"/>
    <cellStyle name="표준 6 7 2 2 5 4" xfId="14049"/>
    <cellStyle name="표준 6 7 2 2 5 5" xfId="17920"/>
    <cellStyle name="표준 6 7 2 2 5 6" xfId="21791"/>
    <cellStyle name="표준 6 7 2 2 5 7" xfId="25662"/>
    <cellStyle name="표준 6 7 2 2 5 8" xfId="29533"/>
    <cellStyle name="표준 6 7 2 2 5 9" xfId="33404"/>
    <cellStyle name="표준 6 7 2 2 6" xfId="4371"/>
    <cellStyle name="표준 6 7 2 2 7" xfId="8242"/>
    <cellStyle name="표준 6 7 2 2 8" xfId="12113"/>
    <cellStyle name="표준 6 7 2 2 9" xfId="15984"/>
    <cellStyle name="표준 6 7 2 20" xfId="50967"/>
    <cellStyle name="표준 6 7 2 3" xfId="345"/>
    <cellStyle name="표준 6 7 2 3 10" xfId="23871"/>
    <cellStyle name="표준 6 7 2 3 11" xfId="27742"/>
    <cellStyle name="표준 6 7 2 3 12" xfId="31613"/>
    <cellStyle name="표준 6 7 2 3 13" xfId="35484"/>
    <cellStyle name="표준 6 7 2 3 14" xfId="39596"/>
    <cellStyle name="표준 6 7 2 3 15" xfId="43467"/>
    <cellStyle name="표준 6 7 2 3 16" xfId="47338"/>
    <cellStyle name="표준 6 7 2 3 17" xfId="51209"/>
    <cellStyle name="표준 6 7 2 3 2" xfId="832"/>
    <cellStyle name="표준 6 7 2 3 2 10" xfId="28226"/>
    <cellStyle name="표준 6 7 2 3 2 11" xfId="32097"/>
    <cellStyle name="표준 6 7 2 3 2 12" xfId="35968"/>
    <cellStyle name="표준 6 7 2 3 2 13" xfId="40080"/>
    <cellStyle name="표준 6 7 2 3 2 14" xfId="43951"/>
    <cellStyle name="표준 6 7 2 3 2 15" xfId="47822"/>
    <cellStyle name="표준 6 7 2 3 2 16" xfId="51693"/>
    <cellStyle name="표준 6 7 2 3 2 2" xfId="1806"/>
    <cellStyle name="표준 6 7 2 3 2 2 10" xfId="33065"/>
    <cellStyle name="표준 6 7 2 3 2 2 11" xfId="36936"/>
    <cellStyle name="표준 6 7 2 3 2 2 12" xfId="41048"/>
    <cellStyle name="표준 6 7 2 3 2 2 13" xfId="44919"/>
    <cellStyle name="표준 6 7 2 3 2 2 14" xfId="48790"/>
    <cellStyle name="표준 6 7 2 3 2 2 15" xfId="52661"/>
    <cellStyle name="표준 6 7 2 3 2 2 2" xfId="3745"/>
    <cellStyle name="표준 6 7 2 3 2 2 2 10" xfId="38872"/>
    <cellStyle name="표준 6 7 2 3 2 2 2 11" xfId="42984"/>
    <cellStyle name="표준 6 7 2 3 2 2 2 12" xfId="46855"/>
    <cellStyle name="표준 6 7 2 3 2 2 2 13" xfId="50726"/>
    <cellStyle name="표준 6 7 2 3 2 2 2 14" xfId="54597"/>
    <cellStyle name="표준 6 7 2 3 2 2 2 2" xfId="7904"/>
    <cellStyle name="표준 6 7 2 3 2 2 2 3" xfId="11775"/>
    <cellStyle name="표준 6 7 2 3 2 2 2 4" xfId="15646"/>
    <cellStyle name="표준 6 7 2 3 2 2 2 5" xfId="19517"/>
    <cellStyle name="표준 6 7 2 3 2 2 2 6" xfId="23388"/>
    <cellStyle name="표준 6 7 2 3 2 2 2 7" xfId="27259"/>
    <cellStyle name="표준 6 7 2 3 2 2 2 8" xfId="31130"/>
    <cellStyle name="표준 6 7 2 3 2 2 2 9" xfId="35001"/>
    <cellStyle name="표준 6 7 2 3 2 2 3" xfId="5968"/>
    <cellStyle name="표준 6 7 2 3 2 2 4" xfId="9839"/>
    <cellStyle name="표준 6 7 2 3 2 2 5" xfId="13710"/>
    <cellStyle name="표준 6 7 2 3 2 2 6" xfId="17581"/>
    <cellStyle name="표준 6 7 2 3 2 2 7" xfId="21452"/>
    <cellStyle name="표준 6 7 2 3 2 2 8" xfId="25323"/>
    <cellStyle name="표준 6 7 2 3 2 2 9" xfId="29194"/>
    <cellStyle name="표준 6 7 2 3 2 3" xfId="2777"/>
    <cellStyle name="표준 6 7 2 3 2 3 10" xfId="37904"/>
    <cellStyle name="표준 6 7 2 3 2 3 11" xfId="42016"/>
    <cellStyle name="표준 6 7 2 3 2 3 12" xfId="45887"/>
    <cellStyle name="표준 6 7 2 3 2 3 13" xfId="49758"/>
    <cellStyle name="표준 6 7 2 3 2 3 14" xfId="53629"/>
    <cellStyle name="표준 6 7 2 3 2 3 2" xfId="6936"/>
    <cellStyle name="표준 6 7 2 3 2 3 3" xfId="10807"/>
    <cellStyle name="표준 6 7 2 3 2 3 4" xfId="14678"/>
    <cellStyle name="표준 6 7 2 3 2 3 5" xfId="18549"/>
    <cellStyle name="표준 6 7 2 3 2 3 6" xfId="22420"/>
    <cellStyle name="표준 6 7 2 3 2 3 7" xfId="26291"/>
    <cellStyle name="표준 6 7 2 3 2 3 8" xfId="30162"/>
    <cellStyle name="표준 6 7 2 3 2 3 9" xfId="34033"/>
    <cellStyle name="표준 6 7 2 3 2 4" xfId="5000"/>
    <cellStyle name="표준 6 7 2 3 2 5" xfId="8871"/>
    <cellStyle name="표준 6 7 2 3 2 6" xfId="12742"/>
    <cellStyle name="표준 6 7 2 3 2 7" xfId="16613"/>
    <cellStyle name="표준 6 7 2 3 2 8" xfId="20484"/>
    <cellStyle name="표준 6 7 2 3 2 9" xfId="24355"/>
    <cellStyle name="표준 6 7 2 3 3" xfId="1322"/>
    <cellStyle name="표준 6 7 2 3 3 10" xfId="32581"/>
    <cellStyle name="표준 6 7 2 3 3 11" xfId="36452"/>
    <cellStyle name="표준 6 7 2 3 3 12" xfId="40564"/>
    <cellStyle name="표준 6 7 2 3 3 13" xfId="44435"/>
    <cellStyle name="표준 6 7 2 3 3 14" xfId="48306"/>
    <cellStyle name="표준 6 7 2 3 3 15" xfId="52177"/>
    <cellStyle name="표준 6 7 2 3 3 2" xfId="3261"/>
    <cellStyle name="표준 6 7 2 3 3 2 10" xfId="38388"/>
    <cellStyle name="표준 6 7 2 3 3 2 11" xfId="42500"/>
    <cellStyle name="표준 6 7 2 3 3 2 12" xfId="46371"/>
    <cellStyle name="표준 6 7 2 3 3 2 13" xfId="50242"/>
    <cellStyle name="표준 6 7 2 3 3 2 14" xfId="54113"/>
    <cellStyle name="표준 6 7 2 3 3 2 2" xfId="7420"/>
    <cellStyle name="표준 6 7 2 3 3 2 3" xfId="11291"/>
    <cellStyle name="표준 6 7 2 3 3 2 4" xfId="15162"/>
    <cellStyle name="표준 6 7 2 3 3 2 5" xfId="19033"/>
    <cellStyle name="표준 6 7 2 3 3 2 6" xfId="22904"/>
    <cellStyle name="표준 6 7 2 3 3 2 7" xfId="26775"/>
    <cellStyle name="표준 6 7 2 3 3 2 8" xfId="30646"/>
    <cellStyle name="표준 6 7 2 3 3 2 9" xfId="34517"/>
    <cellStyle name="표준 6 7 2 3 3 3" xfId="5484"/>
    <cellStyle name="표준 6 7 2 3 3 4" xfId="9355"/>
    <cellStyle name="표준 6 7 2 3 3 5" xfId="13226"/>
    <cellStyle name="표준 6 7 2 3 3 6" xfId="17097"/>
    <cellStyle name="표준 6 7 2 3 3 7" xfId="20968"/>
    <cellStyle name="표준 6 7 2 3 3 8" xfId="24839"/>
    <cellStyle name="표준 6 7 2 3 3 9" xfId="28710"/>
    <cellStyle name="표준 6 7 2 3 4" xfId="2293"/>
    <cellStyle name="표준 6 7 2 3 4 10" xfId="37420"/>
    <cellStyle name="표준 6 7 2 3 4 11" xfId="41532"/>
    <cellStyle name="표준 6 7 2 3 4 12" xfId="45403"/>
    <cellStyle name="표준 6 7 2 3 4 13" xfId="49274"/>
    <cellStyle name="표준 6 7 2 3 4 14" xfId="53145"/>
    <cellStyle name="표준 6 7 2 3 4 2" xfId="6452"/>
    <cellStyle name="표준 6 7 2 3 4 3" xfId="10323"/>
    <cellStyle name="표준 6 7 2 3 4 4" xfId="14194"/>
    <cellStyle name="표준 6 7 2 3 4 5" xfId="18065"/>
    <cellStyle name="표준 6 7 2 3 4 6" xfId="21936"/>
    <cellStyle name="표준 6 7 2 3 4 7" xfId="25807"/>
    <cellStyle name="표준 6 7 2 3 4 8" xfId="29678"/>
    <cellStyle name="표준 6 7 2 3 4 9" xfId="33549"/>
    <cellStyle name="표준 6 7 2 3 5" xfId="4516"/>
    <cellStyle name="표준 6 7 2 3 6" xfId="8387"/>
    <cellStyle name="표준 6 7 2 3 7" xfId="12258"/>
    <cellStyle name="표준 6 7 2 3 8" xfId="16129"/>
    <cellStyle name="표준 6 7 2 3 9" xfId="20000"/>
    <cellStyle name="표준 6 7 2 4" xfId="590"/>
    <cellStyle name="표준 6 7 2 4 10" xfId="27984"/>
    <cellStyle name="표준 6 7 2 4 11" xfId="31855"/>
    <cellStyle name="표준 6 7 2 4 12" xfId="35726"/>
    <cellStyle name="표준 6 7 2 4 13" xfId="39838"/>
    <cellStyle name="표준 6 7 2 4 14" xfId="43709"/>
    <cellStyle name="표준 6 7 2 4 15" xfId="47580"/>
    <cellStyle name="표준 6 7 2 4 16" xfId="51451"/>
    <cellStyle name="표준 6 7 2 4 2" xfId="1564"/>
    <cellStyle name="표준 6 7 2 4 2 10" xfId="32823"/>
    <cellStyle name="표준 6 7 2 4 2 11" xfId="36694"/>
    <cellStyle name="표준 6 7 2 4 2 12" xfId="40806"/>
    <cellStyle name="표준 6 7 2 4 2 13" xfId="44677"/>
    <cellStyle name="표준 6 7 2 4 2 14" xfId="48548"/>
    <cellStyle name="표준 6 7 2 4 2 15" xfId="52419"/>
    <cellStyle name="표준 6 7 2 4 2 2" xfId="3503"/>
    <cellStyle name="표준 6 7 2 4 2 2 10" xfId="38630"/>
    <cellStyle name="표준 6 7 2 4 2 2 11" xfId="42742"/>
    <cellStyle name="표준 6 7 2 4 2 2 12" xfId="46613"/>
    <cellStyle name="표준 6 7 2 4 2 2 13" xfId="50484"/>
    <cellStyle name="표준 6 7 2 4 2 2 14" xfId="54355"/>
    <cellStyle name="표준 6 7 2 4 2 2 2" xfId="7662"/>
    <cellStyle name="표준 6 7 2 4 2 2 3" xfId="11533"/>
    <cellStyle name="표준 6 7 2 4 2 2 4" xfId="15404"/>
    <cellStyle name="표준 6 7 2 4 2 2 5" xfId="19275"/>
    <cellStyle name="표준 6 7 2 4 2 2 6" xfId="23146"/>
    <cellStyle name="표준 6 7 2 4 2 2 7" xfId="27017"/>
    <cellStyle name="표준 6 7 2 4 2 2 8" xfId="30888"/>
    <cellStyle name="표준 6 7 2 4 2 2 9" xfId="34759"/>
    <cellStyle name="표준 6 7 2 4 2 3" xfId="5726"/>
    <cellStyle name="표준 6 7 2 4 2 4" xfId="9597"/>
    <cellStyle name="표준 6 7 2 4 2 5" xfId="13468"/>
    <cellStyle name="표준 6 7 2 4 2 6" xfId="17339"/>
    <cellStyle name="표준 6 7 2 4 2 7" xfId="21210"/>
    <cellStyle name="표준 6 7 2 4 2 8" xfId="25081"/>
    <cellStyle name="표준 6 7 2 4 2 9" xfId="28952"/>
    <cellStyle name="표준 6 7 2 4 3" xfId="2535"/>
    <cellStyle name="표준 6 7 2 4 3 10" xfId="37662"/>
    <cellStyle name="표준 6 7 2 4 3 11" xfId="41774"/>
    <cellStyle name="표준 6 7 2 4 3 12" xfId="45645"/>
    <cellStyle name="표준 6 7 2 4 3 13" xfId="49516"/>
    <cellStyle name="표준 6 7 2 4 3 14" xfId="53387"/>
    <cellStyle name="표준 6 7 2 4 3 2" xfId="6694"/>
    <cellStyle name="표준 6 7 2 4 3 3" xfId="10565"/>
    <cellStyle name="표준 6 7 2 4 3 4" xfId="14436"/>
    <cellStyle name="표준 6 7 2 4 3 5" xfId="18307"/>
    <cellStyle name="표준 6 7 2 4 3 6" xfId="22178"/>
    <cellStyle name="표준 6 7 2 4 3 7" xfId="26049"/>
    <cellStyle name="표준 6 7 2 4 3 8" xfId="29920"/>
    <cellStyle name="표준 6 7 2 4 3 9" xfId="33791"/>
    <cellStyle name="표준 6 7 2 4 4" xfId="4758"/>
    <cellStyle name="표준 6 7 2 4 5" xfId="8629"/>
    <cellStyle name="표준 6 7 2 4 6" xfId="12500"/>
    <cellStyle name="표준 6 7 2 4 7" xfId="16371"/>
    <cellStyle name="표준 6 7 2 4 8" xfId="20242"/>
    <cellStyle name="표준 6 7 2 4 9" xfId="24113"/>
    <cellStyle name="표준 6 7 2 5" xfId="1080"/>
    <cellStyle name="표준 6 7 2 5 10" xfId="32339"/>
    <cellStyle name="표준 6 7 2 5 11" xfId="36210"/>
    <cellStyle name="표준 6 7 2 5 12" xfId="40322"/>
    <cellStyle name="표준 6 7 2 5 13" xfId="44193"/>
    <cellStyle name="표준 6 7 2 5 14" xfId="48064"/>
    <cellStyle name="표준 6 7 2 5 15" xfId="51935"/>
    <cellStyle name="표준 6 7 2 5 2" xfId="3019"/>
    <cellStyle name="표준 6 7 2 5 2 10" xfId="38146"/>
    <cellStyle name="표준 6 7 2 5 2 11" xfId="42258"/>
    <cellStyle name="표준 6 7 2 5 2 12" xfId="46129"/>
    <cellStyle name="표준 6 7 2 5 2 13" xfId="50000"/>
    <cellStyle name="표준 6 7 2 5 2 14" xfId="53871"/>
    <cellStyle name="표준 6 7 2 5 2 2" xfId="7178"/>
    <cellStyle name="표준 6 7 2 5 2 3" xfId="11049"/>
    <cellStyle name="표준 6 7 2 5 2 4" xfId="14920"/>
    <cellStyle name="표준 6 7 2 5 2 5" xfId="18791"/>
    <cellStyle name="표준 6 7 2 5 2 6" xfId="22662"/>
    <cellStyle name="표준 6 7 2 5 2 7" xfId="26533"/>
    <cellStyle name="표준 6 7 2 5 2 8" xfId="30404"/>
    <cellStyle name="표준 6 7 2 5 2 9" xfId="34275"/>
    <cellStyle name="표준 6 7 2 5 3" xfId="5242"/>
    <cellStyle name="표준 6 7 2 5 4" xfId="9113"/>
    <cellStyle name="표준 6 7 2 5 5" xfId="12984"/>
    <cellStyle name="표준 6 7 2 5 6" xfId="16855"/>
    <cellStyle name="표준 6 7 2 5 7" xfId="20726"/>
    <cellStyle name="표준 6 7 2 5 8" xfId="24597"/>
    <cellStyle name="표준 6 7 2 5 9" xfId="28468"/>
    <cellStyle name="표준 6 7 2 6" xfId="2051"/>
    <cellStyle name="표준 6 7 2 6 10" xfId="37178"/>
    <cellStyle name="표준 6 7 2 6 11" xfId="41290"/>
    <cellStyle name="표준 6 7 2 6 12" xfId="45161"/>
    <cellStyle name="표준 6 7 2 6 13" xfId="49032"/>
    <cellStyle name="표준 6 7 2 6 14" xfId="52903"/>
    <cellStyle name="표준 6 7 2 6 2" xfId="6210"/>
    <cellStyle name="표준 6 7 2 6 3" xfId="10081"/>
    <cellStyle name="표준 6 7 2 6 4" xfId="13952"/>
    <cellStyle name="표준 6 7 2 6 5" xfId="17823"/>
    <cellStyle name="표준 6 7 2 6 6" xfId="21694"/>
    <cellStyle name="표준 6 7 2 6 7" xfId="25565"/>
    <cellStyle name="표준 6 7 2 6 8" xfId="29436"/>
    <cellStyle name="표준 6 7 2 6 9" xfId="33307"/>
    <cellStyle name="표준 6 7 2 7" xfId="4274"/>
    <cellStyle name="표준 6 7 2 8" xfId="8145"/>
    <cellStyle name="표준 6 7 2 9" xfId="12016"/>
    <cellStyle name="표준 6 7 20" xfId="43178"/>
    <cellStyle name="표준 6 7 21" xfId="47049"/>
    <cellStyle name="표준 6 7 22" xfId="50920"/>
    <cellStyle name="표준 6 7 3" xfId="150"/>
    <cellStyle name="표준 6 7 3 10" xfId="19808"/>
    <cellStyle name="표준 6 7 3 11" xfId="23679"/>
    <cellStyle name="표준 6 7 3 12" xfId="27550"/>
    <cellStyle name="표준 6 7 3 13" xfId="31421"/>
    <cellStyle name="표준 6 7 3 14" xfId="35292"/>
    <cellStyle name="표준 6 7 3 15" xfId="39163"/>
    <cellStyle name="표준 6 7 3 16" xfId="39404"/>
    <cellStyle name="표준 6 7 3 17" xfId="43275"/>
    <cellStyle name="표준 6 7 3 18" xfId="47146"/>
    <cellStyle name="표준 6 7 3 19" xfId="51017"/>
    <cellStyle name="표준 6 7 3 2" xfId="395"/>
    <cellStyle name="표준 6 7 3 2 10" xfId="23921"/>
    <cellStyle name="표준 6 7 3 2 11" xfId="27792"/>
    <cellStyle name="표준 6 7 3 2 12" xfId="31663"/>
    <cellStyle name="표준 6 7 3 2 13" xfId="35534"/>
    <cellStyle name="표준 6 7 3 2 14" xfId="39646"/>
    <cellStyle name="표준 6 7 3 2 15" xfId="43517"/>
    <cellStyle name="표준 6 7 3 2 16" xfId="47388"/>
    <cellStyle name="표준 6 7 3 2 17" xfId="51259"/>
    <cellStyle name="표준 6 7 3 2 2" xfId="882"/>
    <cellStyle name="표준 6 7 3 2 2 10" xfId="28276"/>
    <cellStyle name="표준 6 7 3 2 2 11" xfId="32147"/>
    <cellStyle name="표준 6 7 3 2 2 12" xfId="36018"/>
    <cellStyle name="표준 6 7 3 2 2 13" xfId="40130"/>
    <cellStyle name="표준 6 7 3 2 2 14" xfId="44001"/>
    <cellStyle name="표준 6 7 3 2 2 15" xfId="47872"/>
    <cellStyle name="표준 6 7 3 2 2 16" xfId="51743"/>
    <cellStyle name="표준 6 7 3 2 2 2" xfId="1856"/>
    <cellStyle name="표준 6 7 3 2 2 2 10" xfId="33115"/>
    <cellStyle name="표준 6 7 3 2 2 2 11" xfId="36986"/>
    <cellStyle name="표준 6 7 3 2 2 2 12" xfId="41098"/>
    <cellStyle name="표준 6 7 3 2 2 2 13" xfId="44969"/>
    <cellStyle name="표준 6 7 3 2 2 2 14" xfId="48840"/>
    <cellStyle name="표준 6 7 3 2 2 2 15" xfId="52711"/>
    <cellStyle name="표준 6 7 3 2 2 2 2" xfId="3795"/>
    <cellStyle name="표준 6 7 3 2 2 2 2 10" xfId="38922"/>
    <cellStyle name="표준 6 7 3 2 2 2 2 11" xfId="43034"/>
    <cellStyle name="표준 6 7 3 2 2 2 2 12" xfId="46905"/>
    <cellStyle name="표준 6 7 3 2 2 2 2 13" xfId="50776"/>
    <cellStyle name="표준 6 7 3 2 2 2 2 14" xfId="54647"/>
    <cellStyle name="표준 6 7 3 2 2 2 2 2" xfId="7954"/>
    <cellStyle name="표준 6 7 3 2 2 2 2 3" xfId="11825"/>
    <cellStyle name="표준 6 7 3 2 2 2 2 4" xfId="15696"/>
    <cellStyle name="표준 6 7 3 2 2 2 2 5" xfId="19567"/>
    <cellStyle name="표준 6 7 3 2 2 2 2 6" xfId="23438"/>
    <cellStyle name="표준 6 7 3 2 2 2 2 7" xfId="27309"/>
    <cellStyle name="표준 6 7 3 2 2 2 2 8" xfId="31180"/>
    <cellStyle name="표준 6 7 3 2 2 2 2 9" xfId="35051"/>
    <cellStyle name="표준 6 7 3 2 2 2 3" xfId="6018"/>
    <cellStyle name="표준 6 7 3 2 2 2 4" xfId="9889"/>
    <cellStyle name="표준 6 7 3 2 2 2 5" xfId="13760"/>
    <cellStyle name="표준 6 7 3 2 2 2 6" xfId="17631"/>
    <cellStyle name="표준 6 7 3 2 2 2 7" xfId="21502"/>
    <cellStyle name="표준 6 7 3 2 2 2 8" xfId="25373"/>
    <cellStyle name="표준 6 7 3 2 2 2 9" xfId="29244"/>
    <cellStyle name="표준 6 7 3 2 2 3" xfId="2827"/>
    <cellStyle name="표준 6 7 3 2 2 3 10" xfId="37954"/>
    <cellStyle name="표준 6 7 3 2 2 3 11" xfId="42066"/>
    <cellStyle name="표준 6 7 3 2 2 3 12" xfId="45937"/>
    <cellStyle name="표준 6 7 3 2 2 3 13" xfId="49808"/>
    <cellStyle name="표준 6 7 3 2 2 3 14" xfId="53679"/>
    <cellStyle name="표준 6 7 3 2 2 3 2" xfId="6986"/>
    <cellStyle name="표준 6 7 3 2 2 3 3" xfId="10857"/>
    <cellStyle name="표준 6 7 3 2 2 3 4" xfId="14728"/>
    <cellStyle name="표준 6 7 3 2 2 3 5" xfId="18599"/>
    <cellStyle name="표준 6 7 3 2 2 3 6" xfId="22470"/>
    <cellStyle name="표준 6 7 3 2 2 3 7" xfId="26341"/>
    <cellStyle name="표준 6 7 3 2 2 3 8" xfId="30212"/>
    <cellStyle name="표준 6 7 3 2 2 3 9" xfId="34083"/>
    <cellStyle name="표준 6 7 3 2 2 4" xfId="5050"/>
    <cellStyle name="표준 6 7 3 2 2 5" xfId="8921"/>
    <cellStyle name="표준 6 7 3 2 2 6" xfId="12792"/>
    <cellStyle name="표준 6 7 3 2 2 7" xfId="16663"/>
    <cellStyle name="표준 6 7 3 2 2 8" xfId="20534"/>
    <cellStyle name="표준 6 7 3 2 2 9" xfId="24405"/>
    <cellStyle name="표준 6 7 3 2 3" xfId="1372"/>
    <cellStyle name="표준 6 7 3 2 3 10" xfId="32631"/>
    <cellStyle name="표준 6 7 3 2 3 11" xfId="36502"/>
    <cellStyle name="표준 6 7 3 2 3 12" xfId="40614"/>
    <cellStyle name="표준 6 7 3 2 3 13" xfId="44485"/>
    <cellStyle name="표준 6 7 3 2 3 14" xfId="48356"/>
    <cellStyle name="표준 6 7 3 2 3 15" xfId="52227"/>
    <cellStyle name="표준 6 7 3 2 3 2" xfId="3311"/>
    <cellStyle name="표준 6 7 3 2 3 2 10" xfId="38438"/>
    <cellStyle name="표준 6 7 3 2 3 2 11" xfId="42550"/>
    <cellStyle name="표준 6 7 3 2 3 2 12" xfId="46421"/>
    <cellStyle name="표준 6 7 3 2 3 2 13" xfId="50292"/>
    <cellStyle name="표준 6 7 3 2 3 2 14" xfId="54163"/>
    <cellStyle name="표준 6 7 3 2 3 2 2" xfId="7470"/>
    <cellStyle name="표준 6 7 3 2 3 2 3" xfId="11341"/>
    <cellStyle name="표준 6 7 3 2 3 2 4" xfId="15212"/>
    <cellStyle name="표준 6 7 3 2 3 2 5" xfId="19083"/>
    <cellStyle name="표준 6 7 3 2 3 2 6" xfId="22954"/>
    <cellStyle name="표준 6 7 3 2 3 2 7" xfId="26825"/>
    <cellStyle name="표준 6 7 3 2 3 2 8" xfId="30696"/>
    <cellStyle name="표준 6 7 3 2 3 2 9" xfId="34567"/>
    <cellStyle name="표준 6 7 3 2 3 3" xfId="5534"/>
    <cellStyle name="표준 6 7 3 2 3 4" xfId="9405"/>
    <cellStyle name="표준 6 7 3 2 3 5" xfId="13276"/>
    <cellStyle name="표준 6 7 3 2 3 6" xfId="17147"/>
    <cellStyle name="표준 6 7 3 2 3 7" xfId="21018"/>
    <cellStyle name="표준 6 7 3 2 3 8" xfId="24889"/>
    <cellStyle name="표준 6 7 3 2 3 9" xfId="28760"/>
    <cellStyle name="표준 6 7 3 2 4" xfId="2343"/>
    <cellStyle name="표준 6 7 3 2 4 10" xfId="37470"/>
    <cellStyle name="표준 6 7 3 2 4 11" xfId="41582"/>
    <cellStyle name="표준 6 7 3 2 4 12" xfId="45453"/>
    <cellStyle name="표준 6 7 3 2 4 13" xfId="49324"/>
    <cellStyle name="표준 6 7 3 2 4 14" xfId="53195"/>
    <cellStyle name="표준 6 7 3 2 4 2" xfId="6502"/>
    <cellStyle name="표준 6 7 3 2 4 3" xfId="10373"/>
    <cellStyle name="표준 6 7 3 2 4 4" xfId="14244"/>
    <cellStyle name="표준 6 7 3 2 4 5" xfId="18115"/>
    <cellStyle name="표준 6 7 3 2 4 6" xfId="21986"/>
    <cellStyle name="표준 6 7 3 2 4 7" xfId="25857"/>
    <cellStyle name="표준 6 7 3 2 4 8" xfId="29728"/>
    <cellStyle name="표준 6 7 3 2 4 9" xfId="33599"/>
    <cellStyle name="표준 6 7 3 2 5" xfId="4566"/>
    <cellStyle name="표준 6 7 3 2 6" xfId="8437"/>
    <cellStyle name="표준 6 7 3 2 7" xfId="12308"/>
    <cellStyle name="표준 6 7 3 2 8" xfId="16179"/>
    <cellStyle name="표준 6 7 3 2 9" xfId="20050"/>
    <cellStyle name="표준 6 7 3 3" xfId="640"/>
    <cellStyle name="표준 6 7 3 3 10" xfId="28034"/>
    <cellStyle name="표준 6 7 3 3 11" xfId="31905"/>
    <cellStyle name="표준 6 7 3 3 12" xfId="35776"/>
    <cellStyle name="표준 6 7 3 3 13" xfId="39888"/>
    <cellStyle name="표준 6 7 3 3 14" xfId="43759"/>
    <cellStyle name="표준 6 7 3 3 15" xfId="47630"/>
    <cellStyle name="표준 6 7 3 3 16" xfId="51501"/>
    <cellStyle name="표준 6 7 3 3 2" xfId="1614"/>
    <cellStyle name="표준 6 7 3 3 2 10" xfId="32873"/>
    <cellStyle name="표준 6 7 3 3 2 11" xfId="36744"/>
    <cellStyle name="표준 6 7 3 3 2 12" xfId="40856"/>
    <cellStyle name="표준 6 7 3 3 2 13" xfId="44727"/>
    <cellStyle name="표준 6 7 3 3 2 14" xfId="48598"/>
    <cellStyle name="표준 6 7 3 3 2 15" xfId="52469"/>
    <cellStyle name="표준 6 7 3 3 2 2" xfId="3553"/>
    <cellStyle name="표준 6 7 3 3 2 2 10" xfId="38680"/>
    <cellStyle name="표준 6 7 3 3 2 2 11" xfId="42792"/>
    <cellStyle name="표준 6 7 3 3 2 2 12" xfId="46663"/>
    <cellStyle name="표준 6 7 3 3 2 2 13" xfId="50534"/>
    <cellStyle name="표준 6 7 3 3 2 2 14" xfId="54405"/>
    <cellStyle name="표준 6 7 3 3 2 2 2" xfId="7712"/>
    <cellStyle name="표준 6 7 3 3 2 2 3" xfId="11583"/>
    <cellStyle name="표준 6 7 3 3 2 2 4" xfId="15454"/>
    <cellStyle name="표준 6 7 3 3 2 2 5" xfId="19325"/>
    <cellStyle name="표준 6 7 3 3 2 2 6" xfId="23196"/>
    <cellStyle name="표준 6 7 3 3 2 2 7" xfId="27067"/>
    <cellStyle name="표준 6 7 3 3 2 2 8" xfId="30938"/>
    <cellStyle name="표준 6 7 3 3 2 2 9" xfId="34809"/>
    <cellStyle name="표준 6 7 3 3 2 3" xfId="5776"/>
    <cellStyle name="표준 6 7 3 3 2 4" xfId="9647"/>
    <cellStyle name="표준 6 7 3 3 2 5" xfId="13518"/>
    <cellStyle name="표준 6 7 3 3 2 6" xfId="17389"/>
    <cellStyle name="표준 6 7 3 3 2 7" xfId="21260"/>
    <cellStyle name="표준 6 7 3 3 2 8" xfId="25131"/>
    <cellStyle name="표준 6 7 3 3 2 9" xfId="29002"/>
    <cellStyle name="표준 6 7 3 3 3" xfId="2585"/>
    <cellStyle name="표준 6 7 3 3 3 10" xfId="37712"/>
    <cellStyle name="표준 6 7 3 3 3 11" xfId="41824"/>
    <cellStyle name="표준 6 7 3 3 3 12" xfId="45695"/>
    <cellStyle name="표준 6 7 3 3 3 13" xfId="49566"/>
    <cellStyle name="표준 6 7 3 3 3 14" xfId="53437"/>
    <cellStyle name="표준 6 7 3 3 3 2" xfId="6744"/>
    <cellStyle name="표준 6 7 3 3 3 3" xfId="10615"/>
    <cellStyle name="표준 6 7 3 3 3 4" xfId="14486"/>
    <cellStyle name="표준 6 7 3 3 3 5" xfId="18357"/>
    <cellStyle name="표준 6 7 3 3 3 6" xfId="22228"/>
    <cellStyle name="표준 6 7 3 3 3 7" xfId="26099"/>
    <cellStyle name="표준 6 7 3 3 3 8" xfId="29970"/>
    <cellStyle name="표준 6 7 3 3 3 9" xfId="33841"/>
    <cellStyle name="표준 6 7 3 3 4" xfId="4808"/>
    <cellStyle name="표준 6 7 3 3 5" xfId="8679"/>
    <cellStyle name="표준 6 7 3 3 6" xfId="12550"/>
    <cellStyle name="표준 6 7 3 3 7" xfId="16421"/>
    <cellStyle name="표준 6 7 3 3 8" xfId="20292"/>
    <cellStyle name="표준 6 7 3 3 9" xfId="24163"/>
    <cellStyle name="표준 6 7 3 4" xfId="1130"/>
    <cellStyle name="표준 6 7 3 4 10" xfId="32389"/>
    <cellStyle name="표준 6 7 3 4 11" xfId="36260"/>
    <cellStyle name="표준 6 7 3 4 12" xfId="40372"/>
    <cellStyle name="표준 6 7 3 4 13" xfId="44243"/>
    <cellStyle name="표준 6 7 3 4 14" xfId="48114"/>
    <cellStyle name="표준 6 7 3 4 15" xfId="51985"/>
    <cellStyle name="표준 6 7 3 4 2" xfId="3069"/>
    <cellStyle name="표준 6 7 3 4 2 10" xfId="38196"/>
    <cellStyle name="표준 6 7 3 4 2 11" xfId="42308"/>
    <cellStyle name="표준 6 7 3 4 2 12" xfId="46179"/>
    <cellStyle name="표준 6 7 3 4 2 13" xfId="50050"/>
    <cellStyle name="표준 6 7 3 4 2 14" xfId="53921"/>
    <cellStyle name="표준 6 7 3 4 2 2" xfId="7228"/>
    <cellStyle name="표준 6 7 3 4 2 3" xfId="11099"/>
    <cellStyle name="표준 6 7 3 4 2 4" xfId="14970"/>
    <cellStyle name="표준 6 7 3 4 2 5" xfId="18841"/>
    <cellStyle name="표준 6 7 3 4 2 6" xfId="22712"/>
    <cellStyle name="표준 6 7 3 4 2 7" xfId="26583"/>
    <cellStyle name="표준 6 7 3 4 2 8" xfId="30454"/>
    <cellStyle name="표준 6 7 3 4 2 9" xfId="34325"/>
    <cellStyle name="표준 6 7 3 4 3" xfId="5292"/>
    <cellStyle name="표준 6 7 3 4 4" xfId="9163"/>
    <cellStyle name="표준 6 7 3 4 5" xfId="13034"/>
    <cellStyle name="표준 6 7 3 4 6" xfId="16905"/>
    <cellStyle name="표준 6 7 3 4 7" xfId="20776"/>
    <cellStyle name="표준 6 7 3 4 8" xfId="24647"/>
    <cellStyle name="표준 6 7 3 4 9" xfId="28518"/>
    <cellStyle name="표준 6 7 3 5" xfId="2101"/>
    <cellStyle name="표준 6 7 3 5 10" xfId="37228"/>
    <cellStyle name="표준 6 7 3 5 11" xfId="41340"/>
    <cellStyle name="표준 6 7 3 5 12" xfId="45211"/>
    <cellStyle name="표준 6 7 3 5 13" xfId="49082"/>
    <cellStyle name="표준 6 7 3 5 14" xfId="52953"/>
    <cellStyle name="표준 6 7 3 5 2" xfId="6260"/>
    <cellStyle name="표준 6 7 3 5 3" xfId="10131"/>
    <cellStyle name="표준 6 7 3 5 4" xfId="14002"/>
    <cellStyle name="표준 6 7 3 5 5" xfId="17873"/>
    <cellStyle name="표준 6 7 3 5 6" xfId="21744"/>
    <cellStyle name="표준 6 7 3 5 7" xfId="25615"/>
    <cellStyle name="표준 6 7 3 5 8" xfId="29486"/>
    <cellStyle name="표준 6 7 3 5 9" xfId="33357"/>
    <cellStyle name="표준 6 7 3 6" xfId="4324"/>
    <cellStyle name="표준 6 7 3 7" xfId="8195"/>
    <cellStyle name="표준 6 7 3 8" xfId="12066"/>
    <cellStyle name="표준 6 7 3 9" xfId="15937"/>
    <cellStyle name="표준 6 7 4" xfId="248"/>
    <cellStyle name="표준 6 7 4 10" xfId="19906"/>
    <cellStyle name="표준 6 7 4 11" xfId="23777"/>
    <cellStyle name="표준 6 7 4 12" xfId="27648"/>
    <cellStyle name="표준 6 7 4 13" xfId="31519"/>
    <cellStyle name="표준 6 7 4 14" xfId="35390"/>
    <cellStyle name="표준 6 7 4 15" xfId="39261"/>
    <cellStyle name="표준 6 7 4 16" xfId="39502"/>
    <cellStyle name="표준 6 7 4 17" xfId="43373"/>
    <cellStyle name="표준 6 7 4 18" xfId="47244"/>
    <cellStyle name="표준 6 7 4 19" xfId="51115"/>
    <cellStyle name="표준 6 7 4 2" xfId="493"/>
    <cellStyle name="표준 6 7 4 2 10" xfId="24019"/>
    <cellStyle name="표준 6 7 4 2 11" xfId="27890"/>
    <cellStyle name="표준 6 7 4 2 12" xfId="31761"/>
    <cellStyle name="표준 6 7 4 2 13" xfId="35632"/>
    <cellStyle name="표준 6 7 4 2 14" xfId="39744"/>
    <cellStyle name="표준 6 7 4 2 15" xfId="43615"/>
    <cellStyle name="표준 6 7 4 2 16" xfId="47486"/>
    <cellStyle name="표준 6 7 4 2 17" xfId="51357"/>
    <cellStyle name="표준 6 7 4 2 2" xfId="980"/>
    <cellStyle name="표준 6 7 4 2 2 10" xfId="28374"/>
    <cellStyle name="표준 6 7 4 2 2 11" xfId="32245"/>
    <cellStyle name="표준 6 7 4 2 2 12" xfId="36116"/>
    <cellStyle name="표준 6 7 4 2 2 13" xfId="40228"/>
    <cellStyle name="표준 6 7 4 2 2 14" xfId="44099"/>
    <cellStyle name="표준 6 7 4 2 2 15" xfId="47970"/>
    <cellStyle name="표준 6 7 4 2 2 16" xfId="51841"/>
    <cellStyle name="표준 6 7 4 2 2 2" xfId="1954"/>
    <cellStyle name="표준 6 7 4 2 2 2 10" xfId="33213"/>
    <cellStyle name="표준 6 7 4 2 2 2 11" xfId="37084"/>
    <cellStyle name="표준 6 7 4 2 2 2 12" xfId="41196"/>
    <cellStyle name="표준 6 7 4 2 2 2 13" xfId="45067"/>
    <cellStyle name="표준 6 7 4 2 2 2 14" xfId="48938"/>
    <cellStyle name="표준 6 7 4 2 2 2 15" xfId="52809"/>
    <cellStyle name="표준 6 7 4 2 2 2 2" xfId="3893"/>
    <cellStyle name="표준 6 7 4 2 2 2 2 10" xfId="39020"/>
    <cellStyle name="표준 6 7 4 2 2 2 2 11" xfId="43132"/>
    <cellStyle name="표준 6 7 4 2 2 2 2 12" xfId="47003"/>
    <cellStyle name="표준 6 7 4 2 2 2 2 13" xfId="50874"/>
    <cellStyle name="표준 6 7 4 2 2 2 2 14" xfId="54745"/>
    <cellStyle name="표준 6 7 4 2 2 2 2 2" xfId="8052"/>
    <cellStyle name="표준 6 7 4 2 2 2 2 3" xfId="11923"/>
    <cellStyle name="표준 6 7 4 2 2 2 2 4" xfId="15794"/>
    <cellStyle name="표준 6 7 4 2 2 2 2 5" xfId="19665"/>
    <cellStyle name="표준 6 7 4 2 2 2 2 6" xfId="23536"/>
    <cellStyle name="표준 6 7 4 2 2 2 2 7" xfId="27407"/>
    <cellStyle name="표준 6 7 4 2 2 2 2 8" xfId="31278"/>
    <cellStyle name="표준 6 7 4 2 2 2 2 9" xfId="35149"/>
    <cellStyle name="표준 6 7 4 2 2 2 3" xfId="6116"/>
    <cellStyle name="표준 6 7 4 2 2 2 4" xfId="9987"/>
    <cellStyle name="표준 6 7 4 2 2 2 5" xfId="13858"/>
    <cellStyle name="표준 6 7 4 2 2 2 6" xfId="17729"/>
    <cellStyle name="표준 6 7 4 2 2 2 7" xfId="21600"/>
    <cellStyle name="표준 6 7 4 2 2 2 8" xfId="25471"/>
    <cellStyle name="표준 6 7 4 2 2 2 9" xfId="29342"/>
    <cellStyle name="표준 6 7 4 2 2 3" xfId="2925"/>
    <cellStyle name="표준 6 7 4 2 2 3 10" xfId="38052"/>
    <cellStyle name="표준 6 7 4 2 2 3 11" xfId="42164"/>
    <cellStyle name="표준 6 7 4 2 2 3 12" xfId="46035"/>
    <cellStyle name="표준 6 7 4 2 2 3 13" xfId="49906"/>
    <cellStyle name="표준 6 7 4 2 2 3 14" xfId="53777"/>
    <cellStyle name="표준 6 7 4 2 2 3 2" xfId="7084"/>
    <cellStyle name="표준 6 7 4 2 2 3 3" xfId="10955"/>
    <cellStyle name="표준 6 7 4 2 2 3 4" xfId="14826"/>
    <cellStyle name="표준 6 7 4 2 2 3 5" xfId="18697"/>
    <cellStyle name="표준 6 7 4 2 2 3 6" xfId="22568"/>
    <cellStyle name="표준 6 7 4 2 2 3 7" xfId="26439"/>
    <cellStyle name="표준 6 7 4 2 2 3 8" xfId="30310"/>
    <cellStyle name="표준 6 7 4 2 2 3 9" xfId="34181"/>
    <cellStyle name="표준 6 7 4 2 2 4" xfId="5148"/>
    <cellStyle name="표준 6 7 4 2 2 5" xfId="9019"/>
    <cellStyle name="표준 6 7 4 2 2 6" xfId="12890"/>
    <cellStyle name="표준 6 7 4 2 2 7" xfId="16761"/>
    <cellStyle name="표준 6 7 4 2 2 8" xfId="20632"/>
    <cellStyle name="표준 6 7 4 2 2 9" xfId="24503"/>
    <cellStyle name="표준 6 7 4 2 3" xfId="1470"/>
    <cellStyle name="표준 6 7 4 2 3 10" xfId="32729"/>
    <cellStyle name="표준 6 7 4 2 3 11" xfId="36600"/>
    <cellStyle name="표준 6 7 4 2 3 12" xfId="40712"/>
    <cellStyle name="표준 6 7 4 2 3 13" xfId="44583"/>
    <cellStyle name="표준 6 7 4 2 3 14" xfId="48454"/>
    <cellStyle name="표준 6 7 4 2 3 15" xfId="52325"/>
    <cellStyle name="표준 6 7 4 2 3 2" xfId="3409"/>
    <cellStyle name="표준 6 7 4 2 3 2 10" xfId="38536"/>
    <cellStyle name="표준 6 7 4 2 3 2 11" xfId="42648"/>
    <cellStyle name="표준 6 7 4 2 3 2 12" xfId="46519"/>
    <cellStyle name="표준 6 7 4 2 3 2 13" xfId="50390"/>
    <cellStyle name="표준 6 7 4 2 3 2 14" xfId="54261"/>
    <cellStyle name="표준 6 7 4 2 3 2 2" xfId="7568"/>
    <cellStyle name="표준 6 7 4 2 3 2 3" xfId="11439"/>
    <cellStyle name="표준 6 7 4 2 3 2 4" xfId="15310"/>
    <cellStyle name="표준 6 7 4 2 3 2 5" xfId="19181"/>
    <cellStyle name="표준 6 7 4 2 3 2 6" xfId="23052"/>
    <cellStyle name="표준 6 7 4 2 3 2 7" xfId="26923"/>
    <cellStyle name="표준 6 7 4 2 3 2 8" xfId="30794"/>
    <cellStyle name="표준 6 7 4 2 3 2 9" xfId="34665"/>
    <cellStyle name="표준 6 7 4 2 3 3" xfId="5632"/>
    <cellStyle name="표준 6 7 4 2 3 4" xfId="9503"/>
    <cellStyle name="표준 6 7 4 2 3 5" xfId="13374"/>
    <cellStyle name="표준 6 7 4 2 3 6" xfId="17245"/>
    <cellStyle name="표준 6 7 4 2 3 7" xfId="21116"/>
    <cellStyle name="표준 6 7 4 2 3 8" xfId="24987"/>
    <cellStyle name="표준 6 7 4 2 3 9" xfId="28858"/>
    <cellStyle name="표준 6 7 4 2 4" xfId="2441"/>
    <cellStyle name="표준 6 7 4 2 4 10" xfId="37568"/>
    <cellStyle name="표준 6 7 4 2 4 11" xfId="41680"/>
    <cellStyle name="표준 6 7 4 2 4 12" xfId="45551"/>
    <cellStyle name="표준 6 7 4 2 4 13" xfId="49422"/>
    <cellStyle name="표준 6 7 4 2 4 14" xfId="53293"/>
    <cellStyle name="표준 6 7 4 2 4 2" xfId="6600"/>
    <cellStyle name="표준 6 7 4 2 4 3" xfId="10471"/>
    <cellStyle name="표준 6 7 4 2 4 4" xfId="14342"/>
    <cellStyle name="표준 6 7 4 2 4 5" xfId="18213"/>
    <cellStyle name="표준 6 7 4 2 4 6" xfId="22084"/>
    <cellStyle name="표준 6 7 4 2 4 7" xfId="25955"/>
    <cellStyle name="표준 6 7 4 2 4 8" xfId="29826"/>
    <cellStyle name="표준 6 7 4 2 4 9" xfId="33697"/>
    <cellStyle name="표준 6 7 4 2 5" xfId="4664"/>
    <cellStyle name="표준 6 7 4 2 6" xfId="8535"/>
    <cellStyle name="표준 6 7 4 2 7" xfId="12406"/>
    <cellStyle name="표준 6 7 4 2 8" xfId="16277"/>
    <cellStyle name="표준 6 7 4 2 9" xfId="20148"/>
    <cellStyle name="표준 6 7 4 3" xfId="738"/>
    <cellStyle name="표준 6 7 4 3 10" xfId="28132"/>
    <cellStyle name="표준 6 7 4 3 11" xfId="32003"/>
    <cellStyle name="표준 6 7 4 3 12" xfId="35874"/>
    <cellStyle name="표준 6 7 4 3 13" xfId="39986"/>
    <cellStyle name="표준 6 7 4 3 14" xfId="43857"/>
    <cellStyle name="표준 6 7 4 3 15" xfId="47728"/>
    <cellStyle name="표준 6 7 4 3 16" xfId="51599"/>
    <cellStyle name="표준 6 7 4 3 2" xfId="1712"/>
    <cellStyle name="표준 6 7 4 3 2 10" xfId="32971"/>
    <cellStyle name="표준 6 7 4 3 2 11" xfId="36842"/>
    <cellStyle name="표준 6 7 4 3 2 12" xfId="40954"/>
    <cellStyle name="표준 6 7 4 3 2 13" xfId="44825"/>
    <cellStyle name="표준 6 7 4 3 2 14" xfId="48696"/>
    <cellStyle name="표준 6 7 4 3 2 15" xfId="52567"/>
    <cellStyle name="표준 6 7 4 3 2 2" xfId="3651"/>
    <cellStyle name="표준 6 7 4 3 2 2 10" xfId="38778"/>
    <cellStyle name="표준 6 7 4 3 2 2 11" xfId="42890"/>
    <cellStyle name="표준 6 7 4 3 2 2 12" xfId="46761"/>
    <cellStyle name="표준 6 7 4 3 2 2 13" xfId="50632"/>
    <cellStyle name="표준 6 7 4 3 2 2 14" xfId="54503"/>
    <cellStyle name="표준 6 7 4 3 2 2 2" xfId="7810"/>
    <cellStyle name="표준 6 7 4 3 2 2 3" xfId="11681"/>
    <cellStyle name="표준 6 7 4 3 2 2 4" xfId="15552"/>
    <cellStyle name="표준 6 7 4 3 2 2 5" xfId="19423"/>
    <cellStyle name="표준 6 7 4 3 2 2 6" xfId="23294"/>
    <cellStyle name="표준 6 7 4 3 2 2 7" xfId="27165"/>
    <cellStyle name="표준 6 7 4 3 2 2 8" xfId="31036"/>
    <cellStyle name="표준 6 7 4 3 2 2 9" xfId="34907"/>
    <cellStyle name="표준 6 7 4 3 2 3" xfId="5874"/>
    <cellStyle name="표준 6 7 4 3 2 4" xfId="9745"/>
    <cellStyle name="표준 6 7 4 3 2 5" xfId="13616"/>
    <cellStyle name="표준 6 7 4 3 2 6" xfId="17487"/>
    <cellStyle name="표준 6 7 4 3 2 7" xfId="21358"/>
    <cellStyle name="표준 6 7 4 3 2 8" xfId="25229"/>
    <cellStyle name="표준 6 7 4 3 2 9" xfId="29100"/>
    <cellStyle name="표준 6 7 4 3 3" xfId="2683"/>
    <cellStyle name="표준 6 7 4 3 3 10" xfId="37810"/>
    <cellStyle name="표준 6 7 4 3 3 11" xfId="41922"/>
    <cellStyle name="표준 6 7 4 3 3 12" xfId="45793"/>
    <cellStyle name="표준 6 7 4 3 3 13" xfId="49664"/>
    <cellStyle name="표준 6 7 4 3 3 14" xfId="53535"/>
    <cellStyle name="표준 6 7 4 3 3 2" xfId="6842"/>
    <cellStyle name="표준 6 7 4 3 3 3" xfId="10713"/>
    <cellStyle name="표준 6 7 4 3 3 4" xfId="14584"/>
    <cellStyle name="표준 6 7 4 3 3 5" xfId="18455"/>
    <cellStyle name="표준 6 7 4 3 3 6" xfId="22326"/>
    <cellStyle name="표준 6 7 4 3 3 7" xfId="26197"/>
    <cellStyle name="표준 6 7 4 3 3 8" xfId="30068"/>
    <cellStyle name="표준 6 7 4 3 3 9" xfId="33939"/>
    <cellStyle name="표준 6 7 4 3 4" xfId="4906"/>
    <cellStyle name="표준 6 7 4 3 5" xfId="8777"/>
    <cellStyle name="표준 6 7 4 3 6" xfId="12648"/>
    <cellStyle name="표준 6 7 4 3 7" xfId="16519"/>
    <cellStyle name="표준 6 7 4 3 8" xfId="20390"/>
    <cellStyle name="표준 6 7 4 3 9" xfId="24261"/>
    <cellStyle name="표준 6 7 4 4" xfId="1228"/>
    <cellStyle name="표준 6 7 4 4 10" xfId="32487"/>
    <cellStyle name="표준 6 7 4 4 11" xfId="36358"/>
    <cellStyle name="표준 6 7 4 4 12" xfId="40470"/>
    <cellStyle name="표준 6 7 4 4 13" xfId="44341"/>
    <cellStyle name="표준 6 7 4 4 14" xfId="48212"/>
    <cellStyle name="표준 6 7 4 4 15" xfId="52083"/>
    <cellStyle name="표준 6 7 4 4 2" xfId="3167"/>
    <cellStyle name="표준 6 7 4 4 2 10" xfId="38294"/>
    <cellStyle name="표준 6 7 4 4 2 11" xfId="42406"/>
    <cellStyle name="표준 6 7 4 4 2 12" xfId="46277"/>
    <cellStyle name="표준 6 7 4 4 2 13" xfId="50148"/>
    <cellStyle name="표준 6 7 4 4 2 14" xfId="54019"/>
    <cellStyle name="표준 6 7 4 4 2 2" xfId="7326"/>
    <cellStyle name="표준 6 7 4 4 2 3" xfId="11197"/>
    <cellStyle name="표준 6 7 4 4 2 4" xfId="15068"/>
    <cellStyle name="표준 6 7 4 4 2 5" xfId="18939"/>
    <cellStyle name="표준 6 7 4 4 2 6" xfId="22810"/>
    <cellStyle name="표준 6 7 4 4 2 7" xfId="26681"/>
    <cellStyle name="표준 6 7 4 4 2 8" xfId="30552"/>
    <cellStyle name="표준 6 7 4 4 2 9" xfId="34423"/>
    <cellStyle name="표준 6 7 4 4 3" xfId="5390"/>
    <cellStyle name="표준 6 7 4 4 4" xfId="9261"/>
    <cellStyle name="표준 6 7 4 4 5" xfId="13132"/>
    <cellStyle name="표준 6 7 4 4 6" xfId="17003"/>
    <cellStyle name="표준 6 7 4 4 7" xfId="20874"/>
    <cellStyle name="표준 6 7 4 4 8" xfId="24745"/>
    <cellStyle name="표준 6 7 4 4 9" xfId="28616"/>
    <cellStyle name="표준 6 7 4 5" xfId="2199"/>
    <cellStyle name="표준 6 7 4 5 10" xfId="37326"/>
    <cellStyle name="표준 6 7 4 5 11" xfId="41438"/>
    <cellStyle name="표준 6 7 4 5 12" xfId="45309"/>
    <cellStyle name="표준 6 7 4 5 13" xfId="49180"/>
    <cellStyle name="표준 6 7 4 5 14" xfId="53051"/>
    <cellStyle name="표준 6 7 4 5 2" xfId="6358"/>
    <cellStyle name="표준 6 7 4 5 3" xfId="10229"/>
    <cellStyle name="표준 6 7 4 5 4" xfId="14100"/>
    <cellStyle name="표준 6 7 4 5 5" xfId="17971"/>
    <cellStyle name="표준 6 7 4 5 6" xfId="21842"/>
    <cellStyle name="표준 6 7 4 5 7" xfId="25713"/>
    <cellStyle name="표준 6 7 4 5 8" xfId="29584"/>
    <cellStyle name="표준 6 7 4 5 9" xfId="33455"/>
    <cellStyle name="표준 6 7 4 6" xfId="4422"/>
    <cellStyle name="표준 6 7 4 7" xfId="8293"/>
    <cellStyle name="표준 6 7 4 8" xfId="12164"/>
    <cellStyle name="표준 6 7 4 9" xfId="16035"/>
    <cellStyle name="표준 6 7 5" xfId="298"/>
    <cellStyle name="표준 6 7 5 10" xfId="23824"/>
    <cellStyle name="표준 6 7 5 11" xfId="27695"/>
    <cellStyle name="표준 6 7 5 12" xfId="31566"/>
    <cellStyle name="표준 6 7 5 13" xfId="35437"/>
    <cellStyle name="표준 6 7 5 14" xfId="39549"/>
    <cellStyle name="표준 6 7 5 15" xfId="43420"/>
    <cellStyle name="표준 6 7 5 16" xfId="47291"/>
    <cellStyle name="표준 6 7 5 17" xfId="51162"/>
    <cellStyle name="표준 6 7 5 2" xfId="785"/>
    <cellStyle name="표준 6 7 5 2 10" xfId="28179"/>
    <cellStyle name="표준 6 7 5 2 11" xfId="32050"/>
    <cellStyle name="표준 6 7 5 2 12" xfId="35921"/>
    <cellStyle name="표준 6 7 5 2 13" xfId="40033"/>
    <cellStyle name="표준 6 7 5 2 14" xfId="43904"/>
    <cellStyle name="표준 6 7 5 2 15" xfId="47775"/>
    <cellStyle name="표준 6 7 5 2 16" xfId="51646"/>
    <cellStyle name="표준 6 7 5 2 2" xfId="1759"/>
    <cellStyle name="표준 6 7 5 2 2 10" xfId="33018"/>
    <cellStyle name="표준 6 7 5 2 2 11" xfId="36889"/>
    <cellStyle name="표준 6 7 5 2 2 12" xfId="41001"/>
    <cellStyle name="표준 6 7 5 2 2 13" xfId="44872"/>
    <cellStyle name="표준 6 7 5 2 2 14" xfId="48743"/>
    <cellStyle name="표준 6 7 5 2 2 15" xfId="52614"/>
    <cellStyle name="표준 6 7 5 2 2 2" xfId="3698"/>
    <cellStyle name="표준 6 7 5 2 2 2 10" xfId="38825"/>
    <cellStyle name="표준 6 7 5 2 2 2 11" xfId="42937"/>
    <cellStyle name="표준 6 7 5 2 2 2 12" xfId="46808"/>
    <cellStyle name="표준 6 7 5 2 2 2 13" xfId="50679"/>
    <cellStyle name="표준 6 7 5 2 2 2 14" xfId="54550"/>
    <cellStyle name="표준 6 7 5 2 2 2 2" xfId="7857"/>
    <cellStyle name="표준 6 7 5 2 2 2 3" xfId="11728"/>
    <cellStyle name="표준 6 7 5 2 2 2 4" xfId="15599"/>
    <cellStyle name="표준 6 7 5 2 2 2 5" xfId="19470"/>
    <cellStyle name="표준 6 7 5 2 2 2 6" xfId="23341"/>
    <cellStyle name="표준 6 7 5 2 2 2 7" xfId="27212"/>
    <cellStyle name="표준 6 7 5 2 2 2 8" xfId="31083"/>
    <cellStyle name="표준 6 7 5 2 2 2 9" xfId="34954"/>
    <cellStyle name="표준 6 7 5 2 2 3" xfId="5921"/>
    <cellStyle name="표준 6 7 5 2 2 4" xfId="9792"/>
    <cellStyle name="표준 6 7 5 2 2 5" xfId="13663"/>
    <cellStyle name="표준 6 7 5 2 2 6" xfId="17534"/>
    <cellStyle name="표준 6 7 5 2 2 7" xfId="21405"/>
    <cellStyle name="표준 6 7 5 2 2 8" xfId="25276"/>
    <cellStyle name="표준 6 7 5 2 2 9" xfId="29147"/>
    <cellStyle name="표준 6 7 5 2 3" xfId="2730"/>
    <cellStyle name="표준 6 7 5 2 3 10" xfId="37857"/>
    <cellStyle name="표준 6 7 5 2 3 11" xfId="41969"/>
    <cellStyle name="표준 6 7 5 2 3 12" xfId="45840"/>
    <cellStyle name="표준 6 7 5 2 3 13" xfId="49711"/>
    <cellStyle name="표준 6 7 5 2 3 14" xfId="53582"/>
    <cellStyle name="표준 6 7 5 2 3 2" xfId="6889"/>
    <cellStyle name="표준 6 7 5 2 3 3" xfId="10760"/>
    <cellStyle name="표준 6 7 5 2 3 4" xfId="14631"/>
    <cellStyle name="표준 6 7 5 2 3 5" xfId="18502"/>
    <cellStyle name="표준 6 7 5 2 3 6" xfId="22373"/>
    <cellStyle name="표준 6 7 5 2 3 7" xfId="26244"/>
    <cellStyle name="표준 6 7 5 2 3 8" xfId="30115"/>
    <cellStyle name="표준 6 7 5 2 3 9" xfId="33986"/>
    <cellStyle name="표준 6 7 5 2 4" xfId="4953"/>
    <cellStyle name="표준 6 7 5 2 5" xfId="8824"/>
    <cellStyle name="표준 6 7 5 2 6" xfId="12695"/>
    <cellStyle name="표준 6 7 5 2 7" xfId="16566"/>
    <cellStyle name="표준 6 7 5 2 8" xfId="20437"/>
    <cellStyle name="표준 6 7 5 2 9" xfId="24308"/>
    <cellStyle name="표준 6 7 5 3" xfId="1275"/>
    <cellStyle name="표준 6 7 5 3 10" xfId="32534"/>
    <cellStyle name="표준 6 7 5 3 11" xfId="36405"/>
    <cellStyle name="표준 6 7 5 3 12" xfId="40517"/>
    <cellStyle name="표준 6 7 5 3 13" xfId="44388"/>
    <cellStyle name="표준 6 7 5 3 14" xfId="48259"/>
    <cellStyle name="표준 6 7 5 3 15" xfId="52130"/>
    <cellStyle name="표준 6 7 5 3 2" xfId="3214"/>
    <cellStyle name="표준 6 7 5 3 2 10" xfId="38341"/>
    <cellStyle name="표준 6 7 5 3 2 11" xfId="42453"/>
    <cellStyle name="표준 6 7 5 3 2 12" xfId="46324"/>
    <cellStyle name="표준 6 7 5 3 2 13" xfId="50195"/>
    <cellStyle name="표준 6 7 5 3 2 14" xfId="54066"/>
    <cellStyle name="표준 6 7 5 3 2 2" xfId="7373"/>
    <cellStyle name="표준 6 7 5 3 2 3" xfId="11244"/>
    <cellStyle name="표준 6 7 5 3 2 4" xfId="15115"/>
    <cellStyle name="표준 6 7 5 3 2 5" xfId="18986"/>
    <cellStyle name="표준 6 7 5 3 2 6" xfId="22857"/>
    <cellStyle name="표준 6 7 5 3 2 7" xfId="26728"/>
    <cellStyle name="표준 6 7 5 3 2 8" xfId="30599"/>
    <cellStyle name="표준 6 7 5 3 2 9" xfId="34470"/>
    <cellStyle name="표준 6 7 5 3 3" xfId="5437"/>
    <cellStyle name="표준 6 7 5 3 4" xfId="9308"/>
    <cellStyle name="표준 6 7 5 3 5" xfId="13179"/>
    <cellStyle name="표준 6 7 5 3 6" xfId="17050"/>
    <cellStyle name="표준 6 7 5 3 7" xfId="20921"/>
    <cellStyle name="표준 6 7 5 3 8" xfId="24792"/>
    <cellStyle name="표준 6 7 5 3 9" xfId="28663"/>
    <cellStyle name="표준 6 7 5 4" xfId="2246"/>
    <cellStyle name="표준 6 7 5 4 10" xfId="37373"/>
    <cellStyle name="표준 6 7 5 4 11" xfId="41485"/>
    <cellStyle name="표준 6 7 5 4 12" xfId="45356"/>
    <cellStyle name="표준 6 7 5 4 13" xfId="49227"/>
    <cellStyle name="표준 6 7 5 4 14" xfId="53098"/>
    <cellStyle name="표준 6 7 5 4 2" xfId="6405"/>
    <cellStyle name="표준 6 7 5 4 3" xfId="10276"/>
    <cellStyle name="표준 6 7 5 4 4" xfId="14147"/>
    <cellStyle name="표준 6 7 5 4 5" xfId="18018"/>
    <cellStyle name="표준 6 7 5 4 6" xfId="21889"/>
    <cellStyle name="표준 6 7 5 4 7" xfId="25760"/>
    <cellStyle name="표준 6 7 5 4 8" xfId="29631"/>
    <cellStyle name="표준 6 7 5 4 9" xfId="33502"/>
    <cellStyle name="표준 6 7 5 5" xfId="4469"/>
    <cellStyle name="표준 6 7 5 6" xfId="8340"/>
    <cellStyle name="표준 6 7 5 7" xfId="12211"/>
    <cellStyle name="표준 6 7 5 8" xfId="16082"/>
    <cellStyle name="표준 6 7 5 9" xfId="19953"/>
    <cellStyle name="표준 6 7 6" xfId="543"/>
    <cellStyle name="표준 6 7 6 10" xfId="27937"/>
    <cellStyle name="표준 6 7 6 11" xfId="31808"/>
    <cellStyle name="표준 6 7 6 12" xfId="35679"/>
    <cellStyle name="표준 6 7 6 13" xfId="39791"/>
    <cellStyle name="표준 6 7 6 14" xfId="43662"/>
    <cellStyle name="표준 6 7 6 15" xfId="47533"/>
    <cellStyle name="표준 6 7 6 16" xfId="51404"/>
    <cellStyle name="표준 6 7 6 2" xfId="1517"/>
    <cellStyle name="표준 6 7 6 2 10" xfId="32776"/>
    <cellStyle name="표준 6 7 6 2 11" xfId="36647"/>
    <cellStyle name="표준 6 7 6 2 12" xfId="40759"/>
    <cellStyle name="표준 6 7 6 2 13" xfId="44630"/>
    <cellStyle name="표준 6 7 6 2 14" xfId="48501"/>
    <cellStyle name="표준 6 7 6 2 15" xfId="52372"/>
    <cellStyle name="표준 6 7 6 2 2" xfId="3456"/>
    <cellStyle name="표준 6 7 6 2 2 10" xfId="38583"/>
    <cellStyle name="표준 6 7 6 2 2 11" xfId="42695"/>
    <cellStyle name="표준 6 7 6 2 2 12" xfId="46566"/>
    <cellStyle name="표준 6 7 6 2 2 13" xfId="50437"/>
    <cellStyle name="표준 6 7 6 2 2 14" xfId="54308"/>
    <cellStyle name="표준 6 7 6 2 2 2" xfId="7615"/>
    <cellStyle name="표준 6 7 6 2 2 3" xfId="11486"/>
    <cellStyle name="표준 6 7 6 2 2 4" xfId="15357"/>
    <cellStyle name="표준 6 7 6 2 2 5" xfId="19228"/>
    <cellStyle name="표준 6 7 6 2 2 6" xfId="23099"/>
    <cellStyle name="표준 6 7 6 2 2 7" xfId="26970"/>
    <cellStyle name="표준 6 7 6 2 2 8" xfId="30841"/>
    <cellStyle name="표준 6 7 6 2 2 9" xfId="34712"/>
    <cellStyle name="표준 6 7 6 2 3" xfId="5679"/>
    <cellStyle name="표준 6 7 6 2 4" xfId="9550"/>
    <cellStyle name="표준 6 7 6 2 5" xfId="13421"/>
    <cellStyle name="표준 6 7 6 2 6" xfId="17292"/>
    <cellStyle name="표준 6 7 6 2 7" xfId="21163"/>
    <cellStyle name="표준 6 7 6 2 8" xfId="25034"/>
    <cellStyle name="표준 6 7 6 2 9" xfId="28905"/>
    <cellStyle name="표준 6 7 6 3" xfId="2488"/>
    <cellStyle name="표준 6 7 6 3 10" xfId="37615"/>
    <cellStyle name="표준 6 7 6 3 11" xfId="41727"/>
    <cellStyle name="표준 6 7 6 3 12" xfId="45598"/>
    <cellStyle name="표준 6 7 6 3 13" xfId="49469"/>
    <cellStyle name="표준 6 7 6 3 14" xfId="53340"/>
    <cellStyle name="표준 6 7 6 3 2" xfId="6647"/>
    <cellStyle name="표준 6 7 6 3 3" xfId="10518"/>
    <cellStyle name="표준 6 7 6 3 4" xfId="14389"/>
    <cellStyle name="표준 6 7 6 3 5" xfId="18260"/>
    <cellStyle name="표준 6 7 6 3 6" xfId="22131"/>
    <cellStyle name="표준 6 7 6 3 7" xfId="26002"/>
    <cellStyle name="표준 6 7 6 3 8" xfId="29873"/>
    <cellStyle name="표준 6 7 6 3 9" xfId="33744"/>
    <cellStyle name="표준 6 7 6 4" xfId="4711"/>
    <cellStyle name="표준 6 7 6 5" xfId="8582"/>
    <cellStyle name="표준 6 7 6 6" xfId="12453"/>
    <cellStyle name="표준 6 7 6 7" xfId="16324"/>
    <cellStyle name="표준 6 7 6 8" xfId="20195"/>
    <cellStyle name="표준 6 7 6 9" xfId="24066"/>
    <cellStyle name="표준 6 7 7" xfId="1033"/>
    <cellStyle name="표준 6 7 7 10" xfId="32292"/>
    <cellStyle name="표준 6 7 7 11" xfId="36163"/>
    <cellStyle name="표준 6 7 7 12" xfId="40275"/>
    <cellStyle name="표준 6 7 7 13" xfId="44146"/>
    <cellStyle name="표준 6 7 7 14" xfId="48017"/>
    <cellStyle name="표준 6 7 7 15" xfId="51888"/>
    <cellStyle name="표준 6 7 7 2" xfId="2972"/>
    <cellStyle name="표준 6 7 7 2 10" xfId="38099"/>
    <cellStyle name="표준 6 7 7 2 11" xfId="42211"/>
    <cellStyle name="표준 6 7 7 2 12" xfId="46082"/>
    <cellStyle name="표준 6 7 7 2 13" xfId="49953"/>
    <cellStyle name="표준 6 7 7 2 14" xfId="53824"/>
    <cellStyle name="표준 6 7 7 2 2" xfId="7131"/>
    <cellStyle name="표준 6 7 7 2 3" xfId="11002"/>
    <cellStyle name="표준 6 7 7 2 4" xfId="14873"/>
    <cellStyle name="표준 6 7 7 2 5" xfId="18744"/>
    <cellStyle name="표준 6 7 7 2 6" xfId="22615"/>
    <cellStyle name="표준 6 7 7 2 7" xfId="26486"/>
    <cellStyle name="표준 6 7 7 2 8" xfId="30357"/>
    <cellStyle name="표준 6 7 7 2 9" xfId="34228"/>
    <cellStyle name="표준 6 7 7 3" xfId="5195"/>
    <cellStyle name="표준 6 7 7 4" xfId="9066"/>
    <cellStyle name="표준 6 7 7 5" xfId="12937"/>
    <cellStyle name="표준 6 7 7 6" xfId="16808"/>
    <cellStyle name="표준 6 7 7 7" xfId="20679"/>
    <cellStyle name="표준 6 7 7 8" xfId="24550"/>
    <cellStyle name="표준 6 7 7 9" xfId="28421"/>
    <cellStyle name="표준 6 7 8" xfId="2004"/>
    <cellStyle name="표준 6 7 8 10" xfId="37131"/>
    <cellStyle name="표준 6 7 8 11" xfId="41243"/>
    <cellStyle name="표준 6 7 8 12" xfId="45114"/>
    <cellStyle name="표준 6 7 8 13" xfId="48985"/>
    <cellStyle name="표준 6 7 8 14" xfId="52856"/>
    <cellStyle name="표준 6 7 8 2" xfId="6163"/>
    <cellStyle name="표준 6 7 8 3" xfId="10034"/>
    <cellStyle name="표준 6 7 8 4" xfId="13905"/>
    <cellStyle name="표준 6 7 8 5" xfId="17776"/>
    <cellStyle name="표준 6 7 8 6" xfId="21647"/>
    <cellStyle name="표준 6 7 8 7" xfId="25518"/>
    <cellStyle name="표준 6 7 8 8" xfId="29389"/>
    <cellStyle name="표준 6 7 8 9" xfId="33260"/>
    <cellStyle name="표준 6 7 9" xfId="4227"/>
    <cellStyle name="표준 6 8" xfId="48"/>
    <cellStyle name="표준 6 8 10" xfId="8102"/>
    <cellStyle name="표준 6 8 11" xfId="11973"/>
    <cellStyle name="표준 6 8 12" xfId="15844"/>
    <cellStyle name="표준 6 8 13" xfId="19715"/>
    <cellStyle name="표준 6 8 14" xfId="23586"/>
    <cellStyle name="표준 6 8 15" xfId="27457"/>
    <cellStyle name="표준 6 8 16" xfId="31328"/>
    <cellStyle name="표준 6 8 17" xfId="35199"/>
    <cellStyle name="표준 6 8 18" xfId="39070"/>
    <cellStyle name="표준 6 8 19" xfId="39311"/>
    <cellStyle name="표준 6 8 2" xfId="102"/>
    <cellStyle name="표준 6 8 2 10" xfId="15891"/>
    <cellStyle name="표준 6 8 2 11" xfId="19762"/>
    <cellStyle name="표준 6 8 2 12" xfId="23633"/>
    <cellStyle name="표준 6 8 2 13" xfId="27504"/>
    <cellStyle name="표준 6 8 2 14" xfId="31375"/>
    <cellStyle name="표준 6 8 2 15" xfId="35246"/>
    <cellStyle name="표준 6 8 2 16" xfId="39117"/>
    <cellStyle name="표준 6 8 2 17" xfId="39358"/>
    <cellStyle name="표준 6 8 2 18" xfId="43229"/>
    <cellStyle name="표준 6 8 2 19" xfId="47100"/>
    <cellStyle name="표준 6 8 2 2" xfId="201"/>
    <cellStyle name="표준 6 8 2 2 10" xfId="19859"/>
    <cellStyle name="표준 6 8 2 2 11" xfId="23730"/>
    <cellStyle name="표준 6 8 2 2 12" xfId="27601"/>
    <cellStyle name="표준 6 8 2 2 13" xfId="31472"/>
    <cellStyle name="표준 6 8 2 2 14" xfId="35343"/>
    <cellStyle name="표준 6 8 2 2 15" xfId="39214"/>
    <cellStyle name="표준 6 8 2 2 16" xfId="39455"/>
    <cellStyle name="표준 6 8 2 2 17" xfId="43326"/>
    <cellStyle name="표준 6 8 2 2 18" xfId="47197"/>
    <cellStyle name="표준 6 8 2 2 19" xfId="51068"/>
    <cellStyle name="표준 6 8 2 2 2" xfId="446"/>
    <cellStyle name="표준 6 8 2 2 2 10" xfId="23972"/>
    <cellStyle name="표준 6 8 2 2 2 11" xfId="27843"/>
    <cellStyle name="표준 6 8 2 2 2 12" xfId="31714"/>
    <cellStyle name="표준 6 8 2 2 2 13" xfId="35585"/>
    <cellStyle name="표준 6 8 2 2 2 14" xfId="39697"/>
    <cellStyle name="표준 6 8 2 2 2 15" xfId="43568"/>
    <cellStyle name="표준 6 8 2 2 2 16" xfId="47439"/>
    <cellStyle name="표준 6 8 2 2 2 17" xfId="51310"/>
    <cellStyle name="표준 6 8 2 2 2 2" xfId="933"/>
    <cellStyle name="표준 6 8 2 2 2 2 10" xfId="28327"/>
    <cellStyle name="표준 6 8 2 2 2 2 11" xfId="32198"/>
    <cellStyle name="표준 6 8 2 2 2 2 12" xfId="36069"/>
    <cellStyle name="표준 6 8 2 2 2 2 13" xfId="40181"/>
    <cellStyle name="표준 6 8 2 2 2 2 14" xfId="44052"/>
    <cellStyle name="표준 6 8 2 2 2 2 15" xfId="47923"/>
    <cellStyle name="표준 6 8 2 2 2 2 16" xfId="51794"/>
    <cellStyle name="표준 6 8 2 2 2 2 2" xfId="1907"/>
    <cellStyle name="표준 6 8 2 2 2 2 2 10" xfId="33166"/>
    <cellStyle name="표준 6 8 2 2 2 2 2 11" xfId="37037"/>
    <cellStyle name="표준 6 8 2 2 2 2 2 12" xfId="41149"/>
    <cellStyle name="표준 6 8 2 2 2 2 2 13" xfId="45020"/>
    <cellStyle name="표준 6 8 2 2 2 2 2 14" xfId="48891"/>
    <cellStyle name="표준 6 8 2 2 2 2 2 15" xfId="52762"/>
    <cellStyle name="표준 6 8 2 2 2 2 2 2" xfId="3846"/>
    <cellStyle name="표준 6 8 2 2 2 2 2 2 10" xfId="38973"/>
    <cellStyle name="표준 6 8 2 2 2 2 2 2 11" xfId="43085"/>
    <cellStyle name="표준 6 8 2 2 2 2 2 2 12" xfId="46956"/>
    <cellStyle name="표준 6 8 2 2 2 2 2 2 13" xfId="50827"/>
    <cellStyle name="표준 6 8 2 2 2 2 2 2 14" xfId="54698"/>
    <cellStyle name="표준 6 8 2 2 2 2 2 2 2" xfId="8005"/>
    <cellStyle name="표준 6 8 2 2 2 2 2 2 3" xfId="11876"/>
    <cellStyle name="표준 6 8 2 2 2 2 2 2 4" xfId="15747"/>
    <cellStyle name="표준 6 8 2 2 2 2 2 2 5" xfId="19618"/>
    <cellStyle name="표준 6 8 2 2 2 2 2 2 6" xfId="23489"/>
    <cellStyle name="표준 6 8 2 2 2 2 2 2 7" xfId="27360"/>
    <cellStyle name="표준 6 8 2 2 2 2 2 2 8" xfId="31231"/>
    <cellStyle name="표준 6 8 2 2 2 2 2 2 9" xfId="35102"/>
    <cellStyle name="표준 6 8 2 2 2 2 2 3" xfId="6069"/>
    <cellStyle name="표준 6 8 2 2 2 2 2 4" xfId="9940"/>
    <cellStyle name="표준 6 8 2 2 2 2 2 5" xfId="13811"/>
    <cellStyle name="표준 6 8 2 2 2 2 2 6" xfId="17682"/>
    <cellStyle name="표준 6 8 2 2 2 2 2 7" xfId="21553"/>
    <cellStyle name="표준 6 8 2 2 2 2 2 8" xfId="25424"/>
    <cellStyle name="표준 6 8 2 2 2 2 2 9" xfId="29295"/>
    <cellStyle name="표준 6 8 2 2 2 2 3" xfId="2878"/>
    <cellStyle name="표준 6 8 2 2 2 2 3 10" xfId="38005"/>
    <cellStyle name="표준 6 8 2 2 2 2 3 11" xfId="42117"/>
    <cellStyle name="표준 6 8 2 2 2 2 3 12" xfId="45988"/>
    <cellStyle name="표준 6 8 2 2 2 2 3 13" xfId="49859"/>
    <cellStyle name="표준 6 8 2 2 2 2 3 14" xfId="53730"/>
    <cellStyle name="표준 6 8 2 2 2 2 3 2" xfId="7037"/>
    <cellStyle name="표준 6 8 2 2 2 2 3 3" xfId="10908"/>
    <cellStyle name="표준 6 8 2 2 2 2 3 4" xfId="14779"/>
    <cellStyle name="표준 6 8 2 2 2 2 3 5" xfId="18650"/>
    <cellStyle name="표준 6 8 2 2 2 2 3 6" xfId="22521"/>
    <cellStyle name="표준 6 8 2 2 2 2 3 7" xfId="26392"/>
    <cellStyle name="표준 6 8 2 2 2 2 3 8" xfId="30263"/>
    <cellStyle name="표준 6 8 2 2 2 2 3 9" xfId="34134"/>
    <cellStyle name="표준 6 8 2 2 2 2 4" xfId="5101"/>
    <cellStyle name="표준 6 8 2 2 2 2 5" xfId="8972"/>
    <cellStyle name="표준 6 8 2 2 2 2 6" xfId="12843"/>
    <cellStyle name="표준 6 8 2 2 2 2 7" xfId="16714"/>
    <cellStyle name="표준 6 8 2 2 2 2 8" xfId="20585"/>
    <cellStyle name="표준 6 8 2 2 2 2 9" xfId="24456"/>
    <cellStyle name="표준 6 8 2 2 2 3" xfId="1423"/>
    <cellStyle name="표준 6 8 2 2 2 3 10" xfId="32682"/>
    <cellStyle name="표준 6 8 2 2 2 3 11" xfId="36553"/>
    <cellStyle name="표준 6 8 2 2 2 3 12" xfId="40665"/>
    <cellStyle name="표준 6 8 2 2 2 3 13" xfId="44536"/>
    <cellStyle name="표준 6 8 2 2 2 3 14" xfId="48407"/>
    <cellStyle name="표준 6 8 2 2 2 3 15" xfId="52278"/>
    <cellStyle name="표준 6 8 2 2 2 3 2" xfId="3362"/>
    <cellStyle name="표준 6 8 2 2 2 3 2 10" xfId="38489"/>
    <cellStyle name="표준 6 8 2 2 2 3 2 11" xfId="42601"/>
    <cellStyle name="표준 6 8 2 2 2 3 2 12" xfId="46472"/>
    <cellStyle name="표준 6 8 2 2 2 3 2 13" xfId="50343"/>
    <cellStyle name="표준 6 8 2 2 2 3 2 14" xfId="54214"/>
    <cellStyle name="표준 6 8 2 2 2 3 2 2" xfId="7521"/>
    <cellStyle name="표준 6 8 2 2 2 3 2 3" xfId="11392"/>
    <cellStyle name="표준 6 8 2 2 2 3 2 4" xfId="15263"/>
    <cellStyle name="표준 6 8 2 2 2 3 2 5" xfId="19134"/>
    <cellStyle name="표준 6 8 2 2 2 3 2 6" xfId="23005"/>
    <cellStyle name="표준 6 8 2 2 2 3 2 7" xfId="26876"/>
    <cellStyle name="표준 6 8 2 2 2 3 2 8" xfId="30747"/>
    <cellStyle name="표준 6 8 2 2 2 3 2 9" xfId="34618"/>
    <cellStyle name="표준 6 8 2 2 2 3 3" xfId="5585"/>
    <cellStyle name="표준 6 8 2 2 2 3 4" xfId="9456"/>
    <cellStyle name="표준 6 8 2 2 2 3 5" xfId="13327"/>
    <cellStyle name="표준 6 8 2 2 2 3 6" xfId="17198"/>
    <cellStyle name="표준 6 8 2 2 2 3 7" xfId="21069"/>
    <cellStyle name="표준 6 8 2 2 2 3 8" xfId="24940"/>
    <cellStyle name="표준 6 8 2 2 2 3 9" xfId="28811"/>
    <cellStyle name="표준 6 8 2 2 2 4" xfId="2394"/>
    <cellStyle name="표준 6 8 2 2 2 4 10" xfId="37521"/>
    <cellStyle name="표준 6 8 2 2 2 4 11" xfId="41633"/>
    <cellStyle name="표준 6 8 2 2 2 4 12" xfId="45504"/>
    <cellStyle name="표준 6 8 2 2 2 4 13" xfId="49375"/>
    <cellStyle name="표준 6 8 2 2 2 4 14" xfId="53246"/>
    <cellStyle name="표준 6 8 2 2 2 4 2" xfId="6553"/>
    <cellStyle name="표준 6 8 2 2 2 4 3" xfId="10424"/>
    <cellStyle name="표준 6 8 2 2 2 4 4" xfId="14295"/>
    <cellStyle name="표준 6 8 2 2 2 4 5" xfId="18166"/>
    <cellStyle name="표준 6 8 2 2 2 4 6" xfId="22037"/>
    <cellStyle name="표준 6 8 2 2 2 4 7" xfId="25908"/>
    <cellStyle name="표준 6 8 2 2 2 4 8" xfId="29779"/>
    <cellStyle name="표준 6 8 2 2 2 4 9" xfId="33650"/>
    <cellStyle name="표준 6 8 2 2 2 5" xfId="4617"/>
    <cellStyle name="표준 6 8 2 2 2 6" xfId="8488"/>
    <cellStyle name="표준 6 8 2 2 2 7" xfId="12359"/>
    <cellStyle name="표준 6 8 2 2 2 8" xfId="16230"/>
    <cellStyle name="표준 6 8 2 2 2 9" xfId="20101"/>
    <cellStyle name="표준 6 8 2 2 3" xfId="691"/>
    <cellStyle name="표준 6 8 2 2 3 10" xfId="28085"/>
    <cellStyle name="표준 6 8 2 2 3 11" xfId="31956"/>
    <cellStyle name="표준 6 8 2 2 3 12" xfId="35827"/>
    <cellStyle name="표준 6 8 2 2 3 13" xfId="39939"/>
    <cellStyle name="표준 6 8 2 2 3 14" xfId="43810"/>
    <cellStyle name="표준 6 8 2 2 3 15" xfId="47681"/>
    <cellStyle name="표준 6 8 2 2 3 16" xfId="51552"/>
    <cellStyle name="표준 6 8 2 2 3 2" xfId="1665"/>
    <cellStyle name="표준 6 8 2 2 3 2 10" xfId="32924"/>
    <cellStyle name="표준 6 8 2 2 3 2 11" xfId="36795"/>
    <cellStyle name="표준 6 8 2 2 3 2 12" xfId="40907"/>
    <cellStyle name="표준 6 8 2 2 3 2 13" xfId="44778"/>
    <cellStyle name="표준 6 8 2 2 3 2 14" xfId="48649"/>
    <cellStyle name="표준 6 8 2 2 3 2 15" xfId="52520"/>
    <cellStyle name="표준 6 8 2 2 3 2 2" xfId="3604"/>
    <cellStyle name="표준 6 8 2 2 3 2 2 10" xfId="38731"/>
    <cellStyle name="표준 6 8 2 2 3 2 2 11" xfId="42843"/>
    <cellStyle name="표준 6 8 2 2 3 2 2 12" xfId="46714"/>
    <cellStyle name="표준 6 8 2 2 3 2 2 13" xfId="50585"/>
    <cellStyle name="표준 6 8 2 2 3 2 2 14" xfId="54456"/>
    <cellStyle name="표준 6 8 2 2 3 2 2 2" xfId="7763"/>
    <cellStyle name="표준 6 8 2 2 3 2 2 3" xfId="11634"/>
    <cellStyle name="표준 6 8 2 2 3 2 2 4" xfId="15505"/>
    <cellStyle name="표준 6 8 2 2 3 2 2 5" xfId="19376"/>
    <cellStyle name="표준 6 8 2 2 3 2 2 6" xfId="23247"/>
    <cellStyle name="표준 6 8 2 2 3 2 2 7" xfId="27118"/>
    <cellStyle name="표준 6 8 2 2 3 2 2 8" xfId="30989"/>
    <cellStyle name="표준 6 8 2 2 3 2 2 9" xfId="34860"/>
    <cellStyle name="표준 6 8 2 2 3 2 3" xfId="5827"/>
    <cellStyle name="표준 6 8 2 2 3 2 4" xfId="9698"/>
    <cellStyle name="표준 6 8 2 2 3 2 5" xfId="13569"/>
    <cellStyle name="표준 6 8 2 2 3 2 6" xfId="17440"/>
    <cellStyle name="표준 6 8 2 2 3 2 7" xfId="21311"/>
    <cellStyle name="표준 6 8 2 2 3 2 8" xfId="25182"/>
    <cellStyle name="표준 6 8 2 2 3 2 9" xfId="29053"/>
    <cellStyle name="표준 6 8 2 2 3 3" xfId="2636"/>
    <cellStyle name="표준 6 8 2 2 3 3 10" xfId="37763"/>
    <cellStyle name="표준 6 8 2 2 3 3 11" xfId="41875"/>
    <cellStyle name="표준 6 8 2 2 3 3 12" xfId="45746"/>
    <cellStyle name="표준 6 8 2 2 3 3 13" xfId="49617"/>
    <cellStyle name="표준 6 8 2 2 3 3 14" xfId="53488"/>
    <cellStyle name="표준 6 8 2 2 3 3 2" xfId="6795"/>
    <cellStyle name="표준 6 8 2 2 3 3 3" xfId="10666"/>
    <cellStyle name="표준 6 8 2 2 3 3 4" xfId="14537"/>
    <cellStyle name="표준 6 8 2 2 3 3 5" xfId="18408"/>
    <cellStyle name="표준 6 8 2 2 3 3 6" xfId="22279"/>
    <cellStyle name="표준 6 8 2 2 3 3 7" xfId="26150"/>
    <cellStyle name="표준 6 8 2 2 3 3 8" xfId="30021"/>
    <cellStyle name="표준 6 8 2 2 3 3 9" xfId="33892"/>
    <cellStyle name="표준 6 8 2 2 3 4" xfId="4859"/>
    <cellStyle name="표준 6 8 2 2 3 5" xfId="8730"/>
    <cellStyle name="표준 6 8 2 2 3 6" xfId="12601"/>
    <cellStyle name="표준 6 8 2 2 3 7" xfId="16472"/>
    <cellStyle name="표준 6 8 2 2 3 8" xfId="20343"/>
    <cellStyle name="표준 6 8 2 2 3 9" xfId="24214"/>
    <cellStyle name="표준 6 8 2 2 4" xfId="1181"/>
    <cellStyle name="표준 6 8 2 2 4 10" xfId="32440"/>
    <cellStyle name="표준 6 8 2 2 4 11" xfId="36311"/>
    <cellStyle name="표준 6 8 2 2 4 12" xfId="40423"/>
    <cellStyle name="표준 6 8 2 2 4 13" xfId="44294"/>
    <cellStyle name="표준 6 8 2 2 4 14" xfId="48165"/>
    <cellStyle name="표준 6 8 2 2 4 15" xfId="52036"/>
    <cellStyle name="표준 6 8 2 2 4 2" xfId="3120"/>
    <cellStyle name="표준 6 8 2 2 4 2 10" xfId="38247"/>
    <cellStyle name="표준 6 8 2 2 4 2 11" xfId="42359"/>
    <cellStyle name="표준 6 8 2 2 4 2 12" xfId="46230"/>
    <cellStyle name="표준 6 8 2 2 4 2 13" xfId="50101"/>
    <cellStyle name="표준 6 8 2 2 4 2 14" xfId="53972"/>
    <cellStyle name="표준 6 8 2 2 4 2 2" xfId="7279"/>
    <cellStyle name="표준 6 8 2 2 4 2 3" xfId="11150"/>
    <cellStyle name="표준 6 8 2 2 4 2 4" xfId="15021"/>
    <cellStyle name="표준 6 8 2 2 4 2 5" xfId="18892"/>
    <cellStyle name="표준 6 8 2 2 4 2 6" xfId="22763"/>
    <cellStyle name="표준 6 8 2 2 4 2 7" xfId="26634"/>
    <cellStyle name="표준 6 8 2 2 4 2 8" xfId="30505"/>
    <cellStyle name="표준 6 8 2 2 4 2 9" xfId="34376"/>
    <cellStyle name="표준 6 8 2 2 4 3" xfId="5343"/>
    <cellStyle name="표준 6 8 2 2 4 4" xfId="9214"/>
    <cellStyle name="표준 6 8 2 2 4 5" xfId="13085"/>
    <cellStyle name="표준 6 8 2 2 4 6" xfId="16956"/>
    <cellStyle name="표준 6 8 2 2 4 7" xfId="20827"/>
    <cellStyle name="표준 6 8 2 2 4 8" xfId="24698"/>
    <cellStyle name="표준 6 8 2 2 4 9" xfId="28569"/>
    <cellStyle name="표준 6 8 2 2 5" xfId="2152"/>
    <cellStyle name="표준 6 8 2 2 5 10" xfId="37279"/>
    <cellStyle name="표준 6 8 2 2 5 11" xfId="41391"/>
    <cellStyle name="표준 6 8 2 2 5 12" xfId="45262"/>
    <cellStyle name="표준 6 8 2 2 5 13" xfId="49133"/>
    <cellStyle name="표준 6 8 2 2 5 14" xfId="53004"/>
    <cellStyle name="표준 6 8 2 2 5 2" xfId="6311"/>
    <cellStyle name="표준 6 8 2 2 5 3" xfId="10182"/>
    <cellStyle name="표준 6 8 2 2 5 4" xfId="14053"/>
    <cellStyle name="표준 6 8 2 2 5 5" xfId="17924"/>
    <cellStyle name="표준 6 8 2 2 5 6" xfId="21795"/>
    <cellStyle name="표준 6 8 2 2 5 7" xfId="25666"/>
    <cellStyle name="표준 6 8 2 2 5 8" xfId="29537"/>
    <cellStyle name="표준 6 8 2 2 5 9" xfId="33408"/>
    <cellStyle name="표준 6 8 2 2 6" xfId="4375"/>
    <cellStyle name="표준 6 8 2 2 7" xfId="8246"/>
    <cellStyle name="표준 6 8 2 2 8" xfId="12117"/>
    <cellStyle name="표준 6 8 2 2 9" xfId="15988"/>
    <cellStyle name="표준 6 8 2 20" xfId="50971"/>
    <cellStyle name="표준 6 8 2 3" xfId="349"/>
    <cellStyle name="표준 6 8 2 3 10" xfId="23875"/>
    <cellStyle name="표준 6 8 2 3 11" xfId="27746"/>
    <cellStyle name="표준 6 8 2 3 12" xfId="31617"/>
    <cellStyle name="표준 6 8 2 3 13" xfId="35488"/>
    <cellStyle name="표준 6 8 2 3 14" xfId="39600"/>
    <cellStyle name="표준 6 8 2 3 15" xfId="43471"/>
    <cellStyle name="표준 6 8 2 3 16" xfId="47342"/>
    <cellStyle name="표준 6 8 2 3 17" xfId="51213"/>
    <cellStyle name="표준 6 8 2 3 2" xfId="836"/>
    <cellStyle name="표준 6 8 2 3 2 10" xfId="28230"/>
    <cellStyle name="표준 6 8 2 3 2 11" xfId="32101"/>
    <cellStyle name="표준 6 8 2 3 2 12" xfId="35972"/>
    <cellStyle name="표준 6 8 2 3 2 13" xfId="40084"/>
    <cellStyle name="표준 6 8 2 3 2 14" xfId="43955"/>
    <cellStyle name="표준 6 8 2 3 2 15" xfId="47826"/>
    <cellStyle name="표준 6 8 2 3 2 16" xfId="51697"/>
    <cellStyle name="표준 6 8 2 3 2 2" xfId="1810"/>
    <cellStyle name="표준 6 8 2 3 2 2 10" xfId="33069"/>
    <cellStyle name="표준 6 8 2 3 2 2 11" xfId="36940"/>
    <cellStyle name="표준 6 8 2 3 2 2 12" xfId="41052"/>
    <cellStyle name="표준 6 8 2 3 2 2 13" xfId="44923"/>
    <cellStyle name="표준 6 8 2 3 2 2 14" xfId="48794"/>
    <cellStyle name="표준 6 8 2 3 2 2 15" xfId="52665"/>
    <cellStyle name="표준 6 8 2 3 2 2 2" xfId="3749"/>
    <cellStyle name="표준 6 8 2 3 2 2 2 10" xfId="38876"/>
    <cellStyle name="표준 6 8 2 3 2 2 2 11" xfId="42988"/>
    <cellStyle name="표준 6 8 2 3 2 2 2 12" xfId="46859"/>
    <cellStyle name="표준 6 8 2 3 2 2 2 13" xfId="50730"/>
    <cellStyle name="표준 6 8 2 3 2 2 2 14" xfId="54601"/>
    <cellStyle name="표준 6 8 2 3 2 2 2 2" xfId="7908"/>
    <cellStyle name="표준 6 8 2 3 2 2 2 3" xfId="11779"/>
    <cellStyle name="표준 6 8 2 3 2 2 2 4" xfId="15650"/>
    <cellStyle name="표준 6 8 2 3 2 2 2 5" xfId="19521"/>
    <cellStyle name="표준 6 8 2 3 2 2 2 6" xfId="23392"/>
    <cellStyle name="표준 6 8 2 3 2 2 2 7" xfId="27263"/>
    <cellStyle name="표준 6 8 2 3 2 2 2 8" xfId="31134"/>
    <cellStyle name="표준 6 8 2 3 2 2 2 9" xfId="35005"/>
    <cellStyle name="표준 6 8 2 3 2 2 3" xfId="5972"/>
    <cellStyle name="표준 6 8 2 3 2 2 4" xfId="9843"/>
    <cellStyle name="표준 6 8 2 3 2 2 5" xfId="13714"/>
    <cellStyle name="표준 6 8 2 3 2 2 6" xfId="17585"/>
    <cellStyle name="표준 6 8 2 3 2 2 7" xfId="21456"/>
    <cellStyle name="표준 6 8 2 3 2 2 8" xfId="25327"/>
    <cellStyle name="표준 6 8 2 3 2 2 9" xfId="29198"/>
    <cellStyle name="표준 6 8 2 3 2 3" xfId="2781"/>
    <cellStyle name="표준 6 8 2 3 2 3 10" xfId="37908"/>
    <cellStyle name="표준 6 8 2 3 2 3 11" xfId="42020"/>
    <cellStyle name="표준 6 8 2 3 2 3 12" xfId="45891"/>
    <cellStyle name="표준 6 8 2 3 2 3 13" xfId="49762"/>
    <cellStyle name="표준 6 8 2 3 2 3 14" xfId="53633"/>
    <cellStyle name="표준 6 8 2 3 2 3 2" xfId="6940"/>
    <cellStyle name="표준 6 8 2 3 2 3 3" xfId="10811"/>
    <cellStyle name="표준 6 8 2 3 2 3 4" xfId="14682"/>
    <cellStyle name="표준 6 8 2 3 2 3 5" xfId="18553"/>
    <cellStyle name="표준 6 8 2 3 2 3 6" xfId="22424"/>
    <cellStyle name="표준 6 8 2 3 2 3 7" xfId="26295"/>
    <cellStyle name="표준 6 8 2 3 2 3 8" xfId="30166"/>
    <cellStyle name="표준 6 8 2 3 2 3 9" xfId="34037"/>
    <cellStyle name="표준 6 8 2 3 2 4" xfId="5004"/>
    <cellStyle name="표준 6 8 2 3 2 5" xfId="8875"/>
    <cellStyle name="표준 6 8 2 3 2 6" xfId="12746"/>
    <cellStyle name="표준 6 8 2 3 2 7" xfId="16617"/>
    <cellStyle name="표준 6 8 2 3 2 8" xfId="20488"/>
    <cellStyle name="표준 6 8 2 3 2 9" xfId="24359"/>
    <cellStyle name="표준 6 8 2 3 3" xfId="1326"/>
    <cellStyle name="표준 6 8 2 3 3 10" xfId="32585"/>
    <cellStyle name="표준 6 8 2 3 3 11" xfId="36456"/>
    <cellStyle name="표준 6 8 2 3 3 12" xfId="40568"/>
    <cellStyle name="표준 6 8 2 3 3 13" xfId="44439"/>
    <cellStyle name="표준 6 8 2 3 3 14" xfId="48310"/>
    <cellStyle name="표준 6 8 2 3 3 15" xfId="52181"/>
    <cellStyle name="표준 6 8 2 3 3 2" xfId="3265"/>
    <cellStyle name="표준 6 8 2 3 3 2 10" xfId="38392"/>
    <cellStyle name="표준 6 8 2 3 3 2 11" xfId="42504"/>
    <cellStyle name="표준 6 8 2 3 3 2 12" xfId="46375"/>
    <cellStyle name="표준 6 8 2 3 3 2 13" xfId="50246"/>
    <cellStyle name="표준 6 8 2 3 3 2 14" xfId="54117"/>
    <cellStyle name="표준 6 8 2 3 3 2 2" xfId="7424"/>
    <cellStyle name="표준 6 8 2 3 3 2 3" xfId="11295"/>
    <cellStyle name="표준 6 8 2 3 3 2 4" xfId="15166"/>
    <cellStyle name="표준 6 8 2 3 3 2 5" xfId="19037"/>
    <cellStyle name="표준 6 8 2 3 3 2 6" xfId="22908"/>
    <cellStyle name="표준 6 8 2 3 3 2 7" xfId="26779"/>
    <cellStyle name="표준 6 8 2 3 3 2 8" xfId="30650"/>
    <cellStyle name="표준 6 8 2 3 3 2 9" xfId="34521"/>
    <cellStyle name="표준 6 8 2 3 3 3" xfId="5488"/>
    <cellStyle name="표준 6 8 2 3 3 4" xfId="9359"/>
    <cellStyle name="표준 6 8 2 3 3 5" xfId="13230"/>
    <cellStyle name="표준 6 8 2 3 3 6" xfId="17101"/>
    <cellStyle name="표준 6 8 2 3 3 7" xfId="20972"/>
    <cellStyle name="표준 6 8 2 3 3 8" xfId="24843"/>
    <cellStyle name="표준 6 8 2 3 3 9" xfId="28714"/>
    <cellStyle name="표준 6 8 2 3 4" xfId="2297"/>
    <cellStyle name="표준 6 8 2 3 4 10" xfId="37424"/>
    <cellStyle name="표준 6 8 2 3 4 11" xfId="41536"/>
    <cellStyle name="표준 6 8 2 3 4 12" xfId="45407"/>
    <cellStyle name="표준 6 8 2 3 4 13" xfId="49278"/>
    <cellStyle name="표준 6 8 2 3 4 14" xfId="53149"/>
    <cellStyle name="표준 6 8 2 3 4 2" xfId="6456"/>
    <cellStyle name="표준 6 8 2 3 4 3" xfId="10327"/>
    <cellStyle name="표준 6 8 2 3 4 4" xfId="14198"/>
    <cellStyle name="표준 6 8 2 3 4 5" xfId="18069"/>
    <cellStyle name="표준 6 8 2 3 4 6" xfId="21940"/>
    <cellStyle name="표준 6 8 2 3 4 7" xfId="25811"/>
    <cellStyle name="표준 6 8 2 3 4 8" xfId="29682"/>
    <cellStyle name="표준 6 8 2 3 4 9" xfId="33553"/>
    <cellStyle name="표준 6 8 2 3 5" xfId="4520"/>
    <cellStyle name="표준 6 8 2 3 6" xfId="8391"/>
    <cellStyle name="표준 6 8 2 3 7" xfId="12262"/>
    <cellStyle name="표준 6 8 2 3 8" xfId="16133"/>
    <cellStyle name="표준 6 8 2 3 9" xfId="20004"/>
    <cellStyle name="표준 6 8 2 4" xfId="594"/>
    <cellStyle name="표준 6 8 2 4 10" xfId="27988"/>
    <cellStyle name="표준 6 8 2 4 11" xfId="31859"/>
    <cellStyle name="표준 6 8 2 4 12" xfId="35730"/>
    <cellStyle name="표준 6 8 2 4 13" xfId="39842"/>
    <cellStyle name="표준 6 8 2 4 14" xfId="43713"/>
    <cellStyle name="표준 6 8 2 4 15" xfId="47584"/>
    <cellStyle name="표준 6 8 2 4 16" xfId="51455"/>
    <cellStyle name="표준 6 8 2 4 2" xfId="1568"/>
    <cellStyle name="표준 6 8 2 4 2 10" xfId="32827"/>
    <cellStyle name="표준 6 8 2 4 2 11" xfId="36698"/>
    <cellStyle name="표준 6 8 2 4 2 12" xfId="40810"/>
    <cellStyle name="표준 6 8 2 4 2 13" xfId="44681"/>
    <cellStyle name="표준 6 8 2 4 2 14" xfId="48552"/>
    <cellStyle name="표준 6 8 2 4 2 15" xfId="52423"/>
    <cellStyle name="표준 6 8 2 4 2 2" xfId="3507"/>
    <cellStyle name="표준 6 8 2 4 2 2 10" xfId="38634"/>
    <cellStyle name="표준 6 8 2 4 2 2 11" xfId="42746"/>
    <cellStyle name="표준 6 8 2 4 2 2 12" xfId="46617"/>
    <cellStyle name="표준 6 8 2 4 2 2 13" xfId="50488"/>
    <cellStyle name="표준 6 8 2 4 2 2 14" xfId="54359"/>
    <cellStyle name="표준 6 8 2 4 2 2 2" xfId="7666"/>
    <cellStyle name="표준 6 8 2 4 2 2 3" xfId="11537"/>
    <cellStyle name="표준 6 8 2 4 2 2 4" xfId="15408"/>
    <cellStyle name="표준 6 8 2 4 2 2 5" xfId="19279"/>
    <cellStyle name="표준 6 8 2 4 2 2 6" xfId="23150"/>
    <cellStyle name="표준 6 8 2 4 2 2 7" xfId="27021"/>
    <cellStyle name="표준 6 8 2 4 2 2 8" xfId="30892"/>
    <cellStyle name="표준 6 8 2 4 2 2 9" xfId="34763"/>
    <cellStyle name="표준 6 8 2 4 2 3" xfId="5730"/>
    <cellStyle name="표준 6 8 2 4 2 4" xfId="9601"/>
    <cellStyle name="표준 6 8 2 4 2 5" xfId="13472"/>
    <cellStyle name="표준 6 8 2 4 2 6" xfId="17343"/>
    <cellStyle name="표준 6 8 2 4 2 7" xfId="21214"/>
    <cellStyle name="표준 6 8 2 4 2 8" xfId="25085"/>
    <cellStyle name="표준 6 8 2 4 2 9" xfId="28956"/>
    <cellStyle name="표준 6 8 2 4 3" xfId="2539"/>
    <cellStyle name="표준 6 8 2 4 3 10" xfId="37666"/>
    <cellStyle name="표준 6 8 2 4 3 11" xfId="41778"/>
    <cellStyle name="표준 6 8 2 4 3 12" xfId="45649"/>
    <cellStyle name="표준 6 8 2 4 3 13" xfId="49520"/>
    <cellStyle name="표준 6 8 2 4 3 14" xfId="53391"/>
    <cellStyle name="표준 6 8 2 4 3 2" xfId="6698"/>
    <cellStyle name="표준 6 8 2 4 3 3" xfId="10569"/>
    <cellStyle name="표준 6 8 2 4 3 4" xfId="14440"/>
    <cellStyle name="표준 6 8 2 4 3 5" xfId="18311"/>
    <cellStyle name="표준 6 8 2 4 3 6" xfId="22182"/>
    <cellStyle name="표준 6 8 2 4 3 7" xfId="26053"/>
    <cellStyle name="표준 6 8 2 4 3 8" xfId="29924"/>
    <cellStyle name="표준 6 8 2 4 3 9" xfId="33795"/>
    <cellStyle name="표준 6 8 2 4 4" xfId="4762"/>
    <cellStyle name="표준 6 8 2 4 5" xfId="8633"/>
    <cellStyle name="표준 6 8 2 4 6" xfId="12504"/>
    <cellStyle name="표준 6 8 2 4 7" xfId="16375"/>
    <cellStyle name="표준 6 8 2 4 8" xfId="20246"/>
    <cellStyle name="표준 6 8 2 4 9" xfId="24117"/>
    <cellStyle name="표준 6 8 2 5" xfId="1084"/>
    <cellStyle name="표준 6 8 2 5 10" xfId="32343"/>
    <cellStyle name="표준 6 8 2 5 11" xfId="36214"/>
    <cellStyle name="표준 6 8 2 5 12" xfId="40326"/>
    <cellStyle name="표준 6 8 2 5 13" xfId="44197"/>
    <cellStyle name="표준 6 8 2 5 14" xfId="48068"/>
    <cellStyle name="표준 6 8 2 5 15" xfId="51939"/>
    <cellStyle name="표준 6 8 2 5 2" xfId="3023"/>
    <cellStyle name="표준 6 8 2 5 2 10" xfId="38150"/>
    <cellStyle name="표준 6 8 2 5 2 11" xfId="42262"/>
    <cellStyle name="표준 6 8 2 5 2 12" xfId="46133"/>
    <cellStyle name="표준 6 8 2 5 2 13" xfId="50004"/>
    <cellStyle name="표준 6 8 2 5 2 14" xfId="53875"/>
    <cellStyle name="표준 6 8 2 5 2 2" xfId="7182"/>
    <cellStyle name="표준 6 8 2 5 2 3" xfId="11053"/>
    <cellStyle name="표준 6 8 2 5 2 4" xfId="14924"/>
    <cellStyle name="표준 6 8 2 5 2 5" xfId="18795"/>
    <cellStyle name="표준 6 8 2 5 2 6" xfId="22666"/>
    <cellStyle name="표준 6 8 2 5 2 7" xfId="26537"/>
    <cellStyle name="표준 6 8 2 5 2 8" xfId="30408"/>
    <cellStyle name="표준 6 8 2 5 2 9" xfId="34279"/>
    <cellStyle name="표준 6 8 2 5 3" xfId="5246"/>
    <cellStyle name="표준 6 8 2 5 4" xfId="9117"/>
    <cellStyle name="표준 6 8 2 5 5" xfId="12988"/>
    <cellStyle name="표준 6 8 2 5 6" xfId="16859"/>
    <cellStyle name="표준 6 8 2 5 7" xfId="20730"/>
    <cellStyle name="표준 6 8 2 5 8" xfId="24601"/>
    <cellStyle name="표준 6 8 2 5 9" xfId="28472"/>
    <cellStyle name="표준 6 8 2 6" xfId="2055"/>
    <cellStyle name="표준 6 8 2 6 10" xfId="37182"/>
    <cellStyle name="표준 6 8 2 6 11" xfId="41294"/>
    <cellStyle name="표준 6 8 2 6 12" xfId="45165"/>
    <cellStyle name="표준 6 8 2 6 13" xfId="49036"/>
    <cellStyle name="표준 6 8 2 6 14" xfId="52907"/>
    <cellStyle name="표준 6 8 2 6 2" xfId="6214"/>
    <cellStyle name="표준 6 8 2 6 3" xfId="10085"/>
    <cellStyle name="표준 6 8 2 6 4" xfId="13956"/>
    <cellStyle name="표준 6 8 2 6 5" xfId="17827"/>
    <cellStyle name="표준 6 8 2 6 6" xfId="21698"/>
    <cellStyle name="표준 6 8 2 6 7" xfId="25569"/>
    <cellStyle name="표준 6 8 2 6 8" xfId="29440"/>
    <cellStyle name="표준 6 8 2 6 9" xfId="33311"/>
    <cellStyle name="표준 6 8 2 7" xfId="4278"/>
    <cellStyle name="표준 6 8 2 8" xfId="8149"/>
    <cellStyle name="표준 6 8 2 9" xfId="12020"/>
    <cellStyle name="표준 6 8 20" xfId="43182"/>
    <cellStyle name="표준 6 8 21" xfId="47053"/>
    <cellStyle name="표준 6 8 22" xfId="50924"/>
    <cellStyle name="표준 6 8 3" xfId="154"/>
    <cellStyle name="표준 6 8 3 10" xfId="19812"/>
    <cellStyle name="표준 6 8 3 11" xfId="23683"/>
    <cellStyle name="표준 6 8 3 12" xfId="27554"/>
    <cellStyle name="표준 6 8 3 13" xfId="31425"/>
    <cellStyle name="표준 6 8 3 14" xfId="35296"/>
    <cellStyle name="표준 6 8 3 15" xfId="39167"/>
    <cellStyle name="표준 6 8 3 16" xfId="39408"/>
    <cellStyle name="표준 6 8 3 17" xfId="43279"/>
    <cellStyle name="표준 6 8 3 18" xfId="47150"/>
    <cellStyle name="표준 6 8 3 19" xfId="51021"/>
    <cellStyle name="표준 6 8 3 2" xfId="399"/>
    <cellStyle name="표준 6 8 3 2 10" xfId="23925"/>
    <cellStyle name="표준 6 8 3 2 11" xfId="27796"/>
    <cellStyle name="표준 6 8 3 2 12" xfId="31667"/>
    <cellStyle name="표준 6 8 3 2 13" xfId="35538"/>
    <cellStyle name="표준 6 8 3 2 14" xfId="39650"/>
    <cellStyle name="표준 6 8 3 2 15" xfId="43521"/>
    <cellStyle name="표준 6 8 3 2 16" xfId="47392"/>
    <cellStyle name="표준 6 8 3 2 17" xfId="51263"/>
    <cellStyle name="표준 6 8 3 2 2" xfId="886"/>
    <cellStyle name="표준 6 8 3 2 2 10" xfId="28280"/>
    <cellStyle name="표준 6 8 3 2 2 11" xfId="32151"/>
    <cellStyle name="표준 6 8 3 2 2 12" xfId="36022"/>
    <cellStyle name="표준 6 8 3 2 2 13" xfId="40134"/>
    <cellStyle name="표준 6 8 3 2 2 14" xfId="44005"/>
    <cellStyle name="표준 6 8 3 2 2 15" xfId="47876"/>
    <cellStyle name="표준 6 8 3 2 2 16" xfId="51747"/>
    <cellStyle name="표준 6 8 3 2 2 2" xfId="1860"/>
    <cellStyle name="표준 6 8 3 2 2 2 10" xfId="33119"/>
    <cellStyle name="표준 6 8 3 2 2 2 11" xfId="36990"/>
    <cellStyle name="표준 6 8 3 2 2 2 12" xfId="41102"/>
    <cellStyle name="표준 6 8 3 2 2 2 13" xfId="44973"/>
    <cellStyle name="표준 6 8 3 2 2 2 14" xfId="48844"/>
    <cellStyle name="표준 6 8 3 2 2 2 15" xfId="52715"/>
    <cellStyle name="표준 6 8 3 2 2 2 2" xfId="3799"/>
    <cellStyle name="표준 6 8 3 2 2 2 2 10" xfId="38926"/>
    <cellStyle name="표준 6 8 3 2 2 2 2 11" xfId="43038"/>
    <cellStyle name="표준 6 8 3 2 2 2 2 12" xfId="46909"/>
    <cellStyle name="표준 6 8 3 2 2 2 2 13" xfId="50780"/>
    <cellStyle name="표준 6 8 3 2 2 2 2 14" xfId="54651"/>
    <cellStyle name="표준 6 8 3 2 2 2 2 2" xfId="7958"/>
    <cellStyle name="표준 6 8 3 2 2 2 2 3" xfId="11829"/>
    <cellStyle name="표준 6 8 3 2 2 2 2 4" xfId="15700"/>
    <cellStyle name="표준 6 8 3 2 2 2 2 5" xfId="19571"/>
    <cellStyle name="표준 6 8 3 2 2 2 2 6" xfId="23442"/>
    <cellStyle name="표준 6 8 3 2 2 2 2 7" xfId="27313"/>
    <cellStyle name="표준 6 8 3 2 2 2 2 8" xfId="31184"/>
    <cellStyle name="표준 6 8 3 2 2 2 2 9" xfId="35055"/>
    <cellStyle name="표준 6 8 3 2 2 2 3" xfId="6022"/>
    <cellStyle name="표준 6 8 3 2 2 2 4" xfId="9893"/>
    <cellStyle name="표준 6 8 3 2 2 2 5" xfId="13764"/>
    <cellStyle name="표준 6 8 3 2 2 2 6" xfId="17635"/>
    <cellStyle name="표준 6 8 3 2 2 2 7" xfId="21506"/>
    <cellStyle name="표준 6 8 3 2 2 2 8" xfId="25377"/>
    <cellStyle name="표준 6 8 3 2 2 2 9" xfId="29248"/>
    <cellStyle name="표준 6 8 3 2 2 3" xfId="2831"/>
    <cellStyle name="표준 6 8 3 2 2 3 10" xfId="37958"/>
    <cellStyle name="표준 6 8 3 2 2 3 11" xfId="42070"/>
    <cellStyle name="표준 6 8 3 2 2 3 12" xfId="45941"/>
    <cellStyle name="표준 6 8 3 2 2 3 13" xfId="49812"/>
    <cellStyle name="표준 6 8 3 2 2 3 14" xfId="53683"/>
    <cellStyle name="표준 6 8 3 2 2 3 2" xfId="6990"/>
    <cellStyle name="표준 6 8 3 2 2 3 3" xfId="10861"/>
    <cellStyle name="표준 6 8 3 2 2 3 4" xfId="14732"/>
    <cellStyle name="표준 6 8 3 2 2 3 5" xfId="18603"/>
    <cellStyle name="표준 6 8 3 2 2 3 6" xfId="22474"/>
    <cellStyle name="표준 6 8 3 2 2 3 7" xfId="26345"/>
    <cellStyle name="표준 6 8 3 2 2 3 8" xfId="30216"/>
    <cellStyle name="표준 6 8 3 2 2 3 9" xfId="34087"/>
    <cellStyle name="표준 6 8 3 2 2 4" xfId="5054"/>
    <cellStyle name="표준 6 8 3 2 2 5" xfId="8925"/>
    <cellStyle name="표준 6 8 3 2 2 6" xfId="12796"/>
    <cellStyle name="표준 6 8 3 2 2 7" xfId="16667"/>
    <cellStyle name="표준 6 8 3 2 2 8" xfId="20538"/>
    <cellStyle name="표준 6 8 3 2 2 9" xfId="24409"/>
    <cellStyle name="표준 6 8 3 2 3" xfId="1376"/>
    <cellStyle name="표준 6 8 3 2 3 10" xfId="32635"/>
    <cellStyle name="표준 6 8 3 2 3 11" xfId="36506"/>
    <cellStyle name="표준 6 8 3 2 3 12" xfId="40618"/>
    <cellStyle name="표준 6 8 3 2 3 13" xfId="44489"/>
    <cellStyle name="표준 6 8 3 2 3 14" xfId="48360"/>
    <cellStyle name="표준 6 8 3 2 3 15" xfId="52231"/>
    <cellStyle name="표준 6 8 3 2 3 2" xfId="3315"/>
    <cellStyle name="표준 6 8 3 2 3 2 10" xfId="38442"/>
    <cellStyle name="표준 6 8 3 2 3 2 11" xfId="42554"/>
    <cellStyle name="표준 6 8 3 2 3 2 12" xfId="46425"/>
    <cellStyle name="표준 6 8 3 2 3 2 13" xfId="50296"/>
    <cellStyle name="표준 6 8 3 2 3 2 14" xfId="54167"/>
    <cellStyle name="표준 6 8 3 2 3 2 2" xfId="7474"/>
    <cellStyle name="표준 6 8 3 2 3 2 3" xfId="11345"/>
    <cellStyle name="표준 6 8 3 2 3 2 4" xfId="15216"/>
    <cellStyle name="표준 6 8 3 2 3 2 5" xfId="19087"/>
    <cellStyle name="표준 6 8 3 2 3 2 6" xfId="22958"/>
    <cellStyle name="표준 6 8 3 2 3 2 7" xfId="26829"/>
    <cellStyle name="표준 6 8 3 2 3 2 8" xfId="30700"/>
    <cellStyle name="표준 6 8 3 2 3 2 9" xfId="34571"/>
    <cellStyle name="표준 6 8 3 2 3 3" xfId="5538"/>
    <cellStyle name="표준 6 8 3 2 3 4" xfId="9409"/>
    <cellStyle name="표준 6 8 3 2 3 5" xfId="13280"/>
    <cellStyle name="표준 6 8 3 2 3 6" xfId="17151"/>
    <cellStyle name="표준 6 8 3 2 3 7" xfId="21022"/>
    <cellStyle name="표준 6 8 3 2 3 8" xfId="24893"/>
    <cellStyle name="표준 6 8 3 2 3 9" xfId="28764"/>
    <cellStyle name="표준 6 8 3 2 4" xfId="2347"/>
    <cellStyle name="표준 6 8 3 2 4 10" xfId="37474"/>
    <cellStyle name="표준 6 8 3 2 4 11" xfId="41586"/>
    <cellStyle name="표준 6 8 3 2 4 12" xfId="45457"/>
    <cellStyle name="표준 6 8 3 2 4 13" xfId="49328"/>
    <cellStyle name="표준 6 8 3 2 4 14" xfId="53199"/>
    <cellStyle name="표준 6 8 3 2 4 2" xfId="6506"/>
    <cellStyle name="표준 6 8 3 2 4 3" xfId="10377"/>
    <cellStyle name="표준 6 8 3 2 4 4" xfId="14248"/>
    <cellStyle name="표준 6 8 3 2 4 5" xfId="18119"/>
    <cellStyle name="표준 6 8 3 2 4 6" xfId="21990"/>
    <cellStyle name="표준 6 8 3 2 4 7" xfId="25861"/>
    <cellStyle name="표준 6 8 3 2 4 8" xfId="29732"/>
    <cellStyle name="표준 6 8 3 2 4 9" xfId="33603"/>
    <cellStyle name="표준 6 8 3 2 5" xfId="4570"/>
    <cellStyle name="표준 6 8 3 2 6" xfId="8441"/>
    <cellStyle name="표준 6 8 3 2 7" xfId="12312"/>
    <cellStyle name="표준 6 8 3 2 8" xfId="16183"/>
    <cellStyle name="표준 6 8 3 2 9" xfId="20054"/>
    <cellStyle name="표준 6 8 3 3" xfId="644"/>
    <cellStyle name="표준 6 8 3 3 10" xfId="28038"/>
    <cellStyle name="표준 6 8 3 3 11" xfId="31909"/>
    <cellStyle name="표준 6 8 3 3 12" xfId="35780"/>
    <cellStyle name="표준 6 8 3 3 13" xfId="39892"/>
    <cellStyle name="표준 6 8 3 3 14" xfId="43763"/>
    <cellStyle name="표준 6 8 3 3 15" xfId="47634"/>
    <cellStyle name="표준 6 8 3 3 16" xfId="51505"/>
    <cellStyle name="표준 6 8 3 3 2" xfId="1618"/>
    <cellStyle name="표준 6 8 3 3 2 10" xfId="32877"/>
    <cellStyle name="표준 6 8 3 3 2 11" xfId="36748"/>
    <cellStyle name="표준 6 8 3 3 2 12" xfId="40860"/>
    <cellStyle name="표준 6 8 3 3 2 13" xfId="44731"/>
    <cellStyle name="표준 6 8 3 3 2 14" xfId="48602"/>
    <cellStyle name="표준 6 8 3 3 2 15" xfId="52473"/>
    <cellStyle name="표준 6 8 3 3 2 2" xfId="3557"/>
    <cellStyle name="표준 6 8 3 3 2 2 10" xfId="38684"/>
    <cellStyle name="표준 6 8 3 3 2 2 11" xfId="42796"/>
    <cellStyle name="표준 6 8 3 3 2 2 12" xfId="46667"/>
    <cellStyle name="표준 6 8 3 3 2 2 13" xfId="50538"/>
    <cellStyle name="표준 6 8 3 3 2 2 14" xfId="54409"/>
    <cellStyle name="표준 6 8 3 3 2 2 2" xfId="7716"/>
    <cellStyle name="표준 6 8 3 3 2 2 3" xfId="11587"/>
    <cellStyle name="표준 6 8 3 3 2 2 4" xfId="15458"/>
    <cellStyle name="표준 6 8 3 3 2 2 5" xfId="19329"/>
    <cellStyle name="표준 6 8 3 3 2 2 6" xfId="23200"/>
    <cellStyle name="표준 6 8 3 3 2 2 7" xfId="27071"/>
    <cellStyle name="표준 6 8 3 3 2 2 8" xfId="30942"/>
    <cellStyle name="표준 6 8 3 3 2 2 9" xfId="34813"/>
    <cellStyle name="표준 6 8 3 3 2 3" xfId="5780"/>
    <cellStyle name="표준 6 8 3 3 2 4" xfId="9651"/>
    <cellStyle name="표준 6 8 3 3 2 5" xfId="13522"/>
    <cellStyle name="표준 6 8 3 3 2 6" xfId="17393"/>
    <cellStyle name="표준 6 8 3 3 2 7" xfId="21264"/>
    <cellStyle name="표준 6 8 3 3 2 8" xfId="25135"/>
    <cellStyle name="표준 6 8 3 3 2 9" xfId="29006"/>
    <cellStyle name="표준 6 8 3 3 3" xfId="2589"/>
    <cellStyle name="표준 6 8 3 3 3 10" xfId="37716"/>
    <cellStyle name="표준 6 8 3 3 3 11" xfId="41828"/>
    <cellStyle name="표준 6 8 3 3 3 12" xfId="45699"/>
    <cellStyle name="표준 6 8 3 3 3 13" xfId="49570"/>
    <cellStyle name="표준 6 8 3 3 3 14" xfId="53441"/>
    <cellStyle name="표준 6 8 3 3 3 2" xfId="6748"/>
    <cellStyle name="표준 6 8 3 3 3 3" xfId="10619"/>
    <cellStyle name="표준 6 8 3 3 3 4" xfId="14490"/>
    <cellStyle name="표준 6 8 3 3 3 5" xfId="18361"/>
    <cellStyle name="표준 6 8 3 3 3 6" xfId="22232"/>
    <cellStyle name="표준 6 8 3 3 3 7" xfId="26103"/>
    <cellStyle name="표준 6 8 3 3 3 8" xfId="29974"/>
    <cellStyle name="표준 6 8 3 3 3 9" xfId="33845"/>
    <cellStyle name="표준 6 8 3 3 4" xfId="4812"/>
    <cellStyle name="표준 6 8 3 3 5" xfId="8683"/>
    <cellStyle name="표준 6 8 3 3 6" xfId="12554"/>
    <cellStyle name="표준 6 8 3 3 7" xfId="16425"/>
    <cellStyle name="표준 6 8 3 3 8" xfId="20296"/>
    <cellStyle name="표준 6 8 3 3 9" xfId="24167"/>
    <cellStyle name="표준 6 8 3 4" xfId="1134"/>
    <cellStyle name="표준 6 8 3 4 10" xfId="32393"/>
    <cellStyle name="표준 6 8 3 4 11" xfId="36264"/>
    <cellStyle name="표준 6 8 3 4 12" xfId="40376"/>
    <cellStyle name="표준 6 8 3 4 13" xfId="44247"/>
    <cellStyle name="표준 6 8 3 4 14" xfId="48118"/>
    <cellStyle name="표준 6 8 3 4 15" xfId="51989"/>
    <cellStyle name="표준 6 8 3 4 2" xfId="3073"/>
    <cellStyle name="표준 6 8 3 4 2 10" xfId="38200"/>
    <cellStyle name="표준 6 8 3 4 2 11" xfId="42312"/>
    <cellStyle name="표준 6 8 3 4 2 12" xfId="46183"/>
    <cellStyle name="표준 6 8 3 4 2 13" xfId="50054"/>
    <cellStyle name="표준 6 8 3 4 2 14" xfId="53925"/>
    <cellStyle name="표준 6 8 3 4 2 2" xfId="7232"/>
    <cellStyle name="표준 6 8 3 4 2 3" xfId="11103"/>
    <cellStyle name="표준 6 8 3 4 2 4" xfId="14974"/>
    <cellStyle name="표준 6 8 3 4 2 5" xfId="18845"/>
    <cellStyle name="표준 6 8 3 4 2 6" xfId="22716"/>
    <cellStyle name="표준 6 8 3 4 2 7" xfId="26587"/>
    <cellStyle name="표준 6 8 3 4 2 8" xfId="30458"/>
    <cellStyle name="표준 6 8 3 4 2 9" xfId="34329"/>
    <cellStyle name="표준 6 8 3 4 3" xfId="5296"/>
    <cellStyle name="표준 6 8 3 4 4" xfId="9167"/>
    <cellStyle name="표준 6 8 3 4 5" xfId="13038"/>
    <cellStyle name="표준 6 8 3 4 6" xfId="16909"/>
    <cellStyle name="표준 6 8 3 4 7" xfId="20780"/>
    <cellStyle name="표준 6 8 3 4 8" xfId="24651"/>
    <cellStyle name="표준 6 8 3 4 9" xfId="28522"/>
    <cellStyle name="표준 6 8 3 5" xfId="2105"/>
    <cellStyle name="표준 6 8 3 5 10" xfId="37232"/>
    <cellStyle name="표준 6 8 3 5 11" xfId="41344"/>
    <cellStyle name="표준 6 8 3 5 12" xfId="45215"/>
    <cellStyle name="표준 6 8 3 5 13" xfId="49086"/>
    <cellStyle name="표준 6 8 3 5 14" xfId="52957"/>
    <cellStyle name="표준 6 8 3 5 2" xfId="6264"/>
    <cellStyle name="표준 6 8 3 5 3" xfId="10135"/>
    <cellStyle name="표준 6 8 3 5 4" xfId="14006"/>
    <cellStyle name="표준 6 8 3 5 5" xfId="17877"/>
    <cellStyle name="표준 6 8 3 5 6" xfId="21748"/>
    <cellStyle name="표준 6 8 3 5 7" xfId="25619"/>
    <cellStyle name="표준 6 8 3 5 8" xfId="29490"/>
    <cellStyle name="표준 6 8 3 5 9" xfId="33361"/>
    <cellStyle name="표준 6 8 3 6" xfId="4328"/>
    <cellStyle name="표준 6 8 3 7" xfId="8199"/>
    <cellStyle name="표준 6 8 3 8" xfId="12070"/>
    <cellStyle name="표준 6 8 3 9" xfId="15941"/>
    <cellStyle name="표준 6 8 4" xfId="252"/>
    <cellStyle name="표준 6 8 4 10" xfId="19910"/>
    <cellStyle name="표준 6 8 4 11" xfId="23781"/>
    <cellStyle name="표준 6 8 4 12" xfId="27652"/>
    <cellStyle name="표준 6 8 4 13" xfId="31523"/>
    <cellStyle name="표준 6 8 4 14" xfId="35394"/>
    <cellStyle name="표준 6 8 4 15" xfId="39265"/>
    <cellStyle name="표준 6 8 4 16" xfId="39506"/>
    <cellStyle name="표준 6 8 4 17" xfId="43377"/>
    <cellStyle name="표준 6 8 4 18" xfId="47248"/>
    <cellStyle name="표준 6 8 4 19" xfId="51119"/>
    <cellStyle name="표준 6 8 4 2" xfId="497"/>
    <cellStyle name="표준 6 8 4 2 10" xfId="24023"/>
    <cellStyle name="표준 6 8 4 2 11" xfId="27894"/>
    <cellStyle name="표준 6 8 4 2 12" xfId="31765"/>
    <cellStyle name="표준 6 8 4 2 13" xfId="35636"/>
    <cellStyle name="표준 6 8 4 2 14" xfId="39748"/>
    <cellStyle name="표준 6 8 4 2 15" xfId="43619"/>
    <cellStyle name="표준 6 8 4 2 16" xfId="47490"/>
    <cellStyle name="표준 6 8 4 2 17" xfId="51361"/>
    <cellStyle name="표준 6 8 4 2 2" xfId="984"/>
    <cellStyle name="표준 6 8 4 2 2 10" xfId="28378"/>
    <cellStyle name="표준 6 8 4 2 2 11" xfId="32249"/>
    <cellStyle name="표준 6 8 4 2 2 12" xfId="36120"/>
    <cellStyle name="표준 6 8 4 2 2 13" xfId="40232"/>
    <cellStyle name="표준 6 8 4 2 2 14" xfId="44103"/>
    <cellStyle name="표준 6 8 4 2 2 15" xfId="47974"/>
    <cellStyle name="표준 6 8 4 2 2 16" xfId="51845"/>
    <cellStyle name="표준 6 8 4 2 2 2" xfId="1958"/>
    <cellStyle name="표준 6 8 4 2 2 2 10" xfId="33217"/>
    <cellStyle name="표준 6 8 4 2 2 2 11" xfId="37088"/>
    <cellStyle name="표준 6 8 4 2 2 2 12" xfId="41200"/>
    <cellStyle name="표준 6 8 4 2 2 2 13" xfId="45071"/>
    <cellStyle name="표준 6 8 4 2 2 2 14" xfId="48942"/>
    <cellStyle name="표준 6 8 4 2 2 2 15" xfId="52813"/>
    <cellStyle name="표준 6 8 4 2 2 2 2" xfId="3897"/>
    <cellStyle name="표준 6 8 4 2 2 2 2 10" xfId="39024"/>
    <cellStyle name="표준 6 8 4 2 2 2 2 11" xfId="43136"/>
    <cellStyle name="표준 6 8 4 2 2 2 2 12" xfId="47007"/>
    <cellStyle name="표준 6 8 4 2 2 2 2 13" xfId="50878"/>
    <cellStyle name="표준 6 8 4 2 2 2 2 14" xfId="54749"/>
    <cellStyle name="표준 6 8 4 2 2 2 2 2" xfId="8056"/>
    <cellStyle name="표준 6 8 4 2 2 2 2 3" xfId="11927"/>
    <cellStyle name="표준 6 8 4 2 2 2 2 4" xfId="15798"/>
    <cellStyle name="표준 6 8 4 2 2 2 2 5" xfId="19669"/>
    <cellStyle name="표준 6 8 4 2 2 2 2 6" xfId="23540"/>
    <cellStyle name="표준 6 8 4 2 2 2 2 7" xfId="27411"/>
    <cellStyle name="표준 6 8 4 2 2 2 2 8" xfId="31282"/>
    <cellStyle name="표준 6 8 4 2 2 2 2 9" xfId="35153"/>
    <cellStyle name="표준 6 8 4 2 2 2 3" xfId="6120"/>
    <cellStyle name="표준 6 8 4 2 2 2 4" xfId="9991"/>
    <cellStyle name="표준 6 8 4 2 2 2 5" xfId="13862"/>
    <cellStyle name="표준 6 8 4 2 2 2 6" xfId="17733"/>
    <cellStyle name="표준 6 8 4 2 2 2 7" xfId="21604"/>
    <cellStyle name="표준 6 8 4 2 2 2 8" xfId="25475"/>
    <cellStyle name="표준 6 8 4 2 2 2 9" xfId="29346"/>
    <cellStyle name="표준 6 8 4 2 2 3" xfId="2929"/>
    <cellStyle name="표준 6 8 4 2 2 3 10" xfId="38056"/>
    <cellStyle name="표준 6 8 4 2 2 3 11" xfId="42168"/>
    <cellStyle name="표준 6 8 4 2 2 3 12" xfId="46039"/>
    <cellStyle name="표준 6 8 4 2 2 3 13" xfId="49910"/>
    <cellStyle name="표준 6 8 4 2 2 3 14" xfId="53781"/>
    <cellStyle name="표준 6 8 4 2 2 3 2" xfId="7088"/>
    <cellStyle name="표준 6 8 4 2 2 3 3" xfId="10959"/>
    <cellStyle name="표준 6 8 4 2 2 3 4" xfId="14830"/>
    <cellStyle name="표준 6 8 4 2 2 3 5" xfId="18701"/>
    <cellStyle name="표준 6 8 4 2 2 3 6" xfId="22572"/>
    <cellStyle name="표준 6 8 4 2 2 3 7" xfId="26443"/>
    <cellStyle name="표준 6 8 4 2 2 3 8" xfId="30314"/>
    <cellStyle name="표준 6 8 4 2 2 3 9" xfId="34185"/>
    <cellStyle name="표준 6 8 4 2 2 4" xfId="5152"/>
    <cellStyle name="표준 6 8 4 2 2 5" xfId="9023"/>
    <cellStyle name="표준 6 8 4 2 2 6" xfId="12894"/>
    <cellStyle name="표준 6 8 4 2 2 7" xfId="16765"/>
    <cellStyle name="표준 6 8 4 2 2 8" xfId="20636"/>
    <cellStyle name="표준 6 8 4 2 2 9" xfId="24507"/>
    <cellStyle name="표준 6 8 4 2 3" xfId="1474"/>
    <cellStyle name="표준 6 8 4 2 3 10" xfId="32733"/>
    <cellStyle name="표준 6 8 4 2 3 11" xfId="36604"/>
    <cellStyle name="표준 6 8 4 2 3 12" xfId="40716"/>
    <cellStyle name="표준 6 8 4 2 3 13" xfId="44587"/>
    <cellStyle name="표준 6 8 4 2 3 14" xfId="48458"/>
    <cellStyle name="표준 6 8 4 2 3 15" xfId="52329"/>
    <cellStyle name="표준 6 8 4 2 3 2" xfId="3413"/>
    <cellStyle name="표준 6 8 4 2 3 2 10" xfId="38540"/>
    <cellStyle name="표준 6 8 4 2 3 2 11" xfId="42652"/>
    <cellStyle name="표준 6 8 4 2 3 2 12" xfId="46523"/>
    <cellStyle name="표준 6 8 4 2 3 2 13" xfId="50394"/>
    <cellStyle name="표준 6 8 4 2 3 2 14" xfId="54265"/>
    <cellStyle name="표준 6 8 4 2 3 2 2" xfId="7572"/>
    <cellStyle name="표준 6 8 4 2 3 2 3" xfId="11443"/>
    <cellStyle name="표준 6 8 4 2 3 2 4" xfId="15314"/>
    <cellStyle name="표준 6 8 4 2 3 2 5" xfId="19185"/>
    <cellStyle name="표준 6 8 4 2 3 2 6" xfId="23056"/>
    <cellStyle name="표준 6 8 4 2 3 2 7" xfId="26927"/>
    <cellStyle name="표준 6 8 4 2 3 2 8" xfId="30798"/>
    <cellStyle name="표준 6 8 4 2 3 2 9" xfId="34669"/>
    <cellStyle name="표준 6 8 4 2 3 3" xfId="5636"/>
    <cellStyle name="표준 6 8 4 2 3 4" xfId="9507"/>
    <cellStyle name="표준 6 8 4 2 3 5" xfId="13378"/>
    <cellStyle name="표준 6 8 4 2 3 6" xfId="17249"/>
    <cellStyle name="표준 6 8 4 2 3 7" xfId="21120"/>
    <cellStyle name="표준 6 8 4 2 3 8" xfId="24991"/>
    <cellStyle name="표준 6 8 4 2 3 9" xfId="28862"/>
    <cellStyle name="표준 6 8 4 2 4" xfId="2445"/>
    <cellStyle name="표준 6 8 4 2 4 10" xfId="37572"/>
    <cellStyle name="표준 6 8 4 2 4 11" xfId="41684"/>
    <cellStyle name="표준 6 8 4 2 4 12" xfId="45555"/>
    <cellStyle name="표준 6 8 4 2 4 13" xfId="49426"/>
    <cellStyle name="표준 6 8 4 2 4 14" xfId="53297"/>
    <cellStyle name="표준 6 8 4 2 4 2" xfId="6604"/>
    <cellStyle name="표준 6 8 4 2 4 3" xfId="10475"/>
    <cellStyle name="표준 6 8 4 2 4 4" xfId="14346"/>
    <cellStyle name="표준 6 8 4 2 4 5" xfId="18217"/>
    <cellStyle name="표준 6 8 4 2 4 6" xfId="22088"/>
    <cellStyle name="표준 6 8 4 2 4 7" xfId="25959"/>
    <cellStyle name="표준 6 8 4 2 4 8" xfId="29830"/>
    <cellStyle name="표준 6 8 4 2 4 9" xfId="33701"/>
    <cellStyle name="표준 6 8 4 2 5" xfId="4668"/>
    <cellStyle name="표준 6 8 4 2 6" xfId="8539"/>
    <cellStyle name="표준 6 8 4 2 7" xfId="12410"/>
    <cellStyle name="표준 6 8 4 2 8" xfId="16281"/>
    <cellStyle name="표준 6 8 4 2 9" xfId="20152"/>
    <cellStyle name="표준 6 8 4 3" xfId="742"/>
    <cellStyle name="표준 6 8 4 3 10" xfId="28136"/>
    <cellStyle name="표준 6 8 4 3 11" xfId="32007"/>
    <cellStyle name="표준 6 8 4 3 12" xfId="35878"/>
    <cellStyle name="표준 6 8 4 3 13" xfId="39990"/>
    <cellStyle name="표준 6 8 4 3 14" xfId="43861"/>
    <cellStyle name="표준 6 8 4 3 15" xfId="47732"/>
    <cellStyle name="표준 6 8 4 3 16" xfId="51603"/>
    <cellStyle name="표준 6 8 4 3 2" xfId="1716"/>
    <cellStyle name="표준 6 8 4 3 2 10" xfId="32975"/>
    <cellStyle name="표준 6 8 4 3 2 11" xfId="36846"/>
    <cellStyle name="표준 6 8 4 3 2 12" xfId="40958"/>
    <cellStyle name="표준 6 8 4 3 2 13" xfId="44829"/>
    <cellStyle name="표준 6 8 4 3 2 14" xfId="48700"/>
    <cellStyle name="표준 6 8 4 3 2 15" xfId="52571"/>
    <cellStyle name="표준 6 8 4 3 2 2" xfId="3655"/>
    <cellStyle name="표준 6 8 4 3 2 2 10" xfId="38782"/>
    <cellStyle name="표준 6 8 4 3 2 2 11" xfId="42894"/>
    <cellStyle name="표준 6 8 4 3 2 2 12" xfId="46765"/>
    <cellStyle name="표준 6 8 4 3 2 2 13" xfId="50636"/>
    <cellStyle name="표준 6 8 4 3 2 2 14" xfId="54507"/>
    <cellStyle name="표준 6 8 4 3 2 2 2" xfId="7814"/>
    <cellStyle name="표준 6 8 4 3 2 2 3" xfId="11685"/>
    <cellStyle name="표준 6 8 4 3 2 2 4" xfId="15556"/>
    <cellStyle name="표준 6 8 4 3 2 2 5" xfId="19427"/>
    <cellStyle name="표준 6 8 4 3 2 2 6" xfId="23298"/>
    <cellStyle name="표준 6 8 4 3 2 2 7" xfId="27169"/>
    <cellStyle name="표준 6 8 4 3 2 2 8" xfId="31040"/>
    <cellStyle name="표준 6 8 4 3 2 2 9" xfId="34911"/>
    <cellStyle name="표준 6 8 4 3 2 3" xfId="5878"/>
    <cellStyle name="표준 6 8 4 3 2 4" xfId="9749"/>
    <cellStyle name="표준 6 8 4 3 2 5" xfId="13620"/>
    <cellStyle name="표준 6 8 4 3 2 6" xfId="17491"/>
    <cellStyle name="표준 6 8 4 3 2 7" xfId="21362"/>
    <cellStyle name="표준 6 8 4 3 2 8" xfId="25233"/>
    <cellStyle name="표준 6 8 4 3 2 9" xfId="29104"/>
    <cellStyle name="표준 6 8 4 3 3" xfId="2687"/>
    <cellStyle name="표준 6 8 4 3 3 10" xfId="37814"/>
    <cellStyle name="표준 6 8 4 3 3 11" xfId="41926"/>
    <cellStyle name="표준 6 8 4 3 3 12" xfId="45797"/>
    <cellStyle name="표준 6 8 4 3 3 13" xfId="49668"/>
    <cellStyle name="표준 6 8 4 3 3 14" xfId="53539"/>
    <cellStyle name="표준 6 8 4 3 3 2" xfId="6846"/>
    <cellStyle name="표준 6 8 4 3 3 3" xfId="10717"/>
    <cellStyle name="표준 6 8 4 3 3 4" xfId="14588"/>
    <cellStyle name="표준 6 8 4 3 3 5" xfId="18459"/>
    <cellStyle name="표준 6 8 4 3 3 6" xfId="22330"/>
    <cellStyle name="표준 6 8 4 3 3 7" xfId="26201"/>
    <cellStyle name="표준 6 8 4 3 3 8" xfId="30072"/>
    <cellStyle name="표준 6 8 4 3 3 9" xfId="33943"/>
    <cellStyle name="표준 6 8 4 3 4" xfId="4910"/>
    <cellStyle name="표준 6 8 4 3 5" xfId="8781"/>
    <cellStyle name="표준 6 8 4 3 6" xfId="12652"/>
    <cellStyle name="표준 6 8 4 3 7" xfId="16523"/>
    <cellStyle name="표준 6 8 4 3 8" xfId="20394"/>
    <cellStyle name="표준 6 8 4 3 9" xfId="24265"/>
    <cellStyle name="표준 6 8 4 4" xfId="1232"/>
    <cellStyle name="표준 6 8 4 4 10" xfId="32491"/>
    <cellStyle name="표준 6 8 4 4 11" xfId="36362"/>
    <cellStyle name="표준 6 8 4 4 12" xfId="40474"/>
    <cellStyle name="표준 6 8 4 4 13" xfId="44345"/>
    <cellStyle name="표준 6 8 4 4 14" xfId="48216"/>
    <cellStyle name="표준 6 8 4 4 15" xfId="52087"/>
    <cellStyle name="표준 6 8 4 4 2" xfId="3171"/>
    <cellStyle name="표준 6 8 4 4 2 10" xfId="38298"/>
    <cellStyle name="표준 6 8 4 4 2 11" xfId="42410"/>
    <cellStyle name="표준 6 8 4 4 2 12" xfId="46281"/>
    <cellStyle name="표준 6 8 4 4 2 13" xfId="50152"/>
    <cellStyle name="표준 6 8 4 4 2 14" xfId="54023"/>
    <cellStyle name="표준 6 8 4 4 2 2" xfId="7330"/>
    <cellStyle name="표준 6 8 4 4 2 3" xfId="11201"/>
    <cellStyle name="표준 6 8 4 4 2 4" xfId="15072"/>
    <cellStyle name="표준 6 8 4 4 2 5" xfId="18943"/>
    <cellStyle name="표준 6 8 4 4 2 6" xfId="22814"/>
    <cellStyle name="표준 6 8 4 4 2 7" xfId="26685"/>
    <cellStyle name="표준 6 8 4 4 2 8" xfId="30556"/>
    <cellStyle name="표준 6 8 4 4 2 9" xfId="34427"/>
    <cellStyle name="표준 6 8 4 4 3" xfId="5394"/>
    <cellStyle name="표준 6 8 4 4 4" xfId="9265"/>
    <cellStyle name="표준 6 8 4 4 5" xfId="13136"/>
    <cellStyle name="표준 6 8 4 4 6" xfId="17007"/>
    <cellStyle name="표준 6 8 4 4 7" xfId="20878"/>
    <cellStyle name="표준 6 8 4 4 8" xfId="24749"/>
    <cellStyle name="표준 6 8 4 4 9" xfId="28620"/>
    <cellStyle name="표준 6 8 4 5" xfId="2203"/>
    <cellStyle name="표준 6 8 4 5 10" xfId="37330"/>
    <cellStyle name="표준 6 8 4 5 11" xfId="41442"/>
    <cellStyle name="표준 6 8 4 5 12" xfId="45313"/>
    <cellStyle name="표준 6 8 4 5 13" xfId="49184"/>
    <cellStyle name="표준 6 8 4 5 14" xfId="53055"/>
    <cellStyle name="표준 6 8 4 5 2" xfId="6362"/>
    <cellStyle name="표준 6 8 4 5 3" xfId="10233"/>
    <cellStyle name="표준 6 8 4 5 4" xfId="14104"/>
    <cellStyle name="표준 6 8 4 5 5" xfId="17975"/>
    <cellStyle name="표준 6 8 4 5 6" xfId="21846"/>
    <cellStyle name="표준 6 8 4 5 7" xfId="25717"/>
    <cellStyle name="표준 6 8 4 5 8" xfId="29588"/>
    <cellStyle name="표준 6 8 4 5 9" xfId="33459"/>
    <cellStyle name="표준 6 8 4 6" xfId="4426"/>
    <cellStyle name="표준 6 8 4 7" xfId="8297"/>
    <cellStyle name="표준 6 8 4 8" xfId="12168"/>
    <cellStyle name="표준 6 8 4 9" xfId="16039"/>
    <cellStyle name="표준 6 8 5" xfId="302"/>
    <cellStyle name="표준 6 8 5 10" xfId="23828"/>
    <cellStyle name="표준 6 8 5 11" xfId="27699"/>
    <cellStyle name="표준 6 8 5 12" xfId="31570"/>
    <cellStyle name="표준 6 8 5 13" xfId="35441"/>
    <cellStyle name="표준 6 8 5 14" xfId="39553"/>
    <cellStyle name="표준 6 8 5 15" xfId="43424"/>
    <cellStyle name="표준 6 8 5 16" xfId="47295"/>
    <cellStyle name="표준 6 8 5 17" xfId="51166"/>
    <cellStyle name="표준 6 8 5 2" xfId="789"/>
    <cellStyle name="표준 6 8 5 2 10" xfId="28183"/>
    <cellStyle name="표준 6 8 5 2 11" xfId="32054"/>
    <cellStyle name="표준 6 8 5 2 12" xfId="35925"/>
    <cellStyle name="표준 6 8 5 2 13" xfId="40037"/>
    <cellStyle name="표준 6 8 5 2 14" xfId="43908"/>
    <cellStyle name="표준 6 8 5 2 15" xfId="47779"/>
    <cellStyle name="표준 6 8 5 2 16" xfId="51650"/>
    <cellStyle name="표준 6 8 5 2 2" xfId="1763"/>
    <cellStyle name="표준 6 8 5 2 2 10" xfId="33022"/>
    <cellStyle name="표준 6 8 5 2 2 11" xfId="36893"/>
    <cellStyle name="표준 6 8 5 2 2 12" xfId="41005"/>
    <cellStyle name="표준 6 8 5 2 2 13" xfId="44876"/>
    <cellStyle name="표준 6 8 5 2 2 14" xfId="48747"/>
    <cellStyle name="표준 6 8 5 2 2 15" xfId="52618"/>
    <cellStyle name="표준 6 8 5 2 2 2" xfId="3702"/>
    <cellStyle name="표준 6 8 5 2 2 2 10" xfId="38829"/>
    <cellStyle name="표준 6 8 5 2 2 2 11" xfId="42941"/>
    <cellStyle name="표준 6 8 5 2 2 2 12" xfId="46812"/>
    <cellStyle name="표준 6 8 5 2 2 2 13" xfId="50683"/>
    <cellStyle name="표준 6 8 5 2 2 2 14" xfId="54554"/>
    <cellStyle name="표준 6 8 5 2 2 2 2" xfId="7861"/>
    <cellStyle name="표준 6 8 5 2 2 2 3" xfId="11732"/>
    <cellStyle name="표준 6 8 5 2 2 2 4" xfId="15603"/>
    <cellStyle name="표준 6 8 5 2 2 2 5" xfId="19474"/>
    <cellStyle name="표준 6 8 5 2 2 2 6" xfId="23345"/>
    <cellStyle name="표준 6 8 5 2 2 2 7" xfId="27216"/>
    <cellStyle name="표준 6 8 5 2 2 2 8" xfId="31087"/>
    <cellStyle name="표준 6 8 5 2 2 2 9" xfId="34958"/>
    <cellStyle name="표준 6 8 5 2 2 3" xfId="5925"/>
    <cellStyle name="표준 6 8 5 2 2 4" xfId="9796"/>
    <cellStyle name="표준 6 8 5 2 2 5" xfId="13667"/>
    <cellStyle name="표준 6 8 5 2 2 6" xfId="17538"/>
    <cellStyle name="표준 6 8 5 2 2 7" xfId="21409"/>
    <cellStyle name="표준 6 8 5 2 2 8" xfId="25280"/>
    <cellStyle name="표준 6 8 5 2 2 9" xfId="29151"/>
    <cellStyle name="표준 6 8 5 2 3" xfId="2734"/>
    <cellStyle name="표준 6 8 5 2 3 10" xfId="37861"/>
    <cellStyle name="표준 6 8 5 2 3 11" xfId="41973"/>
    <cellStyle name="표준 6 8 5 2 3 12" xfId="45844"/>
    <cellStyle name="표준 6 8 5 2 3 13" xfId="49715"/>
    <cellStyle name="표준 6 8 5 2 3 14" xfId="53586"/>
    <cellStyle name="표준 6 8 5 2 3 2" xfId="6893"/>
    <cellStyle name="표준 6 8 5 2 3 3" xfId="10764"/>
    <cellStyle name="표준 6 8 5 2 3 4" xfId="14635"/>
    <cellStyle name="표준 6 8 5 2 3 5" xfId="18506"/>
    <cellStyle name="표준 6 8 5 2 3 6" xfId="22377"/>
    <cellStyle name="표준 6 8 5 2 3 7" xfId="26248"/>
    <cellStyle name="표준 6 8 5 2 3 8" xfId="30119"/>
    <cellStyle name="표준 6 8 5 2 3 9" xfId="33990"/>
    <cellStyle name="표준 6 8 5 2 4" xfId="4957"/>
    <cellStyle name="표준 6 8 5 2 5" xfId="8828"/>
    <cellStyle name="표준 6 8 5 2 6" xfId="12699"/>
    <cellStyle name="표준 6 8 5 2 7" xfId="16570"/>
    <cellStyle name="표준 6 8 5 2 8" xfId="20441"/>
    <cellStyle name="표준 6 8 5 2 9" xfId="24312"/>
    <cellStyle name="표준 6 8 5 3" xfId="1279"/>
    <cellStyle name="표준 6 8 5 3 10" xfId="32538"/>
    <cellStyle name="표준 6 8 5 3 11" xfId="36409"/>
    <cellStyle name="표준 6 8 5 3 12" xfId="40521"/>
    <cellStyle name="표준 6 8 5 3 13" xfId="44392"/>
    <cellStyle name="표준 6 8 5 3 14" xfId="48263"/>
    <cellStyle name="표준 6 8 5 3 15" xfId="52134"/>
    <cellStyle name="표준 6 8 5 3 2" xfId="3218"/>
    <cellStyle name="표준 6 8 5 3 2 10" xfId="38345"/>
    <cellStyle name="표준 6 8 5 3 2 11" xfId="42457"/>
    <cellStyle name="표준 6 8 5 3 2 12" xfId="46328"/>
    <cellStyle name="표준 6 8 5 3 2 13" xfId="50199"/>
    <cellStyle name="표준 6 8 5 3 2 14" xfId="54070"/>
    <cellStyle name="표준 6 8 5 3 2 2" xfId="7377"/>
    <cellStyle name="표준 6 8 5 3 2 3" xfId="11248"/>
    <cellStyle name="표준 6 8 5 3 2 4" xfId="15119"/>
    <cellStyle name="표준 6 8 5 3 2 5" xfId="18990"/>
    <cellStyle name="표준 6 8 5 3 2 6" xfId="22861"/>
    <cellStyle name="표준 6 8 5 3 2 7" xfId="26732"/>
    <cellStyle name="표준 6 8 5 3 2 8" xfId="30603"/>
    <cellStyle name="표준 6 8 5 3 2 9" xfId="34474"/>
    <cellStyle name="표준 6 8 5 3 3" xfId="5441"/>
    <cellStyle name="표준 6 8 5 3 4" xfId="9312"/>
    <cellStyle name="표준 6 8 5 3 5" xfId="13183"/>
    <cellStyle name="표준 6 8 5 3 6" xfId="17054"/>
    <cellStyle name="표준 6 8 5 3 7" xfId="20925"/>
    <cellStyle name="표준 6 8 5 3 8" xfId="24796"/>
    <cellStyle name="표준 6 8 5 3 9" xfId="28667"/>
    <cellStyle name="표준 6 8 5 4" xfId="2250"/>
    <cellStyle name="표준 6 8 5 4 10" xfId="37377"/>
    <cellStyle name="표준 6 8 5 4 11" xfId="41489"/>
    <cellStyle name="표준 6 8 5 4 12" xfId="45360"/>
    <cellStyle name="표준 6 8 5 4 13" xfId="49231"/>
    <cellStyle name="표준 6 8 5 4 14" xfId="53102"/>
    <cellStyle name="표준 6 8 5 4 2" xfId="6409"/>
    <cellStyle name="표준 6 8 5 4 3" xfId="10280"/>
    <cellStyle name="표준 6 8 5 4 4" xfId="14151"/>
    <cellStyle name="표준 6 8 5 4 5" xfId="18022"/>
    <cellStyle name="표준 6 8 5 4 6" xfId="21893"/>
    <cellStyle name="표준 6 8 5 4 7" xfId="25764"/>
    <cellStyle name="표준 6 8 5 4 8" xfId="29635"/>
    <cellStyle name="표준 6 8 5 4 9" xfId="33506"/>
    <cellStyle name="표준 6 8 5 5" xfId="4473"/>
    <cellStyle name="표준 6 8 5 6" xfId="8344"/>
    <cellStyle name="표준 6 8 5 7" xfId="12215"/>
    <cellStyle name="표준 6 8 5 8" xfId="16086"/>
    <cellStyle name="표준 6 8 5 9" xfId="19957"/>
    <cellStyle name="표준 6 8 6" xfId="547"/>
    <cellStyle name="표준 6 8 6 10" xfId="27941"/>
    <cellStyle name="표준 6 8 6 11" xfId="31812"/>
    <cellStyle name="표준 6 8 6 12" xfId="35683"/>
    <cellStyle name="표준 6 8 6 13" xfId="39795"/>
    <cellStyle name="표준 6 8 6 14" xfId="43666"/>
    <cellStyle name="표준 6 8 6 15" xfId="47537"/>
    <cellStyle name="표준 6 8 6 16" xfId="51408"/>
    <cellStyle name="표준 6 8 6 2" xfId="1521"/>
    <cellStyle name="표준 6 8 6 2 10" xfId="32780"/>
    <cellStyle name="표준 6 8 6 2 11" xfId="36651"/>
    <cellStyle name="표준 6 8 6 2 12" xfId="40763"/>
    <cellStyle name="표준 6 8 6 2 13" xfId="44634"/>
    <cellStyle name="표준 6 8 6 2 14" xfId="48505"/>
    <cellStyle name="표준 6 8 6 2 15" xfId="52376"/>
    <cellStyle name="표준 6 8 6 2 2" xfId="3460"/>
    <cellStyle name="표준 6 8 6 2 2 10" xfId="38587"/>
    <cellStyle name="표준 6 8 6 2 2 11" xfId="42699"/>
    <cellStyle name="표준 6 8 6 2 2 12" xfId="46570"/>
    <cellStyle name="표준 6 8 6 2 2 13" xfId="50441"/>
    <cellStyle name="표준 6 8 6 2 2 14" xfId="54312"/>
    <cellStyle name="표준 6 8 6 2 2 2" xfId="7619"/>
    <cellStyle name="표준 6 8 6 2 2 3" xfId="11490"/>
    <cellStyle name="표준 6 8 6 2 2 4" xfId="15361"/>
    <cellStyle name="표준 6 8 6 2 2 5" xfId="19232"/>
    <cellStyle name="표준 6 8 6 2 2 6" xfId="23103"/>
    <cellStyle name="표준 6 8 6 2 2 7" xfId="26974"/>
    <cellStyle name="표준 6 8 6 2 2 8" xfId="30845"/>
    <cellStyle name="표준 6 8 6 2 2 9" xfId="34716"/>
    <cellStyle name="표준 6 8 6 2 3" xfId="5683"/>
    <cellStyle name="표준 6 8 6 2 4" xfId="9554"/>
    <cellStyle name="표준 6 8 6 2 5" xfId="13425"/>
    <cellStyle name="표준 6 8 6 2 6" xfId="17296"/>
    <cellStyle name="표준 6 8 6 2 7" xfId="21167"/>
    <cellStyle name="표준 6 8 6 2 8" xfId="25038"/>
    <cellStyle name="표준 6 8 6 2 9" xfId="28909"/>
    <cellStyle name="표준 6 8 6 3" xfId="2492"/>
    <cellStyle name="표준 6 8 6 3 10" xfId="37619"/>
    <cellStyle name="표준 6 8 6 3 11" xfId="41731"/>
    <cellStyle name="표준 6 8 6 3 12" xfId="45602"/>
    <cellStyle name="표준 6 8 6 3 13" xfId="49473"/>
    <cellStyle name="표준 6 8 6 3 14" xfId="53344"/>
    <cellStyle name="표준 6 8 6 3 2" xfId="6651"/>
    <cellStyle name="표준 6 8 6 3 3" xfId="10522"/>
    <cellStyle name="표준 6 8 6 3 4" xfId="14393"/>
    <cellStyle name="표준 6 8 6 3 5" xfId="18264"/>
    <cellStyle name="표준 6 8 6 3 6" xfId="22135"/>
    <cellStyle name="표준 6 8 6 3 7" xfId="26006"/>
    <cellStyle name="표준 6 8 6 3 8" xfId="29877"/>
    <cellStyle name="표준 6 8 6 3 9" xfId="33748"/>
    <cellStyle name="표준 6 8 6 4" xfId="4715"/>
    <cellStyle name="표준 6 8 6 5" xfId="8586"/>
    <cellStyle name="표준 6 8 6 6" xfId="12457"/>
    <cellStyle name="표준 6 8 6 7" xfId="16328"/>
    <cellStyle name="표준 6 8 6 8" xfId="20199"/>
    <cellStyle name="표준 6 8 6 9" xfId="24070"/>
    <cellStyle name="표준 6 8 7" xfId="1037"/>
    <cellStyle name="표준 6 8 7 10" xfId="32296"/>
    <cellStyle name="표준 6 8 7 11" xfId="36167"/>
    <cellStyle name="표준 6 8 7 12" xfId="40279"/>
    <cellStyle name="표준 6 8 7 13" xfId="44150"/>
    <cellStyle name="표준 6 8 7 14" xfId="48021"/>
    <cellStyle name="표준 6 8 7 15" xfId="51892"/>
    <cellStyle name="표준 6 8 7 2" xfId="2976"/>
    <cellStyle name="표준 6 8 7 2 10" xfId="38103"/>
    <cellStyle name="표준 6 8 7 2 11" xfId="42215"/>
    <cellStyle name="표준 6 8 7 2 12" xfId="46086"/>
    <cellStyle name="표준 6 8 7 2 13" xfId="49957"/>
    <cellStyle name="표준 6 8 7 2 14" xfId="53828"/>
    <cellStyle name="표준 6 8 7 2 2" xfId="7135"/>
    <cellStyle name="표준 6 8 7 2 3" xfId="11006"/>
    <cellStyle name="표준 6 8 7 2 4" xfId="14877"/>
    <cellStyle name="표준 6 8 7 2 5" xfId="18748"/>
    <cellStyle name="표준 6 8 7 2 6" xfId="22619"/>
    <cellStyle name="표준 6 8 7 2 7" xfId="26490"/>
    <cellStyle name="표준 6 8 7 2 8" xfId="30361"/>
    <cellStyle name="표준 6 8 7 2 9" xfId="34232"/>
    <cellStyle name="표준 6 8 7 3" xfId="5199"/>
    <cellStyle name="표준 6 8 7 4" xfId="9070"/>
    <cellStyle name="표준 6 8 7 5" xfId="12941"/>
    <cellStyle name="표준 6 8 7 6" xfId="16812"/>
    <cellStyle name="표준 6 8 7 7" xfId="20683"/>
    <cellStyle name="표준 6 8 7 8" xfId="24554"/>
    <cellStyle name="표준 6 8 7 9" xfId="28425"/>
    <cellStyle name="표준 6 8 8" xfId="2008"/>
    <cellStyle name="표준 6 8 8 10" xfId="37135"/>
    <cellStyle name="표준 6 8 8 11" xfId="41247"/>
    <cellStyle name="표준 6 8 8 12" xfId="45118"/>
    <cellStyle name="표준 6 8 8 13" xfId="48989"/>
    <cellStyle name="표준 6 8 8 14" xfId="52860"/>
    <cellStyle name="표준 6 8 8 2" xfId="6167"/>
    <cellStyle name="표준 6 8 8 3" xfId="10038"/>
    <cellStyle name="표준 6 8 8 4" xfId="13909"/>
    <cellStyle name="표준 6 8 8 5" xfId="17780"/>
    <cellStyle name="표준 6 8 8 6" xfId="21651"/>
    <cellStyle name="표준 6 8 8 7" xfId="25522"/>
    <cellStyle name="표준 6 8 8 8" xfId="29393"/>
    <cellStyle name="표준 6 8 8 9" xfId="33264"/>
    <cellStyle name="표준 6 8 9" xfId="4231"/>
    <cellStyle name="표준 6 9" xfId="74"/>
    <cellStyle name="표준 6 9 10" xfId="11992"/>
    <cellStyle name="표준 6 9 11" xfId="15863"/>
    <cellStyle name="표준 6 9 12" xfId="19734"/>
    <cellStyle name="표준 6 9 13" xfId="23605"/>
    <cellStyle name="표준 6 9 14" xfId="27476"/>
    <cellStyle name="표준 6 9 15" xfId="31347"/>
    <cellStyle name="표준 6 9 16" xfId="35218"/>
    <cellStyle name="표준 6 9 17" xfId="39089"/>
    <cellStyle name="표준 6 9 18" xfId="39330"/>
    <cellStyle name="표준 6 9 19" xfId="43201"/>
    <cellStyle name="표준 6 9 2" xfId="173"/>
    <cellStyle name="표준 6 9 2 10" xfId="19831"/>
    <cellStyle name="표준 6 9 2 11" xfId="23702"/>
    <cellStyle name="표준 6 9 2 12" xfId="27573"/>
    <cellStyle name="표준 6 9 2 13" xfId="31444"/>
    <cellStyle name="표준 6 9 2 14" xfId="35315"/>
    <cellStyle name="표준 6 9 2 15" xfId="39186"/>
    <cellStyle name="표준 6 9 2 16" xfId="39427"/>
    <cellStyle name="표준 6 9 2 17" xfId="43298"/>
    <cellStyle name="표준 6 9 2 18" xfId="47169"/>
    <cellStyle name="표준 6 9 2 19" xfId="51040"/>
    <cellStyle name="표준 6 9 2 2" xfId="418"/>
    <cellStyle name="표준 6 9 2 2 10" xfId="23944"/>
    <cellStyle name="표준 6 9 2 2 11" xfId="27815"/>
    <cellStyle name="표준 6 9 2 2 12" xfId="31686"/>
    <cellStyle name="표준 6 9 2 2 13" xfId="35557"/>
    <cellStyle name="표준 6 9 2 2 14" xfId="39669"/>
    <cellStyle name="표준 6 9 2 2 15" xfId="43540"/>
    <cellStyle name="표준 6 9 2 2 16" xfId="47411"/>
    <cellStyle name="표준 6 9 2 2 17" xfId="51282"/>
    <cellStyle name="표준 6 9 2 2 2" xfId="905"/>
    <cellStyle name="표준 6 9 2 2 2 10" xfId="28299"/>
    <cellStyle name="표준 6 9 2 2 2 11" xfId="32170"/>
    <cellStyle name="표준 6 9 2 2 2 12" xfId="36041"/>
    <cellStyle name="표준 6 9 2 2 2 13" xfId="40153"/>
    <cellStyle name="표준 6 9 2 2 2 14" xfId="44024"/>
    <cellStyle name="표준 6 9 2 2 2 15" xfId="47895"/>
    <cellStyle name="표준 6 9 2 2 2 16" xfId="51766"/>
    <cellStyle name="표준 6 9 2 2 2 2" xfId="1879"/>
    <cellStyle name="표준 6 9 2 2 2 2 10" xfId="33138"/>
    <cellStyle name="표준 6 9 2 2 2 2 11" xfId="37009"/>
    <cellStyle name="표준 6 9 2 2 2 2 12" xfId="41121"/>
    <cellStyle name="표준 6 9 2 2 2 2 13" xfId="44992"/>
    <cellStyle name="표준 6 9 2 2 2 2 14" xfId="48863"/>
    <cellStyle name="표준 6 9 2 2 2 2 15" xfId="52734"/>
    <cellStyle name="표준 6 9 2 2 2 2 2" xfId="3818"/>
    <cellStyle name="표준 6 9 2 2 2 2 2 10" xfId="38945"/>
    <cellStyle name="표준 6 9 2 2 2 2 2 11" xfId="43057"/>
    <cellStyle name="표준 6 9 2 2 2 2 2 12" xfId="46928"/>
    <cellStyle name="표준 6 9 2 2 2 2 2 13" xfId="50799"/>
    <cellStyle name="표준 6 9 2 2 2 2 2 14" xfId="54670"/>
    <cellStyle name="표준 6 9 2 2 2 2 2 2" xfId="7977"/>
    <cellStyle name="표준 6 9 2 2 2 2 2 3" xfId="11848"/>
    <cellStyle name="표준 6 9 2 2 2 2 2 4" xfId="15719"/>
    <cellStyle name="표준 6 9 2 2 2 2 2 5" xfId="19590"/>
    <cellStyle name="표준 6 9 2 2 2 2 2 6" xfId="23461"/>
    <cellStyle name="표준 6 9 2 2 2 2 2 7" xfId="27332"/>
    <cellStyle name="표준 6 9 2 2 2 2 2 8" xfId="31203"/>
    <cellStyle name="표준 6 9 2 2 2 2 2 9" xfId="35074"/>
    <cellStyle name="표준 6 9 2 2 2 2 3" xfId="6041"/>
    <cellStyle name="표준 6 9 2 2 2 2 4" xfId="9912"/>
    <cellStyle name="표준 6 9 2 2 2 2 5" xfId="13783"/>
    <cellStyle name="표준 6 9 2 2 2 2 6" xfId="17654"/>
    <cellStyle name="표준 6 9 2 2 2 2 7" xfId="21525"/>
    <cellStyle name="표준 6 9 2 2 2 2 8" xfId="25396"/>
    <cellStyle name="표준 6 9 2 2 2 2 9" xfId="29267"/>
    <cellStyle name="표준 6 9 2 2 2 3" xfId="2850"/>
    <cellStyle name="표준 6 9 2 2 2 3 10" xfId="37977"/>
    <cellStyle name="표준 6 9 2 2 2 3 11" xfId="42089"/>
    <cellStyle name="표준 6 9 2 2 2 3 12" xfId="45960"/>
    <cellStyle name="표준 6 9 2 2 2 3 13" xfId="49831"/>
    <cellStyle name="표준 6 9 2 2 2 3 14" xfId="53702"/>
    <cellStyle name="표준 6 9 2 2 2 3 2" xfId="7009"/>
    <cellStyle name="표준 6 9 2 2 2 3 3" xfId="10880"/>
    <cellStyle name="표준 6 9 2 2 2 3 4" xfId="14751"/>
    <cellStyle name="표준 6 9 2 2 2 3 5" xfId="18622"/>
    <cellStyle name="표준 6 9 2 2 2 3 6" xfId="22493"/>
    <cellStyle name="표준 6 9 2 2 2 3 7" xfId="26364"/>
    <cellStyle name="표준 6 9 2 2 2 3 8" xfId="30235"/>
    <cellStyle name="표준 6 9 2 2 2 3 9" xfId="34106"/>
    <cellStyle name="표준 6 9 2 2 2 4" xfId="5073"/>
    <cellStyle name="표준 6 9 2 2 2 5" xfId="8944"/>
    <cellStyle name="표준 6 9 2 2 2 6" xfId="12815"/>
    <cellStyle name="표준 6 9 2 2 2 7" xfId="16686"/>
    <cellStyle name="표준 6 9 2 2 2 8" xfId="20557"/>
    <cellStyle name="표준 6 9 2 2 2 9" xfId="24428"/>
    <cellStyle name="표준 6 9 2 2 3" xfId="1395"/>
    <cellStyle name="표준 6 9 2 2 3 10" xfId="32654"/>
    <cellStyle name="표준 6 9 2 2 3 11" xfId="36525"/>
    <cellStyle name="표준 6 9 2 2 3 12" xfId="40637"/>
    <cellStyle name="표준 6 9 2 2 3 13" xfId="44508"/>
    <cellStyle name="표준 6 9 2 2 3 14" xfId="48379"/>
    <cellStyle name="표준 6 9 2 2 3 15" xfId="52250"/>
    <cellStyle name="표준 6 9 2 2 3 2" xfId="3334"/>
    <cellStyle name="표준 6 9 2 2 3 2 10" xfId="38461"/>
    <cellStyle name="표준 6 9 2 2 3 2 11" xfId="42573"/>
    <cellStyle name="표준 6 9 2 2 3 2 12" xfId="46444"/>
    <cellStyle name="표준 6 9 2 2 3 2 13" xfId="50315"/>
    <cellStyle name="표준 6 9 2 2 3 2 14" xfId="54186"/>
    <cellStyle name="표준 6 9 2 2 3 2 2" xfId="7493"/>
    <cellStyle name="표준 6 9 2 2 3 2 3" xfId="11364"/>
    <cellStyle name="표준 6 9 2 2 3 2 4" xfId="15235"/>
    <cellStyle name="표준 6 9 2 2 3 2 5" xfId="19106"/>
    <cellStyle name="표준 6 9 2 2 3 2 6" xfId="22977"/>
    <cellStyle name="표준 6 9 2 2 3 2 7" xfId="26848"/>
    <cellStyle name="표준 6 9 2 2 3 2 8" xfId="30719"/>
    <cellStyle name="표준 6 9 2 2 3 2 9" xfId="34590"/>
    <cellStyle name="표준 6 9 2 2 3 3" xfId="5557"/>
    <cellStyle name="표준 6 9 2 2 3 4" xfId="9428"/>
    <cellStyle name="표준 6 9 2 2 3 5" xfId="13299"/>
    <cellStyle name="표준 6 9 2 2 3 6" xfId="17170"/>
    <cellStyle name="표준 6 9 2 2 3 7" xfId="21041"/>
    <cellStyle name="표준 6 9 2 2 3 8" xfId="24912"/>
    <cellStyle name="표준 6 9 2 2 3 9" xfId="28783"/>
    <cellStyle name="표준 6 9 2 2 4" xfId="2366"/>
    <cellStyle name="표준 6 9 2 2 4 10" xfId="37493"/>
    <cellStyle name="표준 6 9 2 2 4 11" xfId="41605"/>
    <cellStyle name="표준 6 9 2 2 4 12" xfId="45476"/>
    <cellStyle name="표준 6 9 2 2 4 13" xfId="49347"/>
    <cellStyle name="표준 6 9 2 2 4 14" xfId="53218"/>
    <cellStyle name="표준 6 9 2 2 4 2" xfId="6525"/>
    <cellStyle name="표준 6 9 2 2 4 3" xfId="10396"/>
    <cellStyle name="표준 6 9 2 2 4 4" xfId="14267"/>
    <cellStyle name="표준 6 9 2 2 4 5" xfId="18138"/>
    <cellStyle name="표준 6 9 2 2 4 6" xfId="22009"/>
    <cellStyle name="표준 6 9 2 2 4 7" xfId="25880"/>
    <cellStyle name="표준 6 9 2 2 4 8" xfId="29751"/>
    <cellStyle name="표준 6 9 2 2 4 9" xfId="33622"/>
    <cellStyle name="표준 6 9 2 2 5" xfId="4589"/>
    <cellStyle name="표준 6 9 2 2 6" xfId="8460"/>
    <cellStyle name="표준 6 9 2 2 7" xfId="12331"/>
    <cellStyle name="표준 6 9 2 2 8" xfId="16202"/>
    <cellStyle name="표준 6 9 2 2 9" xfId="20073"/>
    <cellStyle name="표준 6 9 2 3" xfId="663"/>
    <cellStyle name="표준 6 9 2 3 10" xfId="28057"/>
    <cellStyle name="표준 6 9 2 3 11" xfId="31928"/>
    <cellStyle name="표준 6 9 2 3 12" xfId="35799"/>
    <cellStyle name="표준 6 9 2 3 13" xfId="39911"/>
    <cellStyle name="표준 6 9 2 3 14" xfId="43782"/>
    <cellStyle name="표준 6 9 2 3 15" xfId="47653"/>
    <cellStyle name="표준 6 9 2 3 16" xfId="51524"/>
    <cellStyle name="표준 6 9 2 3 2" xfId="1637"/>
    <cellStyle name="표준 6 9 2 3 2 10" xfId="32896"/>
    <cellStyle name="표준 6 9 2 3 2 11" xfId="36767"/>
    <cellStyle name="표준 6 9 2 3 2 12" xfId="40879"/>
    <cellStyle name="표준 6 9 2 3 2 13" xfId="44750"/>
    <cellStyle name="표준 6 9 2 3 2 14" xfId="48621"/>
    <cellStyle name="표준 6 9 2 3 2 15" xfId="52492"/>
    <cellStyle name="표준 6 9 2 3 2 2" xfId="3576"/>
    <cellStyle name="표준 6 9 2 3 2 2 10" xfId="38703"/>
    <cellStyle name="표준 6 9 2 3 2 2 11" xfId="42815"/>
    <cellStyle name="표준 6 9 2 3 2 2 12" xfId="46686"/>
    <cellStyle name="표준 6 9 2 3 2 2 13" xfId="50557"/>
    <cellStyle name="표준 6 9 2 3 2 2 14" xfId="54428"/>
    <cellStyle name="표준 6 9 2 3 2 2 2" xfId="7735"/>
    <cellStyle name="표준 6 9 2 3 2 2 3" xfId="11606"/>
    <cellStyle name="표준 6 9 2 3 2 2 4" xfId="15477"/>
    <cellStyle name="표준 6 9 2 3 2 2 5" xfId="19348"/>
    <cellStyle name="표준 6 9 2 3 2 2 6" xfId="23219"/>
    <cellStyle name="표준 6 9 2 3 2 2 7" xfId="27090"/>
    <cellStyle name="표준 6 9 2 3 2 2 8" xfId="30961"/>
    <cellStyle name="표준 6 9 2 3 2 2 9" xfId="34832"/>
    <cellStyle name="표준 6 9 2 3 2 3" xfId="5799"/>
    <cellStyle name="표준 6 9 2 3 2 4" xfId="9670"/>
    <cellStyle name="표준 6 9 2 3 2 5" xfId="13541"/>
    <cellStyle name="표준 6 9 2 3 2 6" xfId="17412"/>
    <cellStyle name="표준 6 9 2 3 2 7" xfId="21283"/>
    <cellStyle name="표준 6 9 2 3 2 8" xfId="25154"/>
    <cellStyle name="표준 6 9 2 3 2 9" xfId="29025"/>
    <cellStyle name="표준 6 9 2 3 3" xfId="2608"/>
    <cellStyle name="표준 6 9 2 3 3 10" xfId="37735"/>
    <cellStyle name="표준 6 9 2 3 3 11" xfId="41847"/>
    <cellStyle name="표준 6 9 2 3 3 12" xfId="45718"/>
    <cellStyle name="표준 6 9 2 3 3 13" xfId="49589"/>
    <cellStyle name="표준 6 9 2 3 3 14" xfId="53460"/>
    <cellStyle name="표준 6 9 2 3 3 2" xfId="6767"/>
    <cellStyle name="표준 6 9 2 3 3 3" xfId="10638"/>
    <cellStyle name="표준 6 9 2 3 3 4" xfId="14509"/>
    <cellStyle name="표준 6 9 2 3 3 5" xfId="18380"/>
    <cellStyle name="표준 6 9 2 3 3 6" xfId="22251"/>
    <cellStyle name="표준 6 9 2 3 3 7" xfId="26122"/>
    <cellStyle name="표준 6 9 2 3 3 8" xfId="29993"/>
    <cellStyle name="표준 6 9 2 3 3 9" xfId="33864"/>
    <cellStyle name="표준 6 9 2 3 4" xfId="4831"/>
    <cellStyle name="표준 6 9 2 3 5" xfId="8702"/>
    <cellStyle name="표준 6 9 2 3 6" xfId="12573"/>
    <cellStyle name="표준 6 9 2 3 7" xfId="16444"/>
    <cellStyle name="표준 6 9 2 3 8" xfId="20315"/>
    <cellStyle name="표준 6 9 2 3 9" xfId="24186"/>
    <cellStyle name="표준 6 9 2 4" xfId="1153"/>
    <cellStyle name="표준 6 9 2 4 10" xfId="32412"/>
    <cellStyle name="표준 6 9 2 4 11" xfId="36283"/>
    <cellStyle name="표준 6 9 2 4 12" xfId="40395"/>
    <cellStyle name="표준 6 9 2 4 13" xfId="44266"/>
    <cellStyle name="표준 6 9 2 4 14" xfId="48137"/>
    <cellStyle name="표준 6 9 2 4 15" xfId="52008"/>
    <cellStyle name="표준 6 9 2 4 2" xfId="3092"/>
    <cellStyle name="표준 6 9 2 4 2 10" xfId="38219"/>
    <cellStyle name="표준 6 9 2 4 2 11" xfId="42331"/>
    <cellStyle name="표준 6 9 2 4 2 12" xfId="46202"/>
    <cellStyle name="표준 6 9 2 4 2 13" xfId="50073"/>
    <cellStyle name="표준 6 9 2 4 2 14" xfId="53944"/>
    <cellStyle name="표준 6 9 2 4 2 2" xfId="7251"/>
    <cellStyle name="표준 6 9 2 4 2 3" xfId="11122"/>
    <cellStyle name="표준 6 9 2 4 2 4" xfId="14993"/>
    <cellStyle name="표준 6 9 2 4 2 5" xfId="18864"/>
    <cellStyle name="표준 6 9 2 4 2 6" xfId="22735"/>
    <cellStyle name="표준 6 9 2 4 2 7" xfId="26606"/>
    <cellStyle name="표준 6 9 2 4 2 8" xfId="30477"/>
    <cellStyle name="표준 6 9 2 4 2 9" xfId="34348"/>
    <cellStyle name="표준 6 9 2 4 3" xfId="5315"/>
    <cellStyle name="표준 6 9 2 4 4" xfId="9186"/>
    <cellStyle name="표준 6 9 2 4 5" xfId="13057"/>
    <cellStyle name="표준 6 9 2 4 6" xfId="16928"/>
    <cellStyle name="표준 6 9 2 4 7" xfId="20799"/>
    <cellStyle name="표준 6 9 2 4 8" xfId="24670"/>
    <cellStyle name="표준 6 9 2 4 9" xfId="28541"/>
    <cellStyle name="표준 6 9 2 5" xfId="2124"/>
    <cellStyle name="표준 6 9 2 5 10" xfId="37251"/>
    <cellStyle name="표준 6 9 2 5 11" xfId="41363"/>
    <cellStyle name="표준 6 9 2 5 12" xfId="45234"/>
    <cellStyle name="표준 6 9 2 5 13" xfId="49105"/>
    <cellStyle name="표준 6 9 2 5 14" xfId="52976"/>
    <cellStyle name="표준 6 9 2 5 2" xfId="6283"/>
    <cellStyle name="표준 6 9 2 5 3" xfId="10154"/>
    <cellStyle name="표준 6 9 2 5 4" xfId="14025"/>
    <cellStyle name="표준 6 9 2 5 5" xfId="17896"/>
    <cellStyle name="표준 6 9 2 5 6" xfId="21767"/>
    <cellStyle name="표준 6 9 2 5 7" xfId="25638"/>
    <cellStyle name="표준 6 9 2 5 8" xfId="29509"/>
    <cellStyle name="표준 6 9 2 5 9" xfId="33380"/>
    <cellStyle name="표준 6 9 2 6" xfId="4347"/>
    <cellStyle name="표준 6 9 2 7" xfId="8218"/>
    <cellStyle name="표준 6 9 2 8" xfId="12089"/>
    <cellStyle name="표준 6 9 2 9" xfId="15960"/>
    <cellStyle name="표준 6 9 20" xfId="47072"/>
    <cellStyle name="표준 6 9 21" xfId="50943"/>
    <cellStyle name="표준 6 9 3" xfId="224"/>
    <cellStyle name="표준 6 9 3 10" xfId="19882"/>
    <cellStyle name="표준 6 9 3 11" xfId="23753"/>
    <cellStyle name="표준 6 9 3 12" xfId="27624"/>
    <cellStyle name="표준 6 9 3 13" xfId="31495"/>
    <cellStyle name="표준 6 9 3 14" xfId="35366"/>
    <cellStyle name="표준 6 9 3 15" xfId="39237"/>
    <cellStyle name="표준 6 9 3 16" xfId="39478"/>
    <cellStyle name="표준 6 9 3 17" xfId="43349"/>
    <cellStyle name="표준 6 9 3 18" xfId="47220"/>
    <cellStyle name="표준 6 9 3 19" xfId="51091"/>
    <cellStyle name="표준 6 9 3 2" xfId="469"/>
    <cellStyle name="표준 6 9 3 2 10" xfId="23995"/>
    <cellStyle name="표준 6 9 3 2 11" xfId="27866"/>
    <cellStyle name="표준 6 9 3 2 12" xfId="31737"/>
    <cellStyle name="표준 6 9 3 2 13" xfId="35608"/>
    <cellStyle name="표준 6 9 3 2 14" xfId="39720"/>
    <cellStyle name="표준 6 9 3 2 15" xfId="43591"/>
    <cellStyle name="표준 6 9 3 2 16" xfId="47462"/>
    <cellStyle name="표준 6 9 3 2 17" xfId="51333"/>
    <cellStyle name="표준 6 9 3 2 2" xfId="956"/>
    <cellStyle name="표준 6 9 3 2 2 10" xfId="28350"/>
    <cellStyle name="표준 6 9 3 2 2 11" xfId="32221"/>
    <cellStyle name="표준 6 9 3 2 2 12" xfId="36092"/>
    <cellStyle name="표준 6 9 3 2 2 13" xfId="40204"/>
    <cellStyle name="표준 6 9 3 2 2 14" xfId="44075"/>
    <cellStyle name="표준 6 9 3 2 2 15" xfId="47946"/>
    <cellStyle name="표준 6 9 3 2 2 16" xfId="51817"/>
    <cellStyle name="표준 6 9 3 2 2 2" xfId="1930"/>
    <cellStyle name="표준 6 9 3 2 2 2 10" xfId="33189"/>
    <cellStyle name="표준 6 9 3 2 2 2 11" xfId="37060"/>
    <cellStyle name="표준 6 9 3 2 2 2 12" xfId="41172"/>
    <cellStyle name="표준 6 9 3 2 2 2 13" xfId="45043"/>
    <cellStyle name="표준 6 9 3 2 2 2 14" xfId="48914"/>
    <cellStyle name="표준 6 9 3 2 2 2 15" xfId="52785"/>
    <cellStyle name="표준 6 9 3 2 2 2 2" xfId="3869"/>
    <cellStyle name="표준 6 9 3 2 2 2 2 10" xfId="38996"/>
    <cellStyle name="표준 6 9 3 2 2 2 2 11" xfId="43108"/>
    <cellStyle name="표준 6 9 3 2 2 2 2 12" xfId="46979"/>
    <cellStyle name="표준 6 9 3 2 2 2 2 13" xfId="50850"/>
    <cellStyle name="표준 6 9 3 2 2 2 2 14" xfId="54721"/>
    <cellStyle name="표준 6 9 3 2 2 2 2 2" xfId="8028"/>
    <cellStyle name="표준 6 9 3 2 2 2 2 3" xfId="11899"/>
    <cellStyle name="표준 6 9 3 2 2 2 2 4" xfId="15770"/>
    <cellStyle name="표준 6 9 3 2 2 2 2 5" xfId="19641"/>
    <cellStyle name="표준 6 9 3 2 2 2 2 6" xfId="23512"/>
    <cellStyle name="표준 6 9 3 2 2 2 2 7" xfId="27383"/>
    <cellStyle name="표준 6 9 3 2 2 2 2 8" xfId="31254"/>
    <cellStyle name="표준 6 9 3 2 2 2 2 9" xfId="35125"/>
    <cellStyle name="표준 6 9 3 2 2 2 3" xfId="6092"/>
    <cellStyle name="표준 6 9 3 2 2 2 4" xfId="9963"/>
    <cellStyle name="표준 6 9 3 2 2 2 5" xfId="13834"/>
    <cellStyle name="표준 6 9 3 2 2 2 6" xfId="17705"/>
    <cellStyle name="표준 6 9 3 2 2 2 7" xfId="21576"/>
    <cellStyle name="표준 6 9 3 2 2 2 8" xfId="25447"/>
    <cellStyle name="표준 6 9 3 2 2 2 9" xfId="29318"/>
    <cellStyle name="표준 6 9 3 2 2 3" xfId="2901"/>
    <cellStyle name="표준 6 9 3 2 2 3 10" xfId="38028"/>
    <cellStyle name="표준 6 9 3 2 2 3 11" xfId="42140"/>
    <cellStyle name="표준 6 9 3 2 2 3 12" xfId="46011"/>
    <cellStyle name="표준 6 9 3 2 2 3 13" xfId="49882"/>
    <cellStyle name="표준 6 9 3 2 2 3 14" xfId="53753"/>
    <cellStyle name="표준 6 9 3 2 2 3 2" xfId="7060"/>
    <cellStyle name="표준 6 9 3 2 2 3 3" xfId="10931"/>
    <cellStyle name="표준 6 9 3 2 2 3 4" xfId="14802"/>
    <cellStyle name="표준 6 9 3 2 2 3 5" xfId="18673"/>
    <cellStyle name="표준 6 9 3 2 2 3 6" xfId="22544"/>
    <cellStyle name="표준 6 9 3 2 2 3 7" xfId="26415"/>
    <cellStyle name="표준 6 9 3 2 2 3 8" xfId="30286"/>
    <cellStyle name="표준 6 9 3 2 2 3 9" xfId="34157"/>
    <cellStyle name="표준 6 9 3 2 2 4" xfId="5124"/>
    <cellStyle name="표준 6 9 3 2 2 5" xfId="8995"/>
    <cellStyle name="표준 6 9 3 2 2 6" xfId="12866"/>
    <cellStyle name="표준 6 9 3 2 2 7" xfId="16737"/>
    <cellStyle name="표준 6 9 3 2 2 8" xfId="20608"/>
    <cellStyle name="표준 6 9 3 2 2 9" xfId="24479"/>
    <cellStyle name="표준 6 9 3 2 3" xfId="1446"/>
    <cellStyle name="표준 6 9 3 2 3 10" xfId="32705"/>
    <cellStyle name="표준 6 9 3 2 3 11" xfId="36576"/>
    <cellStyle name="표준 6 9 3 2 3 12" xfId="40688"/>
    <cellStyle name="표준 6 9 3 2 3 13" xfId="44559"/>
    <cellStyle name="표준 6 9 3 2 3 14" xfId="48430"/>
    <cellStyle name="표준 6 9 3 2 3 15" xfId="52301"/>
    <cellStyle name="표준 6 9 3 2 3 2" xfId="3385"/>
    <cellStyle name="표준 6 9 3 2 3 2 10" xfId="38512"/>
    <cellStyle name="표준 6 9 3 2 3 2 11" xfId="42624"/>
    <cellStyle name="표준 6 9 3 2 3 2 12" xfId="46495"/>
    <cellStyle name="표준 6 9 3 2 3 2 13" xfId="50366"/>
    <cellStyle name="표준 6 9 3 2 3 2 14" xfId="54237"/>
    <cellStyle name="표준 6 9 3 2 3 2 2" xfId="7544"/>
    <cellStyle name="표준 6 9 3 2 3 2 3" xfId="11415"/>
    <cellStyle name="표준 6 9 3 2 3 2 4" xfId="15286"/>
    <cellStyle name="표준 6 9 3 2 3 2 5" xfId="19157"/>
    <cellStyle name="표준 6 9 3 2 3 2 6" xfId="23028"/>
    <cellStyle name="표준 6 9 3 2 3 2 7" xfId="26899"/>
    <cellStyle name="표준 6 9 3 2 3 2 8" xfId="30770"/>
    <cellStyle name="표준 6 9 3 2 3 2 9" xfId="34641"/>
    <cellStyle name="표준 6 9 3 2 3 3" xfId="5608"/>
    <cellStyle name="표준 6 9 3 2 3 4" xfId="9479"/>
    <cellStyle name="표준 6 9 3 2 3 5" xfId="13350"/>
    <cellStyle name="표준 6 9 3 2 3 6" xfId="17221"/>
    <cellStyle name="표준 6 9 3 2 3 7" xfId="21092"/>
    <cellStyle name="표준 6 9 3 2 3 8" xfId="24963"/>
    <cellStyle name="표준 6 9 3 2 3 9" xfId="28834"/>
    <cellStyle name="표준 6 9 3 2 4" xfId="2417"/>
    <cellStyle name="표준 6 9 3 2 4 10" xfId="37544"/>
    <cellStyle name="표준 6 9 3 2 4 11" xfId="41656"/>
    <cellStyle name="표준 6 9 3 2 4 12" xfId="45527"/>
    <cellStyle name="표준 6 9 3 2 4 13" xfId="49398"/>
    <cellStyle name="표준 6 9 3 2 4 14" xfId="53269"/>
    <cellStyle name="표준 6 9 3 2 4 2" xfId="6576"/>
    <cellStyle name="표준 6 9 3 2 4 3" xfId="10447"/>
    <cellStyle name="표준 6 9 3 2 4 4" xfId="14318"/>
    <cellStyle name="표준 6 9 3 2 4 5" xfId="18189"/>
    <cellStyle name="표준 6 9 3 2 4 6" xfId="22060"/>
    <cellStyle name="표준 6 9 3 2 4 7" xfId="25931"/>
    <cellStyle name="표준 6 9 3 2 4 8" xfId="29802"/>
    <cellStyle name="표준 6 9 3 2 4 9" xfId="33673"/>
    <cellStyle name="표준 6 9 3 2 5" xfId="4640"/>
    <cellStyle name="표준 6 9 3 2 6" xfId="8511"/>
    <cellStyle name="표준 6 9 3 2 7" xfId="12382"/>
    <cellStyle name="표준 6 9 3 2 8" xfId="16253"/>
    <cellStyle name="표준 6 9 3 2 9" xfId="20124"/>
    <cellStyle name="표준 6 9 3 3" xfId="714"/>
    <cellStyle name="표준 6 9 3 3 10" xfId="28108"/>
    <cellStyle name="표준 6 9 3 3 11" xfId="31979"/>
    <cellStyle name="표준 6 9 3 3 12" xfId="35850"/>
    <cellStyle name="표준 6 9 3 3 13" xfId="39962"/>
    <cellStyle name="표준 6 9 3 3 14" xfId="43833"/>
    <cellStyle name="표준 6 9 3 3 15" xfId="47704"/>
    <cellStyle name="표준 6 9 3 3 16" xfId="51575"/>
    <cellStyle name="표준 6 9 3 3 2" xfId="1688"/>
    <cellStyle name="표준 6 9 3 3 2 10" xfId="32947"/>
    <cellStyle name="표준 6 9 3 3 2 11" xfId="36818"/>
    <cellStyle name="표준 6 9 3 3 2 12" xfId="40930"/>
    <cellStyle name="표준 6 9 3 3 2 13" xfId="44801"/>
    <cellStyle name="표준 6 9 3 3 2 14" xfId="48672"/>
    <cellStyle name="표준 6 9 3 3 2 15" xfId="52543"/>
    <cellStyle name="표준 6 9 3 3 2 2" xfId="3627"/>
    <cellStyle name="표준 6 9 3 3 2 2 10" xfId="38754"/>
    <cellStyle name="표준 6 9 3 3 2 2 11" xfId="42866"/>
    <cellStyle name="표준 6 9 3 3 2 2 12" xfId="46737"/>
    <cellStyle name="표준 6 9 3 3 2 2 13" xfId="50608"/>
    <cellStyle name="표준 6 9 3 3 2 2 14" xfId="54479"/>
    <cellStyle name="표준 6 9 3 3 2 2 2" xfId="7786"/>
    <cellStyle name="표준 6 9 3 3 2 2 3" xfId="11657"/>
    <cellStyle name="표준 6 9 3 3 2 2 4" xfId="15528"/>
    <cellStyle name="표준 6 9 3 3 2 2 5" xfId="19399"/>
    <cellStyle name="표준 6 9 3 3 2 2 6" xfId="23270"/>
    <cellStyle name="표준 6 9 3 3 2 2 7" xfId="27141"/>
    <cellStyle name="표준 6 9 3 3 2 2 8" xfId="31012"/>
    <cellStyle name="표준 6 9 3 3 2 2 9" xfId="34883"/>
    <cellStyle name="표준 6 9 3 3 2 3" xfId="5850"/>
    <cellStyle name="표준 6 9 3 3 2 4" xfId="9721"/>
    <cellStyle name="표준 6 9 3 3 2 5" xfId="13592"/>
    <cellStyle name="표준 6 9 3 3 2 6" xfId="17463"/>
    <cellStyle name="표준 6 9 3 3 2 7" xfId="21334"/>
    <cellStyle name="표준 6 9 3 3 2 8" xfId="25205"/>
    <cellStyle name="표준 6 9 3 3 2 9" xfId="29076"/>
    <cellStyle name="표준 6 9 3 3 3" xfId="2659"/>
    <cellStyle name="표준 6 9 3 3 3 10" xfId="37786"/>
    <cellStyle name="표준 6 9 3 3 3 11" xfId="41898"/>
    <cellStyle name="표준 6 9 3 3 3 12" xfId="45769"/>
    <cellStyle name="표준 6 9 3 3 3 13" xfId="49640"/>
    <cellStyle name="표준 6 9 3 3 3 14" xfId="53511"/>
    <cellStyle name="표준 6 9 3 3 3 2" xfId="6818"/>
    <cellStyle name="표준 6 9 3 3 3 3" xfId="10689"/>
    <cellStyle name="표준 6 9 3 3 3 4" xfId="14560"/>
    <cellStyle name="표준 6 9 3 3 3 5" xfId="18431"/>
    <cellStyle name="표준 6 9 3 3 3 6" xfId="22302"/>
    <cellStyle name="표준 6 9 3 3 3 7" xfId="26173"/>
    <cellStyle name="표준 6 9 3 3 3 8" xfId="30044"/>
    <cellStyle name="표준 6 9 3 3 3 9" xfId="33915"/>
    <cellStyle name="표준 6 9 3 3 4" xfId="4882"/>
    <cellStyle name="표준 6 9 3 3 5" xfId="8753"/>
    <cellStyle name="표준 6 9 3 3 6" xfId="12624"/>
    <cellStyle name="표준 6 9 3 3 7" xfId="16495"/>
    <cellStyle name="표준 6 9 3 3 8" xfId="20366"/>
    <cellStyle name="표준 6 9 3 3 9" xfId="24237"/>
    <cellStyle name="표준 6 9 3 4" xfId="1204"/>
    <cellStyle name="표준 6 9 3 4 10" xfId="32463"/>
    <cellStyle name="표준 6 9 3 4 11" xfId="36334"/>
    <cellStyle name="표준 6 9 3 4 12" xfId="40446"/>
    <cellStyle name="표준 6 9 3 4 13" xfId="44317"/>
    <cellStyle name="표준 6 9 3 4 14" xfId="48188"/>
    <cellStyle name="표준 6 9 3 4 15" xfId="52059"/>
    <cellStyle name="표준 6 9 3 4 2" xfId="3143"/>
    <cellStyle name="표준 6 9 3 4 2 10" xfId="38270"/>
    <cellStyle name="표준 6 9 3 4 2 11" xfId="42382"/>
    <cellStyle name="표준 6 9 3 4 2 12" xfId="46253"/>
    <cellStyle name="표준 6 9 3 4 2 13" xfId="50124"/>
    <cellStyle name="표준 6 9 3 4 2 14" xfId="53995"/>
    <cellStyle name="표준 6 9 3 4 2 2" xfId="7302"/>
    <cellStyle name="표준 6 9 3 4 2 3" xfId="11173"/>
    <cellStyle name="표준 6 9 3 4 2 4" xfId="15044"/>
    <cellStyle name="표준 6 9 3 4 2 5" xfId="18915"/>
    <cellStyle name="표준 6 9 3 4 2 6" xfId="22786"/>
    <cellStyle name="표준 6 9 3 4 2 7" xfId="26657"/>
    <cellStyle name="표준 6 9 3 4 2 8" xfId="30528"/>
    <cellStyle name="표준 6 9 3 4 2 9" xfId="34399"/>
    <cellStyle name="표준 6 9 3 4 3" xfId="5366"/>
    <cellStyle name="표준 6 9 3 4 4" xfId="9237"/>
    <cellStyle name="표준 6 9 3 4 5" xfId="13108"/>
    <cellStyle name="표준 6 9 3 4 6" xfId="16979"/>
    <cellStyle name="표준 6 9 3 4 7" xfId="20850"/>
    <cellStyle name="표준 6 9 3 4 8" xfId="24721"/>
    <cellStyle name="표준 6 9 3 4 9" xfId="28592"/>
    <cellStyle name="표준 6 9 3 5" xfId="2175"/>
    <cellStyle name="표준 6 9 3 5 10" xfId="37302"/>
    <cellStyle name="표준 6 9 3 5 11" xfId="41414"/>
    <cellStyle name="표준 6 9 3 5 12" xfId="45285"/>
    <cellStyle name="표준 6 9 3 5 13" xfId="49156"/>
    <cellStyle name="표준 6 9 3 5 14" xfId="53027"/>
    <cellStyle name="표준 6 9 3 5 2" xfId="6334"/>
    <cellStyle name="표준 6 9 3 5 3" xfId="10205"/>
    <cellStyle name="표준 6 9 3 5 4" xfId="14076"/>
    <cellStyle name="표준 6 9 3 5 5" xfId="17947"/>
    <cellStyle name="표준 6 9 3 5 6" xfId="21818"/>
    <cellStyle name="표준 6 9 3 5 7" xfId="25689"/>
    <cellStyle name="표준 6 9 3 5 8" xfId="29560"/>
    <cellStyle name="표준 6 9 3 5 9" xfId="33431"/>
    <cellStyle name="표준 6 9 3 6" xfId="4398"/>
    <cellStyle name="표준 6 9 3 7" xfId="8269"/>
    <cellStyle name="표준 6 9 3 8" xfId="12140"/>
    <cellStyle name="표준 6 9 3 9" xfId="16011"/>
    <cellStyle name="표준 6 9 4" xfId="321"/>
    <cellStyle name="표준 6 9 4 10" xfId="23847"/>
    <cellStyle name="표준 6 9 4 11" xfId="27718"/>
    <cellStyle name="표준 6 9 4 12" xfId="31589"/>
    <cellStyle name="표준 6 9 4 13" xfId="35460"/>
    <cellStyle name="표준 6 9 4 14" xfId="39572"/>
    <cellStyle name="표준 6 9 4 15" xfId="43443"/>
    <cellStyle name="표준 6 9 4 16" xfId="47314"/>
    <cellStyle name="표준 6 9 4 17" xfId="51185"/>
    <cellStyle name="표준 6 9 4 2" xfId="808"/>
    <cellStyle name="표준 6 9 4 2 10" xfId="28202"/>
    <cellStyle name="표준 6 9 4 2 11" xfId="32073"/>
    <cellStyle name="표준 6 9 4 2 12" xfId="35944"/>
    <cellStyle name="표준 6 9 4 2 13" xfId="40056"/>
    <cellStyle name="표준 6 9 4 2 14" xfId="43927"/>
    <cellStyle name="표준 6 9 4 2 15" xfId="47798"/>
    <cellStyle name="표준 6 9 4 2 16" xfId="51669"/>
    <cellStyle name="표준 6 9 4 2 2" xfId="1782"/>
    <cellStyle name="표준 6 9 4 2 2 10" xfId="33041"/>
    <cellStyle name="표준 6 9 4 2 2 11" xfId="36912"/>
    <cellStyle name="표준 6 9 4 2 2 12" xfId="41024"/>
    <cellStyle name="표준 6 9 4 2 2 13" xfId="44895"/>
    <cellStyle name="표준 6 9 4 2 2 14" xfId="48766"/>
    <cellStyle name="표준 6 9 4 2 2 15" xfId="52637"/>
    <cellStyle name="표준 6 9 4 2 2 2" xfId="3721"/>
    <cellStyle name="표준 6 9 4 2 2 2 10" xfId="38848"/>
    <cellStyle name="표준 6 9 4 2 2 2 11" xfId="42960"/>
    <cellStyle name="표준 6 9 4 2 2 2 12" xfId="46831"/>
    <cellStyle name="표준 6 9 4 2 2 2 13" xfId="50702"/>
    <cellStyle name="표준 6 9 4 2 2 2 14" xfId="54573"/>
    <cellStyle name="표준 6 9 4 2 2 2 2" xfId="7880"/>
    <cellStyle name="표준 6 9 4 2 2 2 3" xfId="11751"/>
    <cellStyle name="표준 6 9 4 2 2 2 4" xfId="15622"/>
    <cellStyle name="표준 6 9 4 2 2 2 5" xfId="19493"/>
    <cellStyle name="표준 6 9 4 2 2 2 6" xfId="23364"/>
    <cellStyle name="표준 6 9 4 2 2 2 7" xfId="27235"/>
    <cellStyle name="표준 6 9 4 2 2 2 8" xfId="31106"/>
    <cellStyle name="표준 6 9 4 2 2 2 9" xfId="34977"/>
    <cellStyle name="표준 6 9 4 2 2 3" xfId="5944"/>
    <cellStyle name="표준 6 9 4 2 2 4" xfId="9815"/>
    <cellStyle name="표준 6 9 4 2 2 5" xfId="13686"/>
    <cellStyle name="표준 6 9 4 2 2 6" xfId="17557"/>
    <cellStyle name="표준 6 9 4 2 2 7" xfId="21428"/>
    <cellStyle name="표준 6 9 4 2 2 8" xfId="25299"/>
    <cellStyle name="표준 6 9 4 2 2 9" xfId="29170"/>
    <cellStyle name="표준 6 9 4 2 3" xfId="2753"/>
    <cellStyle name="표준 6 9 4 2 3 10" xfId="37880"/>
    <cellStyle name="표준 6 9 4 2 3 11" xfId="41992"/>
    <cellStyle name="표준 6 9 4 2 3 12" xfId="45863"/>
    <cellStyle name="표준 6 9 4 2 3 13" xfId="49734"/>
    <cellStyle name="표준 6 9 4 2 3 14" xfId="53605"/>
    <cellStyle name="표준 6 9 4 2 3 2" xfId="6912"/>
    <cellStyle name="표준 6 9 4 2 3 3" xfId="10783"/>
    <cellStyle name="표준 6 9 4 2 3 4" xfId="14654"/>
    <cellStyle name="표준 6 9 4 2 3 5" xfId="18525"/>
    <cellStyle name="표준 6 9 4 2 3 6" xfId="22396"/>
    <cellStyle name="표준 6 9 4 2 3 7" xfId="26267"/>
    <cellStyle name="표준 6 9 4 2 3 8" xfId="30138"/>
    <cellStyle name="표준 6 9 4 2 3 9" xfId="34009"/>
    <cellStyle name="표준 6 9 4 2 4" xfId="4976"/>
    <cellStyle name="표준 6 9 4 2 5" xfId="8847"/>
    <cellStyle name="표준 6 9 4 2 6" xfId="12718"/>
    <cellStyle name="표준 6 9 4 2 7" xfId="16589"/>
    <cellStyle name="표준 6 9 4 2 8" xfId="20460"/>
    <cellStyle name="표준 6 9 4 2 9" xfId="24331"/>
    <cellStyle name="표준 6 9 4 3" xfId="1298"/>
    <cellStyle name="표준 6 9 4 3 10" xfId="32557"/>
    <cellStyle name="표준 6 9 4 3 11" xfId="36428"/>
    <cellStyle name="표준 6 9 4 3 12" xfId="40540"/>
    <cellStyle name="표준 6 9 4 3 13" xfId="44411"/>
    <cellStyle name="표준 6 9 4 3 14" xfId="48282"/>
    <cellStyle name="표준 6 9 4 3 15" xfId="52153"/>
    <cellStyle name="표준 6 9 4 3 2" xfId="3237"/>
    <cellStyle name="표준 6 9 4 3 2 10" xfId="38364"/>
    <cellStyle name="표준 6 9 4 3 2 11" xfId="42476"/>
    <cellStyle name="표준 6 9 4 3 2 12" xfId="46347"/>
    <cellStyle name="표준 6 9 4 3 2 13" xfId="50218"/>
    <cellStyle name="표준 6 9 4 3 2 14" xfId="54089"/>
    <cellStyle name="표준 6 9 4 3 2 2" xfId="7396"/>
    <cellStyle name="표준 6 9 4 3 2 3" xfId="11267"/>
    <cellStyle name="표준 6 9 4 3 2 4" xfId="15138"/>
    <cellStyle name="표준 6 9 4 3 2 5" xfId="19009"/>
    <cellStyle name="표준 6 9 4 3 2 6" xfId="22880"/>
    <cellStyle name="표준 6 9 4 3 2 7" xfId="26751"/>
    <cellStyle name="표준 6 9 4 3 2 8" xfId="30622"/>
    <cellStyle name="표준 6 9 4 3 2 9" xfId="34493"/>
    <cellStyle name="표준 6 9 4 3 3" xfId="5460"/>
    <cellStyle name="표준 6 9 4 3 4" xfId="9331"/>
    <cellStyle name="표준 6 9 4 3 5" xfId="13202"/>
    <cellStyle name="표준 6 9 4 3 6" xfId="17073"/>
    <cellStyle name="표준 6 9 4 3 7" xfId="20944"/>
    <cellStyle name="표준 6 9 4 3 8" xfId="24815"/>
    <cellStyle name="표준 6 9 4 3 9" xfId="28686"/>
    <cellStyle name="표준 6 9 4 4" xfId="2269"/>
    <cellStyle name="표준 6 9 4 4 10" xfId="37396"/>
    <cellStyle name="표준 6 9 4 4 11" xfId="41508"/>
    <cellStyle name="표준 6 9 4 4 12" xfId="45379"/>
    <cellStyle name="표준 6 9 4 4 13" xfId="49250"/>
    <cellStyle name="표준 6 9 4 4 14" xfId="53121"/>
    <cellStyle name="표준 6 9 4 4 2" xfId="6428"/>
    <cellStyle name="표준 6 9 4 4 3" xfId="10299"/>
    <cellStyle name="표준 6 9 4 4 4" xfId="14170"/>
    <cellStyle name="표준 6 9 4 4 5" xfId="18041"/>
    <cellStyle name="표준 6 9 4 4 6" xfId="21912"/>
    <cellStyle name="표준 6 9 4 4 7" xfId="25783"/>
    <cellStyle name="표준 6 9 4 4 8" xfId="29654"/>
    <cellStyle name="표준 6 9 4 4 9" xfId="33525"/>
    <cellStyle name="표준 6 9 4 5" xfId="4492"/>
    <cellStyle name="표준 6 9 4 6" xfId="8363"/>
    <cellStyle name="표준 6 9 4 7" xfId="12234"/>
    <cellStyle name="표준 6 9 4 8" xfId="16105"/>
    <cellStyle name="표준 6 9 4 9" xfId="19976"/>
    <cellStyle name="표준 6 9 5" xfId="566"/>
    <cellStyle name="표준 6 9 5 10" xfId="27960"/>
    <cellStyle name="표준 6 9 5 11" xfId="31831"/>
    <cellStyle name="표준 6 9 5 12" xfId="35702"/>
    <cellStyle name="표준 6 9 5 13" xfId="39814"/>
    <cellStyle name="표준 6 9 5 14" xfId="43685"/>
    <cellStyle name="표준 6 9 5 15" xfId="47556"/>
    <cellStyle name="표준 6 9 5 16" xfId="51427"/>
    <cellStyle name="표준 6 9 5 2" xfId="1540"/>
    <cellStyle name="표준 6 9 5 2 10" xfId="32799"/>
    <cellStyle name="표준 6 9 5 2 11" xfId="36670"/>
    <cellStyle name="표준 6 9 5 2 12" xfId="40782"/>
    <cellStyle name="표준 6 9 5 2 13" xfId="44653"/>
    <cellStyle name="표준 6 9 5 2 14" xfId="48524"/>
    <cellStyle name="표준 6 9 5 2 15" xfId="52395"/>
    <cellStyle name="표준 6 9 5 2 2" xfId="3479"/>
    <cellStyle name="표준 6 9 5 2 2 10" xfId="38606"/>
    <cellStyle name="표준 6 9 5 2 2 11" xfId="42718"/>
    <cellStyle name="표준 6 9 5 2 2 12" xfId="46589"/>
    <cellStyle name="표준 6 9 5 2 2 13" xfId="50460"/>
    <cellStyle name="표준 6 9 5 2 2 14" xfId="54331"/>
    <cellStyle name="표준 6 9 5 2 2 2" xfId="7638"/>
    <cellStyle name="표준 6 9 5 2 2 3" xfId="11509"/>
    <cellStyle name="표준 6 9 5 2 2 4" xfId="15380"/>
    <cellStyle name="표준 6 9 5 2 2 5" xfId="19251"/>
    <cellStyle name="표준 6 9 5 2 2 6" xfId="23122"/>
    <cellStyle name="표준 6 9 5 2 2 7" xfId="26993"/>
    <cellStyle name="표준 6 9 5 2 2 8" xfId="30864"/>
    <cellStyle name="표준 6 9 5 2 2 9" xfId="34735"/>
    <cellStyle name="표준 6 9 5 2 3" xfId="5702"/>
    <cellStyle name="표준 6 9 5 2 4" xfId="9573"/>
    <cellStyle name="표준 6 9 5 2 5" xfId="13444"/>
    <cellStyle name="표준 6 9 5 2 6" xfId="17315"/>
    <cellStyle name="표준 6 9 5 2 7" xfId="21186"/>
    <cellStyle name="표준 6 9 5 2 8" xfId="25057"/>
    <cellStyle name="표준 6 9 5 2 9" xfId="28928"/>
    <cellStyle name="표준 6 9 5 3" xfId="2511"/>
    <cellStyle name="표준 6 9 5 3 10" xfId="37638"/>
    <cellStyle name="표준 6 9 5 3 11" xfId="41750"/>
    <cellStyle name="표준 6 9 5 3 12" xfId="45621"/>
    <cellStyle name="표준 6 9 5 3 13" xfId="49492"/>
    <cellStyle name="표준 6 9 5 3 14" xfId="53363"/>
    <cellStyle name="표준 6 9 5 3 2" xfId="6670"/>
    <cellStyle name="표준 6 9 5 3 3" xfId="10541"/>
    <cellStyle name="표준 6 9 5 3 4" xfId="14412"/>
    <cellStyle name="표준 6 9 5 3 5" xfId="18283"/>
    <cellStyle name="표준 6 9 5 3 6" xfId="22154"/>
    <cellStyle name="표준 6 9 5 3 7" xfId="26025"/>
    <cellStyle name="표준 6 9 5 3 8" xfId="29896"/>
    <cellStyle name="표준 6 9 5 3 9" xfId="33767"/>
    <cellStyle name="표준 6 9 5 4" xfId="4734"/>
    <cellStyle name="표준 6 9 5 5" xfId="8605"/>
    <cellStyle name="표준 6 9 5 6" xfId="12476"/>
    <cellStyle name="표준 6 9 5 7" xfId="16347"/>
    <cellStyle name="표준 6 9 5 8" xfId="20218"/>
    <cellStyle name="표준 6 9 5 9" xfId="24089"/>
    <cellStyle name="표준 6 9 6" xfId="1056"/>
    <cellStyle name="표준 6 9 6 10" xfId="32315"/>
    <cellStyle name="표준 6 9 6 11" xfId="36186"/>
    <cellStyle name="표준 6 9 6 12" xfId="40298"/>
    <cellStyle name="표준 6 9 6 13" xfId="44169"/>
    <cellStyle name="표준 6 9 6 14" xfId="48040"/>
    <cellStyle name="표준 6 9 6 15" xfId="51911"/>
    <cellStyle name="표준 6 9 6 2" xfId="2995"/>
    <cellStyle name="표준 6 9 6 2 10" xfId="38122"/>
    <cellStyle name="표준 6 9 6 2 11" xfId="42234"/>
    <cellStyle name="표준 6 9 6 2 12" xfId="46105"/>
    <cellStyle name="표준 6 9 6 2 13" xfId="49976"/>
    <cellStyle name="표준 6 9 6 2 14" xfId="53847"/>
    <cellStyle name="표준 6 9 6 2 2" xfId="7154"/>
    <cellStyle name="표준 6 9 6 2 3" xfId="11025"/>
    <cellStyle name="표준 6 9 6 2 4" xfId="14896"/>
    <cellStyle name="표준 6 9 6 2 5" xfId="18767"/>
    <cellStyle name="표준 6 9 6 2 6" xfId="22638"/>
    <cellStyle name="표준 6 9 6 2 7" xfId="26509"/>
    <cellStyle name="표준 6 9 6 2 8" xfId="30380"/>
    <cellStyle name="표준 6 9 6 2 9" xfId="34251"/>
    <cellStyle name="표준 6 9 6 3" xfId="5218"/>
    <cellStyle name="표준 6 9 6 4" xfId="9089"/>
    <cellStyle name="표준 6 9 6 5" xfId="12960"/>
    <cellStyle name="표준 6 9 6 6" xfId="16831"/>
    <cellStyle name="표준 6 9 6 7" xfId="20702"/>
    <cellStyle name="표준 6 9 6 8" xfId="24573"/>
    <cellStyle name="표준 6 9 6 9" xfId="28444"/>
    <cellStyle name="표준 6 9 7" xfId="2027"/>
    <cellStyle name="표준 6 9 7 10" xfId="37154"/>
    <cellStyle name="표준 6 9 7 11" xfId="41266"/>
    <cellStyle name="표준 6 9 7 12" xfId="45137"/>
    <cellStyle name="표준 6 9 7 13" xfId="49008"/>
    <cellStyle name="표준 6 9 7 14" xfId="52879"/>
    <cellStyle name="표준 6 9 7 2" xfId="6186"/>
    <cellStyle name="표준 6 9 7 3" xfId="10057"/>
    <cellStyle name="표준 6 9 7 4" xfId="13928"/>
    <cellStyle name="표준 6 9 7 5" xfId="17799"/>
    <cellStyle name="표준 6 9 7 6" xfId="21670"/>
    <cellStyle name="표준 6 9 7 7" xfId="25541"/>
    <cellStyle name="표준 6 9 7 8" xfId="29412"/>
    <cellStyle name="표준 6 9 7 9" xfId="33283"/>
    <cellStyle name="표준 6 9 8" xfId="4250"/>
    <cellStyle name="표준 6 9 9" xfId="8121"/>
    <cellStyle name="표준 6_4_3 서구" xfId="54794"/>
    <cellStyle name="표준 60" xfId="4154"/>
    <cellStyle name="표준 60 2" xfId="4155"/>
    <cellStyle name="표준 60 3" xfId="4156"/>
    <cellStyle name="표준 60 4" xfId="4157"/>
    <cellStyle name="표준 61" xfId="4158"/>
    <cellStyle name="표준 61 2" xfId="4159"/>
    <cellStyle name="표준 61 3" xfId="4160"/>
    <cellStyle name="표준 61 4" xfId="4161"/>
    <cellStyle name="표준 62" xfId="4162"/>
    <cellStyle name="표준 63" xfId="4163"/>
    <cellStyle name="표준 64" xfId="4164"/>
    <cellStyle name="표준 65" xfId="4165"/>
    <cellStyle name="표준 66" xfId="4166"/>
    <cellStyle name="표준 67" xfId="4167"/>
    <cellStyle name="표준 68" xfId="4168"/>
    <cellStyle name="표준 69" xfId="4169"/>
    <cellStyle name="표준 7" xfId="20"/>
    <cellStyle name="표준 7 10" xfId="123"/>
    <cellStyle name="표준 7 10 10" xfId="15911"/>
    <cellStyle name="표준 7 10 11" xfId="19782"/>
    <cellStyle name="표준 7 10 12" xfId="23653"/>
    <cellStyle name="표준 7 10 13" xfId="27524"/>
    <cellStyle name="표준 7 10 14" xfId="31395"/>
    <cellStyle name="표준 7 10 15" xfId="35266"/>
    <cellStyle name="표준 7 10 16" xfId="39137"/>
    <cellStyle name="표준 7 10 17" xfId="39378"/>
    <cellStyle name="표준 7 10 18" xfId="43249"/>
    <cellStyle name="표준 7 10 19" xfId="47120"/>
    <cellStyle name="표준 7 10 2" xfId="221"/>
    <cellStyle name="표준 7 10 2 10" xfId="19879"/>
    <cellStyle name="표준 7 10 2 11" xfId="23750"/>
    <cellStyle name="표준 7 10 2 12" xfId="27621"/>
    <cellStyle name="표준 7 10 2 13" xfId="31492"/>
    <cellStyle name="표준 7 10 2 14" xfId="35363"/>
    <cellStyle name="표준 7 10 2 15" xfId="39234"/>
    <cellStyle name="표준 7 10 2 16" xfId="39475"/>
    <cellStyle name="표준 7 10 2 17" xfId="43346"/>
    <cellStyle name="표준 7 10 2 18" xfId="47217"/>
    <cellStyle name="표준 7 10 2 19" xfId="51088"/>
    <cellStyle name="표준 7 10 2 2" xfId="466"/>
    <cellStyle name="표준 7 10 2 2 10" xfId="23992"/>
    <cellStyle name="표준 7 10 2 2 11" xfId="27863"/>
    <cellStyle name="표준 7 10 2 2 12" xfId="31734"/>
    <cellStyle name="표준 7 10 2 2 13" xfId="35605"/>
    <cellStyle name="표준 7 10 2 2 14" xfId="39717"/>
    <cellStyle name="표준 7 10 2 2 15" xfId="43588"/>
    <cellStyle name="표준 7 10 2 2 16" xfId="47459"/>
    <cellStyle name="표준 7 10 2 2 17" xfId="51330"/>
    <cellStyle name="표준 7 10 2 2 2" xfId="953"/>
    <cellStyle name="표준 7 10 2 2 2 10" xfId="28347"/>
    <cellStyle name="표준 7 10 2 2 2 11" xfId="32218"/>
    <cellStyle name="표준 7 10 2 2 2 12" xfId="36089"/>
    <cellStyle name="표준 7 10 2 2 2 13" xfId="40201"/>
    <cellStyle name="표준 7 10 2 2 2 14" xfId="44072"/>
    <cellStyle name="표준 7 10 2 2 2 15" xfId="47943"/>
    <cellStyle name="표준 7 10 2 2 2 16" xfId="51814"/>
    <cellStyle name="표준 7 10 2 2 2 2" xfId="1927"/>
    <cellStyle name="표준 7 10 2 2 2 2 10" xfId="33186"/>
    <cellStyle name="표준 7 10 2 2 2 2 11" xfId="37057"/>
    <cellStyle name="표준 7 10 2 2 2 2 12" xfId="41169"/>
    <cellStyle name="표준 7 10 2 2 2 2 13" xfId="45040"/>
    <cellStyle name="표준 7 10 2 2 2 2 14" xfId="48911"/>
    <cellStyle name="표준 7 10 2 2 2 2 15" xfId="52782"/>
    <cellStyle name="표준 7 10 2 2 2 2 2" xfId="3866"/>
    <cellStyle name="표준 7 10 2 2 2 2 2 10" xfId="38993"/>
    <cellStyle name="표준 7 10 2 2 2 2 2 11" xfId="43105"/>
    <cellStyle name="표준 7 10 2 2 2 2 2 12" xfId="46976"/>
    <cellStyle name="표준 7 10 2 2 2 2 2 13" xfId="50847"/>
    <cellStyle name="표준 7 10 2 2 2 2 2 14" xfId="54718"/>
    <cellStyle name="표준 7 10 2 2 2 2 2 2" xfId="8025"/>
    <cellStyle name="표준 7 10 2 2 2 2 2 3" xfId="11896"/>
    <cellStyle name="표준 7 10 2 2 2 2 2 4" xfId="15767"/>
    <cellStyle name="표준 7 10 2 2 2 2 2 5" xfId="19638"/>
    <cellStyle name="표준 7 10 2 2 2 2 2 6" xfId="23509"/>
    <cellStyle name="표준 7 10 2 2 2 2 2 7" xfId="27380"/>
    <cellStyle name="표준 7 10 2 2 2 2 2 8" xfId="31251"/>
    <cellStyle name="표준 7 10 2 2 2 2 2 9" xfId="35122"/>
    <cellStyle name="표준 7 10 2 2 2 2 3" xfId="6089"/>
    <cellStyle name="표준 7 10 2 2 2 2 4" xfId="9960"/>
    <cellStyle name="표준 7 10 2 2 2 2 5" xfId="13831"/>
    <cellStyle name="표준 7 10 2 2 2 2 6" xfId="17702"/>
    <cellStyle name="표준 7 10 2 2 2 2 7" xfId="21573"/>
    <cellStyle name="표준 7 10 2 2 2 2 8" xfId="25444"/>
    <cellStyle name="표준 7 10 2 2 2 2 9" xfId="29315"/>
    <cellStyle name="표준 7 10 2 2 2 3" xfId="2898"/>
    <cellStyle name="표준 7 10 2 2 2 3 10" xfId="38025"/>
    <cellStyle name="표준 7 10 2 2 2 3 11" xfId="42137"/>
    <cellStyle name="표준 7 10 2 2 2 3 12" xfId="46008"/>
    <cellStyle name="표준 7 10 2 2 2 3 13" xfId="49879"/>
    <cellStyle name="표준 7 10 2 2 2 3 14" xfId="53750"/>
    <cellStyle name="표준 7 10 2 2 2 3 2" xfId="7057"/>
    <cellStyle name="표준 7 10 2 2 2 3 3" xfId="10928"/>
    <cellStyle name="표준 7 10 2 2 2 3 4" xfId="14799"/>
    <cellStyle name="표준 7 10 2 2 2 3 5" xfId="18670"/>
    <cellStyle name="표준 7 10 2 2 2 3 6" xfId="22541"/>
    <cellStyle name="표준 7 10 2 2 2 3 7" xfId="26412"/>
    <cellStyle name="표준 7 10 2 2 2 3 8" xfId="30283"/>
    <cellStyle name="표준 7 10 2 2 2 3 9" xfId="34154"/>
    <cellStyle name="표준 7 10 2 2 2 4" xfId="5121"/>
    <cellStyle name="표준 7 10 2 2 2 5" xfId="8992"/>
    <cellStyle name="표준 7 10 2 2 2 6" xfId="12863"/>
    <cellStyle name="표준 7 10 2 2 2 7" xfId="16734"/>
    <cellStyle name="표준 7 10 2 2 2 8" xfId="20605"/>
    <cellStyle name="표준 7 10 2 2 2 9" xfId="24476"/>
    <cellStyle name="표준 7 10 2 2 3" xfId="1443"/>
    <cellStyle name="표준 7 10 2 2 3 10" xfId="32702"/>
    <cellStyle name="표준 7 10 2 2 3 11" xfId="36573"/>
    <cellStyle name="표준 7 10 2 2 3 12" xfId="40685"/>
    <cellStyle name="표준 7 10 2 2 3 13" xfId="44556"/>
    <cellStyle name="표준 7 10 2 2 3 14" xfId="48427"/>
    <cellStyle name="표준 7 10 2 2 3 15" xfId="52298"/>
    <cellStyle name="표준 7 10 2 2 3 2" xfId="3382"/>
    <cellStyle name="표준 7 10 2 2 3 2 10" xfId="38509"/>
    <cellStyle name="표준 7 10 2 2 3 2 11" xfId="42621"/>
    <cellStyle name="표준 7 10 2 2 3 2 12" xfId="46492"/>
    <cellStyle name="표준 7 10 2 2 3 2 13" xfId="50363"/>
    <cellStyle name="표준 7 10 2 2 3 2 14" xfId="54234"/>
    <cellStyle name="표준 7 10 2 2 3 2 2" xfId="7541"/>
    <cellStyle name="표준 7 10 2 2 3 2 3" xfId="11412"/>
    <cellStyle name="표준 7 10 2 2 3 2 4" xfId="15283"/>
    <cellStyle name="표준 7 10 2 2 3 2 5" xfId="19154"/>
    <cellStyle name="표준 7 10 2 2 3 2 6" xfId="23025"/>
    <cellStyle name="표준 7 10 2 2 3 2 7" xfId="26896"/>
    <cellStyle name="표준 7 10 2 2 3 2 8" xfId="30767"/>
    <cellStyle name="표준 7 10 2 2 3 2 9" xfId="34638"/>
    <cellStyle name="표준 7 10 2 2 3 3" xfId="5605"/>
    <cellStyle name="표준 7 10 2 2 3 4" xfId="9476"/>
    <cellStyle name="표준 7 10 2 2 3 5" xfId="13347"/>
    <cellStyle name="표준 7 10 2 2 3 6" xfId="17218"/>
    <cellStyle name="표준 7 10 2 2 3 7" xfId="21089"/>
    <cellStyle name="표준 7 10 2 2 3 8" xfId="24960"/>
    <cellStyle name="표준 7 10 2 2 3 9" xfId="28831"/>
    <cellStyle name="표준 7 10 2 2 4" xfId="2414"/>
    <cellStyle name="표준 7 10 2 2 4 10" xfId="37541"/>
    <cellStyle name="표준 7 10 2 2 4 11" xfId="41653"/>
    <cellStyle name="표준 7 10 2 2 4 12" xfId="45524"/>
    <cellStyle name="표준 7 10 2 2 4 13" xfId="49395"/>
    <cellStyle name="표준 7 10 2 2 4 14" xfId="53266"/>
    <cellStyle name="표준 7 10 2 2 4 2" xfId="6573"/>
    <cellStyle name="표준 7 10 2 2 4 3" xfId="10444"/>
    <cellStyle name="표준 7 10 2 2 4 4" xfId="14315"/>
    <cellStyle name="표준 7 10 2 2 4 5" xfId="18186"/>
    <cellStyle name="표준 7 10 2 2 4 6" xfId="22057"/>
    <cellStyle name="표준 7 10 2 2 4 7" xfId="25928"/>
    <cellStyle name="표준 7 10 2 2 4 8" xfId="29799"/>
    <cellStyle name="표준 7 10 2 2 4 9" xfId="33670"/>
    <cellStyle name="표준 7 10 2 2 5" xfId="4637"/>
    <cellStyle name="표준 7 10 2 2 6" xfId="8508"/>
    <cellStyle name="표준 7 10 2 2 7" xfId="12379"/>
    <cellStyle name="표준 7 10 2 2 8" xfId="16250"/>
    <cellStyle name="표준 7 10 2 2 9" xfId="20121"/>
    <cellStyle name="표준 7 10 2 3" xfId="711"/>
    <cellStyle name="표준 7 10 2 3 10" xfId="28105"/>
    <cellStyle name="표준 7 10 2 3 11" xfId="31976"/>
    <cellStyle name="표준 7 10 2 3 12" xfId="35847"/>
    <cellStyle name="표준 7 10 2 3 13" xfId="39959"/>
    <cellStyle name="표준 7 10 2 3 14" xfId="43830"/>
    <cellStyle name="표준 7 10 2 3 15" xfId="47701"/>
    <cellStyle name="표준 7 10 2 3 16" xfId="51572"/>
    <cellStyle name="표준 7 10 2 3 2" xfId="1685"/>
    <cellStyle name="표준 7 10 2 3 2 10" xfId="32944"/>
    <cellStyle name="표준 7 10 2 3 2 11" xfId="36815"/>
    <cellStyle name="표준 7 10 2 3 2 12" xfId="40927"/>
    <cellStyle name="표준 7 10 2 3 2 13" xfId="44798"/>
    <cellStyle name="표준 7 10 2 3 2 14" xfId="48669"/>
    <cellStyle name="표준 7 10 2 3 2 15" xfId="52540"/>
    <cellStyle name="표준 7 10 2 3 2 2" xfId="3624"/>
    <cellStyle name="표준 7 10 2 3 2 2 10" xfId="38751"/>
    <cellStyle name="표준 7 10 2 3 2 2 11" xfId="42863"/>
    <cellStyle name="표준 7 10 2 3 2 2 12" xfId="46734"/>
    <cellStyle name="표준 7 10 2 3 2 2 13" xfId="50605"/>
    <cellStyle name="표준 7 10 2 3 2 2 14" xfId="54476"/>
    <cellStyle name="표준 7 10 2 3 2 2 2" xfId="7783"/>
    <cellStyle name="표준 7 10 2 3 2 2 3" xfId="11654"/>
    <cellStyle name="표준 7 10 2 3 2 2 4" xfId="15525"/>
    <cellStyle name="표준 7 10 2 3 2 2 5" xfId="19396"/>
    <cellStyle name="표준 7 10 2 3 2 2 6" xfId="23267"/>
    <cellStyle name="표준 7 10 2 3 2 2 7" xfId="27138"/>
    <cellStyle name="표준 7 10 2 3 2 2 8" xfId="31009"/>
    <cellStyle name="표준 7 10 2 3 2 2 9" xfId="34880"/>
    <cellStyle name="표준 7 10 2 3 2 3" xfId="5847"/>
    <cellStyle name="표준 7 10 2 3 2 4" xfId="9718"/>
    <cellStyle name="표준 7 10 2 3 2 5" xfId="13589"/>
    <cellStyle name="표준 7 10 2 3 2 6" xfId="17460"/>
    <cellStyle name="표준 7 10 2 3 2 7" xfId="21331"/>
    <cellStyle name="표준 7 10 2 3 2 8" xfId="25202"/>
    <cellStyle name="표준 7 10 2 3 2 9" xfId="29073"/>
    <cellStyle name="표준 7 10 2 3 3" xfId="2656"/>
    <cellStyle name="표준 7 10 2 3 3 10" xfId="37783"/>
    <cellStyle name="표준 7 10 2 3 3 11" xfId="41895"/>
    <cellStyle name="표준 7 10 2 3 3 12" xfId="45766"/>
    <cellStyle name="표준 7 10 2 3 3 13" xfId="49637"/>
    <cellStyle name="표준 7 10 2 3 3 14" xfId="53508"/>
    <cellStyle name="표준 7 10 2 3 3 2" xfId="6815"/>
    <cellStyle name="표준 7 10 2 3 3 3" xfId="10686"/>
    <cellStyle name="표준 7 10 2 3 3 4" xfId="14557"/>
    <cellStyle name="표준 7 10 2 3 3 5" xfId="18428"/>
    <cellStyle name="표준 7 10 2 3 3 6" xfId="22299"/>
    <cellStyle name="표준 7 10 2 3 3 7" xfId="26170"/>
    <cellStyle name="표준 7 10 2 3 3 8" xfId="30041"/>
    <cellStyle name="표준 7 10 2 3 3 9" xfId="33912"/>
    <cellStyle name="표준 7 10 2 3 4" xfId="4879"/>
    <cellStyle name="표준 7 10 2 3 5" xfId="8750"/>
    <cellStyle name="표준 7 10 2 3 6" xfId="12621"/>
    <cellStyle name="표준 7 10 2 3 7" xfId="16492"/>
    <cellStyle name="표준 7 10 2 3 8" xfId="20363"/>
    <cellStyle name="표준 7 10 2 3 9" xfId="24234"/>
    <cellStyle name="표준 7 10 2 4" xfId="1201"/>
    <cellStyle name="표준 7 10 2 4 10" xfId="32460"/>
    <cellStyle name="표준 7 10 2 4 11" xfId="36331"/>
    <cellStyle name="표준 7 10 2 4 12" xfId="40443"/>
    <cellStyle name="표준 7 10 2 4 13" xfId="44314"/>
    <cellStyle name="표준 7 10 2 4 14" xfId="48185"/>
    <cellStyle name="표준 7 10 2 4 15" xfId="52056"/>
    <cellStyle name="표준 7 10 2 4 2" xfId="3140"/>
    <cellStyle name="표준 7 10 2 4 2 10" xfId="38267"/>
    <cellStyle name="표준 7 10 2 4 2 11" xfId="42379"/>
    <cellStyle name="표준 7 10 2 4 2 12" xfId="46250"/>
    <cellStyle name="표준 7 10 2 4 2 13" xfId="50121"/>
    <cellStyle name="표준 7 10 2 4 2 14" xfId="53992"/>
    <cellStyle name="표준 7 10 2 4 2 2" xfId="7299"/>
    <cellStyle name="표준 7 10 2 4 2 3" xfId="11170"/>
    <cellStyle name="표준 7 10 2 4 2 4" xfId="15041"/>
    <cellStyle name="표준 7 10 2 4 2 5" xfId="18912"/>
    <cellStyle name="표준 7 10 2 4 2 6" xfId="22783"/>
    <cellStyle name="표준 7 10 2 4 2 7" xfId="26654"/>
    <cellStyle name="표준 7 10 2 4 2 8" xfId="30525"/>
    <cellStyle name="표준 7 10 2 4 2 9" xfId="34396"/>
    <cellStyle name="표준 7 10 2 4 3" xfId="5363"/>
    <cellStyle name="표준 7 10 2 4 4" xfId="9234"/>
    <cellStyle name="표준 7 10 2 4 5" xfId="13105"/>
    <cellStyle name="표준 7 10 2 4 6" xfId="16976"/>
    <cellStyle name="표준 7 10 2 4 7" xfId="20847"/>
    <cellStyle name="표준 7 10 2 4 8" xfId="24718"/>
    <cellStyle name="표준 7 10 2 4 9" xfId="28589"/>
    <cellStyle name="표준 7 10 2 5" xfId="2172"/>
    <cellStyle name="표준 7 10 2 5 10" xfId="37299"/>
    <cellStyle name="표준 7 10 2 5 11" xfId="41411"/>
    <cellStyle name="표준 7 10 2 5 12" xfId="45282"/>
    <cellStyle name="표준 7 10 2 5 13" xfId="49153"/>
    <cellStyle name="표준 7 10 2 5 14" xfId="53024"/>
    <cellStyle name="표준 7 10 2 5 2" xfId="6331"/>
    <cellStyle name="표준 7 10 2 5 3" xfId="10202"/>
    <cellStyle name="표준 7 10 2 5 4" xfId="14073"/>
    <cellStyle name="표준 7 10 2 5 5" xfId="17944"/>
    <cellStyle name="표준 7 10 2 5 6" xfId="21815"/>
    <cellStyle name="표준 7 10 2 5 7" xfId="25686"/>
    <cellStyle name="표준 7 10 2 5 8" xfId="29557"/>
    <cellStyle name="표준 7 10 2 5 9" xfId="33428"/>
    <cellStyle name="표준 7 10 2 6" xfId="4395"/>
    <cellStyle name="표준 7 10 2 7" xfId="8266"/>
    <cellStyle name="표준 7 10 2 8" xfId="12137"/>
    <cellStyle name="표준 7 10 2 9" xfId="16008"/>
    <cellStyle name="표준 7 10 20" xfId="50991"/>
    <cellStyle name="표준 7 10 3" xfId="369"/>
    <cellStyle name="표준 7 10 3 10" xfId="23895"/>
    <cellStyle name="표준 7 10 3 11" xfId="27766"/>
    <cellStyle name="표준 7 10 3 12" xfId="31637"/>
    <cellStyle name="표준 7 10 3 13" xfId="35508"/>
    <cellStyle name="표준 7 10 3 14" xfId="39620"/>
    <cellStyle name="표준 7 10 3 15" xfId="43491"/>
    <cellStyle name="표준 7 10 3 16" xfId="47362"/>
    <cellStyle name="표준 7 10 3 17" xfId="51233"/>
    <cellStyle name="표준 7 10 3 2" xfId="856"/>
    <cellStyle name="표준 7 10 3 2 10" xfId="28250"/>
    <cellStyle name="표준 7 10 3 2 11" xfId="32121"/>
    <cellStyle name="표준 7 10 3 2 12" xfId="35992"/>
    <cellStyle name="표준 7 10 3 2 13" xfId="40104"/>
    <cellStyle name="표준 7 10 3 2 14" xfId="43975"/>
    <cellStyle name="표준 7 10 3 2 15" xfId="47846"/>
    <cellStyle name="표준 7 10 3 2 16" xfId="51717"/>
    <cellStyle name="표준 7 10 3 2 2" xfId="1830"/>
    <cellStyle name="표준 7 10 3 2 2 10" xfId="33089"/>
    <cellStyle name="표준 7 10 3 2 2 11" xfId="36960"/>
    <cellStyle name="표준 7 10 3 2 2 12" xfId="41072"/>
    <cellStyle name="표준 7 10 3 2 2 13" xfId="44943"/>
    <cellStyle name="표준 7 10 3 2 2 14" xfId="48814"/>
    <cellStyle name="표준 7 10 3 2 2 15" xfId="52685"/>
    <cellStyle name="표준 7 10 3 2 2 2" xfId="3769"/>
    <cellStyle name="표준 7 10 3 2 2 2 10" xfId="38896"/>
    <cellStyle name="표준 7 10 3 2 2 2 11" xfId="43008"/>
    <cellStyle name="표준 7 10 3 2 2 2 12" xfId="46879"/>
    <cellStyle name="표준 7 10 3 2 2 2 13" xfId="50750"/>
    <cellStyle name="표준 7 10 3 2 2 2 14" xfId="54621"/>
    <cellStyle name="표준 7 10 3 2 2 2 2" xfId="7928"/>
    <cellStyle name="표준 7 10 3 2 2 2 3" xfId="11799"/>
    <cellStyle name="표준 7 10 3 2 2 2 4" xfId="15670"/>
    <cellStyle name="표준 7 10 3 2 2 2 5" xfId="19541"/>
    <cellStyle name="표준 7 10 3 2 2 2 6" xfId="23412"/>
    <cellStyle name="표준 7 10 3 2 2 2 7" xfId="27283"/>
    <cellStyle name="표준 7 10 3 2 2 2 8" xfId="31154"/>
    <cellStyle name="표준 7 10 3 2 2 2 9" xfId="35025"/>
    <cellStyle name="표준 7 10 3 2 2 3" xfId="5992"/>
    <cellStyle name="표준 7 10 3 2 2 4" xfId="9863"/>
    <cellStyle name="표준 7 10 3 2 2 5" xfId="13734"/>
    <cellStyle name="표준 7 10 3 2 2 6" xfId="17605"/>
    <cellStyle name="표준 7 10 3 2 2 7" xfId="21476"/>
    <cellStyle name="표준 7 10 3 2 2 8" xfId="25347"/>
    <cellStyle name="표준 7 10 3 2 2 9" xfId="29218"/>
    <cellStyle name="표준 7 10 3 2 3" xfId="2801"/>
    <cellStyle name="표준 7 10 3 2 3 10" xfId="37928"/>
    <cellStyle name="표준 7 10 3 2 3 11" xfId="42040"/>
    <cellStyle name="표준 7 10 3 2 3 12" xfId="45911"/>
    <cellStyle name="표준 7 10 3 2 3 13" xfId="49782"/>
    <cellStyle name="표준 7 10 3 2 3 14" xfId="53653"/>
    <cellStyle name="표준 7 10 3 2 3 2" xfId="6960"/>
    <cellStyle name="표준 7 10 3 2 3 3" xfId="10831"/>
    <cellStyle name="표준 7 10 3 2 3 4" xfId="14702"/>
    <cellStyle name="표준 7 10 3 2 3 5" xfId="18573"/>
    <cellStyle name="표준 7 10 3 2 3 6" xfId="22444"/>
    <cellStyle name="표준 7 10 3 2 3 7" xfId="26315"/>
    <cellStyle name="표준 7 10 3 2 3 8" xfId="30186"/>
    <cellStyle name="표준 7 10 3 2 3 9" xfId="34057"/>
    <cellStyle name="표준 7 10 3 2 4" xfId="5024"/>
    <cellStyle name="표준 7 10 3 2 5" xfId="8895"/>
    <cellStyle name="표준 7 10 3 2 6" xfId="12766"/>
    <cellStyle name="표준 7 10 3 2 7" xfId="16637"/>
    <cellStyle name="표준 7 10 3 2 8" xfId="20508"/>
    <cellStyle name="표준 7 10 3 2 9" xfId="24379"/>
    <cellStyle name="표준 7 10 3 3" xfId="1346"/>
    <cellStyle name="표준 7 10 3 3 10" xfId="32605"/>
    <cellStyle name="표준 7 10 3 3 11" xfId="36476"/>
    <cellStyle name="표준 7 10 3 3 12" xfId="40588"/>
    <cellStyle name="표준 7 10 3 3 13" xfId="44459"/>
    <cellStyle name="표준 7 10 3 3 14" xfId="48330"/>
    <cellStyle name="표준 7 10 3 3 15" xfId="52201"/>
    <cellStyle name="표준 7 10 3 3 2" xfId="3285"/>
    <cellStyle name="표준 7 10 3 3 2 10" xfId="38412"/>
    <cellStyle name="표준 7 10 3 3 2 11" xfId="42524"/>
    <cellStyle name="표준 7 10 3 3 2 12" xfId="46395"/>
    <cellStyle name="표준 7 10 3 3 2 13" xfId="50266"/>
    <cellStyle name="표준 7 10 3 3 2 14" xfId="54137"/>
    <cellStyle name="표준 7 10 3 3 2 2" xfId="7444"/>
    <cellStyle name="표준 7 10 3 3 2 3" xfId="11315"/>
    <cellStyle name="표준 7 10 3 3 2 4" xfId="15186"/>
    <cellStyle name="표준 7 10 3 3 2 5" xfId="19057"/>
    <cellStyle name="표준 7 10 3 3 2 6" xfId="22928"/>
    <cellStyle name="표준 7 10 3 3 2 7" xfId="26799"/>
    <cellStyle name="표준 7 10 3 3 2 8" xfId="30670"/>
    <cellStyle name="표준 7 10 3 3 2 9" xfId="34541"/>
    <cellStyle name="표준 7 10 3 3 3" xfId="5508"/>
    <cellStyle name="표준 7 10 3 3 4" xfId="9379"/>
    <cellStyle name="표준 7 10 3 3 5" xfId="13250"/>
    <cellStyle name="표준 7 10 3 3 6" xfId="17121"/>
    <cellStyle name="표준 7 10 3 3 7" xfId="20992"/>
    <cellStyle name="표준 7 10 3 3 8" xfId="24863"/>
    <cellStyle name="표준 7 10 3 3 9" xfId="28734"/>
    <cellStyle name="표준 7 10 3 4" xfId="2317"/>
    <cellStyle name="표준 7 10 3 4 10" xfId="37444"/>
    <cellStyle name="표준 7 10 3 4 11" xfId="41556"/>
    <cellStyle name="표준 7 10 3 4 12" xfId="45427"/>
    <cellStyle name="표준 7 10 3 4 13" xfId="49298"/>
    <cellStyle name="표준 7 10 3 4 14" xfId="53169"/>
    <cellStyle name="표준 7 10 3 4 2" xfId="6476"/>
    <cellStyle name="표준 7 10 3 4 3" xfId="10347"/>
    <cellStyle name="표준 7 10 3 4 4" xfId="14218"/>
    <cellStyle name="표준 7 10 3 4 5" xfId="18089"/>
    <cellStyle name="표준 7 10 3 4 6" xfId="21960"/>
    <cellStyle name="표준 7 10 3 4 7" xfId="25831"/>
    <cellStyle name="표준 7 10 3 4 8" xfId="29702"/>
    <cellStyle name="표준 7 10 3 4 9" xfId="33573"/>
    <cellStyle name="표준 7 10 3 5" xfId="4540"/>
    <cellStyle name="표준 7 10 3 6" xfId="8411"/>
    <cellStyle name="표준 7 10 3 7" xfId="12282"/>
    <cellStyle name="표준 7 10 3 8" xfId="16153"/>
    <cellStyle name="표준 7 10 3 9" xfId="20024"/>
    <cellStyle name="표준 7 10 4" xfId="614"/>
    <cellStyle name="표준 7 10 4 10" xfId="28008"/>
    <cellStyle name="표준 7 10 4 11" xfId="31879"/>
    <cellStyle name="표준 7 10 4 12" xfId="35750"/>
    <cellStyle name="표준 7 10 4 13" xfId="39862"/>
    <cellStyle name="표준 7 10 4 14" xfId="43733"/>
    <cellStyle name="표준 7 10 4 15" xfId="47604"/>
    <cellStyle name="표준 7 10 4 16" xfId="51475"/>
    <cellStyle name="표준 7 10 4 2" xfId="1588"/>
    <cellStyle name="표준 7 10 4 2 10" xfId="32847"/>
    <cellStyle name="표준 7 10 4 2 11" xfId="36718"/>
    <cellStyle name="표준 7 10 4 2 12" xfId="40830"/>
    <cellStyle name="표준 7 10 4 2 13" xfId="44701"/>
    <cellStyle name="표준 7 10 4 2 14" xfId="48572"/>
    <cellStyle name="표준 7 10 4 2 15" xfId="52443"/>
    <cellStyle name="표준 7 10 4 2 2" xfId="3527"/>
    <cellStyle name="표준 7 10 4 2 2 10" xfId="38654"/>
    <cellStyle name="표준 7 10 4 2 2 11" xfId="42766"/>
    <cellStyle name="표준 7 10 4 2 2 12" xfId="46637"/>
    <cellStyle name="표준 7 10 4 2 2 13" xfId="50508"/>
    <cellStyle name="표준 7 10 4 2 2 14" xfId="54379"/>
    <cellStyle name="표준 7 10 4 2 2 2" xfId="7686"/>
    <cellStyle name="표준 7 10 4 2 2 3" xfId="11557"/>
    <cellStyle name="표준 7 10 4 2 2 4" xfId="15428"/>
    <cellStyle name="표준 7 10 4 2 2 5" xfId="19299"/>
    <cellStyle name="표준 7 10 4 2 2 6" xfId="23170"/>
    <cellStyle name="표준 7 10 4 2 2 7" xfId="27041"/>
    <cellStyle name="표준 7 10 4 2 2 8" xfId="30912"/>
    <cellStyle name="표준 7 10 4 2 2 9" xfId="34783"/>
    <cellStyle name="표준 7 10 4 2 3" xfId="5750"/>
    <cellStyle name="표준 7 10 4 2 4" xfId="9621"/>
    <cellStyle name="표준 7 10 4 2 5" xfId="13492"/>
    <cellStyle name="표준 7 10 4 2 6" xfId="17363"/>
    <cellStyle name="표준 7 10 4 2 7" xfId="21234"/>
    <cellStyle name="표준 7 10 4 2 8" xfId="25105"/>
    <cellStyle name="표준 7 10 4 2 9" xfId="28976"/>
    <cellStyle name="표준 7 10 4 3" xfId="2559"/>
    <cellStyle name="표준 7 10 4 3 10" xfId="37686"/>
    <cellStyle name="표준 7 10 4 3 11" xfId="41798"/>
    <cellStyle name="표준 7 10 4 3 12" xfId="45669"/>
    <cellStyle name="표준 7 10 4 3 13" xfId="49540"/>
    <cellStyle name="표준 7 10 4 3 14" xfId="53411"/>
    <cellStyle name="표준 7 10 4 3 2" xfId="6718"/>
    <cellStyle name="표준 7 10 4 3 3" xfId="10589"/>
    <cellStyle name="표준 7 10 4 3 4" xfId="14460"/>
    <cellStyle name="표준 7 10 4 3 5" xfId="18331"/>
    <cellStyle name="표준 7 10 4 3 6" xfId="22202"/>
    <cellStyle name="표준 7 10 4 3 7" xfId="26073"/>
    <cellStyle name="표준 7 10 4 3 8" xfId="29944"/>
    <cellStyle name="표준 7 10 4 3 9" xfId="33815"/>
    <cellStyle name="표준 7 10 4 4" xfId="4782"/>
    <cellStyle name="표준 7 10 4 5" xfId="8653"/>
    <cellStyle name="표준 7 10 4 6" xfId="12524"/>
    <cellStyle name="표준 7 10 4 7" xfId="16395"/>
    <cellStyle name="표준 7 10 4 8" xfId="20266"/>
    <cellStyle name="표준 7 10 4 9" xfId="24137"/>
    <cellStyle name="표준 7 10 5" xfId="1104"/>
    <cellStyle name="표준 7 10 5 10" xfId="32363"/>
    <cellStyle name="표준 7 10 5 11" xfId="36234"/>
    <cellStyle name="표준 7 10 5 12" xfId="40346"/>
    <cellStyle name="표준 7 10 5 13" xfId="44217"/>
    <cellStyle name="표준 7 10 5 14" xfId="48088"/>
    <cellStyle name="표준 7 10 5 15" xfId="51959"/>
    <cellStyle name="표준 7 10 5 2" xfId="3043"/>
    <cellStyle name="표준 7 10 5 2 10" xfId="38170"/>
    <cellStyle name="표준 7 10 5 2 11" xfId="42282"/>
    <cellStyle name="표준 7 10 5 2 12" xfId="46153"/>
    <cellStyle name="표준 7 10 5 2 13" xfId="50024"/>
    <cellStyle name="표준 7 10 5 2 14" xfId="53895"/>
    <cellStyle name="표준 7 10 5 2 2" xfId="7202"/>
    <cellStyle name="표준 7 10 5 2 3" xfId="11073"/>
    <cellStyle name="표준 7 10 5 2 4" xfId="14944"/>
    <cellStyle name="표준 7 10 5 2 5" xfId="18815"/>
    <cellStyle name="표준 7 10 5 2 6" xfId="22686"/>
    <cellStyle name="표준 7 10 5 2 7" xfId="26557"/>
    <cellStyle name="표준 7 10 5 2 8" xfId="30428"/>
    <cellStyle name="표준 7 10 5 2 9" xfId="34299"/>
    <cellStyle name="표준 7 10 5 3" xfId="5266"/>
    <cellStyle name="표준 7 10 5 4" xfId="9137"/>
    <cellStyle name="표준 7 10 5 5" xfId="13008"/>
    <cellStyle name="표준 7 10 5 6" xfId="16879"/>
    <cellStyle name="표준 7 10 5 7" xfId="20750"/>
    <cellStyle name="표준 7 10 5 8" xfId="24621"/>
    <cellStyle name="표준 7 10 5 9" xfId="28492"/>
    <cellStyle name="표준 7 10 6" xfId="2075"/>
    <cellStyle name="표준 7 10 6 10" xfId="37202"/>
    <cellStyle name="표준 7 10 6 11" xfId="41314"/>
    <cellStyle name="표준 7 10 6 12" xfId="45185"/>
    <cellStyle name="표준 7 10 6 13" xfId="49056"/>
    <cellStyle name="표준 7 10 6 14" xfId="52927"/>
    <cellStyle name="표준 7 10 6 2" xfId="6234"/>
    <cellStyle name="표준 7 10 6 3" xfId="10105"/>
    <cellStyle name="표준 7 10 6 4" xfId="13976"/>
    <cellStyle name="표준 7 10 6 5" xfId="17847"/>
    <cellStyle name="표준 7 10 6 6" xfId="21718"/>
    <cellStyle name="표준 7 10 6 7" xfId="25589"/>
    <cellStyle name="표준 7 10 6 8" xfId="29460"/>
    <cellStyle name="표준 7 10 6 9" xfId="33331"/>
    <cellStyle name="표준 7 10 7" xfId="4298"/>
    <cellStyle name="표준 7 10 8" xfId="8169"/>
    <cellStyle name="표준 7 10 9" xfId="12040"/>
    <cellStyle name="표준 7 11" xfId="128"/>
    <cellStyle name="표준 7 11 10" xfId="19786"/>
    <cellStyle name="표준 7 11 11" xfId="23657"/>
    <cellStyle name="표준 7 11 12" xfId="27528"/>
    <cellStyle name="표준 7 11 13" xfId="31399"/>
    <cellStyle name="표준 7 11 14" xfId="35270"/>
    <cellStyle name="표준 7 11 15" xfId="39141"/>
    <cellStyle name="표준 7 11 16" xfId="39382"/>
    <cellStyle name="표준 7 11 17" xfId="43253"/>
    <cellStyle name="표준 7 11 18" xfId="47124"/>
    <cellStyle name="표준 7 11 19" xfId="50995"/>
    <cellStyle name="표준 7 11 2" xfId="373"/>
    <cellStyle name="표준 7 11 2 10" xfId="23899"/>
    <cellStyle name="표준 7 11 2 11" xfId="27770"/>
    <cellStyle name="표준 7 11 2 12" xfId="31641"/>
    <cellStyle name="표준 7 11 2 13" xfId="35512"/>
    <cellStyle name="표준 7 11 2 14" xfId="39624"/>
    <cellStyle name="표준 7 11 2 15" xfId="43495"/>
    <cellStyle name="표준 7 11 2 16" xfId="47366"/>
    <cellStyle name="표준 7 11 2 17" xfId="51237"/>
    <cellStyle name="표준 7 11 2 2" xfId="860"/>
    <cellStyle name="표준 7 11 2 2 10" xfId="28254"/>
    <cellStyle name="표준 7 11 2 2 11" xfId="32125"/>
    <cellStyle name="표준 7 11 2 2 12" xfId="35996"/>
    <cellStyle name="표준 7 11 2 2 13" xfId="40108"/>
    <cellStyle name="표준 7 11 2 2 14" xfId="43979"/>
    <cellStyle name="표준 7 11 2 2 15" xfId="47850"/>
    <cellStyle name="표준 7 11 2 2 16" xfId="51721"/>
    <cellStyle name="표준 7 11 2 2 2" xfId="1834"/>
    <cellStyle name="표준 7 11 2 2 2 10" xfId="33093"/>
    <cellStyle name="표준 7 11 2 2 2 11" xfId="36964"/>
    <cellStyle name="표준 7 11 2 2 2 12" xfId="41076"/>
    <cellStyle name="표준 7 11 2 2 2 13" xfId="44947"/>
    <cellStyle name="표준 7 11 2 2 2 14" xfId="48818"/>
    <cellStyle name="표준 7 11 2 2 2 15" xfId="52689"/>
    <cellStyle name="표준 7 11 2 2 2 2" xfId="3773"/>
    <cellStyle name="표준 7 11 2 2 2 2 10" xfId="38900"/>
    <cellStyle name="표준 7 11 2 2 2 2 11" xfId="43012"/>
    <cellStyle name="표준 7 11 2 2 2 2 12" xfId="46883"/>
    <cellStyle name="표준 7 11 2 2 2 2 13" xfId="50754"/>
    <cellStyle name="표준 7 11 2 2 2 2 14" xfId="54625"/>
    <cellStyle name="표준 7 11 2 2 2 2 2" xfId="7932"/>
    <cellStyle name="표준 7 11 2 2 2 2 3" xfId="11803"/>
    <cellStyle name="표준 7 11 2 2 2 2 4" xfId="15674"/>
    <cellStyle name="표준 7 11 2 2 2 2 5" xfId="19545"/>
    <cellStyle name="표준 7 11 2 2 2 2 6" xfId="23416"/>
    <cellStyle name="표준 7 11 2 2 2 2 7" xfId="27287"/>
    <cellStyle name="표준 7 11 2 2 2 2 8" xfId="31158"/>
    <cellStyle name="표준 7 11 2 2 2 2 9" xfId="35029"/>
    <cellStyle name="표준 7 11 2 2 2 3" xfId="5996"/>
    <cellStyle name="표준 7 11 2 2 2 4" xfId="9867"/>
    <cellStyle name="표준 7 11 2 2 2 5" xfId="13738"/>
    <cellStyle name="표준 7 11 2 2 2 6" xfId="17609"/>
    <cellStyle name="표준 7 11 2 2 2 7" xfId="21480"/>
    <cellStyle name="표준 7 11 2 2 2 8" xfId="25351"/>
    <cellStyle name="표준 7 11 2 2 2 9" xfId="29222"/>
    <cellStyle name="표준 7 11 2 2 3" xfId="2805"/>
    <cellStyle name="표준 7 11 2 2 3 10" xfId="37932"/>
    <cellStyle name="표준 7 11 2 2 3 11" xfId="42044"/>
    <cellStyle name="표준 7 11 2 2 3 12" xfId="45915"/>
    <cellStyle name="표준 7 11 2 2 3 13" xfId="49786"/>
    <cellStyle name="표준 7 11 2 2 3 14" xfId="53657"/>
    <cellStyle name="표준 7 11 2 2 3 2" xfId="6964"/>
    <cellStyle name="표준 7 11 2 2 3 3" xfId="10835"/>
    <cellStyle name="표준 7 11 2 2 3 4" xfId="14706"/>
    <cellStyle name="표준 7 11 2 2 3 5" xfId="18577"/>
    <cellStyle name="표준 7 11 2 2 3 6" xfId="22448"/>
    <cellStyle name="표준 7 11 2 2 3 7" xfId="26319"/>
    <cellStyle name="표준 7 11 2 2 3 8" xfId="30190"/>
    <cellStyle name="표준 7 11 2 2 3 9" xfId="34061"/>
    <cellStyle name="표준 7 11 2 2 4" xfId="5028"/>
    <cellStyle name="표준 7 11 2 2 5" xfId="8899"/>
    <cellStyle name="표준 7 11 2 2 6" xfId="12770"/>
    <cellStyle name="표준 7 11 2 2 7" xfId="16641"/>
    <cellStyle name="표준 7 11 2 2 8" xfId="20512"/>
    <cellStyle name="표준 7 11 2 2 9" xfId="24383"/>
    <cellStyle name="표준 7 11 2 3" xfId="1350"/>
    <cellStyle name="표준 7 11 2 3 10" xfId="32609"/>
    <cellStyle name="표준 7 11 2 3 11" xfId="36480"/>
    <cellStyle name="표준 7 11 2 3 12" xfId="40592"/>
    <cellStyle name="표준 7 11 2 3 13" xfId="44463"/>
    <cellStyle name="표준 7 11 2 3 14" xfId="48334"/>
    <cellStyle name="표준 7 11 2 3 15" xfId="52205"/>
    <cellStyle name="표준 7 11 2 3 2" xfId="3289"/>
    <cellStyle name="표준 7 11 2 3 2 10" xfId="38416"/>
    <cellStyle name="표준 7 11 2 3 2 11" xfId="42528"/>
    <cellStyle name="표준 7 11 2 3 2 12" xfId="46399"/>
    <cellStyle name="표준 7 11 2 3 2 13" xfId="50270"/>
    <cellStyle name="표준 7 11 2 3 2 14" xfId="54141"/>
    <cellStyle name="표준 7 11 2 3 2 2" xfId="7448"/>
    <cellStyle name="표준 7 11 2 3 2 3" xfId="11319"/>
    <cellStyle name="표준 7 11 2 3 2 4" xfId="15190"/>
    <cellStyle name="표준 7 11 2 3 2 5" xfId="19061"/>
    <cellStyle name="표준 7 11 2 3 2 6" xfId="22932"/>
    <cellStyle name="표준 7 11 2 3 2 7" xfId="26803"/>
    <cellStyle name="표준 7 11 2 3 2 8" xfId="30674"/>
    <cellStyle name="표준 7 11 2 3 2 9" xfId="34545"/>
    <cellStyle name="표준 7 11 2 3 3" xfId="5512"/>
    <cellStyle name="표준 7 11 2 3 4" xfId="9383"/>
    <cellStyle name="표준 7 11 2 3 5" xfId="13254"/>
    <cellStyle name="표준 7 11 2 3 6" xfId="17125"/>
    <cellStyle name="표준 7 11 2 3 7" xfId="20996"/>
    <cellStyle name="표준 7 11 2 3 8" xfId="24867"/>
    <cellStyle name="표준 7 11 2 3 9" xfId="28738"/>
    <cellStyle name="표준 7 11 2 4" xfId="2321"/>
    <cellStyle name="표준 7 11 2 4 10" xfId="37448"/>
    <cellStyle name="표준 7 11 2 4 11" xfId="41560"/>
    <cellStyle name="표준 7 11 2 4 12" xfId="45431"/>
    <cellStyle name="표준 7 11 2 4 13" xfId="49302"/>
    <cellStyle name="표준 7 11 2 4 14" xfId="53173"/>
    <cellStyle name="표준 7 11 2 4 2" xfId="6480"/>
    <cellStyle name="표준 7 11 2 4 3" xfId="10351"/>
    <cellStyle name="표준 7 11 2 4 4" xfId="14222"/>
    <cellStyle name="표준 7 11 2 4 5" xfId="18093"/>
    <cellStyle name="표준 7 11 2 4 6" xfId="21964"/>
    <cellStyle name="표준 7 11 2 4 7" xfId="25835"/>
    <cellStyle name="표준 7 11 2 4 8" xfId="29706"/>
    <cellStyle name="표준 7 11 2 4 9" xfId="33577"/>
    <cellStyle name="표준 7 11 2 5" xfId="4544"/>
    <cellStyle name="표준 7 11 2 6" xfId="8415"/>
    <cellStyle name="표준 7 11 2 7" xfId="12286"/>
    <cellStyle name="표준 7 11 2 8" xfId="16157"/>
    <cellStyle name="표준 7 11 2 9" xfId="20028"/>
    <cellStyle name="표준 7 11 3" xfId="618"/>
    <cellStyle name="표준 7 11 3 10" xfId="28012"/>
    <cellStyle name="표준 7 11 3 11" xfId="31883"/>
    <cellStyle name="표준 7 11 3 12" xfId="35754"/>
    <cellStyle name="표준 7 11 3 13" xfId="39866"/>
    <cellStyle name="표준 7 11 3 14" xfId="43737"/>
    <cellStyle name="표준 7 11 3 15" xfId="47608"/>
    <cellStyle name="표준 7 11 3 16" xfId="51479"/>
    <cellStyle name="표준 7 11 3 2" xfId="1592"/>
    <cellStyle name="표준 7 11 3 2 10" xfId="32851"/>
    <cellStyle name="표준 7 11 3 2 11" xfId="36722"/>
    <cellStyle name="표준 7 11 3 2 12" xfId="40834"/>
    <cellStyle name="표준 7 11 3 2 13" xfId="44705"/>
    <cellStyle name="표준 7 11 3 2 14" xfId="48576"/>
    <cellStyle name="표준 7 11 3 2 15" xfId="52447"/>
    <cellStyle name="표준 7 11 3 2 2" xfId="3531"/>
    <cellStyle name="표준 7 11 3 2 2 10" xfId="38658"/>
    <cellStyle name="표준 7 11 3 2 2 11" xfId="42770"/>
    <cellStyle name="표준 7 11 3 2 2 12" xfId="46641"/>
    <cellStyle name="표준 7 11 3 2 2 13" xfId="50512"/>
    <cellStyle name="표준 7 11 3 2 2 14" xfId="54383"/>
    <cellStyle name="표준 7 11 3 2 2 2" xfId="7690"/>
    <cellStyle name="표준 7 11 3 2 2 3" xfId="11561"/>
    <cellStyle name="표준 7 11 3 2 2 4" xfId="15432"/>
    <cellStyle name="표준 7 11 3 2 2 5" xfId="19303"/>
    <cellStyle name="표준 7 11 3 2 2 6" xfId="23174"/>
    <cellStyle name="표준 7 11 3 2 2 7" xfId="27045"/>
    <cellStyle name="표준 7 11 3 2 2 8" xfId="30916"/>
    <cellStyle name="표준 7 11 3 2 2 9" xfId="34787"/>
    <cellStyle name="표준 7 11 3 2 3" xfId="5754"/>
    <cellStyle name="표준 7 11 3 2 4" xfId="9625"/>
    <cellStyle name="표준 7 11 3 2 5" xfId="13496"/>
    <cellStyle name="표준 7 11 3 2 6" xfId="17367"/>
    <cellStyle name="표준 7 11 3 2 7" xfId="21238"/>
    <cellStyle name="표준 7 11 3 2 8" xfId="25109"/>
    <cellStyle name="표준 7 11 3 2 9" xfId="28980"/>
    <cellStyle name="표준 7 11 3 3" xfId="2563"/>
    <cellStyle name="표준 7 11 3 3 10" xfId="37690"/>
    <cellStyle name="표준 7 11 3 3 11" xfId="41802"/>
    <cellStyle name="표준 7 11 3 3 12" xfId="45673"/>
    <cellStyle name="표준 7 11 3 3 13" xfId="49544"/>
    <cellStyle name="표준 7 11 3 3 14" xfId="53415"/>
    <cellStyle name="표준 7 11 3 3 2" xfId="6722"/>
    <cellStyle name="표준 7 11 3 3 3" xfId="10593"/>
    <cellStyle name="표준 7 11 3 3 4" xfId="14464"/>
    <cellStyle name="표준 7 11 3 3 5" xfId="18335"/>
    <cellStyle name="표준 7 11 3 3 6" xfId="22206"/>
    <cellStyle name="표준 7 11 3 3 7" xfId="26077"/>
    <cellStyle name="표준 7 11 3 3 8" xfId="29948"/>
    <cellStyle name="표준 7 11 3 3 9" xfId="33819"/>
    <cellStyle name="표준 7 11 3 4" xfId="4786"/>
    <cellStyle name="표준 7 11 3 5" xfId="8657"/>
    <cellStyle name="표준 7 11 3 6" xfId="12528"/>
    <cellStyle name="표준 7 11 3 7" xfId="16399"/>
    <cellStyle name="표준 7 11 3 8" xfId="20270"/>
    <cellStyle name="표준 7 11 3 9" xfId="24141"/>
    <cellStyle name="표준 7 11 4" xfId="1108"/>
    <cellStyle name="표준 7 11 4 10" xfId="32367"/>
    <cellStyle name="표준 7 11 4 11" xfId="36238"/>
    <cellStyle name="표준 7 11 4 12" xfId="40350"/>
    <cellStyle name="표준 7 11 4 13" xfId="44221"/>
    <cellStyle name="표준 7 11 4 14" xfId="48092"/>
    <cellStyle name="표준 7 11 4 15" xfId="51963"/>
    <cellStyle name="표준 7 11 4 2" xfId="3047"/>
    <cellStyle name="표준 7 11 4 2 10" xfId="38174"/>
    <cellStyle name="표준 7 11 4 2 11" xfId="42286"/>
    <cellStyle name="표준 7 11 4 2 12" xfId="46157"/>
    <cellStyle name="표준 7 11 4 2 13" xfId="50028"/>
    <cellStyle name="표준 7 11 4 2 14" xfId="53899"/>
    <cellStyle name="표준 7 11 4 2 2" xfId="7206"/>
    <cellStyle name="표준 7 11 4 2 3" xfId="11077"/>
    <cellStyle name="표준 7 11 4 2 4" xfId="14948"/>
    <cellStyle name="표준 7 11 4 2 5" xfId="18819"/>
    <cellStyle name="표준 7 11 4 2 6" xfId="22690"/>
    <cellStyle name="표준 7 11 4 2 7" xfId="26561"/>
    <cellStyle name="표준 7 11 4 2 8" xfId="30432"/>
    <cellStyle name="표준 7 11 4 2 9" xfId="34303"/>
    <cellStyle name="표준 7 11 4 3" xfId="5270"/>
    <cellStyle name="표준 7 11 4 4" xfId="9141"/>
    <cellStyle name="표준 7 11 4 5" xfId="13012"/>
    <cellStyle name="표준 7 11 4 6" xfId="16883"/>
    <cellStyle name="표준 7 11 4 7" xfId="20754"/>
    <cellStyle name="표준 7 11 4 8" xfId="24625"/>
    <cellStyle name="표준 7 11 4 9" xfId="28496"/>
    <cellStyle name="표준 7 11 5" xfId="2079"/>
    <cellStyle name="표준 7 11 5 10" xfId="37206"/>
    <cellStyle name="표준 7 11 5 11" xfId="41318"/>
    <cellStyle name="표준 7 11 5 12" xfId="45189"/>
    <cellStyle name="표준 7 11 5 13" xfId="49060"/>
    <cellStyle name="표준 7 11 5 14" xfId="52931"/>
    <cellStyle name="표준 7 11 5 2" xfId="6238"/>
    <cellStyle name="표준 7 11 5 3" xfId="10109"/>
    <cellStyle name="표준 7 11 5 4" xfId="13980"/>
    <cellStyle name="표준 7 11 5 5" xfId="17851"/>
    <cellStyle name="표준 7 11 5 6" xfId="21722"/>
    <cellStyle name="표준 7 11 5 7" xfId="25593"/>
    <cellStyle name="표준 7 11 5 8" xfId="29464"/>
    <cellStyle name="표준 7 11 5 9" xfId="33335"/>
    <cellStyle name="표준 7 11 6" xfId="4302"/>
    <cellStyle name="표준 7 11 7" xfId="8173"/>
    <cellStyle name="표준 7 11 8" xfId="12044"/>
    <cellStyle name="표준 7 11 9" xfId="15915"/>
    <cellStyle name="표준 7 12" xfId="276"/>
    <cellStyle name="표준 7 12 10" xfId="23802"/>
    <cellStyle name="표준 7 12 11" xfId="27673"/>
    <cellStyle name="표준 7 12 12" xfId="31544"/>
    <cellStyle name="표준 7 12 13" xfId="35415"/>
    <cellStyle name="표준 7 12 14" xfId="39527"/>
    <cellStyle name="표준 7 12 15" xfId="43398"/>
    <cellStyle name="표준 7 12 16" xfId="47269"/>
    <cellStyle name="표준 7 12 17" xfId="51140"/>
    <cellStyle name="표준 7 12 2" xfId="763"/>
    <cellStyle name="표준 7 12 2 10" xfId="28157"/>
    <cellStyle name="표준 7 12 2 11" xfId="32028"/>
    <cellStyle name="표준 7 12 2 12" xfId="35899"/>
    <cellStyle name="표준 7 12 2 13" xfId="40011"/>
    <cellStyle name="표준 7 12 2 14" xfId="43882"/>
    <cellStyle name="표준 7 12 2 15" xfId="47753"/>
    <cellStyle name="표준 7 12 2 16" xfId="51624"/>
    <cellStyle name="표준 7 12 2 2" xfId="1737"/>
    <cellStyle name="표준 7 12 2 2 10" xfId="32996"/>
    <cellStyle name="표준 7 12 2 2 11" xfId="36867"/>
    <cellStyle name="표준 7 12 2 2 12" xfId="40979"/>
    <cellStyle name="표준 7 12 2 2 13" xfId="44850"/>
    <cellStyle name="표준 7 12 2 2 14" xfId="48721"/>
    <cellStyle name="표준 7 12 2 2 15" xfId="52592"/>
    <cellStyle name="표준 7 12 2 2 2" xfId="3676"/>
    <cellStyle name="표준 7 12 2 2 2 10" xfId="38803"/>
    <cellStyle name="표준 7 12 2 2 2 11" xfId="42915"/>
    <cellStyle name="표준 7 12 2 2 2 12" xfId="46786"/>
    <cellStyle name="표준 7 12 2 2 2 13" xfId="50657"/>
    <cellStyle name="표준 7 12 2 2 2 14" xfId="54528"/>
    <cellStyle name="표준 7 12 2 2 2 2" xfId="7835"/>
    <cellStyle name="표준 7 12 2 2 2 3" xfId="11706"/>
    <cellStyle name="표준 7 12 2 2 2 4" xfId="15577"/>
    <cellStyle name="표준 7 12 2 2 2 5" xfId="19448"/>
    <cellStyle name="표준 7 12 2 2 2 6" xfId="23319"/>
    <cellStyle name="표준 7 12 2 2 2 7" xfId="27190"/>
    <cellStyle name="표준 7 12 2 2 2 8" xfId="31061"/>
    <cellStyle name="표준 7 12 2 2 2 9" xfId="34932"/>
    <cellStyle name="표준 7 12 2 2 3" xfId="5899"/>
    <cellStyle name="표준 7 12 2 2 4" xfId="9770"/>
    <cellStyle name="표준 7 12 2 2 5" xfId="13641"/>
    <cellStyle name="표준 7 12 2 2 6" xfId="17512"/>
    <cellStyle name="표준 7 12 2 2 7" xfId="21383"/>
    <cellStyle name="표준 7 12 2 2 8" xfId="25254"/>
    <cellStyle name="표준 7 12 2 2 9" xfId="29125"/>
    <cellStyle name="표준 7 12 2 3" xfId="2708"/>
    <cellStyle name="표준 7 12 2 3 10" xfId="37835"/>
    <cellStyle name="표준 7 12 2 3 11" xfId="41947"/>
    <cellStyle name="표준 7 12 2 3 12" xfId="45818"/>
    <cellStyle name="표준 7 12 2 3 13" xfId="49689"/>
    <cellStyle name="표준 7 12 2 3 14" xfId="53560"/>
    <cellStyle name="표준 7 12 2 3 2" xfId="6867"/>
    <cellStyle name="표준 7 12 2 3 3" xfId="10738"/>
    <cellStyle name="표준 7 12 2 3 4" xfId="14609"/>
    <cellStyle name="표준 7 12 2 3 5" xfId="18480"/>
    <cellStyle name="표준 7 12 2 3 6" xfId="22351"/>
    <cellStyle name="표준 7 12 2 3 7" xfId="26222"/>
    <cellStyle name="표준 7 12 2 3 8" xfId="30093"/>
    <cellStyle name="표준 7 12 2 3 9" xfId="33964"/>
    <cellStyle name="표준 7 12 2 4" xfId="4931"/>
    <cellStyle name="표준 7 12 2 5" xfId="8802"/>
    <cellStyle name="표준 7 12 2 6" xfId="12673"/>
    <cellStyle name="표준 7 12 2 7" xfId="16544"/>
    <cellStyle name="표준 7 12 2 8" xfId="20415"/>
    <cellStyle name="표준 7 12 2 9" xfId="24286"/>
    <cellStyle name="표준 7 12 3" xfId="1253"/>
    <cellStyle name="표준 7 12 3 10" xfId="32512"/>
    <cellStyle name="표준 7 12 3 11" xfId="36383"/>
    <cellStyle name="표준 7 12 3 12" xfId="40495"/>
    <cellStyle name="표준 7 12 3 13" xfId="44366"/>
    <cellStyle name="표준 7 12 3 14" xfId="48237"/>
    <cellStyle name="표준 7 12 3 15" xfId="52108"/>
    <cellStyle name="표준 7 12 3 2" xfId="3192"/>
    <cellStyle name="표준 7 12 3 2 10" xfId="38319"/>
    <cellStyle name="표준 7 12 3 2 11" xfId="42431"/>
    <cellStyle name="표준 7 12 3 2 12" xfId="46302"/>
    <cellStyle name="표준 7 12 3 2 13" xfId="50173"/>
    <cellStyle name="표준 7 12 3 2 14" xfId="54044"/>
    <cellStyle name="표준 7 12 3 2 2" xfId="7351"/>
    <cellStyle name="표준 7 12 3 2 3" xfId="11222"/>
    <cellStyle name="표준 7 12 3 2 4" xfId="15093"/>
    <cellStyle name="표준 7 12 3 2 5" xfId="18964"/>
    <cellStyle name="표준 7 12 3 2 6" xfId="22835"/>
    <cellStyle name="표준 7 12 3 2 7" xfId="26706"/>
    <cellStyle name="표준 7 12 3 2 8" xfId="30577"/>
    <cellStyle name="표준 7 12 3 2 9" xfId="34448"/>
    <cellStyle name="표준 7 12 3 3" xfId="5415"/>
    <cellStyle name="표준 7 12 3 4" xfId="9286"/>
    <cellStyle name="표준 7 12 3 5" xfId="13157"/>
    <cellStyle name="표준 7 12 3 6" xfId="17028"/>
    <cellStyle name="표준 7 12 3 7" xfId="20899"/>
    <cellStyle name="표준 7 12 3 8" xfId="24770"/>
    <cellStyle name="표준 7 12 3 9" xfId="28641"/>
    <cellStyle name="표준 7 12 4" xfId="2224"/>
    <cellStyle name="표준 7 12 4 10" xfId="37351"/>
    <cellStyle name="표준 7 12 4 11" xfId="41463"/>
    <cellStyle name="표준 7 12 4 12" xfId="45334"/>
    <cellStyle name="표준 7 12 4 13" xfId="49205"/>
    <cellStyle name="표준 7 12 4 14" xfId="53076"/>
    <cellStyle name="표준 7 12 4 2" xfId="6383"/>
    <cellStyle name="표준 7 12 4 3" xfId="10254"/>
    <cellStyle name="표준 7 12 4 4" xfId="14125"/>
    <cellStyle name="표준 7 12 4 5" xfId="17996"/>
    <cellStyle name="표준 7 12 4 6" xfId="21867"/>
    <cellStyle name="표준 7 12 4 7" xfId="25738"/>
    <cellStyle name="표준 7 12 4 8" xfId="29609"/>
    <cellStyle name="표준 7 12 4 9" xfId="33480"/>
    <cellStyle name="표준 7 12 5" xfId="4447"/>
    <cellStyle name="표준 7 12 6" xfId="8318"/>
    <cellStyle name="표준 7 12 7" xfId="12189"/>
    <cellStyle name="표준 7 12 8" xfId="16060"/>
    <cellStyle name="표준 7 12 9" xfId="19931"/>
    <cellStyle name="표준 7 13" xfId="521"/>
    <cellStyle name="표준 7 13 10" xfId="27915"/>
    <cellStyle name="표준 7 13 11" xfId="31786"/>
    <cellStyle name="표준 7 13 12" xfId="35657"/>
    <cellStyle name="표준 7 13 13" xfId="39769"/>
    <cellStyle name="표준 7 13 14" xfId="43640"/>
    <cellStyle name="표준 7 13 15" xfId="47511"/>
    <cellStyle name="표준 7 13 16" xfId="51382"/>
    <cellStyle name="표준 7 13 2" xfId="1495"/>
    <cellStyle name="표준 7 13 2 10" xfId="32754"/>
    <cellStyle name="표준 7 13 2 11" xfId="36625"/>
    <cellStyle name="표준 7 13 2 12" xfId="40737"/>
    <cellStyle name="표준 7 13 2 13" xfId="44608"/>
    <cellStyle name="표준 7 13 2 14" xfId="48479"/>
    <cellStyle name="표준 7 13 2 15" xfId="52350"/>
    <cellStyle name="표준 7 13 2 2" xfId="3434"/>
    <cellStyle name="표준 7 13 2 2 10" xfId="38561"/>
    <cellStyle name="표준 7 13 2 2 11" xfId="42673"/>
    <cellStyle name="표준 7 13 2 2 12" xfId="46544"/>
    <cellStyle name="표준 7 13 2 2 13" xfId="50415"/>
    <cellStyle name="표준 7 13 2 2 14" xfId="54286"/>
    <cellStyle name="표준 7 13 2 2 2" xfId="7593"/>
    <cellStyle name="표준 7 13 2 2 3" xfId="11464"/>
    <cellStyle name="표준 7 13 2 2 4" xfId="15335"/>
    <cellStyle name="표준 7 13 2 2 5" xfId="19206"/>
    <cellStyle name="표준 7 13 2 2 6" xfId="23077"/>
    <cellStyle name="표준 7 13 2 2 7" xfId="26948"/>
    <cellStyle name="표준 7 13 2 2 8" xfId="30819"/>
    <cellStyle name="표준 7 13 2 2 9" xfId="34690"/>
    <cellStyle name="표준 7 13 2 3" xfId="5657"/>
    <cellStyle name="표준 7 13 2 4" xfId="9528"/>
    <cellStyle name="표준 7 13 2 5" xfId="13399"/>
    <cellStyle name="표준 7 13 2 6" xfId="17270"/>
    <cellStyle name="표준 7 13 2 7" xfId="21141"/>
    <cellStyle name="표준 7 13 2 8" xfId="25012"/>
    <cellStyle name="표준 7 13 2 9" xfId="28883"/>
    <cellStyle name="표준 7 13 3" xfId="2466"/>
    <cellStyle name="표준 7 13 3 10" xfId="37593"/>
    <cellStyle name="표준 7 13 3 11" xfId="41705"/>
    <cellStyle name="표준 7 13 3 12" xfId="45576"/>
    <cellStyle name="표준 7 13 3 13" xfId="49447"/>
    <cellStyle name="표준 7 13 3 14" xfId="53318"/>
    <cellStyle name="표준 7 13 3 2" xfId="6625"/>
    <cellStyle name="표준 7 13 3 3" xfId="10496"/>
    <cellStyle name="표준 7 13 3 4" xfId="14367"/>
    <cellStyle name="표준 7 13 3 5" xfId="18238"/>
    <cellStyle name="표준 7 13 3 6" xfId="22109"/>
    <cellStyle name="표준 7 13 3 7" xfId="25980"/>
    <cellStyle name="표준 7 13 3 8" xfId="29851"/>
    <cellStyle name="표준 7 13 3 9" xfId="33722"/>
    <cellStyle name="표준 7 13 4" xfId="4689"/>
    <cellStyle name="표준 7 13 5" xfId="8560"/>
    <cellStyle name="표준 7 13 6" xfId="12431"/>
    <cellStyle name="표준 7 13 7" xfId="16302"/>
    <cellStyle name="표준 7 13 8" xfId="20173"/>
    <cellStyle name="표준 7 13 9" xfId="24044"/>
    <cellStyle name="표준 7 14" xfId="1011"/>
    <cellStyle name="표준 7 14 10" xfId="32270"/>
    <cellStyle name="표준 7 14 11" xfId="36141"/>
    <cellStyle name="표준 7 14 12" xfId="40253"/>
    <cellStyle name="표준 7 14 13" xfId="44124"/>
    <cellStyle name="표준 7 14 14" xfId="47995"/>
    <cellStyle name="표준 7 14 15" xfId="51866"/>
    <cellStyle name="표준 7 14 2" xfId="2950"/>
    <cellStyle name="표준 7 14 2 10" xfId="38077"/>
    <cellStyle name="표준 7 14 2 11" xfId="42189"/>
    <cellStyle name="표준 7 14 2 12" xfId="46060"/>
    <cellStyle name="표준 7 14 2 13" xfId="49931"/>
    <cellStyle name="표준 7 14 2 14" xfId="53802"/>
    <cellStyle name="표준 7 14 2 2" xfId="7109"/>
    <cellStyle name="표준 7 14 2 3" xfId="10980"/>
    <cellStyle name="표준 7 14 2 4" xfId="14851"/>
    <cellStyle name="표준 7 14 2 5" xfId="18722"/>
    <cellStyle name="표준 7 14 2 6" xfId="22593"/>
    <cellStyle name="표준 7 14 2 7" xfId="26464"/>
    <cellStyle name="표준 7 14 2 8" xfId="30335"/>
    <cellStyle name="표준 7 14 2 9" xfId="34206"/>
    <cellStyle name="표준 7 14 3" xfId="5173"/>
    <cellStyle name="표준 7 14 4" xfId="9044"/>
    <cellStyle name="표준 7 14 5" xfId="12915"/>
    <cellStyle name="표준 7 14 6" xfId="16786"/>
    <cellStyle name="표준 7 14 7" xfId="20657"/>
    <cellStyle name="표준 7 14 8" xfId="24528"/>
    <cellStyle name="표준 7 14 9" xfId="28399"/>
    <cellStyle name="표준 7 15" xfId="1982"/>
    <cellStyle name="표준 7 15 10" xfId="37109"/>
    <cellStyle name="표준 7 15 11" xfId="41221"/>
    <cellStyle name="표준 7 15 12" xfId="45092"/>
    <cellStyle name="표준 7 15 13" xfId="48963"/>
    <cellStyle name="표준 7 15 14" xfId="52834"/>
    <cellStyle name="표준 7 15 2" xfId="6141"/>
    <cellStyle name="표준 7 15 3" xfId="10012"/>
    <cellStyle name="표준 7 15 4" xfId="13883"/>
    <cellStyle name="표준 7 15 5" xfId="17754"/>
    <cellStyle name="표준 7 15 6" xfId="21625"/>
    <cellStyle name="표준 7 15 7" xfId="25496"/>
    <cellStyle name="표준 7 15 8" xfId="29367"/>
    <cellStyle name="표준 7 15 9" xfId="33238"/>
    <cellStyle name="표준 7 16" xfId="4170"/>
    <cellStyle name="표준 7 17" xfId="4205"/>
    <cellStyle name="표준 7 18" xfId="8076"/>
    <cellStyle name="표준 7 19" xfId="11947"/>
    <cellStyle name="표준 7 2" xfId="25"/>
    <cellStyle name="표준 7 2 10" xfId="1015"/>
    <cellStyle name="표준 7 2 10 10" xfId="32274"/>
    <cellStyle name="표준 7 2 10 11" xfId="36145"/>
    <cellStyle name="표준 7 2 10 12" xfId="40257"/>
    <cellStyle name="표준 7 2 10 13" xfId="44128"/>
    <cellStyle name="표준 7 2 10 14" xfId="47999"/>
    <cellStyle name="표준 7 2 10 15" xfId="51870"/>
    <cellStyle name="표준 7 2 10 2" xfId="2954"/>
    <cellStyle name="표준 7 2 10 2 10" xfId="38081"/>
    <cellStyle name="표준 7 2 10 2 11" xfId="42193"/>
    <cellStyle name="표준 7 2 10 2 12" xfId="46064"/>
    <cellStyle name="표준 7 2 10 2 13" xfId="49935"/>
    <cellStyle name="표준 7 2 10 2 14" xfId="53806"/>
    <cellStyle name="표준 7 2 10 2 2" xfId="7113"/>
    <cellStyle name="표준 7 2 10 2 3" xfId="10984"/>
    <cellStyle name="표준 7 2 10 2 4" xfId="14855"/>
    <cellStyle name="표준 7 2 10 2 5" xfId="18726"/>
    <cellStyle name="표준 7 2 10 2 6" xfId="22597"/>
    <cellStyle name="표준 7 2 10 2 7" xfId="26468"/>
    <cellStyle name="표준 7 2 10 2 8" xfId="30339"/>
    <cellStyle name="표준 7 2 10 2 9" xfId="34210"/>
    <cellStyle name="표준 7 2 10 3" xfId="5177"/>
    <cellStyle name="표준 7 2 10 4" xfId="9048"/>
    <cellStyle name="표준 7 2 10 5" xfId="12919"/>
    <cellStyle name="표준 7 2 10 6" xfId="16790"/>
    <cellStyle name="표준 7 2 10 7" xfId="20661"/>
    <cellStyle name="표준 7 2 10 8" xfId="24532"/>
    <cellStyle name="표준 7 2 10 9" xfId="28403"/>
    <cellStyle name="표준 7 2 11" xfId="1986"/>
    <cellStyle name="표준 7 2 11 10" xfId="37113"/>
    <cellStyle name="표준 7 2 11 11" xfId="41225"/>
    <cellStyle name="표준 7 2 11 12" xfId="45096"/>
    <cellStyle name="표준 7 2 11 13" xfId="48967"/>
    <cellStyle name="표준 7 2 11 14" xfId="52838"/>
    <cellStyle name="표준 7 2 11 2" xfId="6145"/>
    <cellStyle name="표준 7 2 11 3" xfId="10016"/>
    <cellStyle name="표준 7 2 11 4" xfId="13887"/>
    <cellStyle name="표준 7 2 11 5" xfId="17758"/>
    <cellStyle name="표준 7 2 11 6" xfId="21629"/>
    <cellStyle name="표준 7 2 11 7" xfId="25500"/>
    <cellStyle name="표준 7 2 11 8" xfId="29371"/>
    <cellStyle name="표준 7 2 11 9" xfId="33242"/>
    <cellStyle name="표준 7 2 12" xfId="4209"/>
    <cellStyle name="표준 7 2 13" xfId="8080"/>
    <cellStyle name="표준 7 2 14" xfId="11951"/>
    <cellStyle name="표준 7 2 15" xfId="15822"/>
    <cellStyle name="표준 7 2 16" xfId="19693"/>
    <cellStyle name="표준 7 2 17" xfId="23564"/>
    <cellStyle name="표준 7 2 18" xfId="27435"/>
    <cellStyle name="표준 7 2 19" xfId="31306"/>
    <cellStyle name="표준 7 2 2" xfId="33"/>
    <cellStyle name="표준 7 2 2 10" xfId="4216"/>
    <cellStyle name="표준 7 2 2 11" xfId="8087"/>
    <cellStyle name="표준 7 2 2 12" xfId="11958"/>
    <cellStyle name="표준 7 2 2 13" xfId="15829"/>
    <cellStyle name="표준 7 2 2 14" xfId="19700"/>
    <cellStyle name="표준 7 2 2 15" xfId="23571"/>
    <cellStyle name="표준 7 2 2 16" xfId="27442"/>
    <cellStyle name="표준 7 2 2 17" xfId="31313"/>
    <cellStyle name="표준 7 2 2 18" xfId="35184"/>
    <cellStyle name="표준 7 2 2 19" xfId="39055"/>
    <cellStyle name="표준 7 2 2 2" xfId="59"/>
    <cellStyle name="표준 7 2 2 2 10" xfId="8113"/>
    <cellStyle name="표준 7 2 2 2 11" xfId="11984"/>
    <cellStyle name="표준 7 2 2 2 12" xfId="15855"/>
    <cellStyle name="표준 7 2 2 2 13" xfId="19726"/>
    <cellStyle name="표준 7 2 2 2 14" xfId="23597"/>
    <cellStyle name="표준 7 2 2 2 15" xfId="27468"/>
    <cellStyle name="표준 7 2 2 2 16" xfId="31339"/>
    <cellStyle name="표준 7 2 2 2 17" xfId="35210"/>
    <cellStyle name="표준 7 2 2 2 18" xfId="39081"/>
    <cellStyle name="표준 7 2 2 2 19" xfId="39322"/>
    <cellStyle name="표준 7 2 2 2 2" xfId="113"/>
    <cellStyle name="표준 7 2 2 2 2 10" xfId="15902"/>
    <cellStyle name="표준 7 2 2 2 2 11" xfId="19773"/>
    <cellStyle name="표준 7 2 2 2 2 12" xfId="23644"/>
    <cellStyle name="표준 7 2 2 2 2 13" xfId="27515"/>
    <cellStyle name="표준 7 2 2 2 2 14" xfId="31386"/>
    <cellStyle name="표준 7 2 2 2 2 15" xfId="35257"/>
    <cellStyle name="표준 7 2 2 2 2 16" xfId="39128"/>
    <cellStyle name="표준 7 2 2 2 2 17" xfId="39369"/>
    <cellStyle name="표준 7 2 2 2 2 18" xfId="43240"/>
    <cellStyle name="표준 7 2 2 2 2 19" xfId="47111"/>
    <cellStyle name="표준 7 2 2 2 2 2" xfId="212"/>
    <cellStyle name="표준 7 2 2 2 2 2 10" xfId="19870"/>
    <cellStyle name="표준 7 2 2 2 2 2 11" xfId="23741"/>
    <cellStyle name="표준 7 2 2 2 2 2 12" xfId="27612"/>
    <cellStyle name="표준 7 2 2 2 2 2 13" xfId="31483"/>
    <cellStyle name="표준 7 2 2 2 2 2 14" xfId="35354"/>
    <cellStyle name="표준 7 2 2 2 2 2 15" xfId="39225"/>
    <cellStyle name="표준 7 2 2 2 2 2 16" xfId="39466"/>
    <cellStyle name="표준 7 2 2 2 2 2 17" xfId="43337"/>
    <cellStyle name="표준 7 2 2 2 2 2 18" xfId="47208"/>
    <cellStyle name="표준 7 2 2 2 2 2 19" xfId="51079"/>
    <cellStyle name="표준 7 2 2 2 2 2 2" xfId="457"/>
    <cellStyle name="표준 7 2 2 2 2 2 2 10" xfId="23983"/>
    <cellStyle name="표준 7 2 2 2 2 2 2 11" xfId="27854"/>
    <cellStyle name="표준 7 2 2 2 2 2 2 12" xfId="31725"/>
    <cellStyle name="표준 7 2 2 2 2 2 2 13" xfId="35596"/>
    <cellStyle name="표준 7 2 2 2 2 2 2 14" xfId="39708"/>
    <cellStyle name="표준 7 2 2 2 2 2 2 15" xfId="43579"/>
    <cellStyle name="표준 7 2 2 2 2 2 2 16" xfId="47450"/>
    <cellStyle name="표준 7 2 2 2 2 2 2 17" xfId="51321"/>
    <cellStyle name="표준 7 2 2 2 2 2 2 2" xfId="944"/>
    <cellStyle name="표준 7 2 2 2 2 2 2 2 10" xfId="28338"/>
    <cellStyle name="표준 7 2 2 2 2 2 2 2 11" xfId="32209"/>
    <cellStyle name="표준 7 2 2 2 2 2 2 2 12" xfId="36080"/>
    <cellStyle name="표준 7 2 2 2 2 2 2 2 13" xfId="40192"/>
    <cellStyle name="표준 7 2 2 2 2 2 2 2 14" xfId="44063"/>
    <cellStyle name="표준 7 2 2 2 2 2 2 2 15" xfId="47934"/>
    <cellStyle name="표준 7 2 2 2 2 2 2 2 16" xfId="51805"/>
    <cellStyle name="표준 7 2 2 2 2 2 2 2 2" xfId="1918"/>
    <cellStyle name="표준 7 2 2 2 2 2 2 2 2 10" xfId="33177"/>
    <cellStyle name="표준 7 2 2 2 2 2 2 2 2 11" xfId="37048"/>
    <cellStyle name="표준 7 2 2 2 2 2 2 2 2 12" xfId="41160"/>
    <cellStyle name="표준 7 2 2 2 2 2 2 2 2 13" xfId="45031"/>
    <cellStyle name="표준 7 2 2 2 2 2 2 2 2 14" xfId="48902"/>
    <cellStyle name="표준 7 2 2 2 2 2 2 2 2 15" xfId="52773"/>
    <cellStyle name="표준 7 2 2 2 2 2 2 2 2 2" xfId="3857"/>
    <cellStyle name="표준 7 2 2 2 2 2 2 2 2 2 10" xfId="38984"/>
    <cellStyle name="표준 7 2 2 2 2 2 2 2 2 2 11" xfId="43096"/>
    <cellStyle name="표준 7 2 2 2 2 2 2 2 2 2 12" xfId="46967"/>
    <cellStyle name="표준 7 2 2 2 2 2 2 2 2 2 13" xfId="50838"/>
    <cellStyle name="표준 7 2 2 2 2 2 2 2 2 2 14" xfId="54709"/>
    <cellStyle name="표준 7 2 2 2 2 2 2 2 2 2 2" xfId="8016"/>
    <cellStyle name="표준 7 2 2 2 2 2 2 2 2 2 3" xfId="11887"/>
    <cellStyle name="표준 7 2 2 2 2 2 2 2 2 2 4" xfId="15758"/>
    <cellStyle name="표준 7 2 2 2 2 2 2 2 2 2 5" xfId="19629"/>
    <cellStyle name="표준 7 2 2 2 2 2 2 2 2 2 6" xfId="23500"/>
    <cellStyle name="표준 7 2 2 2 2 2 2 2 2 2 7" xfId="27371"/>
    <cellStyle name="표준 7 2 2 2 2 2 2 2 2 2 8" xfId="31242"/>
    <cellStyle name="표준 7 2 2 2 2 2 2 2 2 2 9" xfId="35113"/>
    <cellStyle name="표준 7 2 2 2 2 2 2 2 2 3" xfId="6080"/>
    <cellStyle name="표준 7 2 2 2 2 2 2 2 2 4" xfId="9951"/>
    <cellStyle name="표준 7 2 2 2 2 2 2 2 2 5" xfId="13822"/>
    <cellStyle name="표준 7 2 2 2 2 2 2 2 2 6" xfId="17693"/>
    <cellStyle name="표준 7 2 2 2 2 2 2 2 2 7" xfId="21564"/>
    <cellStyle name="표준 7 2 2 2 2 2 2 2 2 8" xfId="25435"/>
    <cellStyle name="표준 7 2 2 2 2 2 2 2 2 9" xfId="29306"/>
    <cellStyle name="표준 7 2 2 2 2 2 2 2 3" xfId="2889"/>
    <cellStyle name="표준 7 2 2 2 2 2 2 2 3 10" xfId="38016"/>
    <cellStyle name="표준 7 2 2 2 2 2 2 2 3 11" xfId="42128"/>
    <cellStyle name="표준 7 2 2 2 2 2 2 2 3 12" xfId="45999"/>
    <cellStyle name="표준 7 2 2 2 2 2 2 2 3 13" xfId="49870"/>
    <cellStyle name="표준 7 2 2 2 2 2 2 2 3 14" xfId="53741"/>
    <cellStyle name="표준 7 2 2 2 2 2 2 2 3 2" xfId="7048"/>
    <cellStyle name="표준 7 2 2 2 2 2 2 2 3 3" xfId="10919"/>
    <cellStyle name="표준 7 2 2 2 2 2 2 2 3 4" xfId="14790"/>
    <cellStyle name="표준 7 2 2 2 2 2 2 2 3 5" xfId="18661"/>
    <cellStyle name="표준 7 2 2 2 2 2 2 2 3 6" xfId="22532"/>
    <cellStyle name="표준 7 2 2 2 2 2 2 2 3 7" xfId="26403"/>
    <cellStyle name="표준 7 2 2 2 2 2 2 2 3 8" xfId="30274"/>
    <cellStyle name="표준 7 2 2 2 2 2 2 2 3 9" xfId="34145"/>
    <cellStyle name="표준 7 2 2 2 2 2 2 2 4" xfId="5112"/>
    <cellStyle name="표준 7 2 2 2 2 2 2 2 5" xfId="8983"/>
    <cellStyle name="표준 7 2 2 2 2 2 2 2 6" xfId="12854"/>
    <cellStyle name="표준 7 2 2 2 2 2 2 2 7" xfId="16725"/>
    <cellStyle name="표준 7 2 2 2 2 2 2 2 8" xfId="20596"/>
    <cellStyle name="표준 7 2 2 2 2 2 2 2 9" xfId="24467"/>
    <cellStyle name="표준 7 2 2 2 2 2 2 3" xfId="1434"/>
    <cellStyle name="표준 7 2 2 2 2 2 2 3 10" xfId="32693"/>
    <cellStyle name="표준 7 2 2 2 2 2 2 3 11" xfId="36564"/>
    <cellStyle name="표준 7 2 2 2 2 2 2 3 12" xfId="40676"/>
    <cellStyle name="표준 7 2 2 2 2 2 2 3 13" xfId="44547"/>
    <cellStyle name="표준 7 2 2 2 2 2 2 3 14" xfId="48418"/>
    <cellStyle name="표준 7 2 2 2 2 2 2 3 15" xfId="52289"/>
    <cellStyle name="표준 7 2 2 2 2 2 2 3 2" xfId="3373"/>
    <cellStyle name="표준 7 2 2 2 2 2 2 3 2 10" xfId="38500"/>
    <cellStyle name="표준 7 2 2 2 2 2 2 3 2 11" xfId="42612"/>
    <cellStyle name="표준 7 2 2 2 2 2 2 3 2 12" xfId="46483"/>
    <cellStyle name="표준 7 2 2 2 2 2 2 3 2 13" xfId="50354"/>
    <cellStyle name="표준 7 2 2 2 2 2 2 3 2 14" xfId="54225"/>
    <cellStyle name="표준 7 2 2 2 2 2 2 3 2 2" xfId="7532"/>
    <cellStyle name="표준 7 2 2 2 2 2 2 3 2 3" xfId="11403"/>
    <cellStyle name="표준 7 2 2 2 2 2 2 3 2 4" xfId="15274"/>
    <cellStyle name="표준 7 2 2 2 2 2 2 3 2 5" xfId="19145"/>
    <cellStyle name="표준 7 2 2 2 2 2 2 3 2 6" xfId="23016"/>
    <cellStyle name="표준 7 2 2 2 2 2 2 3 2 7" xfId="26887"/>
    <cellStyle name="표준 7 2 2 2 2 2 2 3 2 8" xfId="30758"/>
    <cellStyle name="표준 7 2 2 2 2 2 2 3 2 9" xfId="34629"/>
    <cellStyle name="표준 7 2 2 2 2 2 2 3 3" xfId="5596"/>
    <cellStyle name="표준 7 2 2 2 2 2 2 3 4" xfId="9467"/>
    <cellStyle name="표준 7 2 2 2 2 2 2 3 5" xfId="13338"/>
    <cellStyle name="표준 7 2 2 2 2 2 2 3 6" xfId="17209"/>
    <cellStyle name="표준 7 2 2 2 2 2 2 3 7" xfId="21080"/>
    <cellStyle name="표준 7 2 2 2 2 2 2 3 8" xfId="24951"/>
    <cellStyle name="표준 7 2 2 2 2 2 2 3 9" xfId="28822"/>
    <cellStyle name="표준 7 2 2 2 2 2 2 4" xfId="2405"/>
    <cellStyle name="표준 7 2 2 2 2 2 2 4 10" xfId="37532"/>
    <cellStyle name="표준 7 2 2 2 2 2 2 4 11" xfId="41644"/>
    <cellStyle name="표준 7 2 2 2 2 2 2 4 12" xfId="45515"/>
    <cellStyle name="표준 7 2 2 2 2 2 2 4 13" xfId="49386"/>
    <cellStyle name="표준 7 2 2 2 2 2 2 4 14" xfId="53257"/>
    <cellStyle name="표준 7 2 2 2 2 2 2 4 2" xfId="6564"/>
    <cellStyle name="표준 7 2 2 2 2 2 2 4 3" xfId="10435"/>
    <cellStyle name="표준 7 2 2 2 2 2 2 4 4" xfId="14306"/>
    <cellStyle name="표준 7 2 2 2 2 2 2 4 5" xfId="18177"/>
    <cellStyle name="표준 7 2 2 2 2 2 2 4 6" xfId="22048"/>
    <cellStyle name="표준 7 2 2 2 2 2 2 4 7" xfId="25919"/>
    <cellStyle name="표준 7 2 2 2 2 2 2 4 8" xfId="29790"/>
    <cellStyle name="표준 7 2 2 2 2 2 2 4 9" xfId="33661"/>
    <cellStyle name="표준 7 2 2 2 2 2 2 5" xfId="4628"/>
    <cellStyle name="표준 7 2 2 2 2 2 2 6" xfId="8499"/>
    <cellStyle name="표준 7 2 2 2 2 2 2 7" xfId="12370"/>
    <cellStyle name="표준 7 2 2 2 2 2 2 8" xfId="16241"/>
    <cellStyle name="표준 7 2 2 2 2 2 2 9" xfId="20112"/>
    <cellStyle name="표준 7 2 2 2 2 2 3" xfId="702"/>
    <cellStyle name="표준 7 2 2 2 2 2 3 10" xfId="28096"/>
    <cellStyle name="표준 7 2 2 2 2 2 3 11" xfId="31967"/>
    <cellStyle name="표준 7 2 2 2 2 2 3 12" xfId="35838"/>
    <cellStyle name="표준 7 2 2 2 2 2 3 13" xfId="39950"/>
    <cellStyle name="표준 7 2 2 2 2 2 3 14" xfId="43821"/>
    <cellStyle name="표준 7 2 2 2 2 2 3 15" xfId="47692"/>
    <cellStyle name="표준 7 2 2 2 2 2 3 16" xfId="51563"/>
    <cellStyle name="표준 7 2 2 2 2 2 3 2" xfId="1676"/>
    <cellStyle name="표준 7 2 2 2 2 2 3 2 10" xfId="32935"/>
    <cellStyle name="표준 7 2 2 2 2 2 3 2 11" xfId="36806"/>
    <cellStyle name="표준 7 2 2 2 2 2 3 2 12" xfId="40918"/>
    <cellStyle name="표준 7 2 2 2 2 2 3 2 13" xfId="44789"/>
    <cellStyle name="표준 7 2 2 2 2 2 3 2 14" xfId="48660"/>
    <cellStyle name="표준 7 2 2 2 2 2 3 2 15" xfId="52531"/>
    <cellStyle name="표준 7 2 2 2 2 2 3 2 2" xfId="3615"/>
    <cellStyle name="표준 7 2 2 2 2 2 3 2 2 10" xfId="38742"/>
    <cellStyle name="표준 7 2 2 2 2 2 3 2 2 11" xfId="42854"/>
    <cellStyle name="표준 7 2 2 2 2 2 3 2 2 12" xfId="46725"/>
    <cellStyle name="표준 7 2 2 2 2 2 3 2 2 13" xfId="50596"/>
    <cellStyle name="표준 7 2 2 2 2 2 3 2 2 14" xfId="54467"/>
    <cellStyle name="표준 7 2 2 2 2 2 3 2 2 2" xfId="7774"/>
    <cellStyle name="표준 7 2 2 2 2 2 3 2 2 3" xfId="11645"/>
    <cellStyle name="표준 7 2 2 2 2 2 3 2 2 4" xfId="15516"/>
    <cellStyle name="표준 7 2 2 2 2 2 3 2 2 5" xfId="19387"/>
    <cellStyle name="표준 7 2 2 2 2 2 3 2 2 6" xfId="23258"/>
    <cellStyle name="표준 7 2 2 2 2 2 3 2 2 7" xfId="27129"/>
    <cellStyle name="표준 7 2 2 2 2 2 3 2 2 8" xfId="31000"/>
    <cellStyle name="표준 7 2 2 2 2 2 3 2 2 9" xfId="34871"/>
    <cellStyle name="표준 7 2 2 2 2 2 3 2 3" xfId="5838"/>
    <cellStyle name="표준 7 2 2 2 2 2 3 2 4" xfId="9709"/>
    <cellStyle name="표준 7 2 2 2 2 2 3 2 5" xfId="13580"/>
    <cellStyle name="표준 7 2 2 2 2 2 3 2 6" xfId="17451"/>
    <cellStyle name="표준 7 2 2 2 2 2 3 2 7" xfId="21322"/>
    <cellStyle name="표준 7 2 2 2 2 2 3 2 8" xfId="25193"/>
    <cellStyle name="표준 7 2 2 2 2 2 3 2 9" xfId="29064"/>
    <cellStyle name="표준 7 2 2 2 2 2 3 3" xfId="2647"/>
    <cellStyle name="표준 7 2 2 2 2 2 3 3 10" xfId="37774"/>
    <cellStyle name="표준 7 2 2 2 2 2 3 3 11" xfId="41886"/>
    <cellStyle name="표준 7 2 2 2 2 2 3 3 12" xfId="45757"/>
    <cellStyle name="표준 7 2 2 2 2 2 3 3 13" xfId="49628"/>
    <cellStyle name="표준 7 2 2 2 2 2 3 3 14" xfId="53499"/>
    <cellStyle name="표준 7 2 2 2 2 2 3 3 2" xfId="6806"/>
    <cellStyle name="표준 7 2 2 2 2 2 3 3 3" xfId="10677"/>
    <cellStyle name="표준 7 2 2 2 2 2 3 3 4" xfId="14548"/>
    <cellStyle name="표준 7 2 2 2 2 2 3 3 5" xfId="18419"/>
    <cellStyle name="표준 7 2 2 2 2 2 3 3 6" xfId="22290"/>
    <cellStyle name="표준 7 2 2 2 2 2 3 3 7" xfId="26161"/>
    <cellStyle name="표준 7 2 2 2 2 2 3 3 8" xfId="30032"/>
    <cellStyle name="표준 7 2 2 2 2 2 3 3 9" xfId="33903"/>
    <cellStyle name="표준 7 2 2 2 2 2 3 4" xfId="4870"/>
    <cellStyle name="표준 7 2 2 2 2 2 3 5" xfId="8741"/>
    <cellStyle name="표준 7 2 2 2 2 2 3 6" xfId="12612"/>
    <cellStyle name="표준 7 2 2 2 2 2 3 7" xfId="16483"/>
    <cellStyle name="표준 7 2 2 2 2 2 3 8" xfId="20354"/>
    <cellStyle name="표준 7 2 2 2 2 2 3 9" xfId="24225"/>
    <cellStyle name="표준 7 2 2 2 2 2 4" xfId="1192"/>
    <cellStyle name="표준 7 2 2 2 2 2 4 10" xfId="32451"/>
    <cellStyle name="표준 7 2 2 2 2 2 4 11" xfId="36322"/>
    <cellStyle name="표준 7 2 2 2 2 2 4 12" xfId="40434"/>
    <cellStyle name="표준 7 2 2 2 2 2 4 13" xfId="44305"/>
    <cellStyle name="표준 7 2 2 2 2 2 4 14" xfId="48176"/>
    <cellStyle name="표준 7 2 2 2 2 2 4 15" xfId="52047"/>
    <cellStyle name="표준 7 2 2 2 2 2 4 2" xfId="3131"/>
    <cellStyle name="표준 7 2 2 2 2 2 4 2 10" xfId="38258"/>
    <cellStyle name="표준 7 2 2 2 2 2 4 2 11" xfId="42370"/>
    <cellStyle name="표준 7 2 2 2 2 2 4 2 12" xfId="46241"/>
    <cellStyle name="표준 7 2 2 2 2 2 4 2 13" xfId="50112"/>
    <cellStyle name="표준 7 2 2 2 2 2 4 2 14" xfId="53983"/>
    <cellStyle name="표준 7 2 2 2 2 2 4 2 2" xfId="7290"/>
    <cellStyle name="표준 7 2 2 2 2 2 4 2 3" xfId="11161"/>
    <cellStyle name="표준 7 2 2 2 2 2 4 2 4" xfId="15032"/>
    <cellStyle name="표준 7 2 2 2 2 2 4 2 5" xfId="18903"/>
    <cellStyle name="표준 7 2 2 2 2 2 4 2 6" xfId="22774"/>
    <cellStyle name="표준 7 2 2 2 2 2 4 2 7" xfId="26645"/>
    <cellStyle name="표준 7 2 2 2 2 2 4 2 8" xfId="30516"/>
    <cellStyle name="표준 7 2 2 2 2 2 4 2 9" xfId="34387"/>
    <cellStyle name="표준 7 2 2 2 2 2 4 3" xfId="5354"/>
    <cellStyle name="표준 7 2 2 2 2 2 4 4" xfId="9225"/>
    <cellStyle name="표준 7 2 2 2 2 2 4 5" xfId="13096"/>
    <cellStyle name="표준 7 2 2 2 2 2 4 6" xfId="16967"/>
    <cellStyle name="표준 7 2 2 2 2 2 4 7" xfId="20838"/>
    <cellStyle name="표준 7 2 2 2 2 2 4 8" xfId="24709"/>
    <cellStyle name="표준 7 2 2 2 2 2 4 9" xfId="28580"/>
    <cellStyle name="표준 7 2 2 2 2 2 5" xfId="2163"/>
    <cellStyle name="표준 7 2 2 2 2 2 5 10" xfId="37290"/>
    <cellStyle name="표준 7 2 2 2 2 2 5 11" xfId="41402"/>
    <cellStyle name="표준 7 2 2 2 2 2 5 12" xfId="45273"/>
    <cellStyle name="표준 7 2 2 2 2 2 5 13" xfId="49144"/>
    <cellStyle name="표준 7 2 2 2 2 2 5 14" xfId="53015"/>
    <cellStyle name="표준 7 2 2 2 2 2 5 2" xfId="6322"/>
    <cellStyle name="표준 7 2 2 2 2 2 5 3" xfId="10193"/>
    <cellStyle name="표준 7 2 2 2 2 2 5 4" xfId="14064"/>
    <cellStyle name="표준 7 2 2 2 2 2 5 5" xfId="17935"/>
    <cellStyle name="표준 7 2 2 2 2 2 5 6" xfId="21806"/>
    <cellStyle name="표준 7 2 2 2 2 2 5 7" xfId="25677"/>
    <cellStyle name="표준 7 2 2 2 2 2 5 8" xfId="29548"/>
    <cellStyle name="표준 7 2 2 2 2 2 5 9" xfId="33419"/>
    <cellStyle name="표준 7 2 2 2 2 2 6" xfId="4386"/>
    <cellStyle name="표준 7 2 2 2 2 2 7" xfId="8257"/>
    <cellStyle name="표준 7 2 2 2 2 2 8" xfId="12128"/>
    <cellStyle name="표준 7 2 2 2 2 2 9" xfId="15999"/>
    <cellStyle name="표준 7 2 2 2 2 20" xfId="50982"/>
    <cellStyle name="표준 7 2 2 2 2 3" xfId="360"/>
    <cellStyle name="표준 7 2 2 2 2 3 10" xfId="23886"/>
    <cellStyle name="표준 7 2 2 2 2 3 11" xfId="27757"/>
    <cellStyle name="표준 7 2 2 2 2 3 12" xfId="31628"/>
    <cellStyle name="표준 7 2 2 2 2 3 13" xfId="35499"/>
    <cellStyle name="표준 7 2 2 2 2 3 14" xfId="39611"/>
    <cellStyle name="표준 7 2 2 2 2 3 15" xfId="43482"/>
    <cellStyle name="표준 7 2 2 2 2 3 16" xfId="47353"/>
    <cellStyle name="표준 7 2 2 2 2 3 17" xfId="51224"/>
    <cellStyle name="표준 7 2 2 2 2 3 2" xfId="847"/>
    <cellStyle name="표준 7 2 2 2 2 3 2 10" xfId="28241"/>
    <cellStyle name="표준 7 2 2 2 2 3 2 11" xfId="32112"/>
    <cellStyle name="표준 7 2 2 2 2 3 2 12" xfId="35983"/>
    <cellStyle name="표준 7 2 2 2 2 3 2 13" xfId="40095"/>
    <cellStyle name="표준 7 2 2 2 2 3 2 14" xfId="43966"/>
    <cellStyle name="표준 7 2 2 2 2 3 2 15" xfId="47837"/>
    <cellStyle name="표준 7 2 2 2 2 3 2 16" xfId="51708"/>
    <cellStyle name="표준 7 2 2 2 2 3 2 2" xfId="1821"/>
    <cellStyle name="표준 7 2 2 2 2 3 2 2 10" xfId="33080"/>
    <cellStyle name="표준 7 2 2 2 2 3 2 2 11" xfId="36951"/>
    <cellStyle name="표준 7 2 2 2 2 3 2 2 12" xfId="41063"/>
    <cellStyle name="표준 7 2 2 2 2 3 2 2 13" xfId="44934"/>
    <cellStyle name="표준 7 2 2 2 2 3 2 2 14" xfId="48805"/>
    <cellStyle name="표준 7 2 2 2 2 3 2 2 15" xfId="52676"/>
    <cellStyle name="표준 7 2 2 2 2 3 2 2 2" xfId="3760"/>
    <cellStyle name="표준 7 2 2 2 2 3 2 2 2 10" xfId="38887"/>
    <cellStyle name="표준 7 2 2 2 2 3 2 2 2 11" xfId="42999"/>
    <cellStyle name="표준 7 2 2 2 2 3 2 2 2 12" xfId="46870"/>
    <cellStyle name="표준 7 2 2 2 2 3 2 2 2 13" xfId="50741"/>
    <cellStyle name="표준 7 2 2 2 2 3 2 2 2 14" xfId="54612"/>
    <cellStyle name="표준 7 2 2 2 2 3 2 2 2 2" xfId="7919"/>
    <cellStyle name="표준 7 2 2 2 2 3 2 2 2 3" xfId="11790"/>
    <cellStyle name="표준 7 2 2 2 2 3 2 2 2 4" xfId="15661"/>
    <cellStyle name="표준 7 2 2 2 2 3 2 2 2 5" xfId="19532"/>
    <cellStyle name="표준 7 2 2 2 2 3 2 2 2 6" xfId="23403"/>
    <cellStyle name="표준 7 2 2 2 2 3 2 2 2 7" xfId="27274"/>
    <cellStyle name="표준 7 2 2 2 2 3 2 2 2 8" xfId="31145"/>
    <cellStyle name="표준 7 2 2 2 2 3 2 2 2 9" xfId="35016"/>
    <cellStyle name="표준 7 2 2 2 2 3 2 2 3" xfId="5983"/>
    <cellStyle name="표준 7 2 2 2 2 3 2 2 4" xfId="9854"/>
    <cellStyle name="표준 7 2 2 2 2 3 2 2 5" xfId="13725"/>
    <cellStyle name="표준 7 2 2 2 2 3 2 2 6" xfId="17596"/>
    <cellStyle name="표준 7 2 2 2 2 3 2 2 7" xfId="21467"/>
    <cellStyle name="표준 7 2 2 2 2 3 2 2 8" xfId="25338"/>
    <cellStyle name="표준 7 2 2 2 2 3 2 2 9" xfId="29209"/>
    <cellStyle name="표준 7 2 2 2 2 3 2 3" xfId="2792"/>
    <cellStyle name="표준 7 2 2 2 2 3 2 3 10" xfId="37919"/>
    <cellStyle name="표준 7 2 2 2 2 3 2 3 11" xfId="42031"/>
    <cellStyle name="표준 7 2 2 2 2 3 2 3 12" xfId="45902"/>
    <cellStyle name="표준 7 2 2 2 2 3 2 3 13" xfId="49773"/>
    <cellStyle name="표준 7 2 2 2 2 3 2 3 14" xfId="53644"/>
    <cellStyle name="표준 7 2 2 2 2 3 2 3 2" xfId="6951"/>
    <cellStyle name="표준 7 2 2 2 2 3 2 3 3" xfId="10822"/>
    <cellStyle name="표준 7 2 2 2 2 3 2 3 4" xfId="14693"/>
    <cellStyle name="표준 7 2 2 2 2 3 2 3 5" xfId="18564"/>
    <cellStyle name="표준 7 2 2 2 2 3 2 3 6" xfId="22435"/>
    <cellStyle name="표준 7 2 2 2 2 3 2 3 7" xfId="26306"/>
    <cellStyle name="표준 7 2 2 2 2 3 2 3 8" xfId="30177"/>
    <cellStyle name="표준 7 2 2 2 2 3 2 3 9" xfId="34048"/>
    <cellStyle name="표준 7 2 2 2 2 3 2 4" xfId="5015"/>
    <cellStyle name="표준 7 2 2 2 2 3 2 5" xfId="8886"/>
    <cellStyle name="표준 7 2 2 2 2 3 2 6" xfId="12757"/>
    <cellStyle name="표준 7 2 2 2 2 3 2 7" xfId="16628"/>
    <cellStyle name="표준 7 2 2 2 2 3 2 8" xfId="20499"/>
    <cellStyle name="표준 7 2 2 2 2 3 2 9" xfId="24370"/>
    <cellStyle name="표준 7 2 2 2 2 3 3" xfId="1337"/>
    <cellStyle name="표준 7 2 2 2 2 3 3 10" xfId="32596"/>
    <cellStyle name="표준 7 2 2 2 2 3 3 11" xfId="36467"/>
    <cellStyle name="표준 7 2 2 2 2 3 3 12" xfId="40579"/>
    <cellStyle name="표준 7 2 2 2 2 3 3 13" xfId="44450"/>
    <cellStyle name="표준 7 2 2 2 2 3 3 14" xfId="48321"/>
    <cellStyle name="표준 7 2 2 2 2 3 3 15" xfId="52192"/>
    <cellStyle name="표준 7 2 2 2 2 3 3 2" xfId="3276"/>
    <cellStyle name="표준 7 2 2 2 2 3 3 2 10" xfId="38403"/>
    <cellStyle name="표준 7 2 2 2 2 3 3 2 11" xfId="42515"/>
    <cellStyle name="표준 7 2 2 2 2 3 3 2 12" xfId="46386"/>
    <cellStyle name="표준 7 2 2 2 2 3 3 2 13" xfId="50257"/>
    <cellStyle name="표준 7 2 2 2 2 3 3 2 14" xfId="54128"/>
    <cellStyle name="표준 7 2 2 2 2 3 3 2 2" xfId="7435"/>
    <cellStyle name="표준 7 2 2 2 2 3 3 2 3" xfId="11306"/>
    <cellStyle name="표준 7 2 2 2 2 3 3 2 4" xfId="15177"/>
    <cellStyle name="표준 7 2 2 2 2 3 3 2 5" xfId="19048"/>
    <cellStyle name="표준 7 2 2 2 2 3 3 2 6" xfId="22919"/>
    <cellStyle name="표준 7 2 2 2 2 3 3 2 7" xfId="26790"/>
    <cellStyle name="표준 7 2 2 2 2 3 3 2 8" xfId="30661"/>
    <cellStyle name="표준 7 2 2 2 2 3 3 2 9" xfId="34532"/>
    <cellStyle name="표준 7 2 2 2 2 3 3 3" xfId="5499"/>
    <cellStyle name="표준 7 2 2 2 2 3 3 4" xfId="9370"/>
    <cellStyle name="표준 7 2 2 2 2 3 3 5" xfId="13241"/>
    <cellStyle name="표준 7 2 2 2 2 3 3 6" xfId="17112"/>
    <cellStyle name="표준 7 2 2 2 2 3 3 7" xfId="20983"/>
    <cellStyle name="표준 7 2 2 2 2 3 3 8" xfId="24854"/>
    <cellStyle name="표준 7 2 2 2 2 3 3 9" xfId="28725"/>
    <cellStyle name="표준 7 2 2 2 2 3 4" xfId="2308"/>
    <cellStyle name="표준 7 2 2 2 2 3 4 10" xfId="37435"/>
    <cellStyle name="표준 7 2 2 2 2 3 4 11" xfId="41547"/>
    <cellStyle name="표준 7 2 2 2 2 3 4 12" xfId="45418"/>
    <cellStyle name="표준 7 2 2 2 2 3 4 13" xfId="49289"/>
    <cellStyle name="표준 7 2 2 2 2 3 4 14" xfId="53160"/>
    <cellStyle name="표준 7 2 2 2 2 3 4 2" xfId="6467"/>
    <cellStyle name="표준 7 2 2 2 2 3 4 3" xfId="10338"/>
    <cellStyle name="표준 7 2 2 2 2 3 4 4" xfId="14209"/>
    <cellStyle name="표준 7 2 2 2 2 3 4 5" xfId="18080"/>
    <cellStyle name="표준 7 2 2 2 2 3 4 6" xfId="21951"/>
    <cellStyle name="표준 7 2 2 2 2 3 4 7" xfId="25822"/>
    <cellStyle name="표준 7 2 2 2 2 3 4 8" xfId="29693"/>
    <cellStyle name="표준 7 2 2 2 2 3 4 9" xfId="33564"/>
    <cellStyle name="표준 7 2 2 2 2 3 5" xfId="4531"/>
    <cellStyle name="표준 7 2 2 2 2 3 6" xfId="8402"/>
    <cellStyle name="표준 7 2 2 2 2 3 7" xfId="12273"/>
    <cellStyle name="표준 7 2 2 2 2 3 8" xfId="16144"/>
    <cellStyle name="표준 7 2 2 2 2 3 9" xfId="20015"/>
    <cellStyle name="표준 7 2 2 2 2 4" xfId="605"/>
    <cellStyle name="표준 7 2 2 2 2 4 10" xfId="27999"/>
    <cellStyle name="표준 7 2 2 2 2 4 11" xfId="31870"/>
    <cellStyle name="표준 7 2 2 2 2 4 12" xfId="35741"/>
    <cellStyle name="표준 7 2 2 2 2 4 13" xfId="39853"/>
    <cellStyle name="표준 7 2 2 2 2 4 14" xfId="43724"/>
    <cellStyle name="표준 7 2 2 2 2 4 15" xfId="47595"/>
    <cellStyle name="표준 7 2 2 2 2 4 16" xfId="51466"/>
    <cellStyle name="표준 7 2 2 2 2 4 2" xfId="1579"/>
    <cellStyle name="표준 7 2 2 2 2 4 2 10" xfId="32838"/>
    <cellStyle name="표준 7 2 2 2 2 4 2 11" xfId="36709"/>
    <cellStyle name="표준 7 2 2 2 2 4 2 12" xfId="40821"/>
    <cellStyle name="표준 7 2 2 2 2 4 2 13" xfId="44692"/>
    <cellStyle name="표준 7 2 2 2 2 4 2 14" xfId="48563"/>
    <cellStyle name="표준 7 2 2 2 2 4 2 15" xfId="52434"/>
    <cellStyle name="표준 7 2 2 2 2 4 2 2" xfId="3518"/>
    <cellStyle name="표준 7 2 2 2 2 4 2 2 10" xfId="38645"/>
    <cellStyle name="표준 7 2 2 2 2 4 2 2 11" xfId="42757"/>
    <cellStyle name="표준 7 2 2 2 2 4 2 2 12" xfId="46628"/>
    <cellStyle name="표준 7 2 2 2 2 4 2 2 13" xfId="50499"/>
    <cellStyle name="표준 7 2 2 2 2 4 2 2 14" xfId="54370"/>
    <cellStyle name="표준 7 2 2 2 2 4 2 2 2" xfId="7677"/>
    <cellStyle name="표준 7 2 2 2 2 4 2 2 3" xfId="11548"/>
    <cellStyle name="표준 7 2 2 2 2 4 2 2 4" xfId="15419"/>
    <cellStyle name="표준 7 2 2 2 2 4 2 2 5" xfId="19290"/>
    <cellStyle name="표준 7 2 2 2 2 4 2 2 6" xfId="23161"/>
    <cellStyle name="표준 7 2 2 2 2 4 2 2 7" xfId="27032"/>
    <cellStyle name="표준 7 2 2 2 2 4 2 2 8" xfId="30903"/>
    <cellStyle name="표준 7 2 2 2 2 4 2 2 9" xfId="34774"/>
    <cellStyle name="표준 7 2 2 2 2 4 2 3" xfId="5741"/>
    <cellStyle name="표준 7 2 2 2 2 4 2 4" xfId="9612"/>
    <cellStyle name="표준 7 2 2 2 2 4 2 5" xfId="13483"/>
    <cellStyle name="표준 7 2 2 2 2 4 2 6" xfId="17354"/>
    <cellStyle name="표준 7 2 2 2 2 4 2 7" xfId="21225"/>
    <cellStyle name="표준 7 2 2 2 2 4 2 8" xfId="25096"/>
    <cellStyle name="표준 7 2 2 2 2 4 2 9" xfId="28967"/>
    <cellStyle name="표준 7 2 2 2 2 4 3" xfId="2550"/>
    <cellStyle name="표준 7 2 2 2 2 4 3 10" xfId="37677"/>
    <cellStyle name="표준 7 2 2 2 2 4 3 11" xfId="41789"/>
    <cellStyle name="표준 7 2 2 2 2 4 3 12" xfId="45660"/>
    <cellStyle name="표준 7 2 2 2 2 4 3 13" xfId="49531"/>
    <cellStyle name="표준 7 2 2 2 2 4 3 14" xfId="53402"/>
    <cellStyle name="표준 7 2 2 2 2 4 3 2" xfId="6709"/>
    <cellStyle name="표준 7 2 2 2 2 4 3 3" xfId="10580"/>
    <cellStyle name="표준 7 2 2 2 2 4 3 4" xfId="14451"/>
    <cellStyle name="표준 7 2 2 2 2 4 3 5" xfId="18322"/>
    <cellStyle name="표준 7 2 2 2 2 4 3 6" xfId="22193"/>
    <cellStyle name="표준 7 2 2 2 2 4 3 7" xfId="26064"/>
    <cellStyle name="표준 7 2 2 2 2 4 3 8" xfId="29935"/>
    <cellStyle name="표준 7 2 2 2 2 4 3 9" xfId="33806"/>
    <cellStyle name="표준 7 2 2 2 2 4 4" xfId="4773"/>
    <cellStyle name="표준 7 2 2 2 2 4 5" xfId="8644"/>
    <cellStyle name="표준 7 2 2 2 2 4 6" xfId="12515"/>
    <cellStyle name="표준 7 2 2 2 2 4 7" xfId="16386"/>
    <cellStyle name="표준 7 2 2 2 2 4 8" xfId="20257"/>
    <cellStyle name="표준 7 2 2 2 2 4 9" xfId="24128"/>
    <cellStyle name="표준 7 2 2 2 2 5" xfId="1095"/>
    <cellStyle name="표준 7 2 2 2 2 5 10" xfId="32354"/>
    <cellStyle name="표준 7 2 2 2 2 5 11" xfId="36225"/>
    <cellStyle name="표준 7 2 2 2 2 5 12" xfId="40337"/>
    <cellStyle name="표준 7 2 2 2 2 5 13" xfId="44208"/>
    <cellStyle name="표준 7 2 2 2 2 5 14" xfId="48079"/>
    <cellStyle name="표준 7 2 2 2 2 5 15" xfId="51950"/>
    <cellStyle name="표준 7 2 2 2 2 5 2" xfId="3034"/>
    <cellStyle name="표준 7 2 2 2 2 5 2 10" xfId="38161"/>
    <cellStyle name="표준 7 2 2 2 2 5 2 11" xfId="42273"/>
    <cellStyle name="표준 7 2 2 2 2 5 2 12" xfId="46144"/>
    <cellStyle name="표준 7 2 2 2 2 5 2 13" xfId="50015"/>
    <cellStyle name="표준 7 2 2 2 2 5 2 14" xfId="53886"/>
    <cellStyle name="표준 7 2 2 2 2 5 2 2" xfId="7193"/>
    <cellStyle name="표준 7 2 2 2 2 5 2 3" xfId="11064"/>
    <cellStyle name="표준 7 2 2 2 2 5 2 4" xfId="14935"/>
    <cellStyle name="표준 7 2 2 2 2 5 2 5" xfId="18806"/>
    <cellStyle name="표준 7 2 2 2 2 5 2 6" xfId="22677"/>
    <cellStyle name="표준 7 2 2 2 2 5 2 7" xfId="26548"/>
    <cellStyle name="표준 7 2 2 2 2 5 2 8" xfId="30419"/>
    <cellStyle name="표준 7 2 2 2 2 5 2 9" xfId="34290"/>
    <cellStyle name="표준 7 2 2 2 2 5 3" xfId="5257"/>
    <cellStyle name="표준 7 2 2 2 2 5 4" xfId="9128"/>
    <cellStyle name="표준 7 2 2 2 2 5 5" xfId="12999"/>
    <cellStyle name="표준 7 2 2 2 2 5 6" xfId="16870"/>
    <cellStyle name="표준 7 2 2 2 2 5 7" xfId="20741"/>
    <cellStyle name="표준 7 2 2 2 2 5 8" xfId="24612"/>
    <cellStyle name="표준 7 2 2 2 2 5 9" xfId="28483"/>
    <cellStyle name="표준 7 2 2 2 2 6" xfId="2066"/>
    <cellStyle name="표준 7 2 2 2 2 6 10" xfId="37193"/>
    <cellStyle name="표준 7 2 2 2 2 6 11" xfId="41305"/>
    <cellStyle name="표준 7 2 2 2 2 6 12" xfId="45176"/>
    <cellStyle name="표준 7 2 2 2 2 6 13" xfId="49047"/>
    <cellStyle name="표준 7 2 2 2 2 6 14" xfId="52918"/>
    <cellStyle name="표준 7 2 2 2 2 6 2" xfId="6225"/>
    <cellStyle name="표준 7 2 2 2 2 6 3" xfId="10096"/>
    <cellStyle name="표준 7 2 2 2 2 6 4" xfId="13967"/>
    <cellStyle name="표준 7 2 2 2 2 6 5" xfId="17838"/>
    <cellStyle name="표준 7 2 2 2 2 6 6" xfId="21709"/>
    <cellStyle name="표준 7 2 2 2 2 6 7" xfId="25580"/>
    <cellStyle name="표준 7 2 2 2 2 6 8" xfId="29451"/>
    <cellStyle name="표준 7 2 2 2 2 6 9" xfId="33322"/>
    <cellStyle name="표준 7 2 2 2 2 7" xfId="4289"/>
    <cellStyle name="표준 7 2 2 2 2 8" xfId="8160"/>
    <cellStyle name="표준 7 2 2 2 2 9" xfId="12031"/>
    <cellStyle name="표준 7 2 2 2 20" xfId="43193"/>
    <cellStyle name="표준 7 2 2 2 21" xfId="47064"/>
    <cellStyle name="표준 7 2 2 2 22" xfId="50935"/>
    <cellStyle name="표준 7 2 2 2 3" xfId="165"/>
    <cellStyle name="표준 7 2 2 2 3 10" xfId="19823"/>
    <cellStyle name="표준 7 2 2 2 3 11" xfId="23694"/>
    <cellStyle name="표준 7 2 2 2 3 12" xfId="27565"/>
    <cellStyle name="표준 7 2 2 2 3 13" xfId="31436"/>
    <cellStyle name="표준 7 2 2 2 3 14" xfId="35307"/>
    <cellStyle name="표준 7 2 2 2 3 15" xfId="39178"/>
    <cellStyle name="표준 7 2 2 2 3 16" xfId="39419"/>
    <cellStyle name="표준 7 2 2 2 3 17" xfId="43290"/>
    <cellStyle name="표준 7 2 2 2 3 18" xfId="47161"/>
    <cellStyle name="표준 7 2 2 2 3 19" xfId="51032"/>
    <cellStyle name="표준 7 2 2 2 3 2" xfId="410"/>
    <cellStyle name="표준 7 2 2 2 3 2 10" xfId="23936"/>
    <cellStyle name="표준 7 2 2 2 3 2 11" xfId="27807"/>
    <cellStyle name="표준 7 2 2 2 3 2 12" xfId="31678"/>
    <cellStyle name="표준 7 2 2 2 3 2 13" xfId="35549"/>
    <cellStyle name="표준 7 2 2 2 3 2 14" xfId="39661"/>
    <cellStyle name="표준 7 2 2 2 3 2 15" xfId="43532"/>
    <cellStyle name="표준 7 2 2 2 3 2 16" xfId="47403"/>
    <cellStyle name="표준 7 2 2 2 3 2 17" xfId="51274"/>
    <cellStyle name="표준 7 2 2 2 3 2 2" xfId="897"/>
    <cellStyle name="표준 7 2 2 2 3 2 2 10" xfId="28291"/>
    <cellStyle name="표준 7 2 2 2 3 2 2 11" xfId="32162"/>
    <cellStyle name="표준 7 2 2 2 3 2 2 12" xfId="36033"/>
    <cellStyle name="표준 7 2 2 2 3 2 2 13" xfId="40145"/>
    <cellStyle name="표준 7 2 2 2 3 2 2 14" xfId="44016"/>
    <cellStyle name="표준 7 2 2 2 3 2 2 15" xfId="47887"/>
    <cellStyle name="표준 7 2 2 2 3 2 2 16" xfId="51758"/>
    <cellStyle name="표준 7 2 2 2 3 2 2 2" xfId="1871"/>
    <cellStyle name="표준 7 2 2 2 3 2 2 2 10" xfId="33130"/>
    <cellStyle name="표준 7 2 2 2 3 2 2 2 11" xfId="37001"/>
    <cellStyle name="표준 7 2 2 2 3 2 2 2 12" xfId="41113"/>
    <cellStyle name="표준 7 2 2 2 3 2 2 2 13" xfId="44984"/>
    <cellStyle name="표준 7 2 2 2 3 2 2 2 14" xfId="48855"/>
    <cellStyle name="표준 7 2 2 2 3 2 2 2 15" xfId="52726"/>
    <cellStyle name="표준 7 2 2 2 3 2 2 2 2" xfId="3810"/>
    <cellStyle name="표준 7 2 2 2 3 2 2 2 2 10" xfId="38937"/>
    <cellStyle name="표준 7 2 2 2 3 2 2 2 2 11" xfId="43049"/>
    <cellStyle name="표준 7 2 2 2 3 2 2 2 2 12" xfId="46920"/>
    <cellStyle name="표준 7 2 2 2 3 2 2 2 2 13" xfId="50791"/>
    <cellStyle name="표준 7 2 2 2 3 2 2 2 2 14" xfId="54662"/>
    <cellStyle name="표준 7 2 2 2 3 2 2 2 2 2" xfId="7969"/>
    <cellStyle name="표준 7 2 2 2 3 2 2 2 2 3" xfId="11840"/>
    <cellStyle name="표준 7 2 2 2 3 2 2 2 2 4" xfId="15711"/>
    <cellStyle name="표준 7 2 2 2 3 2 2 2 2 5" xfId="19582"/>
    <cellStyle name="표준 7 2 2 2 3 2 2 2 2 6" xfId="23453"/>
    <cellStyle name="표준 7 2 2 2 3 2 2 2 2 7" xfId="27324"/>
    <cellStyle name="표준 7 2 2 2 3 2 2 2 2 8" xfId="31195"/>
    <cellStyle name="표준 7 2 2 2 3 2 2 2 2 9" xfId="35066"/>
    <cellStyle name="표준 7 2 2 2 3 2 2 2 3" xfId="6033"/>
    <cellStyle name="표준 7 2 2 2 3 2 2 2 4" xfId="9904"/>
    <cellStyle name="표준 7 2 2 2 3 2 2 2 5" xfId="13775"/>
    <cellStyle name="표준 7 2 2 2 3 2 2 2 6" xfId="17646"/>
    <cellStyle name="표준 7 2 2 2 3 2 2 2 7" xfId="21517"/>
    <cellStyle name="표준 7 2 2 2 3 2 2 2 8" xfId="25388"/>
    <cellStyle name="표준 7 2 2 2 3 2 2 2 9" xfId="29259"/>
    <cellStyle name="표준 7 2 2 2 3 2 2 3" xfId="2842"/>
    <cellStyle name="표준 7 2 2 2 3 2 2 3 10" xfId="37969"/>
    <cellStyle name="표준 7 2 2 2 3 2 2 3 11" xfId="42081"/>
    <cellStyle name="표준 7 2 2 2 3 2 2 3 12" xfId="45952"/>
    <cellStyle name="표준 7 2 2 2 3 2 2 3 13" xfId="49823"/>
    <cellStyle name="표준 7 2 2 2 3 2 2 3 14" xfId="53694"/>
    <cellStyle name="표준 7 2 2 2 3 2 2 3 2" xfId="7001"/>
    <cellStyle name="표준 7 2 2 2 3 2 2 3 3" xfId="10872"/>
    <cellStyle name="표준 7 2 2 2 3 2 2 3 4" xfId="14743"/>
    <cellStyle name="표준 7 2 2 2 3 2 2 3 5" xfId="18614"/>
    <cellStyle name="표준 7 2 2 2 3 2 2 3 6" xfId="22485"/>
    <cellStyle name="표준 7 2 2 2 3 2 2 3 7" xfId="26356"/>
    <cellStyle name="표준 7 2 2 2 3 2 2 3 8" xfId="30227"/>
    <cellStyle name="표준 7 2 2 2 3 2 2 3 9" xfId="34098"/>
    <cellStyle name="표준 7 2 2 2 3 2 2 4" xfId="5065"/>
    <cellStyle name="표준 7 2 2 2 3 2 2 5" xfId="8936"/>
    <cellStyle name="표준 7 2 2 2 3 2 2 6" xfId="12807"/>
    <cellStyle name="표준 7 2 2 2 3 2 2 7" xfId="16678"/>
    <cellStyle name="표준 7 2 2 2 3 2 2 8" xfId="20549"/>
    <cellStyle name="표준 7 2 2 2 3 2 2 9" xfId="24420"/>
    <cellStyle name="표준 7 2 2 2 3 2 3" xfId="1387"/>
    <cellStyle name="표준 7 2 2 2 3 2 3 10" xfId="32646"/>
    <cellStyle name="표준 7 2 2 2 3 2 3 11" xfId="36517"/>
    <cellStyle name="표준 7 2 2 2 3 2 3 12" xfId="40629"/>
    <cellStyle name="표준 7 2 2 2 3 2 3 13" xfId="44500"/>
    <cellStyle name="표준 7 2 2 2 3 2 3 14" xfId="48371"/>
    <cellStyle name="표준 7 2 2 2 3 2 3 15" xfId="52242"/>
    <cellStyle name="표준 7 2 2 2 3 2 3 2" xfId="3326"/>
    <cellStyle name="표준 7 2 2 2 3 2 3 2 10" xfId="38453"/>
    <cellStyle name="표준 7 2 2 2 3 2 3 2 11" xfId="42565"/>
    <cellStyle name="표준 7 2 2 2 3 2 3 2 12" xfId="46436"/>
    <cellStyle name="표준 7 2 2 2 3 2 3 2 13" xfId="50307"/>
    <cellStyle name="표준 7 2 2 2 3 2 3 2 14" xfId="54178"/>
    <cellStyle name="표준 7 2 2 2 3 2 3 2 2" xfId="7485"/>
    <cellStyle name="표준 7 2 2 2 3 2 3 2 3" xfId="11356"/>
    <cellStyle name="표준 7 2 2 2 3 2 3 2 4" xfId="15227"/>
    <cellStyle name="표준 7 2 2 2 3 2 3 2 5" xfId="19098"/>
    <cellStyle name="표준 7 2 2 2 3 2 3 2 6" xfId="22969"/>
    <cellStyle name="표준 7 2 2 2 3 2 3 2 7" xfId="26840"/>
    <cellStyle name="표준 7 2 2 2 3 2 3 2 8" xfId="30711"/>
    <cellStyle name="표준 7 2 2 2 3 2 3 2 9" xfId="34582"/>
    <cellStyle name="표준 7 2 2 2 3 2 3 3" xfId="5549"/>
    <cellStyle name="표준 7 2 2 2 3 2 3 4" xfId="9420"/>
    <cellStyle name="표준 7 2 2 2 3 2 3 5" xfId="13291"/>
    <cellStyle name="표준 7 2 2 2 3 2 3 6" xfId="17162"/>
    <cellStyle name="표준 7 2 2 2 3 2 3 7" xfId="21033"/>
    <cellStyle name="표준 7 2 2 2 3 2 3 8" xfId="24904"/>
    <cellStyle name="표준 7 2 2 2 3 2 3 9" xfId="28775"/>
    <cellStyle name="표준 7 2 2 2 3 2 4" xfId="2358"/>
    <cellStyle name="표준 7 2 2 2 3 2 4 10" xfId="37485"/>
    <cellStyle name="표준 7 2 2 2 3 2 4 11" xfId="41597"/>
    <cellStyle name="표준 7 2 2 2 3 2 4 12" xfId="45468"/>
    <cellStyle name="표준 7 2 2 2 3 2 4 13" xfId="49339"/>
    <cellStyle name="표준 7 2 2 2 3 2 4 14" xfId="53210"/>
    <cellStyle name="표준 7 2 2 2 3 2 4 2" xfId="6517"/>
    <cellStyle name="표준 7 2 2 2 3 2 4 3" xfId="10388"/>
    <cellStyle name="표준 7 2 2 2 3 2 4 4" xfId="14259"/>
    <cellStyle name="표준 7 2 2 2 3 2 4 5" xfId="18130"/>
    <cellStyle name="표준 7 2 2 2 3 2 4 6" xfId="22001"/>
    <cellStyle name="표준 7 2 2 2 3 2 4 7" xfId="25872"/>
    <cellStyle name="표준 7 2 2 2 3 2 4 8" xfId="29743"/>
    <cellStyle name="표준 7 2 2 2 3 2 4 9" xfId="33614"/>
    <cellStyle name="표준 7 2 2 2 3 2 5" xfId="4581"/>
    <cellStyle name="표준 7 2 2 2 3 2 6" xfId="8452"/>
    <cellStyle name="표준 7 2 2 2 3 2 7" xfId="12323"/>
    <cellStyle name="표준 7 2 2 2 3 2 8" xfId="16194"/>
    <cellStyle name="표준 7 2 2 2 3 2 9" xfId="20065"/>
    <cellStyle name="표준 7 2 2 2 3 3" xfId="655"/>
    <cellStyle name="표준 7 2 2 2 3 3 10" xfId="28049"/>
    <cellStyle name="표준 7 2 2 2 3 3 11" xfId="31920"/>
    <cellStyle name="표준 7 2 2 2 3 3 12" xfId="35791"/>
    <cellStyle name="표준 7 2 2 2 3 3 13" xfId="39903"/>
    <cellStyle name="표준 7 2 2 2 3 3 14" xfId="43774"/>
    <cellStyle name="표준 7 2 2 2 3 3 15" xfId="47645"/>
    <cellStyle name="표준 7 2 2 2 3 3 16" xfId="51516"/>
    <cellStyle name="표준 7 2 2 2 3 3 2" xfId="1629"/>
    <cellStyle name="표준 7 2 2 2 3 3 2 10" xfId="32888"/>
    <cellStyle name="표준 7 2 2 2 3 3 2 11" xfId="36759"/>
    <cellStyle name="표준 7 2 2 2 3 3 2 12" xfId="40871"/>
    <cellStyle name="표준 7 2 2 2 3 3 2 13" xfId="44742"/>
    <cellStyle name="표준 7 2 2 2 3 3 2 14" xfId="48613"/>
    <cellStyle name="표준 7 2 2 2 3 3 2 15" xfId="52484"/>
    <cellStyle name="표준 7 2 2 2 3 3 2 2" xfId="3568"/>
    <cellStyle name="표준 7 2 2 2 3 3 2 2 10" xfId="38695"/>
    <cellStyle name="표준 7 2 2 2 3 3 2 2 11" xfId="42807"/>
    <cellStyle name="표준 7 2 2 2 3 3 2 2 12" xfId="46678"/>
    <cellStyle name="표준 7 2 2 2 3 3 2 2 13" xfId="50549"/>
    <cellStyle name="표준 7 2 2 2 3 3 2 2 14" xfId="54420"/>
    <cellStyle name="표준 7 2 2 2 3 3 2 2 2" xfId="7727"/>
    <cellStyle name="표준 7 2 2 2 3 3 2 2 3" xfId="11598"/>
    <cellStyle name="표준 7 2 2 2 3 3 2 2 4" xfId="15469"/>
    <cellStyle name="표준 7 2 2 2 3 3 2 2 5" xfId="19340"/>
    <cellStyle name="표준 7 2 2 2 3 3 2 2 6" xfId="23211"/>
    <cellStyle name="표준 7 2 2 2 3 3 2 2 7" xfId="27082"/>
    <cellStyle name="표준 7 2 2 2 3 3 2 2 8" xfId="30953"/>
    <cellStyle name="표준 7 2 2 2 3 3 2 2 9" xfId="34824"/>
    <cellStyle name="표준 7 2 2 2 3 3 2 3" xfId="5791"/>
    <cellStyle name="표준 7 2 2 2 3 3 2 4" xfId="9662"/>
    <cellStyle name="표준 7 2 2 2 3 3 2 5" xfId="13533"/>
    <cellStyle name="표준 7 2 2 2 3 3 2 6" xfId="17404"/>
    <cellStyle name="표준 7 2 2 2 3 3 2 7" xfId="21275"/>
    <cellStyle name="표준 7 2 2 2 3 3 2 8" xfId="25146"/>
    <cellStyle name="표준 7 2 2 2 3 3 2 9" xfId="29017"/>
    <cellStyle name="표준 7 2 2 2 3 3 3" xfId="2600"/>
    <cellStyle name="표준 7 2 2 2 3 3 3 10" xfId="37727"/>
    <cellStyle name="표준 7 2 2 2 3 3 3 11" xfId="41839"/>
    <cellStyle name="표준 7 2 2 2 3 3 3 12" xfId="45710"/>
    <cellStyle name="표준 7 2 2 2 3 3 3 13" xfId="49581"/>
    <cellStyle name="표준 7 2 2 2 3 3 3 14" xfId="53452"/>
    <cellStyle name="표준 7 2 2 2 3 3 3 2" xfId="6759"/>
    <cellStyle name="표준 7 2 2 2 3 3 3 3" xfId="10630"/>
    <cellStyle name="표준 7 2 2 2 3 3 3 4" xfId="14501"/>
    <cellStyle name="표준 7 2 2 2 3 3 3 5" xfId="18372"/>
    <cellStyle name="표준 7 2 2 2 3 3 3 6" xfId="22243"/>
    <cellStyle name="표준 7 2 2 2 3 3 3 7" xfId="26114"/>
    <cellStyle name="표준 7 2 2 2 3 3 3 8" xfId="29985"/>
    <cellStyle name="표준 7 2 2 2 3 3 3 9" xfId="33856"/>
    <cellStyle name="표준 7 2 2 2 3 3 4" xfId="4823"/>
    <cellStyle name="표준 7 2 2 2 3 3 5" xfId="8694"/>
    <cellStyle name="표준 7 2 2 2 3 3 6" xfId="12565"/>
    <cellStyle name="표준 7 2 2 2 3 3 7" xfId="16436"/>
    <cellStyle name="표준 7 2 2 2 3 3 8" xfId="20307"/>
    <cellStyle name="표준 7 2 2 2 3 3 9" xfId="24178"/>
    <cellStyle name="표준 7 2 2 2 3 4" xfId="1145"/>
    <cellStyle name="표준 7 2 2 2 3 4 10" xfId="32404"/>
    <cellStyle name="표준 7 2 2 2 3 4 11" xfId="36275"/>
    <cellStyle name="표준 7 2 2 2 3 4 12" xfId="40387"/>
    <cellStyle name="표준 7 2 2 2 3 4 13" xfId="44258"/>
    <cellStyle name="표준 7 2 2 2 3 4 14" xfId="48129"/>
    <cellStyle name="표준 7 2 2 2 3 4 15" xfId="52000"/>
    <cellStyle name="표준 7 2 2 2 3 4 2" xfId="3084"/>
    <cellStyle name="표준 7 2 2 2 3 4 2 10" xfId="38211"/>
    <cellStyle name="표준 7 2 2 2 3 4 2 11" xfId="42323"/>
    <cellStyle name="표준 7 2 2 2 3 4 2 12" xfId="46194"/>
    <cellStyle name="표준 7 2 2 2 3 4 2 13" xfId="50065"/>
    <cellStyle name="표준 7 2 2 2 3 4 2 14" xfId="53936"/>
    <cellStyle name="표준 7 2 2 2 3 4 2 2" xfId="7243"/>
    <cellStyle name="표준 7 2 2 2 3 4 2 3" xfId="11114"/>
    <cellStyle name="표준 7 2 2 2 3 4 2 4" xfId="14985"/>
    <cellStyle name="표준 7 2 2 2 3 4 2 5" xfId="18856"/>
    <cellStyle name="표준 7 2 2 2 3 4 2 6" xfId="22727"/>
    <cellStyle name="표준 7 2 2 2 3 4 2 7" xfId="26598"/>
    <cellStyle name="표준 7 2 2 2 3 4 2 8" xfId="30469"/>
    <cellStyle name="표준 7 2 2 2 3 4 2 9" xfId="34340"/>
    <cellStyle name="표준 7 2 2 2 3 4 3" xfId="5307"/>
    <cellStyle name="표준 7 2 2 2 3 4 4" xfId="9178"/>
    <cellStyle name="표준 7 2 2 2 3 4 5" xfId="13049"/>
    <cellStyle name="표준 7 2 2 2 3 4 6" xfId="16920"/>
    <cellStyle name="표준 7 2 2 2 3 4 7" xfId="20791"/>
    <cellStyle name="표준 7 2 2 2 3 4 8" xfId="24662"/>
    <cellStyle name="표준 7 2 2 2 3 4 9" xfId="28533"/>
    <cellStyle name="표준 7 2 2 2 3 5" xfId="2116"/>
    <cellStyle name="표준 7 2 2 2 3 5 10" xfId="37243"/>
    <cellStyle name="표준 7 2 2 2 3 5 11" xfId="41355"/>
    <cellStyle name="표준 7 2 2 2 3 5 12" xfId="45226"/>
    <cellStyle name="표준 7 2 2 2 3 5 13" xfId="49097"/>
    <cellStyle name="표준 7 2 2 2 3 5 14" xfId="52968"/>
    <cellStyle name="표준 7 2 2 2 3 5 2" xfId="6275"/>
    <cellStyle name="표준 7 2 2 2 3 5 3" xfId="10146"/>
    <cellStyle name="표준 7 2 2 2 3 5 4" xfId="14017"/>
    <cellStyle name="표준 7 2 2 2 3 5 5" xfId="17888"/>
    <cellStyle name="표준 7 2 2 2 3 5 6" xfId="21759"/>
    <cellStyle name="표준 7 2 2 2 3 5 7" xfId="25630"/>
    <cellStyle name="표준 7 2 2 2 3 5 8" xfId="29501"/>
    <cellStyle name="표준 7 2 2 2 3 5 9" xfId="33372"/>
    <cellStyle name="표준 7 2 2 2 3 6" xfId="4339"/>
    <cellStyle name="표준 7 2 2 2 3 7" xfId="8210"/>
    <cellStyle name="표준 7 2 2 2 3 8" xfId="12081"/>
    <cellStyle name="표준 7 2 2 2 3 9" xfId="15952"/>
    <cellStyle name="표준 7 2 2 2 4" xfId="263"/>
    <cellStyle name="표준 7 2 2 2 4 10" xfId="19921"/>
    <cellStyle name="표준 7 2 2 2 4 11" xfId="23792"/>
    <cellStyle name="표준 7 2 2 2 4 12" xfId="27663"/>
    <cellStyle name="표준 7 2 2 2 4 13" xfId="31534"/>
    <cellStyle name="표준 7 2 2 2 4 14" xfId="35405"/>
    <cellStyle name="표준 7 2 2 2 4 15" xfId="39276"/>
    <cellStyle name="표준 7 2 2 2 4 16" xfId="39517"/>
    <cellStyle name="표준 7 2 2 2 4 17" xfId="43388"/>
    <cellStyle name="표준 7 2 2 2 4 18" xfId="47259"/>
    <cellStyle name="표준 7 2 2 2 4 19" xfId="51130"/>
    <cellStyle name="표준 7 2 2 2 4 2" xfId="508"/>
    <cellStyle name="표준 7 2 2 2 4 2 10" xfId="24034"/>
    <cellStyle name="표준 7 2 2 2 4 2 11" xfId="27905"/>
    <cellStyle name="표준 7 2 2 2 4 2 12" xfId="31776"/>
    <cellStyle name="표준 7 2 2 2 4 2 13" xfId="35647"/>
    <cellStyle name="표준 7 2 2 2 4 2 14" xfId="39759"/>
    <cellStyle name="표준 7 2 2 2 4 2 15" xfId="43630"/>
    <cellStyle name="표준 7 2 2 2 4 2 16" xfId="47501"/>
    <cellStyle name="표준 7 2 2 2 4 2 17" xfId="51372"/>
    <cellStyle name="표준 7 2 2 2 4 2 2" xfId="995"/>
    <cellStyle name="표준 7 2 2 2 4 2 2 10" xfId="28389"/>
    <cellStyle name="표준 7 2 2 2 4 2 2 11" xfId="32260"/>
    <cellStyle name="표준 7 2 2 2 4 2 2 12" xfId="36131"/>
    <cellStyle name="표준 7 2 2 2 4 2 2 13" xfId="40243"/>
    <cellStyle name="표준 7 2 2 2 4 2 2 14" xfId="44114"/>
    <cellStyle name="표준 7 2 2 2 4 2 2 15" xfId="47985"/>
    <cellStyle name="표준 7 2 2 2 4 2 2 16" xfId="51856"/>
    <cellStyle name="표준 7 2 2 2 4 2 2 2" xfId="1969"/>
    <cellStyle name="표준 7 2 2 2 4 2 2 2 10" xfId="33228"/>
    <cellStyle name="표준 7 2 2 2 4 2 2 2 11" xfId="37099"/>
    <cellStyle name="표준 7 2 2 2 4 2 2 2 12" xfId="41211"/>
    <cellStyle name="표준 7 2 2 2 4 2 2 2 13" xfId="45082"/>
    <cellStyle name="표준 7 2 2 2 4 2 2 2 14" xfId="48953"/>
    <cellStyle name="표준 7 2 2 2 4 2 2 2 15" xfId="52824"/>
    <cellStyle name="표준 7 2 2 2 4 2 2 2 2" xfId="3908"/>
    <cellStyle name="표준 7 2 2 2 4 2 2 2 2 10" xfId="39035"/>
    <cellStyle name="표준 7 2 2 2 4 2 2 2 2 11" xfId="43147"/>
    <cellStyle name="표준 7 2 2 2 4 2 2 2 2 12" xfId="47018"/>
    <cellStyle name="표준 7 2 2 2 4 2 2 2 2 13" xfId="50889"/>
    <cellStyle name="표준 7 2 2 2 4 2 2 2 2 14" xfId="54760"/>
    <cellStyle name="표준 7 2 2 2 4 2 2 2 2 2" xfId="8067"/>
    <cellStyle name="표준 7 2 2 2 4 2 2 2 2 3" xfId="11938"/>
    <cellStyle name="표준 7 2 2 2 4 2 2 2 2 4" xfId="15809"/>
    <cellStyle name="표준 7 2 2 2 4 2 2 2 2 5" xfId="19680"/>
    <cellStyle name="표준 7 2 2 2 4 2 2 2 2 6" xfId="23551"/>
    <cellStyle name="표준 7 2 2 2 4 2 2 2 2 7" xfId="27422"/>
    <cellStyle name="표준 7 2 2 2 4 2 2 2 2 8" xfId="31293"/>
    <cellStyle name="표준 7 2 2 2 4 2 2 2 2 9" xfId="35164"/>
    <cellStyle name="표준 7 2 2 2 4 2 2 2 3" xfId="6131"/>
    <cellStyle name="표준 7 2 2 2 4 2 2 2 4" xfId="10002"/>
    <cellStyle name="표준 7 2 2 2 4 2 2 2 5" xfId="13873"/>
    <cellStyle name="표준 7 2 2 2 4 2 2 2 6" xfId="17744"/>
    <cellStyle name="표준 7 2 2 2 4 2 2 2 7" xfId="21615"/>
    <cellStyle name="표준 7 2 2 2 4 2 2 2 8" xfId="25486"/>
    <cellStyle name="표준 7 2 2 2 4 2 2 2 9" xfId="29357"/>
    <cellStyle name="표준 7 2 2 2 4 2 2 3" xfId="2940"/>
    <cellStyle name="표준 7 2 2 2 4 2 2 3 10" xfId="38067"/>
    <cellStyle name="표준 7 2 2 2 4 2 2 3 11" xfId="42179"/>
    <cellStyle name="표준 7 2 2 2 4 2 2 3 12" xfId="46050"/>
    <cellStyle name="표준 7 2 2 2 4 2 2 3 13" xfId="49921"/>
    <cellStyle name="표준 7 2 2 2 4 2 2 3 14" xfId="53792"/>
    <cellStyle name="표준 7 2 2 2 4 2 2 3 2" xfId="7099"/>
    <cellStyle name="표준 7 2 2 2 4 2 2 3 3" xfId="10970"/>
    <cellStyle name="표준 7 2 2 2 4 2 2 3 4" xfId="14841"/>
    <cellStyle name="표준 7 2 2 2 4 2 2 3 5" xfId="18712"/>
    <cellStyle name="표준 7 2 2 2 4 2 2 3 6" xfId="22583"/>
    <cellStyle name="표준 7 2 2 2 4 2 2 3 7" xfId="26454"/>
    <cellStyle name="표준 7 2 2 2 4 2 2 3 8" xfId="30325"/>
    <cellStyle name="표준 7 2 2 2 4 2 2 3 9" xfId="34196"/>
    <cellStyle name="표준 7 2 2 2 4 2 2 4" xfId="5163"/>
    <cellStyle name="표준 7 2 2 2 4 2 2 5" xfId="9034"/>
    <cellStyle name="표준 7 2 2 2 4 2 2 6" xfId="12905"/>
    <cellStyle name="표준 7 2 2 2 4 2 2 7" xfId="16776"/>
    <cellStyle name="표준 7 2 2 2 4 2 2 8" xfId="20647"/>
    <cellStyle name="표준 7 2 2 2 4 2 2 9" xfId="24518"/>
    <cellStyle name="표준 7 2 2 2 4 2 3" xfId="1485"/>
    <cellStyle name="표준 7 2 2 2 4 2 3 10" xfId="32744"/>
    <cellStyle name="표준 7 2 2 2 4 2 3 11" xfId="36615"/>
    <cellStyle name="표준 7 2 2 2 4 2 3 12" xfId="40727"/>
    <cellStyle name="표준 7 2 2 2 4 2 3 13" xfId="44598"/>
    <cellStyle name="표준 7 2 2 2 4 2 3 14" xfId="48469"/>
    <cellStyle name="표준 7 2 2 2 4 2 3 15" xfId="52340"/>
    <cellStyle name="표준 7 2 2 2 4 2 3 2" xfId="3424"/>
    <cellStyle name="표준 7 2 2 2 4 2 3 2 10" xfId="38551"/>
    <cellStyle name="표준 7 2 2 2 4 2 3 2 11" xfId="42663"/>
    <cellStyle name="표준 7 2 2 2 4 2 3 2 12" xfId="46534"/>
    <cellStyle name="표준 7 2 2 2 4 2 3 2 13" xfId="50405"/>
    <cellStyle name="표준 7 2 2 2 4 2 3 2 14" xfId="54276"/>
    <cellStyle name="표준 7 2 2 2 4 2 3 2 2" xfId="7583"/>
    <cellStyle name="표준 7 2 2 2 4 2 3 2 3" xfId="11454"/>
    <cellStyle name="표준 7 2 2 2 4 2 3 2 4" xfId="15325"/>
    <cellStyle name="표준 7 2 2 2 4 2 3 2 5" xfId="19196"/>
    <cellStyle name="표준 7 2 2 2 4 2 3 2 6" xfId="23067"/>
    <cellStyle name="표준 7 2 2 2 4 2 3 2 7" xfId="26938"/>
    <cellStyle name="표준 7 2 2 2 4 2 3 2 8" xfId="30809"/>
    <cellStyle name="표준 7 2 2 2 4 2 3 2 9" xfId="34680"/>
    <cellStyle name="표준 7 2 2 2 4 2 3 3" xfId="5647"/>
    <cellStyle name="표준 7 2 2 2 4 2 3 4" xfId="9518"/>
    <cellStyle name="표준 7 2 2 2 4 2 3 5" xfId="13389"/>
    <cellStyle name="표준 7 2 2 2 4 2 3 6" xfId="17260"/>
    <cellStyle name="표준 7 2 2 2 4 2 3 7" xfId="21131"/>
    <cellStyle name="표준 7 2 2 2 4 2 3 8" xfId="25002"/>
    <cellStyle name="표준 7 2 2 2 4 2 3 9" xfId="28873"/>
    <cellStyle name="표준 7 2 2 2 4 2 4" xfId="2456"/>
    <cellStyle name="표준 7 2 2 2 4 2 4 10" xfId="37583"/>
    <cellStyle name="표준 7 2 2 2 4 2 4 11" xfId="41695"/>
    <cellStyle name="표준 7 2 2 2 4 2 4 12" xfId="45566"/>
    <cellStyle name="표준 7 2 2 2 4 2 4 13" xfId="49437"/>
    <cellStyle name="표준 7 2 2 2 4 2 4 14" xfId="53308"/>
    <cellStyle name="표준 7 2 2 2 4 2 4 2" xfId="6615"/>
    <cellStyle name="표준 7 2 2 2 4 2 4 3" xfId="10486"/>
    <cellStyle name="표준 7 2 2 2 4 2 4 4" xfId="14357"/>
    <cellStyle name="표준 7 2 2 2 4 2 4 5" xfId="18228"/>
    <cellStyle name="표준 7 2 2 2 4 2 4 6" xfId="22099"/>
    <cellStyle name="표준 7 2 2 2 4 2 4 7" xfId="25970"/>
    <cellStyle name="표준 7 2 2 2 4 2 4 8" xfId="29841"/>
    <cellStyle name="표준 7 2 2 2 4 2 4 9" xfId="33712"/>
    <cellStyle name="표준 7 2 2 2 4 2 5" xfId="4679"/>
    <cellStyle name="표준 7 2 2 2 4 2 6" xfId="8550"/>
    <cellStyle name="표준 7 2 2 2 4 2 7" xfId="12421"/>
    <cellStyle name="표준 7 2 2 2 4 2 8" xfId="16292"/>
    <cellStyle name="표준 7 2 2 2 4 2 9" xfId="20163"/>
    <cellStyle name="표준 7 2 2 2 4 3" xfId="753"/>
    <cellStyle name="표준 7 2 2 2 4 3 10" xfId="28147"/>
    <cellStyle name="표준 7 2 2 2 4 3 11" xfId="32018"/>
    <cellStyle name="표준 7 2 2 2 4 3 12" xfId="35889"/>
    <cellStyle name="표준 7 2 2 2 4 3 13" xfId="40001"/>
    <cellStyle name="표준 7 2 2 2 4 3 14" xfId="43872"/>
    <cellStyle name="표준 7 2 2 2 4 3 15" xfId="47743"/>
    <cellStyle name="표준 7 2 2 2 4 3 16" xfId="51614"/>
    <cellStyle name="표준 7 2 2 2 4 3 2" xfId="1727"/>
    <cellStyle name="표준 7 2 2 2 4 3 2 10" xfId="32986"/>
    <cellStyle name="표준 7 2 2 2 4 3 2 11" xfId="36857"/>
    <cellStyle name="표준 7 2 2 2 4 3 2 12" xfId="40969"/>
    <cellStyle name="표준 7 2 2 2 4 3 2 13" xfId="44840"/>
    <cellStyle name="표준 7 2 2 2 4 3 2 14" xfId="48711"/>
    <cellStyle name="표준 7 2 2 2 4 3 2 15" xfId="52582"/>
    <cellStyle name="표준 7 2 2 2 4 3 2 2" xfId="3666"/>
    <cellStyle name="표준 7 2 2 2 4 3 2 2 10" xfId="38793"/>
    <cellStyle name="표준 7 2 2 2 4 3 2 2 11" xfId="42905"/>
    <cellStyle name="표준 7 2 2 2 4 3 2 2 12" xfId="46776"/>
    <cellStyle name="표준 7 2 2 2 4 3 2 2 13" xfId="50647"/>
    <cellStyle name="표준 7 2 2 2 4 3 2 2 14" xfId="54518"/>
    <cellStyle name="표준 7 2 2 2 4 3 2 2 2" xfId="7825"/>
    <cellStyle name="표준 7 2 2 2 4 3 2 2 3" xfId="11696"/>
    <cellStyle name="표준 7 2 2 2 4 3 2 2 4" xfId="15567"/>
    <cellStyle name="표준 7 2 2 2 4 3 2 2 5" xfId="19438"/>
    <cellStyle name="표준 7 2 2 2 4 3 2 2 6" xfId="23309"/>
    <cellStyle name="표준 7 2 2 2 4 3 2 2 7" xfId="27180"/>
    <cellStyle name="표준 7 2 2 2 4 3 2 2 8" xfId="31051"/>
    <cellStyle name="표준 7 2 2 2 4 3 2 2 9" xfId="34922"/>
    <cellStyle name="표준 7 2 2 2 4 3 2 3" xfId="5889"/>
    <cellStyle name="표준 7 2 2 2 4 3 2 4" xfId="9760"/>
    <cellStyle name="표준 7 2 2 2 4 3 2 5" xfId="13631"/>
    <cellStyle name="표준 7 2 2 2 4 3 2 6" xfId="17502"/>
    <cellStyle name="표준 7 2 2 2 4 3 2 7" xfId="21373"/>
    <cellStyle name="표준 7 2 2 2 4 3 2 8" xfId="25244"/>
    <cellStyle name="표준 7 2 2 2 4 3 2 9" xfId="29115"/>
    <cellStyle name="표준 7 2 2 2 4 3 3" xfId="2698"/>
    <cellStyle name="표준 7 2 2 2 4 3 3 10" xfId="37825"/>
    <cellStyle name="표준 7 2 2 2 4 3 3 11" xfId="41937"/>
    <cellStyle name="표준 7 2 2 2 4 3 3 12" xfId="45808"/>
    <cellStyle name="표준 7 2 2 2 4 3 3 13" xfId="49679"/>
    <cellStyle name="표준 7 2 2 2 4 3 3 14" xfId="53550"/>
    <cellStyle name="표준 7 2 2 2 4 3 3 2" xfId="6857"/>
    <cellStyle name="표준 7 2 2 2 4 3 3 3" xfId="10728"/>
    <cellStyle name="표준 7 2 2 2 4 3 3 4" xfId="14599"/>
    <cellStyle name="표준 7 2 2 2 4 3 3 5" xfId="18470"/>
    <cellStyle name="표준 7 2 2 2 4 3 3 6" xfId="22341"/>
    <cellStyle name="표준 7 2 2 2 4 3 3 7" xfId="26212"/>
    <cellStyle name="표준 7 2 2 2 4 3 3 8" xfId="30083"/>
    <cellStyle name="표준 7 2 2 2 4 3 3 9" xfId="33954"/>
    <cellStyle name="표준 7 2 2 2 4 3 4" xfId="4921"/>
    <cellStyle name="표준 7 2 2 2 4 3 5" xfId="8792"/>
    <cellStyle name="표준 7 2 2 2 4 3 6" xfId="12663"/>
    <cellStyle name="표준 7 2 2 2 4 3 7" xfId="16534"/>
    <cellStyle name="표준 7 2 2 2 4 3 8" xfId="20405"/>
    <cellStyle name="표준 7 2 2 2 4 3 9" xfId="24276"/>
    <cellStyle name="표준 7 2 2 2 4 4" xfId="1243"/>
    <cellStyle name="표준 7 2 2 2 4 4 10" xfId="32502"/>
    <cellStyle name="표준 7 2 2 2 4 4 11" xfId="36373"/>
    <cellStyle name="표준 7 2 2 2 4 4 12" xfId="40485"/>
    <cellStyle name="표준 7 2 2 2 4 4 13" xfId="44356"/>
    <cellStyle name="표준 7 2 2 2 4 4 14" xfId="48227"/>
    <cellStyle name="표준 7 2 2 2 4 4 15" xfId="52098"/>
    <cellStyle name="표준 7 2 2 2 4 4 2" xfId="3182"/>
    <cellStyle name="표준 7 2 2 2 4 4 2 10" xfId="38309"/>
    <cellStyle name="표준 7 2 2 2 4 4 2 11" xfId="42421"/>
    <cellStyle name="표준 7 2 2 2 4 4 2 12" xfId="46292"/>
    <cellStyle name="표준 7 2 2 2 4 4 2 13" xfId="50163"/>
    <cellStyle name="표준 7 2 2 2 4 4 2 14" xfId="54034"/>
    <cellStyle name="표준 7 2 2 2 4 4 2 2" xfId="7341"/>
    <cellStyle name="표준 7 2 2 2 4 4 2 3" xfId="11212"/>
    <cellStyle name="표준 7 2 2 2 4 4 2 4" xfId="15083"/>
    <cellStyle name="표준 7 2 2 2 4 4 2 5" xfId="18954"/>
    <cellStyle name="표준 7 2 2 2 4 4 2 6" xfId="22825"/>
    <cellStyle name="표준 7 2 2 2 4 4 2 7" xfId="26696"/>
    <cellStyle name="표준 7 2 2 2 4 4 2 8" xfId="30567"/>
    <cellStyle name="표준 7 2 2 2 4 4 2 9" xfId="34438"/>
    <cellStyle name="표준 7 2 2 2 4 4 3" xfId="5405"/>
    <cellStyle name="표준 7 2 2 2 4 4 4" xfId="9276"/>
    <cellStyle name="표준 7 2 2 2 4 4 5" xfId="13147"/>
    <cellStyle name="표준 7 2 2 2 4 4 6" xfId="17018"/>
    <cellStyle name="표준 7 2 2 2 4 4 7" xfId="20889"/>
    <cellStyle name="표준 7 2 2 2 4 4 8" xfId="24760"/>
    <cellStyle name="표준 7 2 2 2 4 4 9" xfId="28631"/>
    <cellStyle name="표준 7 2 2 2 4 5" xfId="2214"/>
    <cellStyle name="표준 7 2 2 2 4 5 10" xfId="37341"/>
    <cellStyle name="표준 7 2 2 2 4 5 11" xfId="41453"/>
    <cellStyle name="표준 7 2 2 2 4 5 12" xfId="45324"/>
    <cellStyle name="표준 7 2 2 2 4 5 13" xfId="49195"/>
    <cellStyle name="표준 7 2 2 2 4 5 14" xfId="53066"/>
    <cellStyle name="표준 7 2 2 2 4 5 2" xfId="6373"/>
    <cellStyle name="표준 7 2 2 2 4 5 3" xfId="10244"/>
    <cellStyle name="표준 7 2 2 2 4 5 4" xfId="14115"/>
    <cellStyle name="표준 7 2 2 2 4 5 5" xfId="17986"/>
    <cellStyle name="표준 7 2 2 2 4 5 6" xfId="21857"/>
    <cellStyle name="표준 7 2 2 2 4 5 7" xfId="25728"/>
    <cellStyle name="표준 7 2 2 2 4 5 8" xfId="29599"/>
    <cellStyle name="표준 7 2 2 2 4 5 9" xfId="33470"/>
    <cellStyle name="표준 7 2 2 2 4 6" xfId="4437"/>
    <cellStyle name="표준 7 2 2 2 4 7" xfId="8308"/>
    <cellStyle name="표준 7 2 2 2 4 8" xfId="12179"/>
    <cellStyle name="표준 7 2 2 2 4 9" xfId="16050"/>
    <cellStyle name="표준 7 2 2 2 5" xfId="313"/>
    <cellStyle name="표준 7 2 2 2 5 10" xfId="23839"/>
    <cellStyle name="표준 7 2 2 2 5 11" xfId="27710"/>
    <cellStyle name="표준 7 2 2 2 5 12" xfId="31581"/>
    <cellStyle name="표준 7 2 2 2 5 13" xfId="35452"/>
    <cellStyle name="표준 7 2 2 2 5 14" xfId="39564"/>
    <cellStyle name="표준 7 2 2 2 5 15" xfId="43435"/>
    <cellStyle name="표준 7 2 2 2 5 16" xfId="47306"/>
    <cellStyle name="표준 7 2 2 2 5 17" xfId="51177"/>
    <cellStyle name="표준 7 2 2 2 5 2" xfId="800"/>
    <cellStyle name="표준 7 2 2 2 5 2 10" xfId="28194"/>
    <cellStyle name="표준 7 2 2 2 5 2 11" xfId="32065"/>
    <cellStyle name="표준 7 2 2 2 5 2 12" xfId="35936"/>
    <cellStyle name="표준 7 2 2 2 5 2 13" xfId="40048"/>
    <cellStyle name="표준 7 2 2 2 5 2 14" xfId="43919"/>
    <cellStyle name="표준 7 2 2 2 5 2 15" xfId="47790"/>
    <cellStyle name="표준 7 2 2 2 5 2 16" xfId="51661"/>
    <cellStyle name="표준 7 2 2 2 5 2 2" xfId="1774"/>
    <cellStyle name="표준 7 2 2 2 5 2 2 10" xfId="33033"/>
    <cellStyle name="표준 7 2 2 2 5 2 2 11" xfId="36904"/>
    <cellStyle name="표준 7 2 2 2 5 2 2 12" xfId="41016"/>
    <cellStyle name="표준 7 2 2 2 5 2 2 13" xfId="44887"/>
    <cellStyle name="표준 7 2 2 2 5 2 2 14" xfId="48758"/>
    <cellStyle name="표준 7 2 2 2 5 2 2 15" xfId="52629"/>
    <cellStyle name="표준 7 2 2 2 5 2 2 2" xfId="3713"/>
    <cellStyle name="표준 7 2 2 2 5 2 2 2 10" xfId="38840"/>
    <cellStyle name="표준 7 2 2 2 5 2 2 2 11" xfId="42952"/>
    <cellStyle name="표준 7 2 2 2 5 2 2 2 12" xfId="46823"/>
    <cellStyle name="표준 7 2 2 2 5 2 2 2 13" xfId="50694"/>
    <cellStyle name="표준 7 2 2 2 5 2 2 2 14" xfId="54565"/>
    <cellStyle name="표준 7 2 2 2 5 2 2 2 2" xfId="7872"/>
    <cellStyle name="표준 7 2 2 2 5 2 2 2 3" xfId="11743"/>
    <cellStyle name="표준 7 2 2 2 5 2 2 2 4" xfId="15614"/>
    <cellStyle name="표준 7 2 2 2 5 2 2 2 5" xfId="19485"/>
    <cellStyle name="표준 7 2 2 2 5 2 2 2 6" xfId="23356"/>
    <cellStyle name="표준 7 2 2 2 5 2 2 2 7" xfId="27227"/>
    <cellStyle name="표준 7 2 2 2 5 2 2 2 8" xfId="31098"/>
    <cellStyle name="표준 7 2 2 2 5 2 2 2 9" xfId="34969"/>
    <cellStyle name="표준 7 2 2 2 5 2 2 3" xfId="5936"/>
    <cellStyle name="표준 7 2 2 2 5 2 2 4" xfId="9807"/>
    <cellStyle name="표준 7 2 2 2 5 2 2 5" xfId="13678"/>
    <cellStyle name="표준 7 2 2 2 5 2 2 6" xfId="17549"/>
    <cellStyle name="표준 7 2 2 2 5 2 2 7" xfId="21420"/>
    <cellStyle name="표준 7 2 2 2 5 2 2 8" xfId="25291"/>
    <cellStyle name="표준 7 2 2 2 5 2 2 9" xfId="29162"/>
    <cellStyle name="표준 7 2 2 2 5 2 3" xfId="2745"/>
    <cellStyle name="표준 7 2 2 2 5 2 3 10" xfId="37872"/>
    <cellStyle name="표준 7 2 2 2 5 2 3 11" xfId="41984"/>
    <cellStyle name="표준 7 2 2 2 5 2 3 12" xfId="45855"/>
    <cellStyle name="표준 7 2 2 2 5 2 3 13" xfId="49726"/>
    <cellStyle name="표준 7 2 2 2 5 2 3 14" xfId="53597"/>
    <cellStyle name="표준 7 2 2 2 5 2 3 2" xfId="6904"/>
    <cellStyle name="표준 7 2 2 2 5 2 3 3" xfId="10775"/>
    <cellStyle name="표준 7 2 2 2 5 2 3 4" xfId="14646"/>
    <cellStyle name="표준 7 2 2 2 5 2 3 5" xfId="18517"/>
    <cellStyle name="표준 7 2 2 2 5 2 3 6" xfId="22388"/>
    <cellStyle name="표준 7 2 2 2 5 2 3 7" xfId="26259"/>
    <cellStyle name="표준 7 2 2 2 5 2 3 8" xfId="30130"/>
    <cellStyle name="표준 7 2 2 2 5 2 3 9" xfId="34001"/>
    <cellStyle name="표준 7 2 2 2 5 2 4" xfId="4968"/>
    <cellStyle name="표준 7 2 2 2 5 2 5" xfId="8839"/>
    <cellStyle name="표준 7 2 2 2 5 2 6" xfId="12710"/>
    <cellStyle name="표준 7 2 2 2 5 2 7" xfId="16581"/>
    <cellStyle name="표준 7 2 2 2 5 2 8" xfId="20452"/>
    <cellStyle name="표준 7 2 2 2 5 2 9" xfId="24323"/>
    <cellStyle name="표준 7 2 2 2 5 3" xfId="1290"/>
    <cellStyle name="표준 7 2 2 2 5 3 10" xfId="32549"/>
    <cellStyle name="표준 7 2 2 2 5 3 11" xfId="36420"/>
    <cellStyle name="표준 7 2 2 2 5 3 12" xfId="40532"/>
    <cellStyle name="표준 7 2 2 2 5 3 13" xfId="44403"/>
    <cellStyle name="표준 7 2 2 2 5 3 14" xfId="48274"/>
    <cellStyle name="표준 7 2 2 2 5 3 15" xfId="52145"/>
    <cellStyle name="표준 7 2 2 2 5 3 2" xfId="3229"/>
    <cellStyle name="표준 7 2 2 2 5 3 2 10" xfId="38356"/>
    <cellStyle name="표준 7 2 2 2 5 3 2 11" xfId="42468"/>
    <cellStyle name="표준 7 2 2 2 5 3 2 12" xfId="46339"/>
    <cellStyle name="표준 7 2 2 2 5 3 2 13" xfId="50210"/>
    <cellStyle name="표준 7 2 2 2 5 3 2 14" xfId="54081"/>
    <cellStyle name="표준 7 2 2 2 5 3 2 2" xfId="7388"/>
    <cellStyle name="표준 7 2 2 2 5 3 2 3" xfId="11259"/>
    <cellStyle name="표준 7 2 2 2 5 3 2 4" xfId="15130"/>
    <cellStyle name="표준 7 2 2 2 5 3 2 5" xfId="19001"/>
    <cellStyle name="표준 7 2 2 2 5 3 2 6" xfId="22872"/>
    <cellStyle name="표준 7 2 2 2 5 3 2 7" xfId="26743"/>
    <cellStyle name="표준 7 2 2 2 5 3 2 8" xfId="30614"/>
    <cellStyle name="표준 7 2 2 2 5 3 2 9" xfId="34485"/>
    <cellStyle name="표준 7 2 2 2 5 3 3" xfId="5452"/>
    <cellStyle name="표준 7 2 2 2 5 3 4" xfId="9323"/>
    <cellStyle name="표준 7 2 2 2 5 3 5" xfId="13194"/>
    <cellStyle name="표준 7 2 2 2 5 3 6" xfId="17065"/>
    <cellStyle name="표준 7 2 2 2 5 3 7" xfId="20936"/>
    <cellStyle name="표준 7 2 2 2 5 3 8" xfId="24807"/>
    <cellStyle name="표준 7 2 2 2 5 3 9" xfId="28678"/>
    <cellStyle name="표준 7 2 2 2 5 4" xfId="2261"/>
    <cellStyle name="표준 7 2 2 2 5 4 10" xfId="37388"/>
    <cellStyle name="표준 7 2 2 2 5 4 11" xfId="41500"/>
    <cellStyle name="표준 7 2 2 2 5 4 12" xfId="45371"/>
    <cellStyle name="표준 7 2 2 2 5 4 13" xfId="49242"/>
    <cellStyle name="표준 7 2 2 2 5 4 14" xfId="53113"/>
    <cellStyle name="표준 7 2 2 2 5 4 2" xfId="6420"/>
    <cellStyle name="표준 7 2 2 2 5 4 3" xfId="10291"/>
    <cellStyle name="표준 7 2 2 2 5 4 4" xfId="14162"/>
    <cellStyle name="표준 7 2 2 2 5 4 5" xfId="18033"/>
    <cellStyle name="표준 7 2 2 2 5 4 6" xfId="21904"/>
    <cellStyle name="표준 7 2 2 2 5 4 7" xfId="25775"/>
    <cellStyle name="표준 7 2 2 2 5 4 8" xfId="29646"/>
    <cellStyle name="표준 7 2 2 2 5 4 9" xfId="33517"/>
    <cellStyle name="표준 7 2 2 2 5 5" xfId="4484"/>
    <cellStyle name="표준 7 2 2 2 5 6" xfId="8355"/>
    <cellStyle name="표준 7 2 2 2 5 7" xfId="12226"/>
    <cellStyle name="표준 7 2 2 2 5 8" xfId="16097"/>
    <cellStyle name="표준 7 2 2 2 5 9" xfId="19968"/>
    <cellStyle name="표준 7 2 2 2 6" xfId="558"/>
    <cellStyle name="표준 7 2 2 2 6 10" xfId="27952"/>
    <cellStyle name="표준 7 2 2 2 6 11" xfId="31823"/>
    <cellStyle name="표준 7 2 2 2 6 12" xfId="35694"/>
    <cellStyle name="표준 7 2 2 2 6 13" xfId="39806"/>
    <cellStyle name="표준 7 2 2 2 6 14" xfId="43677"/>
    <cellStyle name="표준 7 2 2 2 6 15" xfId="47548"/>
    <cellStyle name="표준 7 2 2 2 6 16" xfId="51419"/>
    <cellStyle name="표준 7 2 2 2 6 2" xfId="1532"/>
    <cellStyle name="표준 7 2 2 2 6 2 10" xfId="32791"/>
    <cellStyle name="표준 7 2 2 2 6 2 11" xfId="36662"/>
    <cellStyle name="표준 7 2 2 2 6 2 12" xfId="40774"/>
    <cellStyle name="표준 7 2 2 2 6 2 13" xfId="44645"/>
    <cellStyle name="표준 7 2 2 2 6 2 14" xfId="48516"/>
    <cellStyle name="표준 7 2 2 2 6 2 15" xfId="52387"/>
    <cellStyle name="표준 7 2 2 2 6 2 2" xfId="3471"/>
    <cellStyle name="표준 7 2 2 2 6 2 2 10" xfId="38598"/>
    <cellStyle name="표준 7 2 2 2 6 2 2 11" xfId="42710"/>
    <cellStyle name="표준 7 2 2 2 6 2 2 12" xfId="46581"/>
    <cellStyle name="표준 7 2 2 2 6 2 2 13" xfId="50452"/>
    <cellStyle name="표준 7 2 2 2 6 2 2 14" xfId="54323"/>
    <cellStyle name="표준 7 2 2 2 6 2 2 2" xfId="7630"/>
    <cellStyle name="표준 7 2 2 2 6 2 2 3" xfId="11501"/>
    <cellStyle name="표준 7 2 2 2 6 2 2 4" xfId="15372"/>
    <cellStyle name="표준 7 2 2 2 6 2 2 5" xfId="19243"/>
    <cellStyle name="표준 7 2 2 2 6 2 2 6" xfId="23114"/>
    <cellStyle name="표준 7 2 2 2 6 2 2 7" xfId="26985"/>
    <cellStyle name="표준 7 2 2 2 6 2 2 8" xfId="30856"/>
    <cellStyle name="표준 7 2 2 2 6 2 2 9" xfId="34727"/>
    <cellStyle name="표준 7 2 2 2 6 2 3" xfId="5694"/>
    <cellStyle name="표준 7 2 2 2 6 2 4" xfId="9565"/>
    <cellStyle name="표준 7 2 2 2 6 2 5" xfId="13436"/>
    <cellStyle name="표준 7 2 2 2 6 2 6" xfId="17307"/>
    <cellStyle name="표준 7 2 2 2 6 2 7" xfId="21178"/>
    <cellStyle name="표준 7 2 2 2 6 2 8" xfId="25049"/>
    <cellStyle name="표준 7 2 2 2 6 2 9" xfId="28920"/>
    <cellStyle name="표준 7 2 2 2 6 3" xfId="2503"/>
    <cellStyle name="표준 7 2 2 2 6 3 10" xfId="37630"/>
    <cellStyle name="표준 7 2 2 2 6 3 11" xfId="41742"/>
    <cellStyle name="표준 7 2 2 2 6 3 12" xfId="45613"/>
    <cellStyle name="표준 7 2 2 2 6 3 13" xfId="49484"/>
    <cellStyle name="표준 7 2 2 2 6 3 14" xfId="53355"/>
    <cellStyle name="표준 7 2 2 2 6 3 2" xfId="6662"/>
    <cellStyle name="표준 7 2 2 2 6 3 3" xfId="10533"/>
    <cellStyle name="표준 7 2 2 2 6 3 4" xfId="14404"/>
    <cellStyle name="표준 7 2 2 2 6 3 5" xfId="18275"/>
    <cellStyle name="표준 7 2 2 2 6 3 6" xfId="22146"/>
    <cellStyle name="표준 7 2 2 2 6 3 7" xfId="26017"/>
    <cellStyle name="표준 7 2 2 2 6 3 8" xfId="29888"/>
    <cellStyle name="표준 7 2 2 2 6 3 9" xfId="33759"/>
    <cellStyle name="표준 7 2 2 2 6 4" xfId="4726"/>
    <cellStyle name="표준 7 2 2 2 6 5" xfId="8597"/>
    <cellStyle name="표준 7 2 2 2 6 6" xfId="12468"/>
    <cellStyle name="표준 7 2 2 2 6 7" xfId="16339"/>
    <cellStyle name="표준 7 2 2 2 6 8" xfId="20210"/>
    <cellStyle name="표준 7 2 2 2 6 9" xfId="24081"/>
    <cellStyle name="표준 7 2 2 2 7" xfId="1048"/>
    <cellStyle name="표준 7 2 2 2 7 10" xfId="32307"/>
    <cellStyle name="표준 7 2 2 2 7 11" xfId="36178"/>
    <cellStyle name="표준 7 2 2 2 7 12" xfId="40290"/>
    <cellStyle name="표준 7 2 2 2 7 13" xfId="44161"/>
    <cellStyle name="표준 7 2 2 2 7 14" xfId="48032"/>
    <cellStyle name="표준 7 2 2 2 7 15" xfId="51903"/>
    <cellStyle name="표준 7 2 2 2 7 2" xfId="2987"/>
    <cellStyle name="표준 7 2 2 2 7 2 10" xfId="38114"/>
    <cellStyle name="표준 7 2 2 2 7 2 11" xfId="42226"/>
    <cellStyle name="표준 7 2 2 2 7 2 12" xfId="46097"/>
    <cellStyle name="표준 7 2 2 2 7 2 13" xfId="49968"/>
    <cellStyle name="표준 7 2 2 2 7 2 14" xfId="53839"/>
    <cellStyle name="표준 7 2 2 2 7 2 2" xfId="7146"/>
    <cellStyle name="표준 7 2 2 2 7 2 3" xfId="11017"/>
    <cellStyle name="표준 7 2 2 2 7 2 4" xfId="14888"/>
    <cellStyle name="표준 7 2 2 2 7 2 5" xfId="18759"/>
    <cellStyle name="표준 7 2 2 2 7 2 6" xfId="22630"/>
    <cellStyle name="표준 7 2 2 2 7 2 7" xfId="26501"/>
    <cellStyle name="표준 7 2 2 2 7 2 8" xfId="30372"/>
    <cellStyle name="표준 7 2 2 2 7 2 9" xfId="34243"/>
    <cellStyle name="표준 7 2 2 2 7 3" xfId="5210"/>
    <cellStyle name="표준 7 2 2 2 7 4" xfId="9081"/>
    <cellStyle name="표준 7 2 2 2 7 5" xfId="12952"/>
    <cellStyle name="표준 7 2 2 2 7 6" xfId="16823"/>
    <cellStyle name="표준 7 2 2 2 7 7" xfId="20694"/>
    <cellStyle name="표준 7 2 2 2 7 8" xfId="24565"/>
    <cellStyle name="표준 7 2 2 2 7 9" xfId="28436"/>
    <cellStyle name="표준 7 2 2 2 8" xfId="2019"/>
    <cellStyle name="표준 7 2 2 2 8 10" xfId="37146"/>
    <cellStyle name="표준 7 2 2 2 8 11" xfId="41258"/>
    <cellStyle name="표준 7 2 2 2 8 12" xfId="45129"/>
    <cellStyle name="표준 7 2 2 2 8 13" xfId="49000"/>
    <cellStyle name="표준 7 2 2 2 8 14" xfId="52871"/>
    <cellStyle name="표준 7 2 2 2 8 2" xfId="6178"/>
    <cellStyle name="표준 7 2 2 2 8 3" xfId="10049"/>
    <cellStyle name="표준 7 2 2 2 8 4" xfId="13920"/>
    <cellStyle name="표준 7 2 2 2 8 5" xfId="17791"/>
    <cellStyle name="표준 7 2 2 2 8 6" xfId="21662"/>
    <cellStyle name="표준 7 2 2 2 8 7" xfId="25533"/>
    <cellStyle name="표준 7 2 2 2 8 8" xfId="29404"/>
    <cellStyle name="표준 7 2 2 2 8 9" xfId="33275"/>
    <cellStyle name="표준 7 2 2 2 9" xfId="4242"/>
    <cellStyle name="표준 7 2 2 20" xfId="39296"/>
    <cellStyle name="표준 7 2 2 21" xfId="43167"/>
    <cellStyle name="표준 7 2 2 22" xfId="47038"/>
    <cellStyle name="표준 7 2 2 23" xfId="50909"/>
    <cellStyle name="표준 7 2 2 3" xfId="87"/>
    <cellStyle name="표준 7 2 2 3 10" xfId="15876"/>
    <cellStyle name="표준 7 2 2 3 11" xfId="19747"/>
    <cellStyle name="표준 7 2 2 3 12" xfId="23618"/>
    <cellStyle name="표준 7 2 2 3 13" xfId="27489"/>
    <cellStyle name="표준 7 2 2 3 14" xfId="31360"/>
    <cellStyle name="표준 7 2 2 3 15" xfId="35231"/>
    <cellStyle name="표준 7 2 2 3 16" xfId="39102"/>
    <cellStyle name="표준 7 2 2 3 17" xfId="39343"/>
    <cellStyle name="표준 7 2 2 3 18" xfId="43214"/>
    <cellStyle name="표준 7 2 2 3 19" xfId="47085"/>
    <cellStyle name="표준 7 2 2 3 2" xfId="186"/>
    <cellStyle name="표준 7 2 2 3 2 10" xfId="19844"/>
    <cellStyle name="표준 7 2 2 3 2 11" xfId="23715"/>
    <cellStyle name="표준 7 2 2 3 2 12" xfId="27586"/>
    <cellStyle name="표준 7 2 2 3 2 13" xfId="31457"/>
    <cellStyle name="표준 7 2 2 3 2 14" xfId="35328"/>
    <cellStyle name="표준 7 2 2 3 2 15" xfId="39199"/>
    <cellStyle name="표준 7 2 2 3 2 16" xfId="39440"/>
    <cellStyle name="표준 7 2 2 3 2 17" xfId="43311"/>
    <cellStyle name="표준 7 2 2 3 2 18" xfId="47182"/>
    <cellStyle name="표준 7 2 2 3 2 19" xfId="51053"/>
    <cellStyle name="표준 7 2 2 3 2 2" xfId="431"/>
    <cellStyle name="표준 7 2 2 3 2 2 10" xfId="23957"/>
    <cellStyle name="표준 7 2 2 3 2 2 11" xfId="27828"/>
    <cellStyle name="표준 7 2 2 3 2 2 12" xfId="31699"/>
    <cellStyle name="표준 7 2 2 3 2 2 13" xfId="35570"/>
    <cellStyle name="표준 7 2 2 3 2 2 14" xfId="39682"/>
    <cellStyle name="표준 7 2 2 3 2 2 15" xfId="43553"/>
    <cellStyle name="표준 7 2 2 3 2 2 16" xfId="47424"/>
    <cellStyle name="표준 7 2 2 3 2 2 17" xfId="51295"/>
    <cellStyle name="표준 7 2 2 3 2 2 2" xfId="918"/>
    <cellStyle name="표준 7 2 2 3 2 2 2 10" xfId="28312"/>
    <cellStyle name="표준 7 2 2 3 2 2 2 11" xfId="32183"/>
    <cellStyle name="표준 7 2 2 3 2 2 2 12" xfId="36054"/>
    <cellStyle name="표준 7 2 2 3 2 2 2 13" xfId="40166"/>
    <cellStyle name="표준 7 2 2 3 2 2 2 14" xfId="44037"/>
    <cellStyle name="표준 7 2 2 3 2 2 2 15" xfId="47908"/>
    <cellStyle name="표준 7 2 2 3 2 2 2 16" xfId="51779"/>
    <cellStyle name="표준 7 2 2 3 2 2 2 2" xfId="1892"/>
    <cellStyle name="표준 7 2 2 3 2 2 2 2 10" xfId="33151"/>
    <cellStyle name="표준 7 2 2 3 2 2 2 2 11" xfId="37022"/>
    <cellStyle name="표준 7 2 2 3 2 2 2 2 12" xfId="41134"/>
    <cellStyle name="표준 7 2 2 3 2 2 2 2 13" xfId="45005"/>
    <cellStyle name="표준 7 2 2 3 2 2 2 2 14" xfId="48876"/>
    <cellStyle name="표준 7 2 2 3 2 2 2 2 15" xfId="52747"/>
    <cellStyle name="표준 7 2 2 3 2 2 2 2 2" xfId="3831"/>
    <cellStyle name="표준 7 2 2 3 2 2 2 2 2 10" xfId="38958"/>
    <cellStyle name="표준 7 2 2 3 2 2 2 2 2 11" xfId="43070"/>
    <cellStyle name="표준 7 2 2 3 2 2 2 2 2 12" xfId="46941"/>
    <cellStyle name="표준 7 2 2 3 2 2 2 2 2 13" xfId="50812"/>
    <cellStyle name="표준 7 2 2 3 2 2 2 2 2 14" xfId="54683"/>
    <cellStyle name="표준 7 2 2 3 2 2 2 2 2 2" xfId="7990"/>
    <cellStyle name="표준 7 2 2 3 2 2 2 2 2 3" xfId="11861"/>
    <cellStyle name="표준 7 2 2 3 2 2 2 2 2 4" xfId="15732"/>
    <cellStyle name="표준 7 2 2 3 2 2 2 2 2 5" xfId="19603"/>
    <cellStyle name="표준 7 2 2 3 2 2 2 2 2 6" xfId="23474"/>
    <cellStyle name="표준 7 2 2 3 2 2 2 2 2 7" xfId="27345"/>
    <cellStyle name="표준 7 2 2 3 2 2 2 2 2 8" xfId="31216"/>
    <cellStyle name="표준 7 2 2 3 2 2 2 2 2 9" xfId="35087"/>
    <cellStyle name="표준 7 2 2 3 2 2 2 2 3" xfId="6054"/>
    <cellStyle name="표준 7 2 2 3 2 2 2 2 4" xfId="9925"/>
    <cellStyle name="표준 7 2 2 3 2 2 2 2 5" xfId="13796"/>
    <cellStyle name="표준 7 2 2 3 2 2 2 2 6" xfId="17667"/>
    <cellStyle name="표준 7 2 2 3 2 2 2 2 7" xfId="21538"/>
    <cellStyle name="표준 7 2 2 3 2 2 2 2 8" xfId="25409"/>
    <cellStyle name="표준 7 2 2 3 2 2 2 2 9" xfId="29280"/>
    <cellStyle name="표준 7 2 2 3 2 2 2 3" xfId="2863"/>
    <cellStyle name="표준 7 2 2 3 2 2 2 3 10" xfId="37990"/>
    <cellStyle name="표준 7 2 2 3 2 2 2 3 11" xfId="42102"/>
    <cellStyle name="표준 7 2 2 3 2 2 2 3 12" xfId="45973"/>
    <cellStyle name="표준 7 2 2 3 2 2 2 3 13" xfId="49844"/>
    <cellStyle name="표준 7 2 2 3 2 2 2 3 14" xfId="53715"/>
    <cellStyle name="표준 7 2 2 3 2 2 2 3 2" xfId="7022"/>
    <cellStyle name="표준 7 2 2 3 2 2 2 3 3" xfId="10893"/>
    <cellStyle name="표준 7 2 2 3 2 2 2 3 4" xfId="14764"/>
    <cellStyle name="표준 7 2 2 3 2 2 2 3 5" xfId="18635"/>
    <cellStyle name="표준 7 2 2 3 2 2 2 3 6" xfId="22506"/>
    <cellStyle name="표준 7 2 2 3 2 2 2 3 7" xfId="26377"/>
    <cellStyle name="표준 7 2 2 3 2 2 2 3 8" xfId="30248"/>
    <cellStyle name="표준 7 2 2 3 2 2 2 3 9" xfId="34119"/>
    <cellStyle name="표준 7 2 2 3 2 2 2 4" xfId="5086"/>
    <cellStyle name="표준 7 2 2 3 2 2 2 5" xfId="8957"/>
    <cellStyle name="표준 7 2 2 3 2 2 2 6" xfId="12828"/>
    <cellStyle name="표준 7 2 2 3 2 2 2 7" xfId="16699"/>
    <cellStyle name="표준 7 2 2 3 2 2 2 8" xfId="20570"/>
    <cellStyle name="표준 7 2 2 3 2 2 2 9" xfId="24441"/>
    <cellStyle name="표준 7 2 2 3 2 2 3" xfId="1408"/>
    <cellStyle name="표준 7 2 2 3 2 2 3 10" xfId="32667"/>
    <cellStyle name="표준 7 2 2 3 2 2 3 11" xfId="36538"/>
    <cellStyle name="표준 7 2 2 3 2 2 3 12" xfId="40650"/>
    <cellStyle name="표준 7 2 2 3 2 2 3 13" xfId="44521"/>
    <cellStyle name="표준 7 2 2 3 2 2 3 14" xfId="48392"/>
    <cellStyle name="표준 7 2 2 3 2 2 3 15" xfId="52263"/>
    <cellStyle name="표준 7 2 2 3 2 2 3 2" xfId="3347"/>
    <cellStyle name="표준 7 2 2 3 2 2 3 2 10" xfId="38474"/>
    <cellStyle name="표준 7 2 2 3 2 2 3 2 11" xfId="42586"/>
    <cellStyle name="표준 7 2 2 3 2 2 3 2 12" xfId="46457"/>
    <cellStyle name="표준 7 2 2 3 2 2 3 2 13" xfId="50328"/>
    <cellStyle name="표준 7 2 2 3 2 2 3 2 14" xfId="54199"/>
    <cellStyle name="표준 7 2 2 3 2 2 3 2 2" xfId="7506"/>
    <cellStyle name="표준 7 2 2 3 2 2 3 2 3" xfId="11377"/>
    <cellStyle name="표준 7 2 2 3 2 2 3 2 4" xfId="15248"/>
    <cellStyle name="표준 7 2 2 3 2 2 3 2 5" xfId="19119"/>
    <cellStyle name="표준 7 2 2 3 2 2 3 2 6" xfId="22990"/>
    <cellStyle name="표준 7 2 2 3 2 2 3 2 7" xfId="26861"/>
    <cellStyle name="표준 7 2 2 3 2 2 3 2 8" xfId="30732"/>
    <cellStyle name="표준 7 2 2 3 2 2 3 2 9" xfId="34603"/>
    <cellStyle name="표준 7 2 2 3 2 2 3 3" xfId="5570"/>
    <cellStyle name="표준 7 2 2 3 2 2 3 4" xfId="9441"/>
    <cellStyle name="표준 7 2 2 3 2 2 3 5" xfId="13312"/>
    <cellStyle name="표준 7 2 2 3 2 2 3 6" xfId="17183"/>
    <cellStyle name="표준 7 2 2 3 2 2 3 7" xfId="21054"/>
    <cellStyle name="표준 7 2 2 3 2 2 3 8" xfId="24925"/>
    <cellStyle name="표준 7 2 2 3 2 2 3 9" xfId="28796"/>
    <cellStyle name="표준 7 2 2 3 2 2 4" xfId="2379"/>
    <cellStyle name="표준 7 2 2 3 2 2 4 10" xfId="37506"/>
    <cellStyle name="표준 7 2 2 3 2 2 4 11" xfId="41618"/>
    <cellStyle name="표준 7 2 2 3 2 2 4 12" xfId="45489"/>
    <cellStyle name="표준 7 2 2 3 2 2 4 13" xfId="49360"/>
    <cellStyle name="표준 7 2 2 3 2 2 4 14" xfId="53231"/>
    <cellStyle name="표준 7 2 2 3 2 2 4 2" xfId="6538"/>
    <cellStyle name="표준 7 2 2 3 2 2 4 3" xfId="10409"/>
    <cellStyle name="표준 7 2 2 3 2 2 4 4" xfId="14280"/>
    <cellStyle name="표준 7 2 2 3 2 2 4 5" xfId="18151"/>
    <cellStyle name="표준 7 2 2 3 2 2 4 6" xfId="22022"/>
    <cellStyle name="표준 7 2 2 3 2 2 4 7" xfId="25893"/>
    <cellStyle name="표준 7 2 2 3 2 2 4 8" xfId="29764"/>
    <cellStyle name="표준 7 2 2 3 2 2 4 9" xfId="33635"/>
    <cellStyle name="표준 7 2 2 3 2 2 5" xfId="4602"/>
    <cellStyle name="표준 7 2 2 3 2 2 6" xfId="8473"/>
    <cellStyle name="표준 7 2 2 3 2 2 7" xfId="12344"/>
    <cellStyle name="표준 7 2 2 3 2 2 8" xfId="16215"/>
    <cellStyle name="표준 7 2 2 3 2 2 9" xfId="20086"/>
    <cellStyle name="표준 7 2 2 3 2 3" xfId="676"/>
    <cellStyle name="표준 7 2 2 3 2 3 10" xfId="28070"/>
    <cellStyle name="표준 7 2 2 3 2 3 11" xfId="31941"/>
    <cellStyle name="표준 7 2 2 3 2 3 12" xfId="35812"/>
    <cellStyle name="표준 7 2 2 3 2 3 13" xfId="39924"/>
    <cellStyle name="표준 7 2 2 3 2 3 14" xfId="43795"/>
    <cellStyle name="표준 7 2 2 3 2 3 15" xfId="47666"/>
    <cellStyle name="표준 7 2 2 3 2 3 16" xfId="51537"/>
    <cellStyle name="표준 7 2 2 3 2 3 2" xfId="1650"/>
    <cellStyle name="표준 7 2 2 3 2 3 2 10" xfId="32909"/>
    <cellStyle name="표준 7 2 2 3 2 3 2 11" xfId="36780"/>
    <cellStyle name="표준 7 2 2 3 2 3 2 12" xfId="40892"/>
    <cellStyle name="표준 7 2 2 3 2 3 2 13" xfId="44763"/>
    <cellStyle name="표준 7 2 2 3 2 3 2 14" xfId="48634"/>
    <cellStyle name="표준 7 2 2 3 2 3 2 15" xfId="52505"/>
    <cellStyle name="표준 7 2 2 3 2 3 2 2" xfId="3589"/>
    <cellStyle name="표준 7 2 2 3 2 3 2 2 10" xfId="38716"/>
    <cellStyle name="표준 7 2 2 3 2 3 2 2 11" xfId="42828"/>
    <cellStyle name="표준 7 2 2 3 2 3 2 2 12" xfId="46699"/>
    <cellStyle name="표준 7 2 2 3 2 3 2 2 13" xfId="50570"/>
    <cellStyle name="표준 7 2 2 3 2 3 2 2 14" xfId="54441"/>
    <cellStyle name="표준 7 2 2 3 2 3 2 2 2" xfId="7748"/>
    <cellStyle name="표준 7 2 2 3 2 3 2 2 3" xfId="11619"/>
    <cellStyle name="표준 7 2 2 3 2 3 2 2 4" xfId="15490"/>
    <cellStyle name="표준 7 2 2 3 2 3 2 2 5" xfId="19361"/>
    <cellStyle name="표준 7 2 2 3 2 3 2 2 6" xfId="23232"/>
    <cellStyle name="표준 7 2 2 3 2 3 2 2 7" xfId="27103"/>
    <cellStyle name="표준 7 2 2 3 2 3 2 2 8" xfId="30974"/>
    <cellStyle name="표준 7 2 2 3 2 3 2 2 9" xfId="34845"/>
    <cellStyle name="표준 7 2 2 3 2 3 2 3" xfId="5812"/>
    <cellStyle name="표준 7 2 2 3 2 3 2 4" xfId="9683"/>
    <cellStyle name="표준 7 2 2 3 2 3 2 5" xfId="13554"/>
    <cellStyle name="표준 7 2 2 3 2 3 2 6" xfId="17425"/>
    <cellStyle name="표준 7 2 2 3 2 3 2 7" xfId="21296"/>
    <cellStyle name="표준 7 2 2 3 2 3 2 8" xfId="25167"/>
    <cellStyle name="표준 7 2 2 3 2 3 2 9" xfId="29038"/>
    <cellStyle name="표준 7 2 2 3 2 3 3" xfId="2621"/>
    <cellStyle name="표준 7 2 2 3 2 3 3 10" xfId="37748"/>
    <cellStyle name="표준 7 2 2 3 2 3 3 11" xfId="41860"/>
    <cellStyle name="표준 7 2 2 3 2 3 3 12" xfId="45731"/>
    <cellStyle name="표준 7 2 2 3 2 3 3 13" xfId="49602"/>
    <cellStyle name="표준 7 2 2 3 2 3 3 14" xfId="53473"/>
    <cellStyle name="표준 7 2 2 3 2 3 3 2" xfId="6780"/>
    <cellStyle name="표준 7 2 2 3 2 3 3 3" xfId="10651"/>
    <cellStyle name="표준 7 2 2 3 2 3 3 4" xfId="14522"/>
    <cellStyle name="표준 7 2 2 3 2 3 3 5" xfId="18393"/>
    <cellStyle name="표준 7 2 2 3 2 3 3 6" xfId="22264"/>
    <cellStyle name="표준 7 2 2 3 2 3 3 7" xfId="26135"/>
    <cellStyle name="표준 7 2 2 3 2 3 3 8" xfId="30006"/>
    <cellStyle name="표준 7 2 2 3 2 3 3 9" xfId="33877"/>
    <cellStyle name="표준 7 2 2 3 2 3 4" xfId="4844"/>
    <cellStyle name="표준 7 2 2 3 2 3 5" xfId="8715"/>
    <cellStyle name="표준 7 2 2 3 2 3 6" xfId="12586"/>
    <cellStyle name="표준 7 2 2 3 2 3 7" xfId="16457"/>
    <cellStyle name="표준 7 2 2 3 2 3 8" xfId="20328"/>
    <cellStyle name="표준 7 2 2 3 2 3 9" xfId="24199"/>
    <cellStyle name="표준 7 2 2 3 2 4" xfId="1166"/>
    <cellStyle name="표준 7 2 2 3 2 4 10" xfId="32425"/>
    <cellStyle name="표준 7 2 2 3 2 4 11" xfId="36296"/>
    <cellStyle name="표준 7 2 2 3 2 4 12" xfId="40408"/>
    <cellStyle name="표준 7 2 2 3 2 4 13" xfId="44279"/>
    <cellStyle name="표준 7 2 2 3 2 4 14" xfId="48150"/>
    <cellStyle name="표준 7 2 2 3 2 4 15" xfId="52021"/>
    <cellStyle name="표준 7 2 2 3 2 4 2" xfId="3105"/>
    <cellStyle name="표준 7 2 2 3 2 4 2 10" xfId="38232"/>
    <cellStyle name="표준 7 2 2 3 2 4 2 11" xfId="42344"/>
    <cellStyle name="표준 7 2 2 3 2 4 2 12" xfId="46215"/>
    <cellStyle name="표준 7 2 2 3 2 4 2 13" xfId="50086"/>
    <cellStyle name="표준 7 2 2 3 2 4 2 14" xfId="53957"/>
    <cellStyle name="표준 7 2 2 3 2 4 2 2" xfId="7264"/>
    <cellStyle name="표준 7 2 2 3 2 4 2 3" xfId="11135"/>
    <cellStyle name="표준 7 2 2 3 2 4 2 4" xfId="15006"/>
    <cellStyle name="표준 7 2 2 3 2 4 2 5" xfId="18877"/>
    <cellStyle name="표준 7 2 2 3 2 4 2 6" xfId="22748"/>
    <cellStyle name="표준 7 2 2 3 2 4 2 7" xfId="26619"/>
    <cellStyle name="표준 7 2 2 3 2 4 2 8" xfId="30490"/>
    <cellStyle name="표준 7 2 2 3 2 4 2 9" xfId="34361"/>
    <cellStyle name="표준 7 2 2 3 2 4 3" xfId="5328"/>
    <cellStyle name="표준 7 2 2 3 2 4 4" xfId="9199"/>
    <cellStyle name="표준 7 2 2 3 2 4 5" xfId="13070"/>
    <cellStyle name="표준 7 2 2 3 2 4 6" xfId="16941"/>
    <cellStyle name="표준 7 2 2 3 2 4 7" xfId="20812"/>
    <cellStyle name="표준 7 2 2 3 2 4 8" xfId="24683"/>
    <cellStyle name="표준 7 2 2 3 2 4 9" xfId="28554"/>
    <cellStyle name="표준 7 2 2 3 2 5" xfId="2137"/>
    <cellStyle name="표준 7 2 2 3 2 5 10" xfId="37264"/>
    <cellStyle name="표준 7 2 2 3 2 5 11" xfId="41376"/>
    <cellStyle name="표준 7 2 2 3 2 5 12" xfId="45247"/>
    <cellStyle name="표준 7 2 2 3 2 5 13" xfId="49118"/>
    <cellStyle name="표준 7 2 2 3 2 5 14" xfId="52989"/>
    <cellStyle name="표준 7 2 2 3 2 5 2" xfId="6296"/>
    <cellStyle name="표준 7 2 2 3 2 5 3" xfId="10167"/>
    <cellStyle name="표준 7 2 2 3 2 5 4" xfId="14038"/>
    <cellStyle name="표준 7 2 2 3 2 5 5" xfId="17909"/>
    <cellStyle name="표준 7 2 2 3 2 5 6" xfId="21780"/>
    <cellStyle name="표준 7 2 2 3 2 5 7" xfId="25651"/>
    <cellStyle name="표준 7 2 2 3 2 5 8" xfId="29522"/>
    <cellStyle name="표준 7 2 2 3 2 5 9" xfId="33393"/>
    <cellStyle name="표준 7 2 2 3 2 6" xfId="4360"/>
    <cellStyle name="표준 7 2 2 3 2 7" xfId="8231"/>
    <cellStyle name="표준 7 2 2 3 2 8" xfId="12102"/>
    <cellStyle name="표준 7 2 2 3 2 9" xfId="15973"/>
    <cellStyle name="표준 7 2 2 3 20" xfId="50956"/>
    <cellStyle name="표준 7 2 2 3 3" xfId="334"/>
    <cellStyle name="표준 7 2 2 3 3 10" xfId="23860"/>
    <cellStyle name="표준 7 2 2 3 3 11" xfId="27731"/>
    <cellStyle name="표준 7 2 2 3 3 12" xfId="31602"/>
    <cellStyle name="표준 7 2 2 3 3 13" xfId="35473"/>
    <cellStyle name="표준 7 2 2 3 3 14" xfId="39585"/>
    <cellStyle name="표준 7 2 2 3 3 15" xfId="43456"/>
    <cellStyle name="표준 7 2 2 3 3 16" xfId="47327"/>
    <cellStyle name="표준 7 2 2 3 3 17" xfId="51198"/>
    <cellStyle name="표준 7 2 2 3 3 2" xfId="821"/>
    <cellStyle name="표준 7 2 2 3 3 2 10" xfId="28215"/>
    <cellStyle name="표준 7 2 2 3 3 2 11" xfId="32086"/>
    <cellStyle name="표준 7 2 2 3 3 2 12" xfId="35957"/>
    <cellStyle name="표준 7 2 2 3 3 2 13" xfId="40069"/>
    <cellStyle name="표준 7 2 2 3 3 2 14" xfId="43940"/>
    <cellStyle name="표준 7 2 2 3 3 2 15" xfId="47811"/>
    <cellStyle name="표준 7 2 2 3 3 2 16" xfId="51682"/>
    <cellStyle name="표준 7 2 2 3 3 2 2" xfId="1795"/>
    <cellStyle name="표준 7 2 2 3 3 2 2 10" xfId="33054"/>
    <cellStyle name="표준 7 2 2 3 3 2 2 11" xfId="36925"/>
    <cellStyle name="표준 7 2 2 3 3 2 2 12" xfId="41037"/>
    <cellStyle name="표준 7 2 2 3 3 2 2 13" xfId="44908"/>
    <cellStyle name="표준 7 2 2 3 3 2 2 14" xfId="48779"/>
    <cellStyle name="표준 7 2 2 3 3 2 2 15" xfId="52650"/>
    <cellStyle name="표준 7 2 2 3 3 2 2 2" xfId="3734"/>
    <cellStyle name="표준 7 2 2 3 3 2 2 2 10" xfId="38861"/>
    <cellStyle name="표준 7 2 2 3 3 2 2 2 11" xfId="42973"/>
    <cellStyle name="표준 7 2 2 3 3 2 2 2 12" xfId="46844"/>
    <cellStyle name="표준 7 2 2 3 3 2 2 2 13" xfId="50715"/>
    <cellStyle name="표준 7 2 2 3 3 2 2 2 14" xfId="54586"/>
    <cellStyle name="표준 7 2 2 3 3 2 2 2 2" xfId="7893"/>
    <cellStyle name="표준 7 2 2 3 3 2 2 2 3" xfId="11764"/>
    <cellStyle name="표준 7 2 2 3 3 2 2 2 4" xfId="15635"/>
    <cellStyle name="표준 7 2 2 3 3 2 2 2 5" xfId="19506"/>
    <cellStyle name="표준 7 2 2 3 3 2 2 2 6" xfId="23377"/>
    <cellStyle name="표준 7 2 2 3 3 2 2 2 7" xfId="27248"/>
    <cellStyle name="표준 7 2 2 3 3 2 2 2 8" xfId="31119"/>
    <cellStyle name="표준 7 2 2 3 3 2 2 2 9" xfId="34990"/>
    <cellStyle name="표준 7 2 2 3 3 2 2 3" xfId="5957"/>
    <cellStyle name="표준 7 2 2 3 3 2 2 4" xfId="9828"/>
    <cellStyle name="표준 7 2 2 3 3 2 2 5" xfId="13699"/>
    <cellStyle name="표준 7 2 2 3 3 2 2 6" xfId="17570"/>
    <cellStyle name="표준 7 2 2 3 3 2 2 7" xfId="21441"/>
    <cellStyle name="표준 7 2 2 3 3 2 2 8" xfId="25312"/>
    <cellStyle name="표준 7 2 2 3 3 2 2 9" xfId="29183"/>
    <cellStyle name="표준 7 2 2 3 3 2 3" xfId="2766"/>
    <cellStyle name="표준 7 2 2 3 3 2 3 10" xfId="37893"/>
    <cellStyle name="표준 7 2 2 3 3 2 3 11" xfId="42005"/>
    <cellStyle name="표준 7 2 2 3 3 2 3 12" xfId="45876"/>
    <cellStyle name="표준 7 2 2 3 3 2 3 13" xfId="49747"/>
    <cellStyle name="표준 7 2 2 3 3 2 3 14" xfId="53618"/>
    <cellStyle name="표준 7 2 2 3 3 2 3 2" xfId="6925"/>
    <cellStyle name="표준 7 2 2 3 3 2 3 3" xfId="10796"/>
    <cellStyle name="표준 7 2 2 3 3 2 3 4" xfId="14667"/>
    <cellStyle name="표준 7 2 2 3 3 2 3 5" xfId="18538"/>
    <cellStyle name="표준 7 2 2 3 3 2 3 6" xfId="22409"/>
    <cellStyle name="표준 7 2 2 3 3 2 3 7" xfId="26280"/>
    <cellStyle name="표준 7 2 2 3 3 2 3 8" xfId="30151"/>
    <cellStyle name="표준 7 2 2 3 3 2 3 9" xfId="34022"/>
    <cellStyle name="표준 7 2 2 3 3 2 4" xfId="4989"/>
    <cellStyle name="표준 7 2 2 3 3 2 5" xfId="8860"/>
    <cellStyle name="표준 7 2 2 3 3 2 6" xfId="12731"/>
    <cellStyle name="표준 7 2 2 3 3 2 7" xfId="16602"/>
    <cellStyle name="표준 7 2 2 3 3 2 8" xfId="20473"/>
    <cellStyle name="표준 7 2 2 3 3 2 9" xfId="24344"/>
    <cellStyle name="표준 7 2 2 3 3 3" xfId="1311"/>
    <cellStyle name="표준 7 2 2 3 3 3 10" xfId="32570"/>
    <cellStyle name="표준 7 2 2 3 3 3 11" xfId="36441"/>
    <cellStyle name="표준 7 2 2 3 3 3 12" xfId="40553"/>
    <cellStyle name="표준 7 2 2 3 3 3 13" xfId="44424"/>
    <cellStyle name="표준 7 2 2 3 3 3 14" xfId="48295"/>
    <cellStyle name="표준 7 2 2 3 3 3 15" xfId="52166"/>
    <cellStyle name="표준 7 2 2 3 3 3 2" xfId="3250"/>
    <cellStyle name="표준 7 2 2 3 3 3 2 10" xfId="38377"/>
    <cellStyle name="표준 7 2 2 3 3 3 2 11" xfId="42489"/>
    <cellStyle name="표준 7 2 2 3 3 3 2 12" xfId="46360"/>
    <cellStyle name="표준 7 2 2 3 3 3 2 13" xfId="50231"/>
    <cellStyle name="표준 7 2 2 3 3 3 2 14" xfId="54102"/>
    <cellStyle name="표준 7 2 2 3 3 3 2 2" xfId="7409"/>
    <cellStyle name="표준 7 2 2 3 3 3 2 3" xfId="11280"/>
    <cellStyle name="표준 7 2 2 3 3 3 2 4" xfId="15151"/>
    <cellStyle name="표준 7 2 2 3 3 3 2 5" xfId="19022"/>
    <cellStyle name="표준 7 2 2 3 3 3 2 6" xfId="22893"/>
    <cellStyle name="표준 7 2 2 3 3 3 2 7" xfId="26764"/>
    <cellStyle name="표준 7 2 2 3 3 3 2 8" xfId="30635"/>
    <cellStyle name="표준 7 2 2 3 3 3 2 9" xfId="34506"/>
    <cellStyle name="표준 7 2 2 3 3 3 3" xfId="5473"/>
    <cellStyle name="표준 7 2 2 3 3 3 4" xfId="9344"/>
    <cellStyle name="표준 7 2 2 3 3 3 5" xfId="13215"/>
    <cellStyle name="표준 7 2 2 3 3 3 6" xfId="17086"/>
    <cellStyle name="표준 7 2 2 3 3 3 7" xfId="20957"/>
    <cellStyle name="표준 7 2 2 3 3 3 8" xfId="24828"/>
    <cellStyle name="표준 7 2 2 3 3 3 9" xfId="28699"/>
    <cellStyle name="표준 7 2 2 3 3 4" xfId="2282"/>
    <cellStyle name="표준 7 2 2 3 3 4 10" xfId="37409"/>
    <cellStyle name="표준 7 2 2 3 3 4 11" xfId="41521"/>
    <cellStyle name="표준 7 2 2 3 3 4 12" xfId="45392"/>
    <cellStyle name="표준 7 2 2 3 3 4 13" xfId="49263"/>
    <cellStyle name="표준 7 2 2 3 3 4 14" xfId="53134"/>
    <cellStyle name="표준 7 2 2 3 3 4 2" xfId="6441"/>
    <cellStyle name="표준 7 2 2 3 3 4 3" xfId="10312"/>
    <cellStyle name="표준 7 2 2 3 3 4 4" xfId="14183"/>
    <cellStyle name="표준 7 2 2 3 3 4 5" xfId="18054"/>
    <cellStyle name="표준 7 2 2 3 3 4 6" xfId="21925"/>
    <cellStyle name="표준 7 2 2 3 3 4 7" xfId="25796"/>
    <cellStyle name="표준 7 2 2 3 3 4 8" xfId="29667"/>
    <cellStyle name="표준 7 2 2 3 3 4 9" xfId="33538"/>
    <cellStyle name="표준 7 2 2 3 3 5" xfId="4505"/>
    <cellStyle name="표준 7 2 2 3 3 6" xfId="8376"/>
    <cellStyle name="표준 7 2 2 3 3 7" xfId="12247"/>
    <cellStyle name="표준 7 2 2 3 3 8" xfId="16118"/>
    <cellStyle name="표준 7 2 2 3 3 9" xfId="19989"/>
    <cellStyle name="표준 7 2 2 3 4" xfId="579"/>
    <cellStyle name="표준 7 2 2 3 4 10" xfId="27973"/>
    <cellStyle name="표준 7 2 2 3 4 11" xfId="31844"/>
    <cellStyle name="표준 7 2 2 3 4 12" xfId="35715"/>
    <cellStyle name="표준 7 2 2 3 4 13" xfId="39827"/>
    <cellStyle name="표준 7 2 2 3 4 14" xfId="43698"/>
    <cellStyle name="표준 7 2 2 3 4 15" xfId="47569"/>
    <cellStyle name="표준 7 2 2 3 4 16" xfId="51440"/>
    <cellStyle name="표준 7 2 2 3 4 2" xfId="1553"/>
    <cellStyle name="표준 7 2 2 3 4 2 10" xfId="32812"/>
    <cellStyle name="표준 7 2 2 3 4 2 11" xfId="36683"/>
    <cellStyle name="표준 7 2 2 3 4 2 12" xfId="40795"/>
    <cellStyle name="표준 7 2 2 3 4 2 13" xfId="44666"/>
    <cellStyle name="표준 7 2 2 3 4 2 14" xfId="48537"/>
    <cellStyle name="표준 7 2 2 3 4 2 15" xfId="52408"/>
    <cellStyle name="표준 7 2 2 3 4 2 2" xfId="3492"/>
    <cellStyle name="표준 7 2 2 3 4 2 2 10" xfId="38619"/>
    <cellStyle name="표준 7 2 2 3 4 2 2 11" xfId="42731"/>
    <cellStyle name="표준 7 2 2 3 4 2 2 12" xfId="46602"/>
    <cellStyle name="표준 7 2 2 3 4 2 2 13" xfId="50473"/>
    <cellStyle name="표준 7 2 2 3 4 2 2 14" xfId="54344"/>
    <cellStyle name="표준 7 2 2 3 4 2 2 2" xfId="7651"/>
    <cellStyle name="표준 7 2 2 3 4 2 2 3" xfId="11522"/>
    <cellStyle name="표준 7 2 2 3 4 2 2 4" xfId="15393"/>
    <cellStyle name="표준 7 2 2 3 4 2 2 5" xfId="19264"/>
    <cellStyle name="표준 7 2 2 3 4 2 2 6" xfId="23135"/>
    <cellStyle name="표준 7 2 2 3 4 2 2 7" xfId="27006"/>
    <cellStyle name="표준 7 2 2 3 4 2 2 8" xfId="30877"/>
    <cellStyle name="표준 7 2 2 3 4 2 2 9" xfId="34748"/>
    <cellStyle name="표준 7 2 2 3 4 2 3" xfId="5715"/>
    <cellStyle name="표준 7 2 2 3 4 2 4" xfId="9586"/>
    <cellStyle name="표준 7 2 2 3 4 2 5" xfId="13457"/>
    <cellStyle name="표준 7 2 2 3 4 2 6" xfId="17328"/>
    <cellStyle name="표준 7 2 2 3 4 2 7" xfId="21199"/>
    <cellStyle name="표준 7 2 2 3 4 2 8" xfId="25070"/>
    <cellStyle name="표준 7 2 2 3 4 2 9" xfId="28941"/>
    <cellStyle name="표준 7 2 2 3 4 3" xfId="2524"/>
    <cellStyle name="표준 7 2 2 3 4 3 10" xfId="37651"/>
    <cellStyle name="표준 7 2 2 3 4 3 11" xfId="41763"/>
    <cellStyle name="표준 7 2 2 3 4 3 12" xfId="45634"/>
    <cellStyle name="표준 7 2 2 3 4 3 13" xfId="49505"/>
    <cellStyle name="표준 7 2 2 3 4 3 14" xfId="53376"/>
    <cellStyle name="표준 7 2 2 3 4 3 2" xfId="6683"/>
    <cellStyle name="표준 7 2 2 3 4 3 3" xfId="10554"/>
    <cellStyle name="표준 7 2 2 3 4 3 4" xfId="14425"/>
    <cellStyle name="표준 7 2 2 3 4 3 5" xfId="18296"/>
    <cellStyle name="표준 7 2 2 3 4 3 6" xfId="22167"/>
    <cellStyle name="표준 7 2 2 3 4 3 7" xfId="26038"/>
    <cellStyle name="표준 7 2 2 3 4 3 8" xfId="29909"/>
    <cellStyle name="표준 7 2 2 3 4 3 9" xfId="33780"/>
    <cellStyle name="표준 7 2 2 3 4 4" xfId="4747"/>
    <cellStyle name="표준 7 2 2 3 4 5" xfId="8618"/>
    <cellStyle name="표준 7 2 2 3 4 6" xfId="12489"/>
    <cellStyle name="표준 7 2 2 3 4 7" xfId="16360"/>
    <cellStyle name="표준 7 2 2 3 4 8" xfId="20231"/>
    <cellStyle name="표준 7 2 2 3 4 9" xfId="24102"/>
    <cellStyle name="표준 7 2 2 3 5" xfId="1069"/>
    <cellStyle name="표준 7 2 2 3 5 10" xfId="32328"/>
    <cellStyle name="표준 7 2 2 3 5 11" xfId="36199"/>
    <cellStyle name="표준 7 2 2 3 5 12" xfId="40311"/>
    <cellStyle name="표준 7 2 2 3 5 13" xfId="44182"/>
    <cellStyle name="표준 7 2 2 3 5 14" xfId="48053"/>
    <cellStyle name="표준 7 2 2 3 5 15" xfId="51924"/>
    <cellStyle name="표준 7 2 2 3 5 2" xfId="3008"/>
    <cellStyle name="표준 7 2 2 3 5 2 10" xfId="38135"/>
    <cellStyle name="표준 7 2 2 3 5 2 11" xfId="42247"/>
    <cellStyle name="표준 7 2 2 3 5 2 12" xfId="46118"/>
    <cellStyle name="표준 7 2 2 3 5 2 13" xfId="49989"/>
    <cellStyle name="표준 7 2 2 3 5 2 14" xfId="53860"/>
    <cellStyle name="표준 7 2 2 3 5 2 2" xfId="7167"/>
    <cellStyle name="표준 7 2 2 3 5 2 3" xfId="11038"/>
    <cellStyle name="표준 7 2 2 3 5 2 4" xfId="14909"/>
    <cellStyle name="표준 7 2 2 3 5 2 5" xfId="18780"/>
    <cellStyle name="표준 7 2 2 3 5 2 6" xfId="22651"/>
    <cellStyle name="표준 7 2 2 3 5 2 7" xfId="26522"/>
    <cellStyle name="표준 7 2 2 3 5 2 8" xfId="30393"/>
    <cellStyle name="표준 7 2 2 3 5 2 9" xfId="34264"/>
    <cellStyle name="표준 7 2 2 3 5 3" xfId="5231"/>
    <cellStyle name="표준 7 2 2 3 5 4" xfId="9102"/>
    <cellStyle name="표준 7 2 2 3 5 5" xfId="12973"/>
    <cellStyle name="표준 7 2 2 3 5 6" xfId="16844"/>
    <cellStyle name="표준 7 2 2 3 5 7" xfId="20715"/>
    <cellStyle name="표준 7 2 2 3 5 8" xfId="24586"/>
    <cellStyle name="표준 7 2 2 3 5 9" xfId="28457"/>
    <cellStyle name="표준 7 2 2 3 6" xfId="2040"/>
    <cellStyle name="표준 7 2 2 3 6 10" xfId="37167"/>
    <cellStyle name="표준 7 2 2 3 6 11" xfId="41279"/>
    <cellStyle name="표준 7 2 2 3 6 12" xfId="45150"/>
    <cellStyle name="표준 7 2 2 3 6 13" xfId="49021"/>
    <cellStyle name="표준 7 2 2 3 6 14" xfId="52892"/>
    <cellStyle name="표준 7 2 2 3 6 2" xfId="6199"/>
    <cellStyle name="표준 7 2 2 3 6 3" xfId="10070"/>
    <cellStyle name="표준 7 2 2 3 6 4" xfId="13941"/>
    <cellStyle name="표준 7 2 2 3 6 5" xfId="17812"/>
    <cellStyle name="표준 7 2 2 3 6 6" xfId="21683"/>
    <cellStyle name="표준 7 2 2 3 6 7" xfId="25554"/>
    <cellStyle name="표준 7 2 2 3 6 8" xfId="29425"/>
    <cellStyle name="표준 7 2 2 3 6 9" xfId="33296"/>
    <cellStyle name="표준 7 2 2 3 7" xfId="4263"/>
    <cellStyle name="표준 7 2 2 3 8" xfId="8134"/>
    <cellStyle name="표준 7 2 2 3 9" xfId="12005"/>
    <cellStyle name="표준 7 2 2 4" xfId="139"/>
    <cellStyle name="표준 7 2 2 4 10" xfId="19797"/>
    <cellStyle name="표준 7 2 2 4 11" xfId="23668"/>
    <cellStyle name="표준 7 2 2 4 12" xfId="27539"/>
    <cellStyle name="표준 7 2 2 4 13" xfId="31410"/>
    <cellStyle name="표준 7 2 2 4 14" xfId="35281"/>
    <cellStyle name="표준 7 2 2 4 15" xfId="39152"/>
    <cellStyle name="표준 7 2 2 4 16" xfId="39393"/>
    <cellStyle name="표준 7 2 2 4 17" xfId="43264"/>
    <cellStyle name="표준 7 2 2 4 18" xfId="47135"/>
    <cellStyle name="표준 7 2 2 4 19" xfId="51006"/>
    <cellStyle name="표준 7 2 2 4 2" xfId="384"/>
    <cellStyle name="표준 7 2 2 4 2 10" xfId="23910"/>
    <cellStyle name="표준 7 2 2 4 2 11" xfId="27781"/>
    <cellStyle name="표준 7 2 2 4 2 12" xfId="31652"/>
    <cellStyle name="표준 7 2 2 4 2 13" xfId="35523"/>
    <cellStyle name="표준 7 2 2 4 2 14" xfId="39635"/>
    <cellStyle name="표준 7 2 2 4 2 15" xfId="43506"/>
    <cellStyle name="표준 7 2 2 4 2 16" xfId="47377"/>
    <cellStyle name="표준 7 2 2 4 2 17" xfId="51248"/>
    <cellStyle name="표준 7 2 2 4 2 2" xfId="871"/>
    <cellStyle name="표준 7 2 2 4 2 2 10" xfId="28265"/>
    <cellStyle name="표준 7 2 2 4 2 2 11" xfId="32136"/>
    <cellStyle name="표준 7 2 2 4 2 2 12" xfId="36007"/>
    <cellStyle name="표준 7 2 2 4 2 2 13" xfId="40119"/>
    <cellStyle name="표준 7 2 2 4 2 2 14" xfId="43990"/>
    <cellStyle name="표준 7 2 2 4 2 2 15" xfId="47861"/>
    <cellStyle name="표준 7 2 2 4 2 2 16" xfId="51732"/>
    <cellStyle name="표준 7 2 2 4 2 2 2" xfId="1845"/>
    <cellStyle name="표준 7 2 2 4 2 2 2 10" xfId="33104"/>
    <cellStyle name="표준 7 2 2 4 2 2 2 11" xfId="36975"/>
    <cellStyle name="표준 7 2 2 4 2 2 2 12" xfId="41087"/>
    <cellStyle name="표준 7 2 2 4 2 2 2 13" xfId="44958"/>
    <cellStyle name="표준 7 2 2 4 2 2 2 14" xfId="48829"/>
    <cellStyle name="표준 7 2 2 4 2 2 2 15" xfId="52700"/>
    <cellStyle name="표준 7 2 2 4 2 2 2 2" xfId="3784"/>
    <cellStyle name="표준 7 2 2 4 2 2 2 2 10" xfId="38911"/>
    <cellStyle name="표준 7 2 2 4 2 2 2 2 11" xfId="43023"/>
    <cellStyle name="표준 7 2 2 4 2 2 2 2 12" xfId="46894"/>
    <cellStyle name="표준 7 2 2 4 2 2 2 2 13" xfId="50765"/>
    <cellStyle name="표준 7 2 2 4 2 2 2 2 14" xfId="54636"/>
    <cellStyle name="표준 7 2 2 4 2 2 2 2 2" xfId="7943"/>
    <cellStyle name="표준 7 2 2 4 2 2 2 2 3" xfId="11814"/>
    <cellStyle name="표준 7 2 2 4 2 2 2 2 4" xfId="15685"/>
    <cellStyle name="표준 7 2 2 4 2 2 2 2 5" xfId="19556"/>
    <cellStyle name="표준 7 2 2 4 2 2 2 2 6" xfId="23427"/>
    <cellStyle name="표준 7 2 2 4 2 2 2 2 7" xfId="27298"/>
    <cellStyle name="표준 7 2 2 4 2 2 2 2 8" xfId="31169"/>
    <cellStyle name="표준 7 2 2 4 2 2 2 2 9" xfId="35040"/>
    <cellStyle name="표준 7 2 2 4 2 2 2 3" xfId="6007"/>
    <cellStyle name="표준 7 2 2 4 2 2 2 4" xfId="9878"/>
    <cellStyle name="표준 7 2 2 4 2 2 2 5" xfId="13749"/>
    <cellStyle name="표준 7 2 2 4 2 2 2 6" xfId="17620"/>
    <cellStyle name="표준 7 2 2 4 2 2 2 7" xfId="21491"/>
    <cellStyle name="표준 7 2 2 4 2 2 2 8" xfId="25362"/>
    <cellStyle name="표준 7 2 2 4 2 2 2 9" xfId="29233"/>
    <cellStyle name="표준 7 2 2 4 2 2 3" xfId="2816"/>
    <cellStyle name="표준 7 2 2 4 2 2 3 10" xfId="37943"/>
    <cellStyle name="표준 7 2 2 4 2 2 3 11" xfId="42055"/>
    <cellStyle name="표준 7 2 2 4 2 2 3 12" xfId="45926"/>
    <cellStyle name="표준 7 2 2 4 2 2 3 13" xfId="49797"/>
    <cellStyle name="표준 7 2 2 4 2 2 3 14" xfId="53668"/>
    <cellStyle name="표준 7 2 2 4 2 2 3 2" xfId="6975"/>
    <cellStyle name="표준 7 2 2 4 2 2 3 3" xfId="10846"/>
    <cellStyle name="표준 7 2 2 4 2 2 3 4" xfId="14717"/>
    <cellStyle name="표준 7 2 2 4 2 2 3 5" xfId="18588"/>
    <cellStyle name="표준 7 2 2 4 2 2 3 6" xfId="22459"/>
    <cellStyle name="표준 7 2 2 4 2 2 3 7" xfId="26330"/>
    <cellStyle name="표준 7 2 2 4 2 2 3 8" xfId="30201"/>
    <cellStyle name="표준 7 2 2 4 2 2 3 9" xfId="34072"/>
    <cellStyle name="표준 7 2 2 4 2 2 4" xfId="5039"/>
    <cellStyle name="표준 7 2 2 4 2 2 5" xfId="8910"/>
    <cellStyle name="표준 7 2 2 4 2 2 6" xfId="12781"/>
    <cellStyle name="표준 7 2 2 4 2 2 7" xfId="16652"/>
    <cellStyle name="표준 7 2 2 4 2 2 8" xfId="20523"/>
    <cellStyle name="표준 7 2 2 4 2 2 9" xfId="24394"/>
    <cellStyle name="표준 7 2 2 4 2 3" xfId="1361"/>
    <cellStyle name="표준 7 2 2 4 2 3 10" xfId="32620"/>
    <cellStyle name="표준 7 2 2 4 2 3 11" xfId="36491"/>
    <cellStyle name="표준 7 2 2 4 2 3 12" xfId="40603"/>
    <cellStyle name="표준 7 2 2 4 2 3 13" xfId="44474"/>
    <cellStyle name="표준 7 2 2 4 2 3 14" xfId="48345"/>
    <cellStyle name="표준 7 2 2 4 2 3 15" xfId="52216"/>
    <cellStyle name="표준 7 2 2 4 2 3 2" xfId="3300"/>
    <cellStyle name="표준 7 2 2 4 2 3 2 10" xfId="38427"/>
    <cellStyle name="표준 7 2 2 4 2 3 2 11" xfId="42539"/>
    <cellStyle name="표준 7 2 2 4 2 3 2 12" xfId="46410"/>
    <cellStyle name="표준 7 2 2 4 2 3 2 13" xfId="50281"/>
    <cellStyle name="표준 7 2 2 4 2 3 2 14" xfId="54152"/>
    <cellStyle name="표준 7 2 2 4 2 3 2 2" xfId="7459"/>
    <cellStyle name="표준 7 2 2 4 2 3 2 3" xfId="11330"/>
    <cellStyle name="표준 7 2 2 4 2 3 2 4" xfId="15201"/>
    <cellStyle name="표준 7 2 2 4 2 3 2 5" xfId="19072"/>
    <cellStyle name="표준 7 2 2 4 2 3 2 6" xfId="22943"/>
    <cellStyle name="표준 7 2 2 4 2 3 2 7" xfId="26814"/>
    <cellStyle name="표준 7 2 2 4 2 3 2 8" xfId="30685"/>
    <cellStyle name="표준 7 2 2 4 2 3 2 9" xfId="34556"/>
    <cellStyle name="표준 7 2 2 4 2 3 3" xfId="5523"/>
    <cellStyle name="표준 7 2 2 4 2 3 4" xfId="9394"/>
    <cellStyle name="표준 7 2 2 4 2 3 5" xfId="13265"/>
    <cellStyle name="표준 7 2 2 4 2 3 6" xfId="17136"/>
    <cellStyle name="표준 7 2 2 4 2 3 7" xfId="21007"/>
    <cellStyle name="표준 7 2 2 4 2 3 8" xfId="24878"/>
    <cellStyle name="표준 7 2 2 4 2 3 9" xfId="28749"/>
    <cellStyle name="표준 7 2 2 4 2 4" xfId="2332"/>
    <cellStyle name="표준 7 2 2 4 2 4 10" xfId="37459"/>
    <cellStyle name="표준 7 2 2 4 2 4 11" xfId="41571"/>
    <cellStyle name="표준 7 2 2 4 2 4 12" xfId="45442"/>
    <cellStyle name="표준 7 2 2 4 2 4 13" xfId="49313"/>
    <cellStyle name="표준 7 2 2 4 2 4 14" xfId="53184"/>
    <cellStyle name="표준 7 2 2 4 2 4 2" xfId="6491"/>
    <cellStyle name="표준 7 2 2 4 2 4 3" xfId="10362"/>
    <cellStyle name="표준 7 2 2 4 2 4 4" xfId="14233"/>
    <cellStyle name="표준 7 2 2 4 2 4 5" xfId="18104"/>
    <cellStyle name="표준 7 2 2 4 2 4 6" xfId="21975"/>
    <cellStyle name="표준 7 2 2 4 2 4 7" xfId="25846"/>
    <cellStyle name="표준 7 2 2 4 2 4 8" xfId="29717"/>
    <cellStyle name="표준 7 2 2 4 2 4 9" xfId="33588"/>
    <cellStyle name="표준 7 2 2 4 2 5" xfId="4555"/>
    <cellStyle name="표준 7 2 2 4 2 6" xfId="8426"/>
    <cellStyle name="표준 7 2 2 4 2 7" xfId="12297"/>
    <cellStyle name="표준 7 2 2 4 2 8" xfId="16168"/>
    <cellStyle name="표준 7 2 2 4 2 9" xfId="20039"/>
    <cellStyle name="표준 7 2 2 4 3" xfId="629"/>
    <cellStyle name="표준 7 2 2 4 3 10" xfId="28023"/>
    <cellStyle name="표준 7 2 2 4 3 11" xfId="31894"/>
    <cellStyle name="표준 7 2 2 4 3 12" xfId="35765"/>
    <cellStyle name="표준 7 2 2 4 3 13" xfId="39877"/>
    <cellStyle name="표준 7 2 2 4 3 14" xfId="43748"/>
    <cellStyle name="표준 7 2 2 4 3 15" xfId="47619"/>
    <cellStyle name="표준 7 2 2 4 3 16" xfId="51490"/>
    <cellStyle name="표준 7 2 2 4 3 2" xfId="1603"/>
    <cellStyle name="표준 7 2 2 4 3 2 10" xfId="32862"/>
    <cellStyle name="표준 7 2 2 4 3 2 11" xfId="36733"/>
    <cellStyle name="표준 7 2 2 4 3 2 12" xfId="40845"/>
    <cellStyle name="표준 7 2 2 4 3 2 13" xfId="44716"/>
    <cellStyle name="표준 7 2 2 4 3 2 14" xfId="48587"/>
    <cellStyle name="표준 7 2 2 4 3 2 15" xfId="52458"/>
    <cellStyle name="표준 7 2 2 4 3 2 2" xfId="3542"/>
    <cellStyle name="표준 7 2 2 4 3 2 2 10" xfId="38669"/>
    <cellStyle name="표준 7 2 2 4 3 2 2 11" xfId="42781"/>
    <cellStyle name="표준 7 2 2 4 3 2 2 12" xfId="46652"/>
    <cellStyle name="표준 7 2 2 4 3 2 2 13" xfId="50523"/>
    <cellStyle name="표준 7 2 2 4 3 2 2 14" xfId="54394"/>
    <cellStyle name="표준 7 2 2 4 3 2 2 2" xfId="7701"/>
    <cellStyle name="표준 7 2 2 4 3 2 2 3" xfId="11572"/>
    <cellStyle name="표준 7 2 2 4 3 2 2 4" xfId="15443"/>
    <cellStyle name="표준 7 2 2 4 3 2 2 5" xfId="19314"/>
    <cellStyle name="표준 7 2 2 4 3 2 2 6" xfId="23185"/>
    <cellStyle name="표준 7 2 2 4 3 2 2 7" xfId="27056"/>
    <cellStyle name="표준 7 2 2 4 3 2 2 8" xfId="30927"/>
    <cellStyle name="표준 7 2 2 4 3 2 2 9" xfId="34798"/>
    <cellStyle name="표준 7 2 2 4 3 2 3" xfId="5765"/>
    <cellStyle name="표준 7 2 2 4 3 2 4" xfId="9636"/>
    <cellStyle name="표준 7 2 2 4 3 2 5" xfId="13507"/>
    <cellStyle name="표준 7 2 2 4 3 2 6" xfId="17378"/>
    <cellStyle name="표준 7 2 2 4 3 2 7" xfId="21249"/>
    <cellStyle name="표준 7 2 2 4 3 2 8" xfId="25120"/>
    <cellStyle name="표준 7 2 2 4 3 2 9" xfId="28991"/>
    <cellStyle name="표준 7 2 2 4 3 3" xfId="2574"/>
    <cellStyle name="표준 7 2 2 4 3 3 10" xfId="37701"/>
    <cellStyle name="표준 7 2 2 4 3 3 11" xfId="41813"/>
    <cellStyle name="표준 7 2 2 4 3 3 12" xfId="45684"/>
    <cellStyle name="표준 7 2 2 4 3 3 13" xfId="49555"/>
    <cellStyle name="표준 7 2 2 4 3 3 14" xfId="53426"/>
    <cellStyle name="표준 7 2 2 4 3 3 2" xfId="6733"/>
    <cellStyle name="표준 7 2 2 4 3 3 3" xfId="10604"/>
    <cellStyle name="표준 7 2 2 4 3 3 4" xfId="14475"/>
    <cellStyle name="표준 7 2 2 4 3 3 5" xfId="18346"/>
    <cellStyle name="표준 7 2 2 4 3 3 6" xfId="22217"/>
    <cellStyle name="표준 7 2 2 4 3 3 7" xfId="26088"/>
    <cellStyle name="표준 7 2 2 4 3 3 8" xfId="29959"/>
    <cellStyle name="표준 7 2 2 4 3 3 9" xfId="33830"/>
    <cellStyle name="표준 7 2 2 4 3 4" xfId="4797"/>
    <cellStyle name="표준 7 2 2 4 3 5" xfId="8668"/>
    <cellStyle name="표준 7 2 2 4 3 6" xfId="12539"/>
    <cellStyle name="표준 7 2 2 4 3 7" xfId="16410"/>
    <cellStyle name="표준 7 2 2 4 3 8" xfId="20281"/>
    <cellStyle name="표준 7 2 2 4 3 9" xfId="24152"/>
    <cellStyle name="표준 7 2 2 4 4" xfId="1119"/>
    <cellStyle name="표준 7 2 2 4 4 10" xfId="32378"/>
    <cellStyle name="표준 7 2 2 4 4 11" xfId="36249"/>
    <cellStyle name="표준 7 2 2 4 4 12" xfId="40361"/>
    <cellStyle name="표준 7 2 2 4 4 13" xfId="44232"/>
    <cellStyle name="표준 7 2 2 4 4 14" xfId="48103"/>
    <cellStyle name="표준 7 2 2 4 4 15" xfId="51974"/>
    <cellStyle name="표준 7 2 2 4 4 2" xfId="3058"/>
    <cellStyle name="표준 7 2 2 4 4 2 10" xfId="38185"/>
    <cellStyle name="표준 7 2 2 4 4 2 11" xfId="42297"/>
    <cellStyle name="표준 7 2 2 4 4 2 12" xfId="46168"/>
    <cellStyle name="표준 7 2 2 4 4 2 13" xfId="50039"/>
    <cellStyle name="표준 7 2 2 4 4 2 14" xfId="53910"/>
    <cellStyle name="표준 7 2 2 4 4 2 2" xfId="7217"/>
    <cellStyle name="표준 7 2 2 4 4 2 3" xfId="11088"/>
    <cellStyle name="표준 7 2 2 4 4 2 4" xfId="14959"/>
    <cellStyle name="표준 7 2 2 4 4 2 5" xfId="18830"/>
    <cellStyle name="표준 7 2 2 4 4 2 6" xfId="22701"/>
    <cellStyle name="표준 7 2 2 4 4 2 7" xfId="26572"/>
    <cellStyle name="표준 7 2 2 4 4 2 8" xfId="30443"/>
    <cellStyle name="표준 7 2 2 4 4 2 9" xfId="34314"/>
    <cellStyle name="표준 7 2 2 4 4 3" xfId="5281"/>
    <cellStyle name="표준 7 2 2 4 4 4" xfId="9152"/>
    <cellStyle name="표준 7 2 2 4 4 5" xfId="13023"/>
    <cellStyle name="표준 7 2 2 4 4 6" xfId="16894"/>
    <cellStyle name="표준 7 2 2 4 4 7" xfId="20765"/>
    <cellStyle name="표준 7 2 2 4 4 8" xfId="24636"/>
    <cellStyle name="표준 7 2 2 4 4 9" xfId="28507"/>
    <cellStyle name="표준 7 2 2 4 5" xfId="2090"/>
    <cellStyle name="표준 7 2 2 4 5 10" xfId="37217"/>
    <cellStyle name="표준 7 2 2 4 5 11" xfId="41329"/>
    <cellStyle name="표준 7 2 2 4 5 12" xfId="45200"/>
    <cellStyle name="표준 7 2 2 4 5 13" xfId="49071"/>
    <cellStyle name="표준 7 2 2 4 5 14" xfId="52942"/>
    <cellStyle name="표준 7 2 2 4 5 2" xfId="6249"/>
    <cellStyle name="표준 7 2 2 4 5 3" xfId="10120"/>
    <cellStyle name="표준 7 2 2 4 5 4" xfId="13991"/>
    <cellStyle name="표준 7 2 2 4 5 5" xfId="17862"/>
    <cellStyle name="표준 7 2 2 4 5 6" xfId="21733"/>
    <cellStyle name="표준 7 2 2 4 5 7" xfId="25604"/>
    <cellStyle name="표준 7 2 2 4 5 8" xfId="29475"/>
    <cellStyle name="표준 7 2 2 4 5 9" xfId="33346"/>
    <cellStyle name="표준 7 2 2 4 6" xfId="4313"/>
    <cellStyle name="표준 7 2 2 4 7" xfId="8184"/>
    <cellStyle name="표준 7 2 2 4 8" xfId="12055"/>
    <cellStyle name="표준 7 2 2 4 9" xfId="15926"/>
    <cellStyle name="표준 7 2 2 5" xfId="237"/>
    <cellStyle name="표준 7 2 2 5 10" xfId="19895"/>
    <cellStyle name="표준 7 2 2 5 11" xfId="23766"/>
    <cellStyle name="표준 7 2 2 5 12" xfId="27637"/>
    <cellStyle name="표준 7 2 2 5 13" xfId="31508"/>
    <cellStyle name="표준 7 2 2 5 14" xfId="35379"/>
    <cellStyle name="표준 7 2 2 5 15" xfId="39250"/>
    <cellStyle name="표준 7 2 2 5 16" xfId="39491"/>
    <cellStyle name="표준 7 2 2 5 17" xfId="43362"/>
    <cellStyle name="표준 7 2 2 5 18" xfId="47233"/>
    <cellStyle name="표준 7 2 2 5 19" xfId="51104"/>
    <cellStyle name="표준 7 2 2 5 2" xfId="482"/>
    <cellStyle name="표준 7 2 2 5 2 10" xfId="24008"/>
    <cellStyle name="표준 7 2 2 5 2 11" xfId="27879"/>
    <cellStyle name="표준 7 2 2 5 2 12" xfId="31750"/>
    <cellStyle name="표준 7 2 2 5 2 13" xfId="35621"/>
    <cellStyle name="표준 7 2 2 5 2 14" xfId="39733"/>
    <cellStyle name="표준 7 2 2 5 2 15" xfId="43604"/>
    <cellStyle name="표준 7 2 2 5 2 16" xfId="47475"/>
    <cellStyle name="표준 7 2 2 5 2 17" xfId="51346"/>
    <cellStyle name="표준 7 2 2 5 2 2" xfId="969"/>
    <cellStyle name="표준 7 2 2 5 2 2 10" xfId="28363"/>
    <cellStyle name="표준 7 2 2 5 2 2 11" xfId="32234"/>
    <cellStyle name="표준 7 2 2 5 2 2 12" xfId="36105"/>
    <cellStyle name="표준 7 2 2 5 2 2 13" xfId="40217"/>
    <cellStyle name="표준 7 2 2 5 2 2 14" xfId="44088"/>
    <cellStyle name="표준 7 2 2 5 2 2 15" xfId="47959"/>
    <cellStyle name="표준 7 2 2 5 2 2 16" xfId="51830"/>
    <cellStyle name="표준 7 2 2 5 2 2 2" xfId="1943"/>
    <cellStyle name="표준 7 2 2 5 2 2 2 10" xfId="33202"/>
    <cellStyle name="표준 7 2 2 5 2 2 2 11" xfId="37073"/>
    <cellStyle name="표준 7 2 2 5 2 2 2 12" xfId="41185"/>
    <cellStyle name="표준 7 2 2 5 2 2 2 13" xfId="45056"/>
    <cellStyle name="표준 7 2 2 5 2 2 2 14" xfId="48927"/>
    <cellStyle name="표준 7 2 2 5 2 2 2 15" xfId="52798"/>
    <cellStyle name="표준 7 2 2 5 2 2 2 2" xfId="3882"/>
    <cellStyle name="표준 7 2 2 5 2 2 2 2 10" xfId="39009"/>
    <cellStyle name="표준 7 2 2 5 2 2 2 2 11" xfId="43121"/>
    <cellStyle name="표준 7 2 2 5 2 2 2 2 12" xfId="46992"/>
    <cellStyle name="표준 7 2 2 5 2 2 2 2 13" xfId="50863"/>
    <cellStyle name="표준 7 2 2 5 2 2 2 2 14" xfId="54734"/>
    <cellStyle name="표준 7 2 2 5 2 2 2 2 2" xfId="8041"/>
    <cellStyle name="표준 7 2 2 5 2 2 2 2 3" xfId="11912"/>
    <cellStyle name="표준 7 2 2 5 2 2 2 2 4" xfId="15783"/>
    <cellStyle name="표준 7 2 2 5 2 2 2 2 5" xfId="19654"/>
    <cellStyle name="표준 7 2 2 5 2 2 2 2 6" xfId="23525"/>
    <cellStyle name="표준 7 2 2 5 2 2 2 2 7" xfId="27396"/>
    <cellStyle name="표준 7 2 2 5 2 2 2 2 8" xfId="31267"/>
    <cellStyle name="표준 7 2 2 5 2 2 2 2 9" xfId="35138"/>
    <cellStyle name="표준 7 2 2 5 2 2 2 3" xfId="6105"/>
    <cellStyle name="표준 7 2 2 5 2 2 2 4" xfId="9976"/>
    <cellStyle name="표준 7 2 2 5 2 2 2 5" xfId="13847"/>
    <cellStyle name="표준 7 2 2 5 2 2 2 6" xfId="17718"/>
    <cellStyle name="표준 7 2 2 5 2 2 2 7" xfId="21589"/>
    <cellStyle name="표준 7 2 2 5 2 2 2 8" xfId="25460"/>
    <cellStyle name="표준 7 2 2 5 2 2 2 9" xfId="29331"/>
    <cellStyle name="표준 7 2 2 5 2 2 3" xfId="2914"/>
    <cellStyle name="표준 7 2 2 5 2 2 3 10" xfId="38041"/>
    <cellStyle name="표준 7 2 2 5 2 2 3 11" xfId="42153"/>
    <cellStyle name="표준 7 2 2 5 2 2 3 12" xfId="46024"/>
    <cellStyle name="표준 7 2 2 5 2 2 3 13" xfId="49895"/>
    <cellStyle name="표준 7 2 2 5 2 2 3 14" xfId="53766"/>
    <cellStyle name="표준 7 2 2 5 2 2 3 2" xfId="7073"/>
    <cellStyle name="표준 7 2 2 5 2 2 3 3" xfId="10944"/>
    <cellStyle name="표준 7 2 2 5 2 2 3 4" xfId="14815"/>
    <cellStyle name="표준 7 2 2 5 2 2 3 5" xfId="18686"/>
    <cellStyle name="표준 7 2 2 5 2 2 3 6" xfId="22557"/>
    <cellStyle name="표준 7 2 2 5 2 2 3 7" xfId="26428"/>
    <cellStyle name="표준 7 2 2 5 2 2 3 8" xfId="30299"/>
    <cellStyle name="표준 7 2 2 5 2 2 3 9" xfId="34170"/>
    <cellStyle name="표준 7 2 2 5 2 2 4" xfId="5137"/>
    <cellStyle name="표준 7 2 2 5 2 2 5" xfId="9008"/>
    <cellStyle name="표준 7 2 2 5 2 2 6" xfId="12879"/>
    <cellStyle name="표준 7 2 2 5 2 2 7" xfId="16750"/>
    <cellStyle name="표준 7 2 2 5 2 2 8" xfId="20621"/>
    <cellStyle name="표준 7 2 2 5 2 2 9" xfId="24492"/>
    <cellStyle name="표준 7 2 2 5 2 3" xfId="1459"/>
    <cellStyle name="표준 7 2 2 5 2 3 10" xfId="32718"/>
    <cellStyle name="표준 7 2 2 5 2 3 11" xfId="36589"/>
    <cellStyle name="표준 7 2 2 5 2 3 12" xfId="40701"/>
    <cellStyle name="표준 7 2 2 5 2 3 13" xfId="44572"/>
    <cellStyle name="표준 7 2 2 5 2 3 14" xfId="48443"/>
    <cellStyle name="표준 7 2 2 5 2 3 15" xfId="52314"/>
    <cellStyle name="표준 7 2 2 5 2 3 2" xfId="3398"/>
    <cellStyle name="표준 7 2 2 5 2 3 2 10" xfId="38525"/>
    <cellStyle name="표준 7 2 2 5 2 3 2 11" xfId="42637"/>
    <cellStyle name="표준 7 2 2 5 2 3 2 12" xfId="46508"/>
    <cellStyle name="표준 7 2 2 5 2 3 2 13" xfId="50379"/>
    <cellStyle name="표준 7 2 2 5 2 3 2 14" xfId="54250"/>
    <cellStyle name="표준 7 2 2 5 2 3 2 2" xfId="7557"/>
    <cellStyle name="표준 7 2 2 5 2 3 2 3" xfId="11428"/>
    <cellStyle name="표준 7 2 2 5 2 3 2 4" xfId="15299"/>
    <cellStyle name="표준 7 2 2 5 2 3 2 5" xfId="19170"/>
    <cellStyle name="표준 7 2 2 5 2 3 2 6" xfId="23041"/>
    <cellStyle name="표준 7 2 2 5 2 3 2 7" xfId="26912"/>
    <cellStyle name="표준 7 2 2 5 2 3 2 8" xfId="30783"/>
    <cellStyle name="표준 7 2 2 5 2 3 2 9" xfId="34654"/>
    <cellStyle name="표준 7 2 2 5 2 3 3" xfId="5621"/>
    <cellStyle name="표준 7 2 2 5 2 3 4" xfId="9492"/>
    <cellStyle name="표준 7 2 2 5 2 3 5" xfId="13363"/>
    <cellStyle name="표준 7 2 2 5 2 3 6" xfId="17234"/>
    <cellStyle name="표준 7 2 2 5 2 3 7" xfId="21105"/>
    <cellStyle name="표준 7 2 2 5 2 3 8" xfId="24976"/>
    <cellStyle name="표준 7 2 2 5 2 3 9" xfId="28847"/>
    <cellStyle name="표준 7 2 2 5 2 4" xfId="2430"/>
    <cellStyle name="표준 7 2 2 5 2 4 10" xfId="37557"/>
    <cellStyle name="표준 7 2 2 5 2 4 11" xfId="41669"/>
    <cellStyle name="표준 7 2 2 5 2 4 12" xfId="45540"/>
    <cellStyle name="표준 7 2 2 5 2 4 13" xfId="49411"/>
    <cellStyle name="표준 7 2 2 5 2 4 14" xfId="53282"/>
    <cellStyle name="표준 7 2 2 5 2 4 2" xfId="6589"/>
    <cellStyle name="표준 7 2 2 5 2 4 3" xfId="10460"/>
    <cellStyle name="표준 7 2 2 5 2 4 4" xfId="14331"/>
    <cellStyle name="표준 7 2 2 5 2 4 5" xfId="18202"/>
    <cellStyle name="표준 7 2 2 5 2 4 6" xfId="22073"/>
    <cellStyle name="표준 7 2 2 5 2 4 7" xfId="25944"/>
    <cellStyle name="표준 7 2 2 5 2 4 8" xfId="29815"/>
    <cellStyle name="표준 7 2 2 5 2 4 9" xfId="33686"/>
    <cellStyle name="표준 7 2 2 5 2 5" xfId="4653"/>
    <cellStyle name="표준 7 2 2 5 2 6" xfId="8524"/>
    <cellStyle name="표준 7 2 2 5 2 7" xfId="12395"/>
    <cellStyle name="표준 7 2 2 5 2 8" xfId="16266"/>
    <cellStyle name="표준 7 2 2 5 2 9" xfId="20137"/>
    <cellStyle name="표준 7 2 2 5 3" xfId="727"/>
    <cellStyle name="표준 7 2 2 5 3 10" xfId="28121"/>
    <cellStyle name="표준 7 2 2 5 3 11" xfId="31992"/>
    <cellStyle name="표준 7 2 2 5 3 12" xfId="35863"/>
    <cellStyle name="표준 7 2 2 5 3 13" xfId="39975"/>
    <cellStyle name="표준 7 2 2 5 3 14" xfId="43846"/>
    <cellStyle name="표준 7 2 2 5 3 15" xfId="47717"/>
    <cellStyle name="표준 7 2 2 5 3 16" xfId="51588"/>
    <cellStyle name="표준 7 2 2 5 3 2" xfId="1701"/>
    <cellStyle name="표준 7 2 2 5 3 2 10" xfId="32960"/>
    <cellStyle name="표준 7 2 2 5 3 2 11" xfId="36831"/>
    <cellStyle name="표준 7 2 2 5 3 2 12" xfId="40943"/>
    <cellStyle name="표준 7 2 2 5 3 2 13" xfId="44814"/>
    <cellStyle name="표준 7 2 2 5 3 2 14" xfId="48685"/>
    <cellStyle name="표준 7 2 2 5 3 2 15" xfId="52556"/>
    <cellStyle name="표준 7 2 2 5 3 2 2" xfId="3640"/>
    <cellStyle name="표준 7 2 2 5 3 2 2 10" xfId="38767"/>
    <cellStyle name="표준 7 2 2 5 3 2 2 11" xfId="42879"/>
    <cellStyle name="표준 7 2 2 5 3 2 2 12" xfId="46750"/>
    <cellStyle name="표준 7 2 2 5 3 2 2 13" xfId="50621"/>
    <cellStyle name="표준 7 2 2 5 3 2 2 14" xfId="54492"/>
    <cellStyle name="표준 7 2 2 5 3 2 2 2" xfId="7799"/>
    <cellStyle name="표준 7 2 2 5 3 2 2 3" xfId="11670"/>
    <cellStyle name="표준 7 2 2 5 3 2 2 4" xfId="15541"/>
    <cellStyle name="표준 7 2 2 5 3 2 2 5" xfId="19412"/>
    <cellStyle name="표준 7 2 2 5 3 2 2 6" xfId="23283"/>
    <cellStyle name="표준 7 2 2 5 3 2 2 7" xfId="27154"/>
    <cellStyle name="표준 7 2 2 5 3 2 2 8" xfId="31025"/>
    <cellStyle name="표준 7 2 2 5 3 2 2 9" xfId="34896"/>
    <cellStyle name="표준 7 2 2 5 3 2 3" xfId="5863"/>
    <cellStyle name="표준 7 2 2 5 3 2 4" xfId="9734"/>
    <cellStyle name="표준 7 2 2 5 3 2 5" xfId="13605"/>
    <cellStyle name="표준 7 2 2 5 3 2 6" xfId="17476"/>
    <cellStyle name="표준 7 2 2 5 3 2 7" xfId="21347"/>
    <cellStyle name="표준 7 2 2 5 3 2 8" xfId="25218"/>
    <cellStyle name="표준 7 2 2 5 3 2 9" xfId="29089"/>
    <cellStyle name="표준 7 2 2 5 3 3" xfId="2672"/>
    <cellStyle name="표준 7 2 2 5 3 3 10" xfId="37799"/>
    <cellStyle name="표준 7 2 2 5 3 3 11" xfId="41911"/>
    <cellStyle name="표준 7 2 2 5 3 3 12" xfId="45782"/>
    <cellStyle name="표준 7 2 2 5 3 3 13" xfId="49653"/>
    <cellStyle name="표준 7 2 2 5 3 3 14" xfId="53524"/>
    <cellStyle name="표준 7 2 2 5 3 3 2" xfId="6831"/>
    <cellStyle name="표준 7 2 2 5 3 3 3" xfId="10702"/>
    <cellStyle name="표준 7 2 2 5 3 3 4" xfId="14573"/>
    <cellStyle name="표준 7 2 2 5 3 3 5" xfId="18444"/>
    <cellStyle name="표준 7 2 2 5 3 3 6" xfId="22315"/>
    <cellStyle name="표준 7 2 2 5 3 3 7" xfId="26186"/>
    <cellStyle name="표준 7 2 2 5 3 3 8" xfId="30057"/>
    <cellStyle name="표준 7 2 2 5 3 3 9" xfId="33928"/>
    <cellStyle name="표준 7 2 2 5 3 4" xfId="4895"/>
    <cellStyle name="표준 7 2 2 5 3 5" xfId="8766"/>
    <cellStyle name="표준 7 2 2 5 3 6" xfId="12637"/>
    <cellStyle name="표준 7 2 2 5 3 7" xfId="16508"/>
    <cellStyle name="표준 7 2 2 5 3 8" xfId="20379"/>
    <cellStyle name="표준 7 2 2 5 3 9" xfId="24250"/>
    <cellStyle name="표준 7 2 2 5 4" xfId="1217"/>
    <cellStyle name="표준 7 2 2 5 4 10" xfId="32476"/>
    <cellStyle name="표준 7 2 2 5 4 11" xfId="36347"/>
    <cellStyle name="표준 7 2 2 5 4 12" xfId="40459"/>
    <cellStyle name="표준 7 2 2 5 4 13" xfId="44330"/>
    <cellStyle name="표준 7 2 2 5 4 14" xfId="48201"/>
    <cellStyle name="표준 7 2 2 5 4 15" xfId="52072"/>
    <cellStyle name="표준 7 2 2 5 4 2" xfId="3156"/>
    <cellStyle name="표준 7 2 2 5 4 2 10" xfId="38283"/>
    <cellStyle name="표준 7 2 2 5 4 2 11" xfId="42395"/>
    <cellStyle name="표준 7 2 2 5 4 2 12" xfId="46266"/>
    <cellStyle name="표준 7 2 2 5 4 2 13" xfId="50137"/>
    <cellStyle name="표준 7 2 2 5 4 2 14" xfId="54008"/>
    <cellStyle name="표준 7 2 2 5 4 2 2" xfId="7315"/>
    <cellStyle name="표준 7 2 2 5 4 2 3" xfId="11186"/>
    <cellStyle name="표준 7 2 2 5 4 2 4" xfId="15057"/>
    <cellStyle name="표준 7 2 2 5 4 2 5" xfId="18928"/>
    <cellStyle name="표준 7 2 2 5 4 2 6" xfId="22799"/>
    <cellStyle name="표준 7 2 2 5 4 2 7" xfId="26670"/>
    <cellStyle name="표준 7 2 2 5 4 2 8" xfId="30541"/>
    <cellStyle name="표준 7 2 2 5 4 2 9" xfId="34412"/>
    <cellStyle name="표준 7 2 2 5 4 3" xfId="5379"/>
    <cellStyle name="표준 7 2 2 5 4 4" xfId="9250"/>
    <cellStyle name="표준 7 2 2 5 4 5" xfId="13121"/>
    <cellStyle name="표준 7 2 2 5 4 6" xfId="16992"/>
    <cellStyle name="표준 7 2 2 5 4 7" xfId="20863"/>
    <cellStyle name="표준 7 2 2 5 4 8" xfId="24734"/>
    <cellStyle name="표준 7 2 2 5 4 9" xfId="28605"/>
    <cellStyle name="표준 7 2 2 5 5" xfId="2188"/>
    <cellStyle name="표준 7 2 2 5 5 10" xfId="37315"/>
    <cellStyle name="표준 7 2 2 5 5 11" xfId="41427"/>
    <cellStyle name="표준 7 2 2 5 5 12" xfId="45298"/>
    <cellStyle name="표준 7 2 2 5 5 13" xfId="49169"/>
    <cellStyle name="표준 7 2 2 5 5 14" xfId="53040"/>
    <cellStyle name="표준 7 2 2 5 5 2" xfId="6347"/>
    <cellStyle name="표준 7 2 2 5 5 3" xfId="10218"/>
    <cellStyle name="표준 7 2 2 5 5 4" xfId="14089"/>
    <cellStyle name="표준 7 2 2 5 5 5" xfId="17960"/>
    <cellStyle name="표준 7 2 2 5 5 6" xfId="21831"/>
    <cellStyle name="표준 7 2 2 5 5 7" xfId="25702"/>
    <cellStyle name="표준 7 2 2 5 5 8" xfId="29573"/>
    <cellStyle name="표준 7 2 2 5 5 9" xfId="33444"/>
    <cellStyle name="표준 7 2 2 5 6" xfId="4411"/>
    <cellStyle name="표준 7 2 2 5 7" xfId="8282"/>
    <cellStyle name="표준 7 2 2 5 8" xfId="12153"/>
    <cellStyle name="표준 7 2 2 5 9" xfId="16024"/>
    <cellStyle name="표준 7 2 2 6" xfId="287"/>
    <cellStyle name="표준 7 2 2 6 10" xfId="23813"/>
    <cellStyle name="표준 7 2 2 6 11" xfId="27684"/>
    <cellStyle name="표준 7 2 2 6 12" xfId="31555"/>
    <cellStyle name="표준 7 2 2 6 13" xfId="35426"/>
    <cellStyle name="표준 7 2 2 6 14" xfId="39538"/>
    <cellStyle name="표준 7 2 2 6 15" xfId="43409"/>
    <cellStyle name="표준 7 2 2 6 16" xfId="47280"/>
    <cellStyle name="표준 7 2 2 6 17" xfId="51151"/>
    <cellStyle name="표준 7 2 2 6 2" xfId="774"/>
    <cellStyle name="표준 7 2 2 6 2 10" xfId="28168"/>
    <cellStyle name="표준 7 2 2 6 2 11" xfId="32039"/>
    <cellStyle name="표준 7 2 2 6 2 12" xfId="35910"/>
    <cellStyle name="표준 7 2 2 6 2 13" xfId="40022"/>
    <cellStyle name="표준 7 2 2 6 2 14" xfId="43893"/>
    <cellStyle name="표준 7 2 2 6 2 15" xfId="47764"/>
    <cellStyle name="표준 7 2 2 6 2 16" xfId="51635"/>
    <cellStyle name="표준 7 2 2 6 2 2" xfId="1748"/>
    <cellStyle name="표준 7 2 2 6 2 2 10" xfId="33007"/>
    <cellStyle name="표준 7 2 2 6 2 2 11" xfId="36878"/>
    <cellStyle name="표준 7 2 2 6 2 2 12" xfId="40990"/>
    <cellStyle name="표준 7 2 2 6 2 2 13" xfId="44861"/>
    <cellStyle name="표준 7 2 2 6 2 2 14" xfId="48732"/>
    <cellStyle name="표준 7 2 2 6 2 2 15" xfId="52603"/>
    <cellStyle name="표준 7 2 2 6 2 2 2" xfId="3687"/>
    <cellStyle name="표준 7 2 2 6 2 2 2 10" xfId="38814"/>
    <cellStyle name="표준 7 2 2 6 2 2 2 11" xfId="42926"/>
    <cellStyle name="표준 7 2 2 6 2 2 2 12" xfId="46797"/>
    <cellStyle name="표준 7 2 2 6 2 2 2 13" xfId="50668"/>
    <cellStyle name="표준 7 2 2 6 2 2 2 14" xfId="54539"/>
    <cellStyle name="표준 7 2 2 6 2 2 2 2" xfId="7846"/>
    <cellStyle name="표준 7 2 2 6 2 2 2 3" xfId="11717"/>
    <cellStyle name="표준 7 2 2 6 2 2 2 4" xfId="15588"/>
    <cellStyle name="표준 7 2 2 6 2 2 2 5" xfId="19459"/>
    <cellStyle name="표준 7 2 2 6 2 2 2 6" xfId="23330"/>
    <cellStyle name="표준 7 2 2 6 2 2 2 7" xfId="27201"/>
    <cellStyle name="표준 7 2 2 6 2 2 2 8" xfId="31072"/>
    <cellStyle name="표준 7 2 2 6 2 2 2 9" xfId="34943"/>
    <cellStyle name="표준 7 2 2 6 2 2 3" xfId="5910"/>
    <cellStyle name="표준 7 2 2 6 2 2 4" xfId="9781"/>
    <cellStyle name="표준 7 2 2 6 2 2 5" xfId="13652"/>
    <cellStyle name="표준 7 2 2 6 2 2 6" xfId="17523"/>
    <cellStyle name="표준 7 2 2 6 2 2 7" xfId="21394"/>
    <cellStyle name="표준 7 2 2 6 2 2 8" xfId="25265"/>
    <cellStyle name="표준 7 2 2 6 2 2 9" xfId="29136"/>
    <cellStyle name="표준 7 2 2 6 2 3" xfId="2719"/>
    <cellStyle name="표준 7 2 2 6 2 3 10" xfId="37846"/>
    <cellStyle name="표준 7 2 2 6 2 3 11" xfId="41958"/>
    <cellStyle name="표준 7 2 2 6 2 3 12" xfId="45829"/>
    <cellStyle name="표준 7 2 2 6 2 3 13" xfId="49700"/>
    <cellStyle name="표준 7 2 2 6 2 3 14" xfId="53571"/>
    <cellStyle name="표준 7 2 2 6 2 3 2" xfId="6878"/>
    <cellStyle name="표준 7 2 2 6 2 3 3" xfId="10749"/>
    <cellStyle name="표준 7 2 2 6 2 3 4" xfId="14620"/>
    <cellStyle name="표준 7 2 2 6 2 3 5" xfId="18491"/>
    <cellStyle name="표준 7 2 2 6 2 3 6" xfId="22362"/>
    <cellStyle name="표준 7 2 2 6 2 3 7" xfId="26233"/>
    <cellStyle name="표준 7 2 2 6 2 3 8" xfId="30104"/>
    <cellStyle name="표준 7 2 2 6 2 3 9" xfId="33975"/>
    <cellStyle name="표준 7 2 2 6 2 4" xfId="4942"/>
    <cellStyle name="표준 7 2 2 6 2 5" xfId="8813"/>
    <cellStyle name="표준 7 2 2 6 2 6" xfId="12684"/>
    <cellStyle name="표준 7 2 2 6 2 7" xfId="16555"/>
    <cellStyle name="표준 7 2 2 6 2 8" xfId="20426"/>
    <cellStyle name="표준 7 2 2 6 2 9" xfId="24297"/>
    <cellStyle name="표준 7 2 2 6 3" xfId="1264"/>
    <cellStyle name="표준 7 2 2 6 3 10" xfId="32523"/>
    <cellStyle name="표준 7 2 2 6 3 11" xfId="36394"/>
    <cellStyle name="표준 7 2 2 6 3 12" xfId="40506"/>
    <cellStyle name="표준 7 2 2 6 3 13" xfId="44377"/>
    <cellStyle name="표준 7 2 2 6 3 14" xfId="48248"/>
    <cellStyle name="표준 7 2 2 6 3 15" xfId="52119"/>
    <cellStyle name="표준 7 2 2 6 3 2" xfId="3203"/>
    <cellStyle name="표준 7 2 2 6 3 2 10" xfId="38330"/>
    <cellStyle name="표준 7 2 2 6 3 2 11" xfId="42442"/>
    <cellStyle name="표준 7 2 2 6 3 2 12" xfId="46313"/>
    <cellStyle name="표준 7 2 2 6 3 2 13" xfId="50184"/>
    <cellStyle name="표준 7 2 2 6 3 2 14" xfId="54055"/>
    <cellStyle name="표준 7 2 2 6 3 2 2" xfId="7362"/>
    <cellStyle name="표준 7 2 2 6 3 2 3" xfId="11233"/>
    <cellStyle name="표준 7 2 2 6 3 2 4" xfId="15104"/>
    <cellStyle name="표준 7 2 2 6 3 2 5" xfId="18975"/>
    <cellStyle name="표준 7 2 2 6 3 2 6" xfId="22846"/>
    <cellStyle name="표준 7 2 2 6 3 2 7" xfId="26717"/>
    <cellStyle name="표준 7 2 2 6 3 2 8" xfId="30588"/>
    <cellStyle name="표준 7 2 2 6 3 2 9" xfId="34459"/>
    <cellStyle name="표준 7 2 2 6 3 3" xfId="5426"/>
    <cellStyle name="표준 7 2 2 6 3 4" xfId="9297"/>
    <cellStyle name="표준 7 2 2 6 3 5" xfId="13168"/>
    <cellStyle name="표준 7 2 2 6 3 6" xfId="17039"/>
    <cellStyle name="표준 7 2 2 6 3 7" xfId="20910"/>
    <cellStyle name="표준 7 2 2 6 3 8" xfId="24781"/>
    <cellStyle name="표준 7 2 2 6 3 9" xfId="28652"/>
    <cellStyle name="표준 7 2 2 6 4" xfId="2235"/>
    <cellStyle name="표준 7 2 2 6 4 10" xfId="37362"/>
    <cellStyle name="표준 7 2 2 6 4 11" xfId="41474"/>
    <cellStyle name="표준 7 2 2 6 4 12" xfId="45345"/>
    <cellStyle name="표준 7 2 2 6 4 13" xfId="49216"/>
    <cellStyle name="표준 7 2 2 6 4 14" xfId="53087"/>
    <cellStyle name="표준 7 2 2 6 4 2" xfId="6394"/>
    <cellStyle name="표준 7 2 2 6 4 3" xfId="10265"/>
    <cellStyle name="표준 7 2 2 6 4 4" xfId="14136"/>
    <cellStyle name="표준 7 2 2 6 4 5" xfId="18007"/>
    <cellStyle name="표준 7 2 2 6 4 6" xfId="21878"/>
    <cellStyle name="표준 7 2 2 6 4 7" xfId="25749"/>
    <cellStyle name="표준 7 2 2 6 4 8" xfId="29620"/>
    <cellStyle name="표준 7 2 2 6 4 9" xfId="33491"/>
    <cellStyle name="표준 7 2 2 6 5" xfId="4458"/>
    <cellStyle name="표준 7 2 2 6 6" xfId="8329"/>
    <cellStyle name="표준 7 2 2 6 7" xfId="12200"/>
    <cellStyle name="표준 7 2 2 6 8" xfId="16071"/>
    <cellStyle name="표준 7 2 2 6 9" xfId="19942"/>
    <cellStyle name="표준 7 2 2 7" xfId="532"/>
    <cellStyle name="표준 7 2 2 7 10" xfId="27926"/>
    <cellStyle name="표준 7 2 2 7 11" xfId="31797"/>
    <cellStyle name="표준 7 2 2 7 12" xfId="35668"/>
    <cellStyle name="표준 7 2 2 7 13" xfId="39780"/>
    <cellStyle name="표준 7 2 2 7 14" xfId="43651"/>
    <cellStyle name="표준 7 2 2 7 15" xfId="47522"/>
    <cellStyle name="표준 7 2 2 7 16" xfId="51393"/>
    <cellStyle name="표준 7 2 2 7 2" xfId="1506"/>
    <cellStyle name="표준 7 2 2 7 2 10" xfId="32765"/>
    <cellStyle name="표준 7 2 2 7 2 11" xfId="36636"/>
    <cellStyle name="표준 7 2 2 7 2 12" xfId="40748"/>
    <cellStyle name="표준 7 2 2 7 2 13" xfId="44619"/>
    <cellStyle name="표준 7 2 2 7 2 14" xfId="48490"/>
    <cellStyle name="표준 7 2 2 7 2 15" xfId="52361"/>
    <cellStyle name="표준 7 2 2 7 2 2" xfId="3445"/>
    <cellStyle name="표준 7 2 2 7 2 2 10" xfId="38572"/>
    <cellStyle name="표준 7 2 2 7 2 2 11" xfId="42684"/>
    <cellStyle name="표준 7 2 2 7 2 2 12" xfId="46555"/>
    <cellStyle name="표준 7 2 2 7 2 2 13" xfId="50426"/>
    <cellStyle name="표준 7 2 2 7 2 2 14" xfId="54297"/>
    <cellStyle name="표준 7 2 2 7 2 2 2" xfId="7604"/>
    <cellStyle name="표준 7 2 2 7 2 2 3" xfId="11475"/>
    <cellStyle name="표준 7 2 2 7 2 2 4" xfId="15346"/>
    <cellStyle name="표준 7 2 2 7 2 2 5" xfId="19217"/>
    <cellStyle name="표준 7 2 2 7 2 2 6" xfId="23088"/>
    <cellStyle name="표준 7 2 2 7 2 2 7" xfId="26959"/>
    <cellStyle name="표준 7 2 2 7 2 2 8" xfId="30830"/>
    <cellStyle name="표준 7 2 2 7 2 2 9" xfId="34701"/>
    <cellStyle name="표준 7 2 2 7 2 3" xfId="5668"/>
    <cellStyle name="표준 7 2 2 7 2 4" xfId="9539"/>
    <cellStyle name="표준 7 2 2 7 2 5" xfId="13410"/>
    <cellStyle name="표준 7 2 2 7 2 6" xfId="17281"/>
    <cellStyle name="표준 7 2 2 7 2 7" xfId="21152"/>
    <cellStyle name="표준 7 2 2 7 2 8" xfId="25023"/>
    <cellStyle name="표준 7 2 2 7 2 9" xfId="28894"/>
    <cellStyle name="표준 7 2 2 7 3" xfId="2477"/>
    <cellStyle name="표준 7 2 2 7 3 10" xfId="37604"/>
    <cellStyle name="표준 7 2 2 7 3 11" xfId="41716"/>
    <cellStyle name="표준 7 2 2 7 3 12" xfId="45587"/>
    <cellStyle name="표준 7 2 2 7 3 13" xfId="49458"/>
    <cellStyle name="표준 7 2 2 7 3 14" xfId="53329"/>
    <cellStyle name="표준 7 2 2 7 3 2" xfId="6636"/>
    <cellStyle name="표준 7 2 2 7 3 3" xfId="10507"/>
    <cellStyle name="표준 7 2 2 7 3 4" xfId="14378"/>
    <cellStyle name="표준 7 2 2 7 3 5" xfId="18249"/>
    <cellStyle name="표준 7 2 2 7 3 6" xfId="22120"/>
    <cellStyle name="표준 7 2 2 7 3 7" xfId="25991"/>
    <cellStyle name="표준 7 2 2 7 3 8" xfId="29862"/>
    <cellStyle name="표준 7 2 2 7 3 9" xfId="33733"/>
    <cellStyle name="표준 7 2 2 7 4" xfId="4700"/>
    <cellStyle name="표준 7 2 2 7 5" xfId="8571"/>
    <cellStyle name="표준 7 2 2 7 6" xfId="12442"/>
    <cellStyle name="표준 7 2 2 7 7" xfId="16313"/>
    <cellStyle name="표준 7 2 2 7 8" xfId="20184"/>
    <cellStyle name="표준 7 2 2 7 9" xfId="24055"/>
    <cellStyle name="표준 7 2 2 8" xfId="1022"/>
    <cellStyle name="표준 7 2 2 8 10" xfId="32281"/>
    <cellStyle name="표준 7 2 2 8 11" xfId="36152"/>
    <cellStyle name="표준 7 2 2 8 12" xfId="40264"/>
    <cellStyle name="표준 7 2 2 8 13" xfId="44135"/>
    <cellStyle name="표준 7 2 2 8 14" xfId="48006"/>
    <cellStyle name="표준 7 2 2 8 15" xfId="51877"/>
    <cellStyle name="표준 7 2 2 8 2" xfId="2961"/>
    <cellStyle name="표준 7 2 2 8 2 10" xfId="38088"/>
    <cellStyle name="표준 7 2 2 8 2 11" xfId="42200"/>
    <cellStyle name="표준 7 2 2 8 2 12" xfId="46071"/>
    <cellStyle name="표준 7 2 2 8 2 13" xfId="49942"/>
    <cellStyle name="표준 7 2 2 8 2 14" xfId="53813"/>
    <cellStyle name="표준 7 2 2 8 2 2" xfId="7120"/>
    <cellStyle name="표준 7 2 2 8 2 3" xfId="10991"/>
    <cellStyle name="표준 7 2 2 8 2 4" xfId="14862"/>
    <cellStyle name="표준 7 2 2 8 2 5" xfId="18733"/>
    <cellStyle name="표준 7 2 2 8 2 6" xfId="22604"/>
    <cellStyle name="표준 7 2 2 8 2 7" xfId="26475"/>
    <cellStyle name="표준 7 2 2 8 2 8" xfId="30346"/>
    <cellStyle name="표준 7 2 2 8 2 9" xfId="34217"/>
    <cellStyle name="표준 7 2 2 8 3" xfId="5184"/>
    <cellStyle name="표준 7 2 2 8 4" xfId="9055"/>
    <cellStyle name="표준 7 2 2 8 5" xfId="12926"/>
    <cellStyle name="표준 7 2 2 8 6" xfId="16797"/>
    <cellStyle name="표준 7 2 2 8 7" xfId="20668"/>
    <cellStyle name="표준 7 2 2 8 8" xfId="24539"/>
    <cellStyle name="표준 7 2 2 8 9" xfId="28410"/>
    <cellStyle name="표준 7 2 2 9" xfId="1993"/>
    <cellStyle name="표준 7 2 2 9 10" xfId="37120"/>
    <cellStyle name="표준 7 2 2 9 11" xfId="41232"/>
    <cellStyle name="표준 7 2 2 9 12" xfId="45103"/>
    <cellStyle name="표준 7 2 2 9 13" xfId="48974"/>
    <cellStyle name="표준 7 2 2 9 14" xfId="52845"/>
    <cellStyle name="표준 7 2 2 9 2" xfId="6152"/>
    <cellStyle name="표준 7 2 2 9 3" xfId="10023"/>
    <cellStyle name="표준 7 2 2 9 4" xfId="13894"/>
    <cellStyle name="표준 7 2 2 9 5" xfId="17765"/>
    <cellStyle name="표준 7 2 2 9 6" xfId="21636"/>
    <cellStyle name="표준 7 2 2 9 7" xfId="25507"/>
    <cellStyle name="표준 7 2 2 9 8" xfId="29378"/>
    <cellStyle name="표준 7 2 2 9 9" xfId="33249"/>
    <cellStyle name="표준 7 2 20" xfId="35177"/>
    <cellStyle name="표준 7 2 21" xfId="39048"/>
    <cellStyle name="표준 7 2 22" xfId="39289"/>
    <cellStyle name="표준 7 2 23" xfId="43160"/>
    <cellStyle name="표준 7 2 24" xfId="47031"/>
    <cellStyle name="표준 7 2 25" xfId="50902"/>
    <cellStyle name="표준 7 2 3" xfId="42"/>
    <cellStyle name="표준 7 2 3 10" xfId="4225"/>
    <cellStyle name="표준 7 2 3 11" xfId="8096"/>
    <cellStyle name="표준 7 2 3 12" xfId="11967"/>
    <cellStyle name="표준 7 2 3 13" xfId="15838"/>
    <cellStyle name="표준 7 2 3 14" xfId="19709"/>
    <cellStyle name="표준 7 2 3 15" xfId="23580"/>
    <cellStyle name="표준 7 2 3 16" xfId="27451"/>
    <cellStyle name="표준 7 2 3 17" xfId="31322"/>
    <cellStyle name="표준 7 2 3 18" xfId="35193"/>
    <cellStyle name="표준 7 2 3 19" xfId="39064"/>
    <cellStyle name="표준 7 2 3 2" xfId="65"/>
    <cellStyle name="표준 7 2 3 2 10" xfId="8119"/>
    <cellStyle name="표준 7 2 3 2 11" xfId="11990"/>
    <cellStyle name="표준 7 2 3 2 12" xfId="15861"/>
    <cellStyle name="표준 7 2 3 2 13" xfId="19732"/>
    <cellStyle name="표준 7 2 3 2 14" xfId="23603"/>
    <cellStyle name="표준 7 2 3 2 15" xfId="27474"/>
    <cellStyle name="표준 7 2 3 2 16" xfId="31345"/>
    <cellStyle name="표준 7 2 3 2 17" xfId="35216"/>
    <cellStyle name="표준 7 2 3 2 18" xfId="39087"/>
    <cellStyle name="표준 7 2 3 2 19" xfId="39328"/>
    <cellStyle name="표준 7 2 3 2 2" xfId="119"/>
    <cellStyle name="표준 7 2 3 2 2 10" xfId="15908"/>
    <cellStyle name="표준 7 2 3 2 2 11" xfId="19779"/>
    <cellStyle name="표준 7 2 3 2 2 12" xfId="23650"/>
    <cellStyle name="표준 7 2 3 2 2 13" xfId="27521"/>
    <cellStyle name="표준 7 2 3 2 2 14" xfId="31392"/>
    <cellStyle name="표준 7 2 3 2 2 15" xfId="35263"/>
    <cellStyle name="표준 7 2 3 2 2 16" xfId="39134"/>
    <cellStyle name="표준 7 2 3 2 2 17" xfId="39375"/>
    <cellStyle name="표준 7 2 3 2 2 18" xfId="43246"/>
    <cellStyle name="표준 7 2 3 2 2 19" xfId="47117"/>
    <cellStyle name="표준 7 2 3 2 2 2" xfId="218"/>
    <cellStyle name="표준 7 2 3 2 2 2 10" xfId="19876"/>
    <cellStyle name="표준 7 2 3 2 2 2 11" xfId="23747"/>
    <cellStyle name="표준 7 2 3 2 2 2 12" xfId="27618"/>
    <cellStyle name="표준 7 2 3 2 2 2 13" xfId="31489"/>
    <cellStyle name="표준 7 2 3 2 2 2 14" xfId="35360"/>
    <cellStyle name="표준 7 2 3 2 2 2 15" xfId="39231"/>
    <cellStyle name="표준 7 2 3 2 2 2 16" xfId="39472"/>
    <cellStyle name="표준 7 2 3 2 2 2 17" xfId="43343"/>
    <cellStyle name="표준 7 2 3 2 2 2 18" xfId="47214"/>
    <cellStyle name="표준 7 2 3 2 2 2 19" xfId="51085"/>
    <cellStyle name="표준 7 2 3 2 2 2 2" xfId="463"/>
    <cellStyle name="표준 7 2 3 2 2 2 2 10" xfId="23989"/>
    <cellStyle name="표준 7 2 3 2 2 2 2 11" xfId="27860"/>
    <cellStyle name="표준 7 2 3 2 2 2 2 12" xfId="31731"/>
    <cellStyle name="표준 7 2 3 2 2 2 2 13" xfId="35602"/>
    <cellStyle name="표준 7 2 3 2 2 2 2 14" xfId="39714"/>
    <cellStyle name="표준 7 2 3 2 2 2 2 15" xfId="43585"/>
    <cellStyle name="표준 7 2 3 2 2 2 2 16" xfId="47456"/>
    <cellStyle name="표준 7 2 3 2 2 2 2 17" xfId="51327"/>
    <cellStyle name="표준 7 2 3 2 2 2 2 2" xfId="950"/>
    <cellStyle name="표준 7 2 3 2 2 2 2 2 10" xfId="28344"/>
    <cellStyle name="표준 7 2 3 2 2 2 2 2 11" xfId="32215"/>
    <cellStyle name="표준 7 2 3 2 2 2 2 2 12" xfId="36086"/>
    <cellStyle name="표준 7 2 3 2 2 2 2 2 13" xfId="40198"/>
    <cellStyle name="표준 7 2 3 2 2 2 2 2 14" xfId="44069"/>
    <cellStyle name="표준 7 2 3 2 2 2 2 2 15" xfId="47940"/>
    <cellStyle name="표준 7 2 3 2 2 2 2 2 16" xfId="51811"/>
    <cellStyle name="표준 7 2 3 2 2 2 2 2 2" xfId="1924"/>
    <cellStyle name="표준 7 2 3 2 2 2 2 2 2 10" xfId="33183"/>
    <cellStyle name="표준 7 2 3 2 2 2 2 2 2 11" xfId="37054"/>
    <cellStyle name="표준 7 2 3 2 2 2 2 2 2 12" xfId="41166"/>
    <cellStyle name="표준 7 2 3 2 2 2 2 2 2 13" xfId="45037"/>
    <cellStyle name="표준 7 2 3 2 2 2 2 2 2 14" xfId="48908"/>
    <cellStyle name="표준 7 2 3 2 2 2 2 2 2 15" xfId="52779"/>
    <cellStyle name="표준 7 2 3 2 2 2 2 2 2 2" xfId="3863"/>
    <cellStyle name="표준 7 2 3 2 2 2 2 2 2 2 10" xfId="38990"/>
    <cellStyle name="표준 7 2 3 2 2 2 2 2 2 2 11" xfId="43102"/>
    <cellStyle name="표준 7 2 3 2 2 2 2 2 2 2 12" xfId="46973"/>
    <cellStyle name="표준 7 2 3 2 2 2 2 2 2 2 13" xfId="50844"/>
    <cellStyle name="표준 7 2 3 2 2 2 2 2 2 2 14" xfId="54715"/>
    <cellStyle name="표준 7 2 3 2 2 2 2 2 2 2 2" xfId="8022"/>
    <cellStyle name="표준 7 2 3 2 2 2 2 2 2 2 3" xfId="11893"/>
    <cellStyle name="표준 7 2 3 2 2 2 2 2 2 2 4" xfId="15764"/>
    <cellStyle name="표준 7 2 3 2 2 2 2 2 2 2 5" xfId="19635"/>
    <cellStyle name="표준 7 2 3 2 2 2 2 2 2 2 6" xfId="23506"/>
    <cellStyle name="표준 7 2 3 2 2 2 2 2 2 2 7" xfId="27377"/>
    <cellStyle name="표준 7 2 3 2 2 2 2 2 2 2 8" xfId="31248"/>
    <cellStyle name="표준 7 2 3 2 2 2 2 2 2 2 9" xfId="35119"/>
    <cellStyle name="표준 7 2 3 2 2 2 2 2 2 3" xfId="6086"/>
    <cellStyle name="표준 7 2 3 2 2 2 2 2 2 4" xfId="9957"/>
    <cellStyle name="표준 7 2 3 2 2 2 2 2 2 5" xfId="13828"/>
    <cellStyle name="표준 7 2 3 2 2 2 2 2 2 6" xfId="17699"/>
    <cellStyle name="표준 7 2 3 2 2 2 2 2 2 7" xfId="21570"/>
    <cellStyle name="표준 7 2 3 2 2 2 2 2 2 8" xfId="25441"/>
    <cellStyle name="표준 7 2 3 2 2 2 2 2 2 9" xfId="29312"/>
    <cellStyle name="표준 7 2 3 2 2 2 2 2 3" xfId="2895"/>
    <cellStyle name="표준 7 2 3 2 2 2 2 2 3 10" xfId="38022"/>
    <cellStyle name="표준 7 2 3 2 2 2 2 2 3 11" xfId="42134"/>
    <cellStyle name="표준 7 2 3 2 2 2 2 2 3 12" xfId="46005"/>
    <cellStyle name="표준 7 2 3 2 2 2 2 2 3 13" xfId="49876"/>
    <cellStyle name="표준 7 2 3 2 2 2 2 2 3 14" xfId="53747"/>
    <cellStyle name="표준 7 2 3 2 2 2 2 2 3 2" xfId="7054"/>
    <cellStyle name="표준 7 2 3 2 2 2 2 2 3 3" xfId="10925"/>
    <cellStyle name="표준 7 2 3 2 2 2 2 2 3 4" xfId="14796"/>
    <cellStyle name="표준 7 2 3 2 2 2 2 2 3 5" xfId="18667"/>
    <cellStyle name="표준 7 2 3 2 2 2 2 2 3 6" xfId="22538"/>
    <cellStyle name="표준 7 2 3 2 2 2 2 2 3 7" xfId="26409"/>
    <cellStyle name="표준 7 2 3 2 2 2 2 2 3 8" xfId="30280"/>
    <cellStyle name="표준 7 2 3 2 2 2 2 2 3 9" xfId="34151"/>
    <cellStyle name="표준 7 2 3 2 2 2 2 2 4" xfId="5118"/>
    <cellStyle name="표준 7 2 3 2 2 2 2 2 5" xfId="8989"/>
    <cellStyle name="표준 7 2 3 2 2 2 2 2 6" xfId="12860"/>
    <cellStyle name="표준 7 2 3 2 2 2 2 2 7" xfId="16731"/>
    <cellStyle name="표준 7 2 3 2 2 2 2 2 8" xfId="20602"/>
    <cellStyle name="표준 7 2 3 2 2 2 2 2 9" xfId="24473"/>
    <cellStyle name="표준 7 2 3 2 2 2 2 3" xfId="1440"/>
    <cellStyle name="표준 7 2 3 2 2 2 2 3 10" xfId="32699"/>
    <cellStyle name="표준 7 2 3 2 2 2 2 3 11" xfId="36570"/>
    <cellStyle name="표준 7 2 3 2 2 2 2 3 12" xfId="40682"/>
    <cellStyle name="표준 7 2 3 2 2 2 2 3 13" xfId="44553"/>
    <cellStyle name="표준 7 2 3 2 2 2 2 3 14" xfId="48424"/>
    <cellStyle name="표준 7 2 3 2 2 2 2 3 15" xfId="52295"/>
    <cellStyle name="표준 7 2 3 2 2 2 2 3 2" xfId="3379"/>
    <cellStyle name="표준 7 2 3 2 2 2 2 3 2 10" xfId="38506"/>
    <cellStyle name="표준 7 2 3 2 2 2 2 3 2 11" xfId="42618"/>
    <cellStyle name="표준 7 2 3 2 2 2 2 3 2 12" xfId="46489"/>
    <cellStyle name="표준 7 2 3 2 2 2 2 3 2 13" xfId="50360"/>
    <cellStyle name="표준 7 2 3 2 2 2 2 3 2 14" xfId="54231"/>
    <cellStyle name="표준 7 2 3 2 2 2 2 3 2 2" xfId="7538"/>
    <cellStyle name="표준 7 2 3 2 2 2 2 3 2 3" xfId="11409"/>
    <cellStyle name="표준 7 2 3 2 2 2 2 3 2 4" xfId="15280"/>
    <cellStyle name="표준 7 2 3 2 2 2 2 3 2 5" xfId="19151"/>
    <cellStyle name="표준 7 2 3 2 2 2 2 3 2 6" xfId="23022"/>
    <cellStyle name="표준 7 2 3 2 2 2 2 3 2 7" xfId="26893"/>
    <cellStyle name="표준 7 2 3 2 2 2 2 3 2 8" xfId="30764"/>
    <cellStyle name="표준 7 2 3 2 2 2 2 3 2 9" xfId="34635"/>
    <cellStyle name="표준 7 2 3 2 2 2 2 3 3" xfId="5602"/>
    <cellStyle name="표준 7 2 3 2 2 2 2 3 4" xfId="9473"/>
    <cellStyle name="표준 7 2 3 2 2 2 2 3 5" xfId="13344"/>
    <cellStyle name="표준 7 2 3 2 2 2 2 3 6" xfId="17215"/>
    <cellStyle name="표준 7 2 3 2 2 2 2 3 7" xfId="21086"/>
    <cellStyle name="표준 7 2 3 2 2 2 2 3 8" xfId="24957"/>
    <cellStyle name="표준 7 2 3 2 2 2 2 3 9" xfId="28828"/>
    <cellStyle name="표준 7 2 3 2 2 2 2 4" xfId="2411"/>
    <cellStyle name="표준 7 2 3 2 2 2 2 4 10" xfId="37538"/>
    <cellStyle name="표준 7 2 3 2 2 2 2 4 11" xfId="41650"/>
    <cellStyle name="표준 7 2 3 2 2 2 2 4 12" xfId="45521"/>
    <cellStyle name="표준 7 2 3 2 2 2 2 4 13" xfId="49392"/>
    <cellStyle name="표준 7 2 3 2 2 2 2 4 14" xfId="53263"/>
    <cellStyle name="표준 7 2 3 2 2 2 2 4 2" xfId="6570"/>
    <cellStyle name="표준 7 2 3 2 2 2 2 4 3" xfId="10441"/>
    <cellStyle name="표준 7 2 3 2 2 2 2 4 4" xfId="14312"/>
    <cellStyle name="표준 7 2 3 2 2 2 2 4 5" xfId="18183"/>
    <cellStyle name="표준 7 2 3 2 2 2 2 4 6" xfId="22054"/>
    <cellStyle name="표준 7 2 3 2 2 2 2 4 7" xfId="25925"/>
    <cellStyle name="표준 7 2 3 2 2 2 2 4 8" xfId="29796"/>
    <cellStyle name="표준 7 2 3 2 2 2 2 4 9" xfId="33667"/>
    <cellStyle name="표준 7 2 3 2 2 2 2 5" xfId="4634"/>
    <cellStyle name="표준 7 2 3 2 2 2 2 6" xfId="8505"/>
    <cellStyle name="표준 7 2 3 2 2 2 2 7" xfId="12376"/>
    <cellStyle name="표준 7 2 3 2 2 2 2 8" xfId="16247"/>
    <cellStyle name="표준 7 2 3 2 2 2 2 9" xfId="20118"/>
    <cellStyle name="표준 7 2 3 2 2 2 3" xfId="708"/>
    <cellStyle name="표준 7 2 3 2 2 2 3 10" xfId="28102"/>
    <cellStyle name="표준 7 2 3 2 2 2 3 11" xfId="31973"/>
    <cellStyle name="표준 7 2 3 2 2 2 3 12" xfId="35844"/>
    <cellStyle name="표준 7 2 3 2 2 2 3 13" xfId="39956"/>
    <cellStyle name="표준 7 2 3 2 2 2 3 14" xfId="43827"/>
    <cellStyle name="표준 7 2 3 2 2 2 3 15" xfId="47698"/>
    <cellStyle name="표준 7 2 3 2 2 2 3 16" xfId="51569"/>
    <cellStyle name="표준 7 2 3 2 2 2 3 2" xfId="1682"/>
    <cellStyle name="표준 7 2 3 2 2 2 3 2 10" xfId="32941"/>
    <cellStyle name="표준 7 2 3 2 2 2 3 2 11" xfId="36812"/>
    <cellStyle name="표준 7 2 3 2 2 2 3 2 12" xfId="40924"/>
    <cellStyle name="표준 7 2 3 2 2 2 3 2 13" xfId="44795"/>
    <cellStyle name="표준 7 2 3 2 2 2 3 2 14" xfId="48666"/>
    <cellStyle name="표준 7 2 3 2 2 2 3 2 15" xfId="52537"/>
    <cellStyle name="표준 7 2 3 2 2 2 3 2 2" xfId="3621"/>
    <cellStyle name="표준 7 2 3 2 2 2 3 2 2 10" xfId="38748"/>
    <cellStyle name="표준 7 2 3 2 2 2 3 2 2 11" xfId="42860"/>
    <cellStyle name="표준 7 2 3 2 2 2 3 2 2 12" xfId="46731"/>
    <cellStyle name="표준 7 2 3 2 2 2 3 2 2 13" xfId="50602"/>
    <cellStyle name="표준 7 2 3 2 2 2 3 2 2 14" xfId="54473"/>
    <cellStyle name="표준 7 2 3 2 2 2 3 2 2 2" xfId="7780"/>
    <cellStyle name="표준 7 2 3 2 2 2 3 2 2 3" xfId="11651"/>
    <cellStyle name="표준 7 2 3 2 2 2 3 2 2 4" xfId="15522"/>
    <cellStyle name="표준 7 2 3 2 2 2 3 2 2 5" xfId="19393"/>
    <cellStyle name="표준 7 2 3 2 2 2 3 2 2 6" xfId="23264"/>
    <cellStyle name="표준 7 2 3 2 2 2 3 2 2 7" xfId="27135"/>
    <cellStyle name="표준 7 2 3 2 2 2 3 2 2 8" xfId="31006"/>
    <cellStyle name="표준 7 2 3 2 2 2 3 2 2 9" xfId="34877"/>
    <cellStyle name="표준 7 2 3 2 2 2 3 2 3" xfId="5844"/>
    <cellStyle name="표준 7 2 3 2 2 2 3 2 4" xfId="9715"/>
    <cellStyle name="표준 7 2 3 2 2 2 3 2 5" xfId="13586"/>
    <cellStyle name="표준 7 2 3 2 2 2 3 2 6" xfId="17457"/>
    <cellStyle name="표준 7 2 3 2 2 2 3 2 7" xfId="21328"/>
    <cellStyle name="표준 7 2 3 2 2 2 3 2 8" xfId="25199"/>
    <cellStyle name="표준 7 2 3 2 2 2 3 2 9" xfId="29070"/>
    <cellStyle name="표준 7 2 3 2 2 2 3 3" xfId="2653"/>
    <cellStyle name="표준 7 2 3 2 2 2 3 3 10" xfId="37780"/>
    <cellStyle name="표준 7 2 3 2 2 2 3 3 11" xfId="41892"/>
    <cellStyle name="표준 7 2 3 2 2 2 3 3 12" xfId="45763"/>
    <cellStyle name="표준 7 2 3 2 2 2 3 3 13" xfId="49634"/>
    <cellStyle name="표준 7 2 3 2 2 2 3 3 14" xfId="53505"/>
    <cellStyle name="표준 7 2 3 2 2 2 3 3 2" xfId="6812"/>
    <cellStyle name="표준 7 2 3 2 2 2 3 3 3" xfId="10683"/>
    <cellStyle name="표준 7 2 3 2 2 2 3 3 4" xfId="14554"/>
    <cellStyle name="표준 7 2 3 2 2 2 3 3 5" xfId="18425"/>
    <cellStyle name="표준 7 2 3 2 2 2 3 3 6" xfId="22296"/>
    <cellStyle name="표준 7 2 3 2 2 2 3 3 7" xfId="26167"/>
    <cellStyle name="표준 7 2 3 2 2 2 3 3 8" xfId="30038"/>
    <cellStyle name="표준 7 2 3 2 2 2 3 3 9" xfId="33909"/>
    <cellStyle name="표준 7 2 3 2 2 2 3 4" xfId="4876"/>
    <cellStyle name="표준 7 2 3 2 2 2 3 5" xfId="8747"/>
    <cellStyle name="표준 7 2 3 2 2 2 3 6" xfId="12618"/>
    <cellStyle name="표준 7 2 3 2 2 2 3 7" xfId="16489"/>
    <cellStyle name="표준 7 2 3 2 2 2 3 8" xfId="20360"/>
    <cellStyle name="표준 7 2 3 2 2 2 3 9" xfId="24231"/>
    <cellStyle name="표준 7 2 3 2 2 2 4" xfId="1198"/>
    <cellStyle name="표준 7 2 3 2 2 2 4 10" xfId="32457"/>
    <cellStyle name="표준 7 2 3 2 2 2 4 11" xfId="36328"/>
    <cellStyle name="표준 7 2 3 2 2 2 4 12" xfId="40440"/>
    <cellStyle name="표준 7 2 3 2 2 2 4 13" xfId="44311"/>
    <cellStyle name="표준 7 2 3 2 2 2 4 14" xfId="48182"/>
    <cellStyle name="표준 7 2 3 2 2 2 4 15" xfId="52053"/>
    <cellStyle name="표준 7 2 3 2 2 2 4 2" xfId="3137"/>
    <cellStyle name="표준 7 2 3 2 2 2 4 2 10" xfId="38264"/>
    <cellStyle name="표준 7 2 3 2 2 2 4 2 11" xfId="42376"/>
    <cellStyle name="표준 7 2 3 2 2 2 4 2 12" xfId="46247"/>
    <cellStyle name="표준 7 2 3 2 2 2 4 2 13" xfId="50118"/>
    <cellStyle name="표준 7 2 3 2 2 2 4 2 14" xfId="53989"/>
    <cellStyle name="표준 7 2 3 2 2 2 4 2 2" xfId="7296"/>
    <cellStyle name="표준 7 2 3 2 2 2 4 2 3" xfId="11167"/>
    <cellStyle name="표준 7 2 3 2 2 2 4 2 4" xfId="15038"/>
    <cellStyle name="표준 7 2 3 2 2 2 4 2 5" xfId="18909"/>
    <cellStyle name="표준 7 2 3 2 2 2 4 2 6" xfId="22780"/>
    <cellStyle name="표준 7 2 3 2 2 2 4 2 7" xfId="26651"/>
    <cellStyle name="표준 7 2 3 2 2 2 4 2 8" xfId="30522"/>
    <cellStyle name="표준 7 2 3 2 2 2 4 2 9" xfId="34393"/>
    <cellStyle name="표준 7 2 3 2 2 2 4 3" xfId="5360"/>
    <cellStyle name="표준 7 2 3 2 2 2 4 4" xfId="9231"/>
    <cellStyle name="표준 7 2 3 2 2 2 4 5" xfId="13102"/>
    <cellStyle name="표준 7 2 3 2 2 2 4 6" xfId="16973"/>
    <cellStyle name="표준 7 2 3 2 2 2 4 7" xfId="20844"/>
    <cellStyle name="표준 7 2 3 2 2 2 4 8" xfId="24715"/>
    <cellStyle name="표준 7 2 3 2 2 2 4 9" xfId="28586"/>
    <cellStyle name="표준 7 2 3 2 2 2 5" xfId="2169"/>
    <cellStyle name="표준 7 2 3 2 2 2 5 10" xfId="37296"/>
    <cellStyle name="표준 7 2 3 2 2 2 5 11" xfId="41408"/>
    <cellStyle name="표준 7 2 3 2 2 2 5 12" xfId="45279"/>
    <cellStyle name="표준 7 2 3 2 2 2 5 13" xfId="49150"/>
    <cellStyle name="표준 7 2 3 2 2 2 5 14" xfId="53021"/>
    <cellStyle name="표준 7 2 3 2 2 2 5 2" xfId="6328"/>
    <cellStyle name="표준 7 2 3 2 2 2 5 3" xfId="10199"/>
    <cellStyle name="표준 7 2 3 2 2 2 5 4" xfId="14070"/>
    <cellStyle name="표준 7 2 3 2 2 2 5 5" xfId="17941"/>
    <cellStyle name="표준 7 2 3 2 2 2 5 6" xfId="21812"/>
    <cellStyle name="표준 7 2 3 2 2 2 5 7" xfId="25683"/>
    <cellStyle name="표준 7 2 3 2 2 2 5 8" xfId="29554"/>
    <cellStyle name="표준 7 2 3 2 2 2 5 9" xfId="33425"/>
    <cellStyle name="표준 7 2 3 2 2 2 6" xfId="4392"/>
    <cellStyle name="표준 7 2 3 2 2 2 7" xfId="8263"/>
    <cellStyle name="표준 7 2 3 2 2 2 8" xfId="12134"/>
    <cellStyle name="표준 7 2 3 2 2 2 9" xfId="16005"/>
    <cellStyle name="표준 7 2 3 2 2 20" xfId="50988"/>
    <cellStyle name="표준 7 2 3 2 2 3" xfId="366"/>
    <cellStyle name="표준 7 2 3 2 2 3 10" xfId="23892"/>
    <cellStyle name="표준 7 2 3 2 2 3 11" xfId="27763"/>
    <cellStyle name="표준 7 2 3 2 2 3 12" xfId="31634"/>
    <cellStyle name="표준 7 2 3 2 2 3 13" xfId="35505"/>
    <cellStyle name="표준 7 2 3 2 2 3 14" xfId="39617"/>
    <cellStyle name="표준 7 2 3 2 2 3 15" xfId="43488"/>
    <cellStyle name="표준 7 2 3 2 2 3 16" xfId="47359"/>
    <cellStyle name="표준 7 2 3 2 2 3 17" xfId="51230"/>
    <cellStyle name="표준 7 2 3 2 2 3 2" xfId="853"/>
    <cellStyle name="표준 7 2 3 2 2 3 2 10" xfId="28247"/>
    <cellStyle name="표준 7 2 3 2 2 3 2 11" xfId="32118"/>
    <cellStyle name="표준 7 2 3 2 2 3 2 12" xfId="35989"/>
    <cellStyle name="표준 7 2 3 2 2 3 2 13" xfId="40101"/>
    <cellStyle name="표준 7 2 3 2 2 3 2 14" xfId="43972"/>
    <cellStyle name="표준 7 2 3 2 2 3 2 15" xfId="47843"/>
    <cellStyle name="표준 7 2 3 2 2 3 2 16" xfId="51714"/>
    <cellStyle name="표준 7 2 3 2 2 3 2 2" xfId="1827"/>
    <cellStyle name="표준 7 2 3 2 2 3 2 2 10" xfId="33086"/>
    <cellStyle name="표준 7 2 3 2 2 3 2 2 11" xfId="36957"/>
    <cellStyle name="표준 7 2 3 2 2 3 2 2 12" xfId="41069"/>
    <cellStyle name="표준 7 2 3 2 2 3 2 2 13" xfId="44940"/>
    <cellStyle name="표준 7 2 3 2 2 3 2 2 14" xfId="48811"/>
    <cellStyle name="표준 7 2 3 2 2 3 2 2 15" xfId="52682"/>
    <cellStyle name="표준 7 2 3 2 2 3 2 2 2" xfId="3766"/>
    <cellStyle name="표준 7 2 3 2 2 3 2 2 2 10" xfId="38893"/>
    <cellStyle name="표준 7 2 3 2 2 3 2 2 2 11" xfId="43005"/>
    <cellStyle name="표준 7 2 3 2 2 3 2 2 2 12" xfId="46876"/>
    <cellStyle name="표준 7 2 3 2 2 3 2 2 2 13" xfId="50747"/>
    <cellStyle name="표준 7 2 3 2 2 3 2 2 2 14" xfId="54618"/>
    <cellStyle name="표준 7 2 3 2 2 3 2 2 2 2" xfId="7925"/>
    <cellStyle name="표준 7 2 3 2 2 3 2 2 2 3" xfId="11796"/>
    <cellStyle name="표준 7 2 3 2 2 3 2 2 2 4" xfId="15667"/>
    <cellStyle name="표준 7 2 3 2 2 3 2 2 2 5" xfId="19538"/>
    <cellStyle name="표준 7 2 3 2 2 3 2 2 2 6" xfId="23409"/>
    <cellStyle name="표준 7 2 3 2 2 3 2 2 2 7" xfId="27280"/>
    <cellStyle name="표준 7 2 3 2 2 3 2 2 2 8" xfId="31151"/>
    <cellStyle name="표준 7 2 3 2 2 3 2 2 2 9" xfId="35022"/>
    <cellStyle name="표준 7 2 3 2 2 3 2 2 3" xfId="5989"/>
    <cellStyle name="표준 7 2 3 2 2 3 2 2 4" xfId="9860"/>
    <cellStyle name="표준 7 2 3 2 2 3 2 2 5" xfId="13731"/>
    <cellStyle name="표준 7 2 3 2 2 3 2 2 6" xfId="17602"/>
    <cellStyle name="표준 7 2 3 2 2 3 2 2 7" xfId="21473"/>
    <cellStyle name="표준 7 2 3 2 2 3 2 2 8" xfId="25344"/>
    <cellStyle name="표준 7 2 3 2 2 3 2 2 9" xfId="29215"/>
    <cellStyle name="표준 7 2 3 2 2 3 2 3" xfId="2798"/>
    <cellStyle name="표준 7 2 3 2 2 3 2 3 10" xfId="37925"/>
    <cellStyle name="표준 7 2 3 2 2 3 2 3 11" xfId="42037"/>
    <cellStyle name="표준 7 2 3 2 2 3 2 3 12" xfId="45908"/>
    <cellStyle name="표준 7 2 3 2 2 3 2 3 13" xfId="49779"/>
    <cellStyle name="표준 7 2 3 2 2 3 2 3 14" xfId="53650"/>
    <cellStyle name="표준 7 2 3 2 2 3 2 3 2" xfId="6957"/>
    <cellStyle name="표준 7 2 3 2 2 3 2 3 3" xfId="10828"/>
    <cellStyle name="표준 7 2 3 2 2 3 2 3 4" xfId="14699"/>
    <cellStyle name="표준 7 2 3 2 2 3 2 3 5" xfId="18570"/>
    <cellStyle name="표준 7 2 3 2 2 3 2 3 6" xfId="22441"/>
    <cellStyle name="표준 7 2 3 2 2 3 2 3 7" xfId="26312"/>
    <cellStyle name="표준 7 2 3 2 2 3 2 3 8" xfId="30183"/>
    <cellStyle name="표준 7 2 3 2 2 3 2 3 9" xfId="34054"/>
    <cellStyle name="표준 7 2 3 2 2 3 2 4" xfId="5021"/>
    <cellStyle name="표준 7 2 3 2 2 3 2 5" xfId="8892"/>
    <cellStyle name="표준 7 2 3 2 2 3 2 6" xfId="12763"/>
    <cellStyle name="표준 7 2 3 2 2 3 2 7" xfId="16634"/>
    <cellStyle name="표준 7 2 3 2 2 3 2 8" xfId="20505"/>
    <cellStyle name="표준 7 2 3 2 2 3 2 9" xfId="24376"/>
    <cellStyle name="표준 7 2 3 2 2 3 3" xfId="1343"/>
    <cellStyle name="표준 7 2 3 2 2 3 3 10" xfId="32602"/>
    <cellStyle name="표준 7 2 3 2 2 3 3 11" xfId="36473"/>
    <cellStyle name="표준 7 2 3 2 2 3 3 12" xfId="40585"/>
    <cellStyle name="표준 7 2 3 2 2 3 3 13" xfId="44456"/>
    <cellStyle name="표준 7 2 3 2 2 3 3 14" xfId="48327"/>
    <cellStyle name="표준 7 2 3 2 2 3 3 15" xfId="52198"/>
    <cellStyle name="표준 7 2 3 2 2 3 3 2" xfId="3282"/>
    <cellStyle name="표준 7 2 3 2 2 3 3 2 10" xfId="38409"/>
    <cellStyle name="표준 7 2 3 2 2 3 3 2 11" xfId="42521"/>
    <cellStyle name="표준 7 2 3 2 2 3 3 2 12" xfId="46392"/>
    <cellStyle name="표준 7 2 3 2 2 3 3 2 13" xfId="50263"/>
    <cellStyle name="표준 7 2 3 2 2 3 3 2 14" xfId="54134"/>
    <cellStyle name="표준 7 2 3 2 2 3 3 2 2" xfId="7441"/>
    <cellStyle name="표준 7 2 3 2 2 3 3 2 3" xfId="11312"/>
    <cellStyle name="표준 7 2 3 2 2 3 3 2 4" xfId="15183"/>
    <cellStyle name="표준 7 2 3 2 2 3 3 2 5" xfId="19054"/>
    <cellStyle name="표준 7 2 3 2 2 3 3 2 6" xfId="22925"/>
    <cellStyle name="표준 7 2 3 2 2 3 3 2 7" xfId="26796"/>
    <cellStyle name="표준 7 2 3 2 2 3 3 2 8" xfId="30667"/>
    <cellStyle name="표준 7 2 3 2 2 3 3 2 9" xfId="34538"/>
    <cellStyle name="표준 7 2 3 2 2 3 3 3" xfId="5505"/>
    <cellStyle name="표준 7 2 3 2 2 3 3 4" xfId="9376"/>
    <cellStyle name="표준 7 2 3 2 2 3 3 5" xfId="13247"/>
    <cellStyle name="표준 7 2 3 2 2 3 3 6" xfId="17118"/>
    <cellStyle name="표준 7 2 3 2 2 3 3 7" xfId="20989"/>
    <cellStyle name="표준 7 2 3 2 2 3 3 8" xfId="24860"/>
    <cellStyle name="표준 7 2 3 2 2 3 3 9" xfId="28731"/>
    <cellStyle name="표준 7 2 3 2 2 3 4" xfId="2314"/>
    <cellStyle name="표준 7 2 3 2 2 3 4 10" xfId="37441"/>
    <cellStyle name="표준 7 2 3 2 2 3 4 11" xfId="41553"/>
    <cellStyle name="표준 7 2 3 2 2 3 4 12" xfId="45424"/>
    <cellStyle name="표준 7 2 3 2 2 3 4 13" xfId="49295"/>
    <cellStyle name="표준 7 2 3 2 2 3 4 14" xfId="53166"/>
    <cellStyle name="표준 7 2 3 2 2 3 4 2" xfId="6473"/>
    <cellStyle name="표준 7 2 3 2 2 3 4 3" xfId="10344"/>
    <cellStyle name="표준 7 2 3 2 2 3 4 4" xfId="14215"/>
    <cellStyle name="표준 7 2 3 2 2 3 4 5" xfId="18086"/>
    <cellStyle name="표준 7 2 3 2 2 3 4 6" xfId="21957"/>
    <cellStyle name="표준 7 2 3 2 2 3 4 7" xfId="25828"/>
    <cellStyle name="표준 7 2 3 2 2 3 4 8" xfId="29699"/>
    <cellStyle name="표준 7 2 3 2 2 3 4 9" xfId="33570"/>
    <cellStyle name="표준 7 2 3 2 2 3 5" xfId="4537"/>
    <cellStyle name="표준 7 2 3 2 2 3 6" xfId="8408"/>
    <cellStyle name="표준 7 2 3 2 2 3 7" xfId="12279"/>
    <cellStyle name="표준 7 2 3 2 2 3 8" xfId="16150"/>
    <cellStyle name="표준 7 2 3 2 2 3 9" xfId="20021"/>
    <cellStyle name="표준 7 2 3 2 2 4" xfId="611"/>
    <cellStyle name="표준 7 2 3 2 2 4 10" xfId="28005"/>
    <cellStyle name="표준 7 2 3 2 2 4 11" xfId="31876"/>
    <cellStyle name="표준 7 2 3 2 2 4 12" xfId="35747"/>
    <cellStyle name="표준 7 2 3 2 2 4 13" xfId="39859"/>
    <cellStyle name="표준 7 2 3 2 2 4 14" xfId="43730"/>
    <cellStyle name="표준 7 2 3 2 2 4 15" xfId="47601"/>
    <cellStyle name="표준 7 2 3 2 2 4 16" xfId="51472"/>
    <cellStyle name="표준 7 2 3 2 2 4 2" xfId="1585"/>
    <cellStyle name="표준 7 2 3 2 2 4 2 10" xfId="32844"/>
    <cellStyle name="표준 7 2 3 2 2 4 2 11" xfId="36715"/>
    <cellStyle name="표준 7 2 3 2 2 4 2 12" xfId="40827"/>
    <cellStyle name="표준 7 2 3 2 2 4 2 13" xfId="44698"/>
    <cellStyle name="표준 7 2 3 2 2 4 2 14" xfId="48569"/>
    <cellStyle name="표준 7 2 3 2 2 4 2 15" xfId="52440"/>
    <cellStyle name="표준 7 2 3 2 2 4 2 2" xfId="3524"/>
    <cellStyle name="표준 7 2 3 2 2 4 2 2 10" xfId="38651"/>
    <cellStyle name="표준 7 2 3 2 2 4 2 2 11" xfId="42763"/>
    <cellStyle name="표준 7 2 3 2 2 4 2 2 12" xfId="46634"/>
    <cellStyle name="표준 7 2 3 2 2 4 2 2 13" xfId="50505"/>
    <cellStyle name="표준 7 2 3 2 2 4 2 2 14" xfId="54376"/>
    <cellStyle name="표준 7 2 3 2 2 4 2 2 2" xfId="7683"/>
    <cellStyle name="표준 7 2 3 2 2 4 2 2 3" xfId="11554"/>
    <cellStyle name="표준 7 2 3 2 2 4 2 2 4" xfId="15425"/>
    <cellStyle name="표준 7 2 3 2 2 4 2 2 5" xfId="19296"/>
    <cellStyle name="표준 7 2 3 2 2 4 2 2 6" xfId="23167"/>
    <cellStyle name="표준 7 2 3 2 2 4 2 2 7" xfId="27038"/>
    <cellStyle name="표준 7 2 3 2 2 4 2 2 8" xfId="30909"/>
    <cellStyle name="표준 7 2 3 2 2 4 2 2 9" xfId="34780"/>
    <cellStyle name="표준 7 2 3 2 2 4 2 3" xfId="5747"/>
    <cellStyle name="표준 7 2 3 2 2 4 2 4" xfId="9618"/>
    <cellStyle name="표준 7 2 3 2 2 4 2 5" xfId="13489"/>
    <cellStyle name="표준 7 2 3 2 2 4 2 6" xfId="17360"/>
    <cellStyle name="표준 7 2 3 2 2 4 2 7" xfId="21231"/>
    <cellStyle name="표준 7 2 3 2 2 4 2 8" xfId="25102"/>
    <cellStyle name="표준 7 2 3 2 2 4 2 9" xfId="28973"/>
    <cellStyle name="표준 7 2 3 2 2 4 3" xfId="2556"/>
    <cellStyle name="표준 7 2 3 2 2 4 3 10" xfId="37683"/>
    <cellStyle name="표준 7 2 3 2 2 4 3 11" xfId="41795"/>
    <cellStyle name="표준 7 2 3 2 2 4 3 12" xfId="45666"/>
    <cellStyle name="표준 7 2 3 2 2 4 3 13" xfId="49537"/>
    <cellStyle name="표준 7 2 3 2 2 4 3 14" xfId="53408"/>
    <cellStyle name="표준 7 2 3 2 2 4 3 2" xfId="6715"/>
    <cellStyle name="표준 7 2 3 2 2 4 3 3" xfId="10586"/>
    <cellStyle name="표준 7 2 3 2 2 4 3 4" xfId="14457"/>
    <cellStyle name="표준 7 2 3 2 2 4 3 5" xfId="18328"/>
    <cellStyle name="표준 7 2 3 2 2 4 3 6" xfId="22199"/>
    <cellStyle name="표준 7 2 3 2 2 4 3 7" xfId="26070"/>
    <cellStyle name="표준 7 2 3 2 2 4 3 8" xfId="29941"/>
    <cellStyle name="표준 7 2 3 2 2 4 3 9" xfId="33812"/>
    <cellStyle name="표준 7 2 3 2 2 4 4" xfId="4779"/>
    <cellStyle name="표준 7 2 3 2 2 4 5" xfId="8650"/>
    <cellStyle name="표준 7 2 3 2 2 4 6" xfId="12521"/>
    <cellStyle name="표준 7 2 3 2 2 4 7" xfId="16392"/>
    <cellStyle name="표준 7 2 3 2 2 4 8" xfId="20263"/>
    <cellStyle name="표준 7 2 3 2 2 4 9" xfId="24134"/>
    <cellStyle name="표준 7 2 3 2 2 5" xfId="1101"/>
    <cellStyle name="표준 7 2 3 2 2 5 10" xfId="32360"/>
    <cellStyle name="표준 7 2 3 2 2 5 11" xfId="36231"/>
    <cellStyle name="표준 7 2 3 2 2 5 12" xfId="40343"/>
    <cellStyle name="표준 7 2 3 2 2 5 13" xfId="44214"/>
    <cellStyle name="표준 7 2 3 2 2 5 14" xfId="48085"/>
    <cellStyle name="표준 7 2 3 2 2 5 15" xfId="51956"/>
    <cellStyle name="표준 7 2 3 2 2 5 2" xfId="3040"/>
    <cellStyle name="표준 7 2 3 2 2 5 2 10" xfId="38167"/>
    <cellStyle name="표준 7 2 3 2 2 5 2 11" xfId="42279"/>
    <cellStyle name="표준 7 2 3 2 2 5 2 12" xfId="46150"/>
    <cellStyle name="표준 7 2 3 2 2 5 2 13" xfId="50021"/>
    <cellStyle name="표준 7 2 3 2 2 5 2 14" xfId="53892"/>
    <cellStyle name="표준 7 2 3 2 2 5 2 2" xfId="7199"/>
    <cellStyle name="표준 7 2 3 2 2 5 2 3" xfId="11070"/>
    <cellStyle name="표준 7 2 3 2 2 5 2 4" xfId="14941"/>
    <cellStyle name="표준 7 2 3 2 2 5 2 5" xfId="18812"/>
    <cellStyle name="표준 7 2 3 2 2 5 2 6" xfId="22683"/>
    <cellStyle name="표준 7 2 3 2 2 5 2 7" xfId="26554"/>
    <cellStyle name="표준 7 2 3 2 2 5 2 8" xfId="30425"/>
    <cellStyle name="표준 7 2 3 2 2 5 2 9" xfId="34296"/>
    <cellStyle name="표준 7 2 3 2 2 5 3" xfId="5263"/>
    <cellStyle name="표준 7 2 3 2 2 5 4" xfId="9134"/>
    <cellStyle name="표준 7 2 3 2 2 5 5" xfId="13005"/>
    <cellStyle name="표준 7 2 3 2 2 5 6" xfId="16876"/>
    <cellStyle name="표준 7 2 3 2 2 5 7" xfId="20747"/>
    <cellStyle name="표준 7 2 3 2 2 5 8" xfId="24618"/>
    <cellStyle name="표준 7 2 3 2 2 5 9" xfId="28489"/>
    <cellStyle name="표준 7 2 3 2 2 6" xfId="2072"/>
    <cellStyle name="표준 7 2 3 2 2 6 10" xfId="37199"/>
    <cellStyle name="표준 7 2 3 2 2 6 11" xfId="41311"/>
    <cellStyle name="표준 7 2 3 2 2 6 12" xfId="45182"/>
    <cellStyle name="표준 7 2 3 2 2 6 13" xfId="49053"/>
    <cellStyle name="표준 7 2 3 2 2 6 14" xfId="52924"/>
    <cellStyle name="표준 7 2 3 2 2 6 2" xfId="6231"/>
    <cellStyle name="표준 7 2 3 2 2 6 3" xfId="10102"/>
    <cellStyle name="표준 7 2 3 2 2 6 4" xfId="13973"/>
    <cellStyle name="표준 7 2 3 2 2 6 5" xfId="17844"/>
    <cellStyle name="표준 7 2 3 2 2 6 6" xfId="21715"/>
    <cellStyle name="표준 7 2 3 2 2 6 7" xfId="25586"/>
    <cellStyle name="표준 7 2 3 2 2 6 8" xfId="29457"/>
    <cellStyle name="표준 7 2 3 2 2 6 9" xfId="33328"/>
    <cellStyle name="표준 7 2 3 2 2 7" xfId="4295"/>
    <cellStyle name="표준 7 2 3 2 2 8" xfId="8166"/>
    <cellStyle name="표준 7 2 3 2 2 9" xfId="12037"/>
    <cellStyle name="표준 7 2 3 2 20" xfId="43199"/>
    <cellStyle name="표준 7 2 3 2 21" xfId="47070"/>
    <cellStyle name="표준 7 2 3 2 22" xfId="50941"/>
    <cellStyle name="표준 7 2 3 2 3" xfId="171"/>
    <cellStyle name="표준 7 2 3 2 3 10" xfId="19829"/>
    <cellStyle name="표준 7 2 3 2 3 11" xfId="23700"/>
    <cellStyle name="표준 7 2 3 2 3 12" xfId="27571"/>
    <cellStyle name="표준 7 2 3 2 3 13" xfId="31442"/>
    <cellStyle name="표준 7 2 3 2 3 14" xfId="35313"/>
    <cellStyle name="표준 7 2 3 2 3 15" xfId="39184"/>
    <cellStyle name="표준 7 2 3 2 3 16" xfId="39425"/>
    <cellStyle name="표준 7 2 3 2 3 17" xfId="43296"/>
    <cellStyle name="표준 7 2 3 2 3 18" xfId="47167"/>
    <cellStyle name="표준 7 2 3 2 3 19" xfId="51038"/>
    <cellStyle name="표준 7 2 3 2 3 2" xfId="416"/>
    <cellStyle name="표준 7 2 3 2 3 2 10" xfId="23942"/>
    <cellStyle name="표준 7 2 3 2 3 2 11" xfId="27813"/>
    <cellStyle name="표준 7 2 3 2 3 2 12" xfId="31684"/>
    <cellStyle name="표준 7 2 3 2 3 2 13" xfId="35555"/>
    <cellStyle name="표준 7 2 3 2 3 2 14" xfId="39667"/>
    <cellStyle name="표준 7 2 3 2 3 2 15" xfId="43538"/>
    <cellStyle name="표준 7 2 3 2 3 2 16" xfId="47409"/>
    <cellStyle name="표준 7 2 3 2 3 2 17" xfId="51280"/>
    <cellStyle name="표준 7 2 3 2 3 2 2" xfId="903"/>
    <cellStyle name="표준 7 2 3 2 3 2 2 10" xfId="28297"/>
    <cellStyle name="표준 7 2 3 2 3 2 2 11" xfId="32168"/>
    <cellStyle name="표준 7 2 3 2 3 2 2 12" xfId="36039"/>
    <cellStyle name="표준 7 2 3 2 3 2 2 13" xfId="40151"/>
    <cellStyle name="표준 7 2 3 2 3 2 2 14" xfId="44022"/>
    <cellStyle name="표준 7 2 3 2 3 2 2 15" xfId="47893"/>
    <cellStyle name="표준 7 2 3 2 3 2 2 16" xfId="51764"/>
    <cellStyle name="표준 7 2 3 2 3 2 2 2" xfId="1877"/>
    <cellStyle name="표준 7 2 3 2 3 2 2 2 10" xfId="33136"/>
    <cellStyle name="표준 7 2 3 2 3 2 2 2 11" xfId="37007"/>
    <cellStyle name="표준 7 2 3 2 3 2 2 2 12" xfId="41119"/>
    <cellStyle name="표준 7 2 3 2 3 2 2 2 13" xfId="44990"/>
    <cellStyle name="표준 7 2 3 2 3 2 2 2 14" xfId="48861"/>
    <cellStyle name="표준 7 2 3 2 3 2 2 2 15" xfId="52732"/>
    <cellStyle name="표준 7 2 3 2 3 2 2 2 2" xfId="3816"/>
    <cellStyle name="표준 7 2 3 2 3 2 2 2 2 10" xfId="38943"/>
    <cellStyle name="표준 7 2 3 2 3 2 2 2 2 11" xfId="43055"/>
    <cellStyle name="표준 7 2 3 2 3 2 2 2 2 12" xfId="46926"/>
    <cellStyle name="표준 7 2 3 2 3 2 2 2 2 13" xfId="50797"/>
    <cellStyle name="표준 7 2 3 2 3 2 2 2 2 14" xfId="54668"/>
    <cellStyle name="표준 7 2 3 2 3 2 2 2 2 2" xfId="7975"/>
    <cellStyle name="표준 7 2 3 2 3 2 2 2 2 3" xfId="11846"/>
    <cellStyle name="표준 7 2 3 2 3 2 2 2 2 4" xfId="15717"/>
    <cellStyle name="표준 7 2 3 2 3 2 2 2 2 5" xfId="19588"/>
    <cellStyle name="표준 7 2 3 2 3 2 2 2 2 6" xfId="23459"/>
    <cellStyle name="표준 7 2 3 2 3 2 2 2 2 7" xfId="27330"/>
    <cellStyle name="표준 7 2 3 2 3 2 2 2 2 8" xfId="31201"/>
    <cellStyle name="표준 7 2 3 2 3 2 2 2 2 9" xfId="35072"/>
    <cellStyle name="표준 7 2 3 2 3 2 2 2 3" xfId="6039"/>
    <cellStyle name="표준 7 2 3 2 3 2 2 2 4" xfId="9910"/>
    <cellStyle name="표준 7 2 3 2 3 2 2 2 5" xfId="13781"/>
    <cellStyle name="표준 7 2 3 2 3 2 2 2 6" xfId="17652"/>
    <cellStyle name="표준 7 2 3 2 3 2 2 2 7" xfId="21523"/>
    <cellStyle name="표준 7 2 3 2 3 2 2 2 8" xfId="25394"/>
    <cellStyle name="표준 7 2 3 2 3 2 2 2 9" xfId="29265"/>
    <cellStyle name="표준 7 2 3 2 3 2 2 3" xfId="2848"/>
    <cellStyle name="표준 7 2 3 2 3 2 2 3 10" xfId="37975"/>
    <cellStyle name="표준 7 2 3 2 3 2 2 3 11" xfId="42087"/>
    <cellStyle name="표준 7 2 3 2 3 2 2 3 12" xfId="45958"/>
    <cellStyle name="표준 7 2 3 2 3 2 2 3 13" xfId="49829"/>
    <cellStyle name="표준 7 2 3 2 3 2 2 3 14" xfId="53700"/>
    <cellStyle name="표준 7 2 3 2 3 2 2 3 2" xfId="7007"/>
    <cellStyle name="표준 7 2 3 2 3 2 2 3 3" xfId="10878"/>
    <cellStyle name="표준 7 2 3 2 3 2 2 3 4" xfId="14749"/>
    <cellStyle name="표준 7 2 3 2 3 2 2 3 5" xfId="18620"/>
    <cellStyle name="표준 7 2 3 2 3 2 2 3 6" xfId="22491"/>
    <cellStyle name="표준 7 2 3 2 3 2 2 3 7" xfId="26362"/>
    <cellStyle name="표준 7 2 3 2 3 2 2 3 8" xfId="30233"/>
    <cellStyle name="표준 7 2 3 2 3 2 2 3 9" xfId="34104"/>
    <cellStyle name="표준 7 2 3 2 3 2 2 4" xfId="5071"/>
    <cellStyle name="표준 7 2 3 2 3 2 2 5" xfId="8942"/>
    <cellStyle name="표준 7 2 3 2 3 2 2 6" xfId="12813"/>
    <cellStyle name="표준 7 2 3 2 3 2 2 7" xfId="16684"/>
    <cellStyle name="표준 7 2 3 2 3 2 2 8" xfId="20555"/>
    <cellStyle name="표준 7 2 3 2 3 2 2 9" xfId="24426"/>
    <cellStyle name="표준 7 2 3 2 3 2 3" xfId="1393"/>
    <cellStyle name="표준 7 2 3 2 3 2 3 10" xfId="32652"/>
    <cellStyle name="표준 7 2 3 2 3 2 3 11" xfId="36523"/>
    <cellStyle name="표준 7 2 3 2 3 2 3 12" xfId="40635"/>
    <cellStyle name="표준 7 2 3 2 3 2 3 13" xfId="44506"/>
    <cellStyle name="표준 7 2 3 2 3 2 3 14" xfId="48377"/>
    <cellStyle name="표준 7 2 3 2 3 2 3 15" xfId="52248"/>
    <cellStyle name="표준 7 2 3 2 3 2 3 2" xfId="3332"/>
    <cellStyle name="표준 7 2 3 2 3 2 3 2 10" xfId="38459"/>
    <cellStyle name="표준 7 2 3 2 3 2 3 2 11" xfId="42571"/>
    <cellStyle name="표준 7 2 3 2 3 2 3 2 12" xfId="46442"/>
    <cellStyle name="표준 7 2 3 2 3 2 3 2 13" xfId="50313"/>
    <cellStyle name="표준 7 2 3 2 3 2 3 2 14" xfId="54184"/>
    <cellStyle name="표준 7 2 3 2 3 2 3 2 2" xfId="7491"/>
    <cellStyle name="표준 7 2 3 2 3 2 3 2 3" xfId="11362"/>
    <cellStyle name="표준 7 2 3 2 3 2 3 2 4" xfId="15233"/>
    <cellStyle name="표준 7 2 3 2 3 2 3 2 5" xfId="19104"/>
    <cellStyle name="표준 7 2 3 2 3 2 3 2 6" xfId="22975"/>
    <cellStyle name="표준 7 2 3 2 3 2 3 2 7" xfId="26846"/>
    <cellStyle name="표준 7 2 3 2 3 2 3 2 8" xfId="30717"/>
    <cellStyle name="표준 7 2 3 2 3 2 3 2 9" xfId="34588"/>
    <cellStyle name="표준 7 2 3 2 3 2 3 3" xfId="5555"/>
    <cellStyle name="표준 7 2 3 2 3 2 3 4" xfId="9426"/>
    <cellStyle name="표준 7 2 3 2 3 2 3 5" xfId="13297"/>
    <cellStyle name="표준 7 2 3 2 3 2 3 6" xfId="17168"/>
    <cellStyle name="표준 7 2 3 2 3 2 3 7" xfId="21039"/>
    <cellStyle name="표준 7 2 3 2 3 2 3 8" xfId="24910"/>
    <cellStyle name="표준 7 2 3 2 3 2 3 9" xfId="28781"/>
    <cellStyle name="표준 7 2 3 2 3 2 4" xfId="2364"/>
    <cellStyle name="표준 7 2 3 2 3 2 4 10" xfId="37491"/>
    <cellStyle name="표준 7 2 3 2 3 2 4 11" xfId="41603"/>
    <cellStyle name="표준 7 2 3 2 3 2 4 12" xfId="45474"/>
    <cellStyle name="표준 7 2 3 2 3 2 4 13" xfId="49345"/>
    <cellStyle name="표준 7 2 3 2 3 2 4 14" xfId="53216"/>
    <cellStyle name="표준 7 2 3 2 3 2 4 2" xfId="6523"/>
    <cellStyle name="표준 7 2 3 2 3 2 4 3" xfId="10394"/>
    <cellStyle name="표준 7 2 3 2 3 2 4 4" xfId="14265"/>
    <cellStyle name="표준 7 2 3 2 3 2 4 5" xfId="18136"/>
    <cellStyle name="표준 7 2 3 2 3 2 4 6" xfId="22007"/>
    <cellStyle name="표준 7 2 3 2 3 2 4 7" xfId="25878"/>
    <cellStyle name="표준 7 2 3 2 3 2 4 8" xfId="29749"/>
    <cellStyle name="표준 7 2 3 2 3 2 4 9" xfId="33620"/>
    <cellStyle name="표준 7 2 3 2 3 2 5" xfId="4587"/>
    <cellStyle name="표준 7 2 3 2 3 2 6" xfId="8458"/>
    <cellStyle name="표준 7 2 3 2 3 2 7" xfId="12329"/>
    <cellStyle name="표준 7 2 3 2 3 2 8" xfId="16200"/>
    <cellStyle name="표준 7 2 3 2 3 2 9" xfId="20071"/>
    <cellStyle name="표준 7 2 3 2 3 3" xfId="661"/>
    <cellStyle name="표준 7 2 3 2 3 3 10" xfId="28055"/>
    <cellStyle name="표준 7 2 3 2 3 3 11" xfId="31926"/>
    <cellStyle name="표준 7 2 3 2 3 3 12" xfId="35797"/>
    <cellStyle name="표준 7 2 3 2 3 3 13" xfId="39909"/>
    <cellStyle name="표준 7 2 3 2 3 3 14" xfId="43780"/>
    <cellStyle name="표준 7 2 3 2 3 3 15" xfId="47651"/>
    <cellStyle name="표준 7 2 3 2 3 3 16" xfId="51522"/>
    <cellStyle name="표준 7 2 3 2 3 3 2" xfId="1635"/>
    <cellStyle name="표준 7 2 3 2 3 3 2 10" xfId="32894"/>
    <cellStyle name="표준 7 2 3 2 3 3 2 11" xfId="36765"/>
    <cellStyle name="표준 7 2 3 2 3 3 2 12" xfId="40877"/>
    <cellStyle name="표준 7 2 3 2 3 3 2 13" xfId="44748"/>
    <cellStyle name="표준 7 2 3 2 3 3 2 14" xfId="48619"/>
    <cellStyle name="표준 7 2 3 2 3 3 2 15" xfId="52490"/>
    <cellStyle name="표준 7 2 3 2 3 3 2 2" xfId="3574"/>
    <cellStyle name="표준 7 2 3 2 3 3 2 2 10" xfId="38701"/>
    <cellStyle name="표준 7 2 3 2 3 3 2 2 11" xfId="42813"/>
    <cellStyle name="표준 7 2 3 2 3 3 2 2 12" xfId="46684"/>
    <cellStyle name="표준 7 2 3 2 3 3 2 2 13" xfId="50555"/>
    <cellStyle name="표준 7 2 3 2 3 3 2 2 14" xfId="54426"/>
    <cellStyle name="표준 7 2 3 2 3 3 2 2 2" xfId="7733"/>
    <cellStyle name="표준 7 2 3 2 3 3 2 2 3" xfId="11604"/>
    <cellStyle name="표준 7 2 3 2 3 3 2 2 4" xfId="15475"/>
    <cellStyle name="표준 7 2 3 2 3 3 2 2 5" xfId="19346"/>
    <cellStyle name="표준 7 2 3 2 3 3 2 2 6" xfId="23217"/>
    <cellStyle name="표준 7 2 3 2 3 3 2 2 7" xfId="27088"/>
    <cellStyle name="표준 7 2 3 2 3 3 2 2 8" xfId="30959"/>
    <cellStyle name="표준 7 2 3 2 3 3 2 2 9" xfId="34830"/>
    <cellStyle name="표준 7 2 3 2 3 3 2 3" xfId="5797"/>
    <cellStyle name="표준 7 2 3 2 3 3 2 4" xfId="9668"/>
    <cellStyle name="표준 7 2 3 2 3 3 2 5" xfId="13539"/>
    <cellStyle name="표준 7 2 3 2 3 3 2 6" xfId="17410"/>
    <cellStyle name="표준 7 2 3 2 3 3 2 7" xfId="21281"/>
    <cellStyle name="표준 7 2 3 2 3 3 2 8" xfId="25152"/>
    <cellStyle name="표준 7 2 3 2 3 3 2 9" xfId="29023"/>
    <cellStyle name="표준 7 2 3 2 3 3 3" xfId="2606"/>
    <cellStyle name="표준 7 2 3 2 3 3 3 10" xfId="37733"/>
    <cellStyle name="표준 7 2 3 2 3 3 3 11" xfId="41845"/>
    <cellStyle name="표준 7 2 3 2 3 3 3 12" xfId="45716"/>
    <cellStyle name="표준 7 2 3 2 3 3 3 13" xfId="49587"/>
    <cellStyle name="표준 7 2 3 2 3 3 3 14" xfId="53458"/>
    <cellStyle name="표준 7 2 3 2 3 3 3 2" xfId="6765"/>
    <cellStyle name="표준 7 2 3 2 3 3 3 3" xfId="10636"/>
    <cellStyle name="표준 7 2 3 2 3 3 3 4" xfId="14507"/>
    <cellStyle name="표준 7 2 3 2 3 3 3 5" xfId="18378"/>
    <cellStyle name="표준 7 2 3 2 3 3 3 6" xfId="22249"/>
    <cellStyle name="표준 7 2 3 2 3 3 3 7" xfId="26120"/>
    <cellStyle name="표준 7 2 3 2 3 3 3 8" xfId="29991"/>
    <cellStyle name="표준 7 2 3 2 3 3 3 9" xfId="33862"/>
    <cellStyle name="표준 7 2 3 2 3 3 4" xfId="4829"/>
    <cellStyle name="표준 7 2 3 2 3 3 5" xfId="8700"/>
    <cellStyle name="표준 7 2 3 2 3 3 6" xfId="12571"/>
    <cellStyle name="표준 7 2 3 2 3 3 7" xfId="16442"/>
    <cellStyle name="표준 7 2 3 2 3 3 8" xfId="20313"/>
    <cellStyle name="표준 7 2 3 2 3 3 9" xfId="24184"/>
    <cellStyle name="표준 7 2 3 2 3 4" xfId="1151"/>
    <cellStyle name="표준 7 2 3 2 3 4 10" xfId="32410"/>
    <cellStyle name="표준 7 2 3 2 3 4 11" xfId="36281"/>
    <cellStyle name="표준 7 2 3 2 3 4 12" xfId="40393"/>
    <cellStyle name="표준 7 2 3 2 3 4 13" xfId="44264"/>
    <cellStyle name="표준 7 2 3 2 3 4 14" xfId="48135"/>
    <cellStyle name="표준 7 2 3 2 3 4 15" xfId="52006"/>
    <cellStyle name="표준 7 2 3 2 3 4 2" xfId="3090"/>
    <cellStyle name="표준 7 2 3 2 3 4 2 10" xfId="38217"/>
    <cellStyle name="표준 7 2 3 2 3 4 2 11" xfId="42329"/>
    <cellStyle name="표준 7 2 3 2 3 4 2 12" xfId="46200"/>
    <cellStyle name="표준 7 2 3 2 3 4 2 13" xfId="50071"/>
    <cellStyle name="표준 7 2 3 2 3 4 2 14" xfId="53942"/>
    <cellStyle name="표준 7 2 3 2 3 4 2 2" xfId="7249"/>
    <cellStyle name="표준 7 2 3 2 3 4 2 3" xfId="11120"/>
    <cellStyle name="표준 7 2 3 2 3 4 2 4" xfId="14991"/>
    <cellStyle name="표준 7 2 3 2 3 4 2 5" xfId="18862"/>
    <cellStyle name="표준 7 2 3 2 3 4 2 6" xfId="22733"/>
    <cellStyle name="표준 7 2 3 2 3 4 2 7" xfId="26604"/>
    <cellStyle name="표준 7 2 3 2 3 4 2 8" xfId="30475"/>
    <cellStyle name="표준 7 2 3 2 3 4 2 9" xfId="34346"/>
    <cellStyle name="표준 7 2 3 2 3 4 3" xfId="5313"/>
    <cellStyle name="표준 7 2 3 2 3 4 4" xfId="9184"/>
    <cellStyle name="표준 7 2 3 2 3 4 5" xfId="13055"/>
    <cellStyle name="표준 7 2 3 2 3 4 6" xfId="16926"/>
    <cellStyle name="표준 7 2 3 2 3 4 7" xfId="20797"/>
    <cellStyle name="표준 7 2 3 2 3 4 8" xfId="24668"/>
    <cellStyle name="표준 7 2 3 2 3 4 9" xfId="28539"/>
    <cellStyle name="표준 7 2 3 2 3 5" xfId="2122"/>
    <cellStyle name="표준 7 2 3 2 3 5 10" xfId="37249"/>
    <cellStyle name="표준 7 2 3 2 3 5 11" xfId="41361"/>
    <cellStyle name="표준 7 2 3 2 3 5 12" xfId="45232"/>
    <cellStyle name="표준 7 2 3 2 3 5 13" xfId="49103"/>
    <cellStyle name="표준 7 2 3 2 3 5 14" xfId="52974"/>
    <cellStyle name="표준 7 2 3 2 3 5 2" xfId="6281"/>
    <cellStyle name="표준 7 2 3 2 3 5 3" xfId="10152"/>
    <cellStyle name="표준 7 2 3 2 3 5 4" xfId="14023"/>
    <cellStyle name="표준 7 2 3 2 3 5 5" xfId="17894"/>
    <cellStyle name="표준 7 2 3 2 3 5 6" xfId="21765"/>
    <cellStyle name="표준 7 2 3 2 3 5 7" xfId="25636"/>
    <cellStyle name="표준 7 2 3 2 3 5 8" xfId="29507"/>
    <cellStyle name="표준 7 2 3 2 3 5 9" xfId="33378"/>
    <cellStyle name="표준 7 2 3 2 3 6" xfId="4345"/>
    <cellStyle name="표준 7 2 3 2 3 7" xfId="8216"/>
    <cellStyle name="표준 7 2 3 2 3 8" xfId="12087"/>
    <cellStyle name="표준 7 2 3 2 3 9" xfId="15958"/>
    <cellStyle name="표준 7 2 3 2 4" xfId="269"/>
    <cellStyle name="표준 7 2 3 2 4 10" xfId="19927"/>
    <cellStyle name="표준 7 2 3 2 4 11" xfId="23798"/>
    <cellStyle name="표준 7 2 3 2 4 12" xfId="27669"/>
    <cellStyle name="표준 7 2 3 2 4 13" xfId="31540"/>
    <cellStyle name="표준 7 2 3 2 4 14" xfId="35411"/>
    <cellStyle name="표준 7 2 3 2 4 15" xfId="39282"/>
    <cellStyle name="표준 7 2 3 2 4 16" xfId="39523"/>
    <cellStyle name="표준 7 2 3 2 4 17" xfId="43394"/>
    <cellStyle name="표준 7 2 3 2 4 18" xfId="47265"/>
    <cellStyle name="표준 7 2 3 2 4 19" xfId="51136"/>
    <cellStyle name="표준 7 2 3 2 4 2" xfId="514"/>
    <cellStyle name="표준 7 2 3 2 4 2 10" xfId="24040"/>
    <cellStyle name="표준 7 2 3 2 4 2 11" xfId="27911"/>
    <cellStyle name="표준 7 2 3 2 4 2 12" xfId="31782"/>
    <cellStyle name="표준 7 2 3 2 4 2 13" xfId="35653"/>
    <cellStyle name="표준 7 2 3 2 4 2 14" xfId="39765"/>
    <cellStyle name="표준 7 2 3 2 4 2 15" xfId="43636"/>
    <cellStyle name="표준 7 2 3 2 4 2 16" xfId="47507"/>
    <cellStyle name="표준 7 2 3 2 4 2 17" xfId="51378"/>
    <cellStyle name="표준 7 2 3 2 4 2 2" xfId="1001"/>
    <cellStyle name="표준 7 2 3 2 4 2 2 10" xfId="28395"/>
    <cellStyle name="표준 7 2 3 2 4 2 2 11" xfId="32266"/>
    <cellStyle name="표준 7 2 3 2 4 2 2 12" xfId="36137"/>
    <cellStyle name="표준 7 2 3 2 4 2 2 13" xfId="40249"/>
    <cellStyle name="표준 7 2 3 2 4 2 2 14" xfId="44120"/>
    <cellStyle name="표준 7 2 3 2 4 2 2 15" xfId="47991"/>
    <cellStyle name="표준 7 2 3 2 4 2 2 16" xfId="51862"/>
    <cellStyle name="표준 7 2 3 2 4 2 2 2" xfId="1975"/>
    <cellStyle name="표준 7 2 3 2 4 2 2 2 10" xfId="33234"/>
    <cellStyle name="표준 7 2 3 2 4 2 2 2 11" xfId="37105"/>
    <cellStyle name="표준 7 2 3 2 4 2 2 2 12" xfId="41217"/>
    <cellStyle name="표준 7 2 3 2 4 2 2 2 13" xfId="45088"/>
    <cellStyle name="표준 7 2 3 2 4 2 2 2 14" xfId="48959"/>
    <cellStyle name="표준 7 2 3 2 4 2 2 2 15" xfId="52830"/>
    <cellStyle name="표준 7 2 3 2 4 2 2 2 2" xfId="3914"/>
    <cellStyle name="표준 7 2 3 2 4 2 2 2 2 10" xfId="39041"/>
    <cellStyle name="표준 7 2 3 2 4 2 2 2 2 11" xfId="43153"/>
    <cellStyle name="표준 7 2 3 2 4 2 2 2 2 12" xfId="47024"/>
    <cellStyle name="표준 7 2 3 2 4 2 2 2 2 13" xfId="50895"/>
    <cellStyle name="표준 7 2 3 2 4 2 2 2 2 14" xfId="54766"/>
    <cellStyle name="표준 7 2 3 2 4 2 2 2 2 2" xfId="8073"/>
    <cellStyle name="표준 7 2 3 2 4 2 2 2 2 3" xfId="11944"/>
    <cellStyle name="표준 7 2 3 2 4 2 2 2 2 4" xfId="15815"/>
    <cellStyle name="표준 7 2 3 2 4 2 2 2 2 5" xfId="19686"/>
    <cellStyle name="표준 7 2 3 2 4 2 2 2 2 6" xfId="23557"/>
    <cellStyle name="표준 7 2 3 2 4 2 2 2 2 7" xfId="27428"/>
    <cellStyle name="표준 7 2 3 2 4 2 2 2 2 8" xfId="31299"/>
    <cellStyle name="표준 7 2 3 2 4 2 2 2 2 9" xfId="35170"/>
    <cellStyle name="표준 7 2 3 2 4 2 2 2 3" xfId="6137"/>
    <cellStyle name="표준 7 2 3 2 4 2 2 2 4" xfId="10008"/>
    <cellStyle name="표준 7 2 3 2 4 2 2 2 5" xfId="13879"/>
    <cellStyle name="표준 7 2 3 2 4 2 2 2 6" xfId="17750"/>
    <cellStyle name="표준 7 2 3 2 4 2 2 2 7" xfId="21621"/>
    <cellStyle name="표준 7 2 3 2 4 2 2 2 8" xfId="25492"/>
    <cellStyle name="표준 7 2 3 2 4 2 2 2 9" xfId="29363"/>
    <cellStyle name="표준 7 2 3 2 4 2 2 3" xfId="2946"/>
    <cellStyle name="표준 7 2 3 2 4 2 2 3 10" xfId="38073"/>
    <cellStyle name="표준 7 2 3 2 4 2 2 3 11" xfId="42185"/>
    <cellStyle name="표준 7 2 3 2 4 2 2 3 12" xfId="46056"/>
    <cellStyle name="표준 7 2 3 2 4 2 2 3 13" xfId="49927"/>
    <cellStyle name="표준 7 2 3 2 4 2 2 3 14" xfId="53798"/>
    <cellStyle name="표준 7 2 3 2 4 2 2 3 2" xfId="7105"/>
    <cellStyle name="표준 7 2 3 2 4 2 2 3 3" xfId="10976"/>
    <cellStyle name="표준 7 2 3 2 4 2 2 3 4" xfId="14847"/>
    <cellStyle name="표준 7 2 3 2 4 2 2 3 5" xfId="18718"/>
    <cellStyle name="표준 7 2 3 2 4 2 2 3 6" xfId="22589"/>
    <cellStyle name="표준 7 2 3 2 4 2 2 3 7" xfId="26460"/>
    <cellStyle name="표준 7 2 3 2 4 2 2 3 8" xfId="30331"/>
    <cellStyle name="표준 7 2 3 2 4 2 2 3 9" xfId="34202"/>
    <cellStyle name="표준 7 2 3 2 4 2 2 4" xfId="5169"/>
    <cellStyle name="표준 7 2 3 2 4 2 2 5" xfId="9040"/>
    <cellStyle name="표준 7 2 3 2 4 2 2 6" xfId="12911"/>
    <cellStyle name="표준 7 2 3 2 4 2 2 7" xfId="16782"/>
    <cellStyle name="표준 7 2 3 2 4 2 2 8" xfId="20653"/>
    <cellStyle name="표준 7 2 3 2 4 2 2 9" xfId="24524"/>
    <cellStyle name="표준 7 2 3 2 4 2 3" xfId="1491"/>
    <cellStyle name="표준 7 2 3 2 4 2 3 10" xfId="32750"/>
    <cellStyle name="표준 7 2 3 2 4 2 3 11" xfId="36621"/>
    <cellStyle name="표준 7 2 3 2 4 2 3 12" xfId="40733"/>
    <cellStyle name="표준 7 2 3 2 4 2 3 13" xfId="44604"/>
    <cellStyle name="표준 7 2 3 2 4 2 3 14" xfId="48475"/>
    <cellStyle name="표준 7 2 3 2 4 2 3 15" xfId="52346"/>
    <cellStyle name="표준 7 2 3 2 4 2 3 2" xfId="3430"/>
    <cellStyle name="표준 7 2 3 2 4 2 3 2 10" xfId="38557"/>
    <cellStyle name="표준 7 2 3 2 4 2 3 2 11" xfId="42669"/>
    <cellStyle name="표준 7 2 3 2 4 2 3 2 12" xfId="46540"/>
    <cellStyle name="표준 7 2 3 2 4 2 3 2 13" xfId="50411"/>
    <cellStyle name="표준 7 2 3 2 4 2 3 2 14" xfId="54282"/>
    <cellStyle name="표준 7 2 3 2 4 2 3 2 2" xfId="7589"/>
    <cellStyle name="표준 7 2 3 2 4 2 3 2 3" xfId="11460"/>
    <cellStyle name="표준 7 2 3 2 4 2 3 2 4" xfId="15331"/>
    <cellStyle name="표준 7 2 3 2 4 2 3 2 5" xfId="19202"/>
    <cellStyle name="표준 7 2 3 2 4 2 3 2 6" xfId="23073"/>
    <cellStyle name="표준 7 2 3 2 4 2 3 2 7" xfId="26944"/>
    <cellStyle name="표준 7 2 3 2 4 2 3 2 8" xfId="30815"/>
    <cellStyle name="표준 7 2 3 2 4 2 3 2 9" xfId="34686"/>
    <cellStyle name="표준 7 2 3 2 4 2 3 3" xfId="5653"/>
    <cellStyle name="표준 7 2 3 2 4 2 3 4" xfId="9524"/>
    <cellStyle name="표준 7 2 3 2 4 2 3 5" xfId="13395"/>
    <cellStyle name="표준 7 2 3 2 4 2 3 6" xfId="17266"/>
    <cellStyle name="표준 7 2 3 2 4 2 3 7" xfId="21137"/>
    <cellStyle name="표준 7 2 3 2 4 2 3 8" xfId="25008"/>
    <cellStyle name="표준 7 2 3 2 4 2 3 9" xfId="28879"/>
    <cellStyle name="표준 7 2 3 2 4 2 4" xfId="2462"/>
    <cellStyle name="표준 7 2 3 2 4 2 4 10" xfId="37589"/>
    <cellStyle name="표준 7 2 3 2 4 2 4 11" xfId="41701"/>
    <cellStyle name="표준 7 2 3 2 4 2 4 12" xfId="45572"/>
    <cellStyle name="표준 7 2 3 2 4 2 4 13" xfId="49443"/>
    <cellStyle name="표준 7 2 3 2 4 2 4 14" xfId="53314"/>
    <cellStyle name="표준 7 2 3 2 4 2 4 2" xfId="6621"/>
    <cellStyle name="표준 7 2 3 2 4 2 4 3" xfId="10492"/>
    <cellStyle name="표준 7 2 3 2 4 2 4 4" xfId="14363"/>
    <cellStyle name="표준 7 2 3 2 4 2 4 5" xfId="18234"/>
    <cellStyle name="표준 7 2 3 2 4 2 4 6" xfId="22105"/>
    <cellStyle name="표준 7 2 3 2 4 2 4 7" xfId="25976"/>
    <cellStyle name="표준 7 2 3 2 4 2 4 8" xfId="29847"/>
    <cellStyle name="표준 7 2 3 2 4 2 4 9" xfId="33718"/>
    <cellStyle name="표준 7 2 3 2 4 2 5" xfId="4685"/>
    <cellStyle name="표준 7 2 3 2 4 2 6" xfId="8556"/>
    <cellStyle name="표준 7 2 3 2 4 2 7" xfId="12427"/>
    <cellStyle name="표준 7 2 3 2 4 2 8" xfId="16298"/>
    <cellStyle name="표준 7 2 3 2 4 2 9" xfId="20169"/>
    <cellStyle name="표준 7 2 3 2 4 3" xfId="759"/>
    <cellStyle name="표준 7 2 3 2 4 3 10" xfId="28153"/>
    <cellStyle name="표준 7 2 3 2 4 3 11" xfId="32024"/>
    <cellStyle name="표준 7 2 3 2 4 3 12" xfId="35895"/>
    <cellStyle name="표준 7 2 3 2 4 3 13" xfId="40007"/>
    <cellStyle name="표준 7 2 3 2 4 3 14" xfId="43878"/>
    <cellStyle name="표준 7 2 3 2 4 3 15" xfId="47749"/>
    <cellStyle name="표준 7 2 3 2 4 3 16" xfId="51620"/>
    <cellStyle name="표준 7 2 3 2 4 3 2" xfId="1733"/>
    <cellStyle name="표준 7 2 3 2 4 3 2 10" xfId="32992"/>
    <cellStyle name="표준 7 2 3 2 4 3 2 11" xfId="36863"/>
    <cellStyle name="표준 7 2 3 2 4 3 2 12" xfId="40975"/>
    <cellStyle name="표준 7 2 3 2 4 3 2 13" xfId="44846"/>
    <cellStyle name="표준 7 2 3 2 4 3 2 14" xfId="48717"/>
    <cellStyle name="표준 7 2 3 2 4 3 2 15" xfId="52588"/>
    <cellStyle name="표준 7 2 3 2 4 3 2 2" xfId="3672"/>
    <cellStyle name="표준 7 2 3 2 4 3 2 2 10" xfId="38799"/>
    <cellStyle name="표준 7 2 3 2 4 3 2 2 11" xfId="42911"/>
    <cellStyle name="표준 7 2 3 2 4 3 2 2 12" xfId="46782"/>
    <cellStyle name="표준 7 2 3 2 4 3 2 2 13" xfId="50653"/>
    <cellStyle name="표준 7 2 3 2 4 3 2 2 14" xfId="54524"/>
    <cellStyle name="표준 7 2 3 2 4 3 2 2 2" xfId="7831"/>
    <cellStyle name="표준 7 2 3 2 4 3 2 2 3" xfId="11702"/>
    <cellStyle name="표준 7 2 3 2 4 3 2 2 4" xfId="15573"/>
    <cellStyle name="표준 7 2 3 2 4 3 2 2 5" xfId="19444"/>
    <cellStyle name="표준 7 2 3 2 4 3 2 2 6" xfId="23315"/>
    <cellStyle name="표준 7 2 3 2 4 3 2 2 7" xfId="27186"/>
    <cellStyle name="표준 7 2 3 2 4 3 2 2 8" xfId="31057"/>
    <cellStyle name="표준 7 2 3 2 4 3 2 2 9" xfId="34928"/>
    <cellStyle name="표준 7 2 3 2 4 3 2 3" xfId="5895"/>
    <cellStyle name="표준 7 2 3 2 4 3 2 4" xfId="9766"/>
    <cellStyle name="표준 7 2 3 2 4 3 2 5" xfId="13637"/>
    <cellStyle name="표준 7 2 3 2 4 3 2 6" xfId="17508"/>
    <cellStyle name="표준 7 2 3 2 4 3 2 7" xfId="21379"/>
    <cellStyle name="표준 7 2 3 2 4 3 2 8" xfId="25250"/>
    <cellStyle name="표준 7 2 3 2 4 3 2 9" xfId="29121"/>
    <cellStyle name="표준 7 2 3 2 4 3 3" xfId="2704"/>
    <cellStyle name="표준 7 2 3 2 4 3 3 10" xfId="37831"/>
    <cellStyle name="표준 7 2 3 2 4 3 3 11" xfId="41943"/>
    <cellStyle name="표준 7 2 3 2 4 3 3 12" xfId="45814"/>
    <cellStyle name="표준 7 2 3 2 4 3 3 13" xfId="49685"/>
    <cellStyle name="표준 7 2 3 2 4 3 3 14" xfId="53556"/>
    <cellStyle name="표준 7 2 3 2 4 3 3 2" xfId="6863"/>
    <cellStyle name="표준 7 2 3 2 4 3 3 3" xfId="10734"/>
    <cellStyle name="표준 7 2 3 2 4 3 3 4" xfId="14605"/>
    <cellStyle name="표준 7 2 3 2 4 3 3 5" xfId="18476"/>
    <cellStyle name="표준 7 2 3 2 4 3 3 6" xfId="22347"/>
    <cellStyle name="표준 7 2 3 2 4 3 3 7" xfId="26218"/>
    <cellStyle name="표준 7 2 3 2 4 3 3 8" xfId="30089"/>
    <cellStyle name="표준 7 2 3 2 4 3 3 9" xfId="33960"/>
    <cellStyle name="표준 7 2 3 2 4 3 4" xfId="4927"/>
    <cellStyle name="표준 7 2 3 2 4 3 5" xfId="8798"/>
    <cellStyle name="표준 7 2 3 2 4 3 6" xfId="12669"/>
    <cellStyle name="표준 7 2 3 2 4 3 7" xfId="16540"/>
    <cellStyle name="표준 7 2 3 2 4 3 8" xfId="20411"/>
    <cellStyle name="표준 7 2 3 2 4 3 9" xfId="24282"/>
    <cellStyle name="표준 7 2 3 2 4 4" xfId="1249"/>
    <cellStyle name="표준 7 2 3 2 4 4 10" xfId="32508"/>
    <cellStyle name="표준 7 2 3 2 4 4 11" xfId="36379"/>
    <cellStyle name="표준 7 2 3 2 4 4 12" xfId="40491"/>
    <cellStyle name="표준 7 2 3 2 4 4 13" xfId="44362"/>
    <cellStyle name="표준 7 2 3 2 4 4 14" xfId="48233"/>
    <cellStyle name="표준 7 2 3 2 4 4 15" xfId="52104"/>
    <cellStyle name="표준 7 2 3 2 4 4 2" xfId="3188"/>
    <cellStyle name="표준 7 2 3 2 4 4 2 10" xfId="38315"/>
    <cellStyle name="표준 7 2 3 2 4 4 2 11" xfId="42427"/>
    <cellStyle name="표준 7 2 3 2 4 4 2 12" xfId="46298"/>
    <cellStyle name="표준 7 2 3 2 4 4 2 13" xfId="50169"/>
    <cellStyle name="표준 7 2 3 2 4 4 2 14" xfId="54040"/>
    <cellStyle name="표준 7 2 3 2 4 4 2 2" xfId="7347"/>
    <cellStyle name="표준 7 2 3 2 4 4 2 3" xfId="11218"/>
    <cellStyle name="표준 7 2 3 2 4 4 2 4" xfId="15089"/>
    <cellStyle name="표준 7 2 3 2 4 4 2 5" xfId="18960"/>
    <cellStyle name="표준 7 2 3 2 4 4 2 6" xfId="22831"/>
    <cellStyle name="표준 7 2 3 2 4 4 2 7" xfId="26702"/>
    <cellStyle name="표준 7 2 3 2 4 4 2 8" xfId="30573"/>
    <cellStyle name="표준 7 2 3 2 4 4 2 9" xfId="34444"/>
    <cellStyle name="표준 7 2 3 2 4 4 3" xfId="5411"/>
    <cellStyle name="표준 7 2 3 2 4 4 4" xfId="9282"/>
    <cellStyle name="표준 7 2 3 2 4 4 5" xfId="13153"/>
    <cellStyle name="표준 7 2 3 2 4 4 6" xfId="17024"/>
    <cellStyle name="표준 7 2 3 2 4 4 7" xfId="20895"/>
    <cellStyle name="표준 7 2 3 2 4 4 8" xfId="24766"/>
    <cellStyle name="표준 7 2 3 2 4 4 9" xfId="28637"/>
    <cellStyle name="표준 7 2 3 2 4 5" xfId="2220"/>
    <cellStyle name="표준 7 2 3 2 4 5 10" xfId="37347"/>
    <cellStyle name="표준 7 2 3 2 4 5 11" xfId="41459"/>
    <cellStyle name="표준 7 2 3 2 4 5 12" xfId="45330"/>
    <cellStyle name="표준 7 2 3 2 4 5 13" xfId="49201"/>
    <cellStyle name="표준 7 2 3 2 4 5 14" xfId="53072"/>
    <cellStyle name="표준 7 2 3 2 4 5 2" xfId="6379"/>
    <cellStyle name="표준 7 2 3 2 4 5 3" xfId="10250"/>
    <cellStyle name="표준 7 2 3 2 4 5 4" xfId="14121"/>
    <cellStyle name="표준 7 2 3 2 4 5 5" xfId="17992"/>
    <cellStyle name="표준 7 2 3 2 4 5 6" xfId="21863"/>
    <cellStyle name="표준 7 2 3 2 4 5 7" xfId="25734"/>
    <cellStyle name="표준 7 2 3 2 4 5 8" xfId="29605"/>
    <cellStyle name="표준 7 2 3 2 4 5 9" xfId="33476"/>
    <cellStyle name="표준 7 2 3 2 4 6" xfId="4443"/>
    <cellStyle name="표준 7 2 3 2 4 7" xfId="8314"/>
    <cellStyle name="표준 7 2 3 2 4 8" xfId="12185"/>
    <cellStyle name="표준 7 2 3 2 4 9" xfId="16056"/>
    <cellStyle name="표준 7 2 3 2 5" xfId="319"/>
    <cellStyle name="표준 7 2 3 2 5 10" xfId="23845"/>
    <cellStyle name="표준 7 2 3 2 5 11" xfId="27716"/>
    <cellStyle name="표준 7 2 3 2 5 12" xfId="31587"/>
    <cellStyle name="표준 7 2 3 2 5 13" xfId="35458"/>
    <cellStyle name="표준 7 2 3 2 5 14" xfId="39570"/>
    <cellStyle name="표준 7 2 3 2 5 15" xfId="43441"/>
    <cellStyle name="표준 7 2 3 2 5 16" xfId="47312"/>
    <cellStyle name="표준 7 2 3 2 5 17" xfId="51183"/>
    <cellStyle name="표준 7 2 3 2 5 2" xfId="806"/>
    <cellStyle name="표준 7 2 3 2 5 2 10" xfId="28200"/>
    <cellStyle name="표준 7 2 3 2 5 2 11" xfId="32071"/>
    <cellStyle name="표준 7 2 3 2 5 2 12" xfId="35942"/>
    <cellStyle name="표준 7 2 3 2 5 2 13" xfId="40054"/>
    <cellStyle name="표준 7 2 3 2 5 2 14" xfId="43925"/>
    <cellStyle name="표준 7 2 3 2 5 2 15" xfId="47796"/>
    <cellStyle name="표준 7 2 3 2 5 2 16" xfId="51667"/>
    <cellStyle name="표준 7 2 3 2 5 2 2" xfId="1780"/>
    <cellStyle name="표준 7 2 3 2 5 2 2 10" xfId="33039"/>
    <cellStyle name="표준 7 2 3 2 5 2 2 11" xfId="36910"/>
    <cellStyle name="표준 7 2 3 2 5 2 2 12" xfId="41022"/>
    <cellStyle name="표준 7 2 3 2 5 2 2 13" xfId="44893"/>
    <cellStyle name="표준 7 2 3 2 5 2 2 14" xfId="48764"/>
    <cellStyle name="표준 7 2 3 2 5 2 2 15" xfId="52635"/>
    <cellStyle name="표준 7 2 3 2 5 2 2 2" xfId="3719"/>
    <cellStyle name="표준 7 2 3 2 5 2 2 2 10" xfId="38846"/>
    <cellStyle name="표준 7 2 3 2 5 2 2 2 11" xfId="42958"/>
    <cellStyle name="표준 7 2 3 2 5 2 2 2 12" xfId="46829"/>
    <cellStyle name="표준 7 2 3 2 5 2 2 2 13" xfId="50700"/>
    <cellStyle name="표준 7 2 3 2 5 2 2 2 14" xfId="54571"/>
    <cellStyle name="표준 7 2 3 2 5 2 2 2 2" xfId="7878"/>
    <cellStyle name="표준 7 2 3 2 5 2 2 2 3" xfId="11749"/>
    <cellStyle name="표준 7 2 3 2 5 2 2 2 4" xfId="15620"/>
    <cellStyle name="표준 7 2 3 2 5 2 2 2 5" xfId="19491"/>
    <cellStyle name="표준 7 2 3 2 5 2 2 2 6" xfId="23362"/>
    <cellStyle name="표준 7 2 3 2 5 2 2 2 7" xfId="27233"/>
    <cellStyle name="표준 7 2 3 2 5 2 2 2 8" xfId="31104"/>
    <cellStyle name="표준 7 2 3 2 5 2 2 2 9" xfId="34975"/>
    <cellStyle name="표준 7 2 3 2 5 2 2 3" xfId="5942"/>
    <cellStyle name="표준 7 2 3 2 5 2 2 4" xfId="9813"/>
    <cellStyle name="표준 7 2 3 2 5 2 2 5" xfId="13684"/>
    <cellStyle name="표준 7 2 3 2 5 2 2 6" xfId="17555"/>
    <cellStyle name="표준 7 2 3 2 5 2 2 7" xfId="21426"/>
    <cellStyle name="표준 7 2 3 2 5 2 2 8" xfId="25297"/>
    <cellStyle name="표준 7 2 3 2 5 2 2 9" xfId="29168"/>
    <cellStyle name="표준 7 2 3 2 5 2 3" xfId="2751"/>
    <cellStyle name="표준 7 2 3 2 5 2 3 10" xfId="37878"/>
    <cellStyle name="표준 7 2 3 2 5 2 3 11" xfId="41990"/>
    <cellStyle name="표준 7 2 3 2 5 2 3 12" xfId="45861"/>
    <cellStyle name="표준 7 2 3 2 5 2 3 13" xfId="49732"/>
    <cellStyle name="표준 7 2 3 2 5 2 3 14" xfId="53603"/>
    <cellStyle name="표준 7 2 3 2 5 2 3 2" xfId="6910"/>
    <cellStyle name="표준 7 2 3 2 5 2 3 3" xfId="10781"/>
    <cellStyle name="표준 7 2 3 2 5 2 3 4" xfId="14652"/>
    <cellStyle name="표준 7 2 3 2 5 2 3 5" xfId="18523"/>
    <cellStyle name="표준 7 2 3 2 5 2 3 6" xfId="22394"/>
    <cellStyle name="표준 7 2 3 2 5 2 3 7" xfId="26265"/>
    <cellStyle name="표준 7 2 3 2 5 2 3 8" xfId="30136"/>
    <cellStyle name="표준 7 2 3 2 5 2 3 9" xfId="34007"/>
    <cellStyle name="표준 7 2 3 2 5 2 4" xfId="4974"/>
    <cellStyle name="표준 7 2 3 2 5 2 5" xfId="8845"/>
    <cellStyle name="표준 7 2 3 2 5 2 6" xfId="12716"/>
    <cellStyle name="표준 7 2 3 2 5 2 7" xfId="16587"/>
    <cellStyle name="표준 7 2 3 2 5 2 8" xfId="20458"/>
    <cellStyle name="표준 7 2 3 2 5 2 9" xfId="24329"/>
    <cellStyle name="표준 7 2 3 2 5 3" xfId="1296"/>
    <cellStyle name="표준 7 2 3 2 5 3 10" xfId="32555"/>
    <cellStyle name="표준 7 2 3 2 5 3 11" xfId="36426"/>
    <cellStyle name="표준 7 2 3 2 5 3 12" xfId="40538"/>
    <cellStyle name="표준 7 2 3 2 5 3 13" xfId="44409"/>
    <cellStyle name="표준 7 2 3 2 5 3 14" xfId="48280"/>
    <cellStyle name="표준 7 2 3 2 5 3 15" xfId="52151"/>
    <cellStyle name="표준 7 2 3 2 5 3 2" xfId="3235"/>
    <cellStyle name="표준 7 2 3 2 5 3 2 10" xfId="38362"/>
    <cellStyle name="표준 7 2 3 2 5 3 2 11" xfId="42474"/>
    <cellStyle name="표준 7 2 3 2 5 3 2 12" xfId="46345"/>
    <cellStyle name="표준 7 2 3 2 5 3 2 13" xfId="50216"/>
    <cellStyle name="표준 7 2 3 2 5 3 2 14" xfId="54087"/>
    <cellStyle name="표준 7 2 3 2 5 3 2 2" xfId="7394"/>
    <cellStyle name="표준 7 2 3 2 5 3 2 3" xfId="11265"/>
    <cellStyle name="표준 7 2 3 2 5 3 2 4" xfId="15136"/>
    <cellStyle name="표준 7 2 3 2 5 3 2 5" xfId="19007"/>
    <cellStyle name="표준 7 2 3 2 5 3 2 6" xfId="22878"/>
    <cellStyle name="표준 7 2 3 2 5 3 2 7" xfId="26749"/>
    <cellStyle name="표준 7 2 3 2 5 3 2 8" xfId="30620"/>
    <cellStyle name="표준 7 2 3 2 5 3 2 9" xfId="34491"/>
    <cellStyle name="표준 7 2 3 2 5 3 3" xfId="5458"/>
    <cellStyle name="표준 7 2 3 2 5 3 4" xfId="9329"/>
    <cellStyle name="표준 7 2 3 2 5 3 5" xfId="13200"/>
    <cellStyle name="표준 7 2 3 2 5 3 6" xfId="17071"/>
    <cellStyle name="표준 7 2 3 2 5 3 7" xfId="20942"/>
    <cellStyle name="표준 7 2 3 2 5 3 8" xfId="24813"/>
    <cellStyle name="표준 7 2 3 2 5 3 9" xfId="28684"/>
    <cellStyle name="표준 7 2 3 2 5 4" xfId="2267"/>
    <cellStyle name="표준 7 2 3 2 5 4 10" xfId="37394"/>
    <cellStyle name="표준 7 2 3 2 5 4 11" xfId="41506"/>
    <cellStyle name="표준 7 2 3 2 5 4 12" xfId="45377"/>
    <cellStyle name="표준 7 2 3 2 5 4 13" xfId="49248"/>
    <cellStyle name="표준 7 2 3 2 5 4 14" xfId="53119"/>
    <cellStyle name="표준 7 2 3 2 5 4 2" xfId="6426"/>
    <cellStyle name="표준 7 2 3 2 5 4 3" xfId="10297"/>
    <cellStyle name="표준 7 2 3 2 5 4 4" xfId="14168"/>
    <cellStyle name="표준 7 2 3 2 5 4 5" xfId="18039"/>
    <cellStyle name="표준 7 2 3 2 5 4 6" xfId="21910"/>
    <cellStyle name="표준 7 2 3 2 5 4 7" xfId="25781"/>
    <cellStyle name="표준 7 2 3 2 5 4 8" xfId="29652"/>
    <cellStyle name="표준 7 2 3 2 5 4 9" xfId="33523"/>
    <cellStyle name="표준 7 2 3 2 5 5" xfId="4490"/>
    <cellStyle name="표준 7 2 3 2 5 6" xfId="8361"/>
    <cellStyle name="표준 7 2 3 2 5 7" xfId="12232"/>
    <cellStyle name="표준 7 2 3 2 5 8" xfId="16103"/>
    <cellStyle name="표준 7 2 3 2 5 9" xfId="19974"/>
    <cellStyle name="표준 7 2 3 2 6" xfId="564"/>
    <cellStyle name="표준 7 2 3 2 6 10" xfId="27958"/>
    <cellStyle name="표준 7 2 3 2 6 11" xfId="31829"/>
    <cellStyle name="표준 7 2 3 2 6 12" xfId="35700"/>
    <cellStyle name="표준 7 2 3 2 6 13" xfId="39812"/>
    <cellStyle name="표준 7 2 3 2 6 14" xfId="43683"/>
    <cellStyle name="표준 7 2 3 2 6 15" xfId="47554"/>
    <cellStyle name="표준 7 2 3 2 6 16" xfId="51425"/>
    <cellStyle name="표준 7 2 3 2 6 2" xfId="1538"/>
    <cellStyle name="표준 7 2 3 2 6 2 10" xfId="32797"/>
    <cellStyle name="표준 7 2 3 2 6 2 11" xfId="36668"/>
    <cellStyle name="표준 7 2 3 2 6 2 12" xfId="40780"/>
    <cellStyle name="표준 7 2 3 2 6 2 13" xfId="44651"/>
    <cellStyle name="표준 7 2 3 2 6 2 14" xfId="48522"/>
    <cellStyle name="표준 7 2 3 2 6 2 15" xfId="52393"/>
    <cellStyle name="표준 7 2 3 2 6 2 2" xfId="3477"/>
    <cellStyle name="표준 7 2 3 2 6 2 2 10" xfId="38604"/>
    <cellStyle name="표준 7 2 3 2 6 2 2 11" xfId="42716"/>
    <cellStyle name="표준 7 2 3 2 6 2 2 12" xfId="46587"/>
    <cellStyle name="표준 7 2 3 2 6 2 2 13" xfId="50458"/>
    <cellStyle name="표준 7 2 3 2 6 2 2 14" xfId="54329"/>
    <cellStyle name="표준 7 2 3 2 6 2 2 2" xfId="7636"/>
    <cellStyle name="표준 7 2 3 2 6 2 2 3" xfId="11507"/>
    <cellStyle name="표준 7 2 3 2 6 2 2 4" xfId="15378"/>
    <cellStyle name="표준 7 2 3 2 6 2 2 5" xfId="19249"/>
    <cellStyle name="표준 7 2 3 2 6 2 2 6" xfId="23120"/>
    <cellStyle name="표준 7 2 3 2 6 2 2 7" xfId="26991"/>
    <cellStyle name="표준 7 2 3 2 6 2 2 8" xfId="30862"/>
    <cellStyle name="표준 7 2 3 2 6 2 2 9" xfId="34733"/>
    <cellStyle name="표준 7 2 3 2 6 2 3" xfId="5700"/>
    <cellStyle name="표준 7 2 3 2 6 2 4" xfId="9571"/>
    <cellStyle name="표준 7 2 3 2 6 2 5" xfId="13442"/>
    <cellStyle name="표준 7 2 3 2 6 2 6" xfId="17313"/>
    <cellStyle name="표준 7 2 3 2 6 2 7" xfId="21184"/>
    <cellStyle name="표준 7 2 3 2 6 2 8" xfId="25055"/>
    <cellStyle name="표준 7 2 3 2 6 2 9" xfId="28926"/>
    <cellStyle name="표준 7 2 3 2 6 3" xfId="2509"/>
    <cellStyle name="표준 7 2 3 2 6 3 10" xfId="37636"/>
    <cellStyle name="표준 7 2 3 2 6 3 11" xfId="41748"/>
    <cellStyle name="표준 7 2 3 2 6 3 12" xfId="45619"/>
    <cellStyle name="표준 7 2 3 2 6 3 13" xfId="49490"/>
    <cellStyle name="표준 7 2 3 2 6 3 14" xfId="53361"/>
    <cellStyle name="표준 7 2 3 2 6 3 2" xfId="6668"/>
    <cellStyle name="표준 7 2 3 2 6 3 3" xfId="10539"/>
    <cellStyle name="표준 7 2 3 2 6 3 4" xfId="14410"/>
    <cellStyle name="표준 7 2 3 2 6 3 5" xfId="18281"/>
    <cellStyle name="표준 7 2 3 2 6 3 6" xfId="22152"/>
    <cellStyle name="표준 7 2 3 2 6 3 7" xfId="26023"/>
    <cellStyle name="표준 7 2 3 2 6 3 8" xfId="29894"/>
    <cellStyle name="표준 7 2 3 2 6 3 9" xfId="33765"/>
    <cellStyle name="표준 7 2 3 2 6 4" xfId="4732"/>
    <cellStyle name="표준 7 2 3 2 6 5" xfId="8603"/>
    <cellStyle name="표준 7 2 3 2 6 6" xfId="12474"/>
    <cellStyle name="표준 7 2 3 2 6 7" xfId="16345"/>
    <cellStyle name="표준 7 2 3 2 6 8" xfId="20216"/>
    <cellStyle name="표준 7 2 3 2 6 9" xfId="24087"/>
    <cellStyle name="표준 7 2 3 2 7" xfId="1054"/>
    <cellStyle name="표준 7 2 3 2 7 10" xfId="32313"/>
    <cellStyle name="표준 7 2 3 2 7 11" xfId="36184"/>
    <cellStyle name="표준 7 2 3 2 7 12" xfId="40296"/>
    <cellStyle name="표준 7 2 3 2 7 13" xfId="44167"/>
    <cellStyle name="표준 7 2 3 2 7 14" xfId="48038"/>
    <cellStyle name="표준 7 2 3 2 7 15" xfId="51909"/>
    <cellStyle name="표준 7 2 3 2 7 2" xfId="2993"/>
    <cellStyle name="표준 7 2 3 2 7 2 10" xfId="38120"/>
    <cellStyle name="표준 7 2 3 2 7 2 11" xfId="42232"/>
    <cellStyle name="표준 7 2 3 2 7 2 12" xfId="46103"/>
    <cellStyle name="표준 7 2 3 2 7 2 13" xfId="49974"/>
    <cellStyle name="표준 7 2 3 2 7 2 14" xfId="53845"/>
    <cellStyle name="표준 7 2 3 2 7 2 2" xfId="7152"/>
    <cellStyle name="표준 7 2 3 2 7 2 3" xfId="11023"/>
    <cellStyle name="표준 7 2 3 2 7 2 4" xfId="14894"/>
    <cellStyle name="표준 7 2 3 2 7 2 5" xfId="18765"/>
    <cellStyle name="표준 7 2 3 2 7 2 6" xfId="22636"/>
    <cellStyle name="표준 7 2 3 2 7 2 7" xfId="26507"/>
    <cellStyle name="표준 7 2 3 2 7 2 8" xfId="30378"/>
    <cellStyle name="표준 7 2 3 2 7 2 9" xfId="34249"/>
    <cellStyle name="표준 7 2 3 2 7 3" xfId="5216"/>
    <cellStyle name="표준 7 2 3 2 7 4" xfId="9087"/>
    <cellStyle name="표준 7 2 3 2 7 5" xfId="12958"/>
    <cellStyle name="표준 7 2 3 2 7 6" xfId="16829"/>
    <cellStyle name="표준 7 2 3 2 7 7" xfId="20700"/>
    <cellStyle name="표준 7 2 3 2 7 8" xfId="24571"/>
    <cellStyle name="표준 7 2 3 2 7 9" xfId="28442"/>
    <cellStyle name="표준 7 2 3 2 8" xfId="2025"/>
    <cellStyle name="표준 7 2 3 2 8 10" xfId="37152"/>
    <cellStyle name="표준 7 2 3 2 8 11" xfId="41264"/>
    <cellStyle name="표준 7 2 3 2 8 12" xfId="45135"/>
    <cellStyle name="표준 7 2 3 2 8 13" xfId="49006"/>
    <cellStyle name="표준 7 2 3 2 8 14" xfId="52877"/>
    <cellStyle name="표준 7 2 3 2 8 2" xfId="6184"/>
    <cellStyle name="표준 7 2 3 2 8 3" xfId="10055"/>
    <cellStyle name="표준 7 2 3 2 8 4" xfId="13926"/>
    <cellStyle name="표준 7 2 3 2 8 5" xfId="17797"/>
    <cellStyle name="표준 7 2 3 2 8 6" xfId="21668"/>
    <cellStyle name="표준 7 2 3 2 8 7" xfId="25539"/>
    <cellStyle name="표준 7 2 3 2 8 8" xfId="29410"/>
    <cellStyle name="표준 7 2 3 2 8 9" xfId="33281"/>
    <cellStyle name="표준 7 2 3 2 9" xfId="4248"/>
    <cellStyle name="표준 7 2 3 20" xfId="39305"/>
    <cellStyle name="표준 7 2 3 21" xfId="43176"/>
    <cellStyle name="표준 7 2 3 22" xfId="47047"/>
    <cellStyle name="표준 7 2 3 23" xfId="50918"/>
    <cellStyle name="표준 7 2 3 3" xfId="96"/>
    <cellStyle name="표준 7 2 3 3 10" xfId="15885"/>
    <cellStyle name="표준 7 2 3 3 11" xfId="19756"/>
    <cellStyle name="표준 7 2 3 3 12" xfId="23627"/>
    <cellStyle name="표준 7 2 3 3 13" xfId="27498"/>
    <cellStyle name="표준 7 2 3 3 14" xfId="31369"/>
    <cellStyle name="표준 7 2 3 3 15" xfId="35240"/>
    <cellStyle name="표준 7 2 3 3 16" xfId="39111"/>
    <cellStyle name="표준 7 2 3 3 17" xfId="39352"/>
    <cellStyle name="표준 7 2 3 3 18" xfId="43223"/>
    <cellStyle name="표준 7 2 3 3 19" xfId="47094"/>
    <cellStyle name="표준 7 2 3 3 2" xfId="195"/>
    <cellStyle name="표준 7 2 3 3 2 10" xfId="19853"/>
    <cellStyle name="표준 7 2 3 3 2 11" xfId="23724"/>
    <cellStyle name="표준 7 2 3 3 2 12" xfId="27595"/>
    <cellStyle name="표준 7 2 3 3 2 13" xfId="31466"/>
    <cellStyle name="표준 7 2 3 3 2 14" xfId="35337"/>
    <cellStyle name="표준 7 2 3 3 2 15" xfId="39208"/>
    <cellStyle name="표준 7 2 3 3 2 16" xfId="39449"/>
    <cellStyle name="표준 7 2 3 3 2 17" xfId="43320"/>
    <cellStyle name="표준 7 2 3 3 2 18" xfId="47191"/>
    <cellStyle name="표준 7 2 3 3 2 19" xfId="51062"/>
    <cellStyle name="표준 7 2 3 3 2 2" xfId="440"/>
    <cellStyle name="표준 7 2 3 3 2 2 10" xfId="23966"/>
    <cellStyle name="표준 7 2 3 3 2 2 11" xfId="27837"/>
    <cellStyle name="표준 7 2 3 3 2 2 12" xfId="31708"/>
    <cellStyle name="표준 7 2 3 3 2 2 13" xfId="35579"/>
    <cellStyle name="표준 7 2 3 3 2 2 14" xfId="39691"/>
    <cellStyle name="표준 7 2 3 3 2 2 15" xfId="43562"/>
    <cellStyle name="표준 7 2 3 3 2 2 16" xfId="47433"/>
    <cellStyle name="표준 7 2 3 3 2 2 17" xfId="51304"/>
    <cellStyle name="표준 7 2 3 3 2 2 2" xfId="927"/>
    <cellStyle name="표준 7 2 3 3 2 2 2 10" xfId="28321"/>
    <cellStyle name="표준 7 2 3 3 2 2 2 11" xfId="32192"/>
    <cellStyle name="표준 7 2 3 3 2 2 2 12" xfId="36063"/>
    <cellStyle name="표준 7 2 3 3 2 2 2 13" xfId="40175"/>
    <cellStyle name="표준 7 2 3 3 2 2 2 14" xfId="44046"/>
    <cellStyle name="표준 7 2 3 3 2 2 2 15" xfId="47917"/>
    <cellStyle name="표준 7 2 3 3 2 2 2 16" xfId="51788"/>
    <cellStyle name="표준 7 2 3 3 2 2 2 2" xfId="1901"/>
    <cellStyle name="표준 7 2 3 3 2 2 2 2 10" xfId="33160"/>
    <cellStyle name="표준 7 2 3 3 2 2 2 2 11" xfId="37031"/>
    <cellStyle name="표준 7 2 3 3 2 2 2 2 12" xfId="41143"/>
    <cellStyle name="표준 7 2 3 3 2 2 2 2 13" xfId="45014"/>
    <cellStyle name="표준 7 2 3 3 2 2 2 2 14" xfId="48885"/>
    <cellStyle name="표준 7 2 3 3 2 2 2 2 15" xfId="52756"/>
    <cellStyle name="표준 7 2 3 3 2 2 2 2 2" xfId="3840"/>
    <cellStyle name="표준 7 2 3 3 2 2 2 2 2 10" xfId="38967"/>
    <cellStyle name="표준 7 2 3 3 2 2 2 2 2 11" xfId="43079"/>
    <cellStyle name="표준 7 2 3 3 2 2 2 2 2 12" xfId="46950"/>
    <cellStyle name="표준 7 2 3 3 2 2 2 2 2 13" xfId="50821"/>
    <cellStyle name="표준 7 2 3 3 2 2 2 2 2 14" xfId="54692"/>
    <cellStyle name="표준 7 2 3 3 2 2 2 2 2 2" xfId="7999"/>
    <cellStyle name="표준 7 2 3 3 2 2 2 2 2 3" xfId="11870"/>
    <cellStyle name="표준 7 2 3 3 2 2 2 2 2 4" xfId="15741"/>
    <cellStyle name="표준 7 2 3 3 2 2 2 2 2 5" xfId="19612"/>
    <cellStyle name="표준 7 2 3 3 2 2 2 2 2 6" xfId="23483"/>
    <cellStyle name="표준 7 2 3 3 2 2 2 2 2 7" xfId="27354"/>
    <cellStyle name="표준 7 2 3 3 2 2 2 2 2 8" xfId="31225"/>
    <cellStyle name="표준 7 2 3 3 2 2 2 2 2 9" xfId="35096"/>
    <cellStyle name="표준 7 2 3 3 2 2 2 2 3" xfId="6063"/>
    <cellStyle name="표준 7 2 3 3 2 2 2 2 4" xfId="9934"/>
    <cellStyle name="표준 7 2 3 3 2 2 2 2 5" xfId="13805"/>
    <cellStyle name="표준 7 2 3 3 2 2 2 2 6" xfId="17676"/>
    <cellStyle name="표준 7 2 3 3 2 2 2 2 7" xfId="21547"/>
    <cellStyle name="표준 7 2 3 3 2 2 2 2 8" xfId="25418"/>
    <cellStyle name="표준 7 2 3 3 2 2 2 2 9" xfId="29289"/>
    <cellStyle name="표준 7 2 3 3 2 2 2 3" xfId="2872"/>
    <cellStyle name="표준 7 2 3 3 2 2 2 3 10" xfId="37999"/>
    <cellStyle name="표준 7 2 3 3 2 2 2 3 11" xfId="42111"/>
    <cellStyle name="표준 7 2 3 3 2 2 2 3 12" xfId="45982"/>
    <cellStyle name="표준 7 2 3 3 2 2 2 3 13" xfId="49853"/>
    <cellStyle name="표준 7 2 3 3 2 2 2 3 14" xfId="53724"/>
    <cellStyle name="표준 7 2 3 3 2 2 2 3 2" xfId="7031"/>
    <cellStyle name="표준 7 2 3 3 2 2 2 3 3" xfId="10902"/>
    <cellStyle name="표준 7 2 3 3 2 2 2 3 4" xfId="14773"/>
    <cellStyle name="표준 7 2 3 3 2 2 2 3 5" xfId="18644"/>
    <cellStyle name="표준 7 2 3 3 2 2 2 3 6" xfId="22515"/>
    <cellStyle name="표준 7 2 3 3 2 2 2 3 7" xfId="26386"/>
    <cellStyle name="표준 7 2 3 3 2 2 2 3 8" xfId="30257"/>
    <cellStyle name="표준 7 2 3 3 2 2 2 3 9" xfId="34128"/>
    <cellStyle name="표준 7 2 3 3 2 2 2 4" xfId="5095"/>
    <cellStyle name="표준 7 2 3 3 2 2 2 5" xfId="8966"/>
    <cellStyle name="표준 7 2 3 3 2 2 2 6" xfId="12837"/>
    <cellStyle name="표준 7 2 3 3 2 2 2 7" xfId="16708"/>
    <cellStyle name="표준 7 2 3 3 2 2 2 8" xfId="20579"/>
    <cellStyle name="표준 7 2 3 3 2 2 2 9" xfId="24450"/>
    <cellStyle name="표준 7 2 3 3 2 2 3" xfId="1417"/>
    <cellStyle name="표준 7 2 3 3 2 2 3 10" xfId="32676"/>
    <cellStyle name="표준 7 2 3 3 2 2 3 11" xfId="36547"/>
    <cellStyle name="표준 7 2 3 3 2 2 3 12" xfId="40659"/>
    <cellStyle name="표준 7 2 3 3 2 2 3 13" xfId="44530"/>
    <cellStyle name="표준 7 2 3 3 2 2 3 14" xfId="48401"/>
    <cellStyle name="표준 7 2 3 3 2 2 3 15" xfId="52272"/>
    <cellStyle name="표준 7 2 3 3 2 2 3 2" xfId="3356"/>
    <cellStyle name="표준 7 2 3 3 2 2 3 2 10" xfId="38483"/>
    <cellStyle name="표준 7 2 3 3 2 2 3 2 11" xfId="42595"/>
    <cellStyle name="표준 7 2 3 3 2 2 3 2 12" xfId="46466"/>
    <cellStyle name="표준 7 2 3 3 2 2 3 2 13" xfId="50337"/>
    <cellStyle name="표준 7 2 3 3 2 2 3 2 14" xfId="54208"/>
    <cellStyle name="표준 7 2 3 3 2 2 3 2 2" xfId="7515"/>
    <cellStyle name="표준 7 2 3 3 2 2 3 2 3" xfId="11386"/>
    <cellStyle name="표준 7 2 3 3 2 2 3 2 4" xfId="15257"/>
    <cellStyle name="표준 7 2 3 3 2 2 3 2 5" xfId="19128"/>
    <cellStyle name="표준 7 2 3 3 2 2 3 2 6" xfId="22999"/>
    <cellStyle name="표준 7 2 3 3 2 2 3 2 7" xfId="26870"/>
    <cellStyle name="표준 7 2 3 3 2 2 3 2 8" xfId="30741"/>
    <cellStyle name="표준 7 2 3 3 2 2 3 2 9" xfId="34612"/>
    <cellStyle name="표준 7 2 3 3 2 2 3 3" xfId="5579"/>
    <cellStyle name="표준 7 2 3 3 2 2 3 4" xfId="9450"/>
    <cellStyle name="표준 7 2 3 3 2 2 3 5" xfId="13321"/>
    <cellStyle name="표준 7 2 3 3 2 2 3 6" xfId="17192"/>
    <cellStyle name="표준 7 2 3 3 2 2 3 7" xfId="21063"/>
    <cellStyle name="표준 7 2 3 3 2 2 3 8" xfId="24934"/>
    <cellStyle name="표준 7 2 3 3 2 2 3 9" xfId="28805"/>
    <cellStyle name="표준 7 2 3 3 2 2 4" xfId="2388"/>
    <cellStyle name="표준 7 2 3 3 2 2 4 10" xfId="37515"/>
    <cellStyle name="표준 7 2 3 3 2 2 4 11" xfId="41627"/>
    <cellStyle name="표준 7 2 3 3 2 2 4 12" xfId="45498"/>
    <cellStyle name="표준 7 2 3 3 2 2 4 13" xfId="49369"/>
    <cellStyle name="표준 7 2 3 3 2 2 4 14" xfId="53240"/>
    <cellStyle name="표준 7 2 3 3 2 2 4 2" xfId="6547"/>
    <cellStyle name="표준 7 2 3 3 2 2 4 3" xfId="10418"/>
    <cellStyle name="표준 7 2 3 3 2 2 4 4" xfId="14289"/>
    <cellStyle name="표준 7 2 3 3 2 2 4 5" xfId="18160"/>
    <cellStyle name="표준 7 2 3 3 2 2 4 6" xfId="22031"/>
    <cellStyle name="표준 7 2 3 3 2 2 4 7" xfId="25902"/>
    <cellStyle name="표준 7 2 3 3 2 2 4 8" xfId="29773"/>
    <cellStyle name="표준 7 2 3 3 2 2 4 9" xfId="33644"/>
    <cellStyle name="표준 7 2 3 3 2 2 5" xfId="4611"/>
    <cellStyle name="표준 7 2 3 3 2 2 6" xfId="8482"/>
    <cellStyle name="표준 7 2 3 3 2 2 7" xfId="12353"/>
    <cellStyle name="표준 7 2 3 3 2 2 8" xfId="16224"/>
    <cellStyle name="표준 7 2 3 3 2 2 9" xfId="20095"/>
    <cellStyle name="표준 7 2 3 3 2 3" xfId="685"/>
    <cellStyle name="표준 7 2 3 3 2 3 10" xfId="28079"/>
    <cellStyle name="표준 7 2 3 3 2 3 11" xfId="31950"/>
    <cellStyle name="표준 7 2 3 3 2 3 12" xfId="35821"/>
    <cellStyle name="표준 7 2 3 3 2 3 13" xfId="39933"/>
    <cellStyle name="표준 7 2 3 3 2 3 14" xfId="43804"/>
    <cellStyle name="표준 7 2 3 3 2 3 15" xfId="47675"/>
    <cellStyle name="표준 7 2 3 3 2 3 16" xfId="51546"/>
    <cellStyle name="표준 7 2 3 3 2 3 2" xfId="1659"/>
    <cellStyle name="표준 7 2 3 3 2 3 2 10" xfId="32918"/>
    <cellStyle name="표준 7 2 3 3 2 3 2 11" xfId="36789"/>
    <cellStyle name="표준 7 2 3 3 2 3 2 12" xfId="40901"/>
    <cellStyle name="표준 7 2 3 3 2 3 2 13" xfId="44772"/>
    <cellStyle name="표준 7 2 3 3 2 3 2 14" xfId="48643"/>
    <cellStyle name="표준 7 2 3 3 2 3 2 15" xfId="52514"/>
    <cellStyle name="표준 7 2 3 3 2 3 2 2" xfId="3598"/>
    <cellStyle name="표준 7 2 3 3 2 3 2 2 10" xfId="38725"/>
    <cellStyle name="표준 7 2 3 3 2 3 2 2 11" xfId="42837"/>
    <cellStyle name="표준 7 2 3 3 2 3 2 2 12" xfId="46708"/>
    <cellStyle name="표준 7 2 3 3 2 3 2 2 13" xfId="50579"/>
    <cellStyle name="표준 7 2 3 3 2 3 2 2 14" xfId="54450"/>
    <cellStyle name="표준 7 2 3 3 2 3 2 2 2" xfId="7757"/>
    <cellStyle name="표준 7 2 3 3 2 3 2 2 3" xfId="11628"/>
    <cellStyle name="표준 7 2 3 3 2 3 2 2 4" xfId="15499"/>
    <cellStyle name="표준 7 2 3 3 2 3 2 2 5" xfId="19370"/>
    <cellStyle name="표준 7 2 3 3 2 3 2 2 6" xfId="23241"/>
    <cellStyle name="표준 7 2 3 3 2 3 2 2 7" xfId="27112"/>
    <cellStyle name="표준 7 2 3 3 2 3 2 2 8" xfId="30983"/>
    <cellStyle name="표준 7 2 3 3 2 3 2 2 9" xfId="34854"/>
    <cellStyle name="표준 7 2 3 3 2 3 2 3" xfId="5821"/>
    <cellStyle name="표준 7 2 3 3 2 3 2 4" xfId="9692"/>
    <cellStyle name="표준 7 2 3 3 2 3 2 5" xfId="13563"/>
    <cellStyle name="표준 7 2 3 3 2 3 2 6" xfId="17434"/>
    <cellStyle name="표준 7 2 3 3 2 3 2 7" xfId="21305"/>
    <cellStyle name="표준 7 2 3 3 2 3 2 8" xfId="25176"/>
    <cellStyle name="표준 7 2 3 3 2 3 2 9" xfId="29047"/>
    <cellStyle name="표준 7 2 3 3 2 3 3" xfId="2630"/>
    <cellStyle name="표준 7 2 3 3 2 3 3 10" xfId="37757"/>
    <cellStyle name="표준 7 2 3 3 2 3 3 11" xfId="41869"/>
    <cellStyle name="표준 7 2 3 3 2 3 3 12" xfId="45740"/>
    <cellStyle name="표준 7 2 3 3 2 3 3 13" xfId="49611"/>
    <cellStyle name="표준 7 2 3 3 2 3 3 14" xfId="53482"/>
    <cellStyle name="표준 7 2 3 3 2 3 3 2" xfId="6789"/>
    <cellStyle name="표준 7 2 3 3 2 3 3 3" xfId="10660"/>
    <cellStyle name="표준 7 2 3 3 2 3 3 4" xfId="14531"/>
    <cellStyle name="표준 7 2 3 3 2 3 3 5" xfId="18402"/>
    <cellStyle name="표준 7 2 3 3 2 3 3 6" xfId="22273"/>
    <cellStyle name="표준 7 2 3 3 2 3 3 7" xfId="26144"/>
    <cellStyle name="표준 7 2 3 3 2 3 3 8" xfId="30015"/>
    <cellStyle name="표준 7 2 3 3 2 3 3 9" xfId="33886"/>
    <cellStyle name="표준 7 2 3 3 2 3 4" xfId="4853"/>
    <cellStyle name="표준 7 2 3 3 2 3 5" xfId="8724"/>
    <cellStyle name="표준 7 2 3 3 2 3 6" xfId="12595"/>
    <cellStyle name="표준 7 2 3 3 2 3 7" xfId="16466"/>
    <cellStyle name="표준 7 2 3 3 2 3 8" xfId="20337"/>
    <cellStyle name="표준 7 2 3 3 2 3 9" xfId="24208"/>
    <cellStyle name="표준 7 2 3 3 2 4" xfId="1175"/>
    <cellStyle name="표준 7 2 3 3 2 4 10" xfId="32434"/>
    <cellStyle name="표준 7 2 3 3 2 4 11" xfId="36305"/>
    <cellStyle name="표준 7 2 3 3 2 4 12" xfId="40417"/>
    <cellStyle name="표준 7 2 3 3 2 4 13" xfId="44288"/>
    <cellStyle name="표준 7 2 3 3 2 4 14" xfId="48159"/>
    <cellStyle name="표준 7 2 3 3 2 4 15" xfId="52030"/>
    <cellStyle name="표준 7 2 3 3 2 4 2" xfId="3114"/>
    <cellStyle name="표준 7 2 3 3 2 4 2 10" xfId="38241"/>
    <cellStyle name="표준 7 2 3 3 2 4 2 11" xfId="42353"/>
    <cellStyle name="표준 7 2 3 3 2 4 2 12" xfId="46224"/>
    <cellStyle name="표준 7 2 3 3 2 4 2 13" xfId="50095"/>
    <cellStyle name="표준 7 2 3 3 2 4 2 14" xfId="53966"/>
    <cellStyle name="표준 7 2 3 3 2 4 2 2" xfId="7273"/>
    <cellStyle name="표준 7 2 3 3 2 4 2 3" xfId="11144"/>
    <cellStyle name="표준 7 2 3 3 2 4 2 4" xfId="15015"/>
    <cellStyle name="표준 7 2 3 3 2 4 2 5" xfId="18886"/>
    <cellStyle name="표준 7 2 3 3 2 4 2 6" xfId="22757"/>
    <cellStyle name="표준 7 2 3 3 2 4 2 7" xfId="26628"/>
    <cellStyle name="표준 7 2 3 3 2 4 2 8" xfId="30499"/>
    <cellStyle name="표준 7 2 3 3 2 4 2 9" xfId="34370"/>
    <cellStyle name="표준 7 2 3 3 2 4 3" xfId="5337"/>
    <cellStyle name="표준 7 2 3 3 2 4 4" xfId="9208"/>
    <cellStyle name="표준 7 2 3 3 2 4 5" xfId="13079"/>
    <cellStyle name="표준 7 2 3 3 2 4 6" xfId="16950"/>
    <cellStyle name="표준 7 2 3 3 2 4 7" xfId="20821"/>
    <cellStyle name="표준 7 2 3 3 2 4 8" xfId="24692"/>
    <cellStyle name="표준 7 2 3 3 2 4 9" xfId="28563"/>
    <cellStyle name="표준 7 2 3 3 2 5" xfId="2146"/>
    <cellStyle name="표준 7 2 3 3 2 5 10" xfId="37273"/>
    <cellStyle name="표준 7 2 3 3 2 5 11" xfId="41385"/>
    <cellStyle name="표준 7 2 3 3 2 5 12" xfId="45256"/>
    <cellStyle name="표준 7 2 3 3 2 5 13" xfId="49127"/>
    <cellStyle name="표준 7 2 3 3 2 5 14" xfId="52998"/>
    <cellStyle name="표준 7 2 3 3 2 5 2" xfId="6305"/>
    <cellStyle name="표준 7 2 3 3 2 5 3" xfId="10176"/>
    <cellStyle name="표준 7 2 3 3 2 5 4" xfId="14047"/>
    <cellStyle name="표준 7 2 3 3 2 5 5" xfId="17918"/>
    <cellStyle name="표준 7 2 3 3 2 5 6" xfId="21789"/>
    <cellStyle name="표준 7 2 3 3 2 5 7" xfId="25660"/>
    <cellStyle name="표준 7 2 3 3 2 5 8" xfId="29531"/>
    <cellStyle name="표준 7 2 3 3 2 5 9" xfId="33402"/>
    <cellStyle name="표준 7 2 3 3 2 6" xfId="4369"/>
    <cellStyle name="표준 7 2 3 3 2 7" xfId="8240"/>
    <cellStyle name="표준 7 2 3 3 2 8" xfId="12111"/>
    <cellStyle name="표준 7 2 3 3 2 9" xfId="15982"/>
    <cellStyle name="표준 7 2 3 3 20" xfId="50965"/>
    <cellStyle name="표준 7 2 3 3 3" xfId="343"/>
    <cellStyle name="표준 7 2 3 3 3 10" xfId="23869"/>
    <cellStyle name="표준 7 2 3 3 3 11" xfId="27740"/>
    <cellStyle name="표준 7 2 3 3 3 12" xfId="31611"/>
    <cellStyle name="표준 7 2 3 3 3 13" xfId="35482"/>
    <cellStyle name="표준 7 2 3 3 3 14" xfId="39594"/>
    <cellStyle name="표준 7 2 3 3 3 15" xfId="43465"/>
    <cellStyle name="표준 7 2 3 3 3 16" xfId="47336"/>
    <cellStyle name="표준 7 2 3 3 3 17" xfId="51207"/>
    <cellStyle name="표준 7 2 3 3 3 2" xfId="830"/>
    <cellStyle name="표준 7 2 3 3 3 2 10" xfId="28224"/>
    <cellStyle name="표준 7 2 3 3 3 2 11" xfId="32095"/>
    <cellStyle name="표준 7 2 3 3 3 2 12" xfId="35966"/>
    <cellStyle name="표준 7 2 3 3 3 2 13" xfId="40078"/>
    <cellStyle name="표준 7 2 3 3 3 2 14" xfId="43949"/>
    <cellStyle name="표준 7 2 3 3 3 2 15" xfId="47820"/>
    <cellStyle name="표준 7 2 3 3 3 2 16" xfId="51691"/>
    <cellStyle name="표준 7 2 3 3 3 2 2" xfId="1804"/>
    <cellStyle name="표준 7 2 3 3 3 2 2 10" xfId="33063"/>
    <cellStyle name="표준 7 2 3 3 3 2 2 11" xfId="36934"/>
    <cellStyle name="표준 7 2 3 3 3 2 2 12" xfId="41046"/>
    <cellStyle name="표준 7 2 3 3 3 2 2 13" xfId="44917"/>
    <cellStyle name="표준 7 2 3 3 3 2 2 14" xfId="48788"/>
    <cellStyle name="표준 7 2 3 3 3 2 2 15" xfId="52659"/>
    <cellStyle name="표준 7 2 3 3 3 2 2 2" xfId="3743"/>
    <cellStyle name="표준 7 2 3 3 3 2 2 2 10" xfId="38870"/>
    <cellStyle name="표준 7 2 3 3 3 2 2 2 11" xfId="42982"/>
    <cellStyle name="표준 7 2 3 3 3 2 2 2 12" xfId="46853"/>
    <cellStyle name="표준 7 2 3 3 3 2 2 2 13" xfId="50724"/>
    <cellStyle name="표준 7 2 3 3 3 2 2 2 14" xfId="54595"/>
    <cellStyle name="표준 7 2 3 3 3 2 2 2 2" xfId="7902"/>
    <cellStyle name="표준 7 2 3 3 3 2 2 2 3" xfId="11773"/>
    <cellStyle name="표준 7 2 3 3 3 2 2 2 4" xfId="15644"/>
    <cellStyle name="표준 7 2 3 3 3 2 2 2 5" xfId="19515"/>
    <cellStyle name="표준 7 2 3 3 3 2 2 2 6" xfId="23386"/>
    <cellStyle name="표준 7 2 3 3 3 2 2 2 7" xfId="27257"/>
    <cellStyle name="표준 7 2 3 3 3 2 2 2 8" xfId="31128"/>
    <cellStyle name="표준 7 2 3 3 3 2 2 2 9" xfId="34999"/>
    <cellStyle name="표준 7 2 3 3 3 2 2 3" xfId="5966"/>
    <cellStyle name="표준 7 2 3 3 3 2 2 4" xfId="9837"/>
    <cellStyle name="표준 7 2 3 3 3 2 2 5" xfId="13708"/>
    <cellStyle name="표준 7 2 3 3 3 2 2 6" xfId="17579"/>
    <cellStyle name="표준 7 2 3 3 3 2 2 7" xfId="21450"/>
    <cellStyle name="표준 7 2 3 3 3 2 2 8" xfId="25321"/>
    <cellStyle name="표준 7 2 3 3 3 2 2 9" xfId="29192"/>
    <cellStyle name="표준 7 2 3 3 3 2 3" xfId="2775"/>
    <cellStyle name="표준 7 2 3 3 3 2 3 10" xfId="37902"/>
    <cellStyle name="표준 7 2 3 3 3 2 3 11" xfId="42014"/>
    <cellStyle name="표준 7 2 3 3 3 2 3 12" xfId="45885"/>
    <cellStyle name="표준 7 2 3 3 3 2 3 13" xfId="49756"/>
    <cellStyle name="표준 7 2 3 3 3 2 3 14" xfId="53627"/>
    <cellStyle name="표준 7 2 3 3 3 2 3 2" xfId="6934"/>
    <cellStyle name="표준 7 2 3 3 3 2 3 3" xfId="10805"/>
    <cellStyle name="표준 7 2 3 3 3 2 3 4" xfId="14676"/>
    <cellStyle name="표준 7 2 3 3 3 2 3 5" xfId="18547"/>
    <cellStyle name="표준 7 2 3 3 3 2 3 6" xfId="22418"/>
    <cellStyle name="표준 7 2 3 3 3 2 3 7" xfId="26289"/>
    <cellStyle name="표준 7 2 3 3 3 2 3 8" xfId="30160"/>
    <cellStyle name="표준 7 2 3 3 3 2 3 9" xfId="34031"/>
    <cellStyle name="표준 7 2 3 3 3 2 4" xfId="4998"/>
    <cellStyle name="표준 7 2 3 3 3 2 5" xfId="8869"/>
    <cellStyle name="표준 7 2 3 3 3 2 6" xfId="12740"/>
    <cellStyle name="표준 7 2 3 3 3 2 7" xfId="16611"/>
    <cellStyle name="표준 7 2 3 3 3 2 8" xfId="20482"/>
    <cellStyle name="표준 7 2 3 3 3 2 9" xfId="24353"/>
    <cellStyle name="표준 7 2 3 3 3 3" xfId="1320"/>
    <cellStyle name="표준 7 2 3 3 3 3 10" xfId="32579"/>
    <cellStyle name="표준 7 2 3 3 3 3 11" xfId="36450"/>
    <cellStyle name="표준 7 2 3 3 3 3 12" xfId="40562"/>
    <cellStyle name="표준 7 2 3 3 3 3 13" xfId="44433"/>
    <cellStyle name="표준 7 2 3 3 3 3 14" xfId="48304"/>
    <cellStyle name="표준 7 2 3 3 3 3 15" xfId="52175"/>
    <cellStyle name="표준 7 2 3 3 3 3 2" xfId="3259"/>
    <cellStyle name="표준 7 2 3 3 3 3 2 10" xfId="38386"/>
    <cellStyle name="표준 7 2 3 3 3 3 2 11" xfId="42498"/>
    <cellStyle name="표준 7 2 3 3 3 3 2 12" xfId="46369"/>
    <cellStyle name="표준 7 2 3 3 3 3 2 13" xfId="50240"/>
    <cellStyle name="표준 7 2 3 3 3 3 2 14" xfId="54111"/>
    <cellStyle name="표준 7 2 3 3 3 3 2 2" xfId="7418"/>
    <cellStyle name="표준 7 2 3 3 3 3 2 3" xfId="11289"/>
    <cellStyle name="표준 7 2 3 3 3 3 2 4" xfId="15160"/>
    <cellStyle name="표준 7 2 3 3 3 3 2 5" xfId="19031"/>
    <cellStyle name="표준 7 2 3 3 3 3 2 6" xfId="22902"/>
    <cellStyle name="표준 7 2 3 3 3 3 2 7" xfId="26773"/>
    <cellStyle name="표준 7 2 3 3 3 3 2 8" xfId="30644"/>
    <cellStyle name="표준 7 2 3 3 3 3 2 9" xfId="34515"/>
    <cellStyle name="표준 7 2 3 3 3 3 3" xfId="5482"/>
    <cellStyle name="표준 7 2 3 3 3 3 4" xfId="9353"/>
    <cellStyle name="표준 7 2 3 3 3 3 5" xfId="13224"/>
    <cellStyle name="표준 7 2 3 3 3 3 6" xfId="17095"/>
    <cellStyle name="표준 7 2 3 3 3 3 7" xfId="20966"/>
    <cellStyle name="표준 7 2 3 3 3 3 8" xfId="24837"/>
    <cellStyle name="표준 7 2 3 3 3 3 9" xfId="28708"/>
    <cellStyle name="표준 7 2 3 3 3 4" xfId="2291"/>
    <cellStyle name="표준 7 2 3 3 3 4 10" xfId="37418"/>
    <cellStyle name="표준 7 2 3 3 3 4 11" xfId="41530"/>
    <cellStyle name="표준 7 2 3 3 3 4 12" xfId="45401"/>
    <cellStyle name="표준 7 2 3 3 3 4 13" xfId="49272"/>
    <cellStyle name="표준 7 2 3 3 3 4 14" xfId="53143"/>
    <cellStyle name="표준 7 2 3 3 3 4 2" xfId="6450"/>
    <cellStyle name="표준 7 2 3 3 3 4 3" xfId="10321"/>
    <cellStyle name="표준 7 2 3 3 3 4 4" xfId="14192"/>
    <cellStyle name="표준 7 2 3 3 3 4 5" xfId="18063"/>
    <cellStyle name="표준 7 2 3 3 3 4 6" xfId="21934"/>
    <cellStyle name="표준 7 2 3 3 3 4 7" xfId="25805"/>
    <cellStyle name="표준 7 2 3 3 3 4 8" xfId="29676"/>
    <cellStyle name="표준 7 2 3 3 3 4 9" xfId="33547"/>
    <cellStyle name="표준 7 2 3 3 3 5" xfId="4514"/>
    <cellStyle name="표준 7 2 3 3 3 6" xfId="8385"/>
    <cellStyle name="표준 7 2 3 3 3 7" xfId="12256"/>
    <cellStyle name="표준 7 2 3 3 3 8" xfId="16127"/>
    <cellStyle name="표준 7 2 3 3 3 9" xfId="19998"/>
    <cellStyle name="표준 7 2 3 3 4" xfId="588"/>
    <cellStyle name="표준 7 2 3 3 4 10" xfId="27982"/>
    <cellStyle name="표준 7 2 3 3 4 11" xfId="31853"/>
    <cellStyle name="표준 7 2 3 3 4 12" xfId="35724"/>
    <cellStyle name="표준 7 2 3 3 4 13" xfId="39836"/>
    <cellStyle name="표준 7 2 3 3 4 14" xfId="43707"/>
    <cellStyle name="표준 7 2 3 3 4 15" xfId="47578"/>
    <cellStyle name="표준 7 2 3 3 4 16" xfId="51449"/>
    <cellStyle name="표준 7 2 3 3 4 2" xfId="1562"/>
    <cellStyle name="표준 7 2 3 3 4 2 10" xfId="32821"/>
    <cellStyle name="표준 7 2 3 3 4 2 11" xfId="36692"/>
    <cellStyle name="표준 7 2 3 3 4 2 12" xfId="40804"/>
    <cellStyle name="표준 7 2 3 3 4 2 13" xfId="44675"/>
    <cellStyle name="표준 7 2 3 3 4 2 14" xfId="48546"/>
    <cellStyle name="표준 7 2 3 3 4 2 15" xfId="52417"/>
    <cellStyle name="표준 7 2 3 3 4 2 2" xfId="3501"/>
    <cellStyle name="표준 7 2 3 3 4 2 2 10" xfId="38628"/>
    <cellStyle name="표준 7 2 3 3 4 2 2 11" xfId="42740"/>
    <cellStyle name="표준 7 2 3 3 4 2 2 12" xfId="46611"/>
    <cellStyle name="표준 7 2 3 3 4 2 2 13" xfId="50482"/>
    <cellStyle name="표준 7 2 3 3 4 2 2 14" xfId="54353"/>
    <cellStyle name="표준 7 2 3 3 4 2 2 2" xfId="7660"/>
    <cellStyle name="표준 7 2 3 3 4 2 2 3" xfId="11531"/>
    <cellStyle name="표준 7 2 3 3 4 2 2 4" xfId="15402"/>
    <cellStyle name="표준 7 2 3 3 4 2 2 5" xfId="19273"/>
    <cellStyle name="표준 7 2 3 3 4 2 2 6" xfId="23144"/>
    <cellStyle name="표준 7 2 3 3 4 2 2 7" xfId="27015"/>
    <cellStyle name="표준 7 2 3 3 4 2 2 8" xfId="30886"/>
    <cellStyle name="표준 7 2 3 3 4 2 2 9" xfId="34757"/>
    <cellStyle name="표준 7 2 3 3 4 2 3" xfId="5724"/>
    <cellStyle name="표준 7 2 3 3 4 2 4" xfId="9595"/>
    <cellStyle name="표준 7 2 3 3 4 2 5" xfId="13466"/>
    <cellStyle name="표준 7 2 3 3 4 2 6" xfId="17337"/>
    <cellStyle name="표준 7 2 3 3 4 2 7" xfId="21208"/>
    <cellStyle name="표준 7 2 3 3 4 2 8" xfId="25079"/>
    <cellStyle name="표준 7 2 3 3 4 2 9" xfId="28950"/>
    <cellStyle name="표준 7 2 3 3 4 3" xfId="2533"/>
    <cellStyle name="표준 7 2 3 3 4 3 10" xfId="37660"/>
    <cellStyle name="표준 7 2 3 3 4 3 11" xfId="41772"/>
    <cellStyle name="표준 7 2 3 3 4 3 12" xfId="45643"/>
    <cellStyle name="표준 7 2 3 3 4 3 13" xfId="49514"/>
    <cellStyle name="표준 7 2 3 3 4 3 14" xfId="53385"/>
    <cellStyle name="표준 7 2 3 3 4 3 2" xfId="6692"/>
    <cellStyle name="표준 7 2 3 3 4 3 3" xfId="10563"/>
    <cellStyle name="표준 7 2 3 3 4 3 4" xfId="14434"/>
    <cellStyle name="표준 7 2 3 3 4 3 5" xfId="18305"/>
    <cellStyle name="표준 7 2 3 3 4 3 6" xfId="22176"/>
    <cellStyle name="표준 7 2 3 3 4 3 7" xfId="26047"/>
    <cellStyle name="표준 7 2 3 3 4 3 8" xfId="29918"/>
    <cellStyle name="표준 7 2 3 3 4 3 9" xfId="33789"/>
    <cellStyle name="표준 7 2 3 3 4 4" xfId="4756"/>
    <cellStyle name="표준 7 2 3 3 4 5" xfId="8627"/>
    <cellStyle name="표준 7 2 3 3 4 6" xfId="12498"/>
    <cellStyle name="표준 7 2 3 3 4 7" xfId="16369"/>
    <cellStyle name="표준 7 2 3 3 4 8" xfId="20240"/>
    <cellStyle name="표준 7 2 3 3 4 9" xfId="24111"/>
    <cellStyle name="표준 7 2 3 3 5" xfId="1078"/>
    <cellStyle name="표준 7 2 3 3 5 10" xfId="32337"/>
    <cellStyle name="표준 7 2 3 3 5 11" xfId="36208"/>
    <cellStyle name="표준 7 2 3 3 5 12" xfId="40320"/>
    <cellStyle name="표준 7 2 3 3 5 13" xfId="44191"/>
    <cellStyle name="표준 7 2 3 3 5 14" xfId="48062"/>
    <cellStyle name="표준 7 2 3 3 5 15" xfId="51933"/>
    <cellStyle name="표준 7 2 3 3 5 2" xfId="3017"/>
    <cellStyle name="표준 7 2 3 3 5 2 10" xfId="38144"/>
    <cellStyle name="표준 7 2 3 3 5 2 11" xfId="42256"/>
    <cellStyle name="표준 7 2 3 3 5 2 12" xfId="46127"/>
    <cellStyle name="표준 7 2 3 3 5 2 13" xfId="49998"/>
    <cellStyle name="표준 7 2 3 3 5 2 14" xfId="53869"/>
    <cellStyle name="표준 7 2 3 3 5 2 2" xfId="7176"/>
    <cellStyle name="표준 7 2 3 3 5 2 3" xfId="11047"/>
    <cellStyle name="표준 7 2 3 3 5 2 4" xfId="14918"/>
    <cellStyle name="표준 7 2 3 3 5 2 5" xfId="18789"/>
    <cellStyle name="표준 7 2 3 3 5 2 6" xfId="22660"/>
    <cellStyle name="표준 7 2 3 3 5 2 7" xfId="26531"/>
    <cellStyle name="표준 7 2 3 3 5 2 8" xfId="30402"/>
    <cellStyle name="표준 7 2 3 3 5 2 9" xfId="34273"/>
    <cellStyle name="표준 7 2 3 3 5 3" xfId="5240"/>
    <cellStyle name="표준 7 2 3 3 5 4" xfId="9111"/>
    <cellStyle name="표준 7 2 3 3 5 5" xfId="12982"/>
    <cellStyle name="표준 7 2 3 3 5 6" xfId="16853"/>
    <cellStyle name="표준 7 2 3 3 5 7" xfId="20724"/>
    <cellStyle name="표준 7 2 3 3 5 8" xfId="24595"/>
    <cellStyle name="표준 7 2 3 3 5 9" xfId="28466"/>
    <cellStyle name="표준 7 2 3 3 6" xfId="2049"/>
    <cellStyle name="표준 7 2 3 3 6 10" xfId="37176"/>
    <cellStyle name="표준 7 2 3 3 6 11" xfId="41288"/>
    <cellStyle name="표준 7 2 3 3 6 12" xfId="45159"/>
    <cellStyle name="표준 7 2 3 3 6 13" xfId="49030"/>
    <cellStyle name="표준 7 2 3 3 6 14" xfId="52901"/>
    <cellStyle name="표준 7 2 3 3 6 2" xfId="6208"/>
    <cellStyle name="표준 7 2 3 3 6 3" xfId="10079"/>
    <cellStyle name="표준 7 2 3 3 6 4" xfId="13950"/>
    <cellStyle name="표준 7 2 3 3 6 5" xfId="17821"/>
    <cellStyle name="표준 7 2 3 3 6 6" xfId="21692"/>
    <cellStyle name="표준 7 2 3 3 6 7" xfId="25563"/>
    <cellStyle name="표준 7 2 3 3 6 8" xfId="29434"/>
    <cellStyle name="표준 7 2 3 3 6 9" xfId="33305"/>
    <cellStyle name="표준 7 2 3 3 7" xfId="4272"/>
    <cellStyle name="표준 7 2 3 3 8" xfId="8143"/>
    <cellStyle name="표준 7 2 3 3 9" xfId="12014"/>
    <cellStyle name="표준 7 2 3 4" xfId="148"/>
    <cellStyle name="표준 7 2 3 4 10" xfId="19806"/>
    <cellStyle name="표준 7 2 3 4 11" xfId="23677"/>
    <cellStyle name="표준 7 2 3 4 12" xfId="27548"/>
    <cellStyle name="표준 7 2 3 4 13" xfId="31419"/>
    <cellStyle name="표준 7 2 3 4 14" xfId="35290"/>
    <cellStyle name="표준 7 2 3 4 15" xfId="39161"/>
    <cellStyle name="표준 7 2 3 4 16" xfId="39402"/>
    <cellStyle name="표준 7 2 3 4 17" xfId="43273"/>
    <cellStyle name="표준 7 2 3 4 18" xfId="47144"/>
    <cellStyle name="표준 7 2 3 4 19" xfId="51015"/>
    <cellStyle name="표준 7 2 3 4 2" xfId="393"/>
    <cellStyle name="표준 7 2 3 4 2 10" xfId="23919"/>
    <cellStyle name="표준 7 2 3 4 2 11" xfId="27790"/>
    <cellStyle name="표준 7 2 3 4 2 12" xfId="31661"/>
    <cellStyle name="표준 7 2 3 4 2 13" xfId="35532"/>
    <cellStyle name="표준 7 2 3 4 2 14" xfId="39644"/>
    <cellStyle name="표준 7 2 3 4 2 15" xfId="43515"/>
    <cellStyle name="표준 7 2 3 4 2 16" xfId="47386"/>
    <cellStyle name="표준 7 2 3 4 2 17" xfId="51257"/>
    <cellStyle name="표준 7 2 3 4 2 2" xfId="880"/>
    <cellStyle name="표준 7 2 3 4 2 2 10" xfId="28274"/>
    <cellStyle name="표준 7 2 3 4 2 2 11" xfId="32145"/>
    <cellStyle name="표준 7 2 3 4 2 2 12" xfId="36016"/>
    <cellStyle name="표준 7 2 3 4 2 2 13" xfId="40128"/>
    <cellStyle name="표준 7 2 3 4 2 2 14" xfId="43999"/>
    <cellStyle name="표준 7 2 3 4 2 2 15" xfId="47870"/>
    <cellStyle name="표준 7 2 3 4 2 2 16" xfId="51741"/>
    <cellStyle name="표준 7 2 3 4 2 2 2" xfId="1854"/>
    <cellStyle name="표준 7 2 3 4 2 2 2 10" xfId="33113"/>
    <cellStyle name="표준 7 2 3 4 2 2 2 11" xfId="36984"/>
    <cellStyle name="표준 7 2 3 4 2 2 2 12" xfId="41096"/>
    <cellStyle name="표준 7 2 3 4 2 2 2 13" xfId="44967"/>
    <cellStyle name="표준 7 2 3 4 2 2 2 14" xfId="48838"/>
    <cellStyle name="표준 7 2 3 4 2 2 2 15" xfId="52709"/>
    <cellStyle name="표준 7 2 3 4 2 2 2 2" xfId="3793"/>
    <cellStyle name="표준 7 2 3 4 2 2 2 2 10" xfId="38920"/>
    <cellStyle name="표준 7 2 3 4 2 2 2 2 11" xfId="43032"/>
    <cellStyle name="표준 7 2 3 4 2 2 2 2 12" xfId="46903"/>
    <cellStyle name="표준 7 2 3 4 2 2 2 2 13" xfId="50774"/>
    <cellStyle name="표준 7 2 3 4 2 2 2 2 14" xfId="54645"/>
    <cellStyle name="표준 7 2 3 4 2 2 2 2 2" xfId="7952"/>
    <cellStyle name="표준 7 2 3 4 2 2 2 2 3" xfId="11823"/>
    <cellStyle name="표준 7 2 3 4 2 2 2 2 4" xfId="15694"/>
    <cellStyle name="표준 7 2 3 4 2 2 2 2 5" xfId="19565"/>
    <cellStyle name="표준 7 2 3 4 2 2 2 2 6" xfId="23436"/>
    <cellStyle name="표준 7 2 3 4 2 2 2 2 7" xfId="27307"/>
    <cellStyle name="표준 7 2 3 4 2 2 2 2 8" xfId="31178"/>
    <cellStyle name="표준 7 2 3 4 2 2 2 2 9" xfId="35049"/>
    <cellStyle name="표준 7 2 3 4 2 2 2 3" xfId="6016"/>
    <cellStyle name="표준 7 2 3 4 2 2 2 4" xfId="9887"/>
    <cellStyle name="표준 7 2 3 4 2 2 2 5" xfId="13758"/>
    <cellStyle name="표준 7 2 3 4 2 2 2 6" xfId="17629"/>
    <cellStyle name="표준 7 2 3 4 2 2 2 7" xfId="21500"/>
    <cellStyle name="표준 7 2 3 4 2 2 2 8" xfId="25371"/>
    <cellStyle name="표준 7 2 3 4 2 2 2 9" xfId="29242"/>
    <cellStyle name="표준 7 2 3 4 2 2 3" xfId="2825"/>
    <cellStyle name="표준 7 2 3 4 2 2 3 10" xfId="37952"/>
    <cellStyle name="표준 7 2 3 4 2 2 3 11" xfId="42064"/>
    <cellStyle name="표준 7 2 3 4 2 2 3 12" xfId="45935"/>
    <cellStyle name="표준 7 2 3 4 2 2 3 13" xfId="49806"/>
    <cellStyle name="표준 7 2 3 4 2 2 3 14" xfId="53677"/>
    <cellStyle name="표준 7 2 3 4 2 2 3 2" xfId="6984"/>
    <cellStyle name="표준 7 2 3 4 2 2 3 3" xfId="10855"/>
    <cellStyle name="표준 7 2 3 4 2 2 3 4" xfId="14726"/>
    <cellStyle name="표준 7 2 3 4 2 2 3 5" xfId="18597"/>
    <cellStyle name="표준 7 2 3 4 2 2 3 6" xfId="22468"/>
    <cellStyle name="표준 7 2 3 4 2 2 3 7" xfId="26339"/>
    <cellStyle name="표준 7 2 3 4 2 2 3 8" xfId="30210"/>
    <cellStyle name="표준 7 2 3 4 2 2 3 9" xfId="34081"/>
    <cellStyle name="표준 7 2 3 4 2 2 4" xfId="5048"/>
    <cellStyle name="표준 7 2 3 4 2 2 5" xfId="8919"/>
    <cellStyle name="표준 7 2 3 4 2 2 6" xfId="12790"/>
    <cellStyle name="표준 7 2 3 4 2 2 7" xfId="16661"/>
    <cellStyle name="표준 7 2 3 4 2 2 8" xfId="20532"/>
    <cellStyle name="표준 7 2 3 4 2 2 9" xfId="24403"/>
    <cellStyle name="표준 7 2 3 4 2 3" xfId="1370"/>
    <cellStyle name="표준 7 2 3 4 2 3 10" xfId="32629"/>
    <cellStyle name="표준 7 2 3 4 2 3 11" xfId="36500"/>
    <cellStyle name="표준 7 2 3 4 2 3 12" xfId="40612"/>
    <cellStyle name="표준 7 2 3 4 2 3 13" xfId="44483"/>
    <cellStyle name="표준 7 2 3 4 2 3 14" xfId="48354"/>
    <cellStyle name="표준 7 2 3 4 2 3 15" xfId="52225"/>
    <cellStyle name="표준 7 2 3 4 2 3 2" xfId="3309"/>
    <cellStyle name="표준 7 2 3 4 2 3 2 10" xfId="38436"/>
    <cellStyle name="표준 7 2 3 4 2 3 2 11" xfId="42548"/>
    <cellStyle name="표준 7 2 3 4 2 3 2 12" xfId="46419"/>
    <cellStyle name="표준 7 2 3 4 2 3 2 13" xfId="50290"/>
    <cellStyle name="표준 7 2 3 4 2 3 2 14" xfId="54161"/>
    <cellStyle name="표준 7 2 3 4 2 3 2 2" xfId="7468"/>
    <cellStyle name="표준 7 2 3 4 2 3 2 3" xfId="11339"/>
    <cellStyle name="표준 7 2 3 4 2 3 2 4" xfId="15210"/>
    <cellStyle name="표준 7 2 3 4 2 3 2 5" xfId="19081"/>
    <cellStyle name="표준 7 2 3 4 2 3 2 6" xfId="22952"/>
    <cellStyle name="표준 7 2 3 4 2 3 2 7" xfId="26823"/>
    <cellStyle name="표준 7 2 3 4 2 3 2 8" xfId="30694"/>
    <cellStyle name="표준 7 2 3 4 2 3 2 9" xfId="34565"/>
    <cellStyle name="표준 7 2 3 4 2 3 3" xfId="5532"/>
    <cellStyle name="표준 7 2 3 4 2 3 4" xfId="9403"/>
    <cellStyle name="표준 7 2 3 4 2 3 5" xfId="13274"/>
    <cellStyle name="표준 7 2 3 4 2 3 6" xfId="17145"/>
    <cellStyle name="표준 7 2 3 4 2 3 7" xfId="21016"/>
    <cellStyle name="표준 7 2 3 4 2 3 8" xfId="24887"/>
    <cellStyle name="표준 7 2 3 4 2 3 9" xfId="28758"/>
    <cellStyle name="표준 7 2 3 4 2 4" xfId="2341"/>
    <cellStyle name="표준 7 2 3 4 2 4 10" xfId="37468"/>
    <cellStyle name="표준 7 2 3 4 2 4 11" xfId="41580"/>
    <cellStyle name="표준 7 2 3 4 2 4 12" xfId="45451"/>
    <cellStyle name="표준 7 2 3 4 2 4 13" xfId="49322"/>
    <cellStyle name="표준 7 2 3 4 2 4 14" xfId="53193"/>
    <cellStyle name="표준 7 2 3 4 2 4 2" xfId="6500"/>
    <cellStyle name="표준 7 2 3 4 2 4 3" xfId="10371"/>
    <cellStyle name="표준 7 2 3 4 2 4 4" xfId="14242"/>
    <cellStyle name="표준 7 2 3 4 2 4 5" xfId="18113"/>
    <cellStyle name="표준 7 2 3 4 2 4 6" xfId="21984"/>
    <cellStyle name="표준 7 2 3 4 2 4 7" xfId="25855"/>
    <cellStyle name="표준 7 2 3 4 2 4 8" xfId="29726"/>
    <cellStyle name="표준 7 2 3 4 2 4 9" xfId="33597"/>
    <cellStyle name="표준 7 2 3 4 2 5" xfId="4564"/>
    <cellStyle name="표준 7 2 3 4 2 6" xfId="8435"/>
    <cellStyle name="표준 7 2 3 4 2 7" xfId="12306"/>
    <cellStyle name="표준 7 2 3 4 2 8" xfId="16177"/>
    <cellStyle name="표준 7 2 3 4 2 9" xfId="20048"/>
    <cellStyle name="표준 7 2 3 4 3" xfId="638"/>
    <cellStyle name="표준 7 2 3 4 3 10" xfId="28032"/>
    <cellStyle name="표준 7 2 3 4 3 11" xfId="31903"/>
    <cellStyle name="표준 7 2 3 4 3 12" xfId="35774"/>
    <cellStyle name="표준 7 2 3 4 3 13" xfId="39886"/>
    <cellStyle name="표준 7 2 3 4 3 14" xfId="43757"/>
    <cellStyle name="표준 7 2 3 4 3 15" xfId="47628"/>
    <cellStyle name="표준 7 2 3 4 3 16" xfId="51499"/>
    <cellStyle name="표준 7 2 3 4 3 2" xfId="1612"/>
    <cellStyle name="표준 7 2 3 4 3 2 10" xfId="32871"/>
    <cellStyle name="표준 7 2 3 4 3 2 11" xfId="36742"/>
    <cellStyle name="표준 7 2 3 4 3 2 12" xfId="40854"/>
    <cellStyle name="표준 7 2 3 4 3 2 13" xfId="44725"/>
    <cellStyle name="표준 7 2 3 4 3 2 14" xfId="48596"/>
    <cellStyle name="표준 7 2 3 4 3 2 15" xfId="52467"/>
    <cellStyle name="표준 7 2 3 4 3 2 2" xfId="3551"/>
    <cellStyle name="표준 7 2 3 4 3 2 2 10" xfId="38678"/>
    <cellStyle name="표준 7 2 3 4 3 2 2 11" xfId="42790"/>
    <cellStyle name="표준 7 2 3 4 3 2 2 12" xfId="46661"/>
    <cellStyle name="표준 7 2 3 4 3 2 2 13" xfId="50532"/>
    <cellStyle name="표준 7 2 3 4 3 2 2 14" xfId="54403"/>
    <cellStyle name="표준 7 2 3 4 3 2 2 2" xfId="7710"/>
    <cellStyle name="표준 7 2 3 4 3 2 2 3" xfId="11581"/>
    <cellStyle name="표준 7 2 3 4 3 2 2 4" xfId="15452"/>
    <cellStyle name="표준 7 2 3 4 3 2 2 5" xfId="19323"/>
    <cellStyle name="표준 7 2 3 4 3 2 2 6" xfId="23194"/>
    <cellStyle name="표준 7 2 3 4 3 2 2 7" xfId="27065"/>
    <cellStyle name="표준 7 2 3 4 3 2 2 8" xfId="30936"/>
    <cellStyle name="표준 7 2 3 4 3 2 2 9" xfId="34807"/>
    <cellStyle name="표준 7 2 3 4 3 2 3" xfId="5774"/>
    <cellStyle name="표준 7 2 3 4 3 2 4" xfId="9645"/>
    <cellStyle name="표준 7 2 3 4 3 2 5" xfId="13516"/>
    <cellStyle name="표준 7 2 3 4 3 2 6" xfId="17387"/>
    <cellStyle name="표준 7 2 3 4 3 2 7" xfId="21258"/>
    <cellStyle name="표준 7 2 3 4 3 2 8" xfId="25129"/>
    <cellStyle name="표준 7 2 3 4 3 2 9" xfId="29000"/>
    <cellStyle name="표준 7 2 3 4 3 3" xfId="2583"/>
    <cellStyle name="표준 7 2 3 4 3 3 10" xfId="37710"/>
    <cellStyle name="표준 7 2 3 4 3 3 11" xfId="41822"/>
    <cellStyle name="표준 7 2 3 4 3 3 12" xfId="45693"/>
    <cellStyle name="표준 7 2 3 4 3 3 13" xfId="49564"/>
    <cellStyle name="표준 7 2 3 4 3 3 14" xfId="53435"/>
    <cellStyle name="표준 7 2 3 4 3 3 2" xfId="6742"/>
    <cellStyle name="표준 7 2 3 4 3 3 3" xfId="10613"/>
    <cellStyle name="표준 7 2 3 4 3 3 4" xfId="14484"/>
    <cellStyle name="표준 7 2 3 4 3 3 5" xfId="18355"/>
    <cellStyle name="표준 7 2 3 4 3 3 6" xfId="22226"/>
    <cellStyle name="표준 7 2 3 4 3 3 7" xfId="26097"/>
    <cellStyle name="표준 7 2 3 4 3 3 8" xfId="29968"/>
    <cellStyle name="표준 7 2 3 4 3 3 9" xfId="33839"/>
    <cellStyle name="표준 7 2 3 4 3 4" xfId="4806"/>
    <cellStyle name="표준 7 2 3 4 3 5" xfId="8677"/>
    <cellStyle name="표준 7 2 3 4 3 6" xfId="12548"/>
    <cellStyle name="표준 7 2 3 4 3 7" xfId="16419"/>
    <cellStyle name="표준 7 2 3 4 3 8" xfId="20290"/>
    <cellStyle name="표준 7 2 3 4 3 9" xfId="24161"/>
    <cellStyle name="표준 7 2 3 4 4" xfId="1128"/>
    <cellStyle name="표준 7 2 3 4 4 10" xfId="32387"/>
    <cellStyle name="표준 7 2 3 4 4 11" xfId="36258"/>
    <cellStyle name="표준 7 2 3 4 4 12" xfId="40370"/>
    <cellStyle name="표준 7 2 3 4 4 13" xfId="44241"/>
    <cellStyle name="표준 7 2 3 4 4 14" xfId="48112"/>
    <cellStyle name="표준 7 2 3 4 4 15" xfId="51983"/>
    <cellStyle name="표준 7 2 3 4 4 2" xfId="3067"/>
    <cellStyle name="표준 7 2 3 4 4 2 10" xfId="38194"/>
    <cellStyle name="표준 7 2 3 4 4 2 11" xfId="42306"/>
    <cellStyle name="표준 7 2 3 4 4 2 12" xfId="46177"/>
    <cellStyle name="표준 7 2 3 4 4 2 13" xfId="50048"/>
    <cellStyle name="표준 7 2 3 4 4 2 14" xfId="53919"/>
    <cellStyle name="표준 7 2 3 4 4 2 2" xfId="7226"/>
    <cellStyle name="표준 7 2 3 4 4 2 3" xfId="11097"/>
    <cellStyle name="표준 7 2 3 4 4 2 4" xfId="14968"/>
    <cellStyle name="표준 7 2 3 4 4 2 5" xfId="18839"/>
    <cellStyle name="표준 7 2 3 4 4 2 6" xfId="22710"/>
    <cellStyle name="표준 7 2 3 4 4 2 7" xfId="26581"/>
    <cellStyle name="표준 7 2 3 4 4 2 8" xfId="30452"/>
    <cellStyle name="표준 7 2 3 4 4 2 9" xfId="34323"/>
    <cellStyle name="표준 7 2 3 4 4 3" xfId="5290"/>
    <cellStyle name="표준 7 2 3 4 4 4" xfId="9161"/>
    <cellStyle name="표준 7 2 3 4 4 5" xfId="13032"/>
    <cellStyle name="표준 7 2 3 4 4 6" xfId="16903"/>
    <cellStyle name="표준 7 2 3 4 4 7" xfId="20774"/>
    <cellStyle name="표준 7 2 3 4 4 8" xfId="24645"/>
    <cellStyle name="표준 7 2 3 4 4 9" xfId="28516"/>
    <cellStyle name="표준 7 2 3 4 5" xfId="2099"/>
    <cellStyle name="표준 7 2 3 4 5 10" xfId="37226"/>
    <cellStyle name="표준 7 2 3 4 5 11" xfId="41338"/>
    <cellStyle name="표준 7 2 3 4 5 12" xfId="45209"/>
    <cellStyle name="표준 7 2 3 4 5 13" xfId="49080"/>
    <cellStyle name="표준 7 2 3 4 5 14" xfId="52951"/>
    <cellStyle name="표준 7 2 3 4 5 2" xfId="6258"/>
    <cellStyle name="표준 7 2 3 4 5 3" xfId="10129"/>
    <cellStyle name="표준 7 2 3 4 5 4" xfId="14000"/>
    <cellStyle name="표준 7 2 3 4 5 5" xfId="17871"/>
    <cellStyle name="표준 7 2 3 4 5 6" xfId="21742"/>
    <cellStyle name="표준 7 2 3 4 5 7" xfId="25613"/>
    <cellStyle name="표준 7 2 3 4 5 8" xfId="29484"/>
    <cellStyle name="표준 7 2 3 4 5 9" xfId="33355"/>
    <cellStyle name="표준 7 2 3 4 6" xfId="4322"/>
    <cellStyle name="표준 7 2 3 4 7" xfId="8193"/>
    <cellStyle name="표준 7 2 3 4 8" xfId="12064"/>
    <cellStyle name="표준 7 2 3 4 9" xfId="15935"/>
    <cellStyle name="표준 7 2 3 5" xfId="246"/>
    <cellStyle name="표준 7 2 3 5 10" xfId="19904"/>
    <cellStyle name="표준 7 2 3 5 11" xfId="23775"/>
    <cellStyle name="표준 7 2 3 5 12" xfId="27646"/>
    <cellStyle name="표준 7 2 3 5 13" xfId="31517"/>
    <cellStyle name="표준 7 2 3 5 14" xfId="35388"/>
    <cellStyle name="표준 7 2 3 5 15" xfId="39259"/>
    <cellStyle name="표준 7 2 3 5 16" xfId="39500"/>
    <cellStyle name="표준 7 2 3 5 17" xfId="43371"/>
    <cellStyle name="표준 7 2 3 5 18" xfId="47242"/>
    <cellStyle name="표준 7 2 3 5 19" xfId="51113"/>
    <cellStyle name="표준 7 2 3 5 2" xfId="491"/>
    <cellStyle name="표준 7 2 3 5 2 10" xfId="24017"/>
    <cellStyle name="표준 7 2 3 5 2 11" xfId="27888"/>
    <cellStyle name="표준 7 2 3 5 2 12" xfId="31759"/>
    <cellStyle name="표준 7 2 3 5 2 13" xfId="35630"/>
    <cellStyle name="표준 7 2 3 5 2 14" xfId="39742"/>
    <cellStyle name="표준 7 2 3 5 2 15" xfId="43613"/>
    <cellStyle name="표준 7 2 3 5 2 16" xfId="47484"/>
    <cellStyle name="표준 7 2 3 5 2 17" xfId="51355"/>
    <cellStyle name="표준 7 2 3 5 2 2" xfId="978"/>
    <cellStyle name="표준 7 2 3 5 2 2 10" xfId="28372"/>
    <cellStyle name="표준 7 2 3 5 2 2 11" xfId="32243"/>
    <cellStyle name="표준 7 2 3 5 2 2 12" xfId="36114"/>
    <cellStyle name="표준 7 2 3 5 2 2 13" xfId="40226"/>
    <cellStyle name="표준 7 2 3 5 2 2 14" xfId="44097"/>
    <cellStyle name="표준 7 2 3 5 2 2 15" xfId="47968"/>
    <cellStyle name="표준 7 2 3 5 2 2 16" xfId="51839"/>
    <cellStyle name="표준 7 2 3 5 2 2 2" xfId="1952"/>
    <cellStyle name="표준 7 2 3 5 2 2 2 10" xfId="33211"/>
    <cellStyle name="표준 7 2 3 5 2 2 2 11" xfId="37082"/>
    <cellStyle name="표준 7 2 3 5 2 2 2 12" xfId="41194"/>
    <cellStyle name="표준 7 2 3 5 2 2 2 13" xfId="45065"/>
    <cellStyle name="표준 7 2 3 5 2 2 2 14" xfId="48936"/>
    <cellStyle name="표준 7 2 3 5 2 2 2 15" xfId="52807"/>
    <cellStyle name="표준 7 2 3 5 2 2 2 2" xfId="3891"/>
    <cellStyle name="표준 7 2 3 5 2 2 2 2 10" xfId="39018"/>
    <cellStyle name="표준 7 2 3 5 2 2 2 2 11" xfId="43130"/>
    <cellStyle name="표준 7 2 3 5 2 2 2 2 12" xfId="47001"/>
    <cellStyle name="표준 7 2 3 5 2 2 2 2 13" xfId="50872"/>
    <cellStyle name="표준 7 2 3 5 2 2 2 2 14" xfId="54743"/>
    <cellStyle name="표준 7 2 3 5 2 2 2 2 2" xfId="8050"/>
    <cellStyle name="표준 7 2 3 5 2 2 2 2 3" xfId="11921"/>
    <cellStyle name="표준 7 2 3 5 2 2 2 2 4" xfId="15792"/>
    <cellStyle name="표준 7 2 3 5 2 2 2 2 5" xfId="19663"/>
    <cellStyle name="표준 7 2 3 5 2 2 2 2 6" xfId="23534"/>
    <cellStyle name="표준 7 2 3 5 2 2 2 2 7" xfId="27405"/>
    <cellStyle name="표준 7 2 3 5 2 2 2 2 8" xfId="31276"/>
    <cellStyle name="표준 7 2 3 5 2 2 2 2 9" xfId="35147"/>
    <cellStyle name="표준 7 2 3 5 2 2 2 3" xfId="6114"/>
    <cellStyle name="표준 7 2 3 5 2 2 2 4" xfId="9985"/>
    <cellStyle name="표준 7 2 3 5 2 2 2 5" xfId="13856"/>
    <cellStyle name="표준 7 2 3 5 2 2 2 6" xfId="17727"/>
    <cellStyle name="표준 7 2 3 5 2 2 2 7" xfId="21598"/>
    <cellStyle name="표준 7 2 3 5 2 2 2 8" xfId="25469"/>
    <cellStyle name="표준 7 2 3 5 2 2 2 9" xfId="29340"/>
    <cellStyle name="표준 7 2 3 5 2 2 3" xfId="2923"/>
    <cellStyle name="표준 7 2 3 5 2 2 3 10" xfId="38050"/>
    <cellStyle name="표준 7 2 3 5 2 2 3 11" xfId="42162"/>
    <cellStyle name="표준 7 2 3 5 2 2 3 12" xfId="46033"/>
    <cellStyle name="표준 7 2 3 5 2 2 3 13" xfId="49904"/>
    <cellStyle name="표준 7 2 3 5 2 2 3 14" xfId="53775"/>
    <cellStyle name="표준 7 2 3 5 2 2 3 2" xfId="7082"/>
    <cellStyle name="표준 7 2 3 5 2 2 3 3" xfId="10953"/>
    <cellStyle name="표준 7 2 3 5 2 2 3 4" xfId="14824"/>
    <cellStyle name="표준 7 2 3 5 2 2 3 5" xfId="18695"/>
    <cellStyle name="표준 7 2 3 5 2 2 3 6" xfId="22566"/>
    <cellStyle name="표준 7 2 3 5 2 2 3 7" xfId="26437"/>
    <cellStyle name="표준 7 2 3 5 2 2 3 8" xfId="30308"/>
    <cellStyle name="표준 7 2 3 5 2 2 3 9" xfId="34179"/>
    <cellStyle name="표준 7 2 3 5 2 2 4" xfId="5146"/>
    <cellStyle name="표준 7 2 3 5 2 2 5" xfId="9017"/>
    <cellStyle name="표준 7 2 3 5 2 2 6" xfId="12888"/>
    <cellStyle name="표준 7 2 3 5 2 2 7" xfId="16759"/>
    <cellStyle name="표준 7 2 3 5 2 2 8" xfId="20630"/>
    <cellStyle name="표준 7 2 3 5 2 2 9" xfId="24501"/>
    <cellStyle name="표준 7 2 3 5 2 3" xfId="1468"/>
    <cellStyle name="표준 7 2 3 5 2 3 10" xfId="32727"/>
    <cellStyle name="표준 7 2 3 5 2 3 11" xfId="36598"/>
    <cellStyle name="표준 7 2 3 5 2 3 12" xfId="40710"/>
    <cellStyle name="표준 7 2 3 5 2 3 13" xfId="44581"/>
    <cellStyle name="표준 7 2 3 5 2 3 14" xfId="48452"/>
    <cellStyle name="표준 7 2 3 5 2 3 15" xfId="52323"/>
    <cellStyle name="표준 7 2 3 5 2 3 2" xfId="3407"/>
    <cellStyle name="표준 7 2 3 5 2 3 2 10" xfId="38534"/>
    <cellStyle name="표준 7 2 3 5 2 3 2 11" xfId="42646"/>
    <cellStyle name="표준 7 2 3 5 2 3 2 12" xfId="46517"/>
    <cellStyle name="표준 7 2 3 5 2 3 2 13" xfId="50388"/>
    <cellStyle name="표준 7 2 3 5 2 3 2 14" xfId="54259"/>
    <cellStyle name="표준 7 2 3 5 2 3 2 2" xfId="7566"/>
    <cellStyle name="표준 7 2 3 5 2 3 2 3" xfId="11437"/>
    <cellStyle name="표준 7 2 3 5 2 3 2 4" xfId="15308"/>
    <cellStyle name="표준 7 2 3 5 2 3 2 5" xfId="19179"/>
    <cellStyle name="표준 7 2 3 5 2 3 2 6" xfId="23050"/>
    <cellStyle name="표준 7 2 3 5 2 3 2 7" xfId="26921"/>
    <cellStyle name="표준 7 2 3 5 2 3 2 8" xfId="30792"/>
    <cellStyle name="표준 7 2 3 5 2 3 2 9" xfId="34663"/>
    <cellStyle name="표준 7 2 3 5 2 3 3" xfId="5630"/>
    <cellStyle name="표준 7 2 3 5 2 3 4" xfId="9501"/>
    <cellStyle name="표준 7 2 3 5 2 3 5" xfId="13372"/>
    <cellStyle name="표준 7 2 3 5 2 3 6" xfId="17243"/>
    <cellStyle name="표준 7 2 3 5 2 3 7" xfId="21114"/>
    <cellStyle name="표준 7 2 3 5 2 3 8" xfId="24985"/>
    <cellStyle name="표준 7 2 3 5 2 3 9" xfId="28856"/>
    <cellStyle name="표준 7 2 3 5 2 4" xfId="2439"/>
    <cellStyle name="표준 7 2 3 5 2 4 10" xfId="37566"/>
    <cellStyle name="표준 7 2 3 5 2 4 11" xfId="41678"/>
    <cellStyle name="표준 7 2 3 5 2 4 12" xfId="45549"/>
    <cellStyle name="표준 7 2 3 5 2 4 13" xfId="49420"/>
    <cellStyle name="표준 7 2 3 5 2 4 14" xfId="53291"/>
    <cellStyle name="표준 7 2 3 5 2 4 2" xfId="6598"/>
    <cellStyle name="표준 7 2 3 5 2 4 3" xfId="10469"/>
    <cellStyle name="표준 7 2 3 5 2 4 4" xfId="14340"/>
    <cellStyle name="표준 7 2 3 5 2 4 5" xfId="18211"/>
    <cellStyle name="표준 7 2 3 5 2 4 6" xfId="22082"/>
    <cellStyle name="표준 7 2 3 5 2 4 7" xfId="25953"/>
    <cellStyle name="표준 7 2 3 5 2 4 8" xfId="29824"/>
    <cellStyle name="표준 7 2 3 5 2 4 9" xfId="33695"/>
    <cellStyle name="표준 7 2 3 5 2 5" xfId="4662"/>
    <cellStyle name="표준 7 2 3 5 2 6" xfId="8533"/>
    <cellStyle name="표준 7 2 3 5 2 7" xfId="12404"/>
    <cellStyle name="표준 7 2 3 5 2 8" xfId="16275"/>
    <cellStyle name="표준 7 2 3 5 2 9" xfId="20146"/>
    <cellStyle name="표준 7 2 3 5 3" xfId="736"/>
    <cellStyle name="표준 7 2 3 5 3 10" xfId="28130"/>
    <cellStyle name="표준 7 2 3 5 3 11" xfId="32001"/>
    <cellStyle name="표준 7 2 3 5 3 12" xfId="35872"/>
    <cellStyle name="표준 7 2 3 5 3 13" xfId="39984"/>
    <cellStyle name="표준 7 2 3 5 3 14" xfId="43855"/>
    <cellStyle name="표준 7 2 3 5 3 15" xfId="47726"/>
    <cellStyle name="표준 7 2 3 5 3 16" xfId="51597"/>
    <cellStyle name="표준 7 2 3 5 3 2" xfId="1710"/>
    <cellStyle name="표준 7 2 3 5 3 2 10" xfId="32969"/>
    <cellStyle name="표준 7 2 3 5 3 2 11" xfId="36840"/>
    <cellStyle name="표준 7 2 3 5 3 2 12" xfId="40952"/>
    <cellStyle name="표준 7 2 3 5 3 2 13" xfId="44823"/>
    <cellStyle name="표준 7 2 3 5 3 2 14" xfId="48694"/>
    <cellStyle name="표준 7 2 3 5 3 2 15" xfId="52565"/>
    <cellStyle name="표준 7 2 3 5 3 2 2" xfId="3649"/>
    <cellStyle name="표준 7 2 3 5 3 2 2 10" xfId="38776"/>
    <cellStyle name="표준 7 2 3 5 3 2 2 11" xfId="42888"/>
    <cellStyle name="표준 7 2 3 5 3 2 2 12" xfId="46759"/>
    <cellStyle name="표준 7 2 3 5 3 2 2 13" xfId="50630"/>
    <cellStyle name="표준 7 2 3 5 3 2 2 14" xfId="54501"/>
    <cellStyle name="표준 7 2 3 5 3 2 2 2" xfId="7808"/>
    <cellStyle name="표준 7 2 3 5 3 2 2 3" xfId="11679"/>
    <cellStyle name="표준 7 2 3 5 3 2 2 4" xfId="15550"/>
    <cellStyle name="표준 7 2 3 5 3 2 2 5" xfId="19421"/>
    <cellStyle name="표준 7 2 3 5 3 2 2 6" xfId="23292"/>
    <cellStyle name="표준 7 2 3 5 3 2 2 7" xfId="27163"/>
    <cellStyle name="표준 7 2 3 5 3 2 2 8" xfId="31034"/>
    <cellStyle name="표준 7 2 3 5 3 2 2 9" xfId="34905"/>
    <cellStyle name="표준 7 2 3 5 3 2 3" xfId="5872"/>
    <cellStyle name="표준 7 2 3 5 3 2 4" xfId="9743"/>
    <cellStyle name="표준 7 2 3 5 3 2 5" xfId="13614"/>
    <cellStyle name="표준 7 2 3 5 3 2 6" xfId="17485"/>
    <cellStyle name="표준 7 2 3 5 3 2 7" xfId="21356"/>
    <cellStyle name="표준 7 2 3 5 3 2 8" xfId="25227"/>
    <cellStyle name="표준 7 2 3 5 3 2 9" xfId="29098"/>
    <cellStyle name="표준 7 2 3 5 3 3" xfId="2681"/>
    <cellStyle name="표준 7 2 3 5 3 3 10" xfId="37808"/>
    <cellStyle name="표준 7 2 3 5 3 3 11" xfId="41920"/>
    <cellStyle name="표준 7 2 3 5 3 3 12" xfId="45791"/>
    <cellStyle name="표준 7 2 3 5 3 3 13" xfId="49662"/>
    <cellStyle name="표준 7 2 3 5 3 3 14" xfId="53533"/>
    <cellStyle name="표준 7 2 3 5 3 3 2" xfId="6840"/>
    <cellStyle name="표준 7 2 3 5 3 3 3" xfId="10711"/>
    <cellStyle name="표준 7 2 3 5 3 3 4" xfId="14582"/>
    <cellStyle name="표준 7 2 3 5 3 3 5" xfId="18453"/>
    <cellStyle name="표준 7 2 3 5 3 3 6" xfId="22324"/>
    <cellStyle name="표준 7 2 3 5 3 3 7" xfId="26195"/>
    <cellStyle name="표준 7 2 3 5 3 3 8" xfId="30066"/>
    <cellStyle name="표준 7 2 3 5 3 3 9" xfId="33937"/>
    <cellStyle name="표준 7 2 3 5 3 4" xfId="4904"/>
    <cellStyle name="표준 7 2 3 5 3 5" xfId="8775"/>
    <cellStyle name="표준 7 2 3 5 3 6" xfId="12646"/>
    <cellStyle name="표준 7 2 3 5 3 7" xfId="16517"/>
    <cellStyle name="표준 7 2 3 5 3 8" xfId="20388"/>
    <cellStyle name="표준 7 2 3 5 3 9" xfId="24259"/>
    <cellStyle name="표준 7 2 3 5 4" xfId="1226"/>
    <cellStyle name="표준 7 2 3 5 4 10" xfId="32485"/>
    <cellStyle name="표준 7 2 3 5 4 11" xfId="36356"/>
    <cellStyle name="표준 7 2 3 5 4 12" xfId="40468"/>
    <cellStyle name="표준 7 2 3 5 4 13" xfId="44339"/>
    <cellStyle name="표준 7 2 3 5 4 14" xfId="48210"/>
    <cellStyle name="표준 7 2 3 5 4 15" xfId="52081"/>
    <cellStyle name="표준 7 2 3 5 4 2" xfId="3165"/>
    <cellStyle name="표준 7 2 3 5 4 2 10" xfId="38292"/>
    <cellStyle name="표준 7 2 3 5 4 2 11" xfId="42404"/>
    <cellStyle name="표준 7 2 3 5 4 2 12" xfId="46275"/>
    <cellStyle name="표준 7 2 3 5 4 2 13" xfId="50146"/>
    <cellStyle name="표준 7 2 3 5 4 2 14" xfId="54017"/>
    <cellStyle name="표준 7 2 3 5 4 2 2" xfId="7324"/>
    <cellStyle name="표준 7 2 3 5 4 2 3" xfId="11195"/>
    <cellStyle name="표준 7 2 3 5 4 2 4" xfId="15066"/>
    <cellStyle name="표준 7 2 3 5 4 2 5" xfId="18937"/>
    <cellStyle name="표준 7 2 3 5 4 2 6" xfId="22808"/>
    <cellStyle name="표준 7 2 3 5 4 2 7" xfId="26679"/>
    <cellStyle name="표준 7 2 3 5 4 2 8" xfId="30550"/>
    <cellStyle name="표준 7 2 3 5 4 2 9" xfId="34421"/>
    <cellStyle name="표준 7 2 3 5 4 3" xfId="5388"/>
    <cellStyle name="표준 7 2 3 5 4 4" xfId="9259"/>
    <cellStyle name="표준 7 2 3 5 4 5" xfId="13130"/>
    <cellStyle name="표준 7 2 3 5 4 6" xfId="17001"/>
    <cellStyle name="표준 7 2 3 5 4 7" xfId="20872"/>
    <cellStyle name="표준 7 2 3 5 4 8" xfId="24743"/>
    <cellStyle name="표준 7 2 3 5 4 9" xfId="28614"/>
    <cellStyle name="표준 7 2 3 5 5" xfId="2197"/>
    <cellStyle name="표준 7 2 3 5 5 10" xfId="37324"/>
    <cellStyle name="표준 7 2 3 5 5 11" xfId="41436"/>
    <cellStyle name="표준 7 2 3 5 5 12" xfId="45307"/>
    <cellStyle name="표준 7 2 3 5 5 13" xfId="49178"/>
    <cellStyle name="표준 7 2 3 5 5 14" xfId="53049"/>
    <cellStyle name="표준 7 2 3 5 5 2" xfId="6356"/>
    <cellStyle name="표준 7 2 3 5 5 3" xfId="10227"/>
    <cellStyle name="표준 7 2 3 5 5 4" xfId="14098"/>
    <cellStyle name="표준 7 2 3 5 5 5" xfId="17969"/>
    <cellStyle name="표준 7 2 3 5 5 6" xfId="21840"/>
    <cellStyle name="표준 7 2 3 5 5 7" xfId="25711"/>
    <cellStyle name="표준 7 2 3 5 5 8" xfId="29582"/>
    <cellStyle name="표준 7 2 3 5 5 9" xfId="33453"/>
    <cellStyle name="표준 7 2 3 5 6" xfId="4420"/>
    <cellStyle name="표준 7 2 3 5 7" xfId="8291"/>
    <cellStyle name="표준 7 2 3 5 8" xfId="12162"/>
    <cellStyle name="표준 7 2 3 5 9" xfId="16033"/>
    <cellStyle name="표준 7 2 3 6" xfId="296"/>
    <cellStyle name="표준 7 2 3 6 10" xfId="23822"/>
    <cellStyle name="표준 7 2 3 6 11" xfId="27693"/>
    <cellStyle name="표준 7 2 3 6 12" xfId="31564"/>
    <cellStyle name="표준 7 2 3 6 13" xfId="35435"/>
    <cellStyle name="표준 7 2 3 6 14" xfId="39547"/>
    <cellStyle name="표준 7 2 3 6 15" xfId="43418"/>
    <cellStyle name="표준 7 2 3 6 16" xfId="47289"/>
    <cellStyle name="표준 7 2 3 6 17" xfId="51160"/>
    <cellStyle name="표준 7 2 3 6 2" xfId="783"/>
    <cellStyle name="표준 7 2 3 6 2 10" xfId="28177"/>
    <cellStyle name="표준 7 2 3 6 2 11" xfId="32048"/>
    <cellStyle name="표준 7 2 3 6 2 12" xfId="35919"/>
    <cellStyle name="표준 7 2 3 6 2 13" xfId="40031"/>
    <cellStyle name="표준 7 2 3 6 2 14" xfId="43902"/>
    <cellStyle name="표준 7 2 3 6 2 15" xfId="47773"/>
    <cellStyle name="표준 7 2 3 6 2 16" xfId="51644"/>
    <cellStyle name="표준 7 2 3 6 2 2" xfId="1757"/>
    <cellStyle name="표준 7 2 3 6 2 2 10" xfId="33016"/>
    <cellStyle name="표준 7 2 3 6 2 2 11" xfId="36887"/>
    <cellStyle name="표준 7 2 3 6 2 2 12" xfId="40999"/>
    <cellStyle name="표준 7 2 3 6 2 2 13" xfId="44870"/>
    <cellStyle name="표준 7 2 3 6 2 2 14" xfId="48741"/>
    <cellStyle name="표준 7 2 3 6 2 2 15" xfId="52612"/>
    <cellStyle name="표준 7 2 3 6 2 2 2" xfId="3696"/>
    <cellStyle name="표준 7 2 3 6 2 2 2 10" xfId="38823"/>
    <cellStyle name="표준 7 2 3 6 2 2 2 11" xfId="42935"/>
    <cellStyle name="표준 7 2 3 6 2 2 2 12" xfId="46806"/>
    <cellStyle name="표준 7 2 3 6 2 2 2 13" xfId="50677"/>
    <cellStyle name="표준 7 2 3 6 2 2 2 14" xfId="54548"/>
    <cellStyle name="표준 7 2 3 6 2 2 2 2" xfId="7855"/>
    <cellStyle name="표준 7 2 3 6 2 2 2 3" xfId="11726"/>
    <cellStyle name="표준 7 2 3 6 2 2 2 4" xfId="15597"/>
    <cellStyle name="표준 7 2 3 6 2 2 2 5" xfId="19468"/>
    <cellStyle name="표준 7 2 3 6 2 2 2 6" xfId="23339"/>
    <cellStyle name="표준 7 2 3 6 2 2 2 7" xfId="27210"/>
    <cellStyle name="표준 7 2 3 6 2 2 2 8" xfId="31081"/>
    <cellStyle name="표준 7 2 3 6 2 2 2 9" xfId="34952"/>
    <cellStyle name="표준 7 2 3 6 2 2 3" xfId="5919"/>
    <cellStyle name="표준 7 2 3 6 2 2 4" xfId="9790"/>
    <cellStyle name="표준 7 2 3 6 2 2 5" xfId="13661"/>
    <cellStyle name="표준 7 2 3 6 2 2 6" xfId="17532"/>
    <cellStyle name="표준 7 2 3 6 2 2 7" xfId="21403"/>
    <cellStyle name="표준 7 2 3 6 2 2 8" xfId="25274"/>
    <cellStyle name="표준 7 2 3 6 2 2 9" xfId="29145"/>
    <cellStyle name="표준 7 2 3 6 2 3" xfId="2728"/>
    <cellStyle name="표준 7 2 3 6 2 3 10" xfId="37855"/>
    <cellStyle name="표준 7 2 3 6 2 3 11" xfId="41967"/>
    <cellStyle name="표준 7 2 3 6 2 3 12" xfId="45838"/>
    <cellStyle name="표준 7 2 3 6 2 3 13" xfId="49709"/>
    <cellStyle name="표준 7 2 3 6 2 3 14" xfId="53580"/>
    <cellStyle name="표준 7 2 3 6 2 3 2" xfId="6887"/>
    <cellStyle name="표준 7 2 3 6 2 3 3" xfId="10758"/>
    <cellStyle name="표준 7 2 3 6 2 3 4" xfId="14629"/>
    <cellStyle name="표준 7 2 3 6 2 3 5" xfId="18500"/>
    <cellStyle name="표준 7 2 3 6 2 3 6" xfId="22371"/>
    <cellStyle name="표준 7 2 3 6 2 3 7" xfId="26242"/>
    <cellStyle name="표준 7 2 3 6 2 3 8" xfId="30113"/>
    <cellStyle name="표준 7 2 3 6 2 3 9" xfId="33984"/>
    <cellStyle name="표준 7 2 3 6 2 4" xfId="4951"/>
    <cellStyle name="표준 7 2 3 6 2 5" xfId="8822"/>
    <cellStyle name="표준 7 2 3 6 2 6" xfId="12693"/>
    <cellStyle name="표준 7 2 3 6 2 7" xfId="16564"/>
    <cellStyle name="표준 7 2 3 6 2 8" xfId="20435"/>
    <cellStyle name="표준 7 2 3 6 2 9" xfId="24306"/>
    <cellStyle name="표준 7 2 3 6 3" xfId="1273"/>
    <cellStyle name="표준 7 2 3 6 3 10" xfId="32532"/>
    <cellStyle name="표준 7 2 3 6 3 11" xfId="36403"/>
    <cellStyle name="표준 7 2 3 6 3 12" xfId="40515"/>
    <cellStyle name="표준 7 2 3 6 3 13" xfId="44386"/>
    <cellStyle name="표준 7 2 3 6 3 14" xfId="48257"/>
    <cellStyle name="표준 7 2 3 6 3 15" xfId="52128"/>
    <cellStyle name="표준 7 2 3 6 3 2" xfId="3212"/>
    <cellStyle name="표준 7 2 3 6 3 2 10" xfId="38339"/>
    <cellStyle name="표준 7 2 3 6 3 2 11" xfId="42451"/>
    <cellStyle name="표준 7 2 3 6 3 2 12" xfId="46322"/>
    <cellStyle name="표준 7 2 3 6 3 2 13" xfId="50193"/>
    <cellStyle name="표준 7 2 3 6 3 2 14" xfId="54064"/>
    <cellStyle name="표준 7 2 3 6 3 2 2" xfId="7371"/>
    <cellStyle name="표준 7 2 3 6 3 2 3" xfId="11242"/>
    <cellStyle name="표준 7 2 3 6 3 2 4" xfId="15113"/>
    <cellStyle name="표준 7 2 3 6 3 2 5" xfId="18984"/>
    <cellStyle name="표준 7 2 3 6 3 2 6" xfId="22855"/>
    <cellStyle name="표준 7 2 3 6 3 2 7" xfId="26726"/>
    <cellStyle name="표준 7 2 3 6 3 2 8" xfId="30597"/>
    <cellStyle name="표준 7 2 3 6 3 2 9" xfId="34468"/>
    <cellStyle name="표준 7 2 3 6 3 3" xfId="5435"/>
    <cellStyle name="표준 7 2 3 6 3 4" xfId="9306"/>
    <cellStyle name="표준 7 2 3 6 3 5" xfId="13177"/>
    <cellStyle name="표준 7 2 3 6 3 6" xfId="17048"/>
    <cellStyle name="표준 7 2 3 6 3 7" xfId="20919"/>
    <cellStyle name="표준 7 2 3 6 3 8" xfId="24790"/>
    <cellStyle name="표준 7 2 3 6 3 9" xfId="28661"/>
    <cellStyle name="표준 7 2 3 6 4" xfId="2244"/>
    <cellStyle name="표준 7 2 3 6 4 10" xfId="37371"/>
    <cellStyle name="표준 7 2 3 6 4 11" xfId="41483"/>
    <cellStyle name="표준 7 2 3 6 4 12" xfId="45354"/>
    <cellStyle name="표준 7 2 3 6 4 13" xfId="49225"/>
    <cellStyle name="표준 7 2 3 6 4 14" xfId="53096"/>
    <cellStyle name="표준 7 2 3 6 4 2" xfId="6403"/>
    <cellStyle name="표준 7 2 3 6 4 3" xfId="10274"/>
    <cellStyle name="표준 7 2 3 6 4 4" xfId="14145"/>
    <cellStyle name="표준 7 2 3 6 4 5" xfId="18016"/>
    <cellStyle name="표준 7 2 3 6 4 6" xfId="21887"/>
    <cellStyle name="표준 7 2 3 6 4 7" xfId="25758"/>
    <cellStyle name="표준 7 2 3 6 4 8" xfId="29629"/>
    <cellStyle name="표준 7 2 3 6 4 9" xfId="33500"/>
    <cellStyle name="표준 7 2 3 6 5" xfId="4467"/>
    <cellStyle name="표준 7 2 3 6 6" xfId="8338"/>
    <cellStyle name="표준 7 2 3 6 7" xfId="12209"/>
    <cellStyle name="표준 7 2 3 6 8" xfId="16080"/>
    <cellStyle name="표준 7 2 3 6 9" xfId="19951"/>
    <cellStyle name="표준 7 2 3 7" xfId="541"/>
    <cellStyle name="표준 7 2 3 7 10" xfId="27935"/>
    <cellStyle name="표준 7 2 3 7 11" xfId="31806"/>
    <cellStyle name="표준 7 2 3 7 12" xfId="35677"/>
    <cellStyle name="표준 7 2 3 7 13" xfId="39789"/>
    <cellStyle name="표준 7 2 3 7 14" xfId="43660"/>
    <cellStyle name="표준 7 2 3 7 15" xfId="47531"/>
    <cellStyle name="표준 7 2 3 7 16" xfId="51402"/>
    <cellStyle name="표준 7 2 3 7 2" xfId="1515"/>
    <cellStyle name="표준 7 2 3 7 2 10" xfId="32774"/>
    <cellStyle name="표준 7 2 3 7 2 11" xfId="36645"/>
    <cellStyle name="표준 7 2 3 7 2 12" xfId="40757"/>
    <cellStyle name="표준 7 2 3 7 2 13" xfId="44628"/>
    <cellStyle name="표준 7 2 3 7 2 14" xfId="48499"/>
    <cellStyle name="표준 7 2 3 7 2 15" xfId="52370"/>
    <cellStyle name="표준 7 2 3 7 2 2" xfId="3454"/>
    <cellStyle name="표준 7 2 3 7 2 2 10" xfId="38581"/>
    <cellStyle name="표준 7 2 3 7 2 2 11" xfId="42693"/>
    <cellStyle name="표준 7 2 3 7 2 2 12" xfId="46564"/>
    <cellStyle name="표준 7 2 3 7 2 2 13" xfId="50435"/>
    <cellStyle name="표준 7 2 3 7 2 2 14" xfId="54306"/>
    <cellStyle name="표준 7 2 3 7 2 2 2" xfId="7613"/>
    <cellStyle name="표준 7 2 3 7 2 2 3" xfId="11484"/>
    <cellStyle name="표준 7 2 3 7 2 2 4" xfId="15355"/>
    <cellStyle name="표준 7 2 3 7 2 2 5" xfId="19226"/>
    <cellStyle name="표준 7 2 3 7 2 2 6" xfId="23097"/>
    <cellStyle name="표준 7 2 3 7 2 2 7" xfId="26968"/>
    <cellStyle name="표준 7 2 3 7 2 2 8" xfId="30839"/>
    <cellStyle name="표준 7 2 3 7 2 2 9" xfId="34710"/>
    <cellStyle name="표준 7 2 3 7 2 3" xfId="5677"/>
    <cellStyle name="표준 7 2 3 7 2 4" xfId="9548"/>
    <cellStyle name="표준 7 2 3 7 2 5" xfId="13419"/>
    <cellStyle name="표준 7 2 3 7 2 6" xfId="17290"/>
    <cellStyle name="표준 7 2 3 7 2 7" xfId="21161"/>
    <cellStyle name="표준 7 2 3 7 2 8" xfId="25032"/>
    <cellStyle name="표준 7 2 3 7 2 9" xfId="28903"/>
    <cellStyle name="표준 7 2 3 7 3" xfId="2486"/>
    <cellStyle name="표준 7 2 3 7 3 10" xfId="37613"/>
    <cellStyle name="표준 7 2 3 7 3 11" xfId="41725"/>
    <cellStyle name="표준 7 2 3 7 3 12" xfId="45596"/>
    <cellStyle name="표준 7 2 3 7 3 13" xfId="49467"/>
    <cellStyle name="표준 7 2 3 7 3 14" xfId="53338"/>
    <cellStyle name="표준 7 2 3 7 3 2" xfId="6645"/>
    <cellStyle name="표준 7 2 3 7 3 3" xfId="10516"/>
    <cellStyle name="표준 7 2 3 7 3 4" xfId="14387"/>
    <cellStyle name="표준 7 2 3 7 3 5" xfId="18258"/>
    <cellStyle name="표준 7 2 3 7 3 6" xfId="22129"/>
    <cellStyle name="표준 7 2 3 7 3 7" xfId="26000"/>
    <cellStyle name="표준 7 2 3 7 3 8" xfId="29871"/>
    <cellStyle name="표준 7 2 3 7 3 9" xfId="33742"/>
    <cellStyle name="표준 7 2 3 7 4" xfId="4709"/>
    <cellStyle name="표준 7 2 3 7 5" xfId="8580"/>
    <cellStyle name="표준 7 2 3 7 6" xfId="12451"/>
    <cellStyle name="표준 7 2 3 7 7" xfId="16322"/>
    <cellStyle name="표준 7 2 3 7 8" xfId="20193"/>
    <cellStyle name="표준 7 2 3 7 9" xfId="24064"/>
    <cellStyle name="표준 7 2 3 8" xfId="1031"/>
    <cellStyle name="표준 7 2 3 8 10" xfId="32290"/>
    <cellStyle name="표준 7 2 3 8 11" xfId="36161"/>
    <cellStyle name="표준 7 2 3 8 12" xfId="40273"/>
    <cellStyle name="표준 7 2 3 8 13" xfId="44144"/>
    <cellStyle name="표준 7 2 3 8 14" xfId="48015"/>
    <cellStyle name="표준 7 2 3 8 15" xfId="51886"/>
    <cellStyle name="표준 7 2 3 8 2" xfId="2970"/>
    <cellStyle name="표준 7 2 3 8 2 10" xfId="38097"/>
    <cellStyle name="표준 7 2 3 8 2 11" xfId="42209"/>
    <cellStyle name="표준 7 2 3 8 2 12" xfId="46080"/>
    <cellStyle name="표준 7 2 3 8 2 13" xfId="49951"/>
    <cellStyle name="표준 7 2 3 8 2 14" xfId="53822"/>
    <cellStyle name="표준 7 2 3 8 2 2" xfId="7129"/>
    <cellStyle name="표준 7 2 3 8 2 3" xfId="11000"/>
    <cellStyle name="표준 7 2 3 8 2 4" xfId="14871"/>
    <cellStyle name="표준 7 2 3 8 2 5" xfId="18742"/>
    <cellStyle name="표준 7 2 3 8 2 6" xfId="22613"/>
    <cellStyle name="표준 7 2 3 8 2 7" xfId="26484"/>
    <cellStyle name="표준 7 2 3 8 2 8" xfId="30355"/>
    <cellStyle name="표준 7 2 3 8 2 9" xfId="34226"/>
    <cellStyle name="표준 7 2 3 8 3" xfId="5193"/>
    <cellStyle name="표준 7 2 3 8 4" xfId="9064"/>
    <cellStyle name="표준 7 2 3 8 5" xfId="12935"/>
    <cellStyle name="표준 7 2 3 8 6" xfId="16806"/>
    <cellStyle name="표준 7 2 3 8 7" xfId="20677"/>
    <cellStyle name="표준 7 2 3 8 8" xfId="24548"/>
    <cellStyle name="표준 7 2 3 8 9" xfId="28419"/>
    <cellStyle name="표준 7 2 3 9" xfId="2002"/>
    <cellStyle name="표준 7 2 3 9 10" xfId="37129"/>
    <cellStyle name="표준 7 2 3 9 11" xfId="41241"/>
    <cellStyle name="표준 7 2 3 9 12" xfId="45112"/>
    <cellStyle name="표준 7 2 3 9 13" xfId="48983"/>
    <cellStyle name="표준 7 2 3 9 14" xfId="52854"/>
    <cellStyle name="표준 7 2 3 9 2" xfId="6161"/>
    <cellStyle name="표준 7 2 3 9 3" xfId="10032"/>
    <cellStyle name="표준 7 2 3 9 4" xfId="13903"/>
    <cellStyle name="표준 7 2 3 9 5" xfId="17774"/>
    <cellStyle name="표준 7 2 3 9 6" xfId="21645"/>
    <cellStyle name="표준 7 2 3 9 7" xfId="25516"/>
    <cellStyle name="표준 7 2 3 9 8" xfId="29387"/>
    <cellStyle name="표준 7 2 3 9 9" xfId="33258"/>
    <cellStyle name="표준 7 2 4" xfId="53"/>
    <cellStyle name="표준 7 2 4 10" xfId="8107"/>
    <cellStyle name="표준 7 2 4 11" xfId="11978"/>
    <cellStyle name="표준 7 2 4 12" xfId="15849"/>
    <cellStyle name="표준 7 2 4 13" xfId="19720"/>
    <cellStyle name="표준 7 2 4 14" xfId="23591"/>
    <cellStyle name="표준 7 2 4 15" xfId="27462"/>
    <cellStyle name="표준 7 2 4 16" xfId="31333"/>
    <cellStyle name="표준 7 2 4 17" xfId="35204"/>
    <cellStyle name="표준 7 2 4 18" xfId="39075"/>
    <cellStyle name="표준 7 2 4 19" xfId="39316"/>
    <cellStyle name="표준 7 2 4 2" xfId="107"/>
    <cellStyle name="표준 7 2 4 2 10" xfId="15896"/>
    <cellStyle name="표준 7 2 4 2 11" xfId="19767"/>
    <cellStyle name="표준 7 2 4 2 12" xfId="23638"/>
    <cellStyle name="표준 7 2 4 2 13" xfId="27509"/>
    <cellStyle name="표준 7 2 4 2 14" xfId="31380"/>
    <cellStyle name="표준 7 2 4 2 15" xfId="35251"/>
    <cellStyle name="표준 7 2 4 2 16" xfId="39122"/>
    <cellStyle name="표준 7 2 4 2 17" xfId="39363"/>
    <cellStyle name="표준 7 2 4 2 18" xfId="43234"/>
    <cellStyle name="표준 7 2 4 2 19" xfId="47105"/>
    <cellStyle name="표준 7 2 4 2 2" xfId="206"/>
    <cellStyle name="표준 7 2 4 2 2 10" xfId="19864"/>
    <cellStyle name="표준 7 2 4 2 2 11" xfId="23735"/>
    <cellStyle name="표준 7 2 4 2 2 12" xfId="27606"/>
    <cellStyle name="표준 7 2 4 2 2 13" xfId="31477"/>
    <cellStyle name="표준 7 2 4 2 2 14" xfId="35348"/>
    <cellStyle name="표준 7 2 4 2 2 15" xfId="39219"/>
    <cellStyle name="표준 7 2 4 2 2 16" xfId="39460"/>
    <cellStyle name="표준 7 2 4 2 2 17" xfId="43331"/>
    <cellStyle name="표준 7 2 4 2 2 18" xfId="47202"/>
    <cellStyle name="표준 7 2 4 2 2 19" xfId="51073"/>
    <cellStyle name="표준 7 2 4 2 2 2" xfId="451"/>
    <cellStyle name="표준 7 2 4 2 2 2 10" xfId="23977"/>
    <cellStyle name="표준 7 2 4 2 2 2 11" xfId="27848"/>
    <cellStyle name="표준 7 2 4 2 2 2 12" xfId="31719"/>
    <cellStyle name="표준 7 2 4 2 2 2 13" xfId="35590"/>
    <cellStyle name="표준 7 2 4 2 2 2 14" xfId="39702"/>
    <cellStyle name="표준 7 2 4 2 2 2 15" xfId="43573"/>
    <cellStyle name="표준 7 2 4 2 2 2 16" xfId="47444"/>
    <cellStyle name="표준 7 2 4 2 2 2 17" xfId="51315"/>
    <cellStyle name="표준 7 2 4 2 2 2 2" xfId="938"/>
    <cellStyle name="표준 7 2 4 2 2 2 2 10" xfId="28332"/>
    <cellStyle name="표준 7 2 4 2 2 2 2 11" xfId="32203"/>
    <cellStyle name="표준 7 2 4 2 2 2 2 12" xfId="36074"/>
    <cellStyle name="표준 7 2 4 2 2 2 2 13" xfId="40186"/>
    <cellStyle name="표준 7 2 4 2 2 2 2 14" xfId="44057"/>
    <cellStyle name="표준 7 2 4 2 2 2 2 15" xfId="47928"/>
    <cellStyle name="표준 7 2 4 2 2 2 2 16" xfId="51799"/>
    <cellStyle name="표준 7 2 4 2 2 2 2 2" xfId="1912"/>
    <cellStyle name="표준 7 2 4 2 2 2 2 2 10" xfId="33171"/>
    <cellStyle name="표준 7 2 4 2 2 2 2 2 11" xfId="37042"/>
    <cellStyle name="표준 7 2 4 2 2 2 2 2 12" xfId="41154"/>
    <cellStyle name="표준 7 2 4 2 2 2 2 2 13" xfId="45025"/>
    <cellStyle name="표준 7 2 4 2 2 2 2 2 14" xfId="48896"/>
    <cellStyle name="표준 7 2 4 2 2 2 2 2 15" xfId="52767"/>
    <cellStyle name="표준 7 2 4 2 2 2 2 2 2" xfId="3851"/>
    <cellStyle name="표준 7 2 4 2 2 2 2 2 2 10" xfId="38978"/>
    <cellStyle name="표준 7 2 4 2 2 2 2 2 2 11" xfId="43090"/>
    <cellStyle name="표준 7 2 4 2 2 2 2 2 2 12" xfId="46961"/>
    <cellStyle name="표준 7 2 4 2 2 2 2 2 2 13" xfId="50832"/>
    <cellStyle name="표준 7 2 4 2 2 2 2 2 2 14" xfId="54703"/>
    <cellStyle name="표준 7 2 4 2 2 2 2 2 2 2" xfId="8010"/>
    <cellStyle name="표준 7 2 4 2 2 2 2 2 2 3" xfId="11881"/>
    <cellStyle name="표준 7 2 4 2 2 2 2 2 2 4" xfId="15752"/>
    <cellStyle name="표준 7 2 4 2 2 2 2 2 2 5" xfId="19623"/>
    <cellStyle name="표준 7 2 4 2 2 2 2 2 2 6" xfId="23494"/>
    <cellStyle name="표준 7 2 4 2 2 2 2 2 2 7" xfId="27365"/>
    <cellStyle name="표준 7 2 4 2 2 2 2 2 2 8" xfId="31236"/>
    <cellStyle name="표준 7 2 4 2 2 2 2 2 2 9" xfId="35107"/>
    <cellStyle name="표준 7 2 4 2 2 2 2 2 3" xfId="6074"/>
    <cellStyle name="표준 7 2 4 2 2 2 2 2 4" xfId="9945"/>
    <cellStyle name="표준 7 2 4 2 2 2 2 2 5" xfId="13816"/>
    <cellStyle name="표준 7 2 4 2 2 2 2 2 6" xfId="17687"/>
    <cellStyle name="표준 7 2 4 2 2 2 2 2 7" xfId="21558"/>
    <cellStyle name="표준 7 2 4 2 2 2 2 2 8" xfId="25429"/>
    <cellStyle name="표준 7 2 4 2 2 2 2 2 9" xfId="29300"/>
    <cellStyle name="표준 7 2 4 2 2 2 2 3" xfId="2883"/>
    <cellStyle name="표준 7 2 4 2 2 2 2 3 10" xfId="38010"/>
    <cellStyle name="표준 7 2 4 2 2 2 2 3 11" xfId="42122"/>
    <cellStyle name="표준 7 2 4 2 2 2 2 3 12" xfId="45993"/>
    <cellStyle name="표준 7 2 4 2 2 2 2 3 13" xfId="49864"/>
    <cellStyle name="표준 7 2 4 2 2 2 2 3 14" xfId="53735"/>
    <cellStyle name="표준 7 2 4 2 2 2 2 3 2" xfId="7042"/>
    <cellStyle name="표준 7 2 4 2 2 2 2 3 3" xfId="10913"/>
    <cellStyle name="표준 7 2 4 2 2 2 2 3 4" xfId="14784"/>
    <cellStyle name="표준 7 2 4 2 2 2 2 3 5" xfId="18655"/>
    <cellStyle name="표준 7 2 4 2 2 2 2 3 6" xfId="22526"/>
    <cellStyle name="표준 7 2 4 2 2 2 2 3 7" xfId="26397"/>
    <cellStyle name="표준 7 2 4 2 2 2 2 3 8" xfId="30268"/>
    <cellStyle name="표준 7 2 4 2 2 2 2 3 9" xfId="34139"/>
    <cellStyle name="표준 7 2 4 2 2 2 2 4" xfId="5106"/>
    <cellStyle name="표준 7 2 4 2 2 2 2 5" xfId="8977"/>
    <cellStyle name="표준 7 2 4 2 2 2 2 6" xfId="12848"/>
    <cellStyle name="표준 7 2 4 2 2 2 2 7" xfId="16719"/>
    <cellStyle name="표준 7 2 4 2 2 2 2 8" xfId="20590"/>
    <cellStyle name="표준 7 2 4 2 2 2 2 9" xfId="24461"/>
    <cellStyle name="표준 7 2 4 2 2 2 3" xfId="1428"/>
    <cellStyle name="표준 7 2 4 2 2 2 3 10" xfId="32687"/>
    <cellStyle name="표준 7 2 4 2 2 2 3 11" xfId="36558"/>
    <cellStyle name="표준 7 2 4 2 2 2 3 12" xfId="40670"/>
    <cellStyle name="표준 7 2 4 2 2 2 3 13" xfId="44541"/>
    <cellStyle name="표준 7 2 4 2 2 2 3 14" xfId="48412"/>
    <cellStyle name="표준 7 2 4 2 2 2 3 15" xfId="52283"/>
    <cellStyle name="표준 7 2 4 2 2 2 3 2" xfId="3367"/>
    <cellStyle name="표준 7 2 4 2 2 2 3 2 10" xfId="38494"/>
    <cellStyle name="표준 7 2 4 2 2 2 3 2 11" xfId="42606"/>
    <cellStyle name="표준 7 2 4 2 2 2 3 2 12" xfId="46477"/>
    <cellStyle name="표준 7 2 4 2 2 2 3 2 13" xfId="50348"/>
    <cellStyle name="표준 7 2 4 2 2 2 3 2 14" xfId="54219"/>
    <cellStyle name="표준 7 2 4 2 2 2 3 2 2" xfId="7526"/>
    <cellStyle name="표준 7 2 4 2 2 2 3 2 3" xfId="11397"/>
    <cellStyle name="표준 7 2 4 2 2 2 3 2 4" xfId="15268"/>
    <cellStyle name="표준 7 2 4 2 2 2 3 2 5" xfId="19139"/>
    <cellStyle name="표준 7 2 4 2 2 2 3 2 6" xfId="23010"/>
    <cellStyle name="표준 7 2 4 2 2 2 3 2 7" xfId="26881"/>
    <cellStyle name="표준 7 2 4 2 2 2 3 2 8" xfId="30752"/>
    <cellStyle name="표준 7 2 4 2 2 2 3 2 9" xfId="34623"/>
    <cellStyle name="표준 7 2 4 2 2 2 3 3" xfId="5590"/>
    <cellStyle name="표준 7 2 4 2 2 2 3 4" xfId="9461"/>
    <cellStyle name="표준 7 2 4 2 2 2 3 5" xfId="13332"/>
    <cellStyle name="표준 7 2 4 2 2 2 3 6" xfId="17203"/>
    <cellStyle name="표준 7 2 4 2 2 2 3 7" xfId="21074"/>
    <cellStyle name="표준 7 2 4 2 2 2 3 8" xfId="24945"/>
    <cellStyle name="표준 7 2 4 2 2 2 3 9" xfId="28816"/>
    <cellStyle name="표준 7 2 4 2 2 2 4" xfId="2399"/>
    <cellStyle name="표준 7 2 4 2 2 2 4 10" xfId="37526"/>
    <cellStyle name="표준 7 2 4 2 2 2 4 11" xfId="41638"/>
    <cellStyle name="표준 7 2 4 2 2 2 4 12" xfId="45509"/>
    <cellStyle name="표준 7 2 4 2 2 2 4 13" xfId="49380"/>
    <cellStyle name="표준 7 2 4 2 2 2 4 14" xfId="53251"/>
    <cellStyle name="표준 7 2 4 2 2 2 4 2" xfId="6558"/>
    <cellStyle name="표준 7 2 4 2 2 2 4 3" xfId="10429"/>
    <cellStyle name="표준 7 2 4 2 2 2 4 4" xfId="14300"/>
    <cellStyle name="표준 7 2 4 2 2 2 4 5" xfId="18171"/>
    <cellStyle name="표준 7 2 4 2 2 2 4 6" xfId="22042"/>
    <cellStyle name="표준 7 2 4 2 2 2 4 7" xfId="25913"/>
    <cellStyle name="표준 7 2 4 2 2 2 4 8" xfId="29784"/>
    <cellStyle name="표준 7 2 4 2 2 2 4 9" xfId="33655"/>
    <cellStyle name="표준 7 2 4 2 2 2 5" xfId="4622"/>
    <cellStyle name="표준 7 2 4 2 2 2 6" xfId="8493"/>
    <cellStyle name="표준 7 2 4 2 2 2 7" xfId="12364"/>
    <cellStyle name="표준 7 2 4 2 2 2 8" xfId="16235"/>
    <cellStyle name="표준 7 2 4 2 2 2 9" xfId="20106"/>
    <cellStyle name="표준 7 2 4 2 2 3" xfId="696"/>
    <cellStyle name="표준 7 2 4 2 2 3 10" xfId="28090"/>
    <cellStyle name="표준 7 2 4 2 2 3 11" xfId="31961"/>
    <cellStyle name="표준 7 2 4 2 2 3 12" xfId="35832"/>
    <cellStyle name="표준 7 2 4 2 2 3 13" xfId="39944"/>
    <cellStyle name="표준 7 2 4 2 2 3 14" xfId="43815"/>
    <cellStyle name="표준 7 2 4 2 2 3 15" xfId="47686"/>
    <cellStyle name="표준 7 2 4 2 2 3 16" xfId="51557"/>
    <cellStyle name="표준 7 2 4 2 2 3 2" xfId="1670"/>
    <cellStyle name="표준 7 2 4 2 2 3 2 10" xfId="32929"/>
    <cellStyle name="표준 7 2 4 2 2 3 2 11" xfId="36800"/>
    <cellStyle name="표준 7 2 4 2 2 3 2 12" xfId="40912"/>
    <cellStyle name="표준 7 2 4 2 2 3 2 13" xfId="44783"/>
    <cellStyle name="표준 7 2 4 2 2 3 2 14" xfId="48654"/>
    <cellStyle name="표준 7 2 4 2 2 3 2 15" xfId="52525"/>
    <cellStyle name="표준 7 2 4 2 2 3 2 2" xfId="3609"/>
    <cellStyle name="표준 7 2 4 2 2 3 2 2 10" xfId="38736"/>
    <cellStyle name="표준 7 2 4 2 2 3 2 2 11" xfId="42848"/>
    <cellStyle name="표준 7 2 4 2 2 3 2 2 12" xfId="46719"/>
    <cellStyle name="표준 7 2 4 2 2 3 2 2 13" xfId="50590"/>
    <cellStyle name="표준 7 2 4 2 2 3 2 2 14" xfId="54461"/>
    <cellStyle name="표준 7 2 4 2 2 3 2 2 2" xfId="7768"/>
    <cellStyle name="표준 7 2 4 2 2 3 2 2 3" xfId="11639"/>
    <cellStyle name="표준 7 2 4 2 2 3 2 2 4" xfId="15510"/>
    <cellStyle name="표준 7 2 4 2 2 3 2 2 5" xfId="19381"/>
    <cellStyle name="표준 7 2 4 2 2 3 2 2 6" xfId="23252"/>
    <cellStyle name="표준 7 2 4 2 2 3 2 2 7" xfId="27123"/>
    <cellStyle name="표준 7 2 4 2 2 3 2 2 8" xfId="30994"/>
    <cellStyle name="표준 7 2 4 2 2 3 2 2 9" xfId="34865"/>
    <cellStyle name="표준 7 2 4 2 2 3 2 3" xfId="5832"/>
    <cellStyle name="표준 7 2 4 2 2 3 2 4" xfId="9703"/>
    <cellStyle name="표준 7 2 4 2 2 3 2 5" xfId="13574"/>
    <cellStyle name="표준 7 2 4 2 2 3 2 6" xfId="17445"/>
    <cellStyle name="표준 7 2 4 2 2 3 2 7" xfId="21316"/>
    <cellStyle name="표준 7 2 4 2 2 3 2 8" xfId="25187"/>
    <cellStyle name="표준 7 2 4 2 2 3 2 9" xfId="29058"/>
    <cellStyle name="표준 7 2 4 2 2 3 3" xfId="2641"/>
    <cellStyle name="표준 7 2 4 2 2 3 3 10" xfId="37768"/>
    <cellStyle name="표준 7 2 4 2 2 3 3 11" xfId="41880"/>
    <cellStyle name="표준 7 2 4 2 2 3 3 12" xfId="45751"/>
    <cellStyle name="표준 7 2 4 2 2 3 3 13" xfId="49622"/>
    <cellStyle name="표준 7 2 4 2 2 3 3 14" xfId="53493"/>
    <cellStyle name="표준 7 2 4 2 2 3 3 2" xfId="6800"/>
    <cellStyle name="표준 7 2 4 2 2 3 3 3" xfId="10671"/>
    <cellStyle name="표준 7 2 4 2 2 3 3 4" xfId="14542"/>
    <cellStyle name="표준 7 2 4 2 2 3 3 5" xfId="18413"/>
    <cellStyle name="표준 7 2 4 2 2 3 3 6" xfId="22284"/>
    <cellStyle name="표준 7 2 4 2 2 3 3 7" xfId="26155"/>
    <cellStyle name="표준 7 2 4 2 2 3 3 8" xfId="30026"/>
    <cellStyle name="표준 7 2 4 2 2 3 3 9" xfId="33897"/>
    <cellStyle name="표준 7 2 4 2 2 3 4" xfId="4864"/>
    <cellStyle name="표준 7 2 4 2 2 3 5" xfId="8735"/>
    <cellStyle name="표준 7 2 4 2 2 3 6" xfId="12606"/>
    <cellStyle name="표준 7 2 4 2 2 3 7" xfId="16477"/>
    <cellStyle name="표준 7 2 4 2 2 3 8" xfId="20348"/>
    <cellStyle name="표준 7 2 4 2 2 3 9" xfId="24219"/>
    <cellStyle name="표준 7 2 4 2 2 4" xfId="1186"/>
    <cellStyle name="표준 7 2 4 2 2 4 10" xfId="32445"/>
    <cellStyle name="표준 7 2 4 2 2 4 11" xfId="36316"/>
    <cellStyle name="표준 7 2 4 2 2 4 12" xfId="40428"/>
    <cellStyle name="표준 7 2 4 2 2 4 13" xfId="44299"/>
    <cellStyle name="표준 7 2 4 2 2 4 14" xfId="48170"/>
    <cellStyle name="표준 7 2 4 2 2 4 15" xfId="52041"/>
    <cellStyle name="표준 7 2 4 2 2 4 2" xfId="3125"/>
    <cellStyle name="표준 7 2 4 2 2 4 2 10" xfId="38252"/>
    <cellStyle name="표준 7 2 4 2 2 4 2 11" xfId="42364"/>
    <cellStyle name="표준 7 2 4 2 2 4 2 12" xfId="46235"/>
    <cellStyle name="표준 7 2 4 2 2 4 2 13" xfId="50106"/>
    <cellStyle name="표준 7 2 4 2 2 4 2 14" xfId="53977"/>
    <cellStyle name="표준 7 2 4 2 2 4 2 2" xfId="7284"/>
    <cellStyle name="표준 7 2 4 2 2 4 2 3" xfId="11155"/>
    <cellStyle name="표준 7 2 4 2 2 4 2 4" xfId="15026"/>
    <cellStyle name="표준 7 2 4 2 2 4 2 5" xfId="18897"/>
    <cellStyle name="표준 7 2 4 2 2 4 2 6" xfId="22768"/>
    <cellStyle name="표준 7 2 4 2 2 4 2 7" xfId="26639"/>
    <cellStyle name="표준 7 2 4 2 2 4 2 8" xfId="30510"/>
    <cellStyle name="표준 7 2 4 2 2 4 2 9" xfId="34381"/>
    <cellStyle name="표준 7 2 4 2 2 4 3" xfId="5348"/>
    <cellStyle name="표준 7 2 4 2 2 4 4" xfId="9219"/>
    <cellStyle name="표준 7 2 4 2 2 4 5" xfId="13090"/>
    <cellStyle name="표준 7 2 4 2 2 4 6" xfId="16961"/>
    <cellStyle name="표준 7 2 4 2 2 4 7" xfId="20832"/>
    <cellStyle name="표준 7 2 4 2 2 4 8" xfId="24703"/>
    <cellStyle name="표준 7 2 4 2 2 4 9" xfId="28574"/>
    <cellStyle name="표준 7 2 4 2 2 5" xfId="2157"/>
    <cellStyle name="표준 7 2 4 2 2 5 10" xfId="37284"/>
    <cellStyle name="표준 7 2 4 2 2 5 11" xfId="41396"/>
    <cellStyle name="표준 7 2 4 2 2 5 12" xfId="45267"/>
    <cellStyle name="표준 7 2 4 2 2 5 13" xfId="49138"/>
    <cellStyle name="표준 7 2 4 2 2 5 14" xfId="53009"/>
    <cellStyle name="표준 7 2 4 2 2 5 2" xfId="6316"/>
    <cellStyle name="표준 7 2 4 2 2 5 3" xfId="10187"/>
    <cellStyle name="표준 7 2 4 2 2 5 4" xfId="14058"/>
    <cellStyle name="표준 7 2 4 2 2 5 5" xfId="17929"/>
    <cellStyle name="표준 7 2 4 2 2 5 6" xfId="21800"/>
    <cellStyle name="표준 7 2 4 2 2 5 7" xfId="25671"/>
    <cellStyle name="표준 7 2 4 2 2 5 8" xfId="29542"/>
    <cellStyle name="표준 7 2 4 2 2 5 9" xfId="33413"/>
    <cellStyle name="표준 7 2 4 2 2 6" xfId="4380"/>
    <cellStyle name="표준 7 2 4 2 2 7" xfId="8251"/>
    <cellStyle name="표준 7 2 4 2 2 8" xfId="12122"/>
    <cellStyle name="표준 7 2 4 2 2 9" xfId="15993"/>
    <cellStyle name="표준 7 2 4 2 20" xfId="50976"/>
    <cellStyle name="표준 7 2 4 2 3" xfId="354"/>
    <cellStyle name="표준 7 2 4 2 3 10" xfId="23880"/>
    <cellStyle name="표준 7 2 4 2 3 11" xfId="27751"/>
    <cellStyle name="표준 7 2 4 2 3 12" xfId="31622"/>
    <cellStyle name="표준 7 2 4 2 3 13" xfId="35493"/>
    <cellStyle name="표준 7 2 4 2 3 14" xfId="39605"/>
    <cellStyle name="표준 7 2 4 2 3 15" xfId="43476"/>
    <cellStyle name="표준 7 2 4 2 3 16" xfId="47347"/>
    <cellStyle name="표준 7 2 4 2 3 17" xfId="51218"/>
    <cellStyle name="표준 7 2 4 2 3 2" xfId="841"/>
    <cellStyle name="표준 7 2 4 2 3 2 10" xfId="28235"/>
    <cellStyle name="표준 7 2 4 2 3 2 11" xfId="32106"/>
    <cellStyle name="표준 7 2 4 2 3 2 12" xfId="35977"/>
    <cellStyle name="표준 7 2 4 2 3 2 13" xfId="40089"/>
    <cellStyle name="표준 7 2 4 2 3 2 14" xfId="43960"/>
    <cellStyle name="표준 7 2 4 2 3 2 15" xfId="47831"/>
    <cellStyle name="표준 7 2 4 2 3 2 16" xfId="51702"/>
    <cellStyle name="표준 7 2 4 2 3 2 2" xfId="1815"/>
    <cellStyle name="표준 7 2 4 2 3 2 2 10" xfId="33074"/>
    <cellStyle name="표준 7 2 4 2 3 2 2 11" xfId="36945"/>
    <cellStyle name="표준 7 2 4 2 3 2 2 12" xfId="41057"/>
    <cellStyle name="표준 7 2 4 2 3 2 2 13" xfId="44928"/>
    <cellStyle name="표준 7 2 4 2 3 2 2 14" xfId="48799"/>
    <cellStyle name="표준 7 2 4 2 3 2 2 15" xfId="52670"/>
    <cellStyle name="표준 7 2 4 2 3 2 2 2" xfId="3754"/>
    <cellStyle name="표준 7 2 4 2 3 2 2 2 10" xfId="38881"/>
    <cellStyle name="표준 7 2 4 2 3 2 2 2 11" xfId="42993"/>
    <cellStyle name="표준 7 2 4 2 3 2 2 2 12" xfId="46864"/>
    <cellStyle name="표준 7 2 4 2 3 2 2 2 13" xfId="50735"/>
    <cellStyle name="표준 7 2 4 2 3 2 2 2 14" xfId="54606"/>
    <cellStyle name="표준 7 2 4 2 3 2 2 2 2" xfId="7913"/>
    <cellStyle name="표준 7 2 4 2 3 2 2 2 3" xfId="11784"/>
    <cellStyle name="표준 7 2 4 2 3 2 2 2 4" xfId="15655"/>
    <cellStyle name="표준 7 2 4 2 3 2 2 2 5" xfId="19526"/>
    <cellStyle name="표준 7 2 4 2 3 2 2 2 6" xfId="23397"/>
    <cellStyle name="표준 7 2 4 2 3 2 2 2 7" xfId="27268"/>
    <cellStyle name="표준 7 2 4 2 3 2 2 2 8" xfId="31139"/>
    <cellStyle name="표준 7 2 4 2 3 2 2 2 9" xfId="35010"/>
    <cellStyle name="표준 7 2 4 2 3 2 2 3" xfId="5977"/>
    <cellStyle name="표준 7 2 4 2 3 2 2 4" xfId="9848"/>
    <cellStyle name="표준 7 2 4 2 3 2 2 5" xfId="13719"/>
    <cellStyle name="표준 7 2 4 2 3 2 2 6" xfId="17590"/>
    <cellStyle name="표준 7 2 4 2 3 2 2 7" xfId="21461"/>
    <cellStyle name="표준 7 2 4 2 3 2 2 8" xfId="25332"/>
    <cellStyle name="표준 7 2 4 2 3 2 2 9" xfId="29203"/>
    <cellStyle name="표준 7 2 4 2 3 2 3" xfId="2786"/>
    <cellStyle name="표준 7 2 4 2 3 2 3 10" xfId="37913"/>
    <cellStyle name="표준 7 2 4 2 3 2 3 11" xfId="42025"/>
    <cellStyle name="표준 7 2 4 2 3 2 3 12" xfId="45896"/>
    <cellStyle name="표준 7 2 4 2 3 2 3 13" xfId="49767"/>
    <cellStyle name="표준 7 2 4 2 3 2 3 14" xfId="53638"/>
    <cellStyle name="표준 7 2 4 2 3 2 3 2" xfId="6945"/>
    <cellStyle name="표준 7 2 4 2 3 2 3 3" xfId="10816"/>
    <cellStyle name="표준 7 2 4 2 3 2 3 4" xfId="14687"/>
    <cellStyle name="표준 7 2 4 2 3 2 3 5" xfId="18558"/>
    <cellStyle name="표준 7 2 4 2 3 2 3 6" xfId="22429"/>
    <cellStyle name="표준 7 2 4 2 3 2 3 7" xfId="26300"/>
    <cellStyle name="표준 7 2 4 2 3 2 3 8" xfId="30171"/>
    <cellStyle name="표준 7 2 4 2 3 2 3 9" xfId="34042"/>
    <cellStyle name="표준 7 2 4 2 3 2 4" xfId="5009"/>
    <cellStyle name="표준 7 2 4 2 3 2 5" xfId="8880"/>
    <cellStyle name="표준 7 2 4 2 3 2 6" xfId="12751"/>
    <cellStyle name="표준 7 2 4 2 3 2 7" xfId="16622"/>
    <cellStyle name="표준 7 2 4 2 3 2 8" xfId="20493"/>
    <cellStyle name="표준 7 2 4 2 3 2 9" xfId="24364"/>
    <cellStyle name="표준 7 2 4 2 3 3" xfId="1331"/>
    <cellStyle name="표준 7 2 4 2 3 3 10" xfId="32590"/>
    <cellStyle name="표준 7 2 4 2 3 3 11" xfId="36461"/>
    <cellStyle name="표준 7 2 4 2 3 3 12" xfId="40573"/>
    <cellStyle name="표준 7 2 4 2 3 3 13" xfId="44444"/>
    <cellStyle name="표준 7 2 4 2 3 3 14" xfId="48315"/>
    <cellStyle name="표준 7 2 4 2 3 3 15" xfId="52186"/>
    <cellStyle name="표준 7 2 4 2 3 3 2" xfId="3270"/>
    <cellStyle name="표준 7 2 4 2 3 3 2 10" xfId="38397"/>
    <cellStyle name="표준 7 2 4 2 3 3 2 11" xfId="42509"/>
    <cellStyle name="표준 7 2 4 2 3 3 2 12" xfId="46380"/>
    <cellStyle name="표준 7 2 4 2 3 3 2 13" xfId="50251"/>
    <cellStyle name="표준 7 2 4 2 3 3 2 14" xfId="54122"/>
    <cellStyle name="표준 7 2 4 2 3 3 2 2" xfId="7429"/>
    <cellStyle name="표준 7 2 4 2 3 3 2 3" xfId="11300"/>
    <cellStyle name="표준 7 2 4 2 3 3 2 4" xfId="15171"/>
    <cellStyle name="표준 7 2 4 2 3 3 2 5" xfId="19042"/>
    <cellStyle name="표준 7 2 4 2 3 3 2 6" xfId="22913"/>
    <cellStyle name="표준 7 2 4 2 3 3 2 7" xfId="26784"/>
    <cellStyle name="표준 7 2 4 2 3 3 2 8" xfId="30655"/>
    <cellStyle name="표준 7 2 4 2 3 3 2 9" xfId="34526"/>
    <cellStyle name="표준 7 2 4 2 3 3 3" xfId="5493"/>
    <cellStyle name="표준 7 2 4 2 3 3 4" xfId="9364"/>
    <cellStyle name="표준 7 2 4 2 3 3 5" xfId="13235"/>
    <cellStyle name="표준 7 2 4 2 3 3 6" xfId="17106"/>
    <cellStyle name="표준 7 2 4 2 3 3 7" xfId="20977"/>
    <cellStyle name="표준 7 2 4 2 3 3 8" xfId="24848"/>
    <cellStyle name="표준 7 2 4 2 3 3 9" xfId="28719"/>
    <cellStyle name="표준 7 2 4 2 3 4" xfId="2302"/>
    <cellStyle name="표준 7 2 4 2 3 4 10" xfId="37429"/>
    <cellStyle name="표준 7 2 4 2 3 4 11" xfId="41541"/>
    <cellStyle name="표준 7 2 4 2 3 4 12" xfId="45412"/>
    <cellStyle name="표준 7 2 4 2 3 4 13" xfId="49283"/>
    <cellStyle name="표준 7 2 4 2 3 4 14" xfId="53154"/>
    <cellStyle name="표준 7 2 4 2 3 4 2" xfId="6461"/>
    <cellStyle name="표준 7 2 4 2 3 4 3" xfId="10332"/>
    <cellStyle name="표준 7 2 4 2 3 4 4" xfId="14203"/>
    <cellStyle name="표준 7 2 4 2 3 4 5" xfId="18074"/>
    <cellStyle name="표준 7 2 4 2 3 4 6" xfId="21945"/>
    <cellStyle name="표준 7 2 4 2 3 4 7" xfId="25816"/>
    <cellStyle name="표준 7 2 4 2 3 4 8" xfId="29687"/>
    <cellStyle name="표준 7 2 4 2 3 4 9" xfId="33558"/>
    <cellStyle name="표준 7 2 4 2 3 5" xfId="4525"/>
    <cellStyle name="표준 7 2 4 2 3 6" xfId="8396"/>
    <cellStyle name="표준 7 2 4 2 3 7" xfId="12267"/>
    <cellStyle name="표준 7 2 4 2 3 8" xfId="16138"/>
    <cellStyle name="표준 7 2 4 2 3 9" xfId="20009"/>
    <cellStyle name="표준 7 2 4 2 4" xfId="599"/>
    <cellStyle name="표준 7 2 4 2 4 10" xfId="27993"/>
    <cellStyle name="표준 7 2 4 2 4 11" xfId="31864"/>
    <cellStyle name="표준 7 2 4 2 4 12" xfId="35735"/>
    <cellStyle name="표준 7 2 4 2 4 13" xfId="39847"/>
    <cellStyle name="표준 7 2 4 2 4 14" xfId="43718"/>
    <cellStyle name="표준 7 2 4 2 4 15" xfId="47589"/>
    <cellStyle name="표준 7 2 4 2 4 16" xfId="51460"/>
    <cellStyle name="표준 7 2 4 2 4 2" xfId="1573"/>
    <cellStyle name="표준 7 2 4 2 4 2 10" xfId="32832"/>
    <cellStyle name="표준 7 2 4 2 4 2 11" xfId="36703"/>
    <cellStyle name="표준 7 2 4 2 4 2 12" xfId="40815"/>
    <cellStyle name="표준 7 2 4 2 4 2 13" xfId="44686"/>
    <cellStyle name="표준 7 2 4 2 4 2 14" xfId="48557"/>
    <cellStyle name="표준 7 2 4 2 4 2 15" xfId="52428"/>
    <cellStyle name="표준 7 2 4 2 4 2 2" xfId="3512"/>
    <cellStyle name="표준 7 2 4 2 4 2 2 10" xfId="38639"/>
    <cellStyle name="표준 7 2 4 2 4 2 2 11" xfId="42751"/>
    <cellStyle name="표준 7 2 4 2 4 2 2 12" xfId="46622"/>
    <cellStyle name="표준 7 2 4 2 4 2 2 13" xfId="50493"/>
    <cellStyle name="표준 7 2 4 2 4 2 2 14" xfId="54364"/>
    <cellStyle name="표준 7 2 4 2 4 2 2 2" xfId="7671"/>
    <cellStyle name="표준 7 2 4 2 4 2 2 3" xfId="11542"/>
    <cellStyle name="표준 7 2 4 2 4 2 2 4" xfId="15413"/>
    <cellStyle name="표준 7 2 4 2 4 2 2 5" xfId="19284"/>
    <cellStyle name="표준 7 2 4 2 4 2 2 6" xfId="23155"/>
    <cellStyle name="표준 7 2 4 2 4 2 2 7" xfId="27026"/>
    <cellStyle name="표준 7 2 4 2 4 2 2 8" xfId="30897"/>
    <cellStyle name="표준 7 2 4 2 4 2 2 9" xfId="34768"/>
    <cellStyle name="표준 7 2 4 2 4 2 3" xfId="5735"/>
    <cellStyle name="표준 7 2 4 2 4 2 4" xfId="9606"/>
    <cellStyle name="표준 7 2 4 2 4 2 5" xfId="13477"/>
    <cellStyle name="표준 7 2 4 2 4 2 6" xfId="17348"/>
    <cellStyle name="표준 7 2 4 2 4 2 7" xfId="21219"/>
    <cellStyle name="표준 7 2 4 2 4 2 8" xfId="25090"/>
    <cellStyle name="표준 7 2 4 2 4 2 9" xfId="28961"/>
    <cellStyle name="표준 7 2 4 2 4 3" xfId="2544"/>
    <cellStyle name="표준 7 2 4 2 4 3 10" xfId="37671"/>
    <cellStyle name="표준 7 2 4 2 4 3 11" xfId="41783"/>
    <cellStyle name="표준 7 2 4 2 4 3 12" xfId="45654"/>
    <cellStyle name="표준 7 2 4 2 4 3 13" xfId="49525"/>
    <cellStyle name="표준 7 2 4 2 4 3 14" xfId="53396"/>
    <cellStyle name="표준 7 2 4 2 4 3 2" xfId="6703"/>
    <cellStyle name="표준 7 2 4 2 4 3 3" xfId="10574"/>
    <cellStyle name="표준 7 2 4 2 4 3 4" xfId="14445"/>
    <cellStyle name="표준 7 2 4 2 4 3 5" xfId="18316"/>
    <cellStyle name="표준 7 2 4 2 4 3 6" xfId="22187"/>
    <cellStyle name="표준 7 2 4 2 4 3 7" xfId="26058"/>
    <cellStyle name="표준 7 2 4 2 4 3 8" xfId="29929"/>
    <cellStyle name="표준 7 2 4 2 4 3 9" xfId="33800"/>
    <cellStyle name="표준 7 2 4 2 4 4" xfId="4767"/>
    <cellStyle name="표준 7 2 4 2 4 5" xfId="8638"/>
    <cellStyle name="표준 7 2 4 2 4 6" xfId="12509"/>
    <cellStyle name="표준 7 2 4 2 4 7" xfId="16380"/>
    <cellStyle name="표준 7 2 4 2 4 8" xfId="20251"/>
    <cellStyle name="표준 7 2 4 2 4 9" xfId="24122"/>
    <cellStyle name="표준 7 2 4 2 5" xfId="1089"/>
    <cellStyle name="표준 7 2 4 2 5 10" xfId="32348"/>
    <cellStyle name="표준 7 2 4 2 5 11" xfId="36219"/>
    <cellStyle name="표준 7 2 4 2 5 12" xfId="40331"/>
    <cellStyle name="표준 7 2 4 2 5 13" xfId="44202"/>
    <cellStyle name="표준 7 2 4 2 5 14" xfId="48073"/>
    <cellStyle name="표준 7 2 4 2 5 15" xfId="51944"/>
    <cellStyle name="표준 7 2 4 2 5 2" xfId="3028"/>
    <cellStyle name="표준 7 2 4 2 5 2 10" xfId="38155"/>
    <cellStyle name="표준 7 2 4 2 5 2 11" xfId="42267"/>
    <cellStyle name="표준 7 2 4 2 5 2 12" xfId="46138"/>
    <cellStyle name="표준 7 2 4 2 5 2 13" xfId="50009"/>
    <cellStyle name="표준 7 2 4 2 5 2 14" xfId="53880"/>
    <cellStyle name="표준 7 2 4 2 5 2 2" xfId="7187"/>
    <cellStyle name="표준 7 2 4 2 5 2 3" xfId="11058"/>
    <cellStyle name="표준 7 2 4 2 5 2 4" xfId="14929"/>
    <cellStyle name="표준 7 2 4 2 5 2 5" xfId="18800"/>
    <cellStyle name="표준 7 2 4 2 5 2 6" xfId="22671"/>
    <cellStyle name="표준 7 2 4 2 5 2 7" xfId="26542"/>
    <cellStyle name="표준 7 2 4 2 5 2 8" xfId="30413"/>
    <cellStyle name="표준 7 2 4 2 5 2 9" xfId="34284"/>
    <cellStyle name="표준 7 2 4 2 5 3" xfId="5251"/>
    <cellStyle name="표준 7 2 4 2 5 4" xfId="9122"/>
    <cellStyle name="표준 7 2 4 2 5 5" xfId="12993"/>
    <cellStyle name="표준 7 2 4 2 5 6" xfId="16864"/>
    <cellStyle name="표준 7 2 4 2 5 7" xfId="20735"/>
    <cellStyle name="표준 7 2 4 2 5 8" xfId="24606"/>
    <cellStyle name="표준 7 2 4 2 5 9" xfId="28477"/>
    <cellStyle name="표준 7 2 4 2 6" xfId="2060"/>
    <cellStyle name="표준 7 2 4 2 6 10" xfId="37187"/>
    <cellStyle name="표준 7 2 4 2 6 11" xfId="41299"/>
    <cellStyle name="표준 7 2 4 2 6 12" xfId="45170"/>
    <cellStyle name="표준 7 2 4 2 6 13" xfId="49041"/>
    <cellStyle name="표준 7 2 4 2 6 14" xfId="52912"/>
    <cellStyle name="표준 7 2 4 2 6 2" xfId="6219"/>
    <cellStyle name="표준 7 2 4 2 6 3" xfId="10090"/>
    <cellStyle name="표준 7 2 4 2 6 4" xfId="13961"/>
    <cellStyle name="표준 7 2 4 2 6 5" xfId="17832"/>
    <cellStyle name="표준 7 2 4 2 6 6" xfId="21703"/>
    <cellStyle name="표준 7 2 4 2 6 7" xfId="25574"/>
    <cellStyle name="표준 7 2 4 2 6 8" xfId="29445"/>
    <cellStyle name="표준 7 2 4 2 6 9" xfId="33316"/>
    <cellStyle name="표준 7 2 4 2 7" xfId="4283"/>
    <cellStyle name="표준 7 2 4 2 8" xfId="8154"/>
    <cellStyle name="표준 7 2 4 2 9" xfId="12025"/>
    <cellStyle name="표준 7 2 4 20" xfId="43187"/>
    <cellStyle name="표준 7 2 4 21" xfId="47058"/>
    <cellStyle name="표준 7 2 4 22" xfId="50929"/>
    <cellStyle name="표준 7 2 4 3" xfId="159"/>
    <cellStyle name="표준 7 2 4 3 10" xfId="19817"/>
    <cellStyle name="표준 7 2 4 3 11" xfId="23688"/>
    <cellStyle name="표준 7 2 4 3 12" xfId="27559"/>
    <cellStyle name="표준 7 2 4 3 13" xfId="31430"/>
    <cellStyle name="표준 7 2 4 3 14" xfId="35301"/>
    <cellStyle name="표준 7 2 4 3 15" xfId="39172"/>
    <cellStyle name="표준 7 2 4 3 16" xfId="39413"/>
    <cellStyle name="표준 7 2 4 3 17" xfId="43284"/>
    <cellStyle name="표준 7 2 4 3 18" xfId="47155"/>
    <cellStyle name="표준 7 2 4 3 19" xfId="51026"/>
    <cellStyle name="표준 7 2 4 3 2" xfId="404"/>
    <cellStyle name="표준 7 2 4 3 2 10" xfId="23930"/>
    <cellStyle name="표준 7 2 4 3 2 11" xfId="27801"/>
    <cellStyle name="표준 7 2 4 3 2 12" xfId="31672"/>
    <cellStyle name="표준 7 2 4 3 2 13" xfId="35543"/>
    <cellStyle name="표준 7 2 4 3 2 14" xfId="39655"/>
    <cellStyle name="표준 7 2 4 3 2 15" xfId="43526"/>
    <cellStyle name="표준 7 2 4 3 2 16" xfId="47397"/>
    <cellStyle name="표준 7 2 4 3 2 17" xfId="51268"/>
    <cellStyle name="표준 7 2 4 3 2 2" xfId="891"/>
    <cellStyle name="표준 7 2 4 3 2 2 10" xfId="28285"/>
    <cellStyle name="표준 7 2 4 3 2 2 11" xfId="32156"/>
    <cellStyle name="표준 7 2 4 3 2 2 12" xfId="36027"/>
    <cellStyle name="표준 7 2 4 3 2 2 13" xfId="40139"/>
    <cellStyle name="표준 7 2 4 3 2 2 14" xfId="44010"/>
    <cellStyle name="표준 7 2 4 3 2 2 15" xfId="47881"/>
    <cellStyle name="표준 7 2 4 3 2 2 16" xfId="51752"/>
    <cellStyle name="표준 7 2 4 3 2 2 2" xfId="1865"/>
    <cellStyle name="표준 7 2 4 3 2 2 2 10" xfId="33124"/>
    <cellStyle name="표준 7 2 4 3 2 2 2 11" xfId="36995"/>
    <cellStyle name="표준 7 2 4 3 2 2 2 12" xfId="41107"/>
    <cellStyle name="표준 7 2 4 3 2 2 2 13" xfId="44978"/>
    <cellStyle name="표준 7 2 4 3 2 2 2 14" xfId="48849"/>
    <cellStyle name="표준 7 2 4 3 2 2 2 15" xfId="52720"/>
    <cellStyle name="표준 7 2 4 3 2 2 2 2" xfId="3804"/>
    <cellStyle name="표준 7 2 4 3 2 2 2 2 10" xfId="38931"/>
    <cellStyle name="표준 7 2 4 3 2 2 2 2 11" xfId="43043"/>
    <cellStyle name="표준 7 2 4 3 2 2 2 2 12" xfId="46914"/>
    <cellStyle name="표준 7 2 4 3 2 2 2 2 13" xfId="50785"/>
    <cellStyle name="표준 7 2 4 3 2 2 2 2 14" xfId="54656"/>
    <cellStyle name="표준 7 2 4 3 2 2 2 2 2" xfId="7963"/>
    <cellStyle name="표준 7 2 4 3 2 2 2 2 3" xfId="11834"/>
    <cellStyle name="표준 7 2 4 3 2 2 2 2 4" xfId="15705"/>
    <cellStyle name="표준 7 2 4 3 2 2 2 2 5" xfId="19576"/>
    <cellStyle name="표준 7 2 4 3 2 2 2 2 6" xfId="23447"/>
    <cellStyle name="표준 7 2 4 3 2 2 2 2 7" xfId="27318"/>
    <cellStyle name="표준 7 2 4 3 2 2 2 2 8" xfId="31189"/>
    <cellStyle name="표준 7 2 4 3 2 2 2 2 9" xfId="35060"/>
    <cellStyle name="표준 7 2 4 3 2 2 2 3" xfId="6027"/>
    <cellStyle name="표준 7 2 4 3 2 2 2 4" xfId="9898"/>
    <cellStyle name="표준 7 2 4 3 2 2 2 5" xfId="13769"/>
    <cellStyle name="표준 7 2 4 3 2 2 2 6" xfId="17640"/>
    <cellStyle name="표준 7 2 4 3 2 2 2 7" xfId="21511"/>
    <cellStyle name="표준 7 2 4 3 2 2 2 8" xfId="25382"/>
    <cellStyle name="표준 7 2 4 3 2 2 2 9" xfId="29253"/>
    <cellStyle name="표준 7 2 4 3 2 2 3" xfId="2836"/>
    <cellStyle name="표준 7 2 4 3 2 2 3 10" xfId="37963"/>
    <cellStyle name="표준 7 2 4 3 2 2 3 11" xfId="42075"/>
    <cellStyle name="표준 7 2 4 3 2 2 3 12" xfId="45946"/>
    <cellStyle name="표준 7 2 4 3 2 2 3 13" xfId="49817"/>
    <cellStyle name="표준 7 2 4 3 2 2 3 14" xfId="53688"/>
    <cellStyle name="표준 7 2 4 3 2 2 3 2" xfId="6995"/>
    <cellStyle name="표준 7 2 4 3 2 2 3 3" xfId="10866"/>
    <cellStyle name="표준 7 2 4 3 2 2 3 4" xfId="14737"/>
    <cellStyle name="표준 7 2 4 3 2 2 3 5" xfId="18608"/>
    <cellStyle name="표준 7 2 4 3 2 2 3 6" xfId="22479"/>
    <cellStyle name="표준 7 2 4 3 2 2 3 7" xfId="26350"/>
    <cellStyle name="표준 7 2 4 3 2 2 3 8" xfId="30221"/>
    <cellStyle name="표준 7 2 4 3 2 2 3 9" xfId="34092"/>
    <cellStyle name="표준 7 2 4 3 2 2 4" xfId="5059"/>
    <cellStyle name="표준 7 2 4 3 2 2 5" xfId="8930"/>
    <cellStyle name="표준 7 2 4 3 2 2 6" xfId="12801"/>
    <cellStyle name="표준 7 2 4 3 2 2 7" xfId="16672"/>
    <cellStyle name="표준 7 2 4 3 2 2 8" xfId="20543"/>
    <cellStyle name="표준 7 2 4 3 2 2 9" xfId="24414"/>
    <cellStyle name="표준 7 2 4 3 2 3" xfId="1381"/>
    <cellStyle name="표준 7 2 4 3 2 3 10" xfId="32640"/>
    <cellStyle name="표준 7 2 4 3 2 3 11" xfId="36511"/>
    <cellStyle name="표준 7 2 4 3 2 3 12" xfId="40623"/>
    <cellStyle name="표준 7 2 4 3 2 3 13" xfId="44494"/>
    <cellStyle name="표준 7 2 4 3 2 3 14" xfId="48365"/>
    <cellStyle name="표준 7 2 4 3 2 3 15" xfId="52236"/>
    <cellStyle name="표준 7 2 4 3 2 3 2" xfId="3320"/>
    <cellStyle name="표준 7 2 4 3 2 3 2 10" xfId="38447"/>
    <cellStyle name="표준 7 2 4 3 2 3 2 11" xfId="42559"/>
    <cellStyle name="표준 7 2 4 3 2 3 2 12" xfId="46430"/>
    <cellStyle name="표준 7 2 4 3 2 3 2 13" xfId="50301"/>
    <cellStyle name="표준 7 2 4 3 2 3 2 14" xfId="54172"/>
    <cellStyle name="표준 7 2 4 3 2 3 2 2" xfId="7479"/>
    <cellStyle name="표준 7 2 4 3 2 3 2 3" xfId="11350"/>
    <cellStyle name="표준 7 2 4 3 2 3 2 4" xfId="15221"/>
    <cellStyle name="표준 7 2 4 3 2 3 2 5" xfId="19092"/>
    <cellStyle name="표준 7 2 4 3 2 3 2 6" xfId="22963"/>
    <cellStyle name="표준 7 2 4 3 2 3 2 7" xfId="26834"/>
    <cellStyle name="표준 7 2 4 3 2 3 2 8" xfId="30705"/>
    <cellStyle name="표준 7 2 4 3 2 3 2 9" xfId="34576"/>
    <cellStyle name="표준 7 2 4 3 2 3 3" xfId="5543"/>
    <cellStyle name="표준 7 2 4 3 2 3 4" xfId="9414"/>
    <cellStyle name="표준 7 2 4 3 2 3 5" xfId="13285"/>
    <cellStyle name="표준 7 2 4 3 2 3 6" xfId="17156"/>
    <cellStyle name="표준 7 2 4 3 2 3 7" xfId="21027"/>
    <cellStyle name="표준 7 2 4 3 2 3 8" xfId="24898"/>
    <cellStyle name="표준 7 2 4 3 2 3 9" xfId="28769"/>
    <cellStyle name="표준 7 2 4 3 2 4" xfId="2352"/>
    <cellStyle name="표준 7 2 4 3 2 4 10" xfId="37479"/>
    <cellStyle name="표준 7 2 4 3 2 4 11" xfId="41591"/>
    <cellStyle name="표준 7 2 4 3 2 4 12" xfId="45462"/>
    <cellStyle name="표준 7 2 4 3 2 4 13" xfId="49333"/>
    <cellStyle name="표준 7 2 4 3 2 4 14" xfId="53204"/>
    <cellStyle name="표준 7 2 4 3 2 4 2" xfId="6511"/>
    <cellStyle name="표준 7 2 4 3 2 4 3" xfId="10382"/>
    <cellStyle name="표준 7 2 4 3 2 4 4" xfId="14253"/>
    <cellStyle name="표준 7 2 4 3 2 4 5" xfId="18124"/>
    <cellStyle name="표준 7 2 4 3 2 4 6" xfId="21995"/>
    <cellStyle name="표준 7 2 4 3 2 4 7" xfId="25866"/>
    <cellStyle name="표준 7 2 4 3 2 4 8" xfId="29737"/>
    <cellStyle name="표준 7 2 4 3 2 4 9" xfId="33608"/>
    <cellStyle name="표준 7 2 4 3 2 5" xfId="4575"/>
    <cellStyle name="표준 7 2 4 3 2 6" xfId="8446"/>
    <cellStyle name="표준 7 2 4 3 2 7" xfId="12317"/>
    <cellStyle name="표준 7 2 4 3 2 8" xfId="16188"/>
    <cellStyle name="표준 7 2 4 3 2 9" xfId="20059"/>
    <cellStyle name="표준 7 2 4 3 3" xfId="649"/>
    <cellStyle name="표준 7 2 4 3 3 10" xfId="28043"/>
    <cellStyle name="표준 7 2 4 3 3 11" xfId="31914"/>
    <cellStyle name="표준 7 2 4 3 3 12" xfId="35785"/>
    <cellStyle name="표준 7 2 4 3 3 13" xfId="39897"/>
    <cellStyle name="표준 7 2 4 3 3 14" xfId="43768"/>
    <cellStyle name="표준 7 2 4 3 3 15" xfId="47639"/>
    <cellStyle name="표준 7 2 4 3 3 16" xfId="51510"/>
    <cellStyle name="표준 7 2 4 3 3 2" xfId="1623"/>
    <cellStyle name="표준 7 2 4 3 3 2 10" xfId="32882"/>
    <cellStyle name="표준 7 2 4 3 3 2 11" xfId="36753"/>
    <cellStyle name="표준 7 2 4 3 3 2 12" xfId="40865"/>
    <cellStyle name="표준 7 2 4 3 3 2 13" xfId="44736"/>
    <cellStyle name="표준 7 2 4 3 3 2 14" xfId="48607"/>
    <cellStyle name="표준 7 2 4 3 3 2 15" xfId="52478"/>
    <cellStyle name="표준 7 2 4 3 3 2 2" xfId="3562"/>
    <cellStyle name="표준 7 2 4 3 3 2 2 10" xfId="38689"/>
    <cellStyle name="표준 7 2 4 3 3 2 2 11" xfId="42801"/>
    <cellStyle name="표준 7 2 4 3 3 2 2 12" xfId="46672"/>
    <cellStyle name="표준 7 2 4 3 3 2 2 13" xfId="50543"/>
    <cellStyle name="표준 7 2 4 3 3 2 2 14" xfId="54414"/>
    <cellStyle name="표준 7 2 4 3 3 2 2 2" xfId="7721"/>
    <cellStyle name="표준 7 2 4 3 3 2 2 3" xfId="11592"/>
    <cellStyle name="표준 7 2 4 3 3 2 2 4" xfId="15463"/>
    <cellStyle name="표준 7 2 4 3 3 2 2 5" xfId="19334"/>
    <cellStyle name="표준 7 2 4 3 3 2 2 6" xfId="23205"/>
    <cellStyle name="표준 7 2 4 3 3 2 2 7" xfId="27076"/>
    <cellStyle name="표준 7 2 4 3 3 2 2 8" xfId="30947"/>
    <cellStyle name="표준 7 2 4 3 3 2 2 9" xfId="34818"/>
    <cellStyle name="표준 7 2 4 3 3 2 3" xfId="5785"/>
    <cellStyle name="표준 7 2 4 3 3 2 4" xfId="9656"/>
    <cellStyle name="표준 7 2 4 3 3 2 5" xfId="13527"/>
    <cellStyle name="표준 7 2 4 3 3 2 6" xfId="17398"/>
    <cellStyle name="표준 7 2 4 3 3 2 7" xfId="21269"/>
    <cellStyle name="표준 7 2 4 3 3 2 8" xfId="25140"/>
    <cellStyle name="표준 7 2 4 3 3 2 9" xfId="29011"/>
    <cellStyle name="표준 7 2 4 3 3 3" xfId="2594"/>
    <cellStyle name="표준 7 2 4 3 3 3 10" xfId="37721"/>
    <cellStyle name="표준 7 2 4 3 3 3 11" xfId="41833"/>
    <cellStyle name="표준 7 2 4 3 3 3 12" xfId="45704"/>
    <cellStyle name="표준 7 2 4 3 3 3 13" xfId="49575"/>
    <cellStyle name="표준 7 2 4 3 3 3 14" xfId="53446"/>
    <cellStyle name="표준 7 2 4 3 3 3 2" xfId="6753"/>
    <cellStyle name="표준 7 2 4 3 3 3 3" xfId="10624"/>
    <cellStyle name="표준 7 2 4 3 3 3 4" xfId="14495"/>
    <cellStyle name="표준 7 2 4 3 3 3 5" xfId="18366"/>
    <cellStyle name="표준 7 2 4 3 3 3 6" xfId="22237"/>
    <cellStyle name="표준 7 2 4 3 3 3 7" xfId="26108"/>
    <cellStyle name="표준 7 2 4 3 3 3 8" xfId="29979"/>
    <cellStyle name="표준 7 2 4 3 3 3 9" xfId="33850"/>
    <cellStyle name="표준 7 2 4 3 3 4" xfId="4817"/>
    <cellStyle name="표준 7 2 4 3 3 5" xfId="8688"/>
    <cellStyle name="표준 7 2 4 3 3 6" xfId="12559"/>
    <cellStyle name="표준 7 2 4 3 3 7" xfId="16430"/>
    <cellStyle name="표준 7 2 4 3 3 8" xfId="20301"/>
    <cellStyle name="표준 7 2 4 3 3 9" xfId="24172"/>
    <cellStyle name="표준 7 2 4 3 4" xfId="1139"/>
    <cellStyle name="표준 7 2 4 3 4 10" xfId="32398"/>
    <cellStyle name="표준 7 2 4 3 4 11" xfId="36269"/>
    <cellStyle name="표준 7 2 4 3 4 12" xfId="40381"/>
    <cellStyle name="표준 7 2 4 3 4 13" xfId="44252"/>
    <cellStyle name="표준 7 2 4 3 4 14" xfId="48123"/>
    <cellStyle name="표준 7 2 4 3 4 15" xfId="51994"/>
    <cellStyle name="표준 7 2 4 3 4 2" xfId="3078"/>
    <cellStyle name="표준 7 2 4 3 4 2 10" xfId="38205"/>
    <cellStyle name="표준 7 2 4 3 4 2 11" xfId="42317"/>
    <cellStyle name="표준 7 2 4 3 4 2 12" xfId="46188"/>
    <cellStyle name="표준 7 2 4 3 4 2 13" xfId="50059"/>
    <cellStyle name="표준 7 2 4 3 4 2 14" xfId="53930"/>
    <cellStyle name="표준 7 2 4 3 4 2 2" xfId="7237"/>
    <cellStyle name="표준 7 2 4 3 4 2 3" xfId="11108"/>
    <cellStyle name="표준 7 2 4 3 4 2 4" xfId="14979"/>
    <cellStyle name="표준 7 2 4 3 4 2 5" xfId="18850"/>
    <cellStyle name="표준 7 2 4 3 4 2 6" xfId="22721"/>
    <cellStyle name="표준 7 2 4 3 4 2 7" xfId="26592"/>
    <cellStyle name="표준 7 2 4 3 4 2 8" xfId="30463"/>
    <cellStyle name="표준 7 2 4 3 4 2 9" xfId="34334"/>
    <cellStyle name="표준 7 2 4 3 4 3" xfId="5301"/>
    <cellStyle name="표준 7 2 4 3 4 4" xfId="9172"/>
    <cellStyle name="표준 7 2 4 3 4 5" xfId="13043"/>
    <cellStyle name="표준 7 2 4 3 4 6" xfId="16914"/>
    <cellStyle name="표준 7 2 4 3 4 7" xfId="20785"/>
    <cellStyle name="표준 7 2 4 3 4 8" xfId="24656"/>
    <cellStyle name="표준 7 2 4 3 4 9" xfId="28527"/>
    <cellStyle name="표준 7 2 4 3 5" xfId="2110"/>
    <cellStyle name="표준 7 2 4 3 5 10" xfId="37237"/>
    <cellStyle name="표준 7 2 4 3 5 11" xfId="41349"/>
    <cellStyle name="표준 7 2 4 3 5 12" xfId="45220"/>
    <cellStyle name="표준 7 2 4 3 5 13" xfId="49091"/>
    <cellStyle name="표준 7 2 4 3 5 14" xfId="52962"/>
    <cellStyle name="표준 7 2 4 3 5 2" xfId="6269"/>
    <cellStyle name="표준 7 2 4 3 5 3" xfId="10140"/>
    <cellStyle name="표준 7 2 4 3 5 4" xfId="14011"/>
    <cellStyle name="표준 7 2 4 3 5 5" xfId="17882"/>
    <cellStyle name="표준 7 2 4 3 5 6" xfId="21753"/>
    <cellStyle name="표준 7 2 4 3 5 7" xfId="25624"/>
    <cellStyle name="표준 7 2 4 3 5 8" xfId="29495"/>
    <cellStyle name="표준 7 2 4 3 5 9" xfId="33366"/>
    <cellStyle name="표준 7 2 4 3 6" xfId="4333"/>
    <cellStyle name="표준 7 2 4 3 7" xfId="8204"/>
    <cellStyle name="표준 7 2 4 3 8" xfId="12075"/>
    <cellStyle name="표준 7 2 4 3 9" xfId="15946"/>
    <cellStyle name="표준 7 2 4 4" xfId="257"/>
    <cellStyle name="표준 7 2 4 4 10" xfId="19915"/>
    <cellStyle name="표준 7 2 4 4 11" xfId="23786"/>
    <cellStyle name="표준 7 2 4 4 12" xfId="27657"/>
    <cellStyle name="표준 7 2 4 4 13" xfId="31528"/>
    <cellStyle name="표준 7 2 4 4 14" xfId="35399"/>
    <cellStyle name="표준 7 2 4 4 15" xfId="39270"/>
    <cellStyle name="표준 7 2 4 4 16" xfId="39511"/>
    <cellStyle name="표준 7 2 4 4 17" xfId="43382"/>
    <cellStyle name="표준 7 2 4 4 18" xfId="47253"/>
    <cellStyle name="표준 7 2 4 4 19" xfId="51124"/>
    <cellStyle name="표준 7 2 4 4 2" xfId="502"/>
    <cellStyle name="표준 7 2 4 4 2 10" xfId="24028"/>
    <cellStyle name="표준 7 2 4 4 2 11" xfId="27899"/>
    <cellStyle name="표준 7 2 4 4 2 12" xfId="31770"/>
    <cellStyle name="표준 7 2 4 4 2 13" xfId="35641"/>
    <cellStyle name="표준 7 2 4 4 2 14" xfId="39753"/>
    <cellStyle name="표준 7 2 4 4 2 15" xfId="43624"/>
    <cellStyle name="표준 7 2 4 4 2 16" xfId="47495"/>
    <cellStyle name="표준 7 2 4 4 2 17" xfId="51366"/>
    <cellStyle name="표준 7 2 4 4 2 2" xfId="989"/>
    <cellStyle name="표준 7 2 4 4 2 2 10" xfId="28383"/>
    <cellStyle name="표준 7 2 4 4 2 2 11" xfId="32254"/>
    <cellStyle name="표준 7 2 4 4 2 2 12" xfId="36125"/>
    <cellStyle name="표준 7 2 4 4 2 2 13" xfId="40237"/>
    <cellStyle name="표준 7 2 4 4 2 2 14" xfId="44108"/>
    <cellStyle name="표준 7 2 4 4 2 2 15" xfId="47979"/>
    <cellStyle name="표준 7 2 4 4 2 2 16" xfId="51850"/>
    <cellStyle name="표준 7 2 4 4 2 2 2" xfId="1963"/>
    <cellStyle name="표준 7 2 4 4 2 2 2 10" xfId="33222"/>
    <cellStyle name="표준 7 2 4 4 2 2 2 11" xfId="37093"/>
    <cellStyle name="표준 7 2 4 4 2 2 2 12" xfId="41205"/>
    <cellStyle name="표준 7 2 4 4 2 2 2 13" xfId="45076"/>
    <cellStyle name="표준 7 2 4 4 2 2 2 14" xfId="48947"/>
    <cellStyle name="표준 7 2 4 4 2 2 2 15" xfId="52818"/>
    <cellStyle name="표준 7 2 4 4 2 2 2 2" xfId="3902"/>
    <cellStyle name="표준 7 2 4 4 2 2 2 2 10" xfId="39029"/>
    <cellStyle name="표준 7 2 4 4 2 2 2 2 11" xfId="43141"/>
    <cellStyle name="표준 7 2 4 4 2 2 2 2 12" xfId="47012"/>
    <cellStyle name="표준 7 2 4 4 2 2 2 2 13" xfId="50883"/>
    <cellStyle name="표준 7 2 4 4 2 2 2 2 14" xfId="54754"/>
    <cellStyle name="표준 7 2 4 4 2 2 2 2 2" xfId="8061"/>
    <cellStyle name="표준 7 2 4 4 2 2 2 2 3" xfId="11932"/>
    <cellStyle name="표준 7 2 4 4 2 2 2 2 4" xfId="15803"/>
    <cellStyle name="표준 7 2 4 4 2 2 2 2 5" xfId="19674"/>
    <cellStyle name="표준 7 2 4 4 2 2 2 2 6" xfId="23545"/>
    <cellStyle name="표준 7 2 4 4 2 2 2 2 7" xfId="27416"/>
    <cellStyle name="표준 7 2 4 4 2 2 2 2 8" xfId="31287"/>
    <cellStyle name="표준 7 2 4 4 2 2 2 2 9" xfId="35158"/>
    <cellStyle name="표준 7 2 4 4 2 2 2 3" xfId="6125"/>
    <cellStyle name="표준 7 2 4 4 2 2 2 4" xfId="9996"/>
    <cellStyle name="표준 7 2 4 4 2 2 2 5" xfId="13867"/>
    <cellStyle name="표준 7 2 4 4 2 2 2 6" xfId="17738"/>
    <cellStyle name="표준 7 2 4 4 2 2 2 7" xfId="21609"/>
    <cellStyle name="표준 7 2 4 4 2 2 2 8" xfId="25480"/>
    <cellStyle name="표준 7 2 4 4 2 2 2 9" xfId="29351"/>
    <cellStyle name="표준 7 2 4 4 2 2 3" xfId="2934"/>
    <cellStyle name="표준 7 2 4 4 2 2 3 10" xfId="38061"/>
    <cellStyle name="표준 7 2 4 4 2 2 3 11" xfId="42173"/>
    <cellStyle name="표준 7 2 4 4 2 2 3 12" xfId="46044"/>
    <cellStyle name="표준 7 2 4 4 2 2 3 13" xfId="49915"/>
    <cellStyle name="표준 7 2 4 4 2 2 3 14" xfId="53786"/>
    <cellStyle name="표준 7 2 4 4 2 2 3 2" xfId="7093"/>
    <cellStyle name="표준 7 2 4 4 2 2 3 3" xfId="10964"/>
    <cellStyle name="표준 7 2 4 4 2 2 3 4" xfId="14835"/>
    <cellStyle name="표준 7 2 4 4 2 2 3 5" xfId="18706"/>
    <cellStyle name="표준 7 2 4 4 2 2 3 6" xfId="22577"/>
    <cellStyle name="표준 7 2 4 4 2 2 3 7" xfId="26448"/>
    <cellStyle name="표준 7 2 4 4 2 2 3 8" xfId="30319"/>
    <cellStyle name="표준 7 2 4 4 2 2 3 9" xfId="34190"/>
    <cellStyle name="표준 7 2 4 4 2 2 4" xfId="5157"/>
    <cellStyle name="표준 7 2 4 4 2 2 5" xfId="9028"/>
    <cellStyle name="표준 7 2 4 4 2 2 6" xfId="12899"/>
    <cellStyle name="표준 7 2 4 4 2 2 7" xfId="16770"/>
    <cellStyle name="표준 7 2 4 4 2 2 8" xfId="20641"/>
    <cellStyle name="표준 7 2 4 4 2 2 9" xfId="24512"/>
    <cellStyle name="표준 7 2 4 4 2 3" xfId="1479"/>
    <cellStyle name="표준 7 2 4 4 2 3 10" xfId="32738"/>
    <cellStyle name="표준 7 2 4 4 2 3 11" xfId="36609"/>
    <cellStyle name="표준 7 2 4 4 2 3 12" xfId="40721"/>
    <cellStyle name="표준 7 2 4 4 2 3 13" xfId="44592"/>
    <cellStyle name="표준 7 2 4 4 2 3 14" xfId="48463"/>
    <cellStyle name="표준 7 2 4 4 2 3 15" xfId="52334"/>
    <cellStyle name="표준 7 2 4 4 2 3 2" xfId="3418"/>
    <cellStyle name="표준 7 2 4 4 2 3 2 10" xfId="38545"/>
    <cellStyle name="표준 7 2 4 4 2 3 2 11" xfId="42657"/>
    <cellStyle name="표준 7 2 4 4 2 3 2 12" xfId="46528"/>
    <cellStyle name="표준 7 2 4 4 2 3 2 13" xfId="50399"/>
    <cellStyle name="표준 7 2 4 4 2 3 2 14" xfId="54270"/>
    <cellStyle name="표준 7 2 4 4 2 3 2 2" xfId="7577"/>
    <cellStyle name="표준 7 2 4 4 2 3 2 3" xfId="11448"/>
    <cellStyle name="표준 7 2 4 4 2 3 2 4" xfId="15319"/>
    <cellStyle name="표준 7 2 4 4 2 3 2 5" xfId="19190"/>
    <cellStyle name="표준 7 2 4 4 2 3 2 6" xfId="23061"/>
    <cellStyle name="표준 7 2 4 4 2 3 2 7" xfId="26932"/>
    <cellStyle name="표준 7 2 4 4 2 3 2 8" xfId="30803"/>
    <cellStyle name="표준 7 2 4 4 2 3 2 9" xfId="34674"/>
    <cellStyle name="표준 7 2 4 4 2 3 3" xfId="5641"/>
    <cellStyle name="표준 7 2 4 4 2 3 4" xfId="9512"/>
    <cellStyle name="표준 7 2 4 4 2 3 5" xfId="13383"/>
    <cellStyle name="표준 7 2 4 4 2 3 6" xfId="17254"/>
    <cellStyle name="표준 7 2 4 4 2 3 7" xfId="21125"/>
    <cellStyle name="표준 7 2 4 4 2 3 8" xfId="24996"/>
    <cellStyle name="표준 7 2 4 4 2 3 9" xfId="28867"/>
    <cellStyle name="표준 7 2 4 4 2 4" xfId="2450"/>
    <cellStyle name="표준 7 2 4 4 2 4 10" xfId="37577"/>
    <cellStyle name="표준 7 2 4 4 2 4 11" xfId="41689"/>
    <cellStyle name="표준 7 2 4 4 2 4 12" xfId="45560"/>
    <cellStyle name="표준 7 2 4 4 2 4 13" xfId="49431"/>
    <cellStyle name="표준 7 2 4 4 2 4 14" xfId="53302"/>
    <cellStyle name="표준 7 2 4 4 2 4 2" xfId="6609"/>
    <cellStyle name="표준 7 2 4 4 2 4 3" xfId="10480"/>
    <cellStyle name="표준 7 2 4 4 2 4 4" xfId="14351"/>
    <cellStyle name="표준 7 2 4 4 2 4 5" xfId="18222"/>
    <cellStyle name="표준 7 2 4 4 2 4 6" xfId="22093"/>
    <cellStyle name="표준 7 2 4 4 2 4 7" xfId="25964"/>
    <cellStyle name="표준 7 2 4 4 2 4 8" xfId="29835"/>
    <cellStyle name="표준 7 2 4 4 2 4 9" xfId="33706"/>
    <cellStyle name="표준 7 2 4 4 2 5" xfId="4673"/>
    <cellStyle name="표준 7 2 4 4 2 6" xfId="8544"/>
    <cellStyle name="표준 7 2 4 4 2 7" xfId="12415"/>
    <cellStyle name="표준 7 2 4 4 2 8" xfId="16286"/>
    <cellStyle name="표준 7 2 4 4 2 9" xfId="20157"/>
    <cellStyle name="표준 7 2 4 4 3" xfId="747"/>
    <cellStyle name="표준 7 2 4 4 3 10" xfId="28141"/>
    <cellStyle name="표준 7 2 4 4 3 11" xfId="32012"/>
    <cellStyle name="표준 7 2 4 4 3 12" xfId="35883"/>
    <cellStyle name="표준 7 2 4 4 3 13" xfId="39995"/>
    <cellStyle name="표준 7 2 4 4 3 14" xfId="43866"/>
    <cellStyle name="표준 7 2 4 4 3 15" xfId="47737"/>
    <cellStyle name="표준 7 2 4 4 3 16" xfId="51608"/>
    <cellStyle name="표준 7 2 4 4 3 2" xfId="1721"/>
    <cellStyle name="표준 7 2 4 4 3 2 10" xfId="32980"/>
    <cellStyle name="표준 7 2 4 4 3 2 11" xfId="36851"/>
    <cellStyle name="표준 7 2 4 4 3 2 12" xfId="40963"/>
    <cellStyle name="표준 7 2 4 4 3 2 13" xfId="44834"/>
    <cellStyle name="표준 7 2 4 4 3 2 14" xfId="48705"/>
    <cellStyle name="표준 7 2 4 4 3 2 15" xfId="52576"/>
    <cellStyle name="표준 7 2 4 4 3 2 2" xfId="3660"/>
    <cellStyle name="표준 7 2 4 4 3 2 2 10" xfId="38787"/>
    <cellStyle name="표준 7 2 4 4 3 2 2 11" xfId="42899"/>
    <cellStyle name="표준 7 2 4 4 3 2 2 12" xfId="46770"/>
    <cellStyle name="표준 7 2 4 4 3 2 2 13" xfId="50641"/>
    <cellStyle name="표준 7 2 4 4 3 2 2 14" xfId="54512"/>
    <cellStyle name="표준 7 2 4 4 3 2 2 2" xfId="7819"/>
    <cellStyle name="표준 7 2 4 4 3 2 2 3" xfId="11690"/>
    <cellStyle name="표준 7 2 4 4 3 2 2 4" xfId="15561"/>
    <cellStyle name="표준 7 2 4 4 3 2 2 5" xfId="19432"/>
    <cellStyle name="표준 7 2 4 4 3 2 2 6" xfId="23303"/>
    <cellStyle name="표준 7 2 4 4 3 2 2 7" xfId="27174"/>
    <cellStyle name="표준 7 2 4 4 3 2 2 8" xfId="31045"/>
    <cellStyle name="표준 7 2 4 4 3 2 2 9" xfId="34916"/>
    <cellStyle name="표준 7 2 4 4 3 2 3" xfId="5883"/>
    <cellStyle name="표준 7 2 4 4 3 2 4" xfId="9754"/>
    <cellStyle name="표준 7 2 4 4 3 2 5" xfId="13625"/>
    <cellStyle name="표준 7 2 4 4 3 2 6" xfId="17496"/>
    <cellStyle name="표준 7 2 4 4 3 2 7" xfId="21367"/>
    <cellStyle name="표준 7 2 4 4 3 2 8" xfId="25238"/>
    <cellStyle name="표준 7 2 4 4 3 2 9" xfId="29109"/>
    <cellStyle name="표준 7 2 4 4 3 3" xfId="2692"/>
    <cellStyle name="표준 7 2 4 4 3 3 10" xfId="37819"/>
    <cellStyle name="표준 7 2 4 4 3 3 11" xfId="41931"/>
    <cellStyle name="표준 7 2 4 4 3 3 12" xfId="45802"/>
    <cellStyle name="표준 7 2 4 4 3 3 13" xfId="49673"/>
    <cellStyle name="표준 7 2 4 4 3 3 14" xfId="53544"/>
    <cellStyle name="표준 7 2 4 4 3 3 2" xfId="6851"/>
    <cellStyle name="표준 7 2 4 4 3 3 3" xfId="10722"/>
    <cellStyle name="표준 7 2 4 4 3 3 4" xfId="14593"/>
    <cellStyle name="표준 7 2 4 4 3 3 5" xfId="18464"/>
    <cellStyle name="표준 7 2 4 4 3 3 6" xfId="22335"/>
    <cellStyle name="표준 7 2 4 4 3 3 7" xfId="26206"/>
    <cellStyle name="표준 7 2 4 4 3 3 8" xfId="30077"/>
    <cellStyle name="표준 7 2 4 4 3 3 9" xfId="33948"/>
    <cellStyle name="표준 7 2 4 4 3 4" xfId="4915"/>
    <cellStyle name="표준 7 2 4 4 3 5" xfId="8786"/>
    <cellStyle name="표준 7 2 4 4 3 6" xfId="12657"/>
    <cellStyle name="표준 7 2 4 4 3 7" xfId="16528"/>
    <cellStyle name="표준 7 2 4 4 3 8" xfId="20399"/>
    <cellStyle name="표준 7 2 4 4 3 9" xfId="24270"/>
    <cellStyle name="표준 7 2 4 4 4" xfId="1237"/>
    <cellStyle name="표준 7 2 4 4 4 10" xfId="32496"/>
    <cellStyle name="표준 7 2 4 4 4 11" xfId="36367"/>
    <cellStyle name="표준 7 2 4 4 4 12" xfId="40479"/>
    <cellStyle name="표준 7 2 4 4 4 13" xfId="44350"/>
    <cellStyle name="표준 7 2 4 4 4 14" xfId="48221"/>
    <cellStyle name="표준 7 2 4 4 4 15" xfId="52092"/>
    <cellStyle name="표준 7 2 4 4 4 2" xfId="3176"/>
    <cellStyle name="표준 7 2 4 4 4 2 10" xfId="38303"/>
    <cellStyle name="표준 7 2 4 4 4 2 11" xfId="42415"/>
    <cellStyle name="표준 7 2 4 4 4 2 12" xfId="46286"/>
    <cellStyle name="표준 7 2 4 4 4 2 13" xfId="50157"/>
    <cellStyle name="표준 7 2 4 4 4 2 14" xfId="54028"/>
    <cellStyle name="표준 7 2 4 4 4 2 2" xfId="7335"/>
    <cellStyle name="표준 7 2 4 4 4 2 3" xfId="11206"/>
    <cellStyle name="표준 7 2 4 4 4 2 4" xfId="15077"/>
    <cellStyle name="표준 7 2 4 4 4 2 5" xfId="18948"/>
    <cellStyle name="표준 7 2 4 4 4 2 6" xfId="22819"/>
    <cellStyle name="표준 7 2 4 4 4 2 7" xfId="26690"/>
    <cellStyle name="표준 7 2 4 4 4 2 8" xfId="30561"/>
    <cellStyle name="표준 7 2 4 4 4 2 9" xfId="34432"/>
    <cellStyle name="표준 7 2 4 4 4 3" xfId="5399"/>
    <cellStyle name="표준 7 2 4 4 4 4" xfId="9270"/>
    <cellStyle name="표준 7 2 4 4 4 5" xfId="13141"/>
    <cellStyle name="표준 7 2 4 4 4 6" xfId="17012"/>
    <cellStyle name="표준 7 2 4 4 4 7" xfId="20883"/>
    <cellStyle name="표준 7 2 4 4 4 8" xfId="24754"/>
    <cellStyle name="표준 7 2 4 4 4 9" xfId="28625"/>
    <cellStyle name="표준 7 2 4 4 5" xfId="2208"/>
    <cellStyle name="표준 7 2 4 4 5 10" xfId="37335"/>
    <cellStyle name="표준 7 2 4 4 5 11" xfId="41447"/>
    <cellStyle name="표준 7 2 4 4 5 12" xfId="45318"/>
    <cellStyle name="표준 7 2 4 4 5 13" xfId="49189"/>
    <cellStyle name="표준 7 2 4 4 5 14" xfId="53060"/>
    <cellStyle name="표준 7 2 4 4 5 2" xfId="6367"/>
    <cellStyle name="표준 7 2 4 4 5 3" xfId="10238"/>
    <cellStyle name="표준 7 2 4 4 5 4" xfId="14109"/>
    <cellStyle name="표준 7 2 4 4 5 5" xfId="17980"/>
    <cellStyle name="표준 7 2 4 4 5 6" xfId="21851"/>
    <cellStyle name="표준 7 2 4 4 5 7" xfId="25722"/>
    <cellStyle name="표준 7 2 4 4 5 8" xfId="29593"/>
    <cellStyle name="표준 7 2 4 4 5 9" xfId="33464"/>
    <cellStyle name="표준 7 2 4 4 6" xfId="4431"/>
    <cellStyle name="표준 7 2 4 4 7" xfId="8302"/>
    <cellStyle name="표준 7 2 4 4 8" xfId="12173"/>
    <cellStyle name="표준 7 2 4 4 9" xfId="16044"/>
    <cellStyle name="표준 7 2 4 5" xfId="307"/>
    <cellStyle name="표준 7 2 4 5 10" xfId="23833"/>
    <cellStyle name="표준 7 2 4 5 11" xfId="27704"/>
    <cellStyle name="표준 7 2 4 5 12" xfId="31575"/>
    <cellStyle name="표준 7 2 4 5 13" xfId="35446"/>
    <cellStyle name="표준 7 2 4 5 14" xfId="39558"/>
    <cellStyle name="표준 7 2 4 5 15" xfId="43429"/>
    <cellStyle name="표준 7 2 4 5 16" xfId="47300"/>
    <cellStyle name="표준 7 2 4 5 17" xfId="51171"/>
    <cellStyle name="표준 7 2 4 5 2" xfId="794"/>
    <cellStyle name="표준 7 2 4 5 2 10" xfId="28188"/>
    <cellStyle name="표준 7 2 4 5 2 11" xfId="32059"/>
    <cellStyle name="표준 7 2 4 5 2 12" xfId="35930"/>
    <cellStyle name="표준 7 2 4 5 2 13" xfId="40042"/>
    <cellStyle name="표준 7 2 4 5 2 14" xfId="43913"/>
    <cellStyle name="표준 7 2 4 5 2 15" xfId="47784"/>
    <cellStyle name="표준 7 2 4 5 2 16" xfId="51655"/>
    <cellStyle name="표준 7 2 4 5 2 2" xfId="1768"/>
    <cellStyle name="표준 7 2 4 5 2 2 10" xfId="33027"/>
    <cellStyle name="표준 7 2 4 5 2 2 11" xfId="36898"/>
    <cellStyle name="표준 7 2 4 5 2 2 12" xfId="41010"/>
    <cellStyle name="표준 7 2 4 5 2 2 13" xfId="44881"/>
    <cellStyle name="표준 7 2 4 5 2 2 14" xfId="48752"/>
    <cellStyle name="표준 7 2 4 5 2 2 15" xfId="52623"/>
    <cellStyle name="표준 7 2 4 5 2 2 2" xfId="3707"/>
    <cellStyle name="표준 7 2 4 5 2 2 2 10" xfId="38834"/>
    <cellStyle name="표준 7 2 4 5 2 2 2 11" xfId="42946"/>
    <cellStyle name="표준 7 2 4 5 2 2 2 12" xfId="46817"/>
    <cellStyle name="표준 7 2 4 5 2 2 2 13" xfId="50688"/>
    <cellStyle name="표준 7 2 4 5 2 2 2 14" xfId="54559"/>
    <cellStyle name="표준 7 2 4 5 2 2 2 2" xfId="7866"/>
    <cellStyle name="표준 7 2 4 5 2 2 2 3" xfId="11737"/>
    <cellStyle name="표준 7 2 4 5 2 2 2 4" xfId="15608"/>
    <cellStyle name="표준 7 2 4 5 2 2 2 5" xfId="19479"/>
    <cellStyle name="표준 7 2 4 5 2 2 2 6" xfId="23350"/>
    <cellStyle name="표준 7 2 4 5 2 2 2 7" xfId="27221"/>
    <cellStyle name="표준 7 2 4 5 2 2 2 8" xfId="31092"/>
    <cellStyle name="표준 7 2 4 5 2 2 2 9" xfId="34963"/>
    <cellStyle name="표준 7 2 4 5 2 2 3" xfId="5930"/>
    <cellStyle name="표준 7 2 4 5 2 2 4" xfId="9801"/>
    <cellStyle name="표준 7 2 4 5 2 2 5" xfId="13672"/>
    <cellStyle name="표준 7 2 4 5 2 2 6" xfId="17543"/>
    <cellStyle name="표준 7 2 4 5 2 2 7" xfId="21414"/>
    <cellStyle name="표준 7 2 4 5 2 2 8" xfId="25285"/>
    <cellStyle name="표준 7 2 4 5 2 2 9" xfId="29156"/>
    <cellStyle name="표준 7 2 4 5 2 3" xfId="2739"/>
    <cellStyle name="표준 7 2 4 5 2 3 10" xfId="37866"/>
    <cellStyle name="표준 7 2 4 5 2 3 11" xfId="41978"/>
    <cellStyle name="표준 7 2 4 5 2 3 12" xfId="45849"/>
    <cellStyle name="표준 7 2 4 5 2 3 13" xfId="49720"/>
    <cellStyle name="표준 7 2 4 5 2 3 14" xfId="53591"/>
    <cellStyle name="표준 7 2 4 5 2 3 2" xfId="6898"/>
    <cellStyle name="표준 7 2 4 5 2 3 3" xfId="10769"/>
    <cellStyle name="표준 7 2 4 5 2 3 4" xfId="14640"/>
    <cellStyle name="표준 7 2 4 5 2 3 5" xfId="18511"/>
    <cellStyle name="표준 7 2 4 5 2 3 6" xfId="22382"/>
    <cellStyle name="표준 7 2 4 5 2 3 7" xfId="26253"/>
    <cellStyle name="표준 7 2 4 5 2 3 8" xfId="30124"/>
    <cellStyle name="표준 7 2 4 5 2 3 9" xfId="33995"/>
    <cellStyle name="표준 7 2 4 5 2 4" xfId="4962"/>
    <cellStyle name="표준 7 2 4 5 2 5" xfId="8833"/>
    <cellStyle name="표준 7 2 4 5 2 6" xfId="12704"/>
    <cellStyle name="표준 7 2 4 5 2 7" xfId="16575"/>
    <cellStyle name="표준 7 2 4 5 2 8" xfId="20446"/>
    <cellStyle name="표준 7 2 4 5 2 9" xfId="24317"/>
    <cellStyle name="표준 7 2 4 5 3" xfId="1284"/>
    <cellStyle name="표준 7 2 4 5 3 10" xfId="32543"/>
    <cellStyle name="표준 7 2 4 5 3 11" xfId="36414"/>
    <cellStyle name="표준 7 2 4 5 3 12" xfId="40526"/>
    <cellStyle name="표준 7 2 4 5 3 13" xfId="44397"/>
    <cellStyle name="표준 7 2 4 5 3 14" xfId="48268"/>
    <cellStyle name="표준 7 2 4 5 3 15" xfId="52139"/>
    <cellStyle name="표준 7 2 4 5 3 2" xfId="3223"/>
    <cellStyle name="표준 7 2 4 5 3 2 10" xfId="38350"/>
    <cellStyle name="표준 7 2 4 5 3 2 11" xfId="42462"/>
    <cellStyle name="표준 7 2 4 5 3 2 12" xfId="46333"/>
    <cellStyle name="표준 7 2 4 5 3 2 13" xfId="50204"/>
    <cellStyle name="표준 7 2 4 5 3 2 14" xfId="54075"/>
    <cellStyle name="표준 7 2 4 5 3 2 2" xfId="7382"/>
    <cellStyle name="표준 7 2 4 5 3 2 3" xfId="11253"/>
    <cellStyle name="표준 7 2 4 5 3 2 4" xfId="15124"/>
    <cellStyle name="표준 7 2 4 5 3 2 5" xfId="18995"/>
    <cellStyle name="표준 7 2 4 5 3 2 6" xfId="22866"/>
    <cellStyle name="표준 7 2 4 5 3 2 7" xfId="26737"/>
    <cellStyle name="표준 7 2 4 5 3 2 8" xfId="30608"/>
    <cellStyle name="표준 7 2 4 5 3 2 9" xfId="34479"/>
    <cellStyle name="표준 7 2 4 5 3 3" xfId="5446"/>
    <cellStyle name="표준 7 2 4 5 3 4" xfId="9317"/>
    <cellStyle name="표준 7 2 4 5 3 5" xfId="13188"/>
    <cellStyle name="표준 7 2 4 5 3 6" xfId="17059"/>
    <cellStyle name="표준 7 2 4 5 3 7" xfId="20930"/>
    <cellStyle name="표준 7 2 4 5 3 8" xfId="24801"/>
    <cellStyle name="표준 7 2 4 5 3 9" xfId="28672"/>
    <cellStyle name="표준 7 2 4 5 4" xfId="2255"/>
    <cellStyle name="표준 7 2 4 5 4 10" xfId="37382"/>
    <cellStyle name="표준 7 2 4 5 4 11" xfId="41494"/>
    <cellStyle name="표준 7 2 4 5 4 12" xfId="45365"/>
    <cellStyle name="표준 7 2 4 5 4 13" xfId="49236"/>
    <cellStyle name="표준 7 2 4 5 4 14" xfId="53107"/>
    <cellStyle name="표준 7 2 4 5 4 2" xfId="6414"/>
    <cellStyle name="표준 7 2 4 5 4 3" xfId="10285"/>
    <cellStyle name="표준 7 2 4 5 4 4" xfId="14156"/>
    <cellStyle name="표준 7 2 4 5 4 5" xfId="18027"/>
    <cellStyle name="표준 7 2 4 5 4 6" xfId="21898"/>
    <cellStyle name="표준 7 2 4 5 4 7" xfId="25769"/>
    <cellStyle name="표준 7 2 4 5 4 8" xfId="29640"/>
    <cellStyle name="표준 7 2 4 5 4 9" xfId="33511"/>
    <cellStyle name="표준 7 2 4 5 5" xfId="4478"/>
    <cellStyle name="표준 7 2 4 5 6" xfId="8349"/>
    <cellStyle name="표준 7 2 4 5 7" xfId="12220"/>
    <cellStyle name="표준 7 2 4 5 8" xfId="16091"/>
    <cellStyle name="표준 7 2 4 5 9" xfId="19962"/>
    <cellStyle name="표준 7 2 4 6" xfId="552"/>
    <cellStyle name="표준 7 2 4 6 10" xfId="27946"/>
    <cellStyle name="표준 7 2 4 6 11" xfId="31817"/>
    <cellStyle name="표준 7 2 4 6 12" xfId="35688"/>
    <cellStyle name="표준 7 2 4 6 13" xfId="39800"/>
    <cellStyle name="표준 7 2 4 6 14" xfId="43671"/>
    <cellStyle name="표준 7 2 4 6 15" xfId="47542"/>
    <cellStyle name="표준 7 2 4 6 16" xfId="51413"/>
    <cellStyle name="표준 7 2 4 6 2" xfId="1526"/>
    <cellStyle name="표준 7 2 4 6 2 10" xfId="32785"/>
    <cellStyle name="표준 7 2 4 6 2 11" xfId="36656"/>
    <cellStyle name="표준 7 2 4 6 2 12" xfId="40768"/>
    <cellStyle name="표준 7 2 4 6 2 13" xfId="44639"/>
    <cellStyle name="표준 7 2 4 6 2 14" xfId="48510"/>
    <cellStyle name="표준 7 2 4 6 2 15" xfId="52381"/>
    <cellStyle name="표준 7 2 4 6 2 2" xfId="3465"/>
    <cellStyle name="표준 7 2 4 6 2 2 10" xfId="38592"/>
    <cellStyle name="표준 7 2 4 6 2 2 11" xfId="42704"/>
    <cellStyle name="표준 7 2 4 6 2 2 12" xfId="46575"/>
    <cellStyle name="표준 7 2 4 6 2 2 13" xfId="50446"/>
    <cellStyle name="표준 7 2 4 6 2 2 14" xfId="54317"/>
    <cellStyle name="표준 7 2 4 6 2 2 2" xfId="7624"/>
    <cellStyle name="표준 7 2 4 6 2 2 3" xfId="11495"/>
    <cellStyle name="표준 7 2 4 6 2 2 4" xfId="15366"/>
    <cellStyle name="표준 7 2 4 6 2 2 5" xfId="19237"/>
    <cellStyle name="표준 7 2 4 6 2 2 6" xfId="23108"/>
    <cellStyle name="표준 7 2 4 6 2 2 7" xfId="26979"/>
    <cellStyle name="표준 7 2 4 6 2 2 8" xfId="30850"/>
    <cellStyle name="표준 7 2 4 6 2 2 9" xfId="34721"/>
    <cellStyle name="표준 7 2 4 6 2 3" xfId="5688"/>
    <cellStyle name="표준 7 2 4 6 2 4" xfId="9559"/>
    <cellStyle name="표준 7 2 4 6 2 5" xfId="13430"/>
    <cellStyle name="표준 7 2 4 6 2 6" xfId="17301"/>
    <cellStyle name="표준 7 2 4 6 2 7" xfId="21172"/>
    <cellStyle name="표준 7 2 4 6 2 8" xfId="25043"/>
    <cellStyle name="표준 7 2 4 6 2 9" xfId="28914"/>
    <cellStyle name="표준 7 2 4 6 3" xfId="2497"/>
    <cellStyle name="표준 7 2 4 6 3 10" xfId="37624"/>
    <cellStyle name="표준 7 2 4 6 3 11" xfId="41736"/>
    <cellStyle name="표준 7 2 4 6 3 12" xfId="45607"/>
    <cellStyle name="표준 7 2 4 6 3 13" xfId="49478"/>
    <cellStyle name="표준 7 2 4 6 3 14" xfId="53349"/>
    <cellStyle name="표준 7 2 4 6 3 2" xfId="6656"/>
    <cellStyle name="표준 7 2 4 6 3 3" xfId="10527"/>
    <cellStyle name="표준 7 2 4 6 3 4" xfId="14398"/>
    <cellStyle name="표준 7 2 4 6 3 5" xfId="18269"/>
    <cellStyle name="표준 7 2 4 6 3 6" xfId="22140"/>
    <cellStyle name="표준 7 2 4 6 3 7" xfId="26011"/>
    <cellStyle name="표준 7 2 4 6 3 8" xfId="29882"/>
    <cellStyle name="표준 7 2 4 6 3 9" xfId="33753"/>
    <cellStyle name="표준 7 2 4 6 4" xfId="4720"/>
    <cellStyle name="표준 7 2 4 6 5" xfId="8591"/>
    <cellStyle name="표준 7 2 4 6 6" xfId="12462"/>
    <cellStyle name="표준 7 2 4 6 7" xfId="16333"/>
    <cellStyle name="표준 7 2 4 6 8" xfId="20204"/>
    <cellStyle name="표준 7 2 4 6 9" xfId="24075"/>
    <cellStyle name="표준 7 2 4 7" xfId="1042"/>
    <cellStyle name="표준 7 2 4 7 10" xfId="32301"/>
    <cellStyle name="표준 7 2 4 7 11" xfId="36172"/>
    <cellStyle name="표준 7 2 4 7 12" xfId="40284"/>
    <cellStyle name="표준 7 2 4 7 13" xfId="44155"/>
    <cellStyle name="표준 7 2 4 7 14" xfId="48026"/>
    <cellStyle name="표준 7 2 4 7 15" xfId="51897"/>
    <cellStyle name="표준 7 2 4 7 2" xfId="2981"/>
    <cellStyle name="표준 7 2 4 7 2 10" xfId="38108"/>
    <cellStyle name="표준 7 2 4 7 2 11" xfId="42220"/>
    <cellStyle name="표준 7 2 4 7 2 12" xfId="46091"/>
    <cellStyle name="표준 7 2 4 7 2 13" xfId="49962"/>
    <cellStyle name="표준 7 2 4 7 2 14" xfId="53833"/>
    <cellStyle name="표준 7 2 4 7 2 2" xfId="7140"/>
    <cellStyle name="표준 7 2 4 7 2 3" xfId="11011"/>
    <cellStyle name="표준 7 2 4 7 2 4" xfId="14882"/>
    <cellStyle name="표준 7 2 4 7 2 5" xfId="18753"/>
    <cellStyle name="표준 7 2 4 7 2 6" xfId="22624"/>
    <cellStyle name="표준 7 2 4 7 2 7" xfId="26495"/>
    <cellStyle name="표준 7 2 4 7 2 8" xfId="30366"/>
    <cellStyle name="표준 7 2 4 7 2 9" xfId="34237"/>
    <cellStyle name="표준 7 2 4 7 3" xfId="5204"/>
    <cellStyle name="표준 7 2 4 7 4" xfId="9075"/>
    <cellStyle name="표준 7 2 4 7 5" xfId="12946"/>
    <cellStyle name="표준 7 2 4 7 6" xfId="16817"/>
    <cellStyle name="표준 7 2 4 7 7" xfId="20688"/>
    <cellStyle name="표준 7 2 4 7 8" xfId="24559"/>
    <cellStyle name="표준 7 2 4 7 9" xfId="28430"/>
    <cellStyle name="표준 7 2 4 8" xfId="2013"/>
    <cellStyle name="표준 7 2 4 8 10" xfId="37140"/>
    <cellStyle name="표준 7 2 4 8 11" xfId="41252"/>
    <cellStyle name="표준 7 2 4 8 12" xfId="45123"/>
    <cellStyle name="표준 7 2 4 8 13" xfId="48994"/>
    <cellStyle name="표준 7 2 4 8 14" xfId="52865"/>
    <cellStyle name="표준 7 2 4 8 2" xfId="6172"/>
    <cellStyle name="표준 7 2 4 8 3" xfId="10043"/>
    <cellStyle name="표준 7 2 4 8 4" xfId="13914"/>
    <cellStyle name="표준 7 2 4 8 5" xfId="17785"/>
    <cellStyle name="표준 7 2 4 8 6" xfId="21656"/>
    <cellStyle name="표준 7 2 4 8 7" xfId="25527"/>
    <cellStyle name="표준 7 2 4 8 8" xfId="29398"/>
    <cellStyle name="표준 7 2 4 8 9" xfId="33269"/>
    <cellStyle name="표준 7 2 4 9" xfId="4236"/>
    <cellStyle name="표준 7 2 5" xfId="80"/>
    <cellStyle name="표준 7 2 5 10" xfId="15869"/>
    <cellStyle name="표준 7 2 5 11" xfId="19740"/>
    <cellStyle name="표준 7 2 5 12" xfId="23611"/>
    <cellStyle name="표준 7 2 5 13" xfId="27482"/>
    <cellStyle name="표준 7 2 5 14" xfId="31353"/>
    <cellStyle name="표준 7 2 5 15" xfId="35224"/>
    <cellStyle name="표준 7 2 5 16" xfId="39095"/>
    <cellStyle name="표준 7 2 5 17" xfId="39336"/>
    <cellStyle name="표준 7 2 5 18" xfId="43207"/>
    <cellStyle name="표준 7 2 5 19" xfId="47078"/>
    <cellStyle name="표준 7 2 5 2" xfId="179"/>
    <cellStyle name="표준 7 2 5 2 10" xfId="19837"/>
    <cellStyle name="표준 7 2 5 2 11" xfId="23708"/>
    <cellStyle name="표준 7 2 5 2 12" xfId="27579"/>
    <cellStyle name="표준 7 2 5 2 13" xfId="31450"/>
    <cellStyle name="표준 7 2 5 2 14" xfId="35321"/>
    <cellStyle name="표준 7 2 5 2 15" xfId="39192"/>
    <cellStyle name="표준 7 2 5 2 16" xfId="39433"/>
    <cellStyle name="표준 7 2 5 2 17" xfId="43304"/>
    <cellStyle name="표준 7 2 5 2 18" xfId="47175"/>
    <cellStyle name="표준 7 2 5 2 19" xfId="51046"/>
    <cellStyle name="표준 7 2 5 2 2" xfId="424"/>
    <cellStyle name="표준 7 2 5 2 2 10" xfId="23950"/>
    <cellStyle name="표준 7 2 5 2 2 11" xfId="27821"/>
    <cellStyle name="표준 7 2 5 2 2 12" xfId="31692"/>
    <cellStyle name="표준 7 2 5 2 2 13" xfId="35563"/>
    <cellStyle name="표준 7 2 5 2 2 14" xfId="39675"/>
    <cellStyle name="표준 7 2 5 2 2 15" xfId="43546"/>
    <cellStyle name="표준 7 2 5 2 2 16" xfId="47417"/>
    <cellStyle name="표준 7 2 5 2 2 17" xfId="51288"/>
    <cellStyle name="표준 7 2 5 2 2 2" xfId="911"/>
    <cellStyle name="표준 7 2 5 2 2 2 10" xfId="28305"/>
    <cellStyle name="표준 7 2 5 2 2 2 11" xfId="32176"/>
    <cellStyle name="표준 7 2 5 2 2 2 12" xfId="36047"/>
    <cellStyle name="표준 7 2 5 2 2 2 13" xfId="40159"/>
    <cellStyle name="표준 7 2 5 2 2 2 14" xfId="44030"/>
    <cellStyle name="표준 7 2 5 2 2 2 15" xfId="47901"/>
    <cellStyle name="표준 7 2 5 2 2 2 16" xfId="51772"/>
    <cellStyle name="표준 7 2 5 2 2 2 2" xfId="1885"/>
    <cellStyle name="표준 7 2 5 2 2 2 2 10" xfId="33144"/>
    <cellStyle name="표준 7 2 5 2 2 2 2 11" xfId="37015"/>
    <cellStyle name="표준 7 2 5 2 2 2 2 12" xfId="41127"/>
    <cellStyle name="표준 7 2 5 2 2 2 2 13" xfId="44998"/>
    <cellStyle name="표준 7 2 5 2 2 2 2 14" xfId="48869"/>
    <cellStyle name="표준 7 2 5 2 2 2 2 15" xfId="52740"/>
    <cellStyle name="표준 7 2 5 2 2 2 2 2" xfId="3824"/>
    <cellStyle name="표준 7 2 5 2 2 2 2 2 10" xfId="38951"/>
    <cellStyle name="표준 7 2 5 2 2 2 2 2 11" xfId="43063"/>
    <cellStyle name="표준 7 2 5 2 2 2 2 2 12" xfId="46934"/>
    <cellStyle name="표준 7 2 5 2 2 2 2 2 13" xfId="50805"/>
    <cellStyle name="표준 7 2 5 2 2 2 2 2 14" xfId="54676"/>
    <cellStyle name="표준 7 2 5 2 2 2 2 2 2" xfId="7983"/>
    <cellStyle name="표준 7 2 5 2 2 2 2 2 3" xfId="11854"/>
    <cellStyle name="표준 7 2 5 2 2 2 2 2 4" xfId="15725"/>
    <cellStyle name="표준 7 2 5 2 2 2 2 2 5" xfId="19596"/>
    <cellStyle name="표준 7 2 5 2 2 2 2 2 6" xfId="23467"/>
    <cellStyle name="표준 7 2 5 2 2 2 2 2 7" xfId="27338"/>
    <cellStyle name="표준 7 2 5 2 2 2 2 2 8" xfId="31209"/>
    <cellStyle name="표준 7 2 5 2 2 2 2 2 9" xfId="35080"/>
    <cellStyle name="표준 7 2 5 2 2 2 2 3" xfId="6047"/>
    <cellStyle name="표준 7 2 5 2 2 2 2 4" xfId="9918"/>
    <cellStyle name="표준 7 2 5 2 2 2 2 5" xfId="13789"/>
    <cellStyle name="표준 7 2 5 2 2 2 2 6" xfId="17660"/>
    <cellStyle name="표준 7 2 5 2 2 2 2 7" xfId="21531"/>
    <cellStyle name="표준 7 2 5 2 2 2 2 8" xfId="25402"/>
    <cellStyle name="표준 7 2 5 2 2 2 2 9" xfId="29273"/>
    <cellStyle name="표준 7 2 5 2 2 2 3" xfId="2856"/>
    <cellStyle name="표준 7 2 5 2 2 2 3 10" xfId="37983"/>
    <cellStyle name="표준 7 2 5 2 2 2 3 11" xfId="42095"/>
    <cellStyle name="표준 7 2 5 2 2 2 3 12" xfId="45966"/>
    <cellStyle name="표준 7 2 5 2 2 2 3 13" xfId="49837"/>
    <cellStyle name="표준 7 2 5 2 2 2 3 14" xfId="53708"/>
    <cellStyle name="표준 7 2 5 2 2 2 3 2" xfId="7015"/>
    <cellStyle name="표준 7 2 5 2 2 2 3 3" xfId="10886"/>
    <cellStyle name="표준 7 2 5 2 2 2 3 4" xfId="14757"/>
    <cellStyle name="표준 7 2 5 2 2 2 3 5" xfId="18628"/>
    <cellStyle name="표준 7 2 5 2 2 2 3 6" xfId="22499"/>
    <cellStyle name="표준 7 2 5 2 2 2 3 7" xfId="26370"/>
    <cellStyle name="표준 7 2 5 2 2 2 3 8" xfId="30241"/>
    <cellStyle name="표준 7 2 5 2 2 2 3 9" xfId="34112"/>
    <cellStyle name="표준 7 2 5 2 2 2 4" xfId="5079"/>
    <cellStyle name="표준 7 2 5 2 2 2 5" xfId="8950"/>
    <cellStyle name="표준 7 2 5 2 2 2 6" xfId="12821"/>
    <cellStyle name="표준 7 2 5 2 2 2 7" xfId="16692"/>
    <cellStyle name="표준 7 2 5 2 2 2 8" xfId="20563"/>
    <cellStyle name="표준 7 2 5 2 2 2 9" xfId="24434"/>
    <cellStyle name="표준 7 2 5 2 2 3" xfId="1401"/>
    <cellStyle name="표준 7 2 5 2 2 3 10" xfId="32660"/>
    <cellStyle name="표준 7 2 5 2 2 3 11" xfId="36531"/>
    <cellStyle name="표준 7 2 5 2 2 3 12" xfId="40643"/>
    <cellStyle name="표준 7 2 5 2 2 3 13" xfId="44514"/>
    <cellStyle name="표준 7 2 5 2 2 3 14" xfId="48385"/>
    <cellStyle name="표준 7 2 5 2 2 3 15" xfId="52256"/>
    <cellStyle name="표준 7 2 5 2 2 3 2" xfId="3340"/>
    <cellStyle name="표준 7 2 5 2 2 3 2 10" xfId="38467"/>
    <cellStyle name="표준 7 2 5 2 2 3 2 11" xfId="42579"/>
    <cellStyle name="표준 7 2 5 2 2 3 2 12" xfId="46450"/>
    <cellStyle name="표준 7 2 5 2 2 3 2 13" xfId="50321"/>
    <cellStyle name="표준 7 2 5 2 2 3 2 14" xfId="54192"/>
    <cellStyle name="표준 7 2 5 2 2 3 2 2" xfId="7499"/>
    <cellStyle name="표준 7 2 5 2 2 3 2 3" xfId="11370"/>
    <cellStyle name="표준 7 2 5 2 2 3 2 4" xfId="15241"/>
    <cellStyle name="표준 7 2 5 2 2 3 2 5" xfId="19112"/>
    <cellStyle name="표준 7 2 5 2 2 3 2 6" xfId="22983"/>
    <cellStyle name="표준 7 2 5 2 2 3 2 7" xfId="26854"/>
    <cellStyle name="표준 7 2 5 2 2 3 2 8" xfId="30725"/>
    <cellStyle name="표준 7 2 5 2 2 3 2 9" xfId="34596"/>
    <cellStyle name="표준 7 2 5 2 2 3 3" xfId="5563"/>
    <cellStyle name="표준 7 2 5 2 2 3 4" xfId="9434"/>
    <cellStyle name="표준 7 2 5 2 2 3 5" xfId="13305"/>
    <cellStyle name="표준 7 2 5 2 2 3 6" xfId="17176"/>
    <cellStyle name="표준 7 2 5 2 2 3 7" xfId="21047"/>
    <cellStyle name="표준 7 2 5 2 2 3 8" xfId="24918"/>
    <cellStyle name="표준 7 2 5 2 2 3 9" xfId="28789"/>
    <cellStyle name="표준 7 2 5 2 2 4" xfId="2372"/>
    <cellStyle name="표준 7 2 5 2 2 4 10" xfId="37499"/>
    <cellStyle name="표준 7 2 5 2 2 4 11" xfId="41611"/>
    <cellStyle name="표준 7 2 5 2 2 4 12" xfId="45482"/>
    <cellStyle name="표준 7 2 5 2 2 4 13" xfId="49353"/>
    <cellStyle name="표준 7 2 5 2 2 4 14" xfId="53224"/>
    <cellStyle name="표준 7 2 5 2 2 4 2" xfId="6531"/>
    <cellStyle name="표준 7 2 5 2 2 4 3" xfId="10402"/>
    <cellStyle name="표준 7 2 5 2 2 4 4" xfId="14273"/>
    <cellStyle name="표준 7 2 5 2 2 4 5" xfId="18144"/>
    <cellStyle name="표준 7 2 5 2 2 4 6" xfId="22015"/>
    <cellStyle name="표준 7 2 5 2 2 4 7" xfId="25886"/>
    <cellStyle name="표준 7 2 5 2 2 4 8" xfId="29757"/>
    <cellStyle name="표준 7 2 5 2 2 4 9" xfId="33628"/>
    <cellStyle name="표준 7 2 5 2 2 5" xfId="4595"/>
    <cellStyle name="표준 7 2 5 2 2 6" xfId="8466"/>
    <cellStyle name="표준 7 2 5 2 2 7" xfId="12337"/>
    <cellStyle name="표준 7 2 5 2 2 8" xfId="16208"/>
    <cellStyle name="표준 7 2 5 2 2 9" xfId="20079"/>
    <cellStyle name="표준 7 2 5 2 3" xfId="669"/>
    <cellStyle name="표준 7 2 5 2 3 10" xfId="28063"/>
    <cellStyle name="표준 7 2 5 2 3 11" xfId="31934"/>
    <cellStyle name="표준 7 2 5 2 3 12" xfId="35805"/>
    <cellStyle name="표준 7 2 5 2 3 13" xfId="39917"/>
    <cellStyle name="표준 7 2 5 2 3 14" xfId="43788"/>
    <cellStyle name="표준 7 2 5 2 3 15" xfId="47659"/>
    <cellStyle name="표준 7 2 5 2 3 16" xfId="51530"/>
    <cellStyle name="표준 7 2 5 2 3 2" xfId="1643"/>
    <cellStyle name="표준 7 2 5 2 3 2 10" xfId="32902"/>
    <cellStyle name="표준 7 2 5 2 3 2 11" xfId="36773"/>
    <cellStyle name="표준 7 2 5 2 3 2 12" xfId="40885"/>
    <cellStyle name="표준 7 2 5 2 3 2 13" xfId="44756"/>
    <cellStyle name="표준 7 2 5 2 3 2 14" xfId="48627"/>
    <cellStyle name="표준 7 2 5 2 3 2 15" xfId="52498"/>
    <cellStyle name="표준 7 2 5 2 3 2 2" xfId="3582"/>
    <cellStyle name="표준 7 2 5 2 3 2 2 10" xfId="38709"/>
    <cellStyle name="표준 7 2 5 2 3 2 2 11" xfId="42821"/>
    <cellStyle name="표준 7 2 5 2 3 2 2 12" xfId="46692"/>
    <cellStyle name="표준 7 2 5 2 3 2 2 13" xfId="50563"/>
    <cellStyle name="표준 7 2 5 2 3 2 2 14" xfId="54434"/>
    <cellStyle name="표준 7 2 5 2 3 2 2 2" xfId="7741"/>
    <cellStyle name="표준 7 2 5 2 3 2 2 3" xfId="11612"/>
    <cellStyle name="표준 7 2 5 2 3 2 2 4" xfId="15483"/>
    <cellStyle name="표준 7 2 5 2 3 2 2 5" xfId="19354"/>
    <cellStyle name="표준 7 2 5 2 3 2 2 6" xfId="23225"/>
    <cellStyle name="표준 7 2 5 2 3 2 2 7" xfId="27096"/>
    <cellStyle name="표준 7 2 5 2 3 2 2 8" xfId="30967"/>
    <cellStyle name="표준 7 2 5 2 3 2 2 9" xfId="34838"/>
    <cellStyle name="표준 7 2 5 2 3 2 3" xfId="5805"/>
    <cellStyle name="표준 7 2 5 2 3 2 4" xfId="9676"/>
    <cellStyle name="표준 7 2 5 2 3 2 5" xfId="13547"/>
    <cellStyle name="표준 7 2 5 2 3 2 6" xfId="17418"/>
    <cellStyle name="표준 7 2 5 2 3 2 7" xfId="21289"/>
    <cellStyle name="표준 7 2 5 2 3 2 8" xfId="25160"/>
    <cellStyle name="표준 7 2 5 2 3 2 9" xfId="29031"/>
    <cellStyle name="표준 7 2 5 2 3 3" xfId="2614"/>
    <cellStyle name="표준 7 2 5 2 3 3 10" xfId="37741"/>
    <cellStyle name="표준 7 2 5 2 3 3 11" xfId="41853"/>
    <cellStyle name="표준 7 2 5 2 3 3 12" xfId="45724"/>
    <cellStyle name="표준 7 2 5 2 3 3 13" xfId="49595"/>
    <cellStyle name="표준 7 2 5 2 3 3 14" xfId="53466"/>
    <cellStyle name="표준 7 2 5 2 3 3 2" xfId="6773"/>
    <cellStyle name="표준 7 2 5 2 3 3 3" xfId="10644"/>
    <cellStyle name="표준 7 2 5 2 3 3 4" xfId="14515"/>
    <cellStyle name="표준 7 2 5 2 3 3 5" xfId="18386"/>
    <cellStyle name="표준 7 2 5 2 3 3 6" xfId="22257"/>
    <cellStyle name="표준 7 2 5 2 3 3 7" xfId="26128"/>
    <cellStyle name="표준 7 2 5 2 3 3 8" xfId="29999"/>
    <cellStyle name="표준 7 2 5 2 3 3 9" xfId="33870"/>
    <cellStyle name="표준 7 2 5 2 3 4" xfId="4837"/>
    <cellStyle name="표준 7 2 5 2 3 5" xfId="8708"/>
    <cellStyle name="표준 7 2 5 2 3 6" xfId="12579"/>
    <cellStyle name="표준 7 2 5 2 3 7" xfId="16450"/>
    <cellStyle name="표준 7 2 5 2 3 8" xfId="20321"/>
    <cellStyle name="표준 7 2 5 2 3 9" xfId="24192"/>
    <cellStyle name="표준 7 2 5 2 4" xfId="1159"/>
    <cellStyle name="표준 7 2 5 2 4 10" xfId="32418"/>
    <cellStyle name="표준 7 2 5 2 4 11" xfId="36289"/>
    <cellStyle name="표준 7 2 5 2 4 12" xfId="40401"/>
    <cellStyle name="표준 7 2 5 2 4 13" xfId="44272"/>
    <cellStyle name="표준 7 2 5 2 4 14" xfId="48143"/>
    <cellStyle name="표준 7 2 5 2 4 15" xfId="52014"/>
    <cellStyle name="표준 7 2 5 2 4 2" xfId="3098"/>
    <cellStyle name="표준 7 2 5 2 4 2 10" xfId="38225"/>
    <cellStyle name="표준 7 2 5 2 4 2 11" xfId="42337"/>
    <cellStyle name="표준 7 2 5 2 4 2 12" xfId="46208"/>
    <cellStyle name="표준 7 2 5 2 4 2 13" xfId="50079"/>
    <cellStyle name="표준 7 2 5 2 4 2 14" xfId="53950"/>
    <cellStyle name="표준 7 2 5 2 4 2 2" xfId="7257"/>
    <cellStyle name="표준 7 2 5 2 4 2 3" xfId="11128"/>
    <cellStyle name="표준 7 2 5 2 4 2 4" xfId="14999"/>
    <cellStyle name="표준 7 2 5 2 4 2 5" xfId="18870"/>
    <cellStyle name="표준 7 2 5 2 4 2 6" xfId="22741"/>
    <cellStyle name="표준 7 2 5 2 4 2 7" xfId="26612"/>
    <cellStyle name="표준 7 2 5 2 4 2 8" xfId="30483"/>
    <cellStyle name="표준 7 2 5 2 4 2 9" xfId="34354"/>
    <cellStyle name="표준 7 2 5 2 4 3" xfId="5321"/>
    <cellStyle name="표준 7 2 5 2 4 4" xfId="9192"/>
    <cellStyle name="표준 7 2 5 2 4 5" xfId="13063"/>
    <cellStyle name="표준 7 2 5 2 4 6" xfId="16934"/>
    <cellStyle name="표준 7 2 5 2 4 7" xfId="20805"/>
    <cellStyle name="표준 7 2 5 2 4 8" xfId="24676"/>
    <cellStyle name="표준 7 2 5 2 4 9" xfId="28547"/>
    <cellStyle name="표준 7 2 5 2 5" xfId="2130"/>
    <cellStyle name="표준 7 2 5 2 5 10" xfId="37257"/>
    <cellStyle name="표준 7 2 5 2 5 11" xfId="41369"/>
    <cellStyle name="표준 7 2 5 2 5 12" xfId="45240"/>
    <cellStyle name="표준 7 2 5 2 5 13" xfId="49111"/>
    <cellStyle name="표준 7 2 5 2 5 14" xfId="52982"/>
    <cellStyle name="표준 7 2 5 2 5 2" xfId="6289"/>
    <cellStyle name="표준 7 2 5 2 5 3" xfId="10160"/>
    <cellStyle name="표준 7 2 5 2 5 4" xfId="14031"/>
    <cellStyle name="표준 7 2 5 2 5 5" xfId="17902"/>
    <cellStyle name="표준 7 2 5 2 5 6" xfId="21773"/>
    <cellStyle name="표준 7 2 5 2 5 7" xfId="25644"/>
    <cellStyle name="표준 7 2 5 2 5 8" xfId="29515"/>
    <cellStyle name="표준 7 2 5 2 5 9" xfId="33386"/>
    <cellStyle name="표준 7 2 5 2 6" xfId="4353"/>
    <cellStyle name="표준 7 2 5 2 7" xfId="8224"/>
    <cellStyle name="표준 7 2 5 2 8" xfId="12095"/>
    <cellStyle name="표준 7 2 5 2 9" xfId="15966"/>
    <cellStyle name="표준 7 2 5 20" xfId="50949"/>
    <cellStyle name="표준 7 2 5 3" xfId="327"/>
    <cellStyle name="표준 7 2 5 3 10" xfId="23853"/>
    <cellStyle name="표준 7 2 5 3 11" xfId="27724"/>
    <cellStyle name="표준 7 2 5 3 12" xfId="31595"/>
    <cellStyle name="표준 7 2 5 3 13" xfId="35466"/>
    <cellStyle name="표준 7 2 5 3 14" xfId="39578"/>
    <cellStyle name="표준 7 2 5 3 15" xfId="43449"/>
    <cellStyle name="표준 7 2 5 3 16" xfId="47320"/>
    <cellStyle name="표준 7 2 5 3 17" xfId="51191"/>
    <cellStyle name="표준 7 2 5 3 2" xfId="814"/>
    <cellStyle name="표준 7 2 5 3 2 10" xfId="28208"/>
    <cellStyle name="표준 7 2 5 3 2 11" xfId="32079"/>
    <cellStyle name="표준 7 2 5 3 2 12" xfId="35950"/>
    <cellStyle name="표준 7 2 5 3 2 13" xfId="40062"/>
    <cellStyle name="표준 7 2 5 3 2 14" xfId="43933"/>
    <cellStyle name="표준 7 2 5 3 2 15" xfId="47804"/>
    <cellStyle name="표준 7 2 5 3 2 16" xfId="51675"/>
    <cellStyle name="표준 7 2 5 3 2 2" xfId="1788"/>
    <cellStyle name="표준 7 2 5 3 2 2 10" xfId="33047"/>
    <cellStyle name="표준 7 2 5 3 2 2 11" xfId="36918"/>
    <cellStyle name="표준 7 2 5 3 2 2 12" xfId="41030"/>
    <cellStyle name="표준 7 2 5 3 2 2 13" xfId="44901"/>
    <cellStyle name="표준 7 2 5 3 2 2 14" xfId="48772"/>
    <cellStyle name="표준 7 2 5 3 2 2 15" xfId="52643"/>
    <cellStyle name="표준 7 2 5 3 2 2 2" xfId="3727"/>
    <cellStyle name="표준 7 2 5 3 2 2 2 10" xfId="38854"/>
    <cellStyle name="표준 7 2 5 3 2 2 2 11" xfId="42966"/>
    <cellStyle name="표준 7 2 5 3 2 2 2 12" xfId="46837"/>
    <cellStyle name="표준 7 2 5 3 2 2 2 13" xfId="50708"/>
    <cellStyle name="표준 7 2 5 3 2 2 2 14" xfId="54579"/>
    <cellStyle name="표준 7 2 5 3 2 2 2 2" xfId="7886"/>
    <cellStyle name="표준 7 2 5 3 2 2 2 3" xfId="11757"/>
    <cellStyle name="표준 7 2 5 3 2 2 2 4" xfId="15628"/>
    <cellStyle name="표준 7 2 5 3 2 2 2 5" xfId="19499"/>
    <cellStyle name="표준 7 2 5 3 2 2 2 6" xfId="23370"/>
    <cellStyle name="표준 7 2 5 3 2 2 2 7" xfId="27241"/>
    <cellStyle name="표준 7 2 5 3 2 2 2 8" xfId="31112"/>
    <cellStyle name="표준 7 2 5 3 2 2 2 9" xfId="34983"/>
    <cellStyle name="표준 7 2 5 3 2 2 3" xfId="5950"/>
    <cellStyle name="표준 7 2 5 3 2 2 4" xfId="9821"/>
    <cellStyle name="표준 7 2 5 3 2 2 5" xfId="13692"/>
    <cellStyle name="표준 7 2 5 3 2 2 6" xfId="17563"/>
    <cellStyle name="표준 7 2 5 3 2 2 7" xfId="21434"/>
    <cellStyle name="표준 7 2 5 3 2 2 8" xfId="25305"/>
    <cellStyle name="표준 7 2 5 3 2 2 9" xfId="29176"/>
    <cellStyle name="표준 7 2 5 3 2 3" xfId="2759"/>
    <cellStyle name="표준 7 2 5 3 2 3 10" xfId="37886"/>
    <cellStyle name="표준 7 2 5 3 2 3 11" xfId="41998"/>
    <cellStyle name="표준 7 2 5 3 2 3 12" xfId="45869"/>
    <cellStyle name="표준 7 2 5 3 2 3 13" xfId="49740"/>
    <cellStyle name="표준 7 2 5 3 2 3 14" xfId="53611"/>
    <cellStyle name="표준 7 2 5 3 2 3 2" xfId="6918"/>
    <cellStyle name="표준 7 2 5 3 2 3 3" xfId="10789"/>
    <cellStyle name="표준 7 2 5 3 2 3 4" xfId="14660"/>
    <cellStyle name="표준 7 2 5 3 2 3 5" xfId="18531"/>
    <cellStyle name="표준 7 2 5 3 2 3 6" xfId="22402"/>
    <cellStyle name="표준 7 2 5 3 2 3 7" xfId="26273"/>
    <cellStyle name="표준 7 2 5 3 2 3 8" xfId="30144"/>
    <cellStyle name="표준 7 2 5 3 2 3 9" xfId="34015"/>
    <cellStyle name="표준 7 2 5 3 2 4" xfId="4982"/>
    <cellStyle name="표준 7 2 5 3 2 5" xfId="8853"/>
    <cellStyle name="표준 7 2 5 3 2 6" xfId="12724"/>
    <cellStyle name="표준 7 2 5 3 2 7" xfId="16595"/>
    <cellStyle name="표준 7 2 5 3 2 8" xfId="20466"/>
    <cellStyle name="표준 7 2 5 3 2 9" xfId="24337"/>
    <cellStyle name="표준 7 2 5 3 3" xfId="1304"/>
    <cellStyle name="표준 7 2 5 3 3 10" xfId="32563"/>
    <cellStyle name="표준 7 2 5 3 3 11" xfId="36434"/>
    <cellStyle name="표준 7 2 5 3 3 12" xfId="40546"/>
    <cellStyle name="표준 7 2 5 3 3 13" xfId="44417"/>
    <cellStyle name="표준 7 2 5 3 3 14" xfId="48288"/>
    <cellStyle name="표준 7 2 5 3 3 15" xfId="52159"/>
    <cellStyle name="표준 7 2 5 3 3 2" xfId="3243"/>
    <cellStyle name="표준 7 2 5 3 3 2 10" xfId="38370"/>
    <cellStyle name="표준 7 2 5 3 3 2 11" xfId="42482"/>
    <cellStyle name="표준 7 2 5 3 3 2 12" xfId="46353"/>
    <cellStyle name="표준 7 2 5 3 3 2 13" xfId="50224"/>
    <cellStyle name="표준 7 2 5 3 3 2 14" xfId="54095"/>
    <cellStyle name="표준 7 2 5 3 3 2 2" xfId="7402"/>
    <cellStyle name="표준 7 2 5 3 3 2 3" xfId="11273"/>
    <cellStyle name="표준 7 2 5 3 3 2 4" xfId="15144"/>
    <cellStyle name="표준 7 2 5 3 3 2 5" xfId="19015"/>
    <cellStyle name="표준 7 2 5 3 3 2 6" xfId="22886"/>
    <cellStyle name="표준 7 2 5 3 3 2 7" xfId="26757"/>
    <cellStyle name="표준 7 2 5 3 3 2 8" xfId="30628"/>
    <cellStyle name="표준 7 2 5 3 3 2 9" xfId="34499"/>
    <cellStyle name="표준 7 2 5 3 3 3" xfId="5466"/>
    <cellStyle name="표준 7 2 5 3 3 4" xfId="9337"/>
    <cellStyle name="표준 7 2 5 3 3 5" xfId="13208"/>
    <cellStyle name="표준 7 2 5 3 3 6" xfId="17079"/>
    <cellStyle name="표준 7 2 5 3 3 7" xfId="20950"/>
    <cellStyle name="표준 7 2 5 3 3 8" xfId="24821"/>
    <cellStyle name="표준 7 2 5 3 3 9" xfId="28692"/>
    <cellStyle name="표준 7 2 5 3 4" xfId="2275"/>
    <cellStyle name="표준 7 2 5 3 4 10" xfId="37402"/>
    <cellStyle name="표준 7 2 5 3 4 11" xfId="41514"/>
    <cellStyle name="표준 7 2 5 3 4 12" xfId="45385"/>
    <cellStyle name="표준 7 2 5 3 4 13" xfId="49256"/>
    <cellStyle name="표준 7 2 5 3 4 14" xfId="53127"/>
    <cellStyle name="표준 7 2 5 3 4 2" xfId="6434"/>
    <cellStyle name="표준 7 2 5 3 4 3" xfId="10305"/>
    <cellStyle name="표준 7 2 5 3 4 4" xfId="14176"/>
    <cellStyle name="표준 7 2 5 3 4 5" xfId="18047"/>
    <cellStyle name="표준 7 2 5 3 4 6" xfId="21918"/>
    <cellStyle name="표준 7 2 5 3 4 7" xfId="25789"/>
    <cellStyle name="표준 7 2 5 3 4 8" xfId="29660"/>
    <cellStyle name="표준 7 2 5 3 4 9" xfId="33531"/>
    <cellStyle name="표준 7 2 5 3 5" xfId="4498"/>
    <cellStyle name="표준 7 2 5 3 6" xfId="8369"/>
    <cellStyle name="표준 7 2 5 3 7" xfId="12240"/>
    <cellStyle name="표준 7 2 5 3 8" xfId="16111"/>
    <cellStyle name="표준 7 2 5 3 9" xfId="19982"/>
    <cellStyle name="표준 7 2 5 4" xfId="572"/>
    <cellStyle name="표준 7 2 5 4 10" xfId="27966"/>
    <cellStyle name="표준 7 2 5 4 11" xfId="31837"/>
    <cellStyle name="표준 7 2 5 4 12" xfId="35708"/>
    <cellStyle name="표준 7 2 5 4 13" xfId="39820"/>
    <cellStyle name="표준 7 2 5 4 14" xfId="43691"/>
    <cellStyle name="표준 7 2 5 4 15" xfId="47562"/>
    <cellStyle name="표준 7 2 5 4 16" xfId="51433"/>
    <cellStyle name="표준 7 2 5 4 2" xfId="1546"/>
    <cellStyle name="표준 7 2 5 4 2 10" xfId="32805"/>
    <cellStyle name="표준 7 2 5 4 2 11" xfId="36676"/>
    <cellStyle name="표준 7 2 5 4 2 12" xfId="40788"/>
    <cellStyle name="표준 7 2 5 4 2 13" xfId="44659"/>
    <cellStyle name="표준 7 2 5 4 2 14" xfId="48530"/>
    <cellStyle name="표준 7 2 5 4 2 15" xfId="52401"/>
    <cellStyle name="표준 7 2 5 4 2 2" xfId="3485"/>
    <cellStyle name="표준 7 2 5 4 2 2 10" xfId="38612"/>
    <cellStyle name="표준 7 2 5 4 2 2 11" xfId="42724"/>
    <cellStyle name="표준 7 2 5 4 2 2 12" xfId="46595"/>
    <cellStyle name="표준 7 2 5 4 2 2 13" xfId="50466"/>
    <cellStyle name="표준 7 2 5 4 2 2 14" xfId="54337"/>
    <cellStyle name="표준 7 2 5 4 2 2 2" xfId="7644"/>
    <cellStyle name="표준 7 2 5 4 2 2 3" xfId="11515"/>
    <cellStyle name="표준 7 2 5 4 2 2 4" xfId="15386"/>
    <cellStyle name="표준 7 2 5 4 2 2 5" xfId="19257"/>
    <cellStyle name="표준 7 2 5 4 2 2 6" xfId="23128"/>
    <cellStyle name="표준 7 2 5 4 2 2 7" xfId="26999"/>
    <cellStyle name="표준 7 2 5 4 2 2 8" xfId="30870"/>
    <cellStyle name="표준 7 2 5 4 2 2 9" xfId="34741"/>
    <cellStyle name="표준 7 2 5 4 2 3" xfId="5708"/>
    <cellStyle name="표준 7 2 5 4 2 4" xfId="9579"/>
    <cellStyle name="표준 7 2 5 4 2 5" xfId="13450"/>
    <cellStyle name="표준 7 2 5 4 2 6" xfId="17321"/>
    <cellStyle name="표준 7 2 5 4 2 7" xfId="21192"/>
    <cellStyle name="표준 7 2 5 4 2 8" xfId="25063"/>
    <cellStyle name="표준 7 2 5 4 2 9" xfId="28934"/>
    <cellStyle name="표준 7 2 5 4 3" xfId="2517"/>
    <cellStyle name="표준 7 2 5 4 3 10" xfId="37644"/>
    <cellStyle name="표준 7 2 5 4 3 11" xfId="41756"/>
    <cellStyle name="표준 7 2 5 4 3 12" xfId="45627"/>
    <cellStyle name="표준 7 2 5 4 3 13" xfId="49498"/>
    <cellStyle name="표준 7 2 5 4 3 14" xfId="53369"/>
    <cellStyle name="표준 7 2 5 4 3 2" xfId="6676"/>
    <cellStyle name="표준 7 2 5 4 3 3" xfId="10547"/>
    <cellStyle name="표준 7 2 5 4 3 4" xfId="14418"/>
    <cellStyle name="표준 7 2 5 4 3 5" xfId="18289"/>
    <cellStyle name="표준 7 2 5 4 3 6" xfId="22160"/>
    <cellStyle name="표준 7 2 5 4 3 7" xfId="26031"/>
    <cellStyle name="표준 7 2 5 4 3 8" xfId="29902"/>
    <cellStyle name="표준 7 2 5 4 3 9" xfId="33773"/>
    <cellStyle name="표준 7 2 5 4 4" xfId="4740"/>
    <cellStyle name="표준 7 2 5 4 5" xfId="8611"/>
    <cellStyle name="표준 7 2 5 4 6" xfId="12482"/>
    <cellStyle name="표준 7 2 5 4 7" xfId="16353"/>
    <cellStyle name="표준 7 2 5 4 8" xfId="20224"/>
    <cellStyle name="표준 7 2 5 4 9" xfId="24095"/>
    <cellStyle name="표준 7 2 5 5" xfId="1062"/>
    <cellStyle name="표준 7 2 5 5 10" xfId="32321"/>
    <cellStyle name="표준 7 2 5 5 11" xfId="36192"/>
    <cellStyle name="표준 7 2 5 5 12" xfId="40304"/>
    <cellStyle name="표준 7 2 5 5 13" xfId="44175"/>
    <cellStyle name="표준 7 2 5 5 14" xfId="48046"/>
    <cellStyle name="표준 7 2 5 5 15" xfId="51917"/>
    <cellStyle name="표준 7 2 5 5 2" xfId="3001"/>
    <cellStyle name="표준 7 2 5 5 2 10" xfId="38128"/>
    <cellStyle name="표준 7 2 5 5 2 11" xfId="42240"/>
    <cellStyle name="표준 7 2 5 5 2 12" xfId="46111"/>
    <cellStyle name="표준 7 2 5 5 2 13" xfId="49982"/>
    <cellStyle name="표준 7 2 5 5 2 14" xfId="53853"/>
    <cellStyle name="표준 7 2 5 5 2 2" xfId="7160"/>
    <cellStyle name="표준 7 2 5 5 2 3" xfId="11031"/>
    <cellStyle name="표준 7 2 5 5 2 4" xfId="14902"/>
    <cellStyle name="표준 7 2 5 5 2 5" xfId="18773"/>
    <cellStyle name="표준 7 2 5 5 2 6" xfId="22644"/>
    <cellStyle name="표준 7 2 5 5 2 7" xfId="26515"/>
    <cellStyle name="표준 7 2 5 5 2 8" xfId="30386"/>
    <cellStyle name="표준 7 2 5 5 2 9" xfId="34257"/>
    <cellStyle name="표준 7 2 5 5 3" xfId="5224"/>
    <cellStyle name="표준 7 2 5 5 4" xfId="9095"/>
    <cellStyle name="표준 7 2 5 5 5" xfId="12966"/>
    <cellStyle name="표준 7 2 5 5 6" xfId="16837"/>
    <cellStyle name="표준 7 2 5 5 7" xfId="20708"/>
    <cellStyle name="표준 7 2 5 5 8" xfId="24579"/>
    <cellStyle name="표준 7 2 5 5 9" xfId="28450"/>
    <cellStyle name="표준 7 2 5 6" xfId="2033"/>
    <cellStyle name="표준 7 2 5 6 10" xfId="37160"/>
    <cellStyle name="표준 7 2 5 6 11" xfId="41272"/>
    <cellStyle name="표준 7 2 5 6 12" xfId="45143"/>
    <cellStyle name="표준 7 2 5 6 13" xfId="49014"/>
    <cellStyle name="표준 7 2 5 6 14" xfId="52885"/>
    <cellStyle name="표준 7 2 5 6 2" xfId="6192"/>
    <cellStyle name="표준 7 2 5 6 3" xfId="10063"/>
    <cellStyle name="표준 7 2 5 6 4" xfId="13934"/>
    <cellStyle name="표준 7 2 5 6 5" xfId="17805"/>
    <cellStyle name="표준 7 2 5 6 6" xfId="21676"/>
    <cellStyle name="표준 7 2 5 6 7" xfId="25547"/>
    <cellStyle name="표준 7 2 5 6 8" xfId="29418"/>
    <cellStyle name="표준 7 2 5 6 9" xfId="33289"/>
    <cellStyle name="표준 7 2 5 7" xfId="4256"/>
    <cellStyle name="표준 7 2 5 8" xfId="8127"/>
    <cellStyle name="표준 7 2 5 9" xfId="11998"/>
    <cellStyle name="표준 7 2 6" xfId="132"/>
    <cellStyle name="표준 7 2 6 10" xfId="19790"/>
    <cellStyle name="표준 7 2 6 11" xfId="23661"/>
    <cellStyle name="표준 7 2 6 12" xfId="27532"/>
    <cellStyle name="표준 7 2 6 13" xfId="31403"/>
    <cellStyle name="표준 7 2 6 14" xfId="35274"/>
    <cellStyle name="표준 7 2 6 15" xfId="39145"/>
    <cellStyle name="표준 7 2 6 16" xfId="39386"/>
    <cellStyle name="표준 7 2 6 17" xfId="43257"/>
    <cellStyle name="표준 7 2 6 18" xfId="47128"/>
    <cellStyle name="표준 7 2 6 19" xfId="50999"/>
    <cellStyle name="표준 7 2 6 2" xfId="377"/>
    <cellStyle name="표준 7 2 6 2 10" xfId="23903"/>
    <cellStyle name="표준 7 2 6 2 11" xfId="27774"/>
    <cellStyle name="표준 7 2 6 2 12" xfId="31645"/>
    <cellStyle name="표준 7 2 6 2 13" xfId="35516"/>
    <cellStyle name="표준 7 2 6 2 14" xfId="39628"/>
    <cellStyle name="표준 7 2 6 2 15" xfId="43499"/>
    <cellStyle name="표준 7 2 6 2 16" xfId="47370"/>
    <cellStyle name="표준 7 2 6 2 17" xfId="51241"/>
    <cellStyle name="표준 7 2 6 2 2" xfId="864"/>
    <cellStyle name="표준 7 2 6 2 2 10" xfId="28258"/>
    <cellStyle name="표준 7 2 6 2 2 11" xfId="32129"/>
    <cellStyle name="표준 7 2 6 2 2 12" xfId="36000"/>
    <cellStyle name="표준 7 2 6 2 2 13" xfId="40112"/>
    <cellStyle name="표준 7 2 6 2 2 14" xfId="43983"/>
    <cellStyle name="표준 7 2 6 2 2 15" xfId="47854"/>
    <cellStyle name="표준 7 2 6 2 2 16" xfId="51725"/>
    <cellStyle name="표준 7 2 6 2 2 2" xfId="1838"/>
    <cellStyle name="표준 7 2 6 2 2 2 10" xfId="33097"/>
    <cellStyle name="표준 7 2 6 2 2 2 11" xfId="36968"/>
    <cellStyle name="표준 7 2 6 2 2 2 12" xfId="41080"/>
    <cellStyle name="표준 7 2 6 2 2 2 13" xfId="44951"/>
    <cellStyle name="표준 7 2 6 2 2 2 14" xfId="48822"/>
    <cellStyle name="표준 7 2 6 2 2 2 15" xfId="52693"/>
    <cellStyle name="표준 7 2 6 2 2 2 2" xfId="3777"/>
    <cellStyle name="표준 7 2 6 2 2 2 2 10" xfId="38904"/>
    <cellStyle name="표준 7 2 6 2 2 2 2 11" xfId="43016"/>
    <cellStyle name="표준 7 2 6 2 2 2 2 12" xfId="46887"/>
    <cellStyle name="표준 7 2 6 2 2 2 2 13" xfId="50758"/>
    <cellStyle name="표준 7 2 6 2 2 2 2 14" xfId="54629"/>
    <cellStyle name="표준 7 2 6 2 2 2 2 2" xfId="7936"/>
    <cellStyle name="표준 7 2 6 2 2 2 2 3" xfId="11807"/>
    <cellStyle name="표준 7 2 6 2 2 2 2 4" xfId="15678"/>
    <cellStyle name="표준 7 2 6 2 2 2 2 5" xfId="19549"/>
    <cellStyle name="표준 7 2 6 2 2 2 2 6" xfId="23420"/>
    <cellStyle name="표준 7 2 6 2 2 2 2 7" xfId="27291"/>
    <cellStyle name="표준 7 2 6 2 2 2 2 8" xfId="31162"/>
    <cellStyle name="표준 7 2 6 2 2 2 2 9" xfId="35033"/>
    <cellStyle name="표준 7 2 6 2 2 2 3" xfId="6000"/>
    <cellStyle name="표준 7 2 6 2 2 2 4" xfId="9871"/>
    <cellStyle name="표준 7 2 6 2 2 2 5" xfId="13742"/>
    <cellStyle name="표준 7 2 6 2 2 2 6" xfId="17613"/>
    <cellStyle name="표준 7 2 6 2 2 2 7" xfId="21484"/>
    <cellStyle name="표준 7 2 6 2 2 2 8" xfId="25355"/>
    <cellStyle name="표준 7 2 6 2 2 2 9" xfId="29226"/>
    <cellStyle name="표준 7 2 6 2 2 3" xfId="2809"/>
    <cellStyle name="표준 7 2 6 2 2 3 10" xfId="37936"/>
    <cellStyle name="표준 7 2 6 2 2 3 11" xfId="42048"/>
    <cellStyle name="표준 7 2 6 2 2 3 12" xfId="45919"/>
    <cellStyle name="표준 7 2 6 2 2 3 13" xfId="49790"/>
    <cellStyle name="표준 7 2 6 2 2 3 14" xfId="53661"/>
    <cellStyle name="표준 7 2 6 2 2 3 2" xfId="6968"/>
    <cellStyle name="표준 7 2 6 2 2 3 3" xfId="10839"/>
    <cellStyle name="표준 7 2 6 2 2 3 4" xfId="14710"/>
    <cellStyle name="표준 7 2 6 2 2 3 5" xfId="18581"/>
    <cellStyle name="표준 7 2 6 2 2 3 6" xfId="22452"/>
    <cellStyle name="표준 7 2 6 2 2 3 7" xfId="26323"/>
    <cellStyle name="표준 7 2 6 2 2 3 8" xfId="30194"/>
    <cellStyle name="표준 7 2 6 2 2 3 9" xfId="34065"/>
    <cellStyle name="표준 7 2 6 2 2 4" xfId="5032"/>
    <cellStyle name="표준 7 2 6 2 2 5" xfId="8903"/>
    <cellStyle name="표준 7 2 6 2 2 6" xfId="12774"/>
    <cellStyle name="표준 7 2 6 2 2 7" xfId="16645"/>
    <cellStyle name="표준 7 2 6 2 2 8" xfId="20516"/>
    <cellStyle name="표준 7 2 6 2 2 9" xfId="24387"/>
    <cellStyle name="표준 7 2 6 2 3" xfId="1354"/>
    <cellStyle name="표준 7 2 6 2 3 10" xfId="32613"/>
    <cellStyle name="표준 7 2 6 2 3 11" xfId="36484"/>
    <cellStyle name="표준 7 2 6 2 3 12" xfId="40596"/>
    <cellStyle name="표준 7 2 6 2 3 13" xfId="44467"/>
    <cellStyle name="표준 7 2 6 2 3 14" xfId="48338"/>
    <cellStyle name="표준 7 2 6 2 3 15" xfId="52209"/>
    <cellStyle name="표준 7 2 6 2 3 2" xfId="3293"/>
    <cellStyle name="표준 7 2 6 2 3 2 10" xfId="38420"/>
    <cellStyle name="표준 7 2 6 2 3 2 11" xfId="42532"/>
    <cellStyle name="표준 7 2 6 2 3 2 12" xfId="46403"/>
    <cellStyle name="표준 7 2 6 2 3 2 13" xfId="50274"/>
    <cellStyle name="표준 7 2 6 2 3 2 14" xfId="54145"/>
    <cellStyle name="표준 7 2 6 2 3 2 2" xfId="7452"/>
    <cellStyle name="표준 7 2 6 2 3 2 3" xfId="11323"/>
    <cellStyle name="표준 7 2 6 2 3 2 4" xfId="15194"/>
    <cellStyle name="표준 7 2 6 2 3 2 5" xfId="19065"/>
    <cellStyle name="표준 7 2 6 2 3 2 6" xfId="22936"/>
    <cellStyle name="표준 7 2 6 2 3 2 7" xfId="26807"/>
    <cellStyle name="표준 7 2 6 2 3 2 8" xfId="30678"/>
    <cellStyle name="표준 7 2 6 2 3 2 9" xfId="34549"/>
    <cellStyle name="표준 7 2 6 2 3 3" xfId="5516"/>
    <cellStyle name="표준 7 2 6 2 3 4" xfId="9387"/>
    <cellStyle name="표준 7 2 6 2 3 5" xfId="13258"/>
    <cellStyle name="표준 7 2 6 2 3 6" xfId="17129"/>
    <cellStyle name="표준 7 2 6 2 3 7" xfId="21000"/>
    <cellStyle name="표준 7 2 6 2 3 8" xfId="24871"/>
    <cellStyle name="표준 7 2 6 2 3 9" xfId="28742"/>
    <cellStyle name="표준 7 2 6 2 4" xfId="2325"/>
    <cellStyle name="표준 7 2 6 2 4 10" xfId="37452"/>
    <cellStyle name="표준 7 2 6 2 4 11" xfId="41564"/>
    <cellStyle name="표준 7 2 6 2 4 12" xfId="45435"/>
    <cellStyle name="표준 7 2 6 2 4 13" xfId="49306"/>
    <cellStyle name="표준 7 2 6 2 4 14" xfId="53177"/>
    <cellStyle name="표준 7 2 6 2 4 2" xfId="6484"/>
    <cellStyle name="표준 7 2 6 2 4 3" xfId="10355"/>
    <cellStyle name="표준 7 2 6 2 4 4" xfId="14226"/>
    <cellStyle name="표준 7 2 6 2 4 5" xfId="18097"/>
    <cellStyle name="표준 7 2 6 2 4 6" xfId="21968"/>
    <cellStyle name="표준 7 2 6 2 4 7" xfId="25839"/>
    <cellStyle name="표준 7 2 6 2 4 8" xfId="29710"/>
    <cellStyle name="표준 7 2 6 2 4 9" xfId="33581"/>
    <cellStyle name="표준 7 2 6 2 5" xfId="4548"/>
    <cellStyle name="표준 7 2 6 2 6" xfId="8419"/>
    <cellStyle name="표준 7 2 6 2 7" xfId="12290"/>
    <cellStyle name="표준 7 2 6 2 8" xfId="16161"/>
    <cellStyle name="표준 7 2 6 2 9" xfId="20032"/>
    <cellStyle name="표준 7 2 6 3" xfId="622"/>
    <cellStyle name="표준 7 2 6 3 10" xfId="28016"/>
    <cellStyle name="표준 7 2 6 3 11" xfId="31887"/>
    <cellStyle name="표준 7 2 6 3 12" xfId="35758"/>
    <cellStyle name="표준 7 2 6 3 13" xfId="39870"/>
    <cellStyle name="표준 7 2 6 3 14" xfId="43741"/>
    <cellStyle name="표준 7 2 6 3 15" xfId="47612"/>
    <cellStyle name="표준 7 2 6 3 16" xfId="51483"/>
    <cellStyle name="표준 7 2 6 3 2" xfId="1596"/>
    <cellStyle name="표준 7 2 6 3 2 10" xfId="32855"/>
    <cellStyle name="표준 7 2 6 3 2 11" xfId="36726"/>
    <cellStyle name="표준 7 2 6 3 2 12" xfId="40838"/>
    <cellStyle name="표준 7 2 6 3 2 13" xfId="44709"/>
    <cellStyle name="표준 7 2 6 3 2 14" xfId="48580"/>
    <cellStyle name="표준 7 2 6 3 2 15" xfId="52451"/>
    <cellStyle name="표준 7 2 6 3 2 2" xfId="3535"/>
    <cellStyle name="표준 7 2 6 3 2 2 10" xfId="38662"/>
    <cellStyle name="표준 7 2 6 3 2 2 11" xfId="42774"/>
    <cellStyle name="표준 7 2 6 3 2 2 12" xfId="46645"/>
    <cellStyle name="표준 7 2 6 3 2 2 13" xfId="50516"/>
    <cellStyle name="표준 7 2 6 3 2 2 14" xfId="54387"/>
    <cellStyle name="표준 7 2 6 3 2 2 2" xfId="7694"/>
    <cellStyle name="표준 7 2 6 3 2 2 3" xfId="11565"/>
    <cellStyle name="표준 7 2 6 3 2 2 4" xfId="15436"/>
    <cellStyle name="표준 7 2 6 3 2 2 5" xfId="19307"/>
    <cellStyle name="표준 7 2 6 3 2 2 6" xfId="23178"/>
    <cellStyle name="표준 7 2 6 3 2 2 7" xfId="27049"/>
    <cellStyle name="표준 7 2 6 3 2 2 8" xfId="30920"/>
    <cellStyle name="표준 7 2 6 3 2 2 9" xfId="34791"/>
    <cellStyle name="표준 7 2 6 3 2 3" xfId="5758"/>
    <cellStyle name="표준 7 2 6 3 2 4" xfId="9629"/>
    <cellStyle name="표준 7 2 6 3 2 5" xfId="13500"/>
    <cellStyle name="표준 7 2 6 3 2 6" xfId="17371"/>
    <cellStyle name="표준 7 2 6 3 2 7" xfId="21242"/>
    <cellStyle name="표준 7 2 6 3 2 8" xfId="25113"/>
    <cellStyle name="표준 7 2 6 3 2 9" xfId="28984"/>
    <cellStyle name="표준 7 2 6 3 3" xfId="2567"/>
    <cellStyle name="표준 7 2 6 3 3 10" xfId="37694"/>
    <cellStyle name="표준 7 2 6 3 3 11" xfId="41806"/>
    <cellStyle name="표준 7 2 6 3 3 12" xfId="45677"/>
    <cellStyle name="표준 7 2 6 3 3 13" xfId="49548"/>
    <cellStyle name="표준 7 2 6 3 3 14" xfId="53419"/>
    <cellStyle name="표준 7 2 6 3 3 2" xfId="6726"/>
    <cellStyle name="표준 7 2 6 3 3 3" xfId="10597"/>
    <cellStyle name="표준 7 2 6 3 3 4" xfId="14468"/>
    <cellStyle name="표준 7 2 6 3 3 5" xfId="18339"/>
    <cellStyle name="표준 7 2 6 3 3 6" xfId="22210"/>
    <cellStyle name="표준 7 2 6 3 3 7" xfId="26081"/>
    <cellStyle name="표준 7 2 6 3 3 8" xfId="29952"/>
    <cellStyle name="표준 7 2 6 3 3 9" xfId="33823"/>
    <cellStyle name="표준 7 2 6 3 4" xfId="4790"/>
    <cellStyle name="표준 7 2 6 3 5" xfId="8661"/>
    <cellStyle name="표준 7 2 6 3 6" xfId="12532"/>
    <cellStyle name="표준 7 2 6 3 7" xfId="16403"/>
    <cellStyle name="표준 7 2 6 3 8" xfId="20274"/>
    <cellStyle name="표준 7 2 6 3 9" xfId="24145"/>
    <cellStyle name="표준 7 2 6 4" xfId="1112"/>
    <cellStyle name="표준 7 2 6 4 10" xfId="32371"/>
    <cellStyle name="표준 7 2 6 4 11" xfId="36242"/>
    <cellStyle name="표준 7 2 6 4 12" xfId="40354"/>
    <cellStyle name="표준 7 2 6 4 13" xfId="44225"/>
    <cellStyle name="표준 7 2 6 4 14" xfId="48096"/>
    <cellStyle name="표준 7 2 6 4 15" xfId="51967"/>
    <cellStyle name="표준 7 2 6 4 2" xfId="3051"/>
    <cellStyle name="표준 7 2 6 4 2 10" xfId="38178"/>
    <cellStyle name="표준 7 2 6 4 2 11" xfId="42290"/>
    <cellStyle name="표준 7 2 6 4 2 12" xfId="46161"/>
    <cellStyle name="표준 7 2 6 4 2 13" xfId="50032"/>
    <cellStyle name="표준 7 2 6 4 2 14" xfId="53903"/>
    <cellStyle name="표준 7 2 6 4 2 2" xfId="7210"/>
    <cellStyle name="표준 7 2 6 4 2 3" xfId="11081"/>
    <cellStyle name="표준 7 2 6 4 2 4" xfId="14952"/>
    <cellStyle name="표준 7 2 6 4 2 5" xfId="18823"/>
    <cellStyle name="표준 7 2 6 4 2 6" xfId="22694"/>
    <cellStyle name="표준 7 2 6 4 2 7" xfId="26565"/>
    <cellStyle name="표준 7 2 6 4 2 8" xfId="30436"/>
    <cellStyle name="표준 7 2 6 4 2 9" xfId="34307"/>
    <cellStyle name="표준 7 2 6 4 3" xfId="5274"/>
    <cellStyle name="표준 7 2 6 4 4" xfId="9145"/>
    <cellStyle name="표준 7 2 6 4 5" xfId="13016"/>
    <cellStyle name="표준 7 2 6 4 6" xfId="16887"/>
    <cellStyle name="표준 7 2 6 4 7" xfId="20758"/>
    <cellStyle name="표준 7 2 6 4 8" xfId="24629"/>
    <cellStyle name="표준 7 2 6 4 9" xfId="28500"/>
    <cellStyle name="표준 7 2 6 5" xfId="2083"/>
    <cellStyle name="표준 7 2 6 5 10" xfId="37210"/>
    <cellStyle name="표준 7 2 6 5 11" xfId="41322"/>
    <cellStyle name="표준 7 2 6 5 12" xfId="45193"/>
    <cellStyle name="표준 7 2 6 5 13" xfId="49064"/>
    <cellStyle name="표준 7 2 6 5 14" xfId="52935"/>
    <cellStyle name="표준 7 2 6 5 2" xfId="6242"/>
    <cellStyle name="표준 7 2 6 5 3" xfId="10113"/>
    <cellStyle name="표준 7 2 6 5 4" xfId="13984"/>
    <cellStyle name="표준 7 2 6 5 5" xfId="17855"/>
    <cellStyle name="표준 7 2 6 5 6" xfId="21726"/>
    <cellStyle name="표준 7 2 6 5 7" xfId="25597"/>
    <cellStyle name="표준 7 2 6 5 8" xfId="29468"/>
    <cellStyle name="표준 7 2 6 5 9" xfId="33339"/>
    <cellStyle name="표준 7 2 6 6" xfId="4306"/>
    <cellStyle name="표준 7 2 6 7" xfId="8177"/>
    <cellStyle name="표준 7 2 6 8" xfId="12048"/>
    <cellStyle name="표준 7 2 6 9" xfId="15919"/>
    <cellStyle name="표준 7 2 7" xfId="230"/>
    <cellStyle name="표준 7 2 7 10" xfId="19888"/>
    <cellStyle name="표준 7 2 7 11" xfId="23759"/>
    <cellStyle name="표준 7 2 7 12" xfId="27630"/>
    <cellStyle name="표준 7 2 7 13" xfId="31501"/>
    <cellStyle name="표준 7 2 7 14" xfId="35372"/>
    <cellStyle name="표준 7 2 7 15" xfId="39243"/>
    <cellStyle name="표준 7 2 7 16" xfId="39484"/>
    <cellStyle name="표준 7 2 7 17" xfId="43355"/>
    <cellStyle name="표준 7 2 7 18" xfId="47226"/>
    <cellStyle name="표준 7 2 7 19" xfId="51097"/>
    <cellStyle name="표준 7 2 7 2" xfId="475"/>
    <cellStyle name="표준 7 2 7 2 10" xfId="24001"/>
    <cellStyle name="표준 7 2 7 2 11" xfId="27872"/>
    <cellStyle name="표준 7 2 7 2 12" xfId="31743"/>
    <cellStyle name="표준 7 2 7 2 13" xfId="35614"/>
    <cellStyle name="표준 7 2 7 2 14" xfId="39726"/>
    <cellStyle name="표준 7 2 7 2 15" xfId="43597"/>
    <cellStyle name="표준 7 2 7 2 16" xfId="47468"/>
    <cellStyle name="표준 7 2 7 2 17" xfId="51339"/>
    <cellStyle name="표준 7 2 7 2 2" xfId="962"/>
    <cellStyle name="표준 7 2 7 2 2 10" xfId="28356"/>
    <cellStyle name="표준 7 2 7 2 2 11" xfId="32227"/>
    <cellStyle name="표준 7 2 7 2 2 12" xfId="36098"/>
    <cellStyle name="표준 7 2 7 2 2 13" xfId="40210"/>
    <cellStyle name="표준 7 2 7 2 2 14" xfId="44081"/>
    <cellStyle name="표준 7 2 7 2 2 15" xfId="47952"/>
    <cellStyle name="표준 7 2 7 2 2 16" xfId="51823"/>
    <cellStyle name="표준 7 2 7 2 2 2" xfId="1936"/>
    <cellStyle name="표준 7 2 7 2 2 2 10" xfId="33195"/>
    <cellStyle name="표준 7 2 7 2 2 2 11" xfId="37066"/>
    <cellStyle name="표준 7 2 7 2 2 2 12" xfId="41178"/>
    <cellStyle name="표준 7 2 7 2 2 2 13" xfId="45049"/>
    <cellStyle name="표준 7 2 7 2 2 2 14" xfId="48920"/>
    <cellStyle name="표준 7 2 7 2 2 2 15" xfId="52791"/>
    <cellStyle name="표준 7 2 7 2 2 2 2" xfId="3875"/>
    <cellStyle name="표준 7 2 7 2 2 2 2 10" xfId="39002"/>
    <cellStyle name="표준 7 2 7 2 2 2 2 11" xfId="43114"/>
    <cellStyle name="표준 7 2 7 2 2 2 2 12" xfId="46985"/>
    <cellStyle name="표준 7 2 7 2 2 2 2 13" xfId="50856"/>
    <cellStyle name="표준 7 2 7 2 2 2 2 14" xfId="54727"/>
    <cellStyle name="표준 7 2 7 2 2 2 2 2" xfId="8034"/>
    <cellStyle name="표준 7 2 7 2 2 2 2 3" xfId="11905"/>
    <cellStyle name="표준 7 2 7 2 2 2 2 4" xfId="15776"/>
    <cellStyle name="표준 7 2 7 2 2 2 2 5" xfId="19647"/>
    <cellStyle name="표준 7 2 7 2 2 2 2 6" xfId="23518"/>
    <cellStyle name="표준 7 2 7 2 2 2 2 7" xfId="27389"/>
    <cellStyle name="표준 7 2 7 2 2 2 2 8" xfId="31260"/>
    <cellStyle name="표준 7 2 7 2 2 2 2 9" xfId="35131"/>
    <cellStyle name="표준 7 2 7 2 2 2 3" xfId="6098"/>
    <cellStyle name="표준 7 2 7 2 2 2 4" xfId="9969"/>
    <cellStyle name="표준 7 2 7 2 2 2 5" xfId="13840"/>
    <cellStyle name="표준 7 2 7 2 2 2 6" xfId="17711"/>
    <cellStyle name="표준 7 2 7 2 2 2 7" xfId="21582"/>
    <cellStyle name="표준 7 2 7 2 2 2 8" xfId="25453"/>
    <cellStyle name="표준 7 2 7 2 2 2 9" xfId="29324"/>
    <cellStyle name="표준 7 2 7 2 2 3" xfId="2907"/>
    <cellStyle name="표준 7 2 7 2 2 3 10" xfId="38034"/>
    <cellStyle name="표준 7 2 7 2 2 3 11" xfId="42146"/>
    <cellStyle name="표준 7 2 7 2 2 3 12" xfId="46017"/>
    <cellStyle name="표준 7 2 7 2 2 3 13" xfId="49888"/>
    <cellStyle name="표준 7 2 7 2 2 3 14" xfId="53759"/>
    <cellStyle name="표준 7 2 7 2 2 3 2" xfId="7066"/>
    <cellStyle name="표준 7 2 7 2 2 3 3" xfId="10937"/>
    <cellStyle name="표준 7 2 7 2 2 3 4" xfId="14808"/>
    <cellStyle name="표준 7 2 7 2 2 3 5" xfId="18679"/>
    <cellStyle name="표준 7 2 7 2 2 3 6" xfId="22550"/>
    <cellStyle name="표준 7 2 7 2 2 3 7" xfId="26421"/>
    <cellStyle name="표준 7 2 7 2 2 3 8" xfId="30292"/>
    <cellStyle name="표준 7 2 7 2 2 3 9" xfId="34163"/>
    <cellStyle name="표준 7 2 7 2 2 4" xfId="5130"/>
    <cellStyle name="표준 7 2 7 2 2 5" xfId="9001"/>
    <cellStyle name="표준 7 2 7 2 2 6" xfId="12872"/>
    <cellStyle name="표준 7 2 7 2 2 7" xfId="16743"/>
    <cellStyle name="표준 7 2 7 2 2 8" xfId="20614"/>
    <cellStyle name="표준 7 2 7 2 2 9" xfId="24485"/>
    <cellStyle name="표준 7 2 7 2 3" xfId="1452"/>
    <cellStyle name="표준 7 2 7 2 3 10" xfId="32711"/>
    <cellStyle name="표준 7 2 7 2 3 11" xfId="36582"/>
    <cellStyle name="표준 7 2 7 2 3 12" xfId="40694"/>
    <cellStyle name="표준 7 2 7 2 3 13" xfId="44565"/>
    <cellStyle name="표준 7 2 7 2 3 14" xfId="48436"/>
    <cellStyle name="표준 7 2 7 2 3 15" xfId="52307"/>
    <cellStyle name="표준 7 2 7 2 3 2" xfId="3391"/>
    <cellStyle name="표준 7 2 7 2 3 2 10" xfId="38518"/>
    <cellStyle name="표준 7 2 7 2 3 2 11" xfId="42630"/>
    <cellStyle name="표준 7 2 7 2 3 2 12" xfId="46501"/>
    <cellStyle name="표준 7 2 7 2 3 2 13" xfId="50372"/>
    <cellStyle name="표준 7 2 7 2 3 2 14" xfId="54243"/>
    <cellStyle name="표준 7 2 7 2 3 2 2" xfId="7550"/>
    <cellStyle name="표준 7 2 7 2 3 2 3" xfId="11421"/>
    <cellStyle name="표준 7 2 7 2 3 2 4" xfId="15292"/>
    <cellStyle name="표준 7 2 7 2 3 2 5" xfId="19163"/>
    <cellStyle name="표준 7 2 7 2 3 2 6" xfId="23034"/>
    <cellStyle name="표준 7 2 7 2 3 2 7" xfId="26905"/>
    <cellStyle name="표준 7 2 7 2 3 2 8" xfId="30776"/>
    <cellStyle name="표준 7 2 7 2 3 2 9" xfId="34647"/>
    <cellStyle name="표준 7 2 7 2 3 3" xfId="5614"/>
    <cellStyle name="표준 7 2 7 2 3 4" xfId="9485"/>
    <cellStyle name="표준 7 2 7 2 3 5" xfId="13356"/>
    <cellStyle name="표준 7 2 7 2 3 6" xfId="17227"/>
    <cellStyle name="표준 7 2 7 2 3 7" xfId="21098"/>
    <cellStyle name="표준 7 2 7 2 3 8" xfId="24969"/>
    <cellStyle name="표준 7 2 7 2 3 9" xfId="28840"/>
    <cellStyle name="표준 7 2 7 2 4" xfId="2423"/>
    <cellStyle name="표준 7 2 7 2 4 10" xfId="37550"/>
    <cellStyle name="표준 7 2 7 2 4 11" xfId="41662"/>
    <cellStyle name="표준 7 2 7 2 4 12" xfId="45533"/>
    <cellStyle name="표준 7 2 7 2 4 13" xfId="49404"/>
    <cellStyle name="표준 7 2 7 2 4 14" xfId="53275"/>
    <cellStyle name="표준 7 2 7 2 4 2" xfId="6582"/>
    <cellStyle name="표준 7 2 7 2 4 3" xfId="10453"/>
    <cellStyle name="표준 7 2 7 2 4 4" xfId="14324"/>
    <cellStyle name="표준 7 2 7 2 4 5" xfId="18195"/>
    <cellStyle name="표준 7 2 7 2 4 6" xfId="22066"/>
    <cellStyle name="표준 7 2 7 2 4 7" xfId="25937"/>
    <cellStyle name="표준 7 2 7 2 4 8" xfId="29808"/>
    <cellStyle name="표준 7 2 7 2 4 9" xfId="33679"/>
    <cellStyle name="표준 7 2 7 2 5" xfId="4646"/>
    <cellStyle name="표준 7 2 7 2 6" xfId="8517"/>
    <cellStyle name="표준 7 2 7 2 7" xfId="12388"/>
    <cellStyle name="표준 7 2 7 2 8" xfId="16259"/>
    <cellStyle name="표준 7 2 7 2 9" xfId="20130"/>
    <cellStyle name="표준 7 2 7 3" xfId="720"/>
    <cellStyle name="표준 7 2 7 3 10" xfId="28114"/>
    <cellStyle name="표준 7 2 7 3 11" xfId="31985"/>
    <cellStyle name="표준 7 2 7 3 12" xfId="35856"/>
    <cellStyle name="표준 7 2 7 3 13" xfId="39968"/>
    <cellStyle name="표준 7 2 7 3 14" xfId="43839"/>
    <cellStyle name="표준 7 2 7 3 15" xfId="47710"/>
    <cellStyle name="표준 7 2 7 3 16" xfId="51581"/>
    <cellStyle name="표준 7 2 7 3 2" xfId="1694"/>
    <cellStyle name="표준 7 2 7 3 2 10" xfId="32953"/>
    <cellStyle name="표준 7 2 7 3 2 11" xfId="36824"/>
    <cellStyle name="표준 7 2 7 3 2 12" xfId="40936"/>
    <cellStyle name="표준 7 2 7 3 2 13" xfId="44807"/>
    <cellStyle name="표준 7 2 7 3 2 14" xfId="48678"/>
    <cellStyle name="표준 7 2 7 3 2 15" xfId="52549"/>
    <cellStyle name="표준 7 2 7 3 2 2" xfId="3633"/>
    <cellStyle name="표준 7 2 7 3 2 2 10" xfId="38760"/>
    <cellStyle name="표준 7 2 7 3 2 2 11" xfId="42872"/>
    <cellStyle name="표준 7 2 7 3 2 2 12" xfId="46743"/>
    <cellStyle name="표준 7 2 7 3 2 2 13" xfId="50614"/>
    <cellStyle name="표준 7 2 7 3 2 2 14" xfId="54485"/>
    <cellStyle name="표준 7 2 7 3 2 2 2" xfId="7792"/>
    <cellStyle name="표준 7 2 7 3 2 2 3" xfId="11663"/>
    <cellStyle name="표준 7 2 7 3 2 2 4" xfId="15534"/>
    <cellStyle name="표준 7 2 7 3 2 2 5" xfId="19405"/>
    <cellStyle name="표준 7 2 7 3 2 2 6" xfId="23276"/>
    <cellStyle name="표준 7 2 7 3 2 2 7" xfId="27147"/>
    <cellStyle name="표준 7 2 7 3 2 2 8" xfId="31018"/>
    <cellStyle name="표준 7 2 7 3 2 2 9" xfId="34889"/>
    <cellStyle name="표준 7 2 7 3 2 3" xfId="5856"/>
    <cellStyle name="표준 7 2 7 3 2 4" xfId="9727"/>
    <cellStyle name="표준 7 2 7 3 2 5" xfId="13598"/>
    <cellStyle name="표준 7 2 7 3 2 6" xfId="17469"/>
    <cellStyle name="표준 7 2 7 3 2 7" xfId="21340"/>
    <cellStyle name="표준 7 2 7 3 2 8" xfId="25211"/>
    <cellStyle name="표준 7 2 7 3 2 9" xfId="29082"/>
    <cellStyle name="표준 7 2 7 3 3" xfId="2665"/>
    <cellStyle name="표준 7 2 7 3 3 10" xfId="37792"/>
    <cellStyle name="표준 7 2 7 3 3 11" xfId="41904"/>
    <cellStyle name="표준 7 2 7 3 3 12" xfId="45775"/>
    <cellStyle name="표준 7 2 7 3 3 13" xfId="49646"/>
    <cellStyle name="표준 7 2 7 3 3 14" xfId="53517"/>
    <cellStyle name="표준 7 2 7 3 3 2" xfId="6824"/>
    <cellStyle name="표준 7 2 7 3 3 3" xfId="10695"/>
    <cellStyle name="표준 7 2 7 3 3 4" xfId="14566"/>
    <cellStyle name="표준 7 2 7 3 3 5" xfId="18437"/>
    <cellStyle name="표준 7 2 7 3 3 6" xfId="22308"/>
    <cellStyle name="표준 7 2 7 3 3 7" xfId="26179"/>
    <cellStyle name="표준 7 2 7 3 3 8" xfId="30050"/>
    <cellStyle name="표준 7 2 7 3 3 9" xfId="33921"/>
    <cellStyle name="표준 7 2 7 3 4" xfId="4888"/>
    <cellStyle name="표준 7 2 7 3 5" xfId="8759"/>
    <cellStyle name="표준 7 2 7 3 6" xfId="12630"/>
    <cellStyle name="표준 7 2 7 3 7" xfId="16501"/>
    <cellStyle name="표준 7 2 7 3 8" xfId="20372"/>
    <cellStyle name="표준 7 2 7 3 9" xfId="24243"/>
    <cellStyle name="표준 7 2 7 4" xfId="1210"/>
    <cellStyle name="표준 7 2 7 4 10" xfId="32469"/>
    <cellStyle name="표준 7 2 7 4 11" xfId="36340"/>
    <cellStyle name="표준 7 2 7 4 12" xfId="40452"/>
    <cellStyle name="표준 7 2 7 4 13" xfId="44323"/>
    <cellStyle name="표준 7 2 7 4 14" xfId="48194"/>
    <cellStyle name="표준 7 2 7 4 15" xfId="52065"/>
    <cellStyle name="표준 7 2 7 4 2" xfId="3149"/>
    <cellStyle name="표준 7 2 7 4 2 10" xfId="38276"/>
    <cellStyle name="표준 7 2 7 4 2 11" xfId="42388"/>
    <cellStyle name="표준 7 2 7 4 2 12" xfId="46259"/>
    <cellStyle name="표준 7 2 7 4 2 13" xfId="50130"/>
    <cellStyle name="표준 7 2 7 4 2 14" xfId="54001"/>
    <cellStyle name="표준 7 2 7 4 2 2" xfId="7308"/>
    <cellStyle name="표준 7 2 7 4 2 3" xfId="11179"/>
    <cellStyle name="표준 7 2 7 4 2 4" xfId="15050"/>
    <cellStyle name="표준 7 2 7 4 2 5" xfId="18921"/>
    <cellStyle name="표준 7 2 7 4 2 6" xfId="22792"/>
    <cellStyle name="표준 7 2 7 4 2 7" xfId="26663"/>
    <cellStyle name="표준 7 2 7 4 2 8" xfId="30534"/>
    <cellStyle name="표준 7 2 7 4 2 9" xfId="34405"/>
    <cellStyle name="표준 7 2 7 4 3" xfId="5372"/>
    <cellStyle name="표준 7 2 7 4 4" xfId="9243"/>
    <cellStyle name="표준 7 2 7 4 5" xfId="13114"/>
    <cellStyle name="표준 7 2 7 4 6" xfId="16985"/>
    <cellStyle name="표준 7 2 7 4 7" xfId="20856"/>
    <cellStyle name="표준 7 2 7 4 8" xfId="24727"/>
    <cellStyle name="표준 7 2 7 4 9" xfId="28598"/>
    <cellStyle name="표준 7 2 7 5" xfId="2181"/>
    <cellStyle name="표준 7 2 7 5 10" xfId="37308"/>
    <cellStyle name="표준 7 2 7 5 11" xfId="41420"/>
    <cellStyle name="표준 7 2 7 5 12" xfId="45291"/>
    <cellStyle name="표준 7 2 7 5 13" xfId="49162"/>
    <cellStyle name="표준 7 2 7 5 14" xfId="53033"/>
    <cellStyle name="표준 7 2 7 5 2" xfId="6340"/>
    <cellStyle name="표준 7 2 7 5 3" xfId="10211"/>
    <cellStyle name="표준 7 2 7 5 4" xfId="14082"/>
    <cellStyle name="표준 7 2 7 5 5" xfId="17953"/>
    <cellStyle name="표준 7 2 7 5 6" xfId="21824"/>
    <cellStyle name="표준 7 2 7 5 7" xfId="25695"/>
    <cellStyle name="표준 7 2 7 5 8" xfId="29566"/>
    <cellStyle name="표준 7 2 7 5 9" xfId="33437"/>
    <cellStyle name="표준 7 2 7 6" xfId="4404"/>
    <cellStyle name="표준 7 2 7 7" xfId="8275"/>
    <cellStyle name="표준 7 2 7 8" xfId="12146"/>
    <cellStyle name="표준 7 2 7 9" xfId="16017"/>
    <cellStyle name="표준 7 2 8" xfId="280"/>
    <cellStyle name="표준 7 2 8 10" xfId="23806"/>
    <cellStyle name="표준 7 2 8 11" xfId="27677"/>
    <cellStyle name="표준 7 2 8 12" xfId="31548"/>
    <cellStyle name="표준 7 2 8 13" xfId="35419"/>
    <cellStyle name="표준 7 2 8 14" xfId="39531"/>
    <cellStyle name="표준 7 2 8 15" xfId="43402"/>
    <cellStyle name="표준 7 2 8 16" xfId="47273"/>
    <cellStyle name="표준 7 2 8 17" xfId="51144"/>
    <cellStyle name="표준 7 2 8 2" xfId="767"/>
    <cellStyle name="표준 7 2 8 2 10" xfId="28161"/>
    <cellStyle name="표준 7 2 8 2 11" xfId="32032"/>
    <cellStyle name="표준 7 2 8 2 12" xfId="35903"/>
    <cellStyle name="표준 7 2 8 2 13" xfId="40015"/>
    <cellStyle name="표준 7 2 8 2 14" xfId="43886"/>
    <cellStyle name="표준 7 2 8 2 15" xfId="47757"/>
    <cellStyle name="표준 7 2 8 2 16" xfId="51628"/>
    <cellStyle name="표준 7 2 8 2 2" xfId="1741"/>
    <cellStyle name="표준 7 2 8 2 2 10" xfId="33000"/>
    <cellStyle name="표준 7 2 8 2 2 11" xfId="36871"/>
    <cellStyle name="표준 7 2 8 2 2 12" xfId="40983"/>
    <cellStyle name="표준 7 2 8 2 2 13" xfId="44854"/>
    <cellStyle name="표준 7 2 8 2 2 14" xfId="48725"/>
    <cellStyle name="표준 7 2 8 2 2 15" xfId="52596"/>
    <cellStyle name="표준 7 2 8 2 2 2" xfId="3680"/>
    <cellStyle name="표준 7 2 8 2 2 2 10" xfId="38807"/>
    <cellStyle name="표준 7 2 8 2 2 2 11" xfId="42919"/>
    <cellStyle name="표준 7 2 8 2 2 2 12" xfId="46790"/>
    <cellStyle name="표준 7 2 8 2 2 2 13" xfId="50661"/>
    <cellStyle name="표준 7 2 8 2 2 2 14" xfId="54532"/>
    <cellStyle name="표준 7 2 8 2 2 2 2" xfId="7839"/>
    <cellStyle name="표준 7 2 8 2 2 2 3" xfId="11710"/>
    <cellStyle name="표준 7 2 8 2 2 2 4" xfId="15581"/>
    <cellStyle name="표준 7 2 8 2 2 2 5" xfId="19452"/>
    <cellStyle name="표준 7 2 8 2 2 2 6" xfId="23323"/>
    <cellStyle name="표준 7 2 8 2 2 2 7" xfId="27194"/>
    <cellStyle name="표준 7 2 8 2 2 2 8" xfId="31065"/>
    <cellStyle name="표준 7 2 8 2 2 2 9" xfId="34936"/>
    <cellStyle name="표준 7 2 8 2 2 3" xfId="5903"/>
    <cellStyle name="표준 7 2 8 2 2 4" xfId="9774"/>
    <cellStyle name="표준 7 2 8 2 2 5" xfId="13645"/>
    <cellStyle name="표준 7 2 8 2 2 6" xfId="17516"/>
    <cellStyle name="표준 7 2 8 2 2 7" xfId="21387"/>
    <cellStyle name="표준 7 2 8 2 2 8" xfId="25258"/>
    <cellStyle name="표준 7 2 8 2 2 9" xfId="29129"/>
    <cellStyle name="표준 7 2 8 2 3" xfId="2712"/>
    <cellStyle name="표준 7 2 8 2 3 10" xfId="37839"/>
    <cellStyle name="표준 7 2 8 2 3 11" xfId="41951"/>
    <cellStyle name="표준 7 2 8 2 3 12" xfId="45822"/>
    <cellStyle name="표준 7 2 8 2 3 13" xfId="49693"/>
    <cellStyle name="표준 7 2 8 2 3 14" xfId="53564"/>
    <cellStyle name="표준 7 2 8 2 3 2" xfId="6871"/>
    <cellStyle name="표준 7 2 8 2 3 3" xfId="10742"/>
    <cellStyle name="표준 7 2 8 2 3 4" xfId="14613"/>
    <cellStyle name="표준 7 2 8 2 3 5" xfId="18484"/>
    <cellStyle name="표준 7 2 8 2 3 6" xfId="22355"/>
    <cellStyle name="표준 7 2 8 2 3 7" xfId="26226"/>
    <cellStyle name="표준 7 2 8 2 3 8" xfId="30097"/>
    <cellStyle name="표준 7 2 8 2 3 9" xfId="33968"/>
    <cellStyle name="표준 7 2 8 2 4" xfId="4935"/>
    <cellStyle name="표준 7 2 8 2 5" xfId="8806"/>
    <cellStyle name="표준 7 2 8 2 6" xfId="12677"/>
    <cellStyle name="표준 7 2 8 2 7" xfId="16548"/>
    <cellStyle name="표준 7 2 8 2 8" xfId="20419"/>
    <cellStyle name="표준 7 2 8 2 9" xfId="24290"/>
    <cellStyle name="표준 7 2 8 3" xfId="1257"/>
    <cellStyle name="표준 7 2 8 3 10" xfId="32516"/>
    <cellStyle name="표준 7 2 8 3 11" xfId="36387"/>
    <cellStyle name="표준 7 2 8 3 12" xfId="40499"/>
    <cellStyle name="표준 7 2 8 3 13" xfId="44370"/>
    <cellStyle name="표준 7 2 8 3 14" xfId="48241"/>
    <cellStyle name="표준 7 2 8 3 15" xfId="52112"/>
    <cellStyle name="표준 7 2 8 3 2" xfId="3196"/>
    <cellStyle name="표준 7 2 8 3 2 10" xfId="38323"/>
    <cellStyle name="표준 7 2 8 3 2 11" xfId="42435"/>
    <cellStyle name="표준 7 2 8 3 2 12" xfId="46306"/>
    <cellStyle name="표준 7 2 8 3 2 13" xfId="50177"/>
    <cellStyle name="표준 7 2 8 3 2 14" xfId="54048"/>
    <cellStyle name="표준 7 2 8 3 2 2" xfId="7355"/>
    <cellStyle name="표준 7 2 8 3 2 3" xfId="11226"/>
    <cellStyle name="표준 7 2 8 3 2 4" xfId="15097"/>
    <cellStyle name="표준 7 2 8 3 2 5" xfId="18968"/>
    <cellStyle name="표준 7 2 8 3 2 6" xfId="22839"/>
    <cellStyle name="표준 7 2 8 3 2 7" xfId="26710"/>
    <cellStyle name="표준 7 2 8 3 2 8" xfId="30581"/>
    <cellStyle name="표준 7 2 8 3 2 9" xfId="34452"/>
    <cellStyle name="표준 7 2 8 3 3" xfId="5419"/>
    <cellStyle name="표준 7 2 8 3 4" xfId="9290"/>
    <cellStyle name="표준 7 2 8 3 5" xfId="13161"/>
    <cellStyle name="표준 7 2 8 3 6" xfId="17032"/>
    <cellStyle name="표준 7 2 8 3 7" xfId="20903"/>
    <cellStyle name="표준 7 2 8 3 8" xfId="24774"/>
    <cellStyle name="표준 7 2 8 3 9" xfId="28645"/>
    <cellStyle name="표준 7 2 8 4" xfId="2228"/>
    <cellStyle name="표준 7 2 8 4 10" xfId="37355"/>
    <cellStyle name="표준 7 2 8 4 11" xfId="41467"/>
    <cellStyle name="표준 7 2 8 4 12" xfId="45338"/>
    <cellStyle name="표준 7 2 8 4 13" xfId="49209"/>
    <cellStyle name="표준 7 2 8 4 14" xfId="53080"/>
    <cellStyle name="표준 7 2 8 4 2" xfId="6387"/>
    <cellStyle name="표준 7 2 8 4 3" xfId="10258"/>
    <cellStyle name="표준 7 2 8 4 4" xfId="14129"/>
    <cellStyle name="표준 7 2 8 4 5" xfId="18000"/>
    <cellStyle name="표준 7 2 8 4 6" xfId="21871"/>
    <cellStyle name="표준 7 2 8 4 7" xfId="25742"/>
    <cellStyle name="표준 7 2 8 4 8" xfId="29613"/>
    <cellStyle name="표준 7 2 8 4 9" xfId="33484"/>
    <cellStyle name="표준 7 2 8 5" xfId="4451"/>
    <cellStyle name="표준 7 2 8 6" xfId="8322"/>
    <cellStyle name="표준 7 2 8 7" xfId="12193"/>
    <cellStyle name="표준 7 2 8 8" xfId="16064"/>
    <cellStyle name="표준 7 2 8 9" xfId="19935"/>
    <cellStyle name="표준 7 2 9" xfId="525"/>
    <cellStyle name="표준 7 2 9 10" xfId="27919"/>
    <cellStyle name="표준 7 2 9 11" xfId="31790"/>
    <cellStyle name="표준 7 2 9 12" xfId="35661"/>
    <cellStyle name="표준 7 2 9 13" xfId="39773"/>
    <cellStyle name="표준 7 2 9 14" xfId="43644"/>
    <cellStyle name="표준 7 2 9 15" xfId="47515"/>
    <cellStyle name="표준 7 2 9 16" xfId="51386"/>
    <cellStyle name="표준 7 2 9 2" xfId="1499"/>
    <cellStyle name="표준 7 2 9 2 10" xfId="32758"/>
    <cellStyle name="표준 7 2 9 2 11" xfId="36629"/>
    <cellStyle name="표준 7 2 9 2 12" xfId="40741"/>
    <cellStyle name="표준 7 2 9 2 13" xfId="44612"/>
    <cellStyle name="표준 7 2 9 2 14" xfId="48483"/>
    <cellStyle name="표준 7 2 9 2 15" xfId="52354"/>
    <cellStyle name="표준 7 2 9 2 2" xfId="3438"/>
    <cellStyle name="표준 7 2 9 2 2 10" xfId="38565"/>
    <cellStyle name="표준 7 2 9 2 2 11" xfId="42677"/>
    <cellStyle name="표준 7 2 9 2 2 12" xfId="46548"/>
    <cellStyle name="표준 7 2 9 2 2 13" xfId="50419"/>
    <cellStyle name="표준 7 2 9 2 2 14" xfId="54290"/>
    <cellStyle name="표준 7 2 9 2 2 2" xfId="7597"/>
    <cellStyle name="표준 7 2 9 2 2 3" xfId="11468"/>
    <cellStyle name="표준 7 2 9 2 2 4" xfId="15339"/>
    <cellStyle name="표준 7 2 9 2 2 5" xfId="19210"/>
    <cellStyle name="표준 7 2 9 2 2 6" xfId="23081"/>
    <cellStyle name="표준 7 2 9 2 2 7" xfId="26952"/>
    <cellStyle name="표준 7 2 9 2 2 8" xfId="30823"/>
    <cellStyle name="표준 7 2 9 2 2 9" xfId="34694"/>
    <cellStyle name="표준 7 2 9 2 3" xfId="5661"/>
    <cellStyle name="표준 7 2 9 2 4" xfId="9532"/>
    <cellStyle name="표준 7 2 9 2 5" xfId="13403"/>
    <cellStyle name="표준 7 2 9 2 6" xfId="17274"/>
    <cellStyle name="표준 7 2 9 2 7" xfId="21145"/>
    <cellStyle name="표준 7 2 9 2 8" xfId="25016"/>
    <cellStyle name="표준 7 2 9 2 9" xfId="28887"/>
    <cellStyle name="표준 7 2 9 3" xfId="2470"/>
    <cellStyle name="표준 7 2 9 3 10" xfId="37597"/>
    <cellStyle name="표준 7 2 9 3 11" xfId="41709"/>
    <cellStyle name="표준 7 2 9 3 12" xfId="45580"/>
    <cellStyle name="표준 7 2 9 3 13" xfId="49451"/>
    <cellStyle name="표준 7 2 9 3 14" xfId="53322"/>
    <cellStyle name="표준 7 2 9 3 2" xfId="6629"/>
    <cellStyle name="표준 7 2 9 3 3" xfId="10500"/>
    <cellStyle name="표준 7 2 9 3 4" xfId="14371"/>
    <cellStyle name="표준 7 2 9 3 5" xfId="18242"/>
    <cellStyle name="표준 7 2 9 3 6" xfId="22113"/>
    <cellStyle name="표준 7 2 9 3 7" xfId="25984"/>
    <cellStyle name="표준 7 2 9 3 8" xfId="29855"/>
    <cellStyle name="표준 7 2 9 3 9" xfId="33726"/>
    <cellStyle name="표준 7 2 9 4" xfId="4693"/>
    <cellStyle name="표준 7 2 9 5" xfId="8564"/>
    <cellStyle name="표준 7 2 9 6" xfId="12435"/>
    <cellStyle name="표준 7 2 9 7" xfId="16306"/>
    <cellStyle name="표준 7 2 9 8" xfId="20177"/>
    <cellStyle name="표준 7 2 9 9" xfId="24048"/>
    <cellStyle name="표준 7 20" xfId="15818"/>
    <cellStyle name="표준 7 21" xfId="19689"/>
    <cellStyle name="표준 7 22" xfId="23560"/>
    <cellStyle name="표준 7 23" xfId="27431"/>
    <cellStyle name="표준 7 24" xfId="31302"/>
    <cellStyle name="표준 7 25" xfId="35173"/>
    <cellStyle name="표준 7 26" xfId="39044"/>
    <cellStyle name="표준 7 27" xfId="39285"/>
    <cellStyle name="표준 7 28" xfId="43156"/>
    <cellStyle name="표준 7 29" xfId="47027"/>
    <cellStyle name="표준 7 3" xfId="29"/>
    <cellStyle name="표준 7 3 10" xfId="4212"/>
    <cellStyle name="표준 7 3 11" xfId="8083"/>
    <cellStyle name="표준 7 3 12" xfId="11954"/>
    <cellStyle name="표준 7 3 13" xfId="15825"/>
    <cellStyle name="표준 7 3 14" xfId="19696"/>
    <cellStyle name="표준 7 3 15" xfId="23567"/>
    <cellStyle name="표준 7 3 16" xfId="27438"/>
    <cellStyle name="표준 7 3 17" xfId="31309"/>
    <cellStyle name="표준 7 3 18" xfId="35180"/>
    <cellStyle name="표준 7 3 19" xfId="39051"/>
    <cellStyle name="표준 7 3 2" xfId="56"/>
    <cellStyle name="표준 7 3 2 10" xfId="8110"/>
    <cellStyle name="표준 7 3 2 11" xfId="11981"/>
    <cellStyle name="표준 7 3 2 12" xfId="15852"/>
    <cellStyle name="표준 7 3 2 13" xfId="19723"/>
    <cellStyle name="표준 7 3 2 14" xfId="23594"/>
    <cellStyle name="표준 7 3 2 15" xfId="27465"/>
    <cellStyle name="표준 7 3 2 16" xfId="31336"/>
    <cellStyle name="표준 7 3 2 17" xfId="35207"/>
    <cellStyle name="표준 7 3 2 18" xfId="39078"/>
    <cellStyle name="표준 7 3 2 19" xfId="39319"/>
    <cellStyle name="표준 7 3 2 2" xfId="110"/>
    <cellStyle name="표준 7 3 2 2 10" xfId="15899"/>
    <cellStyle name="표준 7 3 2 2 11" xfId="19770"/>
    <cellStyle name="표준 7 3 2 2 12" xfId="23641"/>
    <cellStyle name="표준 7 3 2 2 13" xfId="27512"/>
    <cellStyle name="표준 7 3 2 2 14" xfId="31383"/>
    <cellStyle name="표준 7 3 2 2 15" xfId="35254"/>
    <cellStyle name="표준 7 3 2 2 16" xfId="39125"/>
    <cellStyle name="표준 7 3 2 2 17" xfId="39366"/>
    <cellStyle name="표준 7 3 2 2 18" xfId="43237"/>
    <cellStyle name="표준 7 3 2 2 19" xfId="47108"/>
    <cellStyle name="표준 7 3 2 2 2" xfId="209"/>
    <cellStyle name="표준 7 3 2 2 2 10" xfId="19867"/>
    <cellStyle name="표준 7 3 2 2 2 11" xfId="23738"/>
    <cellStyle name="표준 7 3 2 2 2 12" xfId="27609"/>
    <cellStyle name="표준 7 3 2 2 2 13" xfId="31480"/>
    <cellStyle name="표준 7 3 2 2 2 14" xfId="35351"/>
    <cellStyle name="표준 7 3 2 2 2 15" xfId="39222"/>
    <cellStyle name="표준 7 3 2 2 2 16" xfId="39463"/>
    <cellStyle name="표준 7 3 2 2 2 17" xfId="43334"/>
    <cellStyle name="표준 7 3 2 2 2 18" xfId="47205"/>
    <cellStyle name="표준 7 3 2 2 2 19" xfId="51076"/>
    <cellStyle name="표준 7 3 2 2 2 2" xfId="454"/>
    <cellStyle name="표준 7 3 2 2 2 2 10" xfId="23980"/>
    <cellStyle name="표준 7 3 2 2 2 2 11" xfId="27851"/>
    <cellStyle name="표준 7 3 2 2 2 2 12" xfId="31722"/>
    <cellStyle name="표준 7 3 2 2 2 2 13" xfId="35593"/>
    <cellStyle name="표준 7 3 2 2 2 2 14" xfId="39705"/>
    <cellStyle name="표준 7 3 2 2 2 2 15" xfId="43576"/>
    <cellStyle name="표준 7 3 2 2 2 2 16" xfId="47447"/>
    <cellStyle name="표준 7 3 2 2 2 2 17" xfId="51318"/>
    <cellStyle name="표준 7 3 2 2 2 2 2" xfId="941"/>
    <cellStyle name="표준 7 3 2 2 2 2 2 10" xfId="28335"/>
    <cellStyle name="표준 7 3 2 2 2 2 2 11" xfId="32206"/>
    <cellStyle name="표준 7 3 2 2 2 2 2 12" xfId="36077"/>
    <cellStyle name="표준 7 3 2 2 2 2 2 13" xfId="40189"/>
    <cellStyle name="표준 7 3 2 2 2 2 2 14" xfId="44060"/>
    <cellStyle name="표준 7 3 2 2 2 2 2 15" xfId="47931"/>
    <cellStyle name="표준 7 3 2 2 2 2 2 16" xfId="51802"/>
    <cellStyle name="표준 7 3 2 2 2 2 2 2" xfId="1915"/>
    <cellStyle name="표준 7 3 2 2 2 2 2 2 10" xfId="33174"/>
    <cellStyle name="표준 7 3 2 2 2 2 2 2 11" xfId="37045"/>
    <cellStyle name="표준 7 3 2 2 2 2 2 2 12" xfId="41157"/>
    <cellStyle name="표준 7 3 2 2 2 2 2 2 13" xfId="45028"/>
    <cellStyle name="표준 7 3 2 2 2 2 2 2 14" xfId="48899"/>
    <cellStyle name="표준 7 3 2 2 2 2 2 2 15" xfId="52770"/>
    <cellStyle name="표준 7 3 2 2 2 2 2 2 2" xfId="3854"/>
    <cellStyle name="표준 7 3 2 2 2 2 2 2 2 10" xfId="38981"/>
    <cellStyle name="표준 7 3 2 2 2 2 2 2 2 11" xfId="43093"/>
    <cellStyle name="표준 7 3 2 2 2 2 2 2 2 12" xfId="46964"/>
    <cellStyle name="표준 7 3 2 2 2 2 2 2 2 13" xfId="50835"/>
    <cellStyle name="표준 7 3 2 2 2 2 2 2 2 14" xfId="54706"/>
    <cellStyle name="표준 7 3 2 2 2 2 2 2 2 2" xfId="8013"/>
    <cellStyle name="표준 7 3 2 2 2 2 2 2 2 3" xfId="11884"/>
    <cellStyle name="표준 7 3 2 2 2 2 2 2 2 4" xfId="15755"/>
    <cellStyle name="표준 7 3 2 2 2 2 2 2 2 5" xfId="19626"/>
    <cellStyle name="표준 7 3 2 2 2 2 2 2 2 6" xfId="23497"/>
    <cellStyle name="표준 7 3 2 2 2 2 2 2 2 7" xfId="27368"/>
    <cellStyle name="표준 7 3 2 2 2 2 2 2 2 8" xfId="31239"/>
    <cellStyle name="표준 7 3 2 2 2 2 2 2 2 9" xfId="35110"/>
    <cellStyle name="표준 7 3 2 2 2 2 2 2 3" xfId="6077"/>
    <cellStyle name="표준 7 3 2 2 2 2 2 2 4" xfId="9948"/>
    <cellStyle name="표준 7 3 2 2 2 2 2 2 5" xfId="13819"/>
    <cellStyle name="표준 7 3 2 2 2 2 2 2 6" xfId="17690"/>
    <cellStyle name="표준 7 3 2 2 2 2 2 2 7" xfId="21561"/>
    <cellStyle name="표준 7 3 2 2 2 2 2 2 8" xfId="25432"/>
    <cellStyle name="표준 7 3 2 2 2 2 2 2 9" xfId="29303"/>
    <cellStyle name="표준 7 3 2 2 2 2 2 3" xfId="2886"/>
    <cellStyle name="표준 7 3 2 2 2 2 2 3 10" xfId="38013"/>
    <cellStyle name="표준 7 3 2 2 2 2 2 3 11" xfId="42125"/>
    <cellStyle name="표준 7 3 2 2 2 2 2 3 12" xfId="45996"/>
    <cellStyle name="표준 7 3 2 2 2 2 2 3 13" xfId="49867"/>
    <cellStyle name="표준 7 3 2 2 2 2 2 3 14" xfId="53738"/>
    <cellStyle name="표준 7 3 2 2 2 2 2 3 2" xfId="7045"/>
    <cellStyle name="표준 7 3 2 2 2 2 2 3 3" xfId="10916"/>
    <cellStyle name="표준 7 3 2 2 2 2 2 3 4" xfId="14787"/>
    <cellStyle name="표준 7 3 2 2 2 2 2 3 5" xfId="18658"/>
    <cellStyle name="표준 7 3 2 2 2 2 2 3 6" xfId="22529"/>
    <cellStyle name="표준 7 3 2 2 2 2 2 3 7" xfId="26400"/>
    <cellStyle name="표준 7 3 2 2 2 2 2 3 8" xfId="30271"/>
    <cellStyle name="표준 7 3 2 2 2 2 2 3 9" xfId="34142"/>
    <cellStyle name="표준 7 3 2 2 2 2 2 4" xfId="5109"/>
    <cellStyle name="표준 7 3 2 2 2 2 2 5" xfId="8980"/>
    <cellStyle name="표준 7 3 2 2 2 2 2 6" xfId="12851"/>
    <cellStyle name="표준 7 3 2 2 2 2 2 7" xfId="16722"/>
    <cellStyle name="표준 7 3 2 2 2 2 2 8" xfId="20593"/>
    <cellStyle name="표준 7 3 2 2 2 2 2 9" xfId="24464"/>
    <cellStyle name="표준 7 3 2 2 2 2 3" xfId="1431"/>
    <cellStyle name="표준 7 3 2 2 2 2 3 10" xfId="32690"/>
    <cellStyle name="표준 7 3 2 2 2 2 3 11" xfId="36561"/>
    <cellStyle name="표준 7 3 2 2 2 2 3 12" xfId="40673"/>
    <cellStyle name="표준 7 3 2 2 2 2 3 13" xfId="44544"/>
    <cellStyle name="표준 7 3 2 2 2 2 3 14" xfId="48415"/>
    <cellStyle name="표준 7 3 2 2 2 2 3 15" xfId="52286"/>
    <cellStyle name="표준 7 3 2 2 2 2 3 2" xfId="3370"/>
    <cellStyle name="표준 7 3 2 2 2 2 3 2 10" xfId="38497"/>
    <cellStyle name="표준 7 3 2 2 2 2 3 2 11" xfId="42609"/>
    <cellStyle name="표준 7 3 2 2 2 2 3 2 12" xfId="46480"/>
    <cellStyle name="표준 7 3 2 2 2 2 3 2 13" xfId="50351"/>
    <cellStyle name="표준 7 3 2 2 2 2 3 2 14" xfId="54222"/>
    <cellStyle name="표준 7 3 2 2 2 2 3 2 2" xfId="7529"/>
    <cellStyle name="표준 7 3 2 2 2 2 3 2 3" xfId="11400"/>
    <cellStyle name="표준 7 3 2 2 2 2 3 2 4" xfId="15271"/>
    <cellStyle name="표준 7 3 2 2 2 2 3 2 5" xfId="19142"/>
    <cellStyle name="표준 7 3 2 2 2 2 3 2 6" xfId="23013"/>
    <cellStyle name="표준 7 3 2 2 2 2 3 2 7" xfId="26884"/>
    <cellStyle name="표준 7 3 2 2 2 2 3 2 8" xfId="30755"/>
    <cellStyle name="표준 7 3 2 2 2 2 3 2 9" xfId="34626"/>
    <cellStyle name="표준 7 3 2 2 2 2 3 3" xfId="5593"/>
    <cellStyle name="표준 7 3 2 2 2 2 3 4" xfId="9464"/>
    <cellStyle name="표준 7 3 2 2 2 2 3 5" xfId="13335"/>
    <cellStyle name="표준 7 3 2 2 2 2 3 6" xfId="17206"/>
    <cellStyle name="표준 7 3 2 2 2 2 3 7" xfId="21077"/>
    <cellStyle name="표준 7 3 2 2 2 2 3 8" xfId="24948"/>
    <cellStyle name="표준 7 3 2 2 2 2 3 9" xfId="28819"/>
    <cellStyle name="표준 7 3 2 2 2 2 4" xfId="2402"/>
    <cellStyle name="표준 7 3 2 2 2 2 4 10" xfId="37529"/>
    <cellStyle name="표준 7 3 2 2 2 2 4 11" xfId="41641"/>
    <cellStyle name="표준 7 3 2 2 2 2 4 12" xfId="45512"/>
    <cellStyle name="표준 7 3 2 2 2 2 4 13" xfId="49383"/>
    <cellStyle name="표준 7 3 2 2 2 2 4 14" xfId="53254"/>
    <cellStyle name="표준 7 3 2 2 2 2 4 2" xfId="6561"/>
    <cellStyle name="표준 7 3 2 2 2 2 4 3" xfId="10432"/>
    <cellStyle name="표준 7 3 2 2 2 2 4 4" xfId="14303"/>
    <cellStyle name="표준 7 3 2 2 2 2 4 5" xfId="18174"/>
    <cellStyle name="표준 7 3 2 2 2 2 4 6" xfId="22045"/>
    <cellStyle name="표준 7 3 2 2 2 2 4 7" xfId="25916"/>
    <cellStyle name="표준 7 3 2 2 2 2 4 8" xfId="29787"/>
    <cellStyle name="표준 7 3 2 2 2 2 4 9" xfId="33658"/>
    <cellStyle name="표준 7 3 2 2 2 2 5" xfId="4625"/>
    <cellStyle name="표준 7 3 2 2 2 2 6" xfId="8496"/>
    <cellStyle name="표준 7 3 2 2 2 2 7" xfId="12367"/>
    <cellStyle name="표준 7 3 2 2 2 2 8" xfId="16238"/>
    <cellStyle name="표준 7 3 2 2 2 2 9" xfId="20109"/>
    <cellStyle name="표준 7 3 2 2 2 3" xfId="699"/>
    <cellStyle name="표준 7 3 2 2 2 3 10" xfId="28093"/>
    <cellStyle name="표준 7 3 2 2 2 3 11" xfId="31964"/>
    <cellStyle name="표준 7 3 2 2 2 3 12" xfId="35835"/>
    <cellStyle name="표준 7 3 2 2 2 3 13" xfId="39947"/>
    <cellStyle name="표준 7 3 2 2 2 3 14" xfId="43818"/>
    <cellStyle name="표준 7 3 2 2 2 3 15" xfId="47689"/>
    <cellStyle name="표준 7 3 2 2 2 3 16" xfId="51560"/>
    <cellStyle name="표준 7 3 2 2 2 3 2" xfId="1673"/>
    <cellStyle name="표준 7 3 2 2 2 3 2 10" xfId="32932"/>
    <cellStyle name="표준 7 3 2 2 2 3 2 11" xfId="36803"/>
    <cellStyle name="표준 7 3 2 2 2 3 2 12" xfId="40915"/>
    <cellStyle name="표준 7 3 2 2 2 3 2 13" xfId="44786"/>
    <cellStyle name="표준 7 3 2 2 2 3 2 14" xfId="48657"/>
    <cellStyle name="표준 7 3 2 2 2 3 2 15" xfId="52528"/>
    <cellStyle name="표준 7 3 2 2 2 3 2 2" xfId="3612"/>
    <cellStyle name="표준 7 3 2 2 2 3 2 2 10" xfId="38739"/>
    <cellStyle name="표준 7 3 2 2 2 3 2 2 11" xfId="42851"/>
    <cellStyle name="표준 7 3 2 2 2 3 2 2 12" xfId="46722"/>
    <cellStyle name="표준 7 3 2 2 2 3 2 2 13" xfId="50593"/>
    <cellStyle name="표준 7 3 2 2 2 3 2 2 14" xfId="54464"/>
    <cellStyle name="표준 7 3 2 2 2 3 2 2 2" xfId="7771"/>
    <cellStyle name="표준 7 3 2 2 2 3 2 2 3" xfId="11642"/>
    <cellStyle name="표준 7 3 2 2 2 3 2 2 4" xfId="15513"/>
    <cellStyle name="표준 7 3 2 2 2 3 2 2 5" xfId="19384"/>
    <cellStyle name="표준 7 3 2 2 2 3 2 2 6" xfId="23255"/>
    <cellStyle name="표준 7 3 2 2 2 3 2 2 7" xfId="27126"/>
    <cellStyle name="표준 7 3 2 2 2 3 2 2 8" xfId="30997"/>
    <cellStyle name="표준 7 3 2 2 2 3 2 2 9" xfId="34868"/>
    <cellStyle name="표준 7 3 2 2 2 3 2 3" xfId="5835"/>
    <cellStyle name="표준 7 3 2 2 2 3 2 4" xfId="9706"/>
    <cellStyle name="표준 7 3 2 2 2 3 2 5" xfId="13577"/>
    <cellStyle name="표준 7 3 2 2 2 3 2 6" xfId="17448"/>
    <cellStyle name="표준 7 3 2 2 2 3 2 7" xfId="21319"/>
    <cellStyle name="표준 7 3 2 2 2 3 2 8" xfId="25190"/>
    <cellStyle name="표준 7 3 2 2 2 3 2 9" xfId="29061"/>
    <cellStyle name="표준 7 3 2 2 2 3 3" xfId="2644"/>
    <cellStyle name="표준 7 3 2 2 2 3 3 10" xfId="37771"/>
    <cellStyle name="표준 7 3 2 2 2 3 3 11" xfId="41883"/>
    <cellStyle name="표준 7 3 2 2 2 3 3 12" xfId="45754"/>
    <cellStyle name="표준 7 3 2 2 2 3 3 13" xfId="49625"/>
    <cellStyle name="표준 7 3 2 2 2 3 3 14" xfId="53496"/>
    <cellStyle name="표준 7 3 2 2 2 3 3 2" xfId="6803"/>
    <cellStyle name="표준 7 3 2 2 2 3 3 3" xfId="10674"/>
    <cellStyle name="표준 7 3 2 2 2 3 3 4" xfId="14545"/>
    <cellStyle name="표준 7 3 2 2 2 3 3 5" xfId="18416"/>
    <cellStyle name="표준 7 3 2 2 2 3 3 6" xfId="22287"/>
    <cellStyle name="표준 7 3 2 2 2 3 3 7" xfId="26158"/>
    <cellStyle name="표준 7 3 2 2 2 3 3 8" xfId="30029"/>
    <cellStyle name="표준 7 3 2 2 2 3 3 9" xfId="33900"/>
    <cellStyle name="표준 7 3 2 2 2 3 4" xfId="4867"/>
    <cellStyle name="표준 7 3 2 2 2 3 5" xfId="8738"/>
    <cellStyle name="표준 7 3 2 2 2 3 6" xfId="12609"/>
    <cellStyle name="표준 7 3 2 2 2 3 7" xfId="16480"/>
    <cellStyle name="표준 7 3 2 2 2 3 8" xfId="20351"/>
    <cellStyle name="표준 7 3 2 2 2 3 9" xfId="24222"/>
    <cellStyle name="표준 7 3 2 2 2 4" xfId="1189"/>
    <cellStyle name="표준 7 3 2 2 2 4 10" xfId="32448"/>
    <cellStyle name="표준 7 3 2 2 2 4 11" xfId="36319"/>
    <cellStyle name="표준 7 3 2 2 2 4 12" xfId="40431"/>
    <cellStyle name="표준 7 3 2 2 2 4 13" xfId="44302"/>
    <cellStyle name="표준 7 3 2 2 2 4 14" xfId="48173"/>
    <cellStyle name="표준 7 3 2 2 2 4 15" xfId="52044"/>
    <cellStyle name="표준 7 3 2 2 2 4 2" xfId="3128"/>
    <cellStyle name="표준 7 3 2 2 2 4 2 10" xfId="38255"/>
    <cellStyle name="표준 7 3 2 2 2 4 2 11" xfId="42367"/>
    <cellStyle name="표준 7 3 2 2 2 4 2 12" xfId="46238"/>
    <cellStyle name="표준 7 3 2 2 2 4 2 13" xfId="50109"/>
    <cellStyle name="표준 7 3 2 2 2 4 2 14" xfId="53980"/>
    <cellStyle name="표준 7 3 2 2 2 4 2 2" xfId="7287"/>
    <cellStyle name="표준 7 3 2 2 2 4 2 3" xfId="11158"/>
    <cellStyle name="표준 7 3 2 2 2 4 2 4" xfId="15029"/>
    <cellStyle name="표준 7 3 2 2 2 4 2 5" xfId="18900"/>
    <cellStyle name="표준 7 3 2 2 2 4 2 6" xfId="22771"/>
    <cellStyle name="표준 7 3 2 2 2 4 2 7" xfId="26642"/>
    <cellStyle name="표준 7 3 2 2 2 4 2 8" xfId="30513"/>
    <cellStyle name="표준 7 3 2 2 2 4 2 9" xfId="34384"/>
    <cellStyle name="표준 7 3 2 2 2 4 3" xfId="5351"/>
    <cellStyle name="표준 7 3 2 2 2 4 4" xfId="9222"/>
    <cellStyle name="표준 7 3 2 2 2 4 5" xfId="13093"/>
    <cellStyle name="표준 7 3 2 2 2 4 6" xfId="16964"/>
    <cellStyle name="표준 7 3 2 2 2 4 7" xfId="20835"/>
    <cellStyle name="표준 7 3 2 2 2 4 8" xfId="24706"/>
    <cellStyle name="표준 7 3 2 2 2 4 9" xfId="28577"/>
    <cellStyle name="표준 7 3 2 2 2 5" xfId="2160"/>
    <cellStyle name="표준 7 3 2 2 2 5 10" xfId="37287"/>
    <cellStyle name="표준 7 3 2 2 2 5 11" xfId="41399"/>
    <cellStyle name="표준 7 3 2 2 2 5 12" xfId="45270"/>
    <cellStyle name="표준 7 3 2 2 2 5 13" xfId="49141"/>
    <cellStyle name="표준 7 3 2 2 2 5 14" xfId="53012"/>
    <cellStyle name="표준 7 3 2 2 2 5 2" xfId="6319"/>
    <cellStyle name="표준 7 3 2 2 2 5 3" xfId="10190"/>
    <cellStyle name="표준 7 3 2 2 2 5 4" xfId="14061"/>
    <cellStyle name="표준 7 3 2 2 2 5 5" xfId="17932"/>
    <cellStyle name="표준 7 3 2 2 2 5 6" xfId="21803"/>
    <cellStyle name="표준 7 3 2 2 2 5 7" xfId="25674"/>
    <cellStyle name="표준 7 3 2 2 2 5 8" xfId="29545"/>
    <cellStyle name="표준 7 3 2 2 2 5 9" xfId="33416"/>
    <cellStyle name="표준 7 3 2 2 2 6" xfId="4383"/>
    <cellStyle name="표준 7 3 2 2 2 7" xfId="8254"/>
    <cellStyle name="표준 7 3 2 2 2 8" xfId="12125"/>
    <cellStyle name="표준 7 3 2 2 2 9" xfId="15996"/>
    <cellStyle name="표준 7 3 2 2 20" xfId="50979"/>
    <cellStyle name="표준 7 3 2 2 3" xfId="357"/>
    <cellStyle name="표준 7 3 2 2 3 10" xfId="23883"/>
    <cellStyle name="표준 7 3 2 2 3 11" xfId="27754"/>
    <cellStyle name="표준 7 3 2 2 3 12" xfId="31625"/>
    <cellStyle name="표준 7 3 2 2 3 13" xfId="35496"/>
    <cellStyle name="표준 7 3 2 2 3 14" xfId="39608"/>
    <cellStyle name="표준 7 3 2 2 3 15" xfId="43479"/>
    <cellStyle name="표준 7 3 2 2 3 16" xfId="47350"/>
    <cellStyle name="표준 7 3 2 2 3 17" xfId="51221"/>
    <cellStyle name="표준 7 3 2 2 3 2" xfId="844"/>
    <cellStyle name="표준 7 3 2 2 3 2 10" xfId="28238"/>
    <cellStyle name="표준 7 3 2 2 3 2 11" xfId="32109"/>
    <cellStyle name="표준 7 3 2 2 3 2 12" xfId="35980"/>
    <cellStyle name="표준 7 3 2 2 3 2 13" xfId="40092"/>
    <cellStyle name="표준 7 3 2 2 3 2 14" xfId="43963"/>
    <cellStyle name="표준 7 3 2 2 3 2 15" xfId="47834"/>
    <cellStyle name="표준 7 3 2 2 3 2 16" xfId="51705"/>
    <cellStyle name="표준 7 3 2 2 3 2 2" xfId="1818"/>
    <cellStyle name="표준 7 3 2 2 3 2 2 10" xfId="33077"/>
    <cellStyle name="표준 7 3 2 2 3 2 2 11" xfId="36948"/>
    <cellStyle name="표준 7 3 2 2 3 2 2 12" xfId="41060"/>
    <cellStyle name="표준 7 3 2 2 3 2 2 13" xfId="44931"/>
    <cellStyle name="표준 7 3 2 2 3 2 2 14" xfId="48802"/>
    <cellStyle name="표준 7 3 2 2 3 2 2 15" xfId="52673"/>
    <cellStyle name="표준 7 3 2 2 3 2 2 2" xfId="3757"/>
    <cellStyle name="표준 7 3 2 2 3 2 2 2 10" xfId="38884"/>
    <cellStyle name="표준 7 3 2 2 3 2 2 2 11" xfId="42996"/>
    <cellStyle name="표준 7 3 2 2 3 2 2 2 12" xfId="46867"/>
    <cellStyle name="표준 7 3 2 2 3 2 2 2 13" xfId="50738"/>
    <cellStyle name="표준 7 3 2 2 3 2 2 2 14" xfId="54609"/>
    <cellStyle name="표준 7 3 2 2 3 2 2 2 2" xfId="7916"/>
    <cellStyle name="표준 7 3 2 2 3 2 2 2 3" xfId="11787"/>
    <cellStyle name="표준 7 3 2 2 3 2 2 2 4" xfId="15658"/>
    <cellStyle name="표준 7 3 2 2 3 2 2 2 5" xfId="19529"/>
    <cellStyle name="표준 7 3 2 2 3 2 2 2 6" xfId="23400"/>
    <cellStyle name="표준 7 3 2 2 3 2 2 2 7" xfId="27271"/>
    <cellStyle name="표준 7 3 2 2 3 2 2 2 8" xfId="31142"/>
    <cellStyle name="표준 7 3 2 2 3 2 2 2 9" xfId="35013"/>
    <cellStyle name="표준 7 3 2 2 3 2 2 3" xfId="5980"/>
    <cellStyle name="표준 7 3 2 2 3 2 2 4" xfId="9851"/>
    <cellStyle name="표준 7 3 2 2 3 2 2 5" xfId="13722"/>
    <cellStyle name="표준 7 3 2 2 3 2 2 6" xfId="17593"/>
    <cellStyle name="표준 7 3 2 2 3 2 2 7" xfId="21464"/>
    <cellStyle name="표준 7 3 2 2 3 2 2 8" xfId="25335"/>
    <cellStyle name="표준 7 3 2 2 3 2 2 9" xfId="29206"/>
    <cellStyle name="표준 7 3 2 2 3 2 3" xfId="2789"/>
    <cellStyle name="표준 7 3 2 2 3 2 3 10" xfId="37916"/>
    <cellStyle name="표준 7 3 2 2 3 2 3 11" xfId="42028"/>
    <cellStyle name="표준 7 3 2 2 3 2 3 12" xfId="45899"/>
    <cellStyle name="표준 7 3 2 2 3 2 3 13" xfId="49770"/>
    <cellStyle name="표준 7 3 2 2 3 2 3 14" xfId="53641"/>
    <cellStyle name="표준 7 3 2 2 3 2 3 2" xfId="6948"/>
    <cellStyle name="표준 7 3 2 2 3 2 3 3" xfId="10819"/>
    <cellStyle name="표준 7 3 2 2 3 2 3 4" xfId="14690"/>
    <cellStyle name="표준 7 3 2 2 3 2 3 5" xfId="18561"/>
    <cellStyle name="표준 7 3 2 2 3 2 3 6" xfId="22432"/>
    <cellStyle name="표준 7 3 2 2 3 2 3 7" xfId="26303"/>
    <cellStyle name="표준 7 3 2 2 3 2 3 8" xfId="30174"/>
    <cellStyle name="표준 7 3 2 2 3 2 3 9" xfId="34045"/>
    <cellStyle name="표준 7 3 2 2 3 2 4" xfId="5012"/>
    <cellStyle name="표준 7 3 2 2 3 2 5" xfId="8883"/>
    <cellStyle name="표준 7 3 2 2 3 2 6" xfId="12754"/>
    <cellStyle name="표준 7 3 2 2 3 2 7" xfId="16625"/>
    <cellStyle name="표준 7 3 2 2 3 2 8" xfId="20496"/>
    <cellStyle name="표준 7 3 2 2 3 2 9" xfId="24367"/>
    <cellStyle name="표준 7 3 2 2 3 3" xfId="1334"/>
    <cellStyle name="표준 7 3 2 2 3 3 10" xfId="32593"/>
    <cellStyle name="표준 7 3 2 2 3 3 11" xfId="36464"/>
    <cellStyle name="표준 7 3 2 2 3 3 12" xfId="40576"/>
    <cellStyle name="표준 7 3 2 2 3 3 13" xfId="44447"/>
    <cellStyle name="표준 7 3 2 2 3 3 14" xfId="48318"/>
    <cellStyle name="표준 7 3 2 2 3 3 15" xfId="52189"/>
    <cellStyle name="표준 7 3 2 2 3 3 2" xfId="3273"/>
    <cellStyle name="표준 7 3 2 2 3 3 2 10" xfId="38400"/>
    <cellStyle name="표준 7 3 2 2 3 3 2 11" xfId="42512"/>
    <cellStyle name="표준 7 3 2 2 3 3 2 12" xfId="46383"/>
    <cellStyle name="표준 7 3 2 2 3 3 2 13" xfId="50254"/>
    <cellStyle name="표준 7 3 2 2 3 3 2 14" xfId="54125"/>
    <cellStyle name="표준 7 3 2 2 3 3 2 2" xfId="7432"/>
    <cellStyle name="표준 7 3 2 2 3 3 2 3" xfId="11303"/>
    <cellStyle name="표준 7 3 2 2 3 3 2 4" xfId="15174"/>
    <cellStyle name="표준 7 3 2 2 3 3 2 5" xfId="19045"/>
    <cellStyle name="표준 7 3 2 2 3 3 2 6" xfId="22916"/>
    <cellStyle name="표준 7 3 2 2 3 3 2 7" xfId="26787"/>
    <cellStyle name="표준 7 3 2 2 3 3 2 8" xfId="30658"/>
    <cellStyle name="표준 7 3 2 2 3 3 2 9" xfId="34529"/>
    <cellStyle name="표준 7 3 2 2 3 3 3" xfId="5496"/>
    <cellStyle name="표준 7 3 2 2 3 3 4" xfId="9367"/>
    <cellStyle name="표준 7 3 2 2 3 3 5" xfId="13238"/>
    <cellStyle name="표준 7 3 2 2 3 3 6" xfId="17109"/>
    <cellStyle name="표준 7 3 2 2 3 3 7" xfId="20980"/>
    <cellStyle name="표준 7 3 2 2 3 3 8" xfId="24851"/>
    <cellStyle name="표준 7 3 2 2 3 3 9" xfId="28722"/>
    <cellStyle name="표준 7 3 2 2 3 4" xfId="2305"/>
    <cellStyle name="표준 7 3 2 2 3 4 10" xfId="37432"/>
    <cellStyle name="표준 7 3 2 2 3 4 11" xfId="41544"/>
    <cellStyle name="표준 7 3 2 2 3 4 12" xfId="45415"/>
    <cellStyle name="표준 7 3 2 2 3 4 13" xfId="49286"/>
    <cellStyle name="표준 7 3 2 2 3 4 14" xfId="53157"/>
    <cellStyle name="표준 7 3 2 2 3 4 2" xfId="6464"/>
    <cellStyle name="표준 7 3 2 2 3 4 3" xfId="10335"/>
    <cellStyle name="표준 7 3 2 2 3 4 4" xfId="14206"/>
    <cellStyle name="표준 7 3 2 2 3 4 5" xfId="18077"/>
    <cellStyle name="표준 7 3 2 2 3 4 6" xfId="21948"/>
    <cellStyle name="표준 7 3 2 2 3 4 7" xfId="25819"/>
    <cellStyle name="표준 7 3 2 2 3 4 8" xfId="29690"/>
    <cellStyle name="표준 7 3 2 2 3 4 9" xfId="33561"/>
    <cellStyle name="표준 7 3 2 2 3 5" xfId="4528"/>
    <cellStyle name="표준 7 3 2 2 3 6" xfId="8399"/>
    <cellStyle name="표준 7 3 2 2 3 7" xfId="12270"/>
    <cellStyle name="표준 7 3 2 2 3 8" xfId="16141"/>
    <cellStyle name="표준 7 3 2 2 3 9" xfId="20012"/>
    <cellStyle name="표준 7 3 2 2 4" xfId="602"/>
    <cellStyle name="표준 7 3 2 2 4 10" xfId="27996"/>
    <cellStyle name="표준 7 3 2 2 4 11" xfId="31867"/>
    <cellStyle name="표준 7 3 2 2 4 12" xfId="35738"/>
    <cellStyle name="표준 7 3 2 2 4 13" xfId="39850"/>
    <cellStyle name="표준 7 3 2 2 4 14" xfId="43721"/>
    <cellStyle name="표준 7 3 2 2 4 15" xfId="47592"/>
    <cellStyle name="표준 7 3 2 2 4 16" xfId="51463"/>
    <cellStyle name="표준 7 3 2 2 4 2" xfId="1576"/>
    <cellStyle name="표준 7 3 2 2 4 2 10" xfId="32835"/>
    <cellStyle name="표준 7 3 2 2 4 2 11" xfId="36706"/>
    <cellStyle name="표준 7 3 2 2 4 2 12" xfId="40818"/>
    <cellStyle name="표준 7 3 2 2 4 2 13" xfId="44689"/>
    <cellStyle name="표준 7 3 2 2 4 2 14" xfId="48560"/>
    <cellStyle name="표준 7 3 2 2 4 2 15" xfId="52431"/>
    <cellStyle name="표준 7 3 2 2 4 2 2" xfId="3515"/>
    <cellStyle name="표준 7 3 2 2 4 2 2 10" xfId="38642"/>
    <cellStyle name="표준 7 3 2 2 4 2 2 11" xfId="42754"/>
    <cellStyle name="표준 7 3 2 2 4 2 2 12" xfId="46625"/>
    <cellStyle name="표준 7 3 2 2 4 2 2 13" xfId="50496"/>
    <cellStyle name="표준 7 3 2 2 4 2 2 14" xfId="54367"/>
    <cellStyle name="표준 7 3 2 2 4 2 2 2" xfId="7674"/>
    <cellStyle name="표준 7 3 2 2 4 2 2 3" xfId="11545"/>
    <cellStyle name="표준 7 3 2 2 4 2 2 4" xfId="15416"/>
    <cellStyle name="표준 7 3 2 2 4 2 2 5" xfId="19287"/>
    <cellStyle name="표준 7 3 2 2 4 2 2 6" xfId="23158"/>
    <cellStyle name="표준 7 3 2 2 4 2 2 7" xfId="27029"/>
    <cellStyle name="표준 7 3 2 2 4 2 2 8" xfId="30900"/>
    <cellStyle name="표준 7 3 2 2 4 2 2 9" xfId="34771"/>
    <cellStyle name="표준 7 3 2 2 4 2 3" xfId="5738"/>
    <cellStyle name="표준 7 3 2 2 4 2 4" xfId="9609"/>
    <cellStyle name="표준 7 3 2 2 4 2 5" xfId="13480"/>
    <cellStyle name="표준 7 3 2 2 4 2 6" xfId="17351"/>
    <cellStyle name="표준 7 3 2 2 4 2 7" xfId="21222"/>
    <cellStyle name="표준 7 3 2 2 4 2 8" xfId="25093"/>
    <cellStyle name="표준 7 3 2 2 4 2 9" xfId="28964"/>
    <cellStyle name="표준 7 3 2 2 4 3" xfId="2547"/>
    <cellStyle name="표준 7 3 2 2 4 3 10" xfId="37674"/>
    <cellStyle name="표준 7 3 2 2 4 3 11" xfId="41786"/>
    <cellStyle name="표준 7 3 2 2 4 3 12" xfId="45657"/>
    <cellStyle name="표준 7 3 2 2 4 3 13" xfId="49528"/>
    <cellStyle name="표준 7 3 2 2 4 3 14" xfId="53399"/>
    <cellStyle name="표준 7 3 2 2 4 3 2" xfId="6706"/>
    <cellStyle name="표준 7 3 2 2 4 3 3" xfId="10577"/>
    <cellStyle name="표준 7 3 2 2 4 3 4" xfId="14448"/>
    <cellStyle name="표준 7 3 2 2 4 3 5" xfId="18319"/>
    <cellStyle name="표준 7 3 2 2 4 3 6" xfId="22190"/>
    <cellStyle name="표준 7 3 2 2 4 3 7" xfId="26061"/>
    <cellStyle name="표준 7 3 2 2 4 3 8" xfId="29932"/>
    <cellStyle name="표준 7 3 2 2 4 3 9" xfId="33803"/>
    <cellStyle name="표준 7 3 2 2 4 4" xfId="4770"/>
    <cellStyle name="표준 7 3 2 2 4 5" xfId="8641"/>
    <cellStyle name="표준 7 3 2 2 4 6" xfId="12512"/>
    <cellStyle name="표준 7 3 2 2 4 7" xfId="16383"/>
    <cellStyle name="표준 7 3 2 2 4 8" xfId="20254"/>
    <cellStyle name="표준 7 3 2 2 4 9" xfId="24125"/>
    <cellStyle name="표준 7 3 2 2 5" xfId="1092"/>
    <cellStyle name="표준 7 3 2 2 5 10" xfId="32351"/>
    <cellStyle name="표준 7 3 2 2 5 11" xfId="36222"/>
    <cellStyle name="표준 7 3 2 2 5 12" xfId="40334"/>
    <cellStyle name="표준 7 3 2 2 5 13" xfId="44205"/>
    <cellStyle name="표준 7 3 2 2 5 14" xfId="48076"/>
    <cellStyle name="표준 7 3 2 2 5 15" xfId="51947"/>
    <cellStyle name="표준 7 3 2 2 5 2" xfId="3031"/>
    <cellStyle name="표준 7 3 2 2 5 2 10" xfId="38158"/>
    <cellStyle name="표준 7 3 2 2 5 2 11" xfId="42270"/>
    <cellStyle name="표준 7 3 2 2 5 2 12" xfId="46141"/>
    <cellStyle name="표준 7 3 2 2 5 2 13" xfId="50012"/>
    <cellStyle name="표준 7 3 2 2 5 2 14" xfId="53883"/>
    <cellStyle name="표준 7 3 2 2 5 2 2" xfId="7190"/>
    <cellStyle name="표준 7 3 2 2 5 2 3" xfId="11061"/>
    <cellStyle name="표준 7 3 2 2 5 2 4" xfId="14932"/>
    <cellStyle name="표준 7 3 2 2 5 2 5" xfId="18803"/>
    <cellStyle name="표준 7 3 2 2 5 2 6" xfId="22674"/>
    <cellStyle name="표준 7 3 2 2 5 2 7" xfId="26545"/>
    <cellStyle name="표준 7 3 2 2 5 2 8" xfId="30416"/>
    <cellStyle name="표준 7 3 2 2 5 2 9" xfId="34287"/>
    <cellStyle name="표준 7 3 2 2 5 3" xfId="5254"/>
    <cellStyle name="표준 7 3 2 2 5 4" xfId="9125"/>
    <cellStyle name="표준 7 3 2 2 5 5" xfId="12996"/>
    <cellStyle name="표준 7 3 2 2 5 6" xfId="16867"/>
    <cellStyle name="표준 7 3 2 2 5 7" xfId="20738"/>
    <cellStyle name="표준 7 3 2 2 5 8" xfId="24609"/>
    <cellStyle name="표준 7 3 2 2 5 9" xfId="28480"/>
    <cellStyle name="표준 7 3 2 2 6" xfId="2063"/>
    <cellStyle name="표준 7 3 2 2 6 10" xfId="37190"/>
    <cellStyle name="표준 7 3 2 2 6 11" xfId="41302"/>
    <cellStyle name="표준 7 3 2 2 6 12" xfId="45173"/>
    <cellStyle name="표준 7 3 2 2 6 13" xfId="49044"/>
    <cellStyle name="표준 7 3 2 2 6 14" xfId="52915"/>
    <cellStyle name="표준 7 3 2 2 6 2" xfId="6222"/>
    <cellStyle name="표준 7 3 2 2 6 3" xfId="10093"/>
    <cellStyle name="표준 7 3 2 2 6 4" xfId="13964"/>
    <cellStyle name="표준 7 3 2 2 6 5" xfId="17835"/>
    <cellStyle name="표준 7 3 2 2 6 6" xfId="21706"/>
    <cellStyle name="표준 7 3 2 2 6 7" xfId="25577"/>
    <cellStyle name="표준 7 3 2 2 6 8" xfId="29448"/>
    <cellStyle name="표준 7 3 2 2 6 9" xfId="33319"/>
    <cellStyle name="표준 7 3 2 2 7" xfId="4286"/>
    <cellStyle name="표준 7 3 2 2 8" xfId="8157"/>
    <cellStyle name="표준 7 3 2 2 9" xfId="12028"/>
    <cellStyle name="표준 7 3 2 20" xfId="43190"/>
    <cellStyle name="표준 7 3 2 21" xfId="47061"/>
    <cellStyle name="표준 7 3 2 22" xfId="50932"/>
    <cellStyle name="표준 7 3 2 3" xfId="162"/>
    <cellStyle name="표준 7 3 2 3 10" xfId="19820"/>
    <cellStyle name="표준 7 3 2 3 11" xfId="23691"/>
    <cellStyle name="표준 7 3 2 3 12" xfId="27562"/>
    <cellStyle name="표준 7 3 2 3 13" xfId="31433"/>
    <cellStyle name="표준 7 3 2 3 14" xfId="35304"/>
    <cellStyle name="표준 7 3 2 3 15" xfId="39175"/>
    <cellStyle name="표준 7 3 2 3 16" xfId="39416"/>
    <cellStyle name="표준 7 3 2 3 17" xfId="43287"/>
    <cellStyle name="표준 7 3 2 3 18" xfId="47158"/>
    <cellStyle name="표준 7 3 2 3 19" xfId="51029"/>
    <cellStyle name="표준 7 3 2 3 2" xfId="407"/>
    <cellStyle name="표준 7 3 2 3 2 10" xfId="23933"/>
    <cellStyle name="표준 7 3 2 3 2 11" xfId="27804"/>
    <cellStyle name="표준 7 3 2 3 2 12" xfId="31675"/>
    <cellStyle name="표준 7 3 2 3 2 13" xfId="35546"/>
    <cellStyle name="표준 7 3 2 3 2 14" xfId="39658"/>
    <cellStyle name="표준 7 3 2 3 2 15" xfId="43529"/>
    <cellStyle name="표준 7 3 2 3 2 16" xfId="47400"/>
    <cellStyle name="표준 7 3 2 3 2 17" xfId="51271"/>
    <cellStyle name="표준 7 3 2 3 2 2" xfId="894"/>
    <cellStyle name="표준 7 3 2 3 2 2 10" xfId="28288"/>
    <cellStyle name="표준 7 3 2 3 2 2 11" xfId="32159"/>
    <cellStyle name="표준 7 3 2 3 2 2 12" xfId="36030"/>
    <cellStyle name="표준 7 3 2 3 2 2 13" xfId="40142"/>
    <cellStyle name="표준 7 3 2 3 2 2 14" xfId="44013"/>
    <cellStyle name="표준 7 3 2 3 2 2 15" xfId="47884"/>
    <cellStyle name="표준 7 3 2 3 2 2 16" xfId="51755"/>
    <cellStyle name="표준 7 3 2 3 2 2 2" xfId="1868"/>
    <cellStyle name="표준 7 3 2 3 2 2 2 10" xfId="33127"/>
    <cellStyle name="표준 7 3 2 3 2 2 2 11" xfId="36998"/>
    <cellStyle name="표준 7 3 2 3 2 2 2 12" xfId="41110"/>
    <cellStyle name="표준 7 3 2 3 2 2 2 13" xfId="44981"/>
    <cellStyle name="표준 7 3 2 3 2 2 2 14" xfId="48852"/>
    <cellStyle name="표준 7 3 2 3 2 2 2 15" xfId="52723"/>
    <cellStyle name="표준 7 3 2 3 2 2 2 2" xfId="3807"/>
    <cellStyle name="표준 7 3 2 3 2 2 2 2 10" xfId="38934"/>
    <cellStyle name="표준 7 3 2 3 2 2 2 2 11" xfId="43046"/>
    <cellStyle name="표준 7 3 2 3 2 2 2 2 12" xfId="46917"/>
    <cellStyle name="표준 7 3 2 3 2 2 2 2 13" xfId="50788"/>
    <cellStyle name="표준 7 3 2 3 2 2 2 2 14" xfId="54659"/>
    <cellStyle name="표준 7 3 2 3 2 2 2 2 2" xfId="7966"/>
    <cellStyle name="표준 7 3 2 3 2 2 2 2 3" xfId="11837"/>
    <cellStyle name="표준 7 3 2 3 2 2 2 2 4" xfId="15708"/>
    <cellStyle name="표준 7 3 2 3 2 2 2 2 5" xfId="19579"/>
    <cellStyle name="표준 7 3 2 3 2 2 2 2 6" xfId="23450"/>
    <cellStyle name="표준 7 3 2 3 2 2 2 2 7" xfId="27321"/>
    <cellStyle name="표준 7 3 2 3 2 2 2 2 8" xfId="31192"/>
    <cellStyle name="표준 7 3 2 3 2 2 2 2 9" xfId="35063"/>
    <cellStyle name="표준 7 3 2 3 2 2 2 3" xfId="6030"/>
    <cellStyle name="표준 7 3 2 3 2 2 2 4" xfId="9901"/>
    <cellStyle name="표준 7 3 2 3 2 2 2 5" xfId="13772"/>
    <cellStyle name="표준 7 3 2 3 2 2 2 6" xfId="17643"/>
    <cellStyle name="표준 7 3 2 3 2 2 2 7" xfId="21514"/>
    <cellStyle name="표준 7 3 2 3 2 2 2 8" xfId="25385"/>
    <cellStyle name="표준 7 3 2 3 2 2 2 9" xfId="29256"/>
    <cellStyle name="표준 7 3 2 3 2 2 3" xfId="2839"/>
    <cellStyle name="표준 7 3 2 3 2 2 3 10" xfId="37966"/>
    <cellStyle name="표준 7 3 2 3 2 2 3 11" xfId="42078"/>
    <cellStyle name="표준 7 3 2 3 2 2 3 12" xfId="45949"/>
    <cellStyle name="표준 7 3 2 3 2 2 3 13" xfId="49820"/>
    <cellStyle name="표준 7 3 2 3 2 2 3 14" xfId="53691"/>
    <cellStyle name="표준 7 3 2 3 2 2 3 2" xfId="6998"/>
    <cellStyle name="표준 7 3 2 3 2 2 3 3" xfId="10869"/>
    <cellStyle name="표준 7 3 2 3 2 2 3 4" xfId="14740"/>
    <cellStyle name="표준 7 3 2 3 2 2 3 5" xfId="18611"/>
    <cellStyle name="표준 7 3 2 3 2 2 3 6" xfId="22482"/>
    <cellStyle name="표준 7 3 2 3 2 2 3 7" xfId="26353"/>
    <cellStyle name="표준 7 3 2 3 2 2 3 8" xfId="30224"/>
    <cellStyle name="표준 7 3 2 3 2 2 3 9" xfId="34095"/>
    <cellStyle name="표준 7 3 2 3 2 2 4" xfId="5062"/>
    <cellStyle name="표준 7 3 2 3 2 2 5" xfId="8933"/>
    <cellStyle name="표준 7 3 2 3 2 2 6" xfId="12804"/>
    <cellStyle name="표준 7 3 2 3 2 2 7" xfId="16675"/>
    <cellStyle name="표준 7 3 2 3 2 2 8" xfId="20546"/>
    <cellStyle name="표준 7 3 2 3 2 2 9" xfId="24417"/>
    <cellStyle name="표준 7 3 2 3 2 3" xfId="1384"/>
    <cellStyle name="표준 7 3 2 3 2 3 10" xfId="32643"/>
    <cellStyle name="표준 7 3 2 3 2 3 11" xfId="36514"/>
    <cellStyle name="표준 7 3 2 3 2 3 12" xfId="40626"/>
    <cellStyle name="표준 7 3 2 3 2 3 13" xfId="44497"/>
    <cellStyle name="표준 7 3 2 3 2 3 14" xfId="48368"/>
    <cellStyle name="표준 7 3 2 3 2 3 15" xfId="52239"/>
    <cellStyle name="표준 7 3 2 3 2 3 2" xfId="3323"/>
    <cellStyle name="표준 7 3 2 3 2 3 2 10" xfId="38450"/>
    <cellStyle name="표준 7 3 2 3 2 3 2 11" xfId="42562"/>
    <cellStyle name="표준 7 3 2 3 2 3 2 12" xfId="46433"/>
    <cellStyle name="표준 7 3 2 3 2 3 2 13" xfId="50304"/>
    <cellStyle name="표준 7 3 2 3 2 3 2 14" xfId="54175"/>
    <cellStyle name="표준 7 3 2 3 2 3 2 2" xfId="7482"/>
    <cellStyle name="표준 7 3 2 3 2 3 2 3" xfId="11353"/>
    <cellStyle name="표준 7 3 2 3 2 3 2 4" xfId="15224"/>
    <cellStyle name="표준 7 3 2 3 2 3 2 5" xfId="19095"/>
    <cellStyle name="표준 7 3 2 3 2 3 2 6" xfId="22966"/>
    <cellStyle name="표준 7 3 2 3 2 3 2 7" xfId="26837"/>
    <cellStyle name="표준 7 3 2 3 2 3 2 8" xfId="30708"/>
    <cellStyle name="표준 7 3 2 3 2 3 2 9" xfId="34579"/>
    <cellStyle name="표준 7 3 2 3 2 3 3" xfId="5546"/>
    <cellStyle name="표준 7 3 2 3 2 3 4" xfId="9417"/>
    <cellStyle name="표준 7 3 2 3 2 3 5" xfId="13288"/>
    <cellStyle name="표준 7 3 2 3 2 3 6" xfId="17159"/>
    <cellStyle name="표준 7 3 2 3 2 3 7" xfId="21030"/>
    <cellStyle name="표준 7 3 2 3 2 3 8" xfId="24901"/>
    <cellStyle name="표준 7 3 2 3 2 3 9" xfId="28772"/>
    <cellStyle name="표준 7 3 2 3 2 4" xfId="2355"/>
    <cellStyle name="표준 7 3 2 3 2 4 10" xfId="37482"/>
    <cellStyle name="표준 7 3 2 3 2 4 11" xfId="41594"/>
    <cellStyle name="표준 7 3 2 3 2 4 12" xfId="45465"/>
    <cellStyle name="표준 7 3 2 3 2 4 13" xfId="49336"/>
    <cellStyle name="표준 7 3 2 3 2 4 14" xfId="53207"/>
    <cellStyle name="표준 7 3 2 3 2 4 2" xfId="6514"/>
    <cellStyle name="표준 7 3 2 3 2 4 3" xfId="10385"/>
    <cellStyle name="표준 7 3 2 3 2 4 4" xfId="14256"/>
    <cellStyle name="표준 7 3 2 3 2 4 5" xfId="18127"/>
    <cellStyle name="표준 7 3 2 3 2 4 6" xfId="21998"/>
    <cellStyle name="표준 7 3 2 3 2 4 7" xfId="25869"/>
    <cellStyle name="표준 7 3 2 3 2 4 8" xfId="29740"/>
    <cellStyle name="표준 7 3 2 3 2 4 9" xfId="33611"/>
    <cellStyle name="표준 7 3 2 3 2 5" xfId="4578"/>
    <cellStyle name="표준 7 3 2 3 2 6" xfId="8449"/>
    <cellStyle name="표준 7 3 2 3 2 7" xfId="12320"/>
    <cellStyle name="표준 7 3 2 3 2 8" xfId="16191"/>
    <cellStyle name="표준 7 3 2 3 2 9" xfId="20062"/>
    <cellStyle name="표준 7 3 2 3 3" xfId="652"/>
    <cellStyle name="표준 7 3 2 3 3 10" xfId="28046"/>
    <cellStyle name="표준 7 3 2 3 3 11" xfId="31917"/>
    <cellStyle name="표준 7 3 2 3 3 12" xfId="35788"/>
    <cellStyle name="표준 7 3 2 3 3 13" xfId="39900"/>
    <cellStyle name="표준 7 3 2 3 3 14" xfId="43771"/>
    <cellStyle name="표준 7 3 2 3 3 15" xfId="47642"/>
    <cellStyle name="표준 7 3 2 3 3 16" xfId="51513"/>
    <cellStyle name="표준 7 3 2 3 3 2" xfId="1626"/>
    <cellStyle name="표준 7 3 2 3 3 2 10" xfId="32885"/>
    <cellStyle name="표준 7 3 2 3 3 2 11" xfId="36756"/>
    <cellStyle name="표준 7 3 2 3 3 2 12" xfId="40868"/>
    <cellStyle name="표준 7 3 2 3 3 2 13" xfId="44739"/>
    <cellStyle name="표준 7 3 2 3 3 2 14" xfId="48610"/>
    <cellStyle name="표준 7 3 2 3 3 2 15" xfId="52481"/>
    <cellStyle name="표준 7 3 2 3 3 2 2" xfId="3565"/>
    <cellStyle name="표준 7 3 2 3 3 2 2 10" xfId="38692"/>
    <cellStyle name="표준 7 3 2 3 3 2 2 11" xfId="42804"/>
    <cellStyle name="표준 7 3 2 3 3 2 2 12" xfId="46675"/>
    <cellStyle name="표준 7 3 2 3 3 2 2 13" xfId="50546"/>
    <cellStyle name="표준 7 3 2 3 3 2 2 14" xfId="54417"/>
    <cellStyle name="표준 7 3 2 3 3 2 2 2" xfId="7724"/>
    <cellStyle name="표준 7 3 2 3 3 2 2 3" xfId="11595"/>
    <cellStyle name="표준 7 3 2 3 3 2 2 4" xfId="15466"/>
    <cellStyle name="표준 7 3 2 3 3 2 2 5" xfId="19337"/>
    <cellStyle name="표준 7 3 2 3 3 2 2 6" xfId="23208"/>
    <cellStyle name="표준 7 3 2 3 3 2 2 7" xfId="27079"/>
    <cellStyle name="표준 7 3 2 3 3 2 2 8" xfId="30950"/>
    <cellStyle name="표준 7 3 2 3 3 2 2 9" xfId="34821"/>
    <cellStyle name="표준 7 3 2 3 3 2 3" xfId="5788"/>
    <cellStyle name="표준 7 3 2 3 3 2 4" xfId="9659"/>
    <cellStyle name="표준 7 3 2 3 3 2 5" xfId="13530"/>
    <cellStyle name="표준 7 3 2 3 3 2 6" xfId="17401"/>
    <cellStyle name="표준 7 3 2 3 3 2 7" xfId="21272"/>
    <cellStyle name="표준 7 3 2 3 3 2 8" xfId="25143"/>
    <cellStyle name="표준 7 3 2 3 3 2 9" xfId="29014"/>
    <cellStyle name="표준 7 3 2 3 3 3" xfId="2597"/>
    <cellStyle name="표준 7 3 2 3 3 3 10" xfId="37724"/>
    <cellStyle name="표준 7 3 2 3 3 3 11" xfId="41836"/>
    <cellStyle name="표준 7 3 2 3 3 3 12" xfId="45707"/>
    <cellStyle name="표준 7 3 2 3 3 3 13" xfId="49578"/>
    <cellStyle name="표준 7 3 2 3 3 3 14" xfId="53449"/>
    <cellStyle name="표준 7 3 2 3 3 3 2" xfId="6756"/>
    <cellStyle name="표준 7 3 2 3 3 3 3" xfId="10627"/>
    <cellStyle name="표준 7 3 2 3 3 3 4" xfId="14498"/>
    <cellStyle name="표준 7 3 2 3 3 3 5" xfId="18369"/>
    <cellStyle name="표준 7 3 2 3 3 3 6" xfId="22240"/>
    <cellStyle name="표준 7 3 2 3 3 3 7" xfId="26111"/>
    <cellStyle name="표준 7 3 2 3 3 3 8" xfId="29982"/>
    <cellStyle name="표준 7 3 2 3 3 3 9" xfId="33853"/>
    <cellStyle name="표준 7 3 2 3 3 4" xfId="4820"/>
    <cellStyle name="표준 7 3 2 3 3 5" xfId="8691"/>
    <cellStyle name="표준 7 3 2 3 3 6" xfId="12562"/>
    <cellStyle name="표준 7 3 2 3 3 7" xfId="16433"/>
    <cellStyle name="표준 7 3 2 3 3 8" xfId="20304"/>
    <cellStyle name="표준 7 3 2 3 3 9" xfId="24175"/>
    <cellStyle name="표준 7 3 2 3 4" xfId="1142"/>
    <cellStyle name="표준 7 3 2 3 4 10" xfId="32401"/>
    <cellStyle name="표준 7 3 2 3 4 11" xfId="36272"/>
    <cellStyle name="표준 7 3 2 3 4 12" xfId="40384"/>
    <cellStyle name="표준 7 3 2 3 4 13" xfId="44255"/>
    <cellStyle name="표준 7 3 2 3 4 14" xfId="48126"/>
    <cellStyle name="표준 7 3 2 3 4 15" xfId="51997"/>
    <cellStyle name="표준 7 3 2 3 4 2" xfId="3081"/>
    <cellStyle name="표준 7 3 2 3 4 2 10" xfId="38208"/>
    <cellStyle name="표준 7 3 2 3 4 2 11" xfId="42320"/>
    <cellStyle name="표준 7 3 2 3 4 2 12" xfId="46191"/>
    <cellStyle name="표준 7 3 2 3 4 2 13" xfId="50062"/>
    <cellStyle name="표준 7 3 2 3 4 2 14" xfId="53933"/>
    <cellStyle name="표준 7 3 2 3 4 2 2" xfId="7240"/>
    <cellStyle name="표준 7 3 2 3 4 2 3" xfId="11111"/>
    <cellStyle name="표준 7 3 2 3 4 2 4" xfId="14982"/>
    <cellStyle name="표준 7 3 2 3 4 2 5" xfId="18853"/>
    <cellStyle name="표준 7 3 2 3 4 2 6" xfId="22724"/>
    <cellStyle name="표준 7 3 2 3 4 2 7" xfId="26595"/>
    <cellStyle name="표준 7 3 2 3 4 2 8" xfId="30466"/>
    <cellStyle name="표준 7 3 2 3 4 2 9" xfId="34337"/>
    <cellStyle name="표준 7 3 2 3 4 3" xfId="5304"/>
    <cellStyle name="표준 7 3 2 3 4 4" xfId="9175"/>
    <cellStyle name="표준 7 3 2 3 4 5" xfId="13046"/>
    <cellStyle name="표준 7 3 2 3 4 6" xfId="16917"/>
    <cellStyle name="표준 7 3 2 3 4 7" xfId="20788"/>
    <cellStyle name="표준 7 3 2 3 4 8" xfId="24659"/>
    <cellStyle name="표준 7 3 2 3 4 9" xfId="28530"/>
    <cellStyle name="표준 7 3 2 3 5" xfId="2113"/>
    <cellStyle name="표준 7 3 2 3 5 10" xfId="37240"/>
    <cellStyle name="표준 7 3 2 3 5 11" xfId="41352"/>
    <cellStyle name="표준 7 3 2 3 5 12" xfId="45223"/>
    <cellStyle name="표준 7 3 2 3 5 13" xfId="49094"/>
    <cellStyle name="표준 7 3 2 3 5 14" xfId="52965"/>
    <cellStyle name="표준 7 3 2 3 5 2" xfId="6272"/>
    <cellStyle name="표준 7 3 2 3 5 3" xfId="10143"/>
    <cellStyle name="표준 7 3 2 3 5 4" xfId="14014"/>
    <cellStyle name="표준 7 3 2 3 5 5" xfId="17885"/>
    <cellStyle name="표준 7 3 2 3 5 6" xfId="21756"/>
    <cellStyle name="표준 7 3 2 3 5 7" xfId="25627"/>
    <cellStyle name="표준 7 3 2 3 5 8" xfId="29498"/>
    <cellStyle name="표준 7 3 2 3 5 9" xfId="33369"/>
    <cellStyle name="표준 7 3 2 3 6" xfId="4336"/>
    <cellStyle name="표준 7 3 2 3 7" xfId="8207"/>
    <cellStyle name="표준 7 3 2 3 8" xfId="12078"/>
    <cellStyle name="표준 7 3 2 3 9" xfId="15949"/>
    <cellStyle name="표준 7 3 2 4" xfId="260"/>
    <cellStyle name="표준 7 3 2 4 10" xfId="19918"/>
    <cellStyle name="표준 7 3 2 4 11" xfId="23789"/>
    <cellStyle name="표준 7 3 2 4 12" xfId="27660"/>
    <cellStyle name="표준 7 3 2 4 13" xfId="31531"/>
    <cellStyle name="표준 7 3 2 4 14" xfId="35402"/>
    <cellStyle name="표준 7 3 2 4 15" xfId="39273"/>
    <cellStyle name="표준 7 3 2 4 16" xfId="39514"/>
    <cellStyle name="표준 7 3 2 4 17" xfId="43385"/>
    <cellStyle name="표준 7 3 2 4 18" xfId="47256"/>
    <cellStyle name="표준 7 3 2 4 19" xfId="51127"/>
    <cellStyle name="표준 7 3 2 4 2" xfId="505"/>
    <cellStyle name="표준 7 3 2 4 2 10" xfId="24031"/>
    <cellStyle name="표준 7 3 2 4 2 11" xfId="27902"/>
    <cellStyle name="표준 7 3 2 4 2 12" xfId="31773"/>
    <cellStyle name="표준 7 3 2 4 2 13" xfId="35644"/>
    <cellStyle name="표준 7 3 2 4 2 14" xfId="39756"/>
    <cellStyle name="표준 7 3 2 4 2 15" xfId="43627"/>
    <cellStyle name="표준 7 3 2 4 2 16" xfId="47498"/>
    <cellStyle name="표준 7 3 2 4 2 17" xfId="51369"/>
    <cellStyle name="표준 7 3 2 4 2 2" xfId="992"/>
    <cellStyle name="표준 7 3 2 4 2 2 10" xfId="28386"/>
    <cellStyle name="표준 7 3 2 4 2 2 11" xfId="32257"/>
    <cellStyle name="표준 7 3 2 4 2 2 12" xfId="36128"/>
    <cellStyle name="표준 7 3 2 4 2 2 13" xfId="40240"/>
    <cellStyle name="표준 7 3 2 4 2 2 14" xfId="44111"/>
    <cellStyle name="표준 7 3 2 4 2 2 15" xfId="47982"/>
    <cellStyle name="표준 7 3 2 4 2 2 16" xfId="51853"/>
    <cellStyle name="표준 7 3 2 4 2 2 2" xfId="1966"/>
    <cellStyle name="표준 7 3 2 4 2 2 2 10" xfId="33225"/>
    <cellStyle name="표준 7 3 2 4 2 2 2 11" xfId="37096"/>
    <cellStyle name="표준 7 3 2 4 2 2 2 12" xfId="41208"/>
    <cellStyle name="표준 7 3 2 4 2 2 2 13" xfId="45079"/>
    <cellStyle name="표준 7 3 2 4 2 2 2 14" xfId="48950"/>
    <cellStyle name="표준 7 3 2 4 2 2 2 15" xfId="52821"/>
    <cellStyle name="표준 7 3 2 4 2 2 2 2" xfId="3905"/>
    <cellStyle name="표준 7 3 2 4 2 2 2 2 10" xfId="39032"/>
    <cellStyle name="표준 7 3 2 4 2 2 2 2 11" xfId="43144"/>
    <cellStyle name="표준 7 3 2 4 2 2 2 2 12" xfId="47015"/>
    <cellStyle name="표준 7 3 2 4 2 2 2 2 13" xfId="50886"/>
    <cellStyle name="표준 7 3 2 4 2 2 2 2 14" xfId="54757"/>
    <cellStyle name="표준 7 3 2 4 2 2 2 2 2" xfId="8064"/>
    <cellStyle name="표준 7 3 2 4 2 2 2 2 3" xfId="11935"/>
    <cellStyle name="표준 7 3 2 4 2 2 2 2 4" xfId="15806"/>
    <cellStyle name="표준 7 3 2 4 2 2 2 2 5" xfId="19677"/>
    <cellStyle name="표준 7 3 2 4 2 2 2 2 6" xfId="23548"/>
    <cellStyle name="표준 7 3 2 4 2 2 2 2 7" xfId="27419"/>
    <cellStyle name="표준 7 3 2 4 2 2 2 2 8" xfId="31290"/>
    <cellStyle name="표준 7 3 2 4 2 2 2 2 9" xfId="35161"/>
    <cellStyle name="표준 7 3 2 4 2 2 2 3" xfId="6128"/>
    <cellStyle name="표준 7 3 2 4 2 2 2 4" xfId="9999"/>
    <cellStyle name="표준 7 3 2 4 2 2 2 5" xfId="13870"/>
    <cellStyle name="표준 7 3 2 4 2 2 2 6" xfId="17741"/>
    <cellStyle name="표준 7 3 2 4 2 2 2 7" xfId="21612"/>
    <cellStyle name="표준 7 3 2 4 2 2 2 8" xfId="25483"/>
    <cellStyle name="표준 7 3 2 4 2 2 2 9" xfId="29354"/>
    <cellStyle name="표준 7 3 2 4 2 2 3" xfId="2937"/>
    <cellStyle name="표준 7 3 2 4 2 2 3 10" xfId="38064"/>
    <cellStyle name="표준 7 3 2 4 2 2 3 11" xfId="42176"/>
    <cellStyle name="표준 7 3 2 4 2 2 3 12" xfId="46047"/>
    <cellStyle name="표준 7 3 2 4 2 2 3 13" xfId="49918"/>
    <cellStyle name="표준 7 3 2 4 2 2 3 14" xfId="53789"/>
    <cellStyle name="표준 7 3 2 4 2 2 3 2" xfId="7096"/>
    <cellStyle name="표준 7 3 2 4 2 2 3 3" xfId="10967"/>
    <cellStyle name="표준 7 3 2 4 2 2 3 4" xfId="14838"/>
    <cellStyle name="표준 7 3 2 4 2 2 3 5" xfId="18709"/>
    <cellStyle name="표준 7 3 2 4 2 2 3 6" xfId="22580"/>
    <cellStyle name="표준 7 3 2 4 2 2 3 7" xfId="26451"/>
    <cellStyle name="표준 7 3 2 4 2 2 3 8" xfId="30322"/>
    <cellStyle name="표준 7 3 2 4 2 2 3 9" xfId="34193"/>
    <cellStyle name="표준 7 3 2 4 2 2 4" xfId="5160"/>
    <cellStyle name="표준 7 3 2 4 2 2 5" xfId="9031"/>
    <cellStyle name="표준 7 3 2 4 2 2 6" xfId="12902"/>
    <cellStyle name="표준 7 3 2 4 2 2 7" xfId="16773"/>
    <cellStyle name="표준 7 3 2 4 2 2 8" xfId="20644"/>
    <cellStyle name="표준 7 3 2 4 2 2 9" xfId="24515"/>
    <cellStyle name="표준 7 3 2 4 2 3" xfId="1482"/>
    <cellStyle name="표준 7 3 2 4 2 3 10" xfId="32741"/>
    <cellStyle name="표준 7 3 2 4 2 3 11" xfId="36612"/>
    <cellStyle name="표준 7 3 2 4 2 3 12" xfId="40724"/>
    <cellStyle name="표준 7 3 2 4 2 3 13" xfId="44595"/>
    <cellStyle name="표준 7 3 2 4 2 3 14" xfId="48466"/>
    <cellStyle name="표준 7 3 2 4 2 3 15" xfId="52337"/>
    <cellStyle name="표준 7 3 2 4 2 3 2" xfId="3421"/>
    <cellStyle name="표준 7 3 2 4 2 3 2 10" xfId="38548"/>
    <cellStyle name="표준 7 3 2 4 2 3 2 11" xfId="42660"/>
    <cellStyle name="표준 7 3 2 4 2 3 2 12" xfId="46531"/>
    <cellStyle name="표준 7 3 2 4 2 3 2 13" xfId="50402"/>
    <cellStyle name="표준 7 3 2 4 2 3 2 14" xfId="54273"/>
    <cellStyle name="표준 7 3 2 4 2 3 2 2" xfId="7580"/>
    <cellStyle name="표준 7 3 2 4 2 3 2 3" xfId="11451"/>
    <cellStyle name="표준 7 3 2 4 2 3 2 4" xfId="15322"/>
    <cellStyle name="표준 7 3 2 4 2 3 2 5" xfId="19193"/>
    <cellStyle name="표준 7 3 2 4 2 3 2 6" xfId="23064"/>
    <cellStyle name="표준 7 3 2 4 2 3 2 7" xfId="26935"/>
    <cellStyle name="표준 7 3 2 4 2 3 2 8" xfId="30806"/>
    <cellStyle name="표준 7 3 2 4 2 3 2 9" xfId="34677"/>
    <cellStyle name="표준 7 3 2 4 2 3 3" xfId="5644"/>
    <cellStyle name="표준 7 3 2 4 2 3 4" xfId="9515"/>
    <cellStyle name="표준 7 3 2 4 2 3 5" xfId="13386"/>
    <cellStyle name="표준 7 3 2 4 2 3 6" xfId="17257"/>
    <cellStyle name="표준 7 3 2 4 2 3 7" xfId="21128"/>
    <cellStyle name="표준 7 3 2 4 2 3 8" xfId="24999"/>
    <cellStyle name="표준 7 3 2 4 2 3 9" xfId="28870"/>
    <cellStyle name="표준 7 3 2 4 2 4" xfId="2453"/>
    <cellStyle name="표준 7 3 2 4 2 4 10" xfId="37580"/>
    <cellStyle name="표준 7 3 2 4 2 4 11" xfId="41692"/>
    <cellStyle name="표준 7 3 2 4 2 4 12" xfId="45563"/>
    <cellStyle name="표준 7 3 2 4 2 4 13" xfId="49434"/>
    <cellStyle name="표준 7 3 2 4 2 4 14" xfId="53305"/>
    <cellStyle name="표준 7 3 2 4 2 4 2" xfId="6612"/>
    <cellStyle name="표준 7 3 2 4 2 4 3" xfId="10483"/>
    <cellStyle name="표준 7 3 2 4 2 4 4" xfId="14354"/>
    <cellStyle name="표준 7 3 2 4 2 4 5" xfId="18225"/>
    <cellStyle name="표준 7 3 2 4 2 4 6" xfId="22096"/>
    <cellStyle name="표준 7 3 2 4 2 4 7" xfId="25967"/>
    <cellStyle name="표준 7 3 2 4 2 4 8" xfId="29838"/>
    <cellStyle name="표준 7 3 2 4 2 4 9" xfId="33709"/>
    <cellStyle name="표준 7 3 2 4 2 5" xfId="4676"/>
    <cellStyle name="표준 7 3 2 4 2 6" xfId="8547"/>
    <cellStyle name="표준 7 3 2 4 2 7" xfId="12418"/>
    <cellStyle name="표준 7 3 2 4 2 8" xfId="16289"/>
    <cellStyle name="표준 7 3 2 4 2 9" xfId="20160"/>
    <cellStyle name="표준 7 3 2 4 3" xfId="750"/>
    <cellStyle name="표준 7 3 2 4 3 10" xfId="28144"/>
    <cellStyle name="표준 7 3 2 4 3 11" xfId="32015"/>
    <cellStyle name="표준 7 3 2 4 3 12" xfId="35886"/>
    <cellStyle name="표준 7 3 2 4 3 13" xfId="39998"/>
    <cellStyle name="표준 7 3 2 4 3 14" xfId="43869"/>
    <cellStyle name="표준 7 3 2 4 3 15" xfId="47740"/>
    <cellStyle name="표준 7 3 2 4 3 16" xfId="51611"/>
    <cellStyle name="표준 7 3 2 4 3 2" xfId="1724"/>
    <cellStyle name="표준 7 3 2 4 3 2 10" xfId="32983"/>
    <cellStyle name="표준 7 3 2 4 3 2 11" xfId="36854"/>
    <cellStyle name="표준 7 3 2 4 3 2 12" xfId="40966"/>
    <cellStyle name="표준 7 3 2 4 3 2 13" xfId="44837"/>
    <cellStyle name="표준 7 3 2 4 3 2 14" xfId="48708"/>
    <cellStyle name="표준 7 3 2 4 3 2 15" xfId="52579"/>
    <cellStyle name="표준 7 3 2 4 3 2 2" xfId="3663"/>
    <cellStyle name="표준 7 3 2 4 3 2 2 10" xfId="38790"/>
    <cellStyle name="표준 7 3 2 4 3 2 2 11" xfId="42902"/>
    <cellStyle name="표준 7 3 2 4 3 2 2 12" xfId="46773"/>
    <cellStyle name="표준 7 3 2 4 3 2 2 13" xfId="50644"/>
    <cellStyle name="표준 7 3 2 4 3 2 2 14" xfId="54515"/>
    <cellStyle name="표준 7 3 2 4 3 2 2 2" xfId="7822"/>
    <cellStyle name="표준 7 3 2 4 3 2 2 3" xfId="11693"/>
    <cellStyle name="표준 7 3 2 4 3 2 2 4" xfId="15564"/>
    <cellStyle name="표준 7 3 2 4 3 2 2 5" xfId="19435"/>
    <cellStyle name="표준 7 3 2 4 3 2 2 6" xfId="23306"/>
    <cellStyle name="표준 7 3 2 4 3 2 2 7" xfId="27177"/>
    <cellStyle name="표준 7 3 2 4 3 2 2 8" xfId="31048"/>
    <cellStyle name="표준 7 3 2 4 3 2 2 9" xfId="34919"/>
    <cellStyle name="표준 7 3 2 4 3 2 3" xfId="5886"/>
    <cellStyle name="표준 7 3 2 4 3 2 4" xfId="9757"/>
    <cellStyle name="표준 7 3 2 4 3 2 5" xfId="13628"/>
    <cellStyle name="표준 7 3 2 4 3 2 6" xfId="17499"/>
    <cellStyle name="표준 7 3 2 4 3 2 7" xfId="21370"/>
    <cellStyle name="표준 7 3 2 4 3 2 8" xfId="25241"/>
    <cellStyle name="표준 7 3 2 4 3 2 9" xfId="29112"/>
    <cellStyle name="표준 7 3 2 4 3 3" xfId="2695"/>
    <cellStyle name="표준 7 3 2 4 3 3 10" xfId="37822"/>
    <cellStyle name="표준 7 3 2 4 3 3 11" xfId="41934"/>
    <cellStyle name="표준 7 3 2 4 3 3 12" xfId="45805"/>
    <cellStyle name="표준 7 3 2 4 3 3 13" xfId="49676"/>
    <cellStyle name="표준 7 3 2 4 3 3 14" xfId="53547"/>
    <cellStyle name="표준 7 3 2 4 3 3 2" xfId="6854"/>
    <cellStyle name="표준 7 3 2 4 3 3 3" xfId="10725"/>
    <cellStyle name="표준 7 3 2 4 3 3 4" xfId="14596"/>
    <cellStyle name="표준 7 3 2 4 3 3 5" xfId="18467"/>
    <cellStyle name="표준 7 3 2 4 3 3 6" xfId="22338"/>
    <cellStyle name="표준 7 3 2 4 3 3 7" xfId="26209"/>
    <cellStyle name="표준 7 3 2 4 3 3 8" xfId="30080"/>
    <cellStyle name="표준 7 3 2 4 3 3 9" xfId="33951"/>
    <cellStyle name="표준 7 3 2 4 3 4" xfId="4918"/>
    <cellStyle name="표준 7 3 2 4 3 5" xfId="8789"/>
    <cellStyle name="표준 7 3 2 4 3 6" xfId="12660"/>
    <cellStyle name="표준 7 3 2 4 3 7" xfId="16531"/>
    <cellStyle name="표준 7 3 2 4 3 8" xfId="20402"/>
    <cellStyle name="표준 7 3 2 4 3 9" xfId="24273"/>
    <cellStyle name="표준 7 3 2 4 4" xfId="1240"/>
    <cellStyle name="표준 7 3 2 4 4 10" xfId="32499"/>
    <cellStyle name="표준 7 3 2 4 4 11" xfId="36370"/>
    <cellStyle name="표준 7 3 2 4 4 12" xfId="40482"/>
    <cellStyle name="표준 7 3 2 4 4 13" xfId="44353"/>
    <cellStyle name="표준 7 3 2 4 4 14" xfId="48224"/>
    <cellStyle name="표준 7 3 2 4 4 15" xfId="52095"/>
    <cellStyle name="표준 7 3 2 4 4 2" xfId="3179"/>
    <cellStyle name="표준 7 3 2 4 4 2 10" xfId="38306"/>
    <cellStyle name="표준 7 3 2 4 4 2 11" xfId="42418"/>
    <cellStyle name="표준 7 3 2 4 4 2 12" xfId="46289"/>
    <cellStyle name="표준 7 3 2 4 4 2 13" xfId="50160"/>
    <cellStyle name="표준 7 3 2 4 4 2 14" xfId="54031"/>
    <cellStyle name="표준 7 3 2 4 4 2 2" xfId="7338"/>
    <cellStyle name="표준 7 3 2 4 4 2 3" xfId="11209"/>
    <cellStyle name="표준 7 3 2 4 4 2 4" xfId="15080"/>
    <cellStyle name="표준 7 3 2 4 4 2 5" xfId="18951"/>
    <cellStyle name="표준 7 3 2 4 4 2 6" xfId="22822"/>
    <cellStyle name="표준 7 3 2 4 4 2 7" xfId="26693"/>
    <cellStyle name="표준 7 3 2 4 4 2 8" xfId="30564"/>
    <cellStyle name="표준 7 3 2 4 4 2 9" xfId="34435"/>
    <cellStyle name="표준 7 3 2 4 4 3" xfId="5402"/>
    <cellStyle name="표준 7 3 2 4 4 4" xfId="9273"/>
    <cellStyle name="표준 7 3 2 4 4 5" xfId="13144"/>
    <cellStyle name="표준 7 3 2 4 4 6" xfId="17015"/>
    <cellStyle name="표준 7 3 2 4 4 7" xfId="20886"/>
    <cellStyle name="표준 7 3 2 4 4 8" xfId="24757"/>
    <cellStyle name="표준 7 3 2 4 4 9" xfId="28628"/>
    <cellStyle name="표준 7 3 2 4 5" xfId="2211"/>
    <cellStyle name="표준 7 3 2 4 5 10" xfId="37338"/>
    <cellStyle name="표준 7 3 2 4 5 11" xfId="41450"/>
    <cellStyle name="표준 7 3 2 4 5 12" xfId="45321"/>
    <cellStyle name="표준 7 3 2 4 5 13" xfId="49192"/>
    <cellStyle name="표준 7 3 2 4 5 14" xfId="53063"/>
    <cellStyle name="표준 7 3 2 4 5 2" xfId="6370"/>
    <cellStyle name="표준 7 3 2 4 5 3" xfId="10241"/>
    <cellStyle name="표준 7 3 2 4 5 4" xfId="14112"/>
    <cellStyle name="표준 7 3 2 4 5 5" xfId="17983"/>
    <cellStyle name="표준 7 3 2 4 5 6" xfId="21854"/>
    <cellStyle name="표준 7 3 2 4 5 7" xfId="25725"/>
    <cellStyle name="표준 7 3 2 4 5 8" xfId="29596"/>
    <cellStyle name="표준 7 3 2 4 5 9" xfId="33467"/>
    <cellStyle name="표준 7 3 2 4 6" xfId="4434"/>
    <cellStyle name="표준 7 3 2 4 7" xfId="8305"/>
    <cellStyle name="표준 7 3 2 4 8" xfId="12176"/>
    <cellStyle name="표준 7 3 2 4 9" xfId="16047"/>
    <cellStyle name="표준 7 3 2 5" xfId="310"/>
    <cellStyle name="표준 7 3 2 5 10" xfId="23836"/>
    <cellStyle name="표준 7 3 2 5 11" xfId="27707"/>
    <cellStyle name="표준 7 3 2 5 12" xfId="31578"/>
    <cellStyle name="표준 7 3 2 5 13" xfId="35449"/>
    <cellStyle name="표준 7 3 2 5 14" xfId="39561"/>
    <cellStyle name="표준 7 3 2 5 15" xfId="43432"/>
    <cellStyle name="표준 7 3 2 5 16" xfId="47303"/>
    <cellStyle name="표준 7 3 2 5 17" xfId="51174"/>
    <cellStyle name="표준 7 3 2 5 2" xfId="797"/>
    <cellStyle name="표준 7 3 2 5 2 10" xfId="28191"/>
    <cellStyle name="표준 7 3 2 5 2 11" xfId="32062"/>
    <cellStyle name="표준 7 3 2 5 2 12" xfId="35933"/>
    <cellStyle name="표준 7 3 2 5 2 13" xfId="40045"/>
    <cellStyle name="표준 7 3 2 5 2 14" xfId="43916"/>
    <cellStyle name="표준 7 3 2 5 2 15" xfId="47787"/>
    <cellStyle name="표준 7 3 2 5 2 16" xfId="51658"/>
    <cellStyle name="표준 7 3 2 5 2 2" xfId="1771"/>
    <cellStyle name="표준 7 3 2 5 2 2 10" xfId="33030"/>
    <cellStyle name="표준 7 3 2 5 2 2 11" xfId="36901"/>
    <cellStyle name="표준 7 3 2 5 2 2 12" xfId="41013"/>
    <cellStyle name="표준 7 3 2 5 2 2 13" xfId="44884"/>
    <cellStyle name="표준 7 3 2 5 2 2 14" xfId="48755"/>
    <cellStyle name="표준 7 3 2 5 2 2 15" xfId="52626"/>
    <cellStyle name="표준 7 3 2 5 2 2 2" xfId="3710"/>
    <cellStyle name="표준 7 3 2 5 2 2 2 10" xfId="38837"/>
    <cellStyle name="표준 7 3 2 5 2 2 2 11" xfId="42949"/>
    <cellStyle name="표준 7 3 2 5 2 2 2 12" xfId="46820"/>
    <cellStyle name="표준 7 3 2 5 2 2 2 13" xfId="50691"/>
    <cellStyle name="표준 7 3 2 5 2 2 2 14" xfId="54562"/>
    <cellStyle name="표준 7 3 2 5 2 2 2 2" xfId="7869"/>
    <cellStyle name="표준 7 3 2 5 2 2 2 3" xfId="11740"/>
    <cellStyle name="표준 7 3 2 5 2 2 2 4" xfId="15611"/>
    <cellStyle name="표준 7 3 2 5 2 2 2 5" xfId="19482"/>
    <cellStyle name="표준 7 3 2 5 2 2 2 6" xfId="23353"/>
    <cellStyle name="표준 7 3 2 5 2 2 2 7" xfId="27224"/>
    <cellStyle name="표준 7 3 2 5 2 2 2 8" xfId="31095"/>
    <cellStyle name="표준 7 3 2 5 2 2 2 9" xfId="34966"/>
    <cellStyle name="표준 7 3 2 5 2 2 3" xfId="5933"/>
    <cellStyle name="표준 7 3 2 5 2 2 4" xfId="9804"/>
    <cellStyle name="표준 7 3 2 5 2 2 5" xfId="13675"/>
    <cellStyle name="표준 7 3 2 5 2 2 6" xfId="17546"/>
    <cellStyle name="표준 7 3 2 5 2 2 7" xfId="21417"/>
    <cellStyle name="표준 7 3 2 5 2 2 8" xfId="25288"/>
    <cellStyle name="표준 7 3 2 5 2 2 9" xfId="29159"/>
    <cellStyle name="표준 7 3 2 5 2 3" xfId="2742"/>
    <cellStyle name="표준 7 3 2 5 2 3 10" xfId="37869"/>
    <cellStyle name="표준 7 3 2 5 2 3 11" xfId="41981"/>
    <cellStyle name="표준 7 3 2 5 2 3 12" xfId="45852"/>
    <cellStyle name="표준 7 3 2 5 2 3 13" xfId="49723"/>
    <cellStyle name="표준 7 3 2 5 2 3 14" xfId="53594"/>
    <cellStyle name="표준 7 3 2 5 2 3 2" xfId="6901"/>
    <cellStyle name="표준 7 3 2 5 2 3 3" xfId="10772"/>
    <cellStyle name="표준 7 3 2 5 2 3 4" xfId="14643"/>
    <cellStyle name="표준 7 3 2 5 2 3 5" xfId="18514"/>
    <cellStyle name="표준 7 3 2 5 2 3 6" xfId="22385"/>
    <cellStyle name="표준 7 3 2 5 2 3 7" xfId="26256"/>
    <cellStyle name="표준 7 3 2 5 2 3 8" xfId="30127"/>
    <cellStyle name="표준 7 3 2 5 2 3 9" xfId="33998"/>
    <cellStyle name="표준 7 3 2 5 2 4" xfId="4965"/>
    <cellStyle name="표준 7 3 2 5 2 5" xfId="8836"/>
    <cellStyle name="표준 7 3 2 5 2 6" xfId="12707"/>
    <cellStyle name="표준 7 3 2 5 2 7" xfId="16578"/>
    <cellStyle name="표준 7 3 2 5 2 8" xfId="20449"/>
    <cellStyle name="표준 7 3 2 5 2 9" xfId="24320"/>
    <cellStyle name="표준 7 3 2 5 3" xfId="1287"/>
    <cellStyle name="표준 7 3 2 5 3 10" xfId="32546"/>
    <cellStyle name="표준 7 3 2 5 3 11" xfId="36417"/>
    <cellStyle name="표준 7 3 2 5 3 12" xfId="40529"/>
    <cellStyle name="표준 7 3 2 5 3 13" xfId="44400"/>
    <cellStyle name="표준 7 3 2 5 3 14" xfId="48271"/>
    <cellStyle name="표준 7 3 2 5 3 15" xfId="52142"/>
    <cellStyle name="표준 7 3 2 5 3 2" xfId="3226"/>
    <cellStyle name="표준 7 3 2 5 3 2 10" xfId="38353"/>
    <cellStyle name="표준 7 3 2 5 3 2 11" xfId="42465"/>
    <cellStyle name="표준 7 3 2 5 3 2 12" xfId="46336"/>
    <cellStyle name="표준 7 3 2 5 3 2 13" xfId="50207"/>
    <cellStyle name="표준 7 3 2 5 3 2 14" xfId="54078"/>
    <cellStyle name="표준 7 3 2 5 3 2 2" xfId="7385"/>
    <cellStyle name="표준 7 3 2 5 3 2 3" xfId="11256"/>
    <cellStyle name="표준 7 3 2 5 3 2 4" xfId="15127"/>
    <cellStyle name="표준 7 3 2 5 3 2 5" xfId="18998"/>
    <cellStyle name="표준 7 3 2 5 3 2 6" xfId="22869"/>
    <cellStyle name="표준 7 3 2 5 3 2 7" xfId="26740"/>
    <cellStyle name="표준 7 3 2 5 3 2 8" xfId="30611"/>
    <cellStyle name="표준 7 3 2 5 3 2 9" xfId="34482"/>
    <cellStyle name="표준 7 3 2 5 3 3" xfId="5449"/>
    <cellStyle name="표준 7 3 2 5 3 4" xfId="9320"/>
    <cellStyle name="표준 7 3 2 5 3 5" xfId="13191"/>
    <cellStyle name="표준 7 3 2 5 3 6" xfId="17062"/>
    <cellStyle name="표준 7 3 2 5 3 7" xfId="20933"/>
    <cellStyle name="표준 7 3 2 5 3 8" xfId="24804"/>
    <cellStyle name="표준 7 3 2 5 3 9" xfId="28675"/>
    <cellStyle name="표준 7 3 2 5 4" xfId="2258"/>
    <cellStyle name="표준 7 3 2 5 4 10" xfId="37385"/>
    <cellStyle name="표준 7 3 2 5 4 11" xfId="41497"/>
    <cellStyle name="표준 7 3 2 5 4 12" xfId="45368"/>
    <cellStyle name="표준 7 3 2 5 4 13" xfId="49239"/>
    <cellStyle name="표준 7 3 2 5 4 14" xfId="53110"/>
    <cellStyle name="표준 7 3 2 5 4 2" xfId="6417"/>
    <cellStyle name="표준 7 3 2 5 4 3" xfId="10288"/>
    <cellStyle name="표준 7 3 2 5 4 4" xfId="14159"/>
    <cellStyle name="표준 7 3 2 5 4 5" xfId="18030"/>
    <cellStyle name="표준 7 3 2 5 4 6" xfId="21901"/>
    <cellStyle name="표준 7 3 2 5 4 7" xfId="25772"/>
    <cellStyle name="표준 7 3 2 5 4 8" xfId="29643"/>
    <cellStyle name="표준 7 3 2 5 4 9" xfId="33514"/>
    <cellStyle name="표준 7 3 2 5 5" xfId="4481"/>
    <cellStyle name="표준 7 3 2 5 6" xfId="8352"/>
    <cellStyle name="표준 7 3 2 5 7" xfId="12223"/>
    <cellStyle name="표준 7 3 2 5 8" xfId="16094"/>
    <cellStyle name="표준 7 3 2 5 9" xfId="19965"/>
    <cellStyle name="표준 7 3 2 6" xfId="555"/>
    <cellStyle name="표준 7 3 2 6 10" xfId="27949"/>
    <cellStyle name="표준 7 3 2 6 11" xfId="31820"/>
    <cellStyle name="표준 7 3 2 6 12" xfId="35691"/>
    <cellStyle name="표준 7 3 2 6 13" xfId="39803"/>
    <cellStyle name="표준 7 3 2 6 14" xfId="43674"/>
    <cellStyle name="표준 7 3 2 6 15" xfId="47545"/>
    <cellStyle name="표준 7 3 2 6 16" xfId="51416"/>
    <cellStyle name="표준 7 3 2 6 2" xfId="1529"/>
    <cellStyle name="표준 7 3 2 6 2 10" xfId="32788"/>
    <cellStyle name="표준 7 3 2 6 2 11" xfId="36659"/>
    <cellStyle name="표준 7 3 2 6 2 12" xfId="40771"/>
    <cellStyle name="표준 7 3 2 6 2 13" xfId="44642"/>
    <cellStyle name="표준 7 3 2 6 2 14" xfId="48513"/>
    <cellStyle name="표준 7 3 2 6 2 15" xfId="52384"/>
    <cellStyle name="표준 7 3 2 6 2 2" xfId="3468"/>
    <cellStyle name="표준 7 3 2 6 2 2 10" xfId="38595"/>
    <cellStyle name="표준 7 3 2 6 2 2 11" xfId="42707"/>
    <cellStyle name="표준 7 3 2 6 2 2 12" xfId="46578"/>
    <cellStyle name="표준 7 3 2 6 2 2 13" xfId="50449"/>
    <cellStyle name="표준 7 3 2 6 2 2 14" xfId="54320"/>
    <cellStyle name="표준 7 3 2 6 2 2 2" xfId="7627"/>
    <cellStyle name="표준 7 3 2 6 2 2 3" xfId="11498"/>
    <cellStyle name="표준 7 3 2 6 2 2 4" xfId="15369"/>
    <cellStyle name="표준 7 3 2 6 2 2 5" xfId="19240"/>
    <cellStyle name="표준 7 3 2 6 2 2 6" xfId="23111"/>
    <cellStyle name="표준 7 3 2 6 2 2 7" xfId="26982"/>
    <cellStyle name="표준 7 3 2 6 2 2 8" xfId="30853"/>
    <cellStyle name="표준 7 3 2 6 2 2 9" xfId="34724"/>
    <cellStyle name="표준 7 3 2 6 2 3" xfId="5691"/>
    <cellStyle name="표준 7 3 2 6 2 4" xfId="9562"/>
    <cellStyle name="표준 7 3 2 6 2 5" xfId="13433"/>
    <cellStyle name="표준 7 3 2 6 2 6" xfId="17304"/>
    <cellStyle name="표준 7 3 2 6 2 7" xfId="21175"/>
    <cellStyle name="표준 7 3 2 6 2 8" xfId="25046"/>
    <cellStyle name="표준 7 3 2 6 2 9" xfId="28917"/>
    <cellStyle name="표준 7 3 2 6 3" xfId="2500"/>
    <cellStyle name="표준 7 3 2 6 3 10" xfId="37627"/>
    <cellStyle name="표준 7 3 2 6 3 11" xfId="41739"/>
    <cellStyle name="표준 7 3 2 6 3 12" xfId="45610"/>
    <cellStyle name="표준 7 3 2 6 3 13" xfId="49481"/>
    <cellStyle name="표준 7 3 2 6 3 14" xfId="53352"/>
    <cellStyle name="표준 7 3 2 6 3 2" xfId="6659"/>
    <cellStyle name="표준 7 3 2 6 3 3" xfId="10530"/>
    <cellStyle name="표준 7 3 2 6 3 4" xfId="14401"/>
    <cellStyle name="표준 7 3 2 6 3 5" xfId="18272"/>
    <cellStyle name="표준 7 3 2 6 3 6" xfId="22143"/>
    <cellStyle name="표준 7 3 2 6 3 7" xfId="26014"/>
    <cellStyle name="표준 7 3 2 6 3 8" xfId="29885"/>
    <cellStyle name="표준 7 3 2 6 3 9" xfId="33756"/>
    <cellStyle name="표준 7 3 2 6 4" xfId="4723"/>
    <cellStyle name="표준 7 3 2 6 5" xfId="8594"/>
    <cellStyle name="표준 7 3 2 6 6" xfId="12465"/>
    <cellStyle name="표준 7 3 2 6 7" xfId="16336"/>
    <cellStyle name="표준 7 3 2 6 8" xfId="20207"/>
    <cellStyle name="표준 7 3 2 6 9" xfId="24078"/>
    <cellStyle name="표준 7 3 2 7" xfId="1045"/>
    <cellStyle name="표준 7 3 2 7 10" xfId="32304"/>
    <cellStyle name="표준 7 3 2 7 11" xfId="36175"/>
    <cellStyle name="표준 7 3 2 7 12" xfId="40287"/>
    <cellStyle name="표준 7 3 2 7 13" xfId="44158"/>
    <cellStyle name="표준 7 3 2 7 14" xfId="48029"/>
    <cellStyle name="표준 7 3 2 7 15" xfId="51900"/>
    <cellStyle name="표준 7 3 2 7 2" xfId="2984"/>
    <cellStyle name="표준 7 3 2 7 2 10" xfId="38111"/>
    <cellStyle name="표준 7 3 2 7 2 11" xfId="42223"/>
    <cellStyle name="표준 7 3 2 7 2 12" xfId="46094"/>
    <cellStyle name="표준 7 3 2 7 2 13" xfId="49965"/>
    <cellStyle name="표준 7 3 2 7 2 14" xfId="53836"/>
    <cellStyle name="표준 7 3 2 7 2 2" xfId="7143"/>
    <cellStyle name="표준 7 3 2 7 2 3" xfId="11014"/>
    <cellStyle name="표준 7 3 2 7 2 4" xfId="14885"/>
    <cellStyle name="표준 7 3 2 7 2 5" xfId="18756"/>
    <cellStyle name="표준 7 3 2 7 2 6" xfId="22627"/>
    <cellStyle name="표준 7 3 2 7 2 7" xfId="26498"/>
    <cellStyle name="표준 7 3 2 7 2 8" xfId="30369"/>
    <cellStyle name="표준 7 3 2 7 2 9" xfId="34240"/>
    <cellStyle name="표준 7 3 2 7 3" xfId="5207"/>
    <cellStyle name="표준 7 3 2 7 4" xfId="9078"/>
    <cellStyle name="표준 7 3 2 7 5" xfId="12949"/>
    <cellStyle name="표준 7 3 2 7 6" xfId="16820"/>
    <cellStyle name="표준 7 3 2 7 7" xfId="20691"/>
    <cellStyle name="표준 7 3 2 7 8" xfId="24562"/>
    <cellStyle name="표준 7 3 2 7 9" xfId="28433"/>
    <cellStyle name="표준 7 3 2 8" xfId="2016"/>
    <cellStyle name="표준 7 3 2 8 10" xfId="37143"/>
    <cellStyle name="표준 7 3 2 8 11" xfId="41255"/>
    <cellStyle name="표준 7 3 2 8 12" xfId="45126"/>
    <cellStyle name="표준 7 3 2 8 13" xfId="48997"/>
    <cellStyle name="표준 7 3 2 8 14" xfId="52868"/>
    <cellStyle name="표준 7 3 2 8 2" xfId="6175"/>
    <cellStyle name="표준 7 3 2 8 3" xfId="10046"/>
    <cellStyle name="표준 7 3 2 8 4" xfId="13917"/>
    <cellStyle name="표준 7 3 2 8 5" xfId="17788"/>
    <cellStyle name="표준 7 3 2 8 6" xfId="21659"/>
    <cellStyle name="표준 7 3 2 8 7" xfId="25530"/>
    <cellStyle name="표준 7 3 2 8 8" xfId="29401"/>
    <cellStyle name="표준 7 3 2 8 9" xfId="33272"/>
    <cellStyle name="표준 7 3 2 9" xfId="4239"/>
    <cellStyle name="표준 7 3 20" xfId="39292"/>
    <cellStyle name="표준 7 3 21" xfId="43163"/>
    <cellStyle name="표준 7 3 22" xfId="47034"/>
    <cellStyle name="표준 7 3 23" xfId="50905"/>
    <cellStyle name="표준 7 3 3" xfId="83"/>
    <cellStyle name="표준 7 3 3 10" xfId="15872"/>
    <cellStyle name="표준 7 3 3 11" xfId="19743"/>
    <cellStyle name="표준 7 3 3 12" xfId="23614"/>
    <cellStyle name="표준 7 3 3 13" xfId="27485"/>
    <cellStyle name="표준 7 3 3 14" xfId="31356"/>
    <cellStyle name="표준 7 3 3 15" xfId="35227"/>
    <cellStyle name="표준 7 3 3 16" xfId="39098"/>
    <cellStyle name="표준 7 3 3 17" xfId="39339"/>
    <cellStyle name="표준 7 3 3 18" xfId="43210"/>
    <cellStyle name="표준 7 3 3 19" xfId="47081"/>
    <cellStyle name="표준 7 3 3 2" xfId="182"/>
    <cellStyle name="표준 7 3 3 2 10" xfId="19840"/>
    <cellStyle name="표준 7 3 3 2 11" xfId="23711"/>
    <cellStyle name="표준 7 3 3 2 12" xfId="27582"/>
    <cellStyle name="표준 7 3 3 2 13" xfId="31453"/>
    <cellStyle name="표준 7 3 3 2 14" xfId="35324"/>
    <cellStyle name="표준 7 3 3 2 15" xfId="39195"/>
    <cellStyle name="표준 7 3 3 2 16" xfId="39436"/>
    <cellStyle name="표준 7 3 3 2 17" xfId="43307"/>
    <cellStyle name="표준 7 3 3 2 18" xfId="47178"/>
    <cellStyle name="표준 7 3 3 2 19" xfId="51049"/>
    <cellStyle name="표준 7 3 3 2 2" xfId="427"/>
    <cellStyle name="표준 7 3 3 2 2 10" xfId="23953"/>
    <cellStyle name="표준 7 3 3 2 2 11" xfId="27824"/>
    <cellStyle name="표준 7 3 3 2 2 12" xfId="31695"/>
    <cellStyle name="표준 7 3 3 2 2 13" xfId="35566"/>
    <cellStyle name="표준 7 3 3 2 2 14" xfId="39678"/>
    <cellStyle name="표준 7 3 3 2 2 15" xfId="43549"/>
    <cellStyle name="표준 7 3 3 2 2 16" xfId="47420"/>
    <cellStyle name="표준 7 3 3 2 2 17" xfId="51291"/>
    <cellStyle name="표준 7 3 3 2 2 2" xfId="914"/>
    <cellStyle name="표준 7 3 3 2 2 2 10" xfId="28308"/>
    <cellStyle name="표준 7 3 3 2 2 2 11" xfId="32179"/>
    <cellStyle name="표준 7 3 3 2 2 2 12" xfId="36050"/>
    <cellStyle name="표준 7 3 3 2 2 2 13" xfId="40162"/>
    <cellStyle name="표준 7 3 3 2 2 2 14" xfId="44033"/>
    <cellStyle name="표준 7 3 3 2 2 2 15" xfId="47904"/>
    <cellStyle name="표준 7 3 3 2 2 2 16" xfId="51775"/>
    <cellStyle name="표준 7 3 3 2 2 2 2" xfId="1888"/>
    <cellStyle name="표준 7 3 3 2 2 2 2 10" xfId="33147"/>
    <cellStyle name="표준 7 3 3 2 2 2 2 11" xfId="37018"/>
    <cellStyle name="표준 7 3 3 2 2 2 2 12" xfId="41130"/>
    <cellStyle name="표준 7 3 3 2 2 2 2 13" xfId="45001"/>
    <cellStyle name="표준 7 3 3 2 2 2 2 14" xfId="48872"/>
    <cellStyle name="표준 7 3 3 2 2 2 2 15" xfId="52743"/>
    <cellStyle name="표준 7 3 3 2 2 2 2 2" xfId="3827"/>
    <cellStyle name="표준 7 3 3 2 2 2 2 2 10" xfId="38954"/>
    <cellStyle name="표준 7 3 3 2 2 2 2 2 11" xfId="43066"/>
    <cellStyle name="표준 7 3 3 2 2 2 2 2 12" xfId="46937"/>
    <cellStyle name="표준 7 3 3 2 2 2 2 2 13" xfId="50808"/>
    <cellStyle name="표준 7 3 3 2 2 2 2 2 14" xfId="54679"/>
    <cellStyle name="표준 7 3 3 2 2 2 2 2 2" xfId="7986"/>
    <cellStyle name="표준 7 3 3 2 2 2 2 2 3" xfId="11857"/>
    <cellStyle name="표준 7 3 3 2 2 2 2 2 4" xfId="15728"/>
    <cellStyle name="표준 7 3 3 2 2 2 2 2 5" xfId="19599"/>
    <cellStyle name="표준 7 3 3 2 2 2 2 2 6" xfId="23470"/>
    <cellStyle name="표준 7 3 3 2 2 2 2 2 7" xfId="27341"/>
    <cellStyle name="표준 7 3 3 2 2 2 2 2 8" xfId="31212"/>
    <cellStyle name="표준 7 3 3 2 2 2 2 2 9" xfId="35083"/>
    <cellStyle name="표준 7 3 3 2 2 2 2 3" xfId="6050"/>
    <cellStyle name="표준 7 3 3 2 2 2 2 4" xfId="9921"/>
    <cellStyle name="표준 7 3 3 2 2 2 2 5" xfId="13792"/>
    <cellStyle name="표준 7 3 3 2 2 2 2 6" xfId="17663"/>
    <cellStyle name="표준 7 3 3 2 2 2 2 7" xfId="21534"/>
    <cellStyle name="표준 7 3 3 2 2 2 2 8" xfId="25405"/>
    <cellStyle name="표준 7 3 3 2 2 2 2 9" xfId="29276"/>
    <cellStyle name="표준 7 3 3 2 2 2 3" xfId="2859"/>
    <cellStyle name="표준 7 3 3 2 2 2 3 10" xfId="37986"/>
    <cellStyle name="표준 7 3 3 2 2 2 3 11" xfId="42098"/>
    <cellStyle name="표준 7 3 3 2 2 2 3 12" xfId="45969"/>
    <cellStyle name="표준 7 3 3 2 2 2 3 13" xfId="49840"/>
    <cellStyle name="표준 7 3 3 2 2 2 3 14" xfId="53711"/>
    <cellStyle name="표준 7 3 3 2 2 2 3 2" xfId="7018"/>
    <cellStyle name="표준 7 3 3 2 2 2 3 3" xfId="10889"/>
    <cellStyle name="표준 7 3 3 2 2 2 3 4" xfId="14760"/>
    <cellStyle name="표준 7 3 3 2 2 2 3 5" xfId="18631"/>
    <cellStyle name="표준 7 3 3 2 2 2 3 6" xfId="22502"/>
    <cellStyle name="표준 7 3 3 2 2 2 3 7" xfId="26373"/>
    <cellStyle name="표준 7 3 3 2 2 2 3 8" xfId="30244"/>
    <cellStyle name="표준 7 3 3 2 2 2 3 9" xfId="34115"/>
    <cellStyle name="표준 7 3 3 2 2 2 4" xfId="5082"/>
    <cellStyle name="표준 7 3 3 2 2 2 5" xfId="8953"/>
    <cellStyle name="표준 7 3 3 2 2 2 6" xfId="12824"/>
    <cellStyle name="표준 7 3 3 2 2 2 7" xfId="16695"/>
    <cellStyle name="표준 7 3 3 2 2 2 8" xfId="20566"/>
    <cellStyle name="표준 7 3 3 2 2 2 9" xfId="24437"/>
    <cellStyle name="표준 7 3 3 2 2 3" xfId="1404"/>
    <cellStyle name="표준 7 3 3 2 2 3 10" xfId="32663"/>
    <cellStyle name="표준 7 3 3 2 2 3 11" xfId="36534"/>
    <cellStyle name="표준 7 3 3 2 2 3 12" xfId="40646"/>
    <cellStyle name="표준 7 3 3 2 2 3 13" xfId="44517"/>
    <cellStyle name="표준 7 3 3 2 2 3 14" xfId="48388"/>
    <cellStyle name="표준 7 3 3 2 2 3 15" xfId="52259"/>
    <cellStyle name="표준 7 3 3 2 2 3 2" xfId="3343"/>
    <cellStyle name="표준 7 3 3 2 2 3 2 10" xfId="38470"/>
    <cellStyle name="표준 7 3 3 2 2 3 2 11" xfId="42582"/>
    <cellStyle name="표준 7 3 3 2 2 3 2 12" xfId="46453"/>
    <cellStyle name="표준 7 3 3 2 2 3 2 13" xfId="50324"/>
    <cellStyle name="표준 7 3 3 2 2 3 2 14" xfId="54195"/>
    <cellStyle name="표준 7 3 3 2 2 3 2 2" xfId="7502"/>
    <cellStyle name="표준 7 3 3 2 2 3 2 3" xfId="11373"/>
    <cellStyle name="표준 7 3 3 2 2 3 2 4" xfId="15244"/>
    <cellStyle name="표준 7 3 3 2 2 3 2 5" xfId="19115"/>
    <cellStyle name="표준 7 3 3 2 2 3 2 6" xfId="22986"/>
    <cellStyle name="표준 7 3 3 2 2 3 2 7" xfId="26857"/>
    <cellStyle name="표준 7 3 3 2 2 3 2 8" xfId="30728"/>
    <cellStyle name="표준 7 3 3 2 2 3 2 9" xfId="34599"/>
    <cellStyle name="표준 7 3 3 2 2 3 3" xfId="5566"/>
    <cellStyle name="표준 7 3 3 2 2 3 4" xfId="9437"/>
    <cellStyle name="표준 7 3 3 2 2 3 5" xfId="13308"/>
    <cellStyle name="표준 7 3 3 2 2 3 6" xfId="17179"/>
    <cellStyle name="표준 7 3 3 2 2 3 7" xfId="21050"/>
    <cellStyle name="표준 7 3 3 2 2 3 8" xfId="24921"/>
    <cellStyle name="표준 7 3 3 2 2 3 9" xfId="28792"/>
    <cellStyle name="표준 7 3 3 2 2 4" xfId="2375"/>
    <cellStyle name="표준 7 3 3 2 2 4 10" xfId="37502"/>
    <cellStyle name="표준 7 3 3 2 2 4 11" xfId="41614"/>
    <cellStyle name="표준 7 3 3 2 2 4 12" xfId="45485"/>
    <cellStyle name="표준 7 3 3 2 2 4 13" xfId="49356"/>
    <cellStyle name="표준 7 3 3 2 2 4 14" xfId="53227"/>
    <cellStyle name="표준 7 3 3 2 2 4 2" xfId="6534"/>
    <cellStyle name="표준 7 3 3 2 2 4 3" xfId="10405"/>
    <cellStyle name="표준 7 3 3 2 2 4 4" xfId="14276"/>
    <cellStyle name="표준 7 3 3 2 2 4 5" xfId="18147"/>
    <cellStyle name="표준 7 3 3 2 2 4 6" xfId="22018"/>
    <cellStyle name="표준 7 3 3 2 2 4 7" xfId="25889"/>
    <cellStyle name="표준 7 3 3 2 2 4 8" xfId="29760"/>
    <cellStyle name="표준 7 3 3 2 2 4 9" xfId="33631"/>
    <cellStyle name="표준 7 3 3 2 2 5" xfId="4598"/>
    <cellStyle name="표준 7 3 3 2 2 6" xfId="8469"/>
    <cellStyle name="표준 7 3 3 2 2 7" xfId="12340"/>
    <cellStyle name="표준 7 3 3 2 2 8" xfId="16211"/>
    <cellStyle name="표준 7 3 3 2 2 9" xfId="20082"/>
    <cellStyle name="표준 7 3 3 2 3" xfId="672"/>
    <cellStyle name="표준 7 3 3 2 3 10" xfId="28066"/>
    <cellStyle name="표준 7 3 3 2 3 11" xfId="31937"/>
    <cellStyle name="표준 7 3 3 2 3 12" xfId="35808"/>
    <cellStyle name="표준 7 3 3 2 3 13" xfId="39920"/>
    <cellStyle name="표준 7 3 3 2 3 14" xfId="43791"/>
    <cellStyle name="표준 7 3 3 2 3 15" xfId="47662"/>
    <cellStyle name="표준 7 3 3 2 3 16" xfId="51533"/>
    <cellStyle name="표준 7 3 3 2 3 2" xfId="1646"/>
    <cellStyle name="표준 7 3 3 2 3 2 10" xfId="32905"/>
    <cellStyle name="표준 7 3 3 2 3 2 11" xfId="36776"/>
    <cellStyle name="표준 7 3 3 2 3 2 12" xfId="40888"/>
    <cellStyle name="표준 7 3 3 2 3 2 13" xfId="44759"/>
    <cellStyle name="표준 7 3 3 2 3 2 14" xfId="48630"/>
    <cellStyle name="표준 7 3 3 2 3 2 15" xfId="52501"/>
    <cellStyle name="표준 7 3 3 2 3 2 2" xfId="3585"/>
    <cellStyle name="표준 7 3 3 2 3 2 2 10" xfId="38712"/>
    <cellStyle name="표준 7 3 3 2 3 2 2 11" xfId="42824"/>
    <cellStyle name="표준 7 3 3 2 3 2 2 12" xfId="46695"/>
    <cellStyle name="표준 7 3 3 2 3 2 2 13" xfId="50566"/>
    <cellStyle name="표준 7 3 3 2 3 2 2 14" xfId="54437"/>
    <cellStyle name="표준 7 3 3 2 3 2 2 2" xfId="7744"/>
    <cellStyle name="표준 7 3 3 2 3 2 2 3" xfId="11615"/>
    <cellStyle name="표준 7 3 3 2 3 2 2 4" xfId="15486"/>
    <cellStyle name="표준 7 3 3 2 3 2 2 5" xfId="19357"/>
    <cellStyle name="표준 7 3 3 2 3 2 2 6" xfId="23228"/>
    <cellStyle name="표준 7 3 3 2 3 2 2 7" xfId="27099"/>
    <cellStyle name="표준 7 3 3 2 3 2 2 8" xfId="30970"/>
    <cellStyle name="표준 7 3 3 2 3 2 2 9" xfId="34841"/>
    <cellStyle name="표준 7 3 3 2 3 2 3" xfId="5808"/>
    <cellStyle name="표준 7 3 3 2 3 2 4" xfId="9679"/>
    <cellStyle name="표준 7 3 3 2 3 2 5" xfId="13550"/>
    <cellStyle name="표준 7 3 3 2 3 2 6" xfId="17421"/>
    <cellStyle name="표준 7 3 3 2 3 2 7" xfId="21292"/>
    <cellStyle name="표준 7 3 3 2 3 2 8" xfId="25163"/>
    <cellStyle name="표준 7 3 3 2 3 2 9" xfId="29034"/>
    <cellStyle name="표준 7 3 3 2 3 3" xfId="2617"/>
    <cellStyle name="표준 7 3 3 2 3 3 10" xfId="37744"/>
    <cellStyle name="표준 7 3 3 2 3 3 11" xfId="41856"/>
    <cellStyle name="표준 7 3 3 2 3 3 12" xfId="45727"/>
    <cellStyle name="표준 7 3 3 2 3 3 13" xfId="49598"/>
    <cellStyle name="표준 7 3 3 2 3 3 14" xfId="53469"/>
    <cellStyle name="표준 7 3 3 2 3 3 2" xfId="6776"/>
    <cellStyle name="표준 7 3 3 2 3 3 3" xfId="10647"/>
    <cellStyle name="표준 7 3 3 2 3 3 4" xfId="14518"/>
    <cellStyle name="표준 7 3 3 2 3 3 5" xfId="18389"/>
    <cellStyle name="표준 7 3 3 2 3 3 6" xfId="22260"/>
    <cellStyle name="표준 7 3 3 2 3 3 7" xfId="26131"/>
    <cellStyle name="표준 7 3 3 2 3 3 8" xfId="30002"/>
    <cellStyle name="표준 7 3 3 2 3 3 9" xfId="33873"/>
    <cellStyle name="표준 7 3 3 2 3 4" xfId="4840"/>
    <cellStyle name="표준 7 3 3 2 3 5" xfId="8711"/>
    <cellStyle name="표준 7 3 3 2 3 6" xfId="12582"/>
    <cellStyle name="표준 7 3 3 2 3 7" xfId="16453"/>
    <cellStyle name="표준 7 3 3 2 3 8" xfId="20324"/>
    <cellStyle name="표준 7 3 3 2 3 9" xfId="24195"/>
    <cellStyle name="표준 7 3 3 2 4" xfId="1162"/>
    <cellStyle name="표준 7 3 3 2 4 10" xfId="32421"/>
    <cellStyle name="표준 7 3 3 2 4 11" xfId="36292"/>
    <cellStyle name="표준 7 3 3 2 4 12" xfId="40404"/>
    <cellStyle name="표준 7 3 3 2 4 13" xfId="44275"/>
    <cellStyle name="표준 7 3 3 2 4 14" xfId="48146"/>
    <cellStyle name="표준 7 3 3 2 4 15" xfId="52017"/>
    <cellStyle name="표준 7 3 3 2 4 2" xfId="3101"/>
    <cellStyle name="표준 7 3 3 2 4 2 10" xfId="38228"/>
    <cellStyle name="표준 7 3 3 2 4 2 11" xfId="42340"/>
    <cellStyle name="표준 7 3 3 2 4 2 12" xfId="46211"/>
    <cellStyle name="표준 7 3 3 2 4 2 13" xfId="50082"/>
    <cellStyle name="표준 7 3 3 2 4 2 14" xfId="53953"/>
    <cellStyle name="표준 7 3 3 2 4 2 2" xfId="7260"/>
    <cellStyle name="표준 7 3 3 2 4 2 3" xfId="11131"/>
    <cellStyle name="표준 7 3 3 2 4 2 4" xfId="15002"/>
    <cellStyle name="표준 7 3 3 2 4 2 5" xfId="18873"/>
    <cellStyle name="표준 7 3 3 2 4 2 6" xfId="22744"/>
    <cellStyle name="표준 7 3 3 2 4 2 7" xfId="26615"/>
    <cellStyle name="표준 7 3 3 2 4 2 8" xfId="30486"/>
    <cellStyle name="표준 7 3 3 2 4 2 9" xfId="34357"/>
    <cellStyle name="표준 7 3 3 2 4 3" xfId="5324"/>
    <cellStyle name="표준 7 3 3 2 4 4" xfId="9195"/>
    <cellStyle name="표준 7 3 3 2 4 5" xfId="13066"/>
    <cellStyle name="표준 7 3 3 2 4 6" xfId="16937"/>
    <cellStyle name="표준 7 3 3 2 4 7" xfId="20808"/>
    <cellStyle name="표준 7 3 3 2 4 8" xfId="24679"/>
    <cellStyle name="표준 7 3 3 2 4 9" xfId="28550"/>
    <cellStyle name="표준 7 3 3 2 5" xfId="2133"/>
    <cellStyle name="표준 7 3 3 2 5 10" xfId="37260"/>
    <cellStyle name="표준 7 3 3 2 5 11" xfId="41372"/>
    <cellStyle name="표준 7 3 3 2 5 12" xfId="45243"/>
    <cellStyle name="표준 7 3 3 2 5 13" xfId="49114"/>
    <cellStyle name="표준 7 3 3 2 5 14" xfId="52985"/>
    <cellStyle name="표준 7 3 3 2 5 2" xfId="6292"/>
    <cellStyle name="표준 7 3 3 2 5 3" xfId="10163"/>
    <cellStyle name="표준 7 3 3 2 5 4" xfId="14034"/>
    <cellStyle name="표준 7 3 3 2 5 5" xfId="17905"/>
    <cellStyle name="표준 7 3 3 2 5 6" xfId="21776"/>
    <cellStyle name="표준 7 3 3 2 5 7" xfId="25647"/>
    <cellStyle name="표준 7 3 3 2 5 8" xfId="29518"/>
    <cellStyle name="표준 7 3 3 2 5 9" xfId="33389"/>
    <cellStyle name="표준 7 3 3 2 6" xfId="4356"/>
    <cellStyle name="표준 7 3 3 2 7" xfId="8227"/>
    <cellStyle name="표준 7 3 3 2 8" xfId="12098"/>
    <cellStyle name="표준 7 3 3 2 9" xfId="15969"/>
    <cellStyle name="표준 7 3 3 20" xfId="50952"/>
    <cellStyle name="표준 7 3 3 3" xfId="330"/>
    <cellStyle name="표준 7 3 3 3 10" xfId="23856"/>
    <cellStyle name="표준 7 3 3 3 11" xfId="27727"/>
    <cellStyle name="표준 7 3 3 3 12" xfId="31598"/>
    <cellStyle name="표준 7 3 3 3 13" xfId="35469"/>
    <cellStyle name="표준 7 3 3 3 14" xfId="39581"/>
    <cellStyle name="표준 7 3 3 3 15" xfId="43452"/>
    <cellStyle name="표준 7 3 3 3 16" xfId="47323"/>
    <cellStyle name="표준 7 3 3 3 17" xfId="51194"/>
    <cellStyle name="표준 7 3 3 3 2" xfId="817"/>
    <cellStyle name="표준 7 3 3 3 2 10" xfId="28211"/>
    <cellStyle name="표준 7 3 3 3 2 11" xfId="32082"/>
    <cellStyle name="표준 7 3 3 3 2 12" xfId="35953"/>
    <cellStyle name="표준 7 3 3 3 2 13" xfId="40065"/>
    <cellStyle name="표준 7 3 3 3 2 14" xfId="43936"/>
    <cellStyle name="표준 7 3 3 3 2 15" xfId="47807"/>
    <cellStyle name="표준 7 3 3 3 2 16" xfId="51678"/>
    <cellStyle name="표준 7 3 3 3 2 2" xfId="1791"/>
    <cellStyle name="표준 7 3 3 3 2 2 10" xfId="33050"/>
    <cellStyle name="표준 7 3 3 3 2 2 11" xfId="36921"/>
    <cellStyle name="표준 7 3 3 3 2 2 12" xfId="41033"/>
    <cellStyle name="표준 7 3 3 3 2 2 13" xfId="44904"/>
    <cellStyle name="표준 7 3 3 3 2 2 14" xfId="48775"/>
    <cellStyle name="표준 7 3 3 3 2 2 15" xfId="52646"/>
    <cellStyle name="표준 7 3 3 3 2 2 2" xfId="3730"/>
    <cellStyle name="표준 7 3 3 3 2 2 2 10" xfId="38857"/>
    <cellStyle name="표준 7 3 3 3 2 2 2 11" xfId="42969"/>
    <cellStyle name="표준 7 3 3 3 2 2 2 12" xfId="46840"/>
    <cellStyle name="표준 7 3 3 3 2 2 2 13" xfId="50711"/>
    <cellStyle name="표준 7 3 3 3 2 2 2 14" xfId="54582"/>
    <cellStyle name="표준 7 3 3 3 2 2 2 2" xfId="7889"/>
    <cellStyle name="표준 7 3 3 3 2 2 2 3" xfId="11760"/>
    <cellStyle name="표준 7 3 3 3 2 2 2 4" xfId="15631"/>
    <cellStyle name="표준 7 3 3 3 2 2 2 5" xfId="19502"/>
    <cellStyle name="표준 7 3 3 3 2 2 2 6" xfId="23373"/>
    <cellStyle name="표준 7 3 3 3 2 2 2 7" xfId="27244"/>
    <cellStyle name="표준 7 3 3 3 2 2 2 8" xfId="31115"/>
    <cellStyle name="표준 7 3 3 3 2 2 2 9" xfId="34986"/>
    <cellStyle name="표준 7 3 3 3 2 2 3" xfId="5953"/>
    <cellStyle name="표준 7 3 3 3 2 2 4" xfId="9824"/>
    <cellStyle name="표준 7 3 3 3 2 2 5" xfId="13695"/>
    <cellStyle name="표준 7 3 3 3 2 2 6" xfId="17566"/>
    <cellStyle name="표준 7 3 3 3 2 2 7" xfId="21437"/>
    <cellStyle name="표준 7 3 3 3 2 2 8" xfId="25308"/>
    <cellStyle name="표준 7 3 3 3 2 2 9" xfId="29179"/>
    <cellStyle name="표준 7 3 3 3 2 3" xfId="2762"/>
    <cellStyle name="표준 7 3 3 3 2 3 10" xfId="37889"/>
    <cellStyle name="표준 7 3 3 3 2 3 11" xfId="42001"/>
    <cellStyle name="표준 7 3 3 3 2 3 12" xfId="45872"/>
    <cellStyle name="표준 7 3 3 3 2 3 13" xfId="49743"/>
    <cellStyle name="표준 7 3 3 3 2 3 14" xfId="53614"/>
    <cellStyle name="표준 7 3 3 3 2 3 2" xfId="6921"/>
    <cellStyle name="표준 7 3 3 3 2 3 3" xfId="10792"/>
    <cellStyle name="표준 7 3 3 3 2 3 4" xfId="14663"/>
    <cellStyle name="표준 7 3 3 3 2 3 5" xfId="18534"/>
    <cellStyle name="표준 7 3 3 3 2 3 6" xfId="22405"/>
    <cellStyle name="표준 7 3 3 3 2 3 7" xfId="26276"/>
    <cellStyle name="표준 7 3 3 3 2 3 8" xfId="30147"/>
    <cellStyle name="표준 7 3 3 3 2 3 9" xfId="34018"/>
    <cellStyle name="표준 7 3 3 3 2 4" xfId="4985"/>
    <cellStyle name="표준 7 3 3 3 2 5" xfId="8856"/>
    <cellStyle name="표준 7 3 3 3 2 6" xfId="12727"/>
    <cellStyle name="표준 7 3 3 3 2 7" xfId="16598"/>
    <cellStyle name="표준 7 3 3 3 2 8" xfId="20469"/>
    <cellStyle name="표준 7 3 3 3 2 9" xfId="24340"/>
    <cellStyle name="표준 7 3 3 3 3" xfId="1307"/>
    <cellStyle name="표준 7 3 3 3 3 10" xfId="32566"/>
    <cellStyle name="표준 7 3 3 3 3 11" xfId="36437"/>
    <cellStyle name="표준 7 3 3 3 3 12" xfId="40549"/>
    <cellStyle name="표준 7 3 3 3 3 13" xfId="44420"/>
    <cellStyle name="표준 7 3 3 3 3 14" xfId="48291"/>
    <cellStyle name="표준 7 3 3 3 3 15" xfId="52162"/>
    <cellStyle name="표준 7 3 3 3 3 2" xfId="3246"/>
    <cellStyle name="표준 7 3 3 3 3 2 10" xfId="38373"/>
    <cellStyle name="표준 7 3 3 3 3 2 11" xfId="42485"/>
    <cellStyle name="표준 7 3 3 3 3 2 12" xfId="46356"/>
    <cellStyle name="표준 7 3 3 3 3 2 13" xfId="50227"/>
    <cellStyle name="표준 7 3 3 3 3 2 14" xfId="54098"/>
    <cellStyle name="표준 7 3 3 3 3 2 2" xfId="7405"/>
    <cellStyle name="표준 7 3 3 3 3 2 3" xfId="11276"/>
    <cellStyle name="표준 7 3 3 3 3 2 4" xfId="15147"/>
    <cellStyle name="표준 7 3 3 3 3 2 5" xfId="19018"/>
    <cellStyle name="표준 7 3 3 3 3 2 6" xfId="22889"/>
    <cellStyle name="표준 7 3 3 3 3 2 7" xfId="26760"/>
    <cellStyle name="표준 7 3 3 3 3 2 8" xfId="30631"/>
    <cellStyle name="표준 7 3 3 3 3 2 9" xfId="34502"/>
    <cellStyle name="표준 7 3 3 3 3 3" xfId="5469"/>
    <cellStyle name="표준 7 3 3 3 3 4" xfId="9340"/>
    <cellStyle name="표준 7 3 3 3 3 5" xfId="13211"/>
    <cellStyle name="표준 7 3 3 3 3 6" xfId="17082"/>
    <cellStyle name="표준 7 3 3 3 3 7" xfId="20953"/>
    <cellStyle name="표준 7 3 3 3 3 8" xfId="24824"/>
    <cellStyle name="표준 7 3 3 3 3 9" xfId="28695"/>
    <cellStyle name="표준 7 3 3 3 4" xfId="2278"/>
    <cellStyle name="표준 7 3 3 3 4 10" xfId="37405"/>
    <cellStyle name="표준 7 3 3 3 4 11" xfId="41517"/>
    <cellStyle name="표준 7 3 3 3 4 12" xfId="45388"/>
    <cellStyle name="표준 7 3 3 3 4 13" xfId="49259"/>
    <cellStyle name="표준 7 3 3 3 4 14" xfId="53130"/>
    <cellStyle name="표준 7 3 3 3 4 2" xfId="6437"/>
    <cellStyle name="표준 7 3 3 3 4 3" xfId="10308"/>
    <cellStyle name="표준 7 3 3 3 4 4" xfId="14179"/>
    <cellStyle name="표준 7 3 3 3 4 5" xfId="18050"/>
    <cellStyle name="표준 7 3 3 3 4 6" xfId="21921"/>
    <cellStyle name="표준 7 3 3 3 4 7" xfId="25792"/>
    <cellStyle name="표준 7 3 3 3 4 8" xfId="29663"/>
    <cellStyle name="표준 7 3 3 3 4 9" xfId="33534"/>
    <cellStyle name="표준 7 3 3 3 5" xfId="4501"/>
    <cellStyle name="표준 7 3 3 3 6" xfId="8372"/>
    <cellStyle name="표준 7 3 3 3 7" xfId="12243"/>
    <cellStyle name="표준 7 3 3 3 8" xfId="16114"/>
    <cellStyle name="표준 7 3 3 3 9" xfId="19985"/>
    <cellStyle name="표준 7 3 3 4" xfId="575"/>
    <cellStyle name="표준 7 3 3 4 10" xfId="27969"/>
    <cellStyle name="표준 7 3 3 4 11" xfId="31840"/>
    <cellStyle name="표준 7 3 3 4 12" xfId="35711"/>
    <cellStyle name="표준 7 3 3 4 13" xfId="39823"/>
    <cellStyle name="표준 7 3 3 4 14" xfId="43694"/>
    <cellStyle name="표준 7 3 3 4 15" xfId="47565"/>
    <cellStyle name="표준 7 3 3 4 16" xfId="51436"/>
    <cellStyle name="표준 7 3 3 4 2" xfId="1549"/>
    <cellStyle name="표준 7 3 3 4 2 10" xfId="32808"/>
    <cellStyle name="표준 7 3 3 4 2 11" xfId="36679"/>
    <cellStyle name="표준 7 3 3 4 2 12" xfId="40791"/>
    <cellStyle name="표준 7 3 3 4 2 13" xfId="44662"/>
    <cellStyle name="표준 7 3 3 4 2 14" xfId="48533"/>
    <cellStyle name="표준 7 3 3 4 2 15" xfId="52404"/>
    <cellStyle name="표준 7 3 3 4 2 2" xfId="3488"/>
    <cellStyle name="표준 7 3 3 4 2 2 10" xfId="38615"/>
    <cellStyle name="표준 7 3 3 4 2 2 11" xfId="42727"/>
    <cellStyle name="표준 7 3 3 4 2 2 12" xfId="46598"/>
    <cellStyle name="표준 7 3 3 4 2 2 13" xfId="50469"/>
    <cellStyle name="표준 7 3 3 4 2 2 14" xfId="54340"/>
    <cellStyle name="표준 7 3 3 4 2 2 2" xfId="7647"/>
    <cellStyle name="표준 7 3 3 4 2 2 3" xfId="11518"/>
    <cellStyle name="표준 7 3 3 4 2 2 4" xfId="15389"/>
    <cellStyle name="표준 7 3 3 4 2 2 5" xfId="19260"/>
    <cellStyle name="표준 7 3 3 4 2 2 6" xfId="23131"/>
    <cellStyle name="표준 7 3 3 4 2 2 7" xfId="27002"/>
    <cellStyle name="표준 7 3 3 4 2 2 8" xfId="30873"/>
    <cellStyle name="표준 7 3 3 4 2 2 9" xfId="34744"/>
    <cellStyle name="표준 7 3 3 4 2 3" xfId="5711"/>
    <cellStyle name="표준 7 3 3 4 2 4" xfId="9582"/>
    <cellStyle name="표준 7 3 3 4 2 5" xfId="13453"/>
    <cellStyle name="표준 7 3 3 4 2 6" xfId="17324"/>
    <cellStyle name="표준 7 3 3 4 2 7" xfId="21195"/>
    <cellStyle name="표준 7 3 3 4 2 8" xfId="25066"/>
    <cellStyle name="표준 7 3 3 4 2 9" xfId="28937"/>
    <cellStyle name="표준 7 3 3 4 3" xfId="2520"/>
    <cellStyle name="표준 7 3 3 4 3 10" xfId="37647"/>
    <cellStyle name="표준 7 3 3 4 3 11" xfId="41759"/>
    <cellStyle name="표준 7 3 3 4 3 12" xfId="45630"/>
    <cellStyle name="표준 7 3 3 4 3 13" xfId="49501"/>
    <cellStyle name="표준 7 3 3 4 3 14" xfId="53372"/>
    <cellStyle name="표준 7 3 3 4 3 2" xfId="6679"/>
    <cellStyle name="표준 7 3 3 4 3 3" xfId="10550"/>
    <cellStyle name="표준 7 3 3 4 3 4" xfId="14421"/>
    <cellStyle name="표준 7 3 3 4 3 5" xfId="18292"/>
    <cellStyle name="표준 7 3 3 4 3 6" xfId="22163"/>
    <cellStyle name="표준 7 3 3 4 3 7" xfId="26034"/>
    <cellStyle name="표준 7 3 3 4 3 8" xfId="29905"/>
    <cellStyle name="표준 7 3 3 4 3 9" xfId="33776"/>
    <cellStyle name="표준 7 3 3 4 4" xfId="4743"/>
    <cellStyle name="표준 7 3 3 4 5" xfId="8614"/>
    <cellStyle name="표준 7 3 3 4 6" xfId="12485"/>
    <cellStyle name="표준 7 3 3 4 7" xfId="16356"/>
    <cellStyle name="표준 7 3 3 4 8" xfId="20227"/>
    <cellStyle name="표준 7 3 3 4 9" xfId="24098"/>
    <cellStyle name="표준 7 3 3 5" xfId="1065"/>
    <cellStyle name="표준 7 3 3 5 10" xfId="32324"/>
    <cellStyle name="표준 7 3 3 5 11" xfId="36195"/>
    <cellStyle name="표준 7 3 3 5 12" xfId="40307"/>
    <cellStyle name="표준 7 3 3 5 13" xfId="44178"/>
    <cellStyle name="표준 7 3 3 5 14" xfId="48049"/>
    <cellStyle name="표준 7 3 3 5 15" xfId="51920"/>
    <cellStyle name="표준 7 3 3 5 2" xfId="3004"/>
    <cellStyle name="표준 7 3 3 5 2 10" xfId="38131"/>
    <cellStyle name="표준 7 3 3 5 2 11" xfId="42243"/>
    <cellStyle name="표준 7 3 3 5 2 12" xfId="46114"/>
    <cellStyle name="표준 7 3 3 5 2 13" xfId="49985"/>
    <cellStyle name="표준 7 3 3 5 2 14" xfId="53856"/>
    <cellStyle name="표준 7 3 3 5 2 2" xfId="7163"/>
    <cellStyle name="표준 7 3 3 5 2 3" xfId="11034"/>
    <cellStyle name="표준 7 3 3 5 2 4" xfId="14905"/>
    <cellStyle name="표준 7 3 3 5 2 5" xfId="18776"/>
    <cellStyle name="표준 7 3 3 5 2 6" xfId="22647"/>
    <cellStyle name="표준 7 3 3 5 2 7" xfId="26518"/>
    <cellStyle name="표준 7 3 3 5 2 8" xfId="30389"/>
    <cellStyle name="표준 7 3 3 5 2 9" xfId="34260"/>
    <cellStyle name="표준 7 3 3 5 3" xfId="5227"/>
    <cellStyle name="표준 7 3 3 5 4" xfId="9098"/>
    <cellStyle name="표준 7 3 3 5 5" xfId="12969"/>
    <cellStyle name="표준 7 3 3 5 6" xfId="16840"/>
    <cellStyle name="표준 7 3 3 5 7" xfId="20711"/>
    <cellStyle name="표준 7 3 3 5 8" xfId="24582"/>
    <cellStyle name="표준 7 3 3 5 9" xfId="28453"/>
    <cellStyle name="표준 7 3 3 6" xfId="2036"/>
    <cellStyle name="표준 7 3 3 6 10" xfId="37163"/>
    <cellStyle name="표준 7 3 3 6 11" xfId="41275"/>
    <cellStyle name="표준 7 3 3 6 12" xfId="45146"/>
    <cellStyle name="표준 7 3 3 6 13" xfId="49017"/>
    <cellStyle name="표준 7 3 3 6 14" xfId="52888"/>
    <cellStyle name="표준 7 3 3 6 2" xfId="6195"/>
    <cellStyle name="표준 7 3 3 6 3" xfId="10066"/>
    <cellStyle name="표준 7 3 3 6 4" xfId="13937"/>
    <cellStyle name="표준 7 3 3 6 5" xfId="17808"/>
    <cellStyle name="표준 7 3 3 6 6" xfId="21679"/>
    <cellStyle name="표준 7 3 3 6 7" xfId="25550"/>
    <cellStyle name="표준 7 3 3 6 8" xfId="29421"/>
    <cellStyle name="표준 7 3 3 6 9" xfId="33292"/>
    <cellStyle name="표준 7 3 3 7" xfId="4259"/>
    <cellStyle name="표준 7 3 3 8" xfId="8130"/>
    <cellStyle name="표준 7 3 3 9" xfId="12001"/>
    <cellStyle name="표준 7 3 4" xfId="135"/>
    <cellStyle name="표준 7 3 4 10" xfId="19793"/>
    <cellStyle name="표준 7 3 4 11" xfId="23664"/>
    <cellStyle name="표준 7 3 4 12" xfId="27535"/>
    <cellStyle name="표준 7 3 4 13" xfId="31406"/>
    <cellStyle name="표준 7 3 4 14" xfId="35277"/>
    <cellStyle name="표준 7 3 4 15" xfId="39148"/>
    <cellStyle name="표준 7 3 4 16" xfId="39389"/>
    <cellStyle name="표준 7 3 4 17" xfId="43260"/>
    <cellStyle name="표준 7 3 4 18" xfId="47131"/>
    <cellStyle name="표준 7 3 4 19" xfId="51002"/>
    <cellStyle name="표준 7 3 4 2" xfId="380"/>
    <cellStyle name="표준 7 3 4 2 10" xfId="23906"/>
    <cellStyle name="표준 7 3 4 2 11" xfId="27777"/>
    <cellStyle name="표준 7 3 4 2 12" xfId="31648"/>
    <cellStyle name="표준 7 3 4 2 13" xfId="35519"/>
    <cellStyle name="표준 7 3 4 2 14" xfId="39631"/>
    <cellStyle name="표준 7 3 4 2 15" xfId="43502"/>
    <cellStyle name="표준 7 3 4 2 16" xfId="47373"/>
    <cellStyle name="표준 7 3 4 2 17" xfId="51244"/>
    <cellStyle name="표준 7 3 4 2 2" xfId="867"/>
    <cellStyle name="표준 7 3 4 2 2 10" xfId="28261"/>
    <cellStyle name="표준 7 3 4 2 2 11" xfId="32132"/>
    <cellStyle name="표준 7 3 4 2 2 12" xfId="36003"/>
    <cellStyle name="표준 7 3 4 2 2 13" xfId="40115"/>
    <cellStyle name="표준 7 3 4 2 2 14" xfId="43986"/>
    <cellStyle name="표준 7 3 4 2 2 15" xfId="47857"/>
    <cellStyle name="표준 7 3 4 2 2 16" xfId="51728"/>
    <cellStyle name="표준 7 3 4 2 2 2" xfId="1841"/>
    <cellStyle name="표준 7 3 4 2 2 2 10" xfId="33100"/>
    <cellStyle name="표준 7 3 4 2 2 2 11" xfId="36971"/>
    <cellStyle name="표준 7 3 4 2 2 2 12" xfId="41083"/>
    <cellStyle name="표준 7 3 4 2 2 2 13" xfId="44954"/>
    <cellStyle name="표준 7 3 4 2 2 2 14" xfId="48825"/>
    <cellStyle name="표준 7 3 4 2 2 2 15" xfId="52696"/>
    <cellStyle name="표준 7 3 4 2 2 2 2" xfId="3780"/>
    <cellStyle name="표준 7 3 4 2 2 2 2 10" xfId="38907"/>
    <cellStyle name="표준 7 3 4 2 2 2 2 11" xfId="43019"/>
    <cellStyle name="표준 7 3 4 2 2 2 2 12" xfId="46890"/>
    <cellStyle name="표준 7 3 4 2 2 2 2 13" xfId="50761"/>
    <cellStyle name="표준 7 3 4 2 2 2 2 14" xfId="54632"/>
    <cellStyle name="표준 7 3 4 2 2 2 2 2" xfId="7939"/>
    <cellStyle name="표준 7 3 4 2 2 2 2 3" xfId="11810"/>
    <cellStyle name="표준 7 3 4 2 2 2 2 4" xfId="15681"/>
    <cellStyle name="표준 7 3 4 2 2 2 2 5" xfId="19552"/>
    <cellStyle name="표준 7 3 4 2 2 2 2 6" xfId="23423"/>
    <cellStyle name="표준 7 3 4 2 2 2 2 7" xfId="27294"/>
    <cellStyle name="표준 7 3 4 2 2 2 2 8" xfId="31165"/>
    <cellStyle name="표준 7 3 4 2 2 2 2 9" xfId="35036"/>
    <cellStyle name="표준 7 3 4 2 2 2 3" xfId="6003"/>
    <cellStyle name="표준 7 3 4 2 2 2 4" xfId="9874"/>
    <cellStyle name="표준 7 3 4 2 2 2 5" xfId="13745"/>
    <cellStyle name="표준 7 3 4 2 2 2 6" xfId="17616"/>
    <cellStyle name="표준 7 3 4 2 2 2 7" xfId="21487"/>
    <cellStyle name="표준 7 3 4 2 2 2 8" xfId="25358"/>
    <cellStyle name="표준 7 3 4 2 2 2 9" xfId="29229"/>
    <cellStyle name="표준 7 3 4 2 2 3" xfId="2812"/>
    <cellStyle name="표준 7 3 4 2 2 3 10" xfId="37939"/>
    <cellStyle name="표준 7 3 4 2 2 3 11" xfId="42051"/>
    <cellStyle name="표준 7 3 4 2 2 3 12" xfId="45922"/>
    <cellStyle name="표준 7 3 4 2 2 3 13" xfId="49793"/>
    <cellStyle name="표준 7 3 4 2 2 3 14" xfId="53664"/>
    <cellStyle name="표준 7 3 4 2 2 3 2" xfId="6971"/>
    <cellStyle name="표준 7 3 4 2 2 3 3" xfId="10842"/>
    <cellStyle name="표준 7 3 4 2 2 3 4" xfId="14713"/>
    <cellStyle name="표준 7 3 4 2 2 3 5" xfId="18584"/>
    <cellStyle name="표준 7 3 4 2 2 3 6" xfId="22455"/>
    <cellStyle name="표준 7 3 4 2 2 3 7" xfId="26326"/>
    <cellStyle name="표준 7 3 4 2 2 3 8" xfId="30197"/>
    <cellStyle name="표준 7 3 4 2 2 3 9" xfId="34068"/>
    <cellStyle name="표준 7 3 4 2 2 4" xfId="5035"/>
    <cellStyle name="표준 7 3 4 2 2 5" xfId="8906"/>
    <cellStyle name="표준 7 3 4 2 2 6" xfId="12777"/>
    <cellStyle name="표준 7 3 4 2 2 7" xfId="16648"/>
    <cellStyle name="표준 7 3 4 2 2 8" xfId="20519"/>
    <cellStyle name="표준 7 3 4 2 2 9" xfId="24390"/>
    <cellStyle name="표준 7 3 4 2 3" xfId="1357"/>
    <cellStyle name="표준 7 3 4 2 3 10" xfId="32616"/>
    <cellStyle name="표준 7 3 4 2 3 11" xfId="36487"/>
    <cellStyle name="표준 7 3 4 2 3 12" xfId="40599"/>
    <cellStyle name="표준 7 3 4 2 3 13" xfId="44470"/>
    <cellStyle name="표준 7 3 4 2 3 14" xfId="48341"/>
    <cellStyle name="표준 7 3 4 2 3 15" xfId="52212"/>
    <cellStyle name="표준 7 3 4 2 3 2" xfId="3296"/>
    <cellStyle name="표준 7 3 4 2 3 2 10" xfId="38423"/>
    <cellStyle name="표준 7 3 4 2 3 2 11" xfId="42535"/>
    <cellStyle name="표준 7 3 4 2 3 2 12" xfId="46406"/>
    <cellStyle name="표준 7 3 4 2 3 2 13" xfId="50277"/>
    <cellStyle name="표준 7 3 4 2 3 2 14" xfId="54148"/>
    <cellStyle name="표준 7 3 4 2 3 2 2" xfId="7455"/>
    <cellStyle name="표준 7 3 4 2 3 2 3" xfId="11326"/>
    <cellStyle name="표준 7 3 4 2 3 2 4" xfId="15197"/>
    <cellStyle name="표준 7 3 4 2 3 2 5" xfId="19068"/>
    <cellStyle name="표준 7 3 4 2 3 2 6" xfId="22939"/>
    <cellStyle name="표준 7 3 4 2 3 2 7" xfId="26810"/>
    <cellStyle name="표준 7 3 4 2 3 2 8" xfId="30681"/>
    <cellStyle name="표준 7 3 4 2 3 2 9" xfId="34552"/>
    <cellStyle name="표준 7 3 4 2 3 3" xfId="5519"/>
    <cellStyle name="표준 7 3 4 2 3 4" xfId="9390"/>
    <cellStyle name="표준 7 3 4 2 3 5" xfId="13261"/>
    <cellStyle name="표준 7 3 4 2 3 6" xfId="17132"/>
    <cellStyle name="표준 7 3 4 2 3 7" xfId="21003"/>
    <cellStyle name="표준 7 3 4 2 3 8" xfId="24874"/>
    <cellStyle name="표준 7 3 4 2 3 9" xfId="28745"/>
    <cellStyle name="표준 7 3 4 2 4" xfId="2328"/>
    <cellStyle name="표준 7 3 4 2 4 10" xfId="37455"/>
    <cellStyle name="표준 7 3 4 2 4 11" xfId="41567"/>
    <cellStyle name="표준 7 3 4 2 4 12" xfId="45438"/>
    <cellStyle name="표준 7 3 4 2 4 13" xfId="49309"/>
    <cellStyle name="표준 7 3 4 2 4 14" xfId="53180"/>
    <cellStyle name="표준 7 3 4 2 4 2" xfId="6487"/>
    <cellStyle name="표준 7 3 4 2 4 3" xfId="10358"/>
    <cellStyle name="표준 7 3 4 2 4 4" xfId="14229"/>
    <cellStyle name="표준 7 3 4 2 4 5" xfId="18100"/>
    <cellStyle name="표준 7 3 4 2 4 6" xfId="21971"/>
    <cellStyle name="표준 7 3 4 2 4 7" xfId="25842"/>
    <cellStyle name="표준 7 3 4 2 4 8" xfId="29713"/>
    <cellStyle name="표준 7 3 4 2 4 9" xfId="33584"/>
    <cellStyle name="표준 7 3 4 2 5" xfId="4551"/>
    <cellStyle name="표준 7 3 4 2 6" xfId="8422"/>
    <cellStyle name="표준 7 3 4 2 7" xfId="12293"/>
    <cellStyle name="표준 7 3 4 2 8" xfId="16164"/>
    <cellStyle name="표준 7 3 4 2 9" xfId="20035"/>
    <cellStyle name="표준 7 3 4 3" xfId="625"/>
    <cellStyle name="표준 7 3 4 3 10" xfId="28019"/>
    <cellStyle name="표준 7 3 4 3 11" xfId="31890"/>
    <cellStyle name="표준 7 3 4 3 12" xfId="35761"/>
    <cellStyle name="표준 7 3 4 3 13" xfId="39873"/>
    <cellStyle name="표준 7 3 4 3 14" xfId="43744"/>
    <cellStyle name="표준 7 3 4 3 15" xfId="47615"/>
    <cellStyle name="표준 7 3 4 3 16" xfId="51486"/>
    <cellStyle name="표준 7 3 4 3 2" xfId="1599"/>
    <cellStyle name="표준 7 3 4 3 2 10" xfId="32858"/>
    <cellStyle name="표준 7 3 4 3 2 11" xfId="36729"/>
    <cellStyle name="표준 7 3 4 3 2 12" xfId="40841"/>
    <cellStyle name="표준 7 3 4 3 2 13" xfId="44712"/>
    <cellStyle name="표준 7 3 4 3 2 14" xfId="48583"/>
    <cellStyle name="표준 7 3 4 3 2 15" xfId="52454"/>
    <cellStyle name="표준 7 3 4 3 2 2" xfId="3538"/>
    <cellStyle name="표준 7 3 4 3 2 2 10" xfId="38665"/>
    <cellStyle name="표준 7 3 4 3 2 2 11" xfId="42777"/>
    <cellStyle name="표준 7 3 4 3 2 2 12" xfId="46648"/>
    <cellStyle name="표준 7 3 4 3 2 2 13" xfId="50519"/>
    <cellStyle name="표준 7 3 4 3 2 2 14" xfId="54390"/>
    <cellStyle name="표준 7 3 4 3 2 2 2" xfId="7697"/>
    <cellStyle name="표준 7 3 4 3 2 2 3" xfId="11568"/>
    <cellStyle name="표준 7 3 4 3 2 2 4" xfId="15439"/>
    <cellStyle name="표준 7 3 4 3 2 2 5" xfId="19310"/>
    <cellStyle name="표준 7 3 4 3 2 2 6" xfId="23181"/>
    <cellStyle name="표준 7 3 4 3 2 2 7" xfId="27052"/>
    <cellStyle name="표준 7 3 4 3 2 2 8" xfId="30923"/>
    <cellStyle name="표준 7 3 4 3 2 2 9" xfId="34794"/>
    <cellStyle name="표준 7 3 4 3 2 3" xfId="5761"/>
    <cellStyle name="표준 7 3 4 3 2 4" xfId="9632"/>
    <cellStyle name="표준 7 3 4 3 2 5" xfId="13503"/>
    <cellStyle name="표준 7 3 4 3 2 6" xfId="17374"/>
    <cellStyle name="표준 7 3 4 3 2 7" xfId="21245"/>
    <cellStyle name="표준 7 3 4 3 2 8" xfId="25116"/>
    <cellStyle name="표준 7 3 4 3 2 9" xfId="28987"/>
    <cellStyle name="표준 7 3 4 3 3" xfId="2570"/>
    <cellStyle name="표준 7 3 4 3 3 10" xfId="37697"/>
    <cellStyle name="표준 7 3 4 3 3 11" xfId="41809"/>
    <cellStyle name="표준 7 3 4 3 3 12" xfId="45680"/>
    <cellStyle name="표준 7 3 4 3 3 13" xfId="49551"/>
    <cellStyle name="표준 7 3 4 3 3 14" xfId="53422"/>
    <cellStyle name="표준 7 3 4 3 3 2" xfId="6729"/>
    <cellStyle name="표준 7 3 4 3 3 3" xfId="10600"/>
    <cellStyle name="표준 7 3 4 3 3 4" xfId="14471"/>
    <cellStyle name="표준 7 3 4 3 3 5" xfId="18342"/>
    <cellStyle name="표준 7 3 4 3 3 6" xfId="22213"/>
    <cellStyle name="표준 7 3 4 3 3 7" xfId="26084"/>
    <cellStyle name="표준 7 3 4 3 3 8" xfId="29955"/>
    <cellStyle name="표준 7 3 4 3 3 9" xfId="33826"/>
    <cellStyle name="표준 7 3 4 3 4" xfId="4793"/>
    <cellStyle name="표준 7 3 4 3 5" xfId="8664"/>
    <cellStyle name="표준 7 3 4 3 6" xfId="12535"/>
    <cellStyle name="표준 7 3 4 3 7" xfId="16406"/>
    <cellStyle name="표준 7 3 4 3 8" xfId="20277"/>
    <cellStyle name="표준 7 3 4 3 9" xfId="24148"/>
    <cellStyle name="표준 7 3 4 4" xfId="1115"/>
    <cellStyle name="표준 7 3 4 4 10" xfId="32374"/>
    <cellStyle name="표준 7 3 4 4 11" xfId="36245"/>
    <cellStyle name="표준 7 3 4 4 12" xfId="40357"/>
    <cellStyle name="표준 7 3 4 4 13" xfId="44228"/>
    <cellStyle name="표준 7 3 4 4 14" xfId="48099"/>
    <cellStyle name="표준 7 3 4 4 15" xfId="51970"/>
    <cellStyle name="표준 7 3 4 4 2" xfId="3054"/>
    <cellStyle name="표준 7 3 4 4 2 10" xfId="38181"/>
    <cellStyle name="표준 7 3 4 4 2 11" xfId="42293"/>
    <cellStyle name="표준 7 3 4 4 2 12" xfId="46164"/>
    <cellStyle name="표준 7 3 4 4 2 13" xfId="50035"/>
    <cellStyle name="표준 7 3 4 4 2 14" xfId="53906"/>
    <cellStyle name="표준 7 3 4 4 2 2" xfId="7213"/>
    <cellStyle name="표준 7 3 4 4 2 3" xfId="11084"/>
    <cellStyle name="표준 7 3 4 4 2 4" xfId="14955"/>
    <cellStyle name="표준 7 3 4 4 2 5" xfId="18826"/>
    <cellStyle name="표준 7 3 4 4 2 6" xfId="22697"/>
    <cellStyle name="표준 7 3 4 4 2 7" xfId="26568"/>
    <cellStyle name="표준 7 3 4 4 2 8" xfId="30439"/>
    <cellStyle name="표준 7 3 4 4 2 9" xfId="34310"/>
    <cellStyle name="표준 7 3 4 4 3" xfId="5277"/>
    <cellStyle name="표준 7 3 4 4 4" xfId="9148"/>
    <cellStyle name="표준 7 3 4 4 5" xfId="13019"/>
    <cellStyle name="표준 7 3 4 4 6" xfId="16890"/>
    <cellStyle name="표준 7 3 4 4 7" xfId="20761"/>
    <cellStyle name="표준 7 3 4 4 8" xfId="24632"/>
    <cellStyle name="표준 7 3 4 4 9" xfId="28503"/>
    <cellStyle name="표준 7 3 4 5" xfId="2086"/>
    <cellStyle name="표준 7 3 4 5 10" xfId="37213"/>
    <cellStyle name="표준 7 3 4 5 11" xfId="41325"/>
    <cellStyle name="표준 7 3 4 5 12" xfId="45196"/>
    <cellStyle name="표준 7 3 4 5 13" xfId="49067"/>
    <cellStyle name="표준 7 3 4 5 14" xfId="52938"/>
    <cellStyle name="표준 7 3 4 5 2" xfId="6245"/>
    <cellStyle name="표준 7 3 4 5 3" xfId="10116"/>
    <cellStyle name="표준 7 3 4 5 4" xfId="13987"/>
    <cellStyle name="표준 7 3 4 5 5" xfId="17858"/>
    <cellStyle name="표준 7 3 4 5 6" xfId="21729"/>
    <cellStyle name="표준 7 3 4 5 7" xfId="25600"/>
    <cellStyle name="표준 7 3 4 5 8" xfId="29471"/>
    <cellStyle name="표준 7 3 4 5 9" xfId="33342"/>
    <cellStyle name="표준 7 3 4 6" xfId="4309"/>
    <cellStyle name="표준 7 3 4 7" xfId="8180"/>
    <cellStyle name="표준 7 3 4 8" xfId="12051"/>
    <cellStyle name="표준 7 3 4 9" xfId="15922"/>
    <cellStyle name="표준 7 3 5" xfId="233"/>
    <cellStyle name="표준 7 3 5 10" xfId="19891"/>
    <cellStyle name="표준 7 3 5 11" xfId="23762"/>
    <cellStyle name="표준 7 3 5 12" xfId="27633"/>
    <cellStyle name="표준 7 3 5 13" xfId="31504"/>
    <cellStyle name="표준 7 3 5 14" xfId="35375"/>
    <cellStyle name="표준 7 3 5 15" xfId="39246"/>
    <cellStyle name="표준 7 3 5 16" xfId="39487"/>
    <cellStyle name="표준 7 3 5 17" xfId="43358"/>
    <cellStyle name="표준 7 3 5 18" xfId="47229"/>
    <cellStyle name="표준 7 3 5 19" xfId="51100"/>
    <cellStyle name="표준 7 3 5 2" xfId="478"/>
    <cellStyle name="표준 7 3 5 2 10" xfId="24004"/>
    <cellStyle name="표준 7 3 5 2 11" xfId="27875"/>
    <cellStyle name="표준 7 3 5 2 12" xfId="31746"/>
    <cellStyle name="표준 7 3 5 2 13" xfId="35617"/>
    <cellStyle name="표준 7 3 5 2 14" xfId="39729"/>
    <cellStyle name="표준 7 3 5 2 15" xfId="43600"/>
    <cellStyle name="표준 7 3 5 2 16" xfId="47471"/>
    <cellStyle name="표준 7 3 5 2 17" xfId="51342"/>
    <cellStyle name="표준 7 3 5 2 2" xfId="965"/>
    <cellStyle name="표준 7 3 5 2 2 10" xfId="28359"/>
    <cellStyle name="표준 7 3 5 2 2 11" xfId="32230"/>
    <cellStyle name="표준 7 3 5 2 2 12" xfId="36101"/>
    <cellStyle name="표준 7 3 5 2 2 13" xfId="40213"/>
    <cellStyle name="표준 7 3 5 2 2 14" xfId="44084"/>
    <cellStyle name="표준 7 3 5 2 2 15" xfId="47955"/>
    <cellStyle name="표준 7 3 5 2 2 16" xfId="51826"/>
    <cellStyle name="표준 7 3 5 2 2 2" xfId="1939"/>
    <cellStyle name="표준 7 3 5 2 2 2 10" xfId="33198"/>
    <cellStyle name="표준 7 3 5 2 2 2 11" xfId="37069"/>
    <cellStyle name="표준 7 3 5 2 2 2 12" xfId="41181"/>
    <cellStyle name="표준 7 3 5 2 2 2 13" xfId="45052"/>
    <cellStyle name="표준 7 3 5 2 2 2 14" xfId="48923"/>
    <cellStyle name="표준 7 3 5 2 2 2 15" xfId="52794"/>
    <cellStyle name="표준 7 3 5 2 2 2 2" xfId="3878"/>
    <cellStyle name="표준 7 3 5 2 2 2 2 10" xfId="39005"/>
    <cellStyle name="표준 7 3 5 2 2 2 2 11" xfId="43117"/>
    <cellStyle name="표준 7 3 5 2 2 2 2 12" xfId="46988"/>
    <cellStyle name="표준 7 3 5 2 2 2 2 13" xfId="50859"/>
    <cellStyle name="표준 7 3 5 2 2 2 2 14" xfId="54730"/>
    <cellStyle name="표준 7 3 5 2 2 2 2 2" xfId="8037"/>
    <cellStyle name="표준 7 3 5 2 2 2 2 3" xfId="11908"/>
    <cellStyle name="표준 7 3 5 2 2 2 2 4" xfId="15779"/>
    <cellStyle name="표준 7 3 5 2 2 2 2 5" xfId="19650"/>
    <cellStyle name="표준 7 3 5 2 2 2 2 6" xfId="23521"/>
    <cellStyle name="표준 7 3 5 2 2 2 2 7" xfId="27392"/>
    <cellStyle name="표준 7 3 5 2 2 2 2 8" xfId="31263"/>
    <cellStyle name="표준 7 3 5 2 2 2 2 9" xfId="35134"/>
    <cellStyle name="표준 7 3 5 2 2 2 3" xfId="6101"/>
    <cellStyle name="표준 7 3 5 2 2 2 4" xfId="9972"/>
    <cellStyle name="표준 7 3 5 2 2 2 5" xfId="13843"/>
    <cellStyle name="표준 7 3 5 2 2 2 6" xfId="17714"/>
    <cellStyle name="표준 7 3 5 2 2 2 7" xfId="21585"/>
    <cellStyle name="표준 7 3 5 2 2 2 8" xfId="25456"/>
    <cellStyle name="표준 7 3 5 2 2 2 9" xfId="29327"/>
    <cellStyle name="표준 7 3 5 2 2 3" xfId="2910"/>
    <cellStyle name="표준 7 3 5 2 2 3 10" xfId="38037"/>
    <cellStyle name="표준 7 3 5 2 2 3 11" xfId="42149"/>
    <cellStyle name="표준 7 3 5 2 2 3 12" xfId="46020"/>
    <cellStyle name="표준 7 3 5 2 2 3 13" xfId="49891"/>
    <cellStyle name="표준 7 3 5 2 2 3 14" xfId="53762"/>
    <cellStyle name="표준 7 3 5 2 2 3 2" xfId="7069"/>
    <cellStyle name="표준 7 3 5 2 2 3 3" xfId="10940"/>
    <cellStyle name="표준 7 3 5 2 2 3 4" xfId="14811"/>
    <cellStyle name="표준 7 3 5 2 2 3 5" xfId="18682"/>
    <cellStyle name="표준 7 3 5 2 2 3 6" xfId="22553"/>
    <cellStyle name="표준 7 3 5 2 2 3 7" xfId="26424"/>
    <cellStyle name="표준 7 3 5 2 2 3 8" xfId="30295"/>
    <cellStyle name="표준 7 3 5 2 2 3 9" xfId="34166"/>
    <cellStyle name="표준 7 3 5 2 2 4" xfId="5133"/>
    <cellStyle name="표준 7 3 5 2 2 5" xfId="9004"/>
    <cellStyle name="표준 7 3 5 2 2 6" xfId="12875"/>
    <cellStyle name="표준 7 3 5 2 2 7" xfId="16746"/>
    <cellStyle name="표준 7 3 5 2 2 8" xfId="20617"/>
    <cellStyle name="표준 7 3 5 2 2 9" xfId="24488"/>
    <cellStyle name="표준 7 3 5 2 3" xfId="1455"/>
    <cellStyle name="표준 7 3 5 2 3 10" xfId="32714"/>
    <cellStyle name="표준 7 3 5 2 3 11" xfId="36585"/>
    <cellStyle name="표준 7 3 5 2 3 12" xfId="40697"/>
    <cellStyle name="표준 7 3 5 2 3 13" xfId="44568"/>
    <cellStyle name="표준 7 3 5 2 3 14" xfId="48439"/>
    <cellStyle name="표준 7 3 5 2 3 15" xfId="52310"/>
    <cellStyle name="표준 7 3 5 2 3 2" xfId="3394"/>
    <cellStyle name="표준 7 3 5 2 3 2 10" xfId="38521"/>
    <cellStyle name="표준 7 3 5 2 3 2 11" xfId="42633"/>
    <cellStyle name="표준 7 3 5 2 3 2 12" xfId="46504"/>
    <cellStyle name="표준 7 3 5 2 3 2 13" xfId="50375"/>
    <cellStyle name="표준 7 3 5 2 3 2 14" xfId="54246"/>
    <cellStyle name="표준 7 3 5 2 3 2 2" xfId="7553"/>
    <cellStyle name="표준 7 3 5 2 3 2 3" xfId="11424"/>
    <cellStyle name="표준 7 3 5 2 3 2 4" xfId="15295"/>
    <cellStyle name="표준 7 3 5 2 3 2 5" xfId="19166"/>
    <cellStyle name="표준 7 3 5 2 3 2 6" xfId="23037"/>
    <cellStyle name="표준 7 3 5 2 3 2 7" xfId="26908"/>
    <cellStyle name="표준 7 3 5 2 3 2 8" xfId="30779"/>
    <cellStyle name="표준 7 3 5 2 3 2 9" xfId="34650"/>
    <cellStyle name="표준 7 3 5 2 3 3" xfId="5617"/>
    <cellStyle name="표준 7 3 5 2 3 4" xfId="9488"/>
    <cellStyle name="표준 7 3 5 2 3 5" xfId="13359"/>
    <cellStyle name="표준 7 3 5 2 3 6" xfId="17230"/>
    <cellStyle name="표준 7 3 5 2 3 7" xfId="21101"/>
    <cellStyle name="표준 7 3 5 2 3 8" xfId="24972"/>
    <cellStyle name="표준 7 3 5 2 3 9" xfId="28843"/>
    <cellStyle name="표준 7 3 5 2 4" xfId="2426"/>
    <cellStyle name="표준 7 3 5 2 4 10" xfId="37553"/>
    <cellStyle name="표준 7 3 5 2 4 11" xfId="41665"/>
    <cellStyle name="표준 7 3 5 2 4 12" xfId="45536"/>
    <cellStyle name="표준 7 3 5 2 4 13" xfId="49407"/>
    <cellStyle name="표준 7 3 5 2 4 14" xfId="53278"/>
    <cellStyle name="표준 7 3 5 2 4 2" xfId="6585"/>
    <cellStyle name="표준 7 3 5 2 4 3" xfId="10456"/>
    <cellStyle name="표준 7 3 5 2 4 4" xfId="14327"/>
    <cellStyle name="표준 7 3 5 2 4 5" xfId="18198"/>
    <cellStyle name="표준 7 3 5 2 4 6" xfId="22069"/>
    <cellStyle name="표준 7 3 5 2 4 7" xfId="25940"/>
    <cellStyle name="표준 7 3 5 2 4 8" xfId="29811"/>
    <cellStyle name="표준 7 3 5 2 4 9" xfId="33682"/>
    <cellStyle name="표준 7 3 5 2 5" xfId="4649"/>
    <cellStyle name="표준 7 3 5 2 6" xfId="8520"/>
    <cellStyle name="표준 7 3 5 2 7" xfId="12391"/>
    <cellStyle name="표준 7 3 5 2 8" xfId="16262"/>
    <cellStyle name="표준 7 3 5 2 9" xfId="20133"/>
    <cellStyle name="표준 7 3 5 3" xfId="723"/>
    <cellStyle name="표준 7 3 5 3 10" xfId="28117"/>
    <cellStyle name="표준 7 3 5 3 11" xfId="31988"/>
    <cellStyle name="표준 7 3 5 3 12" xfId="35859"/>
    <cellStyle name="표준 7 3 5 3 13" xfId="39971"/>
    <cellStyle name="표준 7 3 5 3 14" xfId="43842"/>
    <cellStyle name="표준 7 3 5 3 15" xfId="47713"/>
    <cellStyle name="표준 7 3 5 3 16" xfId="51584"/>
    <cellStyle name="표준 7 3 5 3 2" xfId="1697"/>
    <cellStyle name="표준 7 3 5 3 2 10" xfId="32956"/>
    <cellStyle name="표준 7 3 5 3 2 11" xfId="36827"/>
    <cellStyle name="표준 7 3 5 3 2 12" xfId="40939"/>
    <cellStyle name="표준 7 3 5 3 2 13" xfId="44810"/>
    <cellStyle name="표준 7 3 5 3 2 14" xfId="48681"/>
    <cellStyle name="표준 7 3 5 3 2 15" xfId="52552"/>
    <cellStyle name="표준 7 3 5 3 2 2" xfId="3636"/>
    <cellStyle name="표준 7 3 5 3 2 2 10" xfId="38763"/>
    <cellStyle name="표준 7 3 5 3 2 2 11" xfId="42875"/>
    <cellStyle name="표준 7 3 5 3 2 2 12" xfId="46746"/>
    <cellStyle name="표준 7 3 5 3 2 2 13" xfId="50617"/>
    <cellStyle name="표준 7 3 5 3 2 2 14" xfId="54488"/>
    <cellStyle name="표준 7 3 5 3 2 2 2" xfId="7795"/>
    <cellStyle name="표준 7 3 5 3 2 2 3" xfId="11666"/>
    <cellStyle name="표준 7 3 5 3 2 2 4" xfId="15537"/>
    <cellStyle name="표준 7 3 5 3 2 2 5" xfId="19408"/>
    <cellStyle name="표준 7 3 5 3 2 2 6" xfId="23279"/>
    <cellStyle name="표준 7 3 5 3 2 2 7" xfId="27150"/>
    <cellStyle name="표준 7 3 5 3 2 2 8" xfId="31021"/>
    <cellStyle name="표준 7 3 5 3 2 2 9" xfId="34892"/>
    <cellStyle name="표준 7 3 5 3 2 3" xfId="5859"/>
    <cellStyle name="표준 7 3 5 3 2 4" xfId="9730"/>
    <cellStyle name="표준 7 3 5 3 2 5" xfId="13601"/>
    <cellStyle name="표준 7 3 5 3 2 6" xfId="17472"/>
    <cellStyle name="표준 7 3 5 3 2 7" xfId="21343"/>
    <cellStyle name="표준 7 3 5 3 2 8" xfId="25214"/>
    <cellStyle name="표준 7 3 5 3 2 9" xfId="29085"/>
    <cellStyle name="표준 7 3 5 3 3" xfId="2668"/>
    <cellStyle name="표준 7 3 5 3 3 10" xfId="37795"/>
    <cellStyle name="표준 7 3 5 3 3 11" xfId="41907"/>
    <cellStyle name="표준 7 3 5 3 3 12" xfId="45778"/>
    <cellStyle name="표준 7 3 5 3 3 13" xfId="49649"/>
    <cellStyle name="표준 7 3 5 3 3 14" xfId="53520"/>
    <cellStyle name="표준 7 3 5 3 3 2" xfId="6827"/>
    <cellStyle name="표준 7 3 5 3 3 3" xfId="10698"/>
    <cellStyle name="표준 7 3 5 3 3 4" xfId="14569"/>
    <cellStyle name="표준 7 3 5 3 3 5" xfId="18440"/>
    <cellStyle name="표준 7 3 5 3 3 6" xfId="22311"/>
    <cellStyle name="표준 7 3 5 3 3 7" xfId="26182"/>
    <cellStyle name="표준 7 3 5 3 3 8" xfId="30053"/>
    <cellStyle name="표준 7 3 5 3 3 9" xfId="33924"/>
    <cellStyle name="표준 7 3 5 3 4" xfId="4891"/>
    <cellStyle name="표준 7 3 5 3 5" xfId="8762"/>
    <cellStyle name="표준 7 3 5 3 6" xfId="12633"/>
    <cellStyle name="표준 7 3 5 3 7" xfId="16504"/>
    <cellStyle name="표준 7 3 5 3 8" xfId="20375"/>
    <cellStyle name="표준 7 3 5 3 9" xfId="24246"/>
    <cellStyle name="표준 7 3 5 4" xfId="1213"/>
    <cellStyle name="표준 7 3 5 4 10" xfId="32472"/>
    <cellStyle name="표준 7 3 5 4 11" xfId="36343"/>
    <cellStyle name="표준 7 3 5 4 12" xfId="40455"/>
    <cellStyle name="표준 7 3 5 4 13" xfId="44326"/>
    <cellStyle name="표준 7 3 5 4 14" xfId="48197"/>
    <cellStyle name="표준 7 3 5 4 15" xfId="52068"/>
    <cellStyle name="표준 7 3 5 4 2" xfId="3152"/>
    <cellStyle name="표준 7 3 5 4 2 10" xfId="38279"/>
    <cellStyle name="표준 7 3 5 4 2 11" xfId="42391"/>
    <cellStyle name="표준 7 3 5 4 2 12" xfId="46262"/>
    <cellStyle name="표준 7 3 5 4 2 13" xfId="50133"/>
    <cellStyle name="표준 7 3 5 4 2 14" xfId="54004"/>
    <cellStyle name="표준 7 3 5 4 2 2" xfId="7311"/>
    <cellStyle name="표준 7 3 5 4 2 3" xfId="11182"/>
    <cellStyle name="표준 7 3 5 4 2 4" xfId="15053"/>
    <cellStyle name="표준 7 3 5 4 2 5" xfId="18924"/>
    <cellStyle name="표준 7 3 5 4 2 6" xfId="22795"/>
    <cellStyle name="표준 7 3 5 4 2 7" xfId="26666"/>
    <cellStyle name="표준 7 3 5 4 2 8" xfId="30537"/>
    <cellStyle name="표준 7 3 5 4 2 9" xfId="34408"/>
    <cellStyle name="표준 7 3 5 4 3" xfId="5375"/>
    <cellStyle name="표준 7 3 5 4 4" xfId="9246"/>
    <cellStyle name="표준 7 3 5 4 5" xfId="13117"/>
    <cellStyle name="표준 7 3 5 4 6" xfId="16988"/>
    <cellStyle name="표준 7 3 5 4 7" xfId="20859"/>
    <cellStyle name="표준 7 3 5 4 8" xfId="24730"/>
    <cellStyle name="표준 7 3 5 4 9" xfId="28601"/>
    <cellStyle name="표준 7 3 5 5" xfId="2184"/>
    <cellStyle name="표준 7 3 5 5 10" xfId="37311"/>
    <cellStyle name="표준 7 3 5 5 11" xfId="41423"/>
    <cellStyle name="표준 7 3 5 5 12" xfId="45294"/>
    <cellStyle name="표준 7 3 5 5 13" xfId="49165"/>
    <cellStyle name="표준 7 3 5 5 14" xfId="53036"/>
    <cellStyle name="표준 7 3 5 5 2" xfId="6343"/>
    <cellStyle name="표준 7 3 5 5 3" xfId="10214"/>
    <cellStyle name="표준 7 3 5 5 4" xfId="14085"/>
    <cellStyle name="표준 7 3 5 5 5" xfId="17956"/>
    <cellStyle name="표준 7 3 5 5 6" xfId="21827"/>
    <cellStyle name="표준 7 3 5 5 7" xfId="25698"/>
    <cellStyle name="표준 7 3 5 5 8" xfId="29569"/>
    <cellStyle name="표준 7 3 5 5 9" xfId="33440"/>
    <cellStyle name="표준 7 3 5 6" xfId="4407"/>
    <cellStyle name="표준 7 3 5 7" xfId="8278"/>
    <cellStyle name="표준 7 3 5 8" xfId="12149"/>
    <cellStyle name="표준 7 3 5 9" xfId="16020"/>
    <cellStyle name="표준 7 3 6" xfId="283"/>
    <cellStyle name="표준 7 3 6 10" xfId="23809"/>
    <cellStyle name="표준 7 3 6 11" xfId="27680"/>
    <cellStyle name="표준 7 3 6 12" xfId="31551"/>
    <cellStyle name="표준 7 3 6 13" xfId="35422"/>
    <cellStyle name="표준 7 3 6 14" xfId="39534"/>
    <cellStyle name="표준 7 3 6 15" xfId="43405"/>
    <cellStyle name="표준 7 3 6 16" xfId="47276"/>
    <cellStyle name="표준 7 3 6 17" xfId="51147"/>
    <cellStyle name="표준 7 3 6 2" xfId="770"/>
    <cellStyle name="표준 7 3 6 2 10" xfId="28164"/>
    <cellStyle name="표준 7 3 6 2 11" xfId="32035"/>
    <cellStyle name="표준 7 3 6 2 12" xfId="35906"/>
    <cellStyle name="표준 7 3 6 2 13" xfId="40018"/>
    <cellStyle name="표준 7 3 6 2 14" xfId="43889"/>
    <cellStyle name="표준 7 3 6 2 15" xfId="47760"/>
    <cellStyle name="표준 7 3 6 2 16" xfId="51631"/>
    <cellStyle name="표준 7 3 6 2 2" xfId="1744"/>
    <cellStyle name="표준 7 3 6 2 2 10" xfId="33003"/>
    <cellStyle name="표준 7 3 6 2 2 11" xfId="36874"/>
    <cellStyle name="표준 7 3 6 2 2 12" xfId="40986"/>
    <cellStyle name="표준 7 3 6 2 2 13" xfId="44857"/>
    <cellStyle name="표준 7 3 6 2 2 14" xfId="48728"/>
    <cellStyle name="표준 7 3 6 2 2 15" xfId="52599"/>
    <cellStyle name="표준 7 3 6 2 2 2" xfId="3683"/>
    <cellStyle name="표준 7 3 6 2 2 2 10" xfId="38810"/>
    <cellStyle name="표준 7 3 6 2 2 2 11" xfId="42922"/>
    <cellStyle name="표준 7 3 6 2 2 2 12" xfId="46793"/>
    <cellStyle name="표준 7 3 6 2 2 2 13" xfId="50664"/>
    <cellStyle name="표준 7 3 6 2 2 2 14" xfId="54535"/>
    <cellStyle name="표준 7 3 6 2 2 2 2" xfId="7842"/>
    <cellStyle name="표준 7 3 6 2 2 2 3" xfId="11713"/>
    <cellStyle name="표준 7 3 6 2 2 2 4" xfId="15584"/>
    <cellStyle name="표준 7 3 6 2 2 2 5" xfId="19455"/>
    <cellStyle name="표준 7 3 6 2 2 2 6" xfId="23326"/>
    <cellStyle name="표준 7 3 6 2 2 2 7" xfId="27197"/>
    <cellStyle name="표준 7 3 6 2 2 2 8" xfId="31068"/>
    <cellStyle name="표준 7 3 6 2 2 2 9" xfId="34939"/>
    <cellStyle name="표준 7 3 6 2 2 3" xfId="5906"/>
    <cellStyle name="표준 7 3 6 2 2 4" xfId="9777"/>
    <cellStyle name="표준 7 3 6 2 2 5" xfId="13648"/>
    <cellStyle name="표준 7 3 6 2 2 6" xfId="17519"/>
    <cellStyle name="표준 7 3 6 2 2 7" xfId="21390"/>
    <cellStyle name="표준 7 3 6 2 2 8" xfId="25261"/>
    <cellStyle name="표준 7 3 6 2 2 9" xfId="29132"/>
    <cellStyle name="표준 7 3 6 2 3" xfId="2715"/>
    <cellStyle name="표준 7 3 6 2 3 10" xfId="37842"/>
    <cellStyle name="표준 7 3 6 2 3 11" xfId="41954"/>
    <cellStyle name="표준 7 3 6 2 3 12" xfId="45825"/>
    <cellStyle name="표준 7 3 6 2 3 13" xfId="49696"/>
    <cellStyle name="표준 7 3 6 2 3 14" xfId="53567"/>
    <cellStyle name="표준 7 3 6 2 3 2" xfId="6874"/>
    <cellStyle name="표준 7 3 6 2 3 3" xfId="10745"/>
    <cellStyle name="표준 7 3 6 2 3 4" xfId="14616"/>
    <cellStyle name="표준 7 3 6 2 3 5" xfId="18487"/>
    <cellStyle name="표준 7 3 6 2 3 6" xfId="22358"/>
    <cellStyle name="표준 7 3 6 2 3 7" xfId="26229"/>
    <cellStyle name="표준 7 3 6 2 3 8" xfId="30100"/>
    <cellStyle name="표준 7 3 6 2 3 9" xfId="33971"/>
    <cellStyle name="표준 7 3 6 2 4" xfId="4938"/>
    <cellStyle name="표준 7 3 6 2 5" xfId="8809"/>
    <cellStyle name="표준 7 3 6 2 6" xfId="12680"/>
    <cellStyle name="표준 7 3 6 2 7" xfId="16551"/>
    <cellStyle name="표준 7 3 6 2 8" xfId="20422"/>
    <cellStyle name="표준 7 3 6 2 9" xfId="24293"/>
    <cellStyle name="표준 7 3 6 3" xfId="1260"/>
    <cellStyle name="표준 7 3 6 3 10" xfId="32519"/>
    <cellStyle name="표준 7 3 6 3 11" xfId="36390"/>
    <cellStyle name="표준 7 3 6 3 12" xfId="40502"/>
    <cellStyle name="표준 7 3 6 3 13" xfId="44373"/>
    <cellStyle name="표준 7 3 6 3 14" xfId="48244"/>
    <cellStyle name="표준 7 3 6 3 15" xfId="52115"/>
    <cellStyle name="표준 7 3 6 3 2" xfId="3199"/>
    <cellStyle name="표준 7 3 6 3 2 10" xfId="38326"/>
    <cellStyle name="표준 7 3 6 3 2 11" xfId="42438"/>
    <cellStyle name="표준 7 3 6 3 2 12" xfId="46309"/>
    <cellStyle name="표준 7 3 6 3 2 13" xfId="50180"/>
    <cellStyle name="표준 7 3 6 3 2 14" xfId="54051"/>
    <cellStyle name="표준 7 3 6 3 2 2" xfId="7358"/>
    <cellStyle name="표준 7 3 6 3 2 3" xfId="11229"/>
    <cellStyle name="표준 7 3 6 3 2 4" xfId="15100"/>
    <cellStyle name="표준 7 3 6 3 2 5" xfId="18971"/>
    <cellStyle name="표준 7 3 6 3 2 6" xfId="22842"/>
    <cellStyle name="표준 7 3 6 3 2 7" xfId="26713"/>
    <cellStyle name="표준 7 3 6 3 2 8" xfId="30584"/>
    <cellStyle name="표준 7 3 6 3 2 9" xfId="34455"/>
    <cellStyle name="표준 7 3 6 3 3" xfId="5422"/>
    <cellStyle name="표준 7 3 6 3 4" xfId="9293"/>
    <cellStyle name="표준 7 3 6 3 5" xfId="13164"/>
    <cellStyle name="표준 7 3 6 3 6" xfId="17035"/>
    <cellStyle name="표준 7 3 6 3 7" xfId="20906"/>
    <cellStyle name="표준 7 3 6 3 8" xfId="24777"/>
    <cellStyle name="표준 7 3 6 3 9" xfId="28648"/>
    <cellStyle name="표준 7 3 6 4" xfId="2231"/>
    <cellStyle name="표준 7 3 6 4 10" xfId="37358"/>
    <cellStyle name="표준 7 3 6 4 11" xfId="41470"/>
    <cellStyle name="표준 7 3 6 4 12" xfId="45341"/>
    <cellStyle name="표준 7 3 6 4 13" xfId="49212"/>
    <cellStyle name="표준 7 3 6 4 14" xfId="53083"/>
    <cellStyle name="표준 7 3 6 4 2" xfId="6390"/>
    <cellStyle name="표준 7 3 6 4 3" xfId="10261"/>
    <cellStyle name="표준 7 3 6 4 4" xfId="14132"/>
    <cellStyle name="표준 7 3 6 4 5" xfId="18003"/>
    <cellStyle name="표준 7 3 6 4 6" xfId="21874"/>
    <cellStyle name="표준 7 3 6 4 7" xfId="25745"/>
    <cellStyle name="표준 7 3 6 4 8" xfId="29616"/>
    <cellStyle name="표준 7 3 6 4 9" xfId="33487"/>
    <cellStyle name="표준 7 3 6 5" xfId="4454"/>
    <cellStyle name="표준 7 3 6 6" xfId="8325"/>
    <cellStyle name="표준 7 3 6 7" xfId="12196"/>
    <cellStyle name="표준 7 3 6 8" xfId="16067"/>
    <cellStyle name="표준 7 3 6 9" xfId="19938"/>
    <cellStyle name="표준 7 3 7" xfId="528"/>
    <cellStyle name="표준 7 3 7 10" xfId="27922"/>
    <cellStyle name="표준 7 3 7 11" xfId="31793"/>
    <cellStyle name="표준 7 3 7 12" xfId="35664"/>
    <cellStyle name="표준 7 3 7 13" xfId="39776"/>
    <cellStyle name="표준 7 3 7 14" xfId="43647"/>
    <cellStyle name="표준 7 3 7 15" xfId="47518"/>
    <cellStyle name="표준 7 3 7 16" xfId="51389"/>
    <cellStyle name="표준 7 3 7 2" xfId="1502"/>
    <cellStyle name="표준 7 3 7 2 10" xfId="32761"/>
    <cellStyle name="표준 7 3 7 2 11" xfId="36632"/>
    <cellStyle name="표준 7 3 7 2 12" xfId="40744"/>
    <cellStyle name="표준 7 3 7 2 13" xfId="44615"/>
    <cellStyle name="표준 7 3 7 2 14" xfId="48486"/>
    <cellStyle name="표준 7 3 7 2 15" xfId="52357"/>
    <cellStyle name="표준 7 3 7 2 2" xfId="3441"/>
    <cellStyle name="표준 7 3 7 2 2 10" xfId="38568"/>
    <cellStyle name="표준 7 3 7 2 2 11" xfId="42680"/>
    <cellStyle name="표준 7 3 7 2 2 12" xfId="46551"/>
    <cellStyle name="표준 7 3 7 2 2 13" xfId="50422"/>
    <cellStyle name="표준 7 3 7 2 2 14" xfId="54293"/>
    <cellStyle name="표준 7 3 7 2 2 2" xfId="7600"/>
    <cellStyle name="표준 7 3 7 2 2 3" xfId="11471"/>
    <cellStyle name="표준 7 3 7 2 2 4" xfId="15342"/>
    <cellStyle name="표준 7 3 7 2 2 5" xfId="19213"/>
    <cellStyle name="표준 7 3 7 2 2 6" xfId="23084"/>
    <cellStyle name="표준 7 3 7 2 2 7" xfId="26955"/>
    <cellStyle name="표준 7 3 7 2 2 8" xfId="30826"/>
    <cellStyle name="표준 7 3 7 2 2 9" xfId="34697"/>
    <cellStyle name="표준 7 3 7 2 3" xfId="5664"/>
    <cellStyle name="표준 7 3 7 2 4" xfId="9535"/>
    <cellStyle name="표준 7 3 7 2 5" xfId="13406"/>
    <cellStyle name="표준 7 3 7 2 6" xfId="17277"/>
    <cellStyle name="표준 7 3 7 2 7" xfId="21148"/>
    <cellStyle name="표준 7 3 7 2 8" xfId="25019"/>
    <cellStyle name="표준 7 3 7 2 9" xfId="28890"/>
    <cellStyle name="표준 7 3 7 3" xfId="2473"/>
    <cellStyle name="표준 7 3 7 3 10" xfId="37600"/>
    <cellStyle name="표준 7 3 7 3 11" xfId="41712"/>
    <cellStyle name="표준 7 3 7 3 12" xfId="45583"/>
    <cellStyle name="표준 7 3 7 3 13" xfId="49454"/>
    <cellStyle name="표준 7 3 7 3 14" xfId="53325"/>
    <cellStyle name="표준 7 3 7 3 2" xfId="6632"/>
    <cellStyle name="표준 7 3 7 3 3" xfId="10503"/>
    <cellStyle name="표준 7 3 7 3 4" xfId="14374"/>
    <cellStyle name="표준 7 3 7 3 5" xfId="18245"/>
    <cellStyle name="표준 7 3 7 3 6" xfId="22116"/>
    <cellStyle name="표준 7 3 7 3 7" xfId="25987"/>
    <cellStyle name="표준 7 3 7 3 8" xfId="29858"/>
    <cellStyle name="표준 7 3 7 3 9" xfId="33729"/>
    <cellStyle name="표준 7 3 7 4" xfId="4696"/>
    <cellStyle name="표준 7 3 7 5" xfId="8567"/>
    <cellStyle name="표준 7 3 7 6" xfId="12438"/>
    <cellStyle name="표준 7 3 7 7" xfId="16309"/>
    <cellStyle name="표준 7 3 7 8" xfId="20180"/>
    <cellStyle name="표준 7 3 7 9" xfId="24051"/>
    <cellStyle name="표준 7 3 8" xfId="1018"/>
    <cellStyle name="표준 7 3 8 10" xfId="32277"/>
    <cellStyle name="표준 7 3 8 11" xfId="36148"/>
    <cellStyle name="표준 7 3 8 12" xfId="40260"/>
    <cellStyle name="표준 7 3 8 13" xfId="44131"/>
    <cellStyle name="표준 7 3 8 14" xfId="48002"/>
    <cellStyle name="표준 7 3 8 15" xfId="51873"/>
    <cellStyle name="표준 7 3 8 2" xfId="2957"/>
    <cellStyle name="표준 7 3 8 2 10" xfId="38084"/>
    <cellStyle name="표준 7 3 8 2 11" xfId="42196"/>
    <cellStyle name="표준 7 3 8 2 12" xfId="46067"/>
    <cellStyle name="표준 7 3 8 2 13" xfId="49938"/>
    <cellStyle name="표준 7 3 8 2 14" xfId="53809"/>
    <cellStyle name="표준 7 3 8 2 2" xfId="7116"/>
    <cellStyle name="표준 7 3 8 2 3" xfId="10987"/>
    <cellStyle name="표준 7 3 8 2 4" xfId="14858"/>
    <cellStyle name="표준 7 3 8 2 5" xfId="18729"/>
    <cellStyle name="표준 7 3 8 2 6" xfId="22600"/>
    <cellStyle name="표준 7 3 8 2 7" xfId="26471"/>
    <cellStyle name="표준 7 3 8 2 8" xfId="30342"/>
    <cellStyle name="표준 7 3 8 2 9" xfId="34213"/>
    <cellStyle name="표준 7 3 8 3" xfId="5180"/>
    <cellStyle name="표준 7 3 8 4" xfId="9051"/>
    <cellStyle name="표준 7 3 8 5" xfId="12922"/>
    <cellStyle name="표준 7 3 8 6" xfId="16793"/>
    <cellStyle name="표준 7 3 8 7" xfId="20664"/>
    <cellStyle name="표준 7 3 8 8" xfId="24535"/>
    <cellStyle name="표준 7 3 8 9" xfId="28406"/>
    <cellStyle name="표준 7 3 9" xfId="1989"/>
    <cellStyle name="표준 7 3 9 10" xfId="37116"/>
    <cellStyle name="표준 7 3 9 11" xfId="41228"/>
    <cellStyle name="표준 7 3 9 12" xfId="45099"/>
    <cellStyle name="표준 7 3 9 13" xfId="48970"/>
    <cellStyle name="표준 7 3 9 14" xfId="52841"/>
    <cellStyle name="표준 7 3 9 2" xfId="6148"/>
    <cellStyle name="표준 7 3 9 3" xfId="10019"/>
    <cellStyle name="표준 7 3 9 4" xfId="13890"/>
    <cellStyle name="표준 7 3 9 5" xfId="17761"/>
    <cellStyle name="표준 7 3 9 6" xfId="21632"/>
    <cellStyle name="표준 7 3 9 7" xfId="25503"/>
    <cellStyle name="표준 7 3 9 8" xfId="29374"/>
    <cellStyle name="표준 7 3 9 9" xfId="33245"/>
    <cellStyle name="표준 7 30" xfId="50898"/>
    <cellStyle name="표준 7 31" xfId="54777"/>
    <cellStyle name="표준 7 4" xfId="36"/>
    <cellStyle name="표준 7 4 10" xfId="4219"/>
    <cellStyle name="표준 7 4 11" xfId="8090"/>
    <cellStyle name="표준 7 4 12" xfId="11961"/>
    <cellStyle name="표준 7 4 13" xfId="15832"/>
    <cellStyle name="표준 7 4 14" xfId="19703"/>
    <cellStyle name="표준 7 4 15" xfId="23574"/>
    <cellStyle name="표준 7 4 16" xfId="27445"/>
    <cellStyle name="표준 7 4 17" xfId="31316"/>
    <cellStyle name="표준 7 4 18" xfId="35187"/>
    <cellStyle name="표준 7 4 19" xfId="39058"/>
    <cellStyle name="표준 7 4 2" xfId="62"/>
    <cellStyle name="표준 7 4 2 10" xfId="8116"/>
    <cellStyle name="표준 7 4 2 11" xfId="11987"/>
    <cellStyle name="표준 7 4 2 12" xfId="15858"/>
    <cellStyle name="표준 7 4 2 13" xfId="19729"/>
    <cellStyle name="표준 7 4 2 14" xfId="23600"/>
    <cellStyle name="표준 7 4 2 15" xfId="27471"/>
    <cellStyle name="표준 7 4 2 16" xfId="31342"/>
    <cellStyle name="표준 7 4 2 17" xfId="35213"/>
    <cellStyle name="표준 7 4 2 18" xfId="39084"/>
    <cellStyle name="표준 7 4 2 19" xfId="39325"/>
    <cellStyle name="표준 7 4 2 2" xfId="116"/>
    <cellStyle name="표준 7 4 2 2 10" xfId="15905"/>
    <cellStyle name="표준 7 4 2 2 11" xfId="19776"/>
    <cellStyle name="표준 7 4 2 2 12" xfId="23647"/>
    <cellStyle name="표준 7 4 2 2 13" xfId="27518"/>
    <cellStyle name="표준 7 4 2 2 14" xfId="31389"/>
    <cellStyle name="표준 7 4 2 2 15" xfId="35260"/>
    <cellStyle name="표준 7 4 2 2 16" xfId="39131"/>
    <cellStyle name="표준 7 4 2 2 17" xfId="39372"/>
    <cellStyle name="표준 7 4 2 2 18" xfId="43243"/>
    <cellStyle name="표준 7 4 2 2 19" xfId="47114"/>
    <cellStyle name="표준 7 4 2 2 2" xfId="215"/>
    <cellStyle name="표준 7 4 2 2 2 10" xfId="19873"/>
    <cellStyle name="표준 7 4 2 2 2 11" xfId="23744"/>
    <cellStyle name="표준 7 4 2 2 2 12" xfId="27615"/>
    <cellStyle name="표준 7 4 2 2 2 13" xfId="31486"/>
    <cellStyle name="표준 7 4 2 2 2 14" xfId="35357"/>
    <cellStyle name="표준 7 4 2 2 2 15" xfId="39228"/>
    <cellStyle name="표준 7 4 2 2 2 16" xfId="39469"/>
    <cellStyle name="표준 7 4 2 2 2 17" xfId="43340"/>
    <cellStyle name="표준 7 4 2 2 2 18" xfId="47211"/>
    <cellStyle name="표준 7 4 2 2 2 19" xfId="51082"/>
    <cellStyle name="표준 7 4 2 2 2 2" xfId="460"/>
    <cellStyle name="표준 7 4 2 2 2 2 10" xfId="23986"/>
    <cellStyle name="표준 7 4 2 2 2 2 11" xfId="27857"/>
    <cellStyle name="표준 7 4 2 2 2 2 12" xfId="31728"/>
    <cellStyle name="표준 7 4 2 2 2 2 13" xfId="35599"/>
    <cellStyle name="표준 7 4 2 2 2 2 14" xfId="39711"/>
    <cellStyle name="표준 7 4 2 2 2 2 15" xfId="43582"/>
    <cellStyle name="표준 7 4 2 2 2 2 16" xfId="47453"/>
    <cellStyle name="표준 7 4 2 2 2 2 17" xfId="51324"/>
    <cellStyle name="표준 7 4 2 2 2 2 2" xfId="947"/>
    <cellStyle name="표준 7 4 2 2 2 2 2 10" xfId="28341"/>
    <cellStyle name="표준 7 4 2 2 2 2 2 11" xfId="32212"/>
    <cellStyle name="표준 7 4 2 2 2 2 2 12" xfId="36083"/>
    <cellStyle name="표준 7 4 2 2 2 2 2 13" xfId="40195"/>
    <cellStyle name="표준 7 4 2 2 2 2 2 14" xfId="44066"/>
    <cellStyle name="표준 7 4 2 2 2 2 2 15" xfId="47937"/>
    <cellStyle name="표준 7 4 2 2 2 2 2 16" xfId="51808"/>
    <cellStyle name="표준 7 4 2 2 2 2 2 2" xfId="1921"/>
    <cellStyle name="표준 7 4 2 2 2 2 2 2 10" xfId="33180"/>
    <cellStyle name="표준 7 4 2 2 2 2 2 2 11" xfId="37051"/>
    <cellStyle name="표준 7 4 2 2 2 2 2 2 12" xfId="41163"/>
    <cellStyle name="표준 7 4 2 2 2 2 2 2 13" xfId="45034"/>
    <cellStyle name="표준 7 4 2 2 2 2 2 2 14" xfId="48905"/>
    <cellStyle name="표준 7 4 2 2 2 2 2 2 15" xfId="52776"/>
    <cellStyle name="표준 7 4 2 2 2 2 2 2 2" xfId="3860"/>
    <cellStyle name="표준 7 4 2 2 2 2 2 2 2 10" xfId="38987"/>
    <cellStyle name="표준 7 4 2 2 2 2 2 2 2 11" xfId="43099"/>
    <cellStyle name="표준 7 4 2 2 2 2 2 2 2 12" xfId="46970"/>
    <cellStyle name="표준 7 4 2 2 2 2 2 2 2 13" xfId="50841"/>
    <cellStyle name="표준 7 4 2 2 2 2 2 2 2 14" xfId="54712"/>
    <cellStyle name="표준 7 4 2 2 2 2 2 2 2 2" xfId="8019"/>
    <cellStyle name="표준 7 4 2 2 2 2 2 2 2 3" xfId="11890"/>
    <cellStyle name="표준 7 4 2 2 2 2 2 2 2 4" xfId="15761"/>
    <cellStyle name="표준 7 4 2 2 2 2 2 2 2 5" xfId="19632"/>
    <cellStyle name="표준 7 4 2 2 2 2 2 2 2 6" xfId="23503"/>
    <cellStyle name="표준 7 4 2 2 2 2 2 2 2 7" xfId="27374"/>
    <cellStyle name="표준 7 4 2 2 2 2 2 2 2 8" xfId="31245"/>
    <cellStyle name="표준 7 4 2 2 2 2 2 2 2 9" xfId="35116"/>
    <cellStyle name="표준 7 4 2 2 2 2 2 2 3" xfId="6083"/>
    <cellStyle name="표준 7 4 2 2 2 2 2 2 4" xfId="9954"/>
    <cellStyle name="표준 7 4 2 2 2 2 2 2 5" xfId="13825"/>
    <cellStyle name="표준 7 4 2 2 2 2 2 2 6" xfId="17696"/>
    <cellStyle name="표준 7 4 2 2 2 2 2 2 7" xfId="21567"/>
    <cellStyle name="표준 7 4 2 2 2 2 2 2 8" xfId="25438"/>
    <cellStyle name="표준 7 4 2 2 2 2 2 2 9" xfId="29309"/>
    <cellStyle name="표준 7 4 2 2 2 2 2 3" xfId="2892"/>
    <cellStyle name="표준 7 4 2 2 2 2 2 3 10" xfId="38019"/>
    <cellStyle name="표준 7 4 2 2 2 2 2 3 11" xfId="42131"/>
    <cellStyle name="표준 7 4 2 2 2 2 2 3 12" xfId="46002"/>
    <cellStyle name="표준 7 4 2 2 2 2 2 3 13" xfId="49873"/>
    <cellStyle name="표준 7 4 2 2 2 2 2 3 14" xfId="53744"/>
    <cellStyle name="표준 7 4 2 2 2 2 2 3 2" xfId="7051"/>
    <cellStyle name="표준 7 4 2 2 2 2 2 3 3" xfId="10922"/>
    <cellStyle name="표준 7 4 2 2 2 2 2 3 4" xfId="14793"/>
    <cellStyle name="표준 7 4 2 2 2 2 2 3 5" xfId="18664"/>
    <cellStyle name="표준 7 4 2 2 2 2 2 3 6" xfId="22535"/>
    <cellStyle name="표준 7 4 2 2 2 2 2 3 7" xfId="26406"/>
    <cellStyle name="표준 7 4 2 2 2 2 2 3 8" xfId="30277"/>
    <cellStyle name="표준 7 4 2 2 2 2 2 3 9" xfId="34148"/>
    <cellStyle name="표준 7 4 2 2 2 2 2 4" xfId="5115"/>
    <cellStyle name="표준 7 4 2 2 2 2 2 5" xfId="8986"/>
    <cellStyle name="표준 7 4 2 2 2 2 2 6" xfId="12857"/>
    <cellStyle name="표준 7 4 2 2 2 2 2 7" xfId="16728"/>
    <cellStyle name="표준 7 4 2 2 2 2 2 8" xfId="20599"/>
    <cellStyle name="표준 7 4 2 2 2 2 2 9" xfId="24470"/>
    <cellStyle name="표준 7 4 2 2 2 2 3" xfId="1437"/>
    <cellStyle name="표준 7 4 2 2 2 2 3 10" xfId="32696"/>
    <cellStyle name="표준 7 4 2 2 2 2 3 11" xfId="36567"/>
    <cellStyle name="표준 7 4 2 2 2 2 3 12" xfId="40679"/>
    <cellStyle name="표준 7 4 2 2 2 2 3 13" xfId="44550"/>
    <cellStyle name="표준 7 4 2 2 2 2 3 14" xfId="48421"/>
    <cellStyle name="표준 7 4 2 2 2 2 3 15" xfId="52292"/>
    <cellStyle name="표준 7 4 2 2 2 2 3 2" xfId="3376"/>
    <cellStyle name="표준 7 4 2 2 2 2 3 2 10" xfId="38503"/>
    <cellStyle name="표준 7 4 2 2 2 2 3 2 11" xfId="42615"/>
    <cellStyle name="표준 7 4 2 2 2 2 3 2 12" xfId="46486"/>
    <cellStyle name="표준 7 4 2 2 2 2 3 2 13" xfId="50357"/>
    <cellStyle name="표준 7 4 2 2 2 2 3 2 14" xfId="54228"/>
    <cellStyle name="표준 7 4 2 2 2 2 3 2 2" xfId="7535"/>
    <cellStyle name="표준 7 4 2 2 2 2 3 2 3" xfId="11406"/>
    <cellStyle name="표준 7 4 2 2 2 2 3 2 4" xfId="15277"/>
    <cellStyle name="표준 7 4 2 2 2 2 3 2 5" xfId="19148"/>
    <cellStyle name="표준 7 4 2 2 2 2 3 2 6" xfId="23019"/>
    <cellStyle name="표준 7 4 2 2 2 2 3 2 7" xfId="26890"/>
    <cellStyle name="표준 7 4 2 2 2 2 3 2 8" xfId="30761"/>
    <cellStyle name="표준 7 4 2 2 2 2 3 2 9" xfId="34632"/>
    <cellStyle name="표준 7 4 2 2 2 2 3 3" xfId="5599"/>
    <cellStyle name="표준 7 4 2 2 2 2 3 4" xfId="9470"/>
    <cellStyle name="표준 7 4 2 2 2 2 3 5" xfId="13341"/>
    <cellStyle name="표준 7 4 2 2 2 2 3 6" xfId="17212"/>
    <cellStyle name="표준 7 4 2 2 2 2 3 7" xfId="21083"/>
    <cellStyle name="표준 7 4 2 2 2 2 3 8" xfId="24954"/>
    <cellStyle name="표준 7 4 2 2 2 2 3 9" xfId="28825"/>
    <cellStyle name="표준 7 4 2 2 2 2 4" xfId="2408"/>
    <cellStyle name="표준 7 4 2 2 2 2 4 10" xfId="37535"/>
    <cellStyle name="표준 7 4 2 2 2 2 4 11" xfId="41647"/>
    <cellStyle name="표준 7 4 2 2 2 2 4 12" xfId="45518"/>
    <cellStyle name="표준 7 4 2 2 2 2 4 13" xfId="49389"/>
    <cellStyle name="표준 7 4 2 2 2 2 4 14" xfId="53260"/>
    <cellStyle name="표준 7 4 2 2 2 2 4 2" xfId="6567"/>
    <cellStyle name="표준 7 4 2 2 2 2 4 3" xfId="10438"/>
    <cellStyle name="표준 7 4 2 2 2 2 4 4" xfId="14309"/>
    <cellStyle name="표준 7 4 2 2 2 2 4 5" xfId="18180"/>
    <cellStyle name="표준 7 4 2 2 2 2 4 6" xfId="22051"/>
    <cellStyle name="표준 7 4 2 2 2 2 4 7" xfId="25922"/>
    <cellStyle name="표준 7 4 2 2 2 2 4 8" xfId="29793"/>
    <cellStyle name="표준 7 4 2 2 2 2 4 9" xfId="33664"/>
    <cellStyle name="표준 7 4 2 2 2 2 5" xfId="4631"/>
    <cellStyle name="표준 7 4 2 2 2 2 6" xfId="8502"/>
    <cellStyle name="표준 7 4 2 2 2 2 7" xfId="12373"/>
    <cellStyle name="표준 7 4 2 2 2 2 8" xfId="16244"/>
    <cellStyle name="표준 7 4 2 2 2 2 9" xfId="20115"/>
    <cellStyle name="표준 7 4 2 2 2 3" xfId="705"/>
    <cellStyle name="표준 7 4 2 2 2 3 10" xfId="28099"/>
    <cellStyle name="표준 7 4 2 2 2 3 11" xfId="31970"/>
    <cellStyle name="표준 7 4 2 2 2 3 12" xfId="35841"/>
    <cellStyle name="표준 7 4 2 2 2 3 13" xfId="39953"/>
    <cellStyle name="표준 7 4 2 2 2 3 14" xfId="43824"/>
    <cellStyle name="표준 7 4 2 2 2 3 15" xfId="47695"/>
    <cellStyle name="표준 7 4 2 2 2 3 16" xfId="51566"/>
    <cellStyle name="표준 7 4 2 2 2 3 2" xfId="1679"/>
    <cellStyle name="표준 7 4 2 2 2 3 2 10" xfId="32938"/>
    <cellStyle name="표준 7 4 2 2 2 3 2 11" xfId="36809"/>
    <cellStyle name="표준 7 4 2 2 2 3 2 12" xfId="40921"/>
    <cellStyle name="표준 7 4 2 2 2 3 2 13" xfId="44792"/>
    <cellStyle name="표준 7 4 2 2 2 3 2 14" xfId="48663"/>
    <cellStyle name="표준 7 4 2 2 2 3 2 15" xfId="52534"/>
    <cellStyle name="표준 7 4 2 2 2 3 2 2" xfId="3618"/>
    <cellStyle name="표준 7 4 2 2 2 3 2 2 10" xfId="38745"/>
    <cellStyle name="표준 7 4 2 2 2 3 2 2 11" xfId="42857"/>
    <cellStyle name="표준 7 4 2 2 2 3 2 2 12" xfId="46728"/>
    <cellStyle name="표준 7 4 2 2 2 3 2 2 13" xfId="50599"/>
    <cellStyle name="표준 7 4 2 2 2 3 2 2 14" xfId="54470"/>
    <cellStyle name="표준 7 4 2 2 2 3 2 2 2" xfId="7777"/>
    <cellStyle name="표준 7 4 2 2 2 3 2 2 3" xfId="11648"/>
    <cellStyle name="표준 7 4 2 2 2 3 2 2 4" xfId="15519"/>
    <cellStyle name="표준 7 4 2 2 2 3 2 2 5" xfId="19390"/>
    <cellStyle name="표준 7 4 2 2 2 3 2 2 6" xfId="23261"/>
    <cellStyle name="표준 7 4 2 2 2 3 2 2 7" xfId="27132"/>
    <cellStyle name="표준 7 4 2 2 2 3 2 2 8" xfId="31003"/>
    <cellStyle name="표준 7 4 2 2 2 3 2 2 9" xfId="34874"/>
    <cellStyle name="표준 7 4 2 2 2 3 2 3" xfId="5841"/>
    <cellStyle name="표준 7 4 2 2 2 3 2 4" xfId="9712"/>
    <cellStyle name="표준 7 4 2 2 2 3 2 5" xfId="13583"/>
    <cellStyle name="표준 7 4 2 2 2 3 2 6" xfId="17454"/>
    <cellStyle name="표준 7 4 2 2 2 3 2 7" xfId="21325"/>
    <cellStyle name="표준 7 4 2 2 2 3 2 8" xfId="25196"/>
    <cellStyle name="표준 7 4 2 2 2 3 2 9" xfId="29067"/>
    <cellStyle name="표준 7 4 2 2 2 3 3" xfId="2650"/>
    <cellStyle name="표준 7 4 2 2 2 3 3 10" xfId="37777"/>
    <cellStyle name="표준 7 4 2 2 2 3 3 11" xfId="41889"/>
    <cellStyle name="표준 7 4 2 2 2 3 3 12" xfId="45760"/>
    <cellStyle name="표준 7 4 2 2 2 3 3 13" xfId="49631"/>
    <cellStyle name="표준 7 4 2 2 2 3 3 14" xfId="53502"/>
    <cellStyle name="표준 7 4 2 2 2 3 3 2" xfId="6809"/>
    <cellStyle name="표준 7 4 2 2 2 3 3 3" xfId="10680"/>
    <cellStyle name="표준 7 4 2 2 2 3 3 4" xfId="14551"/>
    <cellStyle name="표준 7 4 2 2 2 3 3 5" xfId="18422"/>
    <cellStyle name="표준 7 4 2 2 2 3 3 6" xfId="22293"/>
    <cellStyle name="표준 7 4 2 2 2 3 3 7" xfId="26164"/>
    <cellStyle name="표준 7 4 2 2 2 3 3 8" xfId="30035"/>
    <cellStyle name="표준 7 4 2 2 2 3 3 9" xfId="33906"/>
    <cellStyle name="표준 7 4 2 2 2 3 4" xfId="4873"/>
    <cellStyle name="표준 7 4 2 2 2 3 5" xfId="8744"/>
    <cellStyle name="표준 7 4 2 2 2 3 6" xfId="12615"/>
    <cellStyle name="표준 7 4 2 2 2 3 7" xfId="16486"/>
    <cellStyle name="표준 7 4 2 2 2 3 8" xfId="20357"/>
    <cellStyle name="표준 7 4 2 2 2 3 9" xfId="24228"/>
    <cellStyle name="표준 7 4 2 2 2 4" xfId="1195"/>
    <cellStyle name="표준 7 4 2 2 2 4 10" xfId="32454"/>
    <cellStyle name="표준 7 4 2 2 2 4 11" xfId="36325"/>
    <cellStyle name="표준 7 4 2 2 2 4 12" xfId="40437"/>
    <cellStyle name="표준 7 4 2 2 2 4 13" xfId="44308"/>
    <cellStyle name="표준 7 4 2 2 2 4 14" xfId="48179"/>
    <cellStyle name="표준 7 4 2 2 2 4 15" xfId="52050"/>
    <cellStyle name="표준 7 4 2 2 2 4 2" xfId="3134"/>
    <cellStyle name="표준 7 4 2 2 2 4 2 10" xfId="38261"/>
    <cellStyle name="표준 7 4 2 2 2 4 2 11" xfId="42373"/>
    <cellStyle name="표준 7 4 2 2 2 4 2 12" xfId="46244"/>
    <cellStyle name="표준 7 4 2 2 2 4 2 13" xfId="50115"/>
    <cellStyle name="표준 7 4 2 2 2 4 2 14" xfId="53986"/>
    <cellStyle name="표준 7 4 2 2 2 4 2 2" xfId="7293"/>
    <cellStyle name="표준 7 4 2 2 2 4 2 3" xfId="11164"/>
    <cellStyle name="표준 7 4 2 2 2 4 2 4" xfId="15035"/>
    <cellStyle name="표준 7 4 2 2 2 4 2 5" xfId="18906"/>
    <cellStyle name="표준 7 4 2 2 2 4 2 6" xfId="22777"/>
    <cellStyle name="표준 7 4 2 2 2 4 2 7" xfId="26648"/>
    <cellStyle name="표준 7 4 2 2 2 4 2 8" xfId="30519"/>
    <cellStyle name="표준 7 4 2 2 2 4 2 9" xfId="34390"/>
    <cellStyle name="표준 7 4 2 2 2 4 3" xfId="5357"/>
    <cellStyle name="표준 7 4 2 2 2 4 4" xfId="9228"/>
    <cellStyle name="표준 7 4 2 2 2 4 5" xfId="13099"/>
    <cellStyle name="표준 7 4 2 2 2 4 6" xfId="16970"/>
    <cellStyle name="표준 7 4 2 2 2 4 7" xfId="20841"/>
    <cellStyle name="표준 7 4 2 2 2 4 8" xfId="24712"/>
    <cellStyle name="표준 7 4 2 2 2 4 9" xfId="28583"/>
    <cellStyle name="표준 7 4 2 2 2 5" xfId="2166"/>
    <cellStyle name="표준 7 4 2 2 2 5 10" xfId="37293"/>
    <cellStyle name="표준 7 4 2 2 2 5 11" xfId="41405"/>
    <cellStyle name="표준 7 4 2 2 2 5 12" xfId="45276"/>
    <cellStyle name="표준 7 4 2 2 2 5 13" xfId="49147"/>
    <cellStyle name="표준 7 4 2 2 2 5 14" xfId="53018"/>
    <cellStyle name="표준 7 4 2 2 2 5 2" xfId="6325"/>
    <cellStyle name="표준 7 4 2 2 2 5 3" xfId="10196"/>
    <cellStyle name="표준 7 4 2 2 2 5 4" xfId="14067"/>
    <cellStyle name="표준 7 4 2 2 2 5 5" xfId="17938"/>
    <cellStyle name="표준 7 4 2 2 2 5 6" xfId="21809"/>
    <cellStyle name="표준 7 4 2 2 2 5 7" xfId="25680"/>
    <cellStyle name="표준 7 4 2 2 2 5 8" xfId="29551"/>
    <cellStyle name="표준 7 4 2 2 2 5 9" xfId="33422"/>
    <cellStyle name="표준 7 4 2 2 2 6" xfId="4389"/>
    <cellStyle name="표준 7 4 2 2 2 7" xfId="8260"/>
    <cellStyle name="표준 7 4 2 2 2 8" xfId="12131"/>
    <cellStyle name="표준 7 4 2 2 2 9" xfId="16002"/>
    <cellStyle name="표준 7 4 2 2 20" xfId="50985"/>
    <cellStyle name="표준 7 4 2 2 3" xfId="363"/>
    <cellStyle name="표준 7 4 2 2 3 10" xfId="23889"/>
    <cellStyle name="표준 7 4 2 2 3 11" xfId="27760"/>
    <cellStyle name="표준 7 4 2 2 3 12" xfId="31631"/>
    <cellStyle name="표준 7 4 2 2 3 13" xfId="35502"/>
    <cellStyle name="표준 7 4 2 2 3 14" xfId="39614"/>
    <cellStyle name="표준 7 4 2 2 3 15" xfId="43485"/>
    <cellStyle name="표준 7 4 2 2 3 16" xfId="47356"/>
    <cellStyle name="표준 7 4 2 2 3 17" xfId="51227"/>
    <cellStyle name="표준 7 4 2 2 3 2" xfId="850"/>
    <cellStyle name="표준 7 4 2 2 3 2 10" xfId="28244"/>
    <cellStyle name="표준 7 4 2 2 3 2 11" xfId="32115"/>
    <cellStyle name="표준 7 4 2 2 3 2 12" xfId="35986"/>
    <cellStyle name="표준 7 4 2 2 3 2 13" xfId="40098"/>
    <cellStyle name="표준 7 4 2 2 3 2 14" xfId="43969"/>
    <cellStyle name="표준 7 4 2 2 3 2 15" xfId="47840"/>
    <cellStyle name="표준 7 4 2 2 3 2 16" xfId="51711"/>
    <cellStyle name="표준 7 4 2 2 3 2 2" xfId="1824"/>
    <cellStyle name="표준 7 4 2 2 3 2 2 10" xfId="33083"/>
    <cellStyle name="표준 7 4 2 2 3 2 2 11" xfId="36954"/>
    <cellStyle name="표준 7 4 2 2 3 2 2 12" xfId="41066"/>
    <cellStyle name="표준 7 4 2 2 3 2 2 13" xfId="44937"/>
    <cellStyle name="표준 7 4 2 2 3 2 2 14" xfId="48808"/>
    <cellStyle name="표준 7 4 2 2 3 2 2 15" xfId="52679"/>
    <cellStyle name="표준 7 4 2 2 3 2 2 2" xfId="3763"/>
    <cellStyle name="표준 7 4 2 2 3 2 2 2 10" xfId="38890"/>
    <cellStyle name="표준 7 4 2 2 3 2 2 2 11" xfId="43002"/>
    <cellStyle name="표준 7 4 2 2 3 2 2 2 12" xfId="46873"/>
    <cellStyle name="표준 7 4 2 2 3 2 2 2 13" xfId="50744"/>
    <cellStyle name="표준 7 4 2 2 3 2 2 2 14" xfId="54615"/>
    <cellStyle name="표준 7 4 2 2 3 2 2 2 2" xfId="7922"/>
    <cellStyle name="표준 7 4 2 2 3 2 2 2 3" xfId="11793"/>
    <cellStyle name="표준 7 4 2 2 3 2 2 2 4" xfId="15664"/>
    <cellStyle name="표준 7 4 2 2 3 2 2 2 5" xfId="19535"/>
    <cellStyle name="표준 7 4 2 2 3 2 2 2 6" xfId="23406"/>
    <cellStyle name="표준 7 4 2 2 3 2 2 2 7" xfId="27277"/>
    <cellStyle name="표준 7 4 2 2 3 2 2 2 8" xfId="31148"/>
    <cellStyle name="표준 7 4 2 2 3 2 2 2 9" xfId="35019"/>
    <cellStyle name="표준 7 4 2 2 3 2 2 3" xfId="5986"/>
    <cellStyle name="표준 7 4 2 2 3 2 2 4" xfId="9857"/>
    <cellStyle name="표준 7 4 2 2 3 2 2 5" xfId="13728"/>
    <cellStyle name="표준 7 4 2 2 3 2 2 6" xfId="17599"/>
    <cellStyle name="표준 7 4 2 2 3 2 2 7" xfId="21470"/>
    <cellStyle name="표준 7 4 2 2 3 2 2 8" xfId="25341"/>
    <cellStyle name="표준 7 4 2 2 3 2 2 9" xfId="29212"/>
    <cellStyle name="표준 7 4 2 2 3 2 3" xfId="2795"/>
    <cellStyle name="표준 7 4 2 2 3 2 3 10" xfId="37922"/>
    <cellStyle name="표준 7 4 2 2 3 2 3 11" xfId="42034"/>
    <cellStyle name="표준 7 4 2 2 3 2 3 12" xfId="45905"/>
    <cellStyle name="표준 7 4 2 2 3 2 3 13" xfId="49776"/>
    <cellStyle name="표준 7 4 2 2 3 2 3 14" xfId="53647"/>
    <cellStyle name="표준 7 4 2 2 3 2 3 2" xfId="6954"/>
    <cellStyle name="표준 7 4 2 2 3 2 3 3" xfId="10825"/>
    <cellStyle name="표준 7 4 2 2 3 2 3 4" xfId="14696"/>
    <cellStyle name="표준 7 4 2 2 3 2 3 5" xfId="18567"/>
    <cellStyle name="표준 7 4 2 2 3 2 3 6" xfId="22438"/>
    <cellStyle name="표준 7 4 2 2 3 2 3 7" xfId="26309"/>
    <cellStyle name="표준 7 4 2 2 3 2 3 8" xfId="30180"/>
    <cellStyle name="표준 7 4 2 2 3 2 3 9" xfId="34051"/>
    <cellStyle name="표준 7 4 2 2 3 2 4" xfId="5018"/>
    <cellStyle name="표준 7 4 2 2 3 2 5" xfId="8889"/>
    <cellStyle name="표준 7 4 2 2 3 2 6" xfId="12760"/>
    <cellStyle name="표준 7 4 2 2 3 2 7" xfId="16631"/>
    <cellStyle name="표준 7 4 2 2 3 2 8" xfId="20502"/>
    <cellStyle name="표준 7 4 2 2 3 2 9" xfId="24373"/>
    <cellStyle name="표준 7 4 2 2 3 3" xfId="1340"/>
    <cellStyle name="표준 7 4 2 2 3 3 10" xfId="32599"/>
    <cellStyle name="표준 7 4 2 2 3 3 11" xfId="36470"/>
    <cellStyle name="표준 7 4 2 2 3 3 12" xfId="40582"/>
    <cellStyle name="표준 7 4 2 2 3 3 13" xfId="44453"/>
    <cellStyle name="표준 7 4 2 2 3 3 14" xfId="48324"/>
    <cellStyle name="표준 7 4 2 2 3 3 15" xfId="52195"/>
    <cellStyle name="표준 7 4 2 2 3 3 2" xfId="3279"/>
    <cellStyle name="표준 7 4 2 2 3 3 2 10" xfId="38406"/>
    <cellStyle name="표준 7 4 2 2 3 3 2 11" xfId="42518"/>
    <cellStyle name="표준 7 4 2 2 3 3 2 12" xfId="46389"/>
    <cellStyle name="표준 7 4 2 2 3 3 2 13" xfId="50260"/>
    <cellStyle name="표준 7 4 2 2 3 3 2 14" xfId="54131"/>
    <cellStyle name="표준 7 4 2 2 3 3 2 2" xfId="7438"/>
    <cellStyle name="표준 7 4 2 2 3 3 2 3" xfId="11309"/>
    <cellStyle name="표준 7 4 2 2 3 3 2 4" xfId="15180"/>
    <cellStyle name="표준 7 4 2 2 3 3 2 5" xfId="19051"/>
    <cellStyle name="표준 7 4 2 2 3 3 2 6" xfId="22922"/>
    <cellStyle name="표준 7 4 2 2 3 3 2 7" xfId="26793"/>
    <cellStyle name="표준 7 4 2 2 3 3 2 8" xfId="30664"/>
    <cellStyle name="표준 7 4 2 2 3 3 2 9" xfId="34535"/>
    <cellStyle name="표준 7 4 2 2 3 3 3" xfId="5502"/>
    <cellStyle name="표준 7 4 2 2 3 3 4" xfId="9373"/>
    <cellStyle name="표준 7 4 2 2 3 3 5" xfId="13244"/>
    <cellStyle name="표준 7 4 2 2 3 3 6" xfId="17115"/>
    <cellStyle name="표준 7 4 2 2 3 3 7" xfId="20986"/>
    <cellStyle name="표준 7 4 2 2 3 3 8" xfId="24857"/>
    <cellStyle name="표준 7 4 2 2 3 3 9" xfId="28728"/>
    <cellStyle name="표준 7 4 2 2 3 4" xfId="2311"/>
    <cellStyle name="표준 7 4 2 2 3 4 10" xfId="37438"/>
    <cellStyle name="표준 7 4 2 2 3 4 11" xfId="41550"/>
    <cellStyle name="표준 7 4 2 2 3 4 12" xfId="45421"/>
    <cellStyle name="표준 7 4 2 2 3 4 13" xfId="49292"/>
    <cellStyle name="표준 7 4 2 2 3 4 14" xfId="53163"/>
    <cellStyle name="표준 7 4 2 2 3 4 2" xfId="6470"/>
    <cellStyle name="표준 7 4 2 2 3 4 3" xfId="10341"/>
    <cellStyle name="표준 7 4 2 2 3 4 4" xfId="14212"/>
    <cellStyle name="표준 7 4 2 2 3 4 5" xfId="18083"/>
    <cellStyle name="표준 7 4 2 2 3 4 6" xfId="21954"/>
    <cellStyle name="표준 7 4 2 2 3 4 7" xfId="25825"/>
    <cellStyle name="표준 7 4 2 2 3 4 8" xfId="29696"/>
    <cellStyle name="표준 7 4 2 2 3 4 9" xfId="33567"/>
    <cellStyle name="표준 7 4 2 2 3 5" xfId="4534"/>
    <cellStyle name="표준 7 4 2 2 3 6" xfId="8405"/>
    <cellStyle name="표준 7 4 2 2 3 7" xfId="12276"/>
    <cellStyle name="표준 7 4 2 2 3 8" xfId="16147"/>
    <cellStyle name="표준 7 4 2 2 3 9" xfId="20018"/>
    <cellStyle name="표준 7 4 2 2 4" xfId="608"/>
    <cellStyle name="표준 7 4 2 2 4 10" xfId="28002"/>
    <cellStyle name="표준 7 4 2 2 4 11" xfId="31873"/>
    <cellStyle name="표준 7 4 2 2 4 12" xfId="35744"/>
    <cellStyle name="표준 7 4 2 2 4 13" xfId="39856"/>
    <cellStyle name="표준 7 4 2 2 4 14" xfId="43727"/>
    <cellStyle name="표준 7 4 2 2 4 15" xfId="47598"/>
    <cellStyle name="표준 7 4 2 2 4 16" xfId="51469"/>
    <cellStyle name="표준 7 4 2 2 4 2" xfId="1582"/>
    <cellStyle name="표준 7 4 2 2 4 2 10" xfId="32841"/>
    <cellStyle name="표준 7 4 2 2 4 2 11" xfId="36712"/>
    <cellStyle name="표준 7 4 2 2 4 2 12" xfId="40824"/>
    <cellStyle name="표준 7 4 2 2 4 2 13" xfId="44695"/>
    <cellStyle name="표준 7 4 2 2 4 2 14" xfId="48566"/>
    <cellStyle name="표준 7 4 2 2 4 2 15" xfId="52437"/>
    <cellStyle name="표준 7 4 2 2 4 2 2" xfId="3521"/>
    <cellStyle name="표준 7 4 2 2 4 2 2 10" xfId="38648"/>
    <cellStyle name="표준 7 4 2 2 4 2 2 11" xfId="42760"/>
    <cellStyle name="표준 7 4 2 2 4 2 2 12" xfId="46631"/>
    <cellStyle name="표준 7 4 2 2 4 2 2 13" xfId="50502"/>
    <cellStyle name="표준 7 4 2 2 4 2 2 14" xfId="54373"/>
    <cellStyle name="표준 7 4 2 2 4 2 2 2" xfId="7680"/>
    <cellStyle name="표준 7 4 2 2 4 2 2 3" xfId="11551"/>
    <cellStyle name="표준 7 4 2 2 4 2 2 4" xfId="15422"/>
    <cellStyle name="표준 7 4 2 2 4 2 2 5" xfId="19293"/>
    <cellStyle name="표준 7 4 2 2 4 2 2 6" xfId="23164"/>
    <cellStyle name="표준 7 4 2 2 4 2 2 7" xfId="27035"/>
    <cellStyle name="표준 7 4 2 2 4 2 2 8" xfId="30906"/>
    <cellStyle name="표준 7 4 2 2 4 2 2 9" xfId="34777"/>
    <cellStyle name="표준 7 4 2 2 4 2 3" xfId="5744"/>
    <cellStyle name="표준 7 4 2 2 4 2 4" xfId="9615"/>
    <cellStyle name="표준 7 4 2 2 4 2 5" xfId="13486"/>
    <cellStyle name="표준 7 4 2 2 4 2 6" xfId="17357"/>
    <cellStyle name="표준 7 4 2 2 4 2 7" xfId="21228"/>
    <cellStyle name="표준 7 4 2 2 4 2 8" xfId="25099"/>
    <cellStyle name="표준 7 4 2 2 4 2 9" xfId="28970"/>
    <cellStyle name="표준 7 4 2 2 4 3" xfId="2553"/>
    <cellStyle name="표준 7 4 2 2 4 3 10" xfId="37680"/>
    <cellStyle name="표준 7 4 2 2 4 3 11" xfId="41792"/>
    <cellStyle name="표준 7 4 2 2 4 3 12" xfId="45663"/>
    <cellStyle name="표준 7 4 2 2 4 3 13" xfId="49534"/>
    <cellStyle name="표준 7 4 2 2 4 3 14" xfId="53405"/>
    <cellStyle name="표준 7 4 2 2 4 3 2" xfId="6712"/>
    <cellStyle name="표준 7 4 2 2 4 3 3" xfId="10583"/>
    <cellStyle name="표준 7 4 2 2 4 3 4" xfId="14454"/>
    <cellStyle name="표준 7 4 2 2 4 3 5" xfId="18325"/>
    <cellStyle name="표준 7 4 2 2 4 3 6" xfId="22196"/>
    <cellStyle name="표준 7 4 2 2 4 3 7" xfId="26067"/>
    <cellStyle name="표준 7 4 2 2 4 3 8" xfId="29938"/>
    <cellStyle name="표준 7 4 2 2 4 3 9" xfId="33809"/>
    <cellStyle name="표준 7 4 2 2 4 4" xfId="4776"/>
    <cellStyle name="표준 7 4 2 2 4 5" xfId="8647"/>
    <cellStyle name="표준 7 4 2 2 4 6" xfId="12518"/>
    <cellStyle name="표준 7 4 2 2 4 7" xfId="16389"/>
    <cellStyle name="표준 7 4 2 2 4 8" xfId="20260"/>
    <cellStyle name="표준 7 4 2 2 4 9" xfId="24131"/>
    <cellStyle name="표준 7 4 2 2 5" xfId="1098"/>
    <cellStyle name="표준 7 4 2 2 5 10" xfId="32357"/>
    <cellStyle name="표준 7 4 2 2 5 11" xfId="36228"/>
    <cellStyle name="표준 7 4 2 2 5 12" xfId="40340"/>
    <cellStyle name="표준 7 4 2 2 5 13" xfId="44211"/>
    <cellStyle name="표준 7 4 2 2 5 14" xfId="48082"/>
    <cellStyle name="표준 7 4 2 2 5 15" xfId="51953"/>
    <cellStyle name="표준 7 4 2 2 5 2" xfId="3037"/>
    <cellStyle name="표준 7 4 2 2 5 2 10" xfId="38164"/>
    <cellStyle name="표준 7 4 2 2 5 2 11" xfId="42276"/>
    <cellStyle name="표준 7 4 2 2 5 2 12" xfId="46147"/>
    <cellStyle name="표준 7 4 2 2 5 2 13" xfId="50018"/>
    <cellStyle name="표준 7 4 2 2 5 2 14" xfId="53889"/>
    <cellStyle name="표준 7 4 2 2 5 2 2" xfId="7196"/>
    <cellStyle name="표준 7 4 2 2 5 2 3" xfId="11067"/>
    <cellStyle name="표준 7 4 2 2 5 2 4" xfId="14938"/>
    <cellStyle name="표준 7 4 2 2 5 2 5" xfId="18809"/>
    <cellStyle name="표준 7 4 2 2 5 2 6" xfId="22680"/>
    <cellStyle name="표준 7 4 2 2 5 2 7" xfId="26551"/>
    <cellStyle name="표준 7 4 2 2 5 2 8" xfId="30422"/>
    <cellStyle name="표준 7 4 2 2 5 2 9" xfId="34293"/>
    <cellStyle name="표준 7 4 2 2 5 3" xfId="5260"/>
    <cellStyle name="표준 7 4 2 2 5 4" xfId="9131"/>
    <cellStyle name="표준 7 4 2 2 5 5" xfId="13002"/>
    <cellStyle name="표준 7 4 2 2 5 6" xfId="16873"/>
    <cellStyle name="표준 7 4 2 2 5 7" xfId="20744"/>
    <cellStyle name="표준 7 4 2 2 5 8" xfId="24615"/>
    <cellStyle name="표준 7 4 2 2 5 9" xfId="28486"/>
    <cellStyle name="표준 7 4 2 2 6" xfId="2069"/>
    <cellStyle name="표준 7 4 2 2 6 10" xfId="37196"/>
    <cellStyle name="표준 7 4 2 2 6 11" xfId="41308"/>
    <cellStyle name="표준 7 4 2 2 6 12" xfId="45179"/>
    <cellStyle name="표준 7 4 2 2 6 13" xfId="49050"/>
    <cellStyle name="표준 7 4 2 2 6 14" xfId="52921"/>
    <cellStyle name="표준 7 4 2 2 6 2" xfId="6228"/>
    <cellStyle name="표준 7 4 2 2 6 3" xfId="10099"/>
    <cellStyle name="표준 7 4 2 2 6 4" xfId="13970"/>
    <cellStyle name="표준 7 4 2 2 6 5" xfId="17841"/>
    <cellStyle name="표준 7 4 2 2 6 6" xfId="21712"/>
    <cellStyle name="표준 7 4 2 2 6 7" xfId="25583"/>
    <cellStyle name="표준 7 4 2 2 6 8" xfId="29454"/>
    <cellStyle name="표준 7 4 2 2 6 9" xfId="33325"/>
    <cellStyle name="표준 7 4 2 2 7" xfId="4292"/>
    <cellStyle name="표준 7 4 2 2 8" xfId="8163"/>
    <cellStyle name="표준 7 4 2 2 9" xfId="12034"/>
    <cellStyle name="표준 7 4 2 20" xfId="43196"/>
    <cellStyle name="표준 7 4 2 21" xfId="47067"/>
    <cellStyle name="표준 7 4 2 22" xfId="50938"/>
    <cellStyle name="표준 7 4 2 3" xfId="168"/>
    <cellStyle name="표준 7 4 2 3 10" xfId="19826"/>
    <cellStyle name="표준 7 4 2 3 11" xfId="23697"/>
    <cellStyle name="표준 7 4 2 3 12" xfId="27568"/>
    <cellStyle name="표준 7 4 2 3 13" xfId="31439"/>
    <cellStyle name="표준 7 4 2 3 14" xfId="35310"/>
    <cellStyle name="표준 7 4 2 3 15" xfId="39181"/>
    <cellStyle name="표준 7 4 2 3 16" xfId="39422"/>
    <cellStyle name="표준 7 4 2 3 17" xfId="43293"/>
    <cellStyle name="표준 7 4 2 3 18" xfId="47164"/>
    <cellStyle name="표준 7 4 2 3 19" xfId="51035"/>
    <cellStyle name="표준 7 4 2 3 2" xfId="413"/>
    <cellStyle name="표준 7 4 2 3 2 10" xfId="23939"/>
    <cellStyle name="표준 7 4 2 3 2 11" xfId="27810"/>
    <cellStyle name="표준 7 4 2 3 2 12" xfId="31681"/>
    <cellStyle name="표준 7 4 2 3 2 13" xfId="35552"/>
    <cellStyle name="표준 7 4 2 3 2 14" xfId="39664"/>
    <cellStyle name="표준 7 4 2 3 2 15" xfId="43535"/>
    <cellStyle name="표준 7 4 2 3 2 16" xfId="47406"/>
    <cellStyle name="표준 7 4 2 3 2 17" xfId="51277"/>
    <cellStyle name="표준 7 4 2 3 2 2" xfId="900"/>
    <cellStyle name="표준 7 4 2 3 2 2 10" xfId="28294"/>
    <cellStyle name="표준 7 4 2 3 2 2 11" xfId="32165"/>
    <cellStyle name="표준 7 4 2 3 2 2 12" xfId="36036"/>
    <cellStyle name="표준 7 4 2 3 2 2 13" xfId="40148"/>
    <cellStyle name="표준 7 4 2 3 2 2 14" xfId="44019"/>
    <cellStyle name="표준 7 4 2 3 2 2 15" xfId="47890"/>
    <cellStyle name="표준 7 4 2 3 2 2 16" xfId="51761"/>
    <cellStyle name="표준 7 4 2 3 2 2 2" xfId="1874"/>
    <cellStyle name="표준 7 4 2 3 2 2 2 10" xfId="33133"/>
    <cellStyle name="표준 7 4 2 3 2 2 2 11" xfId="37004"/>
    <cellStyle name="표준 7 4 2 3 2 2 2 12" xfId="41116"/>
    <cellStyle name="표준 7 4 2 3 2 2 2 13" xfId="44987"/>
    <cellStyle name="표준 7 4 2 3 2 2 2 14" xfId="48858"/>
    <cellStyle name="표준 7 4 2 3 2 2 2 15" xfId="52729"/>
    <cellStyle name="표준 7 4 2 3 2 2 2 2" xfId="3813"/>
    <cellStyle name="표준 7 4 2 3 2 2 2 2 10" xfId="38940"/>
    <cellStyle name="표준 7 4 2 3 2 2 2 2 11" xfId="43052"/>
    <cellStyle name="표준 7 4 2 3 2 2 2 2 12" xfId="46923"/>
    <cellStyle name="표준 7 4 2 3 2 2 2 2 13" xfId="50794"/>
    <cellStyle name="표준 7 4 2 3 2 2 2 2 14" xfId="54665"/>
    <cellStyle name="표준 7 4 2 3 2 2 2 2 2" xfId="7972"/>
    <cellStyle name="표준 7 4 2 3 2 2 2 2 3" xfId="11843"/>
    <cellStyle name="표준 7 4 2 3 2 2 2 2 4" xfId="15714"/>
    <cellStyle name="표준 7 4 2 3 2 2 2 2 5" xfId="19585"/>
    <cellStyle name="표준 7 4 2 3 2 2 2 2 6" xfId="23456"/>
    <cellStyle name="표준 7 4 2 3 2 2 2 2 7" xfId="27327"/>
    <cellStyle name="표준 7 4 2 3 2 2 2 2 8" xfId="31198"/>
    <cellStyle name="표준 7 4 2 3 2 2 2 2 9" xfId="35069"/>
    <cellStyle name="표준 7 4 2 3 2 2 2 3" xfId="6036"/>
    <cellStyle name="표준 7 4 2 3 2 2 2 4" xfId="9907"/>
    <cellStyle name="표준 7 4 2 3 2 2 2 5" xfId="13778"/>
    <cellStyle name="표준 7 4 2 3 2 2 2 6" xfId="17649"/>
    <cellStyle name="표준 7 4 2 3 2 2 2 7" xfId="21520"/>
    <cellStyle name="표준 7 4 2 3 2 2 2 8" xfId="25391"/>
    <cellStyle name="표준 7 4 2 3 2 2 2 9" xfId="29262"/>
    <cellStyle name="표준 7 4 2 3 2 2 3" xfId="2845"/>
    <cellStyle name="표준 7 4 2 3 2 2 3 10" xfId="37972"/>
    <cellStyle name="표준 7 4 2 3 2 2 3 11" xfId="42084"/>
    <cellStyle name="표준 7 4 2 3 2 2 3 12" xfId="45955"/>
    <cellStyle name="표준 7 4 2 3 2 2 3 13" xfId="49826"/>
    <cellStyle name="표준 7 4 2 3 2 2 3 14" xfId="53697"/>
    <cellStyle name="표준 7 4 2 3 2 2 3 2" xfId="7004"/>
    <cellStyle name="표준 7 4 2 3 2 2 3 3" xfId="10875"/>
    <cellStyle name="표준 7 4 2 3 2 2 3 4" xfId="14746"/>
    <cellStyle name="표준 7 4 2 3 2 2 3 5" xfId="18617"/>
    <cellStyle name="표준 7 4 2 3 2 2 3 6" xfId="22488"/>
    <cellStyle name="표준 7 4 2 3 2 2 3 7" xfId="26359"/>
    <cellStyle name="표준 7 4 2 3 2 2 3 8" xfId="30230"/>
    <cellStyle name="표준 7 4 2 3 2 2 3 9" xfId="34101"/>
    <cellStyle name="표준 7 4 2 3 2 2 4" xfId="5068"/>
    <cellStyle name="표준 7 4 2 3 2 2 5" xfId="8939"/>
    <cellStyle name="표준 7 4 2 3 2 2 6" xfId="12810"/>
    <cellStyle name="표준 7 4 2 3 2 2 7" xfId="16681"/>
    <cellStyle name="표준 7 4 2 3 2 2 8" xfId="20552"/>
    <cellStyle name="표준 7 4 2 3 2 2 9" xfId="24423"/>
    <cellStyle name="표준 7 4 2 3 2 3" xfId="1390"/>
    <cellStyle name="표준 7 4 2 3 2 3 10" xfId="32649"/>
    <cellStyle name="표준 7 4 2 3 2 3 11" xfId="36520"/>
    <cellStyle name="표준 7 4 2 3 2 3 12" xfId="40632"/>
    <cellStyle name="표준 7 4 2 3 2 3 13" xfId="44503"/>
    <cellStyle name="표준 7 4 2 3 2 3 14" xfId="48374"/>
    <cellStyle name="표준 7 4 2 3 2 3 15" xfId="52245"/>
    <cellStyle name="표준 7 4 2 3 2 3 2" xfId="3329"/>
    <cellStyle name="표준 7 4 2 3 2 3 2 10" xfId="38456"/>
    <cellStyle name="표준 7 4 2 3 2 3 2 11" xfId="42568"/>
    <cellStyle name="표준 7 4 2 3 2 3 2 12" xfId="46439"/>
    <cellStyle name="표준 7 4 2 3 2 3 2 13" xfId="50310"/>
    <cellStyle name="표준 7 4 2 3 2 3 2 14" xfId="54181"/>
    <cellStyle name="표준 7 4 2 3 2 3 2 2" xfId="7488"/>
    <cellStyle name="표준 7 4 2 3 2 3 2 3" xfId="11359"/>
    <cellStyle name="표준 7 4 2 3 2 3 2 4" xfId="15230"/>
    <cellStyle name="표준 7 4 2 3 2 3 2 5" xfId="19101"/>
    <cellStyle name="표준 7 4 2 3 2 3 2 6" xfId="22972"/>
    <cellStyle name="표준 7 4 2 3 2 3 2 7" xfId="26843"/>
    <cellStyle name="표준 7 4 2 3 2 3 2 8" xfId="30714"/>
    <cellStyle name="표준 7 4 2 3 2 3 2 9" xfId="34585"/>
    <cellStyle name="표준 7 4 2 3 2 3 3" xfId="5552"/>
    <cellStyle name="표준 7 4 2 3 2 3 4" xfId="9423"/>
    <cellStyle name="표준 7 4 2 3 2 3 5" xfId="13294"/>
    <cellStyle name="표준 7 4 2 3 2 3 6" xfId="17165"/>
    <cellStyle name="표준 7 4 2 3 2 3 7" xfId="21036"/>
    <cellStyle name="표준 7 4 2 3 2 3 8" xfId="24907"/>
    <cellStyle name="표준 7 4 2 3 2 3 9" xfId="28778"/>
    <cellStyle name="표준 7 4 2 3 2 4" xfId="2361"/>
    <cellStyle name="표준 7 4 2 3 2 4 10" xfId="37488"/>
    <cellStyle name="표준 7 4 2 3 2 4 11" xfId="41600"/>
    <cellStyle name="표준 7 4 2 3 2 4 12" xfId="45471"/>
    <cellStyle name="표준 7 4 2 3 2 4 13" xfId="49342"/>
    <cellStyle name="표준 7 4 2 3 2 4 14" xfId="53213"/>
    <cellStyle name="표준 7 4 2 3 2 4 2" xfId="6520"/>
    <cellStyle name="표준 7 4 2 3 2 4 3" xfId="10391"/>
    <cellStyle name="표준 7 4 2 3 2 4 4" xfId="14262"/>
    <cellStyle name="표준 7 4 2 3 2 4 5" xfId="18133"/>
    <cellStyle name="표준 7 4 2 3 2 4 6" xfId="22004"/>
    <cellStyle name="표준 7 4 2 3 2 4 7" xfId="25875"/>
    <cellStyle name="표준 7 4 2 3 2 4 8" xfId="29746"/>
    <cellStyle name="표준 7 4 2 3 2 4 9" xfId="33617"/>
    <cellStyle name="표준 7 4 2 3 2 5" xfId="4584"/>
    <cellStyle name="표준 7 4 2 3 2 6" xfId="8455"/>
    <cellStyle name="표준 7 4 2 3 2 7" xfId="12326"/>
    <cellStyle name="표준 7 4 2 3 2 8" xfId="16197"/>
    <cellStyle name="표준 7 4 2 3 2 9" xfId="20068"/>
    <cellStyle name="표준 7 4 2 3 3" xfId="658"/>
    <cellStyle name="표준 7 4 2 3 3 10" xfId="28052"/>
    <cellStyle name="표준 7 4 2 3 3 11" xfId="31923"/>
    <cellStyle name="표준 7 4 2 3 3 12" xfId="35794"/>
    <cellStyle name="표준 7 4 2 3 3 13" xfId="39906"/>
    <cellStyle name="표준 7 4 2 3 3 14" xfId="43777"/>
    <cellStyle name="표준 7 4 2 3 3 15" xfId="47648"/>
    <cellStyle name="표준 7 4 2 3 3 16" xfId="51519"/>
    <cellStyle name="표준 7 4 2 3 3 2" xfId="1632"/>
    <cellStyle name="표준 7 4 2 3 3 2 10" xfId="32891"/>
    <cellStyle name="표준 7 4 2 3 3 2 11" xfId="36762"/>
    <cellStyle name="표준 7 4 2 3 3 2 12" xfId="40874"/>
    <cellStyle name="표준 7 4 2 3 3 2 13" xfId="44745"/>
    <cellStyle name="표준 7 4 2 3 3 2 14" xfId="48616"/>
    <cellStyle name="표준 7 4 2 3 3 2 15" xfId="52487"/>
    <cellStyle name="표준 7 4 2 3 3 2 2" xfId="3571"/>
    <cellStyle name="표준 7 4 2 3 3 2 2 10" xfId="38698"/>
    <cellStyle name="표준 7 4 2 3 3 2 2 11" xfId="42810"/>
    <cellStyle name="표준 7 4 2 3 3 2 2 12" xfId="46681"/>
    <cellStyle name="표준 7 4 2 3 3 2 2 13" xfId="50552"/>
    <cellStyle name="표준 7 4 2 3 3 2 2 14" xfId="54423"/>
    <cellStyle name="표준 7 4 2 3 3 2 2 2" xfId="7730"/>
    <cellStyle name="표준 7 4 2 3 3 2 2 3" xfId="11601"/>
    <cellStyle name="표준 7 4 2 3 3 2 2 4" xfId="15472"/>
    <cellStyle name="표준 7 4 2 3 3 2 2 5" xfId="19343"/>
    <cellStyle name="표준 7 4 2 3 3 2 2 6" xfId="23214"/>
    <cellStyle name="표준 7 4 2 3 3 2 2 7" xfId="27085"/>
    <cellStyle name="표준 7 4 2 3 3 2 2 8" xfId="30956"/>
    <cellStyle name="표준 7 4 2 3 3 2 2 9" xfId="34827"/>
    <cellStyle name="표준 7 4 2 3 3 2 3" xfId="5794"/>
    <cellStyle name="표준 7 4 2 3 3 2 4" xfId="9665"/>
    <cellStyle name="표준 7 4 2 3 3 2 5" xfId="13536"/>
    <cellStyle name="표준 7 4 2 3 3 2 6" xfId="17407"/>
    <cellStyle name="표준 7 4 2 3 3 2 7" xfId="21278"/>
    <cellStyle name="표준 7 4 2 3 3 2 8" xfId="25149"/>
    <cellStyle name="표준 7 4 2 3 3 2 9" xfId="29020"/>
    <cellStyle name="표준 7 4 2 3 3 3" xfId="2603"/>
    <cellStyle name="표준 7 4 2 3 3 3 10" xfId="37730"/>
    <cellStyle name="표준 7 4 2 3 3 3 11" xfId="41842"/>
    <cellStyle name="표준 7 4 2 3 3 3 12" xfId="45713"/>
    <cellStyle name="표준 7 4 2 3 3 3 13" xfId="49584"/>
    <cellStyle name="표준 7 4 2 3 3 3 14" xfId="53455"/>
    <cellStyle name="표준 7 4 2 3 3 3 2" xfId="6762"/>
    <cellStyle name="표준 7 4 2 3 3 3 3" xfId="10633"/>
    <cellStyle name="표준 7 4 2 3 3 3 4" xfId="14504"/>
    <cellStyle name="표준 7 4 2 3 3 3 5" xfId="18375"/>
    <cellStyle name="표준 7 4 2 3 3 3 6" xfId="22246"/>
    <cellStyle name="표준 7 4 2 3 3 3 7" xfId="26117"/>
    <cellStyle name="표준 7 4 2 3 3 3 8" xfId="29988"/>
    <cellStyle name="표준 7 4 2 3 3 3 9" xfId="33859"/>
    <cellStyle name="표준 7 4 2 3 3 4" xfId="4826"/>
    <cellStyle name="표준 7 4 2 3 3 5" xfId="8697"/>
    <cellStyle name="표준 7 4 2 3 3 6" xfId="12568"/>
    <cellStyle name="표준 7 4 2 3 3 7" xfId="16439"/>
    <cellStyle name="표준 7 4 2 3 3 8" xfId="20310"/>
    <cellStyle name="표준 7 4 2 3 3 9" xfId="24181"/>
    <cellStyle name="표준 7 4 2 3 4" xfId="1148"/>
    <cellStyle name="표준 7 4 2 3 4 10" xfId="32407"/>
    <cellStyle name="표준 7 4 2 3 4 11" xfId="36278"/>
    <cellStyle name="표준 7 4 2 3 4 12" xfId="40390"/>
    <cellStyle name="표준 7 4 2 3 4 13" xfId="44261"/>
    <cellStyle name="표준 7 4 2 3 4 14" xfId="48132"/>
    <cellStyle name="표준 7 4 2 3 4 15" xfId="52003"/>
    <cellStyle name="표준 7 4 2 3 4 2" xfId="3087"/>
    <cellStyle name="표준 7 4 2 3 4 2 10" xfId="38214"/>
    <cellStyle name="표준 7 4 2 3 4 2 11" xfId="42326"/>
    <cellStyle name="표준 7 4 2 3 4 2 12" xfId="46197"/>
    <cellStyle name="표준 7 4 2 3 4 2 13" xfId="50068"/>
    <cellStyle name="표준 7 4 2 3 4 2 14" xfId="53939"/>
    <cellStyle name="표준 7 4 2 3 4 2 2" xfId="7246"/>
    <cellStyle name="표준 7 4 2 3 4 2 3" xfId="11117"/>
    <cellStyle name="표준 7 4 2 3 4 2 4" xfId="14988"/>
    <cellStyle name="표준 7 4 2 3 4 2 5" xfId="18859"/>
    <cellStyle name="표준 7 4 2 3 4 2 6" xfId="22730"/>
    <cellStyle name="표준 7 4 2 3 4 2 7" xfId="26601"/>
    <cellStyle name="표준 7 4 2 3 4 2 8" xfId="30472"/>
    <cellStyle name="표준 7 4 2 3 4 2 9" xfId="34343"/>
    <cellStyle name="표준 7 4 2 3 4 3" xfId="5310"/>
    <cellStyle name="표준 7 4 2 3 4 4" xfId="9181"/>
    <cellStyle name="표준 7 4 2 3 4 5" xfId="13052"/>
    <cellStyle name="표준 7 4 2 3 4 6" xfId="16923"/>
    <cellStyle name="표준 7 4 2 3 4 7" xfId="20794"/>
    <cellStyle name="표준 7 4 2 3 4 8" xfId="24665"/>
    <cellStyle name="표준 7 4 2 3 4 9" xfId="28536"/>
    <cellStyle name="표준 7 4 2 3 5" xfId="2119"/>
    <cellStyle name="표준 7 4 2 3 5 10" xfId="37246"/>
    <cellStyle name="표준 7 4 2 3 5 11" xfId="41358"/>
    <cellStyle name="표준 7 4 2 3 5 12" xfId="45229"/>
    <cellStyle name="표준 7 4 2 3 5 13" xfId="49100"/>
    <cellStyle name="표준 7 4 2 3 5 14" xfId="52971"/>
    <cellStyle name="표준 7 4 2 3 5 2" xfId="6278"/>
    <cellStyle name="표준 7 4 2 3 5 3" xfId="10149"/>
    <cellStyle name="표준 7 4 2 3 5 4" xfId="14020"/>
    <cellStyle name="표준 7 4 2 3 5 5" xfId="17891"/>
    <cellStyle name="표준 7 4 2 3 5 6" xfId="21762"/>
    <cellStyle name="표준 7 4 2 3 5 7" xfId="25633"/>
    <cellStyle name="표준 7 4 2 3 5 8" xfId="29504"/>
    <cellStyle name="표준 7 4 2 3 5 9" xfId="33375"/>
    <cellStyle name="표준 7 4 2 3 6" xfId="4342"/>
    <cellStyle name="표준 7 4 2 3 7" xfId="8213"/>
    <cellStyle name="표준 7 4 2 3 8" xfId="12084"/>
    <cellStyle name="표준 7 4 2 3 9" xfId="15955"/>
    <cellStyle name="표준 7 4 2 4" xfId="266"/>
    <cellStyle name="표준 7 4 2 4 10" xfId="19924"/>
    <cellStyle name="표준 7 4 2 4 11" xfId="23795"/>
    <cellStyle name="표준 7 4 2 4 12" xfId="27666"/>
    <cellStyle name="표준 7 4 2 4 13" xfId="31537"/>
    <cellStyle name="표준 7 4 2 4 14" xfId="35408"/>
    <cellStyle name="표준 7 4 2 4 15" xfId="39279"/>
    <cellStyle name="표준 7 4 2 4 16" xfId="39520"/>
    <cellStyle name="표준 7 4 2 4 17" xfId="43391"/>
    <cellStyle name="표준 7 4 2 4 18" xfId="47262"/>
    <cellStyle name="표준 7 4 2 4 19" xfId="51133"/>
    <cellStyle name="표준 7 4 2 4 2" xfId="511"/>
    <cellStyle name="표준 7 4 2 4 2 10" xfId="24037"/>
    <cellStyle name="표준 7 4 2 4 2 11" xfId="27908"/>
    <cellStyle name="표준 7 4 2 4 2 12" xfId="31779"/>
    <cellStyle name="표준 7 4 2 4 2 13" xfId="35650"/>
    <cellStyle name="표준 7 4 2 4 2 14" xfId="39762"/>
    <cellStyle name="표준 7 4 2 4 2 15" xfId="43633"/>
    <cellStyle name="표준 7 4 2 4 2 16" xfId="47504"/>
    <cellStyle name="표준 7 4 2 4 2 17" xfId="51375"/>
    <cellStyle name="표준 7 4 2 4 2 2" xfId="998"/>
    <cellStyle name="표준 7 4 2 4 2 2 10" xfId="28392"/>
    <cellStyle name="표준 7 4 2 4 2 2 11" xfId="32263"/>
    <cellStyle name="표준 7 4 2 4 2 2 12" xfId="36134"/>
    <cellStyle name="표준 7 4 2 4 2 2 13" xfId="40246"/>
    <cellStyle name="표준 7 4 2 4 2 2 14" xfId="44117"/>
    <cellStyle name="표준 7 4 2 4 2 2 15" xfId="47988"/>
    <cellStyle name="표준 7 4 2 4 2 2 16" xfId="51859"/>
    <cellStyle name="표준 7 4 2 4 2 2 2" xfId="1972"/>
    <cellStyle name="표준 7 4 2 4 2 2 2 10" xfId="33231"/>
    <cellStyle name="표준 7 4 2 4 2 2 2 11" xfId="37102"/>
    <cellStyle name="표준 7 4 2 4 2 2 2 12" xfId="41214"/>
    <cellStyle name="표준 7 4 2 4 2 2 2 13" xfId="45085"/>
    <cellStyle name="표준 7 4 2 4 2 2 2 14" xfId="48956"/>
    <cellStyle name="표준 7 4 2 4 2 2 2 15" xfId="52827"/>
    <cellStyle name="표준 7 4 2 4 2 2 2 2" xfId="3911"/>
    <cellStyle name="표준 7 4 2 4 2 2 2 2 10" xfId="39038"/>
    <cellStyle name="표준 7 4 2 4 2 2 2 2 11" xfId="43150"/>
    <cellStyle name="표준 7 4 2 4 2 2 2 2 12" xfId="47021"/>
    <cellStyle name="표준 7 4 2 4 2 2 2 2 13" xfId="50892"/>
    <cellStyle name="표준 7 4 2 4 2 2 2 2 14" xfId="54763"/>
    <cellStyle name="표준 7 4 2 4 2 2 2 2 2" xfId="8070"/>
    <cellStyle name="표준 7 4 2 4 2 2 2 2 3" xfId="11941"/>
    <cellStyle name="표준 7 4 2 4 2 2 2 2 4" xfId="15812"/>
    <cellStyle name="표준 7 4 2 4 2 2 2 2 5" xfId="19683"/>
    <cellStyle name="표준 7 4 2 4 2 2 2 2 6" xfId="23554"/>
    <cellStyle name="표준 7 4 2 4 2 2 2 2 7" xfId="27425"/>
    <cellStyle name="표준 7 4 2 4 2 2 2 2 8" xfId="31296"/>
    <cellStyle name="표준 7 4 2 4 2 2 2 2 9" xfId="35167"/>
    <cellStyle name="표준 7 4 2 4 2 2 2 3" xfId="6134"/>
    <cellStyle name="표준 7 4 2 4 2 2 2 4" xfId="10005"/>
    <cellStyle name="표준 7 4 2 4 2 2 2 5" xfId="13876"/>
    <cellStyle name="표준 7 4 2 4 2 2 2 6" xfId="17747"/>
    <cellStyle name="표준 7 4 2 4 2 2 2 7" xfId="21618"/>
    <cellStyle name="표준 7 4 2 4 2 2 2 8" xfId="25489"/>
    <cellStyle name="표준 7 4 2 4 2 2 2 9" xfId="29360"/>
    <cellStyle name="표준 7 4 2 4 2 2 3" xfId="2943"/>
    <cellStyle name="표준 7 4 2 4 2 2 3 10" xfId="38070"/>
    <cellStyle name="표준 7 4 2 4 2 2 3 11" xfId="42182"/>
    <cellStyle name="표준 7 4 2 4 2 2 3 12" xfId="46053"/>
    <cellStyle name="표준 7 4 2 4 2 2 3 13" xfId="49924"/>
    <cellStyle name="표준 7 4 2 4 2 2 3 14" xfId="53795"/>
    <cellStyle name="표준 7 4 2 4 2 2 3 2" xfId="7102"/>
    <cellStyle name="표준 7 4 2 4 2 2 3 3" xfId="10973"/>
    <cellStyle name="표준 7 4 2 4 2 2 3 4" xfId="14844"/>
    <cellStyle name="표준 7 4 2 4 2 2 3 5" xfId="18715"/>
    <cellStyle name="표준 7 4 2 4 2 2 3 6" xfId="22586"/>
    <cellStyle name="표준 7 4 2 4 2 2 3 7" xfId="26457"/>
    <cellStyle name="표준 7 4 2 4 2 2 3 8" xfId="30328"/>
    <cellStyle name="표준 7 4 2 4 2 2 3 9" xfId="34199"/>
    <cellStyle name="표준 7 4 2 4 2 2 4" xfId="5166"/>
    <cellStyle name="표준 7 4 2 4 2 2 5" xfId="9037"/>
    <cellStyle name="표준 7 4 2 4 2 2 6" xfId="12908"/>
    <cellStyle name="표준 7 4 2 4 2 2 7" xfId="16779"/>
    <cellStyle name="표준 7 4 2 4 2 2 8" xfId="20650"/>
    <cellStyle name="표준 7 4 2 4 2 2 9" xfId="24521"/>
    <cellStyle name="표준 7 4 2 4 2 3" xfId="1488"/>
    <cellStyle name="표준 7 4 2 4 2 3 10" xfId="32747"/>
    <cellStyle name="표준 7 4 2 4 2 3 11" xfId="36618"/>
    <cellStyle name="표준 7 4 2 4 2 3 12" xfId="40730"/>
    <cellStyle name="표준 7 4 2 4 2 3 13" xfId="44601"/>
    <cellStyle name="표준 7 4 2 4 2 3 14" xfId="48472"/>
    <cellStyle name="표준 7 4 2 4 2 3 15" xfId="52343"/>
    <cellStyle name="표준 7 4 2 4 2 3 2" xfId="3427"/>
    <cellStyle name="표준 7 4 2 4 2 3 2 10" xfId="38554"/>
    <cellStyle name="표준 7 4 2 4 2 3 2 11" xfId="42666"/>
    <cellStyle name="표준 7 4 2 4 2 3 2 12" xfId="46537"/>
    <cellStyle name="표준 7 4 2 4 2 3 2 13" xfId="50408"/>
    <cellStyle name="표준 7 4 2 4 2 3 2 14" xfId="54279"/>
    <cellStyle name="표준 7 4 2 4 2 3 2 2" xfId="7586"/>
    <cellStyle name="표준 7 4 2 4 2 3 2 3" xfId="11457"/>
    <cellStyle name="표준 7 4 2 4 2 3 2 4" xfId="15328"/>
    <cellStyle name="표준 7 4 2 4 2 3 2 5" xfId="19199"/>
    <cellStyle name="표준 7 4 2 4 2 3 2 6" xfId="23070"/>
    <cellStyle name="표준 7 4 2 4 2 3 2 7" xfId="26941"/>
    <cellStyle name="표준 7 4 2 4 2 3 2 8" xfId="30812"/>
    <cellStyle name="표준 7 4 2 4 2 3 2 9" xfId="34683"/>
    <cellStyle name="표준 7 4 2 4 2 3 3" xfId="5650"/>
    <cellStyle name="표준 7 4 2 4 2 3 4" xfId="9521"/>
    <cellStyle name="표준 7 4 2 4 2 3 5" xfId="13392"/>
    <cellStyle name="표준 7 4 2 4 2 3 6" xfId="17263"/>
    <cellStyle name="표준 7 4 2 4 2 3 7" xfId="21134"/>
    <cellStyle name="표준 7 4 2 4 2 3 8" xfId="25005"/>
    <cellStyle name="표준 7 4 2 4 2 3 9" xfId="28876"/>
    <cellStyle name="표준 7 4 2 4 2 4" xfId="2459"/>
    <cellStyle name="표준 7 4 2 4 2 4 10" xfId="37586"/>
    <cellStyle name="표준 7 4 2 4 2 4 11" xfId="41698"/>
    <cellStyle name="표준 7 4 2 4 2 4 12" xfId="45569"/>
    <cellStyle name="표준 7 4 2 4 2 4 13" xfId="49440"/>
    <cellStyle name="표준 7 4 2 4 2 4 14" xfId="53311"/>
    <cellStyle name="표준 7 4 2 4 2 4 2" xfId="6618"/>
    <cellStyle name="표준 7 4 2 4 2 4 3" xfId="10489"/>
    <cellStyle name="표준 7 4 2 4 2 4 4" xfId="14360"/>
    <cellStyle name="표준 7 4 2 4 2 4 5" xfId="18231"/>
    <cellStyle name="표준 7 4 2 4 2 4 6" xfId="22102"/>
    <cellStyle name="표준 7 4 2 4 2 4 7" xfId="25973"/>
    <cellStyle name="표준 7 4 2 4 2 4 8" xfId="29844"/>
    <cellStyle name="표준 7 4 2 4 2 4 9" xfId="33715"/>
    <cellStyle name="표준 7 4 2 4 2 5" xfId="4682"/>
    <cellStyle name="표준 7 4 2 4 2 6" xfId="8553"/>
    <cellStyle name="표준 7 4 2 4 2 7" xfId="12424"/>
    <cellStyle name="표준 7 4 2 4 2 8" xfId="16295"/>
    <cellStyle name="표준 7 4 2 4 2 9" xfId="20166"/>
    <cellStyle name="표준 7 4 2 4 3" xfId="756"/>
    <cellStyle name="표준 7 4 2 4 3 10" xfId="28150"/>
    <cellStyle name="표준 7 4 2 4 3 11" xfId="32021"/>
    <cellStyle name="표준 7 4 2 4 3 12" xfId="35892"/>
    <cellStyle name="표준 7 4 2 4 3 13" xfId="40004"/>
    <cellStyle name="표준 7 4 2 4 3 14" xfId="43875"/>
    <cellStyle name="표준 7 4 2 4 3 15" xfId="47746"/>
    <cellStyle name="표준 7 4 2 4 3 16" xfId="51617"/>
    <cellStyle name="표준 7 4 2 4 3 2" xfId="1730"/>
    <cellStyle name="표준 7 4 2 4 3 2 10" xfId="32989"/>
    <cellStyle name="표준 7 4 2 4 3 2 11" xfId="36860"/>
    <cellStyle name="표준 7 4 2 4 3 2 12" xfId="40972"/>
    <cellStyle name="표준 7 4 2 4 3 2 13" xfId="44843"/>
    <cellStyle name="표준 7 4 2 4 3 2 14" xfId="48714"/>
    <cellStyle name="표준 7 4 2 4 3 2 15" xfId="52585"/>
    <cellStyle name="표준 7 4 2 4 3 2 2" xfId="3669"/>
    <cellStyle name="표준 7 4 2 4 3 2 2 10" xfId="38796"/>
    <cellStyle name="표준 7 4 2 4 3 2 2 11" xfId="42908"/>
    <cellStyle name="표준 7 4 2 4 3 2 2 12" xfId="46779"/>
    <cellStyle name="표준 7 4 2 4 3 2 2 13" xfId="50650"/>
    <cellStyle name="표준 7 4 2 4 3 2 2 14" xfId="54521"/>
    <cellStyle name="표준 7 4 2 4 3 2 2 2" xfId="7828"/>
    <cellStyle name="표준 7 4 2 4 3 2 2 3" xfId="11699"/>
    <cellStyle name="표준 7 4 2 4 3 2 2 4" xfId="15570"/>
    <cellStyle name="표준 7 4 2 4 3 2 2 5" xfId="19441"/>
    <cellStyle name="표준 7 4 2 4 3 2 2 6" xfId="23312"/>
    <cellStyle name="표준 7 4 2 4 3 2 2 7" xfId="27183"/>
    <cellStyle name="표준 7 4 2 4 3 2 2 8" xfId="31054"/>
    <cellStyle name="표준 7 4 2 4 3 2 2 9" xfId="34925"/>
    <cellStyle name="표준 7 4 2 4 3 2 3" xfId="5892"/>
    <cellStyle name="표준 7 4 2 4 3 2 4" xfId="9763"/>
    <cellStyle name="표준 7 4 2 4 3 2 5" xfId="13634"/>
    <cellStyle name="표준 7 4 2 4 3 2 6" xfId="17505"/>
    <cellStyle name="표준 7 4 2 4 3 2 7" xfId="21376"/>
    <cellStyle name="표준 7 4 2 4 3 2 8" xfId="25247"/>
    <cellStyle name="표준 7 4 2 4 3 2 9" xfId="29118"/>
    <cellStyle name="표준 7 4 2 4 3 3" xfId="2701"/>
    <cellStyle name="표준 7 4 2 4 3 3 10" xfId="37828"/>
    <cellStyle name="표준 7 4 2 4 3 3 11" xfId="41940"/>
    <cellStyle name="표준 7 4 2 4 3 3 12" xfId="45811"/>
    <cellStyle name="표준 7 4 2 4 3 3 13" xfId="49682"/>
    <cellStyle name="표준 7 4 2 4 3 3 14" xfId="53553"/>
    <cellStyle name="표준 7 4 2 4 3 3 2" xfId="6860"/>
    <cellStyle name="표준 7 4 2 4 3 3 3" xfId="10731"/>
    <cellStyle name="표준 7 4 2 4 3 3 4" xfId="14602"/>
    <cellStyle name="표준 7 4 2 4 3 3 5" xfId="18473"/>
    <cellStyle name="표준 7 4 2 4 3 3 6" xfId="22344"/>
    <cellStyle name="표준 7 4 2 4 3 3 7" xfId="26215"/>
    <cellStyle name="표준 7 4 2 4 3 3 8" xfId="30086"/>
    <cellStyle name="표준 7 4 2 4 3 3 9" xfId="33957"/>
    <cellStyle name="표준 7 4 2 4 3 4" xfId="4924"/>
    <cellStyle name="표준 7 4 2 4 3 5" xfId="8795"/>
    <cellStyle name="표준 7 4 2 4 3 6" xfId="12666"/>
    <cellStyle name="표준 7 4 2 4 3 7" xfId="16537"/>
    <cellStyle name="표준 7 4 2 4 3 8" xfId="20408"/>
    <cellStyle name="표준 7 4 2 4 3 9" xfId="24279"/>
    <cellStyle name="표준 7 4 2 4 4" xfId="1246"/>
    <cellStyle name="표준 7 4 2 4 4 10" xfId="32505"/>
    <cellStyle name="표준 7 4 2 4 4 11" xfId="36376"/>
    <cellStyle name="표준 7 4 2 4 4 12" xfId="40488"/>
    <cellStyle name="표준 7 4 2 4 4 13" xfId="44359"/>
    <cellStyle name="표준 7 4 2 4 4 14" xfId="48230"/>
    <cellStyle name="표준 7 4 2 4 4 15" xfId="52101"/>
    <cellStyle name="표준 7 4 2 4 4 2" xfId="3185"/>
    <cellStyle name="표준 7 4 2 4 4 2 10" xfId="38312"/>
    <cellStyle name="표준 7 4 2 4 4 2 11" xfId="42424"/>
    <cellStyle name="표준 7 4 2 4 4 2 12" xfId="46295"/>
    <cellStyle name="표준 7 4 2 4 4 2 13" xfId="50166"/>
    <cellStyle name="표준 7 4 2 4 4 2 14" xfId="54037"/>
    <cellStyle name="표준 7 4 2 4 4 2 2" xfId="7344"/>
    <cellStyle name="표준 7 4 2 4 4 2 3" xfId="11215"/>
    <cellStyle name="표준 7 4 2 4 4 2 4" xfId="15086"/>
    <cellStyle name="표준 7 4 2 4 4 2 5" xfId="18957"/>
    <cellStyle name="표준 7 4 2 4 4 2 6" xfId="22828"/>
    <cellStyle name="표준 7 4 2 4 4 2 7" xfId="26699"/>
    <cellStyle name="표준 7 4 2 4 4 2 8" xfId="30570"/>
    <cellStyle name="표준 7 4 2 4 4 2 9" xfId="34441"/>
    <cellStyle name="표준 7 4 2 4 4 3" xfId="5408"/>
    <cellStyle name="표준 7 4 2 4 4 4" xfId="9279"/>
    <cellStyle name="표준 7 4 2 4 4 5" xfId="13150"/>
    <cellStyle name="표준 7 4 2 4 4 6" xfId="17021"/>
    <cellStyle name="표준 7 4 2 4 4 7" xfId="20892"/>
    <cellStyle name="표준 7 4 2 4 4 8" xfId="24763"/>
    <cellStyle name="표준 7 4 2 4 4 9" xfId="28634"/>
    <cellStyle name="표준 7 4 2 4 5" xfId="2217"/>
    <cellStyle name="표준 7 4 2 4 5 10" xfId="37344"/>
    <cellStyle name="표준 7 4 2 4 5 11" xfId="41456"/>
    <cellStyle name="표준 7 4 2 4 5 12" xfId="45327"/>
    <cellStyle name="표준 7 4 2 4 5 13" xfId="49198"/>
    <cellStyle name="표준 7 4 2 4 5 14" xfId="53069"/>
    <cellStyle name="표준 7 4 2 4 5 2" xfId="6376"/>
    <cellStyle name="표준 7 4 2 4 5 3" xfId="10247"/>
    <cellStyle name="표준 7 4 2 4 5 4" xfId="14118"/>
    <cellStyle name="표준 7 4 2 4 5 5" xfId="17989"/>
    <cellStyle name="표준 7 4 2 4 5 6" xfId="21860"/>
    <cellStyle name="표준 7 4 2 4 5 7" xfId="25731"/>
    <cellStyle name="표준 7 4 2 4 5 8" xfId="29602"/>
    <cellStyle name="표준 7 4 2 4 5 9" xfId="33473"/>
    <cellStyle name="표준 7 4 2 4 6" xfId="4440"/>
    <cellStyle name="표준 7 4 2 4 7" xfId="8311"/>
    <cellStyle name="표준 7 4 2 4 8" xfId="12182"/>
    <cellStyle name="표준 7 4 2 4 9" xfId="16053"/>
    <cellStyle name="표준 7 4 2 5" xfId="316"/>
    <cellStyle name="표준 7 4 2 5 10" xfId="23842"/>
    <cellStyle name="표준 7 4 2 5 11" xfId="27713"/>
    <cellStyle name="표준 7 4 2 5 12" xfId="31584"/>
    <cellStyle name="표준 7 4 2 5 13" xfId="35455"/>
    <cellStyle name="표준 7 4 2 5 14" xfId="39567"/>
    <cellStyle name="표준 7 4 2 5 15" xfId="43438"/>
    <cellStyle name="표준 7 4 2 5 16" xfId="47309"/>
    <cellStyle name="표준 7 4 2 5 17" xfId="51180"/>
    <cellStyle name="표준 7 4 2 5 2" xfId="803"/>
    <cellStyle name="표준 7 4 2 5 2 10" xfId="28197"/>
    <cellStyle name="표준 7 4 2 5 2 11" xfId="32068"/>
    <cellStyle name="표준 7 4 2 5 2 12" xfId="35939"/>
    <cellStyle name="표준 7 4 2 5 2 13" xfId="40051"/>
    <cellStyle name="표준 7 4 2 5 2 14" xfId="43922"/>
    <cellStyle name="표준 7 4 2 5 2 15" xfId="47793"/>
    <cellStyle name="표준 7 4 2 5 2 16" xfId="51664"/>
    <cellStyle name="표준 7 4 2 5 2 2" xfId="1777"/>
    <cellStyle name="표준 7 4 2 5 2 2 10" xfId="33036"/>
    <cellStyle name="표준 7 4 2 5 2 2 11" xfId="36907"/>
    <cellStyle name="표준 7 4 2 5 2 2 12" xfId="41019"/>
    <cellStyle name="표준 7 4 2 5 2 2 13" xfId="44890"/>
    <cellStyle name="표준 7 4 2 5 2 2 14" xfId="48761"/>
    <cellStyle name="표준 7 4 2 5 2 2 15" xfId="52632"/>
    <cellStyle name="표준 7 4 2 5 2 2 2" xfId="3716"/>
    <cellStyle name="표준 7 4 2 5 2 2 2 10" xfId="38843"/>
    <cellStyle name="표준 7 4 2 5 2 2 2 11" xfId="42955"/>
    <cellStyle name="표준 7 4 2 5 2 2 2 12" xfId="46826"/>
    <cellStyle name="표준 7 4 2 5 2 2 2 13" xfId="50697"/>
    <cellStyle name="표준 7 4 2 5 2 2 2 14" xfId="54568"/>
    <cellStyle name="표준 7 4 2 5 2 2 2 2" xfId="7875"/>
    <cellStyle name="표준 7 4 2 5 2 2 2 3" xfId="11746"/>
    <cellStyle name="표준 7 4 2 5 2 2 2 4" xfId="15617"/>
    <cellStyle name="표준 7 4 2 5 2 2 2 5" xfId="19488"/>
    <cellStyle name="표준 7 4 2 5 2 2 2 6" xfId="23359"/>
    <cellStyle name="표준 7 4 2 5 2 2 2 7" xfId="27230"/>
    <cellStyle name="표준 7 4 2 5 2 2 2 8" xfId="31101"/>
    <cellStyle name="표준 7 4 2 5 2 2 2 9" xfId="34972"/>
    <cellStyle name="표준 7 4 2 5 2 2 3" xfId="5939"/>
    <cellStyle name="표준 7 4 2 5 2 2 4" xfId="9810"/>
    <cellStyle name="표준 7 4 2 5 2 2 5" xfId="13681"/>
    <cellStyle name="표준 7 4 2 5 2 2 6" xfId="17552"/>
    <cellStyle name="표준 7 4 2 5 2 2 7" xfId="21423"/>
    <cellStyle name="표준 7 4 2 5 2 2 8" xfId="25294"/>
    <cellStyle name="표준 7 4 2 5 2 2 9" xfId="29165"/>
    <cellStyle name="표준 7 4 2 5 2 3" xfId="2748"/>
    <cellStyle name="표준 7 4 2 5 2 3 10" xfId="37875"/>
    <cellStyle name="표준 7 4 2 5 2 3 11" xfId="41987"/>
    <cellStyle name="표준 7 4 2 5 2 3 12" xfId="45858"/>
    <cellStyle name="표준 7 4 2 5 2 3 13" xfId="49729"/>
    <cellStyle name="표준 7 4 2 5 2 3 14" xfId="53600"/>
    <cellStyle name="표준 7 4 2 5 2 3 2" xfId="6907"/>
    <cellStyle name="표준 7 4 2 5 2 3 3" xfId="10778"/>
    <cellStyle name="표준 7 4 2 5 2 3 4" xfId="14649"/>
    <cellStyle name="표준 7 4 2 5 2 3 5" xfId="18520"/>
    <cellStyle name="표준 7 4 2 5 2 3 6" xfId="22391"/>
    <cellStyle name="표준 7 4 2 5 2 3 7" xfId="26262"/>
    <cellStyle name="표준 7 4 2 5 2 3 8" xfId="30133"/>
    <cellStyle name="표준 7 4 2 5 2 3 9" xfId="34004"/>
    <cellStyle name="표준 7 4 2 5 2 4" xfId="4971"/>
    <cellStyle name="표준 7 4 2 5 2 5" xfId="8842"/>
    <cellStyle name="표준 7 4 2 5 2 6" xfId="12713"/>
    <cellStyle name="표준 7 4 2 5 2 7" xfId="16584"/>
    <cellStyle name="표준 7 4 2 5 2 8" xfId="20455"/>
    <cellStyle name="표준 7 4 2 5 2 9" xfId="24326"/>
    <cellStyle name="표준 7 4 2 5 3" xfId="1293"/>
    <cellStyle name="표준 7 4 2 5 3 10" xfId="32552"/>
    <cellStyle name="표준 7 4 2 5 3 11" xfId="36423"/>
    <cellStyle name="표준 7 4 2 5 3 12" xfId="40535"/>
    <cellStyle name="표준 7 4 2 5 3 13" xfId="44406"/>
    <cellStyle name="표준 7 4 2 5 3 14" xfId="48277"/>
    <cellStyle name="표준 7 4 2 5 3 15" xfId="52148"/>
    <cellStyle name="표준 7 4 2 5 3 2" xfId="3232"/>
    <cellStyle name="표준 7 4 2 5 3 2 10" xfId="38359"/>
    <cellStyle name="표준 7 4 2 5 3 2 11" xfId="42471"/>
    <cellStyle name="표준 7 4 2 5 3 2 12" xfId="46342"/>
    <cellStyle name="표준 7 4 2 5 3 2 13" xfId="50213"/>
    <cellStyle name="표준 7 4 2 5 3 2 14" xfId="54084"/>
    <cellStyle name="표준 7 4 2 5 3 2 2" xfId="7391"/>
    <cellStyle name="표준 7 4 2 5 3 2 3" xfId="11262"/>
    <cellStyle name="표준 7 4 2 5 3 2 4" xfId="15133"/>
    <cellStyle name="표준 7 4 2 5 3 2 5" xfId="19004"/>
    <cellStyle name="표준 7 4 2 5 3 2 6" xfId="22875"/>
    <cellStyle name="표준 7 4 2 5 3 2 7" xfId="26746"/>
    <cellStyle name="표준 7 4 2 5 3 2 8" xfId="30617"/>
    <cellStyle name="표준 7 4 2 5 3 2 9" xfId="34488"/>
    <cellStyle name="표준 7 4 2 5 3 3" xfId="5455"/>
    <cellStyle name="표준 7 4 2 5 3 4" xfId="9326"/>
    <cellStyle name="표준 7 4 2 5 3 5" xfId="13197"/>
    <cellStyle name="표준 7 4 2 5 3 6" xfId="17068"/>
    <cellStyle name="표준 7 4 2 5 3 7" xfId="20939"/>
    <cellStyle name="표준 7 4 2 5 3 8" xfId="24810"/>
    <cellStyle name="표준 7 4 2 5 3 9" xfId="28681"/>
    <cellStyle name="표준 7 4 2 5 4" xfId="2264"/>
    <cellStyle name="표준 7 4 2 5 4 10" xfId="37391"/>
    <cellStyle name="표준 7 4 2 5 4 11" xfId="41503"/>
    <cellStyle name="표준 7 4 2 5 4 12" xfId="45374"/>
    <cellStyle name="표준 7 4 2 5 4 13" xfId="49245"/>
    <cellStyle name="표준 7 4 2 5 4 14" xfId="53116"/>
    <cellStyle name="표준 7 4 2 5 4 2" xfId="6423"/>
    <cellStyle name="표준 7 4 2 5 4 3" xfId="10294"/>
    <cellStyle name="표준 7 4 2 5 4 4" xfId="14165"/>
    <cellStyle name="표준 7 4 2 5 4 5" xfId="18036"/>
    <cellStyle name="표준 7 4 2 5 4 6" xfId="21907"/>
    <cellStyle name="표준 7 4 2 5 4 7" xfId="25778"/>
    <cellStyle name="표준 7 4 2 5 4 8" xfId="29649"/>
    <cellStyle name="표준 7 4 2 5 4 9" xfId="33520"/>
    <cellStyle name="표준 7 4 2 5 5" xfId="4487"/>
    <cellStyle name="표준 7 4 2 5 6" xfId="8358"/>
    <cellStyle name="표준 7 4 2 5 7" xfId="12229"/>
    <cellStyle name="표준 7 4 2 5 8" xfId="16100"/>
    <cellStyle name="표준 7 4 2 5 9" xfId="19971"/>
    <cellStyle name="표준 7 4 2 6" xfId="561"/>
    <cellStyle name="표준 7 4 2 6 10" xfId="27955"/>
    <cellStyle name="표준 7 4 2 6 11" xfId="31826"/>
    <cellStyle name="표준 7 4 2 6 12" xfId="35697"/>
    <cellStyle name="표준 7 4 2 6 13" xfId="39809"/>
    <cellStyle name="표준 7 4 2 6 14" xfId="43680"/>
    <cellStyle name="표준 7 4 2 6 15" xfId="47551"/>
    <cellStyle name="표준 7 4 2 6 16" xfId="51422"/>
    <cellStyle name="표준 7 4 2 6 2" xfId="1535"/>
    <cellStyle name="표준 7 4 2 6 2 10" xfId="32794"/>
    <cellStyle name="표준 7 4 2 6 2 11" xfId="36665"/>
    <cellStyle name="표준 7 4 2 6 2 12" xfId="40777"/>
    <cellStyle name="표준 7 4 2 6 2 13" xfId="44648"/>
    <cellStyle name="표준 7 4 2 6 2 14" xfId="48519"/>
    <cellStyle name="표준 7 4 2 6 2 15" xfId="52390"/>
    <cellStyle name="표준 7 4 2 6 2 2" xfId="3474"/>
    <cellStyle name="표준 7 4 2 6 2 2 10" xfId="38601"/>
    <cellStyle name="표준 7 4 2 6 2 2 11" xfId="42713"/>
    <cellStyle name="표준 7 4 2 6 2 2 12" xfId="46584"/>
    <cellStyle name="표준 7 4 2 6 2 2 13" xfId="50455"/>
    <cellStyle name="표준 7 4 2 6 2 2 14" xfId="54326"/>
    <cellStyle name="표준 7 4 2 6 2 2 2" xfId="7633"/>
    <cellStyle name="표준 7 4 2 6 2 2 3" xfId="11504"/>
    <cellStyle name="표준 7 4 2 6 2 2 4" xfId="15375"/>
    <cellStyle name="표준 7 4 2 6 2 2 5" xfId="19246"/>
    <cellStyle name="표준 7 4 2 6 2 2 6" xfId="23117"/>
    <cellStyle name="표준 7 4 2 6 2 2 7" xfId="26988"/>
    <cellStyle name="표준 7 4 2 6 2 2 8" xfId="30859"/>
    <cellStyle name="표준 7 4 2 6 2 2 9" xfId="34730"/>
    <cellStyle name="표준 7 4 2 6 2 3" xfId="5697"/>
    <cellStyle name="표준 7 4 2 6 2 4" xfId="9568"/>
    <cellStyle name="표준 7 4 2 6 2 5" xfId="13439"/>
    <cellStyle name="표준 7 4 2 6 2 6" xfId="17310"/>
    <cellStyle name="표준 7 4 2 6 2 7" xfId="21181"/>
    <cellStyle name="표준 7 4 2 6 2 8" xfId="25052"/>
    <cellStyle name="표준 7 4 2 6 2 9" xfId="28923"/>
    <cellStyle name="표준 7 4 2 6 3" xfId="2506"/>
    <cellStyle name="표준 7 4 2 6 3 10" xfId="37633"/>
    <cellStyle name="표준 7 4 2 6 3 11" xfId="41745"/>
    <cellStyle name="표준 7 4 2 6 3 12" xfId="45616"/>
    <cellStyle name="표준 7 4 2 6 3 13" xfId="49487"/>
    <cellStyle name="표준 7 4 2 6 3 14" xfId="53358"/>
    <cellStyle name="표준 7 4 2 6 3 2" xfId="6665"/>
    <cellStyle name="표준 7 4 2 6 3 3" xfId="10536"/>
    <cellStyle name="표준 7 4 2 6 3 4" xfId="14407"/>
    <cellStyle name="표준 7 4 2 6 3 5" xfId="18278"/>
    <cellStyle name="표준 7 4 2 6 3 6" xfId="22149"/>
    <cellStyle name="표준 7 4 2 6 3 7" xfId="26020"/>
    <cellStyle name="표준 7 4 2 6 3 8" xfId="29891"/>
    <cellStyle name="표준 7 4 2 6 3 9" xfId="33762"/>
    <cellStyle name="표준 7 4 2 6 4" xfId="4729"/>
    <cellStyle name="표준 7 4 2 6 5" xfId="8600"/>
    <cellStyle name="표준 7 4 2 6 6" xfId="12471"/>
    <cellStyle name="표준 7 4 2 6 7" xfId="16342"/>
    <cellStyle name="표준 7 4 2 6 8" xfId="20213"/>
    <cellStyle name="표준 7 4 2 6 9" xfId="24084"/>
    <cellStyle name="표준 7 4 2 7" xfId="1051"/>
    <cellStyle name="표준 7 4 2 7 10" xfId="32310"/>
    <cellStyle name="표준 7 4 2 7 11" xfId="36181"/>
    <cellStyle name="표준 7 4 2 7 12" xfId="40293"/>
    <cellStyle name="표준 7 4 2 7 13" xfId="44164"/>
    <cellStyle name="표준 7 4 2 7 14" xfId="48035"/>
    <cellStyle name="표준 7 4 2 7 15" xfId="51906"/>
    <cellStyle name="표준 7 4 2 7 2" xfId="2990"/>
    <cellStyle name="표준 7 4 2 7 2 10" xfId="38117"/>
    <cellStyle name="표준 7 4 2 7 2 11" xfId="42229"/>
    <cellStyle name="표준 7 4 2 7 2 12" xfId="46100"/>
    <cellStyle name="표준 7 4 2 7 2 13" xfId="49971"/>
    <cellStyle name="표준 7 4 2 7 2 14" xfId="53842"/>
    <cellStyle name="표준 7 4 2 7 2 2" xfId="7149"/>
    <cellStyle name="표준 7 4 2 7 2 3" xfId="11020"/>
    <cellStyle name="표준 7 4 2 7 2 4" xfId="14891"/>
    <cellStyle name="표준 7 4 2 7 2 5" xfId="18762"/>
    <cellStyle name="표준 7 4 2 7 2 6" xfId="22633"/>
    <cellStyle name="표준 7 4 2 7 2 7" xfId="26504"/>
    <cellStyle name="표준 7 4 2 7 2 8" xfId="30375"/>
    <cellStyle name="표준 7 4 2 7 2 9" xfId="34246"/>
    <cellStyle name="표준 7 4 2 7 3" xfId="5213"/>
    <cellStyle name="표준 7 4 2 7 4" xfId="9084"/>
    <cellStyle name="표준 7 4 2 7 5" xfId="12955"/>
    <cellStyle name="표준 7 4 2 7 6" xfId="16826"/>
    <cellStyle name="표준 7 4 2 7 7" xfId="20697"/>
    <cellStyle name="표준 7 4 2 7 8" xfId="24568"/>
    <cellStyle name="표준 7 4 2 7 9" xfId="28439"/>
    <cellStyle name="표준 7 4 2 8" xfId="2022"/>
    <cellStyle name="표준 7 4 2 8 10" xfId="37149"/>
    <cellStyle name="표준 7 4 2 8 11" xfId="41261"/>
    <cellStyle name="표준 7 4 2 8 12" xfId="45132"/>
    <cellStyle name="표준 7 4 2 8 13" xfId="49003"/>
    <cellStyle name="표준 7 4 2 8 14" xfId="52874"/>
    <cellStyle name="표준 7 4 2 8 2" xfId="6181"/>
    <cellStyle name="표준 7 4 2 8 3" xfId="10052"/>
    <cellStyle name="표준 7 4 2 8 4" xfId="13923"/>
    <cellStyle name="표준 7 4 2 8 5" xfId="17794"/>
    <cellStyle name="표준 7 4 2 8 6" xfId="21665"/>
    <cellStyle name="표준 7 4 2 8 7" xfId="25536"/>
    <cellStyle name="표준 7 4 2 8 8" xfId="29407"/>
    <cellStyle name="표준 7 4 2 8 9" xfId="33278"/>
    <cellStyle name="표준 7 4 2 9" xfId="4245"/>
    <cellStyle name="표준 7 4 20" xfId="39299"/>
    <cellStyle name="표준 7 4 21" xfId="43170"/>
    <cellStyle name="표준 7 4 22" xfId="47041"/>
    <cellStyle name="표준 7 4 23" xfId="50912"/>
    <cellStyle name="표준 7 4 3" xfId="90"/>
    <cellStyle name="표준 7 4 3 10" xfId="15879"/>
    <cellStyle name="표준 7 4 3 11" xfId="19750"/>
    <cellStyle name="표준 7 4 3 12" xfId="23621"/>
    <cellStyle name="표준 7 4 3 13" xfId="27492"/>
    <cellStyle name="표준 7 4 3 14" xfId="31363"/>
    <cellStyle name="표준 7 4 3 15" xfId="35234"/>
    <cellStyle name="표준 7 4 3 16" xfId="39105"/>
    <cellStyle name="표준 7 4 3 17" xfId="39346"/>
    <cellStyle name="표준 7 4 3 18" xfId="43217"/>
    <cellStyle name="표준 7 4 3 19" xfId="47088"/>
    <cellStyle name="표준 7 4 3 2" xfId="189"/>
    <cellStyle name="표준 7 4 3 2 10" xfId="19847"/>
    <cellStyle name="표준 7 4 3 2 11" xfId="23718"/>
    <cellStyle name="표준 7 4 3 2 12" xfId="27589"/>
    <cellStyle name="표준 7 4 3 2 13" xfId="31460"/>
    <cellStyle name="표준 7 4 3 2 14" xfId="35331"/>
    <cellStyle name="표준 7 4 3 2 15" xfId="39202"/>
    <cellStyle name="표준 7 4 3 2 16" xfId="39443"/>
    <cellStyle name="표준 7 4 3 2 17" xfId="43314"/>
    <cellStyle name="표준 7 4 3 2 18" xfId="47185"/>
    <cellStyle name="표준 7 4 3 2 19" xfId="51056"/>
    <cellStyle name="표준 7 4 3 2 2" xfId="434"/>
    <cellStyle name="표준 7 4 3 2 2 10" xfId="23960"/>
    <cellStyle name="표준 7 4 3 2 2 11" xfId="27831"/>
    <cellStyle name="표준 7 4 3 2 2 12" xfId="31702"/>
    <cellStyle name="표준 7 4 3 2 2 13" xfId="35573"/>
    <cellStyle name="표준 7 4 3 2 2 14" xfId="39685"/>
    <cellStyle name="표준 7 4 3 2 2 15" xfId="43556"/>
    <cellStyle name="표준 7 4 3 2 2 16" xfId="47427"/>
    <cellStyle name="표준 7 4 3 2 2 17" xfId="51298"/>
    <cellStyle name="표준 7 4 3 2 2 2" xfId="921"/>
    <cellStyle name="표준 7 4 3 2 2 2 10" xfId="28315"/>
    <cellStyle name="표준 7 4 3 2 2 2 11" xfId="32186"/>
    <cellStyle name="표준 7 4 3 2 2 2 12" xfId="36057"/>
    <cellStyle name="표준 7 4 3 2 2 2 13" xfId="40169"/>
    <cellStyle name="표준 7 4 3 2 2 2 14" xfId="44040"/>
    <cellStyle name="표준 7 4 3 2 2 2 15" xfId="47911"/>
    <cellStyle name="표준 7 4 3 2 2 2 16" xfId="51782"/>
    <cellStyle name="표준 7 4 3 2 2 2 2" xfId="1895"/>
    <cellStyle name="표준 7 4 3 2 2 2 2 10" xfId="33154"/>
    <cellStyle name="표준 7 4 3 2 2 2 2 11" xfId="37025"/>
    <cellStyle name="표준 7 4 3 2 2 2 2 12" xfId="41137"/>
    <cellStyle name="표준 7 4 3 2 2 2 2 13" xfId="45008"/>
    <cellStyle name="표준 7 4 3 2 2 2 2 14" xfId="48879"/>
    <cellStyle name="표준 7 4 3 2 2 2 2 15" xfId="52750"/>
    <cellStyle name="표준 7 4 3 2 2 2 2 2" xfId="3834"/>
    <cellStyle name="표준 7 4 3 2 2 2 2 2 10" xfId="38961"/>
    <cellStyle name="표준 7 4 3 2 2 2 2 2 11" xfId="43073"/>
    <cellStyle name="표준 7 4 3 2 2 2 2 2 12" xfId="46944"/>
    <cellStyle name="표준 7 4 3 2 2 2 2 2 13" xfId="50815"/>
    <cellStyle name="표준 7 4 3 2 2 2 2 2 14" xfId="54686"/>
    <cellStyle name="표준 7 4 3 2 2 2 2 2 2" xfId="7993"/>
    <cellStyle name="표준 7 4 3 2 2 2 2 2 3" xfId="11864"/>
    <cellStyle name="표준 7 4 3 2 2 2 2 2 4" xfId="15735"/>
    <cellStyle name="표준 7 4 3 2 2 2 2 2 5" xfId="19606"/>
    <cellStyle name="표준 7 4 3 2 2 2 2 2 6" xfId="23477"/>
    <cellStyle name="표준 7 4 3 2 2 2 2 2 7" xfId="27348"/>
    <cellStyle name="표준 7 4 3 2 2 2 2 2 8" xfId="31219"/>
    <cellStyle name="표준 7 4 3 2 2 2 2 2 9" xfId="35090"/>
    <cellStyle name="표준 7 4 3 2 2 2 2 3" xfId="6057"/>
    <cellStyle name="표준 7 4 3 2 2 2 2 4" xfId="9928"/>
    <cellStyle name="표준 7 4 3 2 2 2 2 5" xfId="13799"/>
    <cellStyle name="표준 7 4 3 2 2 2 2 6" xfId="17670"/>
    <cellStyle name="표준 7 4 3 2 2 2 2 7" xfId="21541"/>
    <cellStyle name="표준 7 4 3 2 2 2 2 8" xfId="25412"/>
    <cellStyle name="표준 7 4 3 2 2 2 2 9" xfId="29283"/>
    <cellStyle name="표준 7 4 3 2 2 2 3" xfId="2866"/>
    <cellStyle name="표준 7 4 3 2 2 2 3 10" xfId="37993"/>
    <cellStyle name="표준 7 4 3 2 2 2 3 11" xfId="42105"/>
    <cellStyle name="표준 7 4 3 2 2 2 3 12" xfId="45976"/>
    <cellStyle name="표준 7 4 3 2 2 2 3 13" xfId="49847"/>
    <cellStyle name="표준 7 4 3 2 2 2 3 14" xfId="53718"/>
    <cellStyle name="표준 7 4 3 2 2 2 3 2" xfId="7025"/>
    <cellStyle name="표준 7 4 3 2 2 2 3 3" xfId="10896"/>
    <cellStyle name="표준 7 4 3 2 2 2 3 4" xfId="14767"/>
    <cellStyle name="표준 7 4 3 2 2 2 3 5" xfId="18638"/>
    <cellStyle name="표준 7 4 3 2 2 2 3 6" xfId="22509"/>
    <cellStyle name="표준 7 4 3 2 2 2 3 7" xfId="26380"/>
    <cellStyle name="표준 7 4 3 2 2 2 3 8" xfId="30251"/>
    <cellStyle name="표준 7 4 3 2 2 2 3 9" xfId="34122"/>
    <cellStyle name="표준 7 4 3 2 2 2 4" xfId="5089"/>
    <cellStyle name="표준 7 4 3 2 2 2 5" xfId="8960"/>
    <cellStyle name="표준 7 4 3 2 2 2 6" xfId="12831"/>
    <cellStyle name="표준 7 4 3 2 2 2 7" xfId="16702"/>
    <cellStyle name="표준 7 4 3 2 2 2 8" xfId="20573"/>
    <cellStyle name="표준 7 4 3 2 2 2 9" xfId="24444"/>
    <cellStyle name="표준 7 4 3 2 2 3" xfId="1411"/>
    <cellStyle name="표준 7 4 3 2 2 3 10" xfId="32670"/>
    <cellStyle name="표준 7 4 3 2 2 3 11" xfId="36541"/>
    <cellStyle name="표준 7 4 3 2 2 3 12" xfId="40653"/>
    <cellStyle name="표준 7 4 3 2 2 3 13" xfId="44524"/>
    <cellStyle name="표준 7 4 3 2 2 3 14" xfId="48395"/>
    <cellStyle name="표준 7 4 3 2 2 3 15" xfId="52266"/>
    <cellStyle name="표준 7 4 3 2 2 3 2" xfId="3350"/>
    <cellStyle name="표준 7 4 3 2 2 3 2 10" xfId="38477"/>
    <cellStyle name="표준 7 4 3 2 2 3 2 11" xfId="42589"/>
    <cellStyle name="표준 7 4 3 2 2 3 2 12" xfId="46460"/>
    <cellStyle name="표준 7 4 3 2 2 3 2 13" xfId="50331"/>
    <cellStyle name="표준 7 4 3 2 2 3 2 14" xfId="54202"/>
    <cellStyle name="표준 7 4 3 2 2 3 2 2" xfId="7509"/>
    <cellStyle name="표준 7 4 3 2 2 3 2 3" xfId="11380"/>
    <cellStyle name="표준 7 4 3 2 2 3 2 4" xfId="15251"/>
    <cellStyle name="표준 7 4 3 2 2 3 2 5" xfId="19122"/>
    <cellStyle name="표준 7 4 3 2 2 3 2 6" xfId="22993"/>
    <cellStyle name="표준 7 4 3 2 2 3 2 7" xfId="26864"/>
    <cellStyle name="표준 7 4 3 2 2 3 2 8" xfId="30735"/>
    <cellStyle name="표준 7 4 3 2 2 3 2 9" xfId="34606"/>
    <cellStyle name="표준 7 4 3 2 2 3 3" xfId="5573"/>
    <cellStyle name="표준 7 4 3 2 2 3 4" xfId="9444"/>
    <cellStyle name="표준 7 4 3 2 2 3 5" xfId="13315"/>
    <cellStyle name="표준 7 4 3 2 2 3 6" xfId="17186"/>
    <cellStyle name="표준 7 4 3 2 2 3 7" xfId="21057"/>
    <cellStyle name="표준 7 4 3 2 2 3 8" xfId="24928"/>
    <cellStyle name="표준 7 4 3 2 2 3 9" xfId="28799"/>
    <cellStyle name="표준 7 4 3 2 2 4" xfId="2382"/>
    <cellStyle name="표준 7 4 3 2 2 4 10" xfId="37509"/>
    <cellStyle name="표준 7 4 3 2 2 4 11" xfId="41621"/>
    <cellStyle name="표준 7 4 3 2 2 4 12" xfId="45492"/>
    <cellStyle name="표준 7 4 3 2 2 4 13" xfId="49363"/>
    <cellStyle name="표준 7 4 3 2 2 4 14" xfId="53234"/>
    <cellStyle name="표준 7 4 3 2 2 4 2" xfId="6541"/>
    <cellStyle name="표준 7 4 3 2 2 4 3" xfId="10412"/>
    <cellStyle name="표준 7 4 3 2 2 4 4" xfId="14283"/>
    <cellStyle name="표준 7 4 3 2 2 4 5" xfId="18154"/>
    <cellStyle name="표준 7 4 3 2 2 4 6" xfId="22025"/>
    <cellStyle name="표준 7 4 3 2 2 4 7" xfId="25896"/>
    <cellStyle name="표준 7 4 3 2 2 4 8" xfId="29767"/>
    <cellStyle name="표준 7 4 3 2 2 4 9" xfId="33638"/>
    <cellStyle name="표준 7 4 3 2 2 5" xfId="4605"/>
    <cellStyle name="표준 7 4 3 2 2 6" xfId="8476"/>
    <cellStyle name="표준 7 4 3 2 2 7" xfId="12347"/>
    <cellStyle name="표준 7 4 3 2 2 8" xfId="16218"/>
    <cellStyle name="표준 7 4 3 2 2 9" xfId="20089"/>
    <cellStyle name="표준 7 4 3 2 3" xfId="679"/>
    <cellStyle name="표준 7 4 3 2 3 10" xfId="28073"/>
    <cellStyle name="표준 7 4 3 2 3 11" xfId="31944"/>
    <cellStyle name="표준 7 4 3 2 3 12" xfId="35815"/>
    <cellStyle name="표준 7 4 3 2 3 13" xfId="39927"/>
    <cellStyle name="표준 7 4 3 2 3 14" xfId="43798"/>
    <cellStyle name="표준 7 4 3 2 3 15" xfId="47669"/>
    <cellStyle name="표준 7 4 3 2 3 16" xfId="51540"/>
    <cellStyle name="표준 7 4 3 2 3 2" xfId="1653"/>
    <cellStyle name="표준 7 4 3 2 3 2 10" xfId="32912"/>
    <cellStyle name="표준 7 4 3 2 3 2 11" xfId="36783"/>
    <cellStyle name="표준 7 4 3 2 3 2 12" xfId="40895"/>
    <cellStyle name="표준 7 4 3 2 3 2 13" xfId="44766"/>
    <cellStyle name="표준 7 4 3 2 3 2 14" xfId="48637"/>
    <cellStyle name="표준 7 4 3 2 3 2 15" xfId="52508"/>
    <cellStyle name="표준 7 4 3 2 3 2 2" xfId="3592"/>
    <cellStyle name="표준 7 4 3 2 3 2 2 10" xfId="38719"/>
    <cellStyle name="표준 7 4 3 2 3 2 2 11" xfId="42831"/>
    <cellStyle name="표준 7 4 3 2 3 2 2 12" xfId="46702"/>
    <cellStyle name="표준 7 4 3 2 3 2 2 13" xfId="50573"/>
    <cellStyle name="표준 7 4 3 2 3 2 2 14" xfId="54444"/>
    <cellStyle name="표준 7 4 3 2 3 2 2 2" xfId="7751"/>
    <cellStyle name="표준 7 4 3 2 3 2 2 3" xfId="11622"/>
    <cellStyle name="표준 7 4 3 2 3 2 2 4" xfId="15493"/>
    <cellStyle name="표준 7 4 3 2 3 2 2 5" xfId="19364"/>
    <cellStyle name="표준 7 4 3 2 3 2 2 6" xfId="23235"/>
    <cellStyle name="표준 7 4 3 2 3 2 2 7" xfId="27106"/>
    <cellStyle name="표준 7 4 3 2 3 2 2 8" xfId="30977"/>
    <cellStyle name="표준 7 4 3 2 3 2 2 9" xfId="34848"/>
    <cellStyle name="표준 7 4 3 2 3 2 3" xfId="5815"/>
    <cellStyle name="표준 7 4 3 2 3 2 4" xfId="9686"/>
    <cellStyle name="표준 7 4 3 2 3 2 5" xfId="13557"/>
    <cellStyle name="표준 7 4 3 2 3 2 6" xfId="17428"/>
    <cellStyle name="표준 7 4 3 2 3 2 7" xfId="21299"/>
    <cellStyle name="표준 7 4 3 2 3 2 8" xfId="25170"/>
    <cellStyle name="표준 7 4 3 2 3 2 9" xfId="29041"/>
    <cellStyle name="표준 7 4 3 2 3 3" xfId="2624"/>
    <cellStyle name="표준 7 4 3 2 3 3 10" xfId="37751"/>
    <cellStyle name="표준 7 4 3 2 3 3 11" xfId="41863"/>
    <cellStyle name="표준 7 4 3 2 3 3 12" xfId="45734"/>
    <cellStyle name="표준 7 4 3 2 3 3 13" xfId="49605"/>
    <cellStyle name="표준 7 4 3 2 3 3 14" xfId="53476"/>
    <cellStyle name="표준 7 4 3 2 3 3 2" xfId="6783"/>
    <cellStyle name="표준 7 4 3 2 3 3 3" xfId="10654"/>
    <cellStyle name="표준 7 4 3 2 3 3 4" xfId="14525"/>
    <cellStyle name="표준 7 4 3 2 3 3 5" xfId="18396"/>
    <cellStyle name="표준 7 4 3 2 3 3 6" xfId="22267"/>
    <cellStyle name="표준 7 4 3 2 3 3 7" xfId="26138"/>
    <cellStyle name="표준 7 4 3 2 3 3 8" xfId="30009"/>
    <cellStyle name="표준 7 4 3 2 3 3 9" xfId="33880"/>
    <cellStyle name="표준 7 4 3 2 3 4" xfId="4847"/>
    <cellStyle name="표준 7 4 3 2 3 5" xfId="8718"/>
    <cellStyle name="표준 7 4 3 2 3 6" xfId="12589"/>
    <cellStyle name="표준 7 4 3 2 3 7" xfId="16460"/>
    <cellStyle name="표준 7 4 3 2 3 8" xfId="20331"/>
    <cellStyle name="표준 7 4 3 2 3 9" xfId="24202"/>
    <cellStyle name="표준 7 4 3 2 4" xfId="1169"/>
    <cellStyle name="표준 7 4 3 2 4 10" xfId="32428"/>
    <cellStyle name="표준 7 4 3 2 4 11" xfId="36299"/>
    <cellStyle name="표준 7 4 3 2 4 12" xfId="40411"/>
    <cellStyle name="표준 7 4 3 2 4 13" xfId="44282"/>
    <cellStyle name="표준 7 4 3 2 4 14" xfId="48153"/>
    <cellStyle name="표준 7 4 3 2 4 15" xfId="52024"/>
    <cellStyle name="표준 7 4 3 2 4 2" xfId="3108"/>
    <cellStyle name="표준 7 4 3 2 4 2 10" xfId="38235"/>
    <cellStyle name="표준 7 4 3 2 4 2 11" xfId="42347"/>
    <cellStyle name="표준 7 4 3 2 4 2 12" xfId="46218"/>
    <cellStyle name="표준 7 4 3 2 4 2 13" xfId="50089"/>
    <cellStyle name="표준 7 4 3 2 4 2 14" xfId="53960"/>
    <cellStyle name="표준 7 4 3 2 4 2 2" xfId="7267"/>
    <cellStyle name="표준 7 4 3 2 4 2 3" xfId="11138"/>
    <cellStyle name="표준 7 4 3 2 4 2 4" xfId="15009"/>
    <cellStyle name="표준 7 4 3 2 4 2 5" xfId="18880"/>
    <cellStyle name="표준 7 4 3 2 4 2 6" xfId="22751"/>
    <cellStyle name="표준 7 4 3 2 4 2 7" xfId="26622"/>
    <cellStyle name="표준 7 4 3 2 4 2 8" xfId="30493"/>
    <cellStyle name="표준 7 4 3 2 4 2 9" xfId="34364"/>
    <cellStyle name="표준 7 4 3 2 4 3" xfId="5331"/>
    <cellStyle name="표준 7 4 3 2 4 4" xfId="9202"/>
    <cellStyle name="표준 7 4 3 2 4 5" xfId="13073"/>
    <cellStyle name="표준 7 4 3 2 4 6" xfId="16944"/>
    <cellStyle name="표준 7 4 3 2 4 7" xfId="20815"/>
    <cellStyle name="표준 7 4 3 2 4 8" xfId="24686"/>
    <cellStyle name="표준 7 4 3 2 4 9" xfId="28557"/>
    <cellStyle name="표준 7 4 3 2 5" xfId="2140"/>
    <cellStyle name="표준 7 4 3 2 5 10" xfId="37267"/>
    <cellStyle name="표준 7 4 3 2 5 11" xfId="41379"/>
    <cellStyle name="표준 7 4 3 2 5 12" xfId="45250"/>
    <cellStyle name="표준 7 4 3 2 5 13" xfId="49121"/>
    <cellStyle name="표준 7 4 3 2 5 14" xfId="52992"/>
    <cellStyle name="표준 7 4 3 2 5 2" xfId="6299"/>
    <cellStyle name="표준 7 4 3 2 5 3" xfId="10170"/>
    <cellStyle name="표준 7 4 3 2 5 4" xfId="14041"/>
    <cellStyle name="표준 7 4 3 2 5 5" xfId="17912"/>
    <cellStyle name="표준 7 4 3 2 5 6" xfId="21783"/>
    <cellStyle name="표준 7 4 3 2 5 7" xfId="25654"/>
    <cellStyle name="표준 7 4 3 2 5 8" xfId="29525"/>
    <cellStyle name="표준 7 4 3 2 5 9" xfId="33396"/>
    <cellStyle name="표준 7 4 3 2 6" xfId="4363"/>
    <cellStyle name="표준 7 4 3 2 7" xfId="8234"/>
    <cellStyle name="표준 7 4 3 2 8" xfId="12105"/>
    <cellStyle name="표준 7 4 3 2 9" xfId="15976"/>
    <cellStyle name="표준 7 4 3 20" xfId="50959"/>
    <cellStyle name="표준 7 4 3 3" xfId="337"/>
    <cellStyle name="표준 7 4 3 3 10" xfId="23863"/>
    <cellStyle name="표준 7 4 3 3 11" xfId="27734"/>
    <cellStyle name="표준 7 4 3 3 12" xfId="31605"/>
    <cellStyle name="표준 7 4 3 3 13" xfId="35476"/>
    <cellStyle name="표준 7 4 3 3 14" xfId="39588"/>
    <cellStyle name="표준 7 4 3 3 15" xfId="43459"/>
    <cellStyle name="표준 7 4 3 3 16" xfId="47330"/>
    <cellStyle name="표준 7 4 3 3 17" xfId="51201"/>
    <cellStyle name="표준 7 4 3 3 2" xfId="824"/>
    <cellStyle name="표준 7 4 3 3 2 10" xfId="28218"/>
    <cellStyle name="표준 7 4 3 3 2 11" xfId="32089"/>
    <cellStyle name="표준 7 4 3 3 2 12" xfId="35960"/>
    <cellStyle name="표준 7 4 3 3 2 13" xfId="40072"/>
    <cellStyle name="표준 7 4 3 3 2 14" xfId="43943"/>
    <cellStyle name="표준 7 4 3 3 2 15" xfId="47814"/>
    <cellStyle name="표준 7 4 3 3 2 16" xfId="51685"/>
    <cellStyle name="표준 7 4 3 3 2 2" xfId="1798"/>
    <cellStyle name="표준 7 4 3 3 2 2 10" xfId="33057"/>
    <cellStyle name="표준 7 4 3 3 2 2 11" xfId="36928"/>
    <cellStyle name="표준 7 4 3 3 2 2 12" xfId="41040"/>
    <cellStyle name="표준 7 4 3 3 2 2 13" xfId="44911"/>
    <cellStyle name="표준 7 4 3 3 2 2 14" xfId="48782"/>
    <cellStyle name="표준 7 4 3 3 2 2 15" xfId="52653"/>
    <cellStyle name="표준 7 4 3 3 2 2 2" xfId="3737"/>
    <cellStyle name="표준 7 4 3 3 2 2 2 10" xfId="38864"/>
    <cellStyle name="표준 7 4 3 3 2 2 2 11" xfId="42976"/>
    <cellStyle name="표준 7 4 3 3 2 2 2 12" xfId="46847"/>
    <cellStyle name="표준 7 4 3 3 2 2 2 13" xfId="50718"/>
    <cellStyle name="표준 7 4 3 3 2 2 2 14" xfId="54589"/>
    <cellStyle name="표준 7 4 3 3 2 2 2 2" xfId="7896"/>
    <cellStyle name="표준 7 4 3 3 2 2 2 3" xfId="11767"/>
    <cellStyle name="표준 7 4 3 3 2 2 2 4" xfId="15638"/>
    <cellStyle name="표준 7 4 3 3 2 2 2 5" xfId="19509"/>
    <cellStyle name="표준 7 4 3 3 2 2 2 6" xfId="23380"/>
    <cellStyle name="표준 7 4 3 3 2 2 2 7" xfId="27251"/>
    <cellStyle name="표준 7 4 3 3 2 2 2 8" xfId="31122"/>
    <cellStyle name="표준 7 4 3 3 2 2 2 9" xfId="34993"/>
    <cellStyle name="표준 7 4 3 3 2 2 3" xfId="5960"/>
    <cellStyle name="표준 7 4 3 3 2 2 4" xfId="9831"/>
    <cellStyle name="표준 7 4 3 3 2 2 5" xfId="13702"/>
    <cellStyle name="표준 7 4 3 3 2 2 6" xfId="17573"/>
    <cellStyle name="표준 7 4 3 3 2 2 7" xfId="21444"/>
    <cellStyle name="표준 7 4 3 3 2 2 8" xfId="25315"/>
    <cellStyle name="표준 7 4 3 3 2 2 9" xfId="29186"/>
    <cellStyle name="표준 7 4 3 3 2 3" xfId="2769"/>
    <cellStyle name="표준 7 4 3 3 2 3 10" xfId="37896"/>
    <cellStyle name="표준 7 4 3 3 2 3 11" xfId="42008"/>
    <cellStyle name="표준 7 4 3 3 2 3 12" xfId="45879"/>
    <cellStyle name="표준 7 4 3 3 2 3 13" xfId="49750"/>
    <cellStyle name="표준 7 4 3 3 2 3 14" xfId="53621"/>
    <cellStyle name="표준 7 4 3 3 2 3 2" xfId="6928"/>
    <cellStyle name="표준 7 4 3 3 2 3 3" xfId="10799"/>
    <cellStyle name="표준 7 4 3 3 2 3 4" xfId="14670"/>
    <cellStyle name="표준 7 4 3 3 2 3 5" xfId="18541"/>
    <cellStyle name="표준 7 4 3 3 2 3 6" xfId="22412"/>
    <cellStyle name="표준 7 4 3 3 2 3 7" xfId="26283"/>
    <cellStyle name="표준 7 4 3 3 2 3 8" xfId="30154"/>
    <cellStyle name="표준 7 4 3 3 2 3 9" xfId="34025"/>
    <cellStyle name="표준 7 4 3 3 2 4" xfId="4992"/>
    <cellStyle name="표준 7 4 3 3 2 5" xfId="8863"/>
    <cellStyle name="표준 7 4 3 3 2 6" xfId="12734"/>
    <cellStyle name="표준 7 4 3 3 2 7" xfId="16605"/>
    <cellStyle name="표준 7 4 3 3 2 8" xfId="20476"/>
    <cellStyle name="표준 7 4 3 3 2 9" xfId="24347"/>
    <cellStyle name="표준 7 4 3 3 3" xfId="1314"/>
    <cellStyle name="표준 7 4 3 3 3 10" xfId="32573"/>
    <cellStyle name="표준 7 4 3 3 3 11" xfId="36444"/>
    <cellStyle name="표준 7 4 3 3 3 12" xfId="40556"/>
    <cellStyle name="표준 7 4 3 3 3 13" xfId="44427"/>
    <cellStyle name="표준 7 4 3 3 3 14" xfId="48298"/>
    <cellStyle name="표준 7 4 3 3 3 15" xfId="52169"/>
    <cellStyle name="표준 7 4 3 3 3 2" xfId="3253"/>
    <cellStyle name="표준 7 4 3 3 3 2 10" xfId="38380"/>
    <cellStyle name="표준 7 4 3 3 3 2 11" xfId="42492"/>
    <cellStyle name="표준 7 4 3 3 3 2 12" xfId="46363"/>
    <cellStyle name="표준 7 4 3 3 3 2 13" xfId="50234"/>
    <cellStyle name="표준 7 4 3 3 3 2 14" xfId="54105"/>
    <cellStyle name="표준 7 4 3 3 3 2 2" xfId="7412"/>
    <cellStyle name="표준 7 4 3 3 3 2 3" xfId="11283"/>
    <cellStyle name="표준 7 4 3 3 3 2 4" xfId="15154"/>
    <cellStyle name="표준 7 4 3 3 3 2 5" xfId="19025"/>
    <cellStyle name="표준 7 4 3 3 3 2 6" xfId="22896"/>
    <cellStyle name="표준 7 4 3 3 3 2 7" xfId="26767"/>
    <cellStyle name="표준 7 4 3 3 3 2 8" xfId="30638"/>
    <cellStyle name="표준 7 4 3 3 3 2 9" xfId="34509"/>
    <cellStyle name="표준 7 4 3 3 3 3" xfId="5476"/>
    <cellStyle name="표준 7 4 3 3 3 4" xfId="9347"/>
    <cellStyle name="표준 7 4 3 3 3 5" xfId="13218"/>
    <cellStyle name="표준 7 4 3 3 3 6" xfId="17089"/>
    <cellStyle name="표준 7 4 3 3 3 7" xfId="20960"/>
    <cellStyle name="표준 7 4 3 3 3 8" xfId="24831"/>
    <cellStyle name="표준 7 4 3 3 3 9" xfId="28702"/>
    <cellStyle name="표준 7 4 3 3 4" xfId="2285"/>
    <cellStyle name="표준 7 4 3 3 4 10" xfId="37412"/>
    <cellStyle name="표준 7 4 3 3 4 11" xfId="41524"/>
    <cellStyle name="표준 7 4 3 3 4 12" xfId="45395"/>
    <cellStyle name="표준 7 4 3 3 4 13" xfId="49266"/>
    <cellStyle name="표준 7 4 3 3 4 14" xfId="53137"/>
    <cellStyle name="표준 7 4 3 3 4 2" xfId="6444"/>
    <cellStyle name="표준 7 4 3 3 4 3" xfId="10315"/>
    <cellStyle name="표준 7 4 3 3 4 4" xfId="14186"/>
    <cellStyle name="표준 7 4 3 3 4 5" xfId="18057"/>
    <cellStyle name="표준 7 4 3 3 4 6" xfId="21928"/>
    <cellStyle name="표준 7 4 3 3 4 7" xfId="25799"/>
    <cellStyle name="표준 7 4 3 3 4 8" xfId="29670"/>
    <cellStyle name="표준 7 4 3 3 4 9" xfId="33541"/>
    <cellStyle name="표준 7 4 3 3 5" xfId="4508"/>
    <cellStyle name="표준 7 4 3 3 6" xfId="8379"/>
    <cellStyle name="표준 7 4 3 3 7" xfId="12250"/>
    <cellStyle name="표준 7 4 3 3 8" xfId="16121"/>
    <cellStyle name="표준 7 4 3 3 9" xfId="19992"/>
    <cellStyle name="표준 7 4 3 4" xfId="582"/>
    <cellStyle name="표준 7 4 3 4 10" xfId="27976"/>
    <cellStyle name="표준 7 4 3 4 11" xfId="31847"/>
    <cellStyle name="표준 7 4 3 4 12" xfId="35718"/>
    <cellStyle name="표준 7 4 3 4 13" xfId="39830"/>
    <cellStyle name="표준 7 4 3 4 14" xfId="43701"/>
    <cellStyle name="표준 7 4 3 4 15" xfId="47572"/>
    <cellStyle name="표준 7 4 3 4 16" xfId="51443"/>
    <cellStyle name="표준 7 4 3 4 2" xfId="1556"/>
    <cellStyle name="표준 7 4 3 4 2 10" xfId="32815"/>
    <cellStyle name="표준 7 4 3 4 2 11" xfId="36686"/>
    <cellStyle name="표준 7 4 3 4 2 12" xfId="40798"/>
    <cellStyle name="표준 7 4 3 4 2 13" xfId="44669"/>
    <cellStyle name="표준 7 4 3 4 2 14" xfId="48540"/>
    <cellStyle name="표준 7 4 3 4 2 15" xfId="52411"/>
    <cellStyle name="표준 7 4 3 4 2 2" xfId="3495"/>
    <cellStyle name="표준 7 4 3 4 2 2 10" xfId="38622"/>
    <cellStyle name="표준 7 4 3 4 2 2 11" xfId="42734"/>
    <cellStyle name="표준 7 4 3 4 2 2 12" xfId="46605"/>
    <cellStyle name="표준 7 4 3 4 2 2 13" xfId="50476"/>
    <cellStyle name="표준 7 4 3 4 2 2 14" xfId="54347"/>
    <cellStyle name="표준 7 4 3 4 2 2 2" xfId="7654"/>
    <cellStyle name="표준 7 4 3 4 2 2 3" xfId="11525"/>
    <cellStyle name="표준 7 4 3 4 2 2 4" xfId="15396"/>
    <cellStyle name="표준 7 4 3 4 2 2 5" xfId="19267"/>
    <cellStyle name="표준 7 4 3 4 2 2 6" xfId="23138"/>
    <cellStyle name="표준 7 4 3 4 2 2 7" xfId="27009"/>
    <cellStyle name="표준 7 4 3 4 2 2 8" xfId="30880"/>
    <cellStyle name="표준 7 4 3 4 2 2 9" xfId="34751"/>
    <cellStyle name="표준 7 4 3 4 2 3" xfId="5718"/>
    <cellStyle name="표준 7 4 3 4 2 4" xfId="9589"/>
    <cellStyle name="표준 7 4 3 4 2 5" xfId="13460"/>
    <cellStyle name="표준 7 4 3 4 2 6" xfId="17331"/>
    <cellStyle name="표준 7 4 3 4 2 7" xfId="21202"/>
    <cellStyle name="표준 7 4 3 4 2 8" xfId="25073"/>
    <cellStyle name="표준 7 4 3 4 2 9" xfId="28944"/>
    <cellStyle name="표준 7 4 3 4 3" xfId="2527"/>
    <cellStyle name="표준 7 4 3 4 3 10" xfId="37654"/>
    <cellStyle name="표준 7 4 3 4 3 11" xfId="41766"/>
    <cellStyle name="표준 7 4 3 4 3 12" xfId="45637"/>
    <cellStyle name="표준 7 4 3 4 3 13" xfId="49508"/>
    <cellStyle name="표준 7 4 3 4 3 14" xfId="53379"/>
    <cellStyle name="표준 7 4 3 4 3 2" xfId="6686"/>
    <cellStyle name="표준 7 4 3 4 3 3" xfId="10557"/>
    <cellStyle name="표준 7 4 3 4 3 4" xfId="14428"/>
    <cellStyle name="표준 7 4 3 4 3 5" xfId="18299"/>
    <cellStyle name="표준 7 4 3 4 3 6" xfId="22170"/>
    <cellStyle name="표준 7 4 3 4 3 7" xfId="26041"/>
    <cellStyle name="표준 7 4 3 4 3 8" xfId="29912"/>
    <cellStyle name="표준 7 4 3 4 3 9" xfId="33783"/>
    <cellStyle name="표준 7 4 3 4 4" xfId="4750"/>
    <cellStyle name="표준 7 4 3 4 5" xfId="8621"/>
    <cellStyle name="표준 7 4 3 4 6" xfId="12492"/>
    <cellStyle name="표준 7 4 3 4 7" xfId="16363"/>
    <cellStyle name="표준 7 4 3 4 8" xfId="20234"/>
    <cellStyle name="표준 7 4 3 4 9" xfId="24105"/>
    <cellStyle name="표준 7 4 3 5" xfId="1072"/>
    <cellStyle name="표준 7 4 3 5 10" xfId="32331"/>
    <cellStyle name="표준 7 4 3 5 11" xfId="36202"/>
    <cellStyle name="표준 7 4 3 5 12" xfId="40314"/>
    <cellStyle name="표준 7 4 3 5 13" xfId="44185"/>
    <cellStyle name="표준 7 4 3 5 14" xfId="48056"/>
    <cellStyle name="표준 7 4 3 5 15" xfId="51927"/>
    <cellStyle name="표준 7 4 3 5 2" xfId="3011"/>
    <cellStyle name="표준 7 4 3 5 2 10" xfId="38138"/>
    <cellStyle name="표준 7 4 3 5 2 11" xfId="42250"/>
    <cellStyle name="표준 7 4 3 5 2 12" xfId="46121"/>
    <cellStyle name="표준 7 4 3 5 2 13" xfId="49992"/>
    <cellStyle name="표준 7 4 3 5 2 14" xfId="53863"/>
    <cellStyle name="표준 7 4 3 5 2 2" xfId="7170"/>
    <cellStyle name="표준 7 4 3 5 2 3" xfId="11041"/>
    <cellStyle name="표준 7 4 3 5 2 4" xfId="14912"/>
    <cellStyle name="표준 7 4 3 5 2 5" xfId="18783"/>
    <cellStyle name="표준 7 4 3 5 2 6" xfId="22654"/>
    <cellStyle name="표준 7 4 3 5 2 7" xfId="26525"/>
    <cellStyle name="표준 7 4 3 5 2 8" xfId="30396"/>
    <cellStyle name="표준 7 4 3 5 2 9" xfId="34267"/>
    <cellStyle name="표준 7 4 3 5 3" xfId="5234"/>
    <cellStyle name="표준 7 4 3 5 4" xfId="9105"/>
    <cellStyle name="표준 7 4 3 5 5" xfId="12976"/>
    <cellStyle name="표준 7 4 3 5 6" xfId="16847"/>
    <cellStyle name="표준 7 4 3 5 7" xfId="20718"/>
    <cellStyle name="표준 7 4 3 5 8" xfId="24589"/>
    <cellStyle name="표준 7 4 3 5 9" xfId="28460"/>
    <cellStyle name="표준 7 4 3 6" xfId="2043"/>
    <cellStyle name="표준 7 4 3 6 10" xfId="37170"/>
    <cellStyle name="표준 7 4 3 6 11" xfId="41282"/>
    <cellStyle name="표준 7 4 3 6 12" xfId="45153"/>
    <cellStyle name="표준 7 4 3 6 13" xfId="49024"/>
    <cellStyle name="표준 7 4 3 6 14" xfId="52895"/>
    <cellStyle name="표준 7 4 3 6 2" xfId="6202"/>
    <cellStyle name="표준 7 4 3 6 3" xfId="10073"/>
    <cellStyle name="표준 7 4 3 6 4" xfId="13944"/>
    <cellStyle name="표준 7 4 3 6 5" xfId="17815"/>
    <cellStyle name="표준 7 4 3 6 6" xfId="21686"/>
    <cellStyle name="표준 7 4 3 6 7" xfId="25557"/>
    <cellStyle name="표준 7 4 3 6 8" xfId="29428"/>
    <cellStyle name="표준 7 4 3 6 9" xfId="33299"/>
    <cellStyle name="표준 7 4 3 7" xfId="4266"/>
    <cellStyle name="표준 7 4 3 8" xfId="8137"/>
    <cellStyle name="표준 7 4 3 9" xfId="12008"/>
    <cellStyle name="표준 7 4 4" xfId="142"/>
    <cellStyle name="표준 7 4 4 10" xfId="19800"/>
    <cellStyle name="표준 7 4 4 11" xfId="23671"/>
    <cellStyle name="표준 7 4 4 12" xfId="27542"/>
    <cellStyle name="표준 7 4 4 13" xfId="31413"/>
    <cellStyle name="표준 7 4 4 14" xfId="35284"/>
    <cellStyle name="표준 7 4 4 15" xfId="39155"/>
    <cellStyle name="표준 7 4 4 16" xfId="39396"/>
    <cellStyle name="표준 7 4 4 17" xfId="43267"/>
    <cellStyle name="표준 7 4 4 18" xfId="47138"/>
    <cellStyle name="표준 7 4 4 19" xfId="51009"/>
    <cellStyle name="표준 7 4 4 2" xfId="387"/>
    <cellStyle name="표준 7 4 4 2 10" xfId="23913"/>
    <cellStyle name="표준 7 4 4 2 11" xfId="27784"/>
    <cellStyle name="표준 7 4 4 2 12" xfId="31655"/>
    <cellStyle name="표준 7 4 4 2 13" xfId="35526"/>
    <cellStyle name="표준 7 4 4 2 14" xfId="39638"/>
    <cellStyle name="표준 7 4 4 2 15" xfId="43509"/>
    <cellStyle name="표준 7 4 4 2 16" xfId="47380"/>
    <cellStyle name="표준 7 4 4 2 17" xfId="51251"/>
    <cellStyle name="표준 7 4 4 2 2" xfId="874"/>
    <cellStyle name="표준 7 4 4 2 2 10" xfId="28268"/>
    <cellStyle name="표준 7 4 4 2 2 11" xfId="32139"/>
    <cellStyle name="표준 7 4 4 2 2 12" xfId="36010"/>
    <cellStyle name="표준 7 4 4 2 2 13" xfId="40122"/>
    <cellStyle name="표준 7 4 4 2 2 14" xfId="43993"/>
    <cellStyle name="표준 7 4 4 2 2 15" xfId="47864"/>
    <cellStyle name="표준 7 4 4 2 2 16" xfId="51735"/>
    <cellStyle name="표준 7 4 4 2 2 2" xfId="1848"/>
    <cellStyle name="표준 7 4 4 2 2 2 10" xfId="33107"/>
    <cellStyle name="표준 7 4 4 2 2 2 11" xfId="36978"/>
    <cellStyle name="표준 7 4 4 2 2 2 12" xfId="41090"/>
    <cellStyle name="표준 7 4 4 2 2 2 13" xfId="44961"/>
    <cellStyle name="표준 7 4 4 2 2 2 14" xfId="48832"/>
    <cellStyle name="표준 7 4 4 2 2 2 15" xfId="52703"/>
    <cellStyle name="표준 7 4 4 2 2 2 2" xfId="3787"/>
    <cellStyle name="표준 7 4 4 2 2 2 2 10" xfId="38914"/>
    <cellStyle name="표준 7 4 4 2 2 2 2 11" xfId="43026"/>
    <cellStyle name="표준 7 4 4 2 2 2 2 12" xfId="46897"/>
    <cellStyle name="표준 7 4 4 2 2 2 2 13" xfId="50768"/>
    <cellStyle name="표준 7 4 4 2 2 2 2 14" xfId="54639"/>
    <cellStyle name="표준 7 4 4 2 2 2 2 2" xfId="7946"/>
    <cellStyle name="표준 7 4 4 2 2 2 2 3" xfId="11817"/>
    <cellStyle name="표준 7 4 4 2 2 2 2 4" xfId="15688"/>
    <cellStyle name="표준 7 4 4 2 2 2 2 5" xfId="19559"/>
    <cellStyle name="표준 7 4 4 2 2 2 2 6" xfId="23430"/>
    <cellStyle name="표준 7 4 4 2 2 2 2 7" xfId="27301"/>
    <cellStyle name="표준 7 4 4 2 2 2 2 8" xfId="31172"/>
    <cellStyle name="표준 7 4 4 2 2 2 2 9" xfId="35043"/>
    <cellStyle name="표준 7 4 4 2 2 2 3" xfId="6010"/>
    <cellStyle name="표준 7 4 4 2 2 2 4" xfId="9881"/>
    <cellStyle name="표준 7 4 4 2 2 2 5" xfId="13752"/>
    <cellStyle name="표준 7 4 4 2 2 2 6" xfId="17623"/>
    <cellStyle name="표준 7 4 4 2 2 2 7" xfId="21494"/>
    <cellStyle name="표준 7 4 4 2 2 2 8" xfId="25365"/>
    <cellStyle name="표준 7 4 4 2 2 2 9" xfId="29236"/>
    <cellStyle name="표준 7 4 4 2 2 3" xfId="2819"/>
    <cellStyle name="표준 7 4 4 2 2 3 10" xfId="37946"/>
    <cellStyle name="표준 7 4 4 2 2 3 11" xfId="42058"/>
    <cellStyle name="표준 7 4 4 2 2 3 12" xfId="45929"/>
    <cellStyle name="표준 7 4 4 2 2 3 13" xfId="49800"/>
    <cellStyle name="표준 7 4 4 2 2 3 14" xfId="53671"/>
    <cellStyle name="표준 7 4 4 2 2 3 2" xfId="6978"/>
    <cellStyle name="표준 7 4 4 2 2 3 3" xfId="10849"/>
    <cellStyle name="표준 7 4 4 2 2 3 4" xfId="14720"/>
    <cellStyle name="표준 7 4 4 2 2 3 5" xfId="18591"/>
    <cellStyle name="표준 7 4 4 2 2 3 6" xfId="22462"/>
    <cellStyle name="표준 7 4 4 2 2 3 7" xfId="26333"/>
    <cellStyle name="표준 7 4 4 2 2 3 8" xfId="30204"/>
    <cellStyle name="표준 7 4 4 2 2 3 9" xfId="34075"/>
    <cellStyle name="표준 7 4 4 2 2 4" xfId="5042"/>
    <cellStyle name="표준 7 4 4 2 2 5" xfId="8913"/>
    <cellStyle name="표준 7 4 4 2 2 6" xfId="12784"/>
    <cellStyle name="표준 7 4 4 2 2 7" xfId="16655"/>
    <cellStyle name="표준 7 4 4 2 2 8" xfId="20526"/>
    <cellStyle name="표준 7 4 4 2 2 9" xfId="24397"/>
    <cellStyle name="표준 7 4 4 2 3" xfId="1364"/>
    <cellStyle name="표준 7 4 4 2 3 10" xfId="32623"/>
    <cellStyle name="표준 7 4 4 2 3 11" xfId="36494"/>
    <cellStyle name="표준 7 4 4 2 3 12" xfId="40606"/>
    <cellStyle name="표준 7 4 4 2 3 13" xfId="44477"/>
    <cellStyle name="표준 7 4 4 2 3 14" xfId="48348"/>
    <cellStyle name="표준 7 4 4 2 3 15" xfId="52219"/>
    <cellStyle name="표준 7 4 4 2 3 2" xfId="3303"/>
    <cellStyle name="표준 7 4 4 2 3 2 10" xfId="38430"/>
    <cellStyle name="표준 7 4 4 2 3 2 11" xfId="42542"/>
    <cellStyle name="표준 7 4 4 2 3 2 12" xfId="46413"/>
    <cellStyle name="표준 7 4 4 2 3 2 13" xfId="50284"/>
    <cellStyle name="표준 7 4 4 2 3 2 14" xfId="54155"/>
    <cellStyle name="표준 7 4 4 2 3 2 2" xfId="7462"/>
    <cellStyle name="표준 7 4 4 2 3 2 3" xfId="11333"/>
    <cellStyle name="표준 7 4 4 2 3 2 4" xfId="15204"/>
    <cellStyle name="표준 7 4 4 2 3 2 5" xfId="19075"/>
    <cellStyle name="표준 7 4 4 2 3 2 6" xfId="22946"/>
    <cellStyle name="표준 7 4 4 2 3 2 7" xfId="26817"/>
    <cellStyle name="표준 7 4 4 2 3 2 8" xfId="30688"/>
    <cellStyle name="표준 7 4 4 2 3 2 9" xfId="34559"/>
    <cellStyle name="표준 7 4 4 2 3 3" xfId="5526"/>
    <cellStyle name="표준 7 4 4 2 3 4" xfId="9397"/>
    <cellStyle name="표준 7 4 4 2 3 5" xfId="13268"/>
    <cellStyle name="표준 7 4 4 2 3 6" xfId="17139"/>
    <cellStyle name="표준 7 4 4 2 3 7" xfId="21010"/>
    <cellStyle name="표준 7 4 4 2 3 8" xfId="24881"/>
    <cellStyle name="표준 7 4 4 2 3 9" xfId="28752"/>
    <cellStyle name="표준 7 4 4 2 4" xfId="2335"/>
    <cellStyle name="표준 7 4 4 2 4 10" xfId="37462"/>
    <cellStyle name="표준 7 4 4 2 4 11" xfId="41574"/>
    <cellStyle name="표준 7 4 4 2 4 12" xfId="45445"/>
    <cellStyle name="표준 7 4 4 2 4 13" xfId="49316"/>
    <cellStyle name="표준 7 4 4 2 4 14" xfId="53187"/>
    <cellStyle name="표준 7 4 4 2 4 2" xfId="6494"/>
    <cellStyle name="표준 7 4 4 2 4 3" xfId="10365"/>
    <cellStyle name="표준 7 4 4 2 4 4" xfId="14236"/>
    <cellStyle name="표준 7 4 4 2 4 5" xfId="18107"/>
    <cellStyle name="표준 7 4 4 2 4 6" xfId="21978"/>
    <cellStyle name="표준 7 4 4 2 4 7" xfId="25849"/>
    <cellStyle name="표준 7 4 4 2 4 8" xfId="29720"/>
    <cellStyle name="표준 7 4 4 2 4 9" xfId="33591"/>
    <cellStyle name="표준 7 4 4 2 5" xfId="4558"/>
    <cellStyle name="표준 7 4 4 2 6" xfId="8429"/>
    <cellStyle name="표준 7 4 4 2 7" xfId="12300"/>
    <cellStyle name="표준 7 4 4 2 8" xfId="16171"/>
    <cellStyle name="표준 7 4 4 2 9" xfId="20042"/>
    <cellStyle name="표준 7 4 4 3" xfId="632"/>
    <cellStyle name="표준 7 4 4 3 10" xfId="28026"/>
    <cellStyle name="표준 7 4 4 3 11" xfId="31897"/>
    <cellStyle name="표준 7 4 4 3 12" xfId="35768"/>
    <cellStyle name="표준 7 4 4 3 13" xfId="39880"/>
    <cellStyle name="표준 7 4 4 3 14" xfId="43751"/>
    <cellStyle name="표준 7 4 4 3 15" xfId="47622"/>
    <cellStyle name="표준 7 4 4 3 16" xfId="51493"/>
    <cellStyle name="표준 7 4 4 3 2" xfId="1606"/>
    <cellStyle name="표준 7 4 4 3 2 10" xfId="32865"/>
    <cellStyle name="표준 7 4 4 3 2 11" xfId="36736"/>
    <cellStyle name="표준 7 4 4 3 2 12" xfId="40848"/>
    <cellStyle name="표준 7 4 4 3 2 13" xfId="44719"/>
    <cellStyle name="표준 7 4 4 3 2 14" xfId="48590"/>
    <cellStyle name="표준 7 4 4 3 2 15" xfId="52461"/>
    <cellStyle name="표준 7 4 4 3 2 2" xfId="3545"/>
    <cellStyle name="표준 7 4 4 3 2 2 10" xfId="38672"/>
    <cellStyle name="표준 7 4 4 3 2 2 11" xfId="42784"/>
    <cellStyle name="표준 7 4 4 3 2 2 12" xfId="46655"/>
    <cellStyle name="표준 7 4 4 3 2 2 13" xfId="50526"/>
    <cellStyle name="표준 7 4 4 3 2 2 14" xfId="54397"/>
    <cellStyle name="표준 7 4 4 3 2 2 2" xfId="7704"/>
    <cellStyle name="표준 7 4 4 3 2 2 3" xfId="11575"/>
    <cellStyle name="표준 7 4 4 3 2 2 4" xfId="15446"/>
    <cellStyle name="표준 7 4 4 3 2 2 5" xfId="19317"/>
    <cellStyle name="표준 7 4 4 3 2 2 6" xfId="23188"/>
    <cellStyle name="표준 7 4 4 3 2 2 7" xfId="27059"/>
    <cellStyle name="표준 7 4 4 3 2 2 8" xfId="30930"/>
    <cellStyle name="표준 7 4 4 3 2 2 9" xfId="34801"/>
    <cellStyle name="표준 7 4 4 3 2 3" xfId="5768"/>
    <cellStyle name="표준 7 4 4 3 2 4" xfId="9639"/>
    <cellStyle name="표준 7 4 4 3 2 5" xfId="13510"/>
    <cellStyle name="표준 7 4 4 3 2 6" xfId="17381"/>
    <cellStyle name="표준 7 4 4 3 2 7" xfId="21252"/>
    <cellStyle name="표준 7 4 4 3 2 8" xfId="25123"/>
    <cellStyle name="표준 7 4 4 3 2 9" xfId="28994"/>
    <cellStyle name="표준 7 4 4 3 3" xfId="2577"/>
    <cellStyle name="표준 7 4 4 3 3 10" xfId="37704"/>
    <cellStyle name="표준 7 4 4 3 3 11" xfId="41816"/>
    <cellStyle name="표준 7 4 4 3 3 12" xfId="45687"/>
    <cellStyle name="표준 7 4 4 3 3 13" xfId="49558"/>
    <cellStyle name="표준 7 4 4 3 3 14" xfId="53429"/>
    <cellStyle name="표준 7 4 4 3 3 2" xfId="6736"/>
    <cellStyle name="표준 7 4 4 3 3 3" xfId="10607"/>
    <cellStyle name="표준 7 4 4 3 3 4" xfId="14478"/>
    <cellStyle name="표준 7 4 4 3 3 5" xfId="18349"/>
    <cellStyle name="표준 7 4 4 3 3 6" xfId="22220"/>
    <cellStyle name="표준 7 4 4 3 3 7" xfId="26091"/>
    <cellStyle name="표준 7 4 4 3 3 8" xfId="29962"/>
    <cellStyle name="표준 7 4 4 3 3 9" xfId="33833"/>
    <cellStyle name="표준 7 4 4 3 4" xfId="4800"/>
    <cellStyle name="표준 7 4 4 3 5" xfId="8671"/>
    <cellStyle name="표준 7 4 4 3 6" xfId="12542"/>
    <cellStyle name="표준 7 4 4 3 7" xfId="16413"/>
    <cellStyle name="표준 7 4 4 3 8" xfId="20284"/>
    <cellStyle name="표준 7 4 4 3 9" xfId="24155"/>
    <cellStyle name="표준 7 4 4 4" xfId="1122"/>
    <cellStyle name="표준 7 4 4 4 10" xfId="32381"/>
    <cellStyle name="표준 7 4 4 4 11" xfId="36252"/>
    <cellStyle name="표준 7 4 4 4 12" xfId="40364"/>
    <cellStyle name="표준 7 4 4 4 13" xfId="44235"/>
    <cellStyle name="표준 7 4 4 4 14" xfId="48106"/>
    <cellStyle name="표준 7 4 4 4 15" xfId="51977"/>
    <cellStyle name="표준 7 4 4 4 2" xfId="3061"/>
    <cellStyle name="표준 7 4 4 4 2 10" xfId="38188"/>
    <cellStyle name="표준 7 4 4 4 2 11" xfId="42300"/>
    <cellStyle name="표준 7 4 4 4 2 12" xfId="46171"/>
    <cellStyle name="표준 7 4 4 4 2 13" xfId="50042"/>
    <cellStyle name="표준 7 4 4 4 2 14" xfId="53913"/>
    <cellStyle name="표준 7 4 4 4 2 2" xfId="7220"/>
    <cellStyle name="표준 7 4 4 4 2 3" xfId="11091"/>
    <cellStyle name="표준 7 4 4 4 2 4" xfId="14962"/>
    <cellStyle name="표준 7 4 4 4 2 5" xfId="18833"/>
    <cellStyle name="표준 7 4 4 4 2 6" xfId="22704"/>
    <cellStyle name="표준 7 4 4 4 2 7" xfId="26575"/>
    <cellStyle name="표준 7 4 4 4 2 8" xfId="30446"/>
    <cellStyle name="표준 7 4 4 4 2 9" xfId="34317"/>
    <cellStyle name="표준 7 4 4 4 3" xfId="5284"/>
    <cellStyle name="표준 7 4 4 4 4" xfId="9155"/>
    <cellStyle name="표준 7 4 4 4 5" xfId="13026"/>
    <cellStyle name="표준 7 4 4 4 6" xfId="16897"/>
    <cellStyle name="표준 7 4 4 4 7" xfId="20768"/>
    <cellStyle name="표준 7 4 4 4 8" xfId="24639"/>
    <cellStyle name="표준 7 4 4 4 9" xfId="28510"/>
    <cellStyle name="표준 7 4 4 5" xfId="2093"/>
    <cellStyle name="표준 7 4 4 5 10" xfId="37220"/>
    <cellStyle name="표준 7 4 4 5 11" xfId="41332"/>
    <cellStyle name="표준 7 4 4 5 12" xfId="45203"/>
    <cellStyle name="표준 7 4 4 5 13" xfId="49074"/>
    <cellStyle name="표준 7 4 4 5 14" xfId="52945"/>
    <cellStyle name="표준 7 4 4 5 2" xfId="6252"/>
    <cellStyle name="표준 7 4 4 5 3" xfId="10123"/>
    <cellStyle name="표준 7 4 4 5 4" xfId="13994"/>
    <cellStyle name="표준 7 4 4 5 5" xfId="17865"/>
    <cellStyle name="표준 7 4 4 5 6" xfId="21736"/>
    <cellStyle name="표준 7 4 4 5 7" xfId="25607"/>
    <cellStyle name="표준 7 4 4 5 8" xfId="29478"/>
    <cellStyle name="표준 7 4 4 5 9" xfId="33349"/>
    <cellStyle name="표준 7 4 4 6" xfId="4316"/>
    <cellStyle name="표준 7 4 4 7" xfId="8187"/>
    <cellStyle name="표준 7 4 4 8" xfId="12058"/>
    <cellStyle name="표준 7 4 4 9" xfId="15929"/>
    <cellStyle name="표준 7 4 5" xfId="240"/>
    <cellStyle name="표준 7 4 5 10" xfId="19898"/>
    <cellStyle name="표준 7 4 5 11" xfId="23769"/>
    <cellStyle name="표준 7 4 5 12" xfId="27640"/>
    <cellStyle name="표준 7 4 5 13" xfId="31511"/>
    <cellStyle name="표준 7 4 5 14" xfId="35382"/>
    <cellStyle name="표준 7 4 5 15" xfId="39253"/>
    <cellStyle name="표준 7 4 5 16" xfId="39494"/>
    <cellStyle name="표준 7 4 5 17" xfId="43365"/>
    <cellStyle name="표준 7 4 5 18" xfId="47236"/>
    <cellStyle name="표준 7 4 5 19" xfId="51107"/>
    <cellStyle name="표준 7 4 5 2" xfId="485"/>
    <cellStyle name="표준 7 4 5 2 10" xfId="24011"/>
    <cellStyle name="표준 7 4 5 2 11" xfId="27882"/>
    <cellStyle name="표준 7 4 5 2 12" xfId="31753"/>
    <cellStyle name="표준 7 4 5 2 13" xfId="35624"/>
    <cellStyle name="표준 7 4 5 2 14" xfId="39736"/>
    <cellStyle name="표준 7 4 5 2 15" xfId="43607"/>
    <cellStyle name="표준 7 4 5 2 16" xfId="47478"/>
    <cellStyle name="표준 7 4 5 2 17" xfId="51349"/>
    <cellStyle name="표준 7 4 5 2 2" xfId="972"/>
    <cellStyle name="표준 7 4 5 2 2 10" xfId="28366"/>
    <cellStyle name="표준 7 4 5 2 2 11" xfId="32237"/>
    <cellStyle name="표준 7 4 5 2 2 12" xfId="36108"/>
    <cellStyle name="표준 7 4 5 2 2 13" xfId="40220"/>
    <cellStyle name="표준 7 4 5 2 2 14" xfId="44091"/>
    <cellStyle name="표준 7 4 5 2 2 15" xfId="47962"/>
    <cellStyle name="표준 7 4 5 2 2 16" xfId="51833"/>
    <cellStyle name="표준 7 4 5 2 2 2" xfId="1946"/>
    <cellStyle name="표준 7 4 5 2 2 2 10" xfId="33205"/>
    <cellStyle name="표준 7 4 5 2 2 2 11" xfId="37076"/>
    <cellStyle name="표준 7 4 5 2 2 2 12" xfId="41188"/>
    <cellStyle name="표준 7 4 5 2 2 2 13" xfId="45059"/>
    <cellStyle name="표준 7 4 5 2 2 2 14" xfId="48930"/>
    <cellStyle name="표준 7 4 5 2 2 2 15" xfId="52801"/>
    <cellStyle name="표준 7 4 5 2 2 2 2" xfId="3885"/>
    <cellStyle name="표준 7 4 5 2 2 2 2 10" xfId="39012"/>
    <cellStyle name="표준 7 4 5 2 2 2 2 11" xfId="43124"/>
    <cellStyle name="표준 7 4 5 2 2 2 2 12" xfId="46995"/>
    <cellStyle name="표준 7 4 5 2 2 2 2 13" xfId="50866"/>
    <cellStyle name="표준 7 4 5 2 2 2 2 14" xfId="54737"/>
    <cellStyle name="표준 7 4 5 2 2 2 2 2" xfId="8044"/>
    <cellStyle name="표준 7 4 5 2 2 2 2 3" xfId="11915"/>
    <cellStyle name="표준 7 4 5 2 2 2 2 4" xfId="15786"/>
    <cellStyle name="표준 7 4 5 2 2 2 2 5" xfId="19657"/>
    <cellStyle name="표준 7 4 5 2 2 2 2 6" xfId="23528"/>
    <cellStyle name="표준 7 4 5 2 2 2 2 7" xfId="27399"/>
    <cellStyle name="표준 7 4 5 2 2 2 2 8" xfId="31270"/>
    <cellStyle name="표준 7 4 5 2 2 2 2 9" xfId="35141"/>
    <cellStyle name="표준 7 4 5 2 2 2 3" xfId="6108"/>
    <cellStyle name="표준 7 4 5 2 2 2 4" xfId="9979"/>
    <cellStyle name="표준 7 4 5 2 2 2 5" xfId="13850"/>
    <cellStyle name="표준 7 4 5 2 2 2 6" xfId="17721"/>
    <cellStyle name="표준 7 4 5 2 2 2 7" xfId="21592"/>
    <cellStyle name="표준 7 4 5 2 2 2 8" xfId="25463"/>
    <cellStyle name="표준 7 4 5 2 2 2 9" xfId="29334"/>
    <cellStyle name="표준 7 4 5 2 2 3" xfId="2917"/>
    <cellStyle name="표준 7 4 5 2 2 3 10" xfId="38044"/>
    <cellStyle name="표준 7 4 5 2 2 3 11" xfId="42156"/>
    <cellStyle name="표준 7 4 5 2 2 3 12" xfId="46027"/>
    <cellStyle name="표준 7 4 5 2 2 3 13" xfId="49898"/>
    <cellStyle name="표준 7 4 5 2 2 3 14" xfId="53769"/>
    <cellStyle name="표준 7 4 5 2 2 3 2" xfId="7076"/>
    <cellStyle name="표준 7 4 5 2 2 3 3" xfId="10947"/>
    <cellStyle name="표준 7 4 5 2 2 3 4" xfId="14818"/>
    <cellStyle name="표준 7 4 5 2 2 3 5" xfId="18689"/>
    <cellStyle name="표준 7 4 5 2 2 3 6" xfId="22560"/>
    <cellStyle name="표준 7 4 5 2 2 3 7" xfId="26431"/>
    <cellStyle name="표준 7 4 5 2 2 3 8" xfId="30302"/>
    <cellStyle name="표준 7 4 5 2 2 3 9" xfId="34173"/>
    <cellStyle name="표준 7 4 5 2 2 4" xfId="5140"/>
    <cellStyle name="표준 7 4 5 2 2 5" xfId="9011"/>
    <cellStyle name="표준 7 4 5 2 2 6" xfId="12882"/>
    <cellStyle name="표준 7 4 5 2 2 7" xfId="16753"/>
    <cellStyle name="표준 7 4 5 2 2 8" xfId="20624"/>
    <cellStyle name="표준 7 4 5 2 2 9" xfId="24495"/>
    <cellStyle name="표준 7 4 5 2 3" xfId="1462"/>
    <cellStyle name="표준 7 4 5 2 3 10" xfId="32721"/>
    <cellStyle name="표준 7 4 5 2 3 11" xfId="36592"/>
    <cellStyle name="표준 7 4 5 2 3 12" xfId="40704"/>
    <cellStyle name="표준 7 4 5 2 3 13" xfId="44575"/>
    <cellStyle name="표준 7 4 5 2 3 14" xfId="48446"/>
    <cellStyle name="표준 7 4 5 2 3 15" xfId="52317"/>
    <cellStyle name="표준 7 4 5 2 3 2" xfId="3401"/>
    <cellStyle name="표준 7 4 5 2 3 2 10" xfId="38528"/>
    <cellStyle name="표준 7 4 5 2 3 2 11" xfId="42640"/>
    <cellStyle name="표준 7 4 5 2 3 2 12" xfId="46511"/>
    <cellStyle name="표준 7 4 5 2 3 2 13" xfId="50382"/>
    <cellStyle name="표준 7 4 5 2 3 2 14" xfId="54253"/>
    <cellStyle name="표준 7 4 5 2 3 2 2" xfId="7560"/>
    <cellStyle name="표준 7 4 5 2 3 2 3" xfId="11431"/>
    <cellStyle name="표준 7 4 5 2 3 2 4" xfId="15302"/>
    <cellStyle name="표준 7 4 5 2 3 2 5" xfId="19173"/>
    <cellStyle name="표준 7 4 5 2 3 2 6" xfId="23044"/>
    <cellStyle name="표준 7 4 5 2 3 2 7" xfId="26915"/>
    <cellStyle name="표준 7 4 5 2 3 2 8" xfId="30786"/>
    <cellStyle name="표준 7 4 5 2 3 2 9" xfId="34657"/>
    <cellStyle name="표준 7 4 5 2 3 3" xfId="5624"/>
    <cellStyle name="표준 7 4 5 2 3 4" xfId="9495"/>
    <cellStyle name="표준 7 4 5 2 3 5" xfId="13366"/>
    <cellStyle name="표준 7 4 5 2 3 6" xfId="17237"/>
    <cellStyle name="표준 7 4 5 2 3 7" xfId="21108"/>
    <cellStyle name="표준 7 4 5 2 3 8" xfId="24979"/>
    <cellStyle name="표준 7 4 5 2 3 9" xfId="28850"/>
    <cellStyle name="표준 7 4 5 2 4" xfId="2433"/>
    <cellStyle name="표준 7 4 5 2 4 10" xfId="37560"/>
    <cellStyle name="표준 7 4 5 2 4 11" xfId="41672"/>
    <cellStyle name="표준 7 4 5 2 4 12" xfId="45543"/>
    <cellStyle name="표준 7 4 5 2 4 13" xfId="49414"/>
    <cellStyle name="표준 7 4 5 2 4 14" xfId="53285"/>
    <cellStyle name="표준 7 4 5 2 4 2" xfId="6592"/>
    <cellStyle name="표준 7 4 5 2 4 3" xfId="10463"/>
    <cellStyle name="표준 7 4 5 2 4 4" xfId="14334"/>
    <cellStyle name="표준 7 4 5 2 4 5" xfId="18205"/>
    <cellStyle name="표준 7 4 5 2 4 6" xfId="22076"/>
    <cellStyle name="표준 7 4 5 2 4 7" xfId="25947"/>
    <cellStyle name="표준 7 4 5 2 4 8" xfId="29818"/>
    <cellStyle name="표준 7 4 5 2 4 9" xfId="33689"/>
    <cellStyle name="표준 7 4 5 2 5" xfId="4656"/>
    <cellStyle name="표준 7 4 5 2 6" xfId="8527"/>
    <cellStyle name="표준 7 4 5 2 7" xfId="12398"/>
    <cellStyle name="표준 7 4 5 2 8" xfId="16269"/>
    <cellStyle name="표준 7 4 5 2 9" xfId="20140"/>
    <cellStyle name="표준 7 4 5 3" xfId="730"/>
    <cellStyle name="표준 7 4 5 3 10" xfId="28124"/>
    <cellStyle name="표준 7 4 5 3 11" xfId="31995"/>
    <cellStyle name="표준 7 4 5 3 12" xfId="35866"/>
    <cellStyle name="표준 7 4 5 3 13" xfId="39978"/>
    <cellStyle name="표준 7 4 5 3 14" xfId="43849"/>
    <cellStyle name="표준 7 4 5 3 15" xfId="47720"/>
    <cellStyle name="표준 7 4 5 3 16" xfId="51591"/>
    <cellStyle name="표준 7 4 5 3 2" xfId="1704"/>
    <cellStyle name="표준 7 4 5 3 2 10" xfId="32963"/>
    <cellStyle name="표준 7 4 5 3 2 11" xfId="36834"/>
    <cellStyle name="표준 7 4 5 3 2 12" xfId="40946"/>
    <cellStyle name="표준 7 4 5 3 2 13" xfId="44817"/>
    <cellStyle name="표준 7 4 5 3 2 14" xfId="48688"/>
    <cellStyle name="표준 7 4 5 3 2 15" xfId="52559"/>
    <cellStyle name="표준 7 4 5 3 2 2" xfId="3643"/>
    <cellStyle name="표준 7 4 5 3 2 2 10" xfId="38770"/>
    <cellStyle name="표준 7 4 5 3 2 2 11" xfId="42882"/>
    <cellStyle name="표준 7 4 5 3 2 2 12" xfId="46753"/>
    <cellStyle name="표준 7 4 5 3 2 2 13" xfId="50624"/>
    <cellStyle name="표준 7 4 5 3 2 2 14" xfId="54495"/>
    <cellStyle name="표준 7 4 5 3 2 2 2" xfId="7802"/>
    <cellStyle name="표준 7 4 5 3 2 2 3" xfId="11673"/>
    <cellStyle name="표준 7 4 5 3 2 2 4" xfId="15544"/>
    <cellStyle name="표준 7 4 5 3 2 2 5" xfId="19415"/>
    <cellStyle name="표준 7 4 5 3 2 2 6" xfId="23286"/>
    <cellStyle name="표준 7 4 5 3 2 2 7" xfId="27157"/>
    <cellStyle name="표준 7 4 5 3 2 2 8" xfId="31028"/>
    <cellStyle name="표준 7 4 5 3 2 2 9" xfId="34899"/>
    <cellStyle name="표준 7 4 5 3 2 3" xfId="5866"/>
    <cellStyle name="표준 7 4 5 3 2 4" xfId="9737"/>
    <cellStyle name="표준 7 4 5 3 2 5" xfId="13608"/>
    <cellStyle name="표준 7 4 5 3 2 6" xfId="17479"/>
    <cellStyle name="표준 7 4 5 3 2 7" xfId="21350"/>
    <cellStyle name="표준 7 4 5 3 2 8" xfId="25221"/>
    <cellStyle name="표준 7 4 5 3 2 9" xfId="29092"/>
    <cellStyle name="표준 7 4 5 3 3" xfId="2675"/>
    <cellStyle name="표준 7 4 5 3 3 10" xfId="37802"/>
    <cellStyle name="표준 7 4 5 3 3 11" xfId="41914"/>
    <cellStyle name="표준 7 4 5 3 3 12" xfId="45785"/>
    <cellStyle name="표준 7 4 5 3 3 13" xfId="49656"/>
    <cellStyle name="표준 7 4 5 3 3 14" xfId="53527"/>
    <cellStyle name="표준 7 4 5 3 3 2" xfId="6834"/>
    <cellStyle name="표준 7 4 5 3 3 3" xfId="10705"/>
    <cellStyle name="표준 7 4 5 3 3 4" xfId="14576"/>
    <cellStyle name="표준 7 4 5 3 3 5" xfId="18447"/>
    <cellStyle name="표준 7 4 5 3 3 6" xfId="22318"/>
    <cellStyle name="표준 7 4 5 3 3 7" xfId="26189"/>
    <cellStyle name="표준 7 4 5 3 3 8" xfId="30060"/>
    <cellStyle name="표준 7 4 5 3 3 9" xfId="33931"/>
    <cellStyle name="표준 7 4 5 3 4" xfId="4898"/>
    <cellStyle name="표준 7 4 5 3 5" xfId="8769"/>
    <cellStyle name="표준 7 4 5 3 6" xfId="12640"/>
    <cellStyle name="표준 7 4 5 3 7" xfId="16511"/>
    <cellStyle name="표준 7 4 5 3 8" xfId="20382"/>
    <cellStyle name="표준 7 4 5 3 9" xfId="24253"/>
    <cellStyle name="표준 7 4 5 4" xfId="1220"/>
    <cellStyle name="표준 7 4 5 4 10" xfId="32479"/>
    <cellStyle name="표준 7 4 5 4 11" xfId="36350"/>
    <cellStyle name="표준 7 4 5 4 12" xfId="40462"/>
    <cellStyle name="표준 7 4 5 4 13" xfId="44333"/>
    <cellStyle name="표준 7 4 5 4 14" xfId="48204"/>
    <cellStyle name="표준 7 4 5 4 15" xfId="52075"/>
    <cellStyle name="표준 7 4 5 4 2" xfId="3159"/>
    <cellStyle name="표준 7 4 5 4 2 10" xfId="38286"/>
    <cellStyle name="표준 7 4 5 4 2 11" xfId="42398"/>
    <cellStyle name="표준 7 4 5 4 2 12" xfId="46269"/>
    <cellStyle name="표준 7 4 5 4 2 13" xfId="50140"/>
    <cellStyle name="표준 7 4 5 4 2 14" xfId="54011"/>
    <cellStyle name="표준 7 4 5 4 2 2" xfId="7318"/>
    <cellStyle name="표준 7 4 5 4 2 3" xfId="11189"/>
    <cellStyle name="표준 7 4 5 4 2 4" xfId="15060"/>
    <cellStyle name="표준 7 4 5 4 2 5" xfId="18931"/>
    <cellStyle name="표준 7 4 5 4 2 6" xfId="22802"/>
    <cellStyle name="표준 7 4 5 4 2 7" xfId="26673"/>
    <cellStyle name="표준 7 4 5 4 2 8" xfId="30544"/>
    <cellStyle name="표준 7 4 5 4 2 9" xfId="34415"/>
    <cellStyle name="표준 7 4 5 4 3" xfId="5382"/>
    <cellStyle name="표준 7 4 5 4 4" xfId="9253"/>
    <cellStyle name="표준 7 4 5 4 5" xfId="13124"/>
    <cellStyle name="표준 7 4 5 4 6" xfId="16995"/>
    <cellStyle name="표준 7 4 5 4 7" xfId="20866"/>
    <cellStyle name="표준 7 4 5 4 8" xfId="24737"/>
    <cellStyle name="표준 7 4 5 4 9" xfId="28608"/>
    <cellStyle name="표준 7 4 5 5" xfId="2191"/>
    <cellStyle name="표준 7 4 5 5 10" xfId="37318"/>
    <cellStyle name="표준 7 4 5 5 11" xfId="41430"/>
    <cellStyle name="표준 7 4 5 5 12" xfId="45301"/>
    <cellStyle name="표준 7 4 5 5 13" xfId="49172"/>
    <cellStyle name="표준 7 4 5 5 14" xfId="53043"/>
    <cellStyle name="표준 7 4 5 5 2" xfId="6350"/>
    <cellStyle name="표준 7 4 5 5 3" xfId="10221"/>
    <cellStyle name="표준 7 4 5 5 4" xfId="14092"/>
    <cellStyle name="표준 7 4 5 5 5" xfId="17963"/>
    <cellStyle name="표준 7 4 5 5 6" xfId="21834"/>
    <cellStyle name="표준 7 4 5 5 7" xfId="25705"/>
    <cellStyle name="표준 7 4 5 5 8" xfId="29576"/>
    <cellStyle name="표준 7 4 5 5 9" xfId="33447"/>
    <cellStyle name="표준 7 4 5 6" xfId="4414"/>
    <cellStyle name="표준 7 4 5 7" xfId="8285"/>
    <cellStyle name="표준 7 4 5 8" xfId="12156"/>
    <cellStyle name="표준 7 4 5 9" xfId="16027"/>
    <cellStyle name="표준 7 4 6" xfId="290"/>
    <cellStyle name="표준 7 4 6 10" xfId="23816"/>
    <cellStyle name="표준 7 4 6 11" xfId="27687"/>
    <cellStyle name="표준 7 4 6 12" xfId="31558"/>
    <cellStyle name="표준 7 4 6 13" xfId="35429"/>
    <cellStyle name="표준 7 4 6 14" xfId="39541"/>
    <cellStyle name="표준 7 4 6 15" xfId="43412"/>
    <cellStyle name="표준 7 4 6 16" xfId="47283"/>
    <cellStyle name="표준 7 4 6 17" xfId="51154"/>
    <cellStyle name="표준 7 4 6 2" xfId="777"/>
    <cellStyle name="표준 7 4 6 2 10" xfId="28171"/>
    <cellStyle name="표준 7 4 6 2 11" xfId="32042"/>
    <cellStyle name="표준 7 4 6 2 12" xfId="35913"/>
    <cellStyle name="표준 7 4 6 2 13" xfId="40025"/>
    <cellStyle name="표준 7 4 6 2 14" xfId="43896"/>
    <cellStyle name="표준 7 4 6 2 15" xfId="47767"/>
    <cellStyle name="표준 7 4 6 2 16" xfId="51638"/>
    <cellStyle name="표준 7 4 6 2 2" xfId="1751"/>
    <cellStyle name="표준 7 4 6 2 2 10" xfId="33010"/>
    <cellStyle name="표준 7 4 6 2 2 11" xfId="36881"/>
    <cellStyle name="표준 7 4 6 2 2 12" xfId="40993"/>
    <cellStyle name="표준 7 4 6 2 2 13" xfId="44864"/>
    <cellStyle name="표준 7 4 6 2 2 14" xfId="48735"/>
    <cellStyle name="표준 7 4 6 2 2 15" xfId="52606"/>
    <cellStyle name="표준 7 4 6 2 2 2" xfId="3690"/>
    <cellStyle name="표준 7 4 6 2 2 2 10" xfId="38817"/>
    <cellStyle name="표준 7 4 6 2 2 2 11" xfId="42929"/>
    <cellStyle name="표준 7 4 6 2 2 2 12" xfId="46800"/>
    <cellStyle name="표준 7 4 6 2 2 2 13" xfId="50671"/>
    <cellStyle name="표준 7 4 6 2 2 2 14" xfId="54542"/>
    <cellStyle name="표준 7 4 6 2 2 2 2" xfId="7849"/>
    <cellStyle name="표준 7 4 6 2 2 2 3" xfId="11720"/>
    <cellStyle name="표준 7 4 6 2 2 2 4" xfId="15591"/>
    <cellStyle name="표준 7 4 6 2 2 2 5" xfId="19462"/>
    <cellStyle name="표준 7 4 6 2 2 2 6" xfId="23333"/>
    <cellStyle name="표준 7 4 6 2 2 2 7" xfId="27204"/>
    <cellStyle name="표준 7 4 6 2 2 2 8" xfId="31075"/>
    <cellStyle name="표준 7 4 6 2 2 2 9" xfId="34946"/>
    <cellStyle name="표준 7 4 6 2 2 3" xfId="5913"/>
    <cellStyle name="표준 7 4 6 2 2 4" xfId="9784"/>
    <cellStyle name="표준 7 4 6 2 2 5" xfId="13655"/>
    <cellStyle name="표준 7 4 6 2 2 6" xfId="17526"/>
    <cellStyle name="표준 7 4 6 2 2 7" xfId="21397"/>
    <cellStyle name="표준 7 4 6 2 2 8" xfId="25268"/>
    <cellStyle name="표준 7 4 6 2 2 9" xfId="29139"/>
    <cellStyle name="표준 7 4 6 2 3" xfId="2722"/>
    <cellStyle name="표준 7 4 6 2 3 10" xfId="37849"/>
    <cellStyle name="표준 7 4 6 2 3 11" xfId="41961"/>
    <cellStyle name="표준 7 4 6 2 3 12" xfId="45832"/>
    <cellStyle name="표준 7 4 6 2 3 13" xfId="49703"/>
    <cellStyle name="표준 7 4 6 2 3 14" xfId="53574"/>
    <cellStyle name="표준 7 4 6 2 3 2" xfId="6881"/>
    <cellStyle name="표준 7 4 6 2 3 3" xfId="10752"/>
    <cellStyle name="표준 7 4 6 2 3 4" xfId="14623"/>
    <cellStyle name="표준 7 4 6 2 3 5" xfId="18494"/>
    <cellStyle name="표준 7 4 6 2 3 6" xfId="22365"/>
    <cellStyle name="표준 7 4 6 2 3 7" xfId="26236"/>
    <cellStyle name="표준 7 4 6 2 3 8" xfId="30107"/>
    <cellStyle name="표준 7 4 6 2 3 9" xfId="33978"/>
    <cellStyle name="표준 7 4 6 2 4" xfId="4945"/>
    <cellStyle name="표준 7 4 6 2 5" xfId="8816"/>
    <cellStyle name="표준 7 4 6 2 6" xfId="12687"/>
    <cellStyle name="표준 7 4 6 2 7" xfId="16558"/>
    <cellStyle name="표준 7 4 6 2 8" xfId="20429"/>
    <cellStyle name="표준 7 4 6 2 9" xfId="24300"/>
    <cellStyle name="표준 7 4 6 3" xfId="1267"/>
    <cellStyle name="표준 7 4 6 3 10" xfId="32526"/>
    <cellStyle name="표준 7 4 6 3 11" xfId="36397"/>
    <cellStyle name="표준 7 4 6 3 12" xfId="40509"/>
    <cellStyle name="표준 7 4 6 3 13" xfId="44380"/>
    <cellStyle name="표준 7 4 6 3 14" xfId="48251"/>
    <cellStyle name="표준 7 4 6 3 15" xfId="52122"/>
    <cellStyle name="표준 7 4 6 3 2" xfId="3206"/>
    <cellStyle name="표준 7 4 6 3 2 10" xfId="38333"/>
    <cellStyle name="표준 7 4 6 3 2 11" xfId="42445"/>
    <cellStyle name="표준 7 4 6 3 2 12" xfId="46316"/>
    <cellStyle name="표준 7 4 6 3 2 13" xfId="50187"/>
    <cellStyle name="표준 7 4 6 3 2 14" xfId="54058"/>
    <cellStyle name="표준 7 4 6 3 2 2" xfId="7365"/>
    <cellStyle name="표준 7 4 6 3 2 3" xfId="11236"/>
    <cellStyle name="표준 7 4 6 3 2 4" xfId="15107"/>
    <cellStyle name="표준 7 4 6 3 2 5" xfId="18978"/>
    <cellStyle name="표준 7 4 6 3 2 6" xfId="22849"/>
    <cellStyle name="표준 7 4 6 3 2 7" xfId="26720"/>
    <cellStyle name="표준 7 4 6 3 2 8" xfId="30591"/>
    <cellStyle name="표준 7 4 6 3 2 9" xfId="34462"/>
    <cellStyle name="표준 7 4 6 3 3" xfId="5429"/>
    <cellStyle name="표준 7 4 6 3 4" xfId="9300"/>
    <cellStyle name="표준 7 4 6 3 5" xfId="13171"/>
    <cellStyle name="표준 7 4 6 3 6" xfId="17042"/>
    <cellStyle name="표준 7 4 6 3 7" xfId="20913"/>
    <cellStyle name="표준 7 4 6 3 8" xfId="24784"/>
    <cellStyle name="표준 7 4 6 3 9" xfId="28655"/>
    <cellStyle name="표준 7 4 6 4" xfId="2238"/>
    <cellStyle name="표준 7 4 6 4 10" xfId="37365"/>
    <cellStyle name="표준 7 4 6 4 11" xfId="41477"/>
    <cellStyle name="표준 7 4 6 4 12" xfId="45348"/>
    <cellStyle name="표준 7 4 6 4 13" xfId="49219"/>
    <cellStyle name="표준 7 4 6 4 14" xfId="53090"/>
    <cellStyle name="표준 7 4 6 4 2" xfId="6397"/>
    <cellStyle name="표준 7 4 6 4 3" xfId="10268"/>
    <cellStyle name="표준 7 4 6 4 4" xfId="14139"/>
    <cellStyle name="표준 7 4 6 4 5" xfId="18010"/>
    <cellStyle name="표준 7 4 6 4 6" xfId="21881"/>
    <cellStyle name="표준 7 4 6 4 7" xfId="25752"/>
    <cellStyle name="표준 7 4 6 4 8" xfId="29623"/>
    <cellStyle name="표준 7 4 6 4 9" xfId="33494"/>
    <cellStyle name="표준 7 4 6 5" xfId="4461"/>
    <cellStyle name="표준 7 4 6 6" xfId="8332"/>
    <cellStyle name="표준 7 4 6 7" xfId="12203"/>
    <cellStyle name="표준 7 4 6 8" xfId="16074"/>
    <cellStyle name="표준 7 4 6 9" xfId="19945"/>
    <cellStyle name="표준 7 4 7" xfId="535"/>
    <cellStyle name="표준 7 4 7 10" xfId="27929"/>
    <cellStyle name="표준 7 4 7 11" xfId="31800"/>
    <cellStyle name="표준 7 4 7 12" xfId="35671"/>
    <cellStyle name="표준 7 4 7 13" xfId="39783"/>
    <cellStyle name="표준 7 4 7 14" xfId="43654"/>
    <cellStyle name="표준 7 4 7 15" xfId="47525"/>
    <cellStyle name="표준 7 4 7 16" xfId="51396"/>
    <cellStyle name="표준 7 4 7 2" xfId="1509"/>
    <cellStyle name="표준 7 4 7 2 10" xfId="32768"/>
    <cellStyle name="표준 7 4 7 2 11" xfId="36639"/>
    <cellStyle name="표준 7 4 7 2 12" xfId="40751"/>
    <cellStyle name="표준 7 4 7 2 13" xfId="44622"/>
    <cellStyle name="표준 7 4 7 2 14" xfId="48493"/>
    <cellStyle name="표준 7 4 7 2 15" xfId="52364"/>
    <cellStyle name="표준 7 4 7 2 2" xfId="3448"/>
    <cellStyle name="표준 7 4 7 2 2 10" xfId="38575"/>
    <cellStyle name="표준 7 4 7 2 2 11" xfId="42687"/>
    <cellStyle name="표준 7 4 7 2 2 12" xfId="46558"/>
    <cellStyle name="표준 7 4 7 2 2 13" xfId="50429"/>
    <cellStyle name="표준 7 4 7 2 2 14" xfId="54300"/>
    <cellStyle name="표준 7 4 7 2 2 2" xfId="7607"/>
    <cellStyle name="표준 7 4 7 2 2 3" xfId="11478"/>
    <cellStyle name="표준 7 4 7 2 2 4" xfId="15349"/>
    <cellStyle name="표준 7 4 7 2 2 5" xfId="19220"/>
    <cellStyle name="표준 7 4 7 2 2 6" xfId="23091"/>
    <cellStyle name="표준 7 4 7 2 2 7" xfId="26962"/>
    <cellStyle name="표준 7 4 7 2 2 8" xfId="30833"/>
    <cellStyle name="표준 7 4 7 2 2 9" xfId="34704"/>
    <cellStyle name="표준 7 4 7 2 3" xfId="5671"/>
    <cellStyle name="표준 7 4 7 2 4" xfId="9542"/>
    <cellStyle name="표준 7 4 7 2 5" xfId="13413"/>
    <cellStyle name="표준 7 4 7 2 6" xfId="17284"/>
    <cellStyle name="표준 7 4 7 2 7" xfId="21155"/>
    <cellStyle name="표준 7 4 7 2 8" xfId="25026"/>
    <cellStyle name="표준 7 4 7 2 9" xfId="28897"/>
    <cellStyle name="표준 7 4 7 3" xfId="2480"/>
    <cellStyle name="표준 7 4 7 3 10" xfId="37607"/>
    <cellStyle name="표준 7 4 7 3 11" xfId="41719"/>
    <cellStyle name="표준 7 4 7 3 12" xfId="45590"/>
    <cellStyle name="표준 7 4 7 3 13" xfId="49461"/>
    <cellStyle name="표준 7 4 7 3 14" xfId="53332"/>
    <cellStyle name="표준 7 4 7 3 2" xfId="6639"/>
    <cellStyle name="표준 7 4 7 3 3" xfId="10510"/>
    <cellStyle name="표준 7 4 7 3 4" xfId="14381"/>
    <cellStyle name="표준 7 4 7 3 5" xfId="18252"/>
    <cellStyle name="표준 7 4 7 3 6" xfId="22123"/>
    <cellStyle name="표준 7 4 7 3 7" xfId="25994"/>
    <cellStyle name="표준 7 4 7 3 8" xfId="29865"/>
    <cellStyle name="표준 7 4 7 3 9" xfId="33736"/>
    <cellStyle name="표준 7 4 7 4" xfId="4703"/>
    <cellStyle name="표준 7 4 7 5" xfId="8574"/>
    <cellStyle name="표준 7 4 7 6" xfId="12445"/>
    <cellStyle name="표준 7 4 7 7" xfId="16316"/>
    <cellStyle name="표준 7 4 7 8" xfId="20187"/>
    <cellStyle name="표준 7 4 7 9" xfId="24058"/>
    <cellStyle name="표준 7 4 8" xfId="1025"/>
    <cellStyle name="표준 7 4 8 10" xfId="32284"/>
    <cellStyle name="표준 7 4 8 11" xfId="36155"/>
    <cellStyle name="표준 7 4 8 12" xfId="40267"/>
    <cellStyle name="표준 7 4 8 13" xfId="44138"/>
    <cellStyle name="표준 7 4 8 14" xfId="48009"/>
    <cellStyle name="표준 7 4 8 15" xfId="51880"/>
    <cellStyle name="표준 7 4 8 2" xfId="2964"/>
    <cellStyle name="표준 7 4 8 2 10" xfId="38091"/>
    <cellStyle name="표준 7 4 8 2 11" xfId="42203"/>
    <cellStyle name="표준 7 4 8 2 12" xfId="46074"/>
    <cellStyle name="표준 7 4 8 2 13" xfId="49945"/>
    <cellStyle name="표준 7 4 8 2 14" xfId="53816"/>
    <cellStyle name="표준 7 4 8 2 2" xfId="7123"/>
    <cellStyle name="표준 7 4 8 2 3" xfId="10994"/>
    <cellStyle name="표준 7 4 8 2 4" xfId="14865"/>
    <cellStyle name="표준 7 4 8 2 5" xfId="18736"/>
    <cellStyle name="표준 7 4 8 2 6" xfId="22607"/>
    <cellStyle name="표준 7 4 8 2 7" xfId="26478"/>
    <cellStyle name="표준 7 4 8 2 8" xfId="30349"/>
    <cellStyle name="표준 7 4 8 2 9" xfId="34220"/>
    <cellStyle name="표준 7 4 8 3" xfId="5187"/>
    <cellStyle name="표준 7 4 8 4" xfId="9058"/>
    <cellStyle name="표준 7 4 8 5" xfId="12929"/>
    <cellStyle name="표준 7 4 8 6" xfId="16800"/>
    <cellStyle name="표준 7 4 8 7" xfId="20671"/>
    <cellStyle name="표준 7 4 8 8" xfId="24542"/>
    <cellStyle name="표준 7 4 8 9" xfId="28413"/>
    <cellStyle name="표준 7 4 9" xfId="1996"/>
    <cellStyle name="표준 7 4 9 10" xfId="37123"/>
    <cellStyle name="표준 7 4 9 11" xfId="41235"/>
    <cellStyle name="표준 7 4 9 12" xfId="45106"/>
    <cellStyle name="표준 7 4 9 13" xfId="48977"/>
    <cellStyle name="표준 7 4 9 14" xfId="52848"/>
    <cellStyle name="표준 7 4 9 2" xfId="6155"/>
    <cellStyle name="표준 7 4 9 3" xfId="10026"/>
    <cellStyle name="표준 7 4 9 4" xfId="13897"/>
    <cellStyle name="표준 7 4 9 5" xfId="17768"/>
    <cellStyle name="표준 7 4 9 6" xfId="21639"/>
    <cellStyle name="표준 7 4 9 7" xfId="25510"/>
    <cellStyle name="표준 7 4 9 8" xfId="29381"/>
    <cellStyle name="표준 7 4 9 9" xfId="33252"/>
    <cellStyle name="표준 7 5" xfId="39"/>
    <cellStyle name="표준 7 5 10" xfId="8093"/>
    <cellStyle name="표준 7 5 11" xfId="11964"/>
    <cellStyle name="표준 7 5 12" xfId="15835"/>
    <cellStyle name="표준 7 5 13" xfId="19706"/>
    <cellStyle name="표준 7 5 14" xfId="23577"/>
    <cellStyle name="표준 7 5 15" xfId="27448"/>
    <cellStyle name="표준 7 5 16" xfId="31319"/>
    <cellStyle name="표준 7 5 17" xfId="35190"/>
    <cellStyle name="표준 7 5 18" xfId="39061"/>
    <cellStyle name="표준 7 5 19" xfId="39302"/>
    <cellStyle name="표준 7 5 2" xfId="93"/>
    <cellStyle name="표준 7 5 2 10" xfId="15882"/>
    <cellStyle name="표준 7 5 2 11" xfId="19753"/>
    <cellStyle name="표준 7 5 2 12" xfId="23624"/>
    <cellStyle name="표준 7 5 2 13" xfId="27495"/>
    <cellStyle name="표준 7 5 2 14" xfId="31366"/>
    <cellStyle name="표준 7 5 2 15" xfId="35237"/>
    <cellStyle name="표준 7 5 2 16" xfId="39108"/>
    <cellStyle name="표준 7 5 2 17" xfId="39349"/>
    <cellStyle name="표준 7 5 2 18" xfId="43220"/>
    <cellStyle name="표준 7 5 2 19" xfId="47091"/>
    <cellStyle name="표준 7 5 2 2" xfId="192"/>
    <cellStyle name="표준 7 5 2 2 10" xfId="19850"/>
    <cellStyle name="표준 7 5 2 2 11" xfId="23721"/>
    <cellStyle name="표준 7 5 2 2 12" xfId="27592"/>
    <cellStyle name="표준 7 5 2 2 13" xfId="31463"/>
    <cellStyle name="표준 7 5 2 2 14" xfId="35334"/>
    <cellStyle name="표준 7 5 2 2 15" xfId="39205"/>
    <cellStyle name="표준 7 5 2 2 16" xfId="39446"/>
    <cellStyle name="표준 7 5 2 2 17" xfId="43317"/>
    <cellStyle name="표준 7 5 2 2 18" xfId="47188"/>
    <cellStyle name="표준 7 5 2 2 19" xfId="51059"/>
    <cellStyle name="표준 7 5 2 2 2" xfId="437"/>
    <cellStyle name="표준 7 5 2 2 2 10" xfId="23963"/>
    <cellStyle name="표준 7 5 2 2 2 11" xfId="27834"/>
    <cellStyle name="표준 7 5 2 2 2 12" xfId="31705"/>
    <cellStyle name="표준 7 5 2 2 2 13" xfId="35576"/>
    <cellStyle name="표준 7 5 2 2 2 14" xfId="39688"/>
    <cellStyle name="표준 7 5 2 2 2 15" xfId="43559"/>
    <cellStyle name="표준 7 5 2 2 2 16" xfId="47430"/>
    <cellStyle name="표준 7 5 2 2 2 17" xfId="51301"/>
    <cellStyle name="표준 7 5 2 2 2 2" xfId="924"/>
    <cellStyle name="표준 7 5 2 2 2 2 10" xfId="28318"/>
    <cellStyle name="표준 7 5 2 2 2 2 11" xfId="32189"/>
    <cellStyle name="표준 7 5 2 2 2 2 12" xfId="36060"/>
    <cellStyle name="표준 7 5 2 2 2 2 13" xfId="40172"/>
    <cellStyle name="표준 7 5 2 2 2 2 14" xfId="44043"/>
    <cellStyle name="표준 7 5 2 2 2 2 15" xfId="47914"/>
    <cellStyle name="표준 7 5 2 2 2 2 16" xfId="51785"/>
    <cellStyle name="표준 7 5 2 2 2 2 2" xfId="1898"/>
    <cellStyle name="표준 7 5 2 2 2 2 2 10" xfId="33157"/>
    <cellStyle name="표준 7 5 2 2 2 2 2 11" xfId="37028"/>
    <cellStyle name="표준 7 5 2 2 2 2 2 12" xfId="41140"/>
    <cellStyle name="표준 7 5 2 2 2 2 2 13" xfId="45011"/>
    <cellStyle name="표준 7 5 2 2 2 2 2 14" xfId="48882"/>
    <cellStyle name="표준 7 5 2 2 2 2 2 15" xfId="52753"/>
    <cellStyle name="표준 7 5 2 2 2 2 2 2" xfId="3837"/>
    <cellStyle name="표준 7 5 2 2 2 2 2 2 10" xfId="38964"/>
    <cellStyle name="표준 7 5 2 2 2 2 2 2 11" xfId="43076"/>
    <cellStyle name="표준 7 5 2 2 2 2 2 2 12" xfId="46947"/>
    <cellStyle name="표준 7 5 2 2 2 2 2 2 13" xfId="50818"/>
    <cellStyle name="표준 7 5 2 2 2 2 2 2 14" xfId="54689"/>
    <cellStyle name="표준 7 5 2 2 2 2 2 2 2" xfId="7996"/>
    <cellStyle name="표준 7 5 2 2 2 2 2 2 3" xfId="11867"/>
    <cellStyle name="표준 7 5 2 2 2 2 2 2 4" xfId="15738"/>
    <cellStyle name="표준 7 5 2 2 2 2 2 2 5" xfId="19609"/>
    <cellStyle name="표준 7 5 2 2 2 2 2 2 6" xfId="23480"/>
    <cellStyle name="표준 7 5 2 2 2 2 2 2 7" xfId="27351"/>
    <cellStyle name="표준 7 5 2 2 2 2 2 2 8" xfId="31222"/>
    <cellStyle name="표준 7 5 2 2 2 2 2 2 9" xfId="35093"/>
    <cellStyle name="표준 7 5 2 2 2 2 2 3" xfId="6060"/>
    <cellStyle name="표준 7 5 2 2 2 2 2 4" xfId="9931"/>
    <cellStyle name="표준 7 5 2 2 2 2 2 5" xfId="13802"/>
    <cellStyle name="표준 7 5 2 2 2 2 2 6" xfId="17673"/>
    <cellStyle name="표준 7 5 2 2 2 2 2 7" xfId="21544"/>
    <cellStyle name="표준 7 5 2 2 2 2 2 8" xfId="25415"/>
    <cellStyle name="표준 7 5 2 2 2 2 2 9" xfId="29286"/>
    <cellStyle name="표준 7 5 2 2 2 2 3" xfId="2869"/>
    <cellStyle name="표준 7 5 2 2 2 2 3 10" xfId="37996"/>
    <cellStyle name="표준 7 5 2 2 2 2 3 11" xfId="42108"/>
    <cellStyle name="표준 7 5 2 2 2 2 3 12" xfId="45979"/>
    <cellStyle name="표준 7 5 2 2 2 2 3 13" xfId="49850"/>
    <cellStyle name="표준 7 5 2 2 2 2 3 14" xfId="53721"/>
    <cellStyle name="표준 7 5 2 2 2 2 3 2" xfId="7028"/>
    <cellStyle name="표준 7 5 2 2 2 2 3 3" xfId="10899"/>
    <cellStyle name="표준 7 5 2 2 2 2 3 4" xfId="14770"/>
    <cellStyle name="표준 7 5 2 2 2 2 3 5" xfId="18641"/>
    <cellStyle name="표준 7 5 2 2 2 2 3 6" xfId="22512"/>
    <cellStyle name="표준 7 5 2 2 2 2 3 7" xfId="26383"/>
    <cellStyle name="표준 7 5 2 2 2 2 3 8" xfId="30254"/>
    <cellStyle name="표준 7 5 2 2 2 2 3 9" xfId="34125"/>
    <cellStyle name="표준 7 5 2 2 2 2 4" xfId="5092"/>
    <cellStyle name="표준 7 5 2 2 2 2 5" xfId="8963"/>
    <cellStyle name="표준 7 5 2 2 2 2 6" xfId="12834"/>
    <cellStyle name="표준 7 5 2 2 2 2 7" xfId="16705"/>
    <cellStyle name="표준 7 5 2 2 2 2 8" xfId="20576"/>
    <cellStyle name="표준 7 5 2 2 2 2 9" xfId="24447"/>
    <cellStyle name="표준 7 5 2 2 2 3" xfId="1414"/>
    <cellStyle name="표준 7 5 2 2 2 3 10" xfId="32673"/>
    <cellStyle name="표준 7 5 2 2 2 3 11" xfId="36544"/>
    <cellStyle name="표준 7 5 2 2 2 3 12" xfId="40656"/>
    <cellStyle name="표준 7 5 2 2 2 3 13" xfId="44527"/>
    <cellStyle name="표준 7 5 2 2 2 3 14" xfId="48398"/>
    <cellStyle name="표준 7 5 2 2 2 3 15" xfId="52269"/>
    <cellStyle name="표준 7 5 2 2 2 3 2" xfId="3353"/>
    <cellStyle name="표준 7 5 2 2 2 3 2 10" xfId="38480"/>
    <cellStyle name="표준 7 5 2 2 2 3 2 11" xfId="42592"/>
    <cellStyle name="표준 7 5 2 2 2 3 2 12" xfId="46463"/>
    <cellStyle name="표준 7 5 2 2 2 3 2 13" xfId="50334"/>
    <cellStyle name="표준 7 5 2 2 2 3 2 14" xfId="54205"/>
    <cellStyle name="표준 7 5 2 2 2 3 2 2" xfId="7512"/>
    <cellStyle name="표준 7 5 2 2 2 3 2 3" xfId="11383"/>
    <cellStyle name="표준 7 5 2 2 2 3 2 4" xfId="15254"/>
    <cellStyle name="표준 7 5 2 2 2 3 2 5" xfId="19125"/>
    <cellStyle name="표준 7 5 2 2 2 3 2 6" xfId="22996"/>
    <cellStyle name="표준 7 5 2 2 2 3 2 7" xfId="26867"/>
    <cellStyle name="표준 7 5 2 2 2 3 2 8" xfId="30738"/>
    <cellStyle name="표준 7 5 2 2 2 3 2 9" xfId="34609"/>
    <cellStyle name="표준 7 5 2 2 2 3 3" xfId="5576"/>
    <cellStyle name="표준 7 5 2 2 2 3 4" xfId="9447"/>
    <cellStyle name="표준 7 5 2 2 2 3 5" xfId="13318"/>
    <cellStyle name="표준 7 5 2 2 2 3 6" xfId="17189"/>
    <cellStyle name="표준 7 5 2 2 2 3 7" xfId="21060"/>
    <cellStyle name="표준 7 5 2 2 2 3 8" xfId="24931"/>
    <cellStyle name="표준 7 5 2 2 2 3 9" xfId="28802"/>
    <cellStyle name="표준 7 5 2 2 2 4" xfId="2385"/>
    <cellStyle name="표준 7 5 2 2 2 4 10" xfId="37512"/>
    <cellStyle name="표준 7 5 2 2 2 4 11" xfId="41624"/>
    <cellStyle name="표준 7 5 2 2 2 4 12" xfId="45495"/>
    <cellStyle name="표준 7 5 2 2 2 4 13" xfId="49366"/>
    <cellStyle name="표준 7 5 2 2 2 4 14" xfId="53237"/>
    <cellStyle name="표준 7 5 2 2 2 4 2" xfId="6544"/>
    <cellStyle name="표준 7 5 2 2 2 4 3" xfId="10415"/>
    <cellStyle name="표준 7 5 2 2 2 4 4" xfId="14286"/>
    <cellStyle name="표준 7 5 2 2 2 4 5" xfId="18157"/>
    <cellStyle name="표준 7 5 2 2 2 4 6" xfId="22028"/>
    <cellStyle name="표준 7 5 2 2 2 4 7" xfId="25899"/>
    <cellStyle name="표준 7 5 2 2 2 4 8" xfId="29770"/>
    <cellStyle name="표준 7 5 2 2 2 4 9" xfId="33641"/>
    <cellStyle name="표준 7 5 2 2 2 5" xfId="4608"/>
    <cellStyle name="표준 7 5 2 2 2 6" xfId="8479"/>
    <cellStyle name="표준 7 5 2 2 2 7" xfId="12350"/>
    <cellStyle name="표준 7 5 2 2 2 8" xfId="16221"/>
    <cellStyle name="표준 7 5 2 2 2 9" xfId="20092"/>
    <cellStyle name="표준 7 5 2 2 3" xfId="682"/>
    <cellStyle name="표준 7 5 2 2 3 10" xfId="28076"/>
    <cellStyle name="표준 7 5 2 2 3 11" xfId="31947"/>
    <cellStyle name="표준 7 5 2 2 3 12" xfId="35818"/>
    <cellStyle name="표준 7 5 2 2 3 13" xfId="39930"/>
    <cellStyle name="표준 7 5 2 2 3 14" xfId="43801"/>
    <cellStyle name="표준 7 5 2 2 3 15" xfId="47672"/>
    <cellStyle name="표준 7 5 2 2 3 16" xfId="51543"/>
    <cellStyle name="표준 7 5 2 2 3 2" xfId="1656"/>
    <cellStyle name="표준 7 5 2 2 3 2 10" xfId="32915"/>
    <cellStyle name="표준 7 5 2 2 3 2 11" xfId="36786"/>
    <cellStyle name="표준 7 5 2 2 3 2 12" xfId="40898"/>
    <cellStyle name="표준 7 5 2 2 3 2 13" xfId="44769"/>
    <cellStyle name="표준 7 5 2 2 3 2 14" xfId="48640"/>
    <cellStyle name="표준 7 5 2 2 3 2 15" xfId="52511"/>
    <cellStyle name="표준 7 5 2 2 3 2 2" xfId="3595"/>
    <cellStyle name="표준 7 5 2 2 3 2 2 10" xfId="38722"/>
    <cellStyle name="표준 7 5 2 2 3 2 2 11" xfId="42834"/>
    <cellStyle name="표준 7 5 2 2 3 2 2 12" xfId="46705"/>
    <cellStyle name="표준 7 5 2 2 3 2 2 13" xfId="50576"/>
    <cellStyle name="표준 7 5 2 2 3 2 2 14" xfId="54447"/>
    <cellStyle name="표준 7 5 2 2 3 2 2 2" xfId="7754"/>
    <cellStyle name="표준 7 5 2 2 3 2 2 3" xfId="11625"/>
    <cellStyle name="표준 7 5 2 2 3 2 2 4" xfId="15496"/>
    <cellStyle name="표준 7 5 2 2 3 2 2 5" xfId="19367"/>
    <cellStyle name="표준 7 5 2 2 3 2 2 6" xfId="23238"/>
    <cellStyle name="표준 7 5 2 2 3 2 2 7" xfId="27109"/>
    <cellStyle name="표준 7 5 2 2 3 2 2 8" xfId="30980"/>
    <cellStyle name="표준 7 5 2 2 3 2 2 9" xfId="34851"/>
    <cellStyle name="표준 7 5 2 2 3 2 3" xfId="5818"/>
    <cellStyle name="표준 7 5 2 2 3 2 4" xfId="9689"/>
    <cellStyle name="표준 7 5 2 2 3 2 5" xfId="13560"/>
    <cellStyle name="표준 7 5 2 2 3 2 6" xfId="17431"/>
    <cellStyle name="표준 7 5 2 2 3 2 7" xfId="21302"/>
    <cellStyle name="표준 7 5 2 2 3 2 8" xfId="25173"/>
    <cellStyle name="표준 7 5 2 2 3 2 9" xfId="29044"/>
    <cellStyle name="표준 7 5 2 2 3 3" xfId="2627"/>
    <cellStyle name="표준 7 5 2 2 3 3 10" xfId="37754"/>
    <cellStyle name="표준 7 5 2 2 3 3 11" xfId="41866"/>
    <cellStyle name="표준 7 5 2 2 3 3 12" xfId="45737"/>
    <cellStyle name="표준 7 5 2 2 3 3 13" xfId="49608"/>
    <cellStyle name="표준 7 5 2 2 3 3 14" xfId="53479"/>
    <cellStyle name="표준 7 5 2 2 3 3 2" xfId="6786"/>
    <cellStyle name="표준 7 5 2 2 3 3 3" xfId="10657"/>
    <cellStyle name="표준 7 5 2 2 3 3 4" xfId="14528"/>
    <cellStyle name="표준 7 5 2 2 3 3 5" xfId="18399"/>
    <cellStyle name="표준 7 5 2 2 3 3 6" xfId="22270"/>
    <cellStyle name="표준 7 5 2 2 3 3 7" xfId="26141"/>
    <cellStyle name="표준 7 5 2 2 3 3 8" xfId="30012"/>
    <cellStyle name="표준 7 5 2 2 3 3 9" xfId="33883"/>
    <cellStyle name="표준 7 5 2 2 3 4" xfId="4850"/>
    <cellStyle name="표준 7 5 2 2 3 5" xfId="8721"/>
    <cellStyle name="표준 7 5 2 2 3 6" xfId="12592"/>
    <cellStyle name="표준 7 5 2 2 3 7" xfId="16463"/>
    <cellStyle name="표준 7 5 2 2 3 8" xfId="20334"/>
    <cellStyle name="표준 7 5 2 2 3 9" xfId="24205"/>
    <cellStyle name="표준 7 5 2 2 4" xfId="1172"/>
    <cellStyle name="표준 7 5 2 2 4 10" xfId="32431"/>
    <cellStyle name="표준 7 5 2 2 4 11" xfId="36302"/>
    <cellStyle name="표준 7 5 2 2 4 12" xfId="40414"/>
    <cellStyle name="표준 7 5 2 2 4 13" xfId="44285"/>
    <cellStyle name="표준 7 5 2 2 4 14" xfId="48156"/>
    <cellStyle name="표준 7 5 2 2 4 15" xfId="52027"/>
    <cellStyle name="표준 7 5 2 2 4 2" xfId="3111"/>
    <cellStyle name="표준 7 5 2 2 4 2 10" xfId="38238"/>
    <cellStyle name="표준 7 5 2 2 4 2 11" xfId="42350"/>
    <cellStyle name="표준 7 5 2 2 4 2 12" xfId="46221"/>
    <cellStyle name="표준 7 5 2 2 4 2 13" xfId="50092"/>
    <cellStyle name="표준 7 5 2 2 4 2 14" xfId="53963"/>
    <cellStyle name="표준 7 5 2 2 4 2 2" xfId="7270"/>
    <cellStyle name="표준 7 5 2 2 4 2 3" xfId="11141"/>
    <cellStyle name="표준 7 5 2 2 4 2 4" xfId="15012"/>
    <cellStyle name="표준 7 5 2 2 4 2 5" xfId="18883"/>
    <cellStyle name="표준 7 5 2 2 4 2 6" xfId="22754"/>
    <cellStyle name="표준 7 5 2 2 4 2 7" xfId="26625"/>
    <cellStyle name="표준 7 5 2 2 4 2 8" xfId="30496"/>
    <cellStyle name="표준 7 5 2 2 4 2 9" xfId="34367"/>
    <cellStyle name="표준 7 5 2 2 4 3" xfId="5334"/>
    <cellStyle name="표준 7 5 2 2 4 4" xfId="9205"/>
    <cellStyle name="표준 7 5 2 2 4 5" xfId="13076"/>
    <cellStyle name="표준 7 5 2 2 4 6" xfId="16947"/>
    <cellStyle name="표준 7 5 2 2 4 7" xfId="20818"/>
    <cellStyle name="표준 7 5 2 2 4 8" xfId="24689"/>
    <cellStyle name="표준 7 5 2 2 4 9" xfId="28560"/>
    <cellStyle name="표준 7 5 2 2 5" xfId="2143"/>
    <cellStyle name="표준 7 5 2 2 5 10" xfId="37270"/>
    <cellStyle name="표준 7 5 2 2 5 11" xfId="41382"/>
    <cellStyle name="표준 7 5 2 2 5 12" xfId="45253"/>
    <cellStyle name="표준 7 5 2 2 5 13" xfId="49124"/>
    <cellStyle name="표준 7 5 2 2 5 14" xfId="52995"/>
    <cellStyle name="표준 7 5 2 2 5 2" xfId="6302"/>
    <cellStyle name="표준 7 5 2 2 5 3" xfId="10173"/>
    <cellStyle name="표준 7 5 2 2 5 4" xfId="14044"/>
    <cellStyle name="표준 7 5 2 2 5 5" xfId="17915"/>
    <cellStyle name="표준 7 5 2 2 5 6" xfId="21786"/>
    <cellStyle name="표준 7 5 2 2 5 7" xfId="25657"/>
    <cellStyle name="표준 7 5 2 2 5 8" xfId="29528"/>
    <cellStyle name="표준 7 5 2 2 5 9" xfId="33399"/>
    <cellStyle name="표준 7 5 2 2 6" xfId="4366"/>
    <cellStyle name="표준 7 5 2 2 7" xfId="8237"/>
    <cellStyle name="표준 7 5 2 2 8" xfId="12108"/>
    <cellStyle name="표준 7 5 2 2 9" xfId="15979"/>
    <cellStyle name="표준 7 5 2 20" xfId="50962"/>
    <cellStyle name="표준 7 5 2 3" xfId="340"/>
    <cellStyle name="표준 7 5 2 3 10" xfId="23866"/>
    <cellStyle name="표준 7 5 2 3 11" xfId="27737"/>
    <cellStyle name="표준 7 5 2 3 12" xfId="31608"/>
    <cellStyle name="표준 7 5 2 3 13" xfId="35479"/>
    <cellStyle name="표준 7 5 2 3 14" xfId="39591"/>
    <cellStyle name="표준 7 5 2 3 15" xfId="43462"/>
    <cellStyle name="표준 7 5 2 3 16" xfId="47333"/>
    <cellStyle name="표준 7 5 2 3 17" xfId="51204"/>
    <cellStyle name="표준 7 5 2 3 2" xfId="827"/>
    <cellStyle name="표준 7 5 2 3 2 10" xfId="28221"/>
    <cellStyle name="표준 7 5 2 3 2 11" xfId="32092"/>
    <cellStyle name="표준 7 5 2 3 2 12" xfId="35963"/>
    <cellStyle name="표준 7 5 2 3 2 13" xfId="40075"/>
    <cellStyle name="표준 7 5 2 3 2 14" xfId="43946"/>
    <cellStyle name="표준 7 5 2 3 2 15" xfId="47817"/>
    <cellStyle name="표준 7 5 2 3 2 16" xfId="51688"/>
    <cellStyle name="표준 7 5 2 3 2 2" xfId="1801"/>
    <cellStyle name="표준 7 5 2 3 2 2 10" xfId="33060"/>
    <cellStyle name="표준 7 5 2 3 2 2 11" xfId="36931"/>
    <cellStyle name="표준 7 5 2 3 2 2 12" xfId="41043"/>
    <cellStyle name="표준 7 5 2 3 2 2 13" xfId="44914"/>
    <cellStyle name="표준 7 5 2 3 2 2 14" xfId="48785"/>
    <cellStyle name="표준 7 5 2 3 2 2 15" xfId="52656"/>
    <cellStyle name="표준 7 5 2 3 2 2 2" xfId="3740"/>
    <cellStyle name="표준 7 5 2 3 2 2 2 10" xfId="38867"/>
    <cellStyle name="표준 7 5 2 3 2 2 2 11" xfId="42979"/>
    <cellStyle name="표준 7 5 2 3 2 2 2 12" xfId="46850"/>
    <cellStyle name="표준 7 5 2 3 2 2 2 13" xfId="50721"/>
    <cellStyle name="표준 7 5 2 3 2 2 2 14" xfId="54592"/>
    <cellStyle name="표준 7 5 2 3 2 2 2 2" xfId="7899"/>
    <cellStyle name="표준 7 5 2 3 2 2 2 3" xfId="11770"/>
    <cellStyle name="표준 7 5 2 3 2 2 2 4" xfId="15641"/>
    <cellStyle name="표준 7 5 2 3 2 2 2 5" xfId="19512"/>
    <cellStyle name="표준 7 5 2 3 2 2 2 6" xfId="23383"/>
    <cellStyle name="표준 7 5 2 3 2 2 2 7" xfId="27254"/>
    <cellStyle name="표준 7 5 2 3 2 2 2 8" xfId="31125"/>
    <cellStyle name="표준 7 5 2 3 2 2 2 9" xfId="34996"/>
    <cellStyle name="표준 7 5 2 3 2 2 3" xfId="5963"/>
    <cellStyle name="표준 7 5 2 3 2 2 4" xfId="9834"/>
    <cellStyle name="표준 7 5 2 3 2 2 5" xfId="13705"/>
    <cellStyle name="표준 7 5 2 3 2 2 6" xfId="17576"/>
    <cellStyle name="표준 7 5 2 3 2 2 7" xfId="21447"/>
    <cellStyle name="표준 7 5 2 3 2 2 8" xfId="25318"/>
    <cellStyle name="표준 7 5 2 3 2 2 9" xfId="29189"/>
    <cellStyle name="표준 7 5 2 3 2 3" xfId="2772"/>
    <cellStyle name="표준 7 5 2 3 2 3 10" xfId="37899"/>
    <cellStyle name="표준 7 5 2 3 2 3 11" xfId="42011"/>
    <cellStyle name="표준 7 5 2 3 2 3 12" xfId="45882"/>
    <cellStyle name="표준 7 5 2 3 2 3 13" xfId="49753"/>
    <cellStyle name="표준 7 5 2 3 2 3 14" xfId="53624"/>
    <cellStyle name="표준 7 5 2 3 2 3 2" xfId="6931"/>
    <cellStyle name="표준 7 5 2 3 2 3 3" xfId="10802"/>
    <cellStyle name="표준 7 5 2 3 2 3 4" xfId="14673"/>
    <cellStyle name="표준 7 5 2 3 2 3 5" xfId="18544"/>
    <cellStyle name="표준 7 5 2 3 2 3 6" xfId="22415"/>
    <cellStyle name="표준 7 5 2 3 2 3 7" xfId="26286"/>
    <cellStyle name="표준 7 5 2 3 2 3 8" xfId="30157"/>
    <cellStyle name="표준 7 5 2 3 2 3 9" xfId="34028"/>
    <cellStyle name="표준 7 5 2 3 2 4" xfId="4995"/>
    <cellStyle name="표준 7 5 2 3 2 5" xfId="8866"/>
    <cellStyle name="표준 7 5 2 3 2 6" xfId="12737"/>
    <cellStyle name="표준 7 5 2 3 2 7" xfId="16608"/>
    <cellStyle name="표준 7 5 2 3 2 8" xfId="20479"/>
    <cellStyle name="표준 7 5 2 3 2 9" xfId="24350"/>
    <cellStyle name="표준 7 5 2 3 3" xfId="1317"/>
    <cellStyle name="표준 7 5 2 3 3 10" xfId="32576"/>
    <cellStyle name="표준 7 5 2 3 3 11" xfId="36447"/>
    <cellStyle name="표준 7 5 2 3 3 12" xfId="40559"/>
    <cellStyle name="표준 7 5 2 3 3 13" xfId="44430"/>
    <cellStyle name="표준 7 5 2 3 3 14" xfId="48301"/>
    <cellStyle name="표준 7 5 2 3 3 15" xfId="52172"/>
    <cellStyle name="표준 7 5 2 3 3 2" xfId="3256"/>
    <cellStyle name="표준 7 5 2 3 3 2 10" xfId="38383"/>
    <cellStyle name="표준 7 5 2 3 3 2 11" xfId="42495"/>
    <cellStyle name="표준 7 5 2 3 3 2 12" xfId="46366"/>
    <cellStyle name="표준 7 5 2 3 3 2 13" xfId="50237"/>
    <cellStyle name="표준 7 5 2 3 3 2 14" xfId="54108"/>
    <cellStyle name="표준 7 5 2 3 3 2 2" xfId="7415"/>
    <cellStyle name="표준 7 5 2 3 3 2 3" xfId="11286"/>
    <cellStyle name="표준 7 5 2 3 3 2 4" xfId="15157"/>
    <cellStyle name="표준 7 5 2 3 3 2 5" xfId="19028"/>
    <cellStyle name="표준 7 5 2 3 3 2 6" xfId="22899"/>
    <cellStyle name="표준 7 5 2 3 3 2 7" xfId="26770"/>
    <cellStyle name="표준 7 5 2 3 3 2 8" xfId="30641"/>
    <cellStyle name="표준 7 5 2 3 3 2 9" xfId="34512"/>
    <cellStyle name="표준 7 5 2 3 3 3" xfId="5479"/>
    <cellStyle name="표준 7 5 2 3 3 4" xfId="9350"/>
    <cellStyle name="표준 7 5 2 3 3 5" xfId="13221"/>
    <cellStyle name="표준 7 5 2 3 3 6" xfId="17092"/>
    <cellStyle name="표준 7 5 2 3 3 7" xfId="20963"/>
    <cellStyle name="표준 7 5 2 3 3 8" xfId="24834"/>
    <cellStyle name="표준 7 5 2 3 3 9" xfId="28705"/>
    <cellStyle name="표준 7 5 2 3 4" xfId="2288"/>
    <cellStyle name="표준 7 5 2 3 4 10" xfId="37415"/>
    <cellStyle name="표준 7 5 2 3 4 11" xfId="41527"/>
    <cellStyle name="표준 7 5 2 3 4 12" xfId="45398"/>
    <cellStyle name="표준 7 5 2 3 4 13" xfId="49269"/>
    <cellStyle name="표준 7 5 2 3 4 14" xfId="53140"/>
    <cellStyle name="표준 7 5 2 3 4 2" xfId="6447"/>
    <cellStyle name="표준 7 5 2 3 4 3" xfId="10318"/>
    <cellStyle name="표준 7 5 2 3 4 4" xfId="14189"/>
    <cellStyle name="표준 7 5 2 3 4 5" xfId="18060"/>
    <cellStyle name="표준 7 5 2 3 4 6" xfId="21931"/>
    <cellStyle name="표준 7 5 2 3 4 7" xfId="25802"/>
    <cellStyle name="표준 7 5 2 3 4 8" xfId="29673"/>
    <cellStyle name="표준 7 5 2 3 4 9" xfId="33544"/>
    <cellStyle name="표준 7 5 2 3 5" xfId="4511"/>
    <cellStyle name="표준 7 5 2 3 6" xfId="8382"/>
    <cellStyle name="표준 7 5 2 3 7" xfId="12253"/>
    <cellStyle name="표준 7 5 2 3 8" xfId="16124"/>
    <cellStyle name="표준 7 5 2 3 9" xfId="19995"/>
    <cellStyle name="표준 7 5 2 4" xfId="585"/>
    <cellStyle name="표준 7 5 2 4 10" xfId="27979"/>
    <cellStyle name="표준 7 5 2 4 11" xfId="31850"/>
    <cellStyle name="표준 7 5 2 4 12" xfId="35721"/>
    <cellStyle name="표준 7 5 2 4 13" xfId="39833"/>
    <cellStyle name="표준 7 5 2 4 14" xfId="43704"/>
    <cellStyle name="표준 7 5 2 4 15" xfId="47575"/>
    <cellStyle name="표준 7 5 2 4 16" xfId="51446"/>
    <cellStyle name="표준 7 5 2 4 2" xfId="1559"/>
    <cellStyle name="표준 7 5 2 4 2 10" xfId="32818"/>
    <cellStyle name="표준 7 5 2 4 2 11" xfId="36689"/>
    <cellStyle name="표준 7 5 2 4 2 12" xfId="40801"/>
    <cellStyle name="표준 7 5 2 4 2 13" xfId="44672"/>
    <cellStyle name="표준 7 5 2 4 2 14" xfId="48543"/>
    <cellStyle name="표준 7 5 2 4 2 15" xfId="52414"/>
    <cellStyle name="표준 7 5 2 4 2 2" xfId="3498"/>
    <cellStyle name="표준 7 5 2 4 2 2 10" xfId="38625"/>
    <cellStyle name="표준 7 5 2 4 2 2 11" xfId="42737"/>
    <cellStyle name="표준 7 5 2 4 2 2 12" xfId="46608"/>
    <cellStyle name="표준 7 5 2 4 2 2 13" xfId="50479"/>
    <cellStyle name="표준 7 5 2 4 2 2 14" xfId="54350"/>
    <cellStyle name="표준 7 5 2 4 2 2 2" xfId="7657"/>
    <cellStyle name="표준 7 5 2 4 2 2 3" xfId="11528"/>
    <cellStyle name="표준 7 5 2 4 2 2 4" xfId="15399"/>
    <cellStyle name="표준 7 5 2 4 2 2 5" xfId="19270"/>
    <cellStyle name="표준 7 5 2 4 2 2 6" xfId="23141"/>
    <cellStyle name="표준 7 5 2 4 2 2 7" xfId="27012"/>
    <cellStyle name="표준 7 5 2 4 2 2 8" xfId="30883"/>
    <cellStyle name="표준 7 5 2 4 2 2 9" xfId="34754"/>
    <cellStyle name="표준 7 5 2 4 2 3" xfId="5721"/>
    <cellStyle name="표준 7 5 2 4 2 4" xfId="9592"/>
    <cellStyle name="표준 7 5 2 4 2 5" xfId="13463"/>
    <cellStyle name="표준 7 5 2 4 2 6" xfId="17334"/>
    <cellStyle name="표준 7 5 2 4 2 7" xfId="21205"/>
    <cellStyle name="표준 7 5 2 4 2 8" xfId="25076"/>
    <cellStyle name="표준 7 5 2 4 2 9" xfId="28947"/>
    <cellStyle name="표준 7 5 2 4 3" xfId="2530"/>
    <cellStyle name="표준 7 5 2 4 3 10" xfId="37657"/>
    <cellStyle name="표준 7 5 2 4 3 11" xfId="41769"/>
    <cellStyle name="표준 7 5 2 4 3 12" xfId="45640"/>
    <cellStyle name="표준 7 5 2 4 3 13" xfId="49511"/>
    <cellStyle name="표준 7 5 2 4 3 14" xfId="53382"/>
    <cellStyle name="표준 7 5 2 4 3 2" xfId="6689"/>
    <cellStyle name="표준 7 5 2 4 3 3" xfId="10560"/>
    <cellStyle name="표준 7 5 2 4 3 4" xfId="14431"/>
    <cellStyle name="표준 7 5 2 4 3 5" xfId="18302"/>
    <cellStyle name="표준 7 5 2 4 3 6" xfId="22173"/>
    <cellStyle name="표준 7 5 2 4 3 7" xfId="26044"/>
    <cellStyle name="표준 7 5 2 4 3 8" xfId="29915"/>
    <cellStyle name="표준 7 5 2 4 3 9" xfId="33786"/>
    <cellStyle name="표준 7 5 2 4 4" xfId="4753"/>
    <cellStyle name="표준 7 5 2 4 5" xfId="8624"/>
    <cellStyle name="표준 7 5 2 4 6" xfId="12495"/>
    <cellStyle name="표준 7 5 2 4 7" xfId="16366"/>
    <cellStyle name="표준 7 5 2 4 8" xfId="20237"/>
    <cellStyle name="표준 7 5 2 4 9" xfId="24108"/>
    <cellStyle name="표준 7 5 2 5" xfId="1075"/>
    <cellStyle name="표준 7 5 2 5 10" xfId="32334"/>
    <cellStyle name="표준 7 5 2 5 11" xfId="36205"/>
    <cellStyle name="표준 7 5 2 5 12" xfId="40317"/>
    <cellStyle name="표준 7 5 2 5 13" xfId="44188"/>
    <cellStyle name="표준 7 5 2 5 14" xfId="48059"/>
    <cellStyle name="표준 7 5 2 5 15" xfId="51930"/>
    <cellStyle name="표준 7 5 2 5 2" xfId="3014"/>
    <cellStyle name="표준 7 5 2 5 2 10" xfId="38141"/>
    <cellStyle name="표준 7 5 2 5 2 11" xfId="42253"/>
    <cellStyle name="표준 7 5 2 5 2 12" xfId="46124"/>
    <cellStyle name="표준 7 5 2 5 2 13" xfId="49995"/>
    <cellStyle name="표준 7 5 2 5 2 14" xfId="53866"/>
    <cellStyle name="표준 7 5 2 5 2 2" xfId="7173"/>
    <cellStyle name="표준 7 5 2 5 2 3" xfId="11044"/>
    <cellStyle name="표준 7 5 2 5 2 4" xfId="14915"/>
    <cellStyle name="표준 7 5 2 5 2 5" xfId="18786"/>
    <cellStyle name="표준 7 5 2 5 2 6" xfId="22657"/>
    <cellStyle name="표준 7 5 2 5 2 7" xfId="26528"/>
    <cellStyle name="표준 7 5 2 5 2 8" xfId="30399"/>
    <cellStyle name="표준 7 5 2 5 2 9" xfId="34270"/>
    <cellStyle name="표준 7 5 2 5 3" xfId="5237"/>
    <cellStyle name="표준 7 5 2 5 4" xfId="9108"/>
    <cellStyle name="표준 7 5 2 5 5" xfId="12979"/>
    <cellStyle name="표준 7 5 2 5 6" xfId="16850"/>
    <cellStyle name="표준 7 5 2 5 7" xfId="20721"/>
    <cellStyle name="표준 7 5 2 5 8" xfId="24592"/>
    <cellStyle name="표준 7 5 2 5 9" xfId="28463"/>
    <cellStyle name="표준 7 5 2 6" xfId="2046"/>
    <cellStyle name="표준 7 5 2 6 10" xfId="37173"/>
    <cellStyle name="표준 7 5 2 6 11" xfId="41285"/>
    <cellStyle name="표준 7 5 2 6 12" xfId="45156"/>
    <cellStyle name="표준 7 5 2 6 13" xfId="49027"/>
    <cellStyle name="표준 7 5 2 6 14" xfId="52898"/>
    <cellStyle name="표준 7 5 2 6 2" xfId="6205"/>
    <cellStyle name="표준 7 5 2 6 3" xfId="10076"/>
    <cellStyle name="표준 7 5 2 6 4" xfId="13947"/>
    <cellStyle name="표준 7 5 2 6 5" xfId="17818"/>
    <cellStyle name="표준 7 5 2 6 6" xfId="21689"/>
    <cellStyle name="표준 7 5 2 6 7" xfId="25560"/>
    <cellStyle name="표준 7 5 2 6 8" xfId="29431"/>
    <cellStyle name="표준 7 5 2 6 9" xfId="33302"/>
    <cellStyle name="표준 7 5 2 7" xfId="4269"/>
    <cellStyle name="표준 7 5 2 8" xfId="8140"/>
    <cellStyle name="표준 7 5 2 9" xfId="12011"/>
    <cellStyle name="표준 7 5 20" xfId="43173"/>
    <cellStyle name="표준 7 5 21" xfId="47044"/>
    <cellStyle name="표준 7 5 22" xfId="50915"/>
    <cellStyle name="표준 7 5 3" xfId="145"/>
    <cellStyle name="표준 7 5 3 10" xfId="19803"/>
    <cellStyle name="표준 7 5 3 11" xfId="23674"/>
    <cellStyle name="표준 7 5 3 12" xfId="27545"/>
    <cellStyle name="표준 7 5 3 13" xfId="31416"/>
    <cellStyle name="표준 7 5 3 14" xfId="35287"/>
    <cellStyle name="표준 7 5 3 15" xfId="39158"/>
    <cellStyle name="표준 7 5 3 16" xfId="39399"/>
    <cellStyle name="표준 7 5 3 17" xfId="43270"/>
    <cellStyle name="표준 7 5 3 18" xfId="47141"/>
    <cellStyle name="표준 7 5 3 19" xfId="51012"/>
    <cellStyle name="표준 7 5 3 2" xfId="390"/>
    <cellStyle name="표준 7 5 3 2 10" xfId="23916"/>
    <cellStyle name="표준 7 5 3 2 11" xfId="27787"/>
    <cellStyle name="표준 7 5 3 2 12" xfId="31658"/>
    <cellStyle name="표준 7 5 3 2 13" xfId="35529"/>
    <cellStyle name="표준 7 5 3 2 14" xfId="39641"/>
    <cellStyle name="표준 7 5 3 2 15" xfId="43512"/>
    <cellStyle name="표준 7 5 3 2 16" xfId="47383"/>
    <cellStyle name="표준 7 5 3 2 17" xfId="51254"/>
    <cellStyle name="표준 7 5 3 2 2" xfId="877"/>
    <cellStyle name="표준 7 5 3 2 2 10" xfId="28271"/>
    <cellStyle name="표준 7 5 3 2 2 11" xfId="32142"/>
    <cellStyle name="표준 7 5 3 2 2 12" xfId="36013"/>
    <cellStyle name="표준 7 5 3 2 2 13" xfId="40125"/>
    <cellStyle name="표준 7 5 3 2 2 14" xfId="43996"/>
    <cellStyle name="표준 7 5 3 2 2 15" xfId="47867"/>
    <cellStyle name="표준 7 5 3 2 2 16" xfId="51738"/>
    <cellStyle name="표준 7 5 3 2 2 2" xfId="1851"/>
    <cellStyle name="표준 7 5 3 2 2 2 10" xfId="33110"/>
    <cellStyle name="표준 7 5 3 2 2 2 11" xfId="36981"/>
    <cellStyle name="표준 7 5 3 2 2 2 12" xfId="41093"/>
    <cellStyle name="표준 7 5 3 2 2 2 13" xfId="44964"/>
    <cellStyle name="표준 7 5 3 2 2 2 14" xfId="48835"/>
    <cellStyle name="표준 7 5 3 2 2 2 15" xfId="52706"/>
    <cellStyle name="표준 7 5 3 2 2 2 2" xfId="3790"/>
    <cellStyle name="표준 7 5 3 2 2 2 2 10" xfId="38917"/>
    <cellStyle name="표준 7 5 3 2 2 2 2 11" xfId="43029"/>
    <cellStyle name="표준 7 5 3 2 2 2 2 12" xfId="46900"/>
    <cellStyle name="표준 7 5 3 2 2 2 2 13" xfId="50771"/>
    <cellStyle name="표준 7 5 3 2 2 2 2 14" xfId="54642"/>
    <cellStyle name="표준 7 5 3 2 2 2 2 2" xfId="7949"/>
    <cellStyle name="표준 7 5 3 2 2 2 2 3" xfId="11820"/>
    <cellStyle name="표준 7 5 3 2 2 2 2 4" xfId="15691"/>
    <cellStyle name="표준 7 5 3 2 2 2 2 5" xfId="19562"/>
    <cellStyle name="표준 7 5 3 2 2 2 2 6" xfId="23433"/>
    <cellStyle name="표준 7 5 3 2 2 2 2 7" xfId="27304"/>
    <cellStyle name="표준 7 5 3 2 2 2 2 8" xfId="31175"/>
    <cellStyle name="표준 7 5 3 2 2 2 2 9" xfId="35046"/>
    <cellStyle name="표준 7 5 3 2 2 2 3" xfId="6013"/>
    <cellStyle name="표준 7 5 3 2 2 2 4" xfId="9884"/>
    <cellStyle name="표준 7 5 3 2 2 2 5" xfId="13755"/>
    <cellStyle name="표준 7 5 3 2 2 2 6" xfId="17626"/>
    <cellStyle name="표준 7 5 3 2 2 2 7" xfId="21497"/>
    <cellStyle name="표준 7 5 3 2 2 2 8" xfId="25368"/>
    <cellStyle name="표준 7 5 3 2 2 2 9" xfId="29239"/>
    <cellStyle name="표준 7 5 3 2 2 3" xfId="2822"/>
    <cellStyle name="표준 7 5 3 2 2 3 10" xfId="37949"/>
    <cellStyle name="표준 7 5 3 2 2 3 11" xfId="42061"/>
    <cellStyle name="표준 7 5 3 2 2 3 12" xfId="45932"/>
    <cellStyle name="표준 7 5 3 2 2 3 13" xfId="49803"/>
    <cellStyle name="표준 7 5 3 2 2 3 14" xfId="53674"/>
    <cellStyle name="표준 7 5 3 2 2 3 2" xfId="6981"/>
    <cellStyle name="표준 7 5 3 2 2 3 3" xfId="10852"/>
    <cellStyle name="표준 7 5 3 2 2 3 4" xfId="14723"/>
    <cellStyle name="표준 7 5 3 2 2 3 5" xfId="18594"/>
    <cellStyle name="표준 7 5 3 2 2 3 6" xfId="22465"/>
    <cellStyle name="표준 7 5 3 2 2 3 7" xfId="26336"/>
    <cellStyle name="표준 7 5 3 2 2 3 8" xfId="30207"/>
    <cellStyle name="표준 7 5 3 2 2 3 9" xfId="34078"/>
    <cellStyle name="표준 7 5 3 2 2 4" xfId="5045"/>
    <cellStyle name="표준 7 5 3 2 2 5" xfId="8916"/>
    <cellStyle name="표준 7 5 3 2 2 6" xfId="12787"/>
    <cellStyle name="표준 7 5 3 2 2 7" xfId="16658"/>
    <cellStyle name="표준 7 5 3 2 2 8" xfId="20529"/>
    <cellStyle name="표준 7 5 3 2 2 9" xfId="24400"/>
    <cellStyle name="표준 7 5 3 2 3" xfId="1367"/>
    <cellStyle name="표준 7 5 3 2 3 10" xfId="32626"/>
    <cellStyle name="표준 7 5 3 2 3 11" xfId="36497"/>
    <cellStyle name="표준 7 5 3 2 3 12" xfId="40609"/>
    <cellStyle name="표준 7 5 3 2 3 13" xfId="44480"/>
    <cellStyle name="표준 7 5 3 2 3 14" xfId="48351"/>
    <cellStyle name="표준 7 5 3 2 3 15" xfId="52222"/>
    <cellStyle name="표준 7 5 3 2 3 2" xfId="3306"/>
    <cellStyle name="표준 7 5 3 2 3 2 10" xfId="38433"/>
    <cellStyle name="표준 7 5 3 2 3 2 11" xfId="42545"/>
    <cellStyle name="표준 7 5 3 2 3 2 12" xfId="46416"/>
    <cellStyle name="표준 7 5 3 2 3 2 13" xfId="50287"/>
    <cellStyle name="표준 7 5 3 2 3 2 14" xfId="54158"/>
    <cellStyle name="표준 7 5 3 2 3 2 2" xfId="7465"/>
    <cellStyle name="표준 7 5 3 2 3 2 3" xfId="11336"/>
    <cellStyle name="표준 7 5 3 2 3 2 4" xfId="15207"/>
    <cellStyle name="표준 7 5 3 2 3 2 5" xfId="19078"/>
    <cellStyle name="표준 7 5 3 2 3 2 6" xfId="22949"/>
    <cellStyle name="표준 7 5 3 2 3 2 7" xfId="26820"/>
    <cellStyle name="표준 7 5 3 2 3 2 8" xfId="30691"/>
    <cellStyle name="표준 7 5 3 2 3 2 9" xfId="34562"/>
    <cellStyle name="표준 7 5 3 2 3 3" xfId="5529"/>
    <cellStyle name="표준 7 5 3 2 3 4" xfId="9400"/>
    <cellStyle name="표준 7 5 3 2 3 5" xfId="13271"/>
    <cellStyle name="표준 7 5 3 2 3 6" xfId="17142"/>
    <cellStyle name="표준 7 5 3 2 3 7" xfId="21013"/>
    <cellStyle name="표준 7 5 3 2 3 8" xfId="24884"/>
    <cellStyle name="표준 7 5 3 2 3 9" xfId="28755"/>
    <cellStyle name="표준 7 5 3 2 4" xfId="2338"/>
    <cellStyle name="표준 7 5 3 2 4 10" xfId="37465"/>
    <cellStyle name="표준 7 5 3 2 4 11" xfId="41577"/>
    <cellStyle name="표준 7 5 3 2 4 12" xfId="45448"/>
    <cellStyle name="표준 7 5 3 2 4 13" xfId="49319"/>
    <cellStyle name="표준 7 5 3 2 4 14" xfId="53190"/>
    <cellStyle name="표준 7 5 3 2 4 2" xfId="6497"/>
    <cellStyle name="표준 7 5 3 2 4 3" xfId="10368"/>
    <cellStyle name="표준 7 5 3 2 4 4" xfId="14239"/>
    <cellStyle name="표준 7 5 3 2 4 5" xfId="18110"/>
    <cellStyle name="표준 7 5 3 2 4 6" xfId="21981"/>
    <cellStyle name="표준 7 5 3 2 4 7" xfId="25852"/>
    <cellStyle name="표준 7 5 3 2 4 8" xfId="29723"/>
    <cellStyle name="표준 7 5 3 2 4 9" xfId="33594"/>
    <cellStyle name="표준 7 5 3 2 5" xfId="4561"/>
    <cellStyle name="표준 7 5 3 2 6" xfId="8432"/>
    <cellStyle name="표준 7 5 3 2 7" xfId="12303"/>
    <cellStyle name="표준 7 5 3 2 8" xfId="16174"/>
    <cellStyle name="표준 7 5 3 2 9" xfId="20045"/>
    <cellStyle name="표준 7 5 3 3" xfId="635"/>
    <cellStyle name="표준 7 5 3 3 10" xfId="28029"/>
    <cellStyle name="표준 7 5 3 3 11" xfId="31900"/>
    <cellStyle name="표준 7 5 3 3 12" xfId="35771"/>
    <cellStyle name="표준 7 5 3 3 13" xfId="39883"/>
    <cellStyle name="표준 7 5 3 3 14" xfId="43754"/>
    <cellStyle name="표준 7 5 3 3 15" xfId="47625"/>
    <cellStyle name="표준 7 5 3 3 16" xfId="51496"/>
    <cellStyle name="표준 7 5 3 3 2" xfId="1609"/>
    <cellStyle name="표준 7 5 3 3 2 10" xfId="32868"/>
    <cellStyle name="표준 7 5 3 3 2 11" xfId="36739"/>
    <cellStyle name="표준 7 5 3 3 2 12" xfId="40851"/>
    <cellStyle name="표준 7 5 3 3 2 13" xfId="44722"/>
    <cellStyle name="표준 7 5 3 3 2 14" xfId="48593"/>
    <cellStyle name="표준 7 5 3 3 2 15" xfId="52464"/>
    <cellStyle name="표준 7 5 3 3 2 2" xfId="3548"/>
    <cellStyle name="표준 7 5 3 3 2 2 10" xfId="38675"/>
    <cellStyle name="표준 7 5 3 3 2 2 11" xfId="42787"/>
    <cellStyle name="표준 7 5 3 3 2 2 12" xfId="46658"/>
    <cellStyle name="표준 7 5 3 3 2 2 13" xfId="50529"/>
    <cellStyle name="표준 7 5 3 3 2 2 14" xfId="54400"/>
    <cellStyle name="표준 7 5 3 3 2 2 2" xfId="7707"/>
    <cellStyle name="표준 7 5 3 3 2 2 3" xfId="11578"/>
    <cellStyle name="표준 7 5 3 3 2 2 4" xfId="15449"/>
    <cellStyle name="표준 7 5 3 3 2 2 5" xfId="19320"/>
    <cellStyle name="표준 7 5 3 3 2 2 6" xfId="23191"/>
    <cellStyle name="표준 7 5 3 3 2 2 7" xfId="27062"/>
    <cellStyle name="표준 7 5 3 3 2 2 8" xfId="30933"/>
    <cellStyle name="표준 7 5 3 3 2 2 9" xfId="34804"/>
    <cellStyle name="표준 7 5 3 3 2 3" xfId="5771"/>
    <cellStyle name="표준 7 5 3 3 2 4" xfId="9642"/>
    <cellStyle name="표준 7 5 3 3 2 5" xfId="13513"/>
    <cellStyle name="표준 7 5 3 3 2 6" xfId="17384"/>
    <cellStyle name="표준 7 5 3 3 2 7" xfId="21255"/>
    <cellStyle name="표준 7 5 3 3 2 8" xfId="25126"/>
    <cellStyle name="표준 7 5 3 3 2 9" xfId="28997"/>
    <cellStyle name="표준 7 5 3 3 3" xfId="2580"/>
    <cellStyle name="표준 7 5 3 3 3 10" xfId="37707"/>
    <cellStyle name="표준 7 5 3 3 3 11" xfId="41819"/>
    <cellStyle name="표준 7 5 3 3 3 12" xfId="45690"/>
    <cellStyle name="표준 7 5 3 3 3 13" xfId="49561"/>
    <cellStyle name="표준 7 5 3 3 3 14" xfId="53432"/>
    <cellStyle name="표준 7 5 3 3 3 2" xfId="6739"/>
    <cellStyle name="표준 7 5 3 3 3 3" xfId="10610"/>
    <cellStyle name="표준 7 5 3 3 3 4" xfId="14481"/>
    <cellStyle name="표준 7 5 3 3 3 5" xfId="18352"/>
    <cellStyle name="표준 7 5 3 3 3 6" xfId="22223"/>
    <cellStyle name="표준 7 5 3 3 3 7" xfId="26094"/>
    <cellStyle name="표준 7 5 3 3 3 8" xfId="29965"/>
    <cellStyle name="표준 7 5 3 3 3 9" xfId="33836"/>
    <cellStyle name="표준 7 5 3 3 4" xfId="4803"/>
    <cellStyle name="표준 7 5 3 3 5" xfId="8674"/>
    <cellStyle name="표준 7 5 3 3 6" xfId="12545"/>
    <cellStyle name="표준 7 5 3 3 7" xfId="16416"/>
    <cellStyle name="표준 7 5 3 3 8" xfId="20287"/>
    <cellStyle name="표준 7 5 3 3 9" xfId="24158"/>
    <cellStyle name="표준 7 5 3 4" xfId="1125"/>
    <cellStyle name="표준 7 5 3 4 10" xfId="32384"/>
    <cellStyle name="표준 7 5 3 4 11" xfId="36255"/>
    <cellStyle name="표준 7 5 3 4 12" xfId="40367"/>
    <cellStyle name="표준 7 5 3 4 13" xfId="44238"/>
    <cellStyle name="표준 7 5 3 4 14" xfId="48109"/>
    <cellStyle name="표준 7 5 3 4 15" xfId="51980"/>
    <cellStyle name="표준 7 5 3 4 2" xfId="3064"/>
    <cellStyle name="표준 7 5 3 4 2 10" xfId="38191"/>
    <cellStyle name="표준 7 5 3 4 2 11" xfId="42303"/>
    <cellStyle name="표준 7 5 3 4 2 12" xfId="46174"/>
    <cellStyle name="표준 7 5 3 4 2 13" xfId="50045"/>
    <cellStyle name="표준 7 5 3 4 2 14" xfId="53916"/>
    <cellStyle name="표준 7 5 3 4 2 2" xfId="7223"/>
    <cellStyle name="표준 7 5 3 4 2 3" xfId="11094"/>
    <cellStyle name="표준 7 5 3 4 2 4" xfId="14965"/>
    <cellStyle name="표준 7 5 3 4 2 5" xfId="18836"/>
    <cellStyle name="표준 7 5 3 4 2 6" xfId="22707"/>
    <cellStyle name="표준 7 5 3 4 2 7" xfId="26578"/>
    <cellStyle name="표준 7 5 3 4 2 8" xfId="30449"/>
    <cellStyle name="표준 7 5 3 4 2 9" xfId="34320"/>
    <cellStyle name="표준 7 5 3 4 3" xfId="5287"/>
    <cellStyle name="표준 7 5 3 4 4" xfId="9158"/>
    <cellStyle name="표준 7 5 3 4 5" xfId="13029"/>
    <cellStyle name="표준 7 5 3 4 6" xfId="16900"/>
    <cellStyle name="표준 7 5 3 4 7" xfId="20771"/>
    <cellStyle name="표준 7 5 3 4 8" xfId="24642"/>
    <cellStyle name="표준 7 5 3 4 9" xfId="28513"/>
    <cellStyle name="표준 7 5 3 5" xfId="2096"/>
    <cellStyle name="표준 7 5 3 5 10" xfId="37223"/>
    <cellStyle name="표준 7 5 3 5 11" xfId="41335"/>
    <cellStyle name="표준 7 5 3 5 12" xfId="45206"/>
    <cellStyle name="표준 7 5 3 5 13" xfId="49077"/>
    <cellStyle name="표준 7 5 3 5 14" xfId="52948"/>
    <cellStyle name="표준 7 5 3 5 2" xfId="6255"/>
    <cellStyle name="표준 7 5 3 5 3" xfId="10126"/>
    <cellStyle name="표준 7 5 3 5 4" xfId="13997"/>
    <cellStyle name="표준 7 5 3 5 5" xfId="17868"/>
    <cellStyle name="표준 7 5 3 5 6" xfId="21739"/>
    <cellStyle name="표준 7 5 3 5 7" xfId="25610"/>
    <cellStyle name="표준 7 5 3 5 8" xfId="29481"/>
    <cellStyle name="표준 7 5 3 5 9" xfId="33352"/>
    <cellStyle name="표준 7 5 3 6" xfId="4319"/>
    <cellStyle name="표준 7 5 3 7" xfId="8190"/>
    <cellStyle name="표준 7 5 3 8" xfId="12061"/>
    <cellStyle name="표준 7 5 3 9" xfId="15932"/>
    <cellStyle name="표준 7 5 4" xfId="243"/>
    <cellStyle name="표준 7 5 4 10" xfId="19901"/>
    <cellStyle name="표준 7 5 4 11" xfId="23772"/>
    <cellStyle name="표준 7 5 4 12" xfId="27643"/>
    <cellStyle name="표준 7 5 4 13" xfId="31514"/>
    <cellStyle name="표준 7 5 4 14" xfId="35385"/>
    <cellStyle name="표준 7 5 4 15" xfId="39256"/>
    <cellStyle name="표준 7 5 4 16" xfId="39497"/>
    <cellStyle name="표준 7 5 4 17" xfId="43368"/>
    <cellStyle name="표준 7 5 4 18" xfId="47239"/>
    <cellStyle name="표준 7 5 4 19" xfId="51110"/>
    <cellStyle name="표준 7 5 4 2" xfId="488"/>
    <cellStyle name="표준 7 5 4 2 10" xfId="24014"/>
    <cellStyle name="표준 7 5 4 2 11" xfId="27885"/>
    <cellStyle name="표준 7 5 4 2 12" xfId="31756"/>
    <cellStyle name="표준 7 5 4 2 13" xfId="35627"/>
    <cellStyle name="표준 7 5 4 2 14" xfId="39739"/>
    <cellStyle name="표준 7 5 4 2 15" xfId="43610"/>
    <cellStyle name="표준 7 5 4 2 16" xfId="47481"/>
    <cellStyle name="표준 7 5 4 2 17" xfId="51352"/>
    <cellStyle name="표준 7 5 4 2 2" xfId="975"/>
    <cellStyle name="표준 7 5 4 2 2 10" xfId="28369"/>
    <cellStyle name="표준 7 5 4 2 2 11" xfId="32240"/>
    <cellStyle name="표준 7 5 4 2 2 12" xfId="36111"/>
    <cellStyle name="표준 7 5 4 2 2 13" xfId="40223"/>
    <cellStyle name="표준 7 5 4 2 2 14" xfId="44094"/>
    <cellStyle name="표준 7 5 4 2 2 15" xfId="47965"/>
    <cellStyle name="표준 7 5 4 2 2 16" xfId="51836"/>
    <cellStyle name="표준 7 5 4 2 2 2" xfId="1949"/>
    <cellStyle name="표준 7 5 4 2 2 2 10" xfId="33208"/>
    <cellStyle name="표준 7 5 4 2 2 2 11" xfId="37079"/>
    <cellStyle name="표준 7 5 4 2 2 2 12" xfId="41191"/>
    <cellStyle name="표준 7 5 4 2 2 2 13" xfId="45062"/>
    <cellStyle name="표준 7 5 4 2 2 2 14" xfId="48933"/>
    <cellStyle name="표준 7 5 4 2 2 2 15" xfId="52804"/>
    <cellStyle name="표준 7 5 4 2 2 2 2" xfId="3888"/>
    <cellStyle name="표준 7 5 4 2 2 2 2 10" xfId="39015"/>
    <cellStyle name="표준 7 5 4 2 2 2 2 11" xfId="43127"/>
    <cellStyle name="표준 7 5 4 2 2 2 2 12" xfId="46998"/>
    <cellStyle name="표준 7 5 4 2 2 2 2 13" xfId="50869"/>
    <cellStyle name="표준 7 5 4 2 2 2 2 14" xfId="54740"/>
    <cellStyle name="표준 7 5 4 2 2 2 2 2" xfId="8047"/>
    <cellStyle name="표준 7 5 4 2 2 2 2 3" xfId="11918"/>
    <cellStyle name="표준 7 5 4 2 2 2 2 4" xfId="15789"/>
    <cellStyle name="표준 7 5 4 2 2 2 2 5" xfId="19660"/>
    <cellStyle name="표준 7 5 4 2 2 2 2 6" xfId="23531"/>
    <cellStyle name="표준 7 5 4 2 2 2 2 7" xfId="27402"/>
    <cellStyle name="표준 7 5 4 2 2 2 2 8" xfId="31273"/>
    <cellStyle name="표준 7 5 4 2 2 2 2 9" xfId="35144"/>
    <cellStyle name="표준 7 5 4 2 2 2 3" xfId="6111"/>
    <cellStyle name="표준 7 5 4 2 2 2 4" xfId="9982"/>
    <cellStyle name="표준 7 5 4 2 2 2 5" xfId="13853"/>
    <cellStyle name="표준 7 5 4 2 2 2 6" xfId="17724"/>
    <cellStyle name="표준 7 5 4 2 2 2 7" xfId="21595"/>
    <cellStyle name="표준 7 5 4 2 2 2 8" xfId="25466"/>
    <cellStyle name="표준 7 5 4 2 2 2 9" xfId="29337"/>
    <cellStyle name="표준 7 5 4 2 2 3" xfId="2920"/>
    <cellStyle name="표준 7 5 4 2 2 3 10" xfId="38047"/>
    <cellStyle name="표준 7 5 4 2 2 3 11" xfId="42159"/>
    <cellStyle name="표준 7 5 4 2 2 3 12" xfId="46030"/>
    <cellStyle name="표준 7 5 4 2 2 3 13" xfId="49901"/>
    <cellStyle name="표준 7 5 4 2 2 3 14" xfId="53772"/>
    <cellStyle name="표준 7 5 4 2 2 3 2" xfId="7079"/>
    <cellStyle name="표준 7 5 4 2 2 3 3" xfId="10950"/>
    <cellStyle name="표준 7 5 4 2 2 3 4" xfId="14821"/>
    <cellStyle name="표준 7 5 4 2 2 3 5" xfId="18692"/>
    <cellStyle name="표준 7 5 4 2 2 3 6" xfId="22563"/>
    <cellStyle name="표준 7 5 4 2 2 3 7" xfId="26434"/>
    <cellStyle name="표준 7 5 4 2 2 3 8" xfId="30305"/>
    <cellStyle name="표준 7 5 4 2 2 3 9" xfId="34176"/>
    <cellStyle name="표준 7 5 4 2 2 4" xfId="5143"/>
    <cellStyle name="표준 7 5 4 2 2 5" xfId="9014"/>
    <cellStyle name="표준 7 5 4 2 2 6" xfId="12885"/>
    <cellStyle name="표준 7 5 4 2 2 7" xfId="16756"/>
    <cellStyle name="표준 7 5 4 2 2 8" xfId="20627"/>
    <cellStyle name="표준 7 5 4 2 2 9" xfId="24498"/>
    <cellStyle name="표준 7 5 4 2 3" xfId="1465"/>
    <cellStyle name="표준 7 5 4 2 3 10" xfId="32724"/>
    <cellStyle name="표준 7 5 4 2 3 11" xfId="36595"/>
    <cellStyle name="표준 7 5 4 2 3 12" xfId="40707"/>
    <cellStyle name="표준 7 5 4 2 3 13" xfId="44578"/>
    <cellStyle name="표준 7 5 4 2 3 14" xfId="48449"/>
    <cellStyle name="표준 7 5 4 2 3 15" xfId="52320"/>
    <cellStyle name="표준 7 5 4 2 3 2" xfId="3404"/>
    <cellStyle name="표준 7 5 4 2 3 2 10" xfId="38531"/>
    <cellStyle name="표준 7 5 4 2 3 2 11" xfId="42643"/>
    <cellStyle name="표준 7 5 4 2 3 2 12" xfId="46514"/>
    <cellStyle name="표준 7 5 4 2 3 2 13" xfId="50385"/>
    <cellStyle name="표준 7 5 4 2 3 2 14" xfId="54256"/>
    <cellStyle name="표준 7 5 4 2 3 2 2" xfId="7563"/>
    <cellStyle name="표준 7 5 4 2 3 2 3" xfId="11434"/>
    <cellStyle name="표준 7 5 4 2 3 2 4" xfId="15305"/>
    <cellStyle name="표준 7 5 4 2 3 2 5" xfId="19176"/>
    <cellStyle name="표준 7 5 4 2 3 2 6" xfId="23047"/>
    <cellStyle name="표준 7 5 4 2 3 2 7" xfId="26918"/>
    <cellStyle name="표준 7 5 4 2 3 2 8" xfId="30789"/>
    <cellStyle name="표준 7 5 4 2 3 2 9" xfId="34660"/>
    <cellStyle name="표준 7 5 4 2 3 3" xfId="5627"/>
    <cellStyle name="표준 7 5 4 2 3 4" xfId="9498"/>
    <cellStyle name="표준 7 5 4 2 3 5" xfId="13369"/>
    <cellStyle name="표준 7 5 4 2 3 6" xfId="17240"/>
    <cellStyle name="표준 7 5 4 2 3 7" xfId="21111"/>
    <cellStyle name="표준 7 5 4 2 3 8" xfId="24982"/>
    <cellStyle name="표준 7 5 4 2 3 9" xfId="28853"/>
    <cellStyle name="표준 7 5 4 2 4" xfId="2436"/>
    <cellStyle name="표준 7 5 4 2 4 10" xfId="37563"/>
    <cellStyle name="표준 7 5 4 2 4 11" xfId="41675"/>
    <cellStyle name="표준 7 5 4 2 4 12" xfId="45546"/>
    <cellStyle name="표준 7 5 4 2 4 13" xfId="49417"/>
    <cellStyle name="표준 7 5 4 2 4 14" xfId="53288"/>
    <cellStyle name="표준 7 5 4 2 4 2" xfId="6595"/>
    <cellStyle name="표준 7 5 4 2 4 3" xfId="10466"/>
    <cellStyle name="표준 7 5 4 2 4 4" xfId="14337"/>
    <cellStyle name="표준 7 5 4 2 4 5" xfId="18208"/>
    <cellStyle name="표준 7 5 4 2 4 6" xfId="22079"/>
    <cellStyle name="표준 7 5 4 2 4 7" xfId="25950"/>
    <cellStyle name="표준 7 5 4 2 4 8" xfId="29821"/>
    <cellStyle name="표준 7 5 4 2 4 9" xfId="33692"/>
    <cellStyle name="표준 7 5 4 2 5" xfId="4659"/>
    <cellStyle name="표준 7 5 4 2 6" xfId="8530"/>
    <cellStyle name="표준 7 5 4 2 7" xfId="12401"/>
    <cellStyle name="표준 7 5 4 2 8" xfId="16272"/>
    <cellStyle name="표준 7 5 4 2 9" xfId="20143"/>
    <cellStyle name="표준 7 5 4 3" xfId="733"/>
    <cellStyle name="표준 7 5 4 3 10" xfId="28127"/>
    <cellStyle name="표준 7 5 4 3 11" xfId="31998"/>
    <cellStyle name="표준 7 5 4 3 12" xfId="35869"/>
    <cellStyle name="표준 7 5 4 3 13" xfId="39981"/>
    <cellStyle name="표준 7 5 4 3 14" xfId="43852"/>
    <cellStyle name="표준 7 5 4 3 15" xfId="47723"/>
    <cellStyle name="표준 7 5 4 3 16" xfId="51594"/>
    <cellStyle name="표준 7 5 4 3 2" xfId="1707"/>
    <cellStyle name="표준 7 5 4 3 2 10" xfId="32966"/>
    <cellStyle name="표준 7 5 4 3 2 11" xfId="36837"/>
    <cellStyle name="표준 7 5 4 3 2 12" xfId="40949"/>
    <cellStyle name="표준 7 5 4 3 2 13" xfId="44820"/>
    <cellStyle name="표준 7 5 4 3 2 14" xfId="48691"/>
    <cellStyle name="표준 7 5 4 3 2 15" xfId="52562"/>
    <cellStyle name="표준 7 5 4 3 2 2" xfId="3646"/>
    <cellStyle name="표준 7 5 4 3 2 2 10" xfId="38773"/>
    <cellStyle name="표준 7 5 4 3 2 2 11" xfId="42885"/>
    <cellStyle name="표준 7 5 4 3 2 2 12" xfId="46756"/>
    <cellStyle name="표준 7 5 4 3 2 2 13" xfId="50627"/>
    <cellStyle name="표준 7 5 4 3 2 2 14" xfId="54498"/>
    <cellStyle name="표준 7 5 4 3 2 2 2" xfId="7805"/>
    <cellStyle name="표준 7 5 4 3 2 2 3" xfId="11676"/>
    <cellStyle name="표준 7 5 4 3 2 2 4" xfId="15547"/>
    <cellStyle name="표준 7 5 4 3 2 2 5" xfId="19418"/>
    <cellStyle name="표준 7 5 4 3 2 2 6" xfId="23289"/>
    <cellStyle name="표준 7 5 4 3 2 2 7" xfId="27160"/>
    <cellStyle name="표준 7 5 4 3 2 2 8" xfId="31031"/>
    <cellStyle name="표준 7 5 4 3 2 2 9" xfId="34902"/>
    <cellStyle name="표준 7 5 4 3 2 3" xfId="5869"/>
    <cellStyle name="표준 7 5 4 3 2 4" xfId="9740"/>
    <cellStyle name="표준 7 5 4 3 2 5" xfId="13611"/>
    <cellStyle name="표준 7 5 4 3 2 6" xfId="17482"/>
    <cellStyle name="표준 7 5 4 3 2 7" xfId="21353"/>
    <cellStyle name="표준 7 5 4 3 2 8" xfId="25224"/>
    <cellStyle name="표준 7 5 4 3 2 9" xfId="29095"/>
    <cellStyle name="표준 7 5 4 3 3" xfId="2678"/>
    <cellStyle name="표준 7 5 4 3 3 10" xfId="37805"/>
    <cellStyle name="표준 7 5 4 3 3 11" xfId="41917"/>
    <cellStyle name="표준 7 5 4 3 3 12" xfId="45788"/>
    <cellStyle name="표준 7 5 4 3 3 13" xfId="49659"/>
    <cellStyle name="표준 7 5 4 3 3 14" xfId="53530"/>
    <cellStyle name="표준 7 5 4 3 3 2" xfId="6837"/>
    <cellStyle name="표준 7 5 4 3 3 3" xfId="10708"/>
    <cellStyle name="표준 7 5 4 3 3 4" xfId="14579"/>
    <cellStyle name="표준 7 5 4 3 3 5" xfId="18450"/>
    <cellStyle name="표준 7 5 4 3 3 6" xfId="22321"/>
    <cellStyle name="표준 7 5 4 3 3 7" xfId="26192"/>
    <cellStyle name="표준 7 5 4 3 3 8" xfId="30063"/>
    <cellStyle name="표준 7 5 4 3 3 9" xfId="33934"/>
    <cellStyle name="표준 7 5 4 3 4" xfId="4901"/>
    <cellStyle name="표준 7 5 4 3 5" xfId="8772"/>
    <cellStyle name="표준 7 5 4 3 6" xfId="12643"/>
    <cellStyle name="표준 7 5 4 3 7" xfId="16514"/>
    <cellStyle name="표준 7 5 4 3 8" xfId="20385"/>
    <cellStyle name="표준 7 5 4 3 9" xfId="24256"/>
    <cellStyle name="표준 7 5 4 4" xfId="1223"/>
    <cellStyle name="표준 7 5 4 4 10" xfId="32482"/>
    <cellStyle name="표준 7 5 4 4 11" xfId="36353"/>
    <cellStyle name="표준 7 5 4 4 12" xfId="40465"/>
    <cellStyle name="표준 7 5 4 4 13" xfId="44336"/>
    <cellStyle name="표준 7 5 4 4 14" xfId="48207"/>
    <cellStyle name="표준 7 5 4 4 15" xfId="52078"/>
    <cellStyle name="표준 7 5 4 4 2" xfId="3162"/>
    <cellStyle name="표준 7 5 4 4 2 10" xfId="38289"/>
    <cellStyle name="표준 7 5 4 4 2 11" xfId="42401"/>
    <cellStyle name="표준 7 5 4 4 2 12" xfId="46272"/>
    <cellStyle name="표준 7 5 4 4 2 13" xfId="50143"/>
    <cellStyle name="표준 7 5 4 4 2 14" xfId="54014"/>
    <cellStyle name="표준 7 5 4 4 2 2" xfId="7321"/>
    <cellStyle name="표준 7 5 4 4 2 3" xfId="11192"/>
    <cellStyle name="표준 7 5 4 4 2 4" xfId="15063"/>
    <cellStyle name="표준 7 5 4 4 2 5" xfId="18934"/>
    <cellStyle name="표준 7 5 4 4 2 6" xfId="22805"/>
    <cellStyle name="표준 7 5 4 4 2 7" xfId="26676"/>
    <cellStyle name="표준 7 5 4 4 2 8" xfId="30547"/>
    <cellStyle name="표준 7 5 4 4 2 9" xfId="34418"/>
    <cellStyle name="표준 7 5 4 4 3" xfId="5385"/>
    <cellStyle name="표준 7 5 4 4 4" xfId="9256"/>
    <cellStyle name="표준 7 5 4 4 5" xfId="13127"/>
    <cellStyle name="표준 7 5 4 4 6" xfId="16998"/>
    <cellStyle name="표준 7 5 4 4 7" xfId="20869"/>
    <cellStyle name="표준 7 5 4 4 8" xfId="24740"/>
    <cellStyle name="표준 7 5 4 4 9" xfId="28611"/>
    <cellStyle name="표준 7 5 4 5" xfId="2194"/>
    <cellStyle name="표준 7 5 4 5 10" xfId="37321"/>
    <cellStyle name="표준 7 5 4 5 11" xfId="41433"/>
    <cellStyle name="표준 7 5 4 5 12" xfId="45304"/>
    <cellStyle name="표준 7 5 4 5 13" xfId="49175"/>
    <cellStyle name="표준 7 5 4 5 14" xfId="53046"/>
    <cellStyle name="표준 7 5 4 5 2" xfId="6353"/>
    <cellStyle name="표준 7 5 4 5 3" xfId="10224"/>
    <cellStyle name="표준 7 5 4 5 4" xfId="14095"/>
    <cellStyle name="표준 7 5 4 5 5" xfId="17966"/>
    <cellStyle name="표준 7 5 4 5 6" xfId="21837"/>
    <cellStyle name="표준 7 5 4 5 7" xfId="25708"/>
    <cellStyle name="표준 7 5 4 5 8" xfId="29579"/>
    <cellStyle name="표준 7 5 4 5 9" xfId="33450"/>
    <cellStyle name="표준 7 5 4 6" xfId="4417"/>
    <cellStyle name="표준 7 5 4 7" xfId="8288"/>
    <cellStyle name="표준 7 5 4 8" xfId="12159"/>
    <cellStyle name="표준 7 5 4 9" xfId="16030"/>
    <cellStyle name="표준 7 5 5" xfId="293"/>
    <cellStyle name="표준 7 5 5 10" xfId="23819"/>
    <cellStyle name="표준 7 5 5 11" xfId="27690"/>
    <cellStyle name="표준 7 5 5 12" xfId="31561"/>
    <cellStyle name="표준 7 5 5 13" xfId="35432"/>
    <cellStyle name="표준 7 5 5 14" xfId="39544"/>
    <cellStyle name="표준 7 5 5 15" xfId="43415"/>
    <cellStyle name="표준 7 5 5 16" xfId="47286"/>
    <cellStyle name="표준 7 5 5 17" xfId="51157"/>
    <cellStyle name="표준 7 5 5 2" xfId="780"/>
    <cellStyle name="표준 7 5 5 2 10" xfId="28174"/>
    <cellStyle name="표준 7 5 5 2 11" xfId="32045"/>
    <cellStyle name="표준 7 5 5 2 12" xfId="35916"/>
    <cellStyle name="표준 7 5 5 2 13" xfId="40028"/>
    <cellStyle name="표준 7 5 5 2 14" xfId="43899"/>
    <cellStyle name="표준 7 5 5 2 15" xfId="47770"/>
    <cellStyle name="표준 7 5 5 2 16" xfId="51641"/>
    <cellStyle name="표준 7 5 5 2 2" xfId="1754"/>
    <cellStyle name="표준 7 5 5 2 2 10" xfId="33013"/>
    <cellStyle name="표준 7 5 5 2 2 11" xfId="36884"/>
    <cellStyle name="표준 7 5 5 2 2 12" xfId="40996"/>
    <cellStyle name="표준 7 5 5 2 2 13" xfId="44867"/>
    <cellStyle name="표준 7 5 5 2 2 14" xfId="48738"/>
    <cellStyle name="표준 7 5 5 2 2 15" xfId="52609"/>
    <cellStyle name="표준 7 5 5 2 2 2" xfId="3693"/>
    <cellStyle name="표준 7 5 5 2 2 2 10" xfId="38820"/>
    <cellStyle name="표준 7 5 5 2 2 2 11" xfId="42932"/>
    <cellStyle name="표준 7 5 5 2 2 2 12" xfId="46803"/>
    <cellStyle name="표준 7 5 5 2 2 2 13" xfId="50674"/>
    <cellStyle name="표준 7 5 5 2 2 2 14" xfId="54545"/>
    <cellStyle name="표준 7 5 5 2 2 2 2" xfId="7852"/>
    <cellStyle name="표준 7 5 5 2 2 2 3" xfId="11723"/>
    <cellStyle name="표준 7 5 5 2 2 2 4" xfId="15594"/>
    <cellStyle name="표준 7 5 5 2 2 2 5" xfId="19465"/>
    <cellStyle name="표준 7 5 5 2 2 2 6" xfId="23336"/>
    <cellStyle name="표준 7 5 5 2 2 2 7" xfId="27207"/>
    <cellStyle name="표준 7 5 5 2 2 2 8" xfId="31078"/>
    <cellStyle name="표준 7 5 5 2 2 2 9" xfId="34949"/>
    <cellStyle name="표준 7 5 5 2 2 3" xfId="5916"/>
    <cellStyle name="표준 7 5 5 2 2 4" xfId="9787"/>
    <cellStyle name="표준 7 5 5 2 2 5" xfId="13658"/>
    <cellStyle name="표준 7 5 5 2 2 6" xfId="17529"/>
    <cellStyle name="표준 7 5 5 2 2 7" xfId="21400"/>
    <cellStyle name="표준 7 5 5 2 2 8" xfId="25271"/>
    <cellStyle name="표준 7 5 5 2 2 9" xfId="29142"/>
    <cellStyle name="표준 7 5 5 2 3" xfId="2725"/>
    <cellStyle name="표준 7 5 5 2 3 10" xfId="37852"/>
    <cellStyle name="표준 7 5 5 2 3 11" xfId="41964"/>
    <cellStyle name="표준 7 5 5 2 3 12" xfId="45835"/>
    <cellStyle name="표준 7 5 5 2 3 13" xfId="49706"/>
    <cellStyle name="표준 7 5 5 2 3 14" xfId="53577"/>
    <cellStyle name="표준 7 5 5 2 3 2" xfId="6884"/>
    <cellStyle name="표준 7 5 5 2 3 3" xfId="10755"/>
    <cellStyle name="표준 7 5 5 2 3 4" xfId="14626"/>
    <cellStyle name="표준 7 5 5 2 3 5" xfId="18497"/>
    <cellStyle name="표준 7 5 5 2 3 6" xfId="22368"/>
    <cellStyle name="표준 7 5 5 2 3 7" xfId="26239"/>
    <cellStyle name="표준 7 5 5 2 3 8" xfId="30110"/>
    <cellStyle name="표준 7 5 5 2 3 9" xfId="33981"/>
    <cellStyle name="표준 7 5 5 2 4" xfId="4948"/>
    <cellStyle name="표준 7 5 5 2 5" xfId="8819"/>
    <cellStyle name="표준 7 5 5 2 6" xfId="12690"/>
    <cellStyle name="표준 7 5 5 2 7" xfId="16561"/>
    <cellStyle name="표준 7 5 5 2 8" xfId="20432"/>
    <cellStyle name="표준 7 5 5 2 9" xfId="24303"/>
    <cellStyle name="표준 7 5 5 3" xfId="1270"/>
    <cellStyle name="표준 7 5 5 3 10" xfId="32529"/>
    <cellStyle name="표준 7 5 5 3 11" xfId="36400"/>
    <cellStyle name="표준 7 5 5 3 12" xfId="40512"/>
    <cellStyle name="표준 7 5 5 3 13" xfId="44383"/>
    <cellStyle name="표준 7 5 5 3 14" xfId="48254"/>
    <cellStyle name="표준 7 5 5 3 15" xfId="52125"/>
    <cellStyle name="표준 7 5 5 3 2" xfId="3209"/>
    <cellStyle name="표준 7 5 5 3 2 10" xfId="38336"/>
    <cellStyle name="표준 7 5 5 3 2 11" xfId="42448"/>
    <cellStyle name="표준 7 5 5 3 2 12" xfId="46319"/>
    <cellStyle name="표준 7 5 5 3 2 13" xfId="50190"/>
    <cellStyle name="표준 7 5 5 3 2 14" xfId="54061"/>
    <cellStyle name="표준 7 5 5 3 2 2" xfId="7368"/>
    <cellStyle name="표준 7 5 5 3 2 3" xfId="11239"/>
    <cellStyle name="표준 7 5 5 3 2 4" xfId="15110"/>
    <cellStyle name="표준 7 5 5 3 2 5" xfId="18981"/>
    <cellStyle name="표준 7 5 5 3 2 6" xfId="22852"/>
    <cellStyle name="표준 7 5 5 3 2 7" xfId="26723"/>
    <cellStyle name="표준 7 5 5 3 2 8" xfId="30594"/>
    <cellStyle name="표준 7 5 5 3 2 9" xfId="34465"/>
    <cellStyle name="표준 7 5 5 3 3" xfId="5432"/>
    <cellStyle name="표준 7 5 5 3 4" xfId="9303"/>
    <cellStyle name="표준 7 5 5 3 5" xfId="13174"/>
    <cellStyle name="표준 7 5 5 3 6" xfId="17045"/>
    <cellStyle name="표준 7 5 5 3 7" xfId="20916"/>
    <cellStyle name="표준 7 5 5 3 8" xfId="24787"/>
    <cellStyle name="표준 7 5 5 3 9" xfId="28658"/>
    <cellStyle name="표준 7 5 5 4" xfId="2241"/>
    <cellStyle name="표준 7 5 5 4 10" xfId="37368"/>
    <cellStyle name="표준 7 5 5 4 11" xfId="41480"/>
    <cellStyle name="표준 7 5 5 4 12" xfId="45351"/>
    <cellStyle name="표준 7 5 5 4 13" xfId="49222"/>
    <cellStyle name="표준 7 5 5 4 14" xfId="53093"/>
    <cellStyle name="표준 7 5 5 4 2" xfId="6400"/>
    <cellStyle name="표준 7 5 5 4 3" xfId="10271"/>
    <cellStyle name="표준 7 5 5 4 4" xfId="14142"/>
    <cellStyle name="표준 7 5 5 4 5" xfId="18013"/>
    <cellStyle name="표준 7 5 5 4 6" xfId="21884"/>
    <cellStyle name="표준 7 5 5 4 7" xfId="25755"/>
    <cellStyle name="표준 7 5 5 4 8" xfId="29626"/>
    <cellStyle name="표준 7 5 5 4 9" xfId="33497"/>
    <cellStyle name="표준 7 5 5 5" xfId="4464"/>
    <cellStyle name="표준 7 5 5 6" xfId="8335"/>
    <cellStyle name="표준 7 5 5 7" xfId="12206"/>
    <cellStyle name="표준 7 5 5 8" xfId="16077"/>
    <cellStyle name="표준 7 5 5 9" xfId="19948"/>
    <cellStyle name="표준 7 5 6" xfId="538"/>
    <cellStyle name="표준 7 5 6 10" xfId="27932"/>
    <cellStyle name="표준 7 5 6 11" xfId="31803"/>
    <cellStyle name="표준 7 5 6 12" xfId="35674"/>
    <cellStyle name="표준 7 5 6 13" xfId="39786"/>
    <cellStyle name="표준 7 5 6 14" xfId="43657"/>
    <cellStyle name="표준 7 5 6 15" xfId="47528"/>
    <cellStyle name="표준 7 5 6 16" xfId="51399"/>
    <cellStyle name="표준 7 5 6 2" xfId="1512"/>
    <cellStyle name="표준 7 5 6 2 10" xfId="32771"/>
    <cellStyle name="표준 7 5 6 2 11" xfId="36642"/>
    <cellStyle name="표준 7 5 6 2 12" xfId="40754"/>
    <cellStyle name="표준 7 5 6 2 13" xfId="44625"/>
    <cellStyle name="표준 7 5 6 2 14" xfId="48496"/>
    <cellStyle name="표준 7 5 6 2 15" xfId="52367"/>
    <cellStyle name="표준 7 5 6 2 2" xfId="3451"/>
    <cellStyle name="표준 7 5 6 2 2 10" xfId="38578"/>
    <cellStyle name="표준 7 5 6 2 2 11" xfId="42690"/>
    <cellStyle name="표준 7 5 6 2 2 12" xfId="46561"/>
    <cellStyle name="표준 7 5 6 2 2 13" xfId="50432"/>
    <cellStyle name="표준 7 5 6 2 2 14" xfId="54303"/>
    <cellStyle name="표준 7 5 6 2 2 2" xfId="7610"/>
    <cellStyle name="표준 7 5 6 2 2 3" xfId="11481"/>
    <cellStyle name="표준 7 5 6 2 2 4" xfId="15352"/>
    <cellStyle name="표준 7 5 6 2 2 5" xfId="19223"/>
    <cellStyle name="표준 7 5 6 2 2 6" xfId="23094"/>
    <cellStyle name="표준 7 5 6 2 2 7" xfId="26965"/>
    <cellStyle name="표준 7 5 6 2 2 8" xfId="30836"/>
    <cellStyle name="표준 7 5 6 2 2 9" xfId="34707"/>
    <cellStyle name="표준 7 5 6 2 3" xfId="5674"/>
    <cellStyle name="표준 7 5 6 2 4" xfId="9545"/>
    <cellStyle name="표준 7 5 6 2 5" xfId="13416"/>
    <cellStyle name="표준 7 5 6 2 6" xfId="17287"/>
    <cellStyle name="표준 7 5 6 2 7" xfId="21158"/>
    <cellStyle name="표준 7 5 6 2 8" xfId="25029"/>
    <cellStyle name="표준 7 5 6 2 9" xfId="28900"/>
    <cellStyle name="표준 7 5 6 3" xfId="2483"/>
    <cellStyle name="표준 7 5 6 3 10" xfId="37610"/>
    <cellStyle name="표준 7 5 6 3 11" xfId="41722"/>
    <cellStyle name="표준 7 5 6 3 12" xfId="45593"/>
    <cellStyle name="표준 7 5 6 3 13" xfId="49464"/>
    <cellStyle name="표준 7 5 6 3 14" xfId="53335"/>
    <cellStyle name="표준 7 5 6 3 2" xfId="6642"/>
    <cellStyle name="표준 7 5 6 3 3" xfId="10513"/>
    <cellStyle name="표준 7 5 6 3 4" xfId="14384"/>
    <cellStyle name="표준 7 5 6 3 5" xfId="18255"/>
    <cellStyle name="표준 7 5 6 3 6" xfId="22126"/>
    <cellStyle name="표준 7 5 6 3 7" xfId="25997"/>
    <cellStyle name="표준 7 5 6 3 8" xfId="29868"/>
    <cellStyle name="표준 7 5 6 3 9" xfId="33739"/>
    <cellStyle name="표준 7 5 6 4" xfId="4706"/>
    <cellStyle name="표준 7 5 6 5" xfId="8577"/>
    <cellStyle name="표준 7 5 6 6" xfId="12448"/>
    <cellStyle name="표준 7 5 6 7" xfId="16319"/>
    <cellStyle name="표준 7 5 6 8" xfId="20190"/>
    <cellStyle name="표준 7 5 6 9" xfId="24061"/>
    <cellStyle name="표준 7 5 7" xfId="1028"/>
    <cellStyle name="표준 7 5 7 10" xfId="32287"/>
    <cellStyle name="표준 7 5 7 11" xfId="36158"/>
    <cellStyle name="표준 7 5 7 12" xfId="40270"/>
    <cellStyle name="표준 7 5 7 13" xfId="44141"/>
    <cellStyle name="표준 7 5 7 14" xfId="48012"/>
    <cellStyle name="표준 7 5 7 15" xfId="51883"/>
    <cellStyle name="표준 7 5 7 2" xfId="2967"/>
    <cellStyle name="표준 7 5 7 2 10" xfId="38094"/>
    <cellStyle name="표준 7 5 7 2 11" xfId="42206"/>
    <cellStyle name="표준 7 5 7 2 12" xfId="46077"/>
    <cellStyle name="표준 7 5 7 2 13" xfId="49948"/>
    <cellStyle name="표준 7 5 7 2 14" xfId="53819"/>
    <cellStyle name="표준 7 5 7 2 2" xfId="7126"/>
    <cellStyle name="표준 7 5 7 2 3" xfId="10997"/>
    <cellStyle name="표준 7 5 7 2 4" xfId="14868"/>
    <cellStyle name="표준 7 5 7 2 5" xfId="18739"/>
    <cellStyle name="표준 7 5 7 2 6" xfId="22610"/>
    <cellStyle name="표준 7 5 7 2 7" xfId="26481"/>
    <cellStyle name="표준 7 5 7 2 8" xfId="30352"/>
    <cellStyle name="표준 7 5 7 2 9" xfId="34223"/>
    <cellStyle name="표준 7 5 7 3" xfId="5190"/>
    <cellStyle name="표준 7 5 7 4" xfId="9061"/>
    <cellStyle name="표준 7 5 7 5" xfId="12932"/>
    <cellStyle name="표준 7 5 7 6" xfId="16803"/>
    <cellStyle name="표준 7 5 7 7" xfId="20674"/>
    <cellStyle name="표준 7 5 7 8" xfId="24545"/>
    <cellStyle name="표준 7 5 7 9" xfId="28416"/>
    <cellStyle name="표준 7 5 8" xfId="1999"/>
    <cellStyle name="표준 7 5 8 10" xfId="37126"/>
    <cellStyle name="표준 7 5 8 11" xfId="41238"/>
    <cellStyle name="표준 7 5 8 12" xfId="45109"/>
    <cellStyle name="표준 7 5 8 13" xfId="48980"/>
    <cellStyle name="표준 7 5 8 14" xfId="52851"/>
    <cellStyle name="표준 7 5 8 2" xfId="6158"/>
    <cellStyle name="표준 7 5 8 3" xfId="10029"/>
    <cellStyle name="표준 7 5 8 4" xfId="13900"/>
    <cellStyle name="표준 7 5 8 5" xfId="17771"/>
    <cellStyle name="표준 7 5 8 6" xfId="21642"/>
    <cellStyle name="표준 7 5 8 7" xfId="25513"/>
    <cellStyle name="표준 7 5 8 8" xfId="29384"/>
    <cellStyle name="표준 7 5 8 9" xfId="33255"/>
    <cellStyle name="표준 7 5 9" xfId="4222"/>
    <cellStyle name="표준 7 6" xfId="46"/>
    <cellStyle name="표준 7 6 10" xfId="8100"/>
    <cellStyle name="표준 7 6 11" xfId="11971"/>
    <cellStyle name="표준 7 6 12" xfId="15842"/>
    <cellStyle name="표준 7 6 13" xfId="19713"/>
    <cellStyle name="표준 7 6 14" xfId="23584"/>
    <cellStyle name="표준 7 6 15" xfId="27455"/>
    <cellStyle name="표준 7 6 16" xfId="31326"/>
    <cellStyle name="표준 7 6 17" xfId="35197"/>
    <cellStyle name="표준 7 6 18" xfId="39068"/>
    <cellStyle name="표준 7 6 19" xfId="39309"/>
    <cellStyle name="표준 7 6 2" xfId="100"/>
    <cellStyle name="표준 7 6 2 10" xfId="15889"/>
    <cellStyle name="표준 7 6 2 11" xfId="19760"/>
    <cellStyle name="표준 7 6 2 12" xfId="23631"/>
    <cellStyle name="표준 7 6 2 13" xfId="27502"/>
    <cellStyle name="표준 7 6 2 14" xfId="31373"/>
    <cellStyle name="표준 7 6 2 15" xfId="35244"/>
    <cellStyle name="표준 7 6 2 16" xfId="39115"/>
    <cellStyle name="표준 7 6 2 17" xfId="39356"/>
    <cellStyle name="표준 7 6 2 18" xfId="43227"/>
    <cellStyle name="표준 7 6 2 19" xfId="47098"/>
    <cellStyle name="표준 7 6 2 2" xfId="199"/>
    <cellStyle name="표준 7 6 2 2 10" xfId="19857"/>
    <cellStyle name="표준 7 6 2 2 11" xfId="23728"/>
    <cellStyle name="표준 7 6 2 2 12" xfId="27599"/>
    <cellStyle name="표준 7 6 2 2 13" xfId="31470"/>
    <cellStyle name="표준 7 6 2 2 14" xfId="35341"/>
    <cellStyle name="표준 7 6 2 2 15" xfId="39212"/>
    <cellStyle name="표준 7 6 2 2 16" xfId="39453"/>
    <cellStyle name="표준 7 6 2 2 17" xfId="43324"/>
    <cellStyle name="표준 7 6 2 2 18" xfId="47195"/>
    <cellStyle name="표준 7 6 2 2 19" xfId="51066"/>
    <cellStyle name="표준 7 6 2 2 2" xfId="444"/>
    <cellStyle name="표준 7 6 2 2 2 10" xfId="23970"/>
    <cellStyle name="표준 7 6 2 2 2 11" xfId="27841"/>
    <cellStyle name="표준 7 6 2 2 2 12" xfId="31712"/>
    <cellStyle name="표준 7 6 2 2 2 13" xfId="35583"/>
    <cellStyle name="표준 7 6 2 2 2 14" xfId="39695"/>
    <cellStyle name="표준 7 6 2 2 2 15" xfId="43566"/>
    <cellStyle name="표준 7 6 2 2 2 16" xfId="47437"/>
    <cellStyle name="표준 7 6 2 2 2 17" xfId="51308"/>
    <cellStyle name="표준 7 6 2 2 2 2" xfId="931"/>
    <cellStyle name="표준 7 6 2 2 2 2 10" xfId="28325"/>
    <cellStyle name="표준 7 6 2 2 2 2 11" xfId="32196"/>
    <cellStyle name="표준 7 6 2 2 2 2 12" xfId="36067"/>
    <cellStyle name="표준 7 6 2 2 2 2 13" xfId="40179"/>
    <cellStyle name="표준 7 6 2 2 2 2 14" xfId="44050"/>
    <cellStyle name="표준 7 6 2 2 2 2 15" xfId="47921"/>
    <cellStyle name="표준 7 6 2 2 2 2 16" xfId="51792"/>
    <cellStyle name="표준 7 6 2 2 2 2 2" xfId="1905"/>
    <cellStyle name="표준 7 6 2 2 2 2 2 10" xfId="33164"/>
    <cellStyle name="표준 7 6 2 2 2 2 2 11" xfId="37035"/>
    <cellStyle name="표준 7 6 2 2 2 2 2 12" xfId="41147"/>
    <cellStyle name="표준 7 6 2 2 2 2 2 13" xfId="45018"/>
    <cellStyle name="표준 7 6 2 2 2 2 2 14" xfId="48889"/>
    <cellStyle name="표준 7 6 2 2 2 2 2 15" xfId="52760"/>
    <cellStyle name="표준 7 6 2 2 2 2 2 2" xfId="3844"/>
    <cellStyle name="표준 7 6 2 2 2 2 2 2 10" xfId="38971"/>
    <cellStyle name="표준 7 6 2 2 2 2 2 2 11" xfId="43083"/>
    <cellStyle name="표준 7 6 2 2 2 2 2 2 12" xfId="46954"/>
    <cellStyle name="표준 7 6 2 2 2 2 2 2 13" xfId="50825"/>
    <cellStyle name="표준 7 6 2 2 2 2 2 2 14" xfId="54696"/>
    <cellStyle name="표준 7 6 2 2 2 2 2 2 2" xfId="8003"/>
    <cellStyle name="표준 7 6 2 2 2 2 2 2 3" xfId="11874"/>
    <cellStyle name="표준 7 6 2 2 2 2 2 2 4" xfId="15745"/>
    <cellStyle name="표준 7 6 2 2 2 2 2 2 5" xfId="19616"/>
    <cellStyle name="표준 7 6 2 2 2 2 2 2 6" xfId="23487"/>
    <cellStyle name="표준 7 6 2 2 2 2 2 2 7" xfId="27358"/>
    <cellStyle name="표준 7 6 2 2 2 2 2 2 8" xfId="31229"/>
    <cellStyle name="표준 7 6 2 2 2 2 2 2 9" xfId="35100"/>
    <cellStyle name="표준 7 6 2 2 2 2 2 3" xfId="6067"/>
    <cellStyle name="표준 7 6 2 2 2 2 2 4" xfId="9938"/>
    <cellStyle name="표준 7 6 2 2 2 2 2 5" xfId="13809"/>
    <cellStyle name="표준 7 6 2 2 2 2 2 6" xfId="17680"/>
    <cellStyle name="표준 7 6 2 2 2 2 2 7" xfId="21551"/>
    <cellStyle name="표준 7 6 2 2 2 2 2 8" xfId="25422"/>
    <cellStyle name="표준 7 6 2 2 2 2 2 9" xfId="29293"/>
    <cellStyle name="표준 7 6 2 2 2 2 3" xfId="2876"/>
    <cellStyle name="표준 7 6 2 2 2 2 3 10" xfId="38003"/>
    <cellStyle name="표준 7 6 2 2 2 2 3 11" xfId="42115"/>
    <cellStyle name="표준 7 6 2 2 2 2 3 12" xfId="45986"/>
    <cellStyle name="표준 7 6 2 2 2 2 3 13" xfId="49857"/>
    <cellStyle name="표준 7 6 2 2 2 2 3 14" xfId="53728"/>
    <cellStyle name="표준 7 6 2 2 2 2 3 2" xfId="7035"/>
    <cellStyle name="표준 7 6 2 2 2 2 3 3" xfId="10906"/>
    <cellStyle name="표준 7 6 2 2 2 2 3 4" xfId="14777"/>
    <cellStyle name="표준 7 6 2 2 2 2 3 5" xfId="18648"/>
    <cellStyle name="표준 7 6 2 2 2 2 3 6" xfId="22519"/>
    <cellStyle name="표준 7 6 2 2 2 2 3 7" xfId="26390"/>
    <cellStyle name="표준 7 6 2 2 2 2 3 8" xfId="30261"/>
    <cellStyle name="표준 7 6 2 2 2 2 3 9" xfId="34132"/>
    <cellStyle name="표준 7 6 2 2 2 2 4" xfId="5099"/>
    <cellStyle name="표준 7 6 2 2 2 2 5" xfId="8970"/>
    <cellStyle name="표준 7 6 2 2 2 2 6" xfId="12841"/>
    <cellStyle name="표준 7 6 2 2 2 2 7" xfId="16712"/>
    <cellStyle name="표준 7 6 2 2 2 2 8" xfId="20583"/>
    <cellStyle name="표준 7 6 2 2 2 2 9" xfId="24454"/>
    <cellStyle name="표준 7 6 2 2 2 3" xfId="1421"/>
    <cellStyle name="표준 7 6 2 2 2 3 10" xfId="32680"/>
    <cellStyle name="표준 7 6 2 2 2 3 11" xfId="36551"/>
    <cellStyle name="표준 7 6 2 2 2 3 12" xfId="40663"/>
    <cellStyle name="표준 7 6 2 2 2 3 13" xfId="44534"/>
    <cellStyle name="표준 7 6 2 2 2 3 14" xfId="48405"/>
    <cellStyle name="표준 7 6 2 2 2 3 15" xfId="52276"/>
    <cellStyle name="표준 7 6 2 2 2 3 2" xfId="3360"/>
    <cellStyle name="표준 7 6 2 2 2 3 2 10" xfId="38487"/>
    <cellStyle name="표준 7 6 2 2 2 3 2 11" xfId="42599"/>
    <cellStyle name="표준 7 6 2 2 2 3 2 12" xfId="46470"/>
    <cellStyle name="표준 7 6 2 2 2 3 2 13" xfId="50341"/>
    <cellStyle name="표준 7 6 2 2 2 3 2 14" xfId="54212"/>
    <cellStyle name="표준 7 6 2 2 2 3 2 2" xfId="7519"/>
    <cellStyle name="표준 7 6 2 2 2 3 2 3" xfId="11390"/>
    <cellStyle name="표준 7 6 2 2 2 3 2 4" xfId="15261"/>
    <cellStyle name="표준 7 6 2 2 2 3 2 5" xfId="19132"/>
    <cellStyle name="표준 7 6 2 2 2 3 2 6" xfId="23003"/>
    <cellStyle name="표준 7 6 2 2 2 3 2 7" xfId="26874"/>
    <cellStyle name="표준 7 6 2 2 2 3 2 8" xfId="30745"/>
    <cellStyle name="표준 7 6 2 2 2 3 2 9" xfId="34616"/>
    <cellStyle name="표준 7 6 2 2 2 3 3" xfId="5583"/>
    <cellStyle name="표준 7 6 2 2 2 3 4" xfId="9454"/>
    <cellStyle name="표준 7 6 2 2 2 3 5" xfId="13325"/>
    <cellStyle name="표준 7 6 2 2 2 3 6" xfId="17196"/>
    <cellStyle name="표준 7 6 2 2 2 3 7" xfId="21067"/>
    <cellStyle name="표준 7 6 2 2 2 3 8" xfId="24938"/>
    <cellStyle name="표준 7 6 2 2 2 3 9" xfId="28809"/>
    <cellStyle name="표준 7 6 2 2 2 4" xfId="2392"/>
    <cellStyle name="표준 7 6 2 2 2 4 10" xfId="37519"/>
    <cellStyle name="표준 7 6 2 2 2 4 11" xfId="41631"/>
    <cellStyle name="표준 7 6 2 2 2 4 12" xfId="45502"/>
    <cellStyle name="표준 7 6 2 2 2 4 13" xfId="49373"/>
    <cellStyle name="표준 7 6 2 2 2 4 14" xfId="53244"/>
    <cellStyle name="표준 7 6 2 2 2 4 2" xfId="6551"/>
    <cellStyle name="표준 7 6 2 2 2 4 3" xfId="10422"/>
    <cellStyle name="표준 7 6 2 2 2 4 4" xfId="14293"/>
    <cellStyle name="표준 7 6 2 2 2 4 5" xfId="18164"/>
    <cellStyle name="표준 7 6 2 2 2 4 6" xfId="22035"/>
    <cellStyle name="표준 7 6 2 2 2 4 7" xfId="25906"/>
    <cellStyle name="표준 7 6 2 2 2 4 8" xfId="29777"/>
    <cellStyle name="표준 7 6 2 2 2 4 9" xfId="33648"/>
    <cellStyle name="표준 7 6 2 2 2 5" xfId="4615"/>
    <cellStyle name="표준 7 6 2 2 2 6" xfId="8486"/>
    <cellStyle name="표준 7 6 2 2 2 7" xfId="12357"/>
    <cellStyle name="표준 7 6 2 2 2 8" xfId="16228"/>
    <cellStyle name="표준 7 6 2 2 2 9" xfId="20099"/>
    <cellStyle name="표준 7 6 2 2 3" xfId="689"/>
    <cellStyle name="표준 7 6 2 2 3 10" xfId="28083"/>
    <cellStyle name="표준 7 6 2 2 3 11" xfId="31954"/>
    <cellStyle name="표준 7 6 2 2 3 12" xfId="35825"/>
    <cellStyle name="표준 7 6 2 2 3 13" xfId="39937"/>
    <cellStyle name="표준 7 6 2 2 3 14" xfId="43808"/>
    <cellStyle name="표준 7 6 2 2 3 15" xfId="47679"/>
    <cellStyle name="표준 7 6 2 2 3 16" xfId="51550"/>
    <cellStyle name="표준 7 6 2 2 3 2" xfId="1663"/>
    <cellStyle name="표준 7 6 2 2 3 2 10" xfId="32922"/>
    <cellStyle name="표준 7 6 2 2 3 2 11" xfId="36793"/>
    <cellStyle name="표준 7 6 2 2 3 2 12" xfId="40905"/>
    <cellStyle name="표준 7 6 2 2 3 2 13" xfId="44776"/>
    <cellStyle name="표준 7 6 2 2 3 2 14" xfId="48647"/>
    <cellStyle name="표준 7 6 2 2 3 2 15" xfId="52518"/>
    <cellStyle name="표준 7 6 2 2 3 2 2" xfId="3602"/>
    <cellStyle name="표준 7 6 2 2 3 2 2 10" xfId="38729"/>
    <cellStyle name="표준 7 6 2 2 3 2 2 11" xfId="42841"/>
    <cellStyle name="표준 7 6 2 2 3 2 2 12" xfId="46712"/>
    <cellStyle name="표준 7 6 2 2 3 2 2 13" xfId="50583"/>
    <cellStyle name="표준 7 6 2 2 3 2 2 14" xfId="54454"/>
    <cellStyle name="표준 7 6 2 2 3 2 2 2" xfId="7761"/>
    <cellStyle name="표준 7 6 2 2 3 2 2 3" xfId="11632"/>
    <cellStyle name="표준 7 6 2 2 3 2 2 4" xfId="15503"/>
    <cellStyle name="표준 7 6 2 2 3 2 2 5" xfId="19374"/>
    <cellStyle name="표준 7 6 2 2 3 2 2 6" xfId="23245"/>
    <cellStyle name="표준 7 6 2 2 3 2 2 7" xfId="27116"/>
    <cellStyle name="표준 7 6 2 2 3 2 2 8" xfId="30987"/>
    <cellStyle name="표준 7 6 2 2 3 2 2 9" xfId="34858"/>
    <cellStyle name="표준 7 6 2 2 3 2 3" xfId="5825"/>
    <cellStyle name="표준 7 6 2 2 3 2 4" xfId="9696"/>
    <cellStyle name="표준 7 6 2 2 3 2 5" xfId="13567"/>
    <cellStyle name="표준 7 6 2 2 3 2 6" xfId="17438"/>
    <cellStyle name="표준 7 6 2 2 3 2 7" xfId="21309"/>
    <cellStyle name="표준 7 6 2 2 3 2 8" xfId="25180"/>
    <cellStyle name="표준 7 6 2 2 3 2 9" xfId="29051"/>
    <cellStyle name="표준 7 6 2 2 3 3" xfId="2634"/>
    <cellStyle name="표준 7 6 2 2 3 3 10" xfId="37761"/>
    <cellStyle name="표준 7 6 2 2 3 3 11" xfId="41873"/>
    <cellStyle name="표준 7 6 2 2 3 3 12" xfId="45744"/>
    <cellStyle name="표준 7 6 2 2 3 3 13" xfId="49615"/>
    <cellStyle name="표준 7 6 2 2 3 3 14" xfId="53486"/>
    <cellStyle name="표준 7 6 2 2 3 3 2" xfId="6793"/>
    <cellStyle name="표준 7 6 2 2 3 3 3" xfId="10664"/>
    <cellStyle name="표준 7 6 2 2 3 3 4" xfId="14535"/>
    <cellStyle name="표준 7 6 2 2 3 3 5" xfId="18406"/>
    <cellStyle name="표준 7 6 2 2 3 3 6" xfId="22277"/>
    <cellStyle name="표준 7 6 2 2 3 3 7" xfId="26148"/>
    <cellStyle name="표준 7 6 2 2 3 3 8" xfId="30019"/>
    <cellStyle name="표준 7 6 2 2 3 3 9" xfId="33890"/>
    <cellStyle name="표준 7 6 2 2 3 4" xfId="4857"/>
    <cellStyle name="표준 7 6 2 2 3 5" xfId="8728"/>
    <cellStyle name="표준 7 6 2 2 3 6" xfId="12599"/>
    <cellStyle name="표준 7 6 2 2 3 7" xfId="16470"/>
    <cellStyle name="표준 7 6 2 2 3 8" xfId="20341"/>
    <cellStyle name="표준 7 6 2 2 3 9" xfId="24212"/>
    <cellStyle name="표준 7 6 2 2 4" xfId="1179"/>
    <cellStyle name="표준 7 6 2 2 4 10" xfId="32438"/>
    <cellStyle name="표준 7 6 2 2 4 11" xfId="36309"/>
    <cellStyle name="표준 7 6 2 2 4 12" xfId="40421"/>
    <cellStyle name="표준 7 6 2 2 4 13" xfId="44292"/>
    <cellStyle name="표준 7 6 2 2 4 14" xfId="48163"/>
    <cellStyle name="표준 7 6 2 2 4 15" xfId="52034"/>
    <cellStyle name="표준 7 6 2 2 4 2" xfId="3118"/>
    <cellStyle name="표준 7 6 2 2 4 2 10" xfId="38245"/>
    <cellStyle name="표준 7 6 2 2 4 2 11" xfId="42357"/>
    <cellStyle name="표준 7 6 2 2 4 2 12" xfId="46228"/>
    <cellStyle name="표준 7 6 2 2 4 2 13" xfId="50099"/>
    <cellStyle name="표준 7 6 2 2 4 2 14" xfId="53970"/>
    <cellStyle name="표준 7 6 2 2 4 2 2" xfId="7277"/>
    <cellStyle name="표준 7 6 2 2 4 2 3" xfId="11148"/>
    <cellStyle name="표준 7 6 2 2 4 2 4" xfId="15019"/>
    <cellStyle name="표준 7 6 2 2 4 2 5" xfId="18890"/>
    <cellStyle name="표준 7 6 2 2 4 2 6" xfId="22761"/>
    <cellStyle name="표준 7 6 2 2 4 2 7" xfId="26632"/>
    <cellStyle name="표준 7 6 2 2 4 2 8" xfId="30503"/>
    <cellStyle name="표준 7 6 2 2 4 2 9" xfId="34374"/>
    <cellStyle name="표준 7 6 2 2 4 3" xfId="5341"/>
    <cellStyle name="표준 7 6 2 2 4 4" xfId="9212"/>
    <cellStyle name="표준 7 6 2 2 4 5" xfId="13083"/>
    <cellStyle name="표준 7 6 2 2 4 6" xfId="16954"/>
    <cellStyle name="표준 7 6 2 2 4 7" xfId="20825"/>
    <cellStyle name="표준 7 6 2 2 4 8" xfId="24696"/>
    <cellStyle name="표준 7 6 2 2 4 9" xfId="28567"/>
    <cellStyle name="표준 7 6 2 2 5" xfId="2150"/>
    <cellStyle name="표준 7 6 2 2 5 10" xfId="37277"/>
    <cellStyle name="표준 7 6 2 2 5 11" xfId="41389"/>
    <cellStyle name="표준 7 6 2 2 5 12" xfId="45260"/>
    <cellStyle name="표준 7 6 2 2 5 13" xfId="49131"/>
    <cellStyle name="표준 7 6 2 2 5 14" xfId="53002"/>
    <cellStyle name="표준 7 6 2 2 5 2" xfId="6309"/>
    <cellStyle name="표준 7 6 2 2 5 3" xfId="10180"/>
    <cellStyle name="표준 7 6 2 2 5 4" xfId="14051"/>
    <cellStyle name="표준 7 6 2 2 5 5" xfId="17922"/>
    <cellStyle name="표준 7 6 2 2 5 6" xfId="21793"/>
    <cellStyle name="표준 7 6 2 2 5 7" xfId="25664"/>
    <cellStyle name="표준 7 6 2 2 5 8" xfId="29535"/>
    <cellStyle name="표준 7 6 2 2 5 9" xfId="33406"/>
    <cellStyle name="표준 7 6 2 2 6" xfId="4373"/>
    <cellStyle name="표준 7 6 2 2 7" xfId="8244"/>
    <cellStyle name="표준 7 6 2 2 8" xfId="12115"/>
    <cellStyle name="표준 7 6 2 2 9" xfId="15986"/>
    <cellStyle name="표준 7 6 2 20" xfId="50969"/>
    <cellStyle name="표준 7 6 2 3" xfId="347"/>
    <cellStyle name="표준 7 6 2 3 10" xfId="23873"/>
    <cellStyle name="표준 7 6 2 3 11" xfId="27744"/>
    <cellStyle name="표준 7 6 2 3 12" xfId="31615"/>
    <cellStyle name="표준 7 6 2 3 13" xfId="35486"/>
    <cellStyle name="표준 7 6 2 3 14" xfId="39598"/>
    <cellStyle name="표준 7 6 2 3 15" xfId="43469"/>
    <cellStyle name="표준 7 6 2 3 16" xfId="47340"/>
    <cellStyle name="표준 7 6 2 3 17" xfId="51211"/>
    <cellStyle name="표준 7 6 2 3 2" xfId="834"/>
    <cellStyle name="표준 7 6 2 3 2 10" xfId="28228"/>
    <cellStyle name="표준 7 6 2 3 2 11" xfId="32099"/>
    <cellStyle name="표준 7 6 2 3 2 12" xfId="35970"/>
    <cellStyle name="표준 7 6 2 3 2 13" xfId="40082"/>
    <cellStyle name="표준 7 6 2 3 2 14" xfId="43953"/>
    <cellStyle name="표준 7 6 2 3 2 15" xfId="47824"/>
    <cellStyle name="표준 7 6 2 3 2 16" xfId="51695"/>
    <cellStyle name="표준 7 6 2 3 2 2" xfId="1808"/>
    <cellStyle name="표준 7 6 2 3 2 2 10" xfId="33067"/>
    <cellStyle name="표준 7 6 2 3 2 2 11" xfId="36938"/>
    <cellStyle name="표준 7 6 2 3 2 2 12" xfId="41050"/>
    <cellStyle name="표준 7 6 2 3 2 2 13" xfId="44921"/>
    <cellStyle name="표준 7 6 2 3 2 2 14" xfId="48792"/>
    <cellStyle name="표준 7 6 2 3 2 2 15" xfId="52663"/>
    <cellStyle name="표준 7 6 2 3 2 2 2" xfId="3747"/>
    <cellStyle name="표준 7 6 2 3 2 2 2 10" xfId="38874"/>
    <cellStyle name="표준 7 6 2 3 2 2 2 11" xfId="42986"/>
    <cellStyle name="표준 7 6 2 3 2 2 2 12" xfId="46857"/>
    <cellStyle name="표준 7 6 2 3 2 2 2 13" xfId="50728"/>
    <cellStyle name="표준 7 6 2 3 2 2 2 14" xfId="54599"/>
    <cellStyle name="표준 7 6 2 3 2 2 2 2" xfId="7906"/>
    <cellStyle name="표준 7 6 2 3 2 2 2 3" xfId="11777"/>
    <cellStyle name="표준 7 6 2 3 2 2 2 4" xfId="15648"/>
    <cellStyle name="표준 7 6 2 3 2 2 2 5" xfId="19519"/>
    <cellStyle name="표준 7 6 2 3 2 2 2 6" xfId="23390"/>
    <cellStyle name="표준 7 6 2 3 2 2 2 7" xfId="27261"/>
    <cellStyle name="표준 7 6 2 3 2 2 2 8" xfId="31132"/>
    <cellStyle name="표준 7 6 2 3 2 2 2 9" xfId="35003"/>
    <cellStyle name="표준 7 6 2 3 2 2 3" xfId="5970"/>
    <cellStyle name="표준 7 6 2 3 2 2 4" xfId="9841"/>
    <cellStyle name="표준 7 6 2 3 2 2 5" xfId="13712"/>
    <cellStyle name="표준 7 6 2 3 2 2 6" xfId="17583"/>
    <cellStyle name="표준 7 6 2 3 2 2 7" xfId="21454"/>
    <cellStyle name="표준 7 6 2 3 2 2 8" xfId="25325"/>
    <cellStyle name="표준 7 6 2 3 2 2 9" xfId="29196"/>
    <cellStyle name="표준 7 6 2 3 2 3" xfId="2779"/>
    <cellStyle name="표준 7 6 2 3 2 3 10" xfId="37906"/>
    <cellStyle name="표준 7 6 2 3 2 3 11" xfId="42018"/>
    <cellStyle name="표준 7 6 2 3 2 3 12" xfId="45889"/>
    <cellStyle name="표준 7 6 2 3 2 3 13" xfId="49760"/>
    <cellStyle name="표준 7 6 2 3 2 3 14" xfId="53631"/>
    <cellStyle name="표준 7 6 2 3 2 3 2" xfId="6938"/>
    <cellStyle name="표준 7 6 2 3 2 3 3" xfId="10809"/>
    <cellStyle name="표준 7 6 2 3 2 3 4" xfId="14680"/>
    <cellStyle name="표준 7 6 2 3 2 3 5" xfId="18551"/>
    <cellStyle name="표준 7 6 2 3 2 3 6" xfId="22422"/>
    <cellStyle name="표준 7 6 2 3 2 3 7" xfId="26293"/>
    <cellStyle name="표준 7 6 2 3 2 3 8" xfId="30164"/>
    <cellStyle name="표준 7 6 2 3 2 3 9" xfId="34035"/>
    <cellStyle name="표준 7 6 2 3 2 4" xfId="5002"/>
    <cellStyle name="표준 7 6 2 3 2 5" xfId="8873"/>
    <cellStyle name="표준 7 6 2 3 2 6" xfId="12744"/>
    <cellStyle name="표준 7 6 2 3 2 7" xfId="16615"/>
    <cellStyle name="표준 7 6 2 3 2 8" xfId="20486"/>
    <cellStyle name="표준 7 6 2 3 2 9" xfId="24357"/>
    <cellStyle name="표준 7 6 2 3 3" xfId="1324"/>
    <cellStyle name="표준 7 6 2 3 3 10" xfId="32583"/>
    <cellStyle name="표준 7 6 2 3 3 11" xfId="36454"/>
    <cellStyle name="표준 7 6 2 3 3 12" xfId="40566"/>
    <cellStyle name="표준 7 6 2 3 3 13" xfId="44437"/>
    <cellStyle name="표준 7 6 2 3 3 14" xfId="48308"/>
    <cellStyle name="표준 7 6 2 3 3 15" xfId="52179"/>
    <cellStyle name="표준 7 6 2 3 3 2" xfId="3263"/>
    <cellStyle name="표준 7 6 2 3 3 2 10" xfId="38390"/>
    <cellStyle name="표준 7 6 2 3 3 2 11" xfId="42502"/>
    <cellStyle name="표준 7 6 2 3 3 2 12" xfId="46373"/>
    <cellStyle name="표준 7 6 2 3 3 2 13" xfId="50244"/>
    <cellStyle name="표준 7 6 2 3 3 2 14" xfId="54115"/>
    <cellStyle name="표준 7 6 2 3 3 2 2" xfId="7422"/>
    <cellStyle name="표준 7 6 2 3 3 2 3" xfId="11293"/>
    <cellStyle name="표준 7 6 2 3 3 2 4" xfId="15164"/>
    <cellStyle name="표준 7 6 2 3 3 2 5" xfId="19035"/>
    <cellStyle name="표준 7 6 2 3 3 2 6" xfId="22906"/>
    <cellStyle name="표준 7 6 2 3 3 2 7" xfId="26777"/>
    <cellStyle name="표준 7 6 2 3 3 2 8" xfId="30648"/>
    <cellStyle name="표준 7 6 2 3 3 2 9" xfId="34519"/>
    <cellStyle name="표준 7 6 2 3 3 3" xfId="5486"/>
    <cellStyle name="표준 7 6 2 3 3 4" xfId="9357"/>
    <cellStyle name="표준 7 6 2 3 3 5" xfId="13228"/>
    <cellStyle name="표준 7 6 2 3 3 6" xfId="17099"/>
    <cellStyle name="표준 7 6 2 3 3 7" xfId="20970"/>
    <cellStyle name="표준 7 6 2 3 3 8" xfId="24841"/>
    <cellStyle name="표준 7 6 2 3 3 9" xfId="28712"/>
    <cellStyle name="표준 7 6 2 3 4" xfId="2295"/>
    <cellStyle name="표준 7 6 2 3 4 10" xfId="37422"/>
    <cellStyle name="표준 7 6 2 3 4 11" xfId="41534"/>
    <cellStyle name="표준 7 6 2 3 4 12" xfId="45405"/>
    <cellStyle name="표준 7 6 2 3 4 13" xfId="49276"/>
    <cellStyle name="표준 7 6 2 3 4 14" xfId="53147"/>
    <cellStyle name="표준 7 6 2 3 4 2" xfId="6454"/>
    <cellStyle name="표준 7 6 2 3 4 3" xfId="10325"/>
    <cellStyle name="표준 7 6 2 3 4 4" xfId="14196"/>
    <cellStyle name="표준 7 6 2 3 4 5" xfId="18067"/>
    <cellStyle name="표준 7 6 2 3 4 6" xfId="21938"/>
    <cellStyle name="표준 7 6 2 3 4 7" xfId="25809"/>
    <cellStyle name="표준 7 6 2 3 4 8" xfId="29680"/>
    <cellStyle name="표준 7 6 2 3 4 9" xfId="33551"/>
    <cellStyle name="표준 7 6 2 3 5" xfId="4518"/>
    <cellStyle name="표준 7 6 2 3 6" xfId="8389"/>
    <cellStyle name="표준 7 6 2 3 7" xfId="12260"/>
    <cellStyle name="표준 7 6 2 3 8" xfId="16131"/>
    <cellStyle name="표준 7 6 2 3 9" xfId="20002"/>
    <cellStyle name="표준 7 6 2 4" xfId="592"/>
    <cellStyle name="표준 7 6 2 4 10" xfId="27986"/>
    <cellStyle name="표준 7 6 2 4 11" xfId="31857"/>
    <cellStyle name="표준 7 6 2 4 12" xfId="35728"/>
    <cellStyle name="표준 7 6 2 4 13" xfId="39840"/>
    <cellStyle name="표준 7 6 2 4 14" xfId="43711"/>
    <cellStyle name="표준 7 6 2 4 15" xfId="47582"/>
    <cellStyle name="표준 7 6 2 4 16" xfId="51453"/>
    <cellStyle name="표준 7 6 2 4 2" xfId="1566"/>
    <cellStyle name="표준 7 6 2 4 2 10" xfId="32825"/>
    <cellStyle name="표준 7 6 2 4 2 11" xfId="36696"/>
    <cellStyle name="표준 7 6 2 4 2 12" xfId="40808"/>
    <cellStyle name="표준 7 6 2 4 2 13" xfId="44679"/>
    <cellStyle name="표준 7 6 2 4 2 14" xfId="48550"/>
    <cellStyle name="표준 7 6 2 4 2 15" xfId="52421"/>
    <cellStyle name="표준 7 6 2 4 2 2" xfId="3505"/>
    <cellStyle name="표준 7 6 2 4 2 2 10" xfId="38632"/>
    <cellStyle name="표준 7 6 2 4 2 2 11" xfId="42744"/>
    <cellStyle name="표준 7 6 2 4 2 2 12" xfId="46615"/>
    <cellStyle name="표준 7 6 2 4 2 2 13" xfId="50486"/>
    <cellStyle name="표준 7 6 2 4 2 2 14" xfId="54357"/>
    <cellStyle name="표준 7 6 2 4 2 2 2" xfId="7664"/>
    <cellStyle name="표준 7 6 2 4 2 2 3" xfId="11535"/>
    <cellStyle name="표준 7 6 2 4 2 2 4" xfId="15406"/>
    <cellStyle name="표준 7 6 2 4 2 2 5" xfId="19277"/>
    <cellStyle name="표준 7 6 2 4 2 2 6" xfId="23148"/>
    <cellStyle name="표준 7 6 2 4 2 2 7" xfId="27019"/>
    <cellStyle name="표준 7 6 2 4 2 2 8" xfId="30890"/>
    <cellStyle name="표준 7 6 2 4 2 2 9" xfId="34761"/>
    <cellStyle name="표준 7 6 2 4 2 3" xfId="5728"/>
    <cellStyle name="표준 7 6 2 4 2 4" xfId="9599"/>
    <cellStyle name="표준 7 6 2 4 2 5" xfId="13470"/>
    <cellStyle name="표준 7 6 2 4 2 6" xfId="17341"/>
    <cellStyle name="표준 7 6 2 4 2 7" xfId="21212"/>
    <cellStyle name="표준 7 6 2 4 2 8" xfId="25083"/>
    <cellStyle name="표준 7 6 2 4 2 9" xfId="28954"/>
    <cellStyle name="표준 7 6 2 4 3" xfId="2537"/>
    <cellStyle name="표준 7 6 2 4 3 10" xfId="37664"/>
    <cellStyle name="표준 7 6 2 4 3 11" xfId="41776"/>
    <cellStyle name="표준 7 6 2 4 3 12" xfId="45647"/>
    <cellStyle name="표준 7 6 2 4 3 13" xfId="49518"/>
    <cellStyle name="표준 7 6 2 4 3 14" xfId="53389"/>
    <cellStyle name="표준 7 6 2 4 3 2" xfId="6696"/>
    <cellStyle name="표준 7 6 2 4 3 3" xfId="10567"/>
    <cellStyle name="표준 7 6 2 4 3 4" xfId="14438"/>
    <cellStyle name="표준 7 6 2 4 3 5" xfId="18309"/>
    <cellStyle name="표준 7 6 2 4 3 6" xfId="22180"/>
    <cellStyle name="표준 7 6 2 4 3 7" xfId="26051"/>
    <cellStyle name="표준 7 6 2 4 3 8" xfId="29922"/>
    <cellStyle name="표준 7 6 2 4 3 9" xfId="33793"/>
    <cellStyle name="표준 7 6 2 4 4" xfId="4760"/>
    <cellStyle name="표준 7 6 2 4 5" xfId="8631"/>
    <cellStyle name="표준 7 6 2 4 6" xfId="12502"/>
    <cellStyle name="표준 7 6 2 4 7" xfId="16373"/>
    <cellStyle name="표준 7 6 2 4 8" xfId="20244"/>
    <cellStyle name="표준 7 6 2 4 9" xfId="24115"/>
    <cellStyle name="표준 7 6 2 5" xfId="1082"/>
    <cellStyle name="표준 7 6 2 5 10" xfId="32341"/>
    <cellStyle name="표준 7 6 2 5 11" xfId="36212"/>
    <cellStyle name="표준 7 6 2 5 12" xfId="40324"/>
    <cellStyle name="표준 7 6 2 5 13" xfId="44195"/>
    <cellStyle name="표준 7 6 2 5 14" xfId="48066"/>
    <cellStyle name="표준 7 6 2 5 15" xfId="51937"/>
    <cellStyle name="표준 7 6 2 5 2" xfId="3021"/>
    <cellStyle name="표준 7 6 2 5 2 10" xfId="38148"/>
    <cellStyle name="표준 7 6 2 5 2 11" xfId="42260"/>
    <cellStyle name="표준 7 6 2 5 2 12" xfId="46131"/>
    <cellStyle name="표준 7 6 2 5 2 13" xfId="50002"/>
    <cellStyle name="표준 7 6 2 5 2 14" xfId="53873"/>
    <cellStyle name="표준 7 6 2 5 2 2" xfId="7180"/>
    <cellStyle name="표준 7 6 2 5 2 3" xfId="11051"/>
    <cellStyle name="표준 7 6 2 5 2 4" xfId="14922"/>
    <cellStyle name="표준 7 6 2 5 2 5" xfId="18793"/>
    <cellStyle name="표준 7 6 2 5 2 6" xfId="22664"/>
    <cellStyle name="표준 7 6 2 5 2 7" xfId="26535"/>
    <cellStyle name="표준 7 6 2 5 2 8" xfId="30406"/>
    <cellStyle name="표준 7 6 2 5 2 9" xfId="34277"/>
    <cellStyle name="표준 7 6 2 5 3" xfId="5244"/>
    <cellStyle name="표준 7 6 2 5 4" xfId="9115"/>
    <cellStyle name="표준 7 6 2 5 5" xfId="12986"/>
    <cellStyle name="표준 7 6 2 5 6" xfId="16857"/>
    <cellStyle name="표준 7 6 2 5 7" xfId="20728"/>
    <cellStyle name="표준 7 6 2 5 8" xfId="24599"/>
    <cellStyle name="표준 7 6 2 5 9" xfId="28470"/>
    <cellStyle name="표준 7 6 2 6" xfId="2053"/>
    <cellStyle name="표준 7 6 2 6 10" xfId="37180"/>
    <cellStyle name="표준 7 6 2 6 11" xfId="41292"/>
    <cellStyle name="표준 7 6 2 6 12" xfId="45163"/>
    <cellStyle name="표준 7 6 2 6 13" xfId="49034"/>
    <cellStyle name="표준 7 6 2 6 14" xfId="52905"/>
    <cellStyle name="표준 7 6 2 6 2" xfId="6212"/>
    <cellStyle name="표준 7 6 2 6 3" xfId="10083"/>
    <cellStyle name="표준 7 6 2 6 4" xfId="13954"/>
    <cellStyle name="표준 7 6 2 6 5" xfId="17825"/>
    <cellStyle name="표준 7 6 2 6 6" xfId="21696"/>
    <cellStyle name="표준 7 6 2 6 7" xfId="25567"/>
    <cellStyle name="표준 7 6 2 6 8" xfId="29438"/>
    <cellStyle name="표준 7 6 2 6 9" xfId="33309"/>
    <cellStyle name="표준 7 6 2 7" xfId="4276"/>
    <cellStyle name="표준 7 6 2 8" xfId="8147"/>
    <cellStyle name="표준 7 6 2 9" xfId="12018"/>
    <cellStyle name="표준 7 6 20" xfId="43180"/>
    <cellStyle name="표준 7 6 21" xfId="47051"/>
    <cellStyle name="표준 7 6 22" xfId="50922"/>
    <cellStyle name="표준 7 6 3" xfId="152"/>
    <cellStyle name="표준 7 6 3 10" xfId="19810"/>
    <cellStyle name="표준 7 6 3 11" xfId="23681"/>
    <cellStyle name="표준 7 6 3 12" xfId="27552"/>
    <cellStyle name="표준 7 6 3 13" xfId="31423"/>
    <cellStyle name="표준 7 6 3 14" xfId="35294"/>
    <cellStyle name="표준 7 6 3 15" xfId="39165"/>
    <cellStyle name="표준 7 6 3 16" xfId="39406"/>
    <cellStyle name="표준 7 6 3 17" xfId="43277"/>
    <cellStyle name="표준 7 6 3 18" xfId="47148"/>
    <cellStyle name="표준 7 6 3 19" xfId="51019"/>
    <cellStyle name="표준 7 6 3 2" xfId="397"/>
    <cellStyle name="표준 7 6 3 2 10" xfId="23923"/>
    <cellStyle name="표준 7 6 3 2 11" xfId="27794"/>
    <cellStyle name="표준 7 6 3 2 12" xfId="31665"/>
    <cellStyle name="표준 7 6 3 2 13" xfId="35536"/>
    <cellStyle name="표준 7 6 3 2 14" xfId="39648"/>
    <cellStyle name="표준 7 6 3 2 15" xfId="43519"/>
    <cellStyle name="표준 7 6 3 2 16" xfId="47390"/>
    <cellStyle name="표준 7 6 3 2 17" xfId="51261"/>
    <cellStyle name="표준 7 6 3 2 2" xfId="884"/>
    <cellStyle name="표준 7 6 3 2 2 10" xfId="28278"/>
    <cellStyle name="표준 7 6 3 2 2 11" xfId="32149"/>
    <cellStyle name="표준 7 6 3 2 2 12" xfId="36020"/>
    <cellStyle name="표준 7 6 3 2 2 13" xfId="40132"/>
    <cellStyle name="표준 7 6 3 2 2 14" xfId="44003"/>
    <cellStyle name="표준 7 6 3 2 2 15" xfId="47874"/>
    <cellStyle name="표준 7 6 3 2 2 16" xfId="51745"/>
    <cellStyle name="표준 7 6 3 2 2 2" xfId="1858"/>
    <cellStyle name="표준 7 6 3 2 2 2 10" xfId="33117"/>
    <cellStyle name="표준 7 6 3 2 2 2 11" xfId="36988"/>
    <cellStyle name="표준 7 6 3 2 2 2 12" xfId="41100"/>
    <cellStyle name="표준 7 6 3 2 2 2 13" xfId="44971"/>
    <cellStyle name="표준 7 6 3 2 2 2 14" xfId="48842"/>
    <cellStyle name="표준 7 6 3 2 2 2 15" xfId="52713"/>
    <cellStyle name="표준 7 6 3 2 2 2 2" xfId="3797"/>
    <cellStyle name="표준 7 6 3 2 2 2 2 10" xfId="38924"/>
    <cellStyle name="표준 7 6 3 2 2 2 2 11" xfId="43036"/>
    <cellStyle name="표준 7 6 3 2 2 2 2 12" xfId="46907"/>
    <cellStyle name="표준 7 6 3 2 2 2 2 13" xfId="50778"/>
    <cellStyle name="표준 7 6 3 2 2 2 2 14" xfId="54649"/>
    <cellStyle name="표준 7 6 3 2 2 2 2 2" xfId="7956"/>
    <cellStyle name="표준 7 6 3 2 2 2 2 3" xfId="11827"/>
    <cellStyle name="표준 7 6 3 2 2 2 2 4" xfId="15698"/>
    <cellStyle name="표준 7 6 3 2 2 2 2 5" xfId="19569"/>
    <cellStyle name="표준 7 6 3 2 2 2 2 6" xfId="23440"/>
    <cellStyle name="표준 7 6 3 2 2 2 2 7" xfId="27311"/>
    <cellStyle name="표준 7 6 3 2 2 2 2 8" xfId="31182"/>
    <cellStyle name="표준 7 6 3 2 2 2 2 9" xfId="35053"/>
    <cellStyle name="표준 7 6 3 2 2 2 3" xfId="6020"/>
    <cellStyle name="표준 7 6 3 2 2 2 4" xfId="9891"/>
    <cellStyle name="표준 7 6 3 2 2 2 5" xfId="13762"/>
    <cellStyle name="표준 7 6 3 2 2 2 6" xfId="17633"/>
    <cellStyle name="표준 7 6 3 2 2 2 7" xfId="21504"/>
    <cellStyle name="표준 7 6 3 2 2 2 8" xfId="25375"/>
    <cellStyle name="표준 7 6 3 2 2 2 9" xfId="29246"/>
    <cellStyle name="표준 7 6 3 2 2 3" xfId="2829"/>
    <cellStyle name="표준 7 6 3 2 2 3 10" xfId="37956"/>
    <cellStyle name="표준 7 6 3 2 2 3 11" xfId="42068"/>
    <cellStyle name="표준 7 6 3 2 2 3 12" xfId="45939"/>
    <cellStyle name="표준 7 6 3 2 2 3 13" xfId="49810"/>
    <cellStyle name="표준 7 6 3 2 2 3 14" xfId="53681"/>
    <cellStyle name="표준 7 6 3 2 2 3 2" xfId="6988"/>
    <cellStyle name="표준 7 6 3 2 2 3 3" xfId="10859"/>
    <cellStyle name="표준 7 6 3 2 2 3 4" xfId="14730"/>
    <cellStyle name="표준 7 6 3 2 2 3 5" xfId="18601"/>
    <cellStyle name="표준 7 6 3 2 2 3 6" xfId="22472"/>
    <cellStyle name="표준 7 6 3 2 2 3 7" xfId="26343"/>
    <cellStyle name="표준 7 6 3 2 2 3 8" xfId="30214"/>
    <cellStyle name="표준 7 6 3 2 2 3 9" xfId="34085"/>
    <cellStyle name="표준 7 6 3 2 2 4" xfId="5052"/>
    <cellStyle name="표준 7 6 3 2 2 5" xfId="8923"/>
    <cellStyle name="표준 7 6 3 2 2 6" xfId="12794"/>
    <cellStyle name="표준 7 6 3 2 2 7" xfId="16665"/>
    <cellStyle name="표준 7 6 3 2 2 8" xfId="20536"/>
    <cellStyle name="표준 7 6 3 2 2 9" xfId="24407"/>
    <cellStyle name="표준 7 6 3 2 3" xfId="1374"/>
    <cellStyle name="표준 7 6 3 2 3 10" xfId="32633"/>
    <cellStyle name="표준 7 6 3 2 3 11" xfId="36504"/>
    <cellStyle name="표준 7 6 3 2 3 12" xfId="40616"/>
    <cellStyle name="표준 7 6 3 2 3 13" xfId="44487"/>
    <cellStyle name="표준 7 6 3 2 3 14" xfId="48358"/>
    <cellStyle name="표준 7 6 3 2 3 15" xfId="52229"/>
    <cellStyle name="표준 7 6 3 2 3 2" xfId="3313"/>
    <cellStyle name="표준 7 6 3 2 3 2 10" xfId="38440"/>
    <cellStyle name="표준 7 6 3 2 3 2 11" xfId="42552"/>
    <cellStyle name="표준 7 6 3 2 3 2 12" xfId="46423"/>
    <cellStyle name="표준 7 6 3 2 3 2 13" xfId="50294"/>
    <cellStyle name="표준 7 6 3 2 3 2 14" xfId="54165"/>
    <cellStyle name="표준 7 6 3 2 3 2 2" xfId="7472"/>
    <cellStyle name="표준 7 6 3 2 3 2 3" xfId="11343"/>
    <cellStyle name="표준 7 6 3 2 3 2 4" xfId="15214"/>
    <cellStyle name="표준 7 6 3 2 3 2 5" xfId="19085"/>
    <cellStyle name="표준 7 6 3 2 3 2 6" xfId="22956"/>
    <cellStyle name="표준 7 6 3 2 3 2 7" xfId="26827"/>
    <cellStyle name="표준 7 6 3 2 3 2 8" xfId="30698"/>
    <cellStyle name="표준 7 6 3 2 3 2 9" xfId="34569"/>
    <cellStyle name="표준 7 6 3 2 3 3" xfId="5536"/>
    <cellStyle name="표준 7 6 3 2 3 4" xfId="9407"/>
    <cellStyle name="표준 7 6 3 2 3 5" xfId="13278"/>
    <cellStyle name="표준 7 6 3 2 3 6" xfId="17149"/>
    <cellStyle name="표준 7 6 3 2 3 7" xfId="21020"/>
    <cellStyle name="표준 7 6 3 2 3 8" xfId="24891"/>
    <cellStyle name="표준 7 6 3 2 3 9" xfId="28762"/>
    <cellStyle name="표준 7 6 3 2 4" xfId="2345"/>
    <cellStyle name="표준 7 6 3 2 4 10" xfId="37472"/>
    <cellStyle name="표준 7 6 3 2 4 11" xfId="41584"/>
    <cellStyle name="표준 7 6 3 2 4 12" xfId="45455"/>
    <cellStyle name="표준 7 6 3 2 4 13" xfId="49326"/>
    <cellStyle name="표준 7 6 3 2 4 14" xfId="53197"/>
    <cellStyle name="표준 7 6 3 2 4 2" xfId="6504"/>
    <cellStyle name="표준 7 6 3 2 4 3" xfId="10375"/>
    <cellStyle name="표준 7 6 3 2 4 4" xfId="14246"/>
    <cellStyle name="표준 7 6 3 2 4 5" xfId="18117"/>
    <cellStyle name="표준 7 6 3 2 4 6" xfId="21988"/>
    <cellStyle name="표준 7 6 3 2 4 7" xfId="25859"/>
    <cellStyle name="표준 7 6 3 2 4 8" xfId="29730"/>
    <cellStyle name="표준 7 6 3 2 4 9" xfId="33601"/>
    <cellStyle name="표준 7 6 3 2 5" xfId="4568"/>
    <cellStyle name="표준 7 6 3 2 6" xfId="8439"/>
    <cellStyle name="표준 7 6 3 2 7" xfId="12310"/>
    <cellStyle name="표준 7 6 3 2 8" xfId="16181"/>
    <cellStyle name="표준 7 6 3 2 9" xfId="20052"/>
    <cellStyle name="표준 7 6 3 3" xfId="642"/>
    <cellStyle name="표준 7 6 3 3 10" xfId="28036"/>
    <cellStyle name="표준 7 6 3 3 11" xfId="31907"/>
    <cellStyle name="표준 7 6 3 3 12" xfId="35778"/>
    <cellStyle name="표준 7 6 3 3 13" xfId="39890"/>
    <cellStyle name="표준 7 6 3 3 14" xfId="43761"/>
    <cellStyle name="표준 7 6 3 3 15" xfId="47632"/>
    <cellStyle name="표준 7 6 3 3 16" xfId="51503"/>
    <cellStyle name="표준 7 6 3 3 2" xfId="1616"/>
    <cellStyle name="표준 7 6 3 3 2 10" xfId="32875"/>
    <cellStyle name="표준 7 6 3 3 2 11" xfId="36746"/>
    <cellStyle name="표준 7 6 3 3 2 12" xfId="40858"/>
    <cellStyle name="표준 7 6 3 3 2 13" xfId="44729"/>
    <cellStyle name="표준 7 6 3 3 2 14" xfId="48600"/>
    <cellStyle name="표준 7 6 3 3 2 15" xfId="52471"/>
    <cellStyle name="표준 7 6 3 3 2 2" xfId="3555"/>
    <cellStyle name="표준 7 6 3 3 2 2 10" xfId="38682"/>
    <cellStyle name="표준 7 6 3 3 2 2 11" xfId="42794"/>
    <cellStyle name="표준 7 6 3 3 2 2 12" xfId="46665"/>
    <cellStyle name="표준 7 6 3 3 2 2 13" xfId="50536"/>
    <cellStyle name="표준 7 6 3 3 2 2 14" xfId="54407"/>
    <cellStyle name="표준 7 6 3 3 2 2 2" xfId="7714"/>
    <cellStyle name="표준 7 6 3 3 2 2 3" xfId="11585"/>
    <cellStyle name="표준 7 6 3 3 2 2 4" xfId="15456"/>
    <cellStyle name="표준 7 6 3 3 2 2 5" xfId="19327"/>
    <cellStyle name="표준 7 6 3 3 2 2 6" xfId="23198"/>
    <cellStyle name="표준 7 6 3 3 2 2 7" xfId="27069"/>
    <cellStyle name="표준 7 6 3 3 2 2 8" xfId="30940"/>
    <cellStyle name="표준 7 6 3 3 2 2 9" xfId="34811"/>
    <cellStyle name="표준 7 6 3 3 2 3" xfId="5778"/>
    <cellStyle name="표준 7 6 3 3 2 4" xfId="9649"/>
    <cellStyle name="표준 7 6 3 3 2 5" xfId="13520"/>
    <cellStyle name="표준 7 6 3 3 2 6" xfId="17391"/>
    <cellStyle name="표준 7 6 3 3 2 7" xfId="21262"/>
    <cellStyle name="표준 7 6 3 3 2 8" xfId="25133"/>
    <cellStyle name="표준 7 6 3 3 2 9" xfId="29004"/>
    <cellStyle name="표준 7 6 3 3 3" xfId="2587"/>
    <cellStyle name="표준 7 6 3 3 3 10" xfId="37714"/>
    <cellStyle name="표준 7 6 3 3 3 11" xfId="41826"/>
    <cellStyle name="표준 7 6 3 3 3 12" xfId="45697"/>
    <cellStyle name="표준 7 6 3 3 3 13" xfId="49568"/>
    <cellStyle name="표준 7 6 3 3 3 14" xfId="53439"/>
    <cellStyle name="표준 7 6 3 3 3 2" xfId="6746"/>
    <cellStyle name="표준 7 6 3 3 3 3" xfId="10617"/>
    <cellStyle name="표준 7 6 3 3 3 4" xfId="14488"/>
    <cellStyle name="표준 7 6 3 3 3 5" xfId="18359"/>
    <cellStyle name="표준 7 6 3 3 3 6" xfId="22230"/>
    <cellStyle name="표준 7 6 3 3 3 7" xfId="26101"/>
    <cellStyle name="표준 7 6 3 3 3 8" xfId="29972"/>
    <cellStyle name="표준 7 6 3 3 3 9" xfId="33843"/>
    <cellStyle name="표준 7 6 3 3 4" xfId="4810"/>
    <cellStyle name="표준 7 6 3 3 5" xfId="8681"/>
    <cellStyle name="표준 7 6 3 3 6" xfId="12552"/>
    <cellStyle name="표준 7 6 3 3 7" xfId="16423"/>
    <cellStyle name="표준 7 6 3 3 8" xfId="20294"/>
    <cellStyle name="표준 7 6 3 3 9" xfId="24165"/>
    <cellStyle name="표준 7 6 3 4" xfId="1132"/>
    <cellStyle name="표준 7 6 3 4 10" xfId="32391"/>
    <cellStyle name="표준 7 6 3 4 11" xfId="36262"/>
    <cellStyle name="표준 7 6 3 4 12" xfId="40374"/>
    <cellStyle name="표준 7 6 3 4 13" xfId="44245"/>
    <cellStyle name="표준 7 6 3 4 14" xfId="48116"/>
    <cellStyle name="표준 7 6 3 4 15" xfId="51987"/>
    <cellStyle name="표준 7 6 3 4 2" xfId="3071"/>
    <cellStyle name="표준 7 6 3 4 2 10" xfId="38198"/>
    <cellStyle name="표준 7 6 3 4 2 11" xfId="42310"/>
    <cellStyle name="표준 7 6 3 4 2 12" xfId="46181"/>
    <cellStyle name="표준 7 6 3 4 2 13" xfId="50052"/>
    <cellStyle name="표준 7 6 3 4 2 14" xfId="53923"/>
    <cellStyle name="표준 7 6 3 4 2 2" xfId="7230"/>
    <cellStyle name="표준 7 6 3 4 2 3" xfId="11101"/>
    <cellStyle name="표준 7 6 3 4 2 4" xfId="14972"/>
    <cellStyle name="표준 7 6 3 4 2 5" xfId="18843"/>
    <cellStyle name="표준 7 6 3 4 2 6" xfId="22714"/>
    <cellStyle name="표준 7 6 3 4 2 7" xfId="26585"/>
    <cellStyle name="표준 7 6 3 4 2 8" xfId="30456"/>
    <cellStyle name="표준 7 6 3 4 2 9" xfId="34327"/>
    <cellStyle name="표준 7 6 3 4 3" xfId="5294"/>
    <cellStyle name="표준 7 6 3 4 4" xfId="9165"/>
    <cellStyle name="표준 7 6 3 4 5" xfId="13036"/>
    <cellStyle name="표준 7 6 3 4 6" xfId="16907"/>
    <cellStyle name="표준 7 6 3 4 7" xfId="20778"/>
    <cellStyle name="표준 7 6 3 4 8" xfId="24649"/>
    <cellStyle name="표준 7 6 3 4 9" xfId="28520"/>
    <cellStyle name="표준 7 6 3 5" xfId="2103"/>
    <cellStyle name="표준 7 6 3 5 10" xfId="37230"/>
    <cellStyle name="표준 7 6 3 5 11" xfId="41342"/>
    <cellStyle name="표준 7 6 3 5 12" xfId="45213"/>
    <cellStyle name="표준 7 6 3 5 13" xfId="49084"/>
    <cellStyle name="표준 7 6 3 5 14" xfId="52955"/>
    <cellStyle name="표준 7 6 3 5 2" xfId="6262"/>
    <cellStyle name="표준 7 6 3 5 3" xfId="10133"/>
    <cellStyle name="표준 7 6 3 5 4" xfId="14004"/>
    <cellStyle name="표준 7 6 3 5 5" xfId="17875"/>
    <cellStyle name="표준 7 6 3 5 6" xfId="21746"/>
    <cellStyle name="표준 7 6 3 5 7" xfId="25617"/>
    <cellStyle name="표준 7 6 3 5 8" xfId="29488"/>
    <cellStyle name="표준 7 6 3 5 9" xfId="33359"/>
    <cellStyle name="표준 7 6 3 6" xfId="4326"/>
    <cellStyle name="표준 7 6 3 7" xfId="8197"/>
    <cellStyle name="표준 7 6 3 8" xfId="12068"/>
    <cellStyle name="표준 7 6 3 9" xfId="15939"/>
    <cellStyle name="표준 7 6 4" xfId="250"/>
    <cellStyle name="표준 7 6 4 10" xfId="19908"/>
    <cellStyle name="표준 7 6 4 11" xfId="23779"/>
    <cellStyle name="표준 7 6 4 12" xfId="27650"/>
    <cellStyle name="표준 7 6 4 13" xfId="31521"/>
    <cellStyle name="표준 7 6 4 14" xfId="35392"/>
    <cellStyle name="표준 7 6 4 15" xfId="39263"/>
    <cellStyle name="표준 7 6 4 16" xfId="39504"/>
    <cellStyle name="표준 7 6 4 17" xfId="43375"/>
    <cellStyle name="표준 7 6 4 18" xfId="47246"/>
    <cellStyle name="표준 7 6 4 19" xfId="51117"/>
    <cellStyle name="표준 7 6 4 2" xfId="495"/>
    <cellStyle name="표준 7 6 4 2 10" xfId="24021"/>
    <cellStyle name="표준 7 6 4 2 11" xfId="27892"/>
    <cellStyle name="표준 7 6 4 2 12" xfId="31763"/>
    <cellStyle name="표준 7 6 4 2 13" xfId="35634"/>
    <cellStyle name="표준 7 6 4 2 14" xfId="39746"/>
    <cellStyle name="표준 7 6 4 2 15" xfId="43617"/>
    <cellStyle name="표준 7 6 4 2 16" xfId="47488"/>
    <cellStyle name="표준 7 6 4 2 17" xfId="51359"/>
    <cellStyle name="표준 7 6 4 2 2" xfId="982"/>
    <cellStyle name="표준 7 6 4 2 2 10" xfId="28376"/>
    <cellStyle name="표준 7 6 4 2 2 11" xfId="32247"/>
    <cellStyle name="표준 7 6 4 2 2 12" xfId="36118"/>
    <cellStyle name="표준 7 6 4 2 2 13" xfId="40230"/>
    <cellStyle name="표준 7 6 4 2 2 14" xfId="44101"/>
    <cellStyle name="표준 7 6 4 2 2 15" xfId="47972"/>
    <cellStyle name="표준 7 6 4 2 2 16" xfId="51843"/>
    <cellStyle name="표준 7 6 4 2 2 2" xfId="1956"/>
    <cellStyle name="표준 7 6 4 2 2 2 10" xfId="33215"/>
    <cellStyle name="표준 7 6 4 2 2 2 11" xfId="37086"/>
    <cellStyle name="표준 7 6 4 2 2 2 12" xfId="41198"/>
    <cellStyle name="표준 7 6 4 2 2 2 13" xfId="45069"/>
    <cellStyle name="표준 7 6 4 2 2 2 14" xfId="48940"/>
    <cellStyle name="표준 7 6 4 2 2 2 15" xfId="52811"/>
    <cellStyle name="표준 7 6 4 2 2 2 2" xfId="3895"/>
    <cellStyle name="표준 7 6 4 2 2 2 2 10" xfId="39022"/>
    <cellStyle name="표준 7 6 4 2 2 2 2 11" xfId="43134"/>
    <cellStyle name="표준 7 6 4 2 2 2 2 12" xfId="47005"/>
    <cellStyle name="표준 7 6 4 2 2 2 2 13" xfId="50876"/>
    <cellStyle name="표준 7 6 4 2 2 2 2 14" xfId="54747"/>
    <cellStyle name="표준 7 6 4 2 2 2 2 2" xfId="8054"/>
    <cellStyle name="표준 7 6 4 2 2 2 2 3" xfId="11925"/>
    <cellStyle name="표준 7 6 4 2 2 2 2 4" xfId="15796"/>
    <cellStyle name="표준 7 6 4 2 2 2 2 5" xfId="19667"/>
    <cellStyle name="표준 7 6 4 2 2 2 2 6" xfId="23538"/>
    <cellStyle name="표준 7 6 4 2 2 2 2 7" xfId="27409"/>
    <cellStyle name="표준 7 6 4 2 2 2 2 8" xfId="31280"/>
    <cellStyle name="표준 7 6 4 2 2 2 2 9" xfId="35151"/>
    <cellStyle name="표준 7 6 4 2 2 2 3" xfId="6118"/>
    <cellStyle name="표준 7 6 4 2 2 2 4" xfId="9989"/>
    <cellStyle name="표준 7 6 4 2 2 2 5" xfId="13860"/>
    <cellStyle name="표준 7 6 4 2 2 2 6" xfId="17731"/>
    <cellStyle name="표준 7 6 4 2 2 2 7" xfId="21602"/>
    <cellStyle name="표준 7 6 4 2 2 2 8" xfId="25473"/>
    <cellStyle name="표준 7 6 4 2 2 2 9" xfId="29344"/>
    <cellStyle name="표준 7 6 4 2 2 3" xfId="2927"/>
    <cellStyle name="표준 7 6 4 2 2 3 10" xfId="38054"/>
    <cellStyle name="표준 7 6 4 2 2 3 11" xfId="42166"/>
    <cellStyle name="표준 7 6 4 2 2 3 12" xfId="46037"/>
    <cellStyle name="표준 7 6 4 2 2 3 13" xfId="49908"/>
    <cellStyle name="표준 7 6 4 2 2 3 14" xfId="53779"/>
    <cellStyle name="표준 7 6 4 2 2 3 2" xfId="7086"/>
    <cellStyle name="표준 7 6 4 2 2 3 3" xfId="10957"/>
    <cellStyle name="표준 7 6 4 2 2 3 4" xfId="14828"/>
    <cellStyle name="표준 7 6 4 2 2 3 5" xfId="18699"/>
    <cellStyle name="표준 7 6 4 2 2 3 6" xfId="22570"/>
    <cellStyle name="표준 7 6 4 2 2 3 7" xfId="26441"/>
    <cellStyle name="표준 7 6 4 2 2 3 8" xfId="30312"/>
    <cellStyle name="표준 7 6 4 2 2 3 9" xfId="34183"/>
    <cellStyle name="표준 7 6 4 2 2 4" xfId="5150"/>
    <cellStyle name="표준 7 6 4 2 2 5" xfId="9021"/>
    <cellStyle name="표준 7 6 4 2 2 6" xfId="12892"/>
    <cellStyle name="표준 7 6 4 2 2 7" xfId="16763"/>
    <cellStyle name="표준 7 6 4 2 2 8" xfId="20634"/>
    <cellStyle name="표준 7 6 4 2 2 9" xfId="24505"/>
    <cellStyle name="표준 7 6 4 2 3" xfId="1472"/>
    <cellStyle name="표준 7 6 4 2 3 10" xfId="32731"/>
    <cellStyle name="표준 7 6 4 2 3 11" xfId="36602"/>
    <cellStyle name="표준 7 6 4 2 3 12" xfId="40714"/>
    <cellStyle name="표준 7 6 4 2 3 13" xfId="44585"/>
    <cellStyle name="표준 7 6 4 2 3 14" xfId="48456"/>
    <cellStyle name="표준 7 6 4 2 3 15" xfId="52327"/>
    <cellStyle name="표준 7 6 4 2 3 2" xfId="3411"/>
    <cellStyle name="표준 7 6 4 2 3 2 10" xfId="38538"/>
    <cellStyle name="표준 7 6 4 2 3 2 11" xfId="42650"/>
    <cellStyle name="표준 7 6 4 2 3 2 12" xfId="46521"/>
    <cellStyle name="표준 7 6 4 2 3 2 13" xfId="50392"/>
    <cellStyle name="표준 7 6 4 2 3 2 14" xfId="54263"/>
    <cellStyle name="표준 7 6 4 2 3 2 2" xfId="7570"/>
    <cellStyle name="표준 7 6 4 2 3 2 3" xfId="11441"/>
    <cellStyle name="표준 7 6 4 2 3 2 4" xfId="15312"/>
    <cellStyle name="표준 7 6 4 2 3 2 5" xfId="19183"/>
    <cellStyle name="표준 7 6 4 2 3 2 6" xfId="23054"/>
    <cellStyle name="표준 7 6 4 2 3 2 7" xfId="26925"/>
    <cellStyle name="표준 7 6 4 2 3 2 8" xfId="30796"/>
    <cellStyle name="표준 7 6 4 2 3 2 9" xfId="34667"/>
    <cellStyle name="표준 7 6 4 2 3 3" xfId="5634"/>
    <cellStyle name="표준 7 6 4 2 3 4" xfId="9505"/>
    <cellStyle name="표준 7 6 4 2 3 5" xfId="13376"/>
    <cellStyle name="표준 7 6 4 2 3 6" xfId="17247"/>
    <cellStyle name="표준 7 6 4 2 3 7" xfId="21118"/>
    <cellStyle name="표준 7 6 4 2 3 8" xfId="24989"/>
    <cellStyle name="표준 7 6 4 2 3 9" xfId="28860"/>
    <cellStyle name="표준 7 6 4 2 4" xfId="2443"/>
    <cellStyle name="표준 7 6 4 2 4 10" xfId="37570"/>
    <cellStyle name="표준 7 6 4 2 4 11" xfId="41682"/>
    <cellStyle name="표준 7 6 4 2 4 12" xfId="45553"/>
    <cellStyle name="표준 7 6 4 2 4 13" xfId="49424"/>
    <cellStyle name="표준 7 6 4 2 4 14" xfId="53295"/>
    <cellStyle name="표준 7 6 4 2 4 2" xfId="6602"/>
    <cellStyle name="표준 7 6 4 2 4 3" xfId="10473"/>
    <cellStyle name="표준 7 6 4 2 4 4" xfId="14344"/>
    <cellStyle name="표준 7 6 4 2 4 5" xfId="18215"/>
    <cellStyle name="표준 7 6 4 2 4 6" xfId="22086"/>
    <cellStyle name="표준 7 6 4 2 4 7" xfId="25957"/>
    <cellStyle name="표준 7 6 4 2 4 8" xfId="29828"/>
    <cellStyle name="표준 7 6 4 2 4 9" xfId="33699"/>
    <cellStyle name="표준 7 6 4 2 5" xfId="4666"/>
    <cellStyle name="표준 7 6 4 2 6" xfId="8537"/>
    <cellStyle name="표준 7 6 4 2 7" xfId="12408"/>
    <cellStyle name="표준 7 6 4 2 8" xfId="16279"/>
    <cellStyle name="표준 7 6 4 2 9" xfId="20150"/>
    <cellStyle name="표준 7 6 4 3" xfId="740"/>
    <cellStyle name="표준 7 6 4 3 10" xfId="28134"/>
    <cellStyle name="표준 7 6 4 3 11" xfId="32005"/>
    <cellStyle name="표준 7 6 4 3 12" xfId="35876"/>
    <cellStyle name="표준 7 6 4 3 13" xfId="39988"/>
    <cellStyle name="표준 7 6 4 3 14" xfId="43859"/>
    <cellStyle name="표준 7 6 4 3 15" xfId="47730"/>
    <cellStyle name="표준 7 6 4 3 16" xfId="51601"/>
    <cellStyle name="표준 7 6 4 3 2" xfId="1714"/>
    <cellStyle name="표준 7 6 4 3 2 10" xfId="32973"/>
    <cellStyle name="표준 7 6 4 3 2 11" xfId="36844"/>
    <cellStyle name="표준 7 6 4 3 2 12" xfId="40956"/>
    <cellStyle name="표준 7 6 4 3 2 13" xfId="44827"/>
    <cellStyle name="표준 7 6 4 3 2 14" xfId="48698"/>
    <cellStyle name="표준 7 6 4 3 2 15" xfId="52569"/>
    <cellStyle name="표준 7 6 4 3 2 2" xfId="3653"/>
    <cellStyle name="표준 7 6 4 3 2 2 10" xfId="38780"/>
    <cellStyle name="표준 7 6 4 3 2 2 11" xfId="42892"/>
    <cellStyle name="표준 7 6 4 3 2 2 12" xfId="46763"/>
    <cellStyle name="표준 7 6 4 3 2 2 13" xfId="50634"/>
    <cellStyle name="표준 7 6 4 3 2 2 14" xfId="54505"/>
    <cellStyle name="표준 7 6 4 3 2 2 2" xfId="7812"/>
    <cellStyle name="표준 7 6 4 3 2 2 3" xfId="11683"/>
    <cellStyle name="표준 7 6 4 3 2 2 4" xfId="15554"/>
    <cellStyle name="표준 7 6 4 3 2 2 5" xfId="19425"/>
    <cellStyle name="표준 7 6 4 3 2 2 6" xfId="23296"/>
    <cellStyle name="표준 7 6 4 3 2 2 7" xfId="27167"/>
    <cellStyle name="표준 7 6 4 3 2 2 8" xfId="31038"/>
    <cellStyle name="표준 7 6 4 3 2 2 9" xfId="34909"/>
    <cellStyle name="표준 7 6 4 3 2 3" xfId="5876"/>
    <cellStyle name="표준 7 6 4 3 2 4" xfId="9747"/>
    <cellStyle name="표준 7 6 4 3 2 5" xfId="13618"/>
    <cellStyle name="표준 7 6 4 3 2 6" xfId="17489"/>
    <cellStyle name="표준 7 6 4 3 2 7" xfId="21360"/>
    <cellStyle name="표준 7 6 4 3 2 8" xfId="25231"/>
    <cellStyle name="표준 7 6 4 3 2 9" xfId="29102"/>
    <cellStyle name="표준 7 6 4 3 3" xfId="2685"/>
    <cellStyle name="표준 7 6 4 3 3 10" xfId="37812"/>
    <cellStyle name="표준 7 6 4 3 3 11" xfId="41924"/>
    <cellStyle name="표준 7 6 4 3 3 12" xfId="45795"/>
    <cellStyle name="표준 7 6 4 3 3 13" xfId="49666"/>
    <cellStyle name="표준 7 6 4 3 3 14" xfId="53537"/>
    <cellStyle name="표준 7 6 4 3 3 2" xfId="6844"/>
    <cellStyle name="표준 7 6 4 3 3 3" xfId="10715"/>
    <cellStyle name="표준 7 6 4 3 3 4" xfId="14586"/>
    <cellStyle name="표준 7 6 4 3 3 5" xfId="18457"/>
    <cellStyle name="표준 7 6 4 3 3 6" xfId="22328"/>
    <cellStyle name="표준 7 6 4 3 3 7" xfId="26199"/>
    <cellStyle name="표준 7 6 4 3 3 8" xfId="30070"/>
    <cellStyle name="표준 7 6 4 3 3 9" xfId="33941"/>
    <cellStyle name="표준 7 6 4 3 4" xfId="4908"/>
    <cellStyle name="표준 7 6 4 3 5" xfId="8779"/>
    <cellStyle name="표준 7 6 4 3 6" xfId="12650"/>
    <cellStyle name="표준 7 6 4 3 7" xfId="16521"/>
    <cellStyle name="표준 7 6 4 3 8" xfId="20392"/>
    <cellStyle name="표준 7 6 4 3 9" xfId="24263"/>
    <cellStyle name="표준 7 6 4 4" xfId="1230"/>
    <cellStyle name="표준 7 6 4 4 10" xfId="32489"/>
    <cellStyle name="표준 7 6 4 4 11" xfId="36360"/>
    <cellStyle name="표준 7 6 4 4 12" xfId="40472"/>
    <cellStyle name="표준 7 6 4 4 13" xfId="44343"/>
    <cellStyle name="표준 7 6 4 4 14" xfId="48214"/>
    <cellStyle name="표준 7 6 4 4 15" xfId="52085"/>
    <cellStyle name="표준 7 6 4 4 2" xfId="3169"/>
    <cellStyle name="표준 7 6 4 4 2 10" xfId="38296"/>
    <cellStyle name="표준 7 6 4 4 2 11" xfId="42408"/>
    <cellStyle name="표준 7 6 4 4 2 12" xfId="46279"/>
    <cellStyle name="표준 7 6 4 4 2 13" xfId="50150"/>
    <cellStyle name="표준 7 6 4 4 2 14" xfId="54021"/>
    <cellStyle name="표준 7 6 4 4 2 2" xfId="7328"/>
    <cellStyle name="표준 7 6 4 4 2 3" xfId="11199"/>
    <cellStyle name="표준 7 6 4 4 2 4" xfId="15070"/>
    <cellStyle name="표준 7 6 4 4 2 5" xfId="18941"/>
    <cellStyle name="표준 7 6 4 4 2 6" xfId="22812"/>
    <cellStyle name="표준 7 6 4 4 2 7" xfId="26683"/>
    <cellStyle name="표준 7 6 4 4 2 8" xfId="30554"/>
    <cellStyle name="표준 7 6 4 4 2 9" xfId="34425"/>
    <cellStyle name="표준 7 6 4 4 3" xfId="5392"/>
    <cellStyle name="표준 7 6 4 4 4" xfId="9263"/>
    <cellStyle name="표준 7 6 4 4 5" xfId="13134"/>
    <cellStyle name="표준 7 6 4 4 6" xfId="17005"/>
    <cellStyle name="표준 7 6 4 4 7" xfId="20876"/>
    <cellStyle name="표준 7 6 4 4 8" xfId="24747"/>
    <cellStyle name="표준 7 6 4 4 9" xfId="28618"/>
    <cellStyle name="표준 7 6 4 5" xfId="2201"/>
    <cellStyle name="표준 7 6 4 5 10" xfId="37328"/>
    <cellStyle name="표준 7 6 4 5 11" xfId="41440"/>
    <cellStyle name="표준 7 6 4 5 12" xfId="45311"/>
    <cellStyle name="표준 7 6 4 5 13" xfId="49182"/>
    <cellStyle name="표준 7 6 4 5 14" xfId="53053"/>
    <cellStyle name="표준 7 6 4 5 2" xfId="6360"/>
    <cellStyle name="표준 7 6 4 5 3" xfId="10231"/>
    <cellStyle name="표준 7 6 4 5 4" xfId="14102"/>
    <cellStyle name="표준 7 6 4 5 5" xfId="17973"/>
    <cellStyle name="표준 7 6 4 5 6" xfId="21844"/>
    <cellStyle name="표준 7 6 4 5 7" xfId="25715"/>
    <cellStyle name="표준 7 6 4 5 8" xfId="29586"/>
    <cellStyle name="표준 7 6 4 5 9" xfId="33457"/>
    <cellStyle name="표준 7 6 4 6" xfId="4424"/>
    <cellStyle name="표준 7 6 4 7" xfId="8295"/>
    <cellStyle name="표준 7 6 4 8" xfId="12166"/>
    <cellStyle name="표준 7 6 4 9" xfId="16037"/>
    <cellStyle name="표준 7 6 5" xfId="300"/>
    <cellStyle name="표준 7 6 5 10" xfId="23826"/>
    <cellStyle name="표준 7 6 5 11" xfId="27697"/>
    <cellStyle name="표준 7 6 5 12" xfId="31568"/>
    <cellStyle name="표준 7 6 5 13" xfId="35439"/>
    <cellStyle name="표준 7 6 5 14" xfId="39551"/>
    <cellStyle name="표준 7 6 5 15" xfId="43422"/>
    <cellStyle name="표준 7 6 5 16" xfId="47293"/>
    <cellStyle name="표준 7 6 5 17" xfId="51164"/>
    <cellStyle name="표준 7 6 5 2" xfId="787"/>
    <cellStyle name="표준 7 6 5 2 10" xfId="28181"/>
    <cellStyle name="표준 7 6 5 2 11" xfId="32052"/>
    <cellStyle name="표준 7 6 5 2 12" xfId="35923"/>
    <cellStyle name="표준 7 6 5 2 13" xfId="40035"/>
    <cellStyle name="표준 7 6 5 2 14" xfId="43906"/>
    <cellStyle name="표준 7 6 5 2 15" xfId="47777"/>
    <cellStyle name="표준 7 6 5 2 16" xfId="51648"/>
    <cellStyle name="표준 7 6 5 2 2" xfId="1761"/>
    <cellStyle name="표준 7 6 5 2 2 10" xfId="33020"/>
    <cellStyle name="표준 7 6 5 2 2 11" xfId="36891"/>
    <cellStyle name="표준 7 6 5 2 2 12" xfId="41003"/>
    <cellStyle name="표준 7 6 5 2 2 13" xfId="44874"/>
    <cellStyle name="표준 7 6 5 2 2 14" xfId="48745"/>
    <cellStyle name="표준 7 6 5 2 2 15" xfId="52616"/>
    <cellStyle name="표준 7 6 5 2 2 2" xfId="3700"/>
    <cellStyle name="표준 7 6 5 2 2 2 10" xfId="38827"/>
    <cellStyle name="표준 7 6 5 2 2 2 11" xfId="42939"/>
    <cellStyle name="표준 7 6 5 2 2 2 12" xfId="46810"/>
    <cellStyle name="표준 7 6 5 2 2 2 13" xfId="50681"/>
    <cellStyle name="표준 7 6 5 2 2 2 14" xfId="54552"/>
    <cellStyle name="표준 7 6 5 2 2 2 2" xfId="7859"/>
    <cellStyle name="표준 7 6 5 2 2 2 3" xfId="11730"/>
    <cellStyle name="표준 7 6 5 2 2 2 4" xfId="15601"/>
    <cellStyle name="표준 7 6 5 2 2 2 5" xfId="19472"/>
    <cellStyle name="표준 7 6 5 2 2 2 6" xfId="23343"/>
    <cellStyle name="표준 7 6 5 2 2 2 7" xfId="27214"/>
    <cellStyle name="표준 7 6 5 2 2 2 8" xfId="31085"/>
    <cellStyle name="표준 7 6 5 2 2 2 9" xfId="34956"/>
    <cellStyle name="표준 7 6 5 2 2 3" xfId="5923"/>
    <cellStyle name="표준 7 6 5 2 2 4" xfId="9794"/>
    <cellStyle name="표준 7 6 5 2 2 5" xfId="13665"/>
    <cellStyle name="표준 7 6 5 2 2 6" xfId="17536"/>
    <cellStyle name="표준 7 6 5 2 2 7" xfId="21407"/>
    <cellStyle name="표준 7 6 5 2 2 8" xfId="25278"/>
    <cellStyle name="표준 7 6 5 2 2 9" xfId="29149"/>
    <cellStyle name="표준 7 6 5 2 3" xfId="2732"/>
    <cellStyle name="표준 7 6 5 2 3 10" xfId="37859"/>
    <cellStyle name="표준 7 6 5 2 3 11" xfId="41971"/>
    <cellStyle name="표준 7 6 5 2 3 12" xfId="45842"/>
    <cellStyle name="표준 7 6 5 2 3 13" xfId="49713"/>
    <cellStyle name="표준 7 6 5 2 3 14" xfId="53584"/>
    <cellStyle name="표준 7 6 5 2 3 2" xfId="6891"/>
    <cellStyle name="표준 7 6 5 2 3 3" xfId="10762"/>
    <cellStyle name="표준 7 6 5 2 3 4" xfId="14633"/>
    <cellStyle name="표준 7 6 5 2 3 5" xfId="18504"/>
    <cellStyle name="표준 7 6 5 2 3 6" xfId="22375"/>
    <cellStyle name="표준 7 6 5 2 3 7" xfId="26246"/>
    <cellStyle name="표준 7 6 5 2 3 8" xfId="30117"/>
    <cellStyle name="표준 7 6 5 2 3 9" xfId="33988"/>
    <cellStyle name="표준 7 6 5 2 4" xfId="4955"/>
    <cellStyle name="표준 7 6 5 2 5" xfId="8826"/>
    <cellStyle name="표준 7 6 5 2 6" xfId="12697"/>
    <cellStyle name="표준 7 6 5 2 7" xfId="16568"/>
    <cellStyle name="표준 7 6 5 2 8" xfId="20439"/>
    <cellStyle name="표준 7 6 5 2 9" xfId="24310"/>
    <cellStyle name="표준 7 6 5 3" xfId="1277"/>
    <cellStyle name="표준 7 6 5 3 10" xfId="32536"/>
    <cellStyle name="표준 7 6 5 3 11" xfId="36407"/>
    <cellStyle name="표준 7 6 5 3 12" xfId="40519"/>
    <cellStyle name="표준 7 6 5 3 13" xfId="44390"/>
    <cellStyle name="표준 7 6 5 3 14" xfId="48261"/>
    <cellStyle name="표준 7 6 5 3 15" xfId="52132"/>
    <cellStyle name="표준 7 6 5 3 2" xfId="3216"/>
    <cellStyle name="표준 7 6 5 3 2 10" xfId="38343"/>
    <cellStyle name="표준 7 6 5 3 2 11" xfId="42455"/>
    <cellStyle name="표준 7 6 5 3 2 12" xfId="46326"/>
    <cellStyle name="표준 7 6 5 3 2 13" xfId="50197"/>
    <cellStyle name="표준 7 6 5 3 2 14" xfId="54068"/>
    <cellStyle name="표준 7 6 5 3 2 2" xfId="7375"/>
    <cellStyle name="표준 7 6 5 3 2 3" xfId="11246"/>
    <cellStyle name="표준 7 6 5 3 2 4" xfId="15117"/>
    <cellStyle name="표준 7 6 5 3 2 5" xfId="18988"/>
    <cellStyle name="표준 7 6 5 3 2 6" xfId="22859"/>
    <cellStyle name="표준 7 6 5 3 2 7" xfId="26730"/>
    <cellStyle name="표준 7 6 5 3 2 8" xfId="30601"/>
    <cellStyle name="표준 7 6 5 3 2 9" xfId="34472"/>
    <cellStyle name="표준 7 6 5 3 3" xfId="5439"/>
    <cellStyle name="표준 7 6 5 3 4" xfId="9310"/>
    <cellStyle name="표준 7 6 5 3 5" xfId="13181"/>
    <cellStyle name="표준 7 6 5 3 6" xfId="17052"/>
    <cellStyle name="표준 7 6 5 3 7" xfId="20923"/>
    <cellStyle name="표준 7 6 5 3 8" xfId="24794"/>
    <cellStyle name="표준 7 6 5 3 9" xfId="28665"/>
    <cellStyle name="표준 7 6 5 4" xfId="2248"/>
    <cellStyle name="표준 7 6 5 4 10" xfId="37375"/>
    <cellStyle name="표준 7 6 5 4 11" xfId="41487"/>
    <cellStyle name="표준 7 6 5 4 12" xfId="45358"/>
    <cellStyle name="표준 7 6 5 4 13" xfId="49229"/>
    <cellStyle name="표준 7 6 5 4 14" xfId="53100"/>
    <cellStyle name="표준 7 6 5 4 2" xfId="6407"/>
    <cellStyle name="표준 7 6 5 4 3" xfId="10278"/>
    <cellStyle name="표준 7 6 5 4 4" xfId="14149"/>
    <cellStyle name="표준 7 6 5 4 5" xfId="18020"/>
    <cellStyle name="표준 7 6 5 4 6" xfId="21891"/>
    <cellStyle name="표준 7 6 5 4 7" xfId="25762"/>
    <cellStyle name="표준 7 6 5 4 8" xfId="29633"/>
    <cellStyle name="표준 7 6 5 4 9" xfId="33504"/>
    <cellStyle name="표준 7 6 5 5" xfId="4471"/>
    <cellStyle name="표준 7 6 5 6" xfId="8342"/>
    <cellStyle name="표준 7 6 5 7" xfId="12213"/>
    <cellStyle name="표준 7 6 5 8" xfId="16084"/>
    <cellStyle name="표준 7 6 5 9" xfId="19955"/>
    <cellStyle name="표준 7 6 6" xfId="545"/>
    <cellStyle name="표준 7 6 6 10" xfId="27939"/>
    <cellStyle name="표준 7 6 6 11" xfId="31810"/>
    <cellStyle name="표준 7 6 6 12" xfId="35681"/>
    <cellStyle name="표준 7 6 6 13" xfId="39793"/>
    <cellStyle name="표준 7 6 6 14" xfId="43664"/>
    <cellStyle name="표준 7 6 6 15" xfId="47535"/>
    <cellStyle name="표준 7 6 6 16" xfId="51406"/>
    <cellStyle name="표준 7 6 6 2" xfId="1519"/>
    <cellStyle name="표준 7 6 6 2 10" xfId="32778"/>
    <cellStyle name="표준 7 6 6 2 11" xfId="36649"/>
    <cellStyle name="표준 7 6 6 2 12" xfId="40761"/>
    <cellStyle name="표준 7 6 6 2 13" xfId="44632"/>
    <cellStyle name="표준 7 6 6 2 14" xfId="48503"/>
    <cellStyle name="표준 7 6 6 2 15" xfId="52374"/>
    <cellStyle name="표준 7 6 6 2 2" xfId="3458"/>
    <cellStyle name="표준 7 6 6 2 2 10" xfId="38585"/>
    <cellStyle name="표준 7 6 6 2 2 11" xfId="42697"/>
    <cellStyle name="표준 7 6 6 2 2 12" xfId="46568"/>
    <cellStyle name="표준 7 6 6 2 2 13" xfId="50439"/>
    <cellStyle name="표준 7 6 6 2 2 14" xfId="54310"/>
    <cellStyle name="표준 7 6 6 2 2 2" xfId="7617"/>
    <cellStyle name="표준 7 6 6 2 2 3" xfId="11488"/>
    <cellStyle name="표준 7 6 6 2 2 4" xfId="15359"/>
    <cellStyle name="표준 7 6 6 2 2 5" xfId="19230"/>
    <cellStyle name="표준 7 6 6 2 2 6" xfId="23101"/>
    <cellStyle name="표준 7 6 6 2 2 7" xfId="26972"/>
    <cellStyle name="표준 7 6 6 2 2 8" xfId="30843"/>
    <cellStyle name="표준 7 6 6 2 2 9" xfId="34714"/>
    <cellStyle name="표준 7 6 6 2 3" xfId="5681"/>
    <cellStyle name="표준 7 6 6 2 4" xfId="9552"/>
    <cellStyle name="표준 7 6 6 2 5" xfId="13423"/>
    <cellStyle name="표준 7 6 6 2 6" xfId="17294"/>
    <cellStyle name="표준 7 6 6 2 7" xfId="21165"/>
    <cellStyle name="표준 7 6 6 2 8" xfId="25036"/>
    <cellStyle name="표준 7 6 6 2 9" xfId="28907"/>
    <cellStyle name="표준 7 6 6 3" xfId="2490"/>
    <cellStyle name="표준 7 6 6 3 10" xfId="37617"/>
    <cellStyle name="표준 7 6 6 3 11" xfId="41729"/>
    <cellStyle name="표준 7 6 6 3 12" xfId="45600"/>
    <cellStyle name="표준 7 6 6 3 13" xfId="49471"/>
    <cellStyle name="표준 7 6 6 3 14" xfId="53342"/>
    <cellStyle name="표준 7 6 6 3 2" xfId="6649"/>
    <cellStyle name="표준 7 6 6 3 3" xfId="10520"/>
    <cellStyle name="표준 7 6 6 3 4" xfId="14391"/>
    <cellStyle name="표준 7 6 6 3 5" xfId="18262"/>
    <cellStyle name="표준 7 6 6 3 6" xfId="22133"/>
    <cellStyle name="표준 7 6 6 3 7" xfId="26004"/>
    <cellStyle name="표준 7 6 6 3 8" xfId="29875"/>
    <cellStyle name="표준 7 6 6 3 9" xfId="33746"/>
    <cellStyle name="표준 7 6 6 4" xfId="4713"/>
    <cellStyle name="표준 7 6 6 5" xfId="8584"/>
    <cellStyle name="표준 7 6 6 6" xfId="12455"/>
    <cellStyle name="표준 7 6 6 7" xfId="16326"/>
    <cellStyle name="표준 7 6 6 8" xfId="20197"/>
    <cellStyle name="표준 7 6 6 9" xfId="24068"/>
    <cellStyle name="표준 7 6 7" xfId="1035"/>
    <cellStyle name="표준 7 6 7 10" xfId="32294"/>
    <cellStyle name="표준 7 6 7 11" xfId="36165"/>
    <cellStyle name="표준 7 6 7 12" xfId="40277"/>
    <cellStyle name="표준 7 6 7 13" xfId="44148"/>
    <cellStyle name="표준 7 6 7 14" xfId="48019"/>
    <cellStyle name="표준 7 6 7 15" xfId="51890"/>
    <cellStyle name="표준 7 6 7 2" xfId="2974"/>
    <cellStyle name="표준 7 6 7 2 10" xfId="38101"/>
    <cellStyle name="표준 7 6 7 2 11" xfId="42213"/>
    <cellStyle name="표준 7 6 7 2 12" xfId="46084"/>
    <cellStyle name="표준 7 6 7 2 13" xfId="49955"/>
    <cellStyle name="표준 7 6 7 2 14" xfId="53826"/>
    <cellStyle name="표준 7 6 7 2 2" xfId="7133"/>
    <cellStyle name="표준 7 6 7 2 3" xfId="11004"/>
    <cellStyle name="표준 7 6 7 2 4" xfId="14875"/>
    <cellStyle name="표준 7 6 7 2 5" xfId="18746"/>
    <cellStyle name="표준 7 6 7 2 6" xfId="22617"/>
    <cellStyle name="표준 7 6 7 2 7" xfId="26488"/>
    <cellStyle name="표준 7 6 7 2 8" xfId="30359"/>
    <cellStyle name="표준 7 6 7 2 9" xfId="34230"/>
    <cellStyle name="표준 7 6 7 3" xfId="5197"/>
    <cellStyle name="표준 7 6 7 4" xfId="9068"/>
    <cellStyle name="표준 7 6 7 5" xfId="12939"/>
    <cellStyle name="표준 7 6 7 6" xfId="16810"/>
    <cellStyle name="표준 7 6 7 7" xfId="20681"/>
    <cellStyle name="표준 7 6 7 8" xfId="24552"/>
    <cellStyle name="표준 7 6 7 9" xfId="28423"/>
    <cellStyle name="표준 7 6 8" xfId="2006"/>
    <cellStyle name="표준 7 6 8 10" xfId="37133"/>
    <cellStyle name="표준 7 6 8 11" xfId="41245"/>
    <cellStyle name="표준 7 6 8 12" xfId="45116"/>
    <cellStyle name="표준 7 6 8 13" xfId="48987"/>
    <cellStyle name="표준 7 6 8 14" xfId="52858"/>
    <cellStyle name="표준 7 6 8 2" xfId="6165"/>
    <cellStyle name="표준 7 6 8 3" xfId="10036"/>
    <cellStyle name="표준 7 6 8 4" xfId="13907"/>
    <cellStyle name="표준 7 6 8 5" xfId="17778"/>
    <cellStyle name="표준 7 6 8 6" xfId="21649"/>
    <cellStyle name="표준 7 6 8 7" xfId="25520"/>
    <cellStyle name="표준 7 6 8 8" xfId="29391"/>
    <cellStyle name="표준 7 6 8 9" xfId="33262"/>
    <cellStyle name="표준 7 6 9" xfId="4229"/>
    <cellStyle name="표준 7 7" xfId="50"/>
    <cellStyle name="표준 7 7 10" xfId="8104"/>
    <cellStyle name="표준 7 7 11" xfId="11975"/>
    <cellStyle name="표준 7 7 12" xfId="15846"/>
    <cellStyle name="표준 7 7 13" xfId="19717"/>
    <cellStyle name="표준 7 7 14" xfId="23588"/>
    <cellStyle name="표준 7 7 15" xfId="27459"/>
    <cellStyle name="표준 7 7 16" xfId="31330"/>
    <cellStyle name="표준 7 7 17" xfId="35201"/>
    <cellStyle name="표준 7 7 18" xfId="39072"/>
    <cellStyle name="표준 7 7 19" xfId="39313"/>
    <cellStyle name="표준 7 7 2" xfId="104"/>
    <cellStyle name="표준 7 7 2 10" xfId="15893"/>
    <cellStyle name="표준 7 7 2 11" xfId="19764"/>
    <cellStyle name="표준 7 7 2 12" xfId="23635"/>
    <cellStyle name="표준 7 7 2 13" xfId="27506"/>
    <cellStyle name="표준 7 7 2 14" xfId="31377"/>
    <cellStyle name="표준 7 7 2 15" xfId="35248"/>
    <cellStyle name="표준 7 7 2 16" xfId="39119"/>
    <cellStyle name="표준 7 7 2 17" xfId="39360"/>
    <cellStyle name="표준 7 7 2 18" xfId="43231"/>
    <cellStyle name="표준 7 7 2 19" xfId="47102"/>
    <cellStyle name="표준 7 7 2 2" xfId="203"/>
    <cellStyle name="표준 7 7 2 2 10" xfId="19861"/>
    <cellStyle name="표준 7 7 2 2 11" xfId="23732"/>
    <cellStyle name="표준 7 7 2 2 12" xfId="27603"/>
    <cellStyle name="표준 7 7 2 2 13" xfId="31474"/>
    <cellStyle name="표준 7 7 2 2 14" xfId="35345"/>
    <cellStyle name="표준 7 7 2 2 15" xfId="39216"/>
    <cellStyle name="표준 7 7 2 2 16" xfId="39457"/>
    <cellStyle name="표준 7 7 2 2 17" xfId="43328"/>
    <cellStyle name="표준 7 7 2 2 18" xfId="47199"/>
    <cellStyle name="표준 7 7 2 2 19" xfId="51070"/>
    <cellStyle name="표준 7 7 2 2 2" xfId="448"/>
    <cellStyle name="표준 7 7 2 2 2 10" xfId="23974"/>
    <cellStyle name="표준 7 7 2 2 2 11" xfId="27845"/>
    <cellStyle name="표준 7 7 2 2 2 12" xfId="31716"/>
    <cellStyle name="표준 7 7 2 2 2 13" xfId="35587"/>
    <cellStyle name="표준 7 7 2 2 2 14" xfId="39699"/>
    <cellStyle name="표준 7 7 2 2 2 15" xfId="43570"/>
    <cellStyle name="표준 7 7 2 2 2 16" xfId="47441"/>
    <cellStyle name="표준 7 7 2 2 2 17" xfId="51312"/>
    <cellStyle name="표준 7 7 2 2 2 2" xfId="935"/>
    <cellStyle name="표준 7 7 2 2 2 2 10" xfId="28329"/>
    <cellStyle name="표준 7 7 2 2 2 2 11" xfId="32200"/>
    <cellStyle name="표준 7 7 2 2 2 2 12" xfId="36071"/>
    <cellStyle name="표준 7 7 2 2 2 2 13" xfId="40183"/>
    <cellStyle name="표준 7 7 2 2 2 2 14" xfId="44054"/>
    <cellStyle name="표준 7 7 2 2 2 2 15" xfId="47925"/>
    <cellStyle name="표준 7 7 2 2 2 2 16" xfId="51796"/>
    <cellStyle name="표준 7 7 2 2 2 2 2" xfId="1909"/>
    <cellStyle name="표준 7 7 2 2 2 2 2 10" xfId="33168"/>
    <cellStyle name="표준 7 7 2 2 2 2 2 11" xfId="37039"/>
    <cellStyle name="표준 7 7 2 2 2 2 2 12" xfId="41151"/>
    <cellStyle name="표준 7 7 2 2 2 2 2 13" xfId="45022"/>
    <cellStyle name="표준 7 7 2 2 2 2 2 14" xfId="48893"/>
    <cellStyle name="표준 7 7 2 2 2 2 2 15" xfId="52764"/>
    <cellStyle name="표준 7 7 2 2 2 2 2 2" xfId="3848"/>
    <cellStyle name="표준 7 7 2 2 2 2 2 2 10" xfId="38975"/>
    <cellStyle name="표준 7 7 2 2 2 2 2 2 11" xfId="43087"/>
    <cellStyle name="표준 7 7 2 2 2 2 2 2 12" xfId="46958"/>
    <cellStyle name="표준 7 7 2 2 2 2 2 2 13" xfId="50829"/>
    <cellStyle name="표준 7 7 2 2 2 2 2 2 14" xfId="54700"/>
    <cellStyle name="표준 7 7 2 2 2 2 2 2 2" xfId="8007"/>
    <cellStyle name="표준 7 7 2 2 2 2 2 2 3" xfId="11878"/>
    <cellStyle name="표준 7 7 2 2 2 2 2 2 4" xfId="15749"/>
    <cellStyle name="표준 7 7 2 2 2 2 2 2 5" xfId="19620"/>
    <cellStyle name="표준 7 7 2 2 2 2 2 2 6" xfId="23491"/>
    <cellStyle name="표준 7 7 2 2 2 2 2 2 7" xfId="27362"/>
    <cellStyle name="표준 7 7 2 2 2 2 2 2 8" xfId="31233"/>
    <cellStyle name="표준 7 7 2 2 2 2 2 2 9" xfId="35104"/>
    <cellStyle name="표준 7 7 2 2 2 2 2 3" xfId="6071"/>
    <cellStyle name="표준 7 7 2 2 2 2 2 4" xfId="9942"/>
    <cellStyle name="표준 7 7 2 2 2 2 2 5" xfId="13813"/>
    <cellStyle name="표준 7 7 2 2 2 2 2 6" xfId="17684"/>
    <cellStyle name="표준 7 7 2 2 2 2 2 7" xfId="21555"/>
    <cellStyle name="표준 7 7 2 2 2 2 2 8" xfId="25426"/>
    <cellStyle name="표준 7 7 2 2 2 2 2 9" xfId="29297"/>
    <cellStyle name="표준 7 7 2 2 2 2 3" xfId="2880"/>
    <cellStyle name="표준 7 7 2 2 2 2 3 10" xfId="38007"/>
    <cellStyle name="표준 7 7 2 2 2 2 3 11" xfId="42119"/>
    <cellStyle name="표준 7 7 2 2 2 2 3 12" xfId="45990"/>
    <cellStyle name="표준 7 7 2 2 2 2 3 13" xfId="49861"/>
    <cellStyle name="표준 7 7 2 2 2 2 3 14" xfId="53732"/>
    <cellStyle name="표준 7 7 2 2 2 2 3 2" xfId="7039"/>
    <cellStyle name="표준 7 7 2 2 2 2 3 3" xfId="10910"/>
    <cellStyle name="표준 7 7 2 2 2 2 3 4" xfId="14781"/>
    <cellStyle name="표준 7 7 2 2 2 2 3 5" xfId="18652"/>
    <cellStyle name="표준 7 7 2 2 2 2 3 6" xfId="22523"/>
    <cellStyle name="표준 7 7 2 2 2 2 3 7" xfId="26394"/>
    <cellStyle name="표준 7 7 2 2 2 2 3 8" xfId="30265"/>
    <cellStyle name="표준 7 7 2 2 2 2 3 9" xfId="34136"/>
    <cellStyle name="표준 7 7 2 2 2 2 4" xfId="5103"/>
    <cellStyle name="표준 7 7 2 2 2 2 5" xfId="8974"/>
    <cellStyle name="표준 7 7 2 2 2 2 6" xfId="12845"/>
    <cellStyle name="표준 7 7 2 2 2 2 7" xfId="16716"/>
    <cellStyle name="표준 7 7 2 2 2 2 8" xfId="20587"/>
    <cellStyle name="표준 7 7 2 2 2 2 9" xfId="24458"/>
    <cellStyle name="표준 7 7 2 2 2 3" xfId="1425"/>
    <cellStyle name="표준 7 7 2 2 2 3 10" xfId="32684"/>
    <cellStyle name="표준 7 7 2 2 2 3 11" xfId="36555"/>
    <cellStyle name="표준 7 7 2 2 2 3 12" xfId="40667"/>
    <cellStyle name="표준 7 7 2 2 2 3 13" xfId="44538"/>
    <cellStyle name="표준 7 7 2 2 2 3 14" xfId="48409"/>
    <cellStyle name="표준 7 7 2 2 2 3 15" xfId="52280"/>
    <cellStyle name="표준 7 7 2 2 2 3 2" xfId="3364"/>
    <cellStyle name="표준 7 7 2 2 2 3 2 10" xfId="38491"/>
    <cellStyle name="표준 7 7 2 2 2 3 2 11" xfId="42603"/>
    <cellStyle name="표준 7 7 2 2 2 3 2 12" xfId="46474"/>
    <cellStyle name="표준 7 7 2 2 2 3 2 13" xfId="50345"/>
    <cellStyle name="표준 7 7 2 2 2 3 2 14" xfId="54216"/>
    <cellStyle name="표준 7 7 2 2 2 3 2 2" xfId="7523"/>
    <cellStyle name="표준 7 7 2 2 2 3 2 3" xfId="11394"/>
    <cellStyle name="표준 7 7 2 2 2 3 2 4" xfId="15265"/>
    <cellStyle name="표준 7 7 2 2 2 3 2 5" xfId="19136"/>
    <cellStyle name="표준 7 7 2 2 2 3 2 6" xfId="23007"/>
    <cellStyle name="표준 7 7 2 2 2 3 2 7" xfId="26878"/>
    <cellStyle name="표준 7 7 2 2 2 3 2 8" xfId="30749"/>
    <cellStyle name="표준 7 7 2 2 2 3 2 9" xfId="34620"/>
    <cellStyle name="표준 7 7 2 2 2 3 3" xfId="5587"/>
    <cellStyle name="표준 7 7 2 2 2 3 4" xfId="9458"/>
    <cellStyle name="표준 7 7 2 2 2 3 5" xfId="13329"/>
    <cellStyle name="표준 7 7 2 2 2 3 6" xfId="17200"/>
    <cellStyle name="표준 7 7 2 2 2 3 7" xfId="21071"/>
    <cellStyle name="표준 7 7 2 2 2 3 8" xfId="24942"/>
    <cellStyle name="표준 7 7 2 2 2 3 9" xfId="28813"/>
    <cellStyle name="표준 7 7 2 2 2 4" xfId="2396"/>
    <cellStyle name="표준 7 7 2 2 2 4 10" xfId="37523"/>
    <cellStyle name="표준 7 7 2 2 2 4 11" xfId="41635"/>
    <cellStyle name="표준 7 7 2 2 2 4 12" xfId="45506"/>
    <cellStyle name="표준 7 7 2 2 2 4 13" xfId="49377"/>
    <cellStyle name="표준 7 7 2 2 2 4 14" xfId="53248"/>
    <cellStyle name="표준 7 7 2 2 2 4 2" xfId="6555"/>
    <cellStyle name="표준 7 7 2 2 2 4 3" xfId="10426"/>
    <cellStyle name="표준 7 7 2 2 2 4 4" xfId="14297"/>
    <cellStyle name="표준 7 7 2 2 2 4 5" xfId="18168"/>
    <cellStyle name="표준 7 7 2 2 2 4 6" xfId="22039"/>
    <cellStyle name="표준 7 7 2 2 2 4 7" xfId="25910"/>
    <cellStyle name="표준 7 7 2 2 2 4 8" xfId="29781"/>
    <cellStyle name="표준 7 7 2 2 2 4 9" xfId="33652"/>
    <cellStyle name="표준 7 7 2 2 2 5" xfId="4619"/>
    <cellStyle name="표준 7 7 2 2 2 6" xfId="8490"/>
    <cellStyle name="표준 7 7 2 2 2 7" xfId="12361"/>
    <cellStyle name="표준 7 7 2 2 2 8" xfId="16232"/>
    <cellStyle name="표준 7 7 2 2 2 9" xfId="20103"/>
    <cellStyle name="표준 7 7 2 2 3" xfId="693"/>
    <cellStyle name="표준 7 7 2 2 3 10" xfId="28087"/>
    <cellStyle name="표준 7 7 2 2 3 11" xfId="31958"/>
    <cellStyle name="표준 7 7 2 2 3 12" xfId="35829"/>
    <cellStyle name="표준 7 7 2 2 3 13" xfId="39941"/>
    <cellStyle name="표준 7 7 2 2 3 14" xfId="43812"/>
    <cellStyle name="표준 7 7 2 2 3 15" xfId="47683"/>
    <cellStyle name="표준 7 7 2 2 3 16" xfId="51554"/>
    <cellStyle name="표준 7 7 2 2 3 2" xfId="1667"/>
    <cellStyle name="표준 7 7 2 2 3 2 10" xfId="32926"/>
    <cellStyle name="표준 7 7 2 2 3 2 11" xfId="36797"/>
    <cellStyle name="표준 7 7 2 2 3 2 12" xfId="40909"/>
    <cellStyle name="표준 7 7 2 2 3 2 13" xfId="44780"/>
    <cellStyle name="표준 7 7 2 2 3 2 14" xfId="48651"/>
    <cellStyle name="표준 7 7 2 2 3 2 15" xfId="52522"/>
    <cellStyle name="표준 7 7 2 2 3 2 2" xfId="3606"/>
    <cellStyle name="표준 7 7 2 2 3 2 2 10" xfId="38733"/>
    <cellStyle name="표준 7 7 2 2 3 2 2 11" xfId="42845"/>
    <cellStyle name="표준 7 7 2 2 3 2 2 12" xfId="46716"/>
    <cellStyle name="표준 7 7 2 2 3 2 2 13" xfId="50587"/>
    <cellStyle name="표준 7 7 2 2 3 2 2 14" xfId="54458"/>
    <cellStyle name="표준 7 7 2 2 3 2 2 2" xfId="7765"/>
    <cellStyle name="표준 7 7 2 2 3 2 2 3" xfId="11636"/>
    <cellStyle name="표준 7 7 2 2 3 2 2 4" xfId="15507"/>
    <cellStyle name="표준 7 7 2 2 3 2 2 5" xfId="19378"/>
    <cellStyle name="표준 7 7 2 2 3 2 2 6" xfId="23249"/>
    <cellStyle name="표준 7 7 2 2 3 2 2 7" xfId="27120"/>
    <cellStyle name="표준 7 7 2 2 3 2 2 8" xfId="30991"/>
    <cellStyle name="표준 7 7 2 2 3 2 2 9" xfId="34862"/>
    <cellStyle name="표준 7 7 2 2 3 2 3" xfId="5829"/>
    <cellStyle name="표준 7 7 2 2 3 2 4" xfId="9700"/>
    <cellStyle name="표준 7 7 2 2 3 2 5" xfId="13571"/>
    <cellStyle name="표준 7 7 2 2 3 2 6" xfId="17442"/>
    <cellStyle name="표준 7 7 2 2 3 2 7" xfId="21313"/>
    <cellStyle name="표준 7 7 2 2 3 2 8" xfId="25184"/>
    <cellStyle name="표준 7 7 2 2 3 2 9" xfId="29055"/>
    <cellStyle name="표준 7 7 2 2 3 3" xfId="2638"/>
    <cellStyle name="표준 7 7 2 2 3 3 10" xfId="37765"/>
    <cellStyle name="표준 7 7 2 2 3 3 11" xfId="41877"/>
    <cellStyle name="표준 7 7 2 2 3 3 12" xfId="45748"/>
    <cellStyle name="표준 7 7 2 2 3 3 13" xfId="49619"/>
    <cellStyle name="표준 7 7 2 2 3 3 14" xfId="53490"/>
    <cellStyle name="표준 7 7 2 2 3 3 2" xfId="6797"/>
    <cellStyle name="표준 7 7 2 2 3 3 3" xfId="10668"/>
    <cellStyle name="표준 7 7 2 2 3 3 4" xfId="14539"/>
    <cellStyle name="표준 7 7 2 2 3 3 5" xfId="18410"/>
    <cellStyle name="표준 7 7 2 2 3 3 6" xfId="22281"/>
    <cellStyle name="표준 7 7 2 2 3 3 7" xfId="26152"/>
    <cellStyle name="표준 7 7 2 2 3 3 8" xfId="30023"/>
    <cellStyle name="표준 7 7 2 2 3 3 9" xfId="33894"/>
    <cellStyle name="표준 7 7 2 2 3 4" xfId="4861"/>
    <cellStyle name="표준 7 7 2 2 3 5" xfId="8732"/>
    <cellStyle name="표준 7 7 2 2 3 6" xfId="12603"/>
    <cellStyle name="표준 7 7 2 2 3 7" xfId="16474"/>
    <cellStyle name="표준 7 7 2 2 3 8" xfId="20345"/>
    <cellStyle name="표준 7 7 2 2 3 9" xfId="24216"/>
    <cellStyle name="표준 7 7 2 2 4" xfId="1183"/>
    <cellStyle name="표준 7 7 2 2 4 10" xfId="32442"/>
    <cellStyle name="표준 7 7 2 2 4 11" xfId="36313"/>
    <cellStyle name="표준 7 7 2 2 4 12" xfId="40425"/>
    <cellStyle name="표준 7 7 2 2 4 13" xfId="44296"/>
    <cellStyle name="표준 7 7 2 2 4 14" xfId="48167"/>
    <cellStyle name="표준 7 7 2 2 4 15" xfId="52038"/>
    <cellStyle name="표준 7 7 2 2 4 2" xfId="3122"/>
    <cellStyle name="표준 7 7 2 2 4 2 10" xfId="38249"/>
    <cellStyle name="표준 7 7 2 2 4 2 11" xfId="42361"/>
    <cellStyle name="표준 7 7 2 2 4 2 12" xfId="46232"/>
    <cellStyle name="표준 7 7 2 2 4 2 13" xfId="50103"/>
    <cellStyle name="표준 7 7 2 2 4 2 14" xfId="53974"/>
    <cellStyle name="표준 7 7 2 2 4 2 2" xfId="7281"/>
    <cellStyle name="표준 7 7 2 2 4 2 3" xfId="11152"/>
    <cellStyle name="표준 7 7 2 2 4 2 4" xfId="15023"/>
    <cellStyle name="표준 7 7 2 2 4 2 5" xfId="18894"/>
    <cellStyle name="표준 7 7 2 2 4 2 6" xfId="22765"/>
    <cellStyle name="표준 7 7 2 2 4 2 7" xfId="26636"/>
    <cellStyle name="표준 7 7 2 2 4 2 8" xfId="30507"/>
    <cellStyle name="표준 7 7 2 2 4 2 9" xfId="34378"/>
    <cellStyle name="표준 7 7 2 2 4 3" xfId="5345"/>
    <cellStyle name="표준 7 7 2 2 4 4" xfId="9216"/>
    <cellStyle name="표준 7 7 2 2 4 5" xfId="13087"/>
    <cellStyle name="표준 7 7 2 2 4 6" xfId="16958"/>
    <cellStyle name="표준 7 7 2 2 4 7" xfId="20829"/>
    <cellStyle name="표준 7 7 2 2 4 8" xfId="24700"/>
    <cellStyle name="표준 7 7 2 2 4 9" xfId="28571"/>
    <cellStyle name="표준 7 7 2 2 5" xfId="2154"/>
    <cellStyle name="표준 7 7 2 2 5 10" xfId="37281"/>
    <cellStyle name="표준 7 7 2 2 5 11" xfId="41393"/>
    <cellStyle name="표준 7 7 2 2 5 12" xfId="45264"/>
    <cellStyle name="표준 7 7 2 2 5 13" xfId="49135"/>
    <cellStyle name="표준 7 7 2 2 5 14" xfId="53006"/>
    <cellStyle name="표준 7 7 2 2 5 2" xfId="6313"/>
    <cellStyle name="표준 7 7 2 2 5 3" xfId="10184"/>
    <cellStyle name="표준 7 7 2 2 5 4" xfId="14055"/>
    <cellStyle name="표준 7 7 2 2 5 5" xfId="17926"/>
    <cellStyle name="표준 7 7 2 2 5 6" xfId="21797"/>
    <cellStyle name="표준 7 7 2 2 5 7" xfId="25668"/>
    <cellStyle name="표준 7 7 2 2 5 8" xfId="29539"/>
    <cellStyle name="표준 7 7 2 2 5 9" xfId="33410"/>
    <cellStyle name="표준 7 7 2 2 6" xfId="4377"/>
    <cellStyle name="표준 7 7 2 2 7" xfId="8248"/>
    <cellStyle name="표준 7 7 2 2 8" xfId="12119"/>
    <cellStyle name="표준 7 7 2 2 9" xfId="15990"/>
    <cellStyle name="표준 7 7 2 20" xfId="50973"/>
    <cellStyle name="표준 7 7 2 3" xfId="351"/>
    <cellStyle name="표준 7 7 2 3 10" xfId="23877"/>
    <cellStyle name="표준 7 7 2 3 11" xfId="27748"/>
    <cellStyle name="표준 7 7 2 3 12" xfId="31619"/>
    <cellStyle name="표준 7 7 2 3 13" xfId="35490"/>
    <cellStyle name="표준 7 7 2 3 14" xfId="39602"/>
    <cellStyle name="표준 7 7 2 3 15" xfId="43473"/>
    <cellStyle name="표준 7 7 2 3 16" xfId="47344"/>
    <cellStyle name="표준 7 7 2 3 17" xfId="51215"/>
    <cellStyle name="표준 7 7 2 3 2" xfId="838"/>
    <cellStyle name="표준 7 7 2 3 2 10" xfId="28232"/>
    <cellStyle name="표준 7 7 2 3 2 11" xfId="32103"/>
    <cellStyle name="표준 7 7 2 3 2 12" xfId="35974"/>
    <cellStyle name="표준 7 7 2 3 2 13" xfId="40086"/>
    <cellStyle name="표준 7 7 2 3 2 14" xfId="43957"/>
    <cellStyle name="표준 7 7 2 3 2 15" xfId="47828"/>
    <cellStyle name="표준 7 7 2 3 2 16" xfId="51699"/>
    <cellStyle name="표준 7 7 2 3 2 2" xfId="1812"/>
    <cellStyle name="표준 7 7 2 3 2 2 10" xfId="33071"/>
    <cellStyle name="표준 7 7 2 3 2 2 11" xfId="36942"/>
    <cellStyle name="표준 7 7 2 3 2 2 12" xfId="41054"/>
    <cellStyle name="표준 7 7 2 3 2 2 13" xfId="44925"/>
    <cellStyle name="표준 7 7 2 3 2 2 14" xfId="48796"/>
    <cellStyle name="표준 7 7 2 3 2 2 15" xfId="52667"/>
    <cellStyle name="표준 7 7 2 3 2 2 2" xfId="3751"/>
    <cellStyle name="표준 7 7 2 3 2 2 2 10" xfId="38878"/>
    <cellStyle name="표준 7 7 2 3 2 2 2 11" xfId="42990"/>
    <cellStyle name="표준 7 7 2 3 2 2 2 12" xfId="46861"/>
    <cellStyle name="표준 7 7 2 3 2 2 2 13" xfId="50732"/>
    <cellStyle name="표준 7 7 2 3 2 2 2 14" xfId="54603"/>
    <cellStyle name="표준 7 7 2 3 2 2 2 2" xfId="7910"/>
    <cellStyle name="표준 7 7 2 3 2 2 2 3" xfId="11781"/>
    <cellStyle name="표준 7 7 2 3 2 2 2 4" xfId="15652"/>
    <cellStyle name="표준 7 7 2 3 2 2 2 5" xfId="19523"/>
    <cellStyle name="표준 7 7 2 3 2 2 2 6" xfId="23394"/>
    <cellStyle name="표준 7 7 2 3 2 2 2 7" xfId="27265"/>
    <cellStyle name="표준 7 7 2 3 2 2 2 8" xfId="31136"/>
    <cellStyle name="표준 7 7 2 3 2 2 2 9" xfId="35007"/>
    <cellStyle name="표준 7 7 2 3 2 2 3" xfId="5974"/>
    <cellStyle name="표준 7 7 2 3 2 2 4" xfId="9845"/>
    <cellStyle name="표준 7 7 2 3 2 2 5" xfId="13716"/>
    <cellStyle name="표준 7 7 2 3 2 2 6" xfId="17587"/>
    <cellStyle name="표준 7 7 2 3 2 2 7" xfId="21458"/>
    <cellStyle name="표준 7 7 2 3 2 2 8" xfId="25329"/>
    <cellStyle name="표준 7 7 2 3 2 2 9" xfId="29200"/>
    <cellStyle name="표준 7 7 2 3 2 3" xfId="2783"/>
    <cellStyle name="표준 7 7 2 3 2 3 10" xfId="37910"/>
    <cellStyle name="표준 7 7 2 3 2 3 11" xfId="42022"/>
    <cellStyle name="표준 7 7 2 3 2 3 12" xfId="45893"/>
    <cellStyle name="표준 7 7 2 3 2 3 13" xfId="49764"/>
    <cellStyle name="표준 7 7 2 3 2 3 14" xfId="53635"/>
    <cellStyle name="표준 7 7 2 3 2 3 2" xfId="6942"/>
    <cellStyle name="표준 7 7 2 3 2 3 3" xfId="10813"/>
    <cellStyle name="표준 7 7 2 3 2 3 4" xfId="14684"/>
    <cellStyle name="표준 7 7 2 3 2 3 5" xfId="18555"/>
    <cellStyle name="표준 7 7 2 3 2 3 6" xfId="22426"/>
    <cellStyle name="표준 7 7 2 3 2 3 7" xfId="26297"/>
    <cellStyle name="표준 7 7 2 3 2 3 8" xfId="30168"/>
    <cellStyle name="표준 7 7 2 3 2 3 9" xfId="34039"/>
    <cellStyle name="표준 7 7 2 3 2 4" xfId="5006"/>
    <cellStyle name="표준 7 7 2 3 2 5" xfId="8877"/>
    <cellStyle name="표준 7 7 2 3 2 6" xfId="12748"/>
    <cellStyle name="표준 7 7 2 3 2 7" xfId="16619"/>
    <cellStyle name="표준 7 7 2 3 2 8" xfId="20490"/>
    <cellStyle name="표준 7 7 2 3 2 9" xfId="24361"/>
    <cellStyle name="표준 7 7 2 3 3" xfId="1328"/>
    <cellStyle name="표준 7 7 2 3 3 10" xfId="32587"/>
    <cellStyle name="표준 7 7 2 3 3 11" xfId="36458"/>
    <cellStyle name="표준 7 7 2 3 3 12" xfId="40570"/>
    <cellStyle name="표준 7 7 2 3 3 13" xfId="44441"/>
    <cellStyle name="표준 7 7 2 3 3 14" xfId="48312"/>
    <cellStyle name="표준 7 7 2 3 3 15" xfId="52183"/>
    <cellStyle name="표준 7 7 2 3 3 2" xfId="3267"/>
    <cellStyle name="표준 7 7 2 3 3 2 10" xfId="38394"/>
    <cellStyle name="표준 7 7 2 3 3 2 11" xfId="42506"/>
    <cellStyle name="표준 7 7 2 3 3 2 12" xfId="46377"/>
    <cellStyle name="표준 7 7 2 3 3 2 13" xfId="50248"/>
    <cellStyle name="표준 7 7 2 3 3 2 14" xfId="54119"/>
    <cellStyle name="표준 7 7 2 3 3 2 2" xfId="7426"/>
    <cellStyle name="표준 7 7 2 3 3 2 3" xfId="11297"/>
    <cellStyle name="표준 7 7 2 3 3 2 4" xfId="15168"/>
    <cellStyle name="표준 7 7 2 3 3 2 5" xfId="19039"/>
    <cellStyle name="표준 7 7 2 3 3 2 6" xfId="22910"/>
    <cellStyle name="표준 7 7 2 3 3 2 7" xfId="26781"/>
    <cellStyle name="표준 7 7 2 3 3 2 8" xfId="30652"/>
    <cellStyle name="표준 7 7 2 3 3 2 9" xfId="34523"/>
    <cellStyle name="표준 7 7 2 3 3 3" xfId="5490"/>
    <cellStyle name="표준 7 7 2 3 3 4" xfId="9361"/>
    <cellStyle name="표준 7 7 2 3 3 5" xfId="13232"/>
    <cellStyle name="표준 7 7 2 3 3 6" xfId="17103"/>
    <cellStyle name="표준 7 7 2 3 3 7" xfId="20974"/>
    <cellStyle name="표준 7 7 2 3 3 8" xfId="24845"/>
    <cellStyle name="표준 7 7 2 3 3 9" xfId="28716"/>
    <cellStyle name="표준 7 7 2 3 4" xfId="2299"/>
    <cellStyle name="표준 7 7 2 3 4 10" xfId="37426"/>
    <cellStyle name="표준 7 7 2 3 4 11" xfId="41538"/>
    <cellStyle name="표준 7 7 2 3 4 12" xfId="45409"/>
    <cellStyle name="표준 7 7 2 3 4 13" xfId="49280"/>
    <cellStyle name="표준 7 7 2 3 4 14" xfId="53151"/>
    <cellStyle name="표준 7 7 2 3 4 2" xfId="6458"/>
    <cellStyle name="표준 7 7 2 3 4 3" xfId="10329"/>
    <cellStyle name="표준 7 7 2 3 4 4" xfId="14200"/>
    <cellStyle name="표준 7 7 2 3 4 5" xfId="18071"/>
    <cellStyle name="표준 7 7 2 3 4 6" xfId="21942"/>
    <cellStyle name="표준 7 7 2 3 4 7" xfId="25813"/>
    <cellStyle name="표준 7 7 2 3 4 8" xfId="29684"/>
    <cellStyle name="표준 7 7 2 3 4 9" xfId="33555"/>
    <cellStyle name="표준 7 7 2 3 5" xfId="4522"/>
    <cellStyle name="표준 7 7 2 3 6" xfId="8393"/>
    <cellStyle name="표준 7 7 2 3 7" xfId="12264"/>
    <cellStyle name="표준 7 7 2 3 8" xfId="16135"/>
    <cellStyle name="표준 7 7 2 3 9" xfId="20006"/>
    <cellStyle name="표준 7 7 2 4" xfId="596"/>
    <cellStyle name="표준 7 7 2 4 10" xfId="27990"/>
    <cellStyle name="표준 7 7 2 4 11" xfId="31861"/>
    <cellStyle name="표준 7 7 2 4 12" xfId="35732"/>
    <cellStyle name="표준 7 7 2 4 13" xfId="39844"/>
    <cellStyle name="표준 7 7 2 4 14" xfId="43715"/>
    <cellStyle name="표준 7 7 2 4 15" xfId="47586"/>
    <cellStyle name="표준 7 7 2 4 16" xfId="51457"/>
    <cellStyle name="표준 7 7 2 4 2" xfId="1570"/>
    <cellStyle name="표준 7 7 2 4 2 10" xfId="32829"/>
    <cellStyle name="표준 7 7 2 4 2 11" xfId="36700"/>
    <cellStyle name="표준 7 7 2 4 2 12" xfId="40812"/>
    <cellStyle name="표준 7 7 2 4 2 13" xfId="44683"/>
    <cellStyle name="표준 7 7 2 4 2 14" xfId="48554"/>
    <cellStyle name="표준 7 7 2 4 2 15" xfId="52425"/>
    <cellStyle name="표준 7 7 2 4 2 2" xfId="3509"/>
    <cellStyle name="표준 7 7 2 4 2 2 10" xfId="38636"/>
    <cellStyle name="표준 7 7 2 4 2 2 11" xfId="42748"/>
    <cellStyle name="표준 7 7 2 4 2 2 12" xfId="46619"/>
    <cellStyle name="표준 7 7 2 4 2 2 13" xfId="50490"/>
    <cellStyle name="표준 7 7 2 4 2 2 14" xfId="54361"/>
    <cellStyle name="표준 7 7 2 4 2 2 2" xfId="7668"/>
    <cellStyle name="표준 7 7 2 4 2 2 3" xfId="11539"/>
    <cellStyle name="표준 7 7 2 4 2 2 4" xfId="15410"/>
    <cellStyle name="표준 7 7 2 4 2 2 5" xfId="19281"/>
    <cellStyle name="표준 7 7 2 4 2 2 6" xfId="23152"/>
    <cellStyle name="표준 7 7 2 4 2 2 7" xfId="27023"/>
    <cellStyle name="표준 7 7 2 4 2 2 8" xfId="30894"/>
    <cellStyle name="표준 7 7 2 4 2 2 9" xfId="34765"/>
    <cellStyle name="표준 7 7 2 4 2 3" xfId="5732"/>
    <cellStyle name="표준 7 7 2 4 2 4" xfId="9603"/>
    <cellStyle name="표준 7 7 2 4 2 5" xfId="13474"/>
    <cellStyle name="표준 7 7 2 4 2 6" xfId="17345"/>
    <cellStyle name="표준 7 7 2 4 2 7" xfId="21216"/>
    <cellStyle name="표준 7 7 2 4 2 8" xfId="25087"/>
    <cellStyle name="표준 7 7 2 4 2 9" xfId="28958"/>
    <cellStyle name="표준 7 7 2 4 3" xfId="2541"/>
    <cellStyle name="표준 7 7 2 4 3 10" xfId="37668"/>
    <cellStyle name="표준 7 7 2 4 3 11" xfId="41780"/>
    <cellStyle name="표준 7 7 2 4 3 12" xfId="45651"/>
    <cellStyle name="표준 7 7 2 4 3 13" xfId="49522"/>
    <cellStyle name="표준 7 7 2 4 3 14" xfId="53393"/>
    <cellStyle name="표준 7 7 2 4 3 2" xfId="6700"/>
    <cellStyle name="표준 7 7 2 4 3 3" xfId="10571"/>
    <cellStyle name="표준 7 7 2 4 3 4" xfId="14442"/>
    <cellStyle name="표준 7 7 2 4 3 5" xfId="18313"/>
    <cellStyle name="표준 7 7 2 4 3 6" xfId="22184"/>
    <cellStyle name="표준 7 7 2 4 3 7" xfId="26055"/>
    <cellStyle name="표준 7 7 2 4 3 8" xfId="29926"/>
    <cellStyle name="표준 7 7 2 4 3 9" xfId="33797"/>
    <cellStyle name="표준 7 7 2 4 4" xfId="4764"/>
    <cellStyle name="표준 7 7 2 4 5" xfId="8635"/>
    <cellStyle name="표준 7 7 2 4 6" xfId="12506"/>
    <cellStyle name="표준 7 7 2 4 7" xfId="16377"/>
    <cellStyle name="표준 7 7 2 4 8" xfId="20248"/>
    <cellStyle name="표준 7 7 2 4 9" xfId="24119"/>
    <cellStyle name="표준 7 7 2 5" xfId="1086"/>
    <cellStyle name="표준 7 7 2 5 10" xfId="32345"/>
    <cellStyle name="표준 7 7 2 5 11" xfId="36216"/>
    <cellStyle name="표준 7 7 2 5 12" xfId="40328"/>
    <cellStyle name="표준 7 7 2 5 13" xfId="44199"/>
    <cellStyle name="표준 7 7 2 5 14" xfId="48070"/>
    <cellStyle name="표준 7 7 2 5 15" xfId="51941"/>
    <cellStyle name="표준 7 7 2 5 2" xfId="3025"/>
    <cellStyle name="표준 7 7 2 5 2 10" xfId="38152"/>
    <cellStyle name="표준 7 7 2 5 2 11" xfId="42264"/>
    <cellStyle name="표준 7 7 2 5 2 12" xfId="46135"/>
    <cellStyle name="표준 7 7 2 5 2 13" xfId="50006"/>
    <cellStyle name="표준 7 7 2 5 2 14" xfId="53877"/>
    <cellStyle name="표준 7 7 2 5 2 2" xfId="7184"/>
    <cellStyle name="표준 7 7 2 5 2 3" xfId="11055"/>
    <cellStyle name="표준 7 7 2 5 2 4" xfId="14926"/>
    <cellStyle name="표준 7 7 2 5 2 5" xfId="18797"/>
    <cellStyle name="표준 7 7 2 5 2 6" xfId="22668"/>
    <cellStyle name="표준 7 7 2 5 2 7" xfId="26539"/>
    <cellStyle name="표준 7 7 2 5 2 8" xfId="30410"/>
    <cellStyle name="표준 7 7 2 5 2 9" xfId="34281"/>
    <cellStyle name="표준 7 7 2 5 3" xfId="5248"/>
    <cellStyle name="표준 7 7 2 5 4" xfId="9119"/>
    <cellStyle name="표준 7 7 2 5 5" xfId="12990"/>
    <cellStyle name="표준 7 7 2 5 6" xfId="16861"/>
    <cellStyle name="표준 7 7 2 5 7" xfId="20732"/>
    <cellStyle name="표준 7 7 2 5 8" xfId="24603"/>
    <cellStyle name="표준 7 7 2 5 9" xfId="28474"/>
    <cellStyle name="표준 7 7 2 6" xfId="2057"/>
    <cellStyle name="표준 7 7 2 6 10" xfId="37184"/>
    <cellStyle name="표준 7 7 2 6 11" xfId="41296"/>
    <cellStyle name="표준 7 7 2 6 12" xfId="45167"/>
    <cellStyle name="표준 7 7 2 6 13" xfId="49038"/>
    <cellStyle name="표준 7 7 2 6 14" xfId="52909"/>
    <cellStyle name="표준 7 7 2 6 2" xfId="6216"/>
    <cellStyle name="표준 7 7 2 6 3" xfId="10087"/>
    <cellStyle name="표준 7 7 2 6 4" xfId="13958"/>
    <cellStyle name="표준 7 7 2 6 5" xfId="17829"/>
    <cellStyle name="표준 7 7 2 6 6" xfId="21700"/>
    <cellStyle name="표준 7 7 2 6 7" xfId="25571"/>
    <cellStyle name="표준 7 7 2 6 8" xfId="29442"/>
    <cellStyle name="표준 7 7 2 6 9" xfId="33313"/>
    <cellStyle name="표준 7 7 2 7" xfId="4280"/>
    <cellStyle name="표준 7 7 2 8" xfId="8151"/>
    <cellStyle name="표준 7 7 2 9" xfId="12022"/>
    <cellStyle name="표준 7 7 20" xfId="43184"/>
    <cellStyle name="표준 7 7 21" xfId="47055"/>
    <cellStyle name="표준 7 7 22" xfId="50926"/>
    <cellStyle name="표준 7 7 3" xfId="156"/>
    <cellStyle name="표준 7 7 3 10" xfId="19814"/>
    <cellStyle name="표준 7 7 3 11" xfId="23685"/>
    <cellStyle name="표준 7 7 3 12" xfId="27556"/>
    <cellStyle name="표준 7 7 3 13" xfId="31427"/>
    <cellStyle name="표준 7 7 3 14" xfId="35298"/>
    <cellStyle name="표준 7 7 3 15" xfId="39169"/>
    <cellStyle name="표준 7 7 3 16" xfId="39410"/>
    <cellStyle name="표준 7 7 3 17" xfId="43281"/>
    <cellStyle name="표준 7 7 3 18" xfId="47152"/>
    <cellStyle name="표준 7 7 3 19" xfId="51023"/>
    <cellStyle name="표준 7 7 3 2" xfId="401"/>
    <cellStyle name="표준 7 7 3 2 10" xfId="23927"/>
    <cellStyle name="표준 7 7 3 2 11" xfId="27798"/>
    <cellStyle name="표준 7 7 3 2 12" xfId="31669"/>
    <cellStyle name="표준 7 7 3 2 13" xfId="35540"/>
    <cellStyle name="표준 7 7 3 2 14" xfId="39652"/>
    <cellStyle name="표준 7 7 3 2 15" xfId="43523"/>
    <cellStyle name="표준 7 7 3 2 16" xfId="47394"/>
    <cellStyle name="표준 7 7 3 2 17" xfId="51265"/>
    <cellStyle name="표준 7 7 3 2 2" xfId="888"/>
    <cellStyle name="표준 7 7 3 2 2 10" xfId="28282"/>
    <cellStyle name="표준 7 7 3 2 2 11" xfId="32153"/>
    <cellStyle name="표준 7 7 3 2 2 12" xfId="36024"/>
    <cellStyle name="표준 7 7 3 2 2 13" xfId="40136"/>
    <cellStyle name="표준 7 7 3 2 2 14" xfId="44007"/>
    <cellStyle name="표준 7 7 3 2 2 15" xfId="47878"/>
    <cellStyle name="표준 7 7 3 2 2 16" xfId="51749"/>
    <cellStyle name="표준 7 7 3 2 2 2" xfId="1862"/>
    <cellStyle name="표준 7 7 3 2 2 2 10" xfId="33121"/>
    <cellStyle name="표준 7 7 3 2 2 2 11" xfId="36992"/>
    <cellStyle name="표준 7 7 3 2 2 2 12" xfId="41104"/>
    <cellStyle name="표준 7 7 3 2 2 2 13" xfId="44975"/>
    <cellStyle name="표준 7 7 3 2 2 2 14" xfId="48846"/>
    <cellStyle name="표준 7 7 3 2 2 2 15" xfId="52717"/>
    <cellStyle name="표준 7 7 3 2 2 2 2" xfId="3801"/>
    <cellStyle name="표준 7 7 3 2 2 2 2 10" xfId="38928"/>
    <cellStyle name="표준 7 7 3 2 2 2 2 11" xfId="43040"/>
    <cellStyle name="표준 7 7 3 2 2 2 2 12" xfId="46911"/>
    <cellStyle name="표준 7 7 3 2 2 2 2 13" xfId="50782"/>
    <cellStyle name="표준 7 7 3 2 2 2 2 14" xfId="54653"/>
    <cellStyle name="표준 7 7 3 2 2 2 2 2" xfId="7960"/>
    <cellStyle name="표준 7 7 3 2 2 2 2 3" xfId="11831"/>
    <cellStyle name="표준 7 7 3 2 2 2 2 4" xfId="15702"/>
    <cellStyle name="표준 7 7 3 2 2 2 2 5" xfId="19573"/>
    <cellStyle name="표준 7 7 3 2 2 2 2 6" xfId="23444"/>
    <cellStyle name="표준 7 7 3 2 2 2 2 7" xfId="27315"/>
    <cellStyle name="표준 7 7 3 2 2 2 2 8" xfId="31186"/>
    <cellStyle name="표준 7 7 3 2 2 2 2 9" xfId="35057"/>
    <cellStyle name="표준 7 7 3 2 2 2 3" xfId="6024"/>
    <cellStyle name="표준 7 7 3 2 2 2 4" xfId="9895"/>
    <cellStyle name="표준 7 7 3 2 2 2 5" xfId="13766"/>
    <cellStyle name="표준 7 7 3 2 2 2 6" xfId="17637"/>
    <cellStyle name="표준 7 7 3 2 2 2 7" xfId="21508"/>
    <cellStyle name="표준 7 7 3 2 2 2 8" xfId="25379"/>
    <cellStyle name="표준 7 7 3 2 2 2 9" xfId="29250"/>
    <cellStyle name="표준 7 7 3 2 2 3" xfId="2833"/>
    <cellStyle name="표준 7 7 3 2 2 3 10" xfId="37960"/>
    <cellStyle name="표준 7 7 3 2 2 3 11" xfId="42072"/>
    <cellStyle name="표준 7 7 3 2 2 3 12" xfId="45943"/>
    <cellStyle name="표준 7 7 3 2 2 3 13" xfId="49814"/>
    <cellStyle name="표준 7 7 3 2 2 3 14" xfId="53685"/>
    <cellStyle name="표준 7 7 3 2 2 3 2" xfId="6992"/>
    <cellStyle name="표준 7 7 3 2 2 3 3" xfId="10863"/>
    <cellStyle name="표준 7 7 3 2 2 3 4" xfId="14734"/>
    <cellStyle name="표준 7 7 3 2 2 3 5" xfId="18605"/>
    <cellStyle name="표준 7 7 3 2 2 3 6" xfId="22476"/>
    <cellStyle name="표준 7 7 3 2 2 3 7" xfId="26347"/>
    <cellStyle name="표준 7 7 3 2 2 3 8" xfId="30218"/>
    <cellStyle name="표준 7 7 3 2 2 3 9" xfId="34089"/>
    <cellStyle name="표준 7 7 3 2 2 4" xfId="5056"/>
    <cellStyle name="표준 7 7 3 2 2 5" xfId="8927"/>
    <cellStyle name="표준 7 7 3 2 2 6" xfId="12798"/>
    <cellStyle name="표준 7 7 3 2 2 7" xfId="16669"/>
    <cellStyle name="표준 7 7 3 2 2 8" xfId="20540"/>
    <cellStyle name="표준 7 7 3 2 2 9" xfId="24411"/>
    <cellStyle name="표준 7 7 3 2 3" xfId="1378"/>
    <cellStyle name="표준 7 7 3 2 3 10" xfId="32637"/>
    <cellStyle name="표준 7 7 3 2 3 11" xfId="36508"/>
    <cellStyle name="표준 7 7 3 2 3 12" xfId="40620"/>
    <cellStyle name="표준 7 7 3 2 3 13" xfId="44491"/>
    <cellStyle name="표준 7 7 3 2 3 14" xfId="48362"/>
    <cellStyle name="표준 7 7 3 2 3 15" xfId="52233"/>
    <cellStyle name="표준 7 7 3 2 3 2" xfId="3317"/>
    <cellStyle name="표준 7 7 3 2 3 2 10" xfId="38444"/>
    <cellStyle name="표준 7 7 3 2 3 2 11" xfId="42556"/>
    <cellStyle name="표준 7 7 3 2 3 2 12" xfId="46427"/>
    <cellStyle name="표준 7 7 3 2 3 2 13" xfId="50298"/>
    <cellStyle name="표준 7 7 3 2 3 2 14" xfId="54169"/>
    <cellStyle name="표준 7 7 3 2 3 2 2" xfId="7476"/>
    <cellStyle name="표준 7 7 3 2 3 2 3" xfId="11347"/>
    <cellStyle name="표준 7 7 3 2 3 2 4" xfId="15218"/>
    <cellStyle name="표준 7 7 3 2 3 2 5" xfId="19089"/>
    <cellStyle name="표준 7 7 3 2 3 2 6" xfId="22960"/>
    <cellStyle name="표준 7 7 3 2 3 2 7" xfId="26831"/>
    <cellStyle name="표준 7 7 3 2 3 2 8" xfId="30702"/>
    <cellStyle name="표준 7 7 3 2 3 2 9" xfId="34573"/>
    <cellStyle name="표준 7 7 3 2 3 3" xfId="5540"/>
    <cellStyle name="표준 7 7 3 2 3 4" xfId="9411"/>
    <cellStyle name="표준 7 7 3 2 3 5" xfId="13282"/>
    <cellStyle name="표준 7 7 3 2 3 6" xfId="17153"/>
    <cellStyle name="표준 7 7 3 2 3 7" xfId="21024"/>
    <cellStyle name="표준 7 7 3 2 3 8" xfId="24895"/>
    <cellStyle name="표준 7 7 3 2 3 9" xfId="28766"/>
    <cellStyle name="표준 7 7 3 2 4" xfId="2349"/>
    <cellStyle name="표준 7 7 3 2 4 10" xfId="37476"/>
    <cellStyle name="표준 7 7 3 2 4 11" xfId="41588"/>
    <cellStyle name="표준 7 7 3 2 4 12" xfId="45459"/>
    <cellStyle name="표준 7 7 3 2 4 13" xfId="49330"/>
    <cellStyle name="표준 7 7 3 2 4 14" xfId="53201"/>
    <cellStyle name="표준 7 7 3 2 4 2" xfId="6508"/>
    <cellStyle name="표준 7 7 3 2 4 3" xfId="10379"/>
    <cellStyle name="표준 7 7 3 2 4 4" xfId="14250"/>
    <cellStyle name="표준 7 7 3 2 4 5" xfId="18121"/>
    <cellStyle name="표준 7 7 3 2 4 6" xfId="21992"/>
    <cellStyle name="표준 7 7 3 2 4 7" xfId="25863"/>
    <cellStyle name="표준 7 7 3 2 4 8" xfId="29734"/>
    <cellStyle name="표준 7 7 3 2 4 9" xfId="33605"/>
    <cellStyle name="표준 7 7 3 2 5" xfId="4572"/>
    <cellStyle name="표준 7 7 3 2 6" xfId="8443"/>
    <cellStyle name="표준 7 7 3 2 7" xfId="12314"/>
    <cellStyle name="표준 7 7 3 2 8" xfId="16185"/>
    <cellStyle name="표준 7 7 3 2 9" xfId="20056"/>
    <cellStyle name="표준 7 7 3 3" xfId="646"/>
    <cellStyle name="표준 7 7 3 3 10" xfId="28040"/>
    <cellStyle name="표준 7 7 3 3 11" xfId="31911"/>
    <cellStyle name="표준 7 7 3 3 12" xfId="35782"/>
    <cellStyle name="표준 7 7 3 3 13" xfId="39894"/>
    <cellStyle name="표준 7 7 3 3 14" xfId="43765"/>
    <cellStyle name="표준 7 7 3 3 15" xfId="47636"/>
    <cellStyle name="표준 7 7 3 3 16" xfId="51507"/>
    <cellStyle name="표준 7 7 3 3 2" xfId="1620"/>
    <cellStyle name="표준 7 7 3 3 2 10" xfId="32879"/>
    <cellStyle name="표준 7 7 3 3 2 11" xfId="36750"/>
    <cellStyle name="표준 7 7 3 3 2 12" xfId="40862"/>
    <cellStyle name="표준 7 7 3 3 2 13" xfId="44733"/>
    <cellStyle name="표준 7 7 3 3 2 14" xfId="48604"/>
    <cellStyle name="표준 7 7 3 3 2 15" xfId="52475"/>
    <cellStyle name="표준 7 7 3 3 2 2" xfId="3559"/>
    <cellStyle name="표준 7 7 3 3 2 2 10" xfId="38686"/>
    <cellStyle name="표준 7 7 3 3 2 2 11" xfId="42798"/>
    <cellStyle name="표준 7 7 3 3 2 2 12" xfId="46669"/>
    <cellStyle name="표준 7 7 3 3 2 2 13" xfId="50540"/>
    <cellStyle name="표준 7 7 3 3 2 2 14" xfId="54411"/>
    <cellStyle name="표준 7 7 3 3 2 2 2" xfId="7718"/>
    <cellStyle name="표준 7 7 3 3 2 2 3" xfId="11589"/>
    <cellStyle name="표준 7 7 3 3 2 2 4" xfId="15460"/>
    <cellStyle name="표준 7 7 3 3 2 2 5" xfId="19331"/>
    <cellStyle name="표준 7 7 3 3 2 2 6" xfId="23202"/>
    <cellStyle name="표준 7 7 3 3 2 2 7" xfId="27073"/>
    <cellStyle name="표준 7 7 3 3 2 2 8" xfId="30944"/>
    <cellStyle name="표준 7 7 3 3 2 2 9" xfId="34815"/>
    <cellStyle name="표준 7 7 3 3 2 3" xfId="5782"/>
    <cellStyle name="표준 7 7 3 3 2 4" xfId="9653"/>
    <cellStyle name="표준 7 7 3 3 2 5" xfId="13524"/>
    <cellStyle name="표준 7 7 3 3 2 6" xfId="17395"/>
    <cellStyle name="표준 7 7 3 3 2 7" xfId="21266"/>
    <cellStyle name="표준 7 7 3 3 2 8" xfId="25137"/>
    <cellStyle name="표준 7 7 3 3 2 9" xfId="29008"/>
    <cellStyle name="표준 7 7 3 3 3" xfId="2591"/>
    <cellStyle name="표준 7 7 3 3 3 10" xfId="37718"/>
    <cellStyle name="표준 7 7 3 3 3 11" xfId="41830"/>
    <cellStyle name="표준 7 7 3 3 3 12" xfId="45701"/>
    <cellStyle name="표준 7 7 3 3 3 13" xfId="49572"/>
    <cellStyle name="표준 7 7 3 3 3 14" xfId="53443"/>
    <cellStyle name="표준 7 7 3 3 3 2" xfId="6750"/>
    <cellStyle name="표준 7 7 3 3 3 3" xfId="10621"/>
    <cellStyle name="표준 7 7 3 3 3 4" xfId="14492"/>
    <cellStyle name="표준 7 7 3 3 3 5" xfId="18363"/>
    <cellStyle name="표준 7 7 3 3 3 6" xfId="22234"/>
    <cellStyle name="표준 7 7 3 3 3 7" xfId="26105"/>
    <cellStyle name="표준 7 7 3 3 3 8" xfId="29976"/>
    <cellStyle name="표준 7 7 3 3 3 9" xfId="33847"/>
    <cellStyle name="표준 7 7 3 3 4" xfId="4814"/>
    <cellStyle name="표준 7 7 3 3 5" xfId="8685"/>
    <cellStyle name="표준 7 7 3 3 6" xfId="12556"/>
    <cellStyle name="표준 7 7 3 3 7" xfId="16427"/>
    <cellStyle name="표준 7 7 3 3 8" xfId="20298"/>
    <cellStyle name="표준 7 7 3 3 9" xfId="24169"/>
    <cellStyle name="표준 7 7 3 4" xfId="1136"/>
    <cellStyle name="표준 7 7 3 4 10" xfId="32395"/>
    <cellStyle name="표준 7 7 3 4 11" xfId="36266"/>
    <cellStyle name="표준 7 7 3 4 12" xfId="40378"/>
    <cellStyle name="표준 7 7 3 4 13" xfId="44249"/>
    <cellStyle name="표준 7 7 3 4 14" xfId="48120"/>
    <cellStyle name="표준 7 7 3 4 15" xfId="51991"/>
    <cellStyle name="표준 7 7 3 4 2" xfId="3075"/>
    <cellStyle name="표준 7 7 3 4 2 10" xfId="38202"/>
    <cellStyle name="표준 7 7 3 4 2 11" xfId="42314"/>
    <cellStyle name="표준 7 7 3 4 2 12" xfId="46185"/>
    <cellStyle name="표준 7 7 3 4 2 13" xfId="50056"/>
    <cellStyle name="표준 7 7 3 4 2 14" xfId="53927"/>
    <cellStyle name="표준 7 7 3 4 2 2" xfId="7234"/>
    <cellStyle name="표준 7 7 3 4 2 3" xfId="11105"/>
    <cellStyle name="표준 7 7 3 4 2 4" xfId="14976"/>
    <cellStyle name="표준 7 7 3 4 2 5" xfId="18847"/>
    <cellStyle name="표준 7 7 3 4 2 6" xfId="22718"/>
    <cellStyle name="표준 7 7 3 4 2 7" xfId="26589"/>
    <cellStyle name="표준 7 7 3 4 2 8" xfId="30460"/>
    <cellStyle name="표준 7 7 3 4 2 9" xfId="34331"/>
    <cellStyle name="표준 7 7 3 4 3" xfId="5298"/>
    <cellStyle name="표준 7 7 3 4 4" xfId="9169"/>
    <cellStyle name="표준 7 7 3 4 5" xfId="13040"/>
    <cellStyle name="표준 7 7 3 4 6" xfId="16911"/>
    <cellStyle name="표준 7 7 3 4 7" xfId="20782"/>
    <cellStyle name="표준 7 7 3 4 8" xfId="24653"/>
    <cellStyle name="표준 7 7 3 4 9" xfId="28524"/>
    <cellStyle name="표준 7 7 3 5" xfId="2107"/>
    <cellStyle name="표준 7 7 3 5 10" xfId="37234"/>
    <cellStyle name="표준 7 7 3 5 11" xfId="41346"/>
    <cellStyle name="표준 7 7 3 5 12" xfId="45217"/>
    <cellStyle name="표준 7 7 3 5 13" xfId="49088"/>
    <cellStyle name="표준 7 7 3 5 14" xfId="52959"/>
    <cellStyle name="표준 7 7 3 5 2" xfId="6266"/>
    <cellStyle name="표준 7 7 3 5 3" xfId="10137"/>
    <cellStyle name="표준 7 7 3 5 4" xfId="14008"/>
    <cellStyle name="표준 7 7 3 5 5" xfId="17879"/>
    <cellStyle name="표준 7 7 3 5 6" xfId="21750"/>
    <cellStyle name="표준 7 7 3 5 7" xfId="25621"/>
    <cellStyle name="표준 7 7 3 5 8" xfId="29492"/>
    <cellStyle name="표준 7 7 3 5 9" xfId="33363"/>
    <cellStyle name="표준 7 7 3 6" xfId="4330"/>
    <cellStyle name="표준 7 7 3 7" xfId="8201"/>
    <cellStyle name="표준 7 7 3 8" xfId="12072"/>
    <cellStyle name="표준 7 7 3 9" xfId="15943"/>
    <cellStyle name="표준 7 7 4" xfId="254"/>
    <cellStyle name="표준 7 7 4 10" xfId="19912"/>
    <cellStyle name="표준 7 7 4 11" xfId="23783"/>
    <cellStyle name="표준 7 7 4 12" xfId="27654"/>
    <cellStyle name="표준 7 7 4 13" xfId="31525"/>
    <cellStyle name="표준 7 7 4 14" xfId="35396"/>
    <cellStyle name="표준 7 7 4 15" xfId="39267"/>
    <cellStyle name="표준 7 7 4 16" xfId="39508"/>
    <cellStyle name="표준 7 7 4 17" xfId="43379"/>
    <cellStyle name="표준 7 7 4 18" xfId="47250"/>
    <cellStyle name="표준 7 7 4 19" xfId="51121"/>
    <cellStyle name="표준 7 7 4 2" xfId="499"/>
    <cellStyle name="표준 7 7 4 2 10" xfId="24025"/>
    <cellStyle name="표준 7 7 4 2 11" xfId="27896"/>
    <cellStyle name="표준 7 7 4 2 12" xfId="31767"/>
    <cellStyle name="표준 7 7 4 2 13" xfId="35638"/>
    <cellStyle name="표준 7 7 4 2 14" xfId="39750"/>
    <cellStyle name="표준 7 7 4 2 15" xfId="43621"/>
    <cellStyle name="표준 7 7 4 2 16" xfId="47492"/>
    <cellStyle name="표준 7 7 4 2 17" xfId="51363"/>
    <cellStyle name="표준 7 7 4 2 2" xfId="986"/>
    <cellStyle name="표준 7 7 4 2 2 10" xfId="28380"/>
    <cellStyle name="표준 7 7 4 2 2 11" xfId="32251"/>
    <cellStyle name="표준 7 7 4 2 2 12" xfId="36122"/>
    <cellStyle name="표준 7 7 4 2 2 13" xfId="40234"/>
    <cellStyle name="표준 7 7 4 2 2 14" xfId="44105"/>
    <cellStyle name="표준 7 7 4 2 2 15" xfId="47976"/>
    <cellStyle name="표준 7 7 4 2 2 16" xfId="51847"/>
    <cellStyle name="표준 7 7 4 2 2 2" xfId="1960"/>
    <cellStyle name="표준 7 7 4 2 2 2 10" xfId="33219"/>
    <cellStyle name="표준 7 7 4 2 2 2 11" xfId="37090"/>
    <cellStyle name="표준 7 7 4 2 2 2 12" xfId="41202"/>
    <cellStyle name="표준 7 7 4 2 2 2 13" xfId="45073"/>
    <cellStyle name="표준 7 7 4 2 2 2 14" xfId="48944"/>
    <cellStyle name="표준 7 7 4 2 2 2 15" xfId="52815"/>
    <cellStyle name="표준 7 7 4 2 2 2 2" xfId="3899"/>
    <cellStyle name="표준 7 7 4 2 2 2 2 10" xfId="39026"/>
    <cellStyle name="표준 7 7 4 2 2 2 2 11" xfId="43138"/>
    <cellStyle name="표준 7 7 4 2 2 2 2 12" xfId="47009"/>
    <cellStyle name="표준 7 7 4 2 2 2 2 13" xfId="50880"/>
    <cellStyle name="표준 7 7 4 2 2 2 2 14" xfId="54751"/>
    <cellStyle name="표준 7 7 4 2 2 2 2 2" xfId="8058"/>
    <cellStyle name="표준 7 7 4 2 2 2 2 3" xfId="11929"/>
    <cellStyle name="표준 7 7 4 2 2 2 2 4" xfId="15800"/>
    <cellStyle name="표준 7 7 4 2 2 2 2 5" xfId="19671"/>
    <cellStyle name="표준 7 7 4 2 2 2 2 6" xfId="23542"/>
    <cellStyle name="표준 7 7 4 2 2 2 2 7" xfId="27413"/>
    <cellStyle name="표준 7 7 4 2 2 2 2 8" xfId="31284"/>
    <cellStyle name="표준 7 7 4 2 2 2 2 9" xfId="35155"/>
    <cellStyle name="표준 7 7 4 2 2 2 3" xfId="6122"/>
    <cellStyle name="표준 7 7 4 2 2 2 4" xfId="9993"/>
    <cellStyle name="표준 7 7 4 2 2 2 5" xfId="13864"/>
    <cellStyle name="표준 7 7 4 2 2 2 6" xfId="17735"/>
    <cellStyle name="표준 7 7 4 2 2 2 7" xfId="21606"/>
    <cellStyle name="표준 7 7 4 2 2 2 8" xfId="25477"/>
    <cellStyle name="표준 7 7 4 2 2 2 9" xfId="29348"/>
    <cellStyle name="표준 7 7 4 2 2 3" xfId="2931"/>
    <cellStyle name="표준 7 7 4 2 2 3 10" xfId="38058"/>
    <cellStyle name="표준 7 7 4 2 2 3 11" xfId="42170"/>
    <cellStyle name="표준 7 7 4 2 2 3 12" xfId="46041"/>
    <cellStyle name="표준 7 7 4 2 2 3 13" xfId="49912"/>
    <cellStyle name="표준 7 7 4 2 2 3 14" xfId="53783"/>
    <cellStyle name="표준 7 7 4 2 2 3 2" xfId="7090"/>
    <cellStyle name="표준 7 7 4 2 2 3 3" xfId="10961"/>
    <cellStyle name="표준 7 7 4 2 2 3 4" xfId="14832"/>
    <cellStyle name="표준 7 7 4 2 2 3 5" xfId="18703"/>
    <cellStyle name="표준 7 7 4 2 2 3 6" xfId="22574"/>
    <cellStyle name="표준 7 7 4 2 2 3 7" xfId="26445"/>
    <cellStyle name="표준 7 7 4 2 2 3 8" xfId="30316"/>
    <cellStyle name="표준 7 7 4 2 2 3 9" xfId="34187"/>
    <cellStyle name="표준 7 7 4 2 2 4" xfId="5154"/>
    <cellStyle name="표준 7 7 4 2 2 5" xfId="9025"/>
    <cellStyle name="표준 7 7 4 2 2 6" xfId="12896"/>
    <cellStyle name="표준 7 7 4 2 2 7" xfId="16767"/>
    <cellStyle name="표준 7 7 4 2 2 8" xfId="20638"/>
    <cellStyle name="표준 7 7 4 2 2 9" xfId="24509"/>
    <cellStyle name="표준 7 7 4 2 3" xfId="1476"/>
    <cellStyle name="표준 7 7 4 2 3 10" xfId="32735"/>
    <cellStyle name="표준 7 7 4 2 3 11" xfId="36606"/>
    <cellStyle name="표준 7 7 4 2 3 12" xfId="40718"/>
    <cellStyle name="표준 7 7 4 2 3 13" xfId="44589"/>
    <cellStyle name="표준 7 7 4 2 3 14" xfId="48460"/>
    <cellStyle name="표준 7 7 4 2 3 15" xfId="52331"/>
    <cellStyle name="표준 7 7 4 2 3 2" xfId="3415"/>
    <cellStyle name="표준 7 7 4 2 3 2 10" xfId="38542"/>
    <cellStyle name="표준 7 7 4 2 3 2 11" xfId="42654"/>
    <cellStyle name="표준 7 7 4 2 3 2 12" xfId="46525"/>
    <cellStyle name="표준 7 7 4 2 3 2 13" xfId="50396"/>
    <cellStyle name="표준 7 7 4 2 3 2 14" xfId="54267"/>
    <cellStyle name="표준 7 7 4 2 3 2 2" xfId="7574"/>
    <cellStyle name="표준 7 7 4 2 3 2 3" xfId="11445"/>
    <cellStyle name="표준 7 7 4 2 3 2 4" xfId="15316"/>
    <cellStyle name="표준 7 7 4 2 3 2 5" xfId="19187"/>
    <cellStyle name="표준 7 7 4 2 3 2 6" xfId="23058"/>
    <cellStyle name="표준 7 7 4 2 3 2 7" xfId="26929"/>
    <cellStyle name="표준 7 7 4 2 3 2 8" xfId="30800"/>
    <cellStyle name="표준 7 7 4 2 3 2 9" xfId="34671"/>
    <cellStyle name="표준 7 7 4 2 3 3" xfId="5638"/>
    <cellStyle name="표준 7 7 4 2 3 4" xfId="9509"/>
    <cellStyle name="표준 7 7 4 2 3 5" xfId="13380"/>
    <cellStyle name="표준 7 7 4 2 3 6" xfId="17251"/>
    <cellStyle name="표준 7 7 4 2 3 7" xfId="21122"/>
    <cellStyle name="표준 7 7 4 2 3 8" xfId="24993"/>
    <cellStyle name="표준 7 7 4 2 3 9" xfId="28864"/>
    <cellStyle name="표준 7 7 4 2 4" xfId="2447"/>
    <cellStyle name="표준 7 7 4 2 4 10" xfId="37574"/>
    <cellStyle name="표준 7 7 4 2 4 11" xfId="41686"/>
    <cellStyle name="표준 7 7 4 2 4 12" xfId="45557"/>
    <cellStyle name="표준 7 7 4 2 4 13" xfId="49428"/>
    <cellStyle name="표준 7 7 4 2 4 14" xfId="53299"/>
    <cellStyle name="표준 7 7 4 2 4 2" xfId="6606"/>
    <cellStyle name="표준 7 7 4 2 4 3" xfId="10477"/>
    <cellStyle name="표준 7 7 4 2 4 4" xfId="14348"/>
    <cellStyle name="표준 7 7 4 2 4 5" xfId="18219"/>
    <cellStyle name="표준 7 7 4 2 4 6" xfId="22090"/>
    <cellStyle name="표준 7 7 4 2 4 7" xfId="25961"/>
    <cellStyle name="표준 7 7 4 2 4 8" xfId="29832"/>
    <cellStyle name="표준 7 7 4 2 4 9" xfId="33703"/>
    <cellStyle name="표준 7 7 4 2 5" xfId="4670"/>
    <cellStyle name="표준 7 7 4 2 6" xfId="8541"/>
    <cellStyle name="표준 7 7 4 2 7" xfId="12412"/>
    <cellStyle name="표준 7 7 4 2 8" xfId="16283"/>
    <cellStyle name="표준 7 7 4 2 9" xfId="20154"/>
    <cellStyle name="표준 7 7 4 3" xfId="744"/>
    <cellStyle name="표준 7 7 4 3 10" xfId="28138"/>
    <cellStyle name="표준 7 7 4 3 11" xfId="32009"/>
    <cellStyle name="표준 7 7 4 3 12" xfId="35880"/>
    <cellStyle name="표준 7 7 4 3 13" xfId="39992"/>
    <cellStyle name="표준 7 7 4 3 14" xfId="43863"/>
    <cellStyle name="표준 7 7 4 3 15" xfId="47734"/>
    <cellStyle name="표준 7 7 4 3 16" xfId="51605"/>
    <cellStyle name="표준 7 7 4 3 2" xfId="1718"/>
    <cellStyle name="표준 7 7 4 3 2 10" xfId="32977"/>
    <cellStyle name="표준 7 7 4 3 2 11" xfId="36848"/>
    <cellStyle name="표준 7 7 4 3 2 12" xfId="40960"/>
    <cellStyle name="표준 7 7 4 3 2 13" xfId="44831"/>
    <cellStyle name="표준 7 7 4 3 2 14" xfId="48702"/>
    <cellStyle name="표준 7 7 4 3 2 15" xfId="52573"/>
    <cellStyle name="표준 7 7 4 3 2 2" xfId="3657"/>
    <cellStyle name="표준 7 7 4 3 2 2 10" xfId="38784"/>
    <cellStyle name="표준 7 7 4 3 2 2 11" xfId="42896"/>
    <cellStyle name="표준 7 7 4 3 2 2 12" xfId="46767"/>
    <cellStyle name="표준 7 7 4 3 2 2 13" xfId="50638"/>
    <cellStyle name="표준 7 7 4 3 2 2 14" xfId="54509"/>
    <cellStyle name="표준 7 7 4 3 2 2 2" xfId="7816"/>
    <cellStyle name="표준 7 7 4 3 2 2 3" xfId="11687"/>
    <cellStyle name="표준 7 7 4 3 2 2 4" xfId="15558"/>
    <cellStyle name="표준 7 7 4 3 2 2 5" xfId="19429"/>
    <cellStyle name="표준 7 7 4 3 2 2 6" xfId="23300"/>
    <cellStyle name="표준 7 7 4 3 2 2 7" xfId="27171"/>
    <cellStyle name="표준 7 7 4 3 2 2 8" xfId="31042"/>
    <cellStyle name="표준 7 7 4 3 2 2 9" xfId="34913"/>
    <cellStyle name="표준 7 7 4 3 2 3" xfId="5880"/>
    <cellStyle name="표준 7 7 4 3 2 4" xfId="9751"/>
    <cellStyle name="표준 7 7 4 3 2 5" xfId="13622"/>
    <cellStyle name="표준 7 7 4 3 2 6" xfId="17493"/>
    <cellStyle name="표준 7 7 4 3 2 7" xfId="21364"/>
    <cellStyle name="표준 7 7 4 3 2 8" xfId="25235"/>
    <cellStyle name="표준 7 7 4 3 2 9" xfId="29106"/>
    <cellStyle name="표준 7 7 4 3 3" xfId="2689"/>
    <cellStyle name="표준 7 7 4 3 3 10" xfId="37816"/>
    <cellStyle name="표준 7 7 4 3 3 11" xfId="41928"/>
    <cellStyle name="표준 7 7 4 3 3 12" xfId="45799"/>
    <cellStyle name="표준 7 7 4 3 3 13" xfId="49670"/>
    <cellStyle name="표준 7 7 4 3 3 14" xfId="53541"/>
    <cellStyle name="표준 7 7 4 3 3 2" xfId="6848"/>
    <cellStyle name="표준 7 7 4 3 3 3" xfId="10719"/>
    <cellStyle name="표준 7 7 4 3 3 4" xfId="14590"/>
    <cellStyle name="표준 7 7 4 3 3 5" xfId="18461"/>
    <cellStyle name="표준 7 7 4 3 3 6" xfId="22332"/>
    <cellStyle name="표준 7 7 4 3 3 7" xfId="26203"/>
    <cellStyle name="표준 7 7 4 3 3 8" xfId="30074"/>
    <cellStyle name="표준 7 7 4 3 3 9" xfId="33945"/>
    <cellStyle name="표준 7 7 4 3 4" xfId="4912"/>
    <cellStyle name="표준 7 7 4 3 5" xfId="8783"/>
    <cellStyle name="표준 7 7 4 3 6" xfId="12654"/>
    <cellStyle name="표준 7 7 4 3 7" xfId="16525"/>
    <cellStyle name="표준 7 7 4 3 8" xfId="20396"/>
    <cellStyle name="표준 7 7 4 3 9" xfId="24267"/>
    <cellStyle name="표준 7 7 4 4" xfId="1234"/>
    <cellStyle name="표준 7 7 4 4 10" xfId="32493"/>
    <cellStyle name="표준 7 7 4 4 11" xfId="36364"/>
    <cellStyle name="표준 7 7 4 4 12" xfId="40476"/>
    <cellStyle name="표준 7 7 4 4 13" xfId="44347"/>
    <cellStyle name="표준 7 7 4 4 14" xfId="48218"/>
    <cellStyle name="표준 7 7 4 4 15" xfId="52089"/>
    <cellStyle name="표준 7 7 4 4 2" xfId="3173"/>
    <cellStyle name="표준 7 7 4 4 2 10" xfId="38300"/>
    <cellStyle name="표준 7 7 4 4 2 11" xfId="42412"/>
    <cellStyle name="표준 7 7 4 4 2 12" xfId="46283"/>
    <cellStyle name="표준 7 7 4 4 2 13" xfId="50154"/>
    <cellStyle name="표준 7 7 4 4 2 14" xfId="54025"/>
    <cellStyle name="표준 7 7 4 4 2 2" xfId="7332"/>
    <cellStyle name="표준 7 7 4 4 2 3" xfId="11203"/>
    <cellStyle name="표준 7 7 4 4 2 4" xfId="15074"/>
    <cellStyle name="표준 7 7 4 4 2 5" xfId="18945"/>
    <cellStyle name="표준 7 7 4 4 2 6" xfId="22816"/>
    <cellStyle name="표준 7 7 4 4 2 7" xfId="26687"/>
    <cellStyle name="표준 7 7 4 4 2 8" xfId="30558"/>
    <cellStyle name="표준 7 7 4 4 2 9" xfId="34429"/>
    <cellStyle name="표준 7 7 4 4 3" xfId="5396"/>
    <cellStyle name="표준 7 7 4 4 4" xfId="9267"/>
    <cellStyle name="표준 7 7 4 4 5" xfId="13138"/>
    <cellStyle name="표준 7 7 4 4 6" xfId="17009"/>
    <cellStyle name="표준 7 7 4 4 7" xfId="20880"/>
    <cellStyle name="표준 7 7 4 4 8" xfId="24751"/>
    <cellStyle name="표준 7 7 4 4 9" xfId="28622"/>
    <cellStyle name="표준 7 7 4 5" xfId="2205"/>
    <cellStyle name="표준 7 7 4 5 10" xfId="37332"/>
    <cellStyle name="표준 7 7 4 5 11" xfId="41444"/>
    <cellStyle name="표준 7 7 4 5 12" xfId="45315"/>
    <cellStyle name="표준 7 7 4 5 13" xfId="49186"/>
    <cellStyle name="표준 7 7 4 5 14" xfId="53057"/>
    <cellStyle name="표준 7 7 4 5 2" xfId="6364"/>
    <cellStyle name="표준 7 7 4 5 3" xfId="10235"/>
    <cellStyle name="표준 7 7 4 5 4" xfId="14106"/>
    <cellStyle name="표준 7 7 4 5 5" xfId="17977"/>
    <cellStyle name="표준 7 7 4 5 6" xfId="21848"/>
    <cellStyle name="표준 7 7 4 5 7" xfId="25719"/>
    <cellStyle name="표준 7 7 4 5 8" xfId="29590"/>
    <cellStyle name="표준 7 7 4 5 9" xfId="33461"/>
    <cellStyle name="표준 7 7 4 6" xfId="4428"/>
    <cellStyle name="표준 7 7 4 7" xfId="8299"/>
    <cellStyle name="표준 7 7 4 8" xfId="12170"/>
    <cellStyle name="표준 7 7 4 9" xfId="16041"/>
    <cellStyle name="표준 7 7 5" xfId="304"/>
    <cellStyle name="표준 7 7 5 10" xfId="23830"/>
    <cellStyle name="표준 7 7 5 11" xfId="27701"/>
    <cellStyle name="표준 7 7 5 12" xfId="31572"/>
    <cellStyle name="표준 7 7 5 13" xfId="35443"/>
    <cellStyle name="표준 7 7 5 14" xfId="39555"/>
    <cellStyle name="표준 7 7 5 15" xfId="43426"/>
    <cellStyle name="표준 7 7 5 16" xfId="47297"/>
    <cellStyle name="표준 7 7 5 17" xfId="51168"/>
    <cellStyle name="표준 7 7 5 2" xfId="791"/>
    <cellStyle name="표준 7 7 5 2 10" xfId="28185"/>
    <cellStyle name="표준 7 7 5 2 11" xfId="32056"/>
    <cellStyle name="표준 7 7 5 2 12" xfId="35927"/>
    <cellStyle name="표준 7 7 5 2 13" xfId="40039"/>
    <cellStyle name="표준 7 7 5 2 14" xfId="43910"/>
    <cellStyle name="표준 7 7 5 2 15" xfId="47781"/>
    <cellStyle name="표준 7 7 5 2 16" xfId="51652"/>
    <cellStyle name="표준 7 7 5 2 2" xfId="1765"/>
    <cellStyle name="표준 7 7 5 2 2 10" xfId="33024"/>
    <cellStyle name="표준 7 7 5 2 2 11" xfId="36895"/>
    <cellStyle name="표준 7 7 5 2 2 12" xfId="41007"/>
    <cellStyle name="표준 7 7 5 2 2 13" xfId="44878"/>
    <cellStyle name="표준 7 7 5 2 2 14" xfId="48749"/>
    <cellStyle name="표준 7 7 5 2 2 15" xfId="52620"/>
    <cellStyle name="표준 7 7 5 2 2 2" xfId="3704"/>
    <cellStyle name="표준 7 7 5 2 2 2 10" xfId="38831"/>
    <cellStyle name="표준 7 7 5 2 2 2 11" xfId="42943"/>
    <cellStyle name="표준 7 7 5 2 2 2 12" xfId="46814"/>
    <cellStyle name="표준 7 7 5 2 2 2 13" xfId="50685"/>
    <cellStyle name="표준 7 7 5 2 2 2 14" xfId="54556"/>
    <cellStyle name="표준 7 7 5 2 2 2 2" xfId="7863"/>
    <cellStyle name="표준 7 7 5 2 2 2 3" xfId="11734"/>
    <cellStyle name="표준 7 7 5 2 2 2 4" xfId="15605"/>
    <cellStyle name="표준 7 7 5 2 2 2 5" xfId="19476"/>
    <cellStyle name="표준 7 7 5 2 2 2 6" xfId="23347"/>
    <cellStyle name="표준 7 7 5 2 2 2 7" xfId="27218"/>
    <cellStyle name="표준 7 7 5 2 2 2 8" xfId="31089"/>
    <cellStyle name="표준 7 7 5 2 2 2 9" xfId="34960"/>
    <cellStyle name="표준 7 7 5 2 2 3" xfId="5927"/>
    <cellStyle name="표준 7 7 5 2 2 4" xfId="9798"/>
    <cellStyle name="표준 7 7 5 2 2 5" xfId="13669"/>
    <cellStyle name="표준 7 7 5 2 2 6" xfId="17540"/>
    <cellStyle name="표준 7 7 5 2 2 7" xfId="21411"/>
    <cellStyle name="표준 7 7 5 2 2 8" xfId="25282"/>
    <cellStyle name="표준 7 7 5 2 2 9" xfId="29153"/>
    <cellStyle name="표준 7 7 5 2 3" xfId="2736"/>
    <cellStyle name="표준 7 7 5 2 3 10" xfId="37863"/>
    <cellStyle name="표준 7 7 5 2 3 11" xfId="41975"/>
    <cellStyle name="표준 7 7 5 2 3 12" xfId="45846"/>
    <cellStyle name="표준 7 7 5 2 3 13" xfId="49717"/>
    <cellStyle name="표준 7 7 5 2 3 14" xfId="53588"/>
    <cellStyle name="표준 7 7 5 2 3 2" xfId="6895"/>
    <cellStyle name="표준 7 7 5 2 3 3" xfId="10766"/>
    <cellStyle name="표준 7 7 5 2 3 4" xfId="14637"/>
    <cellStyle name="표준 7 7 5 2 3 5" xfId="18508"/>
    <cellStyle name="표준 7 7 5 2 3 6" xfId="22379"/>
    <cellStyle name="표준 7 7 5 2 3 7" xfId="26250"/>
    <cellStyle name="표준 7 7 5 2 3 8" xfId="30121"/>
    <cellStyle name="표준 7 7 5 2 3 9" xfId="33992"/>
    <cellStyle name="표준 7 7 5 2 4" xfId="4959"/>
    <cellStyle name="표준 7 7 5 2 5" xfId="8830"/>
    <cellStyle name="표준 7 7 5 2 6" xfId="12701"/>
    <cellStyle name="표준 7 7 5 2 7" xfId="16572"/>
    <cellStyle name="표준 7 7 5 2 8" xfId="20443"/>
    <cellStyle name="표준 7 7 5 2 9" xfId="24314"/>
    <cellStyle name="표준 7 7 5 3" xfId="1281"/>
    <cellStyle name="표준 7 7 5 3 10" xfId="32540"/>
    <cellStyle name="표준 7 7 5 3 11" xfId="36411"/>
    <cellStyle name="표준 7 7 5 3 12" xfId="40523"/>
    <cellStyle name="표준 7 7 5 3 13" xfId="44394"/>
    <cellStyle name="표준 7 7 5 3 14" xfId="48265"/>
    <cellStyle name="표준 7 7 5 3 15" xfId="52136"/>
    <cellStyle name="표준 7 7 5 3 2" xfId="3220"/>
    <cellStyle name="표준 7 7 5 3 2 10" xfId="38347"/>
    <cellStyle name="표준 7 7 5 3 2 11" xfId="42459"/>
    <cellStyle name="표준 7 7 5 3 2 12" xfId="46330"/>
    <cellStyle name="표준 7 7 5 3 2 13" xfId="50201"/>
    <cellStyle name="표준 7 7 5 3 2 14" xfId="54072"/>
    <cellStyle name="표준 7 7 5 3 2 2" xfId="7379"/>
    <cellStyle name="표준 7 7 5 3 2 3" xfId="11250"/>
    <cellStyle name="표준 7 7 5 3 2 4" xfId="15121"/>
    <cellStyle name="표준 7 7 5 3 2 5" xfId="18992"/>
    <cellStyle name="표준 7 7 5 3 2 6" xfId="22863"/>
    <cellStyle name="표준 7 7 5 3 2 7" xfId="26734"/>
    <cellStyle name="표준 7 7 5 3 2 8" xfId="30605"/>
    <cellStyle name="표준 7 7 5 3 2 9" xfId="34476"/>
    <cellStyle name="표준 7 7 5 3 3" xfId="5443"/>
    <cellStyle name="표준 7 7 5 3 4" xfId="9314"/>
    <cellStyle name="표준 7 7 5 3 5" xfId="13185"/>
    <cellStyle name="표준 7 7 5 3 6" xfId="17056"/>
    <cellStyle name="표준 7 7 5 3 7" xfId="20927"/>
    <cellStyle name="표준 7 7 5 3 8" xfId="24798"/>
    <cellStyle name="표준 7 7 5 3 9" xfId="28669"/>
    <cellStyle name="표준 7 7 5 4" xfId="2252"/>
    <cellStyle name="표준 7 7 5 4 10" xfId="37379"/>
    <cellStyle name="표준 7 7 5 4 11" xfId="41491"/>
    <cellStyle name="표준 7 7 5 4 12" xfId="45362"/>
    <cellStyle name="표준 7 7 5 4 13" xfId="49233"/>
    <cellStyle name="표준 7 7 5 4 14" xfId="53104"/>
    <cellStyle name="표준 7 7 5 4 2" xfId="6411"/>
    <cellStyle name="표준 7 7 5 4 3" xfId="10282"/>
    <cellStyle name="표준 7 7 5 4 4" xfId="14153"/>
    <cellStyle name="표준 7 7 5 4 5" xfId="18024"/>
    <cellStyle name="표준 7 7 5 4 6" xfId="21895"/>
    <cellStyle name="표준 7 7 5 4 7" xfId="25766"/>
    <cellStyle name="표준 7 7 5 4 8" xfId="29637"/>
    <cellStyle name="표준 7 7 5 4 9" xfId="33508"/>
    <cellStyle name="표준 7 7 5 5" xfId="4475"/>
    <cellStyle name="표준 7 7 5 6" xfId="8346"/>
    <cellStyle name="표준 7 7 5 7" xfId="12217"/>
    <cellStyle name="표준 7 7 5 8" xfId="16088"/>
    <cellStyle name="표준 7 7 5 9" xfId="19959"/>
    <cellStyle name="표준 7 7 6" xfId="549"/>
    <cellStyle name="표준 7 7 6 10" xfId="27943"/>
    <cellStyle name="표준 7 7 6 11" xfId="31814"/>
    <cellStyle name="표준 7 7 6 12" xfId="35685"/>
    <cellStyle name="표준 7 7 6 13" xfId="39797"/>
    <cellStyle name="표준 7 7 6 14" xfId="43668"/>
    <cellStyle name="표준 7 7 6 15" xfId="47539"/>
    <cellStyle name="표준 7 7 6 16" xfId="51410"/>
    <cellStyle name="표준 7 7 6 2" xfId="1523"/>
    <cellStyle name="표준 7 7 6 2 10" xfId="32782"/>
    <cellStyle name="표준 7 7 6 2 11" xfId="36653"/>
    <cellStyle name="표준 7 7 6 2 12" xfId="40765"/>
    <cellStyle name="표준 7 7 6 2 13" xfId="44636"/>
    <cellStyle name="표준 7 7 6 2 14" xfId="48507"/>
    <cellStyle name="표준 7 7 6 2 15" xfId="52378"/>
    <cellStyle name="표준 7 7 6 2 2" xfId="3462"/>
    <cellStyle name="표준 7 7 6 2 2 10" xfId="38589"/>
    <cellStyle name="표준 7 7 6 2 2 11" xfId="42701"/>
    <cellStyle name="표준 7 7 6 2 2 12" xfId="46572"/>
    <cellStyle name="표준 7 7 6 2 2 13" xfId="50443"/>
    <cellStyle name="표준 7 7 6 2 2 14" xfId="54314"/>
    <cellStyle name="표준 7 7 6 2 2 2" xfId="7621"/>
    <cellStyle name="표준 7 7 6 2 2 3" xfId="11492"/>
    <cellStyle name="표준 7 7 6 2 2 4" xfId="15363"/>
    <cellStyle name="표준 7 7 6 2 2 5" xfId="19234"/>
    <cellStyle name="표준 7 7 6 2 2 6" xfId="23105"/>
    <cellStyle name="표준 7 7 6 2 2 7" xfId="26976"/>
    <cellStyle name="표준 7 7 6 2 2 8" xfId="30847"/>
    <cellStyle name="표준 7 7 6 2 2 9" xfId="34718"/>
    <cellStyle name="표준 7 7 6 2 3" xfId="5685"/>
    <cellStyle name="표준 7 7 6 2 4" xfId="9556"/>
    <cellStyle name="표준 7 7 6 2 5" xfId="13427"/>
    <cellStyle name="표준 7 7 6 2 6" xfId="17298"/>
    <cellStyle name="표준 7 7 6 2 7" xfId="21169"/>
    <cellStyle name="표준 7 7 6 2 8" xfId="25040"/>
    <cellStyle name="표준 7 7 6 2 9" xfId="28911"/>
    <cellStyle name="표준 7 7 6 3" xfId="2494"/>
    <cellStyle name="표준 7 7 6 3 10" xfId="37621"/>
    <cellStyle name="표준 7 7 6 3 11" xfId="41733"/>
    <cellStyle name="표준 7 7 6 3 12" xfId="45604"/>
    <cellStyle name="표준 7 7 6 3 13" xfId="49475"/>
    <cellStyle name="표준 7 7 6 3 14" xfId="53346"/>
    <cellStyle name="표준 7 7 6 3 2" xfId="6653"/>
    <cellStyle name="표준 7 7 6 3 3" xfId="10524"/>
    <cellStyle name="표준 7 7 6 3 4" xfId="14395"/>
    <cellStyle name="표준 7 7 6 3 5" xfId="18266"/>
    <cellStyle name="표준 7 7 6 3 6" xfId="22137"/>
    <cellStyle name="표준 7 7 6 3 7" xfId="26008"/>
    <cellStyle name="표준 7 7 6 3 8" xfId="29879"/>
    <cellStyle name="표준 7 7 6 3 9" xfId="33750"/>
    <cellStyle name="표준 7 7 6 4" xfId="4717"/>
    <cellStyle name="표준 7 7 6 5" xfId="8588"/>
    <cellStyle name="표준 7 7 6 6" xfId="12459"/>
    <cellStyle name="표준 7 7 6 7" xfId="16330"/>
    <cellStyle name="표준 7 7 6 8" xfId="20201"/>
    <cellStyle name="표준 7 7 6 9" xfId="24072"/>
    <cellStyle name="표준 7 7 7" xfId="1039"/>
    <cellStyle name="표준 7 7 7 10" xfId="32298"/>
    <cellStyle name="표준 7 7 7 11" xfId="36169"/>
    <cellStyle name="표준 7 7 7 12" xfId="40281"/>
    <cellStyle name="표준 7 7 7 13" xfId="44152"/>
    <cellStyle name="표준 7 7 7 14" xfId="48023"/>
    <cellStyle name="표준 7 7 7 15" xfId="51894"/>
    <cellStyle name="표준 7 7 7 2" xfId="2978"/>
    <cellStyle name="표준 7 7 7 2 10" xfId="38105"/>
    <cellStyle name="표준 7 7 7 2 11" xfId="42217"/>
    <cellStyle name="표준 7 7 7 2 12" xfId="46088"/>
    <cellStyle name="표준 7 7 7 2 13" xfId="49959"/>
    <cellStyle name="표준 7 7 7 2 14" xfId="53830"/>
    <cellStyle name="표준 7 7 7 2 2" xfId="7137"/>
    <cellStyle name="표준 7 7 7 2 3" xfId="11008"/>
    <cellStyle name="표준 7 7 7 2 4" xfId="14879"/>
    <cellStyle name="표준 7 7 7 2 5" xfId="18750"/>
    <cellStyle name="표준 7 7 7 2 6" xfId="22621"/>
    <cellStyle name="표준 7 7 7 2 7" xfId="26492"/>
    <cellStyle name="표준 7 7 7 2 8" xfId="30363"/>
    <cellStyle name="표준 7 7 7 2 9" xfId="34234"/>
    <cellStyle name="표준 7 7 7 3" xfId="5201"/>
    <cellStyle name="표준 7 7 7 4" xfId="9072"/>
    <cellStyle name="표준 7 7 7 5" xfId="12943"/>
    <cellStyle name="표준 7 7 7 6" xfId="16814"/>
    <cellStyle name="표준 7 7 7 7" xfId="20685"/>
    <cellStyle name="표준 7 7 7 8" xfId="24556"/>
    <cellStyle name="표준 7 7 7 9" xfId="28427"/>
    <cellStyle name="표준 7 7 8" xfId="2010"/>
    <cellStyle name="표준 7 7 8 10" xfId="37137"/>
    <cellStyle name="표준 7 7 8 11" xfId="41249"/>
    <cellStyle name="표준 7 7 8 12" xfId="45120"/>
    <cellStyle name="표준 7 7 8 13" xfId="48991"/>
    <cellStyle name="표준 7 7 8 14" xfId="52862"/>
    <cellStyle name="표준 7 7 8 2" xfId="6169"/>
    <cellStyle name="표준 7 7 8 3" xfId="10040"/>
    <cellStyle name="표준 7 7 8 4" xfId="13911"/>
    <cellStyle name="표준 7 7 8 5" xfId="17782"/>
    <cellStyle name="표준 7 7 8 6" xfId="21653"/>
    <cellStyle name="표준 7 7 8 7" xfId="25524"/>
    <cellStyle name="표준 7 7 8 8" xfId="29395"/>
    <cellStyle name="표준 7 7 8 9" xfId="33266"/>
    <cellStyle name="표준 7 7 9" xfId="4233"/>
    <cellStyle name="표준 7 8" xfId="76"/>
    <cellStyle name="표준 7 8 10" xfId="11994"/>
    <cellStyle name="표준 7 8 11" xfId="15865"/>
    <cellStyle name="표준 7 8 12" xfId="19736"/>
    <cellStyle name="표준 7 8 13" xfId="23607"/>
    <cellStyle name="표준 7 8 14" xfId="27478"/>
    <cellStyle name="표준 7 8 15" xfId="31349"/>
    <cellStyle name="표준 7 8 16" xfId="35220"/>
    <cellStyle name="표준 7 8 17" xfId="39091"/>
    <cellStyle name="표준 7 8 18" xfId="39332"/>
    <cellStyle name="표준 7 8 19" xfId="43203"/>
    <cellStyle name="표준 7 8 2" xfId="175"/>
    <cellStyle name="표준 7 8 2 10" xfId="19833"/>
    <cellStyle name="표준 7 8 2 11" xfId="23704"/>
    <cellStyle name="표준 7 8 2 12" xfId="27575"/>
    <cellStyle name="표준 7 8 2 13" xfId="31446"/>
    <cellStyle name="표준 7 8 2 14" xfId="35317"/>
    <cellStyle name="표준 7 8 2 15" xfId="39188"/>
    <cellStyle name="표준 7 8 2 16" xfId="39429"/>
    <cellStyle name="표준 7 8 2 17" xfId="43300"/>
    <cellStyle name="표준 7 8 2 18" xfId="47171"/>
    <cellStyle name="표준 7 8 2 19" xfId="51042"/>
    <cellStyle name="표준 7 8 2 2" xfId="420"/>
    <cellStyle name="표준 7 8 2 2 10" xfId="23946"/>
    <cellStyle name="표준 7 8 2 2 11" xfId="27817"/>
    <cellStyle name="표준 7 8 2 2 12" xfId="31688"/>
    <cellStyle name="표준 7 8 2 2 13" xfId="35559"/>
    <cellStyle name="표준 7 8 2 2 14" xfId="39671"/>
    <cellStyle name="표준 7 8 2 2 15" xfId="43542"/>
    <cellStyle name="표준 7 8 2 2 16" xfId="47413"/>
    <cellStyle name="표준 7 8 2 2 17" xfId="51284"/>
    <cellStyle name="표준 7 8 2 2 2" xfId="907"/>
    <cellStyle name="표준 7 8 2 2 2 10" xfId="28301"/>
    <cellStyle name="표준 7 8 2 2 2 11" xfId="32172"/>
    <cellStyle name="표준 7 8 2 2 2 12" xfId="36043"/>
    <cellStyle name="표준 7 8 2 2 2 13" xfId="40155"/>
    <cellStyle name="표준 7 8 2 2 2 14" xfId="44026"/>
    <cellStyle name="표준 7 8 2 2 2 15" xfId="47897"/>
    <cellStyle name="표준 7 8 2 2 2 16" xfId="51768"/>
    <cellStyle name="표준 7 8 2 2 2 2" xfId="1881"/>
    <cellStyle name="표준 7 8 2 2 2 2 10" xfId="33140"/>
    <cellStyle name="표준 7 8 2 2 2 2 11" xfId="37011"/>
    <cellStyle name="표준 7 8 2 2 2 2 12" xfId="41123"/>
    <cellStyle name="표준 7 8 2 2 2 2 13" xfId="44994"/>
    <cellStyle name="표준 7 8 2 2 2 2 14" xfId="48865"/>
    <cellStyle name="표준 7 8 2 2 2 2 15" xfId="52736"/>
    <cellStyle name="표준 7 8 2 2 2 2 2" xfId="3820"/>
    <cellStyle name="표준 7 8 2 2 2 2 2 10" xfId="38947"/>
    <cellStyle name="표준 7 8 2 2 2 2 2 11" xfId="43059"/>
    <cellStyle name="표준 7 8 2 2 2 2 2 12" xfId="46930"/>
    <cellStyle name="표준 7 8 2 2 2 2 2 13" xfId="50801"/>
    <cellStyle name="표준 7 8 2 2 2 2 2 14" xfId="54672"/>
    <cellStyle name="표준 7 8 2 2 2 2 2 2" xfId="7979"/>
    <cellStyle name="표준 7 8 2 2 2 2 2 3" xfId="11850"/>
    <cellStyle name="표준 7 8 2 2 2 2 2 4" xfId="15721"/>
    <cellStyle name="표준 7 8 2 2 2 2 2 5" xfId="19592"/>
    <cellStyle name="표준 7 8 2 2 2 2 2 6" xfId="23463"/>
    <cellStyle name="표준 7 8 2 2 2 2 2 7" xfId="27334"/>
    <cellStyle name="표준 7 8 2 2 2 2 2 8" xfId="31205"/>
    <cellStyle name="표준 7 8 2 2 2 2 2 9" xfId="35076"/>
    <cellStyle name="표준 7 8 2 2 2 2 3" xfId="6043"/>
    <cellStyle name="표준 7 8 2 2 2 2 4" xfId="9914"/>
    <cellStyle name="표준 7 8 2 2 2 2 5" xfId="13785"/>
    <cellStyle name="표준 7 8 2 2 2 2 6" xfId="17656"/>
    <cellStyle name="표준 7 8 2 2 2 2 7" xfId="21527"/>
    <cellStyle name="표준 7 8 2 2 2 2 8" xfId="25398"/>
    <cellStyle name="표준 7 8 2 2 2 2 9" xfId="29269"/>
    <cellStyle name="표준 7 8 2 2 2 3" xfId="2852"/>
    <cellStyle name="표준 7 8 2 2 2 3 10" xfId="37979"/>
    <cellStyle name="표준 7 8 2 2 2 3 11" xfId="42091"/>
    <cellStyle name="표준 7 8 2 2 2 3 12" xfId="45962"/>
    <cellStyle name="표준 7 8 2 2 2 3 13" xfId="49833"/>
    <cellStyle name="표준 7 8 2 2 2 3 14" xfId="53704"/>
    <cellStyle name="표준 7 8 2 2 2 3 2" xfId="7011"/>
    <cellStyle name="표준 7 8 2 2 2 3 3" xfId="10882"/>
    <cellStyle name="표준 7 8 2 2 2 3 4" xfId="14753"/>
    <cellStyle name="표준 7 8 2 2 2 3 5" xfId="18624"/>
    <cellStyle name="표준 7 8 2 2 2 3 6" xfId="22495"/>
    <cellStyle name="표준 7 8 2 2 2 3 7" xfId="26366"/>
    <cellStyle name="표준 7 8 2 2 2 3 8" xfId="30237"/>
    <cellStyle name="표준 7 8 2 2 2 3 9" xfId="34108"/>
    <cellStyle name="표준 7 8 2 2 2 4" xfId="5075"/>
    <cellStyle name="표준 7 8 2 2 2 5" xfId="8946"/>
    <cellStyle name="표준 7 8 2 2 2 6" xfId="12817"/>
    <cellStyle name="표준 7 8 2 2 2 7" xfId="16688"/>
    <cellStyle name="표준 7 8 2 2 2 8" xfId="20559"/>
    <cellStyle name="표준 7 8 2 2 2 9" xfId="24430"/>
    <cellStyle name="표준 7 8 2 2 3" xfId="1397"/>
    <cellStyle name="표준 7 8 2 2 3 10" xfId="32656"/>
    <cellStyle name="표준 7 8 2 2 3 11" xfId="36527"/>
    <cellStyle name="표준 7 8 2 2 3 12" xfId="40639"/>
    <cellStyle name="표준 7 8 2 2 3 13" xfId="44510"/>
    <cellStyle name="표준 7 8 2 2 3 14" xfId="48381"/>
    <cellStyle name="표준 7 8 2 2 3 15" xfId="52252"/>
    <cellStyle name="표준 7 8 2 2 3 2" xfId="3336"/>
    <cellStyle name="표준 7 8 2 2 3 2 10" xfId="38463"/>
    <cellStyle name="표준 7 8 2 2 3 2 11" xfId="42575"/>
    <cellStyle name="표준 7 8 2 2 3 2 12" xfId="46446"/>
    <cellStyle name="표준 7 8 2 2 3 2 13" xfId="50317"/>
    <cellStyle name="표준 7 8 2 2 3 2 14" xfId="54188"/>
    <cellStyle name="표준 7 8 2 2 3 2 2" xfId="7495"/>
    <cellStyle name="표준 7 8 2 2 3 2 3" xfId="11366"/>
    <cellStyle name="표준 7 8 2 2 3 2 4" xfId="15237"/>
    <cellStyle name="표준 7 8 2 2 3 2 5" xfId="19108"/>
    <cellStyle name="표준 7 8 2 2 3 2 6" xfId="22979"/>
    <cellStyle name="표준 7 8 2 2 3 2 7" xfId="26850"/>
    <cellStyle name="표준 7 8 2 2 3 2 8" xfId="30721"/>
    <cellStyle name="표준 7 8 2 2 3 2 9" xfId="34592"/>
    <cellStyle name="표준 7 8 2 2 3 3" xfId="5559"/>
    <cellStyle name="표준 7 8 2 2 3 4" xfId="9430"/>
    <cellStyle name="표준 7 8 2 2 3 5" xfId="13301"/>
    <cellStyle name="표준 7 8 2 2 3 6" xfId="17172"/>
    <cellStyle name="표준 7 8 2 2 3 7" xfId="21043"/>
    <cellStyle name="표준 7 8 2 2 3 8" xfId="24914"/>
    <cellStyle name="표준 7 8 2 2 3 9" xfId="28785"/>
    <cellStyle name="표준 7 8 2 2 4" xfId="2368"/>
    <cellStyle name="표준 7 8 2 2 4 10" xfId="37495"/>
    <cellStyle name="표준 7 8 2 2 4 11" xfId="41607"/>
    <cellStyle name="표준 7 8 2 2 4 12" xfId="45478"/>
    <cellStyle name="표준 7 8 2 2 4 13" xfId="49349"/>
    <cellStyle name="표준 7 8 2 2 4 14" xfId="53220"/>
    <cellStyle name="표준 7 8 2 2 4 2" xfId="6527"/>
    <cellStyle name="표준 7 8 2 2 4 3" xfId="10398"/>
    <cellStyle name="표준 7 8 2 2 4 4" xfId="14269"/>
    <cellStyle name="표준 7 8 2 2 4 5" xfId="18140"/>
    <cellStyle name="표준 7 8 2 2 4 6" xfId="22011"/>
    <cellStyle name="표준 7 8 2 2 4 7" xfId="25882"/>
    <cellStyle name="표준 7 8 2 2 4 8" xfId="29753"/>
    <cellStyle name="표준 7 8 2 2 4 9" xfId="33624"/>
    <cellStyle name="표준 7 8 2 2 5" xfId="4591"/>
    <cellStyle name="표준 7 8 2 2 6" xfId="8462"/>
    <cellStyle name="표준 7 8 2 2 7" xfId="12333"/>
    <cellStyle name="표준 7 8 2 2 8" xfId="16204"/>
    <cellStyle name="표준 7 8 2 2 9" xfId="20075"/>
    <cellStyle name="표준 7 8 2 3" xfId="665"/>
    <cellStyle name="표준 7 8 2 3 10" xfId="28059"/>
    <cellStyle name="표준 7 8 2 3 11" xfId="31930"/>
    <cellStyle name="표준 7 8 2 3 12" xfId="35801"/>
    <cellStyle name="표준 7 8 2 3 13" xfId="39913"/>
    <cellStyle name="표준 7 8 2 3 14" xfId="43784"/>
    <cellStyle name="표준 7 8 2 3 15" xfId="47655"/>
    <cellStyle name="표준 7 8 2 3 16" xfId="51526"/>
    <cellStyle name="표준 7 8 2 3 2" xfId="1639"/>
    <cellStyle name="표준 7 8 2 3 2 10" xfId="32898"/>
    <cellStyle name="표준 7 8 2 3 2 11" xfId="36769"/>
    <cellStyle name="표준 7 8 2 3 2 12" xfId="40881"/>
    <cellStyle name="표준 7 8 2 3 2 13" xfId="44752"/>
    <cellStyle name="표준 7 8 2 3 2 14" xfId="48623"/>
    <cellStyle name="표준 7 8 2 3 2 15" xfId="52494"/>
    <cellStyle name="표준 7 8 2 3 2 2" xfId="3578"/>
    <cellStyle name="표준 7 8 2 3 2 2 10" xfId="38705"/>
    <cellStyle name="표준 7 8 2 3 2 2 11" xfId="42817"/>
    <cellStyle name="표준 7 8 2 3 2 2 12" xfId="46688"/>
    <cellStyle name="표준 7 8 2 3 2 2 13" xfId="50559"/>
    <cellStyle name="표준 7 8 2 3 2 2 14" xfId="54430"/>
    <cellStyle name="표준 7 8 2 3 2 2 2" xfId="7737"/>
    <cellStyle name="표준 7 8 2 3 2 2 3" xfId="11608"/>
    <cellStyle name="표준 7 8 2 3 2 2 4" xfId="15479"/>
    <cellStyle name="표준 7 8 2 3 2 2 5" xfId="19350"/>
    <cellStyle name="표준 7 8 2 3 2 2 6" xfId="23221"/>
    <cellStyle name="표준 7 8 2 3 2 2 7" xfId="27092"/>
    <cellStyle name="표준 7 8 2 3 2 2 8" xfId="30963"/>
    <cellStyle name="표준 7 8 2 3 2 2 9" xfId="34834"/>
    <cellStyle name="표준 7 8 2 3 2 3" xfId="5801"/>
    <cellStyle name="표준 7 8 2 3 2 4" xfId="9672"/>
    <cellStyle name="표준 7 8 2 3 2 5" xfId="13543"/>
    <cellStyle name="표준 7 8 2 3 2 6" xfId="17414"/>
    <cellStyle name="표준 7 8 2 3 2 7" xfId="21285"/>
    <cellStyle name="표준 7 8 2 3 2 8" xfId="25156"/>
    <cellStyle name="표준 7 8 2 3 2 9" xfId="29027"/>
    <cellStyle name="표준 7 8 2 3 3" xfId="2610"/>
    <cellStyle name="표준 7 8 2 3 3 10" xfId="37737"/>
    <cellStyle name="표준 7 8 2 3 3 11" xfId="41849"/>
    <cellStyle name="표준 7 8 2 3 3 12" xfId="45720"/>
    <cellStyle name="표준 7 8 2 3 3 13" xfId="49591"/>
    <cellStyle name="표준 7 8 2 3 3 14" xfId="53462"/>
    <cellStyle name="표준 7 8 2 3 3 2" xfId="6769"/>
    <cellStyle name="표준 7 8 2 3 3 3" xfId="10640"/>
    <cellStyle name="표준 7 8 2 3 3 4" xfId="14511"/>
    <cellStyle name="표준 7 8 2 3 3 5" xfId="18382"/>
    <cellStyle name="표준 7 8 2 3 3 6" xfId="22253"/>
    <cellStyle name="표준 7 8 2 3 3 7" xfId="26124"/>
    <cellStyle name="표준 7 8 2 3 3 8" xfId="29995"/>
    <cellStyle name="표준 7 8 2 3 3 9" xfId="33866"/>
    <cellStyle name="표준 7 8 2 3 4" xfId="4833"/>
    <cellStyle name="표준 7 8 2 3 5" xfId="8704"/>
    <cellStyle name="표준 7 8 2 3 6" xfId="12575"/>
    <cellStyle name="표준 7 8 2 3 7" xfId="16446"/>
    <cellStyle name="표준 7 8 2 3 8" xfId="20317"/>
    <cellStyle name="표준 7 8 2 3 9" xfId="24188"/>
    <cellStyle name="표준 7 8 2 4" xfId="1155"/>
    <cellStyle name="표준 7 8 2 4 10" xfId="32414"/>
    <cellStyle name="표준 7 8 2 4 11" xfId="36285"/>
    <cellStyle name="표준 7 8 2 4 12" xfId="40397"/>
    <cellStyle name="표준 7 8 2 4 13" xfId="44268"/>
    <cellStyle name="표준 7 8 2 4 14" xfId="48139"/>
    <cellStyle name="표준 7 8 2 4 15" xfId="52010"/>
    <cellStyle name="표준 7 8 2 4 2" xfId="3094"/>
    <cellStyle name="표준 7 8 2 4 2 10" xfId="38221"/>
    <cellStyle name="표준 7 8 2 4 2 11" xfId="42333"/>
    <cellStyle name="표준 7 8 2 4 2 12" xfId="46204"/>
    <cellStyle name="표준 7 8 2 4 2 13" xfId="50075"/>
    <cellStyle name="표준 7 8 2 4 2 14" xfId="53946"/>
    <cellStyle name="표준 7 8 2 4 2 2" xfId="7253"/>
    <cellStyle name="표준 7 8 2 4 2 3" xfId="11124"/>
    <cellStyle name="표준 7 8 2 4 2 4" xfId="14995"/>
    <cellStyle name="표준 7 8 2 4 2 5" xfId="18866"/>
    <cellStyle name="표준 7 8 2 4 2 6" xfId="22737"/>
    <cellStyle name="표준 7 8 2 4 2 7" xfId="26608"/>
    <cellStyle name="표준 7 8 2 4 2 8" xfId="30479"/>
    <cellStyle name="표준 7 8 2 4 2 9" xfId="34350"/>
    <cellStyle name="표준 7 8 2 4 3" xfId="5317"/>
    <cellStyle name="표준 7 8 2 4 4" xfId="9188"/>
    <cellStyle name="표준 7 8 2 4 5" xfId="13059"/>
    <cellStyle name="표준 7 8 2 4 6" xfId="16930"/>
    <cellStyle name="표준 7 8 2 4 7" xfId="20801"/>
    <cellStyle name="표준 7 8 2 4 8" xfId="24672"/>
    <cellStyle name="표준 7 8 2 4 9" xfId="28543"/>
    <cellStyle name="표준 7 8 2 5" xfId="2126"/>
    <cellStyle name="표준 7 8 2 5 10" xfId="37253"/>
    <cellStyle name="표준 7 8 2 5 11" xfId="41365"/>
    <cellStyle name="표준 7 8 2 5 12" xfId="45236"/>
    <cellStyle name="표준 7 8 2 5 13" xfId="49107"/>
    <cellStyle name="표준 7 8 2 5 14" xfId="52978"/>
    <cellStyle name="표준 7 8 2 5 2" xfId="6285"/>
    <cellStyle name="표준 7 8 2 5 3" xfId="10156"/>
    <cellStyle name="표준 7 8 2 5 4" xfId="14027"/>
    <cellStyle name="표준 7 8 2 5 5" xfId="17898"/>
    <cellStyle name="표준 7 8 2 5 6" xfId="21769"/>
    <cellStyle name="표준 7 8 2 5 7" xfId="25640"/>
    <cellStyle name="표준 7 8 2 5 8" xfId="29511"/>
    <cellStyle name="표준 7 8 2 5 9" xfId="33382"/>
    <cellStyle name="표준 7 8 2 6" xfId="4349"/>
    <cellStyle name="표준 7 8 2 7" xfId="8220"/>
    <cellStyle name="표준 7 8 2 8" xfId="12091"/>
    <cellStyle name="표준 7 8 2 9" xfId="15962"/>
    <cellStyle name="표준 7 8 20" xfId="47074"/>
    <cellStyle name="표준 7 8 21" xfId="50945"/>
    <cellStyle name="표준 7 8 3" xfId="226"/>
    <cellStyle name="표준 7 8 3 10" xfId="19884"/>
    <cellStyle name="표준 7 8 3 11" xfId="23755"/>
    <cellStyle name="표준 7 8 3 12" xfId="27626"/>
    <cellStyle name="표준 7 8 3 13" xfId="31497"/>
    <cellStyle name="표준 7 8 3 14" xfId="35368"/>
    <cellStyle name="표준 7 8 3 15" xfId="39239"/>
    <cellStyle name="표준 7 8 3 16" xfId="39480"/>
    <cellStyle name="표준 7 8 3 17" xfId="43351"/>
    <cellStyle name="표준 7 8 3 18" xfId="47222"/>
    <cellStyle name="표준 7 8 3 19" xfId="51093"/>
    <cellStyle name="표준 7 8 3 2" xfId="471"/>
    <cellStyle name="표준 7 8 3 2 10" xfId="23997"/>
    <cellStyle name="표준 7 8 3 2 11" xfId="27868"/>
    <cellStyle name="표준 7 8 3 2 12" xfId="31739"/>
    <cellStyle name="표준 7 8 3 2 13" xfId="35610"/>
    <cellStyle name="표준 7 8 3 2 14" xfId="39722"/>
    <cellStyle name="표준 7 8 3 2 15" xfId="43593"/>
    <cellStyle name="표준 7 8 3 2 16" xfId="47464"/>
    <cellStyle name="표준 7 8 3 2 17" xfId="51335"/>
    <cellStyle name="표준 7 8 3 2 2" xfId="958"/>
    <cellStyle name="표준 7 8 3 2 2 10" xfId="28352"/>
    <cellStyle name="표준 7 8 3 2 2 11" xfId="32223"/>
    <cellStyle name="표준 7 8 3 2 2 12" xfId="36094"/>
    <cellStyle name="표준 7 8 3 2 2 13" xfId="40206"/>
    <cellStyle name="표준 7 8 3 2 2 14" xfId="44077"/>
    <cellStyle name="표준 7 8 3 2 2 15" xfId="47948"/>
    <cellStyle name="표준 7 8 3 2 2 16" xfId="51819"/>
    <cellStyle name="표준 7 8 3 2 2 2" xfId="1932"/>
    <cellStyle name="표준 7 8 3 2 2 2 10" xfId="33191"/>
    <cellStyle name="표준 7 8 3 2 2 2 11" xfId="37062"/>
    <cellStyle name="표준 7 8 3 2 2 2 12" xfId="41174"/>
    <cellStyle name="표준 7 8 3 2 2 2 13" xfId="45045"/>
    <cellStyle name="표준 7 8 3 2 2 2 14" xfId="48916"/>
    <cellStyle name="표준 7 8 3 2 2 2 15" xfId="52787"/>
    <cellStyle name="표준 7 8 3 2 2 2 2" xfId="3871"/>
    <cellStyle name="표준 7 8 3 2 2 2 2 10" xfId="38998"/>
    <cellStyle name="표준 7 8 3 2 2 2 2 11" xfId="43110"/>
    <cellStyle name="표준 7 8 3 2 2 2 2 12" xfId="46981"/>
    <cellStyle name="표준 7 8 3 2 2 2 2 13" xfId="50852"/>
    <cellStyle name="표준 7 8 3 2 2 2 2 14" xfId="54723"/>
    <cellStyle name="표준 7 8 3 2 2 2 2 2" xfId="8030"/>
    <cellStyle name="표준 7 8 3 2 2 2 2 3" xfId="11901"/>
    <cellStyle name="표준 7 8 3 2 2 2 2 4" xfId="15772"/>
    <cellStyle name="표준 7 8 3 2 2 2 2 5" xfId="19643"/>
    <cellStyle name="표준 7 8 3 2 2 2 2 6" xfId="23514"/>
    <cellStyle name="표준 7 8 3 2 2 2 2 7" xfId="27385"/>
    <cellStyle name="표준 7 8 3 2 2 2 2 8" xfId="31256"/>
    <cellStyle name="표준 7 8 3 2 2 2 2 9" xfId="35127"/>
    <cellStyle name="표준 7 8 3 2 2 2 3" xfId="6094"/>
    <cellStyle name="표준 7 8 3 2 2 2 4" xfId="9965"/>
    <cellStyle name="표준 7 8 3 2 2 2 5" xfId="13836"/>
    <cellStyle name="표준 7 8 3 2 2 2 6" xfId="17707"/>
    <cellStyle name="표준 7 8 3 2 2 2 7" xfId="21578"/>
    <cellStyle name="표준 7 8 3 2 2 2 8" xfId="25449"/>
    <cellStyle name="표준 7 8 3 2 2 2 9" xfId="29320"/>
    <cellStyle name="표준 7 8 3 2 2 3" xfId="2903"/>
    <cellStyle name="표준 7 8 3 2 2 3 10" xfId="38030"/>
    <cellStyle name="표준 7 8 3 2 2 3 11" xfId="42142"/>
    <cellStyle name="표준 7 8 3 2 2 3 12" xfId="46013"/>
    <cellStyle name="표준 7 8 3 2 2 3 13" xfId="49884"/>
    <cellStyle name="표준 7 8 3 2 2 3 14" xfId="53755"/>
    <cellStyle name="표준 7 8 3 2 2 3 2" xfId="7062"/>
    <cellStyle name="표준 7 8 3 2 2 3 3" xfId="10933"/>
    <cellStyle name="표준 7 8 3 2 2 3 4" xfId="14804"/>
    <cellStyle name="표준 7 8 3 2 2 3 5" xfId="18675"/>
    <cellStyle name="표준 7 8 3 2 2 3 6" xfId="22546"/>
    <cellStyle name="표준 7 8 3 2 2 3 7" xfId="26417"/>
    <cellStyle name="표준 7 8 3 2 2 3 8" xfId="30288"/>
    <cellStyle name="표준 7 8 3 2 2 3 9" xfId="34159"/>
    <cellStyle name="표준 7 8 3 2 2 4" xfId="5126"/>
    <cellStyle name="표준 7 8 3 2 2 5" xfId="8997"/>
    <cellStyle name="표준 7 8 3 2 2 6" xfId="12868"/>
    <cellStyle name="표준 7 8 3 2 2 7" xfId="16739"/>
    <cellStyle name="표준 7 8 3 2 2 8" xfId="20610"/>
    <cellStyle name="표준 7 8 3 2 2 9" xfId="24481"/>
    <cellStyle name="표준 7 8 3 2 3" xfId="1448"/>
    <cellStyle name="표준 7 8 3 2 3 10" xfId="32707"/>
    <cellStyle name="표준 7 8 3 2 3 11" xfId="36578"/>
    <cellStyle name="표준 7 8 3 2 3 12" xfId="40690"/>
    <cellStyle name="표준 7 8 3 2 3 13" xfId="44561"/>
    <cellStyle name="표준 7 8 3 2 3 14" xfId="48432"/>
    <cellStyle name="표준 7 8 3 2 3 15" xfId="52303"/>
    <cellStyle name="표준 7 8 3 2 3 2" xfId="3387"/>
    <cellStyle name="표준 7 8 3 2 3 2 10" xfId="38514"/>
    <cellStyle name="표준 7 8 3 2 3 2 11" xfId="42626"/>
    <cellStyle name="표준 7 8 3 2 3 2 12" xfId="46497"/>
    <cellStyle name="표준 7 8 3 2 3 2 13" xfId="50368"/>
    <cellStyle name="표준 7 8 3 2 3 2 14" xfId="54239"/>
    <cellStyle name="표준 7 8 3 2 3 2 2" xfId="7546"/>
    <cellStyle name="표준 7 8 3 2 3 2 3" xfId="11417"/>
    <cellStyle name="표준 7 8 3 2 3 2 4" xfId="15288"/>
    <cellStyle name="표준 7 8 3 2 3 2 5" xfId="19159"/>
    <cellStyle name="표준 7 8 3 2 3 2 6" xfId="23030"/>
    <cellStyle name="표준 7 8 3 2 3 2 7" xfId="26901"/>
    <cellStyle name="표준 7 8 3 2 3 2 8" xfId="30772"/>
    <cellStyle name="표준 7 8 3 2 3 2 9" xfId="34643"/>
    <cellStyle name="표준 7 8 3 2 3 3" xfId="5610"/>
    <cellStyle name="표준 7 8 3 2 3 4" xfId="9481"/>
    <cellStyle name="표준 7 8 3 2 3 5" xfId="13352"/>
    <cellStyle name="표준 7 8 3 2 3 6" xfId="17223"/>
    <cellStyle name="표준 7 8 3 2 3 7" xfId="21094"/>
    <cellStyle name="표준 7 8 3 2 3 8" xfId="24965"/>
    <cellStyle name="표준 7 8 3 2 3 9" xfId="28836"/>
    <cellStyle name="표준 7 8 3 2 4" xfId="2419"/>
    <cellStyle name="표준 7 8 3 2 4 10" xfId="37546"/>
    <cellStyle name="표준 7 8 3 2 4 11" xfId="41658"/>
    <cellStyle name="표준 7 8 3 2 4 12" xfId="45529"/>
    <cellStyle name="표준 7 8 3 2 4 13" xfId="49400"/>
    <cellStyle name="표준 7 8 3 2 4 14" xfId="53271"/>
    <cellStyle name="표준 7 8 3 2 4 2" xfId="6578"/>
    <cellStyle name="표준 7 8 3 2 4 3" xfId="10449"/>
    <cellStyle name="표준 7 8 3 2 4 4" xfId="14320"/>
    <cellStyle name="표준 7 8 3 2 4 5" xfId="18191"/>
    <cellStyle name="표준 7 8 3 2 4 6" xfId="22062"/>
    <cellStyle name="표준 7 8 3 2 4 7" xfId="25933"/>
    <cellStyle name="표준 7 8 3 2 4 8" xfId="29804"/>
    <cellStyle name="표준 7 8 3 2 4 9" xfId="33675"/>
    <cellStyle name="표준 7 8 3 2 5" xfId="4642"/>
    <cellStyle name="표준 7 8 3 2 6" xfId="8513"/>
    <cellStyle name="표준 7 8 3 2 7" xfId="12384"/>
    <cellStyle name="표준 7 8 3 2 8" xfId="16255"/>
    <cellStyle name="표준 7 8 3 2 9" xfId="20126"/>
    <cellStyle name="표준 7 8 3 3" xfId="716"/>
    <cellStyle name="표준 7 8 3 3 10" xfId="28110"/>
    <cellStyle name="표준 7 8 3 3 11" xfId="31981"/>
    <cellStyle name="표준 7 8 3 3 12" xfId="35852"/>
    <cellStyle name="표준 7 8 3 3 13" xfId="39964"/>
    <cellStyle name="표준 7 8 3 3 14" xfId="43835"/>
    <cellStyle name="표준 7 8 3 3 15" xfId="47706"/>
    <cellStyle name="표준 7 8 3 3 16" xfId="51577"/>
    <cellStyle name="표준 7 8 3 3 2" xfId="1690"/>
    <cellStyle name="표준 7 8 3 3 2 10" xfId="32949"/>
    <cellStyle name="표준 7 8 3 3 2 11" xfId="36820"/>
    <cellStyle name="표준 7 8 3 3 2 12" xfId="40932"/>
    <cellStyle name="표준 7 8 3 3 2 13" xfId="44803"/>
    <cellStyle name="표준 7 8 3 3 2 14" xfId="48674"/>
    <cellStyle name="표준 7 8 3 3 2 15" xfId="52545"/>
    <cellStyle name="표준 7 8 3 3 2 2" xfId="3629"/>
    <cellStyle name="표준 7 8 3 3 2 2 10" xfId="38756"/>
    <cellStyle name="표준 7 8 3 3 2 2 11" xfId="42868"/>
    <cellStyle name="표준 7 8 3 3 2 2 12" xfId="46739"/>
    <cellStyle name="표준 7 8 3 3 2 2 13" xfId="50610"/>
    <cellStyle name="표준 7 8 3 3 2 2 14" xfId="54481"/>
    <cellStyle name="표준 7 8 3 3 2 2 2" xfId="7788"/>
    <cellStyle name="표준 7 8 3 3 2 2 3" xfId="11659"/>
    <cellStyle name="표준 7 8 3 3 2 2 4" xfId="15530"/>
    <cellStyle name="표준 7 8 3 3 2 2 5" xfId="19401"/>
    <cellStyle name="표준 7 8 3 3 2 2 6" xfId="23272"/>
    <cellStyle name="표준 7 8 3 3 2 2 7" xfId="27143"/>
    <cellStyle name="표준 7 8 3 3 2 2 8" xfId="31014"/>
    <cellStyle name="표준 7 8 3 3 2 2 9" xfId="34885"/>
    <cellStyle name="표준 7 8 3 3 2 3" xfId="5852"/>
    <cellStyle name="표준 7 8 3 3 2 4" xfId="9723"/>
    <cellStyle name="표준 7 8 3 3 2 5" xfId="13594"/>
    <cellStyle name="표준 7 8 3 3 2 6" xfId="17465"/>
    <cellStyle name="표준 7 8 3 3 2 7" xfId="21336"/>
    <cellStyle name="표준 7 8 3 3 2 8" xfId="25207"/>
    <cellStyle name="표준 7 8 3 3 2 9" xfId="29078"/>
    <cellStyle name="표준 7 8 3 3 3" xfId="2661"/>
    <cellStyle name="표준 7 8 3 3 3 10" xfId="37788"/>
    <cellStyle name="표준 7 8 3 3 3 11" xfId="41900"/>
    <cellStyle name="표준 7 8 3 3 3 12" xfId="45771"/>
    <cellStyle name="표준 7 8 3 3 3 13" xfId="49642"/>
    <cellStyle name="표준 7 8 3 3 3 14" xfId="53513"/>
    <cellStyle name="표준 7 8 3 3 3 2" xfId="6820"/>
    <cellStyle name="표준 7 8 3 3 3 3" xfId="10691"/>
    <cellStyle name="표준 7 8 3 3 3 4" xfId="14562"/>
    <cellStyle name="표준 7 8 3 3 3 5" xfId="18433"/>
    <cellStyle name="표준 7 8 3 3 3 6" xfId="22304"/>
    <cellStyle name="표준 7 8 3 3 3 7" xfId="26175"/>
    <cellStyle name="표준 7 8 3 3 3 8" xfId="30046"/>
    <cellStyle name="표준 7 8 3 3 3 9" xfId="33917"/>
    <cellStyle name="표준 7 8 3 3 4" xfId="4884"/>
    <cellStyle name="표준 7 8 3 3 5" xfId="8755"/>
    <cellStyle name="표준 7 8 3 3 6" xfId="12626"/>
    <cellStyle name="표준 7 8 3 3 7" xfId="16497"/>
    <cellStyle name="표준 7 8 3 3 8" xfId="20368"/>
    <cellStyle name="표준 7 8 3 3 9" xfId="24239"/>
    <cellStyle name="표준 7 8 3 4" xfId="1206"/>
    <cellStyle name="표준 7 8 3 4 10" xfId="32465"/>
    <cellStyle name="표준 7 8 3 4 11" xfId="36336"/>
    <cellStyle name="표준 7 8 3 4 12" xfId="40448"/>
    <cellStyle name="표준 7 8 3 4 13" xfId="44319"/>
    <cellStyle name="표준 7 8 3 4 14" xfId="48190"/>
    <cellStyle name="표준 7 8 3 4 15" xfId="52061"/>
    <cellStyle name="표준 7 8 3 4 2" xfId="3145"/>
    <cellStyle name="표준 7 8 3 4 2 10" xfId="38272"/>
    <cellStyle name="표준 7 8 3 4 2 11" xfId="42384"/>
    <cellStyle name="표준 7 8 3 4 2 12" xfId="46255"/>
    <cellStyle name="표준 7 8 3 4 2 13" xfId="50126"/>
    <cellStyle name="표준 7 8 3 4 2 14" xfId="53997"/>
    <cellStyle name="표준 7 8 3 4 2 2" xfId="7304"/>
    <cellStyle name="표준 7 8 3 4 2 3" xfId="11175"/>
    <cellStyle name="표준 7 8 3 4 2 4" xfId="15046"/>
    <cellStyle name="표준 7 8 3 4 2 5" xfId="18917"/>
    <cellStyle name="표준 7 8 3 4 2 6" xfId="22788"/>
    <cellStyle name="표준 7 8 3 4 2 7" xfId="26659"/>
    <cellStyle name="표준 7 8 3 4 2 8" xfId="30530"/>
    <cellStyle name="표준 7 8 3 4 2 9" xfId="34401"/>
    <cellStyle name="표준 7 8 3 4 3" xfId="5368"/>
    <cellStyle name="표준 7 8 3 4 4" xfId="9239"/>
    <cellStyle name="표준 7 8 3 4 5" xfId="13110"/>
    <cellStyle name="표준 7 8 3 4 6" xfId="16981"/>
    <cellStyle name="표준 7 8 3 4 7" xfId="20852"/>
    <cellStyle name="표준 7 8 3 4 8" xfId="24723"/>
    <cellStyle name="표준 7 8 3 4 9" xfId="28594"/>
    <cellStyle name="표준 7 8 3 5" xfId="2177"/>
    <cellStyle name="표준 7 8 3 5 10" xfId="37304"/>
    <cellStyle name="표준 7 8 3 5 11" xfId="41416"/>
    <cellStyle name="표준 7 8 3 5 12" xfId="45287"/>
    <cellStyle name="표준 7 8 3 5 13" xfId="49158"/>
    <cellStyle name="표준 7 8 3 5 14" xfId="53029"/>
    <cellStyle name="표준 7 8 3 5 2" xfId="6336"/>
    <cellStyle name="표준 7 8 3 5 3" xfId="10207"/>
    <cellStyle name="표준 7 8 3 5 4" xfId="14078"/>
    <cellStyle name="표준 7 8 3 5 5" xfId="17949"/>
    <cellStyle name="표준 7 8 3 5 6" xfId="21820"/>
    <cellStyle name="표준 7 8 3 5 7" xfId="25691"/>
    <cellStyle name="표준 7 8 3 5 8" xfId="29562"/>
    <cellStyle name="표준 7 8 3 5 9" xfId="33433"/>
    <cellStyle name="표준 7 8 3 6" xfId="4400"/>
    <cellStyle name="표준 7 8 3 7" xfId="8271"/>
    <cellStyle name="표준 7 8 3 8" xfId="12142"/>
    <cellStyle name="표준 7 8 3 9" xfId="16013"/>
    <cellStyle name="표준 7 8 4" xfId="323"/>
    <cellStyle name="표준 7 8 4 10" xfId="23849"/>
    <cellStyle name="표준 7 8 4 11" xfId="27720"/>
    <cellStyle name="표준 7 8 4 12" xfId="31591"/>
    <cellStyle name="표준 7 8 4 13" xfId="35462"/>
    <cellStyle name="표준 7 8 4 14" xfId="39574"/>
    <cellStyle name="표준 7 8 4 15" xfId="43445"/>
    <cellStyle name="표준 7 8 4 16" xfId="47316"/>
    <cellStyle name="표준 7 8 4 17" xfId="51187"/>
    <cellStyle name="표준 7 8 4 2" xfId="810"/>
    <cellStyle name="표준 7 8 4 2 10" xfId="28204"/>
    <cellStyle name="표준 7 8 4 2 11" xfId="32075"/>
    <cellStyle name="표준 7 8 4 2 12" xfId="35946"/>
    <cellStyle name="표준 7 8 4 2 13" xfId="40058"/>
    <cellStyle name="표준 7 8 4 2 14" xfId="43929"/>
    <cellStyle name="표준 7 8 4 2 15" xfId="47800"/>
    <cellStyle name="표준 7 8 4 2 16" xfId="51671"/>
    <cellStyle name="표준 7 8 4 2 2" xfId="1784"/>
    <cellStyle name="표준 7 8 4 2 2 10" xfId="33043"/>
    <cellStyle name="표준 7 8 4 2 2 11" xfId="36914"/>
    <cellStyle name="표준 7 8 4 2 2 12" xfId="41026"/>
    <cellStyle name="표준 7 8 4 2 2 13" xfId="44897"/>
    <cellStyle name="표준 7 8 4 2 2 14" xfId="48768"/>
    <cellStyle name="표준 7 8 4 2 2 15" xfId="52639"/>
    <cellStyle name="표준 7 8 4 2 2 2" xfId="3723"/>
    <cellStyle name="표준 7 8 4 2 2 2 10" xfId="38850"/>
    <cellStyle name="표준 7 8 4 2 2 2 11" xfId="42962"/>
    <cellStyle name="표준 7 8 4 2 2 2 12" xfId="46833"/>
    <cellStyle name="표준 7 8 4 2 2 2 13" xfId="50704"/>
    <cellStyle name="표준 7 8 4 2 2 2 14" xfId="54575"/>
    <cellStyle name="표준 7 8 4 2 2 2 2" xfId="7882"/>
    <cellStyle name="표준 7 8 4 2 2 2 3" xfId="11753"/>
    <cellStyle name="표준 7 8 4 2 2 2 4" xfId="15624"/>
    <cellStyle name="표준 7 8 4 2 2 2 5" xfId="19495"/>
    <cellStyle name="표준 7 8 4 2 2 2 6" xfId="23366"/>
    <cellStyle name="표준 7 8 4 2 2 2 7" xfId="27237"/>
    <cellStyle name="표준 7 8 4 2 2 2 8" xfId="31108"/>
    <cellStyle name="표준 7 8 4 2 2 2 9" xfId="34979"/>
    <cellStyle name="표준 7 8 4 2 2 3" xfId="5946"/>
    <cellStyle name="표준 7 8 4 2 2 4" xfId="9817"/>
    <cellStyle name="표준 7 8 4 2 2 5" xfId="13688"/>
    <cellStyle name="표준 7 8 4 2 2 6" xfId="17559"/>
    <cellStyle name="표준 7 8 4 2 2 7" xfId="21430"/>
    <cellStyle name="표준 7 8 4 2 2 8" xfId="25301"/>
    <cellStyle name="표준 7 8 4 2 2 9" xfId="29172"/>
    <cellStyle name="표준 7 8 4 2 3" xfId="2755"/>
    <cellStyle name="표준 7 8 4 2 3 10" xfId="37882"/>
    <cellStyle name="표준 7 8 4 2 3 11" xfId="41994"/>
    <cellStyle name="표준 7 8 4 2 3 12" xfId="45865"/>
    <cellStyle name="표준 7 8 4 2 3 13" xfId="49736"/>
    <cellStyle name="표준 7 8 4 2 3 14" xfId="53607"/>
    <cellStyle name="표준 7 8 4 2 3 2" xfId="6914"/>
    <cellStyle name="표준 7 8 4 2 3 3" xfId="10785"/>
    <cellStyle name="표준 7 8 4 2 3 4" xfId="14656"/>
    <cellStyle name="표준 7 8 4 2 3 5" xfId="18527"/>
    <cellStyle name="표준 7 8 4 2 3 6" xfId="22398"/>
    <cellStyle name="표준 7 8 4 2 3 7" xfId="26269"/>
    <cellStyle name="표준 7 8 4 2 3 8" xfId="30140"/>
    <cellStyle name="표준 7 8 4 2 3 9" xfId="34011"/>
    <cellStyle name="표준 7 8 4 2 4" xfId="4978"/>
    <cellStyle name="표준 7 8 4 2 5" xfId="8849"/>
    <cellStyle name="표준 7 8 4 2 6" xfId="12720"/>
    <cellStyle name="표준 7 8 4 2 7" xfId="16591"/>
    <cellStyle name="표준 7 8 4 2 8" xfId="20462"/>
    <cellStyle name="표준 7 8 4 2 9" xfId="24333"/>
    <cellStyle name="표준 7 8 4 3" xfId="1300"/>
    <cellStyle name="표준 7 8 4 3 10" xfId="32559"/>
    <cellStyle name="표준 7 8 4 3 11" xfId="36430"/>
    <cellStyle name="표준 7 8 4 3 12" xfId="40542"/>
    <cellStyle name="표준 7 8 4 3 13" xfId="44413"/>
    <cellStyle name="표준 7 8 4 3 14" xfId="48284"/>
    <cellStyle name="표준 7 8 4 3 15" xfId="52155"/>
    <cellStyle name="표준 7 8 4 3 2" xfId="3239"/>
    <cellStyle name="표준 7 8 4 3 2 10" xfId="38366"/>
    <cellStyle name="표준 7 8 4 3 2 11" xfId="42478"/>
    <cellStyle name="표준 7 8 4 3 2 12" xfId="46349"/>
    <cellStyle name="표준 7 8 4 3 2 13" xfId="50220"/>
    <cellStyle name="표준 7 8 4 3 2 14" xfId="54091"/>
    <cellStyle name="표준 7 8 4 3 2 2" xfId="7398"/>
    <cellStyle name="표준 7 8 4 3 2 3" xfId="11269"/>
    <cellStyle name="표준 7 8 4 3 2 4" xfId="15140"/>
    <cellStyle name="표준 7 8 4 3 2 5" xfId="19011"/>
    <cellStyle name="표준 7 8 4 3 2 6" xfId="22882"/>
    <cellStyle name="표준 7 8 4 3 2 7" xfId="26753"/>
    <cellStyle name="표준 7 8 4 3 2 8" xfId="30624"/>
    <cellStyle name="표준 7 8 4 3 2 9" xfId="34495"/>
    <cellStyle name="표준 7 8 4 3 3" xfId="5462"/>
    <cellStyle name="표준 7 8 4 3 4" xfId="9333"/>
    <cellStyle name="표준 7 8 4 3 5" xfId="13204"/>
    <cellStyle name="표준 7 8 4 3 6" xfId="17075"/>
    <cellStyle name="표준 7 8 4 3 7" xfId="20946"/>
    <cellStyle name="표준 7 8 4 3 8" xfId="24817"/>
    <cellStyle name="표준 7 8 4 3 9" xfId="28688"/>
    <cellStyle name="표준 7 8 4 4" xfId="2271"/>
    <cellStyle name="표준 7 8 4 4 10" xfId="37398"/>
    <cellStyle name="표준 7 8 4 4 11" xfId="41510"/>
    <cellStyle name="표준 7 8 4 4 12" xfId="45381"/>
    <cellStyle name="표준 7 8 4 4 13" xfId="49252"/>
    <cellStyle name="표준 7 8 4 4 14" xfId="53123"/>
    <cellStyle name="표준 7 8 4 4 2" xfId="6430"/>
    <cellStyle name="표준 7 8 4 4 3" xfId="10301"/>
    <cellStyle name="표준 7 8 4 4 4" xfId="14172"/>
    <cellStyle name="표준 7 8 4 4 5" xfId="18043"/>
    <cellStyle name="표준 7 8 4 4 6" xfId="21914"/>
    <cellStyle name="표준 7 8 4 4 7" xfId="25785"/>
    <cellStyle name="표준 7 8 4 4 8" xfId="29656"/>
    <cellStyle name="표준 7 8 4 4 9" xfId="33527"/>
    <cellStyle name="표준 7 8 4 5" xfId="4494"/>
    <cellStyle name="표준 7 8 4 6" xfId="8365"/>
    <cellStyle name="표준 7 8 4 7" xfId="12236"/>
    <cellStyle name="표준 7 8 4 8" xfId="16107"/>
    <cellStyle name="표준 7 8 4 9" xfId="19978"/>
    <cellStyle name="표준 7 8 5" xfId="568"/>
    <cellStyle name="표준 7 8 5 10" xfId="27962"/>
    <cellStyle name="표준 7 8 5 11" xfId="31833"/>
    <cellStyle name="표준 7 8 5 12" xfId="35704"/>
    <cellStyle name="표준 7 8 5 13" xfId="39816"/>
    <cellStyle name="표준 7 8 5 14" xfId="43687"/>
    <cellStyle name="표준 7 8 5 15" xfId="47558"/>
    <cellStyle name="표준 7 8 5 16" xfId="51429"/>
    <cellStyle name="표준 7 8 5 2" xfId="1542"/>
    <cellStyle name="표준 7 8 5 2 10" xfId="32801"/>
    <cellStyle name="표준 7 8 5 2 11" xfId="36672"/>
    <cellStyle name="표준 7 8 5 2 12" xfId="40784"/>
    <cellStyle name="표준 7 8 5 2 13" xfId="44655"/>
    <cellStyle name="표준 7 8 5 2 14" xfId="48526"/>
    <cellStyle name="표준 7 8 5 2 15" xfId="52397"/>
    <cellStyle name="표준 7 8 5 2 2" xfId="3481"/>
    <cellStyle name="표준 7 8 5 2 2 10" xfId="38608"/>
    <cellStyle name="표준 7 8 5 2 2 11" xfId="42720"/>
    <cellStyle name="표준 7 8 5 2 2 12" xfId="46591"/>
    <cellStyle name="표준 7 8 5 2 2 13" xfId="50462"/>
    <cellStyle name="표준 7 8 5 2 2 14" xfId="54333"/>
    <cellStyle name="표준 7 8 5 2 2 2" xfId="7640"/>
    <cellStyle name="표준 7 8 5 2 2 3" xfId="11511"/>
    <cellStyle name="표준 7 8 5 2 2 4" xfId="15382"/>
    <cellStyle name="표준 7 8 5 2 2 5" xfId="19253"/>
    <cellStyle name="표준 7 8 5 2 2 6" xfId="23124"/>
    <cellStyle name="표준 7 8 5 2 2 7" xfId="26995"/>
    <cellStyle name="표준 7 8 5 2 2 8" xfId="30866"/>
    <cellStyle name="표준 7 8 5 2 2 9" xfId="34737"/>
    <cellStyle name="표준 7 8 5 2 3" xfId="5704"/>
    <cellStyle name="표준 7 8 5 2 4" xfId="9575"/>
    <cellStyle name="표준 7 8 5 2 5" xfId="13446"/>
    <cellStyle name="표준 7 8 5 2 6" xfId="17317"/>
    <cellStyle name="표준 7 8 5 2 7" xfId="21188"/>
    <cellStyle name="표준 7 8 5 2 8" xfId="25059"/>
    <cellStyle name="표준 7 8 5 2 9" xfId="28930"/>
    <cellStyle name="표준 7 8 5 3" xfId="2513"/>
    <cellStyle name="표준 7 8 5 3 10" xfId="37640"/>
    <cellStyle name="표준 7 8 5 3 11" xfId="41752"/>
    <cellStyle name="표준 7 8 5 3 12" xfId="45623"/>
    <cellStyle name="표준 7 8 5 3 13" xfId="49494"/>
    <cellStyle name="표준 7 8 5 3 14" xfId="53365"/>
    <cellStyle name="표준 7 8 5 3 2" xfId="6672"/>
    <cellStyle name="표준 7 8 5 3 3" xfId="10543"/>
    <cellStyle name="표준 7 8 5 3 4" xfId="14414"/>
    <cellStyle name="표준 7 8 5 3 5" xfId="18285"/>
    <cellStyle name="표준 7 8 5 3 6" xfId="22156"/>
    <cellStyle name="표준 7 8 5 3 7" xfId="26027"/>
    <cellStyle name="표준 7 8 5 3 8" xfId="29898"/>
    <cellStyle name="표준 7 8 5 3 9" xfId="33769"/>
    <cellStyle name="표준 7 8 5 4" xfId="4736"/>
    <cellStyle name="표준 7 8 5 5" xfId="8607"/>
    <cellStyle name="표준 7 8 5 6" xfId="12478"/>
    <cellStyle name="표준 7 8 5 7" xfId="16349"/>
    <cellStyle name="표준 7 8 5 8" xfId="20220"/>
    <cellStyle name="표준 7 8 5 9" xfId="24091"/>
    <cellStyle name="표준 7 8 6" xfId="1058"/>
    <cellStyle name="표준 7 8 6 10" xfId="32317"/>
    <cellStyle name="표준 7 8 6 11" xfId="36188"/>
    <cellStyle name="표준 7 8 6 12" xfId="40300"/>
    <cellStyle name="표준 7 8 6 13" xfId="44171"/>
    <cellStyle name="표준 7 8 6 14" xfId="48042"/>
    <cellStyle name="표준 7 8 6 15" xfId="51913"/>
    <cellStyle name="표준 7 8 6 2" xfId="2997"/>
    <cellStyle name="표준 7 8 6 2 10" xfId="38124"/>
    <cellStyle name="표준 7 8 6 2 11" xfId="42236"/>
    <cellStyle name="표준 7 8 6 2 12" xfId="46107"/>
    <cellStyle name="표준 7 8 6 2 13" xfId="49978"/>
    <cellStyle name="표준 7 8 6 2 14" xfId="53849"/>
    <cellStyle name="표준 7 8 6 2 2" xfId="7156"/>
    <cellStyle name="표준 7 8 6 2 3" xfId="11027"/>
    <cellStyle name="표준 7 8 6 2 4" xfId="14898"/>
    <cellStyle name="표준 7 8 6 2 5" xfId="18769"/>
    <cellStyle name="표준 7 8 6 2 6" xfId="22640"/>
    <cellStyle name="표준 7 8 6 2 7" xfId="26511"/>
    <cellStyle name="표준 7 8 6 2 8" xfId="30382"/>
    <cellStyle name="표준 7 8 6 2 9" xfId="34253"/>
    <cellStyle name="표준 7 8 6 3" xfId="5220"/>
    <cellStyle name="표준 7 8 6 4" xfId="9091"/>
    <cellStyle name="표준 7 8 6 5" xfId="12962"/>
    <cellStyle name="표준 7 8 6 6" xfId="16833"/>
    <cellStyle name="표준 7 8 6 7" xfId="20704"/>
    <cellStyle name="표준 7 8 6 8" xfId="24575"/>
    <cellStyle name="표준 7 8 6 9" xfId="28446"/>
    <cellStyle name="표준 7 8 7" xfId="2029"/>
    <cellStyle name="표준 7 8 7 10" xfId="37156"/>
    <cellStyle name="표준 7 8 7 11" xfId="41268"/>
    <cellStyle name="표준 7 8 7 12" xfId="45139"/>
    <cellStyle name="표준 7 8 7 13" xfId="49010"/>
    <cellStyle name="표준 7 8 7 14" xfId="52881"/>
    <cellStyle name="표준 7 8 7 2" xfId="6188"/>
    <cellStyle name="표준 7 8 7 3" xfId="10059"/>
    <cellStyle name="표준 7 8 7 4" xfId="13930"/>
    <cellStyle name="표준 7 8 7 5" xfId="17801"/>
    <cellStyle name="표준 7 8 7 6" xfId="21672"/>
    <cellStyle name="표준 7 8 7 7" xfId="25543"/>
    <cellStyle name="표준 7 8 7 8" xfId="29414"/>
    <cellStyle name="표준 7 8 7 9" xfId="33285"/>
    <cellStyle name="표준 7 8 8" xfId="4252"/>
    <cellStyle name="표준 7 8 9" xfId="8123"/>
    <cellStyle name="표준 7 9" xfId="72"/>
    <cellStyle name="표준 70" xfId="4171"/>
    <cellStyle name="표준 71" xfId="4172"/>
    <cellStyle name="표준 72" xfId="4173"/>
    <cellStyle name="표준 73" xfId="4174"/>
    <cellStyle name="표준 74" xfId="4175"/>
    <cellStyle name="표준 75" xfId="4176"/>
    <cellStyle name="표준 76" xfId="4177"/>
    <cellStyle name="표준 77" xfId="4178"/>
    <cellStyle name="표준 78" xfId="4179"/>
    <cellStyle name="표준 79" xfId="4180"/>
    <cellStyle name="표준 8" xfId="21"/>
    <cellStyle name="표준 8 10" xfId="522"/>
    <cellStyle name="표준 8 10 10" xfId="27916"/>
    <cellStyle name="표준 8 10 11" xfId="31787"/>
    <cellStyle name="표준 8 10 12" xfId="35658"/>
    <cellStyle name="표준 8 10 13" xfId="39770"/>
    <cellStyle name="표준 8 10 14" xfId="43641"/>
    <cellStyle name="표준 8 10 15" xfId="47512"/>
    <cellStyle name="표준 8 10 16" xfId="51383"/>
    <cellStyle name="표준 8 10 2" xfId="1496"/>
    <cellStyle name="표준 8 10 2 10" xfId="32755"/>
    <cellStyle name="표준 8 10 2 11" xfId="36626"/>
    <cellStyle name="표준 8 10 2 12" xfId="40738"/>
    <cellStyle name="표준 8 10 2 13" xfId="44609"/>
    <cellStyle name="표준 8 10 2 14" xfId="48480"/>
    <cellStyle name="표준 8 10 2 15" xfId="52351"/>
    <cellStyle name="표준 8 10 2 2" xfId="3435"/>
    <cellStyle name="표준 8 10 2 2 10" xfId="38562"/>
    <cellStyle name="표준 8 10 2 2 11" xfId="42674"/>
    <cellStyle name="표준 8 10 2 2 12" xfId="46545"/>
    <cellStyle name="표준 8 10 2 2 13" xfId="50416"/>
    <cellStyle name="표준 8 10 2 2 14" xfId="54287"/>
    <cellStyle name="표준 8 10 2 2 2" xfId="7594"/>
    <cellStyle name="표준 8 10 2 2 3" xfId="11465"/>
    <cellStyle name="표준 8 10 2 2 4" xfId="15336"/>
    <cellStyle name="표준 8 10 2 2 5" xfId="19207"/>
    <cellStyle name="표준 8 10 2 2 6" xfId="23078"/>
    <cellStyle name="표준 8 10 2 2 7" xfId="26949"/>
    <cellStyle name="표준 8 10 2 2 8" xfId="30820"/>
    <cellStyle name="표준 8 10 2 2 9" xfId="34691"/>
    <cellStyle name="표준 8 10 2 3" xfId="5658"/>
    <cellStyle name="표준 8 10 2 4" xfId="9529"/>
    <cellStyle name="표준 8 10 2 5" xfId="13400"/>
    <cellStyle name="표준 8 10 2 6" xfId="17271"/>
    <cellStyle name="표준 8 10 2 7" xfId="21142"/>
    <cellStyle name="표준 8 10 2 8" xfId="25013"/>
    <cellStyle name="표준 8 10 2 9" xfId="28884"/>
    <cellStyle name="표준 8 10 3" xfId="2467"/>
    <cellStyle name="표준 8 10 3 10" xfId="37594"/>
    <cellStyle name="표준 8 10 3 11" xfId="41706"/>
    <cellStyle name="표준 8 10 3 12" xfId="45577"/>
    <cellStyle name="표준 8 10 3 13" xfId="49448"/>
    <cellStyle name="표준 8 10 3 14" xfId="53319"/>
    <cellStyle name="표준 8 10 3 2" xfId="6626"/>
    <cellStyle name="표준 8 10 3 3" xfId="10497"/>
    <cellStyle name="표준 8 10 3 4" xfId="14368"/>
    <cellStyle name="표준 8 10 3 5" xfId="18239"/>
    <cellStyle name="표준 8 10 3 6" xfId="22110"/>
    <cellStyle name="표준 8 10 3 7" xfId="25981"/>
    <cellStyle name="표준 8 10 3 8" xfId="29852"/>
    <cellStyle name="표준 8 10 3 9" xfId="33723"/>
    <cellStyle name="표준 8 10 4" xfId="4690"/>
    <cellStyle name="표준 8 10 5" xfId="8561"/>
    <cellStyle name="표준 8 10 6" xfId="12432"/>
    <cellStyle name="표준 8 10 7" xfId="16303"/>
    <cellStyle name="표준 8 10 8" xfId="20174"/>
    <cellStyle name="표준 8 10 9" xfId="24045"/>
    <cellStyle name="표준 8 11" xfId="1012"/>
    <cellStyle name="표준 8 11 10" xfId="32271"/>
    <cellStyle name="표준 8 11 11" xfId="36142"/>
    <cellStyle name="표준 8 11 12" xfId="40254"/>
    <cellStyle name="표준 8 11 13" xfId="44125"/>
    <cellStyle name="표준 8 11 14" xfId="47996"/>
    <cellStyle name="표준 8 11 15" xfId="51867"/>
    <cellStyle name="표준 8 11 2" xfId="2951"/>
    <cellStyle name="표준 8 11 2 10" xfId="38078"/>
    <cellStyle name="표준 8 11 2 11" xfId="42190"/>
    <cellStyle name="표준 8 11 2 12" xfId="46061"/>
    <cellStyle name="표준 8 11 2 13" xfId="49932"/>
    <cellStyle name="표준 8 11 2 14" xfId="53803"/>
    <cellStyle name="표준 8 11 2 2" xfId="7110"/>
    <cellStyle name="표준 8 11 2 3" xfId="10981"/>
    <cellStyle name="표준 8 11 2 4" xfId="14852"/>
    <cellStyle name="표준 8 11 2 5" xfId="18723"/>
    <cellStyle name="표준 8 11 2 6" xfId="22594"/>
    <cellStyle name="표준 8 11 2 7" xfId="26465"/>
    <cellStyle name="표준 8 11 2 8" xfId="30336"/>
    <cellStyle name="표준 8 11 2 9" xfId="34207"/>
    <cellStyle name="표준 8 11 3" xfId="5174"/>
    <cellStyle name="표준 8 11 4" xfId="9045"/>
    <cellStyle name="표준 8 11 5" xfId="12916"/>
    <cellStyle name="표준 8 11 6" xfId="16787"/>
    <cellStyle name="표준 8 11 7" xfId="20658"/>
    <cellStyle name="표준 8 11 8" xfId="24529"/>
    <cellStyle name="표준 8 11 9" xfId="28400"/>
    <cellStyle name="표준 8 12" xfId="1983"/>
    <cellStyle name="표준 8 12 10" xfId="37110"/>
    <cellStyle name="표준 8 12 11" xfId="41222"/>
    <cellStyle name="표준 8 12 12" xfId="45093"/>
    <cellStyle name="표준 8 12 13" xfId="48964"/>
    <cellStyle name="표준 8 12 14" xfId="52835"/>
    <cellStyle name="표준 8 12 2" xfId="6142"/>
    <cellStyle name="표준 8 12 3" xfId="10013"/>
    <cellStyle name="표준 8 12 4" xfId="13884"/>
    <cellStyle name="표준 8 12 5" xfId="17755"/>
    <cellStyle name="표준 8 12 6" xfId="21626"/>
    <cellStyle name="표준 8 12 7" xfId="25497"/>
    <cellStyle name="표준 8 12 8" xfId="29368"/>
    <cellStyle name="표준 8 12 9" xfId="33239"/>
    <cellStyle name="표준 8 13" xfId="4181"/>
    <cellStyle name="표준 8 14" xfId="4206"/>
    <cellStyle name="표준 8 15" xfId="8077"/>
    <cellStyle name="표준 8 16" xfId="11948"/>
    <cellStyle name="표준 8 17" xfId="15819"/>
    <cellStyle name="표준 8 18" xfId="19690"/>
    <cellStyle name="표준 8 19" xfId="23561"/>
    <cellStyle name="표준 8 2" xfId="30"/>
    <cellStyle name="표준 8 2 10" xfId="8084"/>
    <cellStyle name="표준 8 2 11" xfId="11955"/>
    <cellStyle name="표준 8 2 12" xfId="15826"/>
    <cellStyle name="표준 8 2 13" xfId="19697"/>
    <cellStyle name="표준 8 2 14" xfId="23568"/>
    <cellStyle name="표준 8 2 15" xfId="27439"/>
    <cellStyle name="표준 8 2 16" xfId="31310"/>
    <cellStyle name="표준 8 2 17" xfId="35181"/>
    <cellStyle name="표준 8 2 18" xfId="39052"/>
    <cellStyle name="표준 8 2 19" xfId="39293"/>
    <cellStyle name="표준 8 2 2" xfId="84"/>
    <cellStyle name="표준 8 2 2 10" xfId="15873"/>
    <cellStyle name="표준 8 2 2 11" xfId="19744"/>
    <cellStyle name="표준 8 2 2 12" xfId="23615"/>
    <cellStyle name="표준 8 2 2 13" xfId="27486"/>
    <cellStyle name="표준 8 2 2 14" xfId="31357"/>
    <cellStyle name="표준 8 2 2 15" xfId="35228"/>
    <cellStyle name="표준 8 2 2 16" xfId="39099"/>
    <cellStyle name="표준 8 2 2 17" xfId="39340"/>
    <cellStyle name="표준 8 2 2 18" xfId="43211"/>
    <cellStyle name="표준 8 2 2 19" xfId="47082"/>
    <cellStyle name="표준 8 2 2 2" xfId="183"/>
    <cellStyle name="표준 8 2 2 2 10" xfId="19841"/>
    <cellStyle name="표준 8 2 2 2 11" xfId="23712"/>
    <cellStyle name="표준 8 2 2 2 12" xfId="27583"/>
    <cellStyle name="표준 8 2 2 2 13" xfId="31454"/>
    <cellStyle name="표준 8 2 2 2 14" xfId="35325"/>
    <cellStyle name="표준 8 2 2 2 15" xfId="39196"/>
    <cellStyle name="표준 8 2 2 2 16" xfId="39437"/>
    <cellStyle name="표준 8 2 2 2 17" xfId="43308"/>
    <cellStyle name="표준 8 2 2 2 18" xfId="47179"/>
    <cellStyle name="표준 8 2 2 2 19" xfId="51050"/>
    <cellStyle name="표준 8 2 2 2 2" xfId="428"/>
    <cellStyle name="표준 8 2 2 2 2 10" xfId="23954"/>
    <cellStyle name="표준 8 2 2 2 2 11" xfId="27825"/>
    <cellStyle name="표준 8 2 2 2 2 12" xfId="31696"/>
    <cellStyle name="표준 8 2 2 2 2 13" xfId="35567"/>
    <cellStyle name="표준 8 2 2 2 2 14" xfId="39679"/>
    <cellStyle name="표준 8 2 2 2 2 15" xfId="43550"/>
    <cellStyle name="표준 8 2 2 2 2 16" xfId="47421"/>
    <cellStyle name="표준 8 2 2 2 2 17" xfId="51292"/>
    <cellStyle name="표준 8 2 2 2 2 2" xfId="915"/>
    <cellStyle name="표준 8 2 2 2 2 2 10" xfId="28309"/>
    <cellStyle name="표준 8 2 2 2 2 2 11" xfId="32180"/>
    <cellStyle name="표준 8 2 2 2 2 2 12" xfId="36051"/>
    <cellStyle name="표준 8 2 2 2 2 2 13" xfId="40163"/>
    <cellStyle name="표준 8 2 2 2 2 2 14" xfId="44034"/>
    <cellStyle name="표준 8 2 2 2 2 2 15" xfId="47905"/>
    <cellStyle name="표준 8 2 2 2 2 2 16" xfId="51776"/>
    <cellStyle name="표준 8 2 2 2 2 2 2" xfId="1889"/>
    <cellStyle name="표준 8 2 2 2 2 2 2 10" xfId="33148"/>
    <cellStyle name="표준 8 2 2 2 2 2 2 11" xfId="37019"/>
    <cellStyle name="표준 8 2 2 2 2 2 2 12" xfId="41131"/>
    <cellStyle name="표준 8 2 2 2 2 2 2 13" xfId="45002"/>
    <cellStyle name="표준 8 2 2 2 2 2 2 14" xfId="48873"/>
    <cellStyle name="표준 8 2 2 2 2 2 2 15" xfId="52744"/>
    <cellStyle name="표준 8 2 2 2 2 2 2 2" xfId="3828"/>
    <cellStyle name="표준 8 2 2 2 2 2 2 2 10" xfId="38955"/>
    <cellStyle name="표준 8 2 2 2 2 2 2 2 11" xfId="43067"/>
    <cellStyle name="표준 8 2 2 2 2 2 2 2 12" xfId="46938"/>
    <cellStyle name="표준 8 2 2 2 2 2 2 2 13" xfId="50809"/>
    <cellStyle name="표준 8 2 2 2 2 2 2 2 14" xfId="54680"/>
    <cellStyle name="표준 8 2 2 2 2 2 2 2 2" xfId="7987"/>
    <cellStyle name="표준 8 2 2 2 2 2 2 2 3" xfId="11858"/>
    <cellStyle name="표준 8 2 2 2 2 2 2 2 4" xfId="15729"/>
    <cellStyle name="표준 8 2 2 2 2 2 2 2 5" xfId="19600"/>
    <cellStyle name="표준 8 2 2 2 2 2 2 2 6" xfId="23471"/>
    <cellStyle name="표준 8 2 2 2 2 2 2 2 7" xfId="27342"/>
    <cellStyle name="표준 8 2 2 2 2 2 2 2 8" xfId="31213"/>
    <cellStyle name="표준 8 2 2 2 2 2 2 2 9" xfId="35084"/>
    <cellStyle name="표준 8 2 2 2 2 2 2 3" xfId="6051"/>
    <cellStyle name="표준 8 2 2 2 2 2 2 4" xfId="9922"/>
    <cellStyle name="표준 8 2 2 2 2 2 2 5" xfId="13793"/>
    <cellStyle name="표준 8 2 2 2 2 2 2 6" xfId="17664"/>
    <cellStyle name="표준 8 2 2 2 2 2 2 7" xfId="21535"/>
    <cellStyle name="표준 8 2 2 2 2 2 2 8" xfId="25406"/>
    <cellStyle name="표준 8 2 2 2 2 2 2 9" xfId="29277"/>
    <cellStyle name="표준 8 2 2 2 2 2 3" xfId="2860"/>
    <cellStyle name="표준 8 2 2 2 2 2 3 10" xfId="37987"/>
    <cellStyle name="표준 8 2 2 2 2 2 3 11" xfId="42099"/>
    <cellStyle name="표준 8 2 2 2 2 2 3 12" xfId="45970"/>
    <cellStyle name="표준 8 2 2 2 2 2 3 13" xfId="49841"/>
    <cellStyle name="표준 8 2 2 2 2 2 3 14" xfId="53712"/>
    <cellStyle name="표준 8 2 2 2 2 2 3 2" xfId="7019"/>
    <cellStyle name="표준 8 2 2 2 2 2 3 3" xfId="10890"/>
    <cellStyle name="표준 8 2 2 2 2 2 3 4" xfId="14761"/>
    <cellStyle name="표준 8 2 2 2 2 2 3 5" xfId="18632"/>
    <cellStyle name="표준 8 2 2 2 2 2 3 6" xfId="22503"/>
    <cellStyle name="표준 8 2 2 2 2 2 3 7" xfId="26374"/>
    <cellStyle name="표준 8 2 2 2 2 2 3 8" xfId="30245"/>
    <cellStyle name="표준 8 2 2 2 2 2 3 9" xfId="34116"/>
    <cellStyle name="표준 8 2 2 2 2 2 4" xfId="5083"/>
    <cellStyle name="표준 8 2 2 2 2 2 5" xfId="8954"/>
    <cellStyle name="표준 8 2 2 2 2 2 6" xfId="12825"/>
    <cellStyle name="표준 8 2 2 2 2 2 7" xfId="16696"/>
    <cellStyle name="표준 8 2 2 2 2 2 8" xfId="20567"/>
    <cellStyle name="표준 8 2 2 2 2 2 9" xfId="24438"/>
    <cellStyle name="표준 8 2 2 2 2 3" xfId="1405"/>
    <cellStyle name="표준 8 2 2 2 2 3 10" xfId="32664"/>
    <cellStyle name="표준 8 2 2 2 2 3 11" xfId="36535"/>
    <cellStyle name="표준 8 2 2 2 2 3 12" xfId="40647"/>
    <cellStyle name="표준 8 2 2 2 2 3 13" xfId="44518"/>
    <cellStyle name="표준 8 2 2 2 2 3 14" xfId="48389"/>
    <cellStyle name="표준 8 2 2 2 2 3 15" xfId="52260"/>
    <cellStyle name="표준 8 2 2 2 2 3 2" xfId="3344"/>
    <cellStyle name="표준 8 2 2 2 2 3 2 10" xfId="38471"/>
    <cellStyle name="표준 8 2 2 2 2 3 2 11" xfId="42583"/>
    <cellStyle name="표준 8 2 2 2 2 3 2 12" xfId="46454"/>
    <cellStyle name="표준 8 2 2 2 2 3 2 13" xfId="50325"/>
    <cellStyle name="표준 8 2 2 2 2 3 2 14" xfId="54196"/>
    <cellStyle name="표준 8 2 2 2 2 3 2 2" xfId="7503"/>
    <cellStyle name="표준 8 2 2 2 2 3 2 3" xfId="11374"/>
    <cellStyle name="표준 8 2 2 2 2 3 2 4" xfId="15245"/>
    <cellStyle name="표준 8 2 2 2 2 3 2 5" xfId="19116"/>
    <cellStyle name="표준 8 2 2 2 2 3 2 6" xfId="22987"/>
    <cellStyle name="표준 8 2 2 2 2 3 2 7" xfId="26858"/>
    <cellStyle name="표준 8 2 2 2 2 3 2 8" xfId="30729"/>
    <cellStyle name="표준 8 2 2 2 2 3 2 9" xfId="34600"/>
    <cellStyle name="표준 8 2 2 2 2 3 3" xfId="5567"/>
    <cellStyle name="표준 8 2 2 2 2 3 4" xfId="9438"/>
    <cellStyle name="표준 8 2 2 2 2 3 5" xfId="13309"/>
    <cellStyle name="표준 8 2 2 2 2 3 6" xfId="17180"/>
    <cellStyle name="표준 8 2 2 2 2 3 7" xfId="21051"/>
    <cellStyle name="표준 8 2 2 2 2 3 8" xfId="24922"/>
    <cellStyle name="표준 8 2 2 2 2 3 9" xfId="28793"/>
    <cellStyle name="표준 8 2 2 2 2 4" xfId="2376"/>
    <cellStyle name="표준 8 2 2 2 2 4 10" xfId="37503"/>
    <cellStyle name="표준 8 2 2 2 2 4 11" xfId="41615"/>
    <cellStyle name="표준 8 2 2 2 2 4 12" xfId="45486"/>
    <cellStyle name="표준 8 2 2 2 2 4 13" xfId="49357"/>
    <cellStyle name="표준 8 2 2 2 2 4 14" xfId="53228"/>
    <cellStyle name="표준 8 2 2 2 2 4 2" xfId="6535"/>
    <cellStyle name="표준 8 2 2 2 2 4 3" xfId="10406"/>
    <cellStyle name="표준 8 2 2 2 2 4 4" xfId="14277"/>
    <cellStyle name="표준 8 2 2 2 2 4 5" xfId="18148"/>
    <cellStyle name="표준 8 2 2 2 2 4 6" xfId="22019"/>
    <cellStyle name="표준 8 2 2 2 2 4 7" xfId="25890"/>
    <cellStyle name="표준 8 2 2 2 2 4 8" xfId="29761"/>
    <cellStyle name="표준 8 2 2 2 2 4 9" xfId="33632"/>
    <cellStyle name="표준 8 2 2 2 2 5" xfId="4599"/>
    <cellStyle name="표준 8 2 2 2 2 6" xfId="8470"/>
    <cellStyle name="표준 8 2 2 2 2 7" xfId="12341"/>
    <cellStyle name="표준 8 2 2 2 2 8" xfId="16212"/>
    <cellStyle name="표준 8 2 2 2 2 9" xfId="20083"/>
    <cellStyle name="표준 8 2 2 2 3" xfId="673"/>
    <cellStyle name="표준 8 2 2 2 3 10" xfId="28067"/>
    <cellStyle name="표준 8 2 2 2 3 11" xfId="31938"/>
    <cellStyle name="표준 8 2 2 2 3 12" xfId="35809"/>
    <cellStyle name="표준 8 2 2 2 3 13" xfId="39921"/>
    <cellStyle name="표준 8 2 2 2 3 14" xfId="43792"/>
    <cellStyle name="표준 8 2 2 2 3 15" xfId="47663"/>
    <cellStyle name="표준 8 2 2 2 3 16" xfId="51534"/>
    <cellStyle name="표준 8 2 2 2 3 2" xfId="1647"/>
    <cellStyle name="표준 8 2 2 2 3 2 10" xfId="32906"/>
    <cellStyle name="표준 8 2 2 2 3 2 11" xfId="36777"/>
    <cellStyle name="표준 8 2 2 2 3 2 12" xfId="40889"/>
    <cellStyle name="표준 8 2 2 2 3 2 13" xfId="44760"/>
    <cellStyle name="표준 8 2 2 2 3 2 14" xfId="48631"/>
    <cellStyle name="표준 8 2 2 2 3 2 15" xfId="52502"/>
    <cellStyle name="표준 8 2 2 2 3 2 2" xfId="3586"/>
    <cellStyle name="표준 8 2 2 2 3 2 2 10" xfId="38713"/>
    <cellStyle name="표준 8 2 2 2 3 2 2 11" xfId="42825"/>
    <cellStyle name="표준 8 2 2 2 3 2 2 12" xfId="46696"/>
    <cellStyle name="표준 8 2 2 2 3 2 2 13" xfId="50567"/>
    <cellStyle name="표준 8 2 2 2 3 2 2 14" xfId="54438"/>
    <cellStyle name="표준 8 2 2 2 3 2 2 2" xfId="7745"/>
    <cellStyle name="표준 8 2 2 2 3 2 2 3" xfId="11616"/>
    <cellStyle name="표준 8 2 2 2 3 2 2 4" xfId="15487"/>
    <cellStyle name="표준 8 2 2 2 3 2 2 5" xfId="19358"/>
    <cellStyle name="표준 8 2 2 2 3 2 2 6" xfId="23229"/>
    <cellStyle name="표준 8 2 2 2 3 2 2 7" xfId="27100"/>
    <cellStyle name="표준 8 2 2 2 3 2 2 8" xfId="30971"/>
    <cellStyle name="표준 8 2 2 2 3 2 2 9" xfId="34842"/>
    <cellStyle name="표준 8 2 2 2 3 2 3" xfId="5809"/>
    <cellStyle name="표준 8 2 2 2 3 2 4" xfId="9680"/>
    <cellStyle name="표준 8 2 2 2 3 2 5" xfId="13551"/>
    <cellStyle name="표준 8 2 2 2 3 2 6" xfId="17422"/>
    <cellStyle name="표준 8 2 2 2 3 2 7" xfId="21293"/>
    <cellStyle name="표준 8 2 2 2 3 2 8" xfId="25164"/>
    <cellStyle name="표준 8 2 2 2 3 2 9" xfId="29035"/>
    <cellStyle name="표준 8 2 2 2 3 3" xfId="2618"/>
    <cellStyle name="표준 8 2 2 2 3 3 10" xfId="37745"/>
    <cellStyle name="표준 8 2 2 2 3 3 11" xfId="41857"/>
    <cellStyle name="표준 8 2 2 2 3 3 12" xfId="45728"/>
    <cellStyle name="표준 8 2 2 2 3 3 13" xfId="49599"/>
    <cellStyle name="표준 8 2 2 2 3 3 14" xfId="53470"/>
    <cellStyle name="표준 8 2 2 2 3 3 2" xfId="6777"/>
    <cellStyle name="표준 8 2 2 2 3 3 3" xfId="10648"/>
    <cellStyle name="표준 8 2 2 2 3 3 4" xfId="14519"/>
    <cellStyle name="표준 8 2 2 2 3 3 5" xfId="18390"/>
    <cellStyle name="표준 8 2 2 2 3 3 6" xfId="22261"/>
    <cellStyle name="표준 8 2 2 2 3 3 7" xfId="26132"/>
    <cellStyle name="표준 8 2 2 2 3 3 8" xfId="30003"/>
    <cellStyle name="표준 8 2 2 2 3 3 9" xfId="33874"/>
    <cellStyle name="표준 8 2 2 2 3 4" xfId="4841"/>
    <cellStyle name="표준 8 2 2 2 3 5" xfId="8712"/>
    <cellStyle name="표준 8 2 2 2 3 6" xfId="12583"/>
    <cellStyle name="표준 8 2 2 2 3 7" xfId="16454"/>
    <cellStyle name="표준 8 2 2 2 3 8" xfId="20325"/>
    <cellStyle name="표준 8 2 2 2 3 9" xfId="24196"/>
    <cellStyle name="표준 8 2 2 2 4" xfId="1163"/>
    <cellStyle name="표준 8 2 2 2 4 10" xfId="32422"/>
    <cellStyle name="표준 8 2 2 2 4 11" xfId="36293"/>
    <cellStyle name="표준 8 2 2 2 4 12" xfId="40405"/>
    <cellStyle name="표준 8 2 2 2 4 13" xfId="44276"/>
    <cellStyle name="표준 8 2 2 2 4 14" xfId="48147"/>
    <cellStyle name="표준 8 2 2 2 4 15" xfId="52018"/>
    <cellStyle name="표준 8 2 2 2 4 2" xfId="3102"/>
    <cellStyle name="표준 8 2 2 2 4 2 10" xfId="38229"/>
    <cellStyle name="표준 8 2 2 2 4 2 11" xfId="42341"/>
    <cellStyle name="표준 8 2 2 2 4 2 12" xfId="46212"/>
    <cellStyle name="표준 8 2 2 2 4 2 13" xfId="50083"/>
    <cellStyle name="표준 8 2 2 2 4 2 14" xfId="53954"/>
    <cellStyle name="표준 8 2 2 2 4 2 2" xfId="7261"/>
    <cellStyle name="표준 8 2 2 2 4 2 3" xfId="11132"/>
    <cellStyle name="표준 8 2 2 2 4 2 4" xfId="15003"/>
    <cellStyle name="표준 8 2 2 2 4 2 5" xfId="18874"/>
    <cellStyle name="표준 8 2 2 2 4 2 6" xfId="22745"/>
    <cellStyle name="표준 8 2 2 2 4 2 7" xfId="26616"/>
    <cellStyle name="표준 8 2 2 2 4 2 8" xfId="30487"/>
    <cellStyle name="표준 8 2 2 2 4 2 9" xfId="34358"/>
    <cellStyle name="표준 8 2 2 2 4 3" xfId="5325"/>
    <cellStyle name="표준 8 2 2 2 4 4" xfId="9196"/>
    <cellStyle name="표준 8 2 2 2 4 5" xfId="13067"/>
    <cellStyle name="표준 8 2 2 2 4 6" xfId="16938"/>
    <cellStyle name="표준 8 2 2 2 4 7" xfId="20809"/>
    <cellStyle name="표준 8 2 2 2 4 8" xfId="24680"/>
    <cellStyle name="표준 8 2 2 2 4 9" xfId="28551"/>
    <cellStyle name="표준 8 2 2 2 5" xfId="2134"/>
    <cellStyle name="표준 8 2 2 2 5 10" xfId="37261"/>
    <cellStyle name="표준 8 2 2 2 5 11" xfId="41373"/>
    <cellStyle name="표준 8 2 2 2 5 12" xfId="45244"/>
    <cellStyle name="표준 8 2 2 2 5 13" xfId="49115"/>
    <cellStyle name="표준 8 2 2 2 5 14" xfId="52986"/>
    <cellStyle name="표준 8 2 2 2 5 2" xfId="6293"/>
    <cellStyle name="표준 8 2 2 2 5 3" xfId="10164"/>
    <cellStyle name="표준 8 2 2 2 5 4" xfId="14035"/>
    <cellStyle name="표준 8 2 2 2 5 5" xfId="17906"/>
    <cellStyle name="표준 8 2 2 2 5 6" xfId="21777"/>
    <cellStyle name="표준 8 2 2 2 5 7" xfId="25648"/>
    <cellStyle name="표준 8 2 2 2 5 8" xfId="29519"/>
    <cellStyle name="표준 8 2 2 2 5 9" xfId="33390"/>
    <cellStyle name="표준 8 2 2 2 6" xfId="4357"/>
    <cellStyle name="표준 8 2 2 2 7" xfId="8228"/>
    <cellStyle name="표준 8 2 2 2 8" xfId="12099"/>
    <cellStyle name="표준 8 2 2 2 9" xfId="15970"/>
    <cellStyle name="표준 8 2 2 20" xfId="50953"/>
    <cellStyle name="표준 8 2 2 3" xfId="331"/>
    <cellStyle name="표준 8 2 2 3 10" xfId="23857"/>
    <cellStyle name="표준 8 2 2 3 11" xfId="27728"/>
    <cellStyle name="표준 8 2 2 3 12" xfId="31599"/>
    <cellStyle name="표준 8 2 2 3 13" xfId="35470"/>
    <cellStyle name="표준 8 2 2 3 14" xfId="39582"/>
    <cellStyle name="표준 8 2 2 3 15" xfId="43453"/>
    <cellStyle name="표준 8 2 2 3 16" xfId="47324"/>
    <cellStyle name="표준 8 2 2 3 17" xfId="51195"/>
    <cellStyle name="표준 8 2 2 3 2" xfId="818"/>
    <cellStyle name="표준 8 2 2 3 2 10" xfId="28212"/>
    <cellStyle name="표준 8 2 2 3 2 11" xfId="32083"/>
    <cellStyle name="표준 8 2 2 3 2 12" xfId="35954"/>
    <cellStyle name="표준 8 2 2 3 2 13" xfId="40066"/>
    <cellStyle name="표준 8 2 2 3 2 14" xfId="43937"/>
    <cellStyle name="표준 8 2 2 3 2 15" xfId="47808"/>
    <cellStyle name="표준 8 2 2 3 2 16" xfId="51679"/>
    <cellStyle name="표준 8 2 2 3 2 2" xfId="1792"/>
    <cellStyle name="표준 8 2 2 3 2 2 10" xfId="33051"/>
    <cellStyle name="표준 8 2 2 3 2 2 11" xfId="36922"/>
    <cellStyle name="표준 8 2 2 3 2 2 12" xfId="41034"/>
    <cellStyle name="표준 8 2 2 3 2 2 13" xfId="44905"/>
    <cellStyle name="표준 8 2 2 3 2 2 14" xfId="48776"/>
    <cellStyle name="표준 8 2 2 3 2 2 15" xfId="52647"/>
    <cellStyle name="표준 8 2 2 3 2 2 2" xfId="3731"/>
    <cellStyle name="표준 8 2 2 3 2 2 2 10" xfId="38858"/>
    <cellStyle name="표준 8 2 2 3 2 2 2 11" xfId="42970"/>
    <cellStyle name="표준 8 2 2 3 2 2 2 12" xfId="46841"/>
    <cellStyle name="표준 8 2 2 3 2 2 2 13" xfId="50712"/>
    <cellStyle name="표준 8 2 2 3 2 2 2 14" xfId="54583"/>
    <cellStyle name="표준 8 2 2 3 2 2 2 2" xfId="7890"/>
    <cellStyle name="표준 8 2 2 3 2 2 2 3" xfId="11761"/>
    <cellStyle name="표준 8 2 2 3 2 2 2 4" xfId="15632"/>
    <cellStyle name="표준 8 2 2 3 2 2 2 5" xfId="19503"/>
    <cellStyle name="표준 8 2 2 3 2 2 2 6" xfId="23374"/>
    <cellStyle name="표준 8 2 2 3 2 2 2 7" xfId="27245"/>
    <cellStyle name="표준 8 2 2 3 2 2 2 8" xfId="31116"/>
    <cellStyle name="표준 8 2 2 3 2 2 2 9" xfId="34987"/>
    <cellStyle name="표준 8 2 2 3 2 2 3" xfId="5954"/>
    <cellStyle name="표준 8 2 2 3 2 2 4" xfId="9825"/>
    <cellStyle name="표준 8 2 2 3 2 2 5" xfId="13696"/>
    <cellStyle name="표준 8 2 2 3 2 2 6" xfId="17567"/>
    <cellStyle name="표준 8 2 2 3 2 2 7" xfId="21438"/>
    <cellStyle name="표준 8 2 2 3 2 2 8" xfId="25309"/>
    <cellStyle name="표준 8 2 2 3 2 2 9" xfId="29180"/>
    <cellStyle name="표준 8 2 2 3 2 3" xfId="2763"/>
    <cellStyle name="표준 8 2 2 3 2 3 10" xfId="37890"/>
    <cellStyle name="표준 8 2 2 3 2 3 11" xfId="42002"/>
    <cellStyle name="표준 8 2 2 3 2 3 12" xfId="45873"/>
    <cellStyle name="표준 8 2 2 3 2 3 13" xfId="49744"/>
    <cellStyle name="표준 8 2 2 3 2 3 14" xfId="53615"/>
    <cellStyle name="표준 8 2 2 3 2 3 2" xfId="6922"/>
    <cellStyle name="표준 8 2 2 3 2 3 3" xfId="10793"/>
    <cellStyle name="표준 8 2 2 3 2 3 4" xfId="14664"/>
    <cellStyle name="표준 8 2 2 3 2 3 5" xfId="18535"/>
    <cellStyle name="표준 8 2 2 3 2 3 6" xfId="22406"/>
    <cellStyle name="표준 8 2 2 3 2 3 7" xfId="26277"/>
    <cellStyle name="표준 8 2 2 3 2 3 8" xfId="30148"/>
    <cellStyle name="표준 8 2 2 3 2 3 9" xfId="34019"/>
    <cellStyle name="표준 8 2 2 3 2 4" xfId="4986"/>
    <cellStyle name="표준 8 2 2 3 2 5" xfId="8857"/>
    <cellStyle name="표준 8 2 2 3 2 6" xfId="12728"/>
    <cellStyle name="표준 8 2 2 3 2 7" xfId="16599"/>
    <cellStyle name="표준 8 2 2 3 2 8" xfId="20470"/>
    <cellStyle name="표준 8 2 2 3 2 9" xfId="24341"/>
    <cellStyle name="표준 8 2 2 3 3" xfId="1308"/>
    <cellStyle name="표준 8 2 2 3 3 10" xfId="32567"/>
    <cellStyle name="표준 8 2 2 3 3 11" xfId="36438"/>
    <cellStyle name="표준 8 2 2 3 3 12" xfId="40550"/>
    <cellStyle name="표준 8 2 2 3 3 13" xfId="44421"/>
    <cellStyle name="표준 8 2 2 3 3 14" xfId="48292"/>
    <cellStyle name="표준 8 2 2 3 3 15" xfId="52163"/>
    <cellStyle name="표준 8 2 2 3 3 2" xfId="3247"/>
    <cellStyle name="표준 8 2 2 3 3 2 10" xfId="38374"/>
    <cellStyle name="표준 8 2 2 3 3 2 11" xfId="42486"/>
    <cellStyle name="표준 8 2 2 3 3 2 12" xfId="46357"/>
    <cellStyle name="표준 8 2 2 3 3 2 13" xfId="50228"/>
    <cellStyle name="표준 8 2 2 3 3 2 14" xfId="54099"/>
    <cellStyle name="표준 8 2 2 3 3 2 2" xfId="7406"/>
    <cellStyle name="표준 8 2 2 3 3 2 3" xfId="11277"/>
    <cellStyle name="표준 8 2 2 3 3 2 4" xfId="15148"/>
    <cellStyle name="표준 8 2 2 3 3 2 5" xfId="19019"/>
    <cellStyle name="표준 8 2 2 3 3 2 6" xfId="22890"/>
    <cellStyle name="표준 8 2 2 3 3 2 7" xfId="26761"/>
    <cellStyle name="표준 8 2 2 3 3 2 8" xfId="30632"/>
    <cellStyle name="표준 8 2 2 3 3 2 9" xfId="34503"/>
    <cellStyle name="표준 8 2 2 3 3 3" xfId="5470"/>
    <cellStyle name="표준 8 2 2 3 3 4" xfId="9341"/>
    <cellStyle name="표준 8 2 2 3 3 5" xfId="13212"/>
    <cellStyle name="표준 8 2 2 3 3 6" xfId="17083"/>
    <cellStyle name="표준 8 2 2 3 3 7" xfId="20954"/>
    <cellStyle name="표준 8 2 2 3 3 8" xfId="24825"/>
    <cellStyle name="표준 8 2 2 3 3 9" xfId="28696"/>
    <cellStyle name="표준 8 2 2 3 4" xfId="2279"/>
    <cellStyle name="표준 8 2 2 3 4 10" xfId="37406"/>
    <cellStyle name="표준 8 2 2 3 4 11" xfId="41518"/>
    <cellStyle name="표준 8 2 2 3 4 12" xfId="45389"/>
    <cellStyle name="표준 8 2 2 3 4 13" xfId="49260"/>
    <cellStyle name="표준 8 2 2 3 4 14" xfId="53131"/>
    <cellStyle name="표준 8 2 2 3 4 2" xfId="6438"/>
    <cellStyle name="표준 8 2 2 3 4 3" xfId="10309"/>
    <cellStyle name="표준 8 2 2 3 4 4" xfId="14180"/>
    <cellStyle name="표준 8 2 2 3 4 5" xfId="18051"/>
    <cellStyle name="표준 8 2 2 3 4 6" xfId="21922"/>
    <cellStyle name="표준 8 2 2 3 4 7" xfId="25793"/>
    <cellStyle name="표준 8 2 2 3 4 8" xfId="29664"/>
    <cellStyle name="표준 8 2 2 3 4 9" xfId="33535"/>
    <cellStyle name="표준 8 2 2 3 5" xfId="4502"/>
    <cellStyle name="표준 8 2 2 3 6" xfId="8373"/>
    <cellStyle name="표준 8 2 2 3 7" xfId="12244"/>
    <cellStyle name="표준 8 2 2 3 8" xfId="16115"/>
    <cellStyle name="표준 8 2 2 3 9" xfId="19986"/>
    <cellStyle name="표준 8 2 2 4" xfId="576"/>
    <cellStyle name="표준 8 2 2 4 10" xfId="27970"/>
    <cellStyle name="표준 8 2 2 4 11" xfId="31841"/>
    <cellStyle name="표준 8 2 2 4 12" xfId="35712"/>
    <cellStyle name="표준 8 2 2 4 13" xfId="39824"/>
    <cellStyle name="표준 8 2 2 4 14" xfId="43695"/>
    <cellStyle name="표준 8 2 2 4 15" xfId="47566"/>
    <cellStyle name="표준 8 2 2 4 16" xfId="51437"/>
    <cellStyle name="표준 8 2 2 4 2" xfId="1550"/>
    <cellStyle name="표준 8 2 2 4 2 10" xfId="32809"/>
    <cellStyle name="표준 8 2 2 4 2 11" xfId="36680"/>
    <cellStyle name="표준 8 2 2 4 2 12" xfId="40792"/>
    <cellStyle name="표준 8 2 2 4 2 13" xfId="44663"/>
    <cellStyle name="표준 8 2 2 4 2 14" xfId="48534"/>
    <cellStyle name="표준 8 2 2 4 2 15" xfId="52405"/>
    <cellStyle name="표준 8 2 2 4 2 2" xfId="3489"/>
    <cellStyle name="표준 8 2 2 4 2 2 10" xfId="38616"/>
    <cellStyle name="표준 8 2 2 4 2 2 11" xfId="42728"/>
    <cellStyle name="표준 8 2 2 4 2 2 12" xfId="46599"/>
    <cellStyle name="표준 8 2 2 4 2 2 13" xfId="50470"/>
    <cellStyle name="표준 8 2 2 4 2 2 14" xfId="54341"/>
    <cellStyle name="표준 8 2 2 4 2 2 2" xfId="7648"/>
    <cellStyle name="표준 8 2 2 4 2 2 3" xfId="11519"/>
    <cellStyle name="표준 8 2 2 4 2 2 4" xfId="15390"/>
    <cellStyle name="표준 8 2 2 4 2 2 5" xfId="19261"/>
    <cellStyle name="표준 8 2 2 4 2 2 6" xfId="23132"/>
    <cellStyle name="표준 8 2 2 4 2 2 7" xfId="27003"/>
    <cellStyle name="표준 8 2 2 4 2 2 8" xfId="30874"/>
    <cellStyle name="표준 8 2 2 4 2 2 9" xfId="34745"/>
    <cellStyle name="표준 8 2 2 4 2 3" xfId="5712"/>
    <cellStyle name="표준 8 2 2 4 2 4" xfId="9583"/>
    <cellStyle name="표준 8 2 2 4 2 5" xfId="13454"/>
    <cellStyle name="표준 8 2 2 4 2 6" xfId="17325"/>
    <cellStyle name="표준 8 2 2 4 2 7" xfId="21196"/>
    <cellStyle name="표준 8 2 2 4 2 8" xfId="25067"/>
    <cellStyle name="표준 8 2 2 4 2 9" xfId="28938"/>
    <cellStyle name="표준 8 2 2 4 3" xfId="2521"/>
    <cellStyle name="표준 8 2 2 4 3 10" xfId="37648"/>
    <cellStyle name="표준 8 2 2 4 3 11" xfId="41760"/>
    <cellStyle name="표준 8 2 2 4 3 12" xfId="45631"/>
    <cellStyle name="표준 8 2 2 4 3 13" xfId="49502"/>
    <cellStyle name="표준 8 2 2 4 3 14" xfId="53373"/>
    <cellStyle name="표준 8 2 2 4 3 2" xfId="6680"/>
    <cellStyle name="표준 8 2 2 4 3 3" xfId="10551"/>
    <cellStyle name="표준 8 2 2 4 3 4" xfId="14422"/>
    <cellStyle name="표준 8 2 2 4 3 5" xfId="18293"/>
    <cellStyle name="표준 8 2 2 4 3 6" xfId="22164"/>
    <cellStyle name="표준 8 2 2 4 3 7" xfId="26035"/>
    <cellStyle name="표준 8 2 2 4 3 8" xfId="29906"/>
    <cellStyle name="표준 8 2 2 4 3 9" xfId="33777"/>
    <cellStyle name="표준 8 2 2 4 4" xfId="4744"/>
    <cellStyle name="표준 8 2 2 4 5" xfId="8615"/>
    <cellStyle name="표준 8 2 2 4 6" xfId="12486"/>
    <cellStyle name="표준 8 2 2 4 7" xfId="16357"/>
    <cellStyle name="표준 8 2 2 4 8" xfId="20228"/>
    <cellStyle name="표준 8 2 2 4 9" xfId="24099"/>
    <cellStyle name="표준 8 2 2 5" xfId="1066"/>
    <cellStyle name="표준 8 2 2 5 10" xfId="32325"/>
    <cellStyle name="표준 8 2 2 5 11" xfId="36196"/>
    <cellStyle name="표준 8 2 2 5 12" xfId="40308"/>
    <cellStyle name="표준 8 2 2 5 13" xfId="44179"/>
    <cellStyle name="표준 8 2 2 5 14" xfId="48050"/>
    <cellStyle name="표준 8 2 2 5 15" xfId="51921"/>
    <cellStyle name="표준 8 2 2 5 2" xfId="3005"/>
    <cellStyle name="표준 8 2 2 5 2 10" xfId="38132"/>
    <cellStyle name="표준 8 2 2 5 2 11" xfId="42244"/>
    <cellStyle name="표준 8 2 2 5 2 12" xfId="46115"/>
    <cellStyle name="표준 8 2 2 5 2 13" xfId="49986"/>
    <cellStyle name="표준 8 2 2 5 2 14" xfId="53857"/>
    <cellStyle name="표준 8 2 2 5 2 2" xfId="7164"/>
    <cellStyle name="표준 8 2 2 5 2 3" xfId="11035"/>
    <cellStyle name="표준 8 2 2 5 2 4" xfId="14906"/>
    <cellStyle name="표준 8 2 2 5 2 5" xfId="18777"/>
    <cellStyle name="표준 8 2 2 5 2 6" xfId="22648"/>
    <cellStyle name="표준 8 2 2 5 2 7" xfId="26519"/>
    <cellStyle name="표준 8 2 2 5 2 8" xfId="30390"/>
    <cellStyle name="표준 8 2 2 5 2 9" xfId="34261"/>
    <cellStyle name="표준 8 2 2 5 3" xfId="5228"/>
    <cellStyle name="표준 8 2 2 5 4" xfId="9099"/>
    <cellStyle name="표준 8 2 2 5 5" xfId="12970"/>
    <cellStyle name="표준 8 2 2 5 6" xfId="16841"/>
    <cellStyle name="표준 8 2 2 5 7" xfId="20712"/>
    <cellStyle name="표준 8 2 2 5 8" xfId="24583"/>
    <cellStyle name="표준 8 2 2 5 9" xfId="28454"/>
    <cellStyle name="표준 8 2 2 6" xfId="2037"/>
    <cellStyle name="표준 8 2 2 6 10" xfId="37164"/>
    <cellStyle name="표준 8 2 2 6 11" xfId="41276"/>
    <cellStyle name="표준 8 2 2 6 12" xfId="45147"/>
    <cellStyle name="표준 8 2 2 6 13" xfId="49018"/>
    <cellStyle name="표준 8 2 2 6 14" xfId="52889"/>
    <cellStyle name="표준 8 2 2 6 2" xfId="6196"/>
    <cellStyle name="표준 8 2 2 6 3" xfId="10067"/>
    <cellStyle name="표준 8 2 2 6 4" xfId="13938"/>
    <cellStyle name="표준 8 2 2 6 5" xfId="17809"/>
    <cellStyle name="표준 8 2 2 6 6" xfId="21680"/>
    <cellStyle name="표준 8 2 2 6 7" xfId="25551"/>
    <cellStyle name="표준 8 2 2 6 8" xfId="29422"/>
    <cellStyle name="표준 8 2 2 6 9" xfId="33293"/>
    <cellStyle name="표준 8 2 2 7" xfId="4260"/>
    <cellStyle name="표준 8 2 2 8" xfId="8131"/>
    <cellStyle name="표준 8 2 2 9" xfId="12002"/>
    <cellStyle name="표준 8 2 20" xfId="43164"/>
    <cellStyle name="표준 8 2 21" xfId="47035"/>
    <cellStyle name="표준 8 2 22" xfId="50906"/>
    <cellStyle name="표준 8 2 3" xfId="136"/>
    <cellStyle name="표준 8 2 3 10" xfId="19794"/>
    <cellStyle name="표준 8 2 3 11" xfId="23665"/>
    <cellStyle name="표준 8 2 3 12" xfId="27536"/>
    <cellStyle name="표준 8 2 3 13" xfId="31407"/>
    <cellStyle name="표준 8 2 3 14" xfId="35278"/>
    <cellStyle name="표준 8 2 3 15" xfId="39149"/>
    <cellStyle name="표준 8 2 3 16" xfId="39390"/>
    <cellStyle name="표준 8 2 3 17" xfId="43261"/>
    <cellStyle name="표준 8 2 3 18" xfId="47132"/>
    <cellStyle name="표준 8 2 3 19" xfId="51003"/>
    <cellStyle name="표준 8 2 3 2" xfId="381"/>
    <cellStyle name="표준 8 2 3 2 10" xfId="23907"/>
    <cellStyle name="표준 8 2 3 2 11" xfId="27778"/>
    <cellStyle name="표준 8 2 3 2 12" xfId="31649"/>
    <cellStyle name="표준 8 2 3 2 13" xfId="35520"/>
    <cellStyle name="표준 8 2 3 2 14" xfId="39632"/>
    <cellStyle name="표준 8 2 3 2 15" xfId="43503"/>
    <cellStyle name="표준 8 2 3 2 16" xfId="47374"/>
    <cellStyle name="표준 8 2 3 2 17" xfId="51245"/>
    <cellStyle name="표준 8 2 3 2 2" xfId="868"/>
    <cellStyle name="표준 8 2 3 2 2 10" xfId="28262"/>
    <cellStyle name="표준 8 2 3 2 2 11" xfId="32133"/>
    <cellStyle name="표준 8 2 3 2 2 12" xfId="36004"/>
    <cellStyle name="표준 8 2 3 2 2 13" xfId="40116"/>
    <cellStyle name="표준 8 2 3 2 2 14" xfId="43987"/>
    <cellStyle name="표준 8 2 3 2 2 15" xfId="47858"/>
    <cellStyle name="표준 8 2 3 2 2 16" xfId="51729"/>
    <cellStyle name="표준 8 2 3 2 2 2" xfId="1842"/>
    <cellStyle name="표준 8 2 3 2 2 2 10" xfId="33101"/>
    <cellStyle name="표준 8 2 3 2 2 2 11" xfId="36972"/>
    <cellStyle name="표준 8 2 3 2 2 2 12" xfId="41084"/>
    <cellStyle name="표준 8 2 3 2 2 2 13" xfId="44955"/>
    <cellStyle name="표준 8 2 3 2 2 2 14" xfId="48826"/>
    <cellStyle name="표준 8 2 3 2 2 2 15" xfId="52697"/>
    <cellStyle name="표준 8 2 3 2 2 2 2" xfId="3781"/>
    <cellStyle name="표준 8 2 3 2 2 2 2 10" xfId="38908"/>
    <cellStyle name="표준 8 2 3 2 2 2 2 11" xfId="43020"/>
    <cellStyle name="표준 8 2 3 2 2 2 2 12" xfId="46891"/>
    <cellStyle name="표준 8 2 3 2 2 2 2 13" xfId="50762"/>
    <cellStyle name="표준 8 2 3 2 2 2 2 14" xfId="54633"/>
    <cellStyle name="표준 8 2 3 2 2 2 2 2" xfId="7940"/>
    <cellStyle name="표준 8 2 3 2 2 2 2 3" xfId="11811"/>
    <cellStyle name="표준 8 2 3 2 2 2 2 4" xfId="15682"/>
    <cellStyle name="표준 8 2 3 2 2 2 2 5" xfId="19553"/>
    <cellStyle name="표준 8 2 3 2 2 2 2 6" xfId="23424"/>
    <cellStyle name="표준 8 2 3 2 2 2 2 7" xfId="27295"/>
    <cellStyle name="표준 8 2 3 2 2 2 2 8" xfId="31166"/>
    <cellStyle name="표준 8 2 3 2 2 2 2 9" xfId="35037"/>
    <cellStyle name="표준 8 2 3 2 2 2 3" xfId="6004"/>
    <cellStyle name="표준 8 2 3 2 2 2 4" xfId="9875"/>
    <cellStyle name="표준 8 2 3 2 2 2 5" xfId="13746"/>
    <cellStyle name="표준 8 2 3 2 2 2 6" xfId="17617"/>
    <cellStyle name="표준 8 2 3 2 2 2 7" xfId="21488"/>
    <cellStyle name="표준 8 2 3 2 2 2 8" xfId="25359"/>
    <cellStyle name="표준 8 2 3 2 2 2 9" xfId="29230"/>
    <cellStyle name="표준 8 2 3 2 2 3" xfId="2813"/>
    <cellStyle name="표준 8 2 3 2 2 3 10" xfId="37940"/>
    <cellStyle name="표준 8 2 3 2 2 3 11" xfId="42052"/>
    <cellStyle name="표준 8 2 3 2 2 3 12" xfId="45923"/>
    <cellStyle name="표준 8 2 3 2 2 3 13" xfId="49794"/>
    <cellStyle name="표준 8 2 3 2 2 3 14" xfId="53665"/>
    <cellStyle name="표준 8 2 3 2 2 3 2" xfId="6972"/>
    <cellStyle name="표준 8 2 3 2 2 3 3" xfId="10843"/>
    <cellStyle name="표준 8 2 3 2 2 3 4" xfId="14714"/>
    <cellStyle name="표준 8 2 3 2 2 3 5" xfId="18585"/>
    <cellStyle name="표준 8 2 3 2 2 3 6" xfId="22456"/>
    <cellStyle name="표준 8 2 3 2 2 3 7" xfId="26327"/>
    <cellStyle name="표준 8 2 3 2 2 3 8" xfId="30198"/>
    <cellStyle name="표준 8 2 3 2 2 3 9" xfId="34069"/>
    <cellStyle name="표준 8 2 3 2 2 4" xfId="5036"/>
    <cellStyle name="표준 8 2 3 2 2 5" xfId="8907"/>
    <cellStyle name="표준 8 2 3 2 2 6" xfId="12778"/>
    <cellStyle name="표준 8 2 3 2 2 7" xfId="16649"/>
    <cellStyle name="표준 8 2 3 2 2 8" xfId="20520"/>
    <cellStyle name="표준 8 2 3 2 2 9" xfId="24391"/>
    <cellStyle name="표준 8 2 3 2 3" xfId="1358"/>
    <cellStyle name="표준 8 2 3 2 3 10" xfId="32617"/>
    <cellStyle name="표준 8 2 3 2 3 11" xfId="36488"/>
    <cellStyle name="표준 8 2 3 2 3 12" xfId="40600"/>
    <cellStyle name="표준 8 2 3 2 3 13" xfId="44471"/>
    <cellStyle name="표준 8 2 3 2 3 14" xfId="48342"/>
    <cellStyle name="표준 8 2 3 2 3 15" xfId="52213"/>
    <cellStyle name="표준 8 2 3 2 3 2" xfId="3297"/>
    <cellStyle name="표준 8 2 3 2 3 2 10" xfId="38424"/>
    <cellStyle name="표준 8 2 3 2 3 2 11" xfId="42536"/>
    <cellStyle name="표준 8 2 3 2 3 2 12" xfId="46407"/>
    <cellStyle name="표준 8 2 3 2 3 2 13" xfId="50278"/>
    <cellStyle name="표준 8 2 3 2 3 2 14" xfId="54149"/>
    <cellStyle name="표준 8 2 3 2 3 2 2" xfId="7456"/>
    <cellStyle name="표준 8 2 3 2 3 2 3" xfId="11327"/>
    <cellStyle name="표준 8 2 3 2 3 2 4" xfId="15198"/>
    <cellStyle name="표준 8 2 3 2 3 2 5" xfId="19069"/>
    <cellStyle name="표준 8 2 3 2 3 2 6" xfId="22940"/>
    <cellStyle name="표준 8 2 3 2 3 2 7" xfId="26811"/>
    <cellStyle name="표준 8 2 3 2 3 2 8" xfId="30682"/>
    <cellStyle name="표준 8 2 3 2 3 2 9" xfId="34553"/>
    <cellStyle name="표준 8 2 3 2 3 3" xfId="5520"/>
    <cellStyle name="표준 8 2 3 2 3 4" xfId="9391"/>
    <cellStyle name="표준 8 2 3 2 3 5" xfId="13262"/>
    <cellStyle name="표준 8 2 3 2 3 6" xfId="17133"/>
    <cellStyle name="표준 8 2 3 2 3 7" xfId="21004"/>
    <cellStyle name="표준 8 2 3 2 3 8" xfId="24875"/>
    <cellStyle name="표준 8 2 3 2 3 9" xfId="28746"/>
    <cellStyle name="표준 8 2 3 2 4" xfId="2329"/>
    <cellStyle name="표준 8 2 3 2 4 10" xfId="37456"/>
    <cellStyle name="표준 8 2 3 2 4 11" xfId="41568"/>
    <cellStyle name="표준 8 2 3 2 4 12" xfId="45439"/>
    <cellStyle name="표준 8 2 3 2 4 13" xfId="49310"/>
    <cellStyle name="표준 8 2 3 2 4 14" xfId="53181"/>
    <cellStyle name="표준 8 2 3 2 4 2" xfId="6488"/>
    <cellStyle name="표준 8 2 3 2 4 3" xfId="10359"/>
    <cellStyle name="표준 8 2 3 2 4 4" xfId="14230"/>
    <cellStyle name="표준 8 2 3 2 4 5" xfId="18101"/>
    <cellStyle name="표준 8 2 3 2 4 6" xfId="21972"/>
    <cellStyle name="표준 8 2 3 2 4 7" xfId="25843"/>
    <cellStyle name="표준 8 2 3 2 4 8" xfId="29714"/>
    <cellStyle name="표준 8 2 3 2 4 9" xfId="33585"/>
    <cellStyle name="표준 8 2 3 2 5" xfId="4552"/>
    <cellStyle name="표준 8 2 3 2 6" xfId="8423"/>
    <cellStyle name="표준 8 2 3 2 7" xfId="12294"/>
    <cellStyle name="표준 8 2 3 2 8" xfId="16165"/>
    <cellStyle name="표준 8 2 3 2 9" xfId="20036"/>
    <cellStyle name="표준 8 2 3 3" xfId="626"/>
    <cellStyle name="표준 8 2 3 3 10" xfId="28020"/>
    <cellStyle name="표준 8 2 3 3 11" xfId="31891"/>
    <cellStyle name="표준 8 2 3 3 12" xfId="35762"/>
    <cellStyle name="표준 8 2 3 3 13" xfId="39874"/>
    <cellStyle name="표준 8 2 3 3 14" xfId="43745"/>
    <cellStyle name="표준 8 2 3 3 15" xfId="47616"/>
    <cellStyle name="표준 8 2 3 3 16" xfId="51487"/>
    <cellStyle name="표준 8 2 3 3 2" xfId="1600"/>
    <cellStyle name="표준 8 2 3 3 2 10" xfId="32859"/>
    <cellStyle name="표준 8 2 3 3 2 11" xfId="36730"/>
    <cellStyle name="표준 8 2 3 3 2 12" xfId="40842"/>
    <cellStyle name="표준 8 2 3 3 2 13" xfId="44713"/>
    <cellStyle name="표준 8 2 3 3 2 14" xfId="48584"/>
    <cellStyle name="표준 8 2 3 3 2 15" xfId="52455"/>
    <cellStyle name="표준 8 2 3 3 2 2" xfId="3539"/>
    <cellStyle name="표준 8 2 3 3 2 2 10" xfId="38666"/>
    <cellStyle name="표준 8 2 3 3 2 2 11" xfId="42778"/>
    <cellStyle name="표준 8 2 3 3 2 2 12" xfId="46649"/>
    <cellStyle name="표준 8 2 3 3 2 2 13" xfId="50520"/>
    <cellStyle name="표준 8 2 3 3 2 2 14" xfId="54391"/>
    <cellStyle name="표준 8 2 3 3 2 2 2" xfId="7698"/>
    <cellStyle name="표준 8 2 3 3 2 2 3" xfId="11569"/>
    <cellStyle name="표준 8 2 3 3 2 2 4" xfId="15440"/>
    <cellStyle name="표준 8 2 3 3 2 2 5" xfId="19311"/>
    <cellStyle name="표준 8 2 3 3 2 2 6" xfId="23182"/>
    <cellStyle name="표준 8 2 3 3 2 2 7" xfId="27053"/>
    <cellStyle name="표준 8 2 3 3 2 2 8" xfId="30924"/>
    <cellStyle name="표준 8 2 3 3 2 2 9" xfId="34795"/>
    <cellStyle name="표준 8 2 3 3 2 3" xfId="5762"/>
    <cellStyle name="표준 8 2 3 3 2 4" xfId="9633"/>
    <cellStyle name="표준 8 2 3 3 2 5" xfId="13504"/>
    <cellStyle name="표준 8 2 3 3 2 6" xfId="17375"/>
    <cellStyle name="표준 8 2 3 3 2 7" xfId="21246"/>
    <cellStyle name="표준 8 2 3 3 2 8" xfId="25117"/>
    <cellStyle name="표준 8 2 3 3 2 9" xfId="28988"/>
    <cellStyle name="표준 8 2 3 3 3" xfId="2571"/>
    <cellStyle name="표준 8 2 3 3 3 10" xfId="37698"/>
    <cellStyle name="표준 8 2 3 3 3 11" xfId="41810"/>
    <cellStyle name="표준 8 2 3 3 3 12" xfId="45681"/>
    <cellStyle name="표준 8 2 3 3 3 13" xfId="49552"/>
    <cellStyle name="표준 8 2 3 3 3 14" xfId="53423"/>
    <cellStyle name="표준 8 2 3 3 3 2" xfId="6730"/>
    <cellStyle name="표준 8 2 3 3 3 3" xfId="10601"/>
    <cellStyle name="표준 8 2 3 3 3 4" xfId="14472"/>
    <cellStyle name="표준 8 2 3 3 3 5" xfId="18343"/>
    <cellStyle name="표준 8 2 3 3 3 6" xfId="22214"/>
    <cellStyle name="표준 8 2 3 3 3 7" xfId="26085"/>
    <cellStyle name="표준 8 2 3 3 3 8" xfId="29956"/>
    <cellStyle name="표준 8 2 3 3 3 9" xfId="33827"/>
    <cellStyle name="표준 8 2 3 3 4" xfId="4794"/>
    <cellStyle name="표준 8 2 3 3 5" xfId="8665"/>
    <cellStyle name="표준 8 2 3 3 6" xfId="12536"/>
    <cellStyle name="표준 8 2 3 3 7" xfId="16407"/>
    <cellStyle name="표준 8 2 3 3 8" xfId="20278"/>
    <cellStyle name="표준 8 2 3 3 9" xfId="24149"/>
    <cellStyle name="표준 8 2 3 4" xfId="1116"/>
    <cellStyle name="표준 8 2 3 4 10" xfId="32375"/>
    <cellStyle name="표준 8 2 3 4 11" xfId="36246"/>
    <cellStyle name="표준 8 2 3 4 12" xfId="40358"/>
    <cellStyle name="표준 8 2 3 4 13" xfId="44229"/>
    <cellStyle name="표준 8 2 3 4 14" xfId="48100"/>
    <cellStyle name="표준 8 2 3 4 15" xfId="51971"/>
    <cellStyle name="표준 8 2 3 4 2" xfId="3055"/>
    <cellStyle name="표준 8 2 3 4 2 10" xfId="38182"/>
    <cellStyle name="표준 8 2 3 4 2 11" xfId="42294"/>
    <cellStyle name="표준 8 2 3 4 2 12" xfId="46165"/>
    <cellStyle name="표준 8 2 3 4 2 13" xfId="50036"/>
    <cellStyle name="표준 8 2 3 4 2 14" xfId="53907"/>
    <cellStyle name="표준 8 2 3 4 2 2" xfId="7214"/>
    <cellStyle name="표준 8 2 3 4 2 3" xfId="11085"/>
    <cellStyle name="표준 8 2 3 4 2 4" xfId="14956"/>
    <cellStyle name="표준 8 2 3 4 2 5" xfId="18827"/>
    <cellStyle name="표준 8 2 3 4 2 6" xfId="22698"/>
    <cellStyle name="표준 8 2 3 4 2 7" xfId="26569"/>
    <cellStyle name="표준 8 2 3 4 2 8" xfId="30440"/>
    <cellStyle name="표준 8 2 3 4 2 9" xfId="34311"/>
    <cellStyle name="표준 8 2 3 4 3" xfId="5278"/>
    <cellStyle name="표준 8 2 3 4 4" xfId="9149"/>
    <cellStyle name="표준 8 2 3 4 5" xfId="13020"/>
    <cellStyle name="표준 8 2 3 4 6" xfId="16891"/>
    <cellStyle name="표준 8 2 3 4 7" xfId="20762"/>
    <cellStyle name="표준 8 2 3 4 8" xfId="24633"/>
    <cellStyle name="표준 8 2 3 4 9" xfId="28504"/>
    <cellStyle name="표준 8 2 3 5" xfId="2087"/>
    <cellStyle name="표준 8 2 3 5 10" xfId="37214"/>
    <cellStyle name="표준 8 2 3 5 11" xfId="41326"/>
    <cellStyle name="표준 8 2 3 5 12" xfId="45197"/>
    <cellStyle name="표준 8 2 3 5 13" xfId="49068"/>
    <cellStyle name="표준 8 2 3 5 14" xfId="52939"/>
    <cellStyle name="표준 8 2 3 5 2" xfId="6246"/>
    <cellStyle name="표준 8 2 3 5 3" xfId="10117"/>
    <cellStyle name="표준 8 2 3 5 4" xfId="13988"/>
    <cellStyle name="표준 8 2 3 5 5" xfId="17859"/>
    <cellStyle name="표준 8 2 3 5 6" xfId="21730"/>
    <cellStyle name="표준 8 2 3 5 7" xfId="25601"/>
    <cellStyle name="표준 8 2 3 5 8" xfId="29472"/>
    <cellStyle name="표준 8 2 3 5 9" xfId="33343"/>
    <cellStyle name="표준 8 2 3 6" xfId="4310"/>
    <cellStyle name="표준 8 2 3 7" xfId="8181"/>
    <cellStyle name="표준 8 2 3 8" xfId="12052"/>
    <cellStyle name="표준 8 2 3 9" xfId="15923"/>
    <cellStyle name="표준 8 2 4" xfId="234"/>
    <cellStyle name="표준 8 2 4 10" xfId="19892"/>
    <cellStyle name="표준 8 2 4 11" xfId="23763"/>
    <cellStyle name="표준 8 2 4 12" xfId="27634"/>
    <cellStyle name="표준 8 2 4 13" xfId="31505"/>
    <cellStyle name="표준 8 2 4 14" xfId="35376"/>
    <cellStyle name="표준 8 2 4 15" xfId="39247"/>
    <cellStyle name="표준 8 2 4 16" xfId="39488"/>
    <cellStyle name="표준 8 2 4 17" xfId="43359"/>
    <cellStyle name="표준 8 2 4 18" xfId="47230"/>
    <cellStyle name="표준 8 2 4 19" xfId="51101"/>
    <cellStyle name="표준 8 2 4 2" xfId="479"/>
    <cellStyle name="표준 8 2 4 2 10" xfId="24005"/>
    <cellStyle name="표준 8 2 4 2 11" xfId="27876"/>
    <cellStyle name="표준 8 2 4 2 12" xfId="31747"/>
    <cellStyle name="표준 8 2 4 2 13" xfId="35618"/>
    <cellStyle name="표준 8 2 4 2 14" xfId="39730"/>
    <cellStyle name="표준 8 2 4 2 15" xfId="43601"/>
    <cellStyle name="표준 8 2 4 2 16" xfId="47472"/>
    <cellStyle name="표준 8 2 4 2 17" xfId="51343"/>
    <cellStyle name="표준 8 2 4 2 2" xfId="966"/>
    <cellStyle name="표준 8 2 4 2 2 10" xfId="28360"/>
    <cellStyle name="표준 8 2 4 2 2 11" xfId="32231"/>
    <cellStyle name="표준 8 2 4 2 2 12" xfId="36102"/>
    <cellStyle name="표준 8 2 4 2 2 13" xfId="40214"/>
    <cellStyle name="표준 8 2 4 2 2 14" xfId="44085"/>
    <cellStyle name="표준 8 2 4 2 2 15" xfId="47956"/>
    <cellStyle name="표준 8 2 4 2 2 16" xfId="51827"/>
    <cellStyle name="표준 8 2 4 2 2 2" xfId="1940"/>
    <cellStyle name="표준 8 2 4 2 2 2 10" xfId="33199"/>
    <cellStyle name="표준 8 2 4 2 2 2 11" xfId="37070"/>
    <cellStyle name="표준 8 2 4 2 2 2 12" xfId="41182"/>
    <cellStyle name="표준 8 2 4 2 2 2 13" xfId="45053"/>
    <cellStyle name="표준 8 2 4 2 2 2 14" xfId="48924"/>
    <cellStyle name="표준 8 2 4 2 2 2 15" xfId="52795"/>
    <cellStyle name="표준 8 2 4 2 2 2 2" xfId="3879"/>
    <cellStyle name="표준 8 2 4 2 2 2 2 10" xfId="39006"/>
    <cellStyle name="표준 8 2 4 2 2 2 2 11" xfId="43118"/>
    <cellStyle name="표준 8 2 4 2 2 2 2 12" xfId="46989"/>
    <cellStyle name="표준 8 2 4 2 2 2 2 13" xfId="50860"/>
    <cellStyle name="표준 8 2 4 2 2 2 2 14" xfId="54731"/>
    <cellStyle name="표준 8 2 4 2 2 2 2 2" xfId="8038"/>
    <cellStyle name="표준 8 2 4 2 2 2 2 3" xfId="11909"/>
    <cellStyle name="표준 8 2 4 2 2 2 2 4" xfId="15780"/>
    <cellStyle name="표준 8 2 4 2 2 2 2 5" xfId="19651"/>
    <cellStyle name="표준 8 2 4 2 2 2 2 6" xfId="23522"/>
    <cellStyle name="표준 8 2 4 2 2 2 2 7" xfId="27393"/>
    <cellStyle name="표준 8 2 4 2 2 2 2 8" xfId="31264"/>
    <cellStyle name="표준 8 2 4 2 2 2 2 9" xfId="35135"/>
    <cellStyle name="표준 8 2 4 2 2 2 3" xfId="6102"/>
    <cellStyle name="표준 8 2 4 2 2 2 4" xfId="9973"/>
    <cellStyle name="표준 8 2 4 2 2 2 5" xfId="13844"/>
    <cellStyle name="표준 8 2 4 2 2 2 6" xfId="17715"/>
    <cellStyle name="표준 8 2 4 2 2 2 7" xfId="21586"/>
    <cellStyle name="표준 8 2 4 2 2 2 8" xfId="25457"/>
    <cellStyle name="표준 8 2 4 2 2 2 9" xfId="29328"/>
    <cellStyle name="표준 8 2 4 2 2 3" xfId="2911"/>
    <cellStyle name="표준 8 2 4 2 2 3 10" xfId="38038"/>
    <cellStyle name="표준 8 2 4 2 2 3 11" xfId="42150"/>
    <cellStyle name="표준 8 2 4 2 2 3 12" xfId="46021"/>
    <cellStyle name="표준 8 2 4 2 2 3 13" xfId="49892"/>
    <cellStyle name="표준 8 2 4 2 2 3 14" xfId="53763"/>
    <cellStyle name="표준 8 2 4 2 2 3 2" xfId="7070"/>
    <cellStyle name="표준 8 2 4 2 2 3 3" xfId="10941"/>
    <cellStyle name="표준 8 2 4 2 2 3 4" xfId="14812"/>
    <cellStyle name="표준 8 2 4 2 2 3 5" xfId="18683"/>
    <cellStyle name="표준 8 2 4 2 2 3 6" xfId="22554"/>
    <cellStyle name="표준 8 2 4 2 2 3 7" xfId="26425"/>
    <cellStyle name="표준 8 2 4 2 2 3 8" xfId="30296"/>
    <cellStyle name="표준 8 2 4 2 2 3 9" xfId="34167"/>
    <cellStyle name="표준 8 2 4 2 2 4" xfId="5134"/>
    <cellStyle name="표준 8 2 4 2 2 5" xfId="9005"/>
    <cellStyle name="표준 8 2 4 2 2 6" xfId="12876"/>
    <cellStyle name="표준 8 2 4 2 2 7" xfId="16747"/>
    <cellStyle name="표준 8 2 4 2 2 8" xfId="20618"/>
    <cellStyle name="표준 8 2 4 2 2 9" xfId="24489"/>
    <cellStyle name="표준 8 2 4 2 3" xfId="1456"/>
    <cellStyle name="표준 8 2 4 2 3 10" xfId="32715"/>
    <cellStyle name="표준 8 2 4 2 3 11" xfId="36586"/>
    <cellStyle name="표준 8 2 4 2 3 12" xfId="40698"/>
    <cellStyle name="표준 8 2 4 2 3 13" xfId="44569"/>
    <cellStyle name="표준 8 2 4 2 3 14" xfId="48440"/>
    <cellStyle name="표준 8 2 4 2 3 15" xfId="52311"/>
    <cellStyle name="표준 8 2 4 2 3 2" xfId="3395"/>
    <cellStyle name="표준 8 2 4 2 3 2 10" xfId="38522"/>
    <cellStyle name="표준 8 2 4 2 3 2 11" xfId="42634"/>
    <cellStyle name="표준 8 2 4 2 3 2 12" xfId="46505"/>
    <cellStyle name="표준 8 2 4 2 3 2 13" xfId="50376"/>
    <cellStyle name="표준 8 2 4 2 3 2 14" xfId="54247"/>
    <cellStyle name="표준 8 2 4 2 3 2 2" xfId="7554"/>
    <cellStyle name="표준 8 2 4 2 3 2 3" xfId="11425"/>
    <cellStyle name="표준 8 2 4 2 3 2 4" xfId="15296"/>
    <cellStyle name="표준 8 2 4 2 3 2 5" xfId="19167"/>
    <cellStyle name="표준 8 2 4 2 3 2 6" xfId="23038"/>
    <cellStyle name="표준 8 2 4 2 3 2 7" xfId="26909"/>
    <cellStyle name="표준 8 2 4 2 3 2 8" xfId="30780"/>
    <cellStyle name="표준 8 2 4 2 3 2 9" xfId="34651"/>
    <cellStyle name="표준 8 2 4 2 3 3" xfId="5618"/>
    <cellStyle name="표준 8 2 4 2 3 4" xfId="9489"/>
    <cellStyle name="표준 8 2 4 2 3 5" xfId="13360"/>
    <cellStyle name="표준 8 2 4 2 3 6" xfId="17231"/>
    <cellStyle name="표준 8 2 4 2 3 7" xfId="21102"/>
    <cellStyle name="표준 8 2 4 2 3 8" xfId="24973"/>
    <cellStyle name="표준 8 2 4 2 3 9" xfId="28844"/>
    <cellStyle name="표준 8 2 4 2 4" xfId="2427"/>
    <cellStyle name="표준 8 2 4 2 4 10" xfId="37554"/>
    <cellStyle name="표준 8 2 4 2 4 11" xfId="41666"/>
    <cellStyle name="표준 8 2 4 2 4 12" xfId="45537"/>
    <cellStyle name="표준 8 2 4 2 4 13" xfId="49408"/>
    <cellStyle name="표준 8 2 4 2 4 14" xfId="53279"/>
    <cellStyle name="표준 8 2 4 2 4 2" xfId="6586"/>
    <cellStyle name="표준 8 2 4 2 4 3" xfId="10457"/>
    <cellStyle name="표준 8 2 4 2 4 4" xfId="14328"/>
    <cellStyle name="표준 8 2 4 2 4 5" xfId="18199"/>
    <cellStyle name="표준 8 2 4 2 4 6" xfId="22070"/>
    <cellStyle name="표준 8 2 4 2 4 7" xfId="25941"/>
    <cellStyle name="표준 8 2 4 2 4 8" xfId="29812"/>
    <cellStyle name="표준 8 2 4 2 4 9" xfId="33683"/>
    <cellStyle name="표준 8 2 4 2 5" xfId="4650"/>
    <cellStyle name="표준 8 2 4 2 6" xfId="8521"/>
    <cellStyle name="표준 8 2 4 2 7" xfId="12392"/>
    <cellStyle name="표준 8 2 4 2 8" xfId="16263"/>
    <cellStyle name="표준 8 2 4 2 9" xfId="20134"/>
    <cellStyle name="표준 8 2 4 3" xfId="724"/>
    <cellStyle name="표준 8 2 4 3 10" xfId="28118"/>
    <cellStyle name="표준 8 2 4 3 11" xfId="31989"/>
    <cellStyle name="표준 8 2 4 3 12" xfId="35860"/>
    <cellStyle name="표준 8 2 4 3 13" xfId="39972"/>
    <cellStyle name="표준 8 2 4 3 14" xfId="43843"/>
    <cellStyle name="표준 8 2 4 3 15" xfId="47714"/>
    <cellStyle name="표준 8 2 4 3 16" xfId="51585"/>
    <cellStyle name="표준 8 2 4 3 2" xfId="1698"/>
    <cellStyle name="표준 8 2 4 3 2 10" xfId="32957"/>
    <cellStyle name="표준 8 2 4 3 2 11" xfId="36828"/>
    <cellStyle name="표준 8 2 4 3 2 12" xfId="40940"/>
    <cellStyle name="표준 8 2 4 3 2 13" xfId="44811"/>
    <cellStyle name="표준 8 2 4 3 2 14" xfId="48682"/>
    <cellStyle name="표준 8 2 4 3 2 15" xfId="52553"/>
    <cellStyle name="표준 8 2 4 3 2 2" xfId="3637"/>
    <cellStyle name="표준 8 2 4 3 2 2 10" xfId="38764"/>
    <cellStyle name="표준 8 2 4 3 2 2 11" xfId="42876"/>
    <cellStyle name="표준 8 2 4 3 2 2 12" xfId="46747"/>
    <cellStyle name="표준 8 2 4 3 2 2 13" xfId="50618"/>
    <cellStyle name="표준 8 2 4 3 2 2 14" xfId="54489"/>
    <cellStyle name="표준 8 2 4 3 2 2 2" xfId="7796"/>
    <cellStyle name="표준 8 2 4 3 2 2 3" xfId="11667"/>
    <cellStyle name="표준 8 2 4 3 2 2 4" xfId="15538"/>
    <cellStyle name="표준 8 2 4 3 2 2 5" xfId="19409"/>
    <cellStyle name="표준 8 2 4 3 2 2 6" xfId="23280"/>
    <cellStyle name="표준 8 2 4 3 2 2 7" xfId="27151"/>
    <cellStyle name="표준 8 2 4 3 2 2 8" xfId="31022"/>
    <cellStyle name="표준 8 2 4 3 2 2 9" xfId="34893"/>
    <cellStyle name="표준 8 2 4 3 2 3" xfId="5860"/>
    <cellStyle name="표준 8 2 4 3 2 4" xfId="9731"/>
    <cellStyle name="표준 8 2 4 3 2 5" xfId="13602"/>
    <cellStyle name="표준 8 2 4 3 2 6" xfId="17473"/>
    <cellStyle name="표준 8 2 4 3 2 7" xfId="21344"/>
    <cellStyle name="표준 8 2 4 3 2 8" xfId="25215"/>
    <cellStyle name="표준 8 2 4 3 2 9" xfId="29086"/>
    <cellStyle name="표준 8 2 4 3 3" xfId="2669"/>
    <cellStyle name="표준 8 2 4 3 3 10" xfId="37796"/>
    <cellStyle name="표준 8 2 4 3 3 11" xfId="41908"/>
    <cellStyle name="표준 8 2 4 3 3 12" xfId="45779"/>
    <cellStyle name="표준 8 2 4 3 3 13" xfId="49650"/>
    <cellStyle name="표준 8 2 4 3 3 14" xfId="53521"/>
    <cellStyle name="표준 8 2 4 3 3 2" xfId="6828"/>
    <cellStyle name="표준 8 2 4 3 3 3" xfId="10699"/>
    <cellStyle name="표준 8 2 4 3 3 4" xfId="14570"/>
    <cellStyle name="표준 8 2 4 3 3 5" xfId="18441"/>
    <cellStyle name="표준 8 2 4 3 3 6" xfId="22312"/>
    <cellStyle name="표준 8 2 4 3 3 7" xfId="26183"/>
    <cellStyle name="표준 8 2 4 3 3 8" xfId="30054"/>
    <cellStyle name="표준 8 2 4 3 3 9" xfId="33925"/>
    <cellStyle name="표준 8 2 4 3 4" xfId="4892"/>
    <cellStyle name="표준 8 2 4 3 5" xfId="8763"/>
    <cellStyle name="표준 8 2 4 3 6" xfId="12634"/>
    <cellStyle name="표준 8 2 4 3 7" xfId="16505"/>
    <cellStyle name="표준 8 2 4 3 8" xfId="20376"/>
    <cellStyle name="표준 8 2 4 3 9" xfId="24247"/>
    <cellStyle name="표준 8 2 4 4" xfId="1214"/>
    <cellStyle name="표준 8 2 4 4 10" xfId="32473"/>
    <cellStyle name="표준 8 2 4 4 11" xfId="36344"/>
    <cellStyle name="표준 8 2 4 4 12" xfId="40456"/>
    <cellStyle name="표준 8 2 4 4 13" xfId="44327"/>
    <cellStyle name="표준 8 2 4 4 14" xfId="48198"/>
    <cellStyle name="표준 8 2 4 4 15" xfId="52069"/>
    <cellStyle name="표준 8 2 4 4 2" xfId="3153"/>
    <cellStyle name="표준 8 2 4 4 2 10" xfId="38280"/>
    <cellStyle name="표준 8 2 4 4 2 11" xfId="42392"/>
    <cellStyle name="표준 8 2 4 4 2 12" xfId="46263"/>
    <cellStyle name="표준 8 2 4 4 2 13" xfId="50134"/>
    <cellStyle name="표준 8 2 4 4 2 14" xfId="54005"/>
    <cellStyle name="표준 8 2 4 4 2 2" xfId="7312"/>
    <cellStyle name="표준 8 2 4 4 2 3" xfId="11183"/>
    <cellStyle name="표준 8 2 4 4 2 4" xfId="15054"/>
    <cellStyle name="표준 8 2 4 4 2 5" xfId="18925"/>
    <cellStyle name="표준 8 2 4 4 2 6" xfId="22796"/>
    <cellStyle name="표준 8 2 4 4 2 7" xfId="26667"/>
    <cellStyle name="표준 8 2 4 4 2 8" xfId="30538"/>
    <cellStyle name="표준 8 2 4 4 2 9" xfId="34409"/>
    <cellStyle name="표준 8 2 4 4 3" xfId="5376"/>
    <cellStyle name="표준 8 2 4 4 4" xfId="9247"/>
    <cellStyle name="표준 8 2 4 4 5" xfId="13118"/>
    <cellStyle name="표준 8 2 4 4 6" xfId="16989"/>
    <cellStyle name="표준 8 2 4 4 7" xfId="20860"/>
    <cellStyle name="표준 8 2 4 4 8" xfId="24731"/>
    <cellStyle name="표준 8 2 4 4 9" xfId="28602"/>
    <cellStyle name="표준 8 2 4 5" xfId="2185"/>
    <cellStyle name="표준 8 2 4 5 10" xfId="37312"/>
    <cellStyle name="표준 8 2 4 5 11" xfId="41424"/>
    <cellStyle name="표준 8 2 4 5 12" xfId="45295"/>
    <cellStyle name="표준 8 2 4 5 13" xfId="49166"/>
    <cellStyle name="표준 8 2 4 5 14" xfId="53037"/>
    <cellStyle name="표준 8 2 4 5 2" xfId="6344"/>
    <cellStyle name="표준 8 2 4 5 3" xfId="10215"/>
    <cellStyle name="표준 8 2 4 5 4" xfId="14086"/>
    <cellStyle name="표준 8 2 4 5 5" xfId="17957"/>
    <cellStyle name="표준 8 2 4 5 6" xfId="21828"/>
    <cellStyle name="표준 8 2 4 5 7" xfId="25699"/>
    <cellStyle name="표준 8 2 4 5 8" xfId="29570"/>
    <cellStyle name="표준 8 2 4 5 9" xfId="33441"/>
    <cellStyle name="표준 8 2 4 6" xfId="4408"/>
    <cellStyle name="표준 8 2 4 7" xfId="8279"/>
    <cellStyle name="표준 8 2 4 8" xfId="12150"/>
    <cellStyle name="표준 8 2 4 9" xfId="16021"/>
    <cellStyle name="표준 8 2 5" xfId="284"/>
    <cellStyle name="표준 8 2 5 10" xfId="23810"/>
    <cellStyle name="표준 8 2 5 11" xfId="27681"/>
    <cellStyle name="표준 8 2 5 12" xfId="31552"/>
    <cellStyle name="표준 8 2 5 13" xfId="35423"/>
    <cellStyle name="표준 8 2 5 14" xfId="39535"/>
    <cellStyle name="표준 8 2 5 15" xfId="43406"/>
    <cellStyle name="표준 8 2 5 16" xfId="47277"/>
    <cellStyle name="표준 8 2 5 17" xfId="51148"/>
    <cellStyle name="표준 8 2 5 2" xfId="771"/>
    <cellStyle name="표준 8 2 5 2 10" xfId="28165"/>
    <cellStyle name="표준 8 2 5 2 11" xfId="32036"/>
    <cellStyle name="표준 8 2 5 2 12" xfId="35907"/>
    <cellStyle name="표준 8 2 5 2 13" xfId="40019"/>
    <cellStyle name="표준 8 2 5 2 14" xfId="43890"/>
    <cellStyle name="표준 8 2 5 2 15" xfId="47761"/>
    <cellStyle name="표준 8 2 5 2 16" xfId="51632"/>
    <cellStyle name="표준 8 2 5 2 2" xfId="1745"/>
    <cellStyle name="표준 8 2 5 2 2 10" xfId="33004"/>
    <cellStyle name="표준 8 2 5 2 2 11" xfId="36875"/>
    <cellStyle name="표준 8 2 5 2 2 12" xfId="40987"/>
    <cellStyle name="표준 8 2 5 2 2 13" xfId="44858"/>
    <cellStyle name="표준 8 2 5 2 2 14" xfId="48729"/>
    <cellStyle name="표준 8 2 5 2 2 15" xfId="52600"/>
    <cellStyle name="표준 8 2 5 2 2 2" xfId="3684"/>
    <cellStyle name="표준 8 2 5 2 2 2 10" xfId="38811"/>
    <cellStyle name="표준 8 2 5 2 2 2 11" xfId="42923"/>
    <cellStyle name="표준 8 2 5 2 2 2 12" xfId="46794"/>
    <cellStyle name="표준 8 2 5 2 2 2 13" xfId="50665"/>
    <cellStyle name="표준 8 2 5 2 2 2 14" xfId="54536"/>
    <cellStyle name="표준 8 2 5 2 2 2 2" xfId="7843"/>
    <cellStyle name="표준 8 2 5 2 2 2 3" xfId="11714"/>
    <cellStyle name="표준 8 2 5 2 2 2 4" xfId="15585"/>
    <cellStyle name="표준 8 2 5 2 2 2 5" xfId="19456"/>
    <cellStyle name="표준 8 2 5 2 2 2 6" xfId="23327"/>
    <cellStyle name="표준 8 2 5 2 2 2 7" xfId="27198"/>
    <cellStyle name="표준 8 2 5 2 2 2 8" xfId="31069"/>
    <cellStyle name="표준 8 2 5 2 2 2 9" xfId="34940"/>
    <cellStyle name="표준 8 2 5 2 2 3" xfId="5907"/>
    <cellStyle name="표준 8 2 5 2 2 4" xfId="9778"/>
    <cellStyle name="표준 8 2 5 2 2 5" xfId="13649"/>
    <cellStyle name="표준 8 2 5 2 2 6" xfId="17520"/>
    <cellStyle name="표준 8 2 5 2 2 7" xfId="21391"/>
    <cellStyle name="표준 8 2 5 2 2 8" xfId="25262"/>
    <cellStyle name="표준 8 2 5 2 2 9" xfId="29133"/>
    <cellStyle name="표준 8 2 5 2 3" xfId="2716"/>
    <cellStyle name="표준 8 2 5 2 3 10" xfId="37843"/>
    <cellStyle name="표준 8 2 5 2 3 11" xfId="41955"/>
    <cellStyle name="표준 8 2 5 2 3 12" xfId="45826"/>
    <cellStyle name="표준 8 2 5 2 3 13" xfId="49697"/>
    <cellStyle name="표준 8 2 5 2 3 14" xfId="53568"/>
    <cellStyle name="표준 8 2 5 2 3 2" xfId="6875"/>
    <cellStyle name="표준 8 2 5 2 3 3" xfId="10746"/>
    <cellStyle name="표준 8 2 5 2 3 4" xfId="14617"/>
    <cellStyle name="표준 8 2 5 2 3 5" xfId="18488"/>
    <cellStyle name="표준 8 2 5 2 3 6" xfId="22359"/>
    <cellStyle name="표준 8 2 5 2 3 7" xfId="26230"/>
    <cellStyle name="표준 8 2 5 2 3 8" xfId="30101"/>
    <cellStyle name="표준 8 2 5 2 3 9" xfId="33972"/>
    <cellStyle name="표준 8 2 5 2 4" xfId="4939"/>
    <cellStyle name="표준 8 2 5 2 5" xfId="8810"/>
    <cellStyle name="표준 8 2 5 2 6" xfId="12681"/>
    <cellStyle name="표준 8 2 5 2 7" xfId="16552"/>
    <cellStyle name="표준 8 2 5 2 8" xfId="20423"/>
    <cellStyle name="표준 8 2 5 2 9" xfId="24294"/>
    <cellStyle name="표준 8 2 5 3" xfId="1261"/>
    <cellStyle name="표준 8 2 5 3 10" xfId="32520"/>
    <cellStyle name="표준 8 2 5 3 11" xfId="36391"/>
    <cellStyle name="표준 8 2 5 3 12" xfId="40503"/>
    <cellStyle name="표준 8 2 5 3 13" xfId="44374"/>
    <cellStyle name="표준 8 2 5 3 14" xfId="48245"/>
    <cellStyle name="표준 8 2 5 3 15" xfId="52116"/>
    <cellStyle name="표준 8 2 5 3 2" xfId="3200"/>
    <cellStyle name="표준 8 2 5 3 2 10" xfId="38327"/>
    <cellStyle name="표준 8 2 5 3 2 11" xfId="42439"/>
    <cellStyle name="표준 8 2 5 3 2 12" xfId="46310"/>
    <cellStyle name="표준 8 2 5 3 2 13" xfId="50181"/>
    <cellStyle name="표준 8 2 5 3 2 14" xfId="54052"/>
    <cellStyle name="표준 8 2 5 3 2 2" xfId="7359"/>
    <cellStyle name="표준 8 2 5 3 2 3" xfId="11230"/>
    <cellStyle name="표준 8 2 5 3 2 4" xfId="15101"/>
    <cellStyle name="표준 8 2 5 3 2 5" xfId="18972"/>
    <cellStyle name="표준 8 2 5 3 2 6" xfId="22843"/>
    <cellStyle name="표준 8 2 5 3 2 7" xfId="26714"/>
    <cellStyle name="표준 8 2 5 3 2 8" xfId="30585"/>
    <cellStyle name="표준 8 2 5 3 2 9" xfId="34456"/>
    <cellStyle name="표준 8 2 5 3 3" xfId="5423"/>
    <cellStyle name="표준 8 2 5 3 4" xfId="9294"/>
    <cellStyle name="표준 8 2 5 3 5" xfId="13165"/>
    <cellStyle name="표준 8 2 5 3 6" xfId="17036"/>
    <cellStyle name="표준 8 2 5 3 7" xfId="20907"/>
    <cellStyle name="표준 8 2 5 3 8" xfId="24778"/>
    <cellStyle name="표준 8 2 5 3 9" xfId="28649"/>
    <cellStyle name="표준 8 2 5 4" xfId="2232"/>
    <cellStyle name="표준 8 2 5 4 10" xfId="37359"/>
    <cellStyle name="표준 8 2 5 4 11" xfId="41471"/>
    <cellStyle name="표준 8 2 5 4 12" xfId="45342"/>
    <cellStyle name="표준 8 2 5 4 13" xfId="49213"/>
    <cellStyle name="표준 8 2 5 4 14" xfId="53084"/>
    <cellStyle name="표준 8 2 5 4 2" xfId="6391"/>
    <cellStyle name="표준 8 2 5 4 3" xfId="10262"/>
    <cellStyle name="표준 8 2 5 4 4" xfId="14133"/>
    <cellStyle name="표준 8 2 5 4 5" xfId="18004"/>
    <cellStyle name="표준 8 2 5 4 6" xfId="21875"/>
    <cellStyle name="표준 8 2 5 4 7" xfId="25746"/>
    <cellStyle name="표준 8 2 5 4 8" xfId="29617"/>
    <cellStyle name="표준 8 2 5 4 9" xfId="33488"/>
    <cellStyle name="표준 8 2 5 5" xfId="4455"/>
    <cellStyle name="표준 8 2 5 6" xfId="8326"/>
    <cellStyle name="표준 8 2 5 7" xfId="12197"/>
    <cellStyle name="표준 8 2 5 8" xfId="16068"/>
    <cellStyle name="표준 8 2 5 9" xfId="19939"/>
    <cellStyle name="표준 8 2 6" xfId="529"/>
    <cellStyle name="표준 8 2 6 10" xfId="27923"/>
    <cellStyle name="표준 8 2 6 11" xfId="31794"/>
    <cellStyle name="표준 8 2 6 12" xfId="35665"/>
    <cellStyle name="표준 8 2 6 13" xfId="39777"/>
    <cellStyle name="표준 8 2 6 14" xfId="43648"/>
    <cellStyle name="표준 8 2 6 15" xfId="47519"/>
    <cellStyle name="표준 8 2 6 16" xfId="51390"/>
    <cellStyle name="표준 8 2 6 2" xfId="1503"/>
    <cellStyle name="표준 8 2 6 2 10" xfId="32762"/>
    <cellStyle name="표준 8 2 6 2 11" xfId="36633"/>
    <cellStyle name="표준 8 2 6 2 12" xfId="40745"/>
    <cellStyle name="표준 8 2 6 2 13" xfId="44616"/>
    <cellStyle name="표준 8 2 6 2 14" xfId="48487"/>
    <cellStyle name="표준 8 2 6 2 15" xfId="52358"/>
    <cellStyle name="표준 8 2 6 2 2" xfId="3442"/>
    <cellStyle name="표준 8 2 6 2 2 10" xfId="38569"/>
    <cellStyle name="표준 8 2 6 2 2 11" xfId="42681"/>
    <cellStyle name="표준 8 2 6 2 2 12" xfId="46552"/>
    <cellStyle name="표준 8 2 6 2 2 13" xfId="50423"/>
    <cellStyle name="표준 8 2 6 2 2 14" xfId="54294"/>
    <cellStyle name="표준 8 2 6 2 2 2" xfId="7601"/>
    <cellStyle name="표준 8 2 6 2 2 3" xfId="11472"/>
    <cellStyle name="표준 8 2 6 2 2 4" xfId="15343"/>
    <cellStyle name="표준 8 2 6 2 2 5" xfId="19214"/>
    <cellStyle name="표준 8 2 6 2 2 6" xfId="23085"/>
    <cellStyle name="표준 8 2 6 2 2 7" xfId="26956"/>
    <cellStyle name="표준 8 2 6 2 2 8" xfId="30827"/>
    <cellStyle name="표준 8 2 6 2 2 9" xfId="34698"/>
    <cellStyle name="표준 8 2 6 2 3" xfId="5665"/>
    <cellStyle name="표준 8 2 6 2 4" xfId="9536"/>
    <cellStyle name="표준 8 2 6 2 5" xfId="13407"/>
    <cellStyle name="표준 8 2 6 2 6" xfId="17278"/>
    <cellStyle name="표준 8 2 6 2 7" xfId="21149"/>
    <cellStyle name="표준 8 2 6 2 8" xfId="25020"/>
    <cellStyle name="표준 8 2 6 2 9" xfId="28891"/>
    <cellStyle name="표준 8 2 6 3" xfId="2474"/>
    <cellStyle name="표준 8 2 6 3 10" xfId="37601"/>
    <cellStyle name="표준 8 2 6 3 11" xfId="41713"/>
    <cellStyle name="표준 8 2 6 3 12" xfId="45584"/>
    <cellStyle name="표준 8 2 6 3 13" xfId="49455"/>
    <cellStyle name="표준 8 2 6 3 14" xfId="53326"/>
    <cellStyle name="표준 8 2 6 3 2" xfId="6633"/>
    <cellStyle name="표준 8 2 6 3 3" xfId="10504"/>
    <cellStyle name="표준 8 2 6 3 4" xfId="14375"/>
    <cellStyle name="표준 8 2 6 3 5" xfId="18246"/>
    <cellStyle name="표준 8 2 6 3 6" xfId="22117"/>
    <cellStyle name="표준 8 2 6 3 7" xfId="25988"/>
    <cellStyle name="표준 8 2 6 3 8" xfId="29859"/>
    <cellStyle name="표준 8 2 6 3 9" xfId="33730"/>
    <cellStyle name="표준 8 2 6 4" xfId="4697"/>
    <cellStyle name="표준 8 2 6 5" xfId="8568"/>
    <cellStyle name="표준 8 2 6 6" xfId="12439"/>
    <cellStyle name="표준 8 2 6 7" xfId="16310"/>
    <cellStyle name="표준 8 2 6 8" xfId="20181"/>
    <cellStyle name="표준 8 2 6 9" xfId="24052"/>
    <cellStyle name="표준 8 2 7" xfId="1019"/>
    <cellStyle name="표준 8 2 7 10" xfId="32278"/>
    <cellStyle name="표준 8 2 7 11" xfId="36149"/>
    <cellStyle name="표준 8 2 7 12" xfId="40261"/>
    <cellStyle name="표준 8 2 7 13" xfId="44132"/>
    <cellStyle name="표준 8 2 7 14" xfId="48003"/>
    <cellStyle name="표준 8 2 7 15" xfId="51874"/>
    <cellStyle name="표준 8 2 7 2" xfId="2958"/>
    <cellStyle name="표준 8 2 7 2 10" xfId="38085"/>
    <cellStyle name="표준 8 2 7 2 11" xfId="42197"/>
    <cellStyle name="표준 8 2 7 2 12" xfId="46068"/>
    <cellStyle name="표준 8 2 7 2 13" xfId="49939"/>
    <cellStyle name="표준 8 2 7 2 14" xfId="53810"/>
    <cellStyle name="표준 8 2 7 2 2" xfId="7117"/>
    <cellStyle name="표준 8 2 7 2 3" xfId="10988"/>
    <cellStyle name="표준 8 2 7 2 4" xfId="14859"/>
    <cellStyle name="표준 8 2 7 2 5" xfId="18730"/>
    <cellStyle name="표준 8 2 7 2 6" xfId="22601"/>
    <cellStyle name="표준 8 2 7 2 7" xfId="26472"/>
    <cellStyle name="표준 8 2 7 2 8" xfId="30343"/>
    <cellStyle name="표준 8 2 7 2 9" xfId="34214"/>
    <cellStyle name="표준 8 2 7 3" xfId="5181"/>
    <cellStyle name="표준 8 2 7 4" xfId="9052"/>
    <cellStyle name="표준 8 2 7 5" xfId="12923"/>
    <cellStyle name="표준 8 2 7 6" xfId="16794"/>
    <cellStyle name="표준 8 2 7 7" xfId="20665"/>
    <cellStyle name="표준 8 2 7 8" xfId="24536"/>
    <cellStyle name="표준 8 2 7 9" xfId="28407"/>
    <cellStyle name="표준 8 2 8" xfId="1990"/>
    <cellStyle name="표준 8 2 8 10" xfId="37117"/>
    <cellStyle name="표준 8 2 8 11" xfId="41229"/>
    <cellStyle name="표준 8 2 8 12" xfId="45100"/>
    <cellStyle name="표준 8 2 8 13" xfId="48971"/>
    <cellStyle name="표준 8 2 8 14" xfId="52842"/>
    <cellStyle name="표준 8 2 8 2" xfId="6149"/>
    <cellStyle name="표준 8 2 8 3" xfId="10020"/>
    <cellStyle name="표준 8 2 8 4" xfId="13891"/>
    <cellStyle name="표준 8 2 8 5" xfId="17762"/>
    <cellStyle name="표준 8 2 8 6" xfId="21633"/>
    <cellStyle name="표준 8 2 8 7" xfId="25504"/>
    <cellStyle name="표준 8 2 8 8" xfId="29375"/>
    <cellStyle name="표준 8 2 8 9" xfId="33246"/>
    <cellStyle name="표준 8 2 9" xfId="4213"/>
    <cellStyle name="표준 8 20" xfId="27432"/>
    <cellStyle name="표준 8 21" xfId="31303"/>
    <cellStyle name="표준 8 22" xfId="35174"/>
    <cellStyle name="표준 8 23" xfId="39045"/>
    <cellStyle name="표준 8 24" xfId="39286"/>
    <cellStyle name="표준 8 25" xfId="43157"/>
    <cellStyle name="표준 8 26" xfId="47028"/>
    <cellStyle name="표준 8 27" xfId="50899"/>
    <cellStyle name="표준 8 28" xfId="54781"/>
    <cellStyle name="표준 8 3" xfId="43"/>
    <cellStyle name="표준 8 3 10" xfId="8097"/>
    <cellStyle name="표준 8 3 11" xfId="11968"/>
    <cellStyle name="표준 8 3 12" xfId="15839"/>
    <cellStyle name="표준 8 3 13" xfId="19710"/>
    <cellStyle name="표준 8 3 14" xfId="23581"/>
    <cellStyle name="표준 8 3 15" xfId="27452"/>
    <cellStyle name="표준 8 3 16" xfId="31323"/>
    <cellStyle name="표준 8 3 17" xfId="35194"/>
    <cellStyle name="표준 8 3 18" xfId="39065"/>
    <cellStyle name="표준 8 3 19" xfId="39306"/>
    <cellStyle name="표준 8 3 2" xfId="97"/>
    <cellStyle name="표준 8 3 2 10" xfId="15886"/>
    <cellStyle name="표준 8 3 2 11" xfId="19757"/>
    <cellStyle name="표준 8 3 2 12" xfId="23628"/>
    <cellStyle name="표준 8 3 2 13" xfId="27499"/>
    <cellStyle name="표준 8 3 2 14" xfId="31370"/>
    <cellStyle name="표준 8 3 2 15" xfId="35241"/>
    <cellStyle name="표준 8 3 2 16" xfId="39112"/>
    <cellStyle name="표준 8 3 2 17" xfId="39353"/>
    <cellStyle name="표준 8 3 2 18" xfId="43224"/>
    <cellStyle name="표준 8 3 2 19" xfId="47095"/>
    <cellStyle name="표준 8 3 2 2" xfId="196"/>
    <cellStyle name="표준 8 3 2 2 10" xfId="19854"/>
    <cellStyle name="표준 8 3 2 2 11" xfId="23725"/>
    <cellStyle name="표준 8 3 2 2 12" xfId="27596"/>
    <cellStyle name="표준 8 3 2 2 13" xfId="31467"/>
    <cellStyle name="표준 8 3 2 2 14" xfId="35338"/>
    <cellStyle name="표준 8 3 2 2 15" xfId="39209"/>
    <cellStyle name="표준 8 3 2 2 16" xfId="39450"/>
    <cellStyle name="표준 8 3 2 2 17" xfId="43321"/>
    <cellStyle name="표준 8 3 2 2 18" xfId="47192"/>
    <cellStyle name="표준 8 3 2 2 19" xfId="51063"/>
    <cellStyle name="표준 8 3 2 2 2" xfId="441"/>
    <cellStyle name="표준 8 3 2 2 2 10" xfId="23967"/>
    <cellStyle name="표준 8 3 2 2 2 11" xfId="27838"/>
    <cellStyle name="표준 8 3 2 2 2 12" xfId="31709"/>
    <cellStyle name="표준 8 3 2 2 2 13" xfId="35580"/>
    <cellStyle name="표준 8 3 2 2 2 14" xfId="39692"/>
    <cellStyle name="표준 8 3 2 2 2 15" xfId="43563"/>
    <cellStyle name="표준 8 3 2 2 2 16" xfId="47434"/>
    <cellStyle name="표준 8 3 2 2 2 17" xfId="51305"/>
    <cellStyle name="표준 8 3 2 2 2 2" xfId="928"/>
    <cellStyle name="표준 8 3 2 2 2 2 10" xfId="28322"/>
    <cellStyle name="표준 8 3 2 2 2 2 11" xfId="32193"/>
    <cellStyle name="표준 8 3 2 2 2 2 12" xfId="36064"/>
    <cellStyle name="표준 8 3 2 2 2 2 13" xfId="40176"/>
    <cellStyle name="표준 8 3 2 2 2 2 14" xfId="44047"/>
    <cellStyle name="표준 8 3 2 2 2 2 15" xfId="47918"/>
    <cellStyle name="표준 8 3 2 2 2 2 16" xfId="51789"/>
    <cellStyle name="표준 8 3 2 2 2 2 2" xfId="1902"/>
    <cellStyle name="표준 8 3 2 2 2 2 2 10" xfId="33161"/>
    <cellStyle name="표준 8 3 2 2 2 2 2 11" xfId="37032"/>
    <cellStyle name="표준 8 3 2 2 2 2 2 12" xfId="41144"/>
    <cellStyle name="표준 8 3 2 2 2 2 2 13" xfId="45015"/>
    <cellStyle name="표준 8 3 2 2 2 2 2 14" xfId="48886"/>
    <cellStyle name="표준 8 3 2 2 2 2 2 15" xfId="52757"/>
    <cellStyle name="표준 8 3 2 2 2 2 2 2" xfId="3841"/>
    <cellStyle name="표준 8 3 2 2 2 2 2 2 10" xfId="38968"/>
    <cellStyle name="표준 8 3 2 2 2 2 2 2 11" xfId="43080"/>
    <cellStyle name="표준 8 3 2 2 2 2 2 2 12" xfId="46951"/>
    <cellStyle name="표준 8 3 2 2 2 2 2 2 13" xfId="50822"/>
    <cellStyle name="표준 8 3 2 2 2 2 2 2 14" xfId="54693"/>
    <cellStyle name="표준 8 3 2 2 2 2 2 2 2" xfId="8000"/>
    <cellStyle name="표준 8 3 2 2 2 2 2 2 3" xfId="11871"/>
    <cellStyle name="표준 8 3 2 2 2 2 2 2 4" xfId="15742"/>
    <cellStyle name="표준 8 3 2 2 2 2 2 2 5" xfId="19613"/>
    <cellStyle name="표준 8 3 2 2 2 2 2 2 6" xfId="23484"/>
    <cellStyle name="표준 8 3 2 2 2 2 2 2 7" xfId="27355"/>
    <cellStyle name="표준 8 3 2 2 2 2 2 2 8" xfId="31226"/>
    <cellStyle name="표준 8 3 2 2 2 2 2 2 9" xfId="35097"/>
    <cellStyle name="표준 8 3 2 2 2 2 2 3" xfId="6064"/>
    <cellStyle name="표준 8 3 2 2 2 2 2 4" xfId="9935"/>
    <cellStyle name="표준 8 3 2 2 2 2 2 5" xfId="13806"/>
    <cellStyle name="표준 8 3 2 2 2 2 2 6" xfId="17677"/>
    <cellStyle name="표준 8 3 2 2 2 2 2 7" xfId="21548"/>
    <cellStyle name="표준 8 3 2 2 2 2 2 8" xfId="25419"/>
    <cellStyle name="표준 8 3 2 2 2 2 2 9" xfId="29290"/>
    <cellStyle name="표준 8 3 2 2 2 2 3" xfId="2873"/>
    <cellStyle name="표준 8 3 2 2 2 2 3 10" xfId="38000"/>
    <cellStyle name="표준 8 3 2 2 2 2 3 11" xfId="42112"/>
    <cellStyle name="표준 8 3 2 2 2 2 3 12" xfId="45983"/>
    <cellStyle name="표준 8 3 2 2 2 2 3 13" xfId="49854"/>
    <cellStyle name="표준 8 3 2 2 2 2 3 14" xfId="53725"/>
    <cellStyle name="표준 8 3 2 2 2 2 3 2" xfId="7032"/>
    <cellStyle name="표준 8 3 2 2 2 2 3 3" xfId="10903"/>
    <cellStyle name="표준 8 3 2 2 2 2 3 4" xfId="14774"/>
    <cellStyle name="표준 8 3 2 2 2 2 3 5" xfId="18645"/>
    <cellStyle name="표준 8 3 2 2 2 2 3 6" xfId="22516"/>
    <cellStyle name="표준 8 3 2 2 2 2 3 7" xfId="26387"/>
    <cellStyle name="표준 8 3 2 2 2 2 3 8" xfId="30258"/>
    <cellStyle name="표준 8 3 2 2 2 2 3 9" xfId="34129"/>
    <cellStyle name="표준 8 3 2 2 2 2 4" xfId="5096"/>
    <cellStyle name="표준 8 3 2 2 2 2 5" xfId="8967"/>
    <cellStyle name="표준 8 3 2 2 2 2 6" xfId="12838"/>
    <cellStyle name="표준 8 3 2 2 2 2 7" xfId="16709"/>
    <cellStyle name="표준 8 3 2 2 2 2 8" xfId="20580"/>
    <cellStyle name="표준 8 3 2 2 2 2 9" xfId="24451"/>
    <cellStyle name="표준 8 3 2 2 2 3" xfId="1418"/>
    <cellStyle name="표준 8 3 2 2 2 3 10" xfId="32677"/>
    <cellStyle name="표준 8 3 2 2 2 3 11" xfId="36548"/>
    <cellStyle name="표준 8 3 2 2 2 3 12" xfId="40660"/>
    <cellStyle name="표준 8 3 2 2 2 3 13" xfId="44531"/>
    <cellStyle name="표준 8 3 2 2 2 3 14" xfId="48402"/>
    <cellStyle name="표준 8 3 2 2 2 3 15" xfId="52273"/>
    <cellStyle name="표준 8 3 2 2 2 3 2" xfId="3357"/>
    <cellStyle name="표준 8 3 2 2 2 3 2 10" xfId="38484"/>
    <cellStyle name="표준 8 3 2 2 2 3 2 11" xfId="42596"/>
    <cellStyle name="표준 8 3 2 2 2 3 2 12" xfId="46467"/>
    <cellStyle name="표준 8 3 2 2 2 3 2 13" xfId="50338"/>
    <cellStyle name="표준 8 3 2 2 2 3 2 14" xfId="54209"/>
    <cellStyle name="표준 8 3 2 2 2 3 2 2" xfId="7516"/>
    <cellStyle name="표준 8 3 2 2 2 3 2 3" xfId="11387"/>
    <cellStyle name="표준 8 3 2 2 2 3 2 4" xfId="15258"/>
    <cellStyle name="표준 8 3 2 2 2 3 2 5" xfId="19129"/>
    <cellStyle name="표준 8 3 2 2 2 3 2 6" xfId="23000"/>
    <cellStyle name="표준 8 3 2 2 2 3 2 7" xfId="26871"/>
    <cellStyle name="표준 8 3 2 2 2 3 2 8" xfId="30742"/>
    <cellStyle name="표준 8 3 2 2 2 3 2 9" xfId="34613"/>
    <cellStyle name="표준 8 3 2 2 2 3 3" xfId="5580"/>
    <cellStyle name="표준 8 3 2 2 2 3 4" xfId="9451"/>
    <cellStyle name="표준 8 3 2 2 2 3 5" xfId="13322"/>
    <cellStyle name="표준 8 3 2 2 2 3 6" xfId="17193"/>
    <cellStyle name="표준 8 3 2 2 2 3 7" xfId="21064"/>
    <cellStyle name="표준 8 3 2 2 2 3 8" xfId="24935"/>
    <cellStyle name="표준 8 3 2 2 2 3 9" xfId="28806"/>
    <cellStyle name="표준 8 3 2 2 2 4" xfId="2389"/>
    <cellStyle name="표준 8 3 2 2 2 4 10" xfId="37516"/>
    <cellStyle name="표준 8 3 2 2 2 4 11" xfId="41628"/>
    <cellStyle name="표준 8 3 2 2 2 4 12" xfId="45499"/>
    <cellStyle name="표준 8 3 2 2 2 4 13" xfId="49370"/>
    <cellStyle name="표준 8 3 2 2 2 4 14" xfId="53241"/>
    <cellStyle name="표준 8 3 2 2 2 4 2" xfId="6548"/>
    <cellStyle name="표준 8 3 2 2 2 4 3" xfId="10419"/>
    <cellStyle name="표준 8 3 2 2 2 4 4" xfId="14290"/>
    <cellStyle name="표준 8 3 2 2 2 4 5" xfId="18161"/>
    <cellStyle name="표준 8 3 2 2 2 4 6" xfId="22032"/>
    <cellStyle name="표준 8 3 2 2 2 4 7" xfId="25903"/>
    <cellStyle name="표준 8 3 2 2 2 4 8" xfId="29774"/>
    <cellStyle name="표준 8 3 2 2 2 4 9" xfId="33645"/>
    <cellStyle name="표준 8 3 2 2 2 5" xfId="4612"/>
    <cellStyle name="표준 8 3 2 2 2 6" xfId="8483"/>
    <cellStyle name="표준 8 3 2 2 2 7" xfId="12354"/>
    <cellStyle name="표준 8 3 2 2 2 8" xfId="16225"/>
    <cellStyle name="표준 8 3 2 2 2 9" xfId="20096"/>
    <cellStyle name="표준 8 3 2 2 3" xfId="686"/>
    <cellStyle name="표준 8 3 2 2 3 10" xfId="28080"/>
    <cellStyle name="표준 8 3 2 2 3 11" xfId="31951"/>
    <cellStyle name="표준 8 3 2 2 3 12" xfId="35822"/>
    <cellStyle name="표준 8 3 2 2 3 13" xfId="39934"/>
    <cellStyle name="표준 8 3 2 2 3 14" xfId="43805"/>
    <cellStyle name="표준 8 3 2 2 3 15" xfId="47676"/>
    <cellStyle name="표준 8 3 2 2 3 16" xfId="51547"/>
    <cellStyle name="표준 8 3 2 2 3 2" xfId="1660"/>
    <cellStyle name="표준 8 3 2 2 3 2 10" xfId="32919"/>
    <cellStyle name="표준 8 3 2 2 3 2 11" xfId="36790"/>
    <cellStyle name="표준 8 3 2 2 3 2 12" xfId="40902"/>
    <cellStyle name="표준 8 3 2 2 3 2 13" xfId="44773"/>
    <cellStyle name="표준 8 3 2 2 3 2 14" xfId="48644"/>
    <cellStyle name="표준 8 3 2 2 3 2 15" xfId="52515"/>
    <cellStyle name="표준 8 3 2 2 3 2 2" xfId="3599"/>
    <cellStyle name="표준 8 3 2 2 3 2 2 10" xfId="38726"/>
    <cellStyle name="표준 8 3 2 2 3 2 2 11" xfId="42838"/>
    <cellStyle name="표준 8 3 2 2 3 2 2 12" xfId="46709"/>
    <cellStyle name="표준 8 3 2 2 3 2 2 13" xfId="50580"/>
    <cellStyle name="표준 8 3 2 2 3 2 2 14" xfId="54451"/>
    <cellStyle name="표준 8 3 2 2 3 2 2 2" xfId="7758"/>
    <cellStyle name="표준 8 3 2 2 3 2 2 3" xfId="11629"/>
    <cellStyle name="표준 8 3 2 2 3 2 2 4" xfId="15500"/>
    <cellStyle name="표준 8 3 2 2 3 2 2 5" xfId="19371"/>
    <cellStyle name="표준 8 3 2 2 3 2 2 6" xfId="23242"/>
    <cellStyle name="표준 8 3 2 2 3 2 2 7" xfId="27113"/>
    <cellStyle name="표준 8 3 2 2 3 2 2 8" xfId="30984"/>
    <cellStyle name="표준 8 3 2 2 3 2 2 9" xfId="34855"/>
    <cellStyle name="표준 8 3 2 2 3 2 3" xfId="5822"/>
    <cellStyle name="표준 8 3 2 2 3 2 4" xfId="9693"/>
    <cellStyle name="표준 8 3 2 2 3 2 5" xfId="13564"/>
    <cellStyle name="표준 8 3 2 2 3 2 6" xfId="17435"/>
    <cellStyle name="표준 8 3 2 2 3 2 7" xfId="21306"/>
    <cellStyle name="표준 8 3 2 2 3 2 8" xfId="25177"/>
    <cellStyle name="표준 8 3 2 2 3 2 9" xfId="29048"/>
    <cellStyle name="표준 8 3 2 2 3 3" xfId="2631"/>
    <cellStyle name="표준 8 3 2 2 3 3 10" xfId="37758"/>
    <cellStyle name="표준 8 3 2 2 3 3 11" xfId="41870"/>
    <cellStyle name="표준 8 3 2 2 3 3 12" xfId="45741"/>
    <cellStyle name="표준 8 3 2 2 3 3 13" xfId="49612"/>
    <cellStyle name="표준 8 3 2 2 3 3 14" xfId="53483"/>
    <cellStyle name="표준 8 3 2 2 3 3 2" xfId="6790"/>
    <cellStyle name="표준 8 3 2 2 3 3 3" xfId="10661"/>
    <cellStyle name="표준 8 3 2 2 3 3 4" xfId="14532"/>
    <cellStyle name="표준 8 3 2 2 3 3 5" xfId="18403"/>
    <cellStyle name="표준 8 3 2 2 3 3 6" xfId="22274"/>
    <cellStyle name="표준 8 3 2 2 3 3 7" xfId="26145"/>
    <cellStyle name="표준 8 3 2 2 3 3 8" xfId="30016"/>
    <cellStyle name="표준 8 3 2 2 3 3 9" xfId="33887"/>
    <cellStyle name="표준 8 3 2 2 3 4" xfId="4854"/>
    <cellStyle name="표준 8 3 2 2 3 5" xfId="8725"/>
    <cellStyle name="표준 8 3 2 2 3 6" xfId="12596"/>
    <cellStyle name="표준 8 3 2 2 3 7" xfId="16467"/>
    <cellStyle name="표준 8 3 2 2 3 8" xfId="20338"/>
    <cellStyle name="표준 8 3 2 2 3 9" xfId="24209"/>
    <cellStyle name="표준 8 3 2 2 4" xfId="1176"/>
    <cellStyle name="표준 8 3 2 2 4 10" xfId="32435"/>
    <cellStyle name="표준 8 3 2 2 4 11" xfId="36306"/>
    <cellStyle name="표준 8 3 2 2 4 12" xfId="40418"/>
    <cellStyle name="표준 8 3 2 2 4 13" xfId="44289"/>
    <cellStyle name="표준 8 3 2 2 4 14" xfId="48160"/>
    <cellStyle name="표준 8 3 2 2 4 15" xfId="52031"/>
    <cellStyle name="표준 8 3 2 2 4 2" xfId="3115"/>
    <cellStyle name="표준 8 3 2 2 4 2 10" xfId="38242"/>
    <cellStyle name="표준 8 3 2 2 4 2 11" xfId="42354"/>
    <cellStyle name="표준 8 3 2 2 4 2 12" xfId="46225"/>
    <cellStyle name="표준 8 3 2 2 4 2 13" xfId="50096"/>
    <cellStyle name="표준 8 3 2 2 4 2 14" xfId="53967"/>
    <cellStyle name="표준 8 3 2 2 4 2 2" xfId="7274"/>
    <cellStyle name="표준 8 3 2 2 4 2 3" xfId="11145"/>
    <cellStyle name="표준 8 3 2 2 4 2 4" xfId="15016"/>
    <cellStyle name="표준 8 3 2 2 4 2 5" xfId="18887"/>
    <cellStyle name="표준 8 3 2 2 4 2 6" xfId="22758"/>
    <cellStyle name="표준 8 3 2 2 4 2 7" xfId="26629"/>
    <cellStyle name="표준 8 3 2 2 4 2 8" xfId="30500"/>
    <cellStyle name="표준 8 3 2 2 4 2 9" xfId="34371"/>
    <cellStyle name="표준 8 3 2 2 4 3" xfId="5338"/>
    <cellStyle name="표준 8 3 2 2 4 4" xfId="9209"/>
    <cellStyle name="표준 8 3 2 2 4 5" xfId="13080"/>
    <cellStyle name="표준 8 3 2 2 4 6" xfId="16951"/>
    <cellStyle name="표준 8 3 2 2 4 7" xfId="20822"/>
    <cellStyle name="표준 8 3 2 2 4 8" xfId="24693"/>
    <cellStyle name="표준 8 3 2 2 4 9" xfId="28564"/>
    <cellStyle name="표준 8 3 2 2 5" xfId="2147"/>
    <cellStyle name="표준 8 3 2 2 5 10" xfId="37274"/>
    <cellStyle name="표준 8 3 2 2 5 11" xfId="41386"/>
    <cellStyle name="표준 8 3 2 2 5 12" xfId="45257"/>
    <cellStyle name="표준 8 3 2 2 5 13" xfId="49128"/>
    <cellStyle name="표준 8 3 2 2 5 14" xfId="52999"/>
    <cellStyle name="표준 8 3 2 2 5 2" xfId="6306"/>
    <cellStyle name="표준 8 3 2 2 5 3" xfId="10177"/>
    <cellStyle name="표준 8 3 2 2 5 4" xfId="14048"/>
    <cellStyle name="표준 8 3 2 2 5 5" xfId="17919"/>
    <cellStyle name="표준 8 3 2 2 5 6" xfId="21790"/>
    <cellStyle name="표준 8 3 2 2 5 7" xfId="25661"/>
    <cellStyle name="표준 8 3 2 2 5 8" xfId="29532"/>
    <cellStyle name="표준 8 3 2 2 5 9" xfId="33403"/>
    <cellStyle name="표준 8 3 2 2 6" xfId="4370"/>
    <cellStyle name="표준 8 3 2 2 7" xfId="8241"/>
    <cellStyle name="표준 8 3 2 2 8" xfId="12112"/>
    <cellStyle name="표준 8 3 2 2 9" xfId="15983"/>
    <cellStyle name="표준 8 3 2 20" xfId="50966"/>
    <cellStyle name="표준 8 3 2 3" xfId="344"/>
    <cellStyle name="표준 8 3 2 3 10" xfId="23870"/>
    <cellStyle name="표준 8 3 2 3 11" xfId="27741"/>
    <cellStyle name="표준 8 3 2 3 12" xfId="31612"/>
    <cellStyle name="표준 8 3 2 3 13" xfId="35483"/>
    <cellStyle name="표준 8 3 2 3 14" xfId="39595"/>
    <cellStyle name="표준 8 3 2 3 15" xfId="43466"/>
    <cellStyle name="표준 8 3 2 3 16" xfId="47337"/>
    <cellStyle name="표준 8 3 2 3 17" xfId="51208"/>
    <cellStyle name="표준 8 3 2 3 2" xfId="831"/>
    <cellStyle name="표준 8 3 2 3 2 10" xfId="28225"/>
    <cellStyle name="표준 8 3 2 3 2 11" xfId="32096"/>
    <cellStyle name="표준 8 3 2 3 2 12" xfId="35967"/>
    <cellStyle name="표준 8 3 2 3 2 13" xfId="40079"/>
    <cellStyle name="표준 8 3 2 3 2 14" xfId="43950"/>
    <cellStyle name="표준 8 3 2 3 2 15" xfId="47821"/>
    <cellStyle name="표준 8 3 2 3 2 16" xfId="51692"/>
    <cellStyle name="표준 8 3 2 3 2 2" xfId="1805"/>
    <cellStyle name="표준 8 3 2 3 2 2 10" xfId="33064"/>
    <cellStyle name="표준 8 3 2 3 2 2 11" xfId="36935"/>
    <cellStyle name="표준 8 3 2 3 2 2 12" xfId="41047"/>
    <cellStyle name="표준 8 3 2 3 2 2 13" xfId="44918"/>
    <cellStyle name="표준 8 3 2 3 2 2 14" xfId="48789"/>
    <cellStyle name="표준 8 3 2 3 2 2 15" xfId="52660"/>
    <cellStyle name="표준 8 3 2 3 2 2 2" xfId="3744"/>
    <cellStyle name="표준 8 3 2 3 2 2 2 10" xfId="38871"/>
    <cellStyle name="표준 8 3 2 3 2 2 2 11" xfId="42983"/>
    <cellStyle name="표준 8 3 2 3 2 2 2 12" xfId="46854"/>
    <cellStyle name="표준 8 3 2 3 2 2 2 13" xfId="50725"/>
    <cellStyle name="표준 8 3 2 3 2 2 2 14" xfId="54596"/>
    <cellStyle name="표준 8 3 2 3 2 2 2 2" xfId="7903"/>
    <cellStyle name="표준 8 3 2 3 2 2 2 3" xfId="11774"/>
    <cellStyle name="표준 8 3 2 3 2 2 2 4" xfId="15645"/>
    <cellStyle name="표준 8 3 2 3 2 2 2 5" xfId="19516"/>
    <cellStyle name="표준 8 3 2 3 2 2 2 6" xfId="23387"/>
    <cellStyle name="표준 8 3 2 3 2 2 2 7" xfId="27258"/>
    <cellStyle name="표준 8 3 2 3 2 2 2 8" xfId="31129"/>
    <cellStyle name="표준 8 3 2 3 2 2 2 9" xfId="35000"/>
    <cellStyle name="표준 8 3 2 3 2 2 3" xfId="5967"/>
    <cellStyle name="표준 8 3 2 3 2 2 4" xfId="9838"/>
    <cellStyle name="표준 8 3 2 3 2 2 5" xfId="13709"/>
    <cellStyle name="표준 8 3 2 3 2 2 6" xfId="17580"/>
    <cellStyle name="표준 8 3 2 3 2 2 7" xfId="21451"/>
    <cellStyle name="표준 8 3 2 3 2 2 8" xfId="25322"/>
    <cellStyle name="표준 8 3 2 3 2 2 9" xfId="29193"/>
    <cellStyle name="표준 8 3 2 3 2 3" xfId="2776"/>
    <cellStyle name="표준 8 3 2 3 2 3 10" xfId="37903"/>
    <cellStyle name="표준 8 3 2 3 2 3 11" xfId="42015"/>
    <cellStyle name="표준 8 3 2 3 2 3 12" xfId="45886"/>
    <cellStyle name="표준 8 3 2 3 2 3 13" xfId="49757"/>
    <cellStyle name="표준 8 3 2 3 2 3 14" xfId="53628"/>
    <cellStyle name="표준 8 3 2 3 2 3 2" xfId="6935"/>
    <cellStyle name="표준 8 3 2 3 2 3 3" xfId="10806"/>
    <cellStyle name="표준 8 3 2 3 2 3 4" xfId="14677"/>
    <cellStyle name="표준 8 3 2 3 2 3 5" xfId="18548"/>
    <cellStyle name="표준 8 3 2 3 2 3 6" xfId="22419"/>
    <cellStyle name="표준 8 3 2 3 2 3 7" xfId="26290"/>
    <cellStyle name="표준 8 3 2 3 2 3 8" xfId="30161"/>
    <cellStyle name="표준 8 3 2 3 2 3 9" xfId="34032"/>
    <cellStyle name="표준 8 3 2 3 2 4" xfId="4999"/>
    <cellStyle name="표준 8 3 2 3 2 5" xfId="8870"/>
    <cellStyle name="표준 8 3 2 3 2 6" xfId="12741"/>
    <cellStyle name="표준 8 3 2 3 2 7" xfId="16612"/>
    <cellStyle name="표준 8 3 2 3 2 8" xfId="20483"/>
    <cellStyle name="표준 8 3 2 3 2 9" xfId="24354"/>
    <cellStyle name="표준 8 3 2 3 3" xfId="1321"/>
    <cellStyle name="표준 8 3 2 3 3 10" xfId="32580"/>
    <cellStyle name="표준 8 3 2 3 3 11" xfId="36451"/>
    <cellStyle name="표준 8 3 2 3 3 12" xfId="40563"/>
    <cellStyle name="표준 8 3 2 3 3 13" xfId="44434"/>
    <cellStyle name="표준 8 3 2 3 3 14" xfId="48305"/>
    <cellStyle name="표준 8 3 2 3 3 15" xfId="52176"/>
    <cellStyle name="표준 8 3 2 3 3 2" xfId="3260"/>
    <cellStyle name="표준 8 3 2 3 3 2 10" xfId="38387"/>
    <cellStyle name="표준 8 3 2 3 3 2 11" xfId="42499"/>
    <cellStyle name="표준 8 3 2 3 3 2 12" xfId="46370"/>
    <cellStyle name="표준 8 3 2 3 3 2 13" xfId="50241"/>
    <cellStyle name="표준 8 3 2 3 3 2 14" xfId="54112"/>
    <cellStyle name="표준 8 3 2 3 3 2 2" xfId="7419"/>
    <cellStyle name="표준 8 3 2 3 3 2 3" xfId="11290"/>
    <cellStyle name="표준 8 3 2 3 3 2 4" xfId="15161"/>
    <cellStyle name="표준 8 3 2 3 3 2 5" xfId="19032"/>
    <cellStyle name="표준 8 3 2 3 3 2 6" xfId="22903"/>
    <cellStyle name="표준 8 3 2 3 3 2 7" xfId="26774"/>
    <cellStyle name="표준 8 3 2 3 3 2 8" xfId="30645"/>
    <cellStyle name="표준 8 3 2 3 3 2 9" xfId="34516"/>
    <cellStyle name="표준 8 3 2 3 3 3" xfId="5483"/>
    <cellStyle name="표준 8 3 2 3 3 4" xfId="9354"/>
    <cellStyle name="표준 8 3 2 3 3 5" xfId="13225"/>
    <cellStyle name="표준 8 3 2 3 3 6" xfId="17096"/>
    <cellStyle name="표준 8 3 2 3 3 7" xfId="20967"/>
    <cellStyle name="표준 8 3 2 3 3 8" xfId="24838"/>
    <cellStyle name="표준 8 3 2 3 3 9" xfId="28709"/>
    <cellStyle name="표준 8 3 2 3 4" xfId="2292"/>
    <cellStyle name="표준 8 3 2 3 4 10" xfId="37419"/>
    <cellStyle name="표준 8 3 2 3 4 11" xfId="41531"/>
    <cellStyle name="표준 8 3 2 3 4 12" xfId="45402"/>
    <cellStyle name="표준 8 3 2 3 4 13" xfId="49273"/>
    <cellStyle name="표준 8 3 2 3 4 14" xfId="53144"/>
    <cellStyle name="표준 8 3 2 3 4 2" xfId="6451"/>
    <cellStyle name="표준 8 3 2 3 4 3" xfId="10322"/>
    <cellStyle name="표준 8 3 2 3 4 4" xfId="14193"/>
    <cellStyle name="표준 8 3 2 3 4 5" xfId="18064"/>
    <cellStyle name="표준 8 3 2 3 4 6" xfId="21935"/>
    <cellStyle name="표준 8 3 2 3 4 7" xfId="25806"/>
    <cellStyle name="표준 8 3 2 3 4 8" xfId="29677"/>
    <cellStyle name="표준 8 3 2 3 4 9" xfId="33548"/>
    <cellStyle name="표준 8 3 2 3 5" xfId="4515"/>
    <cellStyle name="표준 8 3 2 3 6" xfId="8386"/>
    <cellStyle name="표준 8 3 2 3 7" xfId="12257"/>
    <cellStyle name="표준 8 3 2 3 8" xfId="16128"/>
    <cellStyle name="표준 8 3 2 3 9" xfId="19999"/>
    <cellStyle name="표준 8 3 2 4" xfId="589"/>
    <cellStyle name="표준 8 3 2 4 10" xfId="27983"/>
    <cellStyle name="표준 8 3 2 4 11" xfId="31854"/>
    <cellStyle name="표준 8 3 2 4 12" xfId="35725"/>
    <cellStyle name="표준 8 3 2 4 13" xfId="39837"/>
    <cellStyle name="표준 8 3 2 4 14" xfId="43708"/>
    <cellStyle name="표준 8 3 2 4 15" xfId="47579"/>
    <cellStyle name="표준 8 3 2 4 16" xfId="51450"/>
    <cellStyle name="표준 8 3 2 4 2" xfId="1563"/>
    <cellStyle name="표준 8 3 2 4 2 10" xfId="32822"/>
    <cellStyle name="표준 8 3 2 4 2 11" xfId="36693"/>
    <cellStyle name="표준 8 3 2 4 2 12" xfId="40805"/>
    <cellStyle name="표준 8 3 2 4 2 13" xfId="44676"/>
    <cellStyle name="표준 8 3 2 4 2 14" xfId="48547"/>
    <cellStyle name="표준 8 3 2 4 2 15" xfId="52418"/>
    <cellStyle name="표준 8 3 2 4 2 2" xfId="3502"/>
    <cellStyle name="표준 8 3 2 4 2 2 10" xfId="38629"/>
    <cellStyle name="표준 8 3 2 4 2 2 11" xfId="42741"/>
    <cellStyle name="표준 8 3 2 4 2 2 12" xfId="46612"/>
    <cellStyle name="표준 8 3 2 4 2 2 13" xfId="50483"/>
    <cellStyle name="표준 8 3 2 4 2 2 14" xfId="54354"/>
    <cellStyle name="표준 8 3 2 4 2 2 2" xfId="7661"/>
    <cellStyle name="표준 8 3 2 4 2 2 3" xfId="11532"/>
    <cellStyle name="표준 8 3 2 4 2 2 4" xfId="15403"/>
    <cellStyle name="표준 8 3 2 4 2 2 5" xfId="19274"/>
    <cellStyle name="표준 8 3 2 4 2 2 6" xfId="23145"/>
    <cellStyle name="표준 8 3 2 4 2 2 7" xfId="27016"/>
    <cellStyle name="표준 8 3 2 4 2 2 8" xfId="30887"/>
    <cellStyle name="표준 8 3 2 4 2 2 9" xfId="34758"/>
    <cellStyle name="표준 8 3 2 4 2 3" xfId="5725"/>
    <cellStyle name="표준 8 3 2 4 2 4" xfId="9596"/>
    <cellStyle name="표준 8 3 2 4 2 5" xfId="13467"/>
    <cellStyle name="표준 8 3 2 4 2 6" xfId="17338"/>
    <cellStyle name="표준 8 3 2 4 2 7" xfId="21209"/>
    <cellStyle name="표준 8 3 2 4 2 8" xfId="25080"/>
    <cellStyle name="표준 8 3 2 4 2 9" xfId="28951"/>
    <cellStyle name="표준 8 3 2 4 3" xfId="2534"/>
    <cellStyle name="표준 8 3 2 4 3 10" xfId="37661"/>
    <cellStyle name="표준 8 3 2 4 3 11" xfId="41773"/>
    <cellStyle name="표준 8 3 2 4 3 12" xfId="45644"/>
    <cellStyle name="표준 8 3 2 4 3 13" xfId="49515"/>
    <cellStyle name="표준 8 3 2 4 3 14" xfId="53386"/>
    <cellStyle name="표준 8 3 2 4 3 2" xfId="6693"/>
    <cellStyle name="표준 8 3 2 4 3 3" xfId="10564"/>
    <cellStyle name="표준 8 3 2 4 3 4" xfId="14435"/>
    <cellStyle name="표준 8 3 2 4 3 5" xfId="18306"/>
    <cellStyle name="표준 8 3 2 4 3 6" xfId="22177"/>
    <cellStyle name="표준 8 3 2 4 3 7" xfId="26048"/>
    <cellStyle name="표준 8 3 2 4 3 8" xfId="29919"/>
    <cellStyle name="표준 8 3 2 4 3 9" xfId="33790"/>
    <cellStyle name="표준 8 3 2 4 4" xfId="4757"/>
    <cellStyle name="표준 8 3 2 4 5" xfId="8628"/>
    <cellStyle name="표준 8 3 2 4 6" xfId="12499"/>
    <cellStyle name="표준 8 3 2 4 7" xfId="16370"/>
    <cellStyle name="표준 8 3 2 4 8" xfId="20241"/>
    <cellStyle name="표준 8 3 2 4 9" xfId="24112"/>
    <cellStyle name="표준 8 3 2 5" xfId="1079"/>
    <cellStyle name="표준 8 3 2 5 10" xfId="32338"/>
    <cellStyle name="표준 8 3 2 5 11" xfId="36209"/>
    <cellStyle name="표준 8 3 2 5 12" xfId="40321"/>
    <cellStyle name="표준 8 3 2 5 13" xfId="44192"/>
    <cellStyle name="표준 8 3 2 5 14" xfId="48063"/>
    <cellStyle name="표준 8 3 2 5 15" xfId="51934"/>
    <cellStyle name="표준 8 3 2 5 2" xfId="3018"/>
    <cellStyle name="표준 8 3 2 5 2 10" xfId="38145"/>
    <cellStyle name="표준 8 3 2 5 2 11" xfId="42257"/>
    <cellStyle name="표준 8 3 2 5 2 12" xfId="46128"/>
    <cellStyle name="표준 8 3 2 5 2 13" xfId="49999"/>
    <cellStyle name="표준 8 3 2 5 2 14" xfId="53870"/>
    <cellStyle name="표준 8 3 2 5 2 2" xfId="7177"/>
    <cellStyle name="표준 8 3 2 5 2 3" xfId="11048"/>
    <cellStyle name="표준 8 3 2 5 2 4" xfId="14919"/>
    <cellStyle name="표준 8 3 2 5 2 5" xfId="18790"/>
    <cellStyle name="표준 8 3 2 5 2 6" xfId="22661"/>
    <cellStyle name="표준 8 3 2 5 2 7" xfId="26532"/>
    <cellStyle name="표준 8 3 2 5 2 8" xfId="30403"/>
    <cellStyle name="표준 8 3 2 5 2 9" xfId="34274"/>
    <cellStyle name="표준 8 3 2 5 3" xfId="5241"/>
    <cellStyle name="표준 8 3 2 5 4" xfId="9112"/>
    <cellStyle name="표준 8 3 2 5 5" xfId="12983"/>
    <cellStyle name="표준 8 3 2 5 6" xfId="16854"/>
    <cellStyle name="표준 8 3 2 5 7" xfId="20725"/>
    <cellStyle name="표준 8 3 2 5 8" xfId="24596"/>
    <cellStyle name="표준 8 3 2 5 9" xfId="28467"/>
    <cellStyle name="표준 8 3 2 6" xfId="2050"/>
    <cellStyle name="표준 8 3 2 6 10" xfId="37177"/>
    <cellStyle name="표준 8 3 2 6 11" xfId="41289"/>
    <cellStyle name="표준 8 3 2 6 12" xfId="45160"/>
    <cellStyle name="표준 8 3 2 6 13" xfId="49031"/>
    <cellStyle name="표준 8 3 2 6 14" xfId="52902"/>
    <cellStyle name="표준 8 3 2 6 2" xfId="6209"/>
    <cellStyle name="표준 8 3 2 6 3" xfId="10080"/>
    <cellStyle name="표준 8 3 2 6 4" xfId="13951"/>
    <cellStyle name="표준 8 3 2 6 5" xfId="17822"/>
    <cellStyle name="표준 8 3 2 6 6" xfId="21693"/>
    <cellStyle name="표준 8 3 2 6 7" xfId="25564"/>
    <cellStyle name="표준 8 3 2 6 8" xfId="29435"/>
    <cellStyle name="표준 8 3 2 6 9" xfId="33306"/>
    <cellStyle name="표준 8 3 2 7" xfId="4273"/>
    <cellStyle name="표준 8 3 2 8" xfId="8144"/>
    <cellStyle name="표준 8 3 2 9" xfId="12015"/>
    <cellStyle name="표준 8 3 20" xfId="43177"/>
    <cellStyle name="표준 8 3 21" xfId="47048"/>
    <cellStyle name="표준 8 3 22" xfId="50919"/>
    <cellStyle name="표준 8 3 3" xfId="149"/>
    <cellStyle name="표준 8 3 3 10" xfId="19807"/>
    <cellStyle name="표준 8 3 3 11" xfId="23678"/>
    <cellStyle name="표준 8 3 3 12" xfId="27549"/>
    <cellStyle name="표준 8 3 3 13" xfId="31420"/>
    <cellStyle name="표준 8 3 3 14" xfId="35291"/>
    <cellStyle name="표준 8 3 3 15" xfId="39162"/>
    <cellStyle name="표준 8 3 3 16" xfId="39403"/>
    <cellStyle name="표준 8 3 3 17" xfId="43274"/>
    <cellStyle name="표준 8 3 3 18" xfId="47145"/>
    <cellStyle name="표준 8 3 3 19" xfId="51016"/>
    <cellStyle name="표준 8 3 3 2" xfId="394"/>
    <cellStyle name="표준 8 3 3 2 10" xfId="23920"/>
    <cellStyle name="표준 8 3 3 2 11" xfId="27791"/>
    <cellStyle name="표준 8 3 3 2 12" xfId="31662"/>
    <cellStyle name="표준 8 3 3 2 13" xfId="35533"/>
    <cellStyle name="표준 8 3 3 2 14" xfId="39645"/>
    <cellStyle name="표준 8 3 3 2 15" xfId="43516"/>
    <cellStyle name="표준 8 3 3 2 16" xfId="47387"/>
    <cellStyle name="표준 8 3 3 2 17" xfId="51258"/>
    <cellStyle name="표준 8 3 3 2 2" xfId="881"/>
    <cellStyle name="표준 8 3 3 2 2 10" xfId="28275"/>
    <cellStyle name="표준 8 3 3 2 2 11" xfId="32146"/>
    <cellStyle name="표준 8 3 3 2 2 12" xfId="36017"/>
    <cellStyle name="표준 8 3 3 2 2 13" xfId="40129"/>
    <cellStyle name="표준 8 3 3 2 2 14" xfId="44000"/>
    <cellStyle name="표준 8 3 3 2 2 15" xfId="47871"/>
    <cellStyle name="표준 8 3 3 2 2 16" xfId="51742"/>
    <cellStyle name="표준 8 3 3 2 2 2" xfId="1855"/>
    <cellStyle name="표준 8 3 3 2 2 2 10" xfId="33114"/>
    <cellStyle name="표준 8 3 3 2 2 2 11" xfId="36985"/>
    <cellStyle name="표준 8 3 3 2 2 2 12" xfId="41097"/>
    <cellStyle name="표준 8 3 3 2 2 2 13" xfId="44968"/>
    <cellStyle name="표준 8 3 3 2 2 2 14" xfId="48839"/>
    <cellStyle name="표준 8 3 3 2 2 2 15" xfId="52710"/>
    <cellStyle name="표준 8 3 3 2 2 2 2" xfId="3794"/>
    <cellStyle name="표준 8 3 3 2 2 2 2 10" xfId="38921"/>
    <cellStyle name="표준 8 3 3 2 2 2 2 11" xfId="43033"/>
    <cellStyle name="표준 8 3 3 2 2 2 2 12" xfId="46904"/>
    <cellStyle name="표준 8 3 3 2 2 2 2 13" xfId="50775"/>
    <cellStyle name="표준 8 3 3 2 2 2 2 14" xfId="54646"/>
    <cellStyle name="표준 8 3 3 2 2 2 2 2" xfId="7953"/>
    <cellStyle name="표준 8 3 3 2 2 2 2 3" xfId="11824"/>
    <cellStyle name="표준 8 3 3 2 2 2 2 4" xfId="15695"/>
    <cellStyle name="표준 8 3 3 2 2 2 2 5" xfId="19566"/>
    <cellStyle name="표준 8 3 3 2 2 2 2 6" xfId="23437"/>
    <cellStyle name="표준 8 3 3 2 2 2 2 7" xfId="27308"/>
    <cellStyle name="표준 8 3 3 2 2 2 2 8" xfId="31179"/>
    <cellStyle name="표준 8 3 3 2 2 2 2 9" xfId="35050"/>
    <cellStyle name="표준 8 3 3 2 2 2 3" xfId="6017"/>
    <cellStyle name="표준 8 3 3 2 2 2 4" xfId="9888"/>
    <cellStyle name="표준 8 3 3 2 2 2 5" xfId="13759"/>
    <cellStyle name="표준 8 3 3 2 2 2 6" xfId="17630"/>
    <cellStyle name="표준 8 3 3 2 2 2 7" xfId="21501"/>
    <cellStyle name="표준 8 3 3 2 2 2 8" xfId="25372"/>
    <cellStyle name="표준 8 3 3 2 2 2 9" xfId="29243"/>
    <cellStyle name="표준 8 3 3 2 2 3" xfId="2826"/>
    <cellStyle name="표준 8 3 3 2 2 3 10" xfId="37953"/>
    <cellStyle name="표준 8 3 3 2 2 3 11" xfId="42065"/>
    <cellStyle name="표준 8 3 3 2 2 3 12" xfId="45936"/>
    <cellStyle name="표준 8 3 3 2 2 3 13" xfId="49807"/>
    <cellStyle name="표준 8 3 3 2 2 3 14" xfId="53678"/>
    <cellStyle name="표준 8 3 3 2 2 3 2" xfId="6985"/>
    <cellStyle name="표준 8 3 3 2 2 3 3" xfId="10856"/>
    <cellStyle name="표준 8 3 3 2 2 3 4" xfId="14727"/>
    <cellStyle name="표준 8 3 3 2 2 3 5" xfId="18598"/>
    <cellStyle name="표준 8 3 3 2 2 3 6" xfId="22469"/>
    <cellStyle name="표준 8 3 3 2 2 3 7" xfId="26340"/>
    <cellStyle name="표준 8 3 3 2 2 3 8" xfId="30211"/>
    <cellStyle name="표준 8 3 3 2 2 3 9" xfId="34082"/>
    <cellStyle name="표준 8 3 3 2 2 4" xfId="5049"/>
    <cellStyle name="표준 8 3 3 2 2 5" xfId="8920"/>
    <cellStyle name="표준 8 3 3 2 2 6" xfId="12791"/>
    <cellStyle name="표준 8 3 3 2 2 7" xfId="16662"/>
    <cellStyle name="표준 8 3 3 2 2 8" xfId="20533"/>
    <cellStyle name="표준 8 3 3 2 2 9" xfId="24404"/>
    <cellStyle name="표준 8 3 3 2 3" xfId="1371"/>
    <cellStyle name="표준 8 3 3 2 3 10" xfId="32630"/>
    <cellStyle name="표준 8 3 3 2 3 11" xfId="36501"/>
    <cellStyle name="표준 8 3 3 2 3 12" xfId="40613"/>
    <cellStyle name="표준 8 3 3 2 3 13" xfId="44484"/>
    <cellStyle name="표준 8 3 3 2 3 14" xfId="48355"/>
    <cellStyle name="표준 8 3 3 2 3 15" xfId="52226"/>
    <cellStyle name="표준 8 3 3 2 3 2" xfId="3310"/>
    <cellStyle name="표준 8 3 3 2 3 2 10" xfId="38437"/>
    <cellStyle name="표준 8 3 3 2 3 2 11" xfId="42549"/>
    <cellStyle name="표준 8 3 3 2 3 2 12" xfId="46420"/>
    <cellStyle name="표준 8 3 3 2 3 2 13" xfId="50291"/>
    <cellStyle name="표준 8 3 3 2 3 2 14" xfId="54162"/>
    <cellStyle name="표준 8 3 3 2 3 2 2" xfId="7469"/>
    <cellStyle name="표준 8 3 3 2 3 2 3" xfId="11340"/>
    <cellStyle name="표준 8 3 3 2 3 2 4" xfId="15211"/>
    <cellStyle name="표준 8 3 3 2 3 2 5" xfId="19082"/>
    <cellStyle name="표준 8 3 3 2 3 2 6" xfId="22953"/>
    <cellStyle name="표준 8 3 3 2 3 2 7" xfId="26824"/>
    <cellStyle name="표준 8 3 3 2 3 2 8" xfId="30695"/>
    <cellStyle name="표준 8 3 3 2 3 2 9" xfId="34566"/>
    <cellStyle name="표준 8 3 3 2 3 3" xfId="5533"/>
    <cellStyle name="표준 8 3 3 2 3 4" xfId="9404"/>
    <cellStyle name="표준 8 3 3 2 3 5" xfId="13275"/>
    <cellStyle name="표준 8 3 3 2 3 6" xfId="17146"/>
    <cellStyle name="표준 8 3 3 2 3 7" xfId="21017"/>
    <cellStyle name="표준 8 3 3 2 3 8" xfId="24888"/>
    <cellStyle name="표준 8 3 3 2 3 9" xfId="28759"/>
    <cellStyle name="표준 8 3 3 2 4" xfId="2342"/>
    <cellStyle name="표준 8 3 3 2 4 10" xfId="37469"/>
    <cellStyle name="표준 8 3 3 2 4 11" xfId="41581"/>
    <cellStyle name="표준 8 3 3 2 4 12" xfId="45452"/>
    <cellStyle name="표준 8 3 3 2 4 13" xfId="49323"/>
    <cellStyle name="표준 8 3 3 2 4 14" xfId="53194"/>
    <cellStyle name="표준 8 3 3 2 4 2" xfId="6501"/>
    <cellStyle name="표준 8 3 3 2 4 3" xfId="10372"/>
    <cellStyle name="표준 8 3 3 2 4 4" xfId="14243"/>
    <cellStyle name="표준 8 3 3 2 4 5" xfId="18114"/>
    <cellStyle name="표준 8 3 3 2 4 6" xfId="21985"/>
    <cellStyle name="표준 8 3 3 2 4 7" xfId="25856"/>
    <cellStyle name="표준 8 3 3 2 4 8" xfId="29727"/>
    <cellStyle name="표준 8 3 3 2 4 9" xfId="33598"/>
    <cellStyle name="표준 8 3 3 2 5" xfId="4565"/>
    <cellStyle name="표준 8 3 3 2 6" xfId="8436"/>
    <cellStyle name="표준 8 3 3 2 7" xfId="12307"/>
    <cellStyle name="표준 8 3 3 2 8" xfId="16178"/>
    <cellStyle name="표준 8 3 3 2 9" xfId="20049"/>
    <cellStyle name="표준 8 3 3 3" xfId="639"/>
    <cellStyle name="표준 8 3 3 3 10" xfId="28033"/>
    <cellStyle name="표준 8 3 3 3 11" xfId="31904"/>
    <cellStyle name="표준 8 3 3 3 12" xfId="35775"/>
    <cellStyle name="표준 8 3 3 3 13" xfId="39887"/>
    <cellStyle name="표준 8 3 3 3 14" xfId="43758"/>
    <cellStyle name="표준 8 3 3 3 15" xfId="47629"/>
    <cellStyle name="표준 8 3 3 3 16" xfId="51500"/>
    <cellStyle name="표준 8 3 3 3 2" xfId="1613"/>
    <cellStyle name="표준 8 3 3 3 2 10" xfId="32872"/>
    <cellStyle name="표준 8 3 3 3 2 11" xfId="36743"/>
    <cellStyle name="표준 8 3 3 3 2 12" xfId="40855"/>
    <cellStyle name="표준 8 3 3 3 2 13" xfId="44726"/>
    <cellStyle name="표준 8 3 3 3 2 14" xfId="48597"/>
    <cellStyle name="표준 8 3 3 3 2 15" xfId="52468"/>
    <cellStyle name="표준 8 3 3 3 2 2" xfId="3552"/>
    <cellStyle name="표준 8 3 3 3 2 2 10" xfId="38679"/>
    <cellStyle name="표준 8 3 3 3 2 2 11" xfId="42791"/>
    <cellStyle name="표준 8 3 3 3 2 2 12" xfId="46662"/>
    <cellStyle name="표준 8 3 3 3 2 2 13" xfId="50533"/>
    <cellStyle name="표준 8 3 3 3 2 2 14" xfId="54404"/>
    <cellStyle name="표준 8 3 3 3 2 2 2" xfId="7711"/>
    <cellStyle name="표준 8 3 3 3 2 2 3" xfId="11582"/>
    <cellStyle name="표준 8 3 3 3 2 2 4" xfId="15453"/>
    <cellStyle name="표준 8 3 3 3 2 2 5" xfId="19324"/>
    <cellStyle name="표준 8 3 3 3 2 2 6" xfId="23195"/>
    <cellStyle name="표준 8 3 3 3 2 2 7" xfId="27066"/>
    <cellStyle name="표준 8 3 3 3 2 2 8" xfId="30937"/>
    <cellStyle name="표준 8 3 3 3 2 2 9" xfId="34808"/>
    <cellStyle name="표준 8 3 3 3 2 3" xfId="5775"/>
    <cellStyle name="표준 8 3 3 3 2 4" xfId="9646"/>
    <cellStyle name="표준 8 3 3 3 2 5" xfId="13517"/>
    <cellStyle name="표준 8 3 3 3 2 6" xfId="17388"/>
    <cellStyle name="표준 8 3 3 3 2 7" xfId="21259"/>
    <cellStyle name="표준 8 3 3 3 2 8" xfId="25130"/>
    <cellStyle name="표준 8 3 3 3 2 9" xfId="29001"/>
    <cellStyle name="표준 8 3 3 3 3" xfId="2584"/>
    <cellStyle name="표준 8 3 3 3 3 10" xfId="37711"/>
    <cellStyle name="표준 8 3 3 3 3 11" xfId="41823"/>
    <cellStyle name="표준 8 3 3 3 3 12" xfId="45694"/>
    <cellStyle name="표준 8 3 3 3 3 13" xfId="49565"/>
    <cellStyle name="표준 8 3 3 3 3 14" xfId="53436"/>
    <cellStyle name="표준 8 3 3 3 3 2" xfId="6743"/>
    <cellStyle name="표준 8 3 3 3 3 3" xfId="10614"/>
    <cellStyle name="표준 8 3 3 3 3 4" xfId="14485"/>
    <cellStyle name="표준 8 3 3 3 3 5" xfId="18356"/>
    <cellStyle name="표준 8 3 3 3 3 6" xfId="22227"/>
    <cellStyle name="표준 8 3 3 3 3 7" xfId="26098"/>
    <cellStyle name="표준 8 3 3 3 3 8" xfId="29969"/>
    <cellStyle name="표준 8 3 3 3 3 9" xfId="33840"/>
    <cellStyle name="표준 8 3 3 3 4" xfId="4807"/>
    <cellStyle name="표준 8 3 3 3 5" xfId="8678"/>
    <cellStyle name="표준 8 3 3 3 6" xfId="12549"/>
    <cellStyle name="표준 8 3 3 3 7" xfId="16420"/>
    <cellStyle name="표준 8 3 3 3 8" xfId="20291"/>
    <cellStyle name="표준 8 3 3 3 9" xfId="24162"/>
    <cellStyle name="표준 8 3 3 4" xfId="1129"/>
    <cellStyle name="표준 8 3 3 4 10" xfId="32388"/>
    <cellStyle name="표준 8 3 3 4 11" xfId="36259"/>
    <cellStyle name="표준 8 3 3 4 12" xfId="40371"/>
    <cellStyle name="표준 8 3 3 4 13" xfId="44242"/>
    <cellStyle name="표준 8 3 3 4 14" xfId="48113"/>
    <cellStyle name="표준 8 3 3 4 15" xfId="51984"/>
    <cellStyle name="표준 8 3 3 4 2" xfId="3068"/>
    <cellStyle name="표준 8 3 3 4 2 10" xfId="38195"/>
    <cellStyle name="표준 8 3 3 4 2 11" xfId="42307"/>
    <cellStyle name="표준 8 3 3 4 2 12" xfId="46178"/>
    <cellStyle name="표준 8 3 3 4 2 13" xfId="50049"/>
    <cellStyle name="표준 8 3 3 4 2 14" xfId="53920"/>
    <cellStyle name="표준 8 3 3 4 2 2" xfId="7227"/>
    <cellStyle name="표준 8 3 3 4 2 3" xfId="11098"/>
    <cellStyle name="표준 8 3 3 4 2 4" xfId="14969"/>
    <cellStyle name="표준 8 3 3 4 2 5" xfId="18840"/>
    <cellStyle name="표준 8 3 3 4 2 6" xfId="22711"/>
    <cellStyle name="표준 8 3 3 4 2 7" xfId="26582"/>
    <cellStyle name="표준 8 3 3 4 2 8" xfId="30453"/>
    <cellStyle name="표준 8 3 3 4 2 9" xfId="34324"/>
    <cellStyle name="표준 8 3 3 4 3" xfId="5291"/>
    <cellStyle name="표준 8 3 3 4 4" xfId="9162"/>
    <cellStyle name="표준 8 3 3 4 5" xfId="13033"/>
    <cellStyle name="표준 8 3 3 4 6" xfId="16904"/>
    <cellStyle name="표준 8 3 3 4 7" xfId="20775"/>
    <cellStyle name="표준 8 3 3 4 8" xfId="24646"/>
    <cellStyle name="표준 8 3 3 4 9" xfId="28517"/>
    <cellStyle name="표준 8 3 3 5" xfId="2100"/>
    <cellStyle name="표준 8 3 3 5 10" xfId="37227"/>
    <cellStyle name="표준 8 3 3 5 11" xfId="41339"/>
    <cellStyle name="표준 8 3 3 5 12" xfId="45210"/>
    <cellStyle name="표준 8 3 3 5 13" xfId="49081"/>
    <cellStyle name="표준 8 3 3 5 14" xfId="52952"/>
    <cellStyle name="표준 8 3 3 5 2" xfId="6259"/>
    <cellStyle name="표준 8 3 3 5 3" xfId="10130"/>
    <cellStyle name="표준 8 3 3 5 4" xfId="14001"/>
    <cellStyle name="표준 8 3 3 5 5" xfId="17872"/>
    <cellStyle name="표준 8 3 3 5 6" xfId="21743"/>
    <cellStyle name="표준 8 3 3 5 7" xfId="25614"/>
    <cellStyle name="표준 8 3 3 5 8" xfId="29485"/>
    <cellStyle name="표준 8 3 3 5 9" xfId="33356"/>
    <cellStyle name="표준 8 3 3 6" xfId="4323"/>
    <cellStyle name="표준 8 3 3 7" xfId="8194"/>
    <cellStyle name="표준 8 3 3 8" xfId="12065"/>
    <cellStyle name="표준 8 3 3 9" xfId="15936"/>
    <cellStyle name="표준 8 3 4" xfId="247"/>
    <cellStyle name="표준 8 3 4 10" xfId="19905"/>
    <cellStyle name="표준 8 3 4 11" xfId="23776"/>
    <cellStyle name="표준 8 3 4 12" xfId="27647"/>
    <cellStyle name="표준 8 3 4 13" xfId="31518"/>
    <cellStyle name="표준 8 3 4 14" xfId="35389"/>
    <cellStyle name="표준 8 3 4 15" xfId="39260"/>
    <cellStyle name="표준 8 3 4 16" xfId="39501"/>
    <cellStyle name="표준 8 3 4 17" xfId="43372"/>
    <cellStyle name="표준 8 3 4 18" xfId="47243"/>
    <cellStyle name="표준 8 3 4 19" xfId="51114"/>
    <cellStyle name="표준 8 3 4 2" xfId="492"/>
    <cellStyle name="표준 8 3 4 2 10" xfId="24018"/>
    <cellStyle name="표준 8 3 4 2 11" xfId="27889"/>
    <cellStyle name="표준 8 3 4 2 12" xfId="31760"/>
    <cellStyle name="표준 8 3 4 2 13" xfId="35631"/>
    <cellStyle name="표준 8 3 4 2 14" xfId="39743"/>
    <cellStyle name="표준 8 3 4 2 15" xfId="43614"/>
    <cellStyle name="표준 8 3 4 2 16" xfId="47485"/>
    <cellStyle name="표준 8 3 4 2 17" xfId="51356"/>
    <cellStyle name="표준 8 3 4 2 2" xfId="979"/>
    <cellStyle name="표준 8 3 4 2 2 10" xfId="28373"/>
    <cellStyle name="표준 8 3 4 2 2 11" xfId="32244"/>
    <cellStyle name="표준 8 3 4 2 2 12" xfId="36115"/>
    <cellStyle name="표준 8 3 4 2 2 13" xfId="40227"/>
    <cellStyle name="표준 8 3 4 2 2 14" xfId="44098"/>
    <cellStyle name="표준 8 3 4 2 2 15" xfId="47969"/>
    <cellStyle name="표준 8 3 4 2 2 16" xfId="51840"/>
    <cellStyle name="표준 8 3 4 2 2 2" xfId="1953"/>
    <cellStyle name="표준 8 3 4 2 2 2 10" xfId="33212"/>
    <cellStyle name="표준 8 3 4 2 2 2 11" xfId="37083"/>
    <cellStyle name="표준 8 3 4 2 2 2 12" xfId="41195"/>
    <cellStyle name="표준 8 3 4 2 2 2 13" xfId="45066"/>
    <cellStyle name="표준 8 3 4 2 2 2 14" xfId="48937"/>
    <cellStyle name="표준 8 3 4 2 2 2 15" xfId="52808"/>
    <cellStyle name="표준 8 3 4 2 2 2 2" xfId="3892"/>
    <cellStyle name="표준 8 3 4 2 2 2 2 10" xfId="39019"/>
    <cellStyle name="표준 8 3 4 2 2 2 2 11" xfId="43131"/>
    <cellStyle name="표준 8 3 4 2 2 2 2 12" xfId="47002"/>
    <cellStyle name="표준 8 3 4 2 2 2 2 13" xfId="50873"/>
    <cellStyle name="표준 8 3 4 2 2 2 2 14" xfId="54744"/>
    <cellStyle name="표준 8 3 4 2 2 2 2 2" xfId="8051"/>
    <cellStyle name="표준 8 3 4 2 2 2 2 3" xfId="11922"/>
    <cellStyle name="표준 8 3 4 2 2 2 2 4" xfId="15793"/>
    <cellStyle name="표준 8 3 4 2 2 2 2 5" xfId="19664"/>
    <cellStyle name="표준 8 3 4 2 2 2 2 6" xfId="23535"/>
    <cellStyle name="표준 8 3 4 2 2 2 2 7" xfId="27406"/>
    <cellStyle name="표준 8 3 4 2 2 2 2 8" xfId="31277"/>
    <cellStyle name="표준 8 3 4 2 2 2 2 9" xfId="35148"/>
    <cellStyle name="표준 8 3 4 2 2 2 3" xfId="6115"/>
    <cellStyle name="표준 8 3 4 2 2 2 4" xfId="9986"/>
    <cellStyle name="표준 8 3 4 2 2 2 5" xfId="13857"/>
    <cellStyle name="표준 8 3 4 2 2 2 6" xfId="17728"/>
    <cellStyle name="표준 8 3 4 2 2 2 7" xfId="21599"/>
    <cellStyle name="표준 8 3 4 2 2 2 8" xfId="25470"/>
    <cellStyle name="표준 8 3 4 2 2 2 9" xfId="29341"/>
    <cellStyle name="표준 8 3 4 2 2 3" xfId="2924"/>
    <cellStyle name="표준 8 3 4 2 2 3 10" xfId="38051"/>
    <cellStyle name="표준 8 3 4 2 2 3 11" xfId="42163"/>
    <cellStyle name="표준 8 3 4 2 2 3 12" xfId="46034"/>
    <cellStyle name="표준 8 3 4 2 2 3 13" xfId="49905"/>
    <cellStyle name="표준 8 3 4 2 2 3 14" xfId="53776"/>
    <cellStyle name="표준 8 3 4 2 2 3 2" xfId="7083"/>
    <cellStyle name="표준 8 3 4 2 2 3 3" xfId="10954"/>
    <cellStyle name="표준 8 3 4 2 2 3 4" xfId="14825"/>
    <cellStyle name="표준 8 3 4 2 2 3 5" xfId="18696"/>
    <cellStyle name="표준 8 3 4 2 2 3 6" xfId="22567"/>
    <cellStyle name="표준 8 3 4 2 2 3 7" xfId="26438"/>
    <cellStyle name="표준 8 3 4 2 2 3 8" xfId="30309"/>
    <cellStyle name="표준 8 3 4 2 2 3 9" xfId="34180"/>
    <cellStyle name="표준 8 3 4 2 2 4" xfId="5147"/>
    <cellStyle name="표준 8 3 4 2 2 5" xfId="9018"/>
    <cellStyle name="표준 8 3 4 2 2 6" xfId="12889"/>
    <cellStyle name="표준 8 3 4 2 2 7" xfId="16760"/>
    <cellStyle name="표준 8 3 4 2 2 8" xfId="20631"/>
    <cellStyle name="표준 8 3 4 2 2 9" xfId="24502"/>
    <cellStyle name="표준 8 3 4 2 3" xfId="1469"/>
    <cellStyle name="표준 8 3 4 2 3 10" xfId="32728"/>
    <cellStyle name="표준 8 3 4 2 3 11" xfId="36599"/>
    <cellStyle name="표준 8 3 4 2 3 12" xfId="40711"/>
    <cellStyle name="표준 8 3 4 2 3 13" xfId="44582"/>
    <cellStyle name="표준 8 3 4 2 3 14" xfId="48453"/>
    <cellStyle name="표준 8 3 4 2 3 15" xfId="52324"/>
    <cellStyle name="표준 8 3 4 2 3 2" xfId="3408"/>
    <cellStyle name="표준 8 3 4 2 3 2 10" xfId="38535"/>
    <cellStyle name="표준 8 3 4 2 3 2 11" xfId="42647"/>
    <cellStyle name="표준 8 3 4 2 3 2 12" xfId="46518"/>
    <cellStyle name="표준 8 3 4 2 3 2 13" xfId="50389"/>
    <cellStyle name="표준 8 3 4 2 3 2 14" xfId="54260"/>
    <cellStyle name="표준 8 3 4 2 3 2 2" xfId="7567"/>
    <cellStyle name="표준 8 3 4 2 3 2 3" xfId="11438"/>
    <cellStyle name="표준 8 3 4 2 3 2 4" xfId="15309"/>
    <cellStyle name="표준 8 3 4 2 3 2 5" xfId="19180"/>
    <cellStyle name="표준 8 3 4 2 3 2 6" xfId="23051"/>
    <cellStyle name="표준 8 3 4 2 3 2 7" xfId="26922"/>
    <cellStyle name="표준 8 3 4 2 3 2 8" xfId="30793"/>
    <cellStyle name="표준 8 3 4 2 3 2 9" xfId="34664"/>
    <cellStyle name="표준 8 3 4 2 3 3" xfId="5631"/>
    <cellStyle name="표준 8 3 4 2 3 4" xfId="9502"/>
    <cellStyle name="표준 8 3 4 2 3 5" xfId="13373"/>
    <cellStyle name="표준 8 3 4 2 3 6" xfId="17244"/>
    <cellStyle name="표준 8 3 4 2 3 7" xfId="21115"/>
    <cellStyle name="표준 8 3 4 2 3 8" xfId="24986"/>
    <cellStyle name="표준 8 3 4 2 3 9" xfId="28857"/>
    <cellStyle name="표준 8 3 4 2 4" xfId="2440"/>
    <cellStyle name="표준 8 3 4 2 4 10" xfId="37567"/>
    <cellStyle name="표준 8 3 4 2 4 11" xfId="41679"/>
    <cellStyle name="표준 8 3 4 2 4 12" xfId="45550"/>
    <cellStyle name="표준 8 3 4 2 4 13" xfId="49421"/>
    <cellStyle name="표준 8 3 4 2 4 14" xfId="53292"/>
    <cellStyle name="표준 8 3 4 2 4 2" xfId="6599"/>
    <cellStyle name="표준 8 3 4 2 4 3" xfId="10470"/>
    <cellStyle name="표준 8 3 4 2 4 4" xfId="14341"/>
    <cellStyle name="표준 8 3 4 2 4 5" xfId="18212"/>
    <cellStyle name="표준 8 3 4 2 4 6" xfId="22083"/>
    <cellStyle name="표준 8 3 4 2 4 7" xfId="25954"/>
    <cellStyle name="표준 8 3 4 2 4 8" xfId="29825"/>
    <cellStyle name="표준 8 3 4 2 4 9" xfId="33696"/>
    <cellStyle name="표준 8 3 4 2 5" xfId="4663"/>
    <cellStyle name="표준 8 3 4 2 6" xfId="8534"/>
    <cellStyle name="표준 8 3 4 2 7" xfId="12405"/>
    <cellStyle name="표준 8 3 4 2 8" xfId="16276"/>
    <cellStyle name="표준 8 3 4 2 9" xfId="20147"/>
    <cellStyle name="표준 8 3 4 3" xfId="737"/>
    <cellStyle name="표준 8 3 4 3 10" xfId="28131"/>
    <cellStyle name="표준 8 3 4 3 11" xfId="32002"/>
    <cellStyle name="표준 8 3 4 3 12" xfId="35873"/>
    <cellStyle name="표준 8 3 4 3 13" xfId="39985"/>
    <cellStyle name="표준 8 3 4 3 14" xfId="43856"/>
    <cellStyle name="표준 8 3 4 3 15" xfId="47727"/>
    <cellStyle name="표준 8 3 4 3 16" xfId="51598"/>
    <cellStyle name="표준 8 3 4 3 2" xfId="1711"/>
    <cellStyle name="표준 8 3 4 3 2 10" xfId="32970"/>
    <cellStyle name="표준 8 3 4 3 2 11" xfId="36841"/>
    <cellStyle name="표준 8 3 4 3 2 12" xfId="40953"/>
    <cellStyle name="표준 8 3 4 3 2 13" xfId="44824"/>
    <cellStyle name="표준 8 3 4 3 2 14" xfId="48695"/>
    <cellStyle name="표준 8 3 4 3 2 15" xfId="52566"/>
    <cellStyle name="표준 8 3 4 3 2 2" xfId="3650"/>
    <cellStyle name="표준 8 3 4 3 2 2 10" xfId="38777"/>
    <cellStyle name="표준 8 3 4 3 2 2 11" xfId="42889"/>
    <cellStyle name="표준 8 3 4 3 2 2 12" xfId="46760"/>
    <cellStyle name="표준 8 3 4 3 2 2 13" xfId="50631"/>
    <cellStyle name="표준 8 3 4 3 2 2 14" xfId="54502"/>
    <cellStyle name="표준 8 3 4 3 2 2 2" xfId="7809"/>
    <cellStyle name="표준 8 3 4 3 2 2 3" xfId="11680"/>
    <cellStyle name="표준 8 3 4 3 2 2 4" xfId="15551"/>
    <cellStyle name="표준 8 3 4 3 2 2 5" xfId="19422"/>
    <cellStyle name="표준 8 3 4 3 2 2 6" xfId="23293"/>
    <cellStyle name="표준 8 3 4 3 2 2 7" xfId="27164"/>
    <cellStyle name="표준 8 3 4 3 2 2 8" xfId="31035"/>
    <cellStyle name="표준 8 3 4 3 2 2 9" xfId="34906"/>
    <cellStyle name="표준 8 3 4 3 2 3" xfId="5873"/>
    <cellStyle name="표준 8 3 4 3 2 4" xfId="9744"/>
    <cellStyle name="표준 8 3 4 3 2 5" xfId="13615"/>
    <cellStyle name="표준 8 3 4 3 2 6" xfId="17486"/>
    <cellStyle name="표준 8 3 4 3 2 7" xfId="21357"/>
    <cellStyle name="표준 8 3 4 3 2 8" xfId="25228"/>
    <cellStyle name="표준 8 3 4 3 2 9" xfId="29099"/>
    <cellStyle name="표준 8 3 4 3 3" xfId="2682"/>
    <cellStyle name="표준 8 3 4 3 3 10" xfId="37809"/>
    <cellStyle name="표준 8 3 4 3 3 11" xfId="41921"/>
    <cellStyle name="표준 8 3 4 3 3 12" xfId="45792"/>
    <cellStyle name="표준 8 3 4 3 3 13" xfId="49663"/>
    <cellStyle name="표준 8 3 4 3 3 14" xfId="53534"/>
    <cellStyle name="표준 8 3 4 3 3 2" xfId="6841"/>
    <cellStyle name="표준 8 3 4 3 3 3" xfId="10712"/>
    <cellStyle name="표준 8 3 4 3 3 4" xfId="14583"/>
    <cellStyle name="표준 8 3 4 3 3 5" xfId="18454"/>
    <cellStyle name="표준 8 3 4 3 3 6" xfId="22325"/>
    <cellStyle name="표준 8 3 4 3 3 7" xfId="26196"/>
    <cellStyle name="표준 8 3 4 3 3 8" xfId="30067"/>
    <cellStyle name="표준 8 3 4 3 3 9" xfId="33938"/>
    <cellStyle name="표준 8 3 4 3 4" xfId="4905"/>
    <cellStyle name="표준 8 3 4 3 5" xfId="8776"/>
    <cellStyle name="표준 8 3 4 3 6" xfId="12647"/>
    <cellStyle name="표준 8 3 4 3 7" xfId="16518"/>
    <cellStyle name="표준 8 3 4 3 8" xfId="20389"/>
    <cellStyle name="표준 8 3 4 3 9" xfId="24260"/>
    <cellStyle name="표준 8 3 4 4" xfId="1227"/>
    <cellStyle name="표준 8 3 4 4 10" xfId="32486"/>
    <cellStyle name="표준 8 3 4 4 11" xfId="36357"/>
    <cellStyle name="표준 8 3 4 4 12" xfId="40469"/>
    <cellStyle name="표준 8 3 4 4 13" xfId="44340"/>
    <cellStyle name="표준 8 3 4 4 14" xfId="48211"/>
    <cellStyle name="표준 8 3 4 4 15" xfId="52082"/>
    <cellStyle name="표준 8 3 4 4 2" xfId="3166"/>
    <cellStyle name="표준 8 3 4 4 2 10" xfId="38293"/>
    <cellStyle name="표준 8 3 4 4 2 11" xfId="42405"/>
    <cellStyle name="표준 8 3 4 4 2 12" xfId="46276"/>
    <cellStyle name="표준 8 3 4 4 2 13" xfId="50147"/>
    <cellStyle name="표준 8 3 4 4 2 14" xfId="54018"/>
    <cellStyle name="표준 8 3 4 4 2 2" xfId="7325"/>
    <cellStyle name="표준 8 3 4 4 2 3" xfId="11196"/>
    <cellStyle name="표준 8 3 4 4 2 4" xfId="15067"/>
    <cellStyle name="표준 8 3 4 4 2 5" xfId="18938"/>
    <cellStyle name="표준 8 3 4 4 2 6" xfId="22809"/>
    <cellStyle name="표준 8 3 4 4 2 7" xfId="26680"/>
    <cellStyle name="표준 8 3 4 4 2 8" xfId="30551"/>
    <cellStyle name="표준 8 3 4 4 2 9" xfId="34422"/>
    <cellStyle name="표준 8 3 4 4 3" xfId="5389"/>
    <cellStyle name="표준 8 3 4 4 4" xfId="9260"/>
    <cellStyle name="표준 8 3 4 4 5" xfId="13131"/>
    <cellStyle name="표준 8 3 4 4 6" xfId="17002"/>
    <cellStyle name="표준 8 3 4 4 7" xfId="20873"/>
    <cellStyle name="표준 8 3 4 4 8" xfId="24744"/>
    <cellStyle name="표준 8 3 4 4 9" xfId="28615"/>
    <cellStyle name="표준 8 3 4 5" xfId="2198"/>
    <cellStyle name="표준 8 3 4 5 10" xfId="37325"/>
    <cellStyle name="표준 8 3 4 5 11" xfId="41437"/>
    <cellStyle name="표준 8 3 4 5 12" xfId="45308"/>
    <cellStyle name="표준 8 3 4 5 13" xfId="49179"/>
    <cellStyle name="표준 8 3 4 5 14" xfId="53050"/>
    <cellStyle name="표준 8 3 4 5 2" xfId="6357"/>
    <cellStyle name="표준 8 3 4 5 3" xfId="10228"/>
    <cellStyle name="표준 8 3 4 5 4" xfId="14099"/>
    <cellStyle name="표준 8 3 4 5 5" xfId="17970"/>
    <cellStyle name="표준 8 3 4 5 6" xfId="21841"/>
    <cellStyle name="표준 8 3 4 5 7" xfId="25712"/>
    <cellStyle name="표준 8 3 4 5 8" xfId="29583"/>
    <cellStyle name="표준 8 3 4 5 9" xfId="33454"/>
    <cellStyle name="표준 8 3 4 6" xfId="4421"/>
    <cellStyle name="표준 8 3 4 7" xfId="8292"/>
    <cellStyle name="표준 8 3 4 8" xfId="12163"/>
    <cellStyle name="표준 8 3 4 9" xfId="16034"/>
    <cellStyle name="표준 8 3 5" xfId="297"/>
    <cellStyle name="표준 8 3 5 10" xfId="23823"/>
    <cellStyle name="표준 8 3 5 11" xfId="27694"/>
    <cellStyle name="표준 8 3 5 12" xfId="31565"/>
    <cellStyle name="표준 8 3 5 13" xfId="35436"/>
    <cellStyle name="표준 8 3 5 14" xfId="39548"/>
    <cellStyle name="표준 8 3 5 15" xfId="43419"/>
    <cellStyle name="표준 8 3 5 16" xfId="47290"/>
    <cellStyle name="표준 8 3 5 17" xfId="51161"/>
    <cellStyle name="표준 8 3 5 2" xfId="784"/>
    <cellStyle name="표준 8 3 5 2 10" xfId="28178"/>
    <cellStyle name="표준 8 3 5 2 11" xfId="32049"/>
    <cellStyle name="표준 8 3 5 2 12" xfId="35920"/>
    <cellStyle name="표준 8 3 5 2 13" xfId="40032"/>
    <cellStyle name="표준 8 3 5 2 14" xfId="43903"/>
    <cellStyle name="표준 8 3 5 2 15" xfId="47774"/>
    <cellStyle name="표준 8 3 5 2 16" xfId="51645"/>
    <cellStyle name="표준 8 3 5 2 2" xfId="1758"/>
    <cellStyle name="표준 8 3 5 2 2 10" xfId="33017"/>
    <cellStyle name="표준 8 3 5 2 2 11" xfId="36888"/>
    <cellStyle name="표준 8 3 5 2 2 12" xfId="41000"/>
    <cellStyle name="표준 8 3 5 2 2 13" xfId="44871"/>
    <cellStyle name="표준 8 3 5 2 2 14" xfId="48742"/>
    <cellStyle name="표준 8 3 5 2 2 15" xfId="52613"/>
    <cellStyle name="표준 8 3 5 2 2 2" xfId="3697"/>
    <cellStyle name="표준 8 3 5 2 2 2 10" xfId="38824"/>
    <cellStyle name="표준 8 3 5 2 2 2 11" xfId="42936"/>
    <cellStyle name="표준 8 3 5 2 2 2 12" xfId="46807"/>
    <cellStyle name="표준 8 3 5 2 2 2 13" xfId="50678"/>
    <cellStyle name="표준 8 3 5 2 2 2 14" xfId="54549"/>
    <cellStyle name="표준 8 3 5 2 2 2 2" xfId="7856"/>
    <cellStyle name="표준 8 3 5 2 2 2 3" xfId="11727"/>
    <cellStyle name="표준 8 3 5 2 2 2 4" xfId="15598"/>
    <cellStyle name="표준 8 3 5 2 2 2 5" xfId="19469"/>
    <cellStyle name="표준 8 3 5 2 2 2 6" xfId="23340"/>
    <cellStyle name="표준 8 3 5 2 2 2 7" xfId="27211"/>
    <cellStyle name="표준 8 3 5 2 2 2 8" xfId="31082"/>
    <cellStyle name="표준 8 3 5 2 2 2 9" xfId="34953"/>
    <cellStyle name="표준 8 3 5 2 2 3" xfId="5920"/>
    <cellStyle name="표준 8 3 5 2 2 4" xfId="9791"/>
    <cellStyle name="표준 8 3 5 2 2 5" xfId="13662"/>
    <cellStyle name="표준 8 3 5 2 2 6" xfId="17533"/>
    <cellStyle name="표준 8 3 5 2 2 7" xfId="21404"/>
    <cellStyle name="표준 8 3 5 2 2 8" xfId="25275"/>
    <cellStyle name="표준 8 3 5 2 2 9" xfId="29146"/>
    <cellStyle name="표준 8 3 5 2 3" xfId="2729"/>
    <cellStyle name="표준 8 3 5 2 3 10" xfId="37856"/>
    <cellStyle name="표준 8 3 5 2 3 11" xfId="41968"/>
    <cellStyle name="표준 8 3 5 2 3 12" xfId="45839"/>
    <cellStyle name="표준 8 3 5 2 3 13" xfId="49710"/>
    <cellStyle name="표준 8 3 5 2 3 14" xfId="53581"/>
    <cellStyle name="표준 8 3 5 2 3 2" xfId="6888"/>
    <cellStyle name="표준 8 3 5 2 3 3" xfId="10759"/>
    <cellStyle name="표준 8 3 5 2 3 4" xfId="14630"/>
    <cellStyle name="표준 8 3 5 2 3 5" xfId="18501"/>
    <cellStyle name="표준 8 3 5 2 3 6" xfId="22372"/>
    <cellStyle name="표준 8 3 5 2 3 7" xfId="26243"/>
    <cellStyle name="표준 8 3 5 2 3 8" xfId="30114"/>
    <cellStyle name="표준 8 3 5 2 3 9" xfId="33985"/>
    <cellStyle name="표준 8 3 5 2 4" xfId="4952"/>
    <cellStyle name="표준 8 3 5 2 5" xfId="8823"/>
    <cellStyle name="표준 8 3 5 2 6" xfId="12694"/>
    <cellStyle name="표준 8 3 5 2 7" xfId="16565"/>
    <cellStyle name="표준 8 3 5 2 8" xfId="20436"/>
    <cellStyle name="표준 8 3 5 2 9" xfId="24307"/>
    <cellStyle name="표준 8 3 5 3" xfId="1274"/>
    <cellStyle name="표준 8 3 5 3 10" xfId="32533"/>
    <cellStyle name="표준 8 3 5 3 11" xfId="36404"/>
    <cellStyle name="표준 8 3 5 3 12" xfId="40516"/>
    <cellStyle name="표준 8 3 5 3 13" xfId="44387"/>
    <cellStyle name="표준 8 3 5 3 14" xfId="48258"/>
    <cellStyle name="표준 8 3 5 3 15" xfId="52129"/>
    <cellStyle name="표준 8 3 5 3 2" xfId="3213"/>
    <cellStyle name="표준 8 3 5 3 2 10" xfId="38340"/>
    <cellStyle name="표준 8 3 5 3 2 11" xfId="42452"/>
    <cellStyle name="표준 8 3 5 3 2 12" xfId="46323"/>
    <cellStyle name="표준 8 3 5 3 2 13" xfId="50194"/>
    <cellStyle name="표준 8 3 5 3 2 14" xfId="54065"/>
    <cellStyle name="표준 8 3 5 3 2 2" xfId="7372"/>
    <cellStyle name="표준 8 3 5 3 2 3" xfId="11243"/>
    <cellStyle name="표준 8 3 5 3 2 4" xfId="15114"/>
    <cellStyle name="표준 8 3 5 3 2 5" xfId="18985"/>
    <cellStyle name="표준 8 3 5 3 2 6" xfId="22856"/>
    <cellStyle name="표준 8 3 5 3 2 7" xfId="26727"/>
    <cellStyle name="표준 8 3 5 3 2 8" xfId="30598"/>
    <cellStyle name="표준 8 3 5 3 2 9" xfId="34469"/>
    <cellStyle name="표준 8 3 5 3 3" xfId="5436"/>
    <cellStyle name="표준 8 3 5 3 4" xfId="9307"/>
    <cellStyle name="표준 8 3 5 3 5" xfId="13178"/>
    <cellStyle name="표준 8 3 5 3 6" xfId="17049"/>
    <cellStyle name="표준 8 3 5 3 7" xfId="20920"/>
    <cellStyle name="표준 8 3 5 3 8" xfId="24791"/>
    <cellStyle name="표준 8 3 5 3 9" xfId="28662"/>
    <cellStyle name="표준 8 3 5 4" xfId="2245"/>
    <cellStyle name="표준 8 3 5 4 10" xfId="37372"/>
    <cellStyle name="표준 8 3 5 4 11" xfId="41484"/>
    <cellStyle name="표준 8 3 5 4 12" xfId="45355"/>
    <cellStyle name="표준 8 3 5 4 13" xfId="49226"/>
    <cellStyle name="표준 8 3 5 4 14" xfId="53097"/>
    <cellStyle name="표준 8 3 5 4 2" xfId="6404"/>
    <cellStyle name="표준 8 3 5 4 3" xfId="10275"/>
    <cellStyle name="표준 8 3 5 4 4" xfId="14146"/>
    <cellStyle name="표준 8 3 5 4 5" xfId="18017"/>
    <cellStyle name="표준 8 3 5 4 6" xfId="21888"/>
    <cellStyle name="표준 8 3 5 4 7" xfId="25759"/>
    <cellStyle name="표준 8 3 5 4 8" xfId="29630"/>
    <cellStyle name="표준 8 3 5 4 9" xfId="33501"/>
    <cellStyle name="표준 8 3 5 5" xfId="4468"/>
    <cellStyle name="표준 8 3 5 6" xfId="8339"/>
    <cellStyle name="표준 8 3 5 7" xfId="12210"/>
    <cellStyle name="표준 8 3 5 8" xfId="16081"/>
    <cellStyle name="표준 8 3 5 9" xfId="19952"/>
    <cellStyle name="표준 8 3 6" xfId="542"/>
    <cellStyle name="표준 8 3 6 10" xfId="27936"/>
    <cellStyle name="표준 8 3 6 11" xfId="31807"/>
    <cellStyle name="표준 8 3 6 12" xfId="35678"/>
    <cellStyle name="표준 8 3 6 13" xfId="39790"/>
    <cellStyle name="표준 8 3 6 14" xfId="43661"/>
    <cellStyle name="표준 8 3 6 15" xfId="47532"/>
    <cellStyle name="표준 8 3 6 16" xfId="51403"/>
    <cellStyle name="표준 8 3 6 2" xfId="1516"/>
    <cellStyle name="표준 8 3 6 2 10" xfId="32775"/>
    <cellStyle name="표준 8 3 6 2 11" xfId="36646"/>
    <cellStyle name="표준 8 3 6 2 12" xfId="40758"/>
    <cellStyle name="표준 8 3 6 2 13" xfId="44629"/>
    <cellStyle name="표준 8 3 6 2 14" xfId="48500"/>
    <cellStyle name="표준 8 3 6 2 15" xfId="52371"/>
    <cellStyle name="표준 8 3 6 2 2" xfId="3455"/>
    <cellStyle name="표준 8 3 6 2 2 10" xfId="38582"/>
    <cellStyle name="표준 8 3 6 2 2 11" xfId="42694"/>
    <cellStyle name="표준 8 3 6 2 2 12" xfId="46565"/>
    <cellStyle name="표준 8 3 6 2 2 13" xfId="50436"/>
    <cellStyle name="표준 8 3 6 2 2 14" xfId="54307"/>
    <cellStyle name="표준 8 3 6 2 2 2" xfId="7614"/>
    <cellStyle name="표준 8 3 6 2 2 3" xfId="11485"/>
    <cellStyle name="표준 8 3 6 2 2 4" xfId="15356"/>
    <cellStyle name="표준 8 3 6 2 2 5" xfId="19227"/>
    <cellStyle name="표준 8 3 6 2 2 6" xfId="23098"/>
    <cellStyle name="표준 8 3 6 2 2 7" xfId="26969"/>
    <cellStyle name="표준 8 3 6 2 2 8" xfId="30840"/>
    <cellStyle name="표준 8 3 6 2 2 9" xfId="34711"/>
    <cellStyle name="표준 8 3 6 2 3" xfId="5678"/>
    <cellStyle name="표준 8 3 6 2 4" xfId="9549"/>
    <cellStyle name="표준 8 3 6 2 5" xfId="13420"/>
    <cellStyle name="표준 8 3 6 2 6" xfId="17291"/>
    <cellStyle name="표준 8 3 6 2 7" xfId="21162"/>
    <cellStyle name="표준 8 3 6 2 8" xfId="25033"/>
    <cellStyle name="표준 8 3 6 2 9" xfId="28904"/>
    <cellStyle name="표준 8 3 6 3" xfId="2487"/>
    <cellStyle name="표준 8 3 6 3 10" xfId="37614"/>
    <cellStyle name="표준 8 3 6 3 11" xfId="41726"/>
    <cellStyle name="표준 8 3 6 3 12" xfId="45597"/>
    <cellStyle name="표준 8 3 6 3 13" xfId="49468"/>
    <cellStyle name="표준 8 3 6 3 14" xfId="53339"/>
    <cellStyle name="표준 8 3 6 3 2" xfId="6646"/>
    <cellStyle name="표준 8 3 6 3 3" xfId="10517"/>
    <cellStyle name="표준 8 3 6 3 4" xfId="14388"/>
    <cellStyle name="표준 8 3 6 3 5" xfId="18259"/>
    <cellStyle name="표준 8 3 6 3 6" xfId="22130"/>
    <cellStyle name="표준 8 3 6 3 7" xfId="26001"/>
    <cellStyle name="표준 8 3 6 3 8" xfId="29872"/>
    <cellStyle name="표준 8 3 6 3 9" xfId="33743"/>
    <cellStyle name="표준 8 3 6 4" xfId="4710"/>
    <cellStyle name="표준 8 3 6 5" xfId="8581"/>
    <cellStyle name="표준 8 3 6 6" xfId="12452"/>
    <cellStyle name="표준 8 3 6 7" xfId="16323"/>
    <cellStyle name="표준 8 3 6 8" xfId="20194"/>
    <cellStyle name="표준 8 3 6 9" xfId="24065"/>
    <cellStyle name="표준 8 3 7" xfId="1032"/>
    <cellStyle name="표준 8 3 7 10" xfId="32291"/>
    <cellStyle name="표준 8 3 7 11" xfId="36162"/>
    <cellStyle name="표준 8 3 7 12" xfId="40274"/>
    <cellStyle name="표준 8 3 7 13" xfId="44145"/>
    <cellStyle name="표준 8 3 7 14" xfId="48016"/>
    <cellStyle name="표준 8 3 7 15" xfId="51887"/>
    <cellStyle name="표준 8 3 7 2" xfId="2971"/>
    <cellStyle name="표준 8 3 7 2 10" xfId="38098"/>
    <cellStyle name="표준 8 3 7 2 11" xfId="42210"/>
    <cellStyle name="표준 8 3 7 2 12" xfId="46081"/>
    <cellStyle name="표준 8 3 7 2 13" xfId="49952"/>
    <cellStyle name="표준 8 3 7 2 14" xfId="53823"/>
    <cellStyle name="표준 8 3 7 2 2" xfId="7130"/>
    <cellStyle name="표준 8 3 7 2 3" xfId="11001"/>
    <cellStyle name="표준 8 3 7 2 4" xfId="14872"/>
    <cellStyle name="표준 8 3 7 2 5" xfId="18743"/>
    <cellStyle name="표준 8 3 7 2 6" xfId="22614"/>
    <cellStyle name="표준 8 3 7 2 7" xfId="26485"/>
    <cellStyle name="표준 8 3 7 2 8" xfId="30356"/>
    <cellStyle name="표준 8 3 7 2 9" xfId="34227"/>
    <cellStyle name="표준 8 3 7 3" xfId="5194"/>
    <cellStyle name="표준 8 3 7 4" xfId="9065"/>
    <cellStyle name="표준 8 3 7 5" xfId="12936"/>
    <cellStyle name="표준 8 3 7 6" xfId="16807"/>
    <cellStyle name="표준 8 3 7 7" xfId="20678"/>
    <cellStyle name="표준 8 3 7 8" xfId="24549"/>
    <cellStyle name="표준 8 3 7 9" xfId="28420"/>
    <cellStyle name="표준 8 3 8" xfId="2003"/>
    <cellStyle name="표준 8 3 8 10" xfId="37130"/>
    <cellStyle name="표준 8 3 8 11" xfId="41242"/>
    <cellStyle name="표준 8 3 8 12" xfId="45113"/>
    <cellStyle name="표준 8 3 8 13" xfId="48984"/>
    <cellStyle name="표준 8 3 8 14" xfId="52855"/>
    <cellStyle name="표준 8 3 8 2" xfId="6162"/>
    <cellStyle name="표준 8 3 8 3" xfId="10033"/>
    <cellStyle name="표준 8 3 8 4" xfId="13904"/>
    <cellStyle name="표준 8 3 8 5" xfId="17775"/>
    <cellStyle name="표준 8 3 8 6" xfId="21646"/>
    <cellStyle name="표준 8 3 8 7" xfId="25517"/>
    <cellStyle name="표준 8 3 8 8" xfId="29388"/>
    <cellStyle name="표준 8 3 8 9" xfId="33259"/>
    <cellStyle name="표준 8 3 9" xfId="4226"/>
    <cellStyle name="표준 8 4" xfId="47"/>
    <cellStyle name="표준 8 4 10" xfId="8101"/>
    <cellStyle name="표준 8 4 11" xfId="11972"/>
    <cellStyle name="표준 8 4 12" xfId="15843"/>
    <cellStyle name="표준 8 4 13" xfId="19714"/>
    <cellStyle name="표준 8 4 14" xfId="23585"/>
    <cellStyle name="표준 8 4 15" xfId="27456"/>
    <cellStyle name="표준 8 4 16" xfId="31327"/>
    <cellStyle name="표준 8 4 17" xfId="35198"/>
    <cellStyle name="표준 8 4 18" xfId="39069"/>
    <cellStyle name="표준 8 4 19" xfId="39310"/>
    <cellStyle name="표준 8 4 2" xfId="101"/>
    <cellStyle name="표준 8 4 2 10" xfId="15890"/>
    <cellStyle name="표준 8 4 2 11" xfId="19761"/>
    <cellStyle name="표준 8 4 2 12" xfId="23632"/>
    <cellStyle name="표준 8 4 2 13" xfId="27503"/>
    <cellStyle name="표준 8 4 2 14" xfId="31374"/>
    <cellStyle name="표준 8 4 2 15" xfId="35245"/>
    <cellStyle name="표준 8 4 2 16" xfId="39116"/>
    <cellStyle name="표준 8 4 2 17" xfId="39357"/>
    <cellStyle name="표준 8 4 2 18" xfId="43228"/>
    <cellStyle name="표준 8 4 2 19" xfId="47099"/>
    <cellStyle name="표준 8 4 2 2" xfId="200"/>
    <cellStyle name="표준 8 4 2 2 10" xfId="19858"/>
    <cellStyle name="표준 8 4 2 2 11" xfId="23729"/>
    <cellStyle name="표준 8 4 2 2 12" xfId="27600"/>
    <cellStyle name="표준 8 4 2 2 13" xfId="31471"/>
    <cellStyle name="표준 8 4 2 2 14" xfId="35342"/>
    <cellStyle name="표준 8 4 2 2 15" xfId="39213"/>
    <cellStyle name="표준 8 4 2 2 16" xfId="39454"/>
    <cellStyle name="표준 8 4 2 2 17" xfId="43325"/>
    <cellStyle name="표준 8 4 2 2 18" xfId="47196"/>
    <cellStyle name="표준 8 4 2 2 19" xfId="51067"/>
    <cellStyle name="표준 8 4 2 2 2" xfId="445"/>
    <cellStyle name="표준 8 4 2 2 2 10" xfId="23971"/>
    <cellStyle name="표준 8 4 2 2 2 11" xfId="27842"/>
    <cellStyle name="표준 8 4 2 2 2 12" xfId="31713"/>
    <cellStyle name="표준 8 4 2 2 2 13" xfId="35584"/>
    <cellStyle name="표준 8 4 2 2 2 14" xfId="39696"/>
    <cellStyle name="표준 8 4 2 2 2 15" xfId="43567"/>
    <cellStyle name="표준 8 4 2 2 2 16" xfId="47438"/>
    <cellStyle name="표준 8 4 2 2 2 17" xfId="51309"/>
    <cellStyle name="표준 8 4 2 2 2 2" xfId="932"/>
    <cellStyle name="표준 8 4 2 2 2 2 10" xfId="28326"/>
    <cellStyle name="표준 8 4 2 2 2 2 11" xfId="32197"/>
    <cellStyle name="표준 8 4 2 2 2 2 12" xfId="36068"/>
    <cellStyle name="표준 8 4 2 2 2 2 13" xfId="40180"/>
    <cellStyle name="표준 8 4 2 2 2 2 14" xfId="44051"/>
    <cellStyle name="표준 8 4 2 2 2 2 15" xfId="47922"/>
    <cellStyle name="표준 8 4 2 2 2 2 16" xfId="51793"/>
    <cellStyle name="표준 8 4 2 2 2 2 2" xfId="1906"/>
    <cellStyle name="표준 8 4 2 2 2 2 2 10" xfId="33165"/>
    <cellStyle name="표준 8 4 2 2 2 2 2 11" xfId="37036"/>
    <cellStyle name="표준 8 4 2 2 2 2 2 12" xfId="41148"/>
    <cellStyle name="표준 8 4 2 2 2 2 2 13" xfId="45019"/>
    <cellStyle name="표준 8 4 2 2 2 2 2 14" xfId="48890"/>
    <cellStyle name="표준 8 4 2 2 2 2 2 15" xfId="52761"/>
    <cellStyle name="표준 8 4 2 2 2 2 2 2" xfId="3845"/>
    <cellStyle name="표준 8 4 2 2 2 2 2 2 10" xfId="38972"/>
    <cellStyle name="표준 8 4 2 2 2 2 2 2 11" xfId="43084"/>
    <cellStyle name="표준 8 4 2 2 2 2 2 2 12" xfId="46955"/>
    <cellStyle name="표준 8 4 2 2 2 2 2 2 13" xfId="50826"/>
    <cellStyle name="표준 8 4 2 2 2 2 2 2 14" xfId="54697"/>
    <cellStyle name="표준 8 4 2 2 2 2 2 2 2" xfId="8004"/>
    <cellStyle name="표준 8 4 2 2 2 2 2 2 3" xfId="11875"/>
    <cellStyle name="표준 8 4 2 2 2 2 2 2 4" xfId="15746"/>
    <cellStyle name="표준 8 4 2 2 2 2 2 2 5" xfId="19617"/>
    <cellStyle name="표준 8 4 2 2 2 2 2 2 6" xfId="23488"/>
    <cellStyle name="표준 8 4 2 2 2 2 2 2 7" xfId="27359"/>
    <cellStyle name="표준 8 4 2 2 2 2 2 2 8" xfId="31230"/>
    <cellStyle name="표준 8 4 2 2 2 2 2 2 9" xfId="35101"/>
    <cellStyle name="표준 8 4 2 2 2 2 2 3" xfId="6068"/>
    <cellStyle name="표준 8 4 2 2 2 2 2 4" xfId="9939"/>
    <cellStyle name="표준 8 4 2 2 2 2 2 5" xfId="13810"/>
    <cellStyle name="표준 8 4 2 2 2 2 2 6" xfId="17681"/>
    <cellStyle name="표준 8 4 2 2 2 2 2 7" xfId="21552"/>
    <cellStyle name="표준 8 4 2 2 2 2 2 8" xfId="25423"/>
    <cellStyle name="표준 8 4 2 2 2 2 2 9" xfId="29294"/>
    <cellStyle name="표준 8 4 2 2 2 2 3" xfId="2877"/>
    <cellStyle name="표준 8 4 2 2 2 2 3 10" xfId="38004"/>
    <cellStyle name="표준 8 4 2 2 2 2 3 11" xfId="42116"/>
    <cellStyle name="표준 8 4 2 2 2 2 3 12" xfId="45987"/>
    <cellStyle name="표준 8 4 2 2 2 2 3 13" xfId="49858"/>
    <cellStyle name="표준 8 4 2 2 2 2 3 14" xfId="53729"/>
    <cellStyle name="표준 8 4 2 2 2 2 3 2" xfId="7036"/>
    <cellStyle name="표준 8 4 2 2 2 2 3 3" xfId="10907"/>
    <cellStyle name="표준 8 4 2 2 2 2 3 4" xfId="14778"/>
    <cellStyle name="표준 8 4 2 2 2 2 3 5" xfId="18649"/>
    <cellStyle name="표준 8 4 2 2 2 2 3 6" xfId="22520"/>
    <cellStyle name="표준 8 4 2 2 2 2 3 7" xfId="26391"/>
    <cellStyle name="표준 8 4 2 2 2 2 3 8" xfId="30262"/>
    <cellStyle name="표준 8 4 2 2 2 2 3 9" xfId="34133"/>
    <cellStyle name="표준 8 4 2 2 2 2 4" xfId="5100"/>
    <cellStyle name="표준 8 4 2 2 2 2 5" xfId="8971"/>
    <cellStyle name="표준 8 4 2 2 2 2 6" xfId="12842"/>
    <cellStyle name="표준 8 4 2 2 2 2 7" xfId="16713"/>
    <cellStyle name="표준 8 4 2 2 2 2 8" xfId="20584"/>
    <cellStyle name="표준 8 4 2 2 2 2 9" xfId="24455"/>
    <cellStyle name="표준 8 4 2 2 2 3" xfId="1422"/>
    <cellStyle name="표준 8 4 2 2 2 3 10" xfId="32681"/>
    <cellStyle name="표준 8 4 2 2 2 3 11" xfId="36552"/>
    <cellStyle name="표준 8 4 2 2 2 3 12" xfId="40664"/>
    <cellStyle name="표준 8 4 2 2 2 3 13" xfId="44535"/>
    <cellStyle name="표준 8 4 2 2 2 3 14" xfId="48406"/>
    <cellStyle name="표준 8 4 2 2 2 3 15" xfId="52277"/>
    <cellStyle name="표준 8 4 2 2 2 3 2" xfId="3361"/>
    <cellStyle name="표준 8 4 2 2 2 3 2 10" xfId="38488"/>
    <cellStyle name="표준 8 4 2 2 2 3 2 11" xfId="42600"/>
    <cellStyle name="표준 8 4 2 2 2 3 2 12" xfId="46471"/>
    <cellStyle name="표준 8 4 2 2 2 3 2 13" xfId="50342"/>
    <cellStyle name="표준 8 4 2 2 2 3 2 14" xfId="54213"/>
    <cellStyle name="표준 8 4 2 2 2 3 2 2" xfId="7520"/>
    <cellStyle name="표준 8 4 2 2 2 3 2 3" xfId="11391"/>
    <cellStyle name="표준 8 4 2 2 2 3 2 4" xfId="15262"/>
    <cellStyle name="표준 8 4 2 2 2 3 2 5" xfId="19133"/>
    <cellStyle name="표준 8 4 2 2 2 3 2 6" xfId="23004"/>
    <cellStyle name="표준 8 4 2 2 2 3 2 7" xfId="26875"/>
    <cellStyle name="표준 8 4 2 2 2 3 2 8" xfId="30746"/>
    <cellStyle name="표준 8 4 2 2 2 3 2 9" xfId="34617"/>
    <cellStyle name="표준 8 4 2 2 2 3 3" xfId="5584"/>
    <cellStyle name="표준 8 4 2 2 2 3 4" xfId="9455"/>
    <cellStyle name="표준 8 4 2 2 2 3 5" xfId="13326"/>
    <cellStyle name="표준 8 4 2 2 2 3 6" xfId="17197"/>
    <cellStyle name="표준 8 4 2 2 2 3 7" xfId="21068"/>
    <cellStyle name="표준 8 4 2 2 2 3 8" xfId="24939"/>
    <cellStyle name="표준 8 4 2 2 2 3 9" xfId="28810"/>
    <cellStyle name="표준 8 4 2 2 2 4" xfId="2393"/>
    <cellStyle name="표준 8 4 2 2 2 4 10" xfId="37520"/>
    <cellStyle name="표준 8 4 2 2 2 4 11" xfId="41632"/>
    <cellStyle name="표준 8 4 2 2 2 4 12" xfId="45503"/>
    <cellStyle name="표준 8 4 2 2 2 4 13" xfId="49374"/>
    <cellStyle name="표준 8 4 2 2 2 4 14" xfId="53245"/>
    <cellStyle name="표준 8 4 2 2 2 4 2" xfId="6552"/>
    <cellStyle name="표준 8 4 2 2 2 4 3" xfId="10423"/>
    <cellStyle name="표준 8 4 2 2 2 4 4" xfId="14294"/>
    <cellStyle name="표준 8 4 2 2 2 4 5" xfId="18165"/>
    <cellStyle name="표준 8 4 2 2 2 4 6" xfId="22036"/>
    <cellStyle name="표준 8 4 2 2 2 4 7" xfId="25907"/>
    <cellStyle name="표준 8 4 2 2 2 4 8" xfId="29778"/>
    <cellStyle name="표준 8 4 2 2 2 4 9" xfId="33649"/>
    <cellStyle name="표준 8 4 2 2 2 5" xfId="4616"/>
    <cellStyle name="표준 8 4 2 2 2 6" xfId="8487"/>
    <cellStyle name="표준 8 4 2 2 2 7" xfId="12358"/>
    <cellStyle name="표준 8 4 2 2 2 8" xfId="16229"/>
    <cellStyle name="표준 8 4 2 2 2 9" xfId="20100"/>
    <cellStyle name="표준 8 4 2 2 3" xfId="690"/>
    <cellStyle name="표준 8 4 2 2 3 10" xfId="28084"/>
    <cellStyle name="표준 8 4 2 2 3 11" xfId="31955"/>
    <cellStyle name="표준 8 4 2 2 3 12" xfId="35826"/>
    <cellStyle name="표준 8 4 2 2 3 13" xfId="39938"/>
    <cellStyle name="표준 8 4 2 2 3 14" xfId="43809"/>
    <cellStyle name="표준 8 4 2 2 3 15" xfId="47680"/>
    <cellStyle name="표준 8 4 2 2 3 16" xfId="51551"/>
    <cellStyle name="표준 8 4 2 2 3 2" xfId="1664"/>
    <cellStyle name="표준 8 4 2 2 3 2 10" xfId="32923"/>
    <cellStyle name="표준 8 4 2 2 3 2 11" xfId="36794"/>
    <cellStyle name="표준 8 4 2 2 3 2 12" xfId="40906"/>
    <cellStyle name="표준 8 4 2 2 3 2 13" xfId="44777"/>
    <cellStyle name="표준 8 4 2 2 3 2 14" xfId="48648"/>
    <cellStyle name="표준 8 4 2 2 3 2 15" xfId="52519"/>
    <cellStyle name="표준 8 4 2 2 3 2 2" xfId="3603"/>
    <cellStyle name="표준 8 4 2 2 3 2 2 10" xfId="38730"/>
    <cellStyle name="표준 8 4 2 2 3 2 2 11" xfId="42842"/>
    <cellStyle name="표준 8 4 2 2 3 2 2 12" xfId="46713"/>
    <cellStyle name="표준 8 4 2 2 3 2 2 13" xfId="50584"/>
    <cellStyle name="표준 8 4 2 2 3 2 2 14" xfId="54455"/>
    <cellStyle name="표준 8 4 2 2 3 2 2 2" xfId="7762"/>
    <cellStyle name="표준 8 4 2 2 3 2 2 3" xfId="11633"/>
    <cellStyle name="표준 8 4 2 2 3 2 2 4" xfId="15504"/>
    <cellStyle name="표준 8 4 2 2 3 2 2 5" xfId="19375"/>
    <cellStyle name="표준 8 4 2 2 3 2 2 6" xfId="23246"/>
    <cellStyle name="표준 8 4 2 2 3 2 2 7" xfId="27117"/>
    <cellStyle name="표준 8 4 2 2 3 2 2 8" xfId="30988"/>
    <cellStyle name="표준 8 4 2 2 3 2 2 9" xfId="34859"/>
    <cellStyle name="표준 8 4 2 2 3 2 3" xfId="5826"/>
    <cellStyle name="표준 8 4 2 2 3 2 4" xfId="9697"/>
    <cellStyle name="표준 8 4 2 2 3 2 5" xfId="13568"/>
    <cellStyle name="표준 8 4 2 2 3 2 6" xfId="17439"/>
    <cellStyle name="표준 8 4 2 2 3 2 7" xfId="21310"/>
    <cellStyle name="표준 8 4 2 2 3 2 8" xfId="25181"/>
    <cellStyle name="표준 8 4 2 2 3 2 9" xfId="29052"/>
    <cellStyle name="표준 8 4 2 2 3 3" xfId="2635"/>
    <cellStyle name="표준 8 4 2 2 3 3 10" xfId="37762"/>
    <cellStyle name="표준 8 4 2 2 3 3 11" xfId="41874"/>
    <cellStyle name="표준 8 4 2 2 3 3 12" xfId="45745"/>
    <cellStyle name="표준 8 4 2 2 3 3 13" xfId="49616"/>
    <cellStyle name="표준 8 4 2 2 3 3 14" xfId="53487"/>
    <cellStyle name="표준 8 4 2 2 3 3 2" xfId="6794"/>
    <cellStyle name="표준 8 4 2 2 3 3 3" xfId="10665"/>
    <cellStyle name="표준 8 4 2 2 3 3 4" xfId="14536"/>
    <cellStyle name="표준 8 4 2 2 3 3 5" xfId="18407"/>
    <cellStyle name="표준 8 4 2 2 3 3 6" xfId="22278"/>
    <cellStyle name="표준 8 4 2 2 3 3 7" xfId="26149"/>
    <cellStyle name="표준 8 4 2 2 3 3 8" xfId="30020"/>
    <cellStyle name="표준 8 4 2 2 3 3 9" xfId="33891"/>
    <cellStyle name="표준 8 4 2 2 3 4" xfId="4858"/>
    <cellStyle name="표준 8 4 2 2 3 5" xfId="8729"/>
    <cellStyle name="표준 8 4 2 2 3 6" xfId="12600"/>
    <cellStyle name="표준 8 4 2 2 3 7" xfId="16471"/>
    <cellStyle name="표준 8 4 2 2 3 8" xfId="20342"/>
    <cellStyle name="표준 8 4 2 2 3 9" xfId="24213"/>
    <cellStyle name="표준 8 4 2 2 4" xfId="1180"/>
    <cellStyle name="표준 8 4 2 2 4 10" xfId="32439"/>
    <cellStyle name="표준 8 4 2 2 4 11" xfId="36310"/>
    <cellStyle name="표준 8 4 2 2 4 12" xfId="40422"/>
    <cellStyle name="표준 8 4 2 2 4 13" xfId="44293"/>
    <cellStyle name="표준 8 4 2 2 4 14" xfId="48164"/>
    <cellStyle name="표준 8 4 2 2 4 15" xfId="52035"/>
    <cellStyle name="표준 8 4 2 2 4 2" xfId="3119"/>
    <cellStyle name="표준 8 4 2 2 4 2 10" xfId="38246"/>
    <cellStyle name="표준 8 4 2 2 4 2 11" xfId="42358"/>
    <cellStyle name="표준 8 4 2 2 4 2 12" xfId="46229"/>
    <cellStyle name="표준 8 4 2 2 4 2 13" xfId="50100"/>
    <cellStyle name="표준 8 4 2 2 4 2 14" xfId="53971"/>
    <cellStyle name="표준 8 4 2 2 4 2 2" xfId="7278"/>
    <cellStyle name="표준 8 4 2 2 4 2 3" xfId="11149"/>
    <cellStyle name="표준 8 4 2 2 4 2 4" xfId="15020"/>
    <cellStyle name="표준 8 4 2 2 4 2 5" xfId="18891"/>
    <cellStyle name="표준 8 4 2 2 4 2 6" xfId="22762"/>
    <cellStyle name="표준 8 4 2 2 4 2 7" xfId="26633"/>
    <cellStyle name="표준 8 4 2 2 4 2 8" xfId="30504"/>
    <cellStyle name="표준 8 4 2 2 4 2 9" xfId="34375"/>
    <cellStyle name="표준 8 4 2 2 4 3" xfId="5342"/>
    <cellStyle name="표준 8 4 2 2 4 4" xfId="9213"/>
    <cellStyle name="표준 8 4 2 2 4 5" xfId="13084"/>
    <cellStyle name="표준 8 4 2 2 4 6" xfId="16955"/>
    <cellStyle name="표준 8 4 2 2 4 7" xfId="20826"/>
    <cellStyle name="표준 8 4 2 2 4 8" xfId="24697"/>
    <cellStyle name="표준 8 4 2 2 4 9" xfId="28568"/>
    <cellStyle name="표준 8 4 2 2 5" xfId="2151"/>
    <cellStyle name="표준 8 4 2 2 5 10" xfId="37278"/>
    <cellStyle name="표준 8 4 2 2 5 11" xfId="41390"/>
    <cellStyle name="표준 8 4 2 2 5 12" xfId="45261"/>
    <cellStyle name="표준 8 4 2 2 5 13" xfId="49132"/>
    <cellStyle name="표준 8 4 2 2 5 14" xfId="53003"/>
    <cellStyle name="표준 8 4 2 2 5 2" xfId="6310"/>
    <cellStyle name="표준 8 4 2 2 5 3" xfId="10181"/>
    <cellStyle name="표준 8 4 2 2 5 4" xfId="14052"/>
    <cellStyle name="표준 8 4 2 2 5 5" xfId="17923"/>
    <cellStyle name="표준 8 4 2 2 5 6" xfId="21794"/>
    <cellStyle name="표준 8 4 2 2 5 7" xfId="25665"/>
    <cellStyle name="표준 8 4 2 2 5 8" xfId="29536"/>
    <cellStyle name="표준 8 4 2 2 5 9" xfId="33407"/>
    <cellStyle name="표준 8 4 2 2 6" xfId="4374"/>
    <cellStyle name="표준 8 4 2 2 7" xfId="8245"/>
    <cellStyle name="표준 8 4 2 2 8" xfId="12116"/>
    <cellStyle name="표준 8 4 2 2 9" xfId="15987"/>
    <cellStyle name="표준 8 4 2 20" xfId="50970"/>
    <cellStyle name="표준 8 4 2 3" xfId="348"/>
    <cellStyle name="표준 8 4 2 3 10" xfId="23874"/>
    <cellStyle name="표준 8 4 2 3 11" xfId="27745"/>
    <cellStyle name="표준 8 4 2 3 12" xfId="31616"/>
    <cellStyle name="표준 8 4 2 3 13" xfId="35487"/>
    <cellStyle name="표준 8 4 2 3 14" xfId="39599"/>
    <cellStyle name="표준 8 4 2 3 15" xfId="43470"/>
    <cellStyle name="표준 8 4 2 3 16" xfId="47341"/>
    <cellStyle name="표준 8 4 2 3 17" xfId="51212"/>
    <cellStyle name="표준 8 4 2 3 2" xfId="835"/>
    <cellStyle name="표준 8 4 2 3 2 10" xfId="28229"/>
    <cellStyle name="표준 8 4 2 3 2 11" xfId="32100"/>
    <cellStyle name="표준 8 4 2 3 2 12" xfId="35971"/>
    <cellStyle name="표준 8 4 2 3 2 13" xfId="40083"/>
    <cellStyle name="표준 8 4 2 3 2 14" xfId="43954"/>
    <cellStyle name="표준 8 4 2 3 2 15" xfId="47825"/>
    <cellStyle name="표준 8 4 2 3 2 16" xfId="51696"/>
    <cellStyle name="표준 8 4 2 3 2 2" xfId="1809"/>
    <cellStyle name="표준 8 4 2 3 2 2 10" xfId="33068"/>
    <cellStyle name="표준 8 4 2 3 2 2 11" xfId="36939"/>
    <cellStyle name="표준 8 4 2 3 2 2 12" xfId="41051"/>
    <cellStyle name="표준 8 4 2 3 2 2 13" xfId="44922"/>
    <cellStyle name="표준 8 4 2 3 2 2 14" xfId="48793"/>
    <cellStyle name="표준 8 4 2 3 2 2 15" xfId="52664"/>
    <cellStyle name="표준 8 4 2 3 2 2 2" xfId="3748"/>
    <cellStyle name="표준 8 4 2 3 2 2 2 10" xfId="38875"/>
    <cellStyle name="표준 8 4 2 3 2 2 2 11" xfId="42987"/>
    <cellStyle name="표준 8 4 2 3 2 2 2 12" xfId="46858"/>
    <cellStyle name="표준 8 4 2 3 2 2 2 13" xfId="50729"/>
    <cellStyle name="표준 8 4 2 3 2 2 2 14" xfId="54600"/>
    <cellStyle name="표준 8 4 2 3 2 2 2 2" xfId="7907"/>
    <cellStyle name="표준 8 4 2 3 2 2 2 3" xfId="11778"/>
    <cellStyle name="표준 8 4 2 3 2 2 2 4" xfId="15649"/>
    <cellStyle name="표준 8 4 2 3 2 2 2 5" xfId="19520"/>
    <cellStyle name="표준 8 4 2 3 2 2 2 6" xfId="23391"/>
    <cellStyle name="표준 8 4 2 3 2 2 2 7" xfId="27262"/>
    <cellStyle name="표준 8 4 2 3 2 2 2 8" xfId="31133"/>
    <cellStyle name="표준 8 4 2 3 2 2 2 9" xfId="35004"/>
    <cellStyle name="표준 8 4 2 3 2 2 3" xfId="5971"/>
    <cellStyle name="표준 8 4 2 3 2 2 4" xfId="9842"/>
    <cellStyle name="표준 8 4 2 3 2 2 5" xfId="13713"/>
    <cellStyle name="표준 8 4 2 3 2 2 6" xfId="17584"/>
    <cellStyle name="표준 8 4 2 3 2 2 7" xfId="21455"/>
    <cellStyle name="표준 8 4 2 3 2 2 8" xfId="25326"/>
    <cellStyle name="표준 8 4 2 3 2 2 9" xfId="29197"/>
    <cellStyle name="표준 8 4 2 3 2 3" xfId="2780"/>
    <cellStyle name="표준 8 4 2 3 2 3 10" xfId="37907"/>
    <cellStyle name="표준 8 4 2 3 2 3 11" xfId="42019"/>
    <cellStyle name="표준 8 4 2 3 2 3 12" xfId="45890"/>
    <cellStyle name="표준 8 4 2 3 2 3 13" xfId="49761"/>
    <cellStyle name="표준 8 4 2 3 2 3 14" xfId="53632"/>
    <cellStyle name="표준 8 4 2 3 2 3 2" xfId="6939"/>
    <cellStyle name="표준 8 4 2 3 2 3 3" xfId="10810"/>
    <cellStyle name="표준 8 4 2 3 2 3 4" xfId="14681"/>
    <cellStyle name="표준 8 4 2 3 2 3 5" xfId="18552"/>
    <cellStyle name="표준 8 4 2 3 2 3 6" xfId="22423"/>
    <cellStyle name="표준 8 4 2 3 2 3 7" xfId="26294"/>
    <cellStyle name="표준 8 4 2 3 2 3 8" xfId="30165"/>
    <cellStyle name="표준 8 4 2 3 2 3 9" xfId="34036"/>
    <cellStyle name="표준 8 4 2 3 2 4" xfId="5003"/>
    <cellStyle name="표준 8 4 2 3 2 5" xfId="8874"/>
    <cellStyle name="표준 8 4 2 3 2 6" xfId="12745"/>
    <cellStyle name="표준 8 4 2 3 2 7" xfId="16616"/>
    <cellStyle name="표준 8 4 2 3 2 8" xfId="20487"/>
    <cellStyle name="표준 8 4 2 3 2 9" xfId="24358"/>
    <cellStyle name="표준 8 4 2 3 3" xfId="1325"/>
    <cellStyle name="표준 8 4 2 3 3 10" xfId="32584"/>
    <cellStyle name="표준 8 4 2 3 3 11" xfId="36455"/>
    <cellStyle name="표준 8 4 2 3 3 12" xfId="40567"/>
    <cellStyle name="표준 8 4 2 3 3 13" xfId="44438"/>
    <cellStyle name="표준 8 4 2 3 3 14" xfId="48309"/>
    <cellStyle name="표준 8 4 2 3 3 15" xfId="52180"/>
    <cellStyle name="표준 8 4 2 3 3 2" xfId="3264"/>
    <cellStyle name="표준 8 4 2 3 3 2 10" xfId="38391"/>
    <cellStyle name="표준 8 4 2 3 3 2 11" xfId="42503"/>
    <cellStyle name="표준 8 4 2 3 3 2 12" xfId="46374"/>
    <cellStyle name="표준 8 4 2 3 3 2 13" xfId="50245"/>
    <cellStyle name="표준 8 4 2 3 3 2 14" xfId="54116"/>
    <cellStyle name="표준 8 4 2 3 3 2 2" xfId="7423"/>
    <cellStyle name="표준 8 4 2 3 3 2 3" xfId="11294"/>
    <cellStyle name="표준 8 4 2 3 3 2 4" xfId="15165"/>
    <cellStyle name="표준 8 4 2 3 3 2 5" xfId="19036"/>
    <cellStyle name="표준 8 4 2 3 3 2 6" xfId="22907"/>
    <cellStyle name="표준 8 4 2 3 3 2 7" xfId="26778"/>
    <cellStyle name="표준 8 4 2 3 3 2 8" xfId="30649"/>
    <cellStyle name="표준 8 4 2 3 3 2 9" xfId="34520"/>
    <cellStyle name="표준 8 4 2 3 3 3" xfId="5487"/>
    <cellStyle name="표준 8 4 2 3 3 4" xfId="9358"/>
    <cellStyle name="표준 8 4 2 3 3 5" xfId="13229"/>
    <cellStyle name="표준 8 4 2 3 3 6" xfId="17100"/>
    <cellStyle name="표준 8 4 2 3 3 7" xfId="20971"/>
    <cellStyle name="표준 8 4 2 3 3 8" xfId="24842"/>
    <cellStyle name="표준 8 4 2 3 3 9" xfId="28713"/>
    <cellStyle name="표준 8 4 2 3 4" xfId="2296"/>
    <cellStyle name="표준 8 4 2 3 4 10" xfId="37423"/>
    <cellStyle name="표준 8 4 2 3 4 11" xfId="41535"/>
    <cellStyle name="표준 8 4 2 3 4 12" xfId="45406"/>
    <cellStyle name="표준 8 4 2 3 4 13" xfId="49277"/>
    <cellStyle name="표준 8 4 2 3 4 14" xfId="53148"/>
    <cellStyle name="표준 8 4 2 3 4 2" xfId="6455"/>
    <cellStyle name="표준 8 4 2 3 4 3" xfId="10326"/>
    <cellStyle name="표준 8 4 2 3 4 4" xfId="14197"/>
    <cellStyle name="표준 8 4 2 3 4 5" xfId="18068"/>
    <cellStyle name="표준 8 4 2 3 4 6" xfId="21939"/>
    <cellStyle name="표준 8 4 2 3 4 7" xfId="25810"/>
    <cellStyle name="표준 8 4 2 3 4 8" xfId="29681"/>
    <cellStyle name="표준 8 4 2 3 4 9" xfId="33552"/>
    <cellStyle name="표준 8 4 2 3 5" xfId="4519"/>
    <cellStyle name="표준 8 4 2 3 6" xfId="8390"/>
    <cellStyle name="표준 8 4 2 3 7" xfId="12261"/>
    <cellStyle name="표준 8 4 2 3 8" xfId="16132"/>
    <cellStyle name="표준 8 4 2 3 9" xfId="20003"/>
    <cellStyle name="표준 8 4 2 4" xfId="593"/>
    <cellStyle name="표준 8 4 2 4 10" xfId="27987"/>
    <cellStyle name="표준 8 4 2 4 11" xfId="31858"/>
    <cellStyle name="표준 8 4 2 4 12" xfId="35729"/>
    <cellStyle name="표준 8 4 2 4 13" xfId="39841"/>
    <cellStyle name="표준 8 4 2 4 14" xfId="43712"/>
    <cellStyle name="표준 8 4 2 4 15" xfId="47583"/>
    <cellStyle name="표준 8 4 2 4 16" xfId="51454"/>
    <cellStyle name="표준 8 4 2 4 2" xfId="1567"/>
    <cellStyle name="표준 8 4 2 4 2 10" xfId="32826"/>
    <cellStyle name="표준 8 4 2 4 2 11" xfId="36697"/>
    <cellStyle name="표준 8 4 2 4 2 12" xfId="40809"/>
    <cellStyle name="표준 8 4 2 4 2 13" xfId="44680"/>
    <cellStyle name="표준 8 4 2 4 2 14" xfId="48551"/>
    <cellStyle name="표준 8 4 2 4 2 15" xfId="52422"/>
    <cellStyle name="표준 8 4 2 4 2 2" xfId="3506"/>
    <cellStyle name="표준 8 4 2 4 2 2 10" xfId="38633"/>
    <cellStyle name="표준 8 4 2 4 2 2 11" xfId="42745"/>
    <cellStyle name="표준 8 4 2 4 2 2 12" xfId="46616"/>
    <cellStyle name="표준 8 4 2 4 2 2 13" xfId="50487"/>
    <cellStyle name="표준 8 4 2 4 2 2 14" xfId="54358"/>
    <cellStyle name="표준 8 4 2 4 2 2 2" xfId="7665"/>
    <cellStyle name="표준 8 4 2 4 2 2 3" xfId="11536"/>
    <cellStyle name="표준 8 4 2 4 2 2 4" xfId="15407"/>
    <cellStyle name="표준 8 4 2 4 2 2 5" xfId="19278"/>
    <cellStyle name="표준 8 4 2 4 2 2 6" xfId="23149"/>
    <cellStyle name="표준 8 4 2 4 2 2 7" xfId="27020"/>
    <cellStyle name="표준 8 4 2 4 2 2 8" xfId="30891"/>
    <cellStyle name="표준 8 4 2 4 2 2 9" xfId="34762"/>
    <cellStyle name="표준 8 4 2 4 2 3" xfId="5729"/>
    <cellStyle name="표준 8 4 2 4 2 4" xfId="9600"/>
    <cellStyle name="표준 8 4 2 4 2 5" xfId="13471"/>
    <cellStyle name="표준 8 4 2 4 2 6" xfId="17342"/>
    <cellStyle name="표준 8 4 2 4 2 7" xfId="21213"/>
    <cellStyle name="표준 8 4 2 4 2 8" xfId="25084"/>
    <cellStyle name="표준 8 4 2 4 2 9" xfId="28955"/>
    <cellStyle name="표준 8 4 2 4 3" xfId="2538"/>
    <cellStyle name="표준 8 4 2 4 3 10" xfId="37665"/>
    <cellStyle name="표준 8 4 2 4 3 11" xfId="41777"/>
    <cellStyle name="표준 8 4 2 4 3 12" xfId="45648"/>
    <cellStyle name="표준 8 4 2 4 3 13" xfId="49519"/>
    <cellStyle name="표준 8 4 2 4 3 14" xfId="53390"/>
    <cellStyle name="표준 8 4 2 4 3 2" xfId="6697"/>
    <cellStyle name="표준 8 4 2 4 3 3" xfId="10568"/>
    <cellStyle name="표준 8 4 2 4 3 4" xfId="14439"/>
    <cellStyle name="표준 8 4 2 4 3 5" xfId="18310"/>
    <cellStyle name="표준 8 4 2 4 3 6" xfId="22181"/>
    <cellStyle name="표준 8 4 2 4 3 7" xfId="26052"/>
    <cellStyle name="표준 8 4 2 4 3 8" xfId="29923"/>
    <cellStyle name="표준 8 4 2 4 3 9" xfId="33794"/>
    <cellStyle name="표준 8 4 2 4 4" xfId="4761"/>
    <cellStyle name="표준 8 4 2 4 5" xfId="8632"/>
    <cellStyle name="표준 8 4 2 4 6" xfId="12503"/>
    <cellStyle name="표준 8 4 2 4 7" xfId="16374"/>
    <cellStyle name="표준 8 4 2 4 8" xfId="20245"/>
    <cellStyle name="표준 8 4 2 4 9" xfId="24116"/>
    <cellStyle name="표준 8 4 2 5" xfId="1083"/>
    <cellStyle name="표준 8 4 2 5 10" xfId="32342"/>
    <cellStyle name="표준 8 4 2 5 11" xfId="36213"/>
    <cellStyle name="표준 8 4 2 5 12" xfId="40325"/>
    <cellStyle name="표준 8 4 2 5 13" xfId="44196"/>
    <cellStyle name="표준 8 4 2 5 14" xfId="48067"/>
    <cellStyle name="표준 8 4 2 5 15" xfId="51938"/>
    <cellStyle name="표준 8 4 2 5 2" xfId="3022"/>
    <cellStyle name="표준 8 4 2 5 2 10" xfId="38149"/>
    <cellStyle name="표준 8 4 2 5 2 11" xfId="42261"/>
    <cellStyle name="표준 8 4 2 5 2 12" xfId="46132"/>
    <cellStyle name="표준 8 4 2 5 2 13" xfId="50003"/>
    <cellStyle name="표준 8 4 2 5 2 14" xfId="53874"/>
    <cellStyle name="표준 8 4 2 5 2 2" xfId="7181"/>
    <cellStyle name="표준 8 4 2 5 2 3" xfId="11052"/>
    <cellStyle name="표준 8 4 2 5 2 4" xfId="14923"/>
    <cellStyle name="표준 8 4 2 5 2 5" xfId="18794"/>
    <cellStyle name="표준 8 4 2 5 2 6" xfId="22665"/>
    <cellStyle name="표준 8 4 2 5 2 7" xfId="26536"/>
    <cellStyle name="표준 8 4 2 5 2 8" xfId="30407"/>
    <cellStyle name="표준 8 4 2 5 2 9" xfId="34278"/>
    <cellStyle name="표준 8 4 2 5 3" xfId="5245"/>
    <cellStyle name="표준 8 4 2 5 4" xfId="9116"/>
    <cellStyle name="표준 8 4 2 5 5" xfId="12987"/>
    <cellStyle name="표준 8 4 2 5 6" xfId="16858"/>
    <cellStyle name="표준 8 4 2 5 7" xfId="20729"/>
    <cellStyle name="표준 8 4 2 5 8" xfId="24600"/>
    <cellStyle name="표준 8 4 2 5 9" xfId="28471"/>
    <cellStyle name="표준 8 4 2 6" xfId="2054"/>
    <cellStyle name="표준 8 4 2 6 10" xfId="37181"/>
    <cellStyle name="표준 8 4 2 6 11" xfId="41293"/>
    <cellStyle name="표준 8 4 2 6 12" xfId="45164"/>
    <cellStyle name="표준 8 4 2 6 13" xfId="49035"/>
    <cellStyle name="표준 8 4 2 6 14" xfId="52906"/>
    <cellStyle name="표준 8 4 2 6 2" xfId="6213"/>
    <cellStyle name="표준 8 4 2 6 3" xfId="10084"/>
    <cellStyle name="표준 8 4 2 6 4" xfId="13955"/>
    <cellStyle name="표준 8 4 2 6 5" xfId="17826"/>
    <cellStyle name="표준 8 4 2 6 6" xfId="21697"/>
    <cellStyle name="표준 8 4 2 6 7" xfId="25568"/>
    <cellStyle name="표준 8 4 2 6 8" xfId="29439"/>
    <cellStyle name="표준 8 4 2 6 9" xfId="33310"/>
    <cellStyle name="표준 8 4 2 7" xfId="4277"/>
    <cellStyle name="표준 8 4 2 8" xfId="8148"/>
    <cellStyle name="표준 8 4 2 9" xfId="12019"/>
    <cellStyle name="표준 8 4 20" xfId="43181"/>
    <cellStyle name="표준 8 4 21" xfId="47052"/>
    <cellStyle name="표준 8 4 22" xfId="50923"/>
    <cellStyle name="표준 8 4 3" xfId="153"/>
    <cellStyle name="표준 8 4 3 10" xfId="19811"/>
    <cellStyle name="표준 8 4 3 11" xfId="23682"/>
    <cellStyle name="표준 8 4 3 12" xfId="27553"/>
    <cellStyle name="표준 8 4 3 13" xfId="31424"/>
    <cellStyle name="표준 8 4 3 14" xfId="35295"/>
    <cellStyle name="표준 8 4 3 15" xfId="39166"/>
    <cellStyle name="표준 8 4 3 16" xfId="39407"/>
    <cellStyle name="표준 8 4 3 17" xfId="43278"/>
    <cellStyle name="표준 8 4 3 18" xfId="47149"/>
    <cellStyle name="표준 8 4 3 19" xfId="51020"/>
    <cellStyle name="표준 8 4 3 2" xfId="398"/>
    <cellStyle name="표준 8 4 3 2 10" xfId="23924"/>
    <cellStyle name="표준 8 4 3 2 11" xfId="27795"/>
    <cellStyle name="표준 8 4 3 2 12" xfId="31666"/>
    <cellStyle name="표준 8 4 3 2 13" xfId="35537"/>
    <cellStyle name="표준 8 4 3 2 14" xfId="39649"/>
    <cellStyle name="표준 8 4 3 2 15" xfId="43520"/>
    <cellStyle name="표준 8 4 3 2 16" xfId="47391"/>
    <cellStyle name="표준 8 4 3 2 17" xfId="51262"/>
    <cellStyle name="표준 8 4 3 2 2" xfId="885"/>
    <cellStyle name="표준 8 4 3 2 2 10" xfId="28279"/>
    <cellStyle name="표준 8 4 3 2 2 11" xfId="32150"/>
    <cellStyle name="표준 8 4 3 2 2 12" xfId="36021"/>
    <cellStyle name="표준 8 4 3 2 2 13" xfId="40133"/>
    <cellStyle name="표준 8 4 3 2 2 14" xfId="44004"/>
    <cellStyle name="표준 8 4 3 2 2 15" xfId="47875"/>
    <cellStyle name="표준 8 4 3 2 2 16" xfId="51746"/>
    <cellStyle name="표준 8 4 3 2 2 2" xfId="1859"/>
    <cellStyle name="표준 8 4 3 2 2 2 10" xfId="33118"/>
    <cellStyle name="표준 8 4 3 2 2 2 11" xfId="36989"/>
    <cellStyle name="표준 8 4 3 2 2 2 12" xfId="41101"/>
    <cellStyle name="표준 8 4 3 2 2 2 13" xfId="44972"/>
    <cellStyle name="표준 8 4 3 2 2 2 14" xfId="48843"/>
    <cellStyle name="표준 8 4 3 2 2 2 15" xfId="52714"/>
    <cellStyle name="표준 8 4 3 2 2 2 2" xfId="3798"/>
    <cellStyle name="표준 8 4 3 2 2 2 2 10" xfId="38925"/>
    <cellStyle name="표준 8 4 3 2 2 2 2 11" xfId="43037"/>
    <cellStyle name="표준 8 4 3 2 2 2 2 12" xfId="46908"/>
    <cellStyle name="표준 8 4 3 2 2 2 2 13" xfId="50779"/>
    <cellStyle name="표준 8 4 3 2 2 2 2 14" xfId="54650"/>
    <cellStyle name="표준 8 4 3 2 2 2 2 2" xfId="7957"/>
    <cellStyle name="표준 8 4 3 2 2 2 2 3" xfId="11828"/>
    <cellStyle name="표준 8 4 3 2 2 2 2 4" xfId="15699"/>
    <cellStyle name="표준 8 4 3 2 2 2 2 5" xfId="19570"/>
    <cellStyle name="표준 8 4 3 2 2 2 2 6" xfId="23441"/>
    <cellStyle name="표준 8 4 3 2 2 2 2 7" xfId="27312"/>
    <cellStyle name="표준 8 4 3 2 2 2 2 8" xfId="31183"/>
    <cellStyle name="표준 8 4 3 2 2 2 2 9" xfId="35054"/>
    <cellStyle name="표준 8 4 3 2 2 2 3" xfId="6021"/>
    <cellStyle name="표준 8 4 3 2 2 2 4" xfId="9892"/>
    <cellStyle name="표준 8 4 3 2 2 2 5" xfId="13763"/>
    <cellStyle name="표준 8 4 3 2 2 2 6" xfId="17634"/>
    <cellStyle name="표준 8 4 3 2 2 2 7" xfId="21505"/>
    <cellStyle name="표준 8 4 3 2 2 2 8" xfId="25376"/>
    <cellStyle name="표준 8 4 3 2 2 2 9" xfId="29247"/>
    <cellStyle name="표준 8 4 3 2 2 3" xfId="2830"/>
    <cellStyle name="표준 8 4 3 2 2 3 10" xfId="37957"/>
    <cellStyle name="표준 8 4 3 2 2 3 11" xfId="42069"/>
    <cellStyle name="표준 8 4 3 2 2 3 12" xfId="45940"/>
    <cellStyle name="표준 8 4 3 2 2 3 13" xfId="49811"/>
    <cellStyle name="표준 8 4 3 2 2 3 14" xfId="53682"/>
    <cellStyle name="표준 8 4 3 2 2 3 2" xfId="6989"/>
    <cellStyle name="표준 8 4 3 2 2 3 3" xfId="10860"/>
    <cellStyle name="표준 8 4 3 2 2 3 4" xfId="14731"/>
    <cellStyle name="표준 8 4 3 2 2 3 5" xfId="18602"/>
    <cellStyle name="표준 8 4 3 2 2 3 6" xfId="22473"/>
    <cellStyle name="표준 8 4 3 2 2 3 7" xfId="26344"/>
    <cellStyle name="표준 8 4 3 2 2 3 8" xfId="30215"/>
    <cellStyle name="표준 8 4 3 2 2 3 9" xfId="34086"/>
    <cellStyle name="표준 8 4 3 2 2 4" xfId="5053"/>
    <cellStyle name="표준 8 4 3 2 2 5" xfId="8924"/>
    <cellStyle name="표준 8 4 3 2 2 6" xfId="12795"/>
    <cellStyle name="표준 8 4 3 2 2 7" xfId="16666"/>
    <cellStyle name="표준 8 4 3 2 2 8" xfId="20537"/>
    <cellStyle name="표준 8 4 3 2 2 9" xfId="24408"/>
    <cellStyle name="표준 8 4 3 2 3" xfId="1375"/>
    <cellStyle name="표준 8 4 3 2 3 10" xfId="32634"/>
    <cellStyle name="표준 8 4 3 2 3 11" xfId="36505"/>
    <cellStyle name="표준 8 4 3 2 3 12" xfId="40617"/>
    <cellStyle name="표준 8 4 3 2 3 13" xfId="44488"/>
    <cellStyle name="표준 8 4 3 2 3 14" xfId="48359"/>
    <cellStyle name="표준 8 4 3 2 3 15" xfId="52230"/>
    <cellStyle name="표준 8 4 3 2 3 2" xfId="3314"/>
    <cellStyle name="표준 8 4 3 2 3 2 10" xfId="38441"/>
    <cellStyle name="표준 8 4 3 2 3 2 11" xfId="42553"/>
    <cellStyle name="표준 8 4 3 2 3 2 12" xfId="46424"/>
    <cellStyle name="표준 8 4 3 2 3 2 13" xfId="50295"/>
    <cellStyle name="표준 8 4 3 2 3 2 14" xfId="54166"/>
    <cellStyle name="표준 8 4 3 2 3 2 2" xfId="7473"/>
    <cellStyle name="표준 8 4 3 2 3 2 3" xfId="11344"/>
    <cellStyle name="표준 8 4 3 2 3 2 4" xfId="15215"/>
    <cellStyle name="표준 8 4 3 2 3 2 5" xfId="19086"/>
    <cellStyle name="표준 8 4 3 2 3 2 6" xfId="22957"/>
    <cellStyle name="표준 8 4 3 2 3 2 7" xfId="26828"/>
    <cellStyle name="표준 8 4 3 2 3 2 8" xfId="30699"/>
    <cellStyle name="표준 8 4 3 2 3 2 9" xfId="34570"/>
    <cellStyle name="표준 8 4 3 2 3 3" xfId="5537"/>
    <cellStyle name="표준 8 4 3 2 3 4" xfId="9408"/>
    <cellStyle name="표준 8 4 3 2 3 5" xfId="13279"/>
    <cellStyle name="표준 8 4 3 2 3 6" xfId="17150"/>
    <cellStyle name="표준 8 4 3 2 3 7" xfId="21021"/>
    <cellStyle name="표준 8 4 3 2 3 8" xfId="24892"/>
    <cellStyle name="표준 8 4 3 2 3 9" xfId="28763"/>
    <cellStyle name="표준 8 4 3 2 4" xfId="2346"/>
    <cellStyle name="표준 8 4 3 2 4 10" xfId="37473"/>
    <cellStyle name="표준 8 4 3 2 4 11" xfId="41585"/>
    <cellStyle name="표준 8 4 3 2 4 12" xfId="45456"/>
    <cellStyle name="표준 8 4 3 2 4 13" xfId="49327"/>
    <cellStyle name="표준 8 4 3 2 4 14" xfId="53198"/>
    <cellStyle name="표준 8 4 3 2 4 2" xfId="6505"/>
    <cellStyle name="표준 8 4 3 2 4 3" xfId="10376"/>
    <cellStyle name="표준 8 4 3 2 4 4" xfId="14247"/>
    <cellStyle name="표준 8 4 3 2 4 5" xfId="18118"/>
    <cellStyle name="표준 8 4 3 2 4 6" xfId="21989"/>
    <cellStyle name="표준 8 4 3 2 4 7" xfId="25860"/>
    <cellStyle name="표준 8 4 3 2 4 8" xfId="29731"/>
    <cellStyle name="표준 8 4 3 2 4 9" xfId="33602"/>
    <cellStyle name="표준 8 4 3 2 5" xfId="4569"/>
    <cellStyle name="표준 8 4 3 2 6" xfId="8440"/>
    <cellStyle name="표준 8 4 3 2 7" xfId="12311"/>
    <cellStyle name="표준 8 4 3 2 8" xfId="16182"/>
    <cellStyle name="표준 8 4 3 2 9" xfId="20053"/>
    <cellStyle name="표준 8 4 3 3" xfId="643"/>
    <cellStyle name="표준 8 4 3 3 10" xfId="28037"/>
    <cellStyle name="표준 8 4 3 3 11" xfId="31908"/>
    <cellStyle name="표준 8 4 3 3 12" xfId="35779"/>
    <cellStyle name="표준 8 4 3 3 13" xfId="39891"/>
    <cellStyle name="표준 8 4 3 3 14" xfId="43762"/>
    <cellStyle name="표준 8 4 3 3 15" xfId="47633"/>
    <cellStyle name="표준 8 4 3 3 16" xfId="51504"/>
    <cellStyle name="표준 8 4 3 3 2" xfId="1617"/>
    <cellStyle name="표준 8 4 3 3 2 10" xfId="32876"/>
    <cellStyle name="표준 8 4 3 3 2 11" xfId="36747"/>
    <cellStyle name="표준 8 4 3 3 2 12" xfId="40859"/>
    <cellStyle name="표준 8 4 3 3 2 13" xfId="44730"/>
    <cellStyle name="표준 8 4 3 3 2 14" xfId="48601"/>
    <cellStyle name="표준 8 4 3 3 2 15" xfId="52472"/>
    <cellStyle name="표준 8 4 3 3 2 2" xfId="3556"/>
    <cellStyle name="표준 8 4 3 3 2 2 10" xfId="38683"/>
    <cellStyle name="표준 8 4 3 3 2 2 11" xfId="42795"/>
    <cellStyle name="표준 8 4 3 3 2 2 12" xfId="46666"/>
    <cellStyle name="표준 8 4 3 3 2 2 13" xfId="50537"/>
    <cellStyle name="표준 8 4 3 3 2 2 14" xfId="54408"/>
    <cellStyle name="표준 8 4 3 3 2 2 2" xfId="7715"/>
    <cellStyle name="표준 8 4 3 3 2 2 3" xfId="11586"/>
    <cellStyle name="표준 8 4 3 3 2 2 4" xfId="15457"/>
    <cellStyle name="표준 8 4 3 3 2 2 5" xfId="19328"/>
    <cellStyle name="표준 8 4 3 3 2 2 6" xfId="23199"/>
    <cellStyle name="표준 8 4 3 3 2 2 7" xfId="27070"/>
    <cellStyle name="표준 8 4 3 3 2 2 8" xfId="30941"/>
    <cellStyle name="표준 8 4 3 3 2 2 9" xfId="34812"/>
    <cellStyle name="표준 8 4 3 3 2 3" xfId="5779"/>
    <cellStyle name="표준 8 4 3 3 2 4" xfId="9650"/>
    <cellStyle name="표준 8 4 3 3 2 5" xfId="13521"/>
    <cellStyle name="표준 8 4 3 3 2 6" xfId="17392"/>
    <cellStyle name="표준 8 4 3 3 2 7" xfId="21263"/>
    <cellStyle name="표준 8 4 3 3 2 8" xfId="25134"/>
    <cellStyle name="표준 8 4 3 3 2 9" xfId="29005"/>
    <cellStyle name="표준 8 4 3 3 3" xfId="2588"/>
    <cellStyle name="표준 8 4 3 3 3 10" xfId="37715"/>
    <cellStyle name="표준 8 4 3 3 3 11" xfId="41827"/>
    <cellStyle name="표준 8 4 3 3 3 12" xfId="45698"/>
    <cellStyle name="표준 8 4 3 3 3 13" xfId="49569"/>
    <cellStyle name="표준 8 4 3 3 3 14" xfId="53440"/>
    <cellStyle name="표준 8 4 3 3 3 2" xfId="6747"/>
    <cellStyle name="표준 8 4 3 3 3 3" xfId="10618"/>
    <cellStyle name="표준 8 4 3 3 3 4" xfId="14489"/>
    <cellStyle name="표준 8 4 3 3 3 5" xfId="18360"/>
    <cellStyle name="표준 8 4 3 3 3 6" xfId="22231"/>
    <cellStyle name="표준 8 4 3 3 3 7" xfId="26102"/>
    <cellStyle name="표준 8 4 3 3 3 8" xfId="29973"/>
    <cellStyle name="표준 8 4 3 3 3 9" xfId="33844"/>
    <cellStyle name="표준 8 4 3 3 4" xfId="4811"/>
    <cellStyle name="표준 8 4 3 3 5" xfId="8682"/>
    <cellStyle name="표준 8 4 3 3 6" xfId="12553"/>
    <cellStyle name="표준 8 4 3 3 7" xfId="16424"/>
    <cellStyle name="표준 8 4 3 3 8" xfId="20295"/>
    <cellStyle name="표준 8 4 3 3 9" xfId="24166"/>
    <cellStyle name="표준 8 4 3 4" xfId="1133"/>
    <cellStyle name="표준 8 4 3 4 10" xfId="32392"/>
    <cellStyle name="표준 8 4 3 4 11" xfId="36263"/>
    <cellStyle name="표준 8 4 3 4 12" xfId="40375"/>
    <cellStyle name="표준 8 4 3 4 13" xfId="44246"/>
    <cellStyle name="표준 8 4 3 4 14" xfId="48117"/>
    <cellStyle name="표준 8 4 3 4 15" xfId="51988"/>
    <cellStyle name="표준 8 4 3 4 2" xfId="3072"/>
    <cellStyle name="표준 8 4 3 4 2 10" xfId="38199"/>
    <cellStyle name="표준 8 4 3 4 2 11" xfId="42311"/>
    <cellStyle name="표준 8 4 3 4 2 12" xfId="46182"/>
    <cellStyle name="표준 8 4 3 4 2 13" xfId="50053"/>
    <cellStyle name="표준 8 4 3 4 2 14" xfId="53924"/>
    <cellStyle name="표준 8 4 3 4 2 2" xfId="7231"/>
    <cellStyle name="표준 8 4 3 4 2 3" xfId="11102"/>
    <cellStyle name="표준 8 4 3 4 2 4" xfId="14973"/>
    <cellStyle name="표준 8 4 3 4 2 5" xfId="18844"/>
    <cellStyle name="표준 8 4 3 4 2 6" xfId="22715"/>
    <cellStyle name="표준 8 4 3 4 2 7" xfId="26586"/>
    <cellStyle name="표준 8 4 3 4 2 8" xfId="30457"/>
    <cellStyle name="표준 8 4 3 4 2 9" xfId="34328"/>
    <cellStyle name="표준 8 4 3 4 3" xfId="5295"/>
    <cellStyle name="표준 8 4 3 4 4" xfId="9166"/>
    <cellStyle name="표준 8 4 3 4 5" xfId="13037"/>
    <cellStyle name="표준 8 4 3 4 6" xfId="16908"/>
    <cellStyle name="표준 8 4 3 4 7" xfId="20779"/>
    <cellStyle name="표준 8 4 3 4 8" xfId="24650"/>
    <cellStyle name="표준 8 4 3 4 9" xfId="28521"/>
    <cellStyle name="표준 8 4 3 5" xfId="2104"/>
    <cellStyle name="표준 8 4 3 5 10" xfId="37231"/>
    <cellStyle name="표준 8 4 3 5 11" xfId="41343"/>
    <cellStyle name="표준 8 4 3 5 12" xfId="45214"/>
    <cellStyle name="표준 8 4 3 5 13" xfId="49085"/>
    <cellStyle name="표준 8 4 3 5 14" xfId="52956"/>
    <cellStyle name="표준 8 4 3 5 2" xfId="6263"/>
    <cellStyle name="표준 8 4 3 5 3" xfId="10134"/>
    <cellStyle name="표준 8 4 3 5 4" xfId="14005"/>
    <cellStyle name="표준 8 4 3 5 5" xfId="17876"/>
    <cellStyle name="표준 8 4 3 5 6" xfId="21747"/>
    <cellStyle name="표준 8 4 3 5 7" xfId="25618"/>
    <cellStyle name="표준 8 4 3 5 8" xfId="29489"/>
    <cellStyle name="표준 8 4 3 5 9" xfId="33360"/>
    <cellStyle name="표준 8 4 3 6" xfId="4327"/>
    <cellStyle name="표준 8 4 3 7" xfId="8198"/>
    <cellStyle name="표준 8 4 3 8" xfId="12069"/>
    <cellStyle name="표준 8 4 3 9" xfId="15940"/>
    <cellStyle name="표준 8 4 4" xfId="251"/>
    <cellStyle name="표준 8 4 4 10" xfId="19909"/>
    <cellStyle name="표준 8 4 4 11" xfId="23780"/>
    <cellStyle name="표준 8 4 4 12" xfId="27651"/>
    <cellStyle name="표준 8 4 4 13" xfId="31522"/>
    <cellStyle name="표준 8 4 4 14" xfId="35393"/>
    <cellStyle name="표준 8 4 4 15" xfId="39264"/>
    <cellStyle name="표준 8 4 4 16" xfId="39505"/>
    <cellStyle name="표준 8 4 4 17" xfId="43376"/>
    <cellStyle name="표준 8 4 4 18" xfId="47247"/>
    <cellStyle name="표준 8 4 4 19" xfId="51118"/>
    <cellStyle name="표준 8 4 4 2" xfId="496"/>
    <cellStyle name="표준 8 4 4 2 10" xfId="24022"/>
    <cellStyle name="표준 8 4 4 2 11" xfId="27893"/>
    <cellStyle name="표준 8 4 4 2 12" xfId="31764"/>
    <cellStyle name="표준 8 4 4 2 13" xfId="35635"/>
    <cellStyle name="표준 8 4 4 2 14" xfId="39747"/>
    <cellStyle name="표준 8 4 4 2 15" xfId="43618"/>
    <cellStyle name="표준 8 4 4 2 16" xfId="47489"/>
    <cellStyle name="표준 8 4 4 2 17" xfId="51360"/>
    <cellStyle name="표준 8 4 4 2 2" xfId="983"/>
    <cellStyle name="표준 8 4 4 2 2 10" xfId="28377"/>
    <cellStyle name="표준 8 4 4 2 2 11" xfId="32248"/>
    <cellStyle name="표준 8 4 4 2 2 12" xfId="36119"/>
    <cellStyle name="표준 8 4 4 2 2 13" xfId="40231"/>
    <cellStyle name="표준 8 4 4 2 2 14" xfId="44102"/>
    <cellStyle name="표준 8 4 4 2 2 15" xfId="47973"/>
    <cellStyle name="표준 8 4 4 2 2 16" xfId="51844"/>
    <cellStyle name="표준 8 4 4 2 2 2" xfId="1957"/>
    <cellStyle name="표준 8 4 4 2 2 2 10" xfId="33216"/>
    <cellStyle name="표준 8 4 4 2 2 2 11" xfId="37087"/>
    <cellStyle name="표준 8 4 4 2 2 2 12" xfId="41199"/>
    <cellStyle name="표준 8 4 4 2 2 2 13" xfId="45070"/>
    <cellStyle name="표준 8 4 4 2 2 2 14" xfId="48941"/>
    <cellStyle name="표준 8 4 4 2 2 2 15" xfId="52812"/>
    <cellStyle name="표준 8 4 4 2 2 2 2" xfId="3896"/>
    <cellStyle name="표준 8 4 4 2 2 2 2 10" xfId="39023"/>
    <cellStyle name="표준 8 4 4 2 2 2 2 11" xfId="43135"/>
    <cellStyle name="표준 8 4 4 2 2 2 2 12" xfId="47006"/>
    <cellStyle name="표준 8 4 4 2 2 2 2 13" xfId="50877"/>
    <cellStyle name="표준 8 4 4 2 2 2 2 14" xfId="54748"/>
    <cellStyle name="표준 8 4 4 2 2 2 2 2" xfId="8055"/>
    <cellStyle name="표준 8 4 4 2 2 2 2 3" xfId="11926"/>
    <cellStyle name="표준 8 4 4 2 2 2 2 4" xfId="15797"/>
    <cellStyle name="표준 8 4 4 2 2 2 2 5" xfId="19668"/>
    <cellStyle name="표준 8 4 4 2 2 2 2 6" xfId="23539"/>
    <cellStyle name="표준 8 4 4 2 2 2 2 7" xfId="27410"/>
    <cellStyle name="표준 8 4 4 2 2 2 2 8" xfId="31281"/>
    <cellStyle name="표준 8 4 4 2 2 2 2 9" xfId="35152"/>
    <cellStyle name="표준 8 4 4 2 2 2 3" xfId="6119"/>
    <cellStyle name="표준 8 4 4 2 2 2 4" xfId="9990"/>
    <cellStyle name="표준 8 4 4 2 2 2 5" xfId="13861"/>
    <cellStyle name="표준 8 4 4 2 2 2 6" xfId="17732"/>
    <cellStyle name="표준 8 4 4 2 2 2 7" xfId="21603"/>
    <cellStyle name="표준 8 4 4 2 2 2 8" xfId="25474"/>
    <cellStyle name="표준 8 4 4 2 2 2 9" xfId="29345"/>
    <cellStyle name="표준 8 4 4 2 2 3" xfId="2928"/>
    <cellStyle name="표준 8 4 4 2 2 3 10" xfId="38055"/>
    <cellStyle name="표준 8 4 4 2 2 3 11" xfId="42167"/>
    <cellStyle name="표준 8 4 4 2 2 3 12" xfId="46038"/>
    <cellStyle name="표준 8 4 4 2 2 3 13" xfId="49909"/>
    <cellStyle name="표준 8 4 4 2 2 3 14" xfId="53780"/>
    <cellStyle name="표준 8 4 4 2 2 3 2" xfId="7087"/>
    <cellStyle name="표준 8 4 4 2 2 3 3" xfId="10958"/>
    <cellStyle name="표준 8 4 4 2 2 3 4" xfId="14829"/>
    <cellStyle name="표준 8 4 4 2 2 3 5" xfId="18700"/>
    <cellStyle name="표준 8 4 4 2 2 3 6" xfId="22571"/>
    <cellStyle name="표준 8 4 4 2 2 3 7" xfId="26442"/>
    <cellStyle name="표준 8 4 4 2 2 3 8" xfId="30313"/>
    <cellStyle name="표준 8 4 4 2 2 3 9" xfId="34184"/>
    <cellStyle name="표준 8 4 4 2 2 4" xfId="5151"/>
    <cellStyle name="표준 8 4 4 2 2 5" xfId="9022"/>
    <cellStyle name="표준 8 4 4 2 2 6" xfId="12893"/>
    <cellStyle name="표준 8 4 4 2 2 7" xfId="16764"/>
    <cellStyle name="표준 8 4 4 2 2 8" xfId="20635"/>
    <cellStyle name="표준 8 4 4 2 2 9" xfId="24506"/>
    <cellStyle name="표준 8 4 4 2 3" xfId="1473"/>
    <cellStyle name="표준 8 4 4 2 3 10" xfId="32732"/>
    <cellStyle name="표준 8 4 4 2 3 11" xfId="36603"/>
    <cellStyle name="표준 8 4 4 2 3 12" xfId="40715"/>
    <cellStyle name="표준 8 4 4 2 3 13" xfId="44586"/>
    <cellStyle name="표준 8 4 4 2 3 14" xfId="48457"/>
    <cellStyle name="표준 8 4 4 2 3 15" xfId="52328"/>
    <cellStyle name="표준 8 4 4 2 3 2" xfId="3412"/>
    <cellStyle name="표준 8 4 4 2 3 2 10" xfId="38539"/>
    <cellStyle name="표준 8 4 4 2 3 2 11" xfId="42651"/>
    <cellStyle name="표준 8 4 4 2 3 2 12" xfId="46522"/>
    <cellStyle name="표준 8 4 4 2 3 2 13" xfId="50393"/>
    <cellStyle name="표준 8 4 4 2 3 2 14" xfId="54264"/>
    <cellStyle name="표준 8 4 4 2 3 2 2" xfId="7571"/>
    <cellStyle name="표준 8 4 4 2 3 2 3" xfId="11442"/>
    <cellStyle name="표준 8 4 4 2 3 2 4" xfId="15313"/>
    <cellStyle name="표준 8 4 4 2 3 2 5" xfId="19184"/>
    <cellStyle name="표준 8 4 4 2 3 2 6" xfId="23055"/>
    <cellStyle name="표준 8 4 4 2 3 2 7" xfId="26926"/>
    <cellStyle name="표준 8 4 4 2 3 2 8" xfId="30797"/>
    <cellStyle name="표준 8 4 4 2 3 2 9" xfId="34668"/>
    <cellStyle name="표준 8 4 4 2 3 3" xfId="5635"/>
    <cellStyle name="표준 8 4 4 2 3 4" xfId="9506"/>
    <cellStyle name="표준 8 4 4 2 3 5" xfId="13377"/>
    <cellStyle name="표준 8 4 4 2 3 6" xfId="17248"/>
    <cellStyle name="표준 8 4 4 2 3 7" xfId="21119"/>
    <cellStyle name="표준 8 4 4 2 3 8" xfId="24990"/>
    <cellStyle name="표준 8 4 4 2 3 9" xfId="28861"/>
    <cellStyle name="표준 8 4 4 2 4" xfId="2444"/>
    <cellStyle name="표준 8 4 4 2 4 10" xfId="37571"/>
    <cellStyle name="표준 8 4 4 2 4 11" xfId="41683"/>
    <cellStyle name="표준 8 4 4 2 4 12" xfId="45554"/>
    <cellStyle name="표준 8 4 4 2 4 13" xfId="49425"/>
    <cellStyle name="표준 8 4 4 2 4 14" xfId="53296"/>
    <cellStyle name="표준 8 4 4 2 4 2" xfId="6603"/>
    <cellStyle name="표준 8 4 4 2 4 3" xfId="10474"/>
    <cellStyle name="표준 8 4 4 2 4 4" xfId="14345"/>
    <cellStyle name="표준 8 4 4 2 4 5" xfId="18216"/>
    <cellStyle name="표준 8 4 4 2 4 6" xfId="22087"/>
    <cellStyle name="표준 8 4 4 2 4 7" xfId="25958"/>
    <cellStyle name="표준 8 4 4 2 4 8" xfId="29829"/>
    <cellStyle name="표준 8 4 4 2 4 9" xfId="33700"/>
    <cellStyle name="표준 8 4 4 2 5" xfId="4667"/>
    <cellStyle name="표준 8 4 4 2 6" xfId="8538"/>
    <cellStyle name="표준 8 4 4 2 7" xfId="12409"/>
    <cellStyle name="표준 8 4 4 2 8" xfId="16280"/>
    <cellStyle name="표준 8 4 4 2 9" xfId="20151"/>
    <cellStyle name="표준 8 4 4 3" xfId="741"/>
    <cellStyle name="표준 8 4 4 3 10" xfId="28135"/>
    <cellStyle name="표준 8 4 4 3 11" xfId="32006"/>
    <cellStyle name="표준 8 4 4 3 12" xfId="35877"/>
    <cellStyle name="표준 8 4 4 3 13" xfId="39989"/>
    <cellStyle name="표준 8 4 4 3 14" xfId="43860"/>
    <cellStyle name="표준 8 4 4 3 15" xfId="47731"/>
    <cellStyle name="표준 8 4 4 3 16" xfId="51602"/>
    <cellStyle name="표준 8 4 4 3 2" xfId="1715"/>
    <cellStyle name="표준 8 4 4 3 2 10" xfId="32974"/>
    <cellStyle name="표준 8 4 4 3 2 11" xfId="36845"/>
    <cellStyle name="표준 8 4 4 3 2 12" xfId="40957"/>
    <cellStyle name="표준 8 4 4 3 2 13" xfId="44828"/>
    <cellStyle name="표준 8 4 4 3 2 14" xfId="48699"/>
    <cellStyle name="표준 8 4 4 3 2 15" xfId="52570"/>
    <cellStyle name="표준 8 4 4 3 2 2" xfId="3654"/>
    <cellStyle name="표준 8 4 4 3 2 2 10" xfId="38781"/>
    <cellStyle name="표준 8 4 4 3 2 2 11" xfId="42893"/>
    <cellStyle name="표준 8 4 4 3 2 2 12" xfId="46764"/>
    <cellStyle name="표준 8 4 4 3 2 2 13" xfId="50635"/>
    <cellStyle name="표준 8 4 4 3 2 2 14" xfId="54506"/>
    <cellStyle name="표준 8 4 4 3 2 2 2" xfId="7813"/>
    <cellStyle name="표준 8 4 4 3 2 2 3" xfId="11684"/>
    <cellStyle name="표준 8 4 4 3 2 2 4" xfId="15555"/>
    <cellStyle name="표준 8 4 4 3 2 2 5" xfId="19426"/>
    <cellStyle name="표준 8 4 4 3 2 2 6" xfId="23297"/>
    <cellStyle name="표준 8 4 4 3 2 2 7" xfId="27168"/>
    <cellStyle name="표준 8 4 4 3 2 2 8" xfId="31039"/>
    <cellStyle name="표준 8 4 4 3 2 2 9" xfId="34910"/>
    <cellStyle name="표준 8 4 4 3 2 3" xfId="5877"/>
    <cellStyle name="표준 8 4 4 3 2 4" xfId="9748"/>
    <cellStyle name="표준 8 4 4 3 2 5" xfId="13619"/>
    <cellStyle name="표준 8 4 4 3 2 6" xfId="17490"/>
    <cellStyle name="표준 8 4 4 3 2 7" xfId="21361"/>
    <cellStyle name="표준 8 4 4 3 2 8" xfId="25232"/>
    <cellStyle name="표준 8 4 4 3 2 9" xfId="29103"/>
    <cellStyle name="표준 8 4 4 3 3" xfId="2686"/>
    <cellStyle name="표준 8 4 4 3 3 10" xfId="37813"/>
    <cellStyle name="표준 8 4 4 3 3 11" xfId="41925"/>
    <cellStyle name="표준 8 4 4 3 3 12" xfId="45796"/>
    <cellStyle name="표준 8 4 4 3 3 13" xfId="49667"/>
    <cellStyle name="표준 8 4 4 3 3 14" xfId="53538"/>
    <cellStyle name="표준 8 4 4 3 3 2" xfId="6845"/>
    <cellStyle name="표준 8 4 4 3 3 3" xfId="10716"/>
    <cellStyle name="표준 8 4 4 3 3 4" xfId="14587"/>
    <cellStyle name="표준 8 4 4 3 3 5" xfId="18458"/>
    <cellStyle name="표준 8 4 4 3 3 6" xfId="22329"/>
    <cellStyle name="표준 8 4 4 3 3 7" xfId="26200"/>
    <cellStyle name="표준 8 4 4 3 3 8" xfId="30071"/>
    <cellStyle name="표준 8 4 4 3 3 9" xfId="33942"/>
    <cellStyle name="표준 8 4 4 3 4" xfId="4909"/>
    <cellStyle name="표준 8 4 4 3 5" xfId="8780"/>
    <cellStyle name="표준 8 4 4 3 6" xfId="12651"/>
    <cellStyle name="표준 8 4 4 3 7" xfId="16522"/>
    <cellStyle name="표준 8 4 4 3 8" xfId="20393"/>
    <cellStyle name="표준 8 4 4 3 9" xfId="24264"/>
    <cellStyle name="표준 8 4 4 4" xfId="1231"/>
    <cellStyle name="표준 8 4 4 4 10" xfId="32490"/>
    <cellStyle name="표준 8 4 4 4 11" xfId="36361"/>
    <cellStyle name="표준 8 4 4 4 12" xfId="40473"/>
    <cellStyle name="표준 8 4 4 4 13" xfId="44344"/>
    <cellStyle name="표준 8 4 4 4 14" xfId="48215"/>
    <cellStyle name="표준 8 4 4 4 15" xfId="52086"/>
    <cellStyle name="표준 8 4 4 4 2" xfId="3170"/>
    <cellStyle name="표준 8 4 4 4 2 10" xfId="38297"/>
    <cellStyle name="표준 8 4 4 4 2 11" xfId="42409"/>
    <cellStyle name="표준 8 4 4 4 2 12" xfId="46280"/>
    <cellStyle name="표준 8 4 4 4 2 13" xfId="50151"/>
    <cellStyle name="표준 8 4 4 4 2 14" xfId="54022"/>
    <cellStyle name="표준 8 4 4 4 2 2" xfId="7329"/>
    <cellStyle name="표준 8 4 4 4 2 3" xfId="11200"/>
    <cellStyle name="표준 8 4 4 4 2 4" xfId="15071"/>
    <cellStyle name="표준 8 4 4 4 2 5" xfId="18942"/>
    <cellStyle name="표준 8 4 4 4 2 6" xfId="22813"/>
    <cellStyle name="표준 8 4 4 4 2 7" xfId="26684"/>
    <cellStyle name="표준 8 4 4 4 2 8" xfId="30555"/>
    <cellStyle name="표준 8 4 4 4 2 9" xfId="34426"/>
    <cellStyle name="표준 8 4 4 4 3" xfId="5393"/>
    <cellStyle name="표준 8 4 4 4 4" xfId="9264"/>
    <cellStyle name="표준 8 4 4 4 5" xfId="13135"/>
    <cellStyle name="표준 8 4 4 4 6" xfId="17006"/>
    <cellStyle name="표준 8 4 4 4 7" xfId="20877"/>
    <cellStyle name="표준 8 4 4 4 8" xfId="24748"/>
    <cellStyle name="표준 8 4 4 4 9" xfId="28619"/>
    <cellStyle name="표준 8 4 4 5" xfId="2202"/>
    <cellStyle name="표준 8 4 4 5 10" xfId="37329"/>
    <cellStyle name="표준 8 4 4 5 11" xfId="41441"/>
    <cellStyle name="표준 8 4 4 5 12" xfId="45312"/>
    <cellStyle name="표준 8 4 4 5 13" xfId="49183"/>
    <cellStyle name="표준 8 4 4 5 14" xfId="53054"/>
    <cellStyle name="표준 8 4 4 5 2" xfId="6361"/>
    <cellStyle name="표준 8 4 4 5 3" xfId="10232"/>
    <cellStyle name="표준 8 4 4 5 4" xfId="14103"/>
    <cellStyle name="표준 8 4 4 5 5" xfId="17974"/>
    <cellStyle name="표준 8 4 4 5 6" xfId="21845"/>
    <cellStyle name="표준 8 4 4 5 7" xfId="25716"/>
    <cellStyle name="표준 8 4 4 5 8" xfId="29587"/>
    <cellStyle name="표준 8 4 4 5 9" xfId="33458"/>
    <cellStyle name="표준 8 4 4 6" xfId="4425"/>
    <cellStyle name="표준 8 4 4 7" xfId="8296"/>
    <cellStyle name="표준 8 4 4 8" xfId="12167"/>
    <cellStyle name="표준 8 4 4 9" xfId="16038"/>
    <cellStyle name="표준 8 4 5" xfId="301"/>
    <cellStyle name="표준 8 4 5 10" xfId="23827"/>
    <cellStyle name="표준 8 4 5 11" xfId="27698"/>
    <cellStyle name="표준 8 4 5 12" xfId="31569"/>
    <cellStyle name="표준 8 4 5 13" xfId="35440"/>
    <cellStyle name="표준 8 4 5 14" xfId="39552"/>
    <cellStyle name="표준 8 4 5 15" xfId="43423"/>
    <cellStyle name="표준 8 4 5 16" xfId="47294"/>
    <cellStyle name="표준 8 4 5 17" xfId="51165"/>
    <cellStyle name="표준 8 4 5 2" xfId="788"/>
    <cellStyle name="표준 8 4 5 2 10" xfId="28182"/>
    <cellStyle name="표준 8 4 5 2 11" xfId="32053"/>
    <cellStyle name="표준 8 4 5 2 12" xfId="35924"/>
    <cellStyle name="표준 8 4 5 2 13" xfId="40036"/>
    <cellStyle name="표준 8 4 5 2 14" xfId="43907"/>
    <cellStyle name="표준 8 4 5 2 15" xfId="47778"/>
    <cellStyle name="표준 8 4 5 2 16" xfId="51649"/>
    <cellStyle name="표준 8 4 5 2 2" xfId="1762"/>
    <cellStyle name="표준 8 4 5 2 2 10" xfId="33021"/>
    <cellStyle name="표준 8 4 5 2 2 11" xfId="36892"/>
    <cellStyle name="표준 8 4 5 2 2 12" xfId="41004"/>
    <cellStyle name="표준 8 4 5 2 2 13" xfId="44875"/>
    <cellStyle name="표준 8 4 5 2 2 14" xfId="48746"/>
    <cellStyle name="표준 8 4 5 2 2 15" xfId="52617"/>
    <cellStyle name="표준 8 4 5 2 2 2" xfId="3701"/>
    <cellStyle name="표준 8 4 5 2 2 2 10" xfId="38828"/>
    <cellStyle name="표준 8 4 5 2 2 2 11" xfId="42940"/>
    <cellStyle name="표준 8 4 5 2 2 2 12" xfId="46811"/>
    <cellStyle name="표준 8 4 5 2 2 2 13" xfId="50682"/>
    <cellStyle name="표준 8 4 5 2 2 2 14" xfId="54553"/>
    <cellStyle name="표준 8 4 5 2 2 2 2" xfId="7860"/>
    <cellStyle name="표준 8 4 5 2 2 2 3" xfId="11731"/>
    <cellStyle name="표준 8 4 5 2 2 2 4" xfId="15602"/>
    <cellStyle name="표준 8 4 5 2 2 2 5" xfId="19473"/>
    <cellStyle name="표준 8 4 5 2 2 2 6" xfId="23344"/>
    <cellStyle name="표준 8 4 5 2 2 2 7" xfId="27215"/>
    <cellStyle name="표준 8 4 5 2 2 2 8" xfId="31086"/>
    <cellStyle name="표준 8 4 5 2 2 2 9" xfId="34957"/>
    <cellStyle name="표준 8 4 5 2 2 3" xfId="5924"/>
    <cellStyle name="표준 8 4 5 2 2 4" xfId="9795"/>
    <cellStyle name="표준 8 4 5 2 2 5" xfId="13666"/>
    <cellStyle name="표준 8 4 5 2 2 6" xfId="17537"/>
    <cellStyle name="표준 8 4 5 2 2 7" xfId="21408"/>
    <cellStyle name="표준 8 4 5 2 2 8" xfId="25279"/>
    <cellStyle name="표준 8 4 5 2 2 9" xfId="29150"/>
    <cellStyle name="표준 8 4 5 2 3" xfId="2733"/>
    <cellStyle name="표준 8 4 5 2 3 10" xfId="37860"/>
    <cellStyle name="표준 8 4 5 2 3 11" xfId="41972"/>
    <cellStyle name="표준 8 4 5 2 3 12" xfId="45843"/>
    <cellStyle name="표준 8 4 5 2 3 13" xfId="49714"/>
    <cellStyle name="표준 8 4 5 2 3 14" xfId="53585"/>
    <cellStyle name="표준 8 4 5 2 3 2" xfId="6892"/>
    <cellStyle name="표준 8 4 5 2 3 3" xfId="10763"/>
    <cellStyle name="표준 8 4 5 2 3 4" xfId="14634"/>
    <cellStyle name="표준 8 4 5 2 3 5" xfId="18505"/>
    <cellStyle name="표준 8 4 5 2 3 6" xfId="22376"/>
    <cellStyle name="표준 8 4 5 2 3 7" xfId="26247"/>
    <cellStyle name="표준 8 4 5 2 3 8" xfId="30118"/>
    <cellStyle name="표준 8 4 5 2 3 9" xfId="33989"/>
    <cellStyle name="표준 8 4 5 2 4" xfId="4956"/>
    <cellStyle name="표준 8 4 5 2 5" xfId="8827"/>
    <cellStyle name="표준 8 4 5 2 6" xfId="12698"/>
    <cellStyle name="표준 8 4 5 2 7" xfId="16569"/>
    <cellStyle name="표준 8 4 5 2 8" xfId="20440"/>
    <cellStyle name="표준 8 4 5 2 9" xfId="24311"/>
    <cellStyle name="표준 8 4 5 3" xfId="1278"/>
    <cellStyle name="표준 8 4 5 3 10" xfId="32537"/>
    <cellStyle name="표준 8 4 5 3 11" xfId="36408"/>
    <cellStyle name="표준 8 4 5 3 12" xfId="40520"/>
    <cellStyle name="표준 8 4 5 3 13" xfId="44391"/>
    <cellStyle name="표준 8 4 5 3 14" xfId="48262"/>
    <cellStyle name="표준 8 4 5 3 15" xfId="52133"/>
    <cellStyle name="표준 8 4 5 3 2" xfId="3217"/>
    <cellStyle name="표준 8 4 5 3 2 10" xfId="38344"/>
    <cellStyle name="표준 8 4 5 3 2 11" xfId="42456"/>
    <cellStyle name="표준 8 4 5 3 2 12" xfId="46327"/>
    <cellStyle name="표준 8 4 5 3 2 13" xfId="50198"/>
    <cellStyle name="표준 8 4 5 3 2 14" xfId="54069"/>
    <cellStyle name="표준 8 4 5 3 2 2" xfId="7376"/>
    <cellStyle name="표준 8 4 5 3 2 3" xfId="11247"/>
    <cellStyle name="표준 8 4 5 3 2 4" xfId="15118"/>
    <cellStyle name="표준 8 4 5 3 2 5" xfId="18989"/>
    <cellStyle name="표준 8 4 5 3 2 6" xfId="22860"/>
    <cellStyle name="표준 8 4 5 3 2 7" xfId="26731"/>
    <cellStyle name="표준 8 4 5 3 2 8" xfId="30602"/>
    <cellStyle name="표준 8 4 5 3 2 9" xfId="34473"/>
    <cellStyle name="표준 8 4 5 3 3" xfId="5440"/>
    <cellStyle name="표준 8 4 5 3 4" xfId="9311"/>
    <cellStyle name="표준 8 4 5 3 5" xfId="13182"/>
    <cellStyle name="표준 8 4 5 3 6" xfId="17053"/>
    <cellStyle name="표준 8 4 5 3 7" xfId="20924"/>
    <cellStyle name="표준 8 4 5 3 8" xfId="24795"/>
    <cellStyle name="표준 8 4 5 3 9" xfId="28666"/>
    <cellStyle name="표준 8 4 5 4" xfId="2249"/>
    <cellStyle name="표준 8 4 5 4 10" xfId="37376"/>
    <cellStyle name="표준 8 4 5 4 11" xfId="41488"/>
    <cellStyle name="표준 8 4 5 4 12" xfId="45359"/>
    <cellStyle name="표준 8 4 5 4 13" xfId="49230"/>
    <cellStyle name="표준 8 4 5 4 14" xfId="53101"/>
    <cellStyle name="표준 8 4 5 4 2" xfId="6408"/>
    <cellStyle name="표준 8 4 5 4 3" xfId="10279"/>
    <cellStyle name="표준 8 4 5 4 4" xfId="14150"/>
    <cellStyle name="표준 8 4 5 4 5" xfId="18021"/>
    <cellStyle name="표준 8 4 5 4 6" xfId="21892"/>
    <cellStyle name="표준 8 4 5 4 7" xfId="25763"/>
    <cellStyle name="표준 8 4 5 4 8" xfId="29634"/>
    <cellStyle name="표준 8 4 5 4 9" xfId="33505"/>
    <cellStyle name="표준 8 4 5 5" xfId="4472"/>
    <cellStyle name="표준 8 4 5 6" xfId="8343"/>
    <cellStyle name="표준 8 4 5 7" xfId="12214"/>
    <cellStyle name="표준 8 4 5 8" xfId="16085"/>
    <cellStyle name="표준 8 4 5 9" xfId="19956"/>
    <cellStyle name="표준 8 4 6" xfId="546"/>
    <cellStyle name="표준 8 4 6 10" xfId="27940"/>
    <cellStyle name="표준 8 4 6 11" xfId="31811"/>
    <cellStyle name="표준 8 4 6 12" xfId="35682"/>
    <cellStyle name="표준 8 4 6 13" xfId="39794"/>
    <cellStyle name="표준 8 4 6 14" xfId="43665"/>
    <cellStyle name="표준 8 4 6 15" xfId="47536"/>
    <cellStyle name="표준 8 4 6 16" xfId="51407"/>
    <cellStyle name="표준 8 4 6 2" xfId="1520"/>
    <cellStyle name="표준 8 4 6 2 10" xfId="32779"/>
    <cellStyle name="표준 8 4 6 2 11" xfId="36650"/>
    <cellStyle name="표준 8 4 6 2 12" xfId="40762"/>
    <cellStyle name="표준 8 4 6 2 13" xfId="44633"/>
    <cellStyle name="표준 8 4 6 2 14" xfId="48504"/>
    <cellStyle name="표준 8 4 6 2 15" xfId="52375"/>
    <cellStyle name="표준 8 4 6 2 2" xfId="3459"/>
    <cellStyle name="표준 8 4 6 2 2 10" xfId="38586"/>
    <cellStyle name="표준 8 4 6 2 2 11" xfId="42698"/>
    <cellStyle name="표준 8 4 6 2 2 12" xfId="46569"/>
    <cellStyle name="표준 8 4 6 2 2 13" xfId="50440"/>
    <cellStyle name="표준 8 4 6 2 2 14" xfId="54311"/>
    <cellStyle name="표준 8 4 6 2 2 2" xfId="7618"/>
    <cellStyle name="표준 8 4 6 2 2 3" xfId="11489"/>
    <cellStyle name="표준 8 4 6 2 2 4" xfId="15360"/>
    <cellStyle name="표준 8 4 6 2 2 5" xfId="19231"/>
    <cellStyle name="표준 8 4 6 2 2 6" xfId="23102"/>
    <cellStyle name="표준 8 4 6 2 2 7" xfId="26973"/>
    <cellStyle name="표준 8 4 6 2 2 8" xfId="30844"/>
    <cellStyle name="표준 8 4 6 2 2 9" xfId="34715"/>
    <cellStyle name="표준 8 4 6 2 3" xfId="5682"/>
    <cellStyle name="표준 8 4 6 2 4" xfId="9553"/>
    <cellStyle name="표준 8 4 6 2 5" xfId="13424"/>
    <cellStyle name="표준 8 4 6 2 6" xfId="17295"/>
    <cellStyle name="표준 8 4 6 2 7" xfId="21166"/>
    <cellStyle name="표준 8 4 6 2 8" xfId="25037"/>
    <cellStyle name="표준 8 4 6 2 9" xfId="28908"/>
    <cellStyle name="표준 8 4 6 3" xfId="2491"/>
    <cellStyle name="표준 8 4 6 3 10" xfId="37618"/>
    <cellStyle name="표준 8 4 6 3 11" xfId="41730"/>
    <cellStyle name="표준 8 4 6 3 12" xfId="45601"/>
    <cellStyle name="표준 8 4 6 3 13" xfId="49472"/>
    <cellStyle name="표준 8 4 6 3 14" xfId="53343"/>
    <cellStyle name="표준 8 4 6 3 2" xfId="6650"/>
    <cellStyle name="표준 8 4 6 3 3" xfId="10521"/>
    <cellStyle name="표준 8 4 6 3 4" xfId="14392"/>
    <cellStyle name="표준 8 4 6 3 5" xfId="18263"/>
    <cellStyle name="표준 8 4 6 3 6" xfId="22134"/>
    <cellStyle name="표준 8 4 6 3 7" xfId="26005"/>
    <cellStyle name="표준 8 4 6 3 8" xfId="29876"/>
    <cellStyle name="표준 8 4 6 3 9" xfId="33747"/>
    <cellStyle name="표준 8 4 6 4" xfId="4714"/>
    <cellStyle name="표준 8 4 6 5" xfId="8585"/>
    <cellStyle name="표준 8 4 6 6" xfId="12456"/>
    <cellStyle name="표준 8 4 6 7" xfId="16327"/>
    <cellStyle name="표준 8 4 6 8" xfId="20198"/>
    <cellStyle name="표준 8 4 6 9" xfId="24069"/>
    <cellStyle name="표준 8 4 7" xfId="1036"/>
    <cellStyle name="표준 8 4 7 10" xfId="32295"/>
    <cellStyle name="표준 8 4 7 11" xfId="36166"/>
    <cellStyle name="표준 8 4 7 12" xfId="40278"/>
    <cellStyle name="표준 8 4 7 13" xfId="44149"/>
    <cellStyle name="표준 8 4 7 14" xfId="48020"/>
    <cellStyle name="표준 8 4 7 15" xfId="51891"/>
    <cellStyle name="표준 8 4 7 2" xfId="2975"/>
    <cellStyle name="표준 8 4 7 2 10" xfId="38102"/>
    <cellStyle name="표준 8 4 7 2 11" xfId="42214"/>
    <cellStyle name="표준 8 4 7 2 12" xfId="46085"/>
    <cellStyle name="표준 8 4 7 2 13" xfId="49956"/>
    <cellStyle name="표준 8 4 7 2 14" xfId="53827"/>
    <cellStyle name="표준 8 4 7 2 2" xfId="7134"/>
    <cellStyle name="표준 8 4 7 2 3" xfId="11005"/>
    <cellStyle name="표준 8 4 7 2 4" xfId="14876"/>
    <cellStyle name="표준 8 4 7 2 5" xfId="18747"/>
    <cellStyle name="표준 8 4 7 2 6" xfId="22618"/>
    <cellStyle name="표준 8 4 7 2 7" xfId="26489"/>
    <cellStyle name="표준 8 4 7 2 8" xfId="30360"/>
    <cellStyle name="표준 8 4 7 2 9" xfId="34231"/>
    <cellStyle name="표준 8 4 7 3" xfId="5198"/>
    <cellStyle name="표준 8 4 7 4" xfId="9069"/>
    <cellStyle name="표준 8 4 7 5" xfId="12940"/>
    <cellStyle name="표준 8 4 7 6" xfId="16811"/>
    <cellStyle name="표준 8 4 7 7" xfId="20682"/>
    <cellStyle name="표준 8 4 7 8" xfId="24553"/>
    <cellStyle name="표준 8 4 7 9" xfId="28424"/>
    <cellStyle name="표준 8 4 8" xfId="2007"/>
    <cellStyle name="표준 8 4 8 10" xfId="37134"/>
    <cellStyle name="표준 8 4 8 11" xfId="41246"/>
    <cellStyle name="표준 8 4 8 12" xfId="45117"/>
    <cellStyle name="표준 8 4 8 13" xfId="48988"/>
    <cellStyle name="표준 8 4 8 14" xfId="52859"/>
    <cellStyle name="표준 8 4 8 2" xfId="6166"/>
    <cellStyle name="표준 8 4 8 3" xfId="10037"/>
    <cellStyle name="표준 8 4 8 4" xfId="13908"/>
    <cellStyle name="표준 8 4 8 5" xfId="17779"/>
    <cellStyle name="표준 8 4 8 6" xfId="21650"/>
    <cellStyle name="표준 8 4 8 7" xfId="25521"/>
    <cellStyle name="표준 8 4 8 8" xfId="29392"/>
    <cellStyle name="표준 8 4 8 9" xfId="33263"/>
    <cellStyle name="표준 8 4 9" xfId="4230"/>
    <cellStyle name="표준 8 5" xfId="77"/>
    <cellStyle name="표준 8 5 10" xfId="11995"/>
    <cellStyle name="표준 8 5 11" xfId="15866"/>
    <cellStyle name="표준 8 5 12" xfId="19737"/>
    <cellStyle name="표준 8 5 13" xfId="23608"/>
    <cellStyle name="표준 8 5 14" xfId="27479"/>
    <cellStyle name="표준 8 5 15" xfId="31350"/>
    <cellStyle name="표준 8 5 16" xfId="35221"/>
    <cellStyle name="표준 8 5 17" xfId="39092"/>
    <cellStyle name="표준 8 5 18" xfId="39333"/>
    <cellStyle name="표준 8 5 19" xfId="43204"/>
    <cellStyle name="표준 8 5 2" xfId="176"/>
    <cellStyle name="표준 8 5 2 10" xfId="19834"/>
    <cellStyle name="표준 8 5 2 11" xfId="23705"/>
    <cellStyle name="표준 8 5 2 12" xfId="27576"/>
    <cellStyle name="표준 8 5 2 13" xfId="31447"/>
    <cellStyle name="표준 8 5 2 14" xfId="35318"/>
    <cellStyle name="표준 8 5 2 15" xfId="39189"/>
    <cellStyle name="표준 8 5 2 16" xfId="39430"/>
    <cellStyle name="표준 8 5 2 17" xfId="43301"/>
    <cellStyle name="표준 8 5 2 18" xfId="47172"/>
    <cellStyle name="표준 8 5 2 19" xfId="51043"/>
    <cellStyle name="표준 8 5 2 2" xfId="421"/>
    <cellStyle name="표준 8 5 2 2 10" xfId="23947"/>
    <cellStyle name="표준 8 5 2 2 11" xfId="27818"/>
    <cellStyle name="표준 8 5 2 2 12" xfId="31689"/>
    <cellStyle name="표준 8 5 2 2 13" xfId="35560"/>
    <cellStyle name="표준 8 5 2 2 14" xfId="39672"/>
    <cellStyle name="표준 8 5 2 2 15" xfId="43543"/>
    <cellStyle name="표준 8 5 2 2 16" xfId="47414"/>
    <cellStyle name="표준 8 5 2 2 17" xfId="51285"/>
    <cellStyle name="표준 8 5 2 2 2" xfId="908"/>
    <cellStyle name="표준 8 5 2 2 2 10" xfId="28302"/>
    <cellStyle name="표준 8 5 2 2 2 11" xfId="32173"/>
    <cellStyle name="표준 8 5 2 2 2 12" xfId="36044"/>
    <cellStyle name="표준 8 5 2 2 2 13" xfId="40156"/>
    <cellStyle name="표준 8 5 2 2 2 14" xfId="44027"/>
    <cellStyle name="표준 8 5 2 2 2 15" xfId="47898"/>
    <cellStyle name="표준 8 5 2 2 2 16" xfId="51769"/>
    <cellStyle name="표준 8 5 2 2 2 2" xfId="1882"/>
    <cellStyle name="표준 8 5 2 2 2 2 10" xfId="33141"/>
    <cellStyle name="표준 8 5 2 2 2 2 11" xfId="37012"/>
    <cellStyle name="표준 8 5 2 2 2 2 12" xfId="41124"/>
    <cellStyle name="표준 8 5 2 2 2 2 13" xfId="44995"/>
    <cellStyle name="표준 8 5 2 2 2 2 14" xfId="48866"/>
    <cellStyle name="표준 8 5 2 2 2 2 15" xfId="52737"/>
    <cellStyle name="표준 8 5 2 2 2 2 2" xfId="3821"/>
    <cellStyle name="표준 8 5 2 2 2 2 2 10" xfId="38948"/>
    <cellStyle name="표준 8 5 2 2 2 2 2 11" xfId="43060"/>
    <cellStyle name="표준 8 5 2 2 2 2 2 12" xfId="46931"/>
    <cellStyle name="표준 8 5 2 2 2 2 2 13" xfId="50802"/>
    <cellStyle name="표준 8 5 2 2 2 2 2 14" xfId="54673"/>
    <cellStyle name="표준 8 5 2 2 2 2 2 2" xfId="7980"/>
    <cellStyle name="표준 8 5 2 2 2 2 2 3" xfId="11851"/>
    <cellStyle name="표준 8 5 2 2 2 2 2 4" xfId="15722"/>
    <cellStyle name="표준 8 5 2 2 2 2 2 5" xfId="19593"/>
    <cellStyle name="표준 8 5 2 2 2 2 2 6" xfId="23464"/>
    <cellStyle name="표준 8 5 2 2 2 2 2 7" xfId="27335"/>
    <cellStyle name="표준 8 5 2 2 2 2 2 8" xfId="31206"/>
    <cellStyle name="표준 8 5 2 2 2 2 2 9" xfId="35077"/>
    <cellStyle name="표준 8 5 2 2 2 2 3" xfId="6044"/>
    <cellStyle name="표준 8 5 2 2 2 2 4" xfId="9915"/>
    <cellStyle name="표준 8 5 2 2 2 2 5" xfId="13786"/>
    <cellStyle name="표준 8 5 2 2 2 2 6" xfId="17657"/>
    <cellStyle name="표준 8 5 2 2 2 2 7" xfId="21528"/>
    <cellStyle name="표준 8 5 2 2 2 2 8" xfId="25399"/>
    <cellStyle name="표준 8 5 2 2 2 2 9" xfId="29270"/>
    <cellStyle name="표준 8 5 2 2 2 3" xfId="2853"/>
    <cellStyle name="표준 8 5 2 2 2 3 10" xfId="37980"/>
    <cellStyle name="표준 8 5 2 2 2 3 11" xfId="42092"/>
    <cellStyle name="표준 8 5 2 2 2 3 12" xfId="45963"/>
    <cellStyle name="표준 8 5 2 2 2 3 13" xfId="49834"/>
    <cellStyle name="표준 8 5 2 2 2 3 14" xfId="53705"/>
    <cellStyle name="표준 8 5 2 2 2 3 2" xfId="7012"/>
    <cellStyle name="표준 8 5 2 2 2 3 3" xfId="10883"/>
    <cellStyle name="표준 8 5 2 2 2 3 4" xfId="14754"/>
    <cellStyle name="표준 8 5 2 2 2 3 5" xfId="18625"/>
    <cellStyle name="표준 8 5 2 2 2 3 6" xfId="22496"/>
    <cellStyle name="표준 8 5 2 2 2 3 7" xfId="26367"/>
    <cellStyle name="표준 8 5 2 2 2 3 8" xfId="30238"/>
    <cellStyle name="표준 8 5 2 2 2 3 9" xfId="34109"/>
    <cellStyle name="표준 8 5 2 2 2 4" xfId="5076"/>
    <cellStyle name="표준 8 5 2 2 2 5" xfId="8947"/>
    <cellStyle name="표준 8 5 2 2 2 6" xfId="12818"/>
    <cellStyle name="표준 8 5 2 2 2 7" xfId="16689"/>
    <cellStyle name="표준 8 5 2 2 2 8" xfId="20560"/>
    <cellStyle name="표준 8 5 2 2 2 9" xfId="24431"/>
    <cellStyle name="표준 8 5 2 2 3" xfId="1398"/>
    <cellStyle name="표준 8 5 2 2 3 10" xfId="32657"/>
    <cellStyle name="표준 8 5 2 2 3 11" xfId="36528"/>
    <cellStyle name="표준 8 5 2 2 3 12" xfId="40640"/>
    <cellStyle name="표준 8 5 2 2 3 13" xfId="44511"/>
    <cellStyle name="표준 8 5 2 2 3 14" xfId="48382"/>
    <cellStyle name="표준 8 5 2 2 3 15" xfId="52253"/>
    <cellStyle name="표준 8 5 2 2 3 2" xfId="3337"/>
    <cellStyle name="표준 8 5 2 2 3 2 10" xfId="38464"/>
    <cellStyle name="표준 8 5 2 2 3 2 11" xfId="42576"/>
    <cellStyle name="표준 8 5 2 2 3 2 12" xfId="46447"/>
    <cellStyle name="표준 8 5 2 2 3 2 13" xfId="50318"/>
    <cellStyle name="표준 8 5 2 2 3 2 14" xfId="54189"/>
    <cellStyle name="표준 8 5 2 2 3 2 2" xfId="7496"/>
    <cellStyle name="표준 8 5 2 2 3 2 3" xfId="11367"/>
    <cellStyle name="표준 8 5 2 2 3 2 4" xfId="15238"/>
    <cellStyle name="표준 8 5 2 2 3 2 5" xfId="19109"/>
    <cellStyle name="표준 8 5 2 2 3 2 6" xfId="22980"/>
    <cellStyle name="표준 8 5 2 2 3 2 7" xfId="26851"/>
    <cellStyle name="표준 8 5 2 2 3 2 8" xfId="30722"/>
    <cellStyle name="표준 8 5 2 2 3 2 9" xfId="34593"/>
    <cellStyle name="표준 8 5 2 2 3 3" xfId="5560"/>
    <cellStyle name="표준 8 5 2 2 3 4" xfId="9431"/>
    <cellStyle name="표준 8 5 2 2 3 5" xfId="13302"/>
    <cellStyle name="표준 8 5 2 2 3 6" xfId="17173"/>
    <cellStyle name="표준 8 5 2 2 3 7" xfId="21044"/>
    <cellStyle name="표준 8 5 2 2 3 8" xfId="24915"/>
    <cellStyle name="표준 8 5 2 2 3 9" xfId="28786"/>
    <cellStyle name="표준 8 5 2 2 4" xfId="2369"/>
    <cellStyle name="표준 8 5 2 2 4 10" xfId="37496"/>
    <cellStyle name="표준 8 5 2 2 4 11" xfId="41608"/>
    <cellStyle name="표준 8 5 2 2 4 12" xfId="45479"/>
    <cellStyle name="표준 8 5 2 2 4 13" xfId="49350"/>
    <cellStyle name="표준 8 5 2 2 4 14" xfId="53221"/>
    <cellStyle name="표준 8 5 2 2 4 2" xfId="6528"/>
    <cellStyle name="표준 8 5 2 2 4 3" xfId="10399"/>
    <cellStyle name="표준 8 5 2 2 4 4" xfId="14270"/>
    <cellStyle name="표준 8 5 2 2 4 5" xfId="18141"/>
    <cellStyle name="표준 8 5 2 2 4 6" xfId="22012"/>
    <cellStyle name="표준 8 5 2 2 4 7" xfId="25883"/>
    <cellStyle name="표준 8 5 2 2 4 8" xfId="29754"/>
    <cellStyle name="표준 8 5 2 2 4 9" xfId="33625"/>
    <cellStyle name="표준 8 5 2 2 5" xfId="4592"/>
    <cellStyle name="표준 8 5 2 2 6" xfId="8463"/>
    <cellStyle name="표준 8 5 2 2 7" xfId="12334"/>
    <cellStyle name="표준 8 5 2 2 8" xfId="16205"/>
    <cellStyle name="표준 8 5 2 2 9" xfId="20076"/>
    <cellStyle name="표준 8 5 2 3" xfId="666"/>
    <cellStyle name="표준 8 5 2 3 10" xfId="28060"/>
    <cellStyle name="표준 8 5 2 3 11" xfId="31931"/>
    <cellStyle name="표준 8 5 2 3 12" xfId="35802"/>
    <cellStyle name="표준 8 5 2 3 13" xfId="39914"/>
    <cellStyle name="표준 8 5 2 3 14" xfId="43785"/>
    <cellStyle name="표준 8 5 2 3 15" xfId="47656"/>
    <cellStyle name="표준 8 5 2 3 16" xfId="51527"/>
    <cellStyle name="표준 8 5 2 3 2" xfId="1640"/>
    <cellStyle name="표준 8 5 2 3 2 10" xfId="32899"/>
    <cellStyle name="표준 8 5 2 3 2 11" xfId="36770"/>
    <cellStyle name="표준 8 5 2 3 2 12" xfId="40882"/>
    <cellStyle name="표준 8 5 2 3 2 13" xfId="44753"/>
    <cellStyle name="표준 8 5 2 3 2 14" xfId="48624"/>
    <cellStyle name="표준 8 5 2 3 2 15" xfId="52495"/>
    <cellStyle name="표준 8 5 2 3 2 2" xfId="3579"/>
    <cellStyle name="표준 8 5 2 3 2 2 10" xfId="38706"/>
    <cellStyle name="표준 8 5 2 3 2 2 11" xfId="42818"/>
    <cellStyle name="표준 8 5 2 3 2 2 12" xfId="46689"/>
    <cellStyle name="표준 8 5 2 3 2 2 13" xfId="50560"/>
    <cellStyle name="표준 8 5 2 3 2 2 14" xfId="54431"/>
    <cellStyle name="표준 8 5 2 3 2 2 2" xfId="7738"/>
    <cellStyle name="표준 8 5 2 3 2 2 3" xfId="11609"/>
    <cellStyle name="표준 8 5 2 3 2 2 4" xfId="15480"/>
    <cellStyle name="표준 8 5 2 3 2 2 5" xfId="19351"/>
    <cellStyle name="표준 8 5 2 3 2 2 6" xfId="23222"/>
    <cellStyle name="표준 8 5 2 3 2 2 7" xfId="27093"/>
    <cellStyle name="표준 8 5 2 3 2 2 8" xfId="30964"/>
    <cellStyle name="표준 8 5 2 3 2 2 9" xfId="34835"/>
    <cellStyle name="표준 8 5 2 3 2 3" xfId="5802"/>
    <cellStyle name="표준 8 5 2 3 2 4" xfId="9673"/>
    <cellStyle name="표준 8 5 2 3 2 5" xfId="13544"/>
    <cellStyle name="표준 8 5 2 3 2 6" xfId="17415"/>
    <cellStyle name="표준 8 5 2 3 2 7" xfId="21286"/>
    <cellStyle name="표준 8 5 2 3 2 8" xfId="25157"/>
    <cellStyle name="표준 8 5 2 3 2 9" xfId="29028"/>
    <cellStyle name="표준 8 5 2 3 3" xfId="2611"/>
    <cellStyle name="표준 8 5 2 3 3 10" xfId="37738"/>
    <cellStyle name="표준 8 5 2 3 3 11" xfId="41850"/>
    <cellStyle name="표준 8 5 2 3 3 12" xfId="45721"/>
    <cellStyle name="표준 8 5 2 3 3 13" xfId="49592"/>
    <cellStyle name="표준 8 5 2 3 3 14" xfId="53463"/>
    <cellStyle name="표준 8 5 2 3 3 2" xfId="6770"/>
    <cellStyle name="표준 8 5 2 3 3 3" xfId="10641"/>
    <cellStyle name="표준 8 5 2 3 3 4" xfId="14512"/>
    <cellStyle name="표준 8 5 2 3 3 5" xfId="18383"/>
    <cellStyle name="표준 8 5 2 3 3 6" xfId="22254"/>
    <cellStyle name="표준 8 5 2 3 3 7" xfId="26125"/>
    <cellStyle name="표준 8 5 2 3 3 8" xfId="29996"/>
    <cellStyle name="표준 8 5 2 3 3 9" xfId="33867"/>
    <cellStyle name="표준 8 5 2 3 4" xfId="4834"/>
    <cellStyle name="표준 8 5 2 3 5" xfId="8705"/>
    <cellStyle name="표준 8 5 2 3 6" xfId="12576"/>
    <cellStyle name="표준 8 5 2 3 7" xfId="16447"/>
    <cellStyle name="표준 8 5 2 3 8" xfId="20318"/>
    <cellStyle name="표준 8 5 2 3 9" xfId="24189"/>
    <cellStyle name="표준 8 5 2 4" xfId="1156"/>
    <cellStyle name="표준 8 5 2 4 10" xfId="32415"/>
    <cellStyle name="표준 8 5 2 4 11" xfId="36286"/>
    <cellStyle name="표준 8 5 2 4 12" xfId="40398"/>
    <cellStyle name="표준 8 5 2 4 13" xfId="44269"/>
    <cellStyle name="표준 8 5 2 4 14" xfId="48140"/>
    <cellStyle name="표준 8 5 2 4 15" xfId="52011"/>
    <cellStyle name="표준 8 5 2 4 2" xfId="3095"/>
    <cellStyle name="표준 8 5 2 4 2 10" xfId="38222"/>
    <cellStyle name="표준 8 5 2 4 2 11" xfId="42334"/>
    <cellStyle name="표준 8 5 2 4 2 12" xfId="46205"/>
    <cellStyle name="표준 8 5 2 4 2 13" xfId="50076"/>
    <cellStyle name="표준 8 5 2 4 2 14" xfId="53947"/>
    <cellStyle name="표준 8 5 2 4 2 2" xfId="7254"/>
    <cellStyle name="표준 8 5 2 4 2 3" xfId="11125"/>
    <cellStyle name="표준 8 5 2 4 2 4" xfId="14996"/>
    <cellStyle name="표준 8 5 2 4 2 5" xfId="18867"/>
    <cellStyle name="표준 8 5 2 4 2 6" xfId="22738"/>
    <cellStyle name="표준 8 5 2 4 2 7" xfId="26609"/>
    <cellStyle name="표준 8 5 2 4 2 8" xfId="30480"/>
    <cellStyle name="표준 8 5 2 4 2 9" xfId="34351"/>
    <cellStyle name="표준 8 5 2 4 3" xfId="5318"/>
    <cellStyle name="표준 8 5 2 4 4" xfId="9189"/>
    <cellStyle name="표준 8 5 2 4 5" xfId="13060"/>
    <cellStyle name="표준 8 5 2 4 6" xfId="16931"/>
    <cellStyle name="표준 8 5 2 4 7" xfId="20802"/>
    <cellStyle name="표준 8 5 2 4 8" xfId="24673"/>
    <cellStyle name="표준 8 5 2 4 9" xfId="28544"/>
    <cellStyle name="표준 8 5 2 5" xfId="2127"/>
    <cellStyle name="표준 8 5 2 5 10" xfId="37254"/>
    <cellStyle name="표준 8 5 2 5 11" xfId="41366"/>
    <cellStyle name="표준 8 5 2 5 12" xfId="45237"/>
    <cellStyle name="표준 8 5 2 5 13" xfId="49108"/>
    <cellStyle name="표준 8 5 2 5 14" xfId="52979"/>
    <cellStyle name="표준 8 5 2 5 2" xfId="6286"/>
    <cellStyle name="표준 8 5 2 5 3" xfId="10157"/>
    <cellStyle name="표준 8 5 2 5 4" xfId="14028"/>
    <cellStyle name="표준 8 5 2 5 5" xfId="17899"/>
    <cellStyle name="표준 8 5 2 5 6" xfId="21770"/>
    <cellStyle name="표준 8 5 2 5 7" xfId="25641"/>
    <cellStyle name="표준 8 5 2 5 8" xfId="29512"/>
    <cellStyle name="표준 8 5 2 5 9" xfId="33383"/>
    <cellStyle name="표준 8 5 2 6" xfId="4350"/>
    <cellStyle name="표준 8 5 2 7" xfId="8221"/>
    <cellStyle name="표준 8 5 2 8" xfId="12092"/>
    <cellStyle name="표준 8 5 2 9" xfId="15963"/>
    <cellStyle name="표준 8 5 20" xfId="47075"/>
    <cellStyle name="표준 8 5 21" xfId="50946"/>
    <cellStyle name="표준 8 5 3" xfId="227"/>
    <cellStyle name="표준 8 5 3 10" xfId="19885"/>
    <cellStyle name="표준 8 5 3 11" xfId="23756"/>
    <cellStyle name="표준 8 5 3 12" xfId="27627"/>
    <cellStyle name="표준 8 5 3 13" xfId="31498"/>
    <cellStyle name="표준 8 5 3 14" xfId="35369"/>
    <cellStyle name="표준 8 5 3 15" xfId="39240"/>
    <cellStyle name="표준 8 5 3 16" xfId="39481"/>
    <cellStyle name="표준 8 5 3 17" xfId="43352"/>
    <cellStyle name="표준 8 5 3 18" xfId="47223"/>
    <cellStyle name="표준 8 5 3 19" xfId="51094"/>
    <cellStyle name="표준 8 5 3 2" xfId="472"/>
    <cellStyle name="표준 8 5 3 2 10" xfId="23998"/>
    <cellStyle name="표준 8 5 3 2 11" xfId="27869"/>
    <cellStyle name="표준 8 5 3 2 12" xfId="31740"/>
    <cellStyle name="표준 8 5 3 2 13" xfId="35611"/>
    <cellStyle name="표준 8 5 3 2 14" xfId="39723"/>
    <cellStyle name="표준 8 5 3 2 15" xfId="43594"/>
    <cellStyle name="표준 8 5 3 2 16" xfId="47465"/>
    <cellStyle name="표준 8 5 3 2 17" xfId="51336"/>
    <cellStyle name="표준 8 5 3 2 2" xfId="959"/>
    <cellStyle name="표준 8 5 3 2 2 10" xfId="28353"/>
    <cellStyle name="표준 8 5 3 2 2 11" xfId="32224"/>
    <cellStyle name="표준 8 5 3 2 2 12" xfId="36095"/>
    <cellStyle name="표준 8 5 3 2 2 13" xfId="40207"/>
    <cellStyle name="표준 8 5 3 2 2 14" xfId="44078"/>
    <cellStyle name="표준 8 5 3 2 2 15" xfId="47949"/>
    <cellStyle name="표준 8 5 3 2 2 16" xfId="51820"/>
    <cellStyle name="표준 8 5 3 2 2 2" xfId="1933"/>
    <cellStyle name="표준 8 5 3 2 2 2 10" xfId="33192"/>
    <cellStyle name="표준 8 5 3 2 2 2 11" xfId="37063"/>
    <cellStyle name="표준 8 5 3 2 2 2 12" xfId="41175"/>
    <cellStyle name="표준 8 5 3 2 2 2 13" xfId="45046"/>
    <cellStyle name="표준 8 5 3 2 2 2 14" xfId="48917"/>
    <cellStyle name="표준 8 5 3 2 2 2 15" xfId="52788"/>
    <cellStyle name="표준 8 5 3 2 2 2 2" xfId="3872"/>
    <cellStyle name="표준 8 5 3 2 2 2 2 10" xfId="38999"/>
    <cellStyle name="표준 8 5 3 2 2 2 2 11" xfId="43111"/>
    <cellStyle name="표준 8 5 3 2 2 2 2 12" xfId="46982"/>
    <cellStyle name="표준 8 5 3 2 2 2 2 13" xfId="50853"/>
    <cellStyle name="표준 8 5 3 2 2 2 2 14" xfId="54724"/>
    <cellStyle name="표준 8 5 3 2 2 2 2 2" xfId="8031"/>
    <cellStyle name="표준 8 5 3 2 2 2 2 3" xfId="11902"/>
    <cellStyle name="표준 8 5 3 2 2 2 2 4" xfId="15773"/>
    <cellStyle name="표준 8 5 3 2 2 2 2 5" xfId="19644"/>
    <cellStyle name="표준 8 5 3 2 2 2 2 6" xfId="23515"/>
    <cellStyle name="표준 8 5 3 2 2 2 2 7" xfId="27386"/>
    <cellStyle name="표준 8 5 3 2 2 2 2 8" xfId="31257"/>
    <cellStyle name="표준 8 5 3 2 2 2 2 9" xfId="35128"/>
    <cellStyle name="표준 8 5 3 2 2 2 3" xfId="6095"/>
    <cellStyle name="표준 8 5 3 2 2 2 4" xfId="9966"/>
    <cellStyle name="표준 8 5 3 2 2 2 5" xfId="13837"/>
    <cellStyle name="표준 8 5 3 2 2 2 6" xfId="17708"/>
    <cellStyle name="표준 8 5 3 2 2 2 7" xfId="21579"/>
    <cellStyle name="표준 8 5 3 2 2 2 8" xfId="25450"/>
    <cellStyle name="표준 8 5 3 2 2 2 9" xfId="29321"/>
    <cellStyle name="표준 8 5 3 2 2 3" xfId="2904"/>
    <cellStyle name="표준 8 5 3 2 2 3 10" xfId="38031"/>
    <cellStyle name="표준 8 5 3 2 2 3 11" xfId="42143"/>
    <cellStyle name="표준 8 5 3 2 2 3 12" xfId="46014"/>
    <cellStyle name="표준 8 5 3 2 2 3 13" xfId="49885"/>
    <cellStyle name="표준 8 5 3 2 2 3 14" xfId="53756"/>
    <cellStyle name="표준 8 5 3 2 2 3 2" xfId="7063"/>
    <cellStyle name="표준 8 5 3 2 2 3 3" xfId="10934"/>
    <cellStyle name="표준 8 5 3 2 2 3 4" xfId="14805"/>
    <cellStyle name="표준 8 5 3 2 2 3 5" xfId="18676"/>
    <cellStyle name="표준 8 5 3 2 2 3 6" xfId="22547"/>
    <cellStyle name="표준 8 5 3 2 2 3 7" xfId="26418"/>
    <cellStyle name="표준 8 5 3 2 2 3 8" xfId="30289"/>
    <cellStyle name="표준 8 5 3 2 2 3 9" xfId="34160"/>
    <cellStyle name="표준 8 5 3 2 2 4" xfId="5127"/>
    <cellStyle name="표준 8 5 3 2 2 5" xfId="8998"/>
    <cellStyle name="표준 8 5 3 2 2 6" xfId="12869"/>
    <cellStyle name="표준 8 5 3 2 2 7" xfId="16740"/>
    <cellStyle name="표준 8 5 3 2 2 8" xfId="20611"/>
    <cellStyle name="표준 8 5 3 2 2 9" xfId="24482"/>
    <cellStyle name="표준 8 5 3 2 3" xfId="1449"/>
    <cellStyle name="표준 8 5 3 2 3 10" xfId="32708"/>
    <cellStyle name="표준 8 5 3 2 3 11" xfId="36579"/>
    <cellStyle name="표준 8 5 3 2 3 12" xfId="40691"/>
    <cellStyle name="표준 8 5 3 2 3 13" xfId="44562"/>
    <cellStyle name="표준 8 5 3 2 3 14" xfId="48433"/>
    <cellStyle name="표준 8 5 3 2 3 15" xfId="52304"/>
    <cellStyle name="표준 8 5 3 2 3 2" xfId="3388"/>
    <cellStyle name="표준 8 5 3 2 3 2 10" xfId="38515"/>
    <cellStyle name="표준 8 5 3 2 3 2 11" xfId="42627"/>
    <cellStyle name="표준 8 5 3 2 3 2 12" xfId="46498"/>
    <cellStyle name="표준 8 5 3 2 3 2 13" xfId="50369"/>
    <cellStyle name="표준 8 5 3 2 3 2 14" xfId="54240"/>
    <cellStyle name="표준 8 5 3 2 3 2 2" xfId="7547"/>
    <cellStyle name="표준 8 5 3 2 3 2 3" xfId="11418"/>
    <cellStyle name="표준 8 5 3 2 3 2 4" xfId="15289"/>
    <cellStyle name="표준 8 5 3 2 3 2 5" xfId="19160"/>
    <cellStyle name="표준 8 5 3 2 3 2 6" xfId="23031"/>
    <cellStyle name="표준 8 5 3 2 3 2 7" xfId="26902"/>
    <cellStyle name="표준 8 5 3 2 3 2 8" xfId="30773"/>
    <cellStyle name="표준 8 5 3 2 3 2 9" xfId="34644"/>
    <cellStyle name="표준 8 5 3 2 3 3" xfId="5611"/>
    <cellStyle name="표준 8 5 3 2 3 4" xfId="9482"/>
    <cellStyle name="표준 8 5 3 2 3 5" xfId="13353"/>
    <cellStyle name="표준 8 5 3 2 3 6" xfId="17224"/>
    <cellStyle name="표준 8 5 3 2 3 7" xfId="21095"/>
    <cellStyle name="표준 8 5 3 2 3 8" xfId="24966"/>
    <cellStyle name="표준 8 5 3 2 3 9" xfId="28837"/>
    <cellStyle name="표준 8 5 3 2 4" xfId="2420"/>
    <cellStyle name="표준 8 5 3 2 4 10" xfId="37547"/>
    <cellStyle name="표준 8 5 3 2 4 11" xfId="41659"/>
    <cellStyle name="표준 8 5 3 2 4 12" xfId="45530"/>
    <cellStyle name="표준 8 5 3 2 4 13" xfId="49401"/>
    <cellStyle name="표준 8 5 3 2 4 14" xfId="53272"/>
    <cellStyle name="표준 8 5 3 2 4 2" xfId="6579"/>
    <cellStyle name="표준 8 5 3 2 4 3" xfId="10450"/>
    <cellStyle name="표준 8 5 3 2 4 4" xfId="14321"/>
    <cellStyle name="표준 8 5 3 2 4 5" xfId="18192"/>
    <cellStyle name="표준 8 5 3 2 4 6" xfId="22063"/>
    <cellStyle name="표준 8 5 3 2 4 7" xfId="25934"/>
    <cellStyle name="표준 8 5 3 2 4 8" xfId="29805"/>
    <cellStyle name="표준 8 5 3 2 4 9" xfId="33676"/>
    <cellStyle name="표준 8 5 3 2 5" xfId="4643"/>
    <cellStyle name="표준 8 5 3 2 6" xfId="8514"/>
    <cellStyle name="표준 8 5 3 2 7" xfId="12385"/>
    <cellStyle name="표준 8 5 3 2 8" xfId="16256"/>
    <cellStyle name="표준 8 5 3 2 9" xfId="20127"/>
    <cellStyle name="표준 8 5 3 3" xfId="717"/>
    <cellStyle name="표준 8 5 3 3 10" xfId="28111"/>
    <cellStyle name="표준 8 5 3 3 11" xfId="31982"/>
    <cellStyle name="표준 8 5 3 3 12" xfId="35853"/>
    <cellStyle name="표준 8 5 3 3 13" xfId="39965"/>
    <cellStyle name="표준 8 5 3 3 14" xfId="43836"/>
    <cellStyle name="표준 8 5 3 3 15" xfId="47707"/>
    <cellStyle name="표준 8 5 3 3 16" xfId="51578"/>
    <cellStyle name="표준 8 5 3 3 2" xfId="1691"/>
    <cellStyle name="표준 8 5 3 3 2 10" xfId="32950"/>
    <cellStyle name="표준 8 5 3 3 2 11" xfId="36821"/>
    <cellStyle name="표준 8 5 3 3 2 12" xfId="40933"/>
    <cellStyle name="표준 8 5 3 3 2 13" xfId="44804"/>
    <cellStyle name="표준 8 5 3 3 2 14" xfId="48675"/>
    <cellStyle name="표준 8 5 3 3 2 15" xfId="52546"/>
    <cellStyle name="표준 8 5 3 3 2 2" xfId="3630"/>
    <cellStyle name="표준 8 5 3 3 2 2 10" xfId="38757"/>
    <cellStyle name="표준 8 5 3 3 2 2 11" xfId="42869"/>
    <cellStyle name="표준 8 5 3 3 2 2 12" xfId="46740"/>
    <cellStyle name="표준 8 5 3 3 2 2 13" xfId="50611"/>
    <cellStyle name="표준 8 5 3 3 2 2 14" xfId="54482"/>
    <cellStyle name="표준 8 5 3 3 2 2 2" xfId="7789"/>
    <cellStyle name="표준 8 5 3 3 2 2 3" xfId="11660"/>
    <cellStyle name="표준 8 5 3 3 2 2 4" xfId="15531"/>
    <cellStyle name="표준 8 5 3 3 2 2 5" xfId="19402"/>
    <cellStyle name="표준 8 5 3 3 2 2 6" xfId="23273"/>
    <cellStyle name="표준 8 5 3 3 2 2 7" xfId="27144"/>
    <cellStyle name="표준 8 5 3 3 2 2 8" xfId="31015"/>
    <cellStyle name="표준 8 5 3 3 2 2 9" xfId="34886"/>
    <cellStyle name="표준 8 5 3 3 2 3" xfId="5853"/>
    <cellStyle name="표준 8 5 3 3 2 4" xfId="9724"/>
    <cellStyle name="표준 8 5 3 3 2 5" xfId="13595"/>
    <cellStyle name="표준 8 5 3 3 2 6" xfId="17466"/>
    <cellStyle name="표준 8 5 3 3 2 7" xfId="21337"/>
    <cellStyle name="표준 8 5 3 3 2 8" xfId="25208"/>
    <cellStyle name="표준 8 5 3 3 2 9" xfId="29079"/>
    <cellStyle name="표준 8 5 3 3 3" xfId="2662"/>
    <cellStyle name="표준 8 5 3 3 3 10" xfId="37789"/>
    <cellStyle name="표준 8 5 3 3 3 11" xfId="41901"/>
    <cellStyle name="표준 8 5 3 3 3 12" xfId="45772"/>
    <cellStyle name="표준 8 5 3 3 3 13" xfId="49643"/>
    <cellStyle name="표준 8 5 3 3 3 14" xfId="53514"/>
    <cellStyle name="표준 8 5 3 3 3 2" xfId="6821"/>
    <cellStyle name="표준 8 5 3 3 3 3" xfId="10692"/>
    <cellStyle name="표준 8 5 3 3 3 4" xfId="14563"/>
    <cellStyle name="표준 8 5 3 3 3 5" xfId="18434"/>
    <cellStyle name="표준 8 5 3 3 3 6" xfId="22305"/>
    <cellStyle name="표준 8 5 3 3 3 7" xfId="26176"/>
    <cellStyle name="표준 8 5 3 3 3 8" xfId="30047"/>
    <cellStyle name="표준 8 5 3 3 3 9" xfId="33918"/>
    <cellStyle name="표준 8 5 3 3 4" xfId="4885"/>
    <cellStyle name="표준 8 5 3 3 5" xfId="8756"/>
    <cellStyle name="표준 8 5 3 3 6" xfId="12627"/>
    <cellStyle name="표준 8 5 3 3 7" xfId="16498"/>
    <cellStyle name="표준 8 5 3 3 8" xfId="20369"/>
    <cellStyle name="표준 8 5 3 3 9" xfId="24240"/>
    <cellStyle name="표준 8 5 3 4" xfId="1207"/>
    <cellStyle name="표준 8 5 3 4 10" xfId="32466"/>
    <cellStyle name="표준 8 5 3 4 11" xfId="36337"/>
    <cellStyle name="표준 8 5 3 4 12" xfId="40449"/>
    <cellStyle name="표준 8 5 3 4 13" xfId="44320"/>
    <cellStyle name="표준 8 5 3 4 14" xfId="48191"/>
    <cellStyle name="표준 8 5 3 4 15" xfId="52062"/>
    <cellStyle name="표준 8 5 3 4 2" xfId="3146"/>
    <cellStyle name="표준 8 5 3 4 2 10" xfId="38273"/>
    <cellStyle name="표준 8 5 3 4 2 11" xfId="42385"/>
    <cellStyle name="표준 8 5 3 4 2 12" xfId="46256"/>
    <cellStyle name="표준 8 5 3 4 2 13" xfId="50127"/>
    <cellStyle name="표준 8 5 3 4 2 14" xfId="53998"/>
    <cellStyle name="표준 8 5 3 4 2 2" xfId="7305"/>
    <cellStyle name="표준 8 5 3 4 2 3" xfId="11176"/>
    <cellStyle name="표준 8 5 3 4 2 4" xfId="15047"/>
    <cellStyle name="표준 8 5 3 4 2 5" xfId="18918"/>
    <cellStyle name="표준 8 5 3 4 2 6" xfId="22789"/>
    <cellStyle name="표준 8 5 3 4 2 7" xfId="26660"/>
    <cellStyle name="표준 8 5 3 4 2 8" xfId="30531"/>
    <cellStyle name="표준 8 5 3 4 2 9" xfId="34402"/>
    <cellStyle name="표준 8 5 3 4 3" xfId="5369"/>
    <cellStyle name="표준 8 5 3 4 4" xfId="9240"/>
    <cellStyle name="표준 8 5 3 4 5" xfId="13111"/>
    <cellStyle name="표준 8 5 3 4 6" xfId="16982"/>
    <cellStyle name="표준 8 5 3 4 7" xfId="20853"/>
    <cellStyle name="표준 8 5 3 4 8" xfId="24724"/>
    <cellStyle name="표준 8 5 3 4 9" xfId="28595"/>
    <cellStyle name="표준 8 5 3 5" xfId="2178"/>
    <cellStyle name="표준 8 5 3 5 10" xfId="37305"/>
    <cellStyle name="표준 8 5 3 5 11" xfId="41417"/>
    <cellStyle name="표준 8 5 3 5 12" xfId="45288"/>
    <cellStyle name="표준 8 5 3 5 13" xfId="49159"/>
    <cellStyle name="표준 8 5 3 5 14" xfId="53030"/>
    <cellStyle name="표준 8 5 3 5 2" xfId="6337"/>
    <cellStyle name="표준 8 5 3 5 3" xfId="10208"/>
    <cellStyle name="표준 8 5 3 5 4" xfId="14079"/>
    <cellStyle name="표준 8 5 3 5 5" xfId="17950"/>
    <cellStyle name="표준 8 5 3 5 6" xfId="21821"/>
    <cellStyle name="표준 8 5 3 5 7" xfId="25692"/>
    <cellStyle name="표준 8 5 3 5 8" xfId="29563"/>
    <cellStyle name="표준 8 5 3 5 9" xfId="33434"/>
    <cellStyle name="표준 8 5 3 6" xfId="4401"/>
    <cellStyle name="표준 8 5 3 7" xfId="8272"/>
    <cellStyle name="표준 8 5 3 8" xfId="12143"/>
    <cellStyle name="표준 8 5 3 9" xfId="16014"/>
    <cellStyle name="표준 8 5 4" xfId="324"/>
    <cellStyle name="표준 8 5 4 10" xfId="23850"/>
    <cellStyle name="표준 8 5 4 11" xfId="27721"/>
    <cellStyle name="표준 8 5 4 12" xfId="31592"/>
    <cellStyle name="표준 8 5 4 13" xfId="35463"/>
    <cellStyle name="표준 8 5 4 14" xfId="39575"/>
    <cellStyle name="표준 8 5 4 15" xfId="43446"/>
    <cellStyle name="표준 8 5 4 16" xfId="47317"/>
    <cellStyle name="표준 8 5 4 17" xfId="51188"/>
    <cellStyle name="표준 8 5 4 2" xfId="811"/>
    <cellStyle name="표준 8 5 4 2 10" xfId="28205"/>
    <cellStyle name="표준 8 5 4 2 11" xfId="32076"/>
    <cellStyle name="표준 8 5 4 2 12" xfId="35947"/>
    <cellStyle name="표준 8 5 4 2 13" xfId="40059"/>
    <cellStyle name="표준 8 5 4 2 14" xfId="43930"/>
    <cellStyle name="표준 8 5 4 2 15" xfId="47801"/>
    <cellStyle name="표준 8 5 4 2 16" xfId="51672"/>
    <cellStyle name="표준 8 5 4 2 2" xfId="1785"/>
    <cellStyle name="표준 8 5 4 2 2 10" xfId="33044"/>
    <cellStyle name="표준 8 5 4 2 2 11" xfId="36915"/>
    <cellStyle name="표준 8 5 4 2 2 12" xfId="41027"/>
    <cellStyle name="표준 8 5 4 2 2 13" xfId="44898"/>
    <cellStyle name="표준 8 5 4 2 2 14" xfId="48769"/>
    <cellStyle name="표준 8 5 4 2 2 15" xfId="52640"/>
    <cellStyle name="표준 8 5 4 2 2 2" xfId="3724"/>
    <cellStyle name="표준 8 5 4 2 2 2 10" xfId="38851"/>
    <cellStyle name="표준 8 5 4 2 2 2 11" xfId="42963"/>
    <cellStyle name="표준 8 5 4 2 2 2 12" xfId="46834"/>
    <cellStyle name="표준 8 5 4 2 2 2 13" xfId="50705"/>
    <cellStyle name="표준 8 5 4 2 2 2 14" xfId="54576"/>
    <cellStyle name="표준 8 5 4 2 2 2 2" xfId="7883"/>
    <cellStyle name="표준 8 5 4 2 2 2 3" xfId="11754"/>
    <cellStyle name="표준 8 5 4 2 2 2 4" xfId="15625"/>
    <cellStyle name="표준 8 5 4 2 2 2 5" xfId="19496"/>
    <cellStyle name="표준 8 5 4 2 2 2 6" xfId="23367"/>
    <cellStyle name="표준 8 5 4 2 2 2 7" xfId="27238"/>
    <cellStyle name="표준 8 5 4 2 2 2 8" xfId="31109"/>
    <cellStyle name="표준 8 5 4 2 2 2 9" xfId="34980"/>
    <cellStyle name="표준 8 5 4 2 2 3" xfId="5947"/>
    <cellStyle name="표준 8 5 4 2 2 4" xfId="9818"/>
    <cellStyle name="표준 8 5 4 2 2 5" xfId="13689"/>
    <cellStyle name="표준 8 5 4 2 2 6" xfId="17560"/>
    <cellStyle name="표준 8 5 4 2 2 7" xfId="21431"/>
    <cellStyle name="표준 8 5 4 2 2 8" xfId="25302"/>
    <cellStyle name="표준 8 5 4 2 2 9" xfId="29173"/>
    <cellStyle name="표준 8 5 4 2 3" xfId="2756"/>
    <cellStyle name="표준 8 5 4 2 3 10" xfId="37883"/>
    <cellStyle name="표준 8 5 4 2 3 11" xfId="41995"/>
    <cellStyle name="표준 8 5 4 2 3 12" xfId="45866"/>
    <cellStyle name="표준 8 5 4 2 3 13" xfId="49737"/>
    <cellStyle name="표준 8 5 4 2 3 14" xfId="53608"/>
    <cellStyle name="표준 8 5 4 2 3 2" xfId="6915"/>
    <cellStyle name="표준 8 5 4 2 3 3" xfId="10786"/>
    <cellStyle name="표준 8 5 4 2 3 4" xfId="14657"/>
    <cellStyle name="표준 8 5 4 2 3 5" xfId="18528"/>
    <cellStyle name="표준 8 5 4 2 3 6" xfId="22399"/>
    <cellStyle name="표준 8 5 4 2 3 7" xfId="26270"/>
    <cellStyle name="표준 8 5 4 2 3 8" xfId="30141"/>
    <cellStyle name="표준 8 5 4 2 3 9" xfId="34012"/>
    <cellStyle name="표준 8 5 4 2 4" xfId="4979"/>
    <cellStyle name="표준 8 5 4 2 5" xfId="8850"/>
    <cellStyle name="표준 8 5 4 2 6" xfId="12721"/>
    <cellStyle name="표준 8 5 4 2 7" xfId="16592"/>
    <cellStyle name="표준 8 5 4 2 8" xfId="20463"/>
    <cellStyle name="표준 8 5 4 2 9" xfId="24334"/>
    <cellStyle name="표준 8 5 4 3" xfId="1301"/>
    <cellStyle name="표준 8 5 4 3 10" xfId="32560"/>
    <cellStyle name="표준 8 5 4 3 11" xfId="36431"/>
    <cellStyle name="표준 8 5 4 3 12" xfId="40543"/>
    <cellStyle name="표준 8 5 4 3 13" xfId="44414"/>
    <cellStyle name="표준 8 5 4 3 14" xfId="48285"/>
    <cellStyle name="표준 8 5 4 3 15" xfId="52156"/>
    <cellStyle name="표준 8 5 4 3 2" xfId="3240"/>
    <cellStyle name="표준 8 5 4 3 2 10" xfId="38367"/>
    <cellStyle name="표준 8 5 4 3 2 11" xfId="42479"/>
    <cellStyle name="표준 8 5 4 3 2 12" xfId="46350"/>
    <cellStyle name="표준 8 5 4 3 2 13" xfId="50221"/>
    <cellStyle name="표준 8 5 4 3 2 14" xfId="54092"/>
    <cellStyle name="표준 8 5 4 3 2 2" xfId="7399"/>
    <cellStyle name="표준 8 5 4 3 2 3" xfId="11270"/>
    <cellStyle name="표준 8 5 4 3 2 4" xfId="15141"/>
    <cellStyle name="표준 8 5 4 3 2 5" xfId="19012"/>
    <cellStyle name="표준 8 5 4 3 2 6" xfId="22883"/>
    <cellStyle name="표준 8 5 4 3 2 7" xfId="26754"/>
    <cellStyle name="표준 8 5 4 3 2 8" xfId="30625"/>
    <cellStyle name="표준 8 5 4 3 2 9" xfId="34496"/>
    <cellStyle name="표준 8 5 4 3 3" xfId="5463"/>
    <cellStyle name="표준 8 5 4 3 4" xfId="9334"/>
    <cellStyle name="표준 8 5 4 3 5" xfId="13205"/>
    <cellStyle name="표준 8 5 4 3 6" xfId="17076"/>
    <cellStyle name="표준 8 5 4 3 7" xfId="20947"/>
    <cellStyle name="표준 8 5 4 3 8" xfId="24818"/>
    <cellStyle name="표준 8 5 4 3 9" xfId="28689"/>
    <cellStyle name="표준 8 5 4 4" xfId="2272"/>
    <cellStyle name="표준 8 5 4 4 10" xfId="37399"/>
    <cellStyle name="표준 8 5 4 4 11" xfId="41511"/>
    <cellStyle name="표준 8 5 4 4 12" xfId="45382"/>
    <cellStyle name="표준 8 5 4 4 13" xfId="49253"/>
    <cellStyle name="표준 8 5 4 4 14" xfId="53124"/>
    <cellStyle name="표준 8 5 4 4 2" xfId="6431"/>
    <cellStyle name="표준 8 5 4 4 3" xfId="10302"/>
    <cellStyle name="표준 8 5 4 4 4" xfId="14173"/>
    <cellStyle name="표준 8 5 4 4 5" xfId="18044"/>
    <cellStyle name="표준 8 5 4 4 6" xfId="21915"/>
    <cellStyle name="표준 8 5 4 4 7" xfId="25786"/>
    <cellStyle name="표준 8 5 4 4 8" xfId="29657"/>
    <cellStyle name="표준 8 5 4 4 9" xfId="33528"/>
    <cellStyle name="표준 8 5 4 5" xfId="4495"/>
    <cellStyle name="표준 8 5 4 6" xfId="8366"/>
    <cellStyle name="표준 8 5 4 7" xfId="12237"/>
    <cellStyle name="표준 8 5 4 8" xfId="16108"/>
    <cellStyle name="표준 8 5 4 9" xfId="19979"/>
    <cellStyle name="표준 8 5 5" xfId="569"/>
    <cellStyle name="표준 8 5 5 10" xfId="27963"/>
    <cellStyle name="표준 8 5 5 11" xfId="31834"/>
    <cellStyle name="표준 8 5 5 12" xfId="35705"/>
    <cellStyle name="표준 8 5 5 13" xfId="39817"/>
    <cellStyle name="표준 8 5 5 14" xfId="43688"/>
    <cellStyle name="표준 8 5 5 15" xfId="47559"/>
    <cellStyle name="표준 8 5 5 16" xfId="51430"/>
    <cellStyle name="표준 8 5 5 2" xfId="1543"/>
    <cellStyle name="표준 8 5 5 2 10" xfId="32802"/>
    <cellStyle name="표준 8 5 5 2 11" xfId="36673"/>
    <cellStyle name="표준 8 5 5 2 12" xfId="40785"/>
    <cellStyle name="표준 8 5 5 2 13" xfId="44656"/>
    <cellStyle name="표준 8 5 5 2 14" xfId="48527"/>
    <cellStyle name="표준 8 5 5 2 15" xfId="52398"/>
    <cellStyle name="표준 8 5 5 2 2" xfId="3482"/>
    <cellStyle name="표준 8 5 5 2 2 10" xfId="38609"/>
    <cellStyle name="표준 8 5 5 2 2 11" xfId="42721"/>
    <cellStyle name="표준 8 5 5 2 2 12" xfId="46592"/>
    <cellStyle name="표준 8 5 5 2 2 13" xfId="50463"/>
    <cellStyle name="표준 8 5 5 2 2 14" xfId="54334"/>
    <cellStyle name="표준 8 5 5 2 2 2" xfId="7641"/>
    <cellStyle name="표준 8 5 5 2 2 3" xfId="11512"/>
    <cellStyle name="표준 8 5 5 2 2 4" xfId="15383"/>
    <cellStyle name="표준 8 5 5 2 2 5" xfId="19254"/>
    <cellStyle name="표준 8 5 5 2 2 6" xfId="23125"/>
    <cellStyle name="표준 8 5 5 2 2 7" xfId="26996"/>
    <cellStyle name="표준 8 5 5 2 2 8" xfId="30867"/>
    <cellStyle name="표준 8 5 5 2 2 9" xfId="34738"/>
    <cellStyle name="표준 8 5 5 2 3" xfId="5705"/>
    <cellStyle name="표준 8 5 5 2 4" xfId="9576"/>
    <cellStyle name="표준 8 5 5 2 5" xfId="13447"/>
    <cellStyle name="표준 8 5 5 2 6" xfId="17318"/>
    <cellStyle name="표준 8 5 5 2 7" xfId="21189"/>
    <cellStyle name="표준 8 5 5 2 8" xfId="25060"/>
    <cellStyle name="표준 8 5 5 2 9" xfId="28931"/>
    <cellStyle name="표준 8 5 5 3" xfId="2514"/>
    <cellStyle name="표준 8 5 5 3 10" xfId="37641"/>
    <cellStyle name="표준 8 5 5 3 11" xfId="41753"/>
    <cellStyle name="표준 8 5 5 3 12" xfId="45624"/>
    <cellStyle name="표준 8 5 5 3 13" xfId="49495"/>
    <cellStyle name="표준 8 5 5 3 14" xfId="53366"/>
    <cellStyle name="표준 8 5 5 3 2" xfId="6673"/>
    <cellStyle name="표준 8 5 5 3 3" xfId="10544"/>
    <cellStyle name="표준 8 5 5 3 4" xfId="14415"/>
    <cellStyle name="표준 8 5 5 3 5" xfId="18286"/>
    <cellStyle name="표준 8 5 5 3 6" xfId="22157"/>
    <cellStyle name="표준 8 5 5 3 7" xfId="26028"/>
    <cellStyle name="표준 8 5 5 3 8" xfId="29899"/>
    <cellStyle name="표준 8 5 5 3 9" xfId="33770"/>
    <cellStyle name="표준 8 5 5 4" xfId="4737"/>
    <cellStyle name="표준 8 5 5 5" xfId="8608"/>
    <cellStyle name="표준 8 5 5 6" xfId="12479"/>
    <cellStyle name="표준 8 5 5 7" xfId="16350"/>
    <cellStyle name="표준 8 5 5 8" xfId="20221"/>
    <cellStyle name="표준 8 5 5 9" xfId="24092"/>
    <cellStyle name="표준 8 5 6" xfId="1059"/>
    <cellStyle name="표준 8 5 6 10" xfId="32318"/>
    <cellStyle name="표준 8 5 6 11" xfId="36189"/>
    <cellStyle name="표준 8 5 6 12" xfId="40301"/>
    <cellStyle name="표준 8 5 6 13" xfId="44172"/>
    <cellStyle name="표준 8 5 6 14" xfId="48043"/>
    <cellStyle name="표준 8 5 6 15" xfId="51914"/>
    <cellStyle name="표준 8 5 6 2" xfId="2998"/>
    <cellStyle name="표준 8 5 6 2 10" xfId="38125"/>
    <cellStyle name="표준 8 5 6 2 11" xfId="42237"/>
    <cellStyle name="표준 8 5 6 2 12" xfId="46108"/>
    <cellStyle name="표준 8 5 6 2 13" xfId="49979"/>
    <cellStyle name="표준 8 5 6 2 14" xfId="53850"/>
    <cellStyle name="표준 8 5 6 2 2" xfId="7157"/>
    <cellStyle name="표준 8 5 6 2 3" xfId="11028"/>
    <cellStyle name="표준 8 5 6 2 4" xfId="14899"/>
    <cellStyle name="표준 8 5 6 2 5" xfId="18770"/>
    <cellStyle name="표준 8 5 6 2 6" xfId="22641"/>
    <cellStyle name="표준 8 5 6 2 7" xfId="26512"/>
    <cellStyle name="표준 8 5 6 2 8" xfId="30383"/>
    <cellStyle name="표준 8 5 6 2 9" xfId="34254"/>
    <cellStyle name="표준 8 5 6 3" xfId="5221"/>
    <cellStyle name="표준 8 5 6 4" xfId="9092"/>
    <cellStyle name="표준 8 5 6 5" xfId="12963"/>
    <cellStyle name="표준 8 5 6 6" xfId="16834"/>
    <cellStyle name="표준 8 5 6 7" xfId="20705"/>
    <cellStyle name="표준 8 5 6 8" xfId="24576"/>
    <cellStyle name="표준 8 5 6 9" xfId="28447"/>
    <cellStyle name="표준 8 5 7" xfId="2030"/>
    <cellStyle name="표준 8 5 7 10" xfId="37157"/>
    <cellStyle name="표준 8 5 7 11" xfId="41269"/>
    <cellStyle name="표준 8 5 7 12" xfId="45140"/>
    <cellStyle name="표준 8 5 7 13" xfId="49011"/>
    <cellStyle name="표준 8 5 7 14" xfId="52882"/>
    <cellStyle name="표준 8 5 7 2" xfId="6189"/>
    <cellStyle name="표준 8 5 7 3" xfId="10060"/>
    <cellStyle name="표준 8 5 7 4" xfId="13931"/>
    <cellStyle name="표준 8 5 7 5" xfId="17802"/>
    <cellStyle name="표준 8 5 7 6" xfId="21673"/>
    <cellStyle name="표준 8 5 7 7" xfId="25544"/>
    <cellStyle name="표준 8 5 7 8" xfId="29415"/>
    <cellStyle name="표준 8 5 7 9" xfId="33286"/>
    <cellStyle name="표준 8 5 8" xfId="4253"/>
    <cellStyle name="표준 8 5 9" xfId="8124"/>
    <cellStyle name="표준 8 6" xfId="73"/>
    <cellStyle name="표준 8 7" xfId="124"/>
    <cellStyle name="표준 8 7 10" xfId="15912"/>
    <cellStyle name="표준 8 7 11" xfId="19783"/>
    <cellStyle name="표준 8 7 12" xfId="23654"/>
    <cellStyle name="표준 8 7 13" xfId="27525"/>
    <cellStyle name="표준 8 7 14" xfId="31396"/>
    <cellStyle name="표준 8 7 15" xfId="35267"/>
    <cellStyle name="표준 8 7 16" xfId="39138"/>
    <cellStyle name="표준 8 7 17" xfId="39379"/>
    <cellStyle name="표준 8 7 18" xfId="43250"/>
    <cellStyle name="표준 8 7 19" xfId="47121"/>
    <cellStyle name="표준 8 7 2" xfId="222"/>
    <cellStyle name="표준 8 7 2 10" xfId="19880"/>
    <cellStyle name="표준 8 7 2 11" xfId="23751"/>
    <cellStyle name="표준 8 7 2 12" xfId="27622"/>
    <cellStyle name="표준 8 7 2 13" xfId="31493"/>
    <cellStyle name="표준 8 7 2 14" xfId="35364"/>
    <cellStyle name="표준 8 7 2 15" xfId="39235"/>
    <cellStyle name="표준 8 7 2 16" xfId="39476"/>
    <cellStyle name="표준 8 7 2 17" xfId="43347"/>
    <cellStyle name="표준 8 7 2 18" xfId="47218"/>
    <cellStyle name="표준 8 7 2 19" xfId="51089"/>
    <cellStyle name="표준 8 7 2 2" xfId="467"/>
    <cellStyle name="표준 8 7 2 2 10" xfId="23993"/>
    <cellStyle name="표준 8 7 2 2 11" xfId="27864"/>
    <cellStyle name="표준 8 7 2 2 12" xfId="31735"/>
    <cellStyle name="표준 8 7 2 2 13" xfId="35606"/>
    <cellStyle name="표준 8 7 2 2 14" xfId="39718"/>
    <cellStyle name="표준 8 7 2 2 15" xfId="43589"/>
    <cellStyle name="표준 8 7 2 2 16" xfId="47460"/>
    <cellStyle name="표준 8 7 2 2 17" xfId="51331"/>
    <cellStyle name="표준 8 7 2 2 2" xfId="954"/>
    <cellStyle name="표준 8 7 2 2 2 10" xfId="28348"/>
    <cellStyle name="표준 8 7 2 2 2 11" xfId="32219"/>
    <cellStyle name="표준 8 7 2 2 2 12" xfId="36090"/>
    <cellStyle name="표준 8 7 2 2 2 13" xfId="40202"/>
    <cellStyle name="표준 8 7 2 2 2 14" xfId="44073"/>
    <cellStyle name="표준 8 7 2 2 2 15" xfId="47944"/>
    <cellStyle name="표준 8 7 2 2 2 16" xfId="51815"/>
    <cellStyle name="표준 8 7 2 2 2 2" xfId="1928"/>
    <cellStyle name="표준 8 7 2 2 2 2 10" xfId="33187"/>
    <cellStyle name="표준 8 7 2 2 2 2 11" xfId="37058"/>
    <cellStyle name="표준 8 7 2 2 2 2 12" xfId="41170"/>
    <cellStyle name="표준 8 7 2 2 2 2 13" xfId="45041"/>
    <cellStyle name="표준 8 7 2 2 2 2 14" xfId="48912"/>
    <cellStyle name="표준 8 7 2 2 2 2 15" xfId="52783"/>
    <cellStyle name="표준 8 7 2 2 2 2 2" xfId="3867"/>
    <cellStyle name="표준 8 7 2 2 2 2 2 10" xfId="38994"/>
    <cellStyle name="표준 8 7 2 2 2 2 2 11" xfId="43106"/>
    <cellStyle name="표준 8 7 2 2 2 2 2 12" xfId="46977"/>
    <cellStyle name="표준 8 7 2 2 2 2 2 13" xfId="50848"/>
    <cellStyle name="표준 8 7 2 2 2 2 2 14" xfId="54719"/>
    <cellStyle name="표준 8 7 2 2 2 2 2 2" xfId="8026"/>
    <cellStyle name="표준 8 7 2 2 2 2 2 3" xfId="11897"/>
    <cellStyle name="표준 8 7 2 2 2 2 2 4" xfId="15768"/>
    <cellStyle name="표준 8 7 2 2 2 2 2 5" xfId="19639"/>
    <cellStyle name="표준 8 7 2 2 2 2 2 6" xfId="23510"/>
    <cellStyle name="표준 8 7 2 2 2 2 2 7" xfId="27381"/>
    <cellStyle name="표준 8 7 2 2 2 2 2 8" xfId="31252"/>
    <cellStyle name="표준 8 7 2 2 2 2 2 9" xfId="35123"/>
    <cellStyle name="표준 8 7 2 2 2 2 3" xfId="6090"/>
    <cellStyle name="표준 8 7 2 2 2 2 4" xfId="9961"/>
    <cellStyle name="표준 8 7 2 2 2 2 5" xfId="13832"/>
    <cellStyle name="표준 8 7 2 2 2 2 6" xfId="17703"/>
    <cellStyle name="표준 8 7 2 2 2 2 7" xfId="21574"/>
    <cellStyle name="표준 8 7 2 2 2 2 8" xfId="25445"/>
    <cellStyle name="표준 8 7 2 2 2 2 9" xfId="29316"/>
    <cellStyle name="표준 8 7 2 2 2 3" xfId="2899"/>
    <cellStyle name="표준 8 7 2 2 2 3 10" xfId="38026"/>
    <cellStyle name="표준 8 7 2 2 2 3 11" xfId="42138"/>
    <cellStyle name="표준 8 7 2 2 2 3 12" xfId="46009"/>
    <cellStyle name="표준 8 7 2 2 2 3 13" xfId="49880"/>
    <cellStyle name="표준 8 7 2 2 2 3 14" xfId="53751"/>
    <cellStyle name="표준 8 7 2 2 2 3 2" xfId="7058"/>
    <cellStyle name="표준 8 7 2 2 2 3 3" xfId="10929"/>
    <cellStyle name="표준 8 7 2 2 2 3 4" xfId="14800"/>
    <cellStyle name="표준 8 7 2 2 2 3 5" xfId="18671"/>
    <cellStyle name="표준 8 7 2 2 2 3 6" xfId="22542"/>
    <cellStyle name="표준 8 7 2 2 2 3 7" xfId="26413"/>
    <cellStyle name="표준 8 7 2 2 2 3 8" xfId="30284"/>
    <cellStyle name="표준 8 7 2 2 2 3 9" xfId="34155"/>
    <cellStyle name="표준 8 7 2 2 2 4" xfId="5122"/>
    <cellStyle name="표준 8 7 2 2 2 5" xfId="8993"/>
    <cellStyle name="표준 8 7 2 2 2 6" xfId="12864"/>
    <cellStyle name="표준 8 7 2 2 2 7" xfId="16735"/>
    <cellStyle name="표준 8 7 2 2 2 8" xfId="20606"/>
    <cellStyle name="표준 8 7 2 2 2 9" xfId="24477"/>
    <cellStyle name="표준 8 7 2 2 3" xfId="1444"/>
    <cellStyle name="표준 8 7 2 2 3 10" xfId="32703"/>
    <cellStyle name="표준 8 7 2 2 3 11" xfId="36574"/>
    <cellStyle name="표준 8 7 2 2 3 12" xfId="40686"/>
    <cellStyle name="표준 8 7 2 2 3 13" xfId="44557"/>
    <cellStyle name="표준 8 7 2 2 3 14" xfId="48428"/>
    <cellStyle name="표준 8 7 2 2 3 15" xfId="52299"/>
    <cellStyle name="표준 8 7 2 2 3 2" xfId="3383"/>
    <cellStyle name="표준 8 7 2 2 3 2 10" xfId="38510"/>
    <cellStyle name="표준 8 7 2 2 3 2 11" xfId="42622"/>
    <cellStyle name="표준 8 7 2 2 3 2 12" xfId="46493"/>
    <cellStyle name="표준 8 7 2 2 3 2 13" xfId="50364"/>
    <cellStyle name="표준 8 7 2 2 3 2 14" xfId="54235"/>
    <cellStyle name="표준 8 7 2 2 3 2 2" xfId="7542"/>
    <cellStyle name="표준 8 7 2 2 3 2 3" xfId="11413"/>
    <cellStyle name="표준 8 7 2 2 3 2 4" xfId="15284"/>
    <cellStyle name="표준 8 7 2 2 3 2 5" xfId="19155"/>
    <cellStyle name="표준 8 7 2 2 3 2 6" xfId="23026"/>
    <cellStyle name="표준 8 7 2 2 3 2 7" xfId="26897"/>
    <cellStyle name="표준 8 7 2 2 3 2 8" xfId="30768"/>
    <cellStyle name="표준 8 7 2 2 3 2 9" xfId="34639"/>
    <cellStyle name="표준 8 7 2 2 3 3" xfId="5606"/>
    <cellStyle name="표준 8 7 2 2 3 4" xfId="9477"/>
    <cellStyle name="표준 8 7 2 2 3 5" xfId="13348"/>
    <cellStyle name="표준 8 7 2 2 3 6" xfId="17219"/>
    <cellStyle name="표준 8 7 2 2 3 7" xfId="21090"/>
    <cellStyle name="표준 8 7 2 2 3 8" xfId="24961"/>
    <cellStyle name="표준 8 7 2 2 3 9" xfId="28832"/>
    <cellStyle name="표준 8 7 2 2 4" xfId="2415"/>
    <cellStyle name="표준 8 7 2 2 4 10" xfId="37542"/>
    <cellStyle name="표준 8 7 2 2 4 11" xfId="41654"/>
    <cellStyle name="표준 8 7 2 2 4 12" xfId="45525"/>
    <cellStyle name="표준 8 7 2 2 4 13" xfId="49396"/>
    <cellStyle name="표준 8 7 2 2 4 14" xfId="53267"/>
    <cellStyle name="표준 8 7 2 2 4 2" xfId="6574"/>
    <cellStyle name="표준 8 7 2 2 4 3" xfId="10445"/>
    <cellStyle name="표준 8 7 2 2 4 4" xfId="14316"/>
    <cellStyle name="표준 8 7 2 2 4 5" xfId="18187"/>
    <cellStyle name="표준 8 7 2 2 4 6" xfId="22058"/>
    <cellStyle name="표준 8 7 2 2 4 7" xfId="25929"/>
    <cellStyle name="표준 8 7 2 2 4 8" xfId="29800"/>
    <cellStyle name="표준 8 7 2 2 4 9" xfId="33671"/>
    <cellStyle name="표준 8 7 2 2 5" xfId="4638"/>
    <cellStyle name="표준 8 7 2 2 6" xfId="8509"/>
    <cellStyle name="표준 8 7 2 2 7" xfId="12380"/>
    <cellStyle name="표준 8 7 2 2 8" xfId="16251"/>
    <cellStyle name="표준 8 7 2 2 9" xfId="20122"/>
    <cellStyle name="표준 8 7 2 3" xfId="712"/>
    <cellStyle name="표준 8 7 2 3 10" xfId="28106"/>
    <cellStyle name="표준 8 7 2 3 11" xfId="31977"/>
    <cellStyle name="표준 8 7 2 3 12" xfId="35848"/>
    <cellStyle name="표준 8 7 2 3 13" xfId="39960"/>
    <cellStyle name="표준 8 7 2 3 14" xfId="43831"/>
    <cellStyle name="표준 8 7 2 3 15" xfId="47702"/>
    <cellStyle name="표준 8 7 2 3 16" xfId="51573"/>
    <cellStyle name="표준 8 7 2 3 2" xfId="1686"/>
    <cellStyle name="표준 8 7 2 3 2 10" xfId="32945"/>
    <cellStyle name="표준 8 7 2 3 2 11" xfId="36816"/>
    <cellStyle name="표준 8 7 2 3 2 12" xfId="40928"/>
    <cellStyle name="표준 8 7 2 3 2 13" xfId="44799"/>
    <cellStyle name="표준 8 7 2 3 2 14" xfId="48670"/>
    <cellStyle name="표준 8 7 2 3 2 15" xfId="52541"/>
    <cellStyle name="표준 8 7 2 3 2 2" xfId="3625"/>
    <cellStyle name="표준 8 7 2 3 2 2 10" xfId="38752"/>
    <cellStyle name="표준 8 7 2 3 2 2 11" xfId="42864"/>
    <cellStyle name="표준 8 7 2 3 2 2 12" xfId="46735"/>
    <cellStyle name="표준 8 7 2 3 2 2 13" xfId="50606"/>
    <cellStyle name="표준 8 7 2 3 2 2 14" xfId="54477"/>
    <cellStyle name="표준 8 7 2 3 2 2 2" xfId="7784"/>
    <cellStyle name="표준 8 7 2 3 2 2 3" xfId="11655"/>
    <cellStyle name="표준 8 7 2 3 2 2 4" xfId="15526"/>
    <cellStyle name="표준 8 7 2 3 2 2 5" xfId="19397"/>
    <cellStyle name="표준 8 7 2 3 2 2 6" xfId="23268"/>
    <cellStyle name="표준 8 7 2 3 2 2 7" xfId="27139"/>
    <cellStyle name="표준 8 7 2 3 2 2 8" xfId="31010"/>
    <cellStyle name="표준 8 7 2 3 2 2 9" xfId="34881"/>
    <cellStyle name="표준 8 7 2 3 2 3" xfId="5848"/>
    <cellStyle name="표준 8 7 2 3 2 4" xfId="9719"/>
    <cellStyle name="표준 8 7 2 3 2 5" xfId="13590"/>
    <cellStyle name="표준 8 7 2 3 2 6" xfId="17461"/>
    <cellStyle name="표준 8 7 2 3 2 7" xfId="21332"/>
    <cellStyle name="표준 8 7 2 3 2 8" xfId="25203"/>
    <cellStyle name="표준 8 7 2 3 2 9" xfId="29074"/>
    <cellStyle name="표준 8 7 2 3 3" xfId="2657"/>
    <cellStyle name="표준 8 7 2 3 3 10" xfId="37784"/>
    <cellStyle name="표준 8 7 2 3 3 11" xfId="41896"/>
    <cellStyle name="표준 8 7 2 3 3 12" xfId="45767"/>
    <cellStyle name="표준 8 7 2 3 3 13" xfId="49638"/>
    <cellStyle name="표준 8 7 2 3 3 14" xfId="53509"/>
    <cellStyle name="표준 8 7 2 3 3 2" xfId="6816"/>
    <cellStyle name="표준 8 7 2 3 3 3" xfId="10687"/>
    <cellStyle name="표준 8 7 2 3 3 4" xfId="14558"/>
    <cellStyle name="표준 8 7 2 3 3 5" xfId="18429"/>
    <cellStyle name="표준 8 7 2 3 3 6" xfId="22300"/>
    <cellStyle name="표준 8 7 2 3 3 7" xfId="26171"/>
    <cellStyle name="표준 8 7 2 3 3 8" xfId="30042"/>
    <cellStyle name="표준 8 7 2 3 3 9" xfId="33913"/>
    <cellStyle name="표준 8 7 2 3 4" xfId="4880"/>
    <cellStyle name="표준 8 7 2 3 5" xfId="8751"/>
    <cellStyle name="표준 8 7 2 3 6" xfId="12622"/>
    <cellStyle name="표준 8 7 2 3 7" xfId="16493"/>
    <cellStyle name="표준 8 7 2 3 8" xfId="20364"/>
    <cellStyle name="표준 8 7 2 3 9" xfId="24235"/>
    <cellStyle name="표준 8 7 2 4" xfId="1202"/>
    <cellStyle name="표준 8 7 2 4 10" xfId="32461"/>
    <cellStyle name="표준 8 7 2 4 11" xfId="36332"/>
    <cellStyle name="표준 8 7 2 4 12" xfId="40444"/>
    <cellStyle name="표준 8 7 2 4 13" xfId="44315"/>
    <cellStyle name="표준 8 7 2 4 14" xfId="48186"/>
    <cellStyle name="표준 8 7 2 4 15" xfId="52057"/>
    <cellStyle name="표준 8 7 2 4 2" xfId="3141"/>
    <cellStyle name="표준 8 7 2 4 2 10" xfId="38268"/>
    <cellStyle name="표준 8 7 2 4 2 11" xfId="42380"/>
    <cellStyle name="표준 8 7 2 4 2 12" xfId="46251"/>
    <cellStyle name="표준 8 7 2 4 2 13" xfId="50122"/>
    <cellStyle name="표준 8 7 2 4 2 14" xfId="53993"/>
    <cellStyle name="표준 8 7 2 4 2 2" xfId="7300"/>
    <cellStyle name="표준 8 7 2 4 2 3" xfId="11171"/>
    <cellStyle name="표준 8 7 2 4 2 4" xfId="15042"/>
    <cellStyle name="표준 8 7 2 4 2 5" xfId="18913"/>
    <cellStyle name="표준 8 7 2 4 2 6" xfId="22784"/>
    <cellStyle name="표준 8 7 2 4 2 7" xfId="26655"/>
    <cellStyle name="표준 8 7 2 4 2 8" xfId="30526"/>
    <cellStyle name="표준 8 7 2 4 2 9" xfId="34397"/>
    <cellStyle name="표준 8 7 2 4 3" xfId="5364"/>
    <cellStyle name="표준 8 7 2 4 4" xfId="9235"/>
    <cellStyle name="표준 8 7 2 4 5" xfId="13106"/>
    <cellStyle name="표준 8 7 2 4 6" xfId="16977"/>
    <cellStyle name="표준 8 7 2 4 7" xfId="20848"/>
    <cellStyle name="표준 8 7 2 4 8" xfId="24719"/>
    <cellStyle name="표준 8 7 2 4 9" xfId="28590"/>
    <cellStyle name="표준 8 7 2 5" xfId="2173"/>
    <cellStyle name="표준 8 7 2 5 10" xfId="37300"/>
    <cellStyle name="표준 8 7 2 5 11" xfId="41412"/>
    <cellStyle name="표준 8 7 2 5 12" xfId="45283"/>
    <cellStyle name="표준 8 7 2 5 13" xfId="49154"/>
    <cellStyle name="표준 8 7 2 5 14" xfId="53025"/>
    <cellStyle name="표준 8 7 2 5 2" xfId="6332"/>
    <cellStyle name="표준 8 7 2 5 3" xfId="10203"/>
    <cellStyle name="표준 8 7 2 5 4" xfId="14074"/>
    <cellStyle name="표준 8 7 2 5 5" xfId="17945"/>
    <cellStyle name="표준 8 7 2 5 6" xfId="21816"/>
    <cellStyle name="표준 8 7 2 5 7" xfId="25687"/>
    <cellStyle name="표준 8 7 2 5 8" xfId="29558"/>
    <cellStyle name="표준 8 7 2 5 9" xfId="33429"/>
    <cellStyle name="표준 8 7 2 6" xfId="4396"/>
    <cellStyle name="표준 8 7 2 7" xfId="8267"/>
    <cellStyle name="표준 8 7 2 8" xfId="12138"/>
    <cellStyle name="표준 8 7 2 9" xfId="16009"/>
    <cellStyle name="표준 8 7 20" xfId="50992"/>
    <cellStyle name="표준 8 7 3" xfId="370"/>
    <cellStyle name="표준 8 7 3 10" xfId="23896"/>
    <cellStyle name="표준 8 7 3 11" xfId="27767"/>
    <cellStyle name="표준 8 7 3 12" xfId="31638"/>
    <cellStyle name="표준 8 7 3 13" xfId="35509"/>
    <cellStyle name="표준 8 7 3 14" xfId="39621"/>
    <cellStyle name="표준 8 7 3 15" xfId="43492"/>
    <cellStyle name="표준 8 7 3 16" xfId="47363"/>
    <cellStyle name="표준 8 7 3 17" xfId="51234"/>
    <cellStyle name="표준 8 7 3 2" xfId="857"/>
    <cellStyle name="표준 8 7 3 2 10" xfId="28251"/>
    <cellStyle name="표준 8 7 3 2 11" xfId="32122"/>
    <cellStyle name="표준 8 7 3 2 12" xfId="35993"/>
    <cellStyle name="표준 8 7 3 2 13" xfId="40105"/>
    <cellStyle name="표준 8 7 3 2 14" xfId="43976"/>
    <cellStyle name="표준 8 7 3 2 15" xfId="47847"/>
    <cellStyle name="표준 8 7 3 2 16" xfId="51718"/>
    <cellStyle name="표준 8 7 3 2 2" xfId="1831"/>
    <cellStyle name="표준 8 7 3 2 2 10" xfId="33090"/>
    <cellStyle name="표준 8 7 3 2 2 11" xfId="36961"/>
    <cellStyle name="표준 8 7 3 2 2 12" xfId="41073"/>
    <cellStyle name="표준 8 7 3 2 2 13" xfId="44944"/>
    <cellStyle name="표준 8 7 3 2 2 14" xfId="48815"/>
    <cellStyle name="표준 8 7 3 2 2 15" xfId="52686"/>
    <cellStyle name="표준 8 7 3 2 2 2" xfId="3770"/>
    <cellStyle name="표준 8 7 3 2 2 2 10" xfId="38897"/>
    <cellStyle name="표준 8 7 3 2 2 2 11" xfId="43009"/>
    <cellStyle name="표준 8 7 3 2 2 2 12" xfId="46880"/>
    <cellStyle name="표준 8 7 3 2 2 2 13" xfId="50751"/>
    <cellStyle name="표준 8 7 3 2 2 2 14" xfId="54622"/>
    <cellStyle name="표준 8 7 3 2 2 2 2" xfId="7929"/>
    <cellStyle name="표준 8 7 3 2 2 2 3" xfId="11800"/>
    <cellStyle name="표준 8 7 3 2 2 2 4" xfId="15671"/>
    <cellStyle name="표준 8 7 3 2 2 2 5" xfId="19542"/>
    <cellStyle name="표준 8 7 3 2 2 2 6" xfId="23413"/>
    <cellStyle name="표준 8 7 3 2 2 2 7" xfId="27284"/>
    <cellStyle name="표준 8 7 3 2 2 2 8" xfId="31155"/>
    <cellStyle name="표준 8 7 3 2 2 2 9" xfId="35026"/>
    <cellStyle name="표준 8 7 3 2 2 3" xfId="5993"/>
    <cellStyle name="표준 8 7 3 2 2 4" xfId="9864"/>
    <cellStyle name="표준 8 7 3 2 2 5" xfId="13735"/>
    <cellStyle name="표준 8 7 3 2 2 6" xfId="17606"/>
    <cellStyle name="표준 8 7 3 2 2 7" xfId="21477"/>
    <cellStyle name="표준 8 7 3 2 2 8" xfId="25348"/>
    <cellStyle name="표준 8 7 3 2 2 9" xfId="29219"/>
    <cellStyle name="표준 8 7 3 2 3" xfId="2802"/>
    <cellStyle name="표준 8 7 3 2 3 10" xfId="37929"/>
    <cellStyle name="표준 8 7 3 2 3 11" xfId="42041"/>
    <cellStyle name="표준 8 7 3 2 3 12" xfId="45912"/>
    <cellStyle name="표준 8 7 3 2 3 13" xfId="49783"/>
    <cellStyle name="표준 8 7 3 2 3 14" xfId="53654"/>
    <cellStyle name="표준 8 7 3 2 3 2" xfId="6961"/>
    <cellStyle name="표준 8 7 3 2 3 3" xfId="10832"/>
    <cellStyle name="표준 8 7 3 2 3 4" xfId="14703"/>
    <cellStyle name="표준 8 7 3 2 3 5" xfId="18574"/>
    <cellStyle name="표준 8 7 3 2 3 6" xfId="22445"/>
    <cellStyle name="표준 8 7 3 2 3 7" xfId="26316"/>
    <cellStyle name="표준 8 7 3 2 3 8" xfId="30187"/>
    <cellStyle name="표준 8 7 3 2 3 9" xfId="34058"/>
    <cellStyle name="표준 8 7 3 2 4" xfId="5025"/>
    <cellStyle name="표준 8 7 3 2 5" xfId="8896"/>
    <cellStyle name="표준 8 7 3 2 6" xfId="12767"/>
    <cellStyle name="표준 8 7 3 2 7" xfId="16638"/>
    <cellStyle name="표준 8 7 3 2 8" xfId="20509"/>
    <cellStyle name="표준 8 7 3 2 9" xfId="24380"/>
    <cellStyle name="표준 8 7 3 3" xfId="1347"/>
    <cellStyle name="표준 8 7 3 3 10" xfId="32606"/>
    <cellStyle name="표준 8 7 3 3 11" xfId="36477"/>
    <cellStyle name="표준 8 7 3 3 12" xfId="40589"/>
    <cellStyle name="표준 8 7 3 3 13" xfId="44460"/>
    <cellStyle name="표준 8 7 3 3 14" xfId="48331"/>
    <cellStyle name="표준 8 7 3 3 15" xfId="52202"/>
    <cellStyle name="표준 8 7 3 3 2" xfId="3286"/>
    <cellStyle name="표준 8 7 3 3 2 10" xfId="38413"/>
    <cellStyle name="표준 8 7 3 3 2 11" xfId="42525"/>
    <cellStyle name="표준 8 7 3 3 2 12" xfId="46396"/>
    <cellStyle name="표준 8 7 3 3 2 13" xfId="50267"/>
    <cellStyle name="표준 8 7 3 3 2 14" xfId="54138"/>
    <cellStyle name="표준 8 7 3 3 2 2" xfId="7445"/>
    <cellStyle name="표준 8 7 3 3 2 3" xfId="11316"/>
    <cellStyle name="표준 8 7 3 3 2 4" xfId="15187"/>
    <cellStyle name="표준 8 7 3 3 2 5" xfId="19058"/>
    <cellStyle name="표준 8 7 3 3 2 6" xfId="22929"/>
    <cellStyle name="표준 8 7 3 3 2 7" xfId="26800"/>
    <cellStyle name="표준 8 7 3 3 2 8" xfId="30671"/>
    <cellStyle name="표준 8 7 3 3 2 9" xfId="34542"/>
    <cellStyle name="표준 8 7 3 3 3" xfId="5509"/>
    <cellStyle name="표준 8 7 3 3 4" xfId="9380"/>
    <cellStyle name="표준 8 7 3 3 5" xfId="13251"/>
    <cellStyle name="표준 8 7 3 3 6" xfId="17122"/>
    <cellStyle name="표준 8 7 3 3 7" xfId="20993"/>
    <cellStyle name="표준 8 7 3 3 8" xfId="24864"/>
    <cellStyle name="표준 8 7 3 3 9" xfId="28735"/>
    <cellStyle name="표준 8 7 3 4" xfId="2318"/>
    <cellStyle name="표준 8 7 3 4 10" xfId="37445"/>
    <cellStyle name="표준 8 7 3 4 11" xfId="41557"/>
    <cellStyle name="표준 8 7 3 4 12" xfId="45428"/>
    <cellStyle name="표준 8 7 3 4 13" xfId="49299"/>
    <cellStyle name="표준 8 7 3 4 14" xfId="53170"/>
    <cellStyle name="표준 8 7 3 4 2" xfId="6477"/>
    <cellStyle name="표준 8 7 3 4 3" xfId="10348"/>
    <cellStyle name="표준 8 7 3 4 4" xfId="14219"/>
    <cellStyle name="표준 8 7 3 4 5" xfId="18090"/>
    <cellStyle name="표준 8 7 3 4 6" xfId="21961"/>
    <cellStyle name="표준 8 7 3 4 7" xfId="25832"/>
    <cellStyle name="표준 8 7 3 4 8" xfId="29703"/>
    <cellStyle name="표준 8 7 3 4 9" xfId="33574"/>
    <cellStyle name="표준 8 7 3 5" xfId="4541"/>
    <cellStyle name="표준 8 7 3 6" xfId="8412"/>
    <cellStyle name="표준 8 7 3 7" xfId="12283"/>
    <cellStyle name="표준 8 7 3 8" xfId="16154"/>
    <cellStyle name="표준 8 7 3 9" xfId="20025"/>
    <cellStyle name="표준 8 7 4" xfId="615"/>
    <cellStyle name="표준 8 7 4 10" xfId="28009"/>
    <cellStyle name="표준 8 7 4 11" xfId="31880"/>
    <cellStyle name="표준 8 7 4 12" xfId="35751"/>
    <cellStyle name="표준 8 7 4 13" xfId="39863"/>
    <cellStyle name="표준 8 7 4 14" xfId="43734"/>
    <cellStyle name="표준 8 7 4 15" xfId="47605"/>
    <cellStyle name="표준 8 7 4 16" xfId="51476"/>
    <cellStyle name="표준 8 7 4 2" xfId="1589"/>
    <cellStyle name="표준 8 7 4 2 10" xfId="32848"/>
    <cellStyle name="표준 8 7 4 2 11" xfId="36719"/>
    <cellStyle name="표준 8 7 4 2 12" xfId="40831"/>
    <cellStyle name="표준 8 7 4 2 13" xfId="44702"/>
    <cellStyle name="표준 8 7 4 2 14" xfId="48573"/>
    <cellStyle name="표준 8 7 4 2 15" xfId="52444"/>
    <cellStyle name="표준 8 7 4 2 2" xfId="3528"/>
    <cellStyle name="표준 8 7 4 2 2 10" xfId="38655"/>
    <cellStyle name="표준 8 7 4 2 2 11" xfId="42767"/>
    <cellStyle name="표준 8 7 4 2 2 12" xfId="46638"/>
    <cellStyle name="표준 8 7 4 2 2 13" xfId="50509"/>
    <cellStyle name="표준 8 7 4 2 2 14" xfId="54380"/>
    <cellStyle name="표준 8 7 4 2 2 2" xfId="7687"/>
    <cellStyle name="표준 8 7 4 2 2 3" xfId="11558"/>
    <cellStyle name="표준 8 7 4 2 2 4" xfId="15429"/>
    <cellStyle name="표준 8 7 4 2 2 5" xfId="19300"/>
    <cellStyle name="표준 8 7 4 2 2 6" xfId="23171"/>
    <cellStyle name="표준 8 7 4 2 2 7" xfId="27042"/>
    <cellStyle name="표준 8 7 4 2 2 8" xfId="30913"/>
    <cellStyle name="표준 8 7 4 2 2 9" xfId="34784"/>
    <cellStyle name="표준 8 7 4 2 3" xfId="5751"/>
    <cellStyle name="표준 8 7 4 2 4" xfId="9622"/>
    <cellStyle name="표준 8 7 4 2 5" xfId="13493"/>
    <cellStyle name="표준 8 7 4 2 6" xfId="17364"/>
    <cellStyle name="표준 8 7 4 2 7" xfId="21235"/>
    <cellStyle name="표준 8 7 4 2 8" xfId="25106"/>
    <cellStyle name="표준 8 7 4 2 9" xfId="28977"/>
    <cellStyle name="표준 8 7 4 3" xfId="2560"/>
    <cellStyle name="표준 8 7 4 3 10" xfId="37687"/>
    <cellStyle name="표준 8 7 4 3 11" xfId="41799"/>
    <cellStyle name="표준 8 7 4 3 12" xfId="45670"/>
    <cellStyle name="표준 8 7 4 3 13" xfId="49541"/>
    <cellStyle name="표준 8 7 4 3 14" xfId="53412"/>
    <cellStyle name="표준 8 7 4 3 2" xfId="6719"/>
    <cellStyle name="표준 8 7 4 3 3" xfId="10590"/>
    <cellStyle name="표준 8 7 4 3 4" xfId="14461"/>
    <cellStyle name="표준 8 7 4 3 5" xfId="18332"/>
    <cellStyle name="표준 8 7 4 3 6" xfId="22203"/>
    <cellStyle name="표준 8 7 4 3 7" xfId="26074"/>
    <cellStyle name="표준 8 7 4 3 8" xfId="29945"/>
    <cellStyle name="표준 8 7 4 3 9" xfId="33816"/>
    <cellStyle name="표준 8 7 4 4" xfId="4783"/>
    <cellStyle name="표준 8 7 4 5" xfId="8654"/>
    <cellStyle name="표준 8 7 4 6" xfId="12525"/>
    <cellStyle name="표준 8 7 4 7" xfId="16396"/>
    <cellStyle name="표준 8 7 4 8" xfId="20267"/>
    <cellStyle name="표준 8 7 4 9" xfId="24138"/>
    <cellStyle name="표준 8 7 5" xfId="1105"/>
    <cellStyle name="표준 8 7 5 10" xfId="32364"/>
    <cellStyle name="표준 8 7 5 11" xfId="36235"/>
    <cellStyle name="표준 8 7 5 12" xfId="40347"/>
    <cellStyle name="표준 8 7 5 13" xfId="44218"/>
    <cellStyle name="표준 8 7 5 14" xfId="48089"/>
    <cellStyle name="표준 8 7 5 15" xfId="51960"/>
    <cellStyle name="표준 8 7 5 2" xfId="3044"/>
    <cellStyle name="표준 8 7 5 2 10" xfId="38171"/>
    <cellStyle name="표준 8 7 5 2 11" xfId="42283"/>
    <cellStyle name="표준 8 7 5 2 12" xfId="46154"/>
    <cellStyle name="표준 8 7 5 2 13" xfId="50025"/>
    <cellStyle name="표준 8 7 5 2 14" xfId="53896"/>
    <cellStyle name="표준 8 7 5 2 2" xfId="7203"/>
    <cellStyle name="표준 8 7 5 2 3" xfId="11074"/>
    <cellStyle name="표준 8 7 5 2 4" xfId="14945"/>
    <cellStyle name="표준 8 7 5 2 5" xfId="18816"/>
    <cellStyle name="표준 8 7 5 2 6" xfId="22687"/>
    <cellStyle name="표준 8 7 5 2 7" xfId="26558"/>
    <cellStyle name="표준 8 7 5 2 8" xfId="30429"/>
    <cellStyle name="표준 8 7 5 2 9" xfId="34300"/>
    <cellStyle name="표준 8 7 5 3" xfId="5267"/>
    <cellStyle name="표준 8 7 5 4" xfId="9138"/>
    <cellStyle name="표준 8 7 5 5" xfId="13009"/>
    <cellStyle name="표준 8 7 5 6" xfId="16880"/>
    <cellStyle name="표준 8 7 5 7" xfId="20751"/>
    <cellStyle name="표준 8 7 5 8" xfId="24622"/>
    <cellStyle name="표준 8 7 5 9" xfId="28493"/>
    <cellStyle name="표준 8 7 6" xfId="2076"/>
    <cellStyle name="표준 8 7 6 10" xfId="37203"/>
    <cellStyle name="표준 8 7 6 11" xfId="41315"/>
    <cellStyle name="표준 8 7 6 12" xfId="45186"/>
    <cellStyle name="표준 8 7 6 13" xfId="49057"/>
    <cellStyle name="표준 8 7 6 14" xfId="52928"/>
    <cellStyle name="표준 8 7 6 2" xfId="6235"/>
    <cellStyle name="표준 8 7 6 3" xfId="10106"/>
    <cellStyle name="표준 8 7 6 4" xfId="13977"/>
    <cellStyle name="표준 8 7 6 5" xfId="17848"/>
    <cellStyle name="표준 8 7 6 6" xfId="21719"/>
    <cellStyle name="표준 8 7 6 7" xfId="25590"/>
    <cellStyle name="표준 8 7 6 8" xfId="29461"/>
    <cellStyle name="표준 8 7 6 9" xfId="33332"/>
    <cellStyle name="표준 8 7 7" xfId="4299"/>
    <cellStyle name="표준 8 7 8" xfId="8170"/>
    <cellStyle name="표준 8 7 9" xfId="12041"/>
    <cellStyle name="표준 8 8" xfId="129"/>
    <cellStyle name="표준 8 8 10" xfId="19787"/>
    <cellStyle name="표준 8 8 11" xfId="23658"/>
    <cellStyle name="표준 8 8 12" xfId="27529"/>
    <cellStyle name="표준 8 8 13" xfId="31400"/>
    <cellStyle name="표준 8 8 14" xfId="35271"/>
    <cellStyle name="표준 8 8 15" xfId="39142"/>
    <cellStyle name="표준 8 8 16" xfId="39383"/>
    <cellStyle name="표준 8 8 17" xfId="43254"/>
    <cellStyle name="표준 8 8 18" xfId="47125"/>
    <cellStyle name="표준 8 8 19" xfId="50996"/>
    <cellStyle name="표준 8 8 2" xfId="374"/>
    <cellStyle name="표준 8 8 2 10" xfId="23900"/>
    <cellStyle name="표준 8 8 2 11" xfId="27771"/>
    <cellStyle name="표준 8 8 2 12" xfId="31642"/>
    <cellStyle name="표준 8 8 2 13" xfId="35513"/>
    <cellStyle name="표준 8 8 2 14" xfId="39625"/>
    <cellStyle name="표준 8 8 2 15" xfId="43496"/>
    <cellStyle name="표준 8 8 2 16" xfId="47367"/>
    <cellStyle name="표준 8 8 2 17" xfId="51238"/>
    <cellStyle name="표준 8 8 2 2" xfId="861"/>
    <cellStyle name="표준 8 8 2 2 10" xfId="28255"/>
    <cellStyle name="표준 8 8 2 2 11" xfId="32126"/>
    <cellStyle name="표준 8 8 2 2 12" xfId="35997"/>
    <cellStyle name="표준 8 8 2 2 13" xfId="40109"/>
    <cellStyle name="표준 8 8 2 2 14" xfId="43980"/>
    <cellStyle name="표준 8 8 2 2 15" xfId="47851"/>
    <cellStyle name="표준 8 8 2 2 16" xfId="51722"/>
    <cellStyle name="표준 8 8 2 2 2" xfId="1835"/>
    <cellStyle name="표준 8 8 2 2 2 10" xfId="33094"/>
    <cellStyle name="표준 8 8 2 2 2 11" xfId="36965"/>
    <cellStyle name="표준 8 8 2 2 2 12" xfId="41077"/>
    <cellStyle name="표준 8 8 2 2 2 13" xfId="44948"/>
    <cellStyle name="표준 8 8 2 2 2 14" xfId="48819"/>
    <cellStyle name="표준 8 8 2 2 2 15" xfId="52690"/>
    <cellStyle name="표준 8 8 2 2 2 2" xfId="3774"/>
    <cellStyle name="표준 8 8 2 2 2 2 10" xfId="38901"/>
    <cellStyle name="표준 8 8 2 2 2 2 11" xfId="43013"/>
    <cellStyle name="표준 8 8 2 2 2 2 12" xfId="46884"/>
    <cellStyle name="표준 8 8 2 2 2 2 13" xfId="50755"/>
    <cellStyle name="표준 8 8 2 2 2 2 14" xfId="54626"/>
    <cellStyle name="표준 8 8 2 2 2 2 2" xfId="7933"/>
    <cellStyle name="표준 8 8 2 2 2 2 3" xfId="11804"/>
    <cellStyle name="표준 8 8 2 2 2 2 4" xfId="15675"/>
    <cellStyle name="표준 8 8 2 2 2 2 5" xfId="19546"/>
    <cellStyle name="표준 8 8 2 2 2 2 6" xfId="23417"/>
    <cellStyle name="표준 8 8 2 2 2 2 7" xfId="27288"/>
    <cellStyle name="표준 8 8 2 2 2 2 8" xfId="31159"/>
    <cellStyle name="표준 8 8 2 2 2 2 9" xfId="35030"/>
    <cellStyle name="표준 8 8 2 2 2 3" xfId="5997"/>
    <cellStyle name="표준 8 8 2 2 2 4" xfId="9868"/>
    <cellStyle name="표준 8 8 2 2 2 5" xfId="13739"/>
    <cellStyle name="표준 8 8 2 2 2 6" xfId="17610"/>
    <cellStyle name="표준 8 8 2 2 2 7" xfId="21481"/>
    <cellStyle name="표준 8 8 2 2 2 8" xfId="25352"/>
    <cellStyle name="표준 8 8 2 2 2 9" xfId="29223"/>
    <cellStyle name="표준 8 8 2 2 3" xfId="2806"/>
    <cellStyle name="표준 8 8 2 2 3 10" xfId="37933"/>
    <cellStyle name="표준 8 8 2 2 3 11" xfId="42045"/>
    <cellStyle name="표준 8 8 2 2 3 12" xfId="45916"/>
    <cellStyle name="표준 8 8 2 2 3 13" xfId="49787"/>
    <cellStyle name="표준 8 8 2 2 3 14" xfId="53658"/>
    <cellStyle name="표준 8 8 2 2 3 2" xfId="6965"/>
    <cellStyle name="표준 8 8 2 2 3 3" xfId="10836"/>
    <cellStyle name="표준 8 8 2 2 3 4" xfId="14707"/>
    <cellStyle name="표준 8 8 2 2 3 5" xfId="18578"/>
    <cellStyle name="표준 8 8 2 2 3 6" xfId="22449"/>
    <cellStyle name="표준 8 8 2 2 3 7" xfId="26320"/>
    <cellStyle name="표준 8 8 2 2 3 8" xfId="30191"/>
    <cellStyle name="표준 8 8 2 2 3 9" xfId="34062"/>
    <cellStyle name="표준 8 8 2 2 4" xfId="5029"/>
    <cellStyle name="표준 8 8 2 2 5" xfId="8900"/>
    <cellStyle name="표준 8 8 2 2 6" xfId="12771"/>
    <cellStyle name="표준 8 8 2 2 7" xfId="16642"/>
    <cellStyle name="표준 8 8 2 2 8" xfId="20513"/>
    <cellStyle name="표준 8 8 2 2 9" xfId="24384"/>
    <cellStyle name="표준 8 8 2 3" xfId="1351"/>
    <cellStyle name="표준 8 8 2 3 10" xfId="32610"/>
    <cellStyle name="표준 8 8 2 3 11" xfId="36481"/>
    <cellStyle name="표준 8 8 2 3 12" xfId="40593"/>
    <cellStyle name="표준 8 8 2 3 13" xfId="44464"/>
    <cellStyle name="표준 8 8 2 3 14" xfId="48335"/>
    <cellStyle name="표준 8 8 2 3 15" xfId="52206"/>
    <cellStyle name="표준 8 8 2 3 2" xfId="3290"/>
    <cellStyle name="표준 8 8 2 3 2 10" xfId="38417"/>
    <cellStyle name="표준 8 8 2 3 2 11" xfId="42529"/>
    <cellStyle name="표준 8 8 2 3 2 12" xfId="46400"/>
    <cellStyle name="표준 8 8 2 3 2 13" xfId="50271"/>
    <cellStyle name="표준 8 8 2 3 2 14" xfId="54142"/>
    <cellStyle name="표준 8 8 2 3 2 2" xfId="7449"/>
    <cellStyle name="표준 8 8 2 3 2 3" xfId="11320"/>
    <cellStyle name="표준 8 8 2 3 2 4" xfId="15191"/>
    <cellStyle name="표준 8 8 2 3 2 5" xfId="19062"/>
    <cellStyle name="표준 8 8 2 3 2 6" xfId="22933"/>
    <cellStyle name="표준 8 8 2 3 2 7" xfId="26804"/>
    <cellStyle name="표준 8 8 2 3 2 8" xfId="30675"/>
    <cellStyle name="표준 8 8 2 3 2 9" xfId="34546"/>
    <cellStyle name="표준 8 8 2 3 3" xfId="5513"/>
    <cellStyle name="표준 8 8 2 3 4" xfId="9384"/>
    <cellStyle name="표준 8 8 2 3 5" xfId="13255"/>
    <cellStyle name="표준 8 8 2 3 6" xfId="17126"/>
    <cellStyle name="표준 8 8 2 3 7" xfId="20997"/>
    <cellStyle name="표준 8 8 2 3 8" xfId="24868"/>
    <cellStyle name="표준 8 8 2 3 9" xfId="28739"/>
    <cellStyle name="표준 8 8 2 4" xfId="2322"/>
    <cellStyle name="표준 8 8 2 4 10" xfId="37449"/>
    <cellStyle name="표준 8 8 2 4 11" xfId="41561"/>
    <cellStyle name="표준 8 8 2 4 12" xfId="45432"/>
    <cellStyle name="표준 8 8 2 4 13" xfId="49303"/>
    <cellStyle name="표준 8 8 2 4 14" xfId="53174"/>
    <cellStyle name="표준 8 8 2 4 2" xfId="6481"/>
    <cellStyle name="표준 8 8 2 4 3" xfId="10352"/>
    <cellStyle name="표준 8 8 2 4 4" xfId="14223"/>
    <cellStyle name="표준 8 8 2 4 5" xfId="18094"/>
    <cellStyle name="표준 8 8 2 4 6" xfId="21965"/>
    <cellStyle name="표준 8 8 2 4 7" xfId="25836"/>
    <cellStyle name="표준 8 8 2 4 8" xfId="29707"/>
    <cellStyle name="표준 8 8 2 4 9" xfId="33578"/>
    <cellStyle name="표준 8 8 2 5" xfId="4545"/>
    <cellStyle name="표준 8 8 2 6" xfId="8416"/>
    <cellStyle name="표준 8 8 2 7" xfId="12287"/>
    <cellStyle name="표준 8 8 2 8" xfId="16158"/>
    <cellStyle name="표준 8 8 2 9" xfId="20029"/>
    <cellStyle name="표준 8 8 3" xfId="619"/>
    <cellStyle name="표준 8 8 3 10" xfId="28013"/>
    <cellStyle name="표준 8 8 3 11" xfId="31884"/>
    <cellStyle name="표준 8 8 3 12" xfId="35755"/>
    <cellStyle name="표준 8 8 3 13" xfId="39867"/>
    <cellStyle name="표준 8 8 3 14" xfId="43738"/>
    <cellStyle name="표준 8 8 3 15" xfId="47609"/>
    <cellStyle name="표준 8 8 3 16" xfId="51480"/>
    <cellStyle name="표준 8 8 3 2" xfId="1593"/>
    <cellStyle name="표준 8 8 3 2 10" xfId="32852"/>
    <cellStyle name="표준 8 8 3 2 11" xfId="36723"/>
    <cellStyle name="표준 8 8 3 2 12" xfId="40835"/>
    <cellStyle name="표준 8 8 3 2 13" xfId="44706"/>
    <cellStyle name="표준 8 8 3 2 14" xfId="48577"/>
    <cellStyle name="표준 8 8 3 2 15" xfId="52448"/>
    <cellStyle name="표준 8 8 3 2 2" xfId="3532"/>
    <cellStyle name="표준 8 8 3 2 2 10" xfId="38659"/>
    <cellStyle name="표준 8 8 3 2 2 11" xfId="42771"/>
    <cellStyle name="표준 8 8 3 2 2 12" xfId="46642"/>
    <cellStyle name="표준 8 8 3 2 2 13" xfId="50513"/>
    <cellStyle name="표준 8 8 3 2 2 14" xfId="54384"/>
    <cellStyle name="표준 8 8 3 2 2 2" xfId="7691"/>
    <cellStyle name="표준 8 8 3 2 2 3" xfId="11562"/>
    <cellStyle name="표준 8 8 3 2 2 4" xfId="15433"/>
    <cellStyle name="표준 8 8 3 2 2 5" xfId="19304"/>
    <cellStyle name="표준 8 8 3 2 2 6" xfId="23175"/>
    <cellStyle name="표준 8 8 3 2 2 7" xfId="27046"/>
    <cellStyle name="표준 8 8 3 2 2 8" xfId="30917"/>
    <cellStyle name="표준 8 8 3 2 2 9" xfId="34788"/>
    <cellStyle name="표준 8 8 3 2 3" xfId="5755"/>
    <cellStyle name="표준 8 8 3 2 4" xfId="9626"/>
    <cellStyle name="표준 8 8 3 2 5" xfId="13497"/>
    <cellStyle name="표준 8 8 3 2 6" xfId="17368"/>
    <cellStyle name="표준 8 8 3 2 7" xfId="21239"/>
    <cellStyle name="표준 8 8 3 2 8" xfId="25110"/>
    <cellStyle name="표준 8 8 3 2 9" xfId="28981"/>
    <cellStyle name="표준 8 8 3 3" xfId="2564"/>
    <cellStyle name="표준 8 8 3 3 10" xfId="37691"/>
    <cellStyle name="표준 8 8 3 3 11" xfId="41803"/>
    <cellStyle name="표준 8 8 3 3 12" xfId="45674"/>
    <cellStyle name="표준 8 8 3 3 13" xfId="49545"/>
    <cellStyle name="표준 8 8 3 3 14" xfId="53416"/>
    <cellStyle name="표준 8 8 3 3 2" xfId="6723"/>
    <cellStyle name="표준 8 8 3 3 3" xfId="10594"/>
    <cellStyle name="표준 8 8 3 3 4" xfId="14465"/>
    <cellStyle name="표준 8 8 3 3 5" xfId="18336"/>
    <cellStyle name="표준 8 8 3 3 6" xfId="22207"/>
    <cellStyle name="표준 8 8 3 3 7" xfId="26078"/>
    <cellStyle name="표준 8 8 3 3 8" xfId="29949"/>
    <cellStyle name="표준 8 8 3 3 9" xfId="33820"/>
    <cellStyle name="표준 8 8 3 4" xfId="4787"/>
    <cellStyle name="표준 8 8 3 5" xfId="8658"/>
    <cellStyle name="표준 8 8 3 6" xfId="12529"/>
    <cellStyle name="표준 8 8 3 7" xfId="16400"/>
    <cellStyle name="표준 8 8 3 8" xfId="20271"/>
    <cellStyle name="표준 8 8 3 9" xfId="24142"/>
    <cellStyle name="표준 8 8 4" xfId="1109"/>
    <cellStyle name="표준 8 8 4 10" xfId="32368"/>
    <cellStyle name="표준 8 8 4 11" xfId="36239"/>
    <cellStyle name="표준 8 8 4 12" xfId="40351"/>
    <cellStyle name="표준 8 8 4 13" xfId="44222"/>
    <cellStyle name="표준 8 8 4 14" xfId="48093"/>
    <cellStyle name="표준 8 8 4 15" xfId="51964"/>
    <cellStyle name="표준 8 8 4 2" xfId="3048"/>
    <cellStyle name="표준 8 8 4 2 10" xfId="38175"/>
    <cellStyle name="표준 8 8 4 2 11" xfId="42287"/>
    <cellStyle name="표준 8 8 4 2 12" xfId="46158"/>
    <cellStyle name="표준 8 8 4 2 13" xfId="50029"/>
    <cellStyle name="표준 8 8 4 2 14" xfId="53900"/>
    <cellStyle name="표준 8 8 4 2 2" xfId="7207"/>
    <cellStyle name="표준 8 8 4 2 3" xfId="11078"/>
    <cellStyle name="표준 8 8 4 2 4" xfId="14949"/>
    <cellStyle name="표준 8 8 4 2 5" xfId="18820"/>
    <cellStyle name="표준 8 8 4 2 6" xfId="22691"/>
    <cellStyle name="표준 8 8 4 2 7" xfId="26562"/>
    <cellStyle name="표준 8 8 4 2 8" xfId="30433"/>
    <cellStyle name="표준 8 8 4 2 9" xfId="34304"/>
    <cellStyle name="표준 8 8 4 3" xfId="5271"/>
    <cellStyle name="표준 8 8 4 4" xfId="9142"/>
    <cellStyle name="표준 8 8 4 5" xfId="13013"/>
    <cellStyle name="표준 8 8 4 6" xfId="16884"/>
    <cellStyle name="표준 8 8 4 7" xfId="20755"/>
    <cellStyle name="표준 8 8 4 8" xfId="24626"/>
    <cellStyle name="표준 8 8 4 9" xfId="28497"/>
    <cellStyle name="표준 8 8 5" xfId="2080"/>
    <cellStyle name="표준 8 8 5 10" xfId="37207"/>
    <cellStyle name="표준 8 8 5 11" xfId="41319"/>
    <cellStyle name="표준 8 8 5 12" xfId="45190"/>
    <cellStyle name="표준 8 8 5 13" xfId="49061"/>
    <cellStyle name="표준 8 8 5 14" xfId="52932"/>
    <cellStyle name="표준 8 8 5 2" xfId="6239"/>
    <cellStyle name="표준 8 8 5 3" xfId="10110"/>
    <cellStyle name="표준 8 8 5 4" xfId="13981"/>
    <cellStyle name="표준 8 8 5 5" xfId="17852"/>
    <cellStyle name="표준 8 8 5 6" xfId="21723"/>
    <cellStyle name="표준 8 8 5 7" xfId="25594"/>
    <cellStyle name="표준 8 8 5 8" xfId="29465"/>
    <cellStyle name="표준 8 8 5 9" xfId="33336"/>
    <cellStyle name="표준 8 8 6" xfId="4303"/>
    <cellStyle name="표준 8 8 7" xfId="8174"/>
    <cellStyle name="표준 8 8 8" xfId="12045"/>
    <cellStyle name="표준 8 8 9" xfId="15916"/>
    <cellStyle name="표준 8 9" xfId="277"/>
    <cellStyle name="표준 8 9 10" xfId="23803"/>
    <cellStyle name="표준 8 9 11" xfId="27674"/>
    <cellStyle name="표준 8 9 12" xfId="31545"/>
    <cellStyle name="표준 8 9 13" xfId="35416"/>
    <cellStyle name="표준 8 9 14" xfId="39528"/>
    <cellStyle name="표준 8 9 15" xfId="43399"/>
    <cellStyle name="표준 8 9 16" xfId="47270"/>
    <cellStyle name="표준 8 9 17" xfId="51141"/>
    <cellStyle name="표준 8 9 2" xfId="764"/>
    <cellStyle name="표준 8 9 2 10" xfId="28158"/>
    <cellStyle name="표준 8 9 2 11" xfId="32029"/>
    <cellStyle name="표준 8 9 2 12" xfId="35900"/>
    <cellStyle name="표준 8 9 2 13" xfId="40012"/>
    <cellStyle name="표준 8 9 2 14" xfId="43883"/>
    <cellStyle name="표준 8 9 2 15" xfId="47754"/>
    <cellStyle name="표준 8 9 2 16" xfId="51625"/>
    <cellStyle name="표준 8 9 2 2" xfId="1738"/>
    <cellStyle name="표준 8 9 2 2 10" xfId="32997"/>
    <cellStyle name="표준 8 9 2 2 11" xfId="36868"/>
    <cellStyle name="표준 8 9 2 2 12" xfId="40980"/>
    <cellStyle name="표준 8 9 2 2 13" xfId="44851"/>
    <cellStyle name="표준 8 9 2 2 14" xfId="48722"/>
    <cellStyle name="표준 8 9 2 2 15" xfId="52593"/>
    <cellStyle name="표준 8 9 2 2 2" xfId="3677"/>
    <cellStyle name="표준 8 9 2 2 2 10" xfId="38804"/>
    <cellStyle name="표준 8 9 2 2 2 11" xfId="42916"/>
    <cellStyle name="표준 8 9 2 2 2 12" xfId="46787"/>
    <cellStyle name="표준 8 9 2 2 2 13" xfId="50658"/>
    <cellStyle name="표준 8 9 2 2 2 14" xfId="54529"/>
    <cellStyle name="표준 8 9 2 2 2 2" xfId="7836"/>
    <cellStyle name="표준 8 9 2 2 2 3" xfId="11707"/>
    <cellStyle name="표준 8 9 2 2 2 4" xfId="15578"/>
    <cellStyle name="표준 8 9 2 2 2 5" xfId="19449"/>
    <cellStyle name="표준 8 9 2 2 2 6" xfId="23320"/>
    <cellStyle name="표준 8 9 2 2 2 7" xfId="27191"/>
    <cellStyle name="표준 8 9 2 2 2 8" xfId="31062"/>
    <cellStyle name="표준 8 9 2 2 2 9" xfId="34933"/>
    <cellStyle name="표준 8 9 2 2 3" xfId="5900"/>
    <cellStyle name="표준 8 9 2 2 4" xfId="9771"/>
    <cellStyle name="표준 8 9 2 2 5" xfId="13642"/>
    <cellStyle name="표준 8 9 2 2 6" xfId="17513"/>
    <cellStyle name="표준 8 9 2 2 7" xfId="21384"/>
    <cellStyle name="표준 8 9 2 2 8" xfId="25255"/>
    <cellStyle name="표준 8 9 2 2 9" xfId="29126"/>
    <cellStyle name="표준 8 9 2 3" xfId="2709"/>
    <cellStyle name="표준 8 9 2 3 10" xfId="37836"/>
    <cellStyle name="표준 8 9 2 3 11" xfId="41948"/>
    <cellStyle name="표준 8 9 2 3 12" xfId="45819"/>
    <cellStyle name="표준 8 9 2 3 13" xfId="49690"/>
    <cellStyle name="표준 8 9 2 3 14" xfId="53561"/>
    <cellStyle name="표준 8 9 2 3 2" xfId="6868"/>
    <cellStyle name="표준 8 9 2 3 3" xfId="10739"/>
    <cellStyle name="표준 8 9 2 3 4" xfId="14610"/>
    <cellStyle name="표준 8 9 2 3 5" xfId="18481"/>
    <cellStyle name="표준 8 9 2 3 6" xfId="22352"/>
    <cellStyle name="표준 8 9 2 3 7" xfId="26223"/>
    <cellStyle name="표준 8 9 2 3 8" xfId="30094"/>
    <cellStyle name="표준 8 9 2 3 9" xfId="33965"/>
    <cellStyle name="표준 8 9 2 4" xfId="4932"/>
    <cellStyle name="표준 8 9 2 5" xfId="8803"/>
    <cellStyle name="표준 8 9 2 6" xfId="12674"/>
    <cellStyle name="표준 8 9 2 7" xfId="16545"/>
    <cellStyle name="표준 8 9 2 8" xfId="20416"/>
    <cellStyle name="표준 8 9 2 9" xfId="24287"/>
    <cellStyle name="표준 8 9 3" xfId="1254"/>
    <cellStyle name="표준 8 9 3 10" xfId="32513"/>
    <cellStyle name="표준 8 9 3 11" xfId="36384"/>
    <cellStyle name="표준 8 9 3 12" xfId="40496"/>
    <cellStyle name="표준 8 9 3 13" xfId="44367"/>
    <cellStyle name="표준 8 9 3 14" xfId="48238"/>
    <cellStyle name="표준 8 9 3 15" xfId="52109"/>
    <cellStyle name="표준 8 9 3 2" xfId="3193"/>
    <cellStyle name="표준 8 9 3 2 10" xfId="38320"/>
    <cellStyle name="표준 8 9 3 2 11" xfId="42432"/>
    <cellStyle name="표준 8 9 3 2 12" xfId="46303"/>
    <cellStyle name="표준 8 9 3 2 13" xfId="50174"/>
    <cellStyle name="표준 8 9 3 2 14" xfId="54045"/>
    <cellStyle name="표준 8 9 3 2 2" xfId="7352"/>
    <cellStyle name="표준 8 9 3 2 3" xfId="11223"/>
    <cellStyle name="표준 8 9 3 2 4" xfId="15094"/>
    <cellStyle name="표준 8 9 3 2 5" xfId="18965"/>
    <cellStyle name="표준 8 9 3 2 6" xfId="22836"/>
    <cellStyle name="표준 8 9 3 2 7" xfId="26707"/>
    <cellStyle name="표준 8 9 3 2 8" xfId="30578"/>
    <cellStyle name="표준 8 9 3 2 9" xfId="34449"/>
    <cellStyle name="표준 8 9 3 3" xfId="5416"/>
    <cellStyle name="표준 8 9 3 4" xfId="9287"/>
    <cellStyle name="표준 8 9 3 5" xfId="13158"/>
    <cellStyle name="표준 8 9 3 6" xfId="17029"/>
    <cellStyle name="표준 8 9 3 7" xfId="20900"/>
    <cellStyle name="표준 8 9 3 8" xfId="24771"/>
    <cellStyle name="표준 8 9 3 9" xfId="28642"/>
    <cellStyle name="표준 8 9 4" xfId="2225"/>
    <cellStyle name="표준 8 9 4 10" xfId="37352"/>
    <cellStyle name="표준 8 9 4 11" xfId="41464"/>
    <cellStyle name="표준 8 9 4 12" xfId="45335"/>
    <cellStyle name="표준 8 9 4 13" xfId="49206"/>
    <cellStyle name="표준 8 9 4 14" xfId="53077"/>
    <cellStyle name="표준 8 9 4 2" xfId="6384"/>
    <cellStyle name="표준 8 9 4 3" xfId="10255"/>
    <cellStyle name="표준 8 9 4 4" xfId="14126"/>
    <cellStyle name="표준 8 9 4 5" xfId="17997"/>
    <cellStyle name="표준 8 9 4 6" xfId="21868"/>
    <cellStyle name="표준 8 9 4 7" xfId="25739"/>
    <cellStyle name="표준 8 9 4 8" xfId="29610"/>
    <cellStyle name="표준 8 9 4 9" xfId="33481"/>
    <cellStyle name="표준 8 9 5" xfId="4448"/>
    <cellStyle name="표준 8 9 6" xfId="8319"/>
    <cellStyle name="표준 8 9 7" xfId="12190"/>
    <cellStyle name="표준 8 9 8" xfId="16061"/>
    <cellStyle name="표준 8 9 9" xfId="19932"/>
    <cellStyle name="표준 80" xfId="4182"/>
    <cellStyle name="표준 81" xfId="4183"/>
    <cellStyle name="표준 82" xfId="4184"/>
    <cellStyle name="표준 83" xfId="4185"/>
    <cellStyle name="표준 84" xfId="4186"/>
    <cellStyle name="표준 85" xfId="4187"/>
    <cellStyle name="표준 86" xfId="4188"/>
    <cellStyle name="표준 87" xfId="4189"/>
    <cellStyle name="표준 88" xfId="4190"/>
    <cellStyle name="표준 89" xfId="4191"/>
    <cellStyle name="표준 9" xfId="67"/>
    <cellStyle name="표준 9 2" xfId="4192"/>
    <cellStyle name="표준 9 3" xfId="54782"/>
    <cellStyle name="표준 90" xfId="4193"/>
    <cellStyle name="표준 91" xfId="4194"/>
    <cellStyle name="표준 92" xfId="4195"/>
    <cellStyle name="표준 93" xfId="4196"/>
    <cellStyle name="표준 94" xfId="4197"/>
    <cellStyle name="표준 95" xfId="4198"/>
    <cellStyle name="표준 96" xfId="4199"/>
    <cellStyle name="표준 97" xfId="4200"/>
    <cellStyle name="표준 98" xfId="4201"/>
    <cellStyle name="표준 99" xfId="4202"/>
    <cellStyle name="표준_1-2. 2015년 상수도통계(수정윤여광2.4-2 9차수정분) 공동구수정 02.11" xfId="22"/>
    <cellStyle name="표준_2-14 계량기 현황" xfId="7"/>
  </cellStyles>
  <dxfs count="18"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3999450666829432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7"/>
      <tableStyleElement type="headerRow" dxfId="16"/>
    </tableStyle>
  </tableStyles>
  <colors>
    <mruColors>
      <color rgb="FF0000FF"/>
      <color rgb="FFFF3399"/>
      <color rgb="FFFFFFCC"/>
      <color rgb="FFFFCC99"/>
      <color rgb="FFCCFFCC"/>
      <color rgb="FFCCFFFF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5</xdr:row>
      <xdr:rowOff>0</xdr:rowOff>
    </xdr:from>
    <xdr:to>
      <xdr:col>7</xdr:col>
      <xdr:colOff>400050</xdr:colOff>
      <xdr:row>24</xdr:row>
      <xdr:rowOff>0</xdr:rowOff>
    </xdr:to>
    <xdr:grpSp>
      <xdr:nvGrpSpPr>
        <xdr:cNvPr id="243875" name="Group 53"/>
        <xdr:cNvGrpSpPr>
          <a:grpSpLocks/>
        </xdr:cNvGrpSpPr>
      </xdr:nvGrpSpPr>
      <xdr:grpSpPr bwMode="auto">
        <a:xfrm>
          <a:off x="400050" y="1264920"/>
          <a:ext cx="4693920" cy="3474720"/>
          <a:chOff x="20" y="129"/>
          <a:chExt cx="594" cy="335"/>
        </a:xfrm>
      </xdr:grpSpPr>
      <xdr:sp macro="" textlink="">
        <xdr:nvSpPr>
          <xdr:cNvPr id="243876" name="Line 3"/>
          <xdr:cNvSpPr>
            <a:spLocks noChangeShapeType="1"/>
          </xdr:cNvSpPr>
        </xdr:nvSpPr>
        <xdr:spPr bwMode="auto">
          <a:xfrm>
            <a:off x="594" y="287"/>
            <a:ext cx="0" cy="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7" name="Line 4"/>
          <xdr:cNvSpPr>
            <a:spLocks noChangeShapeType="1"/>
          </xdr:cNvSpPr>
        </xdr:nvSpPr>
        <xdr:spPr bwMode="auto">
          <a:xfrm>
            <a:off x="423" y="28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8" name="Line 5"/>
          <xdr:cNvSpPr>
            <a:spLocks noChangeShapeType="1"/>
          </xdr:cNvSpPr>
        </xdr:nvSpPr>
        <xdr:spPr bwMode="auto">
          <a:xfrm>
            <a:off x="513" y="286"/>
            <a:ext cx="0" cy="1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79" name="Line 6"/>
          <xdr:cNvSpPr>
            <a:spLocks noChangeShapeType="1"/>
          </xdr:cNvSpPr>
        </xdr:nvSpPr>
        <xdr:spPr bwMode="auto">
          <a:xfrm>
            <a:off x="513" y="27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0" name="Line 7"/>
          <xdr:cNvSpPr>
            <a:spLocks noChangeShapeType="1"/>
          </xdr:cNvSpPr>
        </xdr:nvSpPr>
        <xdr:spPr bwMode="auto">
          <a:xfrm>
            <a:off x="424" y="287"/>
            <a:ext cx="17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1" name="Line 8"/>
          <xdr:cNvSpPr>
            <a:spLocks noChangeShapeType="1"/>
          </xdr:cNvSpPr>
        </xdr:nvSpPr>
        <xdr:spPr bwMode="auto">
          <a:xfrm>
            <a:off x="42" y="288"/>
            <a:ext cx="18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2" name="Line 9"/>
          <xdr:cNvSpPr>
            <a:spLocks noChangeShapeType="1"/>
          </xdr:cNvSpPr>
        </xdr:nvSpPr>
        <xdr:spPr bwMode="auto">
          <a:xfrm>
            <a:off x="132" y="269"/>
            <a:ext cx="0" cy="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3" name="Line 10"/>
          <xdr:cNvSpPr>
            <a:spLocks noChangeShapeType="1"/>
          </xdr:cNvSpPr>
        </xdr:nvSpPr>
        <xdr:spPr bwMode="auto">
          <a:xfrm>
            <a:off x="41" y="288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84" name="Line 11"/>
          <xdr:cNvSpPr>
            <a:spLocks noChangeShapeType="1"/>
          </xdr:cNvSpPr>
        </xdr:nvSpPr>
        <xdr:spPr bwMode="auto">
          <a:xfrm>
            <a:off x="224" y="288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Rectangle 13"/>
          <xdr:cNvSpPr>
            <a:spLocks noChangeArrowheads="1"/>
          </xdr:cNvSpPr>
        </xdr:nvSpPr>
        <xdr:spPr bwMode="auto">
          <a:xfrm>
            <a:off x="20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관 리 과</a:t>
            </a:r>
          </a:p>
        </xdr:txBody>
      </xdr:sp>
      <xdr:sp macro="" textlink="">
        <xdr:nvSpPr>
          <xdr:cNvPr id="106" name="Rectangle 16"/>
          <xdr:cNvSpPr>
            <a:spLocks noChangeArrowheads="1"/>
          </xdr:cNvSpPr>
        </xdr:nvSpPr>
        <xdr:spPr bwMode="auto">
          <a:xfrm>
            <a:off x="403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급 수 과</a:t>
            </a:r>
          </a:p>
        </xdr:txBody>
      </xdr:sp>
      <xdr:sp macro="" textlink="">
        <xdr:nvSpPr>
          <xdr:cNvPr id="107" name="Rectangle 17"/>
          <xdr:cNvSpPr>
            <a:spLocks noChangeArrowheads="1"/>
          </xdr:cNvSpPr>
        </xdr:nvSpPr>
        <xdr:spPr bwMode="auto">
          <a:xfrm>
            <a:off x="492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수질관리과</a:t>
            </a:r>
          </a:p>
        </xdr:txBody>
      </xdr:sp>
      <xdr:sp macro="" textlink="">
        <xdr:nvSpPr>
          <xdr:cNvPr id="108" name="Rectangle 18"/>
          <xdr:cNvSpPr>
            <a:spLocks noChangeArrowheads="1"/>
          </xdr:cNvSpPr>
        </xdr:nvSpPr>
        <xdr:spPr bwMode="auto">
          <a:xfrm>
            <a:off x="573" y="304"/>
            <a:ext cx="41" cy="160"/>
          </a:xfrm>
          <a:prstGeom prst="rect">
            <a:avLst/>
          </a:prstGeom>
          <a:solidFill>
            <a:srgbClr val="FFFFCC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0" tIns="0" rIns="45720" bIns="0" anchor="t" upright="1"/>
          <a:lstStyle/>
          <a:p>
            <a:pPr algn="l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시 설 과</a:t>
            </a:r>
          </a:p>
        </xdr:txBody>
      </xdr:sp>
      <xdr:sp macro="" textlink="">
        <xdr:nvSpPr>
          <xdr:cNvPr id="109" name="Oval 20"/>
          <xdr:cNvSpPr>
            <a:spLocks noChangeArrowheads="1"/>
          </xdr:cNvSpPr>
        </xdr:nvSpPr>
        <xdr:spPr bwMode="auto">
          <a:xfrm>
            <a:off x="220" y="129"/>
            <a:ext cx="210" cy="62"/>
          </a:xfrm>
          <a:prstGeom prst="ellipse">
            <a:avLst/>
          </a:prstGeom>
          <a:solidFill>
            <a:srgbClr val="CCECFF"/>
          </a:solidFill>
          <a:ln w="19050">
            <a:solidFill>
              <a:srgbClr val="000000"/>
            </a:solidFill>
            <a:round/>
            <a:headEnd/>
            <a:tailEnd/>
          </a:ln>
          <a:effectLst/>
        </xdr:spPr>
        <xdr:txBody>
          <a:bodyPr vertOverflow="clip" wrap="square" lIns="45720" tIns="41148" rIns="0" bIns="0" anchor="t" upright="1"/>
          <a:lstStyle/>
          <a:p>
            <a:pPr algn="l" rtl="1">
              <a:defRPr sz="1000"/>
            </a:pPr>
            <a:r>
              <a:rPr lang="ko-KR" altLang="en-US" sz="2400" b="0" i="0" strike="noStrike">
                <a:solidFill>
                  <a:srgbClr val="000000"/>
                </a:solidFill>
                <a:latin typeface="궁서체"/>
                <a:ea typeface="궁서체"/>
              </a:rPr>
              <a:t>본 부 장</a:t>
            </a:r>
          </a:p>
        </xdr:txBody>
      </xdr:sp>
      <xdr:sp macro="" textlink="">
        <xdr:nvSpPr>
          <xdr:cNvPr id="110" name="Rectangle 21"/>
          <xdr:cNvSpPr>
            <a:spLocks noChangeArrowheads="1"/>
          </xdr:cNvSpPr>
        </xdr:nvSpPr>
        <xdr:spPr bwMode="auto">
          <a:xfrm>
            <a:off x="434" y="232"/>
            <a:ext cx="158" cy="38"/>
          </a:xfrm>
          <a:prstGeom prst="rect">
            <a:avLst/>
          </a:prstGeom>
          <a:solidFill>
            <a:srgbClr val="CCCCFF"/>
          </a:solidFill>
          <a:ln w="19050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54000" tIns="36000" rIns="90000" bIns="46800" anchor="t" upright="1"/>
          <a:lstStyle/>
          <a:p>
            <a:pPr algn="ctr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기술부장</a:t>
            </a:r>
          </a:p>
        </xdr:txBody>
      </xdr:sp>
      <xdr:sp macro="" textlink="">
        <xdr:nvSpPr>
          <xdr:cNvPr id="111" name="Rectangle 22"/>
          <xdr:cNvSpPr>
            <a:spLocks noChangeArrowheads="1"/>
          </xdr:cNvSpPr>
        </xdr:nvSpPr>
        <xdr:spPr bwMode="auto">
          <a:xfrm>
            <a:off x="57" y="230"/>
            <a:ext cx="151" cy="40"/>
          </a:xfrm>
          <a:prstGeom prst="rect">
            <a:avLst/>
          </a:prstGeom>
          <a:solidFill>
            <a:srgbClr val="CCCCFF"/>
          </a:solidFill>
          <a:ln w="19050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54000" tIns="36000" rIns="90000" bIns="46800" anchor="t" upright="1"/>
          <a:lstStyle/>
          <a:p>
            <a:pPr algn="ctr" rtl="1">
              <a:defRPr sz="1000"/>
            </a:pPr>
            <a:r>
              <a:rPr lang="ko-KR" altLang="en-US" sz="1800" b="0" i="0" strike="noStrike">
                <a:solidFill>
                  <a:srgbClr val="000000"/>
                </a:solidFill>
                <a:latin typeface="돋움"/>
                <a:ea typeface="돋움"/>
              </a:rPr>
              <a:t>경영부장</a:t>
            </a:r>
          </a:p>
        </xdr:txBody>
      </xdr:sp>
      <xdr:sp macro="" textlink="">
        <xdr:nvSpPr>
          <xdr:cNvPr id="243893" name="Line 23"/>
          <xdr:cNvSpPr>
            <a:spLocks noChangeShapeType="1"/>
          </xdr:cNvSpPr>
        </xdr:nvSpPr>
        <xdr:spPr bwMode="auto">
          <a:xfrm>
            <a:off x="134" y="214"/>
            <a:ext cx="38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4" name="Line 24"/>
          <xdr:cNvSpPr>
            <a:spLocks noChangeShapeType="1"/>
          </xdr:cNvSpPr>
        </xdr:nvSpPr>
        <xdr:spPr bwMode="auto">
          <a:xfrm>
            <a:off x="328" y="192"/>
            <a:ext cx="0" cy="2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5" name="Line 25"/>
          <xdr:cNvSpPr>
            <a:spLocks noChangeShapeType="1"/>
          </xdr:cNvSpPr>
        </xdr:nvSpPr>
        <xdr:spPr bwMode="auto">
          <a:xfrm>
            <a:off x="133" y="214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3896" name="Line 26"/>
          <xdr:cNvSpPr>
            <a:spLocks noChangeShapeType="1"/>
          </xdr:cNvSpPr>
        </xdr:nvSpPr>
        <xdr:spPr bwMode="auto">
          <a:xfrm>
            <a:off x="515" y="214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323850</xdr:colOff>
      <xdr:row>27</xdr:row>
      <xdr:rowOff>9525</xdr:rowOff>
    </xdr:from>
    <xdr:to>
      <xdr:col>7</xdr:col>
      <xdr:colOff>485775</xdr:colOff>
      <xdr:row>47</xdr:row>
      <xdr:rowOff>9525</xdr:rowOff>
    </xdr:to>
    <xdr:grpSp>
      <xdr:nvGrpSpPr>
        <xdr:cNvPr id="48" name="Group 50"/>
        <xdr:cNvGrpSpPr>
          <a:grpSpLocks/>
        </xdr:cNvGrpSpPr>
      </xdr:nvGrpSpPr>
      <xdr:grpSpPr bwMode="auto">
        <a:xfrm>
          <a:off x="323850" y="5297805"/>
          <a:ext cx="4855845" cy="3657600"/>
          <a:chOff x="10" y="518"/>
          <a:chExt cx="597" cy="357"/>
        </a:xfrm>
      </xdr:grpSpPr>
      <xdr:sp macro="" textlink="">
        <xdr:nvSpPr>
          <xdr:cNvPr id="49" name="Rectangle 27" descr="흰색 대리석"/>
          <xdr:cNvSpPr>
            <a:spLocks noChangeArrowheads="1"/>
          </xdr:cNvSpPr>
        </xdr:nvSpPr>
        <xdr:spPr bwMode="auto">
          <a:xfrm>
            <a:off x="207" y="518"/>
            <a:ext cx="220" cy="40"/>
          </a:xfrm>
          <a:prstGeom prst="rect">
            <a:avLst/>
          </a:prstGeom>
          <a:blipFill dpi="0" rotWithShape="1">
            <a:blip xmlns:r="http://schemas.openxmlformats.org/officeDocument/2006/relationships" r:embed="rId1" cstate="print"/>
            <a:srcRect/>
            <a:tile tx="0" ty="0" sx="100000" sy="100000" flip="none" algn="tl"/>
          </a:blipFill>
          <a:ln w="28575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54864" tIns="32004" rIns="54864" bIns="32004" anchor="ctr" upright="1"/>
          <a:lstStyle/>
          <a:p>
            <a:pPr algn="ctr" rtl="0">
              <a:defRPr sz="1000"/>
            </a:pPr>
            <a:r>
              <a:rPr lang="ko-KR" altLang="en-US" sz="2000" b="1" i="0" strike="noStrike">
                <a:solidFill>
                  <a:srgbClr val="000000"/>
                </a:solidFill>
                <a:latin typeface="돋움"/>
                <a:ea typeface="돋움"/>
              </a:rPr>
              <a:t>산 하 사 업 소</a:t>
            </a:r>
          </a:p>
        </xdr:txBody>
      </xdr:sp>
      <xdr:sp macro="" textlink="">
        <xdr:nvSpPr>
          <xdr:cNvPr id="50" name="Rectangle 28"/>
          <xdr:cNvSpPr>
            <a:spLocks noChangeArrowheads="1"/>
          </xdr:cNvSpPr>
        </xdr:nvSpPr>
        <xdr:spPr bwMode="auto">
          <a:xfrm>
            <a:off x="10" y="615"/>
            <a:ext cx="40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수도시설관리사업소</a:t>
            </a:r>
          </a:p>
        </xdr:txBody>
      </xdr:sp>
      <xdr:sp macro="" textlink="">
        <xdr:nvSpPr>
          <xdr:cNvPr id="51" name="Rectangle 29"/>
          <xdr:cNvSpPr>
            <a:spLocks noChangeArrowheads="1"/>
          </xdr:cNvSpPr>
        </xdr:nvSpPr>
        <xdr:spPr bwMode="auto">
          <a:xfrm>
            <a:off x="70" y="616"/>
            <a:ext cx="39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송촌 정수 사업소</a:t>
            </a:r>
          </a:p>
        </xdr:txBody>
      </xdr:sp>
      <xdr:sp macro="" textlink="">
        <xdr:nvSpPr>
          <xdr:cNvPr id="52" name="Rectangle 30"/>
          <xdr:cNvSpPr>
            <a:spLocks noChangeArrowheads="1"/>
          </xdr:cNvSpPr>
        </xdr:nvSpPr>
        <xdr:spPr bwMode="auto">
          <a:xfrm>
            <a:off x="263" y="616"/>
            <a:ext cx="39" cy="257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수 질 연 구 소</a:t>
            </a:r>
          </a:p>
        </xdr:txBody>
      </xdr:sp>
      <xdr:sp macro="" textlink="">
        <xdr:nvSpPr>
          <xdr:cNvPr id="53" name="Rectangle 31"/>
          <xdr:cNvSpPr>
            <a:spLocks noChangeArrowheads="1"/>
          </xdr:cNvSpPr>
        </xdr:nvSpPr>
        <xdr:spPr bwMode="auto">
          <a:xfrm>
            <a:off x="329" y="616"/>
            <a:ext cx="40" cy="256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동 부 사 업 소</a:t>
            </a:r>
          </a:p>
        </xdr:txBody>
      </xdr:sp>
      <xdr:sp macro="" textlink="">
        <xdr:nvSpPr>
          <xdr:cNvPr id="54" name="Rectangle 32"/>
          <xdr:cNvSpPr>
            <a:spLocks noChangeArrowheads="1"/>
          </xdr:cNvSpPr>
        </xdr:nvSpPr>
        <xdr:spPr bwMode="auto">
          <a:xfrm>
            <a:off x="386" y="616"/>
            <a:ext cx="40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중 부 사 업 소</a:t>
            </a:r>
          </a:p>
        </xdr:txBody>
      </xdr:sp>
      <xdr:sp macro="" textlink="">
        <xdr:nvSpPr>
          <xdr:cNvPr id="55" name="Rectangle 33"/>
          <xdr:cNvSpPr>
            <a:spLocks noChangeArrowheads="1"/>
          </xdr:cNvSpPr>
        </xdr:nvSpPr>
        <xdr:spPr bwMode="auto">
          <a:xfrm>
            <a:off x="442" y="616"/>
            <a:ext cx="41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서 부 사 업 소</a:t>
            </a:r>
          </a:p>
        </xdr:txBody>
      </xdr:sp>
      <xdr:sp macro="" textlink="">
        <xdr:nvSpPr>
          <xdr:cNvPr id="56" name="Rectangle 34"/>
          <xdr:cNvSpPr>
            <a:spLocks noChangeArrowheads="1"/>
          </xdr:cNvSpPr>
        </xdr:nvSpPr>
        <xdr:spPr bwMode="auto">
          <a:xfrm>
            <a:off x="506" y="616"/>
            <a:ext cx="40" cy="259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유 성 사 업 소</a:t>
            </a:r>
          </a:p>
        </xdr:txBody>
      </xdr:sp>
      <xdr:sp macro="" textlink="">
        <xdr:nvSpPr>
          <xdr:cNvPr id="57" name="Rectangle 35"/>
          <xdr:cNvSpPr>
            <a:spLocks noChangeArrowheads="1"/>
          </xdr:cNvSpPr>
        </xdr:nvSpPr>
        <xdr:spPr bwMode="auto">
          <a:xfrm>
            <a:off x="567" y="615"/>
            <a:ext cx="40" cy="258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대 덕 사 업 소</a:t>
            </a:r>
          </a:p>
        </xdr:txBody>
      </xdr:sp>
      <xdr:sp macro="" textlink="">
        <xdr:nvSpPr>
          <xdr:cNvPr id="58" name="Rectangle 36"/>
          <xdr:cNvSpPr>
            <a:spLocks noChangeArrowheads="1"/>
          </xdr:cNvSpPr>
        </xdr:nvSpPr>
        <xdr:spPr bwMode="auto">
          <a:xfrm>
            <a:off x="133" y="616"/>
            <a:ext cx="40" cy="255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600" b="1" i="0" strike="noStrike">
                <a:solidFill>
                  <a:srgbClr val="000000"/>
                </a:solidFill>
                <a:latin typeface="굴림"/>
                <a:ea typeface="굴림"/>
              </a:rPr>
              <a:t>월평 정수 사업소</a:t>
            </a:r>
          </a:p>
        </xdr:txBody>
      </xdr:sp>
      <xdr:sp macro="" textlink="">
        <xdr:nvSpPr>
          <xdr:cNvPr id="59" name="Line 37"/>
          <xdr:cNvSpPr>
            <a:spLocks noChangeShapeType="1"/>
          </xdr:cNvSpPr>
        </xdr:nvSpPr>
        <xdr:spPr bwMode="auto">
          <a:xfrm>
            <a:off x="31" y="600"/>
            <a:ext cx="55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Line 38"/>
          <xdr:cNvSpPr>
            <a:spLocks noChangeShapeType="1"/>
          </xdr:cNvSpPr>
        </xdr:nvSpPr>
        <xdr:spPr bwMode="auto">
          <a:xfrm>
            <a:off x="31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Line 39"/>
          <xdr:cNvSpPr>
            <a:spLocks noChangeShapeType="1"/>
          </xdr:cNvSpPr>
        </xdr:nvSpPr>
        <xdr:spPr bwMode="auto">
          <a:xfrm>
            <a:off x="89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Line 40"/>
          <xdr:cNvSpPr>
            <a:spLocks noChangeShapeType="1"/>
          </xdr:cNvSpPr>
        </xdr:nvSpPr>
        <xdr:spPr bwMode="auto">
          <a:xfrm>
            <a:off x="153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Line 41"/>
          <xdr:cNvSpPr>
            <a:spLocks noChangeShapeType="1"/>
          </xdr:cNvSpPr>
        </xdr:nvSpPr>
        <xdr:spPr bwMode="auto">
          <a:xfrm>
            <a:off x="216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Line 42"/>
          <xdr:cNvSpPr>
            <a:spLocks noChangeShapeType="1"/>
          </xdr:cNvSpPr>
        </xdr:nvSpPr>
        <xdr:spPr bwMode="auto">
          <a:xfrm>
            <a:off x="404" y="600"/>
            <a:ext cx="0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Line 43"/>
          <xdr:cNvSpPr>
            <a:spLocks noChangeShapeType="1"/>
          </xdr:cNvSpPr>
        </xdr:nvSpPr>
        <xdr:spPr bwMode="auto">
          <a:xfrm>
            <a:off x="461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Line 44"/>
          <xdr:cNvSpPr>
            <a:spLocks noChangeShapeType="1"/>
          </xdr:cNvSpPr>
        </xdr:nvSpPr>
        <xdr:spPr bwMode="auto">
          <a:xfrm>
            <a:off x="525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Line 45"/>
          <xdr:cNvSpPr>
            <a:spLocks noChangeShapeType="1"/>
          </xdr:cNvSpPr>
        </xdr:nvSpPr>
        <xdr:spPr bwMode="auto">
          <a:xfrm>
            <a:off x="317" y="557"/>
            <a:ext cx="0" cy="43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Rectangle 46"/>
          <xdr:cNvSpPr>
            <a:spLocks noChangeArrowheads="1"/>
          </xdr:cNvSpPr>
        </xdr:nvSpPr>
        <xdr:spPr bwMode="auto">
          <a:xfrm>
            <a:off x="197" y="617"/>
            <a:ext cx="36" cy="255"/>
          </a:xfrm>
          <a:prstGeom prst="rect">
            <a:avLst/>
          </a:prstGeom>
          <a:solidFill>
            <a:srgbClr val="CCECFF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vert="wordArtVertRtl" wrap="square" lIns="36576" tIns="0" rIns="36576" bIns="0" anchor="ctr" upright="1"/>
          <a:lstStyle/>
          <a:p>
            <a:pPr algn="ctr" rtl="0">
              <a:defRPr sz="1000"/>
            </a:pPr>
            <a:r>
              <a:rPr lang="ko-KR" altLang="en-US" sz="1400" b="1" i="0" strike="noStrike">
                <a:solidFill>
                  <a:srgbClr val="000000"/>
                </a:solidFill>
                <a:latin typeface="굴림"/>
                <a:ea typeface="굴림"/>
              </a:rPr>
              <a:t>신탄진 정수 사업소</a:t>
            </a:r>
          </a:p>
        </xdr:txBody>
      </xdr:sp>
      <xdr:sp macro="" textlink="">
        <xdr:nvSpPr>
          <xdr:cNvPr id="69" name="Line 47"/>
          <xdr:cNvSpPr>
            <a:spLocks noChangeShapeType="1"/>
          </xdr:cNvSpPr>
        </xdr:nvSpPr>
        <xdr:spPr bwMode="auto">
          <a:xfrm>
            <a:off x="348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Line 48"/>
          <xdr:cNvSpPr>
            <a:spLocks noChangeShapeType="1"/>
          </xdr:cNvSpPr>
        </xdr:nvSpPr>
        <xdr:spPr bwMode="auto">
          <a:xfrm>
            <a:off x="284" y="601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Line 49"/>
          <xdr:cNvSpPr>
            <a:spLocks noChangeShapeType="1"/>
          </xdr:cNvSpPr>
        </xdr:nvSpPr>
        <xdr:spPr bwMode="auto">
          <a:xfrm>
            <a:off x="587" y="600"/>
            <a:ext cx="0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542925</xdr:colOff>
      <xdr:row>15</xdr:row>
      <xdr:rowOff>0</xdr:rowOff>
    </xdr:from>
    <xdr:to>
      <xdr:col>3</xdr:col>
      <xdr:colOff>149097</xdr:colOff>
      <xdr:row>24</xdr:row>
      <xdr:rowOff>12795</xdr:rowOff>
    </xdr:to>
    <xdr:sp macro="" textlink="">
      <xdr:nvSpPr>
        <xdr:cNvPr id="72" name="Rectangle 17"/>
        <xdr:cNvSpPr>
          <a:spLocks noChangeArrowheads="1"/>
        </xdr:cNvSpPr>
      </xdr:nvSpPr>
      <xdr:spPr bwMode="auto">
        <a:xfrm>
          <a:off x="2066925" y="2952750"/>
          <a:ext cx="368172" cy="155584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vert="wordArtVertRtl" wrap="square" lIns="0" tIns="0" rIns="45720" bIns="0" anchor="t" upright="1"/>
        <a:lstStyle/>
        <a:p>
          <a:pPr algn="l" rtl="1">
            <a:defRPr sz="1000"/>
          </a:pPr>
          <a:r>
            <a:rPr lang="ko-KR" altLang="en-US" sz="1800" b="0" i="0" strike="noStrike">
              <a:solidFill>
                <a:srgbClr val="000000"/>
              </a:solidFill>
              <a:latin typeface="돋움"/>
              <a:ea typeface="돋움"/>
            </a:rPr>
            <a:t>기획요금과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고려청자">
      <a:dk1>
        <a:sysClr val="windowText" lastClr="000000"/>
      </a:dk1>
      <a:lt1>
        <a:sysClr val="window" lastClr="FFFFFF"/>
      </a:lt1>
      <a:dk2>
        <a:srgbClr val="005466"/>
      </a:dk2>
      <a:lt2>
        <a:srgbClr val="D9F3F4"/>
      </a:lt2>
      <a:accent1>
        <a:srgbClr val="3F949A"/>
      </a:accent1>
      <a:accent2>
        <a:srgbClr val="4764B0"/>
      </a:accent2>
      <a:accent3>
        <a:srgbClr val="4FADD1"/>
      </a:accent3>
      <a:accent4>
        <a:srgbClr val="85B692"/>
      </a:accent4>
      <a:accent5>
        <a:srgbClr val="6B94E2"/>
      </a:accent5>
      <a:accent6>
        <a:srgbClr val="819BAB"/>
      </a:accent6>
      <a:hlink>
        <a:srgbClr val="7C0808"/>
      </a:hlink>
      <a:folHlink>
        <a:srgbClr val="0D35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CC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CC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00FF"/>
  </sheetPr>
  <dimension ref="A1:L31"/>
  <sheetViews>
    <sheetView tabSelected="1" view="pageBreakPreview" zoomScale="85" zoomScaleNormal="80" zoomScaleSheetLayoutView="85" workbookViewId="0">
      <selection activeCell="H4" sqref="H4"/>
    </sheetView>
  </sheetViews>
  <sheetFormatPr defaultColWidth="9.09765625" defaultRowHeight="14.4"/>
  <cols>
    <col min="1" max="1" width="4.3984375" customWidth="1"/>
    <col min="2" max="2" width="14.796875" customWidth="1"/>
    <col min="3" max="3" width="7.3984375" style="179" customWidth="1"/>
    <col min="4" max="4" width="8.3984375" customWidth="1"/>
    <col min="5" max="5" width="14.296875" customWidth="1"/>
    <col min="6" max="6" width="14.8984375" style="18" customWidth="1"/>
    <col min="7" max="7" width="12.19921875" customWidth="1"/>
    <col min="8" max="8" width="10.59765625" bestFit="1" customWidth="1"/>
    <col min="10" max="10" width="12.8984375" bestFit="1" customWidth="1"/>
    <col min="11" max="11" width="10.59765625" bestFit="1" customWidth="1"/>
    <col min="12" max="12" width="15.3984375" bestFit="1" customWidth="1"/>
  </cols>
  <sheetData>
    <row r="1" spans="1:12" ht="44.25" customHeight="1">
      <c r="A1" s="28" t="s">
        <v>464</v>
      </c>
      <c r="B1" s="9"/>
      <c r="C1" s="29"/>
      <c r="D1" s="30"/>
      <c r="E1" s="188" t="s">
        <v>462</v>
      </c>
      <c r="F1" s="1724"/>
      <c r="G1" s="4"/>
      <c r="I1" s="179"/>
      <c r="J1" s="179"/>
    </row>
    <row r="2" spans="1:12" ht="16.5" customHeight="1">
      <c r="A2" s="31"/>
      <c r="B2" s="29"/>
      <c r="C2" s="29"/>
      <c r="D2" s="30"/>
      <c r="G2" s="1732" t="s">
        <v>892</v>
      </c>
      <c r="H2" s="1732"/>
    </row>
    <row r="3" spans="1:12" s="5" customFormat="1" ht="48.75" customHeight="1">
      <c r="A3" s="1750" t="s">
        <v>461</v>
      </c>
      <c r="B3" s="1751"/>
      <c r="C3" s="1752"/>
      <c r="D3" s="32" t="s">
        <v>424</v>
      </c>
      <c r="E3" s="1716">
        <v>2022</v>
      </c>
      <c r="F3" s="1725">
        <v>2023</v>
      </c>
      <c r="G3" s="32" t="s">
        <v>423</v>
      </c>
      <c r="H3" s="32" t="s">
        <v>417</v>
      </c>
    </row>
    <row r="4" spans="1:12" s="75" customFormat="1" ht="29.25" customHeight="1">
      <c r="A4" s="1753" t="s">
        <v>3</v>
      </c>
      <c r="B4" s="1754"/>
      <c r="C4" s="1755"/>
      <c r="D4" s="793" t="s">
        <v>4</v>
      </c>
      <c r="E4" s="1692">
        <v>1466666</v>
      </c>
      <c r="F4" s="1726">
        <v>1465600</v>
      </c>
      <c r="G4" s="1693">
        <f>F4-E4</f>
        <v>-1066</v>
      </c>
      <c r="H4" s="1694">
        <f>G4/E4*100</f>
        <v>-7.2681851219023277E-2</v>
      </c>
    </row>
    <row r="5" spans="1:12" s="75" customFormat="1" ht="29.25" customHeight="1">
      <c r="A5" s="1743" t="s">
        <v>454</v>
      </c>
      <c r="B5" s="1744"/>
      <c r="C5" s="1745"/>
      <c r="D5" s="794" t="s">
        <v>4</v>
      </c>
      <c r="E5" s="1692">
        <v>1465908</v>
      </c>
      <c r="F5" s="1726">
        <v>1464868</v>
      </c>
      <c r="G5" s="1693">
        <f t="shared" ref="G5:G29" si="0">F5-E5</f>
        <v>-1040</v>
      </c>
      <c r="H5" s="1694">
        <f t="shared" ref="H5:H29" si="1">G5/E5*100</f>
        <v>-7.0945789230974929E-2</v>
      </c>
    </row>
    <row r="6" spans="1:12" s="75" customFormat="1" ht="29.25" customHeight="1">
      <c r="A6" s="1743" t="s">
        <v>455</v>
      </c>
      <c r="B6" s="1744"/>
      <c r="C6" s="1745"/>
      <c r="D6" s="794" t="s">
        <v>5</v>
      </c>
      <c r="E6" s="1695">
        <f>E5/E4*100</f>
        <v>99.94831815832643</v>
      </c>
      <c r="F6" s="1726">
        <f>F5/F4*100</f>
        <v>99.950054585152841</v>
      </c>
      <c r="G6" s="1693">
        <v>0</v>
      </c>
      <c r="H6" s="1694">
        <f t="shared" si="1"/>
        <v>0</v>
      </c>
    </row>
    <row r="7" spans="1:12" s="126" customFormat="1" ht="29.25" customHeight="1">
      <c r="A7" s="1756" t="s">
        <v>414</v>
      </c>
      <c r="B7" s="1757"/>
      <c r="C7" s="1742"/>
      <c r="D7" s="794" t="s">
        <v>6</v>
      </c>
      <c r="E7" s="1696" t="s">
        <v>935</v>
      </c>
      <c r="F7" s="1727" t="s">
        <v>489</v>
      </c>
      <c r="G7" s="1693">
        <v>0</v>
      </c>
      <c r="H7" s="1694">
        <v>0</v>
      </c>
    </row>
    <row r="8" spans="1:12" s="126" customFormat="1" ht="29.25" customHeight="1">
      <c r="A8" s="1735" t="s">
        <v>771</v>
      </c>
      <c r="B8" s="1741" t="s">
        <v>446</v>
      </c>
      <c r="C8" s="1742"/>
      <c r="D8" s="794" t="s">
        <v>7</v>
      </c>
      <c r="E8" s="1697">
        <v>215466750</v>
      </c>
      <c r="F8" s="1726">
        <f>'2-6정수 생산량(수질관리과)'!C6</f>
        <v>219191560</v>
      </c>
      <c r="G8" s="1693">
        <f t="shared" si="0"/>
        <v>3724810</v>
      </c>
      <c r="H8" s="1694">
        <f t="shared" si="1"/>
        <v>1.7287168437821614</v>
      </c>
      <c r="I8" s="75"/>
    </row>
    <row r="9" spans="1:12" s="126" customFormat="1" ht="29.25" customHeight="1">
      <c r="A9" s="1736"/>
      <c r="B9" s="1741" t="s">
        <v>447</v>
      </c>
      <c r="C9" s="1742"/>
      <c r="D9" s="794" t="s">
        <v>7</v>
      </c>
      <c r="E9" s="1697">
        <v>182007213</v>
      </c>
      <c r="F9" s="1726">
        <f>'2-6정수 생산량(수질관리과)'!C6-'2-6정수 생산량(수질관리과)'!H6-'2-6정수 생산량(수질관리과)'!I6-'2-6정수 생산량(수질관리과)'!L6</f>
        <v>184843563</v>
      </c>
      <c r="G9" s="1693">
        <f t="shared" si="0"/>
        <v>2836350</v>
      </c>
      <c r="H9" s="1694">
        <f t="shared" si="1"/>
        <v>1.5583723047283846</v>
      </c>
      <c r="I9" s="75"/>
    </row>
    <row r="10" spans="1:12" s="126" customFormat="1" ht="29.25" customHeight="1">
      <c r="A10" s="1737"/>
      <c r="B10" s="1741" t="s">
        <v>448</v>
      </c>
      <c r="C10" s="1742"/>
      <c r="D10" s="794" t="s">
        <v>7</v>
      </c>
      <c r="E10" s="1697">
        <v>170212853</v>
      </c>
      <c r="F10" s="1726">
        <f>F9-'2-6정수 생산량(수질관리과)'!M6</f>
        <v>173492533</v>
      </c>
      <c r="G10" s="1693">
        <f t="shared" si="0"/>
        <v>3279680</v>
      </c>
      <c r="H10" s="1694">
        <f t="shared" si="1"/>
        <v>1.9268110146770174</v>
      </c>
      <c r="I10" s="75"/>
    </row>
    <row r="11" spans="1:12" s="126" customFormat="1" ht="29.25" customHeight="1">
      <c r="A11" s="1735" t="s">
        <v>442</v>
      </c>
      <c r="B11" s="1741" t="s">
        <v>449</v>
      </c>
      <c r="C11" s="1742"/>
      <c r="D11" s="794" t="s">
        <v>8</v>
      </c>
      <c r="E11" s="1692">
        <v>590320</v>
      </c>
      <c r="F11" s="1728">
        <f>'2-6정수 생산량(수질관리과)'!C7</f>
        <v>600524.82191780827</v>
      </c>
      <c r="G11" s="1693">
        <f t="shared" si="0"/>
        <v>10204.821917808265</v>
      </c>
      <c r="H11" s="1694">
        <f t="shared" si="1"/>
        <v>1.7286932371947867</v>
      </c>
      <c r="I11" s="75"/>
    </row>
    <row r="12" spans="1:12" s="126" customFormat="1" ht="29.25" customHeight="1">
      <c r="A12" s="1736"/>
      <c r="B12" s="1741" t="s">
        <v>450</v>
      </c>
      <c r="C12" s="1742"/>
      <c r="D12" s="794" t="s">
        <v>8</v>
      </c>
      <c r="E12" s="1692">
        <v>498650</v>
      </c>
      <c r="F12" s="1728">
        <f>'2-6정수 생산량(수질관리과)'!C7-'2-6정수 생산량(수질관리과)'!H7-'2-6정수 생산량(수질관리과)'!I7-'2-6정수 생산량(수질관리과)'!L7</f>
        <v>506420.72054794524</v>
      </c>
      <c r="G12" s="1693">
        <f t="shared" si="0"/>
        <v>7770.7205479452386</v>
      </c>
      <c r="H12" s="1694">
        <f t="shared" si="1"/>
        <v>1.5583516590685327</v>
      </c>
      <c r="I12" s="75"/>
      <c r="K12" s="817"/>
    </row>
    <row r="13" spans="1:12" s="126" customFormat="1" ht="29.25" customHeight="1">
      <c r="A13" s="1737"/>
      <c r="B13" s="1741" t="s">
        <v>451</v>
      </c>
      <c r="C13" s="1742"/>
      <c r="D13" s="794" t="s">
        <v>8</v>
      </c>
      <c r="E13" s="1692">
        <v>466337</v>
      </c>
      <c r="F13" s="1728">
        <f>'2-6정수 생산량(수질관리과)'!C7-'2-6정수 생산량(수질관리과)'!H7-'2-6정수 생산량(수질관리과)'!I7-'2-6정수 생산량(수질관리과)'!L7-'2-6정수 생산량(수질관리과)'!M7</f>
        <v>475322.00821917813</v>
      </c>
      <c r="G13" s="1693">
        <f t="shared" si="0"/>
        <v>8985.0082191781257</v>
      </c>
      <c r="H13" s="1694">
        <f t="shared" si="1"/>
        <v>1.9267199941626174</v>
      </c>
      <c r="I13" s="75"/>
    </row>
    <row r="14" spans="1:12" s="126" customFormat="1" ht="31.5" customHeight="1">
      <c r="A14" s="1735" t="s">
        <v>443</v>
      </c>
      <c r="B14" s="1741" t="s">
        <v>452</v>
      </c>
      <c r="C14" s="1742"/>
      <c r="D14" s="794" t="s">
        <v>12</v>
      </c>
      <c r="E14" s="1698">
        <v>403</v>
      </c>
      <c r="F14" s="1726">
        <f>(F11*1000)/F5</f>
        <v>409.95149181892725</v>
      </c>
      <c r="G14" s="1693">
        <f t="shared" si="0"/>
        <v>6.9514918189272521</v>
      </c>
      <c r="H14" s="1694">
        <f t="shared" si="1"/>
        <v>1.7249359352176803</v>
      </c>
    </row>
    <row r="15" spans="1:12" s="126" customFormat="1" ht="31.5" customHeight="1">
      <c r="A15" s="1736"/>
      <c r="B15" s="1741" t="s">
        <v>453</v>
      </c>
      <c r="C15" s="1742"/>
      <c r="D15" s="794" t="s">
        <v>12</v>
      </c>
      <c r="E15" s="1698">
        <v>340</v>
      </c>
      <c r="F15" s="1726">
        <f>(F12*1000)/F5</f>
        <v>345.71082209997439</v>
      </c>
      <c r="G15" s="1693">
        <f t="shared" si="0"/>
        <v>5.7108220999743935</v>
      </c>
      <c r="H15" s="1694">
        <f t="shared" si="1"/>
        <v>1.679653558815998</v>
      </c>
    </row>
    <row r="16" spans="1:12" s="126" customFormat="1" ht="31.5" customHeight="1">
      <c r="A16" s="1737"/>
      <c r="B16" s="1741" t="s">
        <v>761</v>
      </c>
      <c r="C16" s="1742"/>
      <c r="D16" s="794" t="s">
        <v>12</v>
      </c>
      <c r="E16" s="1699">
        <v>318.12</v>
      </c>
      <c r="F16" s="1726">
        <f>(F13*1000)/F5</f>
        <v>324.48111926752318</v>
      </c>
      <c r="G16" s="1693">
        <f t="shared" si="0"/>
        <v>6.3611192675231791</v>
      </c>
      <c r="H16" s="1694">
        <f t="shared" si="1"/>
        <v>1.9995974058604236</v>
      </c>
      <c r="L16" s="817"/>
    </row>
    <row r="17" spans="1:9" s="126" customFormat="1" ht="27.75" customHeight="1">
      <c r="A17" s="1743" t="s">
        <v>9</v>
      </c>
      <c r="B17" s="1744"/>
      <c r="C17" s="1745"/>
      <c r="D17" s="794" t="s">
        <v>8</v>
      </c>
      <c r="E17" s="1692">
        <v>680080</v>
      </c>
      <c r="F17" s="1726">
        <f>'2-6정수 생산량(수질관리과)'!C8</f>
        <v>684420</v>
      </c>
      <c r="G17" s="1693">
        <f t="shared" si="0"/>
        <v>4340</v>
      </c>
      <c r="H17" s="1694">
        <f t="shared" si="1"/>
        <v>0.63816021644512411</v>
      </c>
      <c r="I17" s="75"/>
    </row>
    <row r="18" spans="1:9" s="126" customFormat="1" ht="27.75" customHeight="1">
      <c r="A18" s="1743" t="s">
        <v>10</v>
      </c>
      <c r="B18" s="1744"/>
      <c r="C18" s="1745"/>
      <c r="D18" s="794" t="s">
        <v>7</v>
      </c>
      <c r="E18" s="1697">
        <v>203778469</v>
      </c>
      <c r="F18" s="1723">
        <f>'1-6사용료부과(기획요금과)'!F16</f>
        <v>203450017</v>
      </c>
      <c r="G18" s="1693">
        <f t="shared" si="0"/>
        <v>-328452</v>
      </c>
      <c r="H18" s="1694">
        <f t="shared" si="1"/>
        <v>-0.16118091455481492</v>
      </c>
      <c r="I18" s="75"/>
    </row>
    <row r="19" spans="1:9" s="126" customFormat="1" ht="27.75" customHeight="1">
      <c r="A19" s="1743" t="s">
        <v>11</v>
      </c>
      <c r="B19" s="1744"/>
      <c r="C19" s="1745"/>
      <c r="D19" s="794" t="s">
        <v>8</v>
      </c>
      <c r="E19" s="1692">
        <v>558297</v>
      </c>
      <c r="F19" s="1726">
        <f>F18/365</f>
        <v>557397.30684931506</v>
      </c>
      <c r="G19" s="1693">
        <f t="shared" si="0"/>
        <v>-899.69315068493597</v>
      </c>
      <c r="H19" s="1694">
        <f t="shared" si="1"/>
        <v>-0.16114955851185586</v>
      </c>
      <c r="I19" s="75"/>
    </row>
    <row r="20" spans="1:9" s="126" customFormat="1" ht="31.5" customHeight="1">
      <c r="A20" s="1759" t="s">
        <v>760</v>
      </c>
      <c r="B20" s="1741" t="s">
        <v>762</v>
      </c>
      <c r="C20" s="1742"/>
      <c r="D20" s="794" t="s">
        <v>5</v>
      </c>
      <c r="E20" s="1700">
        <f>E18/E8*100</f>
        <v>94.575366732918184</v>
      </c>
      <c r="F20" s="1726">
        <f>F18/F8*100</f>
        <v>92.818362623086401</v>
      </c>
      <c r="G20" s="1693">
        <f t="shared" si="0"/>
        <v>-1.757004109831783</v>
      </c>
      <c r="H20" s="1694">
        <f t="shared" si="1"/>
        <v>-1.8577819685263084</v>
      </c>
    </row>
    <row r="21" spans="1:9" s="126" customFormat="1" ht="31.5" customHeight="1">
      <c r="A21" s="1760"/>
      <c r="B21" s="1741" t="s">
        <v>763</v>
      </c>
      <c r="C21" s="1745"/>
      <c r="D21" s="794" t="s">
        <v>5</v>
      </c>
      <c r="E21" s="1701">
        <v>93.45</v>
      </c>
      <c r="F21" s="1726">
        <f>'1-6사용료부과(기획요금과)'!L5/'1-2급수현황(급수과)'!F9*100</f>
        <v>91.483856540895616</v>
      </c>
      <c r="G21" s="1693">
        <f t="shared" si="0"/>
        <v>-1.9661434591043871</v>
      </c>
      <c r="H21" s="1694">
        <f t="shared" si="1"/>
        <v>-2.1039523371903552</v>
      </c>
    </row>
    <row r="22" spans="1:9" s="126" customFormat="1" ht="25.5" customHeight="1">
      <c r="A22" s="1743" t="s">
        <v>13</v>
      </c>
      <c r="B22" s="1744"/>
      <c r="C22" s="1745"/>
      <c r="D22" s="794" t="s">
        <v>14</v>
      </c>
      <c r="E22" s="1692">
        <v>136860</v>
      </c>
      <c r="F22" s="1726">
        <f>'2-1구별기본현황(급수과)'!D12</f>
        <v>136570</v>
      </c>
      <c r="G22" s="1693">
        <f t="shared" si="0"/>
        <v>-290</v>
      </c>
      <c r="H22" s="1694">
        <f t="shared" si="1"/>
        <v>-0.21189536752886159</v>
      </c>
      <c r="I22" s="75"/>
    </row>
    <row r="23" spans="1:9" s="75" customFormat="1" ht="24.75" customHeight="1">
      <c r="A23" s="1733" t="s">
        <v>15</v>
      </c>
      <c r="B23" s="1746" t="s">
        <v>16</v>
      </c>
      <c r="C23" s="1747"/>
      <c r="D23" s="795" t="s">
        <v>17</v>
      </c>
      <c r="E23" s="1702">
        <f>E24+E27+E28+E29</f>
        <v>3963570.2</v>
      </c>
      <c r="F23" s="1729">
        <f>F24+F27+F28+F29</f>
        <v>3977403.2600000002</v>
      </c>
      <c r="G23" s="1693">
        <f t="shared" si="0"/>
        <v>13833.060000000056</v>
      </c>
      <c r="H23" s="1694">
        <f t="shared" si="1"/>
        <v>0.34900504600625099</v>
      </c>
    </row>
    <row r="24" spans="1:9" s="75" customFormat="1" ht="24.75" customHeight="1">
      <c r="A24" s="1733"/>
      <c r="B24" s="1738" t="s">
        <v>18</v>
      </c>
      <c r="C24" s="792" t="s">
        <v>459</v>
      </c>
      <c r="D24" s="795" t="s">
        <v>17</v>
      </c>
      <c r="E24" s="1702">
        <v>23113.200000000001</v>
      </c>
      <c r="F24" s="1729">
        <f>SUM(F25:F26)</f>
        <v>23091.690000000002</v>
      </c>
      <c r="G24" s="1693">
        <f t="shared" si="0"/>
        <v>-21.509999999998399</v>
      </c>
      <c r="H24" s="1694">
        <f t="shared" si="1"/>
        <v>-9.3063703857529018E-2</v>
      </c>
    </row>
    <row r="25" spans="1:9" s="75" customFormat="1" ht="24.75" customHeight="1">
      <c r="A25" s="1733"/>
      <c r="B25" s="1739"/>
      <c r="C25" s="792" t="s">
        <v>456</v>
      </c>
      <c r="D25" s="795" t="s">
        <v>457</v>
      </c>
      <c r="E25" s="1702">
        <v>19261.2</v>
      </c>
      <c r="F25" s="1729">
        <f>'2-8수도관 부설총괄(급수과)'!C7+'2-8수도관 부설총괄(급수과)'!C8</f>
        <v>19239.690000000002</v>
      </c>
      <c r="G25" s="1693">
        <f t="shared" si="0"/>
        <v>-21.509999999998399</v>
      </c>
      <c r="H25" s="1694">
        <f t="shared" si="1"/>
        <v>-0.11167528502896183</v>
      </c>
    </row>
    <row r="26" spans="1:9" s="75" customFormat="1" ht="24.75" customHeight="1">
      <c r="A26" s="1733"/>
      <c r="B26" s="1740"/>
      <c r="C26" s="792" t="s">
        <v>460</v>
      </c>
      <c r="D26" s="795" t="s">
        <v>458</v>
      </c>
      <c r="E26" s="1702">
        <v>3852</v>
      </c>
      <c r="F26" s="1729">
        <v>3852</v>
      </c>
      <c r="G26" s="1693">
        <f t="shared" si="0"/>
        <v>0</v>
      </c>
      <c r="H26" s="1694">
        <f t="shared" si="1"/>
        <v>0</v>
      </c>
    </row>
    <row r="27" spans="1:9" s="75" customFormat="1" ht="24.75" customHeight="1">
      <c r="A27" s="1733"/>
      <c r="B27" s="1746" t="s">
        <v>19</v>
      </c>
      <c r="C27" s="1747"/>
      <c r="D27" s="795" t="s">
        <v>17</v>
      </c>
      <c r="E27" s="1702">
        <v>0</v>
      </c>
      <c r="F27" s="1729">
        <v>0</v>
      </c>
      <c r="G27" s="1693">
        <f t="shared" si="0"/>
        <v>0</v>
      </c>
      <c r="H27" s="1694">
        <v>0</v>
      </c>
    </row>
    <row r="28" spans="1:9" s="75" customFormat="1" ht="24.75" customHeight="1">
      <c r="A28" s="1733"/>
      <c r="B28" s="1746" t="s">
        <v>20</v>
      </c>
      <c r="C28" s="1747"/>
      <c r="D28" s="795" t="s">
        <v>17</v>
      </c>
      <c r="E28" s="1702">
        <v>2674933</v>
      </c>
      <c r="F28" s="1729">
        <f>'2-8수도관 부설총괄(급수과)'!C10</f>
        <v>2690172.83</v>
      </c>
      <c r="G28" s="1693">
        <f t="shared" si="0"/>
        <v>15239.830000000075</v>
      </c>
      <c r="H28" s="1694">
        <f t="shared" si="1"/>
        <v>0.5697275408393434</v>
      </c>
    </row>
    <row r="29" spans="1:9" s="75" customFormat="1" ht="24.75" customHeight="1">
      <c r="A29" s="1734"/>
      <c r="B29" s="1748" t="s">
        <v>21</v>
      </c>
      <c r="C29" s="1749"/>
      <c r="D29" s="796" t="s">
        <v>17</v>
      </c>
      <c r="E29" s="1702">
        <v>1265524</v>
      </c>
      <c r="F29" s="1729">
        <f>'2-8수도관 부설총괄(급수과)'!C18</f>
        <v>1264138.7400000002</v>
      </c>
      <c r="G29" s="1693">
        <f t="shared" si="0"/>
        <v>-1385.2599999997765</v>
      </c>
      <c r="H29" s="1694">
        <f t="shared" si="1"/>
        <v>-0.1094613772634716</v>
      </c>
    </row>
    <row r="30" spans="1:9" ht="22.5" customHeight="1">
      <c r="E30" s="10"/>
      <c r="F30" s="1730"/>
      <c r="G30" s="10"/>
      <c r="H30" s="10"/>
    </row>
    <row r="31" spans="1:9" ht="33.75" customHeight="1">
      <c r="A31" s="30"/>
      <c r="B31" s="1758"/>
      <c r="C31" s="1758"/>
      <c r="D31" s="813"/>
      <c r="E31" s="814"/>
      <c r="F31" s="1731"/>
      <c r="G31" s="815"/>
      <c r="H31" s="816"/>
    </row>
  </sheetData>
  <mergeCells count="32">
    <mergeCell ref="A6:C6"/>
    <mergeCell ref="A7:C7"/>
    <mergeCell ref="B31:C31"/>
    <mergeCell ref="B14:C14"/>
    <mergeCell ref="B15:C15"/>
    <mergeCell ref="A11:A13"/>
    <mergeCell ref="A8:A10"/>
    <mergeCell ref="B8:C8"/>
    <mergeCell ref="B9:C9"/>
    <mergeCell ref="B10:C10"/>
    <mergeCell ref="B11:C11"/>
    <mergeCell ref="B12:C12"/>
    <mergeCell ref="B13:C13"/>
    <mergeCell ref="A20:A21"/>
    <mergeCell ref="B20:C20"/>
    <mergeCell ref="B21:C21"/>
    <mergeCell ref="G2:H2"/>
    <mergeCell ref="A23:A29"/>
    <mergeCell ref="A14:A16"/>
    <mergeCell ref="B24:B26"/>
    <mergeCell ref="B16:C16"/>
    <mergeCell ref="A17:C17"/>
    <mergeCell ref="A18:C18"/>
    <mergeCell ref="A19:C19"/>
    <mergeCell ref="A22:C22"/>
    <mergeCell ref="B23:C23"/>
    <mergeCell ref="B27:C27"/>
    <mergeCell ref="B28:C28"/>
    <mergeCell ref="B29:C29"/>
    <mergeCell ref="A3:C3"/>
    <mergeCell ref="A4:C4"/>
    <mergeCell ref="A5:C5"/>
  </mergeCells>
  <phoneticPr fontId="63" type="noConversion"/>
  <pageMargins left="0.73" right="0.66" top="0.74803149606299213" bottom="0.70866141732283472" header="0.12" footer="0"/>
  <pageSetup paperSize="9" scale="87" firstPageNumber="8" pageOrder="overThenDown" orientation="portrait" useFirstPageNumber="1" r:id="rId1"/>
  <headerFooter alignWithMargins="0">
    <oddFooter>&amp;C- &amp;P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00FF"/>
  </sheetPr>
  <dimension ref="A1:K32"/>
  <sheetViews>
    <sheetView view="pageBreakPreview" topLeftCell="A16" zoomScale="115" zoomScaleNormal="100" zoomScaleSheetLayoutView="115" workbookViewId="0">
      <selection activeCell="F9" sqref="F9"/>
    </sheetView>
  </sheetViews>
  <sheetFormatPr defaultColWidth="8.8984375" defaultRowHeight="14.4"/>
  <cols>
    <col min="1" max="1" width="3.09765625" style="179" customWidth="1"/>
    <col min="2" max="2" width="3.296875" style="179" customWidth="1"/>
    <col min="3" max="3" width="11.19921875" style="179" customWidth="1"/>
    <col min="4" max="4" width="14.8984375" style="179" customWidth="1"/>
    <col min="5" max="5" width="9.8984375" style="179" customWidth="1"/>
    <col min="6" max="6" width="15" style="179" customWidth="1"/>
    <col min="7" max="7" width="12.09765625" style="179" customWidth="1"/>
    <col min="8" max="8" width="15" style="179" customWidth="1"/>
    <col min="9" max="9" width="14.296875" style="179" bestFit="1" customWidth="1"/>
    <col min="10" max="10" width="13.796875" style="179" bestFit="1" customWidth="1"/>
    <col min="11" max="11" width="15.3984375" style="179" bestFit="1" customWidth="1"/>
    <col min="12" max="16384" width="8.8984375" style="179"/>
  </cols>
  <sheetData>
    <row r="1" spans="1:10" ht="39.75" customHeight="1">
      <c r="A1" s="180" t="s">
        <v>550</v>
      </c>
      <c r="G1" s="43" t="s">
        <v>468</v>
      </c>
    </row>
    <row r="2" spans="1:10" ht="24.75" customHeight="1">
      <c r="A2" s="7"/>
      <c r="B2" s="313"/>
      <c r="G2" s="1" t="s">
        <v>551</v>
      </c>
      <c r="H2" s="47"/>
    </row>
    <row r="3" spans="1:10" ht="30" customHeight="1">
      <c r="A3" s="1962" t="s">
        <v>552</v>
      </c>
      <c r="B3" s="1963"/>
      <c r="C3" s="1963"/>
      <c r="D3" s="1966" t="s">
        <v>886</v>
      </c>
      <c r="E3" s="1966"/>
      <c r="F3" s="1967" t="s">
        <v>937</v>
      </c>
      <c r="G3" s="1967"/>
      <c r="H3" s="1959" t="s">
        <v>97</v>
      </c>
    </row>
    <row r="4" spans="1:10" ht="30" customHeight="1">
      <c r="A4" s="1964"/>
      <c r="B4" s="1965"/>
      <c r="C4" s="1965"/>
      <c r="D4" s="195" t="s">
        <v>431</v>
      </c>
      <c r="E4" s="195" t="s">
        <v>432</v>
      </c>
      <c r="F4" s="972" t="s">
        <v>431</v>
      </c>
      <c r="G4" s="972" t="s">
        <v>432</v>
      </c>
      <c r="H4" s="1960"/>
    </row>
    <row r="5" spans="1:10" ht="32.25" customHeight="1">
      <c r="A5" s="1949" t="s">
        <v>433</v>
      </c>
      <c r="B5" s="1961"/>
      <c r="C5" s="1961"/>
      <c r="D5" s="785">
        <v>1350000</v>
      </c>
      <c r="E5" s="785"/>
      <c r="F5" s="785">
        <v>1350000</v>
      </c>
      <c r="G5" s="785"/>
      <c r="H5" s="473" t="s">
        <v>434</v>
      </c>
    </row>
    <row r="6" spans="1:10" ht="32.25" customHeight="1">
      <c r="A6" s="1944" t="s">
        <v>435</v>
      </c>
      <c r="B6" s="1958"/>
      <c r="C6" s="1958"/>
      <c r="D6" s="786">
        <v>590320</v>
      </c>
      <c r="E6" s="786"/>
      <c r="F6" s="786">
        <v>600525</v>
      </c>
      <c r="G6" s="1703"/>
      <c r="H6" s="474"/>
    </row>
    <row r="7" spans="1:10" ht="32.25" customHeight="1">
      <c r="A7" s="1952" t="s">
        <v>553</v>
      </c>
      <c r="B7" s="1958"/>
      <c r="C7" s="1958"/>
      <c r="D7" s="786">
        <v>215466750</v>
      </c>
      <c r="E7" s="786"/>
      <c r="F7" s="786">
        <f>'2-6정수 생산량(수질관리과)'!C6</f>
        <v>219191560</v>
      </c>
      <c r="G7" s="786"/>
      <c r="H7" s="474"/>
      <c r="I7" s="45" t="s">
        <v>554</v>
      </c>
    </row>
    <row r="8" spans="1:10" ht="32.25" customHeight="1">
      <c r="A8" s="1952" t="s">
        <v>555</v>
      </c>
      <c r="B8" s="1953" t="s">
        <v>556</v>
      </c>
      <c r="C8" s="1954"/>
      <c r="D8" s="787">
        <f>SUM(D9,D13)</f>
        <v>210338472</v>
      </c>
      <c r="E8" s="787">
        <f>SUM(E9,E13)</f>
        <v>98.600853248026638</v>
      </c>
      <c r="F8" s="787">
        <f>SUM(F9,F13)</f>
        <v>210025763.80000001</v>
      </c>
      <c r="G8" s="973">
        <f>SUM(G9,G13)</f>
        <v>95.8</v>
      </c>
      <c r="H8" s="475">
        <f>G8-E8</f>
        <v>-2.800853248026641</v>
      </c>
      <c r="I8" s="18"/>
      <c r="J8" s="18" t="s">
        <v>554</v>
      </c>
    </row>
    <row r="9" spans="1:10" ht="32.25" customHeight="1">
      <c r="A9" s="1944"/>
      <c r="B9" s="1957" t="s">
        <v>557</v>
      </c>
      <c r="C9" s="106" t="s">
        <v>558</v>
      </c>
      <c r="D9" s="788">
        <f>SUM(D10:D12)</f>
        <v>203778469</v>
      </c>
      <c r="E9" s="788">
        <v>95.485184951732606</v>
      </c>
      <c r="F9" s="788">
        <f>SUM(F10:F12)</f>
        <v>203450017</v>
      </c>
      <c r="G9" s="974">
        <f>SUM(G10:G12)</f>
        <v>92.8</v>
      </c>
      <c r="H9" s="476">
        <f>G9-E9</f>
        <v>-2.6851849517326087</v>
      </c>
      <c r="I9" s="40"/>
      <c r="J9" s="45"/>
    </row>
    <row r="10" spans="1:10" ht="32.25" customHeight="1">
      <c r="A10" s="1944"/>
      <c r="B10" s="1958"/>
      <c r="C10" s="107" t="s">
        <v>559</v>
      </c>
      <c r="D10" s="786">
        <v>170091779</v>
      </c>
      <c r="E10" s="789">
        <v>78.94</v>
      </c>
      <c r="F10" s="786">
        <f>'1-6사용료부과(기획요금과)'!L5</f>
        <v>169102020</v>
      </c>
      <c r="G10" s="975">
        <v>77.099999999999994</v>
      </c>
      <c r="H10" s="474">
        <f>G10-E10</f>
        <v>-1.8400000000000034</v>
      </c>
      <c r="I10" s="477"/>
      <c r="J10" s="18"/>
    </row>
    <row r="11" spans="1:10" ht="32.25" customHeight="1">
      <c r="A11" s="1944"/>
      <c r="B11" s="1958"/>
      <c r="C11" s="107" t="s">
        <v>560</v>
      </c>
      <c r="D11" s="786">
        <v>33686690</v>
      </c>
      <c r="E11" s="789">
        <v>15.63</v>
      </c>
      <c r="F11" s="786">
        <f>'1-6사용료부과(기획요금과)'!D10</f>
        <v>34347997</v>
      </c>
      <c r="G11" s="975">
        <v>15.7</v>
      </c>
      <c r="H11" s="474">
        <f>G11-E11</f>
        <v>6.9999999999998508E-2</v>
      </c>
      <c r="I11" s="477"/>
      <c r="J11" s="45"/>
    </row>
    <row r="12" spans="1:10" ht="32.25" customHeight="1">
      <c r="A12" s="1944"/>
      <c r="B12" s="1958"/>
      <c r="C12" s="452" t="s">
        <v>436</v>
      </c>
      <c r="D12" s="786" t="s">
        <v>772</v>
      </c>
      <c r="E12" s="786"/>
      <c r="F12" s="786">
        <v>0</v>
      </c>
      <c r="G12" s="786"/>
      <c r="H12" s="474"/>
    </row>
    <row r="13" spans="1:10" ht="32.25" customHeight="1">
      <c r="A13" s="1944"/>
      <c r="B13" s="1957" t="s">
        <v>561</v>
      </c>
      <c r="C13" s="106" t="s">
        <v>562</v>
      </c>
      <c r="D13" s="788">
        <f>SUM(D14:D17)</f>
        <v>6560003</v>
      </c>
      <c r="E13" s="788">
        <v>3.1156682962940345</v>
      </c>
      <c r="F13" s="788">
        <f>SUM(F14:F17)</f>
        <v>6575746.7999999998</v>
      </c>
      <c r="G13" s="974">
        <f>SUM(G14:G17)</f>
        <v>3</v>
      </c>
      <c r="H13" s="476">
        <f>G13-E13</f>
        <v>-0.11566829629403452</v>
      </c>
    </row>
    <row r="14" spans="1:10" ht="47.25" customHeight="1">
      <c r="A14" s="1944"/>
      <c r="B14" s="1958"/>
      <c r="C14" s="107" t="s">
        <v>563</v>
      </c>
      <c r="D14" s="790">
        <v>6464003</v>
      </c>
      <c r="E14" s="786">
        <v>3</v>
      </c>
      <c r="F14" s="976">
        <v>6575746.7999999998</v>
      </c>
      <c r="G14" s="1452">
        <v>3</v>
      </c>
      <c r="H14" s="474">
        <f>G14-E14</f>
        <v>0</v>
      </c>
    </row>
    <row r="15" spans="1:10" ht="32.25" customHeight="1">
      <c r="A15" s="1944"/>
      <c r="B15" s="1958"/>
      <c r="C15" s="107" t="s">
        <v>564</v>
      </c>
      <c r="D15" s="786">
        <v>96000</v>
      </c>
      <c r="E15" s="791">
        <v>0.04</v>
      </c>
      <c r="F15" s="978">
        <v>0</v>
      </c>
      <c r="G15" s="979"/>
      <c r="H15" s="474">
        <f>G15-E15</f>
        <v>-0.04</v>
      </c>
      <c r="I15" s="179" t="s">
        <v>554</v>
      </c>
      <c r="J15" s="40" t="s">
        <v>554</v>
      </c>
    </row>
    <row r="16" spans="1:10" ht="32.25" customHeight="1">
      <c r="A16" s="1944"/>
      <c r="B16" s="1958"/>
      <c r="C16" s="452" t="s">
        <v>437</v>
      </c>
      <c r="D16" s="785">
        <v>0</v>
      </c>
      <c r="E16" s="786">
        <v>0</v>
      </c>
      <c r="F16" s="785">
        <v>0</v>
      </c>
      <c r="G16" s="786"/>
      <c r="H16" s="474">
        <f>G16-E16</f>
        <v>0</v>
      </c>
      <c r="I16" s="179" t="s">
        <v>565</v>
      </c>
    </row>
    <row r="17" spans="1:11" ht="32.25" customHeight="1">
      <c r="A17" s="1944"/>
      <c r="B17" s="1958"/>
      <c r="C17" s="108" t="s">
        <v>438</v>
      </c>
      <c r="D17" s="786">
        <v>0</v>
      </c>
      <c r="E17" s="786">
        <v>0</v>
      </c>
      <c r="F17" s="786">
        <v>0</v>
      </c>
      <c r="G17" s="786"/>
      <c r="H17" s="474"/>
    </row>
    <row r="18" spans="1:11" ht="32.25" customHeight="1">
      <c r="A18" s="1952" t="s">
        <v>566</v>
      </c>
      <c r="B18" s="1953" t="s">
        <v>567</v>
      </c>
      <c r="C18" s="1954"/>
      <c r="D18" s="787">
        <f>SUM(D19:D21)</f>
        <v>5128279</v>
      </c>
      <c r="E18" s="787">
        <f>SUM(E19:E21)</f>
        <v>2.38</v>
      </c>
      <c r="F18" s="787">
        <f>SUM(F19:F21)</f>
        <v>9165796</v>
      </c>
      <c r="G18" s="973">
        <f>SUM(G19:G21)</f>
        <v>4.2</v>
      </c>
      <c r="H18" s="475">
        <f>G18-E18</f>
        <v>1.8200000000000003</v>
      </c>
      <c r="J18" s="18"/>
      <c r="K18" s="45"/>
    </row>
    <row r="19" spans="1:11" ht="32.25" customHeight="1">
      <c r="A19" s="1944"/>
      <c r="B19" s="1955" t="s">
        <v>439</v>
      </c>
      <c r="C19" s="1955"/>
      <c r="D19" s="786"/>
      <c r="E19" s="786">
        <v>0</v>
      </c>
      <c r="F19" s="786"/>
      <c r="G19" s="786"/>
      <c r="H19" s="474"/>
    </row>
    <row r="20" spans="1:11" ht="32.25" customHeight="1">
      <c r="A20" s="1944"/>
      <c r="B20" s="1955" t="s">
        <v>440</v>
      </c>
      <c r="C20" s="1955"/>
      <c r="D20" s="786">
        <v>5128279</v>
      </c>
      <c r="E20" s="786">
        <v>2.38</v>
      </c>
      <c r="F20" s="1452">
        <v>9165796</v>
      </c>
      <c r="G20" s="977">
        <v>4.2</v>
      </c>
      <c r="H20" s="474">
        <f>G20-E20</f>
        <v>1.8200000000000003</v>
      </c>
    </row>
    <row r="21" spans="1:11" ht="32.25" customHeight="1">
      <c r="A21" s="1945"/>
      <c r="B21" s="1956" t="s">
        <v>441</v>
      </c>
      <c r="C21" s="1956"/>
      <c r="D21" s="753"/>
      <c r="E21" s="753">
        <v>0</v>
      </c>
      <c r="F21" s="753"/>
      <c r="G21" s="753">
        <f>F21/$F$7*100</f>
        <v>0</v>
      </c>
      <c r="H21" s="478"/>
    </row>
    <row r="22" spans="1:11">
      <c r="A22" s="186" t="s">
        <v>568</v>
      </c>
      <c r="B22" s="186"/>
      <c r="C22" s="186"/>
      <c r="D22" s="186"/>
      <c r="E22" s="186"/>
      <c r="F22" s="186"/>
      <c r="G22" s="186"/>
      <c r="H22" s="186"/>
    </row>
    <row r="23" spans="1:11" ht="20.399999999999999">
      <c r="C23" s="5" t="s">
        <v>565</v>
      </c>
      <c r="D23" s="5"/>
      <c r="E23" s="48"/>
      <c r="F23" s="48"/>
      <c r="G23" s="48"/>
      <c r="H23" s="48"/>
    </row>
    <row r="24" spans="1:11" ht="20.399999999999999">
      <c r="C24" s="5" t="s">
        <v>569</v>
      </c>
      <c r="G24" s="48"/>
      <c r="H24" s="48"/>
    </row>
    <row r="25" spans="1:11" ht="15.6">
      <c r="C25" s="5" t="s">
        <v>570</v>
      </c>
    </row>
    <row r="26" spans="1:11" ht="15.6">
      <c r="C26" s="5" t="s">
        <v>571</v>
      </c>
    </row>
    <row r="27" spans="1:11" ht="15.6">
      <c r="C27" s="5" t="s">
        <v>572</v>
      </c>
    </row>
    <row r="28" spans="1:11" ht="15.6">
      <c r="C28" s="5" t="s">
        <v>573</v>
      </c>
    </row>
    <row r="29" spans="1:11" ht="15.6">
      <c r="C29" s="5" t="s">
        <v>574</v>
      </c>
    </row>
    <row r="30" spans="1:11" ht="30" customHeight="1">
      <c r="C30" s="1950" t="s">
        <v>754</v>
      </c>
      <c r="D30" s="1951"/>
      <c r="E30" s="1951"/>
      <c r="F30" s="1951"/>
      <c r="G30" s="1951"/>
    </row>
    <row r="31" spans="1:11" ht="15.6">
      <c r="C31" s="5" t="s">
        <v>575</v>
      </c>
    </row>
    <row r="32" spans="1:11" ht="15.6">
      <c r="C32" s="5" t="s">
        <v>576</v>
      </c>
    </row>
  </sheetData>
  <mergeCells count="17">
    <mergeCell ref="B9:B12"/>
    <mergeCell ref="B13:B17"/>
    <mergeCell ref="H3:H4"/>
    <mergeCell ref="A5:C5"/>
    <mergeCell ref="A6:C6"/>
    <mergeCell ref="A3:C4"/>
    <mergeCell ref="D3:E3"/>
    <mergeCell ref="F3:G3"/>
    <mergeCell ref="A7:C7"/>
    <mergeCell ref="A8:A17"/>
    <mergeCell ref="B8:C8"/>
    <mergeCell ref="C30:G30"/>
    <mergeCell ref="A18:A21"/>
    <mergeCell ref="B18:C18"/>
    <mergeCell ref="B19:C19"/>
    <mergeCell ref="B20:C20"/>
    <mergeCell ref="B21:C21"/>
  </mergeCells>
  <phoneticPr fontId="63" type="noConversion"/>
  <pageMargins left="0.66929133858267698" right="0.91" top="0.98425196850393704" bottom="0.66929133858267698" header="0" footer="0"/>
  <pageSetup paperSize="9" scale="81" firstPageNumber="26" orientation="portrait" useFirstPageNumber="1" r:id="rId1"/>
  <headerFooter alignWithMargins="0"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00FF"/>
  </sheetPr>
  <dimension ref="B1:J27"/>
  <sheetViews>
    <sheetView view="pageBreakPreview" zoomScale="115" zoomScaleNormal="120" zoomScaleSheetLayoutView="115" workbookViewId="0">
      <selection activeCell="M3" sqref="M3"/>
    </sheetView>
  </sheetViews>
  <sheetFormatPr defaultColWidth="8.8984375" defaultRowHeight="14.4"/>
  <cols>
    <col min="1" max="1" width="2" style="1396" customWidth="1"/>
    <col min="2" max="2" width="5.59765625" style="1396" customWidth="1"/>
    <col min="3" max="3" width="10.296875" style="1396" customWidth="1"/>
    <col min="4" max="4" width="22" style="1396" customWidth="1"/>
    <col min="5" max="5" width="11.09765625" style="1396" customWidth="1"/>
    <col min="6" max="6" width="11.19921875" style="1396" customWidth="1"/>
    <col min="7" max="7" width="10.296875" style="1396" customWidth="1"/>
    <col min="8" max="8" width="9.296875" style="1396" customWidth="1"/>
    <col min="9" max="9" width="1.8984375" style="1396" customWidth="1"/>
    <col min="10" max="10" width="13.796875" style="1396" bestFit="1" customWidth="1"/>
    <col min="11" max="16384" width="8.8984375" style="1396"/>
  </cols>
  <sheetData>
    <row r="1" spans="2:10" ht="30.6">
      <c r="B1" s="27" t="s">
        <v>680</v>
      </c>
      <c r="E1" s="436" t="s">
        <v>900</v>
      </c>
      <c r="F1" s="187"/>
    </row>
    <row r="2" spans="2:10" ht="20.25" customHeight="1" thickBot="1">
      <c r="B2" s="202"/>
      <c r="F2" s="14"/>
      <c r="G2" s="14"/>
      <c r="H2" s="33" t="s">
        <v>413</v>
      </c>
    </row>
    <row r="3" spans="2:10" ht="30" customHeight="1">
      <c r="B3" s="1968" t="s">
        <v>221</v>
      </c>
      <c r="C3" s="1970" t="s">
        <v>82</v>
      </c>
      <c r="D3" s="1972" t="s">
        <v>222</v>
      </c>
      <c r="E3" s="1973"/>
      <c r="F3" s="1973"/>
      <c r="G3" s="1974"/>
      <c r="H3" s="160" t="s">
        <v>92</v>
      </c>
    </row>
    <row r="4" spans="2:10" ht="30" customHeight="1" thickBot="1">
      <c r="B4" s="1969"/>
      <c r="C4" s="1971"/>
      <c r="D4" s="162" t="s">
        <v>41</v>
      </c>
      <c r="E4" s="159" t="s">
        <v>223</v>
      </c>
      <c r="F4" s="159" t="s">
        <v>225</v>
      </c>
      <c r="G4" s="163" t="s">
        <v>226</v>
      </c>
      <c r="H4" s="161" t="s">
        <v>224</v>
      </c>
    </row>
    <row r="5" spans="2:10" ht="38.1" customHeight="1" thickTop="1">
      <c r="B5" s="210" t="s">
        <v>82</v>
      </c>
      <c r="C5" s="373">
        <f>SUM(D5,H5)</f>
        <v>219901560</v>
      </c>
      <c r="D5" s="385">
        <f>SUM(E5:G5)</f>
        <v>208514080</v>
      </c>
      <c r="E5" s="386">
        <f>SUM(E8:E19)</f>
        <v>35941860</v>
      </c>
      <c r="F5" s="386">
        <f>SUM(F8:F19)</f>
        <v>131568530</v>
      </c>
      <c r="G5" s="387">
        <f>SUM(G8:G19)</f>
        <v>41003690</v>
      </c>
      <c r="H5" s="388">
        <f>SUM(H8:H19)</f>
        <v>11387480</v>
      </c>
      <c r="J5" s="18">
        <f>E5+F5+H5</f>
        <v>178897870</v>
      </c>
    </row>
    <row r="6" spans="2:10" ht="38.1" customHeight="1">
      <c r="B6" s="211" t="s">
        <v>227</v>
      </c>
      <c r="C6" s="389">
        <f t="shared" ref="C6:H6" si="0">C5/365</f>
        <v>602470.0273972603</v>
      </c>
      <c r="D6" s="390">
        <f t="shared" si="0"/>
        <v>571271.45205479453</v>
      </c>
      <c r="E6" s="391">
        <f t="shared" si="0"/>
        <v>98470.849315068495</v>
      </c>
      <c r="F6" s="391">
        <f t="shared" si="0"/>
        <v>360461.72602739726</v>
      </c>
      <c r="G6" s="392">
        <f t="shared" si="0"/>
        <v>112338.87671232877</v>
      </c>
      <c r="H6" s="393">
        <f t="shared" si="0"/>
        <v>31198.575342465752</v>
      </c>
    </row>
    <row r="7" spans="2:10" ht="38.1" customHeight="1">
      <c r="B7" s="212" t="s">
        <v>228</v>
      </c>
      <c r="C7" s="1064">
        <f>D7+H7</f>
        <v>690150</v>
      </c>
      <c r="D7" s="1065">
        <f t="shared" ref="D7:D21" si="1">SUM(E7:G7)</f>
        <v>645460</v>
      </c>
      <c r="E7" s="1066">
        <v>116950</v>
      </c>
      <c r="F7" s="1066">
        <v>388120</v>
      </c>
      <c r="G7" s="1067">
        <v>140390</v>
      </c>
      <c r="H7" s="1068">
        <v>44690</v>
      </c>
      <c r="J7" s="18">
        <f>E7+F7+H7</f>
        <v>549760</v>
      </c>
    </row>
    <row r="8" spans="2:10" ht="38.1" customHeight="1">
      <c r="B8" s="203" t="s">
        <v>901</v>
      </c>
      <c r="C8" s="550">
        <f t="shared" ref="C8:C21" si="2">SUM(D8,H8)</f>
        <v>17689590</v>
      </c>
      <c r="D8" s="390">
        <f t="shared" si="1"/>
        <v>16787920</v>
      </c>
      <c r="E8" s="826">
        <v>2550510</v>
      </c>
      <c r="F8" s="826">
        <v>10768370</v>
      </c>
      <c r="G8" s="827">
        <v>3469040</v>
      </c>
      <c r="H8" s="828">
        <v>901670</v>
      </c>
    </row>
    <row r="9" spans="2:10" ht="38.1" customHeight="1">
      <c r="B9" s="203" t="s">
        <v>902</v>
      </c>
      <c r="C9" s="550">
        <f t="shared" si="2"/>
        <v>18162840</v>
      </c>
      <c r="D9" s="390">
        <f t="shared" si="1"/>
        <v>17207810</v>
      </c>
      <c r="E9" s="829">
        <v>2907660</v>
      </c>
      <c r="F9" s="829">
        <v>10990700</v>
      </c>
      <c r="G9" s="830">
        <v>3309450</v>
      </c>
      <c r="H9" s="831">
        <v>955030</v>
      </c>
    </row>
    <row r="10" spans="2:10" ht="38.1" customHeight="1">
      <c r="B10" s="203" t="s">
        <v>903</v>
      </c>
      <c r="C10" s="550">
        <f t="shared" si="2"/>
        <v>18079690</v>
      </c>
      <c r="D10" s="390">
        <f t="shared" si="1"/>
        <v>17104130</v>
      </c>
      <c r="E10" s="552">
        <v>3006760</v>
      </c>
      <c r="F10" s="552">
        <v>10858740</v>
      </c>
      <c r="G10" s="832">
        <v>3238630</v>
      </c>
      <c r="H10" s="833">
        <v>975560</v>
      </c>
    </row>
    <row r="11" spans="2:10" ht="38.1" customHeight="1">
      <c r="B11" s="204" t="s">
        <v>106</v>
      </c>
      <c r="C11" s="550">
        <f t="shared" si="2"/>
        <v>16042990</v>
      </c>
      <c r="D11" s="390">
        <f t="shared" si="1"/>
        <v>15213970</v>
      </c>
      <c r="E11" s="552">
        <v>2647030</v>
      </c>
      <c r="F11" s="552">
        <v>9647350</v>
      </c>
      <c r="G11" s="832">
        <v>2919590</v>
      </c>
      <c r="H11" s="833">
        <v>829020</v>
      </c>
    </row>
    <row r="12" spans="2:10" ht="38.1" customHeight="1">
      <c r="B12" s="204" t="s">
        <v>107</v>
      </c>
      <c r="C12" s="550">
        <f t="shared" si="2"/>
        <v>18089010</v>
      </c>
      <c r="D12" s="390">
        <f t="shared" si="1"/>
        <v>17099000</v>
      </c>
      <c r="E12" s="552">
        <v>2955820</v>
      </c>
      <c r="F12" s="552">
        <v>10925100</v>
      </c>
      <c r="G12" s="832">
        <v>3218080</v>
      </c>
      <c r="H12" s="833">
        <v>990010</v>
      </c>
    </row>
    <row r="13" spans="2:10" ht="38.1" customHeight="1">
      <c r="B13" s="204" t="s">
        <v>108</v>
      </c>
      <c r="C13" s="1451">
        <f t="shared" si="2"/>
        <v>17627730</v>
      </c>
      <c r="D13" s="390">
        <f t="shared" si="1"/>
        <v>16702830</v>
      </c>
      <c r="E13" s="1450">
        <v>2895440</v>
      </c>
      <c r="F13" s="1450">
        <v>10658160</v>
      </c>
      <c r="G13" s="1449">
        <v>3149230</v>
      </c>
      <c r="H13" s="1448">
        <v>924900</v>
      </c>
    </row>
    <row r="14" spans="2:10" ht="38.1" customHeight="1">
      <c r="B14" s="204" t="s">
        <v>109</v>
      </c>
      <c r="C14" s="1451">
        <f t="shared" si="2"/>
        <v>18542230</v>
      </c>
      <c r="D14" s="390">
        <f t="shared" si="1"/>
        <v>17649360</v>
      </c>
      <c r="E14" s="1450">
        <v>3042040</v>
      </c>
      <c r="F14" s="1450">
        <v>11165500</v>
      </c>
      <c r="G14" s="1449">
        <v>3441820</v>
      </c>
      <c r="H14" s="1448">
        <v>892870</v>
      </c>
    </row>
    <row r="15" spans="2:10" ht="38.1" customHeight="1">
      <c r="B15" s="204" t="s">
        <v>110</v>
      </c>
      <c r="C15" s="1451">
        <f t="shared" si="2"/>
        <v>18747190</v>
      </c>
      <c r="D15" s="390">
        <f t="shared" si="1"/>
        <v>17812640</v>
      </c>
      <c r="E15" s="1450">
        <v>3113550</v>
      </c>
      <c r="F15" s="1450">
        <v>11099320</v>
      </c>
      <c r="G15" s="1449">
        <v>3599770</v>
      </c>
      <c r="H15" s="1448">
        <v>934550</v>
      </c>
    </row>
    <row r="16" spans="2:10" ht="38.1" customHeight="1">
      <c r="B16" s="204" t="s">
        <v>111</v>
      </c>
      <c r="C16" s="550">
        <f t="shared" si="2"/>
        <v>19532590</v>
      </c>
      <c r="D16" s="390">
        <f t="shared" si="1"/>
        <v>18461780</v>
      </c>
      <c r="E16" s="552">
        <v>3168350</v>
      </c>
      <c r="F16" s="552">
        <v>11562270</v>
      </c>
      <c r="G16" s="832">
        <v>3731160</v>
      </c>
      <c r="H16" s="833">
        <v>1070810</v>
      </c>
    </row>
    <row r="17" spans="2:8" ht="38.1" customHeight="1">
      <c r="B17" s="205" t="s">
        <v>112</v>
      </c>
      <c r="C17" s="550">
        <f t="shared" si="2"/>
        <v>19817610</v>
      </c>
      <c r="D17" s="390">
        <f t="shared" si="1"/>
        <v>18748440</v>
      </c>
      <c r="E17" s="552">
        <v>3307340</v>
      </c>
      <c r="F17" s="552">
        <v>11542150</v>
      </c>
      <c r="G17" s="832">
        <v>3898950</v>
      </c>
      <c r="H17" s="833">
        <v>1069170</v>
      </c>
    </row>
    <row r="18" spans="2:8" ht="38.1" customHeight="1">
      <c r="B18" s="205" t="s">
        <v>113</v>
      </c>
      <c r="C18" s="550">
        <f t="shared" si="2"/>
        <v>18700160</v>
      </c>
      <c r="D18" s="390">
        <f t="shared" si="1"/>
        <v>17753080</v>
      </c>
      <c r="E18" s="552">
        <v>3194930</v>
      </c>
      <c r="F18" s="552">
        <v>10940910</v>
      </c>
      <c r="G18" s="832">
        <v>3617240</v>
      </c>
      <c r="H18" s="833">
        <v>947080</v>
      </c>
    </row>
    <row r="19" spans="2:8" ht="38.1" customHeight="1" thickBot="1">
      <c r="B19" s="206" t="s">
        <v>114</v>
      </c>
      <c r="C19" s="845">
        <f t="shared" si="2"/>
        <v>18869930</v>
      </c>
      <c r="D19" s="390">
        <f t="shared" si="1"/>
        <v>17973120</v>
      </c>
      <c r="E19" s="834">
        <v>3152430</v>
      </c>
      <c r="F19" s="834">
        <v>11409960</v>
      </c>
      <c r="G19" s="835">
        <v>3410730</v>
      </c>
      <c r="H19" s="836">
        <v>896810</v>
      </c>
    </row>
    <row r="20" spans="2:8" ht="38.1" customHeight="1">
      <c r="B20" s="207" t="s">
        <v>115</v>
      </c>
      <c r="C20" s="846">
        <f t="shared" si="2"/>
        <v>18164820</v>
      </c>
      <c r="D20" s="843">
        <f t="shared" si="1"/>
        <v>17331310</v>
      </c>
      <c r="E20" s="837">
        <v>3038730</v>
      </c>
      <c r="F20" s="837">
        <v>11046170</v>
      </c>
      <c r="G20" s="838">
        <v>3246410</v>
      </c>
      <c r="H20" s="839">
        <v>833510</v>
      </c>
    </row>
    <row r="21" spans="2:8" ht="38.1" customHeight="1">
      <c r="B21" s="208" t="s">
        <v>116</v>
      </c>
      <c r="C21" s="847">
        <f t="shared" si="2"/>
        <v>18545050</v>
      </c>
      <c r="D21" s="844">
        <f t="shared" si="1"/>
        <v>17690500</v>
      </c>
      <c r="E21" s="840">
        <v>3054270</v>
      </c>
      <c r="F21" s="840">
        <v>11304830</v>
      </c>
      <c r="G21" s="841">
        <v>3331400</v>
      </c>
      <c r="H21" s="842">
        <v>854550</v>
      </c>
    </row>
    <row r="22" spans="2:8" ht="38.1" customHeight="1" thickBot="1">
      <c r="B22" s="209" t="s">
        <v>964</v>
      </c>
      <c r="C22" s="394">
        <f t="shared" ref="C22:H22" si="3">SUM(C10:C21)</f>
        <v>220759000</v>
      </c>
      <c r="D22" s="395">
        <f t="shared" si="3"/>
        <v>209540160</v>
      </c>
      <c r="E22" s="396">
        <f t="shared" si="3"/>
        <v>36576690</v>
      </c>
      <c r="F22" s="396">
        <f t="shared" si="3"/>
        <v>132160460</v>
      </c>
      <c r="G22" s="397">
        <f>SUM(G10:G21)</f>
        <v>40803010</v>
      </c>
      <c r="H22" s="398">
        <f t="shared" si="3"/>
        <v>11218840</v>
      </c>
    </row>
    <row r="23" spans="2:8" ht="15.6">
      <c r="B23" s="1975"/>
      <c r="C23" s="1975"/>
      <c r="D23" s="1975"/>
      <c r="E23" s="1975"/>
      <c r="F23" s="1975"/>
      <c r="G23" s="1975"/>
      <c r="H23" s="1975"/>
    </row>
    <row r="25" spans="2:8">
      <c r="C25" s="1396" t="s">
        <v>676</v>
      </c>
      <c r="D25" s="1396" t="s">
        <v>677</v>
      </c>
    </row>
    <row r="26" spans="2:8">
      <c r="D26" s="1396" t="s">
        <v>678</v>
      </c>
    </row>
    <row r="27" spans="2:8">
      <c r="D27" s="1396" t="s">
        <v>679</v>
      </c>
    </row>
  </sheetData>
  <mergeCells count="4">
    <mergeCell ref="B3:B4"/>
    <mergeCell ref="C3:C4"/>
    <mergeCell ref="D3:G3"/>
    <mergeCell ref="B23:H23"/>
  </mergeCells>
  <phoneticPr fontId="63" type="noConversion"/>
  <pageMargins left="0.72" right="0.72" top="1" bottom="1" header="0.5" footer="0.5"/>
  <pageSetup paperSize="9" scale="61" firstPageNumber="27" orientation="portrait" useFirstPageNumber="1" horizontalDpi="300" verticalDpi="300" r:id="rId1"/>
  <headerFooter alignWithMargins="0"/>
  <rowBreaks count="1" manualBreakCount="1">
    <brk id="23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0000FF"/>
  </sheetPr>
  <dimension ref="A1:R30"/>
  <sheetViews>
    <sheetView view="pageBreakPreview" zoomScaleNormal="100" zoomScaleSheetLayoutView="100" workbookViewId="0">
      <selection activeCell="E6" sqref="E6"/>
    </sheetView>
  </sheetViews>
  <sheetFormatPr defaultColWidth="8.8984375" defaultRowHeight="14.4"/>
  <cols>
    <col min="1" max="1" width="1" style="186" customWidth="1"/>
    <col min="2" max="2" width="6.296875" style="186" customWidth="1"/>
    <col min="3" max="5" width="9.59765625" style="186" customWidth="1"/>
    <col min="6" max="6" width="9.3984375" style="186" customWidth="1"/>
    <col min="7" max="8" width="8.8984375" style="186" customWidth="1"/>
    <col min="9" max="9" width="10.59765625" style="186" customWidth="1"/>
    <col min="10" max="13" width="8.8984375" style="186" customWidth="1"/>
    <col min="14" max="14" width="0.8984375" style="186" customWidth="1"/>
    <col min="15" max="16" width="8.8984375" style="186"/>
    <col min="17" max="17" width="12.69921875" style="186" bestFit="1" customWidth="1"/>
    <col min="18" max="18" width="11.59765625" style="186" bestFit="1" customWidth="1"/>
    <col min="19" max="16384" width="8.8984375" style="186"/>
  </cols>
  <sheetData>
    <row r="1" spans="2:18" ht="30.6">
      <c r="B1" s="50" t="s">
        <v>229</v>
      </c>
      <c r="F1" s="435" t="s">
        <v>904</v>
      </c>
    </row>
    <row r="2" spans="2:18" ht="23.25" customHeight="1">
      <c r="B2" s="314"/>
      <c r="F2" s="278"/>
      <c r="H2" s="52" t="s">
        <v>681</v>
      </c>
      <c r="I2" s="52"/>
      <c r="J2" s="52"/>
      <c r="K2" s="52"/>
      <c r="L2" s="52"/>
    </row>
    <row r="3" spans="2:18" ht="30" customHeight="1">
      <c r="B3" s="1978" t="s">
        <v>221</v>
      </c>
      <c r="C3" s="1978" t="s">
        <v>104</v>
      </c>
      <c r="D3" s="1981" t="s">
        <v>222</v>
      </c>
      <c r="E3" s="1982"/>
      <c r="F3" s="1982"/>
      <c r="G3" s="1982"/>
      <c r="H3" s="1982"/>
      <c r="I3" s="1982"/>
      <c r="J3" s="1982"/>
      <c r="K3" s="1982"/>
      <c r="L3" s="1983"/>
      <c r="M3" s="164" t="s">
        <v>92</v>
      </c>
    </row>
    <row r="4" spans="2:18" ht="20.25" customHeight="1">
      <c r="B4" s="1979"/>
      <c r="C4" s="1979"/>
      <c r="D4" s="1984" t="s">
        <v>220</v>
      </c>
      <c r="E4" s="1986" t="s">
        <v>230</v>
      </c>
      <c r="F4" s="1988" t="s">
        <v>225</v>
      </c>
      <c r="G4" s="1989"/>
      <c r="H4" s="1989"/>
      <c r="I4" s="1990"/>
      <c r="J4" s="1988" t="s">
        <v>720</v>
      </c>
      <c r="K4" s="1989"/>
      <c r="L4" s="1991"/>
      <c r="M4" s="1976" t="s">
        <v>231</v>
      </c>
    </row>
    <row r="5" spans="2:18" ht="22.5" customHeight="1" thickBot="1">
      <c r="B5" s="1980"/>
      <c r="C5" s="1980"/>
      <c r="D5" s="1985"/>
      <c r="E5" s="1987"/>
      <c r="F5" s="165" t="s">
        <v>41</v>
      </c>
      <c r="G5" s="165" t="s">
        <v>232</v>
      </c>
      <c r="H5" s="1395" t="s">
        <v>233</v>
      </c>
      <c r="I5" s="1395" t="s">
        <v>674</v>
      </c>
      <c r="J5" s="165" t="s">
        <v>41</v>
      </c>
      <c r="K5" s="165" t="s">
        <v>232</v>
      </c>
      <c r="L5" s="165" t="s">
        <v>674</v>
      </c>
      <c r="M5" s="1977"/>
      <c r="O5" s="186" t="s">
        <v>764</v>
      </c>
    </row>
    <row r="6" spans="2:18" ht="39.75" customHeight="1" thickTop="1">
      <c r="B6" s="167" t="s">
        <v>104</v>
      </c>
      <c r="C6" s="373">
        <f>SUM(D6,M6)</f>
        <v>219191560</v>
      </c>
      <c r="D6" s="374">
        <f>SUM(E6:F6,J6)</f>
        <v>207840530</v>
      </c>
      <c r="E6" s="375">
        <f>SUM(E9:E20)</f>
        <v>35990110</v>
      </c>
      <c r="F6" s="376">
        <f t="shared" ref="F6:M6" si="0">SUM(F9:F20)</f>
        <v>131019340</v>
      </c>
      <c r="G6" s="376">
        <f t="shared" si="0"/>
        <v>110937270</v>
      </c>
      <c r="H6" s="375">
        <f t="shared" si="0"/>
        <v>6032826</v>
      </c>
      <c r="I6" s="375">
        <f t="shared" si="0"/>
        <v>14049244</v>
      </c>
      <c r="J6" s="559">
        <f t="shared" si="0"/>
        <v>40831080</v>
      </c>
      <c r="K6" s="386">
        <f t="shared" si="0"/>
        <v>26565153</v>
      </c>
      <c r="L6" s="377">
        <f t="shared" si="0"/>
        <v>14265927</v>
      </c>
      <c r="M6" s="377">
        <f t="shared" si="0"/>
        <v>11351030</v>
      </c>
    </row>
    <row r="7" spans="2:18" ht="39.75" customHeight="1">
      <c r="B7" s="168" t="s">
        <v>234</v>
      </c>
      <c r="C7" s="378">
        <f t="shared" ref="C7:M7" si="1">C6/365</f>
        <v>600524.82191780827</v>
      </c>
      <c r="D7" s="374">
        <f t="shared" si="1"/>
        <v>569426.10958904109</v>
      </c>
      <c r="E7" s="379">
        <f t="shared" si="1"/>
        <v>98603.04109589041</v>
      </c>
      <c r="F7" s="379">
        <f t="shared" si="1"/>
        <v>358957.09589041094</v>
      </c>
      <c r="G7" s="379">
        <f t="shared" si="1"/>
        <v>303937.72602739726</v>
      </c>
      <c r="H7" s="379">
        <f t="shared" si="1"/>
        <v>16528.290410958904</v>
      </c>
      <c r="I7" s="379">
        <f t="shared" si="1"/>
        <v>38491.079452054793</v>
      </c>
      <c r="J7" s="560">
        <f t="shared" si="1"/>
        <v>111865.97260273973</v>
      </c>
      <c r="K7" s="391">
        <f t="shared" si="1"/>
        <v>72781.241095890407</v>
      </c>
      <c r="L7" s="380">
        <f t="shared" si="1"/>
        <v>39084.731506849312</v>
      </c>
      <c r="M7" s="380">
        <f t="shared" si="1"/>
        <v>31098.712328767124</v>
      </c>
    </row>
    <row r="8" spans="2:18" ht="39.75" customHeight="1">
      <c r="B8" s="169" t="s">
        <v>235</v>
      </c>
      <c r="C8" s="539">
        <f>SUM(D8,M8)</f>
        <v>684420</v>
      </c>
      <c r="D8" s="540">
        <f>SUM(E8:F8,J8)</f>
        <v>638720</v>
      </c>
      <c r="E8" s="541">
        <v>114200</v>
      </c>
      <c r="F8" s="542">
        <v>389260</v>
      </c>
      <c r="G8" s="543"/>
      <c r="H8" s="543">
        <v>0</v>
      </c>
      <c r="I8" s="543">
        <v>0</v>
      </c>
      <c r="J8" s="561">
        <v>135260</v>
      </c>
      <c r="K8" s="543">
        <v>0</v>
      </c>
      <c r="L8" s="544">
        <v>0</v>
      </c>
      <c r="M8" s="544">
        <v>45700</v>
      </c>
    </row>
    <row r="9" spans="2:18" ht="39.75" customHeight="1">
      <c r="B9" s="170" t="s">
        <v>901</v>
      </c>
      <c r="C9" s="545">
        <f>D9+M9</f>
        <v>17637450</v>
      </c>
      <c r="D9" s="546">
        <f>E9+F9+J9</f>
        <v>16740260</v>
      </c>
      <c r="E9" s="1014">
        <v>2546050</v>
      </c>
      <c r="F9" s="1015">
        <v>10746240</v>
      </c>
      <c r="G9" s="1015">
        <f t="shared" ref="G9:G20" si="2">F9-H9-I9</f>
        <v>9017151</v>
      </c>
      <c r="H9" s="1016">
        <v>518053</v>
      </c>
      <c r="I9" s="1016">
        <v>1211036</v>
      </c>
      <c r="J9" s="1017">
        <v>3447970</v>
      </c>
      <c r="K9" s="1014">
        <f t="shared" ref="K9:K20" si="3">J9-L9</f>
        <v>2262711</v>
      </c>
      <c r="L9" s="1018">
        <v>1185259</v>
      </c>
      <c r="M9" s="1018">
        <v>897190</v>
      </c>
      <c r="Q9" s="278"/>
      <c r="R9" s="278"/>
    </row>
    <row r="10" spans="2:18" ht="39.75" customHeight="1">
      <c r="B10" s="170" t="s">
        <v>902</v>
      </c>
      <c r="C10" s="548">
        <f>D10+M10</f>
        <v>18091010</v>
      </c>
      <c r="D10" s="549">
        <f>E10+F10+J10</f>
        <v>17139480</v>
      </c>
      <c r="E10" s="1019">
        <v>2903270</v>
      </c>
      <c r="F10" s="1020">
        <v>10948200</v>
      </c>
      <c r="G10" s="1015">
        <f t="shared" si="2"/>
        <v>9322878</v>
      </c>
      <c r="H10" s="1016">
        <v>501851</v>
      </c>
      <c r="I10" s="1016">
        <v>1123471</v>
      </c>
      <c r="J10" s="1021">
        <v>3288010</v>
      </c>
      <c r="K10" s="1014">
        <f t="shared" si="3"/>
        <v>2227987</v>
      </c>
      <c r="L10" s="1022">
        <v>1060023</v>
      </c>
      <c r="M10" s="1022">
        <v>951530</v>
      </c>
      <c r="Q10" s="278"/>
      <c r="R10" s="278"/>
    </row>
    <row r="11" spans="2:18" ht="39.75" customHeight="1">
      <c r="B11" s="170" t="s">
        <v>903</v>
      </c>
      <c r="C11" s="550">
        <f t="shared" ref="C11:C20" si="4">SUM(D11,M11)</f>
        <v>18012000</v>
      </c>
      <c r="D11" s="551">
        <f t="shared" ref="D11:D20" si="5">SUM(E11:F11,J11)</f>
        <v>17039260</v>
      </c>
      <c r="E11" s="1023">
        <v>3010310</v>
      </c>
      <c r="F11" s="1024">
        <v>10809300</v>
      </c>
      <c r="G11" s="1015">
        <f t="shared" si="2"/>
        <v>9208526</v>
      </c>
      <c r="H11" s="1016">
        <v>479609</v>
      </c>
      <c r="I11" s="1016">
        <v>1121165</v>
      </c>
      <c r="J11" s="1025">
        <v>3219650</v>
      </c>
      <c r="K11" s="1014">
        <f t="shared" si="3"/>
        <v>2161395</v>
      </c>
      <c r="L11" s="1026">
        <v>1058255</v>
      </c>
      <c r="M11" s="1029">
        <v>972740</v>
      </c>
      <c r="Q11" s="278"/>
      <c r="R11" s="278"/>
    </row>
    <row r="12" spans="2:18" ht="39.75" customHeight="1">
      <c r="B12" s="171" t="s">
        <v>106</v>
      </c>
      <c r="C12" s="550">
        <f t="shared" si="4"/>
        <v>16009600</v>
      </c>
      <c r="D12" s="551">
        <f t="shared" si="5"/>
        <v>15180900</v>
      </c>
      <c r="E12" s="1023">
        <v>2643010</v>
      </c>
      <c r="F12" s="1024">
        <v>9631470</v>
      </c>
      <c r="G12" s="1015">
        <f t="shared" si="2"/>
        <v>7947705</v>
      </c>
      <c r="H12" s="1016">
        <v>512451</v>
      </c>
      <c r="I12" s="1016">
        <v>1171314</v>
      </c>
      <c r="J12" s="1025">
        <v>2906420</v>
      </c>
      <c r="K12" s="1014">
        <f t="shared" si="3"/>
        <v>1768598</v>
      </c>
      <c r="L12" s="1026">
        <v>1137822</v>
      </c>
      <c r="M12" s="1029">
        <v>828700</v>
      </c>
      <c r="Q12" s="278"/>
      <c r="R12" s="278"/>
    </row>
    <row r="13" spans="2:18" ht="39.75" customHeight="1">
      <c r="B13" s="171" t="s">
        <v>107</v>
      </c>
      <c r="C13" s="550">
        <f t="shared" si="4"/>
        <v>18014920</v>
      </c>
      <c r="D13" s="551">
        <f t="shared" si="5"/>
        <v>17027100</v>
      </c>
      <c r="E13" s="1023">
        <v>2951200</v>
      </c>
      <c r="F13" s="1024">
        <v>10871940</v>
      </c>
      <c r="G13" s="1015">
        <f t="shared" si="2"/>
        <v>9354526</v>
      </c>
      <c r="H13" s="1016">
        <v>451517</v>
      </c>
      <c r="I13" s="1016">
        <v>1065897</v>
      </c>
      <c r="J13" s="1025">
        <v>3203960</v>
      </c>
      <c r="K13" s="1014">
        <f t="shared" si="3"/>
        <v>2145161</v>
      </c>
      <c r="L13" s="1026">
        <v>1058799</v>
      </c>
      <c r="M13" s="1029">
        <v>987820</v>
      </c>
      <c r="Q13" s="278"/>
      <c r="R13" s="278"/>
    </row>
    <row r="14" spans="2:18" ht="39.75" customHeight="1">
      <c r="B14" s="171" t="s">
        <v>108</v>
      </c>
      <c r="C14" s="550">
        <f t="shared" si="4"/>
        <v>17594090</v>
      </c>
      <c r="D14" s="551">
        <f t="shared" si="5"/>
        <v>16671360</v>
      </c>
      <c r="E14" s="1023">
        <v>2898620</v>
      </c>
      <c r="F14" s="1024">
        <v>10632780</v>
      </c>
      <c r="G14" s="1015">
        <f t="shared" si="2"/>
        <v>8902352</v>
      </c>
      <c r="H14" s="1016">
        <v>509501</v>
      </c>
      <c r="I14" s="1016">
        <v>1220927</v>
      </c>
      <c r="J14" s="1027">
        <v>3139960</v>
      </c>
      <c r="K14" s="1014">
        <f t="shared" si="3"/>
        <v>1895858</v>
      </c>
      <c r="L14" s="1026">
        <v>1244102</v>
      </c>
      <c r="M14" s="1029">
        <v>922730</v>
      </c>
      <c r="Q14" s="278"/>
      <c r="R14" s="278"/>
    </row>
    <row r="15" spans="2:18" ht="39.75" customHeight="1">
      <c r="B15" s="171" t="s">
        <v>109</v>
      </c>
      <c r="C15" s="550">
        <f t="shared" si="4"/>
        <v>18440640</v>
      </c>
      <c r="D15" s="551">
        <f t="shared" si="5"/>
        <v>17549890</v>
      </c>
      <c r="E15" s="1023">
        <v>3053100</v>
      </c>
      <c r="F15" s="1024">
        <v>11084450</v>
      </c>
      <c r="G15" s="1015">
        <f t="shared" si="2"/>
        <v>9483923</v>
      </c>
      <c r="H15" s="1016">
        <v>494345</v>
      </c>
      <c r="I15" s="1016">
        <v>1106182</v>
      </c>
      <c r="J15" s="1027">
        <v>3412340</v>
      </c>
      <c r="K15" s="1014">
        <f t="shared" si="3"/>
        <v>2222418</v>
      </c>
      <c r="L15" s="1026">
        <v>1189922</v>
      </c>
      <c r="M15" s="1029">
        <v>890750</v>
      </c>
      <c r="Q15" s="278"/>
      <c r="R15" s="278"/>
    </row>
    <row r="16" spans="2:18" ht="39.75" customHeight="1">
      <c r="B16" s="171" t="s">
        <v>110</v>
      </c>
      <c r="C16" s="550">
        <f t="shared" si="4"/>
        <v>18681960</v>
      </c>
      <c r="D16" s="551">
        <f t="shared" si="5"/>
        <v>17751930</v>
      </c>
      <c r="E16" s="1023">
        <v>3124390</v>
      </c>
      <c r="F16" s="1024">
        <v>11032350</v>
      </c>
      <c r="G16" s="1015">
        <f t="shared" si="2"/>
        <v>9219256</v>
      </c>
      <c r="H16" s="1016">
        <v>545717</v>
      </c>
      <c r="I16" s="1016">
        <v>1267377</v>
      </c>
      <c r="J16" s="1027">
        <v>3595190</v>
      </c>
      <c r="K16" s="1014">
        <f t="shared" si="3"/>
        <v>2203850</v>
      </c>
      <c r="L16" s="1026">
        <v>1391340</v>
      </c>
      <c r="M16" s="1029">
        <v>930030</v>
      </c>
      <c r="Q16" s="278"/>
      <c r="R16" s="278"/>
    </row>
    <row r="17" spans="1:18" ht="39.75" customHeight="1">
      <c r="B17" s="171" t="s">
        <v>111</v>
      </c>
      <c r="C17" s="553">
        <f t="shared" si="4"/>
        <v>19566660</v>
      </c>
      <c r="D17" s="551">
        <f t="shared" si="5"/>
        <v>18499830</v>
      </c>
      <c r="E17" s="1023">
        <v>3228860</v>
      </c>
      <c r="F17" s="1024">
        <v>11551360</v>
      </c>
      <c r="G17" s="1015">
        <f t="shared" si="2"/>
        <v>9818965</v>
      </c>
      <c r="H17" s="1016">
        <v>516094</v>
      </c>
      <c r="I17" s="1016">
        <v>1216301</v>
      </c>
      <c r="J17" s="1027">
        <v>3719610</v>
      </c>
      <c r="K17" s="1014">
        <f t="shared" si="3"/>
        <v>2385542</v>
      </c>
      <c r="L17" s="1026">
        <v>1334068</v>
      </c>
      <c r="M17" s="1029">
        <v>1066830</v>
      </c>
      <c r="Q17" s="278"/>
      <c r="R17" s="278"/>
    </row>
    <row r="18" spans="1:18" ht="39.75" customHeight="1">
      <c r="B18" s="171" t="s">
        <v>112</v>
      </c>
      <c r="C18" s="550">
        <f t="shared" si="4"/>
        <v>19750680</v>
      </c>
      <c r="D18" s="551">
        <f t="shared" si="5"/>
        <v>18684900</v>
      </c>
      <c r="E18" s="1023">
        <v>3305100</v>
      </c>
      <c r="F18" s="1024">
        <v>11497850</v>
      </c>
      <c r="G18" s="1015">
        <f t="shared" si="2"/>
        <v>9626793</v>
      </c>
      <c r="H18" s="1016">
        <v>565215</v>
      </c>
      <c r="I18" s="1016">
        <v>1305842</v>
      </c>
      <c r="J18" s="1027">
        <v>3881950</v>
      </c>
      <c r="K18" s="1014">
        <f t="shared" si="3"/>
        <v>2522485</v>
      </c>
      <c r="L18" s="1026">
        <v>1359465</v>
      </c>
      <c r="M18" s="1029">
        <v>1065780</v>
      </c>
      <c r="Q18" s="278"/>
      <c r="R18" s="278"/>
    </row>
    <row r="19" spans="1:18" ht="39.75" customHeight="1">
      <c r="B19" s="171" t="s">
        <v>113</v>
      </c>
      <c r="C19" s="550">
        <f t="shared" si="4"/>
        <v>18643630</v>
      </c>
      <c r="D19" s="551">
        <f t="shared" si="5"/>
        <v>17700770</v>
      </c>
      <c r="E19" s="1023">
        <v>3187810</v>
      </c>
      <c r="F19" s="1028">
        <v>10898960</v>
      </c>
      <c r="G19" s="1015">
        <f t="shared" si="2"/>
        <v>9365720</v>
      </c>
      <c r="H19" s="1016">
        <v>455239</v>
      </c>
      <c r="I19" s="1016">
        <v>1078001</v>
      </c>
      <c r="J19" s="1027">
        <v>3614000</v>
      </c>
      <c r="K19" s="1014">
        <f t="shared" si="3"/>
        <v>2520429</v>
      </c>
      <c r="L19" s="1026">
        <v>1093571</v>
      </c>
      <c r="M19" s="1030">
        <v>942860</v>
      </c>
      <c r="Q19" s="278"/>
      <c r="R19" s="278"/>
    </row>
    <row r="20" spans="1:18" ht="39.75" customHeight="1">
      <c r="B20" s="171" t="s">
        <v>114</v>
      </c>
      <c r="C20" s="550">
        <f t="shared" si="4"/>
        <v>18748920</v>
      </c>
      <c r="D20" s="551">
        <f t="shared" si="5"/>
        <v>17854850</v>
      </c>
      <c r="E20" s="1023">
        <v>3138390</v>
      </c>
      <c r="F20" s="1024">
        <v>11314440</v>
      </c>
      <c r="G20" s="1015">
        <f t="shared" si="2"/>
        <v>9669475</v>
      </c>
      <c r="H20" s="1016">
        <v>483234</v>
      </c>
      <c r="I20" s="1016">
        <v>1161731</v>
      </c>
      <c r="J20" s="1027">
        <v>3402020</v>
      </c>
      <c r="K20" s="1014">
        <f t="shared" si="3"/>
        <v>2248719</v>
      </c>
      <c r="L20" s="1026">
        <v>1153301</v>
      </c>
      <c r="M20" s="1031">
        <v>894070</v>
      </c>
      <c r="Q20" s="278"/>
      <c r="R20" s="278"/>
    </row>
    <row r="21" spans="1:18" ht="39.75" customHeight="1">
      <c r="A21" s="202" t="s">
        <v>682</v>
      </c>
      <c r="B21" s="172" t="s">
        <v>683</v>
      </c>
      <c r="C21" s="554">
        <f>C7/1290000%</f>
        <v>46.552311776574285</v>
      </c>
      <c r="D21" s="555">
        <f>D7/1200000%</f>
        <v>47.45217579908676</v>
      </c>
      <c r="E21" s="556">
        <f>E7/300000%</f>
        <v>32.867680365296806</v>
      </c>
      <c r="F21" s="556">
        <f t="shared" ref="F21:I22" si="6">F7/600000%</f>
        <v>59.826182648401826</v>
      </c>
      <c r="G21" s="556">
        <f t="shared" si="6"/>
        <v>50.656287671232874</v>
      </c>
      <c r="H21" s="556">
        <f t="shared" si="6"/>
        <v>2.7547150684931507</v>
      </c>
      <c r="I21" s="556">
        <f t="shared" si="6"/>
        <v>6.4151799086757988</v>
      </c>
      <c r="J21" s="562">
        <f t="shared" ref="J21:L22" si="7">J7/300000%</f>
        <v>37.288657534246575</v>
      </c>
      <c r="K21" s="562">
        <f t="shared" si="7"/>
        <v>24.260413698630135</v>
      </c>
      <c r="L21" s="562">
        <f t="shared" si="7"/>
        <v>13.028243835616438</v>
      </c>
      <c r="M21" s="557">
        <f>M7/90000%</f>
        <v>34.554124809741246</v>
      </c>
    </row>
    <row r="22" spans="1:18" ht="39.75" customHeight="1">
      <c r="A22" s="202"/>
      <c r="B22" s="172" t="s">
        <v>684</v>
      </c>
      <c r="C22" s="554">
        <f>C8/1290000%</f>
        <v>53.055813953488375</v>
      </c>
      <c r="D22" s="555">
        <f>D8/1200000%</f>
        <v>53.226666666666667</v>
      </c>
      <c r="E22" s="556">
        <f>E8/300000%</f>
        <v>38.06666666666667</v>
      </c>
      <c r="F22" s="556">
        <f t="shared" si="6"/>
        <v>64.876666666666665</v>
      </c>
      <c r="G22" s="556">
        <f t="shared" si="6"/>
        <v>0</v>
      </c>
      <c r="H22" s="556">
        <f t="shared" si="6"/>
        <v>0</v>
      </c>
      <c r="I22" s="556">
        <f t="shared" si="6"/>
        <v>0</v>
      </c>
      <c r="J22" s="562">
        <f t="shared" si="7"/>
        <v>45.086666666666666</v>
      </c>
      <c r="K22" s="562">
        <f t="shared" si="7"/>
        <v>0</v>
      </c>
      <c r="L22" s="562">
        <f t="shared" si="7"/>
        <v>0</v>
      </c>
      <c r="M22" s="557">
        <f>M8/90000%</f>
        <v>50.777777777777779</v>
      </c>
    </row>
    <row r="23" spans="1:18" ht="39.75" customHeight="1">
      <c r="A23" s="202"/>
      <c r="B23" s="173" t="s">
        <v>685</v>
      </c>
      <c r="C23" s="545">
        <f>D23+M23</f>
        <v>18088980</v>
      </c>
      <c r="D23" s="546">
        <f>E23+F23+J23</f>
        <v>17257460</v>
      </c>
      <c r="E23" s="1032">
        <v>3027320</v>
      </c>
      <c r="F23" s="1033">
        <v>11002750</v>
      </c>
      <c r="G23" s="558">
        <f>F23-H23-I23</f>
        <v>9216450</v>
      </c>
      <c r="H23" s="1034">
        <v>506881</v>
      </c>
      <c r="I23" s="1034">
        <v>1279419</v>
      </c>
      <c r="J23" s="1035">
        <v>3227390</v>
      </c>
      <c r="K23" s="547">
        <f>J23-L23</f>
        <v>2033285</v>
      </c>
      <c r="L23" s="1036">
        <v>1194105</v>
      </c>
      <c r="M23" s="1036">
        <v>831520</v>
      </c>
      <c r="R23" s="278"/>
    </row>
    <row r="24" spans="1:18" ht="39.75" customHeight="1">
      <c r="A24" s="202"/>
      <c r="B24" s="174" t="s">
        <v>116</v>
      </c>
      <c r="C24" s="548">
        <f>D24+M24</f>
        <v>18498450</v>
      </c>
      <c r="D24" s="549">
        <f>E24+F24+J24</f>
        <v>17647420</v>
      </c>
      <c r="E24" s="1037">
        <v>3038580</v>
      </c>
      <c r="F24" s="1038">
        <v>11300230</v>
      </c>
      <c r="G24" s="558">
        <f>F24-H24-I24</f>
        <v>9590603</v>
      </c>
      <c r="H24" s="1034">
        <v>493611</v>
      </c>
      <c r="I24" s="1034">
        <v>1216016</v>
      </c>
      <c r="J24" s="1039">
        <v>3308610</v>
      </c>
      <c r="K24" s="547">
        <f>J24-L24</f>
        <v>2208139</v>
      </c>
      <c r="L24" s="1040">
        <v>1100471</v>
      </c>
      <c r="M24" s="1041">
        <v>851030</v>
      </c>
      <c r="R24" s="278"/>
    </row>
    <row r="25" spans="1:18" ht="39.75" customHeight="1">
      <c r="A25" s="202"/>
      <c r="B25" s="166" t="s">
        <v>965</v>
      </c>
      <c r="C25" s="381">
        <f t="shared" ref="C25:M25" si="8">C11+C12+C13+C14+C15+C16+C17+C18+C19+C20+C23+C24</f>
        <v>220050530</v>
      </c>
      <c r="D25" s="382">
        <f t="shared" si="8"/>
        <v>208865670</v>
      </c>
      <c r="E25" s="383">
        <f t="shared" si="8"/>
        <v>36606690</v>
      </c>
      <c r="F25" s="383">
        <f t="shared" si="8"/>
        <v>131627880</v>
      </c>
      <c r="G25" s="383">
        <f t="shared" si="8"/>
        <v>111404294</v>
      </c>
      <c r="H25" s="383">
        <f t="shared" si="8"/>
        <v>6013414</v>
      </c>
      <c r="I25" s="383">
        <f t="shared" si="8"/>
        <v>14210172</v>
      </c>
      <c r="J25" s="563">
        <f t="shared" si="8"/>
        <v>40631100</v>
      </c>
      <c r="K25" s="563">
        <f t="shared" si="8"/>
        <v>26315879</v>
      </c>
      <c r="L25" s="563">
        <f t="shared" si="8"/>
        <v>14315221</v>
      </c>
      <c r="M25" s="384">
        <f t="shared" si="8"/>
        <v>11184860</v>
      </c>
    </row>
    <row r="26" spans="1:18" ht="15.6">
      <c r="A26" s="202"/>
      <c r="B26" s="69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</row>
    <row r="27" spans="1:18">
      <c r="A27" s="202"/>
      <c r="B27" s="71" t="s">
        <v>510</v>
      </c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</row>
    <row r="28" spans="1:18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</row>
    <row r="29" spans="1:18">
      <c r="A29" s="202"/>
      <c r="B29" s="202"/>
      <c r="C29" s="202"/>
      <c r="D29" s="71"/>
      <c r="E29" s="202"/>
      <c r="F29" s="202"/>
      <c r="G29" s="202"/>
      <c r="H29" s="202"/>
      <c r="I29" s="202"/>
      <c r="J29" s="202"/>
      <c r="K29" s="202"/>
      <c r="L29" s="202"/>
      <c r="M29" s="202"/>
    </row>
    <row r="30" spans="1:18">
      <c r="A30" s="202"/>
      <c r="B30" s="202"/>
      <c r="C30" s="202"/>
      <c r="D30" s="71"/>
      <c r="E30" s="202"/>
      <c r="F30" s="202"/>
      <c r="G30" s="202"/>
      <c r="H30" s="202"/>
      <c r="I30" s="202"/>
      <c r="J30" s="202"/>
      <c r="K30" s="202"/>
      <c r="L30" s="202"/>
      <c r="M30" s="202"/>
    </row>
  </sheetData>
  <mergeCells count="8">
    <mergeCell ref="M4:M5"/>
    <mergeCell ref="B3:B5"/>
    <mergeCell ref="C3:C5"/>
    <mergeCell ref="D3:L3"/>
    <mergeCell ref="D4:D5"/>
    <mergeCell ref="E4:E5"/>
    <mergeCell ref="F4:I4"/>
    <mergeCell ref="J4:L4"/>
  </mergeCells>
  <phoneticPr fontId="63" type="noConversion"/>
  <pageMargins left="0.55000000000000004" right="0.43" top="1" bottom="1" header="0.5" footer="0.5"/>
  <pageSetup paperSize="9" scale="73" firstPageNumber="28" orientation="portrait" useFirstPageNumber="1" horizontalDpi="4294967293" verticalDpi="4294967293" r:id="rId1"/>
  <headerFooter alignWithMargins="0">
    <oddFooter>&amp;C- &amp;P -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00FF"/>
  </sheetPr>
  <dimension ref="A1:K18"/>
  <sheetViews>
    <sheetView view="pageBreakPreview" zoomScaleNormal="80" zoomScaleSheetLayoutView="100" workbookViewId="0">
      <selection activeCell="N12" sqref="N12"/>
    </sheetView>
  </sheetViews>
  <sheetFormatPr defaultRowHeight="14.4"/>
  <cols>
    <col min="1" max="1" width="7.796875" style="186" customWidth="1"/>
    <col min="2" max="7" width="11.796875" style="186" customWidth="1"/>
    <col min="8" max="8" width="8.8984375" style="186"/>
    <col min="9" max="9" width="13.796875" style="186" bestFit="1" customWidth="1"/>
    <col min="10" max="10" width="8.8984375" style="186"/>
    <col min="11" max="11" width="13.796875" style="186" bestFit="1" customWidth="1"/>
    <col min="12" max="256" width="8.8984375" style="186"/>
    <col min="257" max="257" width="7.796875" style="186" customWidth="1"/>
    <col min="258" max="263" width="11.796875" style="186" customWidth="1"/>
    <col min="264" max="264" width="8.8984375" style="186"/>
    <col min="265" max="265" width="13.796875" style="186" bestFit="1" customWidth="1"/>
    <col min="266" max="266" width="8.8984375" style="186"/>
    <col min="267" max="267" width="13.796875" style="186" bestFit="1" customWidth="1"/>
    <col min="268" max="512" width="8.8984375" style="186"/>
    <col min="513" max="513" width="7.796875" style="186" customWidth="1"/>
    <col min="514" max="519" width="11.796875" style="186" customWidth="1"/>
    <col min="520" max="520" width="8.8984375" style="186"/>
    <col min="521" max="521" width="13.796875" style="186" bestFit="1" customWidth="1"/>
    <col min="522" max="522" width="8.8984375" style="186"/>
    <col min="523" max="523" width="13.796875" style="186" bestFit="1" customWidth="1"/>
    <col min="524" max="768" width="8.8984375" style="186"/>
    <col min="769" max="769" width="7.796875" style="186" customWidth="1"/>
    <col min="770" max="775" width="11.796875" style="186" customWidth="1"/>
    <col min="776" max="776" width="8.8984375" style="186"/>
    <col min="777" max="777" width="13.796875" style="186" bestFit="1" customWidth="1"/>
    <col min="778" max="778" width="8.8984375" style="186"/>
    <col min="779" max="779" width="13.796875" style="186" bestFit="1" customWidth="1"/>
    <col min="780" max="1024" width="8.8984375" style="186"/>
    <col min="1025" max="1025" width="7.796875" style="186" customWidth="1"/>
    <col min="1026" max="1031" width="11.796875" style="186" customWidth="1"/>
    <col min="1032" max="1032" width="8.8984375" style="186"/>
    <col min="1033" max="1033" width="13.796875" style="186" bestFit="1" customWidth="1"/>
    <col min="1034" max="1034" width="8.8984375" style="186"/>
    <col min="1035" max="1035" width="13.796875" style="186" bestFit="1" customWidth="1"/>
    <col min="1036" max="1280" width="8.8984375" style="186"/>
    <col min="1281" max="1281" width="7.796875" style="186" customWidth="1"/>
    <col min="1282" max="1287" width="11.796875" style="186" customWidth="1"/>
    <col min="1288" max="1288" width="8.8984375" style="186"/>
    <col min="1289" max="1289" width="13.796875" style="186" bestFit="1" customWidth="1"/>
    <col min="1290" max="1290" width="8.8984375" style="186"/>
    <col min="1291" max="1291" width="13.796875" style="186" bestFit="1" customWidth="1"/>
    <col min="1292" max="1536" width="8.8984375" style="186"/>
    <col min="1537" max="1537" width="7.796875" style="186" customWidth="1"/>
    <col min="1538" max="1543" width="11.796875" style="186" customWidth="1"/>
    <col min="1544" max="1544" width="8.8984375" style="186"/>
    <col min="1545" max="1545" width="13.796875" style="186" bestFit="1" customWidth="1"/>
    <col min="1546" max="1546" width="8.8984375" style="186"/>
    <col min="1547" max="1547" width="13.796875" style="186" bestFit="1" customWidth="1"/>
    <col min="1548" max="1792" width="8.8984375" style="186"/>
    <col min="1793" max="1793" width="7.796875" style="186" customWidth="1"/>
    <col min="1794" max="1799" width="11.796875" style="186" customWidth="1"/>
    <col min="1800" max="1800" width="8.8984375" style="186"/>
    <col min="1801" max="1801" width="13.796875" style="186" bestFit="1" customWidth="1"/>
    <col min="1802" max="1802" width="8.8984375" style="186"/>
    <col min="1803" max="1803" width="13.796875" style="186" bestFit="1" customWidth="1"/>
    <col min="1804" max="2048" width="8.8984375" style="186"/>
    <col min="2049" max="2049" width="7.796875" style="186" customWidth="1"/>
    <col min="2050" max="2055" width="11.796875" style="186" customWidth="1"/>
    <col min="2056" max="2056" width="8.8984375" style="186"/>
    <col min="2057" max="2057" width="13.796875" style="186" bestFit="1" customWidth="1"/>
    <col min="2058" max="2058" width="8.8984375" style="186"/>
    <col min="2059" max="2059" width="13.796875" style="186" bestFit="1" customWidth="1"/>
    <col min="2060" max="2304" width="8.8984375" style="186"/>
    <col min="2305" max="2305" width="7.796875" style="186" customWidth="1"/>
    <col min="2306" max="2311" width="11.796875" style="186" customWidth="1"/>
    <col min="2312" max="2312" width="8.8984375" style="186"/>
    <col min="2313" max="2313" width="13.796875" style="186" bestFit="1" customWidth="1"/>
    <col min="2314" max="2314" width="8.8984375" style="186"/>
    <col min="2315" max="2315" width="13.796875" style="186" bestFit="1" customWidth="1"/>
    <col min="2316" max="2560" width="8.8984375" style="186"/>
    <col min="2561" max="2561" width="7.796875" style="186" customWidth="1"/>
    <col min="2562" max="2567" width="11.796875" style="186" customWidth="1"/>
    <col min="2568" max="2568" width="8.8984375" style="186"/>
    <col min="2569" max="2569" width="13.796875" style="186" bestFit="1" customWidth="1"/>
    <col min="2570" max="2570" width="8.8984375" style="186"/>
    <col min="2571" max="2571" width="13.796875" style="186" bestFit="1" customWidth="1"/>
    <col min="2572" max="2816" width="8.8984375" style="186"/>
    <col min="2817" max="2817" width="7.796875" style="186" customWidth="1"/>
    <col min="2818" max="2823" width="11.796875" style="186" customWidth="1"/>
    <col min="2824" max="2824" width="8.8984375" style="186"/>
    <col min="2825" max="2825" width="13.796875" style="186" bestFit="1" customWidth="1"/>
    <col min="2826" max="2826" width="8.8984375" style="186"/>
    <col min="2827" max="2827" width="13.796875" style="186" bestFit="1" customWidth="1"/>
    <col min="2828" max="3072" width="8.8984375" style="186"/>
    <col min="3073" max="3073" width="7.796875" style="186" customWidth="1"/>
    <col min="3074" max="3079" width="11.796875" style="186" customWidth="1"/>
    <col min="3080" max="3080" width="8.8984375" style="186"/>
    <col min="3081" max="3081" width="13.796875" style="186" bestFit="1" customWidth="1"/>
    <col min="3082" max="3082" width="8.8984375" style="186"/>
    <col min="3083" max="3083" width="13.796875" style="186" bestFit="1" customWidth="1"/>
    <col min="3084" max="3328" width="8.8984375" style="186"/>
    <col min="3329" max="3329" width="7.796875" style="186" customWidth="1"/>
    <col min="3330" max="3335" width="11.796875" style="186" customWidth="1"/>
    <col min="3336" max="3336" width="8.8984375" style="186"/>
    <col min="3337" max="3337" width="13.796875" style="186" bestFit="1" customWidth="1"/>
    <col min="3338" max="3338" width="8.8984375" style="186"/>
    <col min="3339" max="3339" width="13.796875" style="186" bestFit="1" customWidth="1"/>
    <col min="3340" max="3584" width="8.8984375" style="186"/>
    <col min="3585" max="3585" width="7.796875" style="186" customWidth="1"/>
    <col min="3586" max="3591" width="11.796875" style="186" customWidth="1"/>
    <col min="3592" max="3592" width="8.8984375" style="186"/>
    <col min="3593" max="3593" width="13.796875" style="186" bestFit="1" customWidth="1"/>
    <col min="3594" max="3594" width="8.8984375" style="186"/>
    <col min="3595" max="3595" width="13.796875" style="186" bestFit="1" customWidth="1"/>
    <col min="3596" max="3840" width="8.8984375" style="186"/>
    <col min="3841" max="3841" width="7.796875" style="186" customWidth="1"/>
    <col min="3842" max="3847" width="11.796875" style="186" customWidth="1"/>
    <col min="3848" max="3848" width="8.8984375" style="186"/>
    <col min="3849" max="3849" width="13.796875" style="186" bestFit="1" customWidth="1"/>
    <col min="3850" max="3850" width="8.8984375" style="186"/>
    <col min="3851" max="3851" width="13.796875" style="186" bestFit="1" customWidth="1"/>
    <col min="3852" max="4096" width="8.8984375" style="186"/>
    <col min="4097" max="4097" width="7.796875" style="186" customWidth="1"/>
    <col min="4098" max="4103" width="11.796875" style="186" customWidth="1"/>
    <col min="4104" max="4104" width="8.8984375" style="186"/>
    <col min="4105" max="4105" width="13.796875" style="186" bestFit="1" customWidth="1"/>
    <col min="4106" max="4106" width="8.8984375" style="186"/>
    <col min="4107" max="4107" width="13.796875" style="186" bestFit="1" customWidth="1"/>
    <col min="4108" max="4352" width="8.8984375" style="186"/>
    <col min="4353" max="4353" width="7.796875" style="186" customWidth="1"/>
    <col min="4354" max="4359" width="11.796875" style="186" customWidth="1"/>
    <col min="4360" max="4360" width="8.8984375" style="186"/>
    <col min="4361" max="4361" width="13.796875" style="186" bestFit="1" customWidth="1"/>
    <col min="4362" max="4362" width="8.8984375" style="186"/>
    <col min="4363" max="4363" width="13.796875" style="186" bestFit="1" customWidth="1"/>
    <col min="4364" max="4608" width="8.8984375" style="186"/>
    <col min="4609" max="4609" width="7.796875" style="186" customWidth="1"/>
    <col min="4610" max="4615" width="11.796875" style="186" customWidth="1"/>
    <col min="4616" max="4616" width="8.8984375" style="186"/>
    <col min="4617" max="4617" width="13.796875" style="186" bestFit="1" customWidth="1"/>
    <col min="4618" max="4618" width="8.8984375" style="186"/>
    <col min="4619" max="4619" width="13.796875" style="186" bestFit="1" customWidth="1"/>
    <col min="4620" max="4864" width="8.8984375" style="186"/>
    <col min="4865" max="4865" width="7.796875" style="186" customWidth="1"/>
    <col min="4866" max="4871" width="11.796875" style="186" customWidth="1"/>
    <col min="4872" max="4872" width="8.8984375" style="186"/>
    <col min="4873" max="4873" width="13.796875" style="186" bestFit="1" customWidth="1"/>
    <col min="4874" max="4874" width="8.8984375" style="186"/>
    <col min="4875" max="4875" width="13.796875" style="186" bestFit="1" customWidth="1"/>
    <col min="4876" max="5120" width="8.8984375" style="186"/>
    <col min="5121" max="5121" width="7.796875" style="186" customWidth="1"/>
    <col min="5122" max="5127" width="11.796875" style="186" customWidth="1"/>
    <col min="5128" max="5128" width="8.8984375" style="186"/>
    <col min="5129" max="5129" width="13.796875" style="186" bestFit="1" customWidth="1"/>
    <col min="5130" max="5130" width="8.8984375" style="186"/>
    <col min="5131" max="5131" width="13.796875" style="186" bestFit="1" customWidth="1"/>
    <col min="5132" max="5376" width="8.8984375" style="186"/>
    <col min="5377" max="5377" width="7.796875" style="186" customWidth="1"/>
    <col min="5378" max="5383" width="11.796875" style="186" customWidth="1"/>
    <col min="5384" max="5384" width="8.8984375" style="186"/>
    <col min="5385" max="5385" width="13.796875" style="186" bestFit="1" customWidth="1"/>
    <col min="5386" max="5386" width="8.8984375" style="186"/>
    <col min="5387" max="5387" width="13.796875" style="186" bestFit="1" customWidth="1"/>
    <col min="5388" max="5632" width="8.8984375" style="186"/>
    <col min="5633" max="5633" width="7.796875" style="186" customWidth="1"/>
    <col min="5634" max="5639" width="11.796875" style="186" customWidth="1"/>
    <col min="5640" max="5640" width="8.8984375" style="186"/>
    <col min="5641" max="5641" width="13.796875" style="186" bestFit="1" customWidth="1"/>
    <col min="5642" max="5642" width="8.8984375" style="186"/>
    <col min="5643" max="5643" width="13.796875" style="186" bestFit="1" customWidth="1"/>
    <col min="5644" max="5888" width="8.8984375" style="186"/>
    <col min="5889" max="5889" width="7.796875" style="186" customWidth="1"/>
    <col min="5890" max="5895" width="11.796875" style="186" customWidth="1"/>
    <col min="5896" max="5896" width="8.8984375" style="186"/>
    <col min="5897" max="5897" width="13.796875" style="186" bestFit="1" customWidth="1"/>
    <col min="5898" max="5898" width="8.8984375" style="186"/>
    <col min="5899" max="5899" width="13.796875" style="186" bestFit="1" customWidth="1"/>
    <col min="5900" max="6144" width="8.8984375" style="186"/>
    <col min="6145" max="6145" width="7.796875" style="186" customWidth="1"/>
    <col min="6146" max="6151" width="11.796875" style="186" customWidth="1"/>
    <col min="6152" max="6152" width="8.8984375" style="186"/>
    <col min="6153" max="6153" width="13.796875" style="186" bestFit="1" customWidth="1"/>
    <col min="6154" max="6154" width="8.8984375" style="186"/>
    <col min="6155" max="6155" width="13.796875" style="186" bestFit="1" customWidth="1"/>
    <col min="6156" max="6400" width="8.8984375" style="186"/>
    <col min="6401" max="6401" width="7.796875" style="186" customWidth="1"/>
    <col min="6402" max="6407" width="11.796875" style="186" customWidth="1"/>
    <col min="6408" max="6408" width="8.8984375" style="186"/>
    <col min="6409" max="6409" width="13.796875" style="186" bestFit="1" customWidth="1"/>
    <col min="6410" max="6410" width="8.8984375" style="186"/>
    <col min="6411" max="6411" width="13.796875" style="186" bestFit="1" customWidth="1"/>
    <col min="6412" max="6656" width="8.8984375" style="186"/>
    <col min="6657" max="6657" width="7.796875" style="186" customWidth="1"/>
    <col min="6658" max="6663" width="11.796875" style="186" customWidth="1"/>
    <col min="6664" max="6664" width="8.8984375" style="186"/>
    <col min="6665" max="6665" width="13.796875" style="186" bestFit="1" customWidth="1"/>
    <col min="6666" max="6666" width="8.8984375" style="186"/>
    <col min="6667" max="6667" width="13.796875" style="186" bestFit="1" customWidth="1"/>
    <col min="6668" max="6912" width="8.8984375" style="186"/>
    <col min="6913" max="6913" width="7.796875" style="186" customWidth="1"/>
    <col min="6914" max="6919" width="11.796875" style="186" customWidth="1"/>
    <col min="6920" max="6920" width="8.8984375" style="186"/>
    <col min="6921" max="6921" width="13.796875" style="186" bestFit="1" customWidth="1"/>
    <col min="6922" max="6922" width="8.8984375" style="186"/>
    <col min="6923" max="6923" width="13.796875" style="186" bestFit="1" customWidth="1"/>
    <col min="6924" max="7168" width="8.8984375" style="186"/>
    <col min="7169" max="7169" width="7.796875" style="186" customWidth="1"/>
    <col min="7170" max="7175" width="11.796875" style="186" customWidth="1"/>
    <col min="7176" max="7176" width="8.8984375" style="186"/>
    <col min="7177" max="7177" width="13.796875" style="186" bestFit="1" customWidth="1"/>
    <col min="7178" max="7178" width="8.8984375" style="186"/>
    <col min="7179" max="7179" width="13.796875" style="186" bestFit="1" customWidth="1"/>
    <col min="7180" max="7424" width="8.8984375" style="186"/>
    <col min="7425" max="7425" width="7.796875" style="186" customWidth="1"/>
    <col min="7426" max="7431" width="11.796875" style="186" customWidth="1"/>
    <col min="7432" max="7432" width="8.8984375" style="186"/>
    <col min="7433" max="7433" width="13.796875" style="186" bestFit="1" customWidth="1"/>
    <col min="7434" max="7434" width="8.8984375" style="186"/>
    <col min="7435" max="7435" width="13.796875" style="186" bestFit="1" customWidth="1"/>
    <col min="7436" max="7680" width="8.8984375" style="186"/>
    <col min="7681" max="7681" width="7.796875" style="186" customWidth="1"/>
    <col min="7682" max="7687" width="11.796875" style="186" customWidth="1"/>
    <col min="7688" max="7688" width="8.8984375" style="186"/>
    <col min="7689" max="7689" width="13.796875" style="186" bestFit="1" customWidth="1"/>
    <col min="7690" max="7690" width="8.8984375" style="186"/>
    <col min="7691" max="7691" width="13.796875" style="186" bestFit="1" customWidth="1"/>
    <col min="7692" max="7936" width="8.8984375" style="186"/>
    <col min="7937" max="7937" width="7.796875" style="186" customWidth="1"/>
    <col min="7938" max="7943" width="11.796875" style="186" customWidth="1"/>
    <col min="7944" max="7944" width="8.8984375" style="186"/>
    <col min="7945" max="7945" width="13.796875" style="186" bestFit="1" customWidth="1"/>
    <col min="7946" max="7946" width="8.8984375" style="186"/>
    <col min="7947" max="7947" width="13.796875" style="186" bestFit="1" customWidth="1"/>
    <col min="7948" max="8192" width="8.8984375" style="186"/>
    <col min="8193" max="8193" width="7.796875" style="186" customWidth="1"/>
    <col min="8194" max="8199" width="11.796875" style="186" customWidth="1"/>
    <col min="8200" max="8200" width="8.8984375" style="186"/>
    <col min="8201" max="8201" width="13.796875" style="186" bestFit="1" customWidth="1"/>
    <col min="8202" max="8202" width="8.8984375" style="186"/>
    <col min="8203" max="8203" width="13.796875" style="186" bestFit="1" customWidth="1"/>
    <col min="8204" max="8448" width="8.8984375" style="186"/>
    <col min="8449" max="8449" width="7.796875" style="186" customWidth="1"/>
    <col min="8450" max="8455" width="11.796875" style="186" customWidth="1"/>
    <col min="8456" max="8456" width="8.8984375" style="186"/>
    <col min="8457" max="8457" width="13.796875" style="186" bestFit="1" customWidth="1"/>
    <col min="8458" max="8458" width="8.8984375" style="186"/>
    <col min="8459" max="8459" width="13.796875" style="186" bestFit="1" customWidth="1"/>
    <col min="8460" max="8704" width="8.8984375" style="186"/>
    <col min="8705" max="8705" width="7.796875" style="186" customWidth="1"/>
    <col min="8706" max="8711" width="11.796875" style="186" customWidth="1"/>
    <col min="8712" max="8712" width="8.8984375" style="186"/>
    <col min="8713" max="8713" width="13.796875" style="186" bestFit="1" customWidth="1"/>
    <col min="8714" max="8714" width="8.8984375" style="186"/>
    <col min="8715" max="8715" width="13.796875" style="186" bestFit="1" customWidth="1"/>
    <col min="8716" max="8960" width="8.8984375" style="186"/>
    <col min="8961" max="8961" width="7.796875" style="186" customWidth="1"/>
    <col min="8962" max="8967" width="11.796875" style="186" customWidth="1"/>
    <col min="8968" max="8968" width="8.8984375" style="186"/>
    <col min="8969" max="8969" width="13.796875" style="186" bestFit="1" customWidth="1"/>
    <col min="8970" max="8970" width="8.8984375" style="186"/>
    <col min="8971" max="8971" width="13.796875" style="186" bestFit="1" customWidth="1"/>
    <col min="8972" max="9216" width="8.8984375" style="186"/>
    <col min="9217" max="9217" width="7.796875" style="186" customWidth="1"/>
    <col min="9218" max="9223" width="11.796875" style="186" customWidth="1"/>
    <col min="9224" max="9224" width="8.8984375" style="186"/>
    <col min="9225" max="9225" width="13.796875" style="186" bestFit="1" customWidth="1"/>
    <col min="9226" max="9226" width="8.8984375" style="186"/>
    <col min="9227" max="9227" width="13.796875" style="186" bestFit="1" customWidth="1"/>
    <col min="9228" max="9472" width="8.8984375" style="186"/>
    <col min="9473" max="9473" width="7.796875" style="186" customWidth="1"/>
    <col min="9474" max="9479" width="11.796875" style="186" customWidth="1"/>
    <col min="9480" max="9480" width="8.8984375" style="186"/>
    <col min="9481" max="9481" width="13.796875" style="186" bestFit="1" customWidth="1"/>
    <col min="9482" max="9482" width="8.8984375" style="186"/>
    <col min="9483" max="9483" width="13.796875" style="186" bestFit="1" customWidth="1"/>
    <col min="9484" max="9728" width="8.8984375" style="186"/>
    <col min="9729" max="9729" width="7.796875" style="186" customWidth="1"/>
    <col min="9730" max="9735" width="11.796875" style="186" customWidth="1"/>
    <col min="9736" max="9736" width="8.8984375" style="186"/>
    <col min="9737" max="9737" width="13.796875" style="186" bestFit="1" customWidth="1"/>
    <col min="9738" max="9738" width="8.8984375" style="186"/>
    <col min="9739" max="9739" width="13.796875" style="186" bestFit="1" customWidth="1"/>
    <col min="9740" max="9984" width="8.8984375" style="186"/>
    <col min="9985" max="9985" width="7.796875" style="186" customWidth="1"/>
    <col min="9986" max="9991" width="11.796875" style="186" customWidth="1"/>
    <col min="9992" max="9992" width="8.8984375" style="186"/>
    <col min="9993" max="9993" width="13.796875" style="186" bestFit="1" customWidth="1"/>
    <col min="9994" max="9994" width="8.8984375" style="186"/>
    <col min="9995" max="9995" width="13.796875" style="186" bestFit="1" customWidth="1"/>
    <col min="9996" max="10240" width="8.8984375" style="186"/>
    <col min="10241" max="10241" width="7.796875" style="186" customWidth="1"/>
    <col min="10242" max="10247" width="11.796875" style="186" customWidth="1"/>
    <col min="10248" max="10248" width="8.8984375" style="186"/>
    <col min="10249" max="10249" width="13.796875" style="186" bestFit="1" customWidth="1"/>
    <col min="10250" max="10250" width="8.8984375" style="186"/>
    <col min="10251" max="10251" width="13.796875" style="186" bestFit="1" customWidth="1"/>
    <col min="10252" max="10496" width="8.8984375" style="186"/>
    <col min="10497" max="10497" width="7.796875" style="186" customWidth="1"/>
    <col min="10498" max="10503" width="11.796875" style="186" customWidth="1"/>
    <col min="10504" max="10504" width="8.8984375" style="186"/>
    <col min="10505" max="10505" width="13.796875" style="186" bestFit="1" customWidth="1"/>
    <col min="10506" max="10506" width="8.8984375" style="186"/>
    <col min="10507" max="10507" width="13.796875" style="186" bestFit="1" customWidth="1"/>
    <col min="10508" max="10752" width="8.8984375" style="186"/>
    <col min="10753" max="10753" width="7.796875" style="186" customWidth="1"/>
    <col min="10754" max="10759" width="11.796875" style="186" customWidth="1"/>
    <col min="10760" max="10760" width="8.8984375" style="186"/>
    <col min="10761" max="10761" width="13.796875" style="186" bestFit="1" customWidth="1"/>
    <col min="10762" max="10762" width="8.8984375" style="186"/>
    <col min="10763" max="10763" width="13.796875" style="186" bestFit="1" customWidth="1"/>
    <col min="10764" max="11008" width="8.8984375" style="186"/>
    <col min="11009" max="11009" width="7.796875" style="186" customWidth="1"/>
    <col min="11010" max="11015" width="11.796875" style="186" customWidth="1"/>
    <col min="11016" max="11016" width="8.8984375" style="186"/>
    <col min="11017" max="11017" width="13.796875" style="186" bestFit="1" customWidth="1"/>
    <col min="11018" max="11018" width="8.8984375" style="186"/>
    <col min="11019" max="11019" width="13.796875" style="186" bestFit="1" customWidth="1"/>
    <col min="11020" max="11264" width="8.8984375" style="186"/>
    <col min="11265" max="11265" width="7.796875" style="186" customWidth="1"/>
    <col min="11266" max="11271" width="11.796875" style="186" customWidth="1"/>
    <col min="11272" max="11272" width="8.8984375" style="186"/>
    <col min="11273" max="11273" width="13.796875" style="186" bestFit="1" customWidth="1"/>
    <col min="11274" max="11274" width="8.8984375" style="186"/>
    <col min="11275" max="11275" width="13.796875" style="186" bestFit="1" customWidth="1"/>
    <col min="11276" max="11520" width="8.8984375" style="186"/>
    <col min="11521" max="11521" width="7.796875" style="186" customWidth="1"/>
    <col min="11522" max="11527" width="11.796875" style="186" customWidth="1"/>
    <col min="11528" max="11528" width="8.8984375" style="186"/>
    <col min="11529" max="11529" width="13.796875" style="186" bestFit="1" customWidth="1"/>
    <col min="11530" max="11530" width="8.8984375" style="186"/>
    <col min="11531" max="11531" width="13.796875" style="186" bestFit="1" customWidth="1"/>
    <col min="11532" max="11776" width="8.8984375" style="186"/>
    <col min="11777" max="11777" width="7.796875" style="186" customWidth="1"/>
    <col min="11778" max="11783" width="11.796875" style="186" customWidth="1"/>
    <col min="11784" max="11784" width="8.8984375" style="186"/>
    <col min="11785" max="11785" width="13.796875" style="186" bestFit="1" customWidth="1"/>
    <col min="11786" max="11786" width="8.8984375" style="186"/>
    <col min="11787" max="11787" width="13.796875" style="186" bestFit="1" customWidth="1"/>
    <col min="11788" max="12032" width="8.8984375" style="186"/>
    <col min="12033" max="12033" width="7.796875" style="186" customWidth="1"/>
    <col min="12034" max="12039" width="11.796875" style="186" customWidth="1"/>
    <col min="12040" max="12040" width="8.8984375" style="186"/>
    <col min="12041" max="12041" width="13.796875" style="186" bestFit="1" customWidth="1"/>
    <col min="12042" max="12042" width="8.8984375" style="186"/>
    <col min="12043" max="12043" width="13.796875" style="186" bestFit="1" customWidth="1"/>
    <col min="12044" max="12288" width="8.8984375" style="186"/>
    <col min="12289" max="12289" width="7.796875" style="186" customWidth="1"/>
    <col min="12290" max="12295" width="11.796875" style="186" customWidth="1"/>
    <col min="12296" max="12296" width="8.8984375" style="186"/>
    <col min="12297" max="12297" width="13.796875" style="186" bestFit="1" customWidth="1"/>
    <col min="12298" max="12298" width="8.8984375" style="186"/>
    <col min="12299" max="12299" width="13.796875" style="186" bestFit="1" customWidth="1"/>
    <col min="12300" max="12544" width="8.8984375" style="186"/>
    <col min="12545" max="12545" width="7.796875" style="186" customWidth="1"/>
    <col min="12546" max="12551" width="11.796875" style="186" customWidth="1"/>
    <col min="12552" max="12552" width="8.8984375" style="186"/>
    <col min="12553" max="12553" width="13.796875" style="186" bestFit="1" customWidth="1"/>
    <col min="12554" max="12554" width="8.8984375" style="186"/>
    <col min="12555" max="12555" width="13.796875" style="186" bestFit="1" customWidth="1"/>
    <col min="12556" max="12800" width="8.8984375" style="186"/>
    <col min="12801" max="12801" width="7.796875" style="186" customWidth="1"/>
    <col min="12802" max="12807" width="11.796875" style="186" customWidth="1"/>
    <col min="12808" max="12808" width="8.8984375" style="186"/>
    <col min="12809" max="12809" width="13.796875" style="186" bestFit="1" customWidth="1"/>
    <col min="12810" max="12810" width="8.8984375" style="186"/>
    <col min="12811" max="12811" width="13.796875" style="186" bestFit="1" customWidth="1"/>
    <col min="12812" max="13056" width="8.8984375" style="186"/>
    <col min="13057" max="13057" width="7.796875" style="186" customWidth="1"/>
    <col min="13058" max="13063" width="11.796875" style="186" customWidth="1"/>
    <col min="13064" max="13064" width="8.8984375" style="186"/>
    <col min="13065" max="13065" width="13.796875" style="186" bestFit="1" customWidth="1"/>
    <col min="13066" max="13066" width="8.8984375" style="186"/>
    <col min="13067" max="13067" width="13.796875" style="186" bestFit="1" customWidth="1"/>
    <col min="13068" max="13312" width="8.8984375" style="186"/>
    <col min="13313" max="13313" width="7.796875" style="186" customWidth="1"/>
    <col min="13314" max="13319" width="11.796875" style="186" customWidth="1"/>
    <col min="13320" max="13320" width="8.8984375" style="186"/>
    <col min="13321" max="13321" width="13.796875" style="186" bestFit="1" customWidth="1"/>
    <col min="13322" max="13322" width="8.8984375" style="186"/>
    <col min="13323" max="13323" width="13.796875" style="186" bestFit="1" customWidth="1"/>
    <col min="13324" max="13568" width="8.8984375" style="186"/>
    <col min="13569" max="13569" width="7.796875" style="186" customWidth="1"/>
    <col min="13570" max="13575" width="11.796875" style="186" customWidth="1"/>
    <col min="13576" max="13576" width="8.8984375" style="186"/>
    <col min="13577" max="13577" width="13.796875" style="186" bestFit="1" customWidth="1"/>
    <col min="13578" max="13578" width="8.8984375" style="186"/>
    <col min="13579" max="13579" width="13.796875" style="186" bestFit="1" customWidth="1"/>
    <col min="13580" max="13824" width="8.8984375" style="186"/>
    <col min="13825" max="13825" width="7.796875" style="186" customWidth="1"/>
    <col min="13826" max="13831" width="11.796875" style="186" customWidth="1"/>
    <col min="13832" max="13832" width="8.8984375" style="186"/>
    <col min="13833" max="13833" width="13.796875" style="186" bestFit="1" customWidth="1"/>
    <col min="13834" max="13834" width="8.8984375" style="186"/>
    <col min="13835" max="13835" width="13.796875" style="186" bestFit="1" customWidth="1"/>
    <col min="13836" max="14080" width="8.8984375" style="186"/>
    <col min="14081" max="14081" width="7.796875" style="186" customWidth="1"/>
    <col min="14082" max="14087" width="11.796875" style="186" customWidth="1"/>
    <col min="14088" max="14088" width="8.8984375" style="186"/>
    <col min="14089" max="14089" width="13.796875" style="186" bestFit="1" customWidth="1"/>
    <col min="14090" max="14090" width="8.8984375" style="186"/>
    <col min="14091" max="14091" width="13.796875" style="186" bestFit="1" customWidth="1"/>
    <col min="14092" max="14336" width="8.8984375" style="186"/>
    <col min="14337" max="14337" width="7.796875" style="186" customWidth="1"/>
    <col min="14338" max="14343" width="11.796875" style="186" customWidth="1"/>
    <col min="14344" max="14344" width="8.8984375" style="186"/>
    <col min="14345" max="14345" width="13.796875" style="186" bestFit="1" customWidth="1"/>
    <col min="14346" max="14346" width="8.8984375" style="186"/>
    <col min="14347" max="14347" width="13.796875" style="186" bestFit="1" customWidth="1"/>
    <col min="14348" max="14592" width="8.8984375" style="186"/>
    <col min="14593" max="14593" width="7.796875" style="186" customWidth="1"/>
    <col min="14594" max="14599" width="11.796875" style="186" customWidth="1"/>
    <col min="14600" max="14600" width="8.8984375" style="186"/>
    <col min="14601" max="14601" width="13.796875" style="186" bestFit="1" customWidth="1"/>
    <col min="14602" max="14602" width="8.8984375" style="186"/>
    <col min="14603" max="14603" width="13.796875" style="186" bestFit="1" customWidth="1"/>
    <col min="14604" max="14848" width="8.8984375" style="186"/>
    <col min="14849" max="14849" width="7.796875" style="186" customWidth="1"/>
    <col min="14850" max="14855" width="11.796875" style="186" customWidth="1"/>
    <col min="14856" max="14856" width="8.8984375" style="186"/>
    <col min="14857" max="14857" width="13.796875" style="186" bestFit="1" customWidth="1"/>
    <col min="14858" max="14858" width="8.8984375" style="186"/>
    <col min="14859" max="14859" width="13.796875" style="186" bestFit="1" customWidth="1"/>
    <col min="14860" max="15104" width="8.8984375" style="186"/>
    <col min="15105" max="15105" width="7.796875" style="186" customWidth="1"/>
    <col min="15106" max="15111" width="11.796875" style="186" customWidth="1"/>
    <col min="15112" max="15112" width="8.8984375" style="186"/>
    <col min="15113" max="15113" width="13.796875" style="186" bestFit="1" customWidth="1"/>
    <col min="15114" max="15114" width="8.8984375" style="186"/>
    <col min="15115" max="15115" width="13.796875" style="186" bestFit="1" customWidth="1"/>
    <col min="15116" max="15360" width="8.8984375" style="186"/>
    <col min="15361" max="15361" width="7.796875" style="186" customWidth="1"/>
    <col min="15362" max="15367" width="11.796875" style="186" customWidth="1"/>
    <col min="15368" max="15368" width="8.8984375" style="186"/>
    <col min="15369" max="15369" width="13.796875" style="186" bestFit="1" customWidth="1"/>
    <col min="15370" max="15370" width="8.8984375" style="186"/>
    <col min="15371" max="15371" width="13.796875" style="186" bestFit="1" customWidth="1"/>
    <col min="15372" max="15616" width="8.8984375" style="186"/>
    <col min="15617" max="15617" width="7.796875" style="186" customWidth="1"/>
    <col min="15618" max="15623" width="11.796875" style="186" customWidth="1"/>
    <col min="15624" max="15624" width="8.8984375" style="186"/>
    <col min="15625" max="15625" width="13.796875" style="186" bestFit="1" customWidth="1"/>
    <col min="15626" max="15626" width="8.8984375" style="186"/>
    <col min="15627" max="15627" width="13.796875" style="186" bestFit="1" customWidth="1"/>
    <col min="15628" max="15872" width="8.8984375" style="186"/>
    <col min="15873" max="15873" width="7.796875" style="186" customWidth="1"/>
    <col min="15874" max="15879" width="11.796875" style="186" customWidth="1"/>
    <col min="15880" max="15880" width="8.8984375" style="186"/>
    <col min="15881" max="15881" width="13.796875" style="186" bestFit="1" customWidth="1"/>
    <col min="15882" max="15882" width="8.8984375" style="186"/>
    <col min="15883" max="15883" width="13.796875" style="186" bestFit="1" customWidth="1"/>
    <col min="15884" max="16128" width="8.8984375" style="186"/>
    <col min="16129" max="16129" width="7.796875" style="186" customWidth="1"/>
    <col min="16130" max="16135" width="11.796875" style="186" customWidth="1"/>
    <col min="16136" max="16136" width="8.8984375" style="186"/>
    <col min="16137" max="16137" width="13.796875" style="186" bestFit="1" customWidth="1"/>
    <col min="16138" max="16138" width="8.8984375" style="186"/>
    <col min="16139" max="16139" width="13.796875" style="186" bestFit="1" customWidth="1"/>
    <col min="16140" max="16384" width="8.8984375" style="186"/>
  </cols>
  <sheetData>
    <row r="1" spans="1:11" ht="32.25" customHeight="1">
      <c r="A1" s="54" t="s">
        <v>671</v>
      </c>
      <c r="D1" s="118"/>
      <c r="E1" s="187" t="s">
        <v>905</v>
      </c>
    </row>
    <row r="2" spans="1:11" ht="17.25" customHeight="1" thickBot="1">
      <c r="A2" s="238"/>
      <c r="G2" s="55" t="s">
        <v>672</v>
      </c>
      <c r="H2" s="186" t="s">
        <v>906</v>
      </c>
    </row>
    <row r="3" spans="1:11" ht="24" customHeight="1">
      <c r="A3" s="1992" t="s">
        <v>653</v>
      </c>
      <c r="B3" s="1994" t="s">
        <v>82</v>
      </c>
      <c r="C3" s="1996" t="s">
        <v>654</v>
      </c>
      <c r="D3" s="1997"/>
      <c r="E3" s="1998"/>
      <c r="F3" s="1994" t="s">
        <v>673</v>
      </c>
      <c r="G3" s="1999" t="s">
        <v>674</v>
      </c>
    </row>
    <row r="4" spans="1:11" ht="24" customHeight="1">
      <c r="A4" s="1993"/>
      <c r="B4" s="1995"/>
      <c r="C4" s="481" t="s">
        <v>41</v>
      </c>
      <c r="D4" s="481" t="s">
        <v>91</v>
      </c>
      <c r="E4" s="481" t="s">
        <v>92</v>
      </c>
      <c r="F4" s="1995"/>
      <c r="G4" s="2000"/>
    </row>
    <row r="5" spans="1:11" ht="42.6" customHeight="1">
      <c r="A5" s="482" t="s">
        <v>220</v>
      </c>
      <c r="B5" s="483">
        <f t="shared" ref="B5:G5" si="0">SUM(B7:B18)</f>
        <v>203450017</v>
      </c>
      <c r="C5" s="483">
        <f t="shared" si="0"/>
        <v>169102020</v>
      </c>
      <c r="D5" s="483">
        <f t="shared" si="0"/>
        <v>157671075</v>
      </c>
      <c r="E5" s="484">
        <f t="shared" si="0"/>
        <v>11430945</v>
      </c>
      <c r="F5" s="485">
        <f t="shared" si="0"/>
        <v>6032826</v>
      </c>
      <c r="G5" s="486">
        <f t="shared" si="0"/>
        <v>28315171</v>
      </c>
      <c r="I5" s="278"/>
      <c r="K5" s="278"/>
    </row>
    <row r="6" spans="1:11" s="56" customFormat="1" ht="42.6" customHeight="1">
      <c r="A6" s="1141" t="s">
        <v>655</v>
      </c>
      <c r="B6" s="1142">
        <f>SUM(C6,F6,G6)</f>
        <v>557397.30684931506</v>
      </c>
      <c r="C6" s="1142">
        <f t="shared" ref="C6:C18" si="1">SUM(D6:E6)</f>
        <v>463293.20547945204</v>
      </c>
      <c r="D6" s="1142">
        <f>D5/365</f>
        <v>431975.54794520547</v>
      </c>
      <c r="E6" s="1142">
        <f>E5/365</f>
        <v>31317.657534246577</v>
      </c>
      <c r="F6" s="1143">
        <f>F5/365</f>
        <v>16528.290410958904</v>
      </c>
      <c r="G6" s="1144">
        <f>G5/365</f>
        <v>77575.810958904112</v>
      </c>
      <c r="I6" s="487"/>
      <c r="K6" s="57"/>
    </row>
    <row r="7" spans="1:11" ht="42.6" customHeight="1">
      <c r="A7" s="488" t="s">
        <v>105</v>
      </c>
      <c r="B7" s="489">
        <f>SUM(C7,F7,G7)</f>
        <v>16678590</v>
      </c>
      <c r="C7" s="489">
        <f t="shared" si="1"/>
        <v>13764242</v>
      </c>
      <c r="D7" s="565">
        <v>12782206</v>
      </c>
      <c r="E7" s="1138">
        <v>982036</v>
      </c>
      <c r="F7" s="1139">
        <v>518053</v>
      </c>
      <c r="G7" s="1140">
        <v>2396295</v>
      </c>
      <c r="I7" s="487"/>
      <c r="K7" s="53"/>
    </row>
    <row r="8" spans="1:11" ht="42.6" customHeight="1">
      <c r="A8" s="488" t="s">
        <v>106</v>
      </c>
      <c r="B8" s="489">
        <f>SUM(C8,F8,G8)</f>
        <v>16504146</v>
      </c>
      <c r="C8" s="489">
        <f t="shared" si="1"/>
        <v>13818801</v>
      </c>
      <c r="D8" s="565">
        <v>12787850</v>
      </c>
      <c r="E8" s="1138">
        <v>1030951</v>
      </c>
      <c r="F8" s="1139">
        <v>501851</v>
      </c>
      <c r="G8" s="1140">
        <v>2183494</v>
      </c>
      <c r="I8" s="487"/>
      <c r="K8" s="53"/>
    </row>
    <row r="9" spans="1:11" ht="42.6" customHeight="1">
      <c r="A9" s="488" t="s">
        <v>107</v>
      </c>
      <c r="B9" s="489">
        <f t="shared" ref="B9:B18" si="2">SUM(C9,F9,G9)</f>
        <v>15902130</v>
      </c>
      <c r="C9" s="489">
        <f t="shared" si="1"/>
        <v>13243101</v>
      </c>
      <c r="D9" s="565">
        <v>12340063</v>
      </c>
      <c r="E9" s="565">
        <v>903038</v>
      </c>
      <c r="F9" s="566">
        <v>479609</v>
      </c>
      <c r="G9" s="567">
        <v>2179420</v>
      </c>
      <c r="I9" s="487"/>
      <c r="K9" s="53"/>
    </row>
    <row r="10" spans="1:11" ht="42.6" customHeight="1">
      <c r="A10" s="488" t="s">
        <v>108</v>
      </c>
      <c r="B10" s="489">
        <f t="shared" si="2"/>
        <v>15943530</v>
      </c>
      <c r="C10" s="489">
        <f t="shared" si="1"/>
        <v>13121943</v>
      </c>
      <c r="D10" s="565">
        <v>12130791</v>
      </c>
      <c r="E10" s="565">
        <v>991152</v>
      </c>
      <c r="F10" s="566">
        <v>512451</v>
      </c>
      <c r="G10" s="567">
        <v>2309136</v>
      </c>
      <c r="I10" s="487"/>
      <c r="K10" s="53"/>
    </row>
    <row r="11" spans="1:11" ht="42.6" customHeight="1">
      <c r="A11" s="488" t="s">
        <v>109</v>
      </c>
      <c r="B11" s="489">
        <f t="shared" si="2"/>
        <v>16401692</v>
      </c>
      <c r="C11" s="489">
        <f t="shared" si="1"/>
        <v>13825479</v>
      </c>
      <c r="D11" s="565">
        <v>12912710</v>
      </c>
      <c r="E11" s="565">
        <v>912769</v>
      </c>
      <c r="F11" s="566">
        <v>451517</v>
      </c>
      <c r="G11" s="567">
        <v>2124696</v>
      </c>
      <c r="I11" s="487"/>
      <c r="K11" s="53"/>
    </row>
    <row r="12" spans="1:11" ht="42.6" customHeight="1">
      <c r="A12" s="488" t="s">
        <v>110</v>
      </c>
      <c r="B12" s="489">
        <f t="shared" si="2"/>
        <v>16948432</v>
      </c>
      <c r="C12" s="489">
        <f t="shared" si="1"/>
        <v>13973902</v>
      </c>
      <c r="D12" s="565">
        <v>13050806</v>
      </c>
      <c r="E12" s="565">
        <v>923096</v>
      </c>
      <c r="F12" s="566">
        <v>509501</v>
      </c>
      <c r="G12" s="567">
        <v>2465029</v>
      </c>
      <c r="I12" s="487"/>
      <c r="K12" s="53"/>
    </row>
    <row r="13" spans="1:11" ht="42.6" customHeight="1">
      <c r="A13" s="488" t="s">
        <v>111</v>
      </c>
      <c r="B13" s="489">
        <f t="shared" si="2"/>
        <v>17357153</v>
      </c>
      <c r="C13" s="489">
        <f t="shared" si="1"/>
        <v>14566704</v>
      </c>
      <c r="D13" s="565">
        <v>13659084</v>
      </c>
      <c r="E13" s="565">
        <v>907620</v>
      </c>
      <c r="F13" s="566">
        <v>494345</v>
      </c>
      <c r="G13" s="567">
        <v>2296104</v>
      </c>
      <c r="I13" s="487"/>
      <c r="K13" s="53"/>
    </row>
    <row r="14" spans="1:11" ht="42.6" customHeight="1">
      <c r="A14" s="488" t="s">
        <v>112</v>
      </c>
      <c r="B14" s="489">
        <f t="shared" si="2"/>
        <v>17939422</v>
      </c>
      <c r="C14" s="489">
        <f t="shared" si="1"/>
        <v>14734988</v>
      </c>
      <c r="D14" s="565">
        <v>13712670</v>
      </c>
      <c r="E14" s="565">
        <v>1022318</v>
      </c>
      <c r="F14" s="566">
        <v>545717</v>
      </c>
      <c r="G14" s="567">
        <v>2658717</v>
      </c>
      <c r="I14" s="487"/>
      <c r="K14" s="53"/>
    </row>
    <row r="15" spans="1:11" ht="42.6" customHeight="1">
      <c r="A15" s="488" t="s">
        <v>113</v>
      </c>
      <c r="B15" s="489">
        <f t="shared" si="2"/>
        <v>18269157</v>
      </c>
      <c r="C15" s="489">
        <f t="shared" si="1"/>
        <v>15202694</v>
      </c>
      <c r="D15" s="565">
        <v>14106083</v>
      </c>
      <c r="E15" s="565">
        <v>1096611</v>
      </c>
      <c r="F15" s="566">
        <v>516094</v>
      </c>
      <c r="G15" s="567">
        <v>2550369</v>
      </c>
      <c r="I15" s="487"/>
      <c r="K15" s="53"/>
    </row>
    <row r="16" spans="1:11" ht="42.6" customHeight="1">
      <c r="A16" s="488" t="s">
        <v>114</v>
      </c>
      <c r="B16" s="489">
        <f t="shared" si="2"/>
        <v>17803727</v>
      </c>
      <c r="C16" s="489">
        <f t="shared" si="1"/>
        <v>14573205</v>
      </c>
      <c r="D16" s="565">
        <v>13652516</v>
      </c>
      <c r="E16" s="565">
        <v>920689</v>
      </c>
      <c r="F16" s="566">
        <v>565215</v>
      </c>
      <c r="G16" s="567">
        <v>2665307</v>
      </c>
      <c r="I16" s="487"/>
      <c r="K16" s="53"/>
    </row>
    <row r="17" spans="1:11" ht="42.6" customHeight="1">
      <c r="A17" s="488" t="s">
        <v>115</v>
      </c>
      <c r="B17" s="489">
        <f t="shared" si="2"/>
        <v>16831631</v>
      </c>
      <c r="C17" s="489">
        <f t="shared" si="1"/>
        <v>14204820</v>
      </c>
      <c r="D17" s="565">
        <v>13259869</v>
      </c>
      <c r="E17" s="565">
        <v>944951</v>
      </c>
      <c r="F17" s="566">
        <v>455239</v>
      </c>
      <c r="G17" s="567">
        <v>2171572</v>
      </c>
      <c r="I17" s="487"/>
      <c r="K17" s="53"/>
    </row>
    <row r="18" spans="1:11" ht="42.6" customHeight="1" thickBot="1">
      <c r="A18" s="490" t="s">
        <v>116</v>
      </c>
      <c r="B18" s="491">
        <f t="shared" si="2"/>
        <v>16870407</v>
      </c>
      <c r="C18" s="492">
        <f t="shared" si="1"/>
        <v>14072141</v>
      </c>
      <c r="D18" s="568">
        <v>13276427</v>
      </c>
      <c r="E18" s="568">
        <v>795714</v>
      </c>
      <c r="F18" s="569">
        <v>483234</v>
      </c>
      <c r="G18" s="570">
        <v>2315032</v>
      </c>
      <c r="I18" s="487"/>
      <c r="K18" s="53"/>
    </row>
  </sheetData>
  <mergeCells count="5">
    <mergeCell ref="A3:A4"/>
    <mergeCell ref="B3:B4"/>
    <mergeCell ref="C3:E3"/>
    <mergeCell ref="F3:F4"/>
    <mergeCell ref="G3:G4"/>
  </mergeCells>
  <phoneticPr fontId="63" type="noConversion"/>
  <pageMargins left="0.68" right="0.5" top="1" bottom="1" header="0.5" footer="0.5"/>
  <pageSetup paperSize="9" scale="98" firstPageNumber="29" orientation="portrait" useFirstPageNumber="1" r:id="rId1"/>
  <headerFooter alignWithMargins="0">
    <oddFooter>&amp;C- &amp;P -</oddFooter>
  </headerFooter>
  <rowBreaks count="1" manualBreakCount="1">
    <brk id="18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00FF"/>
  </sheetPr>
  <dimension ref="A1:H38"/>
  <sheetViews>
    <sheetView zoomScale="85" zoomScaleNormal="85" zoomScaleSheetLayoutView="80" workbookViewId="0">
      <selection activeCell="C22" sqref="C22"/>
    </sheetView>
  </sheetViews>
  <sheetFormatPr defaultColWidth="7.296875" defaultRowHeight="15.6"/>
  <cols>
    <col min="1" max="1" width="5.8984375" style="983" customWidth="1"/>
    <col min="2" max="2" width="10.19921875" style="1271" customWidth="1"/>
    <col min="3" max="3" width="12.09765625" style="1012" customWidth="1"/>
    <col min="4" max="6" width="10.19921875" style="996" customWidth="1"/>
    <col min="7" max="8" width="10.19921875" style="983" customWidth="1"/>
    <col min="9" max="256" width="7.296875" style="983"/>
    <col min="257" max="257" width="5.8984375" style="983" customWidth="1"/>
    <col min="258" max="258" width="10.19921875" style="983" customWidth="1"/>
    <col min="259" max="259" width="12.09765625" style="983" customWidth="1"/>
    <col min="260" max="264" width="10.19921875" style="983" customWidth="1"/>
    <col min="265" max="512" width="7.296875" style="983"/>
    <col min="513" max="513" width="5.8984375" style="983" customWidth="1"/>
    <col min="514" max="514" width="10.19921875" style="983" customWidth="1"/>
    <col min="515" max="515" width="12.09765625" style="983" customWidth="1"/>
    <col min="516" max="520" width="10.19921875" style="983" customWidth="1"/>
    <col min="521" max="768" width="7.296875" style="983"/>
    <col min="769" max="769" width="5.8984375" style="983" customWidth="1"/>
    <col min="770" max="770" width="10.19921875" style="983" customWidth="1"/>
    <col min="771" max="771" width="12.09765625" style="983" customWidth="1"/>
    <col min="772" max="776" width="10.19921875" style="983" customWidth="1"/>
    <col min="777" max="1024" width="7.296875" style="983"/>
    <col min="1025" max="1025" width="5.8984375" style="983" customWidth="1"/>
    <col min="1026" max="1026" width="10.19921875" style="983" customWidth="1"/>
    <col min="1027" max="1027" width="12.09765625" style="983" customWidth="1"/>
    <col min="1028" max="1032" width="10.19921875" style="983" customWidth="1"/>
    <col min="1033" max="1280" width="7.296875" style="983"/>
    <col min="1281" max="1281" width="5.8984375" style="983" customWidth="1"/>
    <col min="1282" max="1282" width="10.19921875" style="983" customWidth="1"/>
    <col min="1283" max="1283" width="12.09765625" style="983" customWidth="1"/>
    <col min="1284" max="1288" width="10.19921875" style="983" customWidth="1"/>
    <col min="1289" max="1536" width="7.296875" style="983"/>
    <col min="1537" max="1537" width="5.8984375" style="983" customWidth="1"/>
    <col min="1538" max="1538" width="10.19921875" style="983" customWidth="1"/>
    <col min="1539" max="1539" width="12.09765625" style="983" customWidth="1"/>
    <col min="1540" max="1544" width="10.19921875" style="983" customWidth="1"/>
    <col min="1545" max="1792" width="7.296875" style="983"/>
    <col min="1793" max="1793" width="5.8984375" style="983" customWidth="1"/>
    <col min="1794" max="1794" width="10.19921875" style="983" customWidth="1"/>
    <col min="1795" max="1795" width="12.09765625" style="983" customWidth="1"/>
    <col min="1796" max="1800" width="10.19921875" style="983" customWidth="1"/>
    <col min="1801" max="2048" width="7.296875" style="983"/>
    <col min="2049" max="2049" width="5.8984375" style="983" customWidth="1"/>
    <col min="2050" max="2050" width="10.19921875" style="983" customWidth="1"/>
    <col min="2051" max="2051" width="12.09765625" style="983" customWidth="1"/>
    <col min="2052" max="2056" width="10.19921875" style="983" customWidth="1"/>
    <col min="2057" max="2304" width="7.296875" style="983"/>
    <col min="2305" max="2305" width="5.8984375" style="983" customWidth="1"/>
    <col min="2306" max="2306" width="10.19921875" style="983" customWidth="1"/>
    <col min="2307" max="2307" width="12.09765625" style="983" customWidth="1"/>
    <col min="2308" max="2312" width="10.19921875" style="983" customWidth="1"/>
    <col min="2313" max="2560" width="7.296875" style="983"/>
    <col min="2561" max="2561" width="5.8984375" style="983" customWidth="1"/>
    <col min="2562" max="2562" width="10.19921875" style="983" customWidth="1"/>
    <col min="2563" max="2563" width="12.09765625" style="983" customWidth="1"/>
    <col min="2564" max="2568" width="10.19921875" style="983" customWidth="1"/>
    <col min="2569" max="2816" width="7.296875" style="983"/>
    <col min="2817" max="2817" width="5.8984375" style="983" customWidth="1"/>
    <col min="2818" max="2818" width="10.19921875" style="983" customWidth="1"/>
    <col min="2819" max="2819" width="12.09765625" style="983" customWidth="1"/>
    <col min="2820" max="2824" width="10.19921875" style="983" customWidth="1"/>
    <col min="2825" max="3072" width="7.296875" style="983"/>
    <col min="3073" max="3073" width="5.8984375" style="983" customWidth="1"/>
    <col min="3074" max="3074" width="10.19921875" style="983" customWidth="1"/>
    <col min="3075" max="3075" width="12.09765625" style="983" customWidth="1"/>
    <col min="3076" max="3080" width="10.19921875" style="983" customWidth="1"/>
    <col min="3081" max="3328" width="7.296875" style="983"/>
    <col min="3329" max="3329" width="5.8984375" style="983" customWidth="1"/>
    <col min="3330" max="3330" width="10.19921875" style="983" customWidth="1"/>
    <col min="3331" max="3331" width="12.09765625" style="983" customWidth="1"/>
    <col min="3332" max="3336" width="10.19921875" style="983" customWidth="1"/>
    <col min="3337" max="3584" width="7.296875" style="983"/>
    <col min="3585" max="3585" width="5.8984375" style="983" customWidth="1"/>
    <col min="3586" max="3586" width="10.19921875" style="983" customWidth="1"/>
    <col min="3587" max="3587" width="12.09765625" style="983" customWidth="1"/>
    <col min="3588" max="3592" width="10.19921875" style="983" customWidth="1"/>
    <col min="3593" max="3840" width="7.296875" style="983"/>
    <col min="3841" max="3841" width="5.8984375" style="983" customWidth="1"/>
    <col min="3842" max="3842" width="10.19921875" style="983" customWidth="1"/>
    <col min="3843" max="3843" width="12.09765625" style="983" customWidth="1"/>
    <col min="3844" max="3848" width="10.19921875" style="983" customWidth="1"/>
    <col min="3849" max="4096" width="7.296875" style="983"/>
    <col min="4097" max="4097" width="5.8984375" style="983" customWidth="1"/>
    <col min="4098" max="4098" width="10.19921875" style="983" customWidth="1"/>
    <col min="4099" max="4099" width="12.09765625" style="983" customWidth="1"/>
    <col min="4100" max="4104" width="10.19921875" style="983" customWidth="1"/>
    <col min="4105" max="4352" width="7.296875" style="983"/>
    <col min="4353" max="4353" width="5.8984375" style="983" customWidth="1"/>
    <col min="4354" max="4354" width="10.19921875" style="983" customWidth="1"/>
    <col min="4355" max="4355" width="12.09765625" style="983" customWidth="1"/>
    <col min="4356" max="4360" width="10.19921875" style="983" customWidth="1"/>
    <col min="4361" max="4608" width="7.296875" style="983"/>
    <col min="4609" max="4609" width="5.8984375" style="983" customWidth="1"/>
    <col min="4610" max="4610" width="10.19921875" style="983" customWidth="1"/>
    <col min="4611" max="4611" width="12.09765625" style="983" customWidth="1"/>
    <col min="4612" max="4616" width="10.19921875" style="983" customWidth="1"/>
    <col min="4617" max="4864" width="7.296875" style="983"/>
    <col min="4865" max="4865" width="5.8984375" style="983" customWidth="1"/>
    <col min="4866" max="4866" width="10.19921875" style="983" customWidth="1"/>
    <col min="4867" max="4867" width="12.09765625" style="983" customWidth="1"/>
    <col min="4868" max="4872" width="10.19921875" style="983" customWidth="1"/>
    <col min="4873" max="5120" width="7.296875" style="983"/>
    <col min="5121" max="5121" width="5.8984375" style="983" customWidth="1"/>
    <col min="5122" max="5122" width="10.19921875" style="983" customWidth="1"/>
    <col min="5123" max="5123" width="12.09765625" style="983" customWidth="1"/>
    <col min="5124" max="5128" width="10.19921875" style="983" customWidth="1"/>
    <col min="5129" max="5376" width="7.296875" style="983"/>
    <col min="5377" max="5377" width="5.8984375" style="983" customWidth="1"/>
    <col min="5378" max="5378" width="10.19921875" style="983" customWidth="1"/>
    <col min="5379" max="5379" width="12.09765625" style="983" customWidth="1"/>
    <col min="5380" max="5384" width="10.19921875" style="983" customWidth="1"/>
    <col min="5385" max="5632" width="7.296875" style="983"/>
    <col min="5633" max="5633" width="5.8984375" style="983" customWidth="1"/>
    <col min="5634" max="5634" width="10.19921875" style="983" customWidth="1"/>
    <col min="5635" max="5635" width="12.09765625" style="983" customWidth="1"/>
    <col min="5636" max="5640" width="10.19921875" style="983" customWidth="1"/>
    <col min="5641" max="5888" width="7.296875" style="983"/>
    <col min="5889" max="5889" width="5.8984375" style="983" customWidth="1"/>
    <col min="5890" max="5890" width="10.19921875" style="983" customWidth="1"/>
    <col min="5891" max="5891" width="12.09765625" style="983" customWidth="1"/>
    <col min="5892" max="5896" width="10.19921875" style="983" customWidth="1"/>
    <col min="5897" max="6144" width="7.296875" style="983"/>
    <col min="6145" max="6145" width="5.8984375" style="983" customWidth="1"/>
    <col min="6146" max="6146" width="10.19921875" style="983" customWidth="1"/>
    <col min="6147" max="6147" width="12.09765625" style="983" customWidth="1"/>
    <col min="6148" max="6152" width="10.19921875" style="983" customWidth="1"/>
    <col min="6153" max="6400" width="7.296875" style="983"/>
    <col min="6401" max="6401" width="5.8984375" style="983" customWidth="1"/>
    <col min="6402" max="6402" width="10.19921875" style="983" customWidth="1"/>
    <col min="6403" max="6403" width="12.09765625" style="983" customWidth="1"/>
    <col min="6404" max="6408" width="10.19921875" style="983" customWidth="1"/>
    <col min="6409" max="6656" width="7.296875" style="983"/>
    <col min="6657" max="6657" width="5.8984375" style="983" customWidth="1"/>
    <col min="6658" max="6658" width="10.19921875" style="983" customWidth="1"/>
    <col min="6659" max="6659" width="12.09765625" style="983" customWidth="1"/>
    <col min="6660" max="6664" width="10.19921875" style="983" customWidth="1"/>
    <col min="6665" max="6912" width="7.296875" style="983"/>
    <col min="6913" max="6913" width="5.8984375" style="983" customWidth="1"/>
    <col min="6914" max="6914" width="10.19921875" style="983" customWidth="1"/>
    <col min="6915" max="6915" width="12.09765625" style="983" customWidth="1"/>
    <col min="6916" max="6920" width="10.19921875" style="983" customWidth="1"/>
    <col min="6921" max="7168" width="7.296875" style="983"/>
    <col min="7169" max="7169" width="5.8984375" style="983" customWidth="1"/>
    <col min="7170" max="7170" width="10.19921875" style="983" customWidth="1"/>
    <col min="7171" max="7171" width="12.09765625" style="983" customWidth="1"/>
    <col min="7172" max="7176" width="10.19921875" style="983" customWidth="1"/>
    <col min="7177" max="7424" width="7.296875" style="983"/>
    <col min="7425" max="7425" width="5.8984375" style="983" customWidth="1"/>
    <col min="7426" max="7426" width="10.19921875" style="983" customWidth="1"/>
    <col min="7427" max="7427" width="12.09765625" style="983" customWidth="1"/>
    <col min="7428" max="7432" width="10.19921875" style="983" customWidth="1"/>
    <col min="7433" max="7680" width="7.296875" style="983"/>
    <col min="7681" max="7681" width="5.8984375" style="983" customWidth="1"/>
    <col min="7682" max="7682" width="10.19921875" style="983" customWidth="1"/>
    <col min="7683" max="7683" width="12.09765625" style="983" customWidth="1"/>
    <col min="7684" max="7688" width="10.19921875" style="983" customWidth="1"/>
    <col min="7689" max="7936" width="7.296875" style="983"/>
    <col min="7937" max="7937" width="5.8984375" style="983" customWidth="1"/>
    <col min="7938" max="7938" width="10.19921875" style="983" customWidth="1"/>
    <col min="7939" max="7939" width="12.09765625" style="983" customWidth="1"/>
    <col min="7940" max="7944" width="10.19921875" style="983" customWidth="1"/>
    <col min="7945" max="8192" width="7.296875" style="983"/>
    <col min="8193" max="8193" width="5.8984375" style="983" customWidth="1"/>
    <col min="8194" max="8194" width="10.19921875" style="983" customWidth="1"/>
    <col min="8195" max="8195" width="12.09765625" style="983" customWidth="1"/>
    <col min="8196" max="8200" width="10.19921875" style="983" customWidth="1"/>
    <col min="8201" max="8448" width="7.296875" style="983"/>
    <col min="8449" max="8449" width="5.8984375" style="983" customWidth="1"/>
    <col min="8450" max="8450" width="10.19921875" style="983" customWidth="1"/>
    <col min="8451" max="8451" width="12.09765625" style="983" customWidth="1"/>
    <col min="8452" max="8456" width="10.19921875" style="983" customWidth="1"/>
    <col min="8457" max="8704" width="7.296875" style="983"/>
    <col min="8705" max="8705" width="5.8984375" style="983" customWidth="1"/>
    <col min="8706" max="8706" width="10.19921875" style="983" customWidth="1"/>
    <col min="8707" max="8707" width="12.09765625" style="983" customWidth="1"/>
    <col min="8708" max="8712" width="10.19921875" style="983" customWidth="1"/>
    <col min="8713" max="8960" width="7.296875" style="983"/>
    <col min="8961" max="8961" width="5.8984375" style="983" customWidth="1"/>
    <col min="8962" max="8962" width="10.19921875" style="983" customWidth="1"/>
    <col min="8963" max="8963" width="12.09765625" style="983" customWidth="1"/>
    <col min="8964" max="8968" width="10.19921875" style="983" customWidth="1"/>
    <col min="8969" max="9216" width="7.296875" style="983"/>
    <col min="9217" max="9217" width="5.8984375" style="983" customWidth="1"/>
    <col min="9218" max="9218" width="10.19921875" style="983" customWidth="1"/>
    <col min="9219" max="9219" width="12.09765625" style="983" customWidth="1"/>
    <col min="9220" max="9224" width="10.19921875" style="983" customWidth="1"/>
    <col min="9225" max="9472" width="7.296875" style="983"/>
    <col min="9473" max="9473" width="5.8984375" style="983" customWidth="1"/>
    <col min="9474" max="9474" width="10.19921875" style="983" customWidth="1"/>
    <col min="9475" max="9475" width="12.09765625" style="983" customWidth="1"/>
    <col min="9476" max="9480" width="10.19921875" style="983" customWidth="1"/>
    <col min="9481" max="9728" width="7.296875" style="983"/>
    <col min="9729" max="9729" width="5.8984375" style="983" customWidth="1"/>
    <col min="9730" max="9730" width="10.19921875" style="983" customWidth="1"/>
    <col min="9731" max="9731" width="12.09765625" style="983" customWidth="1"/>
    <col min="9732" max="9736" width="10.19921875" style="983" customWidth="1"/>
    <col min="9737" max="9984" width="7.296875" style="983"/>
    <col min="9985" max="9985" width="5.8984375" style="983" customWidth="1"/>
    <col min="9986" max="9986" width="10.19921875" style="983" customWidth="1"/>
    <col min="9987" max="9987" width="12.09765625" style="983" customWidth="1"/>
    <col min="9988" max="9992" width="10.19921875" style="983" customWidth="1"/>
    <col min="9993" max="10240" width="7.296875" style="983"/>
    <col min="10241" max="10241" width="5.8984375" style="983" customWidth="1"/>
    <col min="10242" max="10242" width="10.19921875" style="983" customWidth="1"/>
    <col min="10243" max="10243" width="12.09765625" style="983" customWidth="1"/>
    <col min="10244" max="10248" width="10.19921875" style="983" customWidth="1"/>
    <col min="10249" max="10496" width="7.296875" style="983"/>
    <col min="10497" max="10497" width="5.8984375" style="983" customWidth="1"/>
    <col min="10498" max="10498" width="10.19921875" style="983" customWidth="1"/>
    <col min="10499" max="10499" width="12.09765625" style="983" customWidth="1"/>
    <col min="10500" max="10504" width="10.19921875" style="983" customWidth="1"/>
    <col min="10505" max="10752" width="7.296875" style="983"/>
    <col min="10753" max="10753" width="5.8984375" style="983" customWidth="1"/>
    <col min="10754" max="10754" width="10.19921875" style="983" customWidth="1"/>
    <col min="10755" max="10755" width="12.09765625" style="983" customWidth="1"/>
    <col min="10756" max="10760" width="10.19921875" style="983" customWidth="1"/>
    <col min="10761" max="11008" width="7.296875" style="983"/>
    <col min="11009" max="11009" width="5.8984375" style="983" customWidth="1"/>
    <col min="11010" max="11010" width="10.19921875" style="983" customWidth="1"/>
    <col min="11011" max="11011" width="12.09765625" style="983" customWidth="1"/>
    <col min="11012" max="11016" width="10.19921875" style="983" customWidth="1"/>
    <col min="11017" max="11264" width="7.296875" style="983"/>
    <col min="11265" max="11265" width="5.8984375" style="983" customWidth="1"/>
    <col min="11266" max="11266" width="10.19921875" style="983" customWidth="1"/>
    <col min="11267" max="11267" width="12.09765625" style="983" customWidth="1"/>
    <col min="11268" max="11272" width="10.19921875" style="983" customWidth="1"/>
    <col min="11273" max="11520" width="7.296875" style="983"/>
    <col min="11521" max="11521" width="5.8984375" style="983" customWidth="1"/>
    <col min="11522" max="11522" width="10.19921875" style="983" customWidth="1"/>
    <col min="11523" max="11523" width="12.09765625" style="983" customWidth="1"/>
    <col min="11524" max="11528" width="10.19921875" style="983" customWidth="1"/>
    <col min="11529" max="11776" width="7.296875" style="983"/>
    <col min="11777" max="11777" width="5.8984375" style="983" customWidth="1"/>
    <col min="11778" max="11778" width="10.19921875" style="983" customWidth="1"/>
    <col min="11779" max="11779" width="12.09765625" style="983" customWidth="1"/>
    <col min="11780" max="11784" width="10.19921875" style="983" customWidth="1"/>
    <col min="11785" max="12032" width="7.296875" style="983"/>
    <col min="12033" max="12033" width="5.8984375" style="983" customWidth="1"/>
    <col min="12034" max="12034" width="10.19921875" style="983" customWidth="1"/>
    <col min="12035" max="12035" width="12.09765625" style="983" customWidth="1"/>
    <col min="12036" max="12040" width="10.19921875" style="983" customWidth="1"/>
    <col min="12041" max="12288" width="7.296875" style="983"/>
    <col min="12289" max="12289" width="5.8984375" style="983" customWidth="1"/>
    <col min="12290" max="12290" width="10.19921875" style="983" customWidth="1"/>
    <col min="12291" max="12291" width="12.09765625" style="983" customWidth="1"/>
    <col min="12292" max="12296" width="10.19921875" style="983" customWidth="1"/>
    <col min="12297" max="12544" width="7.296875" style="983"/>
    <col min="12545" max="12545" width="5.8984375" style="983" customWidth="1"/>
    <col min="12546" max="12546" width="10.19921875" style="983" customWidth="1"/>
    <col min="12547" max="12547" width="12.09765625" style="983" customWidth="1"/>
    <col min="12548" max="12552" width="10.19921875" style="983" customWidth="1"/>
    <col min="12553" max="12800" width="7.296875" style="983"/>
    <col min="12801" max="12801" width="5.8984375" style="983" customWidth="1"/>
    <col min="12802" max="12802" width="10.19921875" style="983" customWidth="1"/>
    <col min="12803" max="12803" width="12.09765625" style="983" customWidth="1"/>
    <col min="12804" max="12808" width="10.19921875" style="983" customWidth="1"/>
    <col min="12809" max="13056" width="7.296875" style="983"/>
    <col min="13057" max="13057" width="5.8984375" style="983" customWidth="1"/>
    <col min="13058" max="13058" width="10.19921875" style="983" customWidth="1"/>
    <col min="13059" max="13059" width="12.09765625" style="983" customWidth="1"/>
    <col min="13060" max="13064" width="10.19921875" style="983" customWidth="1"/>
    <col min="13065" max="13312" width="7.296875" style="983"/>
    <col min="13313" max="13313" width="5.8984375" style="983" customWidth="1"/>
    <col min="13314" max="13314" width="10.19921875" style="983" customWidth="1"/>
    <col min="13315" max="13315" width="12.09765625" style="983" customWidth="1"/>
    <col min="13316" max="13320" width="10.19921875" style="983" customWidth="1"/>
    <col min="13321" max="13568" width="7.296875" style="983"/>
    <col min="13569" max="13569" width="5.8984375" style="983" customWidth="1"/>
    <col min="13570" max="13570" width="10.19921875" style="983" customWidth="1"/>
    <col min="13571" max="13571" width="12.09765625" style="983" customWidth="1"/>
    <col min="13572" max="13576" width="10.19921875" style="983" customWidth="1"/>
    <col min="13577" max="13824" width="7.296875" style="983"/>
    <col min="13825" max="13825" width="5.8984375" style="983" customWidth="1"/>
    <col min="13826" max="13826" width="10.19921875" style="983" customWidth="1"/>
    <col min="13827" max="13827" width="12.09765625" style="983" customWidth="1"/>
    <col min="13828" max="13832" width="10.19921875" style="983" customWidth="1"/>
    <col min="13833" max="14080" width="7.296875" style="983"/>
    <col min="14081" max="14081" width="5.8984375" style="983" customWidth="1"/>
    <col min="14082" max="14082" width="10.19921875" style="983" customWidth="1"/>
    <col min="14083" max="14083" width="12.09765625" style="983" customWidth="1"/>
    <col min="14084" max="14088" width="10.19921875" style="983" customWidth="1"/>
    <col min="14089" max="14336" width="7.296875" style="983"/>
    <col min="14337" max="14337" width="5.8984375" style="983" customWidth="1"/>
    <col min="14338" max="14338" width="10.19921875" style="983" customWidth="1"/>
    <col min="14339" max="14339" width="12.09765625" style="983" customWidth="1"/>
    <col min="14340" max="14344" width="10.19921875" style="983" customWidth="1"/>
    <col min="14345" max="14592" width="7.296875" style="983"/>
    <col min="14593" max="14593" width="5.8984375" style="983" customWidth="1"/>
    <col min="14594" max="14594" width="10.19921875" style="983" customWidth="1"/>
    <col min="14595" max="14595" width="12.09765625" style="983" customWidth="1"/>
    <col min="14596" max="14600" width="10.19921875" style="983" customWidth="1"/>
    <col min="14601" max="14848" width="7.296875" style="983"/>
    <col min="14849" max="14849" width="5.8984375" style="983" customWidth="1"/>
    <col min="14850" max="14850" width="10.19921875" style="983" customWidth="1"/>
    <col min="14851" max="14851" width="12.09765625" style="983" customWidth="1"/>
    <col min="14852" max="14856" width="10.19921875" style="983" customWidth="1"/>
    <col min="14857" max="15104" width="7.296875" style="983"/>
    <col min="15105" max="15105" width="5.8984375" style="983" customWidth="1"/>
    <col min="15106" max="15106" width="10.19921875" style="983" customWidth="1"/>
    <col min="15107" max="15107" width="12.09765625" style="983" customWidth="1"/>
    <col min="15108" max="15112" width="10.19921875" style="983" customWidth="1"/>
    <col min="15113" max="15360" width="7.296875" style="983"/>
    <col min="15361" max="15361" width="5.8984375" style="983" customWidth="1"/>
    <col min="15362" max="15362" width="10.19921875" style="983" customWidth="1"/>
    <col min="15363" max="15363" width="12.09765625" style="983" customWidth="1"/>
    <col min="15364" max="15368" width="10.19921875" style="983" customWidth="1"/>
    <col min="15369" max="15616" width="7.296875" style="983"/>
    <col min="15617" max="15617" width="5.8984375" style="983" customWidth="1"/>
    <col min="15618" max="15618" width="10.19921875" style="983" customWidth="1"/>
    <col min="15619" max="15619" width="12.09765625" style="983" customWidth="1"/>
    <col min="15620" max="15624" width="10.19921875" style="983" customWidth="1"/>
    <col min="15625" max="15872" width="7.296875" style="983"/>
    <col min="15873" max="15873" width="5.8984375" style="983" customWidth="1"/>
    <col min="15874" max="15874" width="10.19921875" style="983" customWidth="1"/>
    <col min="15875" max="15875" width="12.09765625" style="983" customWidth="1"/>
    <col min="15876" max="15880" width="10.19921875" style="983" customWidth="1"/>
    <col min="15881" max="16128" width="7.296875" style="983"/>
    <col min="16129" max="16129" width="5.8984375" style="983" customWidth="1"/>
    <col min="16130" max="16130" width="10.19921875" style="983" customWidth="1"/>
    <col min="16131" max="16131" width="12.09765625" style="983" customWidth="1"/>
    <col min="16132" max="16136" width="10.19921875" style="983" customWidth="1"/>
    <col min="16137" max="16384" width="7.296875" style="983"/>
  </cols>
  <sheetData>
    <row r="1" spans="1:8" ht="4.5" customHeight="1"/>
    <row r="2" spans="1:8" ht="31.5" customHeight="1">
      <c r="A2" s="1166"/>
      <c r="B2" s="2003" t="s">
        <v>236</v>
      </c>
      <c r="C2" s="2003"/>
      <c r="D2" s="2003"/>
      <c r="E2" s="2003"/>
      <c r="F2" s="983"/>
    </row>
    <row r="3" spans="1:8" ht="19.5" customHeight="1">
      <c r="B3" s="1272"/>
      <c r="C3" s="1001"/>
      <c r="F3" s="1201"/>
      <c r="H3" s="1201" t="s">
        <v>237</v>
      </c>
    </row>
    <row r="4" spans="1:8" ht="31.2" customHeight="1">
      <c r="A4" s="2004" t="s">
        <v>238</v>
      </c>
      <c r="B4" s="2004"/>
      <c r="C4" s="1273" t="s">
        <v>220</v>
      </c>
      <c r="D4" s="1273" t="s">
        <v>117</v>
      </c>
      <c r="E4" s="1273" t="s">
        <v>118</v>
      </c>
      <c r="F4" s="1273" t="s">
        <v>119</v>
      </c>
      <c r="G4" s="1273" t="s">
        <v>239</v>
      </c>
      <c r="H4" s="1273" t="s">
        <v>240</v>
      </c>
    </row>
    <row r="5" spans="1:8" s="1008" customFormat="1" ht="31.2" customHeight="1">
      <c r="A5" s="2005" t="s">
        <v>241</v>
      </c>
      <c r="B5" s="2005"/>
      <c r="C5" s="1274">
        <f>SUM('2-8수도관 부설총괄(급수과)'!D5:'2-8수도관 부설총괄(급수과)'!H5)</f>
        <v>3977403.2600000002</v>
      </c>
      <c r="D5" s="1274">
        <f>SUM('2-8수도관 부설총괄(급수과)'!D6,'2-8수도관 부설총괄(급수과)'!D10,'2-8수도관 부설총괄(급수과)'!D18)</f>
        <v>829681.11000000022</v>
      </c>
      <c r="E5" s="1274">
        <f>SUM('2-8수도관 부설총괄(급수과)'!E6,'2-8수도관 부설총괄(급수과)'!E10,'2-8수도관 부설총괄(급수과)'!E18)</f>
        <v>698823.50000000012</v>
      </c>
      <c r="F5" s="1274">
        <f>SUM('2-8수도관 부설총괄(급수과)'!F6,'2-8수도관 부설총괄(급수과)'!F10,'2-8수도관 부설총괄(급수과)'!F18)</f>
        <v>845992.81</v>
      </c>
      <c r="G5" s="1274">
        <f>SUM('2-8수도관 부설총괄(급수과)'!G6,'2-8수도관 부설총괄(급수과)'!G10,'2-8수도관 부설총괄(급수과)'!G18)</f>
        <v>941365.45</v>
      </c>
      <c r="H5" s="1274">
        <f>SUM('2-8수도관 부설총괄(급수과)'!H6,'2-8수도관 부설총괄(급수과)'!H10,'2-8수도관 부설총괄(급수과)'!H18)</f>
        <v>661540.39000000013</v>
      </c>
    </row>
    <row r="6" spans="1:8" s="1010" customFormat="1" ht="31.2" customHeight="1">
      <c r="A6" s="2001" t="s">
        <v>130</v>
      </c>
      <c r="B6" s="1275" t="s">
        <v>41</v>
      </c>
      <c r="C6" s="1326">
        <f>SUM('2-8수도관 부설총괄(급수과)'!D6:'2-8수도관 부설총괄(급수과)'!H6)</f>
        <v>23091.69</v>
      </c>
      <c r="D6" s="1326">
        <f>SUM(D7:D9)</f>
        <v>0</v>
      </c>
      <c r="E6" s="1326">
        <f t="shared" ref="E6:H6" si="0">SUM(E7:E9)</f>
        <v>0</v>
      </c>
      <c r="F6" s="1326">
        <f t="shared" si="0"/>
        <v>4888.9800000000005</v>
      </c>
      <c r="G6" s="1326">
        <f t="shared" si="0"/>
        <v>0</v>
      </c>
      <c r="H6" s="1326">
        <f t="shared" si="0"/>
        <v>18202.71</v>
      </c>
    </row>
    <row r="7" spans="1:8" s="1010" customFormat="1" ht="31.2" customHeight="1">
      <c r="A7" s="2001" t="s">
        <v>130</v>
      </c>
      <c r="B7" s="989" t="s">
        <v>874</v>
      </c>
      <c r="C7" s="1327">
        <f>SUM('2-8수도관 부설총괄(급수과)'!D7:'2-8수도관 부설총괄(급수과)'!H7)</f>
        <v>1533.25</v>
      </c>
      <c r="D7" s="1328">
        <v>0</v>
      </c>
      <c r="E7" s="1328">
        <v>0</v>
      </c>
      <c r="F7" s="1328">
        <f>'수도관 총괄현황'!F6</f>
        <v>24.04</v>
      </c>
      <c r="G7" s="1328">
        <v>0</v>
      </c>
      <c r="H7" s="1328">
        <f>SUM('수도관 총괄현황'!H6)</f>
        <v>1509.21</v>
      </c>
    </row>
    <row r="8" spans="1:8" ht="31.2" customHeight="1">
      <c r="A8" s="2006"/>
      <c r="B8" s="991" t="s">
        <v>257</v>
      </c>
      <c r="C8" s="1327">
        <f>SUM('2-8수도관 부설총괄(급수과)'!D8:'2-8수도관 부설총괄(급수과)'!H8)</f>
        <v>17706.440000000002</v>
      </c>
      <c r="D8" s="1328">
        <v>0</v>
      </c>
      <c r="E8" s="1328">
        <v>0</v>
      </c>
      <c r="F8" s="1328">
        <f>'수도관 총괄현황'!F7</f>
        <v>4864.9400000000005</v>
      </c>
      <c r="G8" s="1328">
        <v>0</v>
      </c>
      <c r="H8" s="1328">
        <f>SUM('수도관 총괄현황'!H7:H9)</f>
        <v>12841.5</v>
      </c>
    </row>
    <row r="9" spans="1:8" ht="31.2" customHeight="1">
      <c r="A9" s="2007"/>
      <c r="B9" s="995" t="s">
        <v>788</v>
      </c>
      <c r="C9" s="1327">
        <f>SUM('2-8수도관 부설총괄(급수과)'!D9:'2-8수도관 부설총괄(급수과)'!H9)</f>
        <v>3852</v>
      </c>
      <c r="D9" s="1328">
        <v>0</v>
      </c>
      <c r="E9" s="1328">
        <v>0</v>
      </c>
      <c r="F9" s="1328">
        <v>0</v>
      </c>
      <c r="G9" s="1328">
        <v>0</v>
      </c>
      <c r="H9" s="1328">
        <f>SUM('수도관 총괄현황'!H10)</f>
        <v>3852</v>
      </c>
    </row>
    <row r="10" spans="1:8" ht="31.2" customHeight="1">
      <c r="A10" s="2001" t="s">
        <v>132</v>
      </c>
      <c r="B10" s="1275" t="s">
        <v>41</v>
      </c>
      <c r="C10" s="1276">
        <f>SUM('2-8수도관 부설총괄(급수과)'!D10:'2-8수도관 부설총괄(급수과)'!H10)</f>
        <v>2690172.83</v>
      </c>
      <c r="D10" s="1276">
        <f>SUM(D11:D17)</f>
        <v>506737.06000000006</v>
      </c>
      <c r="E10" s="1276">
        <f t="shared" ref="E10:H10" si="1">SUM(E11:E17)</f>
        <v>452551.66000000009</v>
      </c>
      <c r="F10" s="1276">
        <f t="shared" si="1"/>
        <v>571821.88</v>
      </c>
      <c r="G10" s="1276">
        <f t="shared" si="1"/>
        <v>713558.54999999993</v>
      </c>
      <c r="H10" s="1276">
        <f t="shared" si="1"/>
        <v>445503.68000000005</v>
      </c>
    </row>
    <row r="11" spans="1:8" s="996" customFormat="1" ht="31.2" customHeight="1">
      <c r="A11" s="2001" t="s">
        <v>132</v>
      </c>
      <c r="B11" s="989" t="s">
        <v>874</v>
      </c>
      <c r="C11" s="1277">
        <f>SUM('2-8수도관 부설총괄(급수과)'!D11:'2-8수도관 부설총괄(급수과)'!H11)</f>
        <v>2023715.19</v>
      </c>
      <c r="D11" s="1671">
        <f>SUM('수도관 총괄현황'!D12:D16)+'수도관 총괄현황'!D23</f>
        <v>388420.99</v>
      </c>
      <c r="E11" s="1671">
        <f>SUM('수도관 총괄현황'!E12:E16)+'수도관 총괄현황'!E23</f>
        <v>354088.76000000007</v>
      </c>
      <c r="F11" s="1671">
        <f>SUM('수도관 총괄현황'!F12:F16)+'수도관 총괄현황'!F23</f>
        <v>432890.23000000004</v>
      </c>
      <c r="G11" s="1671">
        <f>SUM('수도관 총괄현황'!G12:G16)+'수도관 총괄현황'!G23</f>
        <v>501158.49999999988</v>
      </c>
      <c r="H11" s="1671">
        <f>SUM('수도관 총괄현황'!H12:H16)+'수도관 총괄현황'!H23</f>
        <v>347156.70999999996</v>
      </c>
    </row>
    <row r="12" spans="1:8" s="996" customFormat="1" ht="31.2" customHeight="1">
      <c r="A12" s="2002"/>
      <c r="B12" s="991" t="s">
        <v>257</v>
      </c>
      <c r="C12" s="1277">
        <f>SUM('2-8수도관 부설총괄(급수과)'!D12:'2-8수도관 부설총괄(급수과)'!H12)</f>
        <v>377500.56</v>
      </c>
      <c r="D12" s="1671">
        <f>SUM('수도관 총괄현황'!D17:D22)+'수도관 총괄현황'!D30</f>
        <v>60963.270000000004</v>
      </c>
      <c r="E12" s="1671">
        <f>SUM('수도관 총괄현황'!E17:E22)+'수도관 총괄현황'!E30</f>
        <v>20778.82</v>
      </c>
      <c r="F12" s="1671">
        <f>SUM('수도관 총괄현황'!F17:F22)+'수도관 총괄현황'!F30</f>
        <v>76460.289999999979</v>
      </c>
      <c r="G12" s="1671">
        <f>SUM('수도관 총괄현황'!G17:G22)+'수도관 총괄현황'!G30</f>
        <v>163947.47</v>
      </c>
      <c r="H12" s="1671">
        <f>SUM('수도관 총괄현황'!H17:H22)+'수도관 총괄현황'!H30</f>
        <v>55350.71</v>
      </c>
    </row>
    <row r="13" spans="1:8" s="996" customFormat="1" ht="31.2" customHeight="1">
      <c r="A13" s="2002"/>
      <c r="B13" s="995" t="s">
        <v>802</v>
      </c>
      <c r="C13" s="1277">
        <f>SUM('2-8수도관 부설총괄(급수과)'!D13:'2-8수도관 부설총괄(급수과)'!H13)</f>
        <v>10650.38</v>
      </c>
      <c r="D13" s="1672">
        <f>'수도관 총괄현황'!D24</f>
        <v>2978.2900000000004</v>
      </c>
      <c r="E13" s="1672">
        <f>'수도관 총괄현황'!E24</f>
        <v>4681.170000000001</v>
      </c>
      <c r="F13" s="1672">
        <f>'수도관 총괄현황'!F24</f>
        <v>990.3900000000001</v>
      </c>
      <c r="G13" s="1672">
        <f>'수도관 총괄현황'!G24</f>
        <v>2.89</v>
      </c>
      <c r="H13" s="1672">
        <f>'수도관 총괄현황'!H24</f>
        <v>1997.64</v>
      </c>
    </row>
    <row r="14" spans="1:8" s="996" customFormat="1" ht="31.2" customHeight="1">
      <c r="A14" s="2002"/>
      <c r="B14" s="995" t="s">
        <v>803</v>
      </c>
      <c r="C14" s="1277">
        <f>SUM('2-8수도관 부설총괄(급수과)'!D14:'2-8수도관 부설총괄(급수과)'!H14)</f>
        <v>170549.43999999997</v>
      </c>
      <c r="D14" s="1672">
        <f>'수도관 총괄현황'!D25</f>
        <v>33410.68</v>
      </c>
      <c r="E14" s="1672">
        <f>'수도관 총괄현황'!E25</f>
        <v>61742.96</v>
      </c>
      <c r="F14" s="1672">
        <f>'수도관 총괄현황'!F25</f>
        <v>35223.01</v>
      </c>
      <c r="G14" s="1672">
        <f>'수도관 총괄현황'!G25</f>
        <v>8461.0499999999993</v>
      </c>
      <c r="H14" s="1672">
        <f>'수도관 총괄현황'!H25</f>
        <v>31711.739999999994</v>
      </c>
    </row>
    <row r="15" spans="1:8" s="996" customFormat="1" ht="31.2" customHeight="1">
      <c r="A15" s="2002"/>
      <c r="B15" s="1011" t="s">
        <v>875</v>
      </c>
      <c r="C15" s="1277">
        <f>SUM('2-8수도관 부설총괄(급수과)'!D15:'2-8수도관 부설총괄(급수과)'!H15)</f>
        <v>88878.49</v>
      </c>
      <c r="D15" s="1672">
        <f>SUM('수도관 총괄현황'!D26:D28)+'수도관 총괄현황'!D31+'수도관 총괄현황'!D32</f>
        <v>19874.03</v>
      </c>
      <c r="E15" s="1672">
        <f>SUM('수도관 총괄현황'!E26:E28)+'수도관 총괄현황'!E31+'수도관 총괄현황'!E32</f>
        <v>10577.089999999998</v>
      </c>
      <c r="F15" s="1672">
        <f>SUM('수도관 총괄현황'!F26:F28)+'수도관 총괄현황'!F31+'수도관 총괄현황'!F32</f>
        <v>20333.609999999997</v>
      </c>
      <c r="G15" s="1672">
        <f>SUM('수도관 총괄현황'!G26:G28)+'수도관 총괄현황'!G31+'수도관 총괄현황'!G32</f>
        <v>32302.550000000003</v>
      </c>
      <c r="H15" s="1672">
        <f>SUM('수도관 총괄현황'!H26:H28)+'수도관 총괄현황'!H31+'수도관 총괄현황'!H32</f>
        <v>5791.21</v>
      </c>
    </row>
    <row r="16" spans="1:8" s="996" customFormat="1" ht="31.2" customHeight="1">
      <c r="A16" s="2002"/>
      <c r="B16" s="995" t="s">
        <v>807</v>
      </c>
      <c r="C16" s="1277">
        <f>SUM('2-8수도관 부설총괄(급수과)'!D16:'2-8수도관 부설총괄(급수과)'!H16)</f>
        <v>1769.25</v>
      </c>
      <c r="D16" s="1672">
        <f>'수도관 총괄현황'!D29</f>
        <v>161.59</v>
      </c>
      <c r="E16" s="1672">
        <f>'수도관 총괄현황'!E29</f>
        <v>197.06</v>
      </c>
      <c r="F16" s="1672">
        <f>'수도관 총괄현황'!F29</f>
        <v>104.62</v>
      </c>
      <c r="G16" s="1672">
        <f>'수도관 총괄현황'!G29</f>
        <v>1016.46</v>
      </c>
      <c r="H16" s="1672">
        <f>'수도관 총괄현황'!H29</f>
        <v>289.52</v>
      </c>
    </row>
    <row r="17" spans="1:8" s="1630" customFormat="1" ht="31.2" customHeight="1">
      <c r="B17" s="1626" t="s">
        <v>1517</v>
      </c>
      <c r="C17" s="1277">
        <f>SUM(D17:H17)</f>
        <v>17109.52</v>
      </c>
      <c r="D17" s="1672">
        <f>'수도관 총괄현황'!D33</f>
        <v>928.21</v>
      </c>
      <c r="E17" s="1672">
        <f>'수도관 총괄현황'!E33</f>
        <v>485.8</v>
      </c>
      <c r="F17" s="1672">
        <f>'수도관 총괄현황'!F33</f>
        <v>5819.73</v>
      </c>
      <c r="G17" s="1672">
        <f>'수도관 총괄현황'!G33</f>
        <v>6669.630000000001</v>
      </c>
      <c r="H17" s="1672">
        <f>'수도관 총괄현황'!H33</f>
        <v>3206.15</v>
      </c>
    </row>
    <row r="18" spans="1:8" s="996" customFormat="1" ht="31.2" customHeight="1">
      <c r="A18" s="2001" t="s">
        <v>133</v>
      </c>
      <c r="B18" s="1275" t="s">
        <v>41</v>
      </c>
      <c r="C18" s="1276">
        <f>SUM('2-8수도관 부설총괄(급수과)'!D18:'2-8수도관 부설총괄(급수과)'!H18)</f>
        <v>1264138.7400000002</v>
      </c>
      <c r="D18" s="1276">
        <f>SUM('2-8수도관 부설총괄(급수과)'!D19:'2-8수도관 부설총괄(급수과)'!D26)</f>
        <v>322944.05000000016</v>
      </c>
      <c r="E18" s="1276">
        <f>SUM('2-8수도관 부설총괄(급수과)'!E19:'2-8수도관 부설총괄(급수과)'!E26)</f>
        <v>246271.84</v>
      </c>
      <c r="F18" s="1276">
        <f>SUM('2-8수도관 부설총괄(급수과)'!F19:'2-8수도관 부설총괄(급수과)'!F26)</f>
        <v>269281.95000000007</v>
      </c>
      <c r="G18" s="1276">
        <f>SUM('2-8수도관 부설총괄(급수과)'!G19:'2-8수도관 부설총괄(급수과)'!G26)</f>
        <v>227806.90000000002</v>
      </c>
      <c r="H18" s="1276">
        <v>197834</v>
      </c>
    </row>
    <row r="19" spans="1:8" s="996" customFormat="1" ht="31.2" customHeight="1">
      <c r="A19" s="2001" t="s">
        <v>133</v>
      </c>
      <c r="B19" s="989" t="s">
        <v>874</v>
      </c>
      <c r="C19" s="1277">
        <f>SUM('2-8수도관 부설총괄(급수과)'!D19:'2-8수도관 부설총괄(급수과)'!H19)</f>
        <v>1344.5300000000002</v>
      </c>
      <c r="D19" s="1328">
        <f>SUM('수도관 총괄현황'!D35:D39)</f>
        <v>135.94</v>
      </c>
      <c r="E19" s="1328">
        <f>SUM('수도관 총괄현황'!E35:E39)</f>
        <v>145.61000000000001</v>
      </c>
      <c r="F19" s="1328">
        <f>SUM('수도관 총괄현황'!F35:F39)</f>
        <v>246.04000000000002</v>
      </c>
      <c r="G19" s="1328">
        <f>SUM('수도관 총괄현황'!G35:G39)</f>
        <v>768.15000000000009</v>
      </c>
      <c r="H19" s="1328">
        <f>SUM('수도관 총괄현황'!H35:H39)</f>
        <v>48.79</v>
      </c>
    </row>
    <row r="20" spans="1:8" s="996" customFormat="1" ht="31.2" customHeight="1">
      <c r="A20" s="2002"/>
      <c r="B20" s="991" t="s">
        <v>257</v>
      </c>
      <c r="C20" s="1277">
        <f>SUM('2-8수도관 부설총괄(급수과)'!D20:'2-8수도관 부설총괄(급수과)'!H20)</f>
        <v>13223.170000000002</v>
      </c>
      <c r="D20" s="1328">
        <f>SUM('수도관 총괄현황'!D40:D44)+'수도관 총괄현황'!D53+'수도관 총괄현황'!D54</f>
        <v>632.34</v>
      </c>
      <c r="E20" s="1328">
        <f>SUM('수도관 총괄현황'!E40:E44)+'수도관 총괄현황'!E53+'수도관 총괄현황'!E54</f>
        <v>892.47</v>
      </c>
      <c r="F20" s="1328">
        <f>SUM('수도관 총괄현황'!F40:F44)+'수도관 총괄현황'!F53+'수도관 총괄현황'!F54</f>
        <v>3652.41</v>
      </c>
      <c r="G20" s="1328">
        <f>SUM('수도관 총괄현황'!G40:G44)+'수도관 총괄현황'!G53+'수도관 총괄현황'!G54</f>
        <v>3484.1200000000003</v>
      </c>
      <c r="H20" s="1328">
        <f>SUM('수도관 총괄현황'!H40:H44)+'수도관 총괄현황'!H53+'수도관 총괄현황'!H54</f>
        <v>4561.8300000000008</v>
      </c>
    </row>
    <row r="21" spans="1:8" s="996" customFormat="1" ht="31.2" customHeight="1">
      <c r="A21" s="2002"/>
      <c r="B21" s="995" t="s">
        <v>802</v>
      </c>
      <c r="C21" s="1277">
        <f>SUM('2-8수도관 부설총괄(급수과)'!D21:'2-8수도관 부설총괄(급수과)'!H21)</f>
        <v>118920.37000000001</v>
      </c>
      <c r="D21" s="1328">
        <f>'수도관 총괄현황'!D45</f>
        <v>63554.780000000013</v>
      </c>
      <c r="E21" s="1328">
        <f>'수도관 총괄현황'!E45</f>
        <v>24072.639999999999</v>
      </c>
      <c r="F21" s="1328">
        <f>'수도관 총괄현황'!F45</f>
        <v>10695.37</v>
      </c>
      <c r="G21" s="1328">
        <f>'수도관 총괄현황'!G45</f>
        <v>616.80000000000007</v>
      </c>
      <c r="H21" s="1328">
        <f>'수도관 총괄현황'!H45</f>
        <v>19980.78</v>
      </c>
    </row>
    <row r="22" spans="1:8" s="996" customFormat="1" ht="31.2" customHeight="1">
      <c r="A22" s="2002"/>
      <c r="B22" s="995" t="s">
        <v>803</v>
      </c>
      <c r="C22" s="1277">
        <f>SUM('2-8수도관 부설총괄(급수과)'!D22:'2-8수도관 부설총괄(급수과)'!H22)</f>
        <v>104854.84000000001</v>
      </c>
      <c r="D22" s="1328">
        <f>'수도관 총괄현황'!D46</f>
        <v>20669.16</v>
      </c>
      <c r="E22" s="1328">
        <f>'수도관 총괄현황'!E46</f>
        <v>17779.060000000001</v>
      </c>
      <c r="F22" s="1328">
        <f>'수도관 총괄현황'!F46</f>
        <v>22473.52</v>
      </c>
      <c r="G22" s="1328">
        <f>'수도관 총괄현황'!G46</f>
        <v>22969.930000000004</v>
      </c>
      <c r="H22" s="1328">
        <f>'수도관 총괄현황'!H46</f>
        <v>20963.169999999998</v>
      </c>
    </row>
    <row r="23" spans="1:8" s="996" customFormat="1" ht="31.2" customHeight="1">
      <c r="A23" s="2002"/>
      <c r="B23" s="1011" t="s">
        <v>875</v>
      </c>
      <c r="C23" s="1277">
        <f>SUM('2-8수도관 부설총괄(급수과)'!D23:'2-8수도관 부설총괄(급수과)'!H23)</f>
        <v>4136.7700000000004</v>
      </c>
      <c r="D23" s="1328">
        <f>SUM('수도관 총괄현황'!D47:D50)</f>
        <v>1522.74</v>
      </c>
      <c r="E23" s="1328">
        <f>SUM('수도관 총괄현황'!E47:E50)</f>
        <v>370.25</v>
      </c>
      <c r="F23" s="1328">
        <f>SUM('수도관 총괄현황'!F47:F50)</f>
        <v>82</v>
      </c>
      <c r="G23" s="1328">
        <f>SUM('수도관 총괄현황'!G47:G50)</f>
        <v>2049.3200000000002</v>
      </c>
      <c r="H23" s="1328">
        <f>SUM('수도관 총괄현황'!H47:H50)</f>
        <v>112.46</v>
      </c>
    </row>
    <row r="24" spans="1:8" s="996" customFormat="1" ht="31.2" customHeight="1">
      <c r="A24" s="2002"/>
      <c r="B24" s="995" t="s">
        <v>807</v>
      </c>
      <c r="C24" s="1277">
        <f>SUM('2-8수도관 부설총괄(급수과)'!D24:'2-8수도관 부설총괄(급수과)'!H24)</f>
        <v>1021466.6300000004</v>
      </c>
      <c r="D24" s="1328">
        <f>'수도관 총괄현황'!D51</f>
        <v>236424.09000000014</v>
      </c>
      <c r="E24" s="1328">
        <f>'수도관 총괄현황'!E51</f>
        <v>202915.81</v>
      </c>
      <c r="F24" s="1328">
        <f>'수도관 총괄현황'!F51</f>
        <v>232132.61000000004</v>
      </c>
      <c r="G24" s="1328">
        <f>'수도관 총괄현황'!G51</f>
        <v>197867.58000000002</v>
      </c>
      <c r="H24" s="1328">
        <f>'수도관 총괄현황'!H51</f>
        <v>152126.54</v>
      </c>
    </row>
    <row r="25" spans="1:8" s="996" customFormat="1" ht="31.2" customHeight="1">
      <c r="A25" s="2002"/>
      <c r="B25" s="995" t="s">
        <v>788</v>
      </c>
      <c r="C25" s="1277">
        <f>SUM('2-8수도관 부설총괄(급수과)'!D25:'2-8수도관 부설총괄(급수과)'!H25)</f>
        <v>179</v>
      </c>
      <c r="D25" s="1328">
        <f>'수도관 총괄현황'!D52</f>
        <v>5</v>
      </c>
      <c r="E25" s="1328">
        <f>'수도관 총괄현황'!E52</f>
        <v>96</v>
      </c>
      <c r="F25" s="1328">
        <f>'수도관 총괄현황'!F52</f>
        <v>0</v>
      </c>
      <c r="G25" s="1328">
        <f>'수도관 총괄현황'!G52</f>
        <v>51</v>
      </c>
      <c r="H25" s="1328">
        <f>'수도관 총괄현황'!H52</f>
        <v>27</v>
      </c>
    </row>
    <row r="26" spans="1:8" s="996" customFormat="1" ht="31.2" customHeight="1">
      <c r="A26" s="2002"/>
      <c r="B26" s="1278" t="s">
        <v>43</v>
      </c>
      <c r="C26" s="1277">
        <f>SUM('2-8수도관 부설총괄(급수과)'!D26:'2-8수도관 부설총괄(급수과)'!H26)</f>
        <v>13</v>
      </c>
      <c r="D26" s="1328">
        <f>'수도관 총괄현황'!D55</f>
        <v>0</v>
      </c>
      <c r="E26" s="1328">
        <f>'수도관 총괄현황'!E55</f>
        <v>0</v>
      </c>
      <c r="F26" s="1328">
        <f>'수도관 총괄현황'!F55</f>
        <v>0</v>
      </c>
      <c r="G26" s="1328">
        <f>'수도관 총괄현황'!G55</f>
        <v>0</v>
      </c>
      <c r="H26" s="1328">
        <f>'수도관 총괄현황'!H55</f>
        <v>13</v>
      </c>
    </row>
    <row r="27" spans="1:8" s="996" customFormat="1" ht="30" customHeight="1">
      <c r="A27" s="1167"/>
      <c r="B27" s="1271"/>
      <c r="C27" s="1012"/>
      <c r="G27" s="1167"/>
      <c r="H27" s="1167"/>
    </row>
    <row r="28" spans="1:8" s="1167" customFormat="1" ht="30" customHeight="1">
      <c r="B28" s="1271"/>
      <c r="C28" s="1012"/>
      <c r="D28" s="996"/>
      <c r="E28" s="996"/>
      <c r="F28" s="996"/>
    </row>
    <row r="29" spans="1:8" s="1167" customFormat="1" ht="30" customHeight="1">
      <c r="B29" s="1271"/>
      <c r="C29" s="1012"/>
      <c r="D29" s="996"/>
      <c r="E29" s="996"/>
      <c r="F29" s="996"/>
    </row>
    <row r="30" spans="1:8" s="1167" customFormat="1" ht="30" customHeight="1">
      <c r="B30" s="1271"/>
      <c r="C30" s="1012"/>
      <c r="D30" s="996"/>
      <c r="E30" s="996"/>
      <c r="F30" s="996"/>
    </row>
    <row r="31" spans="1:8" s="1167" customFormat="1" ht="30" customHeight="1">
      <c r="B31" s="1271"/>
      <c r="C31" s="1012"/>
      <c r="D31" s="996"/>
      <c r="E31" s="996"/>
      <c r="F31" s="996"/>
    </row>
    <row r="32" spans="1:8" s="1167" customFormat="1" ht="30" customHeight="1">
      <c r="B32" s="1271"/>
      <c r="C32" s="1012"/>
      <c r="D32" s="996"/>
      <c r="E32" s="996"/>
      <c r="F32" s="996"/>
    </row>
    <row r="33" spans="1:8" s="1167" customFormat="1" ht="30" customHeight="1">
      <c r="B33" s="1271"/>
      <c r="C33" s="1012"/>
      <c r="D33" s="996"/>
      <c r="E33" s="996"/>
      <c r="F33" s="996"/>
    </row>
    <row r="34" spans="1:8" s="1167" customFormat="1" ht="30" customHeight="1">
      <c r="B34" s="1271"/>
      <c r="C34" s="1012"/>
      <c r="D34" s="996"/>
      <c r="E34" s="996"/>
      <c r="F34" s="996"/>
    </row>
    <row r="35" spans="1:8" s="1167" customFormat="1" ht="30" customHeight="1">
      <c r="B35" s="1271"/>
      <c r="C35" s="1012"/>
      <c r="D35" s="996"/>
      <c r="E35" s="996"/>
      <c r="F35" s="996"/>
    </row>
    <row r="36" spans="1:8" s="1167" customFormat="1" ht="30" customHeight="1">
      <c r="B36" s="1271"/>
      <c r="C36" s="1012"/>
      <c r="D36" s="996"/>
      <c r="E36" s="996"/>
      <c r="F36" s="996"/>
    </row>
    <row r="37" spans="1:8" s="1167" customFormat="1" ht="30" customHeight="1">
      <c r="B37" s="1271"/>
      <c r="C37" s="1012"/>
      <c r="D37" s="996"/>
      <c r="E37" s="996"/>
      <c r="F37" s="996"/>
    </row>
    <row r="38" spans="1:8" s="1167" customFormat="1" ht="30" customHeight="1">
      <c r="A38" s="983"/>
      <c r="B38" s="1271"/>
      <c r="C38" s="1012"/>
      <c r="D38" s="996"/>
      <c r="E38" s="996"/>
      <c r="F38" s="996"/>
      <c r="G38" s="983"/>
      <c r="H38" s="983"/>
    </row>
  </sheetData>
  <mergeCells count="6">
    <mergeCell ref="A18:A26"/>
    <mergeCell ref="B2:E2"/>
    <mergeCell ref="A4:B4"/>
    <mergeCell ref="A5:B5"/>
    <mergeCell ref="A6:A9"/>
    <mergeCell ref="A10:A16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00FF"/>
    <outlinePr summaryBelow="0"/>
  </sheetPr>
  <dimension ref="A1:F36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26" sqref="N26"/>
    </sheetView>
  </sheetViews>
  <sheetFormatPr defaultRowHeight="17.399999999999999"/>
  <cols>
    <col min="1" max="1" width="4.69921875" style="1166" customWidth="1"/>
    <col min="2" max="2" width="6.59765625" style="1166" customWidth="1"/>
    <col min="3" max="6" width="10.69921875" style="1166" customWidth="1"/>
    <col min="7" max="256" width="8.8984375" style="1166"/>
    <col min="257" max="257" width="4.69921875" style="1166" customWidth="1"/>
    <col min="258" max="258" width="6.59765625" style="1166" customWidth="1"/>
    <col min="259" max="262" width="10.69921875" style="1166" customWidth="1"/>
    <col min="263" max="512" width="8.8984375" style="1166"/>
    <col min="513" max="513" width="4.69921875" style="1166" customWidth="1"/>
    <col min="514" max="514" width="6.59765625" style="1166" customWidth="1"/>
    <col min="515" max="518" width="10.69921875" style="1166" customWidth="1"/>
    <col min="519" max="768" width="8.8984375" style="1166"/>
    <col min="769" max="769" width="4.69921875" style="1166" customWidth="1"/>
    <col min="770" max="770" width="6.59765625" style="1166" customWidth="1"/>
    <col min="771" max="774" width="10.69921875" style="1166" customWidth="1"/>
    <col min="775" max="1024" width="8.8984375" style="1166"/>
    <col min="1025" max="1025" width="4.69921875" style="1166" customWidth="1"/>
    <col min="1026" max="1026" width="6.59765625" style="1166" customWidth="1"/>
    <col min="1027" max="1030" width="10.69921875" style="1166" customWidth="1"/>
    <col min="1031" max="1280" width="8.8984375" style="1166"/>
    <col min="1281" max="1281" width="4.69921875" style="1166" customWidth="1"/>
    <col min="1282" max="1282" width="6.59765625" style="1166" customWidth="1"/>
    <col min="1283" max="1286" width="10.69921875" style="1166" customWidth="1"/>
    <col min="1287" max="1536" width="8.8984375" style="1166"/>
    <col min="1537" max="1537" width="4.69921875" style="1166" customWidth="1"/>
    <col min="1538" max="1538" width="6.59765625" style="1166" customWidth="1"/>
    <col min="1539" max="1542" width="10.69921875" style="1166" customWidth="1"/>
    <col min="1543" max="1792" width="8.8984375" style="1166"/>
    <col min="1793" max="1793" width="4.69921875" style="1166" customWidth="1"/>
    <col min="1794" max="1794" width="6.59765625" style="1166" customWidth="1"/>
    <col min="1795" max="1798" width="10.69921875" style="1166" customWidth="1"/>
    <col min="1799" max="2048" width="8.8984375" style="1166"/>
    <col min="2049" max="2049" width="4.69921875" style="1166" customWidth="1"/>
    <col min="2050" max="2050" width="6.59765625" style="1166" customWidth="1"/>
    <col min="2051" max="2054" width="10.69921875" style="1166" customWidth="1"/>
    <col min="2055" max="2304" width="8.8984375" style="1166"/>
    <col min="2305" max="2305" width="4.69921875" style="1166" customWidth="1"/>
    <col min="2306" max="2306" width="6.59765625" style="1166" customWidth="1"/>
    <col min="2307" max="2310" width="10.69921875" style="1166" customWidth="1"/>
    <col min="2311" max="2560" width="8.8984375" style="1166"/>
    <col min="2561" max="2561" width="4.69921875" style="1166" customWidth="1"/>
    <col min="2562" max="2562" width="6.59765625" style="1166" customWidth="1"/>
    <col min="2563" max="2566" width="10.69921875" style="1166" customWidth="1"/>
    <col min="2567" max="2816" width="8.8984375" style="1166"/>
    <col min="2817" max="2817" width="4.69921875" style="1166" customWidth="1"/>
    <col min="2818" max="2818" width="6.59765625" style="1166" customWidth="1"/>
    <col min="2819" max="2822" width="10.69921875" style="1166" customWidth="1"/>
    <col min="2823" max="3072" width="8.8984375" style="1166"/>
    <col min="3073" max="3073" width="4.69921875" style="1166" customWidth="1"/>
    <col min="3074" max="3074" width="6.59765625" style="1166" customWidth="1"/>
    <col min="3075" max="3078" width="10.69921875" style="1166" customWidth="1"/>
    <col min="3079" max="3328" width="8.8984375" style="1166"/>
    <col min="3329" max="3329" width="4.69921875" style="1166" customWidth="1"/>
    <col min="3330" max="3330" width="6.59765625" style="1166" customWidth="1"/>
    <col min="3331" max="3334" width="10.69921875" style="1166" customWidth="1"/>
    <col min="3335" max="3584" width="8.8984375" style="1166"/>
    <col min="3585" max="3585" width="4.69921875" style="1166" customWidth="1"/>
    <col min="3586" max="3586" width="6.59765625" style="1166" customWidth="1"/>
    <col min="3587" max="3590" width="10.69921875" style="1166" customWidth="1"/>
    <col min="3591" max="3840" width="8.8984375" style="1166"/>
    <col min="3841" max="3841" width="4.69921875" style="1166" customWidth="1"/>
    <col min="3842" max="3842" width="6.59765625" style="1166" customWidth="1"/>
    <col min="3843" max="3846" width="10.69921875" style="1166" customWidth="1"/>
    <col min="3847" max="4096" width="8.8984375" style="1166"/>
    <col min="4097" max="4097" width="4.69921875" style="1166" customWidth="1"/>
    <col min="4098" max="4098" width="6.59765625" style="1166" customWidth="1"/>
    <col min="4099" max="4102" width="10.69921875" style="1166" customWidth="1"/>
    <col min="4103" max="4352" width="8.8984375" style="1166"/>
    <col min="4353" max="4353" width="4.69921875" style="1166" customWidth="1"/>
    <col min="4354" max="4354" width="6.59765625" style="1166" customWidth="1"/>
    <col min="4355" max="4358" width="10.69921875" style="1166" customWidth="1"/>
    <col min="4359" max="4608" width="8.8984375" style="1166"/>
    <col min="4609" max="4609" width="4.69921875" style="1166" customWidth="1"/>
    <col min="4610" max="4610" width="6.59765625" style="1166" customWidth="1"/>
    <col min="4611" max="4614" width="10.69921875" style="1166" customWidth="1"/>
    <col min="4615" max="4864" width="8.8984375" style="1166"/>
    <col min="4865" max="4865" width="4.69921875" style="1166" customWidth="1"/>
    <col min="4866" max="4866" width="6.59765625" style="1166" customWidth="1"/>
    <col min="4867" max="4870" width="10.69921875" style="1166" customWidth="1"/>
    <col min="4871" max="5120" width="8.8984375" style="1166"/>
    <col min="5121" max="5121" width="4.69921875" style="1166" customWidth="1"/>
    <col min="5122" max="5122" width="6.59765625" style="1166" customWidth="1"/>
    <col min="5123" max="5126" width="10.69921875" style="1166" customWidth="1"/>
    <col min="5127" max="5376" width="8.8984375" style="1166"/>
    <col min="5377" max="5377" width="4.69921875" style="1166" customWidth="1"/>
    <col min="5378" max="5378" width="6.59765625" style="1166" customWidth="1"/>
    <col min="5379" max="5382" width="10.69921875" style="1166" customWidth="1"/>
    <col min="5383" max="5632" width="8.8984375" style="1166"/>
    <col min="5633" max="5633" width="4.69921875" style="1166" customWidth="1"/>
    <col min="5634" max="5634" width="6.59765625" style="1166" customWidth="1"/>
    <col min="5635" max="5638" width="10.69921875" style="1166" customWidth="1"/>
    <col min="5639" max="5888" width="8.8984375" style="1166"/>
    <col min="5889" max="5889" width="4.69921875" style="1166" customWidth="1"/>
    <col min="5890" max="5890" width="6.59765625" style="1166" customWidth="1"/>
    <col min="5891" max="5894" width="10.69921875" style="1166" customWidth="1"/>
    <col min="5895" max="6144" width="8.8984375" style="1166"/>
    <col min="6145" max="6145" width="4.69921875" style="1166" customWidth="1"/>
    <col min="6146" max="6146" width="6.59765625" style="1166" customWidth="1"/>
    <col min="6147" max="6150" width="10.69921875" style="1166" customWidth="1"/>
    <col min="6151" max="6400" width="8.8984375" style="1166"/>
    <col min="6401" max="6401" width="4.69921875" style="1166" customWidth="1"/>
    <col min="6402" max="6402" width="6.59765625" style="1166" customWidth="1"/>
    <col min="6403" max="6406" width="10.69921875" style="1166" customWidth="1"/>
    <col min="6407" max="6656" width="8.8984375" style="1166"/>
    <col min="6657" max="6657" width="4.69921875" style="1166" customWidth="1"/>
    <col min="6658" max="6658" width="6.59765625" style="1166" customWidth="1"/>
    <col min="6659" max="6662" width="10.69921875" style="1166" customWidth="1"/>
    <col min="6663" max="6912" width="8.8984375" style="1166"/>
    <col min="6913" max="6913" width="4.69921875" style="1166" customWidth="1"/>
    <col min="6914" max="6914" width="6.59765625" style="1166" customWidth="1"/>
    <col min="6915" max="6918" width="10.69921875" style="1166" customWidth="1"/>
    <col min="6919" max="7168" width="8.8984375" style="1166"/>
    <col min="7169" max="7169" width="4.69921875" style="1166" customWidth="1"/>
    <col min="7170" max="7170" width="6.59765625" style="1166" customWidth="1"/>
    <col min="7171" max="7174" width="10.69921875" style="1166" customWidth="1"/>
    <col min="7175" max="7424" width="8.8984375" style="1166"/>
    <col min="7425" max="7425" width="4.69921875" style="1166" customWidth="1"/>
    <col min="7426" max="7426" width="6.59765625" style="1166" customWidth="1"/>
    <col min="7427" max="7430" width="10.69921875" style="1166" customWidth="1"/>
    <col min="7431" max="7680" width="8.8984375" style="1166"/>
    <col min="7681" max="7681" width="4.69921875" style="1166" customWidth="1"/>
    <col min="7682" max="7682" width="6.59765625" style="1166" customWidth="1"/>
    <col min="7683" max="7686" width="10.69921875" style="1166" customWidth="1"/>
    <col min="7687" max="7936" width="8.8984375" style="1166"/>
    <col min="7937" max="7937" width="4.69921875" style="1166" customWidth="1"/>
    <col min="7938" max="7938" width="6.59765625" style="1166" customWidth="1"/>
    <col min="7939" max="7942" width="10.69921875" style="1166" customWidth="1"/>
    <col min="7943" max="8192" width="8.8984375" style="1166"/>
    <col min="8193" max="8193" width="4.69921875" style="1166" customWidth="1"/>
    <col min="8194" max="8194" width="6.59765625" style="1166" customWidth="1"/>
    <col min="8195" max="8198" width="10.69921875" style="1166" customWidth="1"/>
    <col min="8199" max="8448" width="8.8984375" style="1166"/>
    <col min="8449" max="8449" width="4.69921875" style="1166" customWidth="1"/>
    <col min="8450" max="8450" width="6.59765625" style="1166" customWidth="1"/>
    <col min="8451" max="8454" width="10.69921875" style="1166" customWidth="1"/>
    <col min="8455" max="8704" width="8.8984375" style="1166"/>
    <col min="8705" max="8705" width="4.69921875" style="1166" customWidth="1"/>
    <col min="8706" max="8706" width="6.59765625" style="1166" customWidth="1"/>
    <col min="8707" max="8710" width="10.69921875" style="1166" customWidth="1"/>
    <col min="8711" max="8960" width="8.8984375" style="1166"/>
    <col min="8961" max="8961" width="4.69921875" style="1166" customWidth="1"/>
    <col min="8962" max="8962" width="6.59765625" style="1166" customWidth="1"/>
    <col min="8963" max="8966" width="10.69921875" style="1166" customWidth="1"/>
    <col min="8967" max="9216" width="8.8984375" style="1166"/>
    <col min="9217" max="9217" width="4.69921875" style="1166" customWidth="1"/>
    <col min="9218" max="9218" width="6.59765625" style="1166" customWidth="1"/>
    <col min="9219" max="9222" width="10.69921875" style="1166" customWidth="1"/>
    <col min="9223" max="9472" width="8.8984375" style="1166"/>
    <col min="9473" max="9473" width="4.69921875" style="1166" customWidth="1"/>
    <col min="9474" max="9474" width="6.59765625" style="1166" customWidth="1"/>
    <col min="9475" max="9478" width="10.69921875" style="1166" customWidth="1"/>
    <col min="9479" max="9728" width="8.8984375" style="1166"/>
    <col min="9729" max="9729" width="4.69921875" style="1166" customWidth="1"/>
    <col min="9730" max="9730" width="6.59765625" style="1166" customWidth="1"/>
    <col min="9731" max="9734" width="10.69921875" style="1166" customWidth="1"/>
    <col min="9735" max="9984" width="8.8984375" style="1166"/>
    <col min="9985" max="9985" width="4.69921875" style="1166" customWidth="1"/>
    <col min="9986" max="9986" width="6.59765625" style="1166" customWidth="1"/>
    <col min="9987" max="9990" width="10.69921875" style="1166" customWidth="1"/>
    <col min="9991" max="10240" width="8.8984375" style="1166"/>
    <col min="10241" max="10241" width="4.69921875" style="1166" customWidth="1"/>
    <col min="10242" max="10242" width="6.59765625" style="1166" customWidth="1"/>
    <col min="10243" max="10246" width="10.69921875" style="1166" customWidth="1"/>
    <col min="10247" max="10496" width="8.8984375" style="1166"/>
    <col min="10497" max="10497" width="4.69921875" style="1166" customWidth="1"/>
    <col min="10498" max="10498" width="6.59765625" style="1166" customWidth="1"/>
    <col min="10499" max="10502" width="10.69921875" style="1166" customWidth="1"/>
    <col min="10503" max="10752" width="8.8984375" style="1166"/>
    <col min="10753" max="10753" width="4.69921875" style="1166" customWidth="1"/>
    <col min="10754" max="10754" width="6.59765625" style="1166" customWidth="1"/>
    <col min="10755" max="10758" width="10.69921875" style="1166" customWidth="1"/>
    <col min="10759" max="11008" width="8.8984375" style="1166"/>
    <col min="11009" max="11009" width="4.69921875" style="1166" customWidth="1"/>
    <col min="11010" max="11010" width="6.59765625" style="1166" customWidth="1"/>
    <col min="11011" max="11014" width="10.69921875" style="1166" customWidth="1"/>
    <col min="11015" max="11264" width="8.8984375" style="1166"/>
    <col min="11265" max="11265" width="4.69921875" style="1166" customWidth="1"/>
    <col min="11266" max="11266" width="6.59765625" style="1166" customWidth="1"/>
    <col min="11267" max="11270" width="10.69921875" style="1166" customWidth="1"/>
    <col min="11271" max="11520" width="8.8984375" style="1166"/>
    <col min="11521" max="11521" width="4.69921875" style="1166" customWidth="1"/>
    <col min="11522" max="11522" width="6.59765625" style="1166" customWidth="1"/>
    <col min="11523" max="11526" width="10.69921875" style="1166" customWidth="1"/>
    <col min="11527" max="11776" width="8.8984375" style="1166"/>
    <col min="11777" max="11777" width="4.69921875" style="1166" customWidth="1"/>
    <col min="11778" max="11778" width="6.59765625" style="1166" customWidth="1"/>
    <col min="11779" max="11782" width="10.69921875" style="1166" customWidth="1"/>
    <col min="11783" max="12032" width="8.8984375" style="1166"/>
    <col min="12033" max="12033" width="4.69921875" style="1166" customWidth="1"/>
    <col min="12034" max="12034" width="6.59765625" style="1166" customWidth="1"/>
    <col min="12035" max="12038" width="10.69921875" style="1166" customWidth="1"/>
    <col min="12039" max="12288" width="8.8984375" style="1166"/>
    <col min="12289" max="12289" width="4.69921875" style="1166" customWidth="1"/>
    <col min="12290" max="12290" width="6.59765625" style="1166" customWidth="1"/>
    <col min="12291" max="12294" width="10.69921875" style="1166" customWidth="1"/>
    <col min="12295" max="12544" width="8.8984375" style="1166"/>
    <col min="12545" max="12545" width="4.69921875" style="1166" customWidth="1"/>
    <col min="12546" max="12546" width="6.59765625" style="1166" customWidth="1"/>
    <col min="12547" max="12550" width="10.69921875" style="1166" customWidth="1"/>
    <col min="12551" max="12800" width="8.8984375" style="1166"/>
    <col min="12801" max="12801" width="4.69921875" style="1166" customWidth="1"/>
    <col min="12802" max="12802" width="6.59765625" style="1166" customWidth="1"/>
    <col min="12803" max="12806" width="10.69921875" style="1166" customWidth="1"/>
    <col min="12807" max="13056" width="8.8984375" style="1166"/>
    <col min="13057" max="13057" width="4.69921875" style="1166" customWidth="1"/>
    <col min="13058" max="13058" width="6.59765625" style="1166" customWidth="1"/>
    <col min="13059" max="13062" width="10.69921875" style="1166" customWidth="1"/>
    <col min="13063" max="13312" width="8.8984375" style="1166"/>
    <col min="13313" max="13313" width="4.69921875" style="1166" customWidth="1"/>
    <col min="13314" max="13314" width="6.59765625" style="1166" customWidth="1"/>
    <col min="13315" max="13318" width="10.69921875" style="1166" customWidth="1"/>
    <col min="13319" max="13568" width="8.8984375" style="1166"/>
    <col min="13569" max="13569" width="4.69921875" style="1166" customWidth="1"/>
    <col min="13570" max="13570" width="6.59765625" style="1166" customWidth="1"/>
    <col min="13571" max="13574" width="10.69921875" style="1166" customWidth="1"/>
    <col min="13575" max="13824" width="8.8984375" style="1166"/>
    <col min="13825" max="13825" width="4.69921875" style="1166" customWidth="1"/>
    <col min="13826" max="13826" width="6.59765625" style="1166" customWidth="1"/>
    <col min="13827" max="13830" width="10.69921875" style="1166" customWidth="1"/>
    <col min="13831" max="14080" width="8.8984375" style="1166"/>
    <col min="14081" max="14081" width="4.69921875" style="1166" customWidth="1"/>
    <col min="14082" max="14082" width="6.59765625" style="1166" customWidth="1"/>
    <col min="14083" max="14086" width="10.69921875" style="1166" customWidth="1"/>
    <col min="14087" max="14336" width="8.8984375" style="1166"/>
    <col min="14337" max="14337" width="4.69921875" style="1166" customWidth="1"/>
    <col min="14338" max="14338" width="6.59765625" style="1166" customWidth="1"/>
    <col min="14339" max="14342" width="10.69921875" style="1166" customWidth="1"/>
    <col min="14343" max="14592" width="8.8984375" style="1166"/>
    <col min="14593" max="14593" width="4.69921875" style="1166" customWidth="1"/>
    <col min="14594" max="14594" width="6.59765625" style="1166" customWidth="1"/>
    <col min="14595" max="14598" width="10.69921875" style="1166" customWidth="1"/>
    <col min="14599" max="14848" width="8.8984375" style="1166"/>
    <col min="14849" max="14849" width="4.69921875" style="1166" customWidth="1"/>
    <col min="14850" max="14850" width="6.59765625" style="1166" customWidth="1"/>
    <col min="14851" max="14854" width="10.69921875" style="1166" customWidth="1"/>
    <col min="14855" max="15104" width="8.8984375" style="1166"/>
    <col min="15105" max="15105" width="4.69921875" style="1166" customWidth="1"/>
    <col min="15106" max="15106" width="6.59765625" style="1166" customWidth="1"/>
    <col min="15107" max="15110" width="10.69921875" style="1166" customWidth="1"/>
    <col min="15111" max="15360" width="8.8984375" style="1166"/>
    <col min="15361" max="15361" width="4.69921875" style="1166" customWidth="1"/>
    <col min="15362" max="15362" width="6.59765625" style="1166" customWidth="1"/>
    <col min="15363" max="15366" width="10.69921875" style="1166" customWidth="1"/>
    <col min="15367" max="15616" width="8.8984375" style="1166"/>
    <col min="15617" max="15617" width="4.69921875" style="1166" customWidth="1"/>
    <col min="15618" max="15618" width="6.59765625" style="1166" customWidth="1"/>
    <col min="15619" max="15622" width="10.69921875" style="1166" customWidth="1"/>
    <col min="15623" max="15872" width="8.8984375" style="1166"/>
    <col min="15873" max="15873" width="4.69921875" style="1166" customWidth="1"/>
    <col min="15874" max="15874" width="6.59765625" style="1166" customWidth="1"/>
    <col min="15875" max="15878" width="10.69921875" style="1166" customWidth="1"/>
    <col min="15879" max="16128" width="8.8984375" style="1166"/>
    <col min="16129" max="16129" width="4.69921875" style="1166" customWidth="1"/>
    <col min="16130" max="16130" width="6.59765625" style="1166" customWidth="1"/>
    <col min="16131" max="16134" width="10.69921875" style="1166" customWidth="1"/>
    <col min="16135" max="16384" width="8.8984375" style="1166"/>
  </cols>
  <sheetData>
    <row r="1" spans="1:6" ht="31.95" customHeight="1">
      <c r="A1" s="1279" t="s">
        <v>242</v>
      </c>
      <c r="B1" s="1280"/>
    </row>
    <row r="2" spans="1:6" ht="17.25" customHeight="1">
      <c r="A2" s="1280"/>
      <c r="C2" s="1281" t="s">
        <v>877</v>
      </c>
    </row>
    <row r="3" spans="1:6" ht="32.25" customHeight="1">
      <c r="A3" s="1282" t="s">
        <v>213</v>
      </c>
      <c r="B3" s="1282" t="s">
        <v>243</v>
      </c>
      <c r="C3" s="1282" t="s">
        <v>255</v>
      </c>
      <c r="D3" s="1283" t="s">
        <v>874</v>
      </c>
      <c r="E3" s="1284" t="s">
        <v>257</v>
      </c>
      <c r="F3" s="1285" t="s">
        <v>788</v>
      </c>
    </row>
    <row r="4" spans="1:6" ht="32.25" customHeight="1">
      <c r="A4" s="2008" t="s">
        <v>82</v>
      </c>
      <c r="B4" s="1286" t="s">
        <v>220</v>
      </c>
      <c r="C4" s="1287">
        <f>SUM(C5:C14)</f>
        <v>23091.690000000002</v>
      </c>
      <c r="D4" s="1287">
        <f>SUM('2-8-1도수관(급수과)'!D5:'2-8-1도수관(급수과)'!D14)</f>
        <v>1533.25</v>
      </c>
      <c r="E4" s="1287">
        <f>SUM('2-8-1도수관(급수과)'!E5:'2-8-1도수관(급수과)'!E14)</f>
        <v>17706.440000000002</v>
      </c>
      <c r="F4" s="1287">
        <f>SUM('2-8-1도수관(급수과)'!F5:'2-8-1도수관(급수과)'!F14)</f>
        <v>3852</v>
      </c>
    </row>
    <row r="5" spans="1:6" ht="32.25" customHeight="1">
      <c r="A5" s="2008" t="s">
        <v>82</v>
      </c>
      <c r="B5" s="1288" t="s">
        <v>789</v>
      </c>
      <c r="C5" s="1289">
        <f>SUM(D5:F5)</f>
        <v>3852</v>
      </c>
      <c r="D5" s="1289">
        <f>SUM(D16,D27)</f>
        <v>0</v>
      </c>
      <c r="E5" s="1289">
        <f t="shared" ref="E5:F5" si="0">SUM(E16,E27)</f>
        <v>0</v>
      </c>
      <c r="F5" s="1289">
        <f t="shared" si="0"/>
        <v>3852</v>
      </c>
    </row>
    <row r="6" spans="1:6" ht="32.25" customHeight="1">
      <c r="A6" s="2009"/>
      <c r="B6" s="1288" t="s">
        <v>782</v>
      </c>
      <c r="C6" s="1289">
        <f t="shared" ref="C6:C14" si="1">SUM(D6:F6)</f>
        <v>31.73</v>
      </c>
      <c r="D6" s="1289">
        <f t="shared" ref="D6:F14" si="2">SUM(D17,D28)</f>
        <v>25.14</v>
      </c>
      <c r="E6" s="1289">
        <f t="shared" si="2"/>
        <v>6.59</v>
      </c>
      <c r="F6" s="1289">
        <f t="shared" si="2"/>
        <v>0</v>
      </c>
    </row>
    <row r="7" spans="1:6" ht="32.25" customHeight="1">
      <c r="A7" s="2009"/>
      <c r="B7" s="1288" t="s">
        <v>783</v>
      </c>
      <c r="C7" s="1289">
        <f t="shared" si="1"/>
        <v>4.8</v>
      </c>
      <c r="D7" s="1289">
        <f t="shared" si="2"/>
        <v>4.8</v>
      </c>
      <c r="E7" s="1289">
        <f t="shared" si="2"/>
        <v>0</v>
      </c>
      <c r="F7" s="1289">
        <f t="shared" si="2"/>
        <v>0</v>
      </c>
    </row>
    <row r="8" spans="1:6" ht="32.25" customHeight="1">
      <c r="A8" s="2009"/>
      <c r="B8" s="1288" t="s">
        <v>790</v>
      </c>
      <c r="C8" s="1289">
        <f t="shared" si="1"/>
        <v>4229.32</v>
      </c>
      <c r="D8" s="1289">
        <f t="shared" si="2"/>
        <v>357.4</v>
      </c>
      <c r="E8" s="1289">
        <f t="shared" si="2"/>
        <v>3871.92</v>
      </c>
      <c r="F8" s="1289">
        <f t="shared" si="2"/>
        <v>0</v>
      </c>
    </row>
    <row r="9" spans="1:6" ht="32.25" customHeight="1">
      <c r="A9" s="2009"/>
      <c r="B9" s="1288" t="s">
        <v>791</v>
      </c>
      <c r="C9" s="1289">
        <f t="shared" si="1"/>
        <v>5053.7000000000007</v>
      </c>
      <c r="D9" s="1289">
        <f t="shared" si="2"/>
        <v>879.17000000000007</v>
      </c>
      <c r="E9" s="1289">
        <f t="shared" si="2"/>
        <v>4174.5300000000007</v>
      </c>
      <c r="F9" s="1289">
        <f t="shared" si="2"/>
        <v>0</v>
      </c>
    </row>
    <row r="10" spans="1:6" ht="32.25" customHeight="1">
      <c r="A10" s="2009"/>
      <c r="B10" s="1288" t="s">
        <v>792</v>
      </c>
      <c r="C10" s="1289">
        <f t="shared" si="1"/>
        <v>893.97</v>
      </c>
      <c r="D10" s="1289">
        <f t="shared" si="2"/>
        <v>266.74</v>
      </c>
      <c r="E10" s="1289">
        <f t="shared" si="2"/>
        <v>627.23</v>
      </c>
      <c r="F10" s="1289">
        <f t="shared" si="2"/>
        <v>0</v>
      </c>
    </row>
    <row r="11" spans="1:6" s="1632" customFormat="1" ht="32.25" customHeight="1">
      <c r="A11" s="2009"/>
      <c r="B11" s="1288" t="s">
        <v>1518</v>
      </c>
      <c r="C11" s="1289">
        <f>SUM(D11:F11)</f>
        <v>70.349999999999994</v>
      </c>
      <c r="D11" s="1289">
        <f t="shared" si="2"/>
        <v>0</v>
      </c>
      <c r="E11" s="1289">
        <f t="shared" si="2"/>
        <v>70.349999999999994</v>
      </c>
      <c r="F11" s="1289">
        <f t="shared" si="2"/>
        <v>0</v>
      </c>
    </row>
    <row r="12" spans="1:6" ht="32.25" customHeight="1">
      <c r="A12" s="2009"/>
      <c r="B12" s="1288" t="s">
        <v>793</v>
      </c>
      <c r="C12" s="1289">
        <f t="shared" si="1"/>
        <v>1104.83</v>
      </c>
      <c r="D12" s="1289">
        <f t="shared" si="2"/>
        <v>0</v>
      </c>
      <c r="E12" s="1289">
        <f t="shared" si="2"/>
        <v>1104.83</v>
      </c>
      <c r="F12" s="1289">
        <f t="shared" si="2"/>
        <v>0</v>
      </c>
    </row>
    <row r="13" spans="1:6" s="1632" customFormat="1" ht="32.25" customHeight="1">
      <c r="A13" s="2009"/>
      <c r="B13" s="1288" t="s">
        <v>1519</v>
      </c>
      <c r="C13" s="1289">
        <f>SUM(D13:F13)</f>
        <v>95</v>
      </c>
      <c r="D13" s="1289">
        <f t="shared" si="2"/>
        <v>0</v>
      </c>
      <c r="E13" s="1289">
        <f t="shared" si="2"/>
        <v>95</v>
      </c>
      <c r="F13" s="1289">
        <f t="shared" si="2"/>
        <v>0</v>
      </c>
    </row>
    <row r="14" spans="1:6" ht="32.25" customHeight="1">
      <c r="A14" s="2009"/>
      <c r="B14" s="1288" t="s">
        <v>784</v>
      </c>
      <c r="C14" s="1289">
        <f t="shared" si="1"/>
        <v>7755.9900000000007</v>
      </c>
      <c r="D14" s="1289">
        <f t="shared" si="2"/>
        <v>0</v>
      </c>
      <c r="E14" s="1289">
        <f t="shared" si="2"/>
        <v>7755.9900000000007</v>
      </c>
      <c r="F14" s="1289">
        <f t="shared" si="2"/>
        <v>0</v>
      </c>
    </row>
    <row r="15" spans="1:6" ht="32.25" customHeight="1">
      <c r="A15" s="2008" t="s">
        <v>119</v>
      </c>
      <c r="B15" s="1286" t="s">
        <v>220</v>
      </c>
      <c r="C15" s="1287">
        <f>SUM('2-8-1도수관(급수과)'!C16:'2-8-1도수관(급수과)'!C25)</f>
        <v>4888.9800000000005</v>
      </c>
      <c r="D15" s="1287">
        <f>SUM('2-8-1도수관(급수과)'!D16:'2-8-1도수관(급수과)'!D25)</f>
        <v>24.04</v>
      </c>
      <c r="E15" s="1287">
        <f>SUM('2-8-1도수관(급수과)'!E16:'2-8-1도수관(급수과)'!E25)</f>
        <v>4864.9400000000005</v>
      </c>
      <c r="F15" s="1287">
        <f>SUM('2-8-1도수관(급수과)'!F16:'2-8-1도수관(급수과)'!F25)</f>
        <v>0</v>
      </c>
    </row>
    <row r="16" spans="1:6" ht="32.25" customHeight="1">
      <c r="A16" s="2008" t="s">
        <v>119</v>
      </c>
      <c r="B16" s="1288" t="s">
        <v>789</v>
      </c>
      <c r="C16" s="1289">
        <f>SUM(D16:F16)</f>
        <v>0</v>
      </c>
      <c r="D16" s="1289">
        <v>0</v>
      </c>
      <c r="E16" s="1289">
        <v>0</v>
      </c>
      <c r="F16" s="1289">
        <v>0</v>
      </c>
    </row>
    <row r="17" spans="1:6" ht="32.25" customHeight="1">
      <c r="A17" s="2009"/>
      <c r="B17" s="1288" t="s">
        <v>782</v>
      </c>
      <c r="C17" s="1289">
        <f t="shared" ref="C17:C25" si="3">SUM(D17:F17)</f>
        <v>19.239999999999998</v>
      </c>
      <c r="D17" s="1289">
        <f>'서구,대덕 도수관 '!C8</f>
        <v>19.239999999999998</v>
      </c>
      <c r="E17" s="1289">
        <f>'서구,대덕 도수관 '!C9</f>
        <v>0</v>
      </c>
      <c r="F17" s="1289">
        <v>0</v>
      </c>
    </row>
    <row r="18" spans="1:6" ht="32.25" customHeight="1">
      <c r="A18" s="2009"/>
      <c r="B18" s="1288" t="s">
        <v>783</v>
      </c>
      <c r="C18" s="1289">
        <f t="shared" si="3"/>
        <v>4.8</v>
      </c>
      <c r="D18" s="1289">
        <f>'서구,대덕 도수관 '!C11</f>
        <v>4.8</v>
      </c>
      <c r="E18" s="1289">
        <f>'서구,대덕 도수관 '!C12</f>
        <v>0</v>
      </c>
      <c r="F18" s="1289">
        <v>0</v>
      </c>
    </row>
    <row r="19" spans="1:6" ht="32.25" customHeight="1">
      <c r="A19" s="2009"/>
      <c r="B19" s="1288" t="s">
        <v>790</v>
      </c>
      <c r="C19" s="1289">
        <f t="shared" si="3"/>
        <v>0</v>
      </c>
      <c r="D19" s="1289">
        <v>0</v>
      </c>
      <c r="E19" s="1289">
        <v>0</v>
      </c>
      <c r="F19" s="1289">
        <v>0</v>
      </c>
    </row>
    <row r="20" spans="1:6" ht="32.25" customHeight="1">
      <c r="A20" s="2009"/>
      <c r="B20" s="1288" t="s">
        <v>791</v>
      </c>
      <c r="C20" s="1289">
        <f t="shared" si="3"/>
        <v>0</v>
      </c>
      <c r="D20" s="1289">
        <v>0</v>
      </c>
      <c r="E20" s="1289">
        <v>0</v>
      </c>
      <c r="F20" s="1289">
        <v>0</v>
      </c>
    </row>
    <row r="21" spans="1:6" ht="32.25" customHeight="1">
      <c r="A21" s="2009"/>
      <c r="B21" s="1288" t="s">
        <v>792</v>
      </c>
      <c r="C21" s="1289">
        <f t="shared" si="3"/>
        <v>0</v>
      </c>
      <c r="D21" s="1289">
        <v>0</v>
      </c>
      <c r="E21" s="1289">
        <v>0</v>
      </c>
      <c r="F21" s="1289">
        <v>0</v>
      </c>
    </row>
    <row r="22" spans="1:6" s="1632" customFormat="1" ht="32.25" customHeight="1">
      <c r="A22" s="2009"/>
      <c r="B22" s="1288" t="s">
        <v>1518</v>
      </c>
      <c r="C22" s="1289"/>
      <c r="D22" s="1289">
        <v>0</v>
      </c>
      <c r="E22" s="1289">
        <v>0</v>
      </c>
      <c r="F22" s="1289">
        <v>0</v>
      </c>
    </row>
    <row r="23" spans="1:6" ht="32.25" customHeight="1">
      <c r="A23" s="2009"/>
      <c r="B23" s="1288" t="s">
        <v>793</v>
      </c>
      <c r="C23" s="1289">
        <f t="shared" si="3"/>
        <v>0</v>
      </c>
      <c r="D23" s="1289">
        <v>0</v>
      </c>
      <c r="E23" s="1289">
        <v>0</v>
      </c>
      <c r="F23" s="1289">
        <v>0</v>
      </c>
    </row>
    <row r="24" spans="1:6" s="1632" customFormat="1" ht="32.25" customHeight="1">
      <c r="A24" s="2009"/>
      <c r="B24" s="1288" t="s">
        <v>1519</v>
      </c>
      <c r="C24" s="1289">
        <f t="shared" si="3"/>
        <v>0</v>
      </c>
      <c r="D24" s="1289">
        <v>0</v>
      </c>
      <c r="E24" s="1289">
        <v>0</v>
      </c>
      <c r="F24" s="1289">
        <v>0</v>
      </c>
    </row>
    <row r="25" spans="1:6" ht="32.25" customHeight="1">
      <c r="A25" s="2009"/>
      <c r="B25" s="1288" t="s">
        <v>784</v>
      </c>
      <c r="C25" s="1289">
        <f t="shared" si="3"/>
        <v>4864.9400000000005</v>
      </c>
      <c r="D25" s="1289">
        <f>'서구,대덕 도수관 '!C14</f>
        <v>0</v>
      </c>
      <c r="E25" s="1289">
        <f>'서구,대덕 도수관 '!C15</f>
        <v>4864.9400000000005</v>
      </c>
      <c r="F25" s="1289">
        <v>0</v>
      </c>
    </row>
    <row r="26" spans="1:6" ht="32.25" customHeight="1">
      <c r="A26" s="2008" t="s">
        <v>240</v>
      </c>
      <c r="B26" s="1286" t="s">
        <v>220</v>
      </c>
      <c r="C26" s="1287">
        <f>SUM('2-8-1도수관(급수과)'!C27:'2-8-1도수관(급수과)'!C36)</f>
        <v>18202.71</v>
      </c>
      <c r="D26" s="1287">
        <f>SUM('2-8-1도수관(급수과)'!D27:'2-8-1도수관(급수과)'!D36)</f>
        <v>1509.21</v>
      </c>
      <c r="E26" s="1287">
        <f>SUM('2-8-1도수관(급수과)'!E27:'2-8-1도수관(급수과)'!E36)</f>
        <v>12841.5</v>
      </c>
      <c r="F26" s="1287">
        <f>SUM('2-8-1도수관(급수과)'!F27:'2-8-1도수관(급수과)'!F36)</f>
        <v>3852</v>
      </c>
    </row>
    <row r="27" spans="1:6" ht="32.25" customHeight="1">
      <c r="A27" s="2008" t="s">
        <v>240</v>
      </c>
      <c r="B27" s="1288" t="s">
        <v>789</v>
      </c>
      <c r="C27" s="1289">
        <f>SUM(D27:F27)</f>
        <v>3852</v>
      </c>
      <c r="D27" s="1289">
        <v>0</v>
      </c>
      <c r="E27" s="1289">
        <v>0</v>
      </c>
      <c r="F27" s="1289">
        <f>'서구,대덕 도수관 '!C30</f>
        <v>3852</v>
      </c>
    </row>
    <row r="28" spans="1:6" ht="32.25" customHeight="1">
      <c r="A28" s="2009"/>
      <c r="B28" s="1288" t="s">
        <v>782</v>
      </c>
      <c r="C28" s="1289">
        <f t="shared" ref="C28:C36" si="4">SUM(D28:F28)</f>
        <v>12.49</v>
      </c>
      <c r="D28" s="1289">
        <f>'서구,대덕 도수관 '!C32</f>
        <v>5.9</v>
      </c>
      <c r="E28" s="1289">
        <f>'서구,대덕 도수관 '!C33</f>
        <v>6.59</v>
      </c>
      <c r="F28" s="1289">
        <v>0</v>
      </c>
    </row>
    <row r="29" spans="1:6" ht="32.25" customHeight="1">
      <c r="A29" s="2009"/>
      <c r="B29" s="1288" t="s">
        <v>783</v>
      </c>
      <c r="C29" s="1289">
        <f t="shared" si="4"/>
        <v>0</v>
      </c>
      <c r="D29" s="1289">
        <v>0</v>
      </c>
      <c r="E29" s="1289">
        <v>0</v>
      </c>
      <c r="F29" s="1289">
        <v>0</v>
      </c>
    </row>
    <row r="30" spans="1:6" ht="32.25" customHeight="1">
      <c r="A30" s="2009"/>
      <c r="B30" s="1288" t="s">
        <v>790</v>
      </c>
      <c r="C30" s="1289">
        <f t="shared" si="4"/>
        <v>4229.32</v>
      </c>
      <c r="D30" s="1289">
        <f>'서구,대덕 도수관 '!C38</f>
        <v>357.4</v>
      </c>
      <c r="E30" s="1289">
        <f>SUM('서구,대덕 도수관 '!C39:C41)</f>
        <v>3871.92</v>
      </c>
      <c r="F30" s="1289">
        <f>'서구,대덕 도수관 '!C42</f>
        <v>0</v>
      </c>
    </row>
    <row r="31" spans="1:6" ht="32.25" customHeight="1">
      <c r="A31" s="2009"/>
      <c r="B31" s="1288" t="s">
        <v>791</v>
      </c>
      <c r="C31" s="1289">
        <f t="shared" si="4"/>
        <v>5053.7000000000007</v>
      </c>
      <c r="D31" s="1289">
        <f>'서구,대덕 도수관 '!C44</f>
        <v>879.17000000000007</v>
      </c>
      <c r="E31" s="1289">
        <f>SUM('서구,대덕 도수관 '!C45:C47)</f>
        <v>4174.5300000000007</v>
      </c>
      <c r="F31" s="1289">
        <f>'서구,대덕 도수관 '!C48</f>
        <v>0</v>
      </c>
    </row>
    <row r="32" spans="1:6" ht="32.25" customHeight="1">
      <c r="A32" s="2009"/>
      <c r="B32" s="1288" t="s">
        <v>792</v>
      </c>
      <c r="C32" s="1289">
        <f t="shared" si="4"/>
        <v>893.97</v>
      </c>
      <c r="D32" s="1289">
        <f>'서구,대덕 도수관 '!C50</f>
        <v>266.74</v>
      </c>
      <c r="E32" s="1289">
        <f>SUM('서구,대덕 도수관 '!C51:C53)</f>
        <v>627.23</v>
      </c>
      <c r="F32" s="1289">
        <f>'서구,대덕 도수관 '!C54</f>
        <v>0</v>
      </c>
    </row>
    <row r="33" spans="1:6" s="1632" customFormat="1" ht="32.25" customHeight="1">
      <c r="A33" s="2009"/>
      <c r="B33" s="1288" t="s">
        <v>1518</v>
      </c>
      <c r="C33" s="1289">
        <f t="shared" si="4"/>
        <v>70.349999999999994</v>
      </c>
      <c r="D33" s="1289">
        <f>'서구,대덕 도수관 '!C56</f>
        <v>0</v>
      </c>
      <c r="E33" s="1289">
        <f>'서구,대덕 도수관 '!C57</f>
        <v>70.349999999999994</v>
      </c>
      <c r="F33" s="1289">
        <v>0</v>
      </c>
    </row>
    <row r="34" spans="1:6" ht="32.25" customHeight="1">
      <c r="A34" s="2009"/>
      <c r="B34" s="1288" t="s">
        <v>793</v>
      </c>
      <c r="C34" s="1289">
        <f t="shared" si="4"/>
        <v>1104.83</v>
      </c>
      <c r="D34" s="1289">
        <f>'서구,대덕 도수관 '!C62</f>
        <v>0</v>
      </c>
      <c r="E34" s="1289">
        <f>'서구,대덕 도수관 '!C63</f>
        <v>1104.83</v>
      </c>
      <c r="F34" s="1289">
        <v>0</v>
      </c>
    </row>
    <row r="35" spans="1:6" s="1632" customFormat="1" ht="32.25" customHeight="1">
      <c r="A35" s="2009"/>
      <c r="B35" s="1288" t="s">
        <v>1519</v>
      </c>
      <c r="C35" s="1289">
        <f t="shared" si="4"/>
        <v>95</v>
      </c>
      <c r="D35" s="1289">
        <v>0</v>
      </c>
      <c r="E35" s="1289">
        <f>'서구,대덕 도수관 '!C69</f>
        <v>95</v>
      </c>
      <c r="F35" s="1289">
        <v>0</v>
      </c>
    </row>
    <row r="36" spans="1:6" ht="32.25" customHeight="1">
      <c r="A36" s="2009"/>
      <c r="B36" s="1288" t="s">
        <v>784</v>
      </c>
      <c r="C36" s="1289">
        <f t="shared" si="4"/>
        <v>2891.05</v>
      </c>
      <c r="D36" s="1289">
        <v>0</v>
      </c>
      <c r="E36" s="1289">
        <f>'서구,대덕 도수관 '!C75</f>
        <v>2891.05</v>
      </c>
      <c r="F36" s="1289">
        <v>0</v>
      </c>
    </row>
  </sheetData>
  <mergeCells count="3">
    <mergeCell ref="A4:A14"/>
    <mergeCell ref="A15:A25"/>
    <mergeCell ref="A26:A36"/>
  </mergeCells>
  <phoneticPr fontId="63" type="noConversion"/>
  <pageMargins left="0.75" right="0.75" top="1" bottom="1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00FF"/>
    <outlinePr summaryBelow="0"/>
  </sheetPr>
  <dimension ref="A1:J189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5" sqref="C5"/>
    </sheetView>
  </sheetViews>
  <sheetFormatPr defaultRowHeight="17.399999999999999"/>
  <cols>
    <col min="1" max="1" width="4.19921875" style="1632" customWidth="1"/>
    <col min="2" max="2" width="7.3984375" style="1632" customWidth="1"/>
    <col min="3" max="10" width="12.69921875" style="1632" customWidth="1"/>
    <col min="11" max="16384" width="8.796875" style="1632"/>
  </cols>
  <sheetData>
    <row r="1" spans="1:10" ht="30" customHeight="1">
      <c r="A1" s="1290" t="s">
        <v>878</v>
      </c>
      <c r="B1" s="1280"/>
    </row>
    <row r="2" spans="1:10" ht="16.5" customHeight="1">
      <c r="A2" s="1280"/>
      <c r="C2" s="1291" t="s">
        <v>879</v>
      </c>
    </row>
    <row r="3" spans="1:10" ht="30.75" customHeight="1">
      <c r="A3" s="1292" t="s">
        <v>213</v>
      </c>
      <c r="B3" s="1293" t="s">
        <v>243</v>
      </c>
      <c r="C3" s="1294" t="s">
        <v>255</v>
      </c>
      <c r="D3" s="1283" t="s">
        <v>874</v>
      </c>
      <c r="E3" s="1284" t="s">
        <v>257</v>
      </c>
      <c r="F3" s="1285" t="s">
        <v>802</v>
      </c>
      <c r="G3" s="1285" t="s">
        <v>803</v>
      </c>
      <c r="H3" s="1295" t="s">
        <v>875</v>
      </c>
      <c r="I3" s="1285" t="s">
        <v>807</v>
      </c>
      <c r="J3" s="1294" t="s">
        <v>43</v>
      </c>
    </row>
    <row r="4" spans="1:10" ht="12.75" customHeight="1">
      <c r="A4" s="2010" t="s">
        <v>82</v>
      </c>
      <c r="B4" s="1296" t="s">
        <v>220</v>
      </c>
      <c r="C4" s="1297">
        <f>SUM('2-8-2배수관(급수과)'!C5:'2-8-2배수관(급수과)'!C34)</f>
        <v>2690173.7299999995</v>
      </c>
      <c r="D4" s="1297">
        <f>SUM('2-8-2배수관(급수과)'!D5:'2-8-2배수관(급수과)'!D34)</f>
        <v>2023936.0500000005</v>
      </c>
      <c r="E4" s="1297">
        <f>SUM('2-8-2배수관(급수과)'!E5:'2-8-2배수관(급수과)'!E34)</f>
        <v>380015.62000000005</v>
      </c>
      <c r="F4" s="1297">
        <f>SUM('2-8-2배수관(급수과)'!F5:'2-8-2배수관(급수과)'!F34)</f>
        <v>10650.560000000001</v>
      </c>
      <c r="G4" s="1297">
        <f>SUM('2-8-2배수관(급수과)'!G5:'2-8-2배수관(급수과)'!G34)</f>
        <v>170549.44000000006</v>
      </c>
      <c r="H4" s="1297">
        <f>SUM('2-8-2배수관(급수과)'!H5:'2-8-2배수관(급수과)'!H34)</f>
        <v>88878.49</v>
      </c>
      <c r="I4" s="1297">
        <f>SUM('2-8-2배수관(급수과)'!I5:'2-8-2배수관(급수과)'!I34)</f>
        <v>1769.2499999999998</v>
      </c>
      <c r="J4" s="1297">
        <f>SUM('2-8-2배수관(급수과)'!J5:'2-8-2배수관(급수과)'!J34)</f>
        <v>14374.320000000002</v>
      </c>
    </row>
    <row r="5" spans="1:10" ht="12.75" customHeight="1">
      <c r="A5" s="2011" t="s">
        <v>82</v>
      </c>
      <c r="B5" s="1298" t="s">
        <v>864</v>
      </c>
      <c r="C5" s="1299">
        <f>SUM(D5:J5)</f>
        <v>27</v>
      </c>
      <c r="D5" s="1299">
        <f>SUM(D36,D67,D98,D129,D160)</f>
        <v>0</v>
      </c>
      <c r="E5" s="1299">
        <f t="shared" ref="E5:J5" si="0">SUM(E36,E67,E98,E129,E160)</f>
        <v>0</v>
      </c>
      <c r="F5" s="1299">
        <f t="shared" si="0"/>
        <v>0</v>
      </c>
      <c r="G5" s="1299">
        <f t="shared" si="0"/>
        <v>0</v>
      </c>
      <c r="H5" s="1299">
        <f t="shared" si="0"/>
        <v>0</v>
      </c>
      <c r="I5" s="1299">
        <f t="shared" si="0"/>
        <v>27</v>
      </c>
      <c r="J5" s="1299">
        <f t="shared" si="0"/>
        <v>0</v>
      </c>
    </row>
    <row r="6" spans="1:10" ht="12.75" customHeight="1">
      <c r="A6" s="2009"/>
      <c r="B6" s="1298" t="s">
        <v>865</v>
      </c>
      <c r="C6" s="1299">
        <f t="shared" ref="C6:C34" si="1">SUM(D6:J6)</f>
        <v>37</v>
      </c>
      <c r="D6" s="1299">
        <f t="shared" ref="D6:J34" si="2">SUM(D37,D68,D99,D130,D161)</f>
        <v>0</v>
      </c>
      <c r="E6" s="1299">
        <f t="shared" si="2"/>
        <v>0</v>
      </c>
      <c r="F6" s="1299">
        <f t="shared" si="2"/>
        <v>0</v>
      </c>
      <c r="G6" s="1299">
        <f t="shared" si="2"/>
        <v>0</v>
      </c>
      <c r="H6" s="1299">
        <f t="shared" si="2"/>
        <v>0</v>
      </c>
      <c r="I6" s="1299">
        <f t="shared" si="2"/>
        <v>37</v>
      </c>
      <c r="J6" s="1299">
        <f t="shared" si="2"/>
        <v>0</v>
      </c>
    </row>
    <row r="7" spans="1:10" ht="12.75" customHeight="1">
      <c r="A7" s="2009"/>
      <c r="B7" s="1298" t="s">
        <v>866</v>
      </c>
      <c r="C7" s="1299">
        <f t="shared" si="1"/>
        <v>454.23</v>
      </c>
      <c r="D7" s="1299">
        <f t="shared" si="2"/>
        <v>0</v>
      </c>
      <c r="E7" s="1299">
        <f t="shared" si="2"/>
        <v>0</v>
      </c>
      <c r="F7" s="1299">
        <f t="shared" si="2"/>
        <v>0</v>
      </c>
      <c r="G7" s="1299">
        <f t="shared" si="2"/>
        <v>0</v>
      </c>
      <c r="H7" s="1299">
        <f t="shared" si="2"/>
        <v>0</v>
      </c>
      <c r="I7" s="1299">
        <f t="shared" si="2"/>
        <v>454.23</v>
      </c>
      <c r="J7" s="1299">
        <f t="shared" si="2"/>
        <v>0</v>
      </c>
    </row>
    <row r="8" spans="1:10" ht="12.75" customHeight="1">
      <c r="A8" s="2009"/>
      <c r="B8" s="1298" t="s">
        <v>867</v>
      </c>
      <c r="C8" s="1299">
        <f t="shared" si="1"/>
        <v>1867.3199999999997</v>
      </c>
      <c r="D8" s="1299">
        <f t="shared" si="2"/>
        <v>37.14</v>
      </c>
      <c r="E8" s="1299">
        <f t="shared" si="2"/>
        <v>766.02</v>
      </c>
      <c r="F8" s="1299">
        <f t="shared" si="2"/>
        <v>0</v>
      </c>
      <c r="G8" s="1299">
        <f t="shared" si="2"/>
        <v>256</v>
      </c>
      <c r="H8" s="1299">
        <f t="shared" si="2"/>
        <v>0</v>
      </c>
      <c r="I8" s="1299">
        <f t="shared" si="2"/>
        <v>508.55</v>
      </c>
      <c r="J8" s="1299">
        <f t="shared" si="2"/>
        <v>299.61</v>
      </c>
    </row>
    <row r="9" spans="1:10" ht="12.75" customHeight="1">
      <c r="A9" s="2009"/>
      <c r="B9" s="1298" t="s">
        <v>809</v>
      </c>
      <c r="C9" s="1299">
        <f t="shared" si="1"/>
        <v>176418.87999999998</v>
      </c>
      <c r="D9" s="1299">
        <f t="shared" si="2"/>
        <v>87961.76999999999</v>
      </c>
      <c r="E9" s="1299">
        <f t="shared" si="2"/>
        <v>49992.82</v>
      </c>
      <c r="F9" s="1299">
        <f t="shared" si="2"/>
        <v>5748.5900000000011</v>
      </c>
      <c r="G9" s="1299">
        <f t="shared" si="2"/>
        <v>20350.490000000002</v>
      </c>
      <c r="H9" s="1299">
        <f t="shared" si="2"/>
        <v>11153.03</v>
      </c>
      <c r="I9" s="1299">
        <f t="shared" si="2"/>
        <v>120.53</v>
      </c>
      <c r="J9" s="1299">
        <f t="shared" si="2"/>
        <v>1091.6500000000001</v>
      </c>
    </row>
    <row r="10" spans="1:10" ht="12.75" customHeight="1">
      <c r="A10" s="2009"/>
      <c r="B10" s="1298" t="s">
        <v>789</v>
      </c>
      <c r="C10" s="1299">
        <f t="shared" si="1"/>
        <v>941222.86</v>
      </c>
      <c r="D10" s="1299">
        <f t="shared" si="2"/>
        <v>674622.66</v>
      </c>
      <c r="E10" s="1299">
        <f t="shared" si="2"/>
        <v>100932.48</v>
      </c>
      <c r="F10" s="1299">
        <f t="shared" si="2"/>
        <v>3286.94</v>
      </c>
      <c r="G10" s="1299">
        <f t="shared" si="2"/>
        <v>107795.49</v>
      </c>
      <c r="H10" s="1299">
        <f t="shared" si="2"/>
        <v>44031.68</v>
      </c>
      <c r="I10" s="1299">
        <f t="shared" si="2"/>
        <v>223.89</v>
      </c>
      <c r="J10" s="1299">
        <f t="shared" si="2"/>
        <v>10329.720000000001</v>
      </c>
    </row>
    <row r="11" spans="1:10" ht="12.75" customHeight="1">
      <c r="A11" s="2009"/>
      <c r="B11" s="1298" t="s">
        <v>810</v>
      </c>
      <c r="C11" s="1299">
        <f t="shared" si="1"/>
        <v>518725.11</v>
      </c>
      <c r="D11" s="1299">
        <f t="shared" si="2"/>
        <v>433239.11</v>
      </c>
      <c r="E11" s="1299">
        <f t="shared" si="2"/>
        <v>28180.47</v>
      </c>
      <c r="F11" s="1299">
        <f t="shared" si="2"/>
        <v>1420.11</v>
      </c>
      <c r="G11" s="1299">
        <f t="shared" si="2"/>
        <v>29792.640000000003</v>
      </c>
      <c r="H11" s="1299">
        <f t="shared" si="2"/>
        <v>25434.02</v>
      </c>
      <c r="I11" s="1299">
        <f t="shared" si="2"/>
        <v>14.5</v>
      </c>
      <c r="J11" s="1299">
        <f t="shared" si="2"/>
        <v>644.26</v>
      </c>
    </row>
    <row r="12" spans="1:10" ht="12.75" customHeight="1">
      <c r="A12" s="2009"/>
      <c r="B12" s="1298" t="s">
        <v>811</v>
      </c>
      <c r="C12" s="1299">
        <f t="shared" si="1"/>
        <v>373873.06000000006</v>
      </c>
      <c r="D12" s="1299">
        <f t="shared" si="2"/>
        <v>328866.01</v>
      </c>
      <c r="E12" s="1299">
        <f t="shared" si="2"/>
        <v>23029.780000000002</v>
      </c>
      <c r="F12" s="1299">
        <f t="shared" si="2"/>
        <v>164.92</v>
      </c>
      <c r="G12" s="1299">
        <f t="shared" si="2"/>
        <v>12179.61</v>
      </c>
      <c r="H12" s="1299">
        <f t="shared" si="2"/>
        <v>7554.21</v>
      </c>
      <c r="I12" s="1299">
        <f t="shared" si="2"/>
        <v>85.759999999999991</v>
      </c>
      <c r="J12" s="1299">
        <f t="shared" si="2"/>
        <v>1992.77</v>
      </c>
    </row>
    <row r="13" spans="1:10" ht="12.75" customHeight="1">
      <c r="A13" s="2009"/>
      <c r="B13" s="1298" t="s">
        <v>812</v>
      </c>
      <c r="C13" s="1299">
        <f t="shared" si="1"/>
        <v>28399.94</v>
      </c>
      <c r="D13" s="1299">
        <f t="shared" si="2"/>
        <v>28105.78</v>
      </c>
      <c r="E13" s="1299">
        <f t="shared" si="2"/>
        <v>193.37</v>
      </c>
      <c r="F13" s="1299">
        <f t="shared" si="2"/>
        <v>0</v>
      </c>
      <c r="G13" s="1299">
        <f t="shared" si="2"/>
        <v>100.79</v>
      </c>
      <c r="H13" s="1299">
        <f t="shared" si="2"/>
        <v>0</v>
      </c>
      <c r="I13" s="1299">
        <f t="shared" si="2"/>
        <v>0</v>
      </c>
      <c r="J13" s="1299">
        <f t="shared" si="2"/>
        <v>0</v>
      </c>
    </row>
    <row r="14" spans="1:10" ht="12.75" customHeight="1">
      <c r="A14" s="2009"/>
      <c r="B14" s="1298" t="s">
        <v>813</v>
      </c>
      <c r="C14" s="1299">
        <f t="shared" si="1"/>
        <v>226151.61</v>
      </c>
      <c r="D14" s="1299">
        <f t="shared" si="2"/>
        <v>216122.95</v>
      </c>
      <c r="E14" s="1299">
        <f t="shared" si="2"/>
        <v>9312.58</v>
      </c>
      <c r="F14" s="1299">
        <f t="shared" si="2"/>
        <v>30</v>
      </c>
      <c r="G14" s="1299">
        <f t="shared" si="2"/>
        <v>74.42</v>
      </c>
      <c r="H14" s="1299">
        <f t="shared" si="2"/>
        <v>450.43</v>
      </c>
      <c r="I14" s="1299">
        <f t="shared" si="2"/>
        <v>160.67999999999998</v>
      </c>
      <c r="J14" s="1299">
        <f t="shared" si="2"/>
        <v>0.55000000000000004</v>
      </c>
    </row>
    <row r="15" spans="1:10" ht="12.75" customHeight="1">
      <c r="A15" s="2009"/>
      <c r="B15" s="1298" t="s">
        <v>814</v>
      </c>
      <c r="C15" s="1299">
        <f t="shared" si="1"/>
        <v>14278.470000000003</v>
      </c>
      <c r="D15" s="1299">
        <f t="shared" si="2"/>
        <v>14270.530000000002</v>
      </c>
      <c r="E15" s="1299">
        <f t="shared" si="2"/>
        <v>7.94</v>
      </c>
      <c r="F15" s="1299">
        <f t="shared" si="2"/>
        <v>0</v>
      </c>
      <c r="G15" s="1299">
        <f t="shared" si="2"/>
        <v>0</v>
      </c>
      <c r="H15" s="1299">
        <f t="shared" si="2"/>
        <v>0</v>
      </c>
      <c r="I15" s="1299">
        <f t="shared" si="2"/>
        <v>0</v>
      </c>
      <c r="J15" s="1299">
        <f t="shared" si="2"/>
        <v>0</v>
      </c>
    </row>
    <row r="16" spans="1:10" ht="12.75" customHeight="1">
      <c r="A16" s="2009"/>
      <c r="B16" s="1298" t="s">
        <v>782</v>
      </c>
      <c r="C16" s="1299">
        <f t="shared" si="1"/>
        <v>107375</v>
      </c>
      <c r="D16" s="1299">
        <f t="shared" si="2"/>
        <v>83621.539999999994</v>
      </c>
      <c r="E16" s="1299">
        <f t="shared" si="2"/>
        <v>23724.21</v>
      </c>
      <c r="F16" s="1299">
        <f t="shared" si="2"/>
        <v>0</v>
      </c>
      <c r="G16" s="1299">
        <f t="shared" si="2"/>
        <v>0</v>
      </c>
      <c r="H16" s="1299">
        <f t="shared" si="2"/>
        <v>0</v>
      </c>
      <c r="I16" s="1299">
        <f t="shared" si="2"/>
        <v>18</v>
      </c>
      <c r="J16" s="1299">
        <f t="shared" si="2"/>
        <v>11.25</v>
      </c>
    </row>
    <row r="17" spans="1:10" ht="12.75" customHeight="1">
      <c r="A17" s="2009"/>
      <c r="B17" s="1298" t="s">
        <v>823</v>
      </c>
      <c r="C17" s="1299">
        <f t="shared" si="1"/>
        <v>1635.6299999999999</v>
      </c>
      <c r="D17" s="1299">
        <f t="shared" si="2"/>
        <v>1566.78</v>
      </c>
      <c r="E17" s="1299">
        <f t="shared" si="2"/>
        <v>68.849999999999994</v>
      </c>
      <c r="F17" s="1299">
        <f t="shared" si="2"/>
        <v>0</v>
      </c>
      <c r="G17" s="1299">
        <f t="shared" si="2"/>
        <v>0</v>
      </c>
      <c r="H17" s="1299">
        <f t="shared" si="2"/>
        <v>0</v>
      </c>
      <c r="I17" s="1299">
        <f t="shared" si="2"/>
        <v>0</v>
      </c>
      <c r="J17" s="1299">
        <f t="shared" si="2"/>
        <v>0</v>
      </c>
    </row>
    <row r="18" spans="1:10" ht="12.75" customHeight="1">
      <c r="A18" s="2009"/>
      <c r="B18" s="1298" t="s">
        <v>783</v>
      </c>
      <c r="C18" s="1299">
        <f t="shared" si="1"/>
        <v>52375.42</v>
      </c>
      <c r="D18" s="1299">
        <f t="shared" si="2"/>
        <v>41112.22</v>
      </c>
      <c r="E18" s="1299">
        <f t="shared" si="2"/>
        <v>11262.43</v>
      </c>
      <c r="F18" s="1299">
        <f t="shared" si="2"/>
        <v>0</v>
      </c>
      <c r="G18" s="1299">
        <f t="shared" si="2"/>
        <v>0</v>
      </c>
      <c r="H18" s="1299">
        <f t="shared" si="2"/>
        <v>0.77</v>
      </c>
      <c r="I18" s="1299">
        <f t="shared" si="2"/>
        <v>0</v>
      </c>
      <c r="J18" s="1299">
        <f t="shared" si="2"/>
        <v>0</v>
      </c>
    </row>
    <row r="19" spans="1:10" ht="12.75" customHeight="1">
      <c r="A19" s="2009"/>
      <c r="B19" s="1298" t="s">
        <v>815</v>
      </c>
      <c r="C19" s="1299">
        <f t="shared" si="1"/>
        <v>100281.72</v>
      </c>
      <c r="D19" s="1299">
        <f t="shared" si="2"/>
        <v>84179.849999999991</v>
      </c>
      <c r="E19" s="1299">
        <f t="shared" si="2"/>
        <v>16071.1</v>
      </c>
      <c r="F19" s="1299">
        <f t="shared" si="2"/>
        <v>0</v>
      </c>
      <c r="G19" s="1299">
        <f t="shared" si="2"/>
        <v>0</v>
      </c>
      <c r="H19" s="1299">
        <f t="shared" si="2"/>
        <v>0</v>
      </c>
      <c r="I19" s="1299">
        <f t="shared" si="2"/>
        <v>30.77</v>
      </c>
      <c r="J19" s="1299">
        <f t="shared" si="2"/>
        <v>0</v>
      </c>
    </row>
    <row r="20" spans="1:10" ht="12.75" customHeight="1">
      <c r="A20" s="2009"/>
      <c r="B20" s="1298" t="s">
        <v>816</v>
      </c>
      <c r="C20" s="1299">
        <f t="shared" si="1"/>
        <v>24915.449999999997</v>
      </c>
      <c r="D20" s="1299">
        <f t="shared" si="2"/>
        <v>14322.619999999999</v>
      </c>
      <c r="E20" s="1299">
        <f t="shared" si="2"/>
        <v>10592.83</v>
      </c>
      <c r="F20" s="1299">
        <f t="shared" si="2"/>
        <v>0</v>
      </c>
      <c r="G20" s="1299">
        <f t="shared" si="2"/>
        <v>0</v>
      </c>
      <c r="H20" s="1299">
        <f t="shared" si="2"/>
        <v>0</v>
      </c>
      <c r="I20" s="1299">
        <f t="shared" si="2"/>
        <v>0</v>
      </c>
      <c r="J20" s="1299">
        <f t="shared" si="2"/>
        <v>0</v>
      </c>
    </row>
    <row r="21" spans="1:10" ht="12.75" customHeight="1">
      <c r="A21" s="2009"/>
      <c r="B21" s="1298" t="s">
        <v>817</v>
      </c>
      <c r="C21" s="1299">
        <f t="shared" si="1"/>
        <v>16564.2</v>
      </c>
      <c r="D21" s="1299">
        <f t="shared" si="2"/>
        <v>4677.3599999999997</v>
      </c>
      <c r="E21" s="1299">
        <f t="shared" si="2"/>
        <v>11798.5</v>
      </c>
      <c r="F21" s="1299">
        <f t="shared" si="2"/>
        <v>0</v>
      </c>
      <c r="G21" s="1299">
        <f t="shared" si="2"/>
        <v>0</v>
      </c>
      <c r="H21" s="1299">
        <f t="shared" si="2"/>
        <v>0</v>
      </c>
      <c r="I21" s="1299">
        <f t="shared" si="2"/>
        <v>88.34</v>
      </c>
      <c r="J21" s="1299">
        <f t="shared" si="2"/>
        <v>0</v>
      </c>
    </row>
    <row r="22" spans="1:10" ht="12.75" customHeight="1">
      <c r="A22" s="2009"/>
      <c r="B22" s="1298" t="s">
        <v>790</v>
      </c>
      <c r="C22" s="1299">
        <f t="shared" si="1"/>
        <v>27343.88</v>
      </c>
      <c r="D22" s="1299">
        <f t="shared" si="2"/>
        <v>3172.48</v>
      </c>
      <c r="E22" s="1299">
        <f t="shared" si="2"/>
        <v>24171.4</v>
      </c>
      <c r="F22" s="1299">
        <f t="shared" si="2"/>
        <v>0</v>
      </c>
      <c r="G22" s="1299">
        <f t="shared" si="2"/>
        <v>0</v>
      </c>
      <c r="H22" s="1299">
        <f t="shared" si="2"/>
        <v>0</v>
      </c>
      <c r="I22" s="1299">
        <f t="shared" si="2"/>
        <v>0</v>
      </c>
      <c r="J22" s="1299">
        <f t="shared" si="2"/>
        <v>0</v>
      </c>
    </row>
    <row r="23" spans="1:10" ht="12.75" customHeight="1">
      <c r="A23" s="2009"/>
      <c r="B23" s="1298" t="s">
        <v>791</v>
      </c>
      <c r="C23" s="1299">
        <f t="shared" si="1"/>
        <v>29296.920000000002</v>
      </c>
      <c r="D23" s="1299">
        <f t="shared" si="2"/>
        <v>431.54</v>
      </c>
      <c r="E23" s="1299">
        <f t="shared" si="2"/>
        <v>28865.38</v>
      </c>
      <c r="F23" s="1299">
        <f t="shared" si="2"/>
        <v>0</v>
      </c>
      <c r="G23" s="1299">
        <f t="shared" si="2"/>
        <v>0</v>
      </c>
      <c r="H23" s="1299">
        <f t="shared" si="2"/>
        <v>0</v>
      </c>
      <c r="I23" s="1299">
        <f t="shared" si="2"/>
        <v>0</v>
      </c>
      <c r="J23" s="1299">
        <f t="shared" si="2"/>
        <v>0</v>
      </c>
    </row>
    <row r="24" spans="1:10" ht="12.75" customHeight="1">
      <c r="A24" s="2009"/>
      <c r="B24" s="1298" t="s">
        <v>824</v>
      </c>
      <c r="C24" s="1299">
        <f t="shared" si="1"/>
        <v>10.51</v>
      </c>
      <c r="D24" s="1299">
        <f t="shared" si="2"/>
        <v>0</v>
      </c>
      <c r="E24" s="1299">
        <f t="shared" si="2"/>
        <v>10.51</v>
      </c>
      <c r="F24" s="1299">
        <f t="shared" si="2"/>
        <v>0</v>
      </c>
      <c r="G24" s="1299">
        <f t="shared" si="2"/>
        <v>0</v>
      </c>
      <c r="H24" s="1299">
        <f t="shared" si="2"/>
        <v>0</v>
      </c>
      <c r="I24" s="1299">
        <f t="shared" si="2"/>
        <v>0</v>
      </c>
      <c r="J24" s="1299">
        <f t="shared" si="2"/>
        <v>0</v>
      </c>
    </row>
    <row r="25" spans="1:10" ht="12.75" customHeight="1">
      <c r="A25" s="2009"/>
      <c r="B25" s="1298" t="s">
        <v>824</v>
      </c>
      <c r="C25" s="1299">
        <f t="shared" si="1"/>
        <v>14151.52</v>
      </c>
      <c r="D25" s="1299">
        <f t="shared" si="2"/>
        <v>5718.76</v>
      </c>
      <c r="E25" s="1299">
        <f t="shared" si="2"/>
        <v>8432.76</v>
      </c>
      <c r="F25" s="1299">
        <f t="shared" si="2"/>
        <v>0</v>
      </c>
      <c r="G25" s="1299">
        <f t="shared" si="2"/>
        <v>0</v>
      </c>
      <c r="H25" s="1299">
        <f t="shared" si="2"/>
        <v>0</v>
      </c>
      <c r="I25" s="1299">
        <f t="shared" si="2"/>
        <v>0</v>
      </c>
      <c r="J25" s="1299">
        <f t="shared" si="2"/>
        <v>0</v>
      </c>
    </row>
    <row r="26" spans="1:10" ht="12.75" customHeight="1">
      <c r="A26" s="2009"/>
      <c r="B26" s="1298" t="s">
        <v>792</v>
      </c>
      <c r="C26" s="1299">
        <f t="shared" si="1"/>
        <v>5609.6100000000006</v>
      </c>
      <c r="D26" s="1299">
        <f t="shared" si="2"/>
        <v>1906.9500000000003</v>
      </c>
      <c r="E26" s="1299">
        <f t="shared" si="2"/>
        <v>3698.15</v>
      </c>
      <c r="F26" s="1299">
        <f t="shared" si="2"/>
        <v>0</v>
      </c>
      <c r="G26" s="1299">
        <f t="shared" si="2"/>
        <v>0</v>
      </c>
      <c r="H26" s="1299">
        <f t="shared" si="2"/>
        <v>0</v>
      </c>
      <c r="I26" s="1299">
        <f t="shared" si="2"/>
        <v>0</v>
      </c>
      <c r="J26" s="1299">
        <f t="shared" si="2"/>
        <v>4.51</v>
      </c>
    </row>
    <row r="27" spans="1:10" ht="12.75" customHeight="1">
      <c r="A27" s="2009"/>
      <c r="B27" s="1298" t="s">
        <v>825</v>
      </c>
      <c r="C27" s="1299">
        <f t="shared" si="1"/>
        <v>11095.339999999998</v>
      </c>
      <c r="D27" s="1299">
        <f t="shared" si="2"/>
        <v>0</v>
      </c>
      <c r="E27" s="1299">
        <f t="shared" si="2"/>
        <v>11095.339999999998</v>
      </c>
      <c r="F27" s="1299">
        <f t="shared" si="2"/>
        <v>0</v>
      </c>
      <c r="G27" s="1299">
        <f t="shared" si="2"/>
        <v>0</v>
      </c>
      <c r="H27" s="1299">
        <f t="shared" si="2"/>
        <v>0</v>
      </c>
      <c r="I27" s="1299">
        <f t="shared" si="2"/>
        <v>0</v>
      </c>
      <c r="J27" s="1299">
        <f t="shared" si="2"/>
        <v>0</v>
      </c>
    </row>
    <row r="28" spans="1:10" ht="12.75" customHeight="1">
      <c r="A28" s="2009"/>
      <c r="B28" s="1298" t="s">
        <v>826</v>
      </c>
      <c r="C28" s="1299">
        <f t="shared" si="1"/>
        <v>1981.6</v>
      </c>
      <c r="D28" s="1299">
        <f t="shared" si="2"/>
        <v>0</v>
      </c>
      <c r="E28" s="1299">
        <f t="shared" si="2"/>
        <v>1981.6</v>
      </c>
      <c r="F28" s="1299">
        <f t="shared" si="2"/>
        <v>0</v>
      </c>
      <c r="G28" s="1299">
        <f t="shared" si="2"/>
        <v>0</v>
      </c>
      <c r="H28" s="1299">
        <f t="shared" si="2"/>
        <v>0</v>
      </c>
      <c r="I28" s="1299">
        <f t="shared" si="2"/>
        <v>0</v>
      </c>
      <c r="J28" s="1299">
        <f t="shared" si="2"/>
        <v>0</v>
      </c>
    </row>
    <row r="29" spans="1:10" ht="12.75" customHeight="1">
      <c r="A29" s="2009"/>
      <c r="B29" s="1298" t="s">
        <v>818</v>
      </c>
      <c r="C29" s="1299">
        <f t="shared" si="1"/>
        <v>12330.11</v>
      </c>
      <c r="D29" s="1299">
        <f t="shared" si="2"/>
        <v>0</v>
      </c>
      <c r="E29" s="1299">
        <f t="shared" si="2"/>
        <v>12330.11</v>
      </c>
      <c r="F29" s="1299">
        <f t="shared" si="2"/>
        <v>0</v>
      </c>
      <c r="G29" s="1299">
        <f t="shared" si="2"/>
        <v>0</v>
      </c>
      <c r="H29" s="1299">
        <f t="shared" si="2"/>
        <v>0</v>
      </c>
      <c r="I29" s="1299">
        <f t="shared" si="2"/>
        <v>0</v>
      </c>
      <c r="J29" s="1299">
        <f t="shared" si="2"/>
        <v>0</v>
      </c>
    </row>
    <row r="30" spans="1:10" ht="12.75" customHeight="1">
      <c r="A30" s="2009"/>
      <c r="B30" s="1298" t="s">
        <v>827</v>
      </c>
      <c r="C30" s="1299">
        <f t="shared" si="1"/>
        <v>74.09</v>
      </c>
      <c r="D30" s="1299">
        <f t="shared" si="2"/>
        <v>0</v>
      </c>
      <c r="E30" s="1299">
        <f t="shared" si="2"/>
        <v>74.09</v>
      </c>
      <c r="F30" s="1299">
        <f t="shared" si="2"/>
        <v>0</v>
      </c>
      <c r="G30" s="1299">
        <f t="shared" si="2"/>
        <v>0</v>
      </c>
      <c r="H30" s="1299">
        <f t="shared" si="2"/>
        <v>0</v>
      </c>
      <c r="I30" s="1299">
        <f t="shared" si="2"/>
        <v>0</v>
      </c>
      <c r="J30" s="1299">
        <f t="shared" si="2"/>
        <v>0</v>
      </c>
    </row>
    <row r="31" spans="1:10" ht="12.75" customHeight="1">
      <c r="A31" s="2009"/>
      <c r="B31" s="1298" t="s">
        <v>828</v>
      </c>
      <c r="C31" s="1299">
        <f t="shared" si="1"/>
        <v>3.63</v>
      </c>
      <c r="D31" s="1299">
        <f t="shared" si="2"/>
        <v>0</v>
      </c>
      <c r="E31" s="1299">
        <f t="shared" si="2"/>
        <v>3.63</v>
      </c>
      <c r="F31" s="1299">
        <f t="shared" si="2"/>
        <v>0</v>
      </c>
      <c r="G31" s="1299">
        <f t="shared" si="2"/>
        <v>0</v>
      </c>
      <c r="H31" s="1299">
        <f t="shared" si="2"/>
        <v>0</v>
      </c>
      <c r="I31" s="1299">
        <f t="shared" si="2"/>
        <v>0</v>
      </c>
      <c r="J31" s="1299">
        <f t="shared" si="2"/>
        <v>0</v>
      </c>
    </row>
    <row r="32" spans="1:10" ht="12.75" customHeight="1">
      <c r="A32" s="2009"/>
      <c r="B32" s="1298" t="s">
        <v>829</v>
      </c>
      <c r="C32" s="1299">
        <f t="shared" si="1"/>
        <v>2800.67</v>
      </c>
      <c r="D32" s="1299">
        <f t="shared" si="2"/>
        <v>0</v>
      </c>
      <c r="E32" s="1299">
        <f t="shared" si="2"/>
        <v>2800.67</v>
      </c>
      <c r="F32" s="1299">
        <f t="shared" si="2"/>
        <v>0</v>
      </c>
      <c r="G32" s="1299">
        <f t="shared" si="2"/>
        <v>0</v>
      </c>
      <c r="H32" s="1299">
        <f t="shared" si="2"/>
        <v>0</v>
      </c>
      <c r="I32" s="1299">
        <f t="shared" si="2"/>
        <v>0</v>
      </c>
      <c r="J32" s="1299">
        <f t="shared" si="2"/>
        <v>0</v>
      </c>
    </row>
    <row r="33" spans="1:10" ht="12.75" customHeight="1">
      <c r="A33" s="2009"/>
      <c r="B33" s="1298" t="s">
        <v>784</v>
      </c>
      <c r="C33" s="1299">
        <f t="shared" si="1"/>
        <v>618.6</v>
      </c>
      <c r="D33" s="1299">
        <f t="shared" si="2"/>
        <v>0</v>
      </c>
      <c r="E33" s="1299">
        <f t="shared" si="2"/>
        <v>618.6</v>
      </c>
      <c r="F33" s="1299">
        <f t="shared" si="2"/>
        <v>0</v>
      </c>
      <c r="G33" s="1299">
        <f t="shared" si="2"/>
        <v>0</v>
      </c>
      <c r="H33" s="1299">
        <f t="shared" si="2"/>
        <v>0</v>
      </c>
      <c r="I33" s="1299">
        <f t="shared" si="2"/>
        <v>0</v>
      </c>
      <c r="J33" s="1299">
        <f t="shared" si="2"/>
        <v>0</v>
      </c>
    </row>
    <row r="34" spans="1:10" ht="12.75" customHeight="1">
      <c r="A34" s="2009"/>
      <c r="B34" s="1298" t="s">
        <v>840</v>
      </c>
      <c r="C34" s="1299">
        <f t="shared" si="1"/>
        <v>254.35</v>
      </c>
      <c r="D34" s="1299">
        <f t="shared" si="2"/>
        <v>0</v>
      </c>
      <c r="E34" s="1299">
        <f t="shared" si="2"/>
        <v>0</v>
      </c>
      <c r="F34" s="1299">
        <f t="shared" si="2"/>
        <v>0</v>
      </c>
      <c r="G34" s="1299">
        <f t="shared" si="2"/>
        <v>0</v>
      </c>
      <c r="H34" s="1299">
        <f t="shared" si="2"/>
        <v>254.35</v>
      </c>
      <c r="I34" s="1299">
        <f t="shared" si="2"/>
        <v>0</v>
      </c>
      <c r="J34" s="1299">
        <f t="shared" si="2"/>
        <v>0</v>
      </c>
    </row>
    <row r="35" spans="1:10" ht="12.75" customHeight="1">
      <c r="A35" s="2010" t="s">
        <v>117</v>
      </c>
      <c r="B35" s="1296" t="s">
        <v>220</v>
      </c>
      <c r="C35" s="1297">
        <f>SUM('2-8-2배수관(급수과)'!C36:'2-8-2배수관(급수과)'!C65)</f>
        <v>506737.39</v>
      </c>
      <c r="D35" s="1297">
        <f>SUM('2-8-2배수관(급수과)'!D36:'2-8-2배수관(급수과)'!D65)</f>
        <v>388420.93999999994</v>
      </c>
      <c r="E35" s="1297">
        <f>SUM('2-8-2배수관(급수과)'!E36:'2-8-2배수관(급수과)'!E65)</f>
        <v>60963.65</v>
      </c>
      <c r="F35" s="1297">
        <f>SUM('2-8-2배수관(급수과)'!F36:'2-8-2배수관(급수과)'!F65)</f>
        <v>2978.29</v>
      </c>
      <c r="G35" s="1297">
        <f>SUM('2-8-2배수관(급수과)'!G36:'2-8-2배수관(급수과)'!G65)</f>
        <v>33410.679999999993</v>
      </c>
      <c r="H35" s="1297">
        <f>SUM('2-8-2배수관(급수과)'!H36:'2-8-2배수관(급수과)'!H65)</f>
        <v>19874.03</v>
      </c>
      <c r="I35" s="1297">
        <f>SUM('2-8-2배수관(급수과)'!I36:'2-8-2배수관(급수과)'!I65)</f>
        <v>161.59</v>
      </c>
      <c r="J35" s="1297">
        <f>SUM('2-8-2배수관(급수과)'!J36:'2-8-2배수관(급수과)'!J65)</f>
        <v>928.21</v>
      </c>
    </row>
    <row r="36" spans="1:10" ht="12.75" customHeight="1">
      <c r="A36" s="2011" t="s">
        <v>117</v>
      </c>
      <c r="B36" s="1298" t="s">
        <v>864</v>
      </c>
      <c r="C36" s="1299">
        <v>0</v>
      </c>
      <c r="D36" s="1299">
        <v>0</v>
      </c>
      <c r="E36" s="1299">
        <v>0</v>
      </c>
      <c r="F36" s="1299">
        <v>0</v>
      </c>
      <c r="G36" s="1299">
        <v>0</v>
      </c>
      <c r="H36" s="1299">
        <v>0</v>
      </c>
      <c r="I36" s="1299">
        <v>0</v>
      </c>
      <c r="J36" s="1299">
        <v>0</v>
      </c>
    </row>
    <row r="37" spans="1:10" ht="12.75" customHeight="1">
      <c r="A37" s="2009"/>
      <c r="B37" s="1298" t="s">
        <v>865</v>
      </c>
      <c r="C37" s="1299">
        <v>0</v>
      </c>
      <c r="D37" s="1299">
        <v>0</v>
      </c>
      <c r="E37" s="1299">
        <v>0</v>
      </c>
      <c r="F37" s="1299">
        <v>0</v>
      </c>
      <c r="G37" s="1299">
        <v>0</v>
      </c>
      <c r="H37" s="1299">
        <v>0</v>
      </c>
      <c r="I37" s="1299">
        <v>0</v>
      </c>
      <c r="J37" s="1299">
        <v>0</v>
      </c>
    </row>
    <row r="38" spans="1:10" ht="12.75" customHeight="1">
      <c r="A38" s="2009"/>
      <c r="B38" s="1298" t="s">
        <v>866</v>
      </c>
      <c r="C38" s="1299">
        <v>0</v>
      </c>
      <c r="D38" s="1299">
        <v>0</v>
      </c>
      <c r="E38" s="1299">
        <v>0</v>
      </c>
      <c r="F38" s="1299">
        <v>0</v>
      </c>
      <c r="G38" s="1299">
        <v>0</v>
      </c>
      <c r="H38" s="1299">
        <v>0</v>
      </c>
      <c r="I38" s="1299">
        <v>0</v>
      </c>
      <c r="J38" s="1299">
        <v>0</v>
      </c>
    </row>
    <row r="39" spans="1:10" ht="12.75" customHeight="1">
      <c r="A39" s="2009"/>
      <c r="B39" s="1298" t="s">
        <v>867</v>
      </c>
      <c r="C39" s="1299">
        <v>362.91</v>
      </c>
      <c r="D39" s="1299">
        <v>0</v>
      </c>
      <c r="E39" s="1299">
        <v>337.41</v>
      </c>
      <c r="F39" s="1299">
        <v>0</v>
      </c>
      <c r="G39" s="1299">
        <v>0</v>
      </c>
      <c r="H39" s="1299">
        <v>0</v>
      </c>
      <c r="I39" s="1299">
        <v>25.5</v>
      </c>
      <c r="J39" s="1299">
        <v>0</v>
      </c>
    </row>
    <row r="40" spans="1:10" ht="12.75" customHeight="1">
      <c r="A40" s="2009"/>
      <c r="B40" s="1298" t="s">
        <v>809</v>
      </c>
      <c r="C40" s="1299">
        <v>38682.879999999997</v>
      </c>
      <c r="D40" s="1299">
        <v>10060.57</v>
      </c>
      <c r="E40" s="1299">
        <v>20135.97</v>
      </c>
      <c r="F40" s="1299">
        <v>1561.39</v>
      </c>
      <c r="G40" s="1299">
        <v>5091.1400000000003</v>
      </c>
      <c r="H40" s="1299">
        <v>1833.81</v>
      </c>
      <c r="I40" s="1299">
        <v>0</v>
      </c>
      <c r="J40" s="1299">
        <v>0</v>
      </c>
    </row>
    <row r="41" spans="1:10" ht="12.75" customHeight="1">
      <c r="A41" s="2009"/>
      <c r="B41" s="1298" t="s">
        <v>789</v>
      </c>
      <c r="C41" s="1299">
        <v>177744.13</v>
      </c>
      <c r="D41" s="1299">
        <v>130734.15</v>
      </c>
      <c r="E41" s="1299">
        <v>15628.55</v>
      </c>
      <c r="F41" s="1299">
        <v>1407.03</v>
      </c>
      <c r="G41" s="1299">
        <v>18592.560000000001</v>
      </c>
      <c r="H41" s="1299">
        <v>10326.379999999999</v>
      </c>
      <c r="I41" s="1299">
        <v>128.07</v>
      </c>
      <c r="J41" s="1299">
        <v>927.39</v>
      </c>
    </row>
    <row r="42" spans="1:10" ht="12.75" customHeight="1">
      <c r="A42" s="2009"/>
      <c r="B42" s="1298" t="s">
        <v>810</v>
      </c>
      <c r="C42" s="1299">
        <v>128950.53</v>
      </c>
      <c r="D42" s="1299">
        <v>113354.35</v>
      </c>
      <c r="E42" s="1299">
        <v>16.350000000000001</v>
      </c>
      <c r="F42" s="1299">
        <v>9.8699999999999992</v>
      </c>
      <c r="G42" s="1299">
        <v>7871.51</v>
      </c>
      <c r="H42" s="1299">
        <v>7690.63</v>
      </c>
      <c r="I42" s="1299">
        <v>7</v>
      </c>
      <c r="J42" s="1299">
        <v>0.82</v>
      </c>
    </row>
    <row r="43" spans="1:10" ht="12.75" customHeight="1">
      <c r="A43" s="2009"/>
      <c r="B43" s="1298" t="s">
        <v>811</v>
      </c>
      <c r="C43" s="1299">
        <v>76645.95</v>
      </c>
      <c r="D43" s="1299">
        <v>69412.12</v>
      </c>
      <c r="E43" s="1299">
        <v>5407.22</v>
      </c>
      <c r="F43" s="1299">
        <v>0</v>
      </c>
      <c r="G43" s="1299">
        <v>1802.38</v>
      </c>
      <c r="H43" s="1299">
        <v>23.21</v>
      </c>
      <c r="I43" s="1299">
        <v>1.02</v>
      </c>
      <c r="J43" s="1299">
        <v>0</v>
      </c>
    </row>
    <row r="44" spans="1:10" ht="12.75" customHeight="1">
      <c r="A44" s="2009"/>
      <c r="B44" s="1298" t="s">
        <v>812</v>
      </c>
      <c r="C44" s="1299">
        <v>3461.89</v>
      </c>
      <c r="D44" s="1299">
        <v>3408.8</v>
      </c>
      <c r="E44" s="1299">
        <v>0</v>
      </c>
      <c r="F44" s="1299">
        <v>0</v>
      </c>
      <c r="G44" s="1299">
        <v>53.09</v>
      </c>
      <c r="H44" s="1299">
        <v>0</v>
      </c>
      <c r="I44" s="1299">
        <v>0</v>
      </c>
      <c r="J44" s="1299">
        <v>0</v>
      </c>
    </row>
    <row r="45" spans="1:10" ht="12.75" customHeight="1">
      <c r="A45" s="2009"/>
      <c r="B45" s="1298" t="s">
        <v>813</v>
      </c>
      <c r="C45" s="1299">
        <v>35011.68</v>
      </c>
      <c r="D45" s="1299">
        <v>33309.870000000003</v>
      </c>
      <c r="E45" s="1299">
        <v>1701.81</v>
      </c>
      <c r="F45" s="1299">
        <v>0</v>
      </c>
      <c r="G45" s="1299">
        <v>0</v>
      </c>
      <c r="H45" s="1299">
        <v>0</v>
      </c>
      <c r="I45" s="1299">
        <v>0</v>
      </c>
      <c r="J45" s="1299">
        <v>0</v>
      </c>
    </row>
    <row r="46" spans="1:10" ht="12.75" customHeight="1">
      <c r="A46" s="2009"/>
      <c r="B46" s="1298" t="s">
        <v>814</v>
      </c>
      <c r="C46" s="1299">
        <v>581.89</v>
      </c>
      <c r="D46" s="1299">
        <v>581.89</v>
      </c>
      <c r="E46" s="1299">
        <v>0</v>
      </c>
      <c r="F46" s="1299">
        <v>0</v>
      </c>
      <c r="G46" s="1299">
        <v>0</v>
      </c>
      <c r="H46" s="1299">
        <v>0</v>
      </c>
      <c r="I46" s="1299">
        <v>0</v>
      </c>
      <c r="J46" s="1299">
        <v>0</v>
      </c>
    </row>
    <row r="47" spans="1:10" ht="12.75" customHeight="1">
      <c r="A47" s="2009"/>
      <c r="B47" s="1298" t="s">
        <v>782</v>
      </c>
      <c r="C47" s="1299">
        <v>16379.99</v>
      </c>
      <c r="D47" s="1299">
        <v>12165.24</v>
      </c>
      <c r="E47" s="1299">
        <v>4214.75</v>
      </c>
      <c r="F47" s="1299">
        <v>0</v>
      </c>
      <c r="G47" s="1299">
        <v>0</v>
      </c>
      <c r="H47" s="1299">
        <v>0</v>
      </c>
      <c r="I47" s="1299">
        <v>0</v>
      </c>
      <c r="J47" s="1299">
        <v>0</v>
      </c>
    </row>
    <row r="48" spans="1:10" ht="12.75" customHeight="1">
      <c r="A48" s="2009"/>
      <c r="B48" s="1298" t="s">
        <v>823</v>
      </c>
      <c r="C48" s="1299">
        <v>0</v>
      </c>
      <c r="D48" s="1299">
        <v>0</v>
      </c>
      <c r="E48" s="1299">
        <v>0</v>
      </c>
      <c r="F48" s="1299">
        <v>0</v>
      </c>
      <c r="G48" s="1299">
        <v>0</v>
      </c>
      <c r="H48" s="1299">
        <v>0</v>
      </c>
      <c r="I48" s="1299">
        <v>0</v>
      </c>
      <c r="J48" s="1299">
        <v>0</v>
      </c>
    </row>
    <row r="49" spans="1:10" ht="12.75" customHeight="1">
      <c r="A49" s="2009"/>
      <c r="B49" s="1298" t="s">
        <v>783</v>
      </c>
      <c r="C49" s="1299">
        <v>5627.47</v>
      </c>
      <c r="D49" s="1299">
        <v>5302.31</v>
      </c>
      <c r="E49" s="1299">
        <v>325.16000000000003</v>
      </c>
      <c r="F49" s="1299">
        <v>0</v>
      </c>
      <c r="G49" s="1299">
        <v>0</v>
      </c>
      <c r="H49" s="1299">
        <v>0</v>
      </c>
      <c r="I49" s="1299">
        <v>0</v>
      </c>
      <c r="J49" s="1299">
        <v>0</v>
      </c>
    </row>
    <row r="50" spans="1:10" ht="12.75" customHeight="1">
      <c r="A50" s="2009"/>
      <c r="B50" s="1298" t="s">
        <v>815</v>
      </c>
      <c r="C50" s="1299">
        <v>13567.46</v>
      </c>
      <c r="D50" s="1299">
        <v>7860.26</v>
      </c>
      <c r="E50" s="1299">
        <v>5707.2</v>
      </c>
      <c r="F50" s="1299">
        <v>0</v>
      </c>
      <c r="G50" s="1299">
        <v>0</v>
      </c>
      <c r="H50" s="1299">
        <v>0</v>
      </c>
      <c r="I50" s="1299">
        <v>0</v>
      </c>
      <c r="J50" s="1299">
        <v>0</v>
      </c>
    </row>
    <row r="51" spans="1:10" ht="12.75" customHeight="1">
      <c r="A51" s="2009"/>
      <c r="B51" s="1298" t="s">
        <v>816</v>
      </c>
      <c r="C51" s="1299">
        <v>4937.33</v>
      </c>
      <c r="D51" s="1299">
        <v>1874.29</v>
      </c>
      <c r="E51" s="1299">
        <v>3063.04</v>
      </c>
      <c r="F51" s="1299">
        <v>0</v>
      </c>
      <c r="G51" s="1299">
        <v>0</v>
      </c>
      <c r="H51" s="1299">
        <v>0</v>
      </c>
      <c r="I51" s="1299">
        <v>0</v>
      </c>
      <c r="J51" s="1299">
        <v>0</v>
      </c>
    </row>
    <row r="52" spans="1:10" ht="12.75" customHeight="1">
      <c r="A52" s="2009"/>
      <c r="B52" s="1298" t="s">
        <v>817</v>
      </c>
      <c r="C52" s="1299">
        <v>940.11</v>
      </c>
      <c r="D52" s="1299">
        <v>10.49</v>
      </c>
      <c r="E52" s="1299">
        <v>929.62</v>
      </c>
      <c r="F52" s="1299">
        <v>0</v>
      </c>
      <c r="G52" s="1299">
        <v>0</v>
      </c>
      <c r="H52" s="1299">
        <v>0</v>
      </c>
      <c r="I52" s="1299">
        <v>0</v>
      </c>
      <c r="J52" s="1299">
        <v>0</v>
      </c>
    </row>
    <row r="53" spans="1:10" ht="12.75" customHeight="1">
      <c r="A53" s="2009"/>
      <c r="B53" s="1298" t="s">
        <v>790</v>
      </c>
      <c r="C53" s="1299">
        <v>3827.73</v>
      </c>
      <c r="D53" s="1299">
        <v>346.6</v>
      </c>
      <c r="E53" s="1299">
        <v>3481.13</v>
      </c>
      <c r="F53" s="1299">
        <v>0</v>
      </c>
      <c r="G53" s="1299">
        <v>0</v>
      </c>
      <c r="H53" s="1299">
        <v>0</v>
      </c>
      <c r="I53" s="1299">
        <v>0</v>
      </c>
      <c r="J53" s="1299">
        <v>0</v>
      </c>
    </row>
    <row r="54" spans="1:10" ht="12.75" customHeight="1">
      <c r="A54" s="2009"/>
      <c r="B54" s="1298" t="s">
        <v>791</v>
      </c>
      <c r="C54" s="1299">
        <v>0</v>
      </c>
      <c r="D54" s="1299">
        <v>0</v>
      </c>
      <c r="E54" s="1299">
        <v>0</v>
      </c>
      <c r="F54" s="1299">
        <v>0</v>
      </c>
      <c r="G54" s="1299">
        <v>0</v>
      </c>
      <c r="H54" s="1299">
        <v>0</v>
      </c>
      <c r="I54" s="1299">
        <v>0</v>
      </c>
      <c r="J54" s="1299">
        <v>0</v>
      </c>
    </row>
    <row r="55" spans="1:10" ht="12.75" customHeight="1">
      <c r="A55" s="2009"/>
      <c r="B55" s="1298" t="s">
        <v>824</v>
      </c>
      <c r="C55" s="1299">
        <v>0</v>
      </c>
      <c r="D55" s="1299">
        <v>0</v>
      </c>
      <c r="E55" s="1299">
        <v>0</v>
      </c>
      <c r="F55" s="1299">
        <v>0</v>
      </c>
      <c r="G55" s="1299">
        <v>0</v>
      </c>
      <c r="H55" s="1299">
        <v>0</v>
      </c>
      <c r="I55" s="1299">
        <v>0</v>
      </c>
      <c r="J55" s="1299">
        <v>0</v>
      </c>
    </row>
    <row r="56" spans="1:10" ht="12.75" customHeight="1">
      <c r="A56" s="2009"/>
      <c r="B56" s="1298" t="s">
        <v>824</v>
      </c>
      <c r="C56" s="1299">
        <v>0</v>
      </c>
      <c r="D56" s="1299">
        <v>0</v>
      </c>
      <c r="E56" s="1299">
        <v>0</v>
      </c>
      <c r="F56" s="1299">
        <v>0</v>
      </c>
      <c r="G56" s="1299">
        <v>0</v>
      </c>
      <c r="H56" s="1299">
        <v>0</v>
      </c>
      <c r="I56" s="1299">
        <v>0</v>
      </c>
      <c r="J56" s="1299">
        <v>0</v>
      </c>
    </row>
    <row r="57" spans="1:10" ht="12.75" customHeight="1">
      <c r="A57" s="2009"/>
      <c r="B57" s="1298" t="s">
        <v>792</v>
      </c>
      <c r="C57" s="1299">
        <v>0</v>
      </c>
      <c r="D57" s="1299">
        <v>0</v>
      </c>
      <c r="E57" s="1299">
        <v>0</v>
      </c>
      <c r="F57" s="1299">
        <v>0</v>
      </c>
      <c r="G57" s="1299">
        <v>0</v>
      </c>
      <c r="H57" s="1299">
        <v>0</v>
      </c>
      <c r="I57" s="1299">
        <v>0</v>
      </c>
      <c r="J57" s="1299">
        <v>0</v>
      </c>
    </row>
    <row r="58" spans="1:10" ht="12.75" customHeight="1">
      <c r="A58" s="2009"/>
      <c r="B58" s="1298" t="s">
        <v>825</v>
      </c>
      <c r="C58" s="1299">
        <v>0</v>
      </c>
      <c r="D58" s="1299">
        <v>0</v>
      </c>
      <c r="E58" s="1299">
        <v>0</v>
      </c>
      <c r="F58" s="1299">
        <v>0</v>
      </c>
      <c r="G58" s="1299">
        <v>0</v>
      </c>
      <c r="H58" s="1299">
        <v>0</v>
      </c>
      <c r="I58" s="1299">
        <v>0</v>
      </c>
      <c r="J58" s="1299">
        <v>0</v>
      </c>
    </row>
    <row r="59" spans="1:10" ht="12.75" customHeight="1">
      <c r="A59" s="2009"/>
      <c r="B59" s="1298" t="s">
        <v>826</v>
      </c>
      <c r="C59" s="1299">
        <v>0</v>
      </c>
      <c r="D59" s="1299">
        <v>0</v>
      </c>
      <c r="E59" s="1299">
        <v>0</v>
      </c>
      <c r="F59" s="1299">
        <v>0</v>
      </c>
      <c r="G59" s="1299">
        <v>0</v>
      </c>
      <c r="H59" s="1299">
        <v>0</v>
      </c>
      <c r="I59" s="1299">
        <v>0</v>
      </c>
      <c r="J59" s="1299">
        <v>0</v>
      </c>
    </row>
    <row r="60" spans="1:10" ht="12.75" customHeight="1">
      <c r="A60" s="2009"/>
      <c r="B60" s="1298" t="s">
        <v>818</v>
      </c>
      <c r="C60" s="1299">
        <v>15.44</v>
      </c>
      <c r="D60" s="1299">
        <v>0</v>
      </c>
      <c r="E60" s="1299">
        <v>15.44</v>
      </c>
      <c r="F60" s="1299">
        <v>0</v>
      </c>
      <c r="G60" s="1299">
        <v>0</v>
      </c>
      <c r="H60" s="1299">
        <v>0</v>
      </c>
      <c r="I60" s="1299">
        <v>0</v>
      </c>
      <c r="J60" s="1299">
        <v>0</v>
      </c>
    </row>
    <row r="61" spans="1:10" ht="12.75" customHeight="1">
      <c r="A61" s="2009"/>
      <c r="B61" s="1298" t="s">
        <v>827</v>
      </c>
      <c r="C61" s="1299">
        <v>0</v>
      </c>
      <c r="D61" s="1299">
        <v>0</v>
      </c>
      <c r="E61" s="1299">
        <v>0</v>
      </c>
      <c r="F61" s="1299">
        <v>0</v>
      </c>
      <c r="G61" s="1299">
        <v>0</v>
      </c>
      <c r="H61" s="1299">
        <v>0</v>
      </c>
      <c r="I61" s="1299">
        <v>0</v>
      </c>
      <c r="J61" s="1299">
        <v>0</v>
      </c>
    </row>
    <row r="62" spans="1:10" ht="12.75" customHeight="1">
      <c r="A62" s="2009"/>
      <c r="B62" s="1298" t="s">
        <v>828</v>
      </c>
      <c r="C62" s="1299">
        <v>0</v>
      </c>
      <c r="D62" s="1299">
        <v>0</v>
      </c>
      <c r="E62" s="1299">
        <v>0</v>
      </c>
      <c r="F62" s="1299">
        <v>0</v>
      </c>
      <c r="G62" s="1299">
        <v>0</v>
      </c>
      <c r="H62" s="1299">
        <v>0</v>
      </c>
      <c r="I62" s="1299">
        <v>0</v>
      </c>
      <c r="J62" s="1299">
        <v>0</v>
      </c>
    </row>
    <row r="63" spans="1:10" ht="12.75" customHeight="1">
      <c r="A63" s="2009"/>
      <c r="B63" s="1298" t="s">
        <v>829</v>
      </c>
      <c r="C63" s="1299">
        <v>0</v>
      </c>
      <c r="D63" s="1299">
        <v>0</v>
      </c>
      <c r="E63" s="1299">
        <v>0</v>
      </c>
      <c r="F63" s="1299">
        <v>0</v>
      </c>
      <c r="G63" s="1299">
        <v>0</v>
      </c>
      <c r="H63" s="1299">
        <v>0</v>
      </c>
      <c r="I63" s="1299">
        <v>0</v>
      </c>
      <c r="J63" s="1299">
        <v>0</v>
      </c>
    </row>
    <row r="64" spans="1:10" ht="12.75" customHeight="1">
      <c r="A64" s="2009"/>
      <c r="B64" s="1298" t="s">
        <v>784</v>
      </c>
      <c r="C64" s="1299">
        <v>0</v>
      </c>
      <c r="D64" s="1299">
        <v>0</v>
      </c>
      <c r="E64" s="1299">
        <v>0</v>
      </c>
      <c r="F64" s="1299">
        <v>0</v>
      </c>
      <c r="G64" s="1299">
        <v>0</v>
      </c>
      <c r="H64" s="1299">
        <v>0</v>
      </c>
      <c r="I64" s="1299">
        <v>0</v>
      </c>
      <c r="J64" s="1299">
        <v>0</v>
      </c>
    </row>
    <row r="65" spans="1:10" ht="12.75" customHeight="1">
      <c r="A65" s="2009"/>
      <c r="B65" s="1298" t="s">
        <v>840</v>
      </c>
      <c r="C65" s="1299">
        <v>0</v>
      </c>
      <c r="D65" s="1299">
        <v>0</v>
      </c>
      <c r="E65" s="1299">
        <v>0</v>
      </c>
      <c r="F65" s="1299">
        <v>0</v>
      </c>
      <c r="G65" s="1299">
        <v>0</v>
      </c>
      <c r="H65" s="1299">
        <v>0</v>
      </c>
      <c r="I65" s="1299">
        <v>0</v>
      </c>
      <c r="J65" s="1299">
        <v>0</v>
      </c>
    </row>
    <row r="66" spans="1:10" ht="12.75" customHeight="1">
      <c r="A66" s="2010" t="s">
        <v>118</v>
      </c>
      <c r="B66" s="1296" t="s">
        <v>220</v>
      </c>
      <c r="C66" s="1297">
        <f>SUM('2-8-2배수관(급수과)'!C67:'2-8-2배수관(급수과)'!C96)</f>
        <v>452551.83999999997</v>
      </c>
      <c r="D66" s="1297">
        <f>SUM('2-8-2배수관(급수과)'!D67:'2-8-2배수관(급수과)'!D96)</f>
        <v>354088.75999999995</v>
      </c>
      <c r="E66" s="1297">
        <f>SUM('2-8-2배수관(급수과)'!E67:'2-8-2배수관(급수과)'!E96)</f>
        <v>20778.82</v>
      </c>
      <c r="F66" s="1297">
        <f>SUM('2-8-2배수관(급수과)'!F67:'2-8-2배수관(급수과)'!F96)</f>
        <v>4681.3500000000004</v>
      </c>
      <c r="G66" s="1297">
        <f>SUM('2-8-2배수관(급수과)'!G67:'2-8-2배수관(급수과)'!G96)</f>
        <v>61742.96</v>
      </c>
      <c r="H66" s="1297">
        <f>SUM('2-8-2배수관(급수과)'!H67:'2-8-2배수관(급수과)'!H96)</f>
        <v>10577.09</v>
      </c>
      <c r="I66" s="1297">
        <f>SUM('2-8-2배수관(급수과)'!I67:'2-8-2배수관(급수과)'!I96)</f>
        <v>197.06</v>
      </c>
      <c r="J66" s="1297">
        <f>SUM('2-8-2배수관(급수과)'!J67:'2-8-2배수관(급수과)'!J96)</f>
        <v>485.8</v>
      </c>
    </row>
    <row r="67" spans="1:10" ht="12.75" customHeight="1">
      <c r="A67" s="2011" t="s">
        <v>118</v>
      </c>
      <c r="B67" s="1298" t="s">
        <v>864</v>
      </c>
      <c r="C67" s="1299">
        <f>SUM(D67:J67)</f>
        <v>0</v>
      </c>
      <c r="D67" s="1299">
        <v>0</v>
      </c>
      <c r="E67" s="1299">
        <v>0</v>
      </c>
      <c r="F67" s="1299">
        <v>0</v>
      </c>
      <c r="G67" s="1299">
        <v>0</v>
      </c>
      <c r="H67" s="1299">
        <v>0</v>
      </c>
      <c r="I67" s="1299">
        <v>0</v>
      </c>
      <c r="J67" s="1299">
        <v>0</v>
      </c>
    </row>
    <row r="68" spans="1:10" ht="12.75" customHeight="1">
      <c r="A68" s="2009"/>
      <c r="B68" s="1298" t="s">
        <v>865</v>
      </c>
      <c r="C68" s="1299">
        <f t="shared" ref="C68:C96" si="3">SUM(D68:J68)</f>
        <v>0</v>
      </c>
      <c r="D68" s="1299">
        <v>0</v>
      </c>
      <c r="E68" s="1299">
        <v>0</v>
      </c>
      <c r="F68" s="1299">
        <v>0</v>
      </c>
      <c r="G68" s="1299">
        <v>0</v>
      </c>
      <c r="H68" s="1299">
        <v>0</v>
      </c>
      <c r="I68" s="1299">
        <v>0</v>
      </c>
      <c r="J68" s="1299">
        <v>0</v>
      </c>
    </row>
    <row r="69" spans="1:10" ht="12.75" customHeight="1">
      <c r="A69" s="2009"/>
      <c r="B69" s="1298" t="s">
        <v>866</v>
      </c>
      <c r="C69" s="1299">
        <f t="shared" si="3"/>
        <v>41.23</v>
      </c>
      <c r="D69" s="1299">
        <v>0</v>
      </c>
      <c r="E69" s="1299">
        <v>0</v>
      </c>
      <c r="F69" s="1299">
        <v>0</v>
      </c>
      <c r="G69" s="1299">
        <v>0</v>
      </c>
      <c r="H69" s="1299">
        <v>0</v>
      </c>
      <c r="I69" s="1299">
        <f>중구배수관!C45</f>
        <v>41.23</v>
      </c>
      <c r="J69" s="1299">
        <v>0</v>
      </c>
    </row>
    <row r="70" spans="1:10" ht="12.75" customHeight="1">
      <c r="A70" s="2009"/>
      <c r="B70" s="1298" t="s">
        <v>867</v>
      </c>
      <c r="C70" s="1299">
        <f t="shared" si="3"/>
        <v>298.23</v>
      </c>
      <c r="D70" s="1299">
        <f>SUM(중구배수관!C51:C55)+중구배수관!C62</f>
        <v>5.23</v>
      </c>
      <c r="E70" s="1299">
        <v>0</v>
      </c>
      <c r="F70" s="1299">
        <v>0</v>
      </c>
      <c r="G70" s="1299">
        <f>중구배수관!C64</f>
        <v>256</v>
      </c>
      <c r="H70" s="1299">
        <v>0</v>
      </c>
      <c r="I70" s="1299">
        <f>중구배수관!C68</f>
        <v>37</v>
      </c>
      <c r="J70" s="1299">
        <v>0</v>
      </c>
    </row>
    <row r="71" spans="1:10" ht="12.75" customHeight="1">
      <c r="A71" s="2009"/>
      <c r="B71" s="1298" t="s">
        <v>809</v>
      </c>
      <c r="C71" s="1299">
        <f t="shared" si="3"/>
        <v>23948.780000000002</v>
      </c>
      <c r="D71" s="1299">
        <f>SUM(중구배수관!C74:C78)+중구배수관!C85</f>
        <v>12113.699999999999</v>
      </c>
      <c r="E71" s="1299">
        <f>SUM(중구배수관!C79:C82)+중구배수관!C92</f>
        <v>4109.2300000000005</v>
      </c>
      <c r="F71" s="1299">
        <v>2643.09</v>
      </c>
      <c r="G71" s="1299">
        <v>4164.99</v>
      </c>
      <c r="H71" s="1299">
        <v>901.77</v>
      </c>
      <c r="I71" s="1299">
        <v>16</v>
      </c>
      <c r="J71" s="1299">
        <v>0</v>
      </c>
    </row>
    <row r="72" spans="1:10" ht="12.75" customHeight="1">
      <c r="A72" s="2009"/>
      <c r="B72" s="1682" t="s">
        <v>789</v>
      </c>
      <c r="C72" s="1299">
        <f t="shared" si="3"/>
        <v>190370.63999999998</v>
      </c>
      <c r="D72" s="1299">
        <v>135195.97</v>
      </c>
      <c r="E72" s="1299">
        <v>4698.3999999999996</v>
      </c>
      <c r="F72" s="1299">
        <v>956.1</v>
      </c>
      <c r="G72" s="1299">
        <v>44157.97</v>
      </c>
      <c r="H72" s="1299">
        <v>4993.68</v>
      </c>
      <c r="I72" s="1299">
        <v>7.9</v>
      </c>
      <c r="J72" s="1299">
        <v>360.62</v>
      </c>
    </row>
    <row r="73" spans="1:10" ht="12.75" customHeight="1">
      <c r="A73" s="2009"/>
      <c r="B73" s="1682" t="s">
        <v>810</v>
      </c>
      <c r="C73" s="1299">
        <f t="shared" si="3"/>
        <v>91399.559999999983</v>
      </c>
      <c r="D73" s="1299">
        <f>SUM(중구배수관!C120:C124)</f>
        <v>77202.7</v>
      </c>
      <c r="E73" s="1299">
        <f>SUM(중구배수관!C125:C128)</f>
        <v>25.86</v>
      </c>
      <c r="F73" s="1299">
        <v>937.24</v>
      </c>
      <c r="G73" s="1299">
        <f>SUM(중구배수관!C133)</f>
        <v>9786.51</v>
      </c>
      <c r="H73" s="1299">
        <f>SUM(중구배수관!C134:C136)+중구배수관!C139+중구배수관!C140</f>
        <v>3315.48</v>
      </c>
      <c r="I73" s="1299">
        <v>6.59</v>
      </c>
      <c r="J73" s="1299">
        <v>125.18</v>
      </c>
    </row>
    <row r="74" spans="1:10" ht="12.75" customHeight="1">
      <c r="A74" s="2009"/>
      <c r="B74" s="1682" t="s">
        <v>811</v>
      </c>
      <c r="C74" s="1299">
        <f t="shared" si="3"/>
        <v>55529.770000000004</v>
      </c>
      <c r="D74" s="1299">
        <f>SUM(중구배수관!C143:C147)</f>
        <v>45200.710000000006</v>
      </c>
      <c r="E74" s="1299">
        <f>SUM(중구배수관!C148:C151)+중구배수관!C161</f>
        <v>5591.4800000000005</v>
      </c>
      <c r="F74" s="1299">
        <v>144.91999999999999</v>
      </c>
      <c r="G74" s="1299">
        <v>3303.63</v>
      </c>
      <c r="H74" s="1299">
        <v>1289.03</v>
      </c>
      <c r="I74" s="1299">
        <v>0</v>
      </c>
      <c r="J74" s="1299">
        <v>0</v>
      </c>
    </row>
    <row r="75" spans="1:10" ht="12.75" customHeight="1">
      <c r="A75" s="2009"/>
      <c r="B75" s="1682" t="s">
        <v>812</v>
      </c>
      <c r="C75" s="1299">
        <f t="shared" si="3"/>
        <v>3724.4300000000003</v>
      </c>
      <c r="D75" s="1299">
        <f>SUM(중구배수관!C166:C170)</f>
        <v>3724.4300000000003</v>
      </c>
      <c r="E75" s="1299">
        <v>0</v>
      </c>
      <c r="F75" s="1299">
        <v>0</v>
      </c>
      <c r="G75" s="1299">
        <v>0</v>
      </c>
      <c r="H75" s="1299">
        <v>0</v>
      </c>
      <c r="I75" s="1299">
        <v>0</v>
      </c>
      <c r="J75" s="1299">
        <v>0</v>
      </c>
    </row>
    <row r="76" spans="1:10" ht="12.75" customHeight="1">
      <c r="A76" s="2009"/>
      <c r="B76" s="1682" t="s">
        <v>813</v>
      </c>
      <c r="C76" s="1683">
        <f t="shared" si="3"/>
        <v>24835.859999999993</v>
      </c>
      <c r="D76" s="1299">
        <f>SUM(중구배수관!C189:C193)</f>
        <v>24684.869999999992</v>
      </c>
      <c r="E76" s="1299">
        <v>0</v>
      </c>
      <c r="F76" s="1299">
        <v>0</v>
      </c>
      <c r="G76" s="1299">
        <v>73.86</v>
      </c>
      <c r="H76" s="1299">
        <v>77.13</v>
      </c>
      <c r="I76" s="1299">
        <v>0</v>
      </c>
      <c r="J76" s="1299">
        <v>0</v>
      </c>
    </row>
    <row r="77" spans="1:10" ht="12.75" customHeight="1">
      <c r="A77" s="2009"/>
      <c r="B77" s="1682" t="s">
        <v>814</v>
      </c>
      <c r="C77" s="1299">
        <f t="shared" si="3"/>
        <v>4981.0600000000013</v>
      </c>
      <c r="D77" s="1299">
        <f>SUM(중구배수관!C212:C216)</f>
        <v>4981.0600000000013</v>
      </c>
      <c r="E77" s="1299">
        <v>0</v>
      </c>
      <c r="F77" s="1299">
        <v>0</v>
      </c>
      <c r="G77" s="1299">
        <v>0</v>
      </c>
      <c r="H77" s="1299">
        <v>0</v>
      </c>
      <c r="I77" s="1299">
        <v>0</v>
      </c>
      <c r="J77" s="1299">
        <v>0</v>
      </c>
    </row>
    <row r="78" spans="1:10" ht="12.75" customHeight="1">
      <c r="A78" s="2009"/>
      <c r="B78" s="1682" t="s">
        <v>782</v>
      </c>
      <c r="C78" s="1299">
        <f t="shared" si="3"/>
        <v>19869.379999999997</v>
      </c>
      <c r="D78" s="1299">
        <f>SUM(중구배수관!C235:C239)+중구배수관!C246</f>
        <v>19255.359999999997</v>
      </c>
      <c r="E78" s="1299">
        <v>614.02</v>
      </c>
      <c r="F78" s="1299">
        <v>0</v>
      </c>
      <c r="G78" s="1299">
        <v>0</v>
      </c>
      <c r="H78" s="1299">
        <v>0</v>
      </c>
      <c r="I78" s="1299">
        <v>0</v>
      </c>
      <c r="J78" s="1299">
        <v>0</v>
      </c>
    </row>
    <row r="79" spans="1:10" ht="12.75" customHeight="1">
      <c r="A79" s="2009"/>
      <c r="B79" s="1298" t="s">
        <v>823</v>
      </c>
      <c r="C79" s="1299">
        <f t="shared" si="3"/>
        <v>0</v>
      </c>
      <c r="D79" s="1299">
        <v>0</v>
      </c>
      <c r="E79" s="1299">
        <v>0</v>
      </c>
      <c r="F79" s="1299">
        <v>0</v>
      </c>
      <c r="G79" s="1299">
        <v>0</v>
      </c>
      <c r="H79" s="1299">
        <v>0</v>
      </c>
      <c r="I79" s="1299">
        <v>0</v>
      </c>
      <c r="J79" s="1299">
        <v>0</v>
      </c>
    </row>
    <row r="80" spans="1:10" ht="12.75" customHeight="1">
      <c r="A80" s="2009"/>
      <c r="B80" s="1682" t="s">
        <v>783</v>
      </c>
      <c r="C80" s="1299">
        <f t="shared" si="3"/>
        <v>8078.8</v>
      </c>
      <c r="D80" s="1299">
        <f>SUM(중구배수관!C258:C262)</f>
        <v>7944.1900000000005</v>
      </c>
      <c r="E80" s="1299">
        <v>134.61000000000001</v>
      </c>
      <c r="F80" s="1299">
        <v>0</v>
      </c>
      <c r="G80" s="1299">
        <v>0</v>
      </c>
      <c r="H80" s="1299">
        <v>0</v>
      </c>
      <c r="I80" s="1299">
        <v>0</v>
      </c>
      <c r="J80" s="1299">
        <v>0</v>
      </c>
    </row>
    <row r="81" spans="1:10" ht="12.75" customHeight="1">
      <c r="A81" s="2009"/>
      <c r="B81" s="1682" t="s">
        <v>815</v>
      </c>
      <c r="C81" s="1299">
        <f t="shared" si="3"/>
        <v>25056.79</v>
      </c>
      <c r="D81" s="1299">
        <f>SUM(중구배수관!C281:C285)</f>
        <v>21547.81</v>
      </c>
      <c r="E81" s="1299">
        <v>3508.98</v>
      </c>
      <c r="F81" s="1299">
        <v>0</v>
      </c>
      <c r="G81" s="1299">
        <v>0</v>
      </c>
      <c r="H81" s="1299">
        <v>0</v>
      </c>
      <c r="I81" s="1299">
        <v>0</v>
      </c>
      <c r="J81" s="1299">
        <v>0</v>
      </c>
    </row>
    <row r="82" spans="1:10" ht="12.75" customHeight="1">
      <c r="A82" s="2009"/>
      <c r="B82" s="1682" t="s">
        <v>816</v>
      </c>
      <c r="C82" s="1299">
        <f t="shared" si="3"/>
        <v>1766.9599999999998</v>
      </c>
      <c r="D82" s="1299">
        <f>SUM(중구배수관!C304:C308)</f>
        <v>1161.6699999999998</v>
      </c>
      <c r="E82" s="1299">
        <v>605.29</v>
      </c>
      <c r="F82" s="1299">
        <v>0</v>
      </c>
      <c r="G82" s="1299">
        <v>0</v>
      </c>
      <c r="H82" s="1299">
        <v>0</v>
      </c>
      <c r="I82" s="1299">
        <v>0</v>
      </c>
      <c r="J82" s="1299">
        <v>0</v>
      </c>
    </row>
    <row r="83" spans="1:10" ht="12.75" customHeight="1">
      <c r="A83" s="2009"/>
      <c r="B83" s="1682" t="s">
        <v>817</v>
      </c>
      <c r="C83" s="1299">
        <f t="shared" si="3"/>
        <v>822.81999999999994</v>
      </c>
      <c r="D83" s="1299">
        <f>SUM(중구배수관!C327:C331)</f>
        <v>619.05999999999995</v>
      </c>
      <c r="E83" s="1299">
        <v>115.42</v>
      </c>
      <c r="F83" s="1299">
        <v>0</v>
      </c>
      <c r="G83" s="1299">
        <v>0</v>
      </c>
      <c r="H83" s="1299">
        <v>0</v>
      </c>
      <c r="I83" s="1299">
        <v>88.34</v>
      </c>
      <c r="J83" s="1299">
        <v>0</v>
      </c>
    </row>
    <row r="84" spans="1:10" ht="12.75" customHeight="1">
      <c r="A84" s="2009"/>
      <c r="B84" s="1682" t="s">
        <v>790</v>
      </c>
      <c r="C84" s="1299">
        <f t="shared" si="3"/>
        <v>1827.53</v>
      </c>
      <c r="D84" s="1299">
        <f>SUM(중구배수관!C350:C354)</f>
        <v>452</v>
      </c>
      <c r="E84" s="1299">
        <v>1375.53</v>
      </c>
      <c r="F84" s="1299">
        <v>0</v>
      </c>
      <c r="G84" s="1299">
        <v>0</v>
      </c>
      <c r="H84" s="1299">
        <v>0</v>
      </c>
      <c r="I84" s="1299">
        <v>0</v>
      </c>
      <c r="J84" s="1299">
        <v>0</v>
      </c>
    </row>
    <row r="85" spans="1:10" ht="12.75" customHeight="1">
      <c r="A85" s="2009"/>
      <c r="B85" s="1298" t="s">
        <v>791</v>
      </c>
      <c r="C85" s="1299">
        <f t="shared" si="3"/>
        <v>0</v>
      </c>
      <c r="D85" s="1299">
        <v>0</v>
      </c>
      <c r="E85" s="1299">
        <v>0</v>
      </c>
      <c r="F85" s="1299">
        <v>0</v>
      </c>
      <c r="G85" s="1299">
        <v>0</v>
      </c>
      <c r="H85" s="1299">
        <v>0</v>
      </c>
      <c r="I85" s="1299">
        <v>0</v>
      </c>
      <c r="J85" s="1299">
        <v>0</v>
      </c>
    </row>
    <row r="86" spans="1:10" ht="12.75" customHeight="1">
      <c r="A86" s="2009"/>
      <c r="B86" s="1298" t="s">
        <v>824</v>
      </c>
      <c r="C86" s="1299">
        <f t="shared" si="3"/>
        <v>0</v>
      </c>
      <c r="D86" s="1299">
        <v>0</v>
      </c>
      <c r="E86" s="1299">
        <v>0</v>
      </c>
      <c r="F86" s="1299">
        <v>0</v>
      </c>
      <c r="G86" s="1299">
        <v>0</v>
      </c>
      <c r="H86" s="1299">
        <v>0</v>
      </c>
      <c r="I86" s="1299">
        <v>0</v>
      </c>
      <c r="J86" s="1299">
        <v>0</v>
      </c>
    </row>
    <row r="87" spans="1:10" ht="12.75" customHeight="1">
      <c r="A87" s="2009"/>
      <c r="B87" s="1298" t="s">
        <v>824</v>
      </c>
      <c r="C87" s="1299">
        <f t="shared" si="3"/>
        <v>0</v>
      </c>
      <c r="D87" s="1299">
        <v>0</v>
      </c>
      <c r="E87" s="1299">
        <v>0</v>
      </c>
      <c r="F87" s="1299">
        <v>0</v>
      </c>
      <c r="G87" s="1299">
        <v>0</v>
      </c>
      <c r="H87" s="1299">
        <v>0</v>
      </c>
      <c r="I87" s="1299">
        <v>0</v>
      </c>
      <c r="J87" s="1299">
        <v>0</v>
      </c>
    </row>
    <row r="88" spans="1:10" ht="12.75" customHeight="1">
      <c r="A88" s="2009"/>
      <c r="B88" s="1298" t="s">
        <v>792</v>
      </c>
      <c r="C88" s="1299">
        <f t="shared" si="3"/>
        <v>0</v>
      </c>
      <c r="D88" s="1299">
        <v>0</v>
      </c>
      <c r="E88" s="1299">
        <v>0</v>
      </c>
      <c r="F88" s="1299">
        <v>0</v>
      </c>
      <c r="G88" s="1299">
        <v>0</v>
      </c>
      <c r="H88" s="1299">
        <v>0</v>
      </c>
      <c r="I88" s="1299">
        <v>0</v>
      </c>
      <c r="J88" s="1299">
        <v>0</v>
      </c>
    </row>
    <row r="89" spans="1:10" ht="12.75" customHeight="1">
      <c r="A89" s="2009"/>
      <c r="B89" s="1298" t="s">
        <v>825</v>
      </c>
      <c r="C89" s="1299">
        <f t="shared" si="3"/>
        <v>0</v>
      </c>
      <c r="D89" s="1299">
        <v>0</v>
      </c>
      <c r="E89" s="1299">
        <v>0</v>
      </c>
      <c r="F89" s="1299">
        <v>0</v>
      </c>
      <c r="G89" s="1299">
        <v>0</v>
      </c>
      <c r="H89" s="1299">
        <v>0</v>
      </c>
      <c r="I89" s="1299">
        <v>0</v>
      </c>
      <c r="J89" s="1299">
        <v>0</v>
      </c>
    </row>
    <row r="90" spans="1:10" ht="12.75" customHeight="1">
      <c r="A90" s="2009"/>
      <c r="B90" s="1298" t="s">
        <v>826</v>
      </c>
      <c r="C90" s="1299">
        <f t="shared" si="3"/>
        <v>0</v>
      </c>
      <c r="D90" s="1299">
        <v>0</v>
      </c>
      <c r="E90" s="1299">
        <v>0</v>
      </c>
      <c r="F90" s="1299">
        <v>0</v>
      </c>
      <c r="G90" s="1299">
        <v>0</v>
      </c>
      <c r="H90" s="1299">
        <v>0</v>
      </c>
      <c r="I90" s="1299">
        <v>0</v>
      </c>
      <c r="J90" s="1299">
        <v>0</v>
      </c>
    </row>
    <row r="91" spans="1:10" ht="12.75" customHeight="1">
      <c r="A91" s="2009"/>
      <c r="B91" s="1298" t="s">
        <v>818</v>
      </c>
      <c r="C91" s="1299">
        <f t="shared" si="3"/>
        <v>0</v>
      </c>
      <c r="D91" s="1299">
        <v>0</v>
      </c>
      <c r="E91" s="1299">
        <v>0</v>
      </c>
      <c r="F91" s="1299">
        <v>0</v>
      </c>
      <c r="G91" s="1299">
        <v>0</v>
      </c>
      <c r="H91" s="1299">
        <v>0</v>
      </c>
      <c r="I91" s="1299">
        <v>0</v>
      </c>
      <c r="J91" s="1299">
        <v>0</v>
      </c>
    </row>
    <row r="92" spans="1:10" ht="12.75" customHeight="1">
      <c r="A92" s="2009"/>
      <c r="B92" s="1298" t="s">
        <v>827</v>
      </c>
      <c r="C92" s="1299">
        <f t="shared" si="3"/>
        <v>0</v>
      </c>
      <c r="D92" s="1299">
        <v>0</v>
      </c>
      <c r="E92" s="1299">
        <v>0</v>
      </c>
      <c r="F92" s="1299">
        <v>0</v>
      </c>
      <c r="G92" s="1299">
        <v>0</v>
      </c>
      <c r="H92" s="1299">
        <v>0</v>
      </c>
      <c r="I92" s="1299">
        <v>0</v>
      </c>
      <c r="J92" s="1299">
        <v>0</v>
      </c>
    </row>
    <row r="93" spans="1:10" ht="12.75" customHeight="1">
      <c r="A93" s="2009"/>
      <c r="B93" s="1298" t="s">
        <v>828</v>
      </c>
      <c r="C93" s="1299">
        <f t="shared" si="3"/>
        <v>0</v>
      </c>
      <c r="D93" s="1299">
        <v>0</v>
      </c>
      <c r="E93" s="1299">
        <v>0</v>
      </c>
      <c r="F93" s="1299">
        <v>0</v>
      </c>
      <c r="G93" s="1299">
        <v>0</v>
      </c>
      <c r="H93" s="1299">
        <v>0</v>
      </c>
      <c r="I93" s="1299">
        <v>0</v>
      </c>
      <c r="J93" s="1299">
        <v>0</v>
      </c>
    </row>
    <row r="94" spans="1:10" ht="12.75" customHeight="1">
      <c r="A94" s="2009"/>
      <c r="B94" s="1298" t="s">
        <v>829</v>
      </c>
      <c r="C94" s="1299">
        <f t="shared" si="3"/>
        <v>0</v>
      </c>
      <c r="D94" s="1299">
        <v>0</v>
      </c>
      <c r="E94" s="1299">
        <v>0</v>
      </c>
      <c r="F94" s="1299">
        <v>0</v>
      </c>
      <c r="G94" s="1299">
        <v>0</v>
      </c>
      <c r="H94" s="1299">
        <v>0</v>
      </c>
      <c r="I94" s="1299">
        <v>0</v>
      </c>
      <c r="J94" s="1299">
        <v>0</v>
      </c>
    </row>
    <row r="95" spans="1:10" ht="12.75" customHeight="1">
      <c r="A95" s="2009"/>
      <c r="B95" s="1298" t="s">
        <v>784</v>
      </c>
      <c r="C95" s="1299">
        <f t="shared" si="3"/>
        <v>0</v>
      </c>
      <c r="D95" s="1299">
        <v>0</v>
      </c>
      <c r="E95" s="1299">
        <v>0</v>
      </c>
      <c r="F95" s="1299">
        <v>0</v>
      </c>
      <c r="G95" s="1299">
        <v>0</v>
      </c>
      <c r="H95" s="1299">
        <v>0</v>
      </c>
      <c r="I95" s="1299">
        <v>0</v>
      </c>
      <c r="J95" s="1299">
        <v>0</v>
      </c>
    </row>
    <row r="96" spans="1:10" ht="12.75" customHeight="1">
      <c r="A96" s="2009"/>
      <c r="B96" s="1298" t="s">
        <v>840</v>
      </c>
      <c r="C96" s="1299">
        <f t="shared" si="3"/>
        <v>0</v>
      </c>
      <c r="D96" s="1299">
        <v>0</v>
      </c>
      <c r="E96" s="1299">
        <v>0</v>
      </c>
      <c r="F96" s="1299">
        <v>0</v>
      </c>
      <c r="G96" s="1299">
        <v>0</v>
      </c>
      <c r="H96" s="1299">
        <v>0</v>
      </c>
      <c r="I96" s="1299">
        <v>0</v>
      </c>
      <c r="J96" s="1299">
        <v>0</v>
      </c>
    </row>
    <row r="97" spans="1:10" ht="12.75" customHeight="1">
      <c r="A97" s="2010" t="s">
        <v>119</v>
      </c>
      <c r="B97" s="1296" t="s">
        <v>220</v>
      </c>
      <c r="C97" s="1297">
        <f>SUM('2-8-2배수관(급수과)'!C98:'2-8-2배수관(급수과)'!C127)</f>
        <v>571821.88</v>
      </c>
      <c r="D97" s="1297">
        <f>SUM('2-8-2배수관(급수과)'!D98:'2-8-2배수관(급수과)'!D127)</f>
        <v>432890.23000000004</v>
      </c>
      <c r="E97" s="1297">
        <f>SUM('2-8-2배수관(급수과)'!E98:'2-8-2배수관(급수과)'!E127)</f>
        <v>76460.290000000008</v>
      </c>
      <c r="F97" s="1297">
        <f>SUM('2-8-2배수관(급수과)'!F98:'2-8-2배수관(급수과)'!F127)</f>
        <v>990.3900000000001</v>
      </c>
      <c r="G97" s="1297">
        <f>SUM('2-8-2배수관(급수과)'!G98:'2-8-2배수관(급수과)'!G127)</f>
        <v>35223.009999999995</v>
      </c>
      <c r="H97" s="1297">
        <f>SUM('2-8-2배수관(급수과)'!H98:'2-8-2배수관(급수과)'!H127)</f>
        <v>20333.61</v>
      </c>
      <c r="I97" s="1297">
        <f>SUM('2-8-2배수관(급수과)'!I98:'2-8-2배수관(급수과)'!I127)</f>
        <v>104.62</v>
      </c>
      <c r="J97" s="1297">
        <f>SUM('2-8-2배수관(급수과)'!J98:'2-8-2배수관(급수과)'!J127)</f>
        <v>5819.73</v>
      </c>
    </row>
    <row r="98" spans="1:10" ht="12.75" customHeight="1">
      <c r="A98" s="2011" t="s">
        <v>119</v>
      </c>
      <c r="B98" s="1298" t="s">
        <v>864</v>
      </c>
      <c r="C98" s="1299">
        <v>0</v>
      </c>
      <c r="D98" s="1299">
        <v>0</v>
      </c>
      <c r="E98" s="1299">
        <v>0</v>
      </c>
      <c r="F98" s="1299">
        <v>0</v>
      </c>
      <c r="G98" s="1299">
        <v>0</v>
      </c>
      <c r="H98" s="1299">
        <v>0</v>
      </c>
      <c r="I98" s="1299">
        <v>0</v>
      </c>
      <c r="J98" s="1299">
        <v>0</v>
      </c>
    </row>
    <row r="99" spans="1:10" ht="12.75" customHeight="1">
      <c r="A99" s="2009"/>
      <c r="B99" s="1298" t="s">
        <v>865</v>
      </c>
      <c r="C99" s="1299">
        <v>0</v>
      </c>
      <c r="D99" s="1299">
        <v>0</v>
      </c>
      <c r="E99" s="1299">
        <v>0</v>
      </c>
      <c r="F99" s="1299">
        <v>0</v>
      </c>
      <c r="G99" s="1299">
        <v>0</v>
      </c>
      <c r="H99" s="1299">
        <v>0</v>
      </c>
      <c r="I99" s="1299">
        <v>0</v>
      </c>
      <c r="J99" s="1299">
        <v>0</v>
      </c>
    </row>
    <row r="100" spans="1:10" ht="12.75" customHeight="1">
      <c r="A100" s="2009"/>
      <c r="B100" s="1298" t="s">
        <v>866</v>
      </c>
      <c r="C100" s="1299">
        <v>0</v>
      </c>
      <c r="D100" s="1299">
        <v>0</v>
      </c>
      <c r="E100" s="1299">
        <v>0</v>
      </c>
      <c r="F100" s="1299">
        <v>0</v>
      </c>
      <c r="G100" s="1299">
        <v>0</v>
      </c>
      <c r="H100" s="1299">
        <v>0</v>
      </c>
      <c r="I100" s="1299">
        <v>0</v>
      </c>
      <c r="J100" s="1299">
        <v>0</v>
      </c>
    </row>
    <row r="101" spans="1:10" ht="12.75" customHeight="1">
      <c r="A101" s="2009"/>
      <c r="B101" s="1298" t="s">
        <v>867</v>
      </c>
      <c r="C101" s="1299">
        <v>0</v>
      </c>
      <c r="D101" s="1299">
        <v>0</v>
      </c>
      <c r="E101" s="1299">
        <v>0</v>
      </c>
      <c r="F101" s="1299">
        <v>0</v>
      </c>
      <c r="G101" s="1299">
        <v>0</v>
      </c>
      <c r="H101" s="1299">
        <v>0</v>
      </c>
      <c r="I101" s="1299">
        <v>0</v>
      </c>
      <c r="J101" s="1299">
        <v>0</v>
      </c>
    </row>
    <row r="102" spans="1:10" ht="12.75" customHeight="1">
      <c r="A102" s="2009"/>
      <c r="B102" s="1682" t="s">
        <v>809</v>
      </c>
      <c r="C102" s="1299">
        <f>SUM(D102:J102)</f>
        <v>34724.060000000005</v>
      </c>
      <c r="D102" s="1299">
        <v>23564.13</v>
      </c>
      <c r="E102" s="1299">
        <v>4223.8</v>
      </c>
      <c r="F102" s="1299">
        <v>571.38</v>
      </c>
      <c r="G102" s="1299">
        <v>4933.8500000000004</v>
      </c>
      <c r="H102" s="1299">
        <v>250.32</v>
      </c>
      <c r="I102" s="1299">
        <v>88.93</v>
      </c>
      <c r="J102" s="1299">
        <v>1091.6500000000001</v>
      </c>
    </row>
    <row r="103" spans="1:10" ht="12.75" customHeight="1">
      <c r="A103" s="2009"/>
      <c r="B103" s="1682" t="s">
        <v>789</v>
      </c>
      <c r="C103" s="1299">
        <f t="shared" ref="C103:C126" si="4">SUM(D103:J103)</f>
        <v>213460.21999999997</v>
      </c>
      <c r="D103" s="1299">
        <f>SUM('서구 배수관'!C51:C55)</f>
        <v>161597.93</v>
      </c>
      <c r="E103" s="1299">
        <f>SUM('서구 배수관'!C56:C59)+'서구 배수관'!C69</f>
        <v>14776.389999999998</v>
      </c>
      <c r="F103" s="1299">
        <v>338.06</v>
      </c>
      <c r="G103" s="1299">
        <v>22308.57</v>
      </c>
      <c r="H103" s="1299">
        <f>SUM('서구 배수관'!C65:C66)+'서구 배수관'!C70+'서구 배수관'!C71</f>
        <v>11765.050000000001</v>
      </c>
      <c r="I103" s="1299">
        <v>15.69</v>
      </c>
      <c r="J103" s="1299">
        <f>SUM('서구 배수관'!C72)</f>
        <v>2658.5299999999997</v>
      </c>
    </row>
    <row r="104" spans="1:10" ht="12.75" customHeight="1">
      <c r="A104" s="2009"/>
      <c r="B104" s="1682" t="s">
        <v>810</v>
      </c>
      <c r="C104" s="1299">
        <f t="shared" si="4"/>
        <v>100918.78000000001</v>
      </c>
      <c r="D104" s="1299">
        <v>86828.57</v>
      </c>
      <c r="E104" s="1299">
        <v>5371.91</v>
      </c>
      <c r="F104" s="1299">
        <v>80.209999999999994</v>
      </c>
      <c r="G104" s="1299">
        <v>4376.34</v>
      </c>
      <c r="H104" s="1299">
        <v>3921.65</v>
      </c>
      <c r="I104" s="1299">
        <v>0</v>
      </c>
      <c r="J104" s="1299">
        <v>340.1</v>
      </c>
    </row>
    <row r="105" spans="1:10" ht="12.75" customHeight="1">
      <c r="A105" s="2009"/>
      <c r="B105" s="1682" t="s">
        <v>811</v>
      </c>
      <c r="C105" s="1299">
        <f t="shared" si="4"/>
        <v>72319.53</v>
      </c>
      <c r="D105" s="1299">
        <v>59886.74</v>
      </c>
      <c r="E105" s="1299">
        <v>3076.78</v>
      </c>
      <c r="F105" s="1299">
        <v>0.74</v>
      </c>
      <c r="G105" s="1299">
        <v>3603.3</v>
      </c>
      <c r="H105" s="1299">
        <v>4022.52</v>
      </c>
      <c r="I105" s="1299">
        <v>0</v>
      </c>
      <c r="J105" s="1299">
        <v>1729.45</v>
      </c>
    </row>
    <row r="106" spans="1:10" ht="12.75" customHeight="1">
      <c r="A106" s="2009"/>
      <c r="B106" s="1682" t="s">
        <v>812</v>
      </c>
      <c r="C106" s="1299">
        <f t="shared" si="4"/>
        <v>11900.559999999998</v>
      </c>
      <c r="D106" s="1299">
        <v>11729.96</v>
      </c>
      <c r="E106" s="1299">
        <v>170.21</v>
      </c>
      <c r="F106" s="1299">
        <v>0</v>
      </c>
      <c r="G106" s="1299">
        <v>0.39</v>
      </c>
      <c r="H106" s="1299">
        <v>0</v>
      </c>
      <c r="I106" s="1299">
        <v>0</v>
      </c>
      <c r="J106" s="1299">
        <v>0</v>
      </c>
    </row>
    <row r="107" spans="1:10" ht="12.75" customHeight="1">
      <c r="A107" s="2009"/>
      <c r="B107" s="1682" t="s">
        <v>813</v>
      </c>
      <c r="C107" s="1299">
        <f t="shared" si="4"/>
        <v>43121.630000000005</v>
      </c>
      <c r="D107" s="1299">
        <v>41598.230000000003</v>
      </c>
      <c r="E107" s="1299">
        <v>1149.54</v>
      </c>
      <c r="F107" s="1299">
        <v>0</v>
      </c>
      <c r="G107" s="1299">
        <v>0.56000000000000005</v>
      </c>
      <c r="H107" s="1299">
        <v>373.3</v>
      </c>
      <c r="I107" s="1299">
        <v>0</v>
      </c>
      <c r="J107" s="1299">
        <v>0</v>
      </c>
    </row>
    <row r="108" spans="1:10" ht="12.75" customHeight="1">
      <c r="A108" s="2009"/>
      <c r="B108" s="1682" t="s">
        <v>814</v>
      </c>
      <c r="C108" s="1299">
        <f t="shared" si="4"/>
        <v>3073.13</v>
      </c>
      <c r="D108" s="1299">
        <v>3073.13</v>
      </c>
      <c r="E108" s="1299">
        <v>0</v>
      </c>
      <c r="F108" s="1299">
        <v>0</v>
      </c>
      <c r="G108" s="1299">
        <v>0</v>
      </c>
      <c r="H108" s="1299">
        <v>0</v>
      </c>
      <c r="I108" s="1299">
        <v>0</v>
      </c>
      <c r="J108" s="1299">
        <v>0</v>
      </c>
    </row>
    <row r="109" spans="1:10" ht="12.75" customHeight="1">
      <c r="A109" s="2009"/>
      <c r="B109" s="1298" t="s">
        <v>782</v>
      </c>
      <c r="C109" s="1299">
        <f t="shared" si="4"/>
        <v>23873.8</v>
      </c>
      <c r="D109" s="1299">
        <v>18376.919999999998</v>
      </c>
      <c r="E109" s="1299">
        <v>5496.88</v>
      </c>
      <c r="F109" s="1299">
        <v>0</v>
      </c>
      <c r="G109" s="1299">
        <v>0</v>
      </c>
      <c r="H109" s="1299">
        <v>0</v>
      </c>
      <c r="I109" s="1299">
        <v>0</v>
      </c>
      <c r="J109" s="1299">
        <v>0</v>
      </c>
    </row>
    <row r="110" spans="1:10" ht="12.75" customHeight="1">
      <c r="A110" s="2009"/>
      <c r="B110" s="1298" t="s">
        <v>823</v>
      </c>
      <c r="C110" s="1299">
        <f t="shared" si="4"/>
        <v>0</v>
      </c>
      <c r="D110" s="1299">
        <v>0</v>
      </c>
      <c r="E110" s="1299">
        <v>0</v>
      </c>
      <c r="F110" s="1299">
        <v>0</v>
      </c>
      <c r="G110" s="1299">
        <v>0</v>
      </c>
      <c r="H110" s="1299">
        <v>0</v>
      </c>
      <c r="I110" s="1299">
        <v>0</v>
      </c>
      <c r="J110" s="1299">
        <v>0</v>
      </c>
    </row>
    <row r="111" spans="1:10" ht="12.75" customHeight="1">
      <c r="A111" s="2009"/>
      <c r="B111" s="1298" t="s">
        <v>783</v>
      </c>
      <c r="C111" s="1299">
        <f t="shared" si="4"/>
        <v>12342.79</v>
      </c>
      <c r="D111" s="1299">
        <v>9318.7800000000007</v>
      </c>
      <c r="E111" s="1299">
        <v>3023.24</v>
      </c>
      <c r="F111" s="1299">
        <v>0</v>
      </c>
      <c r="G111" s="1299">
        <v>0</v>
      </c>
      <c r="H111" s="1299">
        <v>0.77</v>
      </c>
      <c r="I111" s="1299">
        <v>0</v>
      </c>
      <c r="J111" s="1299">
        <v>0</v>
      </c>
    </row>
    <row r="112" spans="1:10" ht="12.75" customHeight="1">
      <c r="A112" s="2009"/>
      <c r="B112" s="1298" t="s">
        <v>815</v>
      </c>
      <c r="C112" s="1299">
        <f t="shared" si="4"/>
        <v>16291.54</v>
      </c>
      <c r="D112" s="1299">
        <v>11909.03</v>
      </c>
      <c r="E112" s="1299">
        <v>4382.51</v>
      </c>
      <c r="F112" s="1299">
        <v>0</v>
      </c>
      <c r="G112" s="1299">
        <v>0</v>
      </c>
      <c r="H112" s="1299">
        <v>0</v>
      </c>
      <c r="I112" s="1299">
        <v>0</v>
      </c>
      <c r="J112" s="1299">
        <v>0</v>
      </c>
    </row>
    <row r="113" spans="1:10" ht="12.75" customHeight="1">
      <c r="A113" s="2009"/>
      <c r="B113" s="1298" t="s">
        <v>816</v>
      </c>
      <c r="C113" s="1299">
        <f t="shared" si="4"/>
        <v>4341.57</v>
      </c>
      <c r="D113" s="1299">
        <v>1852.91</v>
      </c>
      <c r="E113" s="1299">
        <v>2488.66</v>
      </c>
      <c r="F113" s="1299">
        <v>0</v>
      </c>
      <c r="G113" s="1299">
        <v>0</v>
      </c>
      <c r="H113" s="1299">
        <v>0</v>
      </c>
      <c r="I113" s="1299">
        <v>0</v>
      </c>
      <c r="J113" s="1299">
        <v>0</v>
      </c>
    </row>
    <row r="114" spans="1:10" ht="12.75" customHeight="1">
      <c r="A114" s="2009"/>
      <c r="B114" s="1298" t="s">
        <v>817</v>
      </c>
      <c r="C114" s="1299">
        <f t="shared" si="4"/>
        <v>6989.2900000000009</v>
      </c>
      <c r="D114" s="1299">
        <v>1132.6500000000001</v>
      </c>
      <c r="E114" s="1299">
        <v>5856.64</v>
      </c>
      <c r="F114" s="1299">
        <v>0</v>
      </c>
      <c r="G114" s="1299">
        <v>0</v>
      </c>
      <c r="H114" s="1299">
        <v>0</v>
      </c>
      <c r="I114" s="1299">
        <v>0</v>
      </c>
      <c r="J114" s="1299">
        <v>0</v>
      </c>
    </row>
    <row r="115" spans="1:10" ht="12.75" customHeight="1">
      <c r="A115" s="2009"/>
      <c r="B115" s="1298" t="s">
        <v>790</v>
      </c>
      <c r="C115" s="1299">
        <f t="shared" si="4"/>
        <v>4244.8</v>
      </c>
      <c r="D115" s="1299">
        <v>1950.75</v>
      </c>
      <c r="E115" s="1299">
        <v>2294.0500000000002</v>
      </c>
      <c r="F115" s="1299">
        <v>0</v>
      </c>
      <c r="G115" s="1299">
        <v>0</v>
      </c>
      <c r="H115" s="1299">
        <v>0</v>
      </c>
      <c r="I115" s="1299">
        <v>0</v>
      </c>
      <c r="J115" s="1299">
        <v>0</v>
      </c>
    </row>
    <row r="116" spans="1:10" ht="12.75" customHeight="1">
      <c r="A116" s="2009"/>
      <c r="B116" s="1298" t="s">
        <v>791</v>
      </c>
      <c r="C116" s="1299">
        <f t="shared" si="4"/>
        <v>8812.0499999999993</v>
      </c>
      <c r="D116" s="1299">
        <v>70.5</v>
      </c>
      <c r="E116" s="1299">
        <v>8741.5499999999993</v>
      </c>
      <c r="F116" s="1299">
        <v>0</v>
      </c>
      <c r="G116" s="1299">
        <v>0</v>
      </c>
      <c r="H116" s="1299">
        <v>0</v>
      </c>
      <c r="I116" s="1299">
        <v>0</v>
      </c>
      <c r="J116" s="1299">
        <v>0</v>
      </c>
    </row>
    <row r="117" spans="1:10" ht="12.75" customHeight="1">
      <c r="A117" s="2009"/>
      <c r="B117" s="1298" t="s">
        <v>824</v>
      </c>
      <c r="C117" s="1299">
        <f t="shared" si="4"/>
        <v>0</v>
      </c>
      <c r="D117" s="1299">
        <v>0</v>
      </c>
      <c r="E117" s="1299">
        <v>0</v>
      </c>
      <c r="F117" s="1299">
        <v>0</v>
      </c>
      <c r="G117" s="1299">
        <v>0</v>
      </c>
      <c r="H117" s="1299">
        <v>0</v>
      </c>
      <c r="I117" s="1299">
        <v>0</v>
      </c>
      <c r="J117" s="1299">
        <v>0</v>
      </c>
    </row>
    <row r="118" spans="1:10" ht="12.75" customHeight="1">
      <c r="A118" s="2009"/>
      <c r="B118" s="1298" t="s">
        <v>824</v>
      </c>
      <c r="C118" s="1299">
        <f t="shared" si="4"/>
        <v>8161.06</v>
      </c>
      <c r="D118" s="1299">
        <v>0</v>
      </c>
      <c r="E118" s="1299">
        <v>8161.06</v>
      </c>
      <c r="F118" s="1299">
        <v>0</v>
      </c>
      <c r="G118" s="1299">
        <v>0</v>
      </c>
      <c r="H118" s="1299">
        <v>0</v>
      </c>
      <c r="I118" s="1299">
        <v>0</v>
      </c>
      <c r="J118" s="1299">
        <v>0</v>
      </c>
    </row>
    <row r="119" spans="1:10" ht="12.75" customHeight="1">
      <c r="A119" s="2009"/>
      <c r="B119" s="1298" t="s">
        <v>792</v>
      </c>
      <c r="C119" s="1299">
        <f t="shared" si="4"/>
        <v>201.63</v>
      </c>
      <c r="D119" s="1299">
        <v>0</v>
      </c>
      <c r="E119" s="1299">
        <v>201.63</v>
      </c>
      <c r="F119" s="1299">
        <v>0</v>
      </c>
      <c r="G119" s="1299">
        <v>0</v>
      </c>
      <c r="H119" s="1299">
        <v>0</v>
      </c>
      <c r="I119" s="1299">
        <v>0</v>
      </c>
      <c r="J119" s="1299">
        <v>0</v>
      </c>
    </row>
    <row r="120" spans="1:10" ht="12.75" customHeight="1">
      <c r="A120" s="2009"/>
      <c r="B120" s="1298" t="s">
        <v>825</v>
      </c>
      <c r="C120" s="1299">
        <f t="shared" si="4"/>
        <v>4371.1499999999996</v>
      </c>
      <c r="D120" s="1299">
        <v>0</v>
      </c>
      <c r="E120" s="1299">
        <v>4371.1499999999996</v>
      </c>
      <c r="F120" s="1299">
        <v>0</v>
      </c>
      <c r="G120" s="1299">
        <v>0</v>
      </c>
      <c r="H120" s="1299">
        <v>0</v>
      </c>
      <c r="I120" s="1299">
        <v>0</v>
      </c>
      <c r="J120" s="1299">
        <v>0</v>
      </c>
    </row>
    <row r="121" spans="1:10" ht="12.75" customHeight="1">
      <c r="A121" s="2009"/>
      <c r="B121" s="1298" t="s">
        <v>826</v>
      </c>
      <c r="C121" s="1299">
        <f t="shared" si="4"/>
        <v>1981.6</v>
      </c>
      <c r="D121" s="1299">
        <v>0</v>
      </c>
      <c r="E121" s="1299">
        <v>1981.6</v>
      </c>
      <c r="F121" s="1299">
        <v>0</v>
      </c>
      <c r="G121" s="1299">
        <v>0</v>
      </c>
      <c r="H121" s="1299">
        <v>0</v>
      </c>
      <c r="I121" s="1299">
        <v>0</v>
      </c>
      <c r="J121" s="1299">
        <v>0</v>
      </c>
    </row>
    <row r="122" spans="1:10" ht="12.75" customHeight="1">
      <c r="A122" s="2009"/>
      <c r="B122" s="1298" t="s">
        <v>818</v>
      </c>
      <c r="C122" s="1299">
        <f t="shared" si="4"/>
        <v>0</v>
      </c>
      <c r="D122" s="1299">
        <v>0</v>
      </c>
      <c r="E122" s="1299">
        <v>0</v>
      </c>
      <c r="F122" s="1299">
        <v>0</v>
      </c>
      <c r="G122" s="1299">
        <v>0</v>
      </c>
      <c r="H122" s="1299">
        <v>0</v>
      </c>
      <c r="I122" s="1299">
        <v>0</v>
      </c>
      <c r="J122" s="1299">
        <v>0</v>
      </c>
    </row>
    <row r="123" spans="1:10" ht="12.75" customHeight="1">
      <c r="A123" s="2009"/>
      <c r="B123" s="1298" t="s">
        <v>827</v>
      </c>
      <c r="C123" s="1299">
        <f t="shared" si="4"/>
        <v>74.09</v>
      </c>
      <c r="D123" s="1299">
        <v>0</v>
      </c>
      <c r="E123" s="1299">
        <v>74.09</v>
      </c>
      <c r="F123" s="1299">
        <v>0</v>
      </c>
      <c r="G123" s="1299">
        <v>0</v>
      </c>
      <c r="H123" s="1299">
        <v>0</v>
      </c>
      <c r="I123" s="1299">
        <v>0</v>
      </c>
      <c r="J123" s="1299">
        <v>0</v>
      </c>
    </row>
    <row r="124" spans="1:10" ht="12.75" customHeight="1">
      <c r="A124" s="2009"/>
      <c r="B124" s="1298" t="s">
        <v>828</v>
      </c>
      <c r="C124" s="1299">
        <f t="shared" si="4"/>
        <v>0</v>
      </c>
      <c r="D124" s="1299">
        <v>0</v>
      </c>
      <c r="E124" s="1299">
        <v>0</v>
      </c>
      <c r="F124" s="1299">
        <v>0</v>
      </c>
      <c r="G124" s="1299">
        <v>0</v>
      </c>
      <c r="H124" s="1299">
        <v>0</v>
      </c>
      <c r="I124" s="1299">
        <v>0</v>
      </c>
      <c r="J124" s="1299">
        <v>0</v>
      </c>
    </row>
    <row r="125" spans="1:10" ht="12.75" customHeight="1">
      <c r="A125" s="2009"/>
      <c r="B125" s="1298" t="s">
        <v>829</v>
      </c>
      <c r="C125" s="1299">
        <f t="shared" si="4"/>
        <v>0</v>
      </c>
      <c r="D125" s="1299">
        <v>0</v>
      </c>
      <c r="E125" s="1299">
        <v>0</v>
      </c>
      <c r="F125" s="1299">
        <v>0</v>
      </c>
      <c r="G125" s="1299">
        <v>0</v>
      </c>
      <c r="H125" s="1299">
        <v>0</v>
      </c>
      <c r="I125" s="1299">
        <v>0</v>
      </c>
      <c r="J125" s="1299">
        <v>0</v>
      </c>
    </row>
    <row r="126" spans="1:10" ht="12.75" customHeight="1">
      <c r="A126" s="2009"/>
      <c r="B126" s="1298" t="s">
        <v>784</v>
      </c>
      <c r="C126" s="1299">
        <f t="shared" si="4"/>
        <v>618.6</v>
      </c>
      <c r="D126" s="1299">
        <v>0</v>
      </c>
      <c r="E126" s="1299">
        <v>618.6</v>
      </c>
      <c r="F126" s="1299">
        <v>0</v>
      </c>
      <c r="G126" s="1299">
        <v>0</v>
      </c>
      <c r="H126" s="1299">
        <v>0</v>
      </c>
      <c r="I126" s="1299">
        <v>0</v>
      </c>
      <c r="J126" s="1299">
        <v>0</v>
      </c>
    </row>
    <row r="127" spans="1:10" ht="12.75" customHeight="1">
      <c r="A127" s="2009"/>
      <c r="B127" s="1298" t="s">
        <v>840</v>
      </c>
      <c r="C127" s="1299">
        <f>SUM(D127:J127)</f>
        <v>0</v>
      </c>
      <c r="D127" s="1299">
        <v>0</v>
      </c>
      <c r="E127" s="1299">
        <v>0</v>
      </c>
      <c r="F127" s="1299">
        <v>0</v>
      </c>
      <c r="G127" s="1299">
        <v>0</v>
      </c>
      <c r="H127" s="1299">
        <v>0</v>
      </c>
      <c r="I127" s="1299">
        <v>0</v>
      </c>
      <c r="J127" s="1299">
        <v>0</v>
      </c>
    </row>
    <row r="128" spans="1:10" ht="12.75" customHeight="1">
      <c r="A128" s="2010" t="s">
        <v>239</v>
      </c>
      <c r="B128" s="1296" t="s">
        <v>220</v>
      </c>
      <c r="C128" s="1297">
        <f>SUM('2-8-2배수관(급수과)'!C129:'2-8-2배수관(급수과)'!C158)</f>
        <v>713558.93999999983</v>
      </c>
      <c r="D128" s="1297">
        <f>SUM('2-8-2배수관(급수과)'!D129:'2-8-2배수관(급수과)'!D158)</f>
        <v>501392.37999999995</v>
      </c>
      <c r="E128" s="1297">
        <f>SUM('2-8-2배수관(급수과)'!E129:'2-8-2배수관(급수과)'!E158)</f>
        <v>163713.98000000004</v>
      </c>
      <c r="F128" s="1297">
        <f>SUM('2-8-2배수관(급수과)'!F129:'2-8-2배수관(급수과)'!F158)</f>
        <v>2.89</v>
      </c>
      <c r="G128" s="1297">
        <f>SUM('2-8-2배수관(급수과)'!G129:'2-8-2배수관(급수과)'!G158)</f>
        <v>8461.0499999999993</v>
      </c>
      <c r="H128" s="1297">
        <f>SUM('2-8-2배수관(급수과)'!H129:'2-8-2배수관(급수과)'!H158)</f>
        <v>32302.55</v>
      </c>
      <c r="I128" s="1297">
        <f>SUM('2-8-2배수관(급수과)'!I129:'2-8-2배수관(급수과)'!I158)</f>
        <v>1016.46</v>
      </c>
      <c r="J128" s="1297">
        <f>SUM('2-8-2배수관(급수과)'!J129:'2-8-2배수관(급수과)'!J158)</f>
        <v>6669.63</v>
      </c>
    </row>
    <row r="129" spans="1:10" ht="12.75" customHeight="1">
      <c r="A129" s="2011" t="s">
        <v>239</v>
      </c>
      <c r="B129" s="1298" t="s">
        <v>864</v>
      </c>
      <c r="C129" s="1299">
        <f>SUM(D129:J129)</f>
        <v>27</v>
      </c>
      <c r="D129" s="1299">
        <v>0</v>
      </c>
      <c r="E129" s="1299">
        <v>0</v>
      </c>
      <c r="F129" s="1299">
        <v>0</v>
      </c>
      <c r="G129" s="1299">
        <v>0</v>
      </c>
      <c r="H129" s="1299">
        <v>0</v>
      </c>
      <c r="I129" s="1299">
        <v>27</v>
      </c>
      <c r="J129" s="1299">
        <v>0</v>
      </c>
    </row>
    <row r="130" spans="1:10" ht="12.75" customHeight="1">
      <c r="A130" s="2009"/>
      <c r="B130" s="1298" t="s">
        <v>865</v>
      </c>
      <c r="C130" s="1299">
        <f t="shared" ref="C130:C158" si="5">SUM(D130:J130)</f>
        <v>37</v>
      </c>
      <c r="D130" s="1299">
        <v>0</v>
      </c>
      <c r="E130" s="1299">
        <v>0</v>
      </c>
      <c r="F130" s="1299">
        <v>0</v>
      </c>
      <c r="G130" s="1299">
        <v>0</v>
      </c>
      <c r="H130" s="1299">
        <v>0</v>
      </c>
      <c r="I130" s="1299">
        <v>37</v>
      </c>
      <c r="J130" s="1299">
        <v>0</v>
      </c>
    </row>
    <row r="131" spans="1:10" ht="12.75" customHeight="1">
      <c r="A131" s="2009"/>
      <c r="B131" s="1298" t="s">
        <v>866</v>
      </c>
      <c r="C131" s="1299">
        <f t="shared" si="5"/>
        <v>413</v>
      </c>
      <c r="D131" s="1299">
        <v>0</v>
      </c>
      <c r="E131" s="1299">
        <v>0</v>
      </c>
      <c r="F131" s="1299">
        <v>0</v>
      </c>
      <c r="G131" s="1299">
        <v>0</v>
      </c>
      <c r="H131" s="1299">
        <v>0</v>
      </c>
      <c r="I131" s="1299">
        <v>413</v>
      </c>
      <c r="J131" s="1299">
        <v>0</v>
      </c>
    </row>
    <row r="132" spans="1:10" ht="12.75" customHeight="1">
      <c r="A132" s="2009"/>
      <c r="B132" s="1298" t="s">
        <v>867</v>
      </c>
      <c r="C132" s="1299">
        <f t="shared" si="5"/>
        <v>1183.92</v>
      </c>
      <c r="D132" s="1299">
        <v>14.22</v>
      </c>
      <c r="E132" s="1299">
        <v>428.61</v>
      </c>
      <c r="F132" s="1299">
        <v>0</v>
      </c>
      <c r="G132" s="1299">
        <v>0</v>
      </c>
      <c r="H132" s="1299">
        <v>0</v>
      </c>
      <c r="I132" s="1299">
        <v>441.48</v>
      </c>
      <c r="J132" s="1299">
        <v>299.61</v>
      </c>
    </row>
    <row r="133" spans="1:10" ht="12.75" customHeight="1">
      <c r="A133" s="2009"/>
      <c r="B133" s="1298" t="s">
        <v>809</v>
      </c>
      <c r="C133" s="1299">
        <f t="shared" si="5"/>
        <v>51724.679999999993</v>
      </c>
      <c r="D133" s="1299">
        <v>28825.919999999998</v>
      </c>
      <c r="E133" s="1299">
        <v>11436.35</v>
      </c>
      <c r="F133" s="1299">
        <v>2.1</v>
      </c>
      <c r="G133" s="1299">
        <v>4089.45</v>
      </c>
      <c r="H133" s="1299">
        <v>7363.26</v>
      </c>
      <c r="I133" s="1299">
        <v>7.6</v>
      </c>
      <c r="J133" s="1299">
        <v>0</v>
      </c>
    </row>
    <row r="134" spans="1:10" ht="12.75" customHeight="1">
      <c r="A134" s="2009"/>
      <c r="B134" s="1298" t="s">
        <v>789</v>
      </c>
      <c r="C134" s="1299">
        <f t="shared" si="5"/>
        <v>214709.03999999998</v>
      </c>
      <c r="D134" s="1299">
        <v>134307.74</v>
      </c>
      <c r="E134" s="1299">
        <v>56085.78</v>
      </c>
      <c r="F134" s="1299">
        <v>0.79</v>
      </c>
      <c r="G134" s="1299">
        <v>3481.73</v>
      </c>
      <c r="H134" s="1299">
        <v>14405.37</v>
      </c>
      <c r="I134" s="1299">
        <v>57.61</v>
      </c>
      <c r="J134" s="1299">
        <v>6370.02</v>
      </c>
    </row>
    <row r="135" spans="1:10" ht="12.75" customHeight="1">
      <c r="A135" s="2009"/>
      <c r="B135" s="1298" t="s">
        <v>810</v>
      </c>
      <c r="C135" s="1299">
        <f t="shared" si="5"/>
        <v>91866.7</v>
      </c>
      <c r="D135" s="1299">
        <v>63299.23</v>
      </c>
      <c r="E135" s="1299">
        <v>18581.88</v>
      </c>
      <c r="F135" s="1299">
        <v>0</v>
      </c>
      <c r="G135" s="1299">
        <v>847.97</v>
      </c>
      <c r="H135" s="1299">
        <v>9137.26</v>
      </c>
      <c r="I135" s="1299">
        <v>0.36</v>
      </c>
      <c r="J135" s="1299">
        <v>0</v>
      </c>
    </row>
    <row r="136" spans="1:10" ht="12.75" customHeight="1">
      <c r="A136" s="2009"/>
      <c r="B136" s="1298" t="s">
        <v>811</v>
      </c>
      <c r="C136" s="1299">
        <f t="shared" si="5"/>
        <v>120784.15</v>
      </c>
      <c r="D136" s="1299">
        <v>113689.86</v>
      </c>
      <c r="E136" s="1299">
        <v>5655.01</v>
      </c>
      <c r="F136" s="1299">
        <v>0</v>
      </c>
      <c r="G136" s="1299">
        <v>41.9</v>
      </c>
      <c r="H136" s="1299">
        <v>1396.66</v>
      </c>
      <c r="I136" s="1299">
        <v>0.72</v>
      </c>
      <c r="J136" s="1299">
        <v>0</v>
      </c>
    </row>
    <row r="137" spans="1:10" ht="12.75" customHeight="1">
      <c r="A137" s="2009"/>
      <c r="B137" s="1298" t="s">
        <v>812</v>
      </c>
      <c r="C137" s="1299">
        <f t="shared" si="5"/>
        <v>5633.2699999999995</v>
      </c>
      <c r="D137" s="1299">
        <v>5628.54</v>
      </c>
      <c r="E137" s="1299">
        <v>4.7300000000000004</v>
      </c>
      <c r="F137" s="1299">
        <v>0</v>
      </c>
      <c r="G137" s="1299">
        <v>0</v>
      </c>
      <c r="H137" s="1299">
        <v>0</v>
      </c>
      <c r="I137" s="1299">
        <v>0</v>
      </c>
      <c r="J137" s="1299">
        <v>0</v>
      </c>
    </row>
    <row r="138" spans="1:10" ht="12.75" customHeight="1">
      <c r="A138" s="2009"/>
      <c r="B138" s="1298" t="s">
        <v>813</v>
      </c>
      <c r="C138" s="1299">
        <f t="shared" si="5"/>
        <v>82167.23</v>
      </c>
      <c r="D138" s="1299">
        <v>76953.47</v>
      </c>
      <c r="E138" s="1299">
        <v>5212.84</v>
      </c>
      <c r="F138" s="1299">
        <v>0</v>
      </c>
      <c r="G138" s="1299">
        <v>0</v>
      </c>
      <c r="H138" s="1299">
        <v>0</v>
      </c>
      <c r="I138" s="1299">
        <v>0.92</v>
      </c>
      <c r="J138" s="1299">
        <v>0</v>
      </c>
    </row>
    <row r="139" spans="1:10" ht="12.75" customHeight="1">
      <c r="A139" s="2009"/>
      <c r="B139" s="1298" t="s">
        <v>814</v>
      </c>
      <c r="C139" s="1299">
        <f t="shared" si="5"/>
        <v>2992.4500000000003</v>
      </c>
      <c r="D139" s="1299">
        <v>2984.51</v>
      </c>
      <c r="E139" s="1299">
        <v>7.94</v>
      </c>
      <c r="F139" s="1299">
        <v>0</v>
      </c>
      <c r="G139" s="1299">
        <v>0</v>
      </c>
      <c r="H139" s="1299">
        <v>0</v>
      </c>
      <c r="I139" s="1299">
        <v>0</v>
      </c>
      <c r="J139" s="1299">
        <v>0</v>
      </c>
    </row>
    <row r="140" spans="1:10" ht="12.75" customHeight="1">
      <c r="A140" s="2009"/>
      <c r="B140" s="1298" t="s">
        <v>782</v>
      </c>
      <c r="C140" s="1299">
        <f t="shared" si="5"/>
        <v>36075.120000000003</v>
      </c>
      <c r="D140" s="1299">
        <v>25187.99</v>
      </c>
      <c r="E140" s="1299">
        <v>10887.13</v>
      </c>
      <c r="F140" s="1299">
        <v>0</v>
      </c>
      <c r="G140" s="1299">
        <v>0</v>
      </c>
      <c r="H140" s="1299">
        <v>0</v>
      </c>
      <c r="I140" s="1299">
        <v>0</v>
      </c>
      <c r="J140" s="1299">
        <v>0</v>
      </c>
    </row>
    <row r="141" spans="1:10" ht="12.75" customHeight="1">
      <c r="A141" s="2009"/>
      <c r="B141" s="1298" t="s">
        <v>823</v>
      </c>
      <c r="C141" s="1299">
        <f t="shared" si="5"/>
        <v>0</v>
      </c>
      <c r="D141" s="1299">
        <v>0</v>
      </c>
      <c r="E141" s="1299">
        <v>0</v>
      </c>
      <c r="F141" s="1299">
        <v>0</v>
      </c>
      <c r="G141" s="1299">
        <v>0</v>
      </c>
      <c r="H141" s="1299">
        <v>0</v>
      </c>
      <c r="I141" s="1299">
        <v>0</v>
      </c>
      <c r="J141" s="1299">
        <v>0</v>
      </c>
    </row>
    <row r="142" spans="1:10" ht="12.75" customHeight="1">
      <c r="A142" s="2009"/>
      <c r="B142" s="1298" t="s">
        <v>783</v>
      </c>
      <c r="C142" s="1299">
        <f t="shared" si="5"/>
        <v>17074.47</v>
      </c>
      <c r="D142" s="1299">
        <v>10524.12</v>
      </c>
      <c r="E142" s="1299">
        <v>6550.35</v>
      </c>
      <c r="F142" s="1299">
        <v>0</v>
      </c>
      <c r="G142" s="1299">
        <v>0</v>
      </c>
      <c r="H142" s="1299">
        <v>0</v>
      </c>
      <c r="I142" s="1299">
        <v>0</v>
      </c>
      <c r="J142" s="1299">
        <v>0</v>
      </c>
    </row>
    <row r="143" spans="1:10" ht="12.75" customHeight="1">
      <c r="A143" s="2009"/>
      <c r="B143" s="1298" t="s">
        <v>815</v>
      </c>
      <c r="C143" s="1299">
        <f t="shared" si="5"/>
        <v>34232.629999999997</v>
      </c>
      <c r="D143" s="1299">
        <v>33240.36</v>
      </c>
      <c r="E143" s="1299">
        <v>961.5</v>
      </c>
      <c r="F143" s="1299">
        <v>0</v>
      </c>
      <c r="G143" s="1299">
        <v>0</v>
      </c>
      <c r="H143" s="1299">
        <v>0</v>
      </c>
      <c r="I143" s="1299">
        <v>30.77</v>
      </c>
      <c r="J143" s="1299">
        <v>0</v>
      </c>
    </row>
    <row r="144" spans="1:10" ht="12.75" customHeight="1">
      <c r="A144" s="2009"/>
      <c r="B144" s="1298" t="s">
        <v>816</v>
      </c>
      <c r="C144" s="1299">
        <f t="shared" si="5"/>
        <v>238.73000000000002</v>
      </c>
      <c r="D144" s="1299">
        <v>233.49</v>
      </c>
      <c r="E144" s="1299">
        <v>5.24</v>
      </c>
      <c r="F144" s="1299">
        <v>0</v>
      </c>
      <c r="G144" s="1299">
        <v>0</v>
      </c>
      <c r="H144" s="1299">
        <v>0</v>
      </c>
      <c r="I144" s="1299">
        <v>0</v>
      </c>
      <c r="J144" s="1299">
        <v>0</v>
      </c>
    </row>
    <row r="145" spans="1:10" ht="12.75" customHeight="1">
      <c r="A145" s="2009"/>
      <c r="B145" s="1298" t="s">
        <v>817</v>
      </c>
      <c r="C145" s="1299">
        <f t="shared" si="5"/>
        <v>1226.8399999999999</v>
      </c>
      <c r="D145" s="1299">
        <v>0</v>
      </c>
      <c r="E145" s="1299">
        <v>1226.8399999999999</v>
      </c>
      <c r="F145" s="1299">
        <v>0</v>
      </c>
      <c r="G145" s="1299">
        <v>0</v>
      </c>
      <c r="H145" s="1299">
        <v>0</v>
      </c>
      <c r="I145" s="1299">
        <v>0</v>
      </c>
      <c r="J145" s="1299">
        <v>0</v>
      </c>
    </row>
    <row r="146" spans="1:10" ht="12.75" customHeight="1">
      <c r="A146" s="2009"/>
      <c r="B146" s="1298" t="s">
        <v>790</v>
      </c>
      <c r="C146" s="1299">
        <f t="shared" si="5"/>
        <v>10755.89</v>
      </c>
      <c r="D146" s="1299">
        <v>423.13</v>
      </c>
      <c r="E146" s="1299">
        <v>10332.76</v>
      </c>
      <c r="F146" s="1299">
        <v>0</v>
      </c>
      <c r="G146" s="1299">
        <v>0</v>
      </c>
      <c r="H146" s="1299">
        <v>0</v>
      </c>
      <c r="I146" s="1299">
        <v>0</v>
      </c>
      <c r="J146" s="1299">
        <v>0</v>
      </c>
    </row>
    <row r="147" spans="1:10" ht="12.75" customHeight="1">
      <c r="A147" s="2009"/>
      <c r="B147" s="1298" t="s">
        <v>791</v>
      </c>
      <c r="C147" s="1299">
        <f t="shared" si="5"/>
        <v>19917.72</v>
      </c>
      <c r="D147" s="1299">
        <v>361.04</v>
      </c>
      <c r="E147" s="1299">
        <v>19556.68</v>
      </c>
      <c r="F147" s="1299">
        <v>0</v>
      </c>
      <c r="G147" s="1299">
        <v>0</v>
      </c>
      <c r="H147" s="1299">
        <v>0</v>
      </c>
      <c r="I147" s="1299">
        <v>0</v>
      </c>
      <c r="J147" s="1299">
        <v>0</v>
      </c>
    </row>
    <row r="148" spans="1:10" ht="12.75" customHeight="1">
      <c r="A148" s="2009"/>
      <c r="B148" s="1298" t="s">
        <v>824</v>
      </c>
      <c r="C148" s="1299">
        <f t="shared" si="5"/>
        <v>10.51</v>
      </c>
      <c r="D148" s="1299">
        <v>0</v>
      </c>
      <c r="E148" s="1299">
        <v>10.51</v>
      </c>
      <c r="F148" s="1299">
        <v>0</v>
      </c>
      <c r="G148" s="1299">
        <v>0</v>
      </c>
      <c r="H148" s="1299">
        <v>0</v>
      </c>
      <c r="I148" s="1299">
        <v>0</v>
      </c>
      <c r="J148" s="1299">
        <v>0</v>
      </c>
    </row>
    <row r="149" spans="1:10" ht="12.75" customHeight="1">
      <c r="A149" s="2009"/>
      <c r="B149" s="1298" t="s">
        <v>824</v>
      </c>
      <c r="C149" s="1299">
        <f t="shared" si="5"/>
        <v>5990.46</v>
      </c>
      <c r="D149" s="1299">
        <f>SUM('유성구 배수관'!C465:C469)</f>
        <v>5718.76</v>
      </c>
      <c r="E149" s="1299">
        <f>SUM('유성구 배수관'!C470)</f>
        <v>271.7</v>
      </c>
      <c r="F149" s="1299">
        <v>0</v>
      </c>
      <c r="G149" s="1299">
        <v>0</v>
      </c>
      <c r="H149" s="1299">
        <v>0</v>
      </c>
      <c r="I149" s="1299">
        <v>0</v>
      </c>
      <c r="J149" s="1299">
        <v>0</v>
      </c>
    </row>
    <row r="150" spans="1:10" ht="12.75" customHeight="1">
      <c r="A150" s="2009"/>
      <c r="B150" s="1298" t="s">
        <v>792</v>
      </c>
      <c r="C150" s="1299">
        <f t="shared" si="5"/>
        <v>3496.52</v>
      </c>
      <c r="D150" s="1299">
        <v>0</v>
      </c>
      <c r="E150" s="1299">
        <v>3496.52</v>
      </c>
      <c r="F150" s="1299">
        <v>0</v>
      </c>
      <c r="G150" s="1299">
        <v>0</v>
      </c>
      <c r="H150" s="1299">
        <v>0</v>
      </c>
      <c r="I150" s="1299">
        <v>0</v>
      </c>
      <c r="J150" s="1299">
        <v>0</v>
      </c>
    </row>
    <row r="151" spans="1:10" ht="12.75" customHeight="1">
      <c r="A151" s="2009"/>
      <c r="B151" s="1298" t="s">
        <v>825</v>
      </c>
      <c r="C151" s="1299">
        <f t="shared" si="5"/>
        <v>6656.47</v>
      </c>
      <c r="D151" s="1299">
        <v>0</v>
      </c>
      <c r="E151" s="1299">
        <v>6656.47</v>
      </c>
      <c r="F151" s="1299">
        <v>0</v>
      </c>
      <c r="G151" s="1299">
        <v>0</v>
      </c>
      <c r="H151" s="1299">
        <v>0</v>
      </c>
      <c r="I151" s="1299">
        <v>0</v>
      </c>
      <c r="J151" s="1299">
        <v>0</v>
      </c>
    </row>
    <row r="152" spans="1:10" ht="12.75" customHeight="1">
      <c r="A152" s="2009"/>
      <c r="B152" s="1298" t="s">
        <v>826</v>
      </c>
      <c r="C152" s="1299">
        <f t="shared" si="5"/>
        <v>0</v>
      </c>
      <c r="D152" s="1299">
        <v>0</v>
      </c>
      <c r="E152" s="1299">
        <v>0</v>
      </c>
      <c r="F152" s="1299">
        <v>0</v>
      </c>
      <c r="G152" s="1299">
        <v>0</v>
      </c>
      <c r="H152" s="1299">
        <v>0</v>
      </c>
      <c r="I152" s="1299">
        <v>0</v>
      </c>
      <c r="J152" s="1299">
        <v>0</v>
      </c>
    </row>
    <row r="153" spans="1:10" ht="12.75" customHeight="1">
      <c r="A153" s="2009"/>
      <c r="B153" s="1298" t="s">
        <v>818</v>
      </c>
      <c r="C153" s="1299">
        <f t="shared" si="5"/>
        <v>6345.14</v>
      </c>
      <c r="D153" s="1299">
        <v>0</v>
      </c>
      <c r="E153" s="1299">
        <v>6345.14</v>
      </c>
      <c r="F153" s="1299">
        <v>0</v>
      </c>
      <c r="G153" s="1299">
        <v>0</v>
      </c>
      <c r="H153" s="1299">
        <v>0</v>
      </c>
      <c r="I153" s="1299">
        <v>0</v>
      </c>
      <c r="J153" s="1299">
        <v>0</v>
      </c>
    </row>
    <row r="154" spans="1:10" ht="12.75" customHeight="1">
      <c r="A154" s="2009"/>
      <c r="B154" s="1298" t="s">
        <v>827</v>
      </c>
      <c r="C154" s="1299">
        <f t="shared" si="5"/>
        <v>0</v>
      </c>
      <c r="D154" s="1299">
        <v>0</v>
      </c>
      <c r="E154" s="1299">
        <v>0</v>
      </c>
      <c r="F154" s="1299">
        <v>0</v>
      </c>
      <c r="G154" s="1299">
        <v>0</v>
      </c>
      <c r="H154" s="1299">
        <v>0</v>
      </c>
      <c r="I154" s="1299">
        <v>0</v>
      </c>
      <c r="J154" s="1299">
        <v>0</v>
      </c>
    </row>
    <row r="155" spans="1:10" ht="12.75" customHeight="1">
      <c r="A155" s="2009"/>
      <c r="B155" s="1298" t="s">
        <v>828</v>
      </c>
      <c r="C155" s="1299">
        <f t="shared" si="5"/>
        <v>0</v>
      </c>
      <c r="D155" s="1299">
        <v>0</v>
      </c>
      <c r="E155" s="1299">
        <v>0</v>
      </c>
      <c r="F155" s="1299">
        <v>0</v>
      </c>
      <c r="G155" s="1299">
        <v>0</v>
      </c>
      <c r="H155" s="1299">
        <v>0</v>
      </c>
      <c r="I155" s="1299">
        <v>0</v>
      </c>
      <c r="J155" s="1299">
        <v>0</v>
      </c>
    </row>
    <row r="156" spans="1:10" ht="12.75" customHeight="1">
      <c r="A156" s="2009"/>
      <c r="B156" s="1298" t="s">
        <v>829</v>
      </c>
      <c r="C156" s="1299">
        <f t="shared" si="5"/>
        <v>0</v>
      </c>
      <c r="D156" s="1299">
        <v>0</v>
      </c>
      <c r="E156" s="1299">
        <v>0</v>
      </c>
      <c r="F156" s="1299">
        <v>0</v>
      </c>
      <c r="G156" s="1299">
        <v>0</v>
      </c>
      <c r="H156" s="1299">
        <v>0</v>
      </c>
      <c r="I156" s="1299">
        <v>0</v>
      </c>
      <c r="J156" s="1299">
        <v>0</v>
      </c>
    </row>
    <row r="157" spans="1:10" ht="12.75" customHeight="1">
      <c r="A157" s="2009"/>
      <c r="B157" s="1298" t="s">
        <v>784</v>
      </c>
      <c r="C157" s="1299">
        <f t="shared" si="5"/>
        <v>0</v>
      </c>
      <c r="D157" s="1299">
        <v>0</v>
      </c>
      <c r="E157" s="1299">
        <v>0</v>
      </c>
      <c r="F157" s="1299">
        <v>0</v>
      </c>
      <c r="G157" s="1299">
        <v>0</v>
      </c>
      <c r="H157" s="1299">
        <v>0</v>
      </c>
      <c r="I157" s="1299">
        <v>0</v>
      </c>
      <c r="J157" s="1299">
        <v>0</v>
      </c>
    </row>
    <row r="158" spans="1:10" ht="12.75" customHeight="1">
      <c r="A158" s="2009"/>
      <c r="B158" s="1298" t="s">
        <v>840</v>
      </c>
      <c r="C158" s="1299">
        <f t="shared" si="5"/>
        <v>0</v>
      </c>
      <c r="D158" s="1299">
        <v>0</v>
      </c>
      <c r="E158" s="1299">
        <v>0</v>
      </c>
      <c r="F158" s="1299">
        <v>0</v>
      </c>
      <c r="G158" s="1299">
        <v>0</v>
      </c>
      <c r="H158" s="1299">
        <v>0</v>
      </c>
      <c r="I158" s="1299">
        <v>0</v>
      </c>
      <c r="J158" s="1299">
        <v>0</v>
      </c>
    </row>
    <row r="159" spans="1:10" ht="12.75" customHeight="1">
      <c r="A159" s="2010" t="s">
        <v>240</v>
      </c>
      <c r="B159" s="1296" t="s">
        <v>220</v>
      </c>
      <c r="C159" s="1297">
        <f>SUM('2-8-2배수관(급수과)'!C160:'2-8-2배수관(급수과)'!C189)</f>
        <v>445503.68000000005</v>
      </c>
      <c r="D159" s="1297">
        <f>SUM('2-8-2배수관(급수과)'!D160:'2-8-2배수관(급수과)'!D189)</f>
        <v>347143.74000000005</v>
      </c>
      <c r="E159" s="1297">
        <f>SUM('2-8-2배수관(급수과)'!E160:'2-8-2배수관(급수과)'!E189)</f>
        <v>58098.880000000005</v>
      </c>
      <c r="F159" s="1297">
        <f>SUM('2-8-2배수관(급수과)'!F160:'2-8-2배수관(급수과)'!F189)</f>
        <v>1997.64</v>
      </c>
      <c r="G159" s="1297">
        <f>SUM('2-8-2배수관(급수과)'!G160:'2-8-2배수관(급수과)'!G189)</f>
        <v>31711.740000000005</v>
      </c>
      <c r="H159" s="1297">
        <f>SUM('2-8-2배수관(급수과)'!H160:'2-8-2배수관(급수과)'!H189)</f>
        <v>5791.21</v>
      </c>
      <c r="I159" s="1297">
        <f>SUM('2-8-2배수관(급수과)'!I160:'2-8-2배수관(급수과)'!I189)</f>
        <v>289.52</v>
      </c>
      <c r="J159" s="1297">
        <f>SUM('2-8-2배수관(급수과)'!J160:'2-8-2배수관(급수과)'!J189)</f>
        <v>470.95</v>
      </c>
    </row>
    <row r="160" spans="1:10" ht="12.75" customHeight="1">
      <c r="A160" s="2011" t="s">
        <v>240</v>
      </c>
      <c r="B160" s="1298" t="s">
        <v>864</v>
      </c>
      <c r="C160" s="1299">
        <f>SUM(D160:J160)</f>
        <v>0</v>
      </c>
      <c r="D160" s="1299">
        <v>0</v>
      </c>
      <c r="E160" s="1299">
        <v>0</v>
      </c>
      <c r="F160" s="1299">
        <v>0</v>
      </c>
      <c r="G160" s="1299">
        <v>0</v>
      </c>
      <c r="H160" s="1299">
        <v>0</v>
      </c>
      <c r="I160" s="1299">
        <v>0</v>
      </c>
      <c r="J160" s="1299">
        <v>0</v>
      </c>
    </row>
    <row r="161" spans="1:10" ht="12.75" customHeight="1">
      <c r="A161" s="2009"/>
      <c r="B161" s="1298" t="s">
        <v>865</v>
      </c>
      <c r="C161" s="1299">
        <f t="shared" ref="C161:C189" si="6">SUM(D161:J161)</f>
        <v>0</v>
      </c>
      <c r="D161" s="1299">
        <v>0</v>
      </c>
      <c r="E161" s="1299">
        <v>0</v>
      </c>
      <c r="F161" s="1299">
        <v>0</v>
      </c>
      <c r="G161" s="1299">
        <v>0</v>
      </c>
      <c r="H161" s="1299">
        <v>0</v>
      </c>
      <c r="I161" s="1299">
        <v>0</v>
      </c>
      <c r="J161" s="1299">
        <v>0</v>
      </c>
    </row>
    <row r="162" spans="1:10" ht="12.75" customHeight="1">
      <c r="A162" s="2009"/>
      <c r="B162" s="1298" t="s">
        <v>866</v>
      </c>
      <c r="C162" s="1299">
        <f t="shared" si="6"/>
        <v>0</v>
      </c>
      <c r="D162" s="1299">
        <v>0</v>
      </c>
      <c r="E162" s="1299">
        <v>0</v>
      </c>
      <c r="F162" s="1299">
        <v>0</v>
      </c>
      <c r="G162" s="1299">
        <v>0</v>
      </c>
      <c r="H162" s="1299">
        <v>0</v>
      </c>
      <c r="I162" s="1299">
        <v>0</v>
      </c>
      <c r="J162" s="1299">
        <v>0</v>
      </c>
    </row>
    <row r="163" spans="1:10" ht="12.75" customHeight="1">
      <c r="A163" s="2009"/>
      <c r="B163" s="1298" t="s">
        <v>867</v>
      </c>
      <c r="C163" s="1299">
        <f t="shared" si="6"/>
        <v>22.26</v>
      </c>
      <c r="D163" s="1299">
        <v>17.690000000000001</v>
      </c>
      <c r="E163" s="1299">
        <v>0</v>
      </c>
      <c r="F163" s="1299">
        <v>0</v>
      </c>
      <c r="G163" s="1299">
        <v>0</v>
      </c>
      <c r="H163" s="1299">
        <v>0</v>
      </c>
      <c r="I163" s="1299">
        <v>4.57</v>
      </c>
      <c r="J163" s="1299">
        <v>0</v>
      </c>
    </row>
    <row r="164" spans="1:10" ht="12.75" customHeight="1">
      <c r="A164" s="2009"/>
      <c r="B164" s="1298" t="s">
        <v>809</v>
      </c>
      <c r="C164" s="1299">
        <f t="shared" si="6"/>
        <v>27338.48</v>
      </c>
      <c r="D164" s="1299">
        <v>13397.45</v>
      </c>
      <c r="E164" s="1299">
        <v>10087.469999999999</v>
      </c>
      <c r="F164" s="1299">
        <v>970.63</v>
      </c>
      <c r="G164" s="1299">
        <v>2071.06</v>
      </c>
      <c r="H164" s="1299">
        <v>803.87</v>
      </c>
      <c r="I164" s="1299">
        <v>8</v>
      </c>
      <c r="J164" s="1299">
        <v>0</v>
      </c>
    </row>
    <row r="165" spans="1:10" ht="12.75" customHeight="1">
      <c r="A165" s="2009"/>
      <c r="B165" s="1298" t="s">
        <v>789</v>
      </c>
      <c r="C165" s="1299">
        <f t="shared" si="6"/>
        <v>144938.83000000002</v>
      </c>
      <c r="D165" s="1299">
        <v>112786.87</v>
      </c>
      <c r="E165" s="1299">
        <v>9743.36</v>
      </c>
      <c r="F165" s="1299">
        <v>584.96</v>
      </c>
      <c r="G165" s="1299">
        <v>19254.66</v>
      </c>
      <c r="H165" s="1299">
        <v>2541.1999999999998</v>
      </c>
      <c r="I165" s="1299">
        <v>14.62</v>
      </c>
      <c r="J165" s="1299">
        <v>13.16</v>
      </c>
    </row>
    <row r="166" spans="1:10" ht="12.75" customHeight="1">
      <c r="A166" s="2009"/>
      <c r="B166" s="1298" t="s">
        <v>810</v>
      </c>
      <c r="C166" s="1299">
        <f t="shared" si="6"/>
        <v>105589.54</v>
      </c>
      <c r="D166" s="1299">
        <v>92554.26</v>
      </c>
      <c r="E166" s="1299">
        <v>4184.47</v>
      </c>
      <c r="F166" s="1299">
        <v>392.79</v>
      </c>
      <c r="G166" s="1299">
        <v>6910.31</v>
      </c>
      <c r="H166" s="1299">
        <v>1369</v>
      </c>
      <c r="I166" s="1299">
        <v>0.55000000000000004</v>
      </c>
      <c r="J166" s="1299">
        <v>178.16</v>
      </c>
    </row>
    <row r="167" spans="1:10" ht="12.75" customHeight="1">
      <c r="A167" s="2009"/>
      <c r="B167" s="1298" t="s">
        <v>811</v>
      </c>
      <c r="C167" s="1299">
        <f t="shared" si="6"/>
        <v>48593.66</v>
      </c>
      <c r="D167" s="1299">
        <v>40676.58</v>
      </c>
      <c r="E167" s="1299">
        <v>3299.29</v>
      </c>
      <c r="F167" s="1299">
        <v>19.260000000000002</v>
      </c>
      <c r="G167" s="1299">
        <v>3428.4</v>
      </c>
      <c r="H167" s="1299">
        <v>822.79</v>
      </c>
      <c r="I167" s="1299">
        <v>84.02</v>
      </c>
      <c r="J167" s="1299">
        <v>263.32</v>
      </c>
    </row>
    <row r="168" spans="1:10" ht="12.75" customHeight="1">
      <c r="A168" s="2009"/>
      <c r="B168" s="1298" t="s">
        <v>812</v>
      </c>
      <c r="C168" s="1299">
        <f t="shared" si="6"/>
        <v>3679.79</v>
      </c>
      <c r="D168" s="1299">
        <v>3614.05</v>
      </c>
      <c r="E168" s="1299">
        <v>18.43</v>
      </c>
      <c r="F168" s="1299">
        <v>0</v>
      </c>
      <c r="G168" s="1299">
        <v>47.31</v>
      </c>
      <c r="H168" s="1299">
        <v>0</v>
      </c>
      <c r="I168" s="1299">
        <v>0</v>
      </c>
      <c r="J168" s="1299">
        <v>0</v>
      </c>
    </row>
    <row r="169" spans="1:10" ht="12.75" customHeight="1">
      <c r="A169" s="2009"/>
      <c r="B169" s="1298" t="s">
        <v>813</v>
      </c>
      <c r="C169" s="1299">
        <f t="shared" si="6"/>
        <v>41015.210000000006</v>
      </c>
      <c r="D169" s="1299">
        <f>SUM('대덕 배수관'!C166:C170)</f>
        <v>39576.51</v>
      </c>
      <c r="E169" s="1299">
        <v>1248.3900000000001</v>
      </c>
      <c r="F169" s="1299">
        <v>30</v>
      </c>
      <c r="G169" s="1299">
        <v>0</v>
      </c>
      <c r="H169" s="1299">
        <v>0</v>
      </c>
      <c r="I169" s="1299">
        <v>159.76</v>
      </c>
      <c r="J169" s="1299">
        <v>0.55000000000000004</v>
      </c>
    </row>
    <row r="170" spans="1:10" ht="12.75" customHeight="1">
      <c r="A170" s="2009"/>
      <c r="B170" s="1298" t="s">
        <v>814</v>
      </c>
      <c r="C170" s="1299">
        <f t="shared" si="6"/>
        <v>2649.94</v>
      </c>
      <c r="D170" s="1299">
        <v>2649.94</v>
      </c>
      <c r="E170" s="1299">
        <v>0</v>
      </c>
      <c r="F170" s="1299">
        <v>0</v>
      </c>
      <c r="G170" s="1299">
        <v>0</v>
      </c>
      <c r="H170" s="1299">
        <v>0</v>
      </c>
      <c r="I170" s="1299">
        <v>0</v>
      </c>
      <c r="J170" s="1299">
        <v>0</v>
      </c>
    </row>
    <row r="171" spans="1:10" ht="12.75" customHeight="1">
      <c r="A171" s="2009"/>
      <c r="B171" s="1298" t="s">
        <v>782</v>
      </c>
      <c r="C171" s="1299">
        <f t="shared" si="6"/>
        <v>11176.710000000001</v>
      </c>
      <c r="D171" s="1299">
        <v>8636.0300000000007</v>
      </c>
      <c r="E171" s="1299">
        <v>2511.4299999999998</v>
      </c>
      <c r="F171" s="1299">
        <v>0</v>
      </c>
      <c r="G171" s="1299">
        <v>0</v>
      </c>
      <c r="H171" s="1299">
        <v>0</v>
      </c>
      <c r="I171" s="1299">
        <v>18</v>
      </c>
      <c r="J171" s="1299">
        <v>11.25</v>
      </c>
    </row>
    <row r="172" spans="1:10" ht="12.75" customHeight="1">
      <c r="A172" s="2009"/>
      <c r="B172" s="1298" t="s">
        <v>823</v>
      </c>
      <c r="C172" s="1299">
        <f t="shared" si="6"/>
        <v>1635.6299999999999</v>
      </c>
      <c r="D172" s="1299">
        <v>1566.78</v>
      </c>
      <c r="E172" s="1299">
        <v>68.849999999999994</v>
      </c>
      <c r="F172" s="1299">
        <v>0</v>
      </c>
      <c r="G172" s="1299">
        <v>0</v>
      </c>
      <c r="H172" s="1299">
        <v>0</v>
      </c>
      <c r="I172" s="1299">
        <v>0</v>
      </c>
      <c r="J172" s="1299">
        <v>0</v>
      </c>
    </row>
    <row r="173" spans="1:10" ht="12.75" customHeight="1">
      <c r="A173" s="2009"/>
      <c r="B173" s="1298" t="s">
        <v>783</v>
      </c>
      <c r="C173" s="1299">
        <f t="shared" si="6"/>
        <v>9251.89</v>
      </c>
      <c r="D173" s="1299">
        <v>8022.82</v>
      </c>
      <c r="E173" s="1299">
        <v>1229.07</v>
      </c>
      <c r="F173" s="1299">
        <v>0</v>
      </c>
      <c r="G173" s="1299">
        <v>0</v>
      </c>
      <c r="H173" s="1299">
        <v>0</v>
      </c>
      <c r="I173" s="1299">
        <v>0</v>
      </c>
      <c r="J173" s="1299">
        <v>0</v>
      </c>
    </row>
    <row r="174" spans="1:10" ht="12.75" customHeight="1">
      <c r="A174" s="2009"/>
      <c r="B174" s="1298" t="s">
        <v>815</v>
      </c>
      <c r="C174" s="1299">
        <f t="shared" si="6"/>
        <v>11133.3</v>
      </c>
      <c r="D174" s="1299">
        <v>9622.39</v>
      </c>
      <c r="E174" s="1299">
        <v>1510.91</v>
      </c>
      <c r="F174" s="1299">
        <v>0</v>
      </c>
      <c r="G174" s="1299">
        <v>0</v>
      </c>
      <c r="H174" s="1299">
        <v>0</v>
      </c>
      <c r="I174" s="1299">
        <v>0</v>
      </c>
      <c r="J174" s="1299">
        <v>0</v>
      </c>
    </row>
    <row r="175" spans="1:10" ht="12.75" customHeight="1">
      <c r="A175" s="2009"/>
      <c r="B175" s="1298" t="s">
        <v>816</v>
      </c>
      <c r="C175" s="1299">
        <f t="shared" si="6"/>
        <v>13630.86</v>
      </c>
      <c r="D175" s="1299">
        <v>9200.26</v>
      </c>
      <c r="E175" s="1299">
        <v>4430.6000000000004</v>
      </c>
      <c r="F175" s="1299">
        <v>0</v>
      </c>
      <c r="G175" s="1299">
        <v>0</v>
      </c>
      <c r="H175" s="1299">
        <v>0</v>
      </c>
      <c r="I175" s="1299">
        <v>0</v>
      </c>
      <c r="J175" s="1299">
        <v>0</v>
      </c>
    </row>
    <row r="176" spans="1:10" ht="12.75" customHeight="1">
      <c r="A176" s="2009"/>
      <c r="B176" s="1298" t="s">
        <v>817</v>
      </c>
      <c r="C176" s="1299">
        <f t="shared" si="6"/>
        <v>6585.1399999999994</v>
      </c>
      <c r="D176" s="1299">
        <v>2915.16</v>
      </c>
      <c r="E176" s="1299">
        <v>3669.98</v>
      </c>
      <c r="F176" s="1299">
        <v>0</v>
      </c>
      <c r="G176" s="1299">
        <v>0</v>
      </c>
      <c r="H176" s="1299">
        <v>0</v>
      </c>
      <c r="I176" s="1299">
        <v>0</v>
      </c>
      <c r="J176" s="1299">
        <v>0</v>
      </c>
    </row>
    <row r="177" spans="1:10" ht="12.75" customHeight="1">
      <c r="A177" s="2009"/>
      <c r="B177" s="1298" t="s">
        <v>790</v>
      </c>
      <c r="C177" s="1299">
        <f t="shared" si="6"/>
        <v>6687.93</v>
      </c>
      <c r="D177" s="1299">
        <v>0</v>
      </c>
      <c r="E177" s="1299">
        <v>6687.93</v>
      </c>
      <c r="F177" s="1299">
        <v>0</v>
      </c>
      <c r="G177" s="1299">
        <v>0</v>
      </c>
      <c r="H177" s="1299">
        <v>0</v>
      </c>
      <c r="I177" s="1299">
        <v>0</v>
      </c>
      <c r="J177" s="1299">
        <v>0</v>
      </c>
    </row>
    <row r="178" spans="1:10" ht="12.75" customHeight="1">
      <c r="A178" s="2009"/>
      <c r="B178" s="1298" t="s">
        <v>791</v>
      </c>
      <c r="C178" s="1299">
        <f t="shared" si="6"/>
        <v>567.15</v>
      </c>
      <c r="D178" s="1299">
        <v>0</v>
      </c>
      <c r="E178" s="1299">
        <v>567.15</v>
      </c>
      <c r="F178" s="1299">
        <v>0</v>
      </c>
      <c r="G178" s="1299">
        <v>0</v>
      </c>
      <c r="H178" s="1299">
        <v>0</v>
      </c>
      <c r="I178" s="1299">
        <v>0</v>
      </c>
      <c r="J178" s="1299">
        <v>0</v>
      </c>
    </row>
    <row r="179" spans="1:10" ht="12.75" customHeight="1">
      <c r="A179" s="2009"/>
      <c r="B179" s="1298" t="s">
        <v>824</v>
      </c>
      <c r="C179" s="1299">
        <f t="shared" si="6"/>
        <v>0</v>
      </c>
      <c r="D179" s="1299">
        <v>0</v>
      </c>
      <c r="E179" s="1299">
        <v>0</v>
      </c>
      <c r="F179" s="1299">
        <v>0</v>
      </c>
      <c r="G179" s="1299">
        <v>0</v>
      </c>
      <c r="H179" s="1299">
        <v>0</v>
      </c>
      <c r="I179" s="1299">
        <v>0</v>
      </c>
      <c r="J179" s="1299">
        <v>0</v>
      </c>
    </row>
    <row r="180" spans="1:10" ht="12.75" customHeight="1">
      <c r="A180" s="2009"/>
      <c r="B180" s="1298" t="s">
        <v>824</v>
      </c>
      <c r="C180" s="1299">
        <f t="shared" si="6"/>
        <v>0</v>
      </c>
      <c r="D180" s="1299">
        <v>0</v>
      </c>
      <c r="E180" s="1299">
        <v>0</v>
      </c>
      <c r="F180" s="1299">
        <v>0</v>
      </c>
      <c r="G180" s="1299">
        <v>0</v>
      </c>
      <c r="H180" s="1299">
        <v>0</v>
      </c>
      <c r="I180" s="1299">
        <v>0</v>
      </c>
      <c r="J180" s="1299">
        <v>0</v>
      </c>
    </row>
    <row r="181" spans="1:10" ht="12.75" customHeight="1">
      <c r="A181" s="2009"/>
      <c r="B181" s="1298" t="s">
        <v>792</v>
      </c>
      <c r="C181" s="1299">
        <f t="shared" si="6"/>
        <v>1911.4600000000003</v>
      </c>
      <c r="D181" s="1299">
        <f>SUM('대덕 배수관'!C396:C400)</f>
        <v>1906.9500000000003</v>
      </c>
      <c r="E181" s="1299">
        <v>0</v>
      </c>
      <c r="F181" s="1299">
        <v>0</v>
      </c>
      <c r="G181" s="1299">
        <v>0</v>
      </c>
      <c r="H181" s="1299">
        <v>0</v>
      </c>
      <c r="I181" s="1299">
        <v>0</v>
      </c>
      <c r="J181" s="1299">
        <v>4.51</v>
      </c>
    </row>
    <row r="182" spans="1:10" ht="12.75" customHeight="1">
      <c r="A182" s="2009"/>
      <c r="B182" s="1298" t="s">
        <v>825</v>
      </c>
      <c r="C182" s="1299">
        <f t="shared" si="6"/>
        <v>67.72</v>
      </c>
      <c r="D182" s="1299">
        <v>0</v>
      </c>
      <c r="E182" s="1299">
        <v>67.72</v>
      </c>
      <c r="F182" s="1299">
        <v>0</v>
      </c>
      <c r="G182" s="1299">
        <v>0</v>
      </c>
      <c r="H182" s="1299">
        <v>0</v>
      </c>
      <c r="I182" s="1299">
        <v>0</v>
      </c>
      <c r="J182" s="1299">
        <v>0</v>
      </c>
    </row>
    <row r="183" spans="1:10" ht="12.75" customHeight="1">
      <c r="A183" s="2009"/>
      <c r="B183" s="1298" t="s">
        <v>826</v>
      </c>
      <c r="C183" s="1299">
        <f t="shared" si="6"/>
        <v>0</v>
      </c>
      <c r="D183" s="1299">
        <v>0</v>
      </c>
      <c r="E183" s="1299">
        <v>0</v>
      </c>
      <c r="F183" s="1299">
        <v>0</v>
      </c>
      <c r="G183" s="1299">
        <v>0</v>
      </c>
      <c r="H183" s="1299">
        <v>0</v>
      </c>
      <c r="I183" s="1299">
        <v>0</v>
      </c>
      <c r="J183" s="1299">
        <v>0</v>
      </c>
    </row>
    <row r="184" spans="1:10" ht="12.75" customHeight="1">
      <c r="A184" s="2009"/>
      <c r="B184" s="1298" t="s">
        <v>818</v>
      </c>
      <c r="C184" s="1299">
        <f t="shared" si="6"/>
        <v>5969.53</v>
      </c>
      <c r="D184" s="1299">
        <v>0</v>
      </c>
      <c r="E184" s="1299">
        <v>5969.53</v>
      </c>
      <c r="F184" s="1299">
        <v>0</v>
      </c>
      <c r="G184" s="1299">
        <v>0</v>
      </c>
      <c r="H184" s="1299">
        <v>0</v>
      </c>
      <c r="I184" s="1299">
        <v>0</v>
      </c>
      <c r="J184" s="1299">
        <v>0</v>
      </c>
    </row>
    <row r="185" spans="1:10" ht="12.75" customHeight="1">
      <c r="A185" s="2009"/>
      <c r="B185" s="1298" t="s">
        <v>827</v>
      </c>
      <c r="C185" s="1299">
        <f t="shared" si="6"/>
        <v>0</v>
      </c>
      <c r="D185" s="1299">
        <v>0</v>
      </c>
      <c r="E185" s="1299">
        <v>0</v>
      </c>
      <c r="F185" s="1299">
        <v>0</v>
      </c>
      <c r="G185" s="1299">
        <v>0</v>
      </c>
      <c r="H185" s="1299">
        <v>0</v>
      </c>
      <c r="I185" s="1299">
        <v>0</v>
      </c>
      <c r="J185" s="1299">
        <v>0</v>
      </c>
    </row>
    <row r="186" spans="1:10" ht="12.75" customHeight="1">
      <c r="A186" s="2009"/>
      <c r="B186" s="1298" t="s">
        <v>828</v>
      </c>
      <c r="C186" s="1299">
        <f t="shared" si="6"/>
        <v>3.63</v>
      </c>
      <c r="D186" s="1299">
        <v>0</v>
      </c>
      <c r="E186" s="1299">
        <v>3.63</v>
      </c>
      <c r="F186" s="1299">
        <v>0</v>
      </c>
      <c r="G186" s="1299">
        <v>0</v>
      </c>
      <c r="H186" s="1299">
        <v>0</v>
      </c>
      <c r="I186" s="1299">
        <v>0</v>
      </c>
      <c r="J186" s="1299">
        <v>0</v>
      </c>
    </row>
    <row r="187" spans="1:10" ht="12.75" customHeight="1">
      <c r="A187" s="2009"/>
      <c r="B187" s="1298" t="s">
        <v>829</v>
      </c>
      <c r="C187" s="1299">
        <f t="shared" si="6"/>
        <v>2800.67</v>
      </c>
      <c r="D187" s="1299">
        <v>0</v>
      </c>
      <c r="E187" s="1299">
        <v>2800.67</v>
      </c>
      <c r="F187" s="1299">
        <v>0</v>
      </c>
      <c r="G187" s="1299">
        <v>0</v>
      </c>
      <c r="H187" s="1299">
        <v>0</v>
      </c>
      <c r="I187" s="1299">
        <v>0</v>
      </c>
      <c r="J187" s="1299">
        <v>0</v>
      </c>
    </row>
    <row r="188" spans="1:10" ht="12.75" customHeight="1">
      <c r="A188" s="2009"/>
      <c r="B188" s="1298" t="s">
        <v>784</v>
      </c>
      <c r="C188" s="1299">
        <f t="shared" si="6"/>
        <v>0</v>
      </c>
      <c r="D188" s="1299">
        <v>0</v>
      </c>
      <c r="E188" s="1299">
        <v>0</v>
      </c>
      <c r="F188" s="1299">
        <v>0</v>
      </c>
      <c r="G188" s="1299">
        <v>0</v>
      </c>
      <c r="H188" s="1299">
        <v>0</v>
      </c>
      <c r="I188" s="1299">
        <v>0</v>
      </c>
      <c r="J188" s="1299">
        <v>0</v>
      </c>
    </row>
    <row r="189" spans="1:10" ht="12.75" customHeight="1">
      <c r="A189" s="2009"/>
      <c r="B189" s="1298" t="s">
        <v>840</v>
      </c>
      <c r="C189" s="1299">
        <f t="shared" si="6"/>
        <v>254.35</v>
      </c>
      <c r="D189" s="1299">
        <v>0</v>
      </c>
      <c r="E189" s="1299">
        <v>0</v>
      </c>
      <c r="F189" s="1299">
        <v>0</v>
      </c>
      <c r="G189" s="1299">
        <v>0</v>
      </c>
      <c r="H189" s="1299">
        <v>254.35</v>
      </c>
      <c r="I189" s="1299">
        <v>0</v>
      </c>
      <c r="J189" s="1299">
        <v>0</v>
      </c>
    </row>
  </sheetData>
  <mergeCells count="6">
    <mergeCell ref="A159:A189"/>
    <mergeCell ref="A4:A34"/>
    <mergeCell ref="A35:A65"/>
    <mergeCell ref="A66:A96"/>
    <mergeCell ref="A97:A127"/>
    <mergeCell ref="A128:A158"/>
  </mergeCells>
  <phoneticPr fontId="63" type="noConversion"/>
  <pageMargins left="0.75" right="0.75" top="1" bottom="1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00FF"/>
    <outlinePr summaryBelow="0"/>
  </sheetPr>
  <dimension ref="A1:K75"/>
  <sheetViews>
    <sheetView zoomScale="70" zoomScaleNormal="70" workbookViewId="0">
      <selection activeCell="D14" sqref="D14"/>
    </sheetView>
  </sheetViews>
  <sheetFormatPr defaultRowHeight="17.399999999999999"/>
  <cols>
    <col min="1" max="2" width="6.8984375" style="1632" customWidth="1"/>
    <col min="3" max="11" width="13.19921875" style="1632" customWidth="1"/>
    <col min="12" max="16384" width="8.796875" style="1632"/>
  </cols>
  <sheetData>
    <row r="1" spans="1:11" ht="23.25" customHeight="1">
      <c r="A1" s="1279" t="s">
        <v>244</v>
      </c>
      <c r="B1" s="1280"/>
    </row>
    <row r="2" spans="1:11" ht="16.5" customHeight="1">
      <c r="A2" s="1280"/>
      <c r="C2" s="1300" t="s">
        <v>880</v>
      </c>
    </row>
    <row r="3" spans="1:11" ht="20.25" customHeight="1">
      <c r="A3" s="1301" t="s">
        <v>213</v>
      </c>
      <c r="B3" s="1301" t="s">
        <v>243</v>
      </c>
      <c r="C3" s="1301" t="s">
        <v>255</v>
      </c>
      <c r="D3" s="1283" t="s">
        <v>874</v>
      </c>
      <c r="E3" s="1284" t="s">
        <v>257</v>
      </c>
      <c r="F3" s="1285" t="s">
        <v>802</v>
      </c>
      <c r="G3" s="1285" t="s">
        <v>803</v>
      </c>
      <c r="H3" s="1295" t="s">
        <v>875</v>
      </c>
      <c r="I3" s="1285" t="s">
        <v>807</v>
      </c>
      <c r="J3" s="1285" t="s">
        <v>788</v>
      </c>
      <c r="K3" s="1301" t="s">
        <v>43</v>
      </c>
    </row>
    <row r="4" spans="1:11" ht="15" customHeight="1">
      <c r="A4" s="2012" t="s">
        <v>82</v>
      </c>
      <c r="B4" s="1286" t="s">
        <v>220</v>
      </c>
      <c r="C4" s="1287">
        <f>SUM('2-8-3급수관(급수과)'!C5:'2-8-3급수관(급수과)'!C15)</f>
        <v>1264136.9600000004</v>
      </c>
      <c r="D4" s="1287">
        <f>SUM('2-8-3급수관(급수과)'!D5:'2-8-3급수관(급수과)'!D15)</f>
        <v>1344.53</v>
      </c>
      <c r="E4" s="1287">
        <f>SUM('2-8-3급수관(급수과)'!E5:'2-8-3급수관(급수과)'!E15)</f>
        <v>13223.169999999998</v>
      </c>
      <c r="F4" s="1287">
        <f>SUM('2-8-3급수관(급수과)'!F5:'2-8-3급수관(급수과)'!F15)</f>
        <v>118919.37</v>
      </c>
      <c r="G4" s="1287">
        <f>SUM('2-8-3급수관(급수과)'!G5:'2-8-3급수관(급수과)'!G15)</f>
        <v>104854.84000000001</v>
      </c>
      <c r="H4" s="1287">
        <f>SUM('2-8-3급수관(급수과)'!H5:'2-8-3급수관(급수과)'!H15)</f>
        <v>4136.7700000000004</v>
      </c>
      <c r="I4" s="1287">
        <f>SUM('2-8-3급수관(급수과)'!I5:'2-8-3급수관(급수과)'!I15)</f>
        <v>1021466.2800000003</v>
      </c>
      <c r="J4" s="1287">
        <f>SUM('2-8-3급수관(급수과)'!J5:'2-8-3급수관(급수과)'!J15)</f>
        <v>179</v>
      </c>
      <c r="K4" s="1287">
        <f>SUM('2-8-3급수관(급수과)'!K5:'2-8-3급수관(급수과)'!K15)</f>
        <v>13</v>
      </c>
    </row>
    <row r="5" spans="1:11" ht="15" customHeight="1">
      <c r="A5" s="2012" t="s">
        <v>82</v>
      </c>
      <c r="B5" s="1302" t="s">
        <v>862</v>
      </c>
      <c r="C5" s="1289">
        <f>SUM(D5:K5)</f>
        <v>2063.4300000000003</v>
      </c>
      <c r="D5" s="1289">
        <f>SUM(D17,D29,D41,D53,D65)</f>
        <v>5</v>
      </c>
      <c r="E5" s="1289">
        <f t="shared" ref="E5:K5" si="0">SUM(E17,E29,E41,E53,E65)</f>
        <v>0</v>
      </c>
      <c r="F5" s="1289">
        <f t="shared" si="0"/>
        <v>5</v>
      </c>
      <c r="G5" s="1289">
        <f t="shared" si="0"/>
        <v>0</v>
      </c>
      <c r="H5" s="1289">
        <f t="shared" si="0"/>
        <v>0</v>
      </c>
      <c r="I5" s="1289">
        <f t="shared" si="0"/>
        <v>2053.4300000000003</v>
      </c>
      <c r="J5" s="1289">
        <f t="shared" si="0"/>
        <v>0</v>
      </c>
      <c r="K5" s="1289">
        <f t="shared" si="0"/>
        <v>0</v>
      </c>
    </row>
    <row r="6" spans="1:11" ht="15" customHeight="1">
      <c r="A6" s="2009"/>
      <c r="B6" s="1302" t="s">
        <v>861</v>
      </c>
      <c r="C6" s="1289">
        <f t="shared" ref="C6:C14" si="1">SUM(D6:K6)</f>
        <v>481497.18000000017</v>
      </c>
      <c r="D6" s="1289">
        <f t="shared" ref="D6:K6" si="2">SUM(D18,D30,D42,D54,D66)</f>
        <v>42</v>
      </c>
      <c r="E6" s="1289">
        <f t="shared" si="2"/>
        <v>1534.22</v>
      </c>
      <c r="F6" s="1289">
        <f t="shared" si="2"/>
        <v>50857.009999999995</v>
      </c>
      <c r="G6" s="1289">
        <f t="shared" si="2"/>
        <v>342.70000000000005</v>
      </c>
      <c r="H6" s="1289">
        <f t="shared" si="2"/>
        <v>87.03</v>
      </c>
      <c r="I6" s="1289">
        <f t="shared" si="2"/>
        <v>428564.2200000002</v>
      </c>
      <c r="J6" s="1289">
        <f t="shared" si="2"/>
        <v>57</v>
      </c>
      <c r="K6" s="1289">
        <f t="shared" si="2"/>
        <v>13</v>
      </c>
    </row>
    <row r="7" spans="1:11" ht="15" customHeight="1">
      <c r="A7" s="2009"/>
      <c r="B7" s="1302" t="s">
        <v>863</v>
      </c>
      <c r="C7" s="1289">
        <f t="shared" si="1"/>
        <v>206704.31</v>
      </c>
      <c r="D7" s="1289">
        <f t="shared" ref="D7:K7" si="3">SUM(D19,D31,D43,D55,D67)</f>
        <v>20</v>
      </c>
      <c r="E7" s="1289">
        <f t="shared" si="3"/>
        <v>1624.5</v>
      </c>
      <c r="F7" s="1289">
        <f t="shared" si="3"/>
        <v>16220.570000000002</v>
      </c>
      <c r="G7" s="1289">
        <f t="shared" si="3"/>
        <v>688.8599999999999</v>
      </c>
      <c r="H7" s="1289">
        <f t="shared" si="3"/>
        <v>188.65</v>
      </c>
      <c r="I7" s="1289">
        <f t="shared" si="3"/>
        <v>187948.73</v>
      </c>
      <c r="J7" s="1289">
        <f t="shared" si="3"/>
        <v>13</v>
      </c>
      <c r="K7" s="1289">
        <f t="shared" si="3"/>
        <v>0</v>
      </c>
    </row>
    <row r="8" spans="1:11" ht="15" customHeight="1">
      <c r="A8" s="2009"/>
      <c r="B8" s="1302" t="s">
        <v>864</v>
      </c>
      <c r="C8" s="1289">
        <f t="shared" si="1"/>
        <v>167518.77999999997</v>
      </c>
      <c r="D8" s="1289">
        <f t="shared" ref="D8:K8" si="4">SUM(D20,D32,D44,D56,D68)</f>
        <v>38.440000000000005</v>
      </c>
      <c r="E8" s="1289">
        <f t="shared" si="4"/>
        <v>1599.6100000000001</v>
      </c>
      <c r="F8" s="1289">
        <f t="shared" si="4"/>
        <v>8400.7899999999991</v>
      </c>
      <c r="G8" s="1289">
        <f t="shared" si="4"/>
        <v>501.27</v>
      </c>
      <c r="H8" s="1289">
        <f t="shared" si="4"/>
        <v>295.60000000000002</v>
      </c>
      <c r="I8" s="1289">
        <f t="shared" si="4"/>
        <v>156673.06999999998</v>
      </c>
      <c r="J8" s="1289">
        <f t="shared" si="4"/>
        <v>10</v>
      </c>
      <c r="K8" s="1289">
        <f t="shared" si="4"/>
        <v>0</v>
      </c>
    </row>
    <row r="9" spans="1:11" ht="15" customHeight="1">
      <c r="A9" s="2009"/>
      <c r="B9" s="1302" t="s">
        <v>865</v>
      </c>
      <c r="C9" s="1289">
        <f t="shared" si="1"/>
        <v>35388.259999999995</v>
      </c>
      <c r="D9" s="1289">
        <f t="shared" ref="D9:K9" si="5">SUM(D21,D33,D45,D57,D69)</f>
        <v>4</v>
      </c>
      <c r="E9" s="1289">
        <f t="shared" si="5"/>
        <v>311.57000000000005</v>
      </c>
      <c r="F9" s="1289">
        <f t="shared" si="5"/>
        <v>5798.79</v>
      </c>
      <c r="G9" s="1289">
        <f t="shared" si="5"/>
        <v>2805.1499999999996</v>
      </c>
      <c r="H9" s="1289">
        <f t="shared" si="5"/>
        <v>0</v>
      </c>
      <c r="I9" s="1289">
        <f t="shared" si="5"/>
        <v>26438.75</v>
      </c>
      <c r="J9" s="1289">
        <f t="shared" si="5"/>
        <v>30</v>
      </c>
      <c r="K9" s="1289">
        <f t="shared" si="5"/>
        <v>0</v>
      </c>
    </row>
    <row r="10" spans="1:11" ht="15" customHeight="1">
      <c r="A10" s="2009"/>
      <c r="B10" s="1302" t="s">
        <v>866</v>
      </c>
      <c r="C10" s="1289">
        <f t="shared" si="1"/>
        <v>131604.78000000003</v>
      </c>
      <c r="D10" s="1289">
        <f t="shared" ref="D10:K10" si="6">SUM(D22,D34,D46,D58,D70)</f>
        <v>8.69</v>
      </c>
      <c r="E10" s="1289">
        <f t="shared" si="6"/>
        <v>3118.5599999999995</v>
      </c>
      <c r="F10" s="1289">
        <f t="shared" si="6"/>
        <v>19054.120000000003</v>
      </c>
      <c r="G10" s="1289">
        <f t="shared" si="6"/>
        <v>33734.379999999997</v>
      </c>
      <c r="H10" s="1289">
        <f t="shared" si="6"/>
        <v>213.89</v>
      </c>
      <c r="I10" s="1289">
        <f t="shared" si="6"/>
        <v>75430.140000000014</v>
      </c>
      <c r="J10" s="1289">
        <f t="shared" si="6"/>
        <v>45</v>
      </c>
      <c r="K10" s="1289">
        <f t="shared" si="6"/>
        <v>0</v>
      </c>
    </row>
    <row r="11" spans="1:11" ht="15" customHeight="1">
      <c r="A11" s="2009"/>
      <c r="B11" s="1302" t="s">
        <v>867</v>
      </c>
      <c r="C11" s="1289">
        <f t="shared" si="1"/>
        <v>237037.66000000003</v>
      </c>
      <c r="D11" s="1289">
        <f t="shared" ref="D11:K11" si="7">SUM(D23,D35,D47,D59,D71)</f>
        <v>55.39</v>
      </c>
      <c r="E11" s="1289">
        <f t="shared" si="7"/>
        <v>5034.71</v>
      </c>
      <c r="F11" s="1289">
        <f t="shared" si="7"/>
        <v>18416.259999999998</v>
      </c>
      <c r="G11" s="1289">
        <f t="shared" si="7"/>
        <v>66270.320000000007</v>
      </c>
      <c r="H11" s="1289">
        <f t="shared" si="7"/>
        <v>3351.6000000000004</v>
      </c>
      <c r="I11" s="1289">
        <f t="shared" si="7"/>
        <v>143885.38</v>
      </c>
      <c r="J11" s="1289">
        <f t="shared" si="7"/>
        <v>24</v>
      </c>
      <c r="K11" s="1289">
        <f t="shared" si="7"/>
        <v>0</v>
      </c>
    </row>
    <row r="12" spans="1:11" ht="15" customHeight="1">
      <c r="A12" s="2009"/>
      <c r="B12" s="1302" t="s">
        <v>809</v>
      </c>
      <c r="C12" s="1289">
        <f t="shared" si="1"/>
        <v>1291.8899999999999</v>
      </c>
      <c r="D12" s="1289">
        <f t="shared" ref="D12:K12" si="8">SUM(D24,D36,D48,D60,D72)</f>
        <v>547.72</v>
      </c>
      <c r="E12" s="1289">
        <f t="shared" si="8"/>
        <v>0</v>
      </c>
      <c r="F12" s="1289">
        <f t="shared" si="8"/>
        <v>166.83</v>
      </c>
      <c r="G12" s="1289">
        <f t="shared" si="8"/>
        <v>319.77999999999997</v>
      </c>
      <c r="H12" s="1289">
        <f t="shared" si="8"/>
        <v>0</v>
      </c>
      <c r="I12" s="1289">
        <f t="shared" si="8"/>
        <v>257.56</v>
      </c>
      <c r="J12" s="1289">
        <f t="shared" si="8"/>
        <v>0</v>
      </c>
      <c r="K12" s="1289">
        <f t="shared" si="8"/>
        <v>0</v>
      </c>
    </row>
    <row r="13" spans="1:11" ht="15" customHeight="1">
      <c r="A13" s="2009"/>
      <c r="B13" s="1302" t="s">
        <v>789</v>
      </c>
      <c r="C13" s="1289">
        <f t="shared" si="1"/>
        <v>758.1099999999999</v>
      </c>
      <c r="D13" s="1289">
        <f t="shared" ref="D13:K13" si="9">SUM(D25,D37,D49,D61,D73)</f>
        <v>457.28999999999996</v>
      </c>
      <c r="E13" s="1289">
        <f t="shared" si="9"/>
        <v>0</v>
      </c>
      <c r="F13" s="1289">
        <f t="shared" si="9"/>
        <v>0</v>
      </c>
      <c r="G13" s="1289">
        <f t="shared" si="9"/>
        <v>100.82</v>
      </c>
      <c r="H13" s="1289">
        <f t="shared" si="9"/>
        <v>0</v>
      </c>
      <c r="I13" s="1289">
        <f t="shared" si="9"/>
        <v>200</v>
      </c>
      <c r="J13" s="1289">
        <f t="shared" si="9"/>
        <v>0</v>
      </c>
      <c r="K13" s="1289">
        <f t="shared" si="9"/>
        <v>0</v>
      </c>
    </row>
    <row r="14" spans="1:11" ht="15" customHeight="1">
      <c r="A14" s="2009"/>
      <c r="B14" s="1302" t="s">
        <v>810</v>
      </c>
      <c r="C14" s="1289">
        <f t="shared" si="1"/>
        <v>268.56</v>
      </c>
      <c r="D14" s="1289">
        <f t="shared" ref="D14:K14" si="10">SUM(D26,D38,D50,D62,D74)</f>
        <v>162</v>
      </c>
      <c r="E14" s="1289">
        <f t="shared" si="10"/>
        <v>0</v>
      </c>
      <c r="F14" s="1289">
        <f t="shared" si="10"/>
        <v>0</v>
      </c>
      <c r="G14" s="1289">
        <f t="shared" si="10"/>
        <v>91.56</v>
      </c>
      <c r="H14" s="1289">
        <f t="shared" si="10"/>
        <v>0</v>
      </c>
      <c r="I14" s="1289">
        <f t="shared" si="10"/>
        <v>15</v>
      </c>
      <c r="J14" s="1289">
        <f t="shared" si="10"/>
        <v>0</v>
      </c>
      <c r="K14" s="1289">
        <f t="shared" si="10"/>
        <v>0</v>
      </c>
    </row>
    <row r="15" spans="1:11" ht="15" customHeight="1">
      <c r="A15" s="2009"/>
      <c r="B15" s="1302" t="s">
        <v>813</v>
      </c>
      <c r="C15" s="1289">
        <f>SUM(D15:K15)</f>
        <v>4</v>
      </c>
      <c r="D15" s="1289">
        <f t="shared" ref="D15:K15" si="11">SUM(D27,D39,D51,D63,D75)</f>
        <v>4</v>
      </c>
      <c r="E15" s="1289">
        <f t="shared" si="11"/>
        <v>0</v>
      </c>
      <c r="F15" s="1289">
        <f t="shared" si="11"/>
        <v>0</v>
      </c>
      <c r="G15" s="1289">
        <f t="shared" si="11"/>
        <v>0</v>
      </c>
      <c r="H15" s="1289">
        <f t="shared" si="11"/>
        <v>0</v>
      </c>
      <c r="I15" s="1289">
        <f t="shared" si="11"/>
        <v>0</v>
      </c>
      <c r="J15" s="1289">
        <f t="shared" si="11"/>
        <v>0</v>
      </c>
      <c r="K15" s="1289">
        <f t="shared" si="11"/>
        <v>0</v>
      </c>
    </row>
    <row r="16" spans="1:11" ht="15" customHeight="1">
      <c r="A16" s="2012" t="s">
        <v>117</v>
      </c>
      <c r="B16" s="1286" t="s">
        <v>220</v>
      </c>
      <c r="C16" s="1689">
        <f>SUM('2-8-3급수관(급수과)'!C17:'2-8-3급수관(급수과)'!C27)</f>
        <v>322944.0500000001</v>
      </c>
      <c r="D16" s="1287">
        <f>SUM('2-8-3급수관(급수과)'!D17:'2-8-3급수관(급수과)'!D27)</f>
        <v>135.94</v>
      </c>
      <c r="E16" s="1287">
        <f>SUM('2-8-3급수관(급수과)'!E17:'2-8-3급수관(급수과)'!E27)</f>
        <v>632.34</v>
      </c>
      <c r="F16" s="1287">
        <f>SUM('2-8-3급수관(급수과)'!F17:'2-8-3급수관(급수과)'!F27)</f>
        <v>63554.78</v>
      </c>
      <c r="G16" s="1287">
        <f>SUM('2-8-3급수관(급수과)'!G17:'2-8-3급수관(급수과)'!G27)</f>
        <v>20669.16</v>
      </c>
      <c r="H16" s="1287">
        <f>SUM('2-8-3급수관(급수과)'!H17:'2-8-3급수관(급수과)'!H27)</f>
        <v>1522.74</v>
      </c>
      <c r="I16" s="1287">
        <f>SUM('2-8-3급수관(급수과)'!I17:'2-8-3급수관(급수과)'!I27)</f>
        <v>236424.09000000005</v>
      </c>
      <c r="J16" s="1287">
        <f>SUM('2-8-3급수관(급수과)'!J17:'2-8-3급수관(급수과)'!J27)</f>
        <v>5</v>
      </c>
      <c r="K16" s="1287">
        <f>SUM('2-8-3급수관(급수과)'!K17:'2-8-3급수관(급수과)'!K27)</f>
        <v>0</v>
      </c>
    </row>
    <row r="17" spans="1:11" ht="15" customHeight="1">
      <c r="A17" s="2012" t="s">
        <v>117</v>
      </c>
      <c r="B17" s="1302" t="s">
        <v>862</v>
      </c>
      <c r="C17" s="1289">
        <f>SUM(D17:K17)</f>
        <v>658.4</v>
      </c>
      <c r="D17" s="1289">
        <v>0</v>
      </c>
      <c r="E17" s="1289">
        <v>0</v>
      </c>
      <c r="F17" s="1289">
        <v>0</v>
      </c>
      <c r="G17" s="1289">
        <v>0</v>
      </c>
      <c r="H17" s="1289">
        <v>0</v>
      </c>
      <c r="I17" s="1289">
        <v>658.4</v>
      </c>
      <c r="J17" s="1289">
        <v>0</v>
      </c>
      <c r="K17" s="1289">
        <v>0</v>
      </c>
    </row>
    <row r="18" spans="1:11" ht="15" customHeight="1">
      <c r="A18" s="2009"/>
      <c r="B18" s="1302" t="s">
        <v>861</v>
      </c>
      <c r="C18" s="1289">
        <f t="shared" ref="C18:C27" si="12">SUM(D18:K18)</f>
        <v>135461.09000000008</v>
      </c>
      <c r="D18" s="1289">
        <f>SUM('동부 급수관'!C30)</f>
        <v>12</v>
      </c>
      <c r="E18" s="1289">
        <v>18</v>
      </c>
      <c r="F18" s="1289">
        <v>36404.410000000003</v>
      </c>
      <c r="G18" s="1289">
        <v>42.24</v>
      </c>
      <c r="H18" s="1289">
        <v>10.77</v>
      </c>
      <c r="I18" s="1289">
        <f>SUM('동부 급수관'!C37)</f>
        <v>98973.670000000086</v>
      </c>
      <c r="J18" s="1289">
        <v>0</v>
      </c>
      <c r="K18" s="1289">
        <v>0</v>
      </c>
    </row>
    <row r="19" spans="1:11" ht="15" customHeight="1">
      <c r="A19" s="2009"/>
      <c r="B19" s="1302" t="s">
        <v>863</v>
      </c>
      <c r="C19" s="1289">
        <f t="shared" si="12"/>
        <v>50863.13</v>
      </c>
      <c r="D19" s="1289">
        <v>11</v>
      </c>
      <c r="E19" s="1289">
        <v>17.399999999999999</v>
      </c>
      <c r="F19" s="1289">
        <v>9528.9</v>
      </c>
      <c r="G19" s="1289">
        <v>53.58</v>
      </c>
      <c r="H19" s="1289">
        <v>106</v>
      </c>
      <c r="I19" s="1289">
        <v>41146.25</v>
      </c>
      <c r="J19" s="1289">
        <v>0</v>
      </c>
      <c r="K19" s="1289">
        <v>0</v>
      </c>
    </row>
    <row r="20" spans="1:11" ht="15" customHeight="1">
      <c r="A20" s="2009"/>
      <c r="B20" s="1302" t="s">
        <v>864</v>
      </c>
      <c r="C20" s="1289">
        <f t="shared" si="12"/>
        <v>36284.19</v>
      </c>
      <c r="D20" s="1289">
        <v>34.49</v>
      </c>
      <c r="E20" s="1289">
        <v>77</v>
      </c>
      <c r="F20" s="1289">
        <v>4969.03</v>
      </c>
      <c r="G20" s="1289">
        <v>75.510000000000005</v>
      </c>
      <c r="H20" s="1289">
        <v>0</v>
      </c>
      <c r="I20" s="1289">
        <v>31123.16</v>
      </c>
      <c r="J20" s="1289">
        <v>5</v>
      </c>
      <c r="K20" s="1289">
        <v>0</v>
      </c>
    </row>
    <row r="21" spans="1:11" ht="15" customHeight="1">
      <c r="A21" s="2009"/>
      <c r="B21" s="1302" t="s">
        <v>865</v>
      </c>
      <c r="C21" s="1289">
        <f t="shared" si="12"/>
        <v>7480.46</v>
      </c>
      <c r="D21" s="1289">
        <v>0</v>
      </c>
      <c r="E21" s="1289">
        <v>0</v>
      </c>
      <c r="F21" s="1289">
        <v>2650.68</v>
      </c>
      <c r="G21" s="1289">
        <v>655.48</v>
      </c>
      <c r="H21" s="1289">
        <v>0</v>
      </c>
      <c r="I21" s="1289">
        <v>4174.3</v>
      </c>
      <c r="J21" s="1289">
        <v>0</v>
      </c>
      <c r="K21" s="1289">
        <v>0</v>
      </c>
    </row>
    <row r="22" spans="1:11" ht="15" customHeight="1">
      <c r="A22" s="2009"/>
      <c r="B22" s="1302" t="s">
        <v>866</v>
      </c>
      <c r="C22" s="1289">
        <f t="shared" si="12"/>
        <v>30391.649999999998</v>
      </c>
      <c r="D22" s="1289">
        <v>0</v>
      </c>
      <c r="E22" s="1289">
        <v>245.94</v>
      </c>
      <c r="F22" s="1289">
        <v>4465.95</v>
      </c>
      <c r="G22" s="1289">
        <v>5968.14</v>
      </c>
      <c r="H22" s="1289">
        <v>160</v>
      </c>
      <c r="I22" s="1289">
        <v>19551.62</v>
      </c>
      <c r="J22" s="1289">
        <v>0</v>
      </c>
      <c r="K22" s="1289">
        <v>0</v>
      </c>
    </row>
    <row r="23" spans="1:11" ht="15" customHeight="1">
      <c r="A23" s="2009"/>
      <c r="B23" s="1302" t="s">
        <v>867</v>
      </c>
      <c r="C23" s="1289">
        <f t="shared" si="12"/>
        <v>61554.8</v>
      </c>
      <c r="D23" s="1289">
        <v>43.42</v>
      </c>
      <c r="E23" s="1289">
        <v>274</v>
      </c>
      <c r="F23" s="1289">
        <v>5535.81</v>
      </c>
      <c r="G23" s="1289">
        <v>13685.33</v>
      </c>
      <c r="H23" s="1289">
        <v>1245.97</v>
      </c>
      <c r="I23" s="1289">
        <v>40770.269999999997</v>
      </c>
      <c r="J23" s="1289">
        <v>0</v>
      </c>
      <c r="K23" s="1289">
        <v>0</v>
      </c>
    </row>
    <row r="24" spans="1:11" ht="15" customHeight="1">
      <c r="A24" s="2009"/>
      <c r="B24" s="1302" t="s">
        <v>809</v>
      </c>
      <c r="C24" s="1289">
        <f t="shared" si="12"/>
        <v>223.88</v>
      </c>
      <c r="D24" s="1289">
        <v>24.84</v>
      </c>
      <c r="E24" s="1289">
        <v>0</v>
      </c>
      <c r="F24" s="1289">
        <v>0</v>
      </c>
      <c r="G24" s="1289">
        <v>188.88</v>
      </c>
      <c r="H24" s="1289">
        <v>0</v>
      </c>
      <c r="I24" s="1289">
        <v>10.16</v>
      </c>
      <c r="J24" s="1289">
        <v>0</v>
      </c>
      <c r="K24" s="1289">
        <v>0</v>
      </c>
    </row>
    <row r="25" spans="1:11" ht="15" customHeight="1">
      <c r="A25" s="2009"/>
      <c r="B25" s="1302" t="s">
        <v>789</v>
      </c>
      <c r="C25" s="1289">
        <f t="shared" si="12"/>
        <v>22.450000000000003</v>
      </c>
      <c r="D25" s="1289">
        <v>6.19</v>
      </c>
      <c r="E25" s="1289">
        <v>0</v>
      </c>
      <c r="F25" s="1289">
        <v>0</v>
      </c>
      <c r="G25" s="1289">
        <v>0</v>
      </c>
      <c r="H25" s="1289">
        <v>0</v>
      </c>
      <c r="I25" s="1289">
        <v>16.260000000000002</v>
      </c>
      <c r="J25" s="1289">
        <v>0</v>
      </c>
      <c r="K25" s="1289">
        <v>0</v>
      </c>
    </row>
    <row r="26" spans="1:11" ht="15" customHeight="1">
      <c r="A26" s="2009"/>
      <c r="B26" s="1302" t="s">
        <v>810</v>
      </c>
      <c r="C26" s="1289">
        <f t="shared" si="12"/>
        <v>0</v>
      </c>
      <c r="D26" s="1289">
        <v>0</v>
      </c>
      <c r="E26" s="1289">
        <v>0</v>
      </c>
      <c r="F26" s="1289">
        <v>0</v>
      </c>
      <c r="G26" s="1289">
        <v>0</v>
      </c>
      <c r="H26" s="1289">
        <v>0</v>
      </c>
      <c r="I26" s="1289">
        <v>0</v>
      </c>
      <c r="J26" s="1289">
        <v>0</v>
      </c>
      <c r="K26" s="1289">
        <v>0</v>
      </c>
    </row>
    <row r="27" spans="1:11" ht="15" customHeight="1">
      <c r="A27" s="2009"/>
      <c r="B27" s="1302" t="s">
        <v>813</v>
      </c>
      <c r="C27" s="1289">
        <f t="shared" si="12"/>
        <v>4</v>
      </c>
      <c r="D27" s="1289">
        <v>4</v>
      </c>
      <c r="E27" s="1289">
        <v>0</v>
      </c>
      <c r="F27" s="1289">
        <v>0</v>
      </c>
      <c r="G27" s="1289">
        <v>0</v>
      </c>
      <c r="H27" s="1289">
        <v>0</v>
      </c>
      <c r="I27" s="1289">
        <v>0</v>
      </c>
      <c r="J27" s="1289">
        <v>0</v>
      </c>
      <c r="K27" s="1289">
        <v>0</v>
      </c>
    </row>
    <row r="28" spans="1:11" ht="15" customHeight="1">
      <c r="A28" s="2012" t="s">
        <v>118</v>
      </c>
      <c r="B28" s="1286" t="s">
        <v>220</v>
      </c>
      <c r="C28" s="1287">
        <f>SUM(C29:C39)</f>
        <v>246270.49000000005</v>
      </c>
      <c r="D28" s="1287">
        <f>SUM('2-8-3급수관(급수과)'!D29:'2-8-3급수관(급수과)'!D39)</f>
        <v>145.61000000000001</v>
      </c>
      <c r="E28" s="1287">
        <f>SUM('2-8-3급수관(급수과)'!E29:'2-8-3급수관(급수과)'!E39)</f>
        <v>892.47</v>
      </c>
      <c r="F28" s="1287">
        <f>SUM('2-8-3급수관(급수과)'!F29:'2-8-3급수관(급수과)'!F39)</f>
        <v>24071.64</v>
      </c>
      <c r="G28" s="1287">
        <f>SUM('2-8-3급수관(급수과)'!G29:'2-8-3급수관(급수과)'!G39)</f>
        <v>17779.060000000001</v>
      </c>
      <c r="H28" s="1287">
        <f>SUM('2-8-3급수관(급수과)'!H29:'2-8-3급수관(급수과)'!H39)</f>
        <v>370.25</v>
      </c>
      <c r="I28" s="1287">
        <f>SUM('2-8-3급수관(급수과)'!I29:'2-8-3급수관(급수과)'!I39)</f>
        <v>202915.46000000002</v>
      </c>
      <c r="J28" s="1287">
        <f>SUM('2-8-3급수관(급수과)'!J29:'2-8-3급수관(급수과)'!J39)</f>
        <v>96</v>
      </c>
      <c r="K28" s="1287">
        <f>SUM('2-8-3급수관(급수과)'!K29:'2-8-3급수관(급수과)'!K39)</f>
        <v>0</v>
      </c>
    </row>
    <row r="29" spans="1:11" ht="15" customHeight="1">
      <c r="A29" s="2012" t="s">
        <v>118</v>
      </c>
      <c r="B29" s="1302" t="s">
        <v>862</v>
      </c>
      <c r="C29" s="1289">
        <f>SUM(D29:K29)</f>
        <v>312.83</v>
      </c>
      <c r="D29" s="1289">
        <v>5</v>
      </c>
      <c r="E29" s="1289">
        <v>0</v>
      </c>
      <c r="F29" s="1289">
        <v>0</v>
      </c>
      <c r="G29" s="1289">
        <v>0</v>
      </c>
      <c r="H29" s="1289">
        <v>0</v>
      </c>
      <c r="I29" s="1289">
        <v>307.83</v>
      </c>
      <c r="J29" s="1289">
        <v>0</v>
      </c>
      <c r="K29" s="1289">
        <v>0</v>
      </c>
    </row>
    <row r="30" spans="1:11" ht="15" customHeight="1">
      <c r="A30" s="2009"/>
      <c r="B30" s="1302" t="s">
        <v>861</v>
      </c>
      <c r="C30" s="1289">
        <f t="shared" ref="C30:C39" si="13">SUM(D30:K30)</f>
        <v>122372.01000000001</v>
      </c>
      <c r="D30" s="1289">
        <v>0</v>
      </c>
      <c r="E30" s="1289">
        <v>0</v>
      </c>
      <c r="F30" s="1289">
        <v>1086.81</v>
      </c>
      <c r="G30" s="1289">
        <v>83.68</v>
      </c>
      <c r="H30" s="1289">
        <v>5</v>
      </c>
      <c r="I30" s="1289">
        <v>121163.52</v>
      </c>
      <c r="J30" s="1289">
        <v>33</v>
      </c>
      <c r="K30" s="1289">
        <v>0</v>
      </c>
    </row>
    <row r="31" spans="1:11" ht="15" customHeight="1">
      <c r="A31" s="2009"/>
      <c r="B31" s="1302" t="s">
        <v>863</v>
      </c>
      <c r="C31" s="1289">
        <f t="shared" si="13"/>
        <v>25466.380000000005</v>
      </c>
      <c r="D31" s="1289">
        <v>0</v>
      </c>
      <c r="E31" s="1289">
        <v>0</v>
      </c>
      <c r="F31" s="1289">
        <v>2928.68</v>
      </c>
      <c r="G31" s="1289">
        <v>12.72</v>
      </c>
      <c r="H31" s="1289">
        <v>50</v>
      </c>
      <c r="I31" s="1289">
        <f>'중부 급수관'!C49</f>
        <v>22461.980000000003</v>
      </c>
      <c r="J31" s="1289">
        <v>13</v>
      </c>
      <c r="K31" s="1289">
        <v>0</v>
      </c>
    </row>
    <row r="32" spans="1:11" ht="15" customHeight="1">
      <c r="A32" s="2009"/>
      <c r="B32" s="1302" t="s">
        <v>864</v>
      </c>
      <c r="C32" s="1289">
        <f t="shared" si="13"/>
        <v>25166.5</v>
      </c>
      <c r="D32" s="1289">
        <v>0</v>
      </c>
      <c r="E32" s="1289">
        <v>185</v>
      </c>
      <c r="F32" s="1289">
        <v>1897.82</v>
      </c>
      <c r="G32" s="1289">
        <v>45.36</v>
      </c>
      <c r="H32" s="1289">
        <v>11</v>
      </c>
      <c r="I32" s="1289">
        <v>23022.32</v>
      </c>
      <c r="J32" s="1289">
        <v>5</v>
      </c>
      <c r="K32" s="1289">
        <v>0</v>
      </c>
    </row>
    <row r="33" spans="1:11" ht="15" customHeight="1">
      <c r="A33" s="2009"/>
      <c r="B33" s="1302" t="s">
        <v>865</v>
      </c>
      <c r="C33" s="1289">
        <f t="shared" si="13"/>
        <v>5540.12</v>
      </c>
      <c r="D33" s="1289">
        <v>4</v>
      </c>
      <c r="E33" s="1289">
        <v>0</v>
      </c>
      <c r="F33" s="1289">
        <v>2347.13</v>
      </c>
      <c r="G33" s="1289">
        <v>193.58</v>
      </c>
      <c r="H33" s="1289">
        <v>0</v>
      </c>
      <c r="I33" s="1289">
        <v>2995.41</v>
      </c>
      <c r="J33" s="1289">
        <v>0</v>
      </c>
      <c r="K33" s="1289">
        <v>0</v>
      </c>
    </row>
    <row r="34" spans="1:11" ht="15" customHeight="1">
      <c r="A34" s="2009"/>
      <c r="B34" s="1302" t="s">
        <v>866</v>
      </c>
      <c r="C34" s="1688">
        <f t="shared" si="13"/>
        <v>25268.95</v>
      </c>
      <c r="D34" s="1289">
        <v>0</v>
      </c>
      <c r="E34" s="1289">
        <v>97.47</v>
      </c>
      <c r="F34" s="1289">
        <f>'중부 급수관'!C81</f>
        <v>6814.84</v>
      </c>
      <c r="G34" s="1289">
        <v>8167.25</v>
      </c>
      <c r="H34" s="1289">
        <v>11.89</v>
      </c>
      <c r="I34" s="1289">
        <v>10132.5</v>
      </c>
      <c r="J34" s="1289">
        <v>45</v>
      </c>
      <c r="K34" s="1289">
        <v>0</v>
      </c>
    </row>
    <row r="35" spans="1:11" ht="15" customHeight="1">
      <c r="A35" s="2009"/>
      <c r="B35" s="1302" t="s">
        <v>867</v>
      </c>
      <c r="C35" s="1289">
        <f t="shared" si="13"/>
        <v>41565.86</v>
      </c>
      <c r="D35" s="1289">
        <v>0</v>
      </c>
      <c r="E35" s="1289">
        <v>610</v>
      </c>
      <c r="F35" s="1289">
        <v>8829.5300000000007</v>
      </c>
      <c r="G35" s="1289">
        <v>9066.07</v>
      </c>
      <c r="H35" s="1289">
        <v>292.36</v>
      </c>
      <c r="I35" s="1289">
        <v>22767.9</v>
      </c>
      <c r="J35" s="1289">
        <v>0</v>
      </c>
      <c r="K35" s="1289">
        <v>0</v>
      </c>
    </row>
    <row r="36" spans="1:11" ht="15" customHeight="1">
      <c r="A36" s="2009"/>
      <c r="B36" s="1302" t="s">
        <v>809</v>
      </c>
      <c r="C36" s="1289">
        <f t="shared" si="13"/>
        <v>405.42</v>
      </c>
      <c r="D36" s="1289">
        <v>65.010000000000005</v>
      </c>
      <c r="E36" s="1289">
        <v>0</v>
      </c>
      <c r="F36" s="1289">
        <v>166.83</v>
      </c>
      <c r="G36" s="1289">
        <v>109.58</v>
      </c>
      <c r="H36" s="1289">
        <v>0</v>
      </c>
      <c r="I36" s="1289">
        <v>64</v>
      </c>
      <c r="J36" s="1289">
        <v>0</v>
      </c>
      <c r="K36" s="1289">
        <v>0</v>
      </c>
    </row>
    <row r="37" spans="1:11" ht="15" customHeight="1">
      <c r="A37" s="2009"/>
      <c r="B37" s="1302" t="s">
        <v>789</v>
      </c>
      <c r="C37" s="1289">
        <f t="shared" si="13"/>
        <v>156.41999999999999</v>
      </c>
      <c r="D37" s="1289">
        <v>55.6</v>
      </c>
      <c r="E37" s="1289">
        <v>0</v>
      </c>
      <c r="F37" s="1289">
        <v>0</v>
      </c>
      <c r="G37" s="1289">
        <v>100.82</v>
      </c>
      <c r="H37" s="1289">
        <v>0</v>
      </c>
      <c r="I37" s="1289">
        <v>0</v>
      </c>
      <c r="J37" s="1289">
        <v>0</v>
      </c>
      <c r="K37" s="1289">
        <v>0</v>
      </c>
    </row>
    <row r="38" spans="1:11" ht="15" customHeight="1">
      <c r="A38" s="2009"/>
      <c r="B38" s="1302" t="s">
        <v>810</v>
      </c>
      <c r="C38" s="1289">
        <f t="shared" si="13"/>
        <v>16</v>
      </c>
      <c r="D38" s="1289">
        <v>16</v>
      </c>
      <c r="E38" s="1289">
        <v>0</v>
      </c>
      <c r="F38" s="1289">
        <v>0</v>
      </c>
      <c r="G38" s="1289">
        <v>0</v>
      </c>
      <c r="H38" s="1289">
        <v>0</v>
      </c>
      <c r="I38" s="1289">
        <v>0</v>
      </c>
      <c r="J38" s="1289">
        <v>0</v>
      </c>
      <c r="K38" s="1289">
        <v>0</v>
      </c>
    </row>
    <row r="39" spans="1:11" ht="15" customHeight="1">
      <c r="A39" s="2009"/>
      <c r="B39" s="1302" t="s">
        <v>813</v>
      </c>
      <c r="C39" s="1289">
        <f t="shared" si="13"/>
        <v>0</v>
      </c>
      <c r="D39" s="1289">
        <v>0</v>
      </c>
      <c r="E39" s="1289">
        <v>0</v>
      </c>
      <c r="F39" s="1289">
        <v>0</v>
      </c>
      <c r="G39" s="1289">
        <v>0</v>
      </c>
      <c r="H39" s="1289">
        <v>0</v>
      </c>
      <c r="I39" s="1289">
        <v>0</v>
      </c>
      <c r="J39" s="1289">
        <v>0</v>
      </c>
      <c r="K39" s="1289">
        <v>0</v>
      </c>
    </row>
    <row r="40" spans="1:11" ht="15" customHeight="1">
      <c r="A40" s="2012" t="s">
        <v>119</v>
      </c>
      <c r="B40" s="1286" t="s">
        <v>220</v>
      </c>
      <c r="C40" s="1287">
        <f>SUM('2-8-3급수관(급수과)'!C41:'2-8-3급수관(급수과)'!C51)</f>
        <v>269281.95000000013</v>
      </c>
      <c r="D40" s="1287">
        <f>SUM('2-8-3급수관(급수과)'!D41:'2-8-3급수관(급수과)'!D51)</f>
        <v>246.04000000000002</v>
      </c>
      <c r="E40" s="1287">
        <f>SUM('2-8-3급수관(급수과)'!E41:'2-8-3급수관(급수과)'!E51)</f>
        <v>3652.41</v>
      </c>
      <c r="F40" s="1287">
        <f>SUM('2-8-3급수관(급수과)'!F41:'2-8-3급수관(급수과)'!F51)</f>
        <v>10695.37</v>
      </c>
      <c r="G40" s="1287">
        <f>SUM('2-8-3급수관(급수과)'!G41:'2-8-3급수관(급수과)'!G51)</f>
        <v>22473.519999999997</v>
      </c>
      <c r="H40" s="1287">
        <f>SUM('2-8-3급수관(급수과)'!H41:'2-8-3급수관(급수과)'!H51)</f>
        <v>82</v>
      </c>
      <c r="I40" s="1287">
        <f>SUM('2-8-3급수관(급수과)'!I41:'2-8-3급수관(급수과)'!I51)</f>
        <v>232132.61000000002</v>
      </c>
      <c r="J40" s="1287">
        <f>SUM('2-8-3급수관(급수과)'!J41:'2-8-3급수관(급수과)'!J51)</f>
        <v>0</v>
      </c>
      <c r="K40" s="1287">
        <f>SUM('2-8-3급수관(급수과)'!K41:'2-8-3급수관(급수과)'!K51)</f>
        <v>0</v>
      </c>
    </row>
    <row r="41" spans="1:11" ht="15" customHeight="1">
      <c r="A41" s="2012" t="s">
        <v>119</v>
      </c>
      <c r="B41" s="1302" t="s">
        <v>862</v>
      </c>
      <c r="C41" s="1289">
        <f>SUM(D41:K41)</f>
        <v>972.59</v>
      </c>
      <c r="D41" s="1289">
        <v>0</v>
      </c>
      <c r="E41" s="1289">
        <v>0</v>
      </c>
      <c r="F41" s="1289">
        <v>5</v>
      </c>
      <c r="G41" s="1289">
        <v>0</v>
      </c>
      <c r="H41" s="1289">
        <v>0</v>
      </c>
      <c r="I41" s="1289">
        <v>967.59</v>
      </c>
      <c r="J41" s="1289">
        <v>0</v>
      </c>
      <c r="K41" s="1289">
        <v>0</v>
      </c>
    </row>
    <row r="42" spans="1:11" ht="15" customHeight="1">
      <c r="A42" s="2009"/>
      <c r="B42" s="1302" t="s">
        <v>861</v>
      </c>
      <c r="C42" s="1289">
        <f t="shared" ref="C42:C51" si="14">SUM(D42:K42)</f>
        <v>94383.120000000068</v>
      </c>
      <c r="D42" s="1289">
        <v>0</v>
      </c>
      <c r="E42" s="1289">
        <f>SUM('서부 급수관'!C31:C32)+'서부 급수관'!C38+'서부 급수관'!C39</f>
        <v>366.17000000000007</v>
      </c>
      <c r="F42" s="1289">
        <v>621.11</v>
      </c>
      <c r="G42" s="1289">
        <v>61.93</v>
      </c>
      <c r="H42" s="1289">
        <v>11</v>
      </c>
      <c r="I42" s="1289">
        <f>'서부 급수관'!C37</f>
        <v>93322.910000000062</v>
      </c>
      <c r="J42" s="1289">
        <v>0</v>
      </c>
      <c r="K42" s="1289">
        <v>0</v>
      </c>
    </row>
    <row r="43" spans="1:11" ht="15" customHeight="1">
      <c r="A43" s="2009"/>
      <c r="B43" s="1302" t="s">
        <v>863</v>
      </c>
      <c r="C43" s="1289">
        <f t="shared" si="14"/>
        <v>49897.770000000004</v>
      </c>
      <c r="D43" s="1289">
        <v>0</v>
      </c>
      <c r="E43" s="1289">
        <v>124.21</v>
      </c>
      <c r="F43" s="1289">
        <v>1089.3699999999999</v>
      </c>
      <c r="G43" s="1289">
        <v>310.58</v>
      </c>
      <c r="H43" s="1289">
        <v>11</v>
      </c>
      <c r="I43" s="1289">
        <v>48362.61</v>
      </c>
      <c r="J43" s="1289">
        <v>0</v>
      </c>
      <c r="K43" s="1289">
        <v>0</v>
      </c>
    </row>
    <row r="44" spans="1:11" ht="15" customHeight="1">
      <c r="A44" s="2009"/>
      <c r="B44" s="1302" t="s">
        <v>864</v>
      </c>
      <c r="C44" s="1289">
        <f t="shared" si="14"/>
        <v>38066.35</v>
      </c>
      <c r="D44" s="1289">
        <v>0</v>
      </c>
      <c r="E44" s="1289">
        <v>154.19999999999999</v>
      </c>
      <c r="F44" s="1289">
        <v>361.84</v>
      </c>
      <c r="G44" s="1289">
        <v>52.95</v>
      </c>
      <c r="H44" s="1289">
        <v>12</v>
      </c>
      <c r="I44" s="1289">
        <v>37485.360000000001</v>
      </c>
      <c r="J44" s="1289">
        <v>0</v>
      </c>
      <c r="K44" s="1289">
        <v>0</v>
      </c>
    </row>
    <row r="45" spans="1:11" ht="15" customHeight="1">
      <c r="A45" s="2009"/>
      <c r="B45" s="1302" t="s">
        <v>865</v>
      </c>
      <c r="C45" s="1289">
        <f t="shared" si="14"/>
        <v>7179.5</v>
      </c>
      <c r="D45" s="1289">
        <v>0</v>
      </c>
      <c r="E45" s="1289">
        <v>0</v>
      </c>
      <c r="F45" s="1289">
        <v>454.09</v>
      </c>
      <c r="G45" s="1289">
        <v>248.62</v>
      </c>
      <c r="H45" s="1289">
        <v>0</v>
      </c>
      <c r="I45" s="1289">
        <v>6476.79</v>
      </c>
      <c r="J45" s="1289">
        <v>0</v>
      </c>
      <c r="K45" s="1289">
        <v>0</v>
      </c>
    </row>
    <row r="46" spans="1:11" ht="15" customHeight="1">
      <c r="A46" s="2009"/>
      <c r="B46" s="1302" t="s">
        <v>866</v>
      </c>
      <c r="C46" s="1289">
        <f t="shared" si="14"/>
        <v>33689.399999999994</v>
      </c>
      <c r="D46" s="1289">
        <v>0</v>
      </c>
      <c r="E46" s="1289">
        <v>2038.54</v>
      </c>
      <c r="F46" s="1289">
        <v>6042.44</v>
      </c>
      <c r="G46" s="1289">
        <v>8615.9599999999991</v>
      </c>
      <c r="H46" s="1289">
        <v>12</v>
      </c>
      <c r="I46" s="1289">
        <v>16980.46</v>
      </c>
      <c r="J46" s="1289">
        <v>0</v>
      </c>
      <c r="K46" s="1289">
        <v>0</v>
      </c>
    </row>
    <row r="47" spans="1:11" ht="15" customHeight="1">
      <c r="A47" s="2009"/>
      <c r="B47" s="1302" t="s">
        <v>867</v>
      </c>
      <c r="C47" s="1289">
        <f t="shared" si="14"/>
        <v>44846.42</v>
      </c>
      <c r="D47" s="1289">
        <v>1.33</v>
      </c>
      <c r="E47" s="1289">
        <v>969.29</v>
      </c>
      <c r="F47" s="1289">
        <v>2121.52</v>
      </c>
      <c r="G47" s="1289">
        <v>13183.48</v>
      </c>
      <c r="H47" s="1289">
        <v>36</v>
      </c>
      <c r="I47" s="1289">
        <v>28534.799999999999</v>
      </c>
      <c r="J47" s="1289">
        <v>0</v>
      </c>
      <c r="K47" s="1289">
        <v>0</v>
      </c>
    </row>
    <row r="48" spans="1:11" ht="15" customHeight="1">
      <c r="A48" s="2009"/>
      <c r="B48" s="1302" t="s">
        <v>809</v>
      </c>
      <c r="C48" s="1289">
        <f t="shared" si="14"/>
        <v>9.09</v>
      </c>
      <c r="D48" s="1289">
        <v>7</v>
      </c>
      <c r="E48" s="1289">
        <v>0</v>
      </c>
      <c r="F48" s="1289">
        <v>0</v>
      </c>
      <c r="G48" s="1289">
        <v>0</v>
      </c>
      <c r="H48" s="1289">
        <v>0</v>
      </c>
      <c r="I48" s="1289">
        <v>2.09</v>
      </c>
      <c r="J48" s="1289">
        <v>0</v>
      </c>
      <c r="K48" s="1289">
        <v>0</v>
      </c>
    </row>
    <row r="49" spans="1:11" ht="15" customHeight="1">
      <c r="A49" s="2009"/>
      <c r="B49" s="1302" t="s">
        <v>789</v>
      </c>
      <c r="C49" s="1289">
        <f t="shared" si="14"/>
        <v>237.71</v>
      </c>
      <c r="D49" s="1289">
        <v>237.71</v>
      </c>
      <c r="E49" s="1289">
        <v>0</v>
      </c>
      <c r="F49" s="1289">
        <v>0</v>
      </c>
      <c r="G49" s="1289">
        <v>0</v>
      </c>
      <c r="H49" s="1289">
        <v>0</v>
      </c>
      <c r="I49" s="1289">
        <v>0</v>
      </c>
      <c r="J49" s="1289">
        <v>0</v>
      </c>
      <c r="K49" s="1289">
        <v>0</v>
      </c>
    </row>
    <row r="50" spans="1:11" ht="15" customHeight="1">
      <c r="A50" s="2009"/>
      <c r="B50" s="1302" t="s">
        <v>810</v>
      </c>
      <c r="C50" s="1289">
        <f t="shared" si="14"/>
        <v>0</v>
      </c>
      <c r="D50" s="1289">
        <v>0</v>
      </c>
      <c r="E50" s="1289">
        <v>0</v>
      </c>
      <c r="F50" s="1289">
        <v>0</v>
      </c>
      <c r="G50" s="1289">
        <v>0</v>
      </c>
      <c r="H50" s="1289">
        <v>0</v>
      </c>
      <c r="I50" s="1289">
        <v>0</v>
      </c>
      <c r="J50" s="1289">
        <v>0</v>
      </c>
      <c r="K50" s="1289">
        <v>0</v>
      </c>
    </row>
    <row r="51" spans="1:11" ht="15" customHeight="1">
      <c r="A51" s="2009"/>
      <c r="B51" s="1302" t="s">
        <v>813</v>
      </c>
      <c r="C51" s="1688">
        <f t="shared" si="14"/>
        <v>0</v>
      </c>
      <c r="D51" s="1289">
        <v>0</v>
      </c>
      <c r="E51" s="1289">
        <v>0</v>
      </c>
      <c r="F51" s="1289">
        <v>0</v>
      </c>
      <c r="G51" s="1289">
        <v>0</v>
      </c>
      <c r="H51" s="1289">
        <v>0</v>
      </c>
      <c r="I51" s="1289">
        <v>0</v>
      </c>
      <c r="J51" s="1289">
        <v>0</v>
      </c>
      <c r="K51" s="1289">
        <v>0</v>
      </c>
    </row>
    <row r="52" spans="1:11" ht="15" customHeight="1">
      <c r="A52" s="2012" t="s">
        <v>239</v>
      </c>
      <c r="B52" s="1286" t="s">
        <v>220</v>
      </c>
      <c r="C52" s="1689">
        <f>SUM('2-8-3급수관(급수과)'!C53:'2-8-3급수관(급수과)'!C63)</f>
        <v>227806.90000000002</v>
      </c>
      <c r="D52" s="1287">
        <f>SUM('2-8-3급수관(급수과)'!D53:'2-8-3급수관(급수과)'!D63)</f>
        <v>768.15</v>
      </c>
      <c r="E52" s="1287">
        <f>SUM('2-8-3급수관(급수과)'!E53:'2-8-3급수관(급수과)'!E63)</f>
        <v>3484.12</v>
      </c>
      <c r="F52" s="1287">
        <f>SUM('2-8-3급수관(급수과)'!F53:'2-8-3급수관(급수과)'!F63)</f>
        <v>616.79999999999995</v>
      </c>
      <c r="G52" s="1287">
        <f>SUM('2-8-3급수관(급수과)'!G53:'2-8-3급수관(급수과)'!G63)</f>
        <v>22969.93</v>
      </c>
      <c r="H52" s="1287">
        <f>SUM('2-8-3급수관(급수과)'!H53:'2-8-3급수관(급수과)'!H63)</f>
        <v>2049.3200000000002</v>
      </c>
      <c r="I52" s="1287">
        <f>SUM('2-8-3급수관(급수과)'!I53:'2-8-3급수관(급수과)'!I63)</f>
        <v>197867.58</v>
      </c>
      <c r="J52" s="1287">
        <f>SUM('2-8-3급수관(급수과)'!J53:'2-8-3급수관(급수과)'!J63)</f>
        <v>51</v>
      </c>
      <c r="K52" s="1287">
        <f>SUM('2-8-3급수관(급수과)'!K53:'2-8-3급수관(급수과)'!K63)</f>
        <v>0</v>
      </c>
    </row>
    <row r="53" spans="1:11" ht="15" customHeight="1">
      <c r="A53" s="2012" t="s">
        <v>239</v>
      </c>
      <c r="B53" s="1302" t="s">
        <v>862</v>
      </c>
      <c r="C53" s="1289">
        <v>119.61</v>
      </c>
      <c r="D53" s="1289">
        <v>0</v>
      </c>
      <c r="E53" s="1289">
        <v>0</v>
      </c>
      <c r="F53" s="1289">
        <v>0</v>
      </c>
      <c r="G53" s="1289">
        <v>0</v>
      </c>
      <c r="H53" s="1289">
        <v>0</v>
      </c>
      <c r="I53" s="1289">
        <v>119.61</v>
      </c>
      <c r="J53" s="1289">
        <v>0</v>
      </c>
      <c r="K53" s="1289">
        <v>0</v>
      </c>
    </row>
    <row r="54" spans="1:11" ht="15" customHeight="1">
      <c r="A54" s="2009"/>
      <c r="B54" s="1302" t="s">
        <v>861</v>
      </c>
      <c r="C54" s="1289">
        <v>49027.54</v>
      </c>
      <c r="D54" s="1289">
        <v>23</v>
      </c>
      <c r="E54" s="1289">
        <v>215.07</v>
      </c>
      <c r="F54" s="1289">
        <v>92.2</v>
      </c>
      <c r="G54" s="1289">
        <v>53.12</v>
      </c>
      <c r="H54" s="1289">
        <v>30</v>
      </c>
      <c r="I54" s="1289">
        <v>48593.15</v>
      </c>
      <c r="J54" s="1289">
        <v>21</v>
      </c>
      <c r="K54" s="1289">
        <v>0</v>
      </c>
    </row>
    <row r="55" spans="1:11" ht="15" customHeight="1">
      <c r="A55" s="2009"/>
      <c r="B55" s="1302" t="s">
        <v>863</v>
      </c>
      <c r="C55" s="1289">
        <v>44771.11</v>
      </c>
      <c r="D55" s="1289">
        <v>9</v>
      </c>
      <c r="E55" s="1289">
        <v>583.75</v>
      </c>
      <c r="F55" s="1289">
        <v>137.26</v>
      </c>
      <c r="G55" s="1289">
        <v>83.91</v>
      </c>
      <c r="H55" s="1289">
        <v>0</v>
      </c>
      <c r="I55" s="1289">
        <v>43957.19</v>
      </c>
      <c r="J55" s="1289">
        <v>0</v>
      </c>
      <c r="K55" s="1289">
        <v>0</v>
      </c>
    </row>
    <row r="56" spans="1:11" ht="15" customHeight="1">
      <c r="A56" s="2009"/>
      <c r="B56" s="1302" t="s">
        <v>864</v>
      </c>
      <c r="C56" s="1289">
        <v>43945.7</v>
      </c>
      <c r="D56" s="1289">
        <v>3.95</v>
      </c>
      <c r="E56" s="1289">
        <v>792.23</v>
      </c>
      <c r="F56" s="1289">
        <v>11.57</v>
      </c>
      <c r="G56" s="1289">
        <v>125.17</v>
      </c>
      <c r="H56" s="1289">
        <v>272.60000000000002</v>
      </c>
      <c r="I56" s="1289">
        <v>42740.18</v>
      </c>
      <c r="J56" s="1289">
        <v>0</v>
      </c>
      <c r="K56" s="1289">
        <v>0</v>
      </c>
    </row>
    <row r="57" spans="1:11" ht="15" customHeight="1">
      <c r="A57" s="2009"/>
      <c r="B57" s="1302" t="s">
        <v>865</v>
      </c>
      <c r="C57" s="1289">
        <v>12056.37</v>
      </c>
      <c r="D57" s="1289">
        <v>0</v>
      </c>
      <c r="E57" s="1289">
        <v>32.340000000000003</v>
      </c>
      <c r="F57" s="1289">
        <v>0</v>
      </c>
      <c r="G57" s="1289">
        <v>1527.52</v>
      </c>
      <c r="H57" s="1289">
        <v>0</v>
      </c>
      <c r="I57" s="1289">
        <v>10466.51</v>
      </c>
      <c r="J57" s="1289">
        <v>30</v>
      </c>
      <c r="K57" s="1289">
        <v>0</v>
      </c>
    </row>
    <row r="58" spans="1:11" ht="15" customHeight="1">
      <c r="A58" s="2009"/>
      <c r="B58" s="1302" t="s">
        <v>866</v>
      </c>
      <c r="C58" s="1289">
        <v>20541.22</v>
      </c>
      <c r="D58" s="1289">
        <v>8.69</v>
      </c>
      <c r="E58" s="1289">
        <v>233.58</v>
      </c>
      <c r="F58" s="1289">
        <v>166.9</v>
      </c>
      <c r="G58" s="1289">
        <v>2744.28</v>
      </c>
      <c r="H58" s="1289">
        <v>30</v>
      </c>
      <c r="I58" s="1289">
        <v>17357.77</v>
      </c>
      <c r="J58" s="1289">
        <v>0</v>
      </c>
      <c r="K58" s="1289">
        <v>0</v>
      </c>
    </row>
    <row r="59" spans="1:11" ht="15" customHeight="1">
      <c r="A59" s="2009"/>
      <c r="B59" s="1302" t="s">
        <v>867</v>
      </c>
      <c r="C59" s="1289">
        <v>56142.55</v>
      </c>
      <c r="D59" s="1289">
        <v>10.64</v>
      </c>
      <c r="E59" s="1289">
        <v>1627.15</v>
      </c>
      <c r="F59" s="1289">
        <v>208.87</v>
      </c>
      <c r="G59" s="1289">
        <v>18323.05</v>
      </c>
      <c r="H59" s="1289">
        <v>1716.72</v>
      </c>
      <c r="I59" s="1289">
        <v>34256.120000000003</v>
      </c>
      <c r="J59" s="1289">
        <v>0</v>
      </c>
      <c r="K59" s="1289">
        <v>0</v>
      </c>
    </row>
    <row r="60" spans="1:11" ht="15" customHeight="1">
      <c r="A60" s="2009"/>
      <c r="B60" s="1302" t="s">
        <v>809</v>
      </c>
      <c r="C60" s="1289">
        <v>617.71</v>
      </c>
      <c r="D60" s="1289">
        <v>415.08</v>
      </c>
      <c r="E60" s="1289">
        <v>0</v>
      </c>
      <c r="F60" s="1289">
        <v>0</v>
      </c>
      <c r="G60" s="1289">
        <v>21.32</v>
      </c>
      <c r="H60" s="1289">
        <v>0</v>
      </c>
      <c r="I60" s="1289">
        <v>181.31</v>
      </c>
      <c r="J60" s="1289">
        <v>0</v>
      </c>
      <c r="K60" s="1289">
        <v>0</v>
      </c>
    </row>
    <row r="61" spans="1:11" ht="15" customHeight="1">
      <c r="A61" s="2009"/>
      <c r="B61" s="1302" t="s">
        <v>789</v>
      </c>
      <c r="C61" s="1289">
        <v>338.53</v>
      </c>
      <c r="D61" s="1289">
        <v>157.79</v>
      </c>
      <c r="E61" s="1289">
        <v>0</v>
      </c>
      <c r="F61" s="1289">
        <v>0</v>
      </c>
      <c r="G61" s="1289">
        <v>0</v>
      </c>
      <c r="H61" s="1289">
        <v>0</v>
      </c>
      <c r="I61" s="1289">
        <v>180.74</v>
      </c>
      <c r="J61" s="1289">
        <v>0</v>
      </c>
      <c r="K61" s="1289">
        <v>0</v>
      </c>
    </row>
    <row r="62" spans="1:11" ht="15" customHeight="1">
      <c r="A62" s="2009"/>
      <c r="B62" s="1302" t="s">
        <v>810</v>
      </c>
      <c r="C62" s="1289">
        <v>246.56</v>
      </c>
      <c r="D62" s="1289">
        <v>140</v>
      </c>
      <c r="E62" s="1289">
        <v>0</v>
      </c>
      <c r="F62" s="1289">
        <v>0</v>
      </c>
      <c r="G62" s="1289">
        <v>91.56</v>
      </c>
      <c r="H62" s="1289">
        <v>0</v>
      </c>
      <c r="I62" s="1289">
        <v>15</v>
      </c>
      <c r="J62" s="1289">
        <v>0</v>
      </c>
      <c r="K62" s="1289">
        <v>0</v>
      </c>
    </row>
    <row r="63" spans="1:11" ht="15" customHeight="1">
      <c r="A63" s="2009"/>
      <c r="B63" s="1302" t="s">
        <v>813</v>
      </c>
      <c r="C63" s="1289">
        <v>0</v>
      </c>
      <c r="D63" s="1289">
        <v>0</v>
      </c>
      <c r="E63" s="1289">
        <v>0</v>
      </c>
      <c r="F63" s="1289">
        <v>0</v>
      </c>
      <c r="G63" s="1289">
        <v>0</v>
      </c>
      <c r="H63" s="1289">
        <v>0</v>
      </c>
      <c r="I63" s="1289">
        <v>0</v>
      </c>
      <c r="J63" s="1289">
        <v>0</v>
      </c>
      <c r="K63" s="1289">
        <v>0</v>
      </c>
    </row>
    <row r="64" spans="1:11" ht="15" customHeight="1">
      <c r="A64" s="2012" t="s">
        <v>240</v>
      </c>
      <c r="B64" s="1286" t="s">
        <v>220</v>
      </c>
      <c r="C64" s="1689">
        <f>SUM('2-8-3급수관(급수과)'!C65:'2-8-3급수관(급수과)'!C75)</f>
        <v>197833.57</v>
      </c>
      <c r="D64" s="1287">
        <f>SUM('2-8-3급수관(급수과)'!D65:'2-8-3급수관(급수과)'!D75)</f>
        <v>48.79</v>
      </c>
      <c r="E64" s="1287">
        <f>SUM('2-8-3급수관(급수과)'!E65:'2-8-3급수관(급수과)'!E75)</f>
        <v>4561.83</v>
      </c>
      <c r="F64" s="1287">
        <f>SUM('2-8-3급수관(급수과)'!F65:'2-8-3급수관(급수과)'!F75)</f>
        <v>19980.780000000002</v>
      </c>
      <c r="G64" s="1287">
        <f>SUM('2-8-3급수관(급수과)'!G65:'2-8-3급수관(급수과)'!G75)</f>
        <v>20963.169999999998</v>
      </c>
      <c r="H64" s="1287">
        <f>SUM('2-8-3급수관(급수과)'!H65:'2-8-3급수관(급수과)'!H75)</f>
        <v>112.46</v>
      </c>
      <c r="I64" s="1287">
        <f>SUM('2-8-3급수관(급수과)'!I65:'2-8-3급수관(급수과)'!I75)</f>
        <v>152126.54</v>
      </c>
      <c r="J64" s="1287">
        <f>SUM('2-8-3급수관(급수과)'!J65:'2-8-3급수관(급수과)'!J75)</f>
        <v>27</v>
      </c>
      <c r="K64" s="1287">
        <f>SUM('2-8-3급수관(급수과)'!K65:'2-8-3급수관(급수과)'!K75)</f>
        <v>13</v>
      </c>
    </row>
    <row r="65" spans="1:11" ht="15" customHeight="1">
      <c r="A65" s="2012" t="s">
        <v>240</v>
      </c>
      <c r="B65" s="1302" t="s">
        <v>862</v>
      </c>
      <c r="C65" s="1289">
        <v>0</v>
      </c>
      <c r="D65" s="1289">
        <v>0</v>
      </c>
      <c r="E65" s="1289">
        <v>0</v>
      </c>
      <c r="F65" s="1289">
        <v>0</v>
      </c>
      <c r="G65" s="1289">
        <v>0</v>
      </c>
      <c r="H65" s="1289">
        <v>0</v>
      </c>
      <c r="I65" s="1289">
        <v>0</v>
      </c>
      <c r="J65" s="1289">
        <v>0</v>
      </c>
      <c r="K65" s="1289">
        <v>0</v>
      </c>
    </row>
    <row r="66" spans="1:11" ht="15" customHeight="1">
      <c r="A66" s="2009"/>
      <c r="B66" s="1302" t="s">
        <v>861</v>
      </c>
      <c r="C66" s="1289">
        <v>80253.42</v>
      </c>
      <c r="D66" s="1289">
        <v>7</v>
      </c>
      <c r="E66" s="1289">
        <v>934.98</v>
      </c>
      <c r="F66" s="1289">
        <v>12652.48</v>
      </c>
      <c r="G66" s="1289">
        <v>101.73</v>
      </c>
      <c r="H66" s="1289">
        <v>30.26</v>
      </c>
      <c r="I66" s="1289">
        <v>66510.97</v>
      </c>
      <c r="J66" s="1289">
        <v>3</v>
      </c>
      <c r="K66" s="1289">
        <v>13</v>
      </c>
    </row>
    <row r="67" spans="1:11" ht="15" customHeight="1">
      <c r="A67" s="2009"/>
      <c r="B67" s="1302" t="s">
        <v>863</v>
      </c>
      <c r="C67" s="1289">
        <v>35705.919999999998</v>
      </c>
      <c r="D67" s="1289">
        <v>0</v>
      </c>
      <c r="E67" s="1289">
        <v>899.14</v>
      </c>
      <c r="F67" s="1289">
        <v>2536.36</v>
      </c>
      <c r="G67" s="1289">
        <v>228.07</v>
      </c>
      <c r="H67" s="1289">
        <v>21.65</v>
      </c>
      <c r="I67" s="1289">
        <v>32020.7</v>
      </c>
      <c r="J67" s="1289">
        <v>0</v>
      </c>
      <c r="K67" s="1289">
        <v>0</v>
      </c>
    </row>
    <row r="68" spans="1:11" ht="15" customHeight="1">
      <c r="A68" s="2009"/>
      <c r="B68" s="1302" t="s">
        <v>864</v>
      </c>
      <c r="C68" s="1289">
        <v>24056.04</v>
      </c>
      <c r="D68" s="1289">
        <v>0</v>
      </c>
      <c r="E68" s="1289">
        <v>391.18</v>
      </c>
      <c r="F68" s="1289">
        <v>1160.53</v>
      </c>
      <c r="G68" s="1289">
        <v>202.28</v>
      </c>
      <c r="H68" s="1289">
        <v>0</v>
      </c>
      <c r="I68" s="1289">
        <v>22302.05</v>
      </c>
      <c r="J68" s="1289">
        <v>0</v>
      </c>
      <c r="K68" s="1289">
        <v>0</v>
      </c>
    </row>
    <row r="69" spans="1:11" ht="15" customHeight="1">
      <c r="A69" s="2009"/>
      <c r="B69" s="1302" t="s">
        <v>865</v>
      </c>
      <c r="C69" s="1289">
        <v>3131.81</v>
      </c>
      <c r="D69" s="1289">
        <v>0</v>
      </c>
      <c r="E69" s="1289">
        <v>279.23</v>
      </c>
      <c r="F69" s="1289">
        <v>346.89</v>
      </c>
      <c r="G69" s="1289">
        <v>179.95</v>
      </c>
      <c r="H69" s="1289">
        <v>0</v>
      </c>
      <c r="I69" s="1289">
        <v>2325.7399999999998</v>
      </c>
      <c r="J69" s="1289">
        <v>0</v>
      </c>
      <c r="K69" s="1289">
        <v>0</v>
      </c>
    </row>
    <row r="70" spans="1:11" ht="15" customHeight="1">
      <c r="A70" s="2009"/>
      <c r="B70" s="1302" t="s">
        <v>866</v>
      </c>
      <c r="C70" s="1289">
        <v>21713.56</v>
      </c>
      <c r="D70" s="1289">
        <v>0</v>
      </c>
      <c r="E70" s="1289">
        <v>503.03</v>
      </c>
      <c r="F70" s="1289">
        <v>1563.99</v>
      </c>
      <c r="G70" s="1289">
        <v>8238.75</v>
      </c>
      <c r="H70" s="1289">
        <v>0</v>
      </c>
      <c r="I70" s="1289">
        <v>11407.79</v>
      </c>
      <c r="J70" s="1289">
        <v>0</v>
      </c>
      <c r="K70" s="1289">
        <v>0</v>
      </c>
    </row>
    <row r="71" spans="1:11" ht="15" customHeight="1">
      <c r="A71" s="2009"/>
      <c r="B71" s="1302" t="s">
        <v>867</v>
      </c>
      <c r="C71" s="1289">
        <v>32928.03</v>
      </c>
      <c r="D71" s="1289">
        <v>0</v>
      </c>
      <c r="E71" s="1289">
        <v>1554.27</v>
      </c>
      <c r="F71" s="1289">
        <v>1720.53</v>
      </c>
      <c r="G71" s="1289">
        <v>12012.39</v>
      </c>
      <c r="H71" s="1289">
        <v>60.55</v>
      </c>
      <c r="I71" s="1289">
        <v>17556.29</v>
      </c>
      <c r="J71" s="1289">
        <v>24</v>
      </c>
      <c r="K71" s="1289">
        <v>0</v>
      </c>
    </row>
    <row r="72" spans="1:11" ht="15" customHeight="1">
      <c r="A72" s="2009"/>
      <c r="B72" s="1302" t="s">
        <v>809</v>
      </c>
      <c r="C72" s="1289">
        <v>35.79</v>
      </c>
      <c r="D72" s="1289">
        <v>35.79</v>
      </c>
      <c r="E72" s="1289">
        <v>0</v>
      </c>
      <c r="F72" s="1289">
        <v>0</v>
      </c>
      <c r="G72" s="1289">
        <v>0</v>
      </c>
      <c r="H72" s="1289">
        <v>0</v>
      </c>
      <c r="I72" s="1289">
        <v>0</v>
      </c>
      <c r="J72" s="1289">
        <v>0</v>
      </c>
      <c r="K72" s="1289">
        <v>0</v>
      </c>
    </row>
    <row r="73" spans="1:11" ht="15" customHeight="1">
      <c r="A73" s="2009"/>
      <c r="B73" s="1302" t="s">
        <v>789</v>
      </c>
      <c r="C73" s="1289">
        <v>3</v>
      </c>
      <c r="D73" s="1289">
        <v>0</v>
      </c>
      <c r="E73" s="1289">
        <v>0</v>
      </c>
      <c r="F73" s="1289">
        <v>0</v>
      </c>
      <c r="G73" s="1289">
        <v>0</v>
      </c>
      <c r="H73" s="1289">
        <v>0</v>
      </c>
      <c r="I73" s="1289">
        <v>3</v>
      </c>
      <c r="J73" s="1289">
        <v>0</v>
      </c>
      <c r="K73" s="1289">
        <v>0</v>
      </c>
    </row>
    <row r="74" spans="1:11" ht="15" customHeight="1">
      <c r="A74" s="2009"/>
      <c r="B74" s="1302" t="s">
        <v>810</v>
      </c>
      <c r="C74" s="1289">
        <v>6</v>
      </c>
      <c r="D74" s="1289">
        <v>6</v>
      </c>
      <c r="E74" s="1289">
        <v>0</v>
      </c>
      <c r="F74" s="1289">
        <v>0</v>
      </c>
      <c r="G74" s="1289">
        <v>0</v>
      </c>
      <c r="H74" s="1289">
        <v>0</v>
      </c>
      <c r="I74" s="1289">
        <v>0</v>
      </c>
      <c r="J74" s="1289">
        <v>0</v>
      </c>
      <c r="K74" s="1289">
        <v>0</v>
      </c>
    </row>
    <row r="75" spans="1:11" ht="15" customHeight="1">
      <c r="A75" s="2009"/>
      <c r="B75" s="1302" t="s">
        <v>813</v>
      </c>
      <c r="C75" s="1289">
        <v>0</v>
      </c>
      <c r="D75" s="1289">
        <v>0</v>
      </c>
      <c r="E75" s="1289">
        <v>0</v>
      </c>
      <c r="F75" s="1289">
        <v>0</v>
      </c>
      <c r="G75" s="1289">
        <v>0</v>
      </c>
      <c r="H75" s="1289">
        <v>0</v>
      </c>
      <c r="I75" s="1289">
        <v>0</v>
      </c>
      <c r="J75" s="1289">
        <v>0</v>
      </c>
      <c r="K75" s="1289">
        <v>0</v>
      </c>
    </row>
  </sheetData>
  <mergeCells count="6">
    <mergeCell ref="A64:A75"/>
    <mergeCell ref="A4:A15"/>
    <mergeCell ref="A16:A27"/>
    <mergeCell ref="A28:A39"/>
    <mergeCell ref="A40:A51"/>
    <mergeCell ref="A52:A63"/>
  </mergeCells>
  <phoneticPr fontId="63" type="noConversion"/>
  <pageMargins left="0.75" right="0.75" top="1" bottom="1" header="0.3" footer="0.3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00FF"/>
  </sheetPr>
  <dimension ref="A1:T27"/>
  <sheetViews>
    <sheetView zoomScale="70" zoomScaleNormal="70" workbookViewId="0">
      <selection activeCell="D11" sqref="D11"/>
    </sheetView>
  </sheetViews>
  <sheetFormatPr defaultRowHeight="17.399999999999999"/>
  <cols>
    <col min="1" max="1" width="7.796875" style="1166" customWidth="1"/>
    <col min="2" max="2" width="11.296875" style="1166" customWidth="1"/>
    <col min="3" max="3" width="14" style="1166" bestFit="1" customWidth="1"/>
    <col min="4" max="6" width="12" style="1166" bestFit="1" customWidth="1"/>
    <col min="7" max="7" width="15.5" style="1166" customWidth="1"/>
    <col min="8" max="10" width="12" style="1166" bestFit="1" customWidth="1"/>
    <col min="11" max="11" width="8.8984375" style="1166"/>
    <col min="12" max="20" width="7.796875" style="1166" customWidth="1"/>
    <col min="21" max="256" width="8.8984375" style="1166"/>
    <col min="257" max="257" width="7.796875" style="1166" customWidth="1"/>
    <col min="258" max="259" width="11.296875" style="1166" customWidth="1"/>
    <col min="260" max="266" width="10.19921875" style="1166" customWidth="1"/>
    <col min="267" max="267" width="8.8984375" style="1166"/>
    <col min="268" max="276" width="7.796875" style="1166" customWidth="1"/>
    <col min="277" max="512" width="8.8984375" style="1166"/>
    <col min="513" max="513" width="7.796875" style="1166" customWidth="1"/>
    <col min="514" max="515" width="11.296875" style="1166" customWidth="1"/>
    <col min="516" max="522" width="10.19921875" style="1166" customWidth="1"/>
    <col min="523" max="523" width="8.8984375" style="1166"/>
    <col min="524" max="532" width="7.796875" style="1166" customWidth="1"/>
    <col min="533" max="768" width="8.8984375" style="1166"/>
    <col min="769" max="769" width="7.796875" style="1166" customWidth="1"/>
    <col min="770" max="771" width="11.296875" style="1166" customWidth="1"/>
    <col min="772" max="778" width="10.19921875" style="1166" customWidth="1"/>
    <col min="779" max="779" width="8.8984375" style="1166"/>
    <col min="780" max="788" width="7.796875" style="1166" customWidth="1"/>
    <col min="789" max="1024" width="8.8984375" style="1166"/>
    <col min="1025" max="1025" width="7.796875" style="1166" customWidth="1"/>
    <col min="1026" max="1027" width="11.296875" style="1166" customWidth="1"/>
    <col min="1028" max="1034" width="10.19921875" style="1166" customWidth="1"/>
    <col min="1035" max="1035" width="8.8984375" style="1166"/>
    <col min="1036" max="1044" width="7.796875" style="1166" customWidth="1"/>
    <col min="1045" max="1280" width="8.8984375" style="1166"/>
    <col min="1281" max="1281" width="7.796875" style="1166" customWidth="1"/>
    <col min="1282" max="1283" width="11.296875" style="1166" customWidth="1"/>
    <col min="1284" max="1290" width="10.19921875" style="1166" customWidth="1"/>
    <col min="1291" max="1291" width="8.8984375" style="1166"/>
    <col min="1292" max="1300" width="7.796875" style="1166" customWidth="1"/>
    <col min="1301" max="1536" width="8.8984375" style="1166"/>
    <col min="1537" max="1537" width="7.796875" style="1166" customWidth="1"/>
    <col min="1538" max="1539" width="11.296875" style="1166" customWidth="1"/>
    <col min="1540" max="1546" width="10.19921875" style="1166" customWidth="1"/>
    <col min="1547" max="1547" width="8.8984375" style="1166"/>
    <col min="1548" max="1556" width="7.796875" style="1166" customWidth="1"/>
    <col min="1557" max="1792" width="8.8984375" style="1166"/>
    <col min="1793" max="1793" width="7.796875" style="1166" customWidth="1"/>
    <col min="1794" max="1795" width="11.296875" style="1166" customWidth="1"/>
    <col min="1796" max="1802" width="10.19921875" style="1166" customWidth="1"/>
    <col min="1803" max="1803" width="8.8984375" style="1166"/>
    <col min="1804" max="1812" width="7.796875" style="1166" customWidth="1"/>
    <col min="1813" max="2048" width="8.8984375" style="1166"/>
    <col min="2049" max="2049" width="7.796875" style="1166" customWidth="1"/>
    <col min="2050" max="2051" width="11.296875" style="1166" customWidth="1"/>
    <col min="2052" max="2058" width="10.19921875" style="1166" customWidth="1"/>
    <col min="2059" max="2059" width="8.8984375" style="1166"/>
    <col min="2060" max="2068" width="7.796875" style="1166" customWidth="1"/>
    <col min="2069" max="2304" width="8.8984375" style="1166"/>
    <col min="2305" max="2305" width="7.796875" style="1166" customWidth="1"/>
    <col min="2306" max="2307" width="11.296875" style="1166" customWidth="1"/>
    <col min="2308" max="2314" width="10.19921875" style="1166" customWidth="1"/>
    <col min="2315" max="2315" width="8.8984375" style="1166"/>
    <col min="2316" max="2324" width="7.796875" style="1166" customWidth="1"/>
    <col min="2325" max="2560" width="8.8984375" style="1166"/>
    <col min="2561" max="2561" width="7.796875" style="1166" customWidth="1"/>
    <col min="2562" max="2563" width="11.296875" style="1166" customWidth="1"/>
    <col min="2564" max="2570" width="10.19921875" style="1166" customWidth="1"/>
    <col min="2571" max="2571" width="8.8984375" style="1166"/>
    <col min="2572" max="2580" width="7.796875" style="1166" customWidth="1"/>
    <col min="2581" max="2816" width="8.8984375" style="1166"/>
    <col min="2817" max="2817" width="7.796875" style="1166" customWidth="1"/>
    <col min="2818" max="2819" width="11.296875" style="1166" customWidth="1"/>
    <col min="2820" max="2826" width="10.19921875" style="1166" customWidth="1"/>
    <col min="2827" max="2827" width="8.8984375" style="1166"/>
    <col min="2828" max="2836" width="7.796875" style="1166" customWidth="1"/>
    <col min="2837" max="3072" width="8.8984375" style="1166"/>
    <col min="3073" max="3073" width="7.796875" style="1166" customWidth="1"/>
    <col min="3074" max="3075" width="11.296875" style="1166" customWidth="1"/>
    <col min="3076" max="3082" width="10.19921875" style="1166" customWidth="1"/>
    <col min="3083" max="3083" width="8.8984375" style="1166"/>
    <col min="3084" max="3092" width="7.796875" style="1166" customWidth="1"/>
    <col min="3093" max="3328" width="8.8984375" style="1166"/>
    <col min="3329" max="3329" width="7.796875" style="1166" customWidth="1"/>
    <col min="3330" max="3331" width="11.296875" style="1166" customWidth="1"/>
    <col min="3332" max="3338" width="10.19921875" style="1166" customWidth="1"/>
    <col min="3339" max="3339" width="8.8984375" style="1166"/>
    <col min="3340" max="3348" width="7.796875" style="1166" customWidth="1"/>
    <col min="3349" max="3584" width="8.8984375" style="1166"/>
    <col min="3585" max="3585" width="7.796875" style="1166" customWidth="1"/>
    <col min="3586" max="3587" width="11.296875" style="1166" customWidth="1"/>
    <col min="3588" max="3594" width="10.19921875" style="1166" customWidth="1"/>
    <col min="3595" max="3595" width="8.8984375" style="1166"/>
    <col min="3596" max="3604" width="7.796875" style="1166" customWidth="1"/>
    <col min="3605" max="3840" width="8.8984375" style="1166"/>
    <col min="3841" max="3841" width="7.796875" style="1166" customWidth="1"/>
    <col min="3842" max="3843" width="11.296875" style="1166" customWidth="1"/>
    <col min="3844" max="3850" width="10.19921875" style="1166" customWidth="1"/>
    <col min="3851" max="3851" width="8.8984375" style="1166"/>
    <col min="3852" max="3860" width="7.796875" style="1166" customWidth="1"/>
    <col min="3861" max="4096" width="8.8984375" style="1166"/>
    <col min="4097" max="4097" width="7.796875" style="1166" customWidth="1"/>
    <col min="4098" max="4099" width="11.296875" style="1166" customWidth="1"/>
    <col min="4100" max="4106" width="10.19921875" style="1166" customWidth="1"/>
    <col min="4107" max="4107" width="8.8984375" style="1166"/>
    <col min="4108" max="4116" width="7.796875" style="1166" customWidth="1"/>
    <col min="4117" max="4352" width="8.8984375" style="1166"/>
    <col min="4353" max="4353" width="7.796875" style="1166" customWidth="1"/>
    <col min="4354" max="4355" width="11.296875" style="1166" customWidth="1"/>
    <col min="4356" max="4362" width="10.19921875" style="1166" customWidth="1"/>
    <col min="4363" max="4363" width="8.8984375" style="1166"/>
    <col min="4364" max="4372" width="7.796875" style="1166" customWidth="1"/>
    <col min="4373" max="4608" width="8.8984375" style="1166"/>
    <col min="4609" max="4609" width="7.796875" style="1166" customWidth="1"/>
    <col min="4610" max="4611" width="11.296875" style="1166" customWidth="1"/>
    <col min="4612" max="4618" width="10.19921875" style="1166" customWidth="1"/>
    <col min="4619" max="4619" width="8.8984375" style="1166"/>
    <col min="4620" max="4628" width="7.796875" style="1166" customWidth="1"/>
    <col min="4629" max="4864" width="8.8984375" style="1166"/>
    <col min="4865" max="4865" width="7.796875" style="1166" customWidth="1"/>
    <col min="4866" max="4867" width="11.296875" style="1166" customWidth="1"/>
    <col min="4868" max="4874" width="10.19921875" style="1166" customWidth="1"/>
    <col min="4875" max="4875" width="8.8984375" style="1166"/>
    <col min="4876" max="4884" width="7.796875" style="1166" customWidth="1"/>
    <col min="4885" max="5120" width="8.8984375" style="1166"/>
    <col min="5121" max="5121" width="7.796875" style="1166" customWidth="1"/>
    <col min="5122" max="5123" width="11.296875" style="1166" customWidth="1"/>
    <col min="5124" max="5130" width="10.19921875" style="1166" customWidth="1"/>
    <col min="5131" max="5131" width="8.8984375" style="1166"/>
    <col min="5132" max="5140" width="7.796875" style="1166" customWidth="1"/>
    <col min="5141" max="5376" width="8.8984375" style="1166"/>
    <col min="5377" max="5377" width="7.796875" style="1166" customWidth="1"/>
    <col min="5378" max="5379" width="11.296875" style="1166" customWidth="1"/>
    <col min="5380" max="5386" width="10.19921875" style="1166" customWidth="1"/>
    <col min="5387" max="5387" width="8.8984375" style="1166"/>
    <col min="5388" max="5396" width="7.796875" style="1166" customWidth="1"/>
    <col min="5397" max="5632" width="8.8984375" style="1166"/>
    <col min="5633" max="5633" width="7.796875" style="1166" customWidth="1"/>
    <col min="5634" max="5635" width="11.296875" style="1166" customWidth="1"/>
    <col min="5636" max="5642" width="10.19921875" style="1166" customWidth="1"/>
    <col min="5643" max="5643" width="8.8984375" style="1166"/>
    <col min="5644" max="5652" width="7.796875" style="1166" customWidth="1"/>
    <col min="5653" max="5888" width="8.8984375" style="1166"/>
    <col min="5889" max="5889" width="7.796875" style="1166" customWidth="1"/>
    <col min="5890" max="5891" width="11.296875" style="1166" customWidth="1"/>
    <col min="5892" max="5898" width="10.19921875" style="1166" customWidth="1"/>
    <col min="5899" max="5899" width="8.8984375" style="1166"/>
    <col min="5900" max="5908" width="7.796875" style="1166" customWidth="1"/>
    <col min="5909" max="6144" width="8.8984375" style="1166"/>
    <col min="6145" max="6145" width="7.796875" style="1166" customWidth="1"/>
    <col min="6146" max="6147" width="11.296875" style="1166" customWidth="1"/>
    <col min="6148" max="6154" width="10.19921875" style="1166" customWidth="1"/>
    <col min="6155" max="6155" width="8.8984375" style="1166"/>
    <col min="6156" max="6164" width="7.796875" style="1166" customWidth="1"/>
    <col min="6165" max="6400" width="8.8984375" style="1166"/>
    <col min="6401" max="6401" width="7.796875" style="1166" customWidth="1"/>
    <col min="6402" max="6403" width="11.296875" style="1166" customWidth="1"/>
    <col min="6404" max="6410" width="10.19921875" style="1166" customWidth="1"/>
    <col min="6411" max="6411" width="8.8984375" style="1166"/>
    <col min="6412" max="6420" width="7.796875" style="1166" customWidth="1"/>
    <col min="6421" max="6656" width="8.8984375" style="1166"/>
    <col min="6657" max="6657" width="7.796875" style="1166" customWidth="1"/>
    <col min="6658" max="6659" width="11.296875" style="1166" customWidth="1"/>
    <col min="6660" max="6666" width="10.19921875" style="1166" customWidth="1"/>
    <col min="6667" max="6667" width="8.8984375" style="1166"/>
    <col min="6668" max="6676" width="7.796875" style="1166" customWidth="1"/>
    <col min="6677" max="6912" width="8.8984375" style="1166"/>
    <col min="6913" max="6913" width="7.796875" style="1166" customWidth="1"/>
    <col min="6914" max="6915" width="11.296875" style="1166" customWidth="1"/>
    <col min="6916" max="6922" width="10.19921875" style="1166" customWidth="1"/>
    <col min="6923" max="6923" width="8.8984375" style="1166"/>
    <col min="6924" max="6932" width="7.796875" style="1166" customWidth="1"/>
    <col min="6933" max="7168" width="8.8984375" style="1166"/>
    <col min="7169" max="7169" width="7.796875" style="1166" customWidth="1"/>
    <col min="7170" max="7171" width="11.296875" style="1166" customWidth="1"/>
    <col min="7172" max="7178" width="10.19921875" style="1166" customWidth="1"/>
    <col min="7179" max="7179" width="8.8984375" style="1166"/>
    <col min="7180" max="7188" width="7.796875" style="1166" customWidth="1"/>
    <col min="7189" max="7424" width="8.8984375" style="1166"/>
    <col min="7425" max="7425" width="7.796875" style="1166" customWidth="1"/>
    <col min="7426" max="7427" width="11.296875" style="1166" customWidth="1"/>
    <col min="7428" max="7434" width="10.19921875" style="1166" customWidth="1"/>
    <col min="7435" max="7435" width="8.8984375" style="1166"/>
    <col min="7436" max="7444" width="7.796875" style="1166" customWidth="1"/>
    <col min="7445" max="7680" width="8.8984375" style="1166"/>
    <col min="7681" max="7681" width="7.796875" style="1166" customWidth="1"/>
    <col min="7682" max="7683" width="11.296875" style="1166" customWidth="1"/>
    <col min="7684" max="7690" width="10.19921875" style="1166" customWidth="1"/>
    <col min="7691" max="7691" width="8.8984375" style="1166"/>
    <col min="7692" max="7700" width="7.796875" style="1166" customWidth="1"/>
    <col min="7701" max="7936" width="8.8984375" style="1166"/>
    <col min="7937" max="7937" width="7.796875" style="1166" customWidth="1"/>
    <col min="7938" max="7939" width="11.296875" style="1166" customWidth="1"/>
    <col min="7940" max="7946" width="10.19921875" style="1166" customWidth="1"/>
    <col min="7947" max="7947" width="8.8984375" style="1166"/>
    <col min="7948" max="7956" width="7.796875" style="1166" customWidth="1"/>
    <col min="7957" max="8192" width="8.8984375" style="1166"/>
    <col min="8193" max="8193" width="7.796875" style="1166" customWidth="1"/>
    <col min="8194" max="8195" width="11.296875" style="1166" customWidth="1"/>
    <col min="8196" max="8202" width="10.19921875" style="1166" customWidth="1"/>
    <col min="8203" max="8203" width="8.8984375" style="1166"/>
    <col min="8204" max="8212" width="7.796875" style="1166" customWidth="1"/>
    <col min="8213" max="8448" width="8.8984375" style="1166"/>
    <col min="8449" max="8449" width="7.796875" style="1166" customWidth="1"/>
    <col min="8450" max="8451" width="11.296875" style="1166" customWidth="1"/>
    <col min="8452" max="8458" width="10.19921875" style="1166" customWidth="1"/>
    <col min="8459" max="8459" width="8.8984375" style="1166"/>
    <col min="8460" max="8468" width="7.796875" style="1166" customWidth="1"/>
    <col min="8469" max="8704" width="8.8984375" style="1166"/>
    <col min="8705" max="8705" width="7.796875" style="1166" customWidth="1"/>
    <col min="8706" max="8707" width="11.296875" style="1166" customWidth="1"/>
    <col min="8708" max="8714" width="10.19921875" style="1166" customWidth="1"/>
    <col min="8715" max="8715" width="8.8984375" style="1166"/>
    <col min="8716" max="8724" width="7.796875" style="1166" customWidth="1"/>
    <col min="8725" max="8960" width="8.8984375" style="1166"/>
    <col min="8961" max="8961" width="7.796875" style="1166" customWidth="1"/>
    <col min="8962" max="8963" width="11.296875" style="1166" customWidth="1"/>
    <col min="8964" max="8970" width="10.19921875" style="1166" customWidth="1"/>
    <col min="8971" max="8971" width="8.8984375" style="1166"/>
    <col min="8972" max="8980" width="7.796875" style="1166" customWidth="1"/>
    <col min="8981" max="9216" width="8.8984375" style="1166"/>
    <col min="9217" max="9217" width="7.796875" style="1166" customWidth="1"/>
    <col min="9218" max="9219" width="11.296875" style="1166" customWidth="1"/>
    <col min="9220" max="9226" width="10.19921875" style="1166" customWidth="1"/>
    <col min="9227" max="9227" width="8.8984375" style="1166"/>
    <col min="9228" max="9236" width="7.796875" style="1166" customWidth="1"/>
    <col min="9237" max="9472" width="8.8984375" style="1166"/>
    <col min="9473" max="9473" width="7.796875" style="1166" customWidth="1"/>
    <col min="9474" max="9475" width="11.296875" style="1166" customWidth="1"/>
    <col min="9476" max="9482" width="10.19921875" style="1166" customWidth="1"/>
    <col min="9483" max="9483" width="8.8984375" style="1166"/>
    <col min="9484" max="9492" width="7.796875" style="1166" customWidth="1"/>
    <col min="9493" max="9728" width="8.8984375" style="1166"/>
    <col min="9729" max="9729" width="7.796875" style="1166" customWidth="1"/>
    <col min="9730" max="9731" width="11.296875" style="1166" customWidth="1"/>
    <col min="9732" max="9738" width="10.19921875" style="1166" customWidth="1"/>
    <col min="9739" max="9739" width="8.8984375" style="1166"/>
    <col min="9740" max="9748" width="7.796875" style="1166" customWidth="1"/>
    <col min="9749" max="9984" width="8.8984375" style="1166"/>
    <col min="9985" max="9985" width="7.796875" style="1166" customWidth="1"/>
    <col min="9986" max="9987" width="11.296875" style="1166" customWidth="1"/>
    <col min="9988" max="9994" width="10.19921875" style="1166" customWidth="1"/>
    <col min="9995" max="9995" width="8.8984375" style="1166"/>
    <col min="9996" max="10004" width="7.796875" style="1166" customWidth="1"/>
    <col min="10005" max="10240" width="8.8984375" style="1166"/>
    <col min="10241" max="10241" width="7.796875" style="1166" customWidth="1"/>
    <col min="10242" max="10243" width="11.296875" style="1166" customWidth="1"/>
    <col min="10244" max="10250" width="10.19921875" style="1166" customWidth="1"/>
    <col min="10251" max="10251" width="8.8984375" style="1166"/>
    <col min="10252" max="10260" width="7.796875" style="1166" customWidth="1"/>
    <col min="10261" max="10496" width="8.8984375" style="1166"/>
    <col min="10497" max="10497" width="7.796875" style="1166" customWidth="1"/>
    <col min="10498" max="10499" width="11.296875" style="1166" customWidth="1"/>
    <col min="10500" max="10506" width="10.19921875" style="1166" customWidth="1"/>
    <col min="10507" max="10507" width="8.8984375" style="1166"/>
    <col min="10508" max="10516" width="7.796875" style="1166" customWidth="1"/>
    <col min="10517" max="10752" width="8.8984375" style="1166"/>
    <col min="10753" max="10753" width="7.796875" style="1166" customWidth="1"/>
    <col min="10754" max="10755" width="11.296875" style="1166" customWidth="1"/>
    <col min="10756" max="10762" width="10.19921875" style="1166" customWidth="1"/>
    <col min="10763" max="10763" width="8.8984375" style="1166"/>
    <col min="10764" max="10772" width="7.796875" style="1166" customWidth="1"/>
    <col min="10773" max="11008" width="8.8984375" style="1166"/>
    <col min="11009" max="11009" width="7.796875" style="1166" customWidth="1"/>
    <col min="11010" max="11011" width="11.296875" style="1166" customWidth="1"/>
    <col min="11012" max="11018" width="10.19921875" style="1166" customWidth="1"/>
    <col min="11019" max="11019" width="8.8984375" style="1166"/>
    <col min="11020" max="11028" width="7.796875" style="1166" customWidth="1"/>
    <col min="11029" max="11264" width="8.8984375" style="1166"/>
    <col min="11265" max="11265" width="7.796875" style="1166" customWidth="1"/>
    <col min="11266" max="11267" width="11.296875" style="1166" customWidth="1"/>
    <col min="11268" max="11274" width="10.19921875" style="1166" customWidth="1"/>
    <col min="11275" max="11275" width="8.8984375" style="1166"/>
    <col min="11276" max="11284" width="7.796875" style="1166" customWidth="1"/>
    <col min="11285" max="11520" width="8.8984375" style="1166"/>
    <col min="11521" max="11521" width="7.796875" style="1166" customWidth="1"/>
    <col min="11522" max="11523" width="11.296875" style="1166" customWidth="1"/>
    <col min="11524" max="11530" width="10.19921875" style="1166" customWidth="1"/>
    <col min="11531" max="11531" width="8.8984375" style="1166"/>
    <col min="11532" max="11540" width="7.796875" style="1166" customWidth="1"/>
    <col min="11541" max="11776" width="8.8984375" style="1166"/>
    <col min="11777" max="11777" width="7.796875" style="1166" customWidth="1"/>
    <col min="11778" max="11779" width="11.296875" style="1166" customWidth="1"/>
    <col min="11780" max="11786" width="10.19921875" style="1166" customWidth="1"/>
    <col min="11787" max="11787" width="8.8984375" style="1166"/>
    <col min="11788" max="11796" width="7.796875" style="1166" customWidth="1"/>
    <col min="11797" max="12032" width="8.8984375" style="1166"/>
    <col min="12033" max="12033" width="7.796875" style="1166" customWidth="1"/>
    <col min="12034" max="12035" width="11.296875" style="1166" customWidth="1"/>
    <col min="12036" max="12042" width="10.19921875" style="1166" customWidth="1"/>
    <col min="12043" max="12043" width="8.8984375" style="1166"/>
    <col min="12044" max="12052" width="7.796875" style="1166" customWidth="1"/>
    <col min="12053" max="12288" width="8.8984375" style="1166"/>
    <col min="12289" max="12289" width="7.796875" style="1166" customWidth="1"/>
    <col min="12290" max="12291" width="11.296875" style="1166" customWidth="1"/>
    <col min="12292" max="12298" width="10.19921875" style="1166" customWidth="1"/>
    <col min="12299" max="12299" width="8.8984375" style="1166"/>
    <col min="12300" max="12308" width="7.796875" style="1166" customWidth="1"/>
    <col min="12309" max="12544" width="8.8984375" style="1166"/>
    <col min="12545" max="12545" width="7.796875" style="1166" customWidth="1"/>
    <col min="12546" max="12547" width="11.296875" style="1166" customWidth="1"/>
    <col min="12548" max="12554" width="10.19921875" style="1166" customWidth="1"/>
    <col min="12555" max="12555" width="8.8984375" style="1166"/>
    <col min="12556" max="12564" width="7.796875" style="1166" customWidth="1"/>
    <col min="12565" max="12800" width="8.8984375" style="1166"/>
    <col min="12801" max="12801" width="7.796875" style="1166" customWidth="1"/>
    <col min="12802" max="12803" width="11.296875" style="1166" customWidth="1"/>
    <col min="12804" max="12810" width="10.19921875" style="1166" customWidth="1"/>
    <col min="12811" max="12811" width="8.8984375" style="1166"/>
    <col min="12812" max="12820" width="7.796875" style="1166" customWidth="1"/>
    <col min="12821" max="13056" width="8.8984375" style="1166"/>
    <col min="13057" max="13057" width="7.796875" style="1166" customWidth="1"/>
    <col min="13058" max="13059" width="11.296875" style="1166" customWidth="1"/>
    <col min="13060" max="13066" width="10.19921875" style="1166" customWidth="1"/>
    <col min="13067" max="13067" width="8.8984375" style="1166"/>
    <col min="13068" max="13076" width="7.796875" style="1166" customWidth="1"/>
    <col min="13077" max="13312" width="8.8984375" style="1166"/>
    <col min="13313" max="13313" width="7.796875" style="1166" customWidth="1"/>
    <col min="13314" max="13315" width="11.296875" style="1166" customWidth="1"/>
    <col min="13316" max="13322" width="10.19921875" style="1166" customWidth="1"/>
    <col min="13323" max="13323" width="8.8984375" style="1166"/>
    <col min="13324" max="13332" width="7.796875" style="1166" customWidth="1"/>
    <col min="13333" max="13568" width="8.8984375" style="1166"/>
    <col min="13569" max="13569" width="7.796875" style="1166" customWidth="1"/>
    <col min="13570" max="13571" width="11.296875" style="1166" customWidth="1"/>
    <col min="13572" max="13578" width="10.19921875" style="1166" customWidth="1"/>
    <col min="13579" max="13579" width="8.8984375" style="1166"/>
    <col min="13580" max="13588" width="7.796875" style="1166" customWidth="1"/>
    <col min="13589" max="13824" width="8.8984375" style="1166"/>
    <col min="13825" max="13825" width="7.796875" style="1166" customWidth="1"/>
    <col min="13826" max="13827" width="11.296875" style="1166" customWidth="1"/>
    <col min="13828" max="13834" width="10.19921875" style="1166" customWidth="1"/>
    <col min="13835" max="13835" width="8.8984375" style="1166"/>
    <col min="13836" max="13844" width="7.796875" style="1166" customWidth="1"/>
    <col min="13845" max="14080" width="8.8984375" style="1166"/>
    <col min="14081" max="14081" width="7.796875" style="1166" customWidth="1"/>
    <col min="14082" max="14083" width="11.296875" style="1166" customWidth="1"/>
    <col min="14084" max="14090" width="10.19921875" style="1166" customWidth="1"/>
    <col min="14091" max="14091" width="8.8984375" style="1166"/>
    <col min="14092" max="14100" width="7.796875" style="1166" customWidth="1"/>
    <col min="14101" max="14336" width="8.8984375" style="1166"/>
    <col min="14337" max="14337" width="7.796875" style="1166" customWidth="1"/>
    <col min="14338" max="14339" width="11.296875" style="1166" customWidth="1"/>
    <col min="14340" max="14346" width="10.19921875" style="1166" customWidth="1"/>
    <col min="14347" max="14347" width="8.8984375" style="1166"/>
    <col min="14348" max="14356" width="7.796875" style="1166" customWidth="1"/>
    <col min="14357" max="14592" width="8.8984375" style="1166"/>
    <col min="14593" max="14593" width="7.796875" style="1166" customWidth="1"/>
    <col min="14594" max="14595" width="11.296875" style="1166" customWidth="1"/>
    <col min="14596" max="14602" width="10.19921875" style="1166" customWidth="1"/>
    <col min="14603" max="14603" width="8.8984375" style="1166"/>
    <col min="14604" max="14612" width="7.796875" style="1166" customWidth="1"/>
    <col min="14613" max="14848" width="8.8984375" style="1166"/>
    <col min="14849" max="14849" width="7.796875" style="1166" customWidth="1"/>
    <col min="14850" max="14851" width="11.296875" style="1166" customWidth="1"/>
    <col min="14852" max="14858" width="10.19921875" style="1166" customWidth="1"/>
    <col min="14859" max="14859" width="8.8984375" style="1166"/>
    <col min="14860" max="14868" width="7.796875" style="1166" customWidth="1"/>
    <col min="14869" max="15104" width="8.8984375" style="1166"/>
    <col min="15105" max="15105" width="7.796875" style="1166" customWidth="1"/>
    <col min="15106" max="15107" width="11.296875" style="1166" customWidth="1"/>
    <col min="15108" max="15114" width="10.19921875" style="1166" customWidth="1"/>
    <col min="15115" max="15115" width="8.8984375" style="1166"/>
    <col min="15116" max="15124" width="7.796875" style="1166" customWidth="1"/>
    <col min="15125" max="15360" width="8.8984375" style="1166"/>
    <col min="15361" max="15361" width="7.796875" style="1166" customWidth="1"/>
    <col min="15362" max="15363" width="11.296875" style="1166" customWidth="1"/>
    <col min="15364" max="15370" width="10.19921875" style="1166" customWidth="1"/>
    <col min="15371" max="15371" width="8.8984375" style="1166"/>
    <col min="15372" max="15380" width="7.796875" style="1166" customWidth="1"/>
    <col min="15381" max="15616" width="8.8984375" style="1166"/>
    <col min="15617" max="15617" width="7.796875" style="1166" customWidth="1"/>
    <col min="15618" max="15619" width="11.296875" style="1166" customWidth="1"/>
    <col min="15620" max="15626" width="10.19921875" style="1166" customWidth="1"/>
    <col min="15627" max="15627" width="8.8984375" style="1166"/>
    <col min="15628" max="15636" width="7.796875" style="1166" customWidth="1"/>
    <col min="15637" max="15872" width="8.8984375" style="1166"/>
    <col min="15873" max="15873" width="7.796875" style="1166" customWidth="1"/>
    <col min="15874" max="15875" width="11.296875" style="1166" customWidth="1"/>
    <col min="15876" max="15882" width="10.19921875" style="1166" customWidth="1"/>
    <col min="15883" max="15883" width="8.8984375" style="1166"/>
    <col min="15884" max="15892" width="7.796875" style="1166" customWidth="1"/>
    <col min="15893" max="16128" width="8.8984375" style="1166"/>
    <col min="16129" max="16129" width="7.796875" style="1166" customWidth="1"/>
    <col min="16130" max="16131" width="11.296875" style="1166" customWidth="1"/>
    <col min="16132" max="16138" width="10.19921875" style="1166" customWidth="1"/>
    <col min="16139" max="16139" width="8.8984375" style="1166"/>
    <col min="16140" max="16148" width="7.796875" style="1166" customWidth="1"/>
    <col min="16149" max="16384" width="8.8984375" style="1166"/>
  </cols>
  <sheetData>
    <row r="1" spans="1:20" ht="30.6" customHeight="1">
      <c r="A1" s="1197" t="s">
        <v>245</v>
      </c>
      <c r="B1" s="1197"/>
      <c r="C1" s="1198"/>
      <c r="D1" s="1198"/>
      <c r="E1" s="1198"/>
      <c r="F1" s="1199"/>
      <c r="G1" s="1199"/>
      <c r="H1" s="1199"/>
      <c r="I1" s="1198"/>
      <c r="J1" s="1198"/>
      <c r="L1" s="1257" t="s">
        <v>246</v>
      </c>
    </row>
    <row r="2" spans="1:20" ht="14.25" customHeight="1">
      <c r="A2" s="1198"/>
      <c r="B2" s="1200"/>
      <c r="C2" s="1198"/>
      <c r="D2" s="1198"/>
      <c r="E2" s="1198"/>
      <c r="F2" s="1198"/>
      <c r="G2" s="1201" t="s">
        <v>844</v>
      </c>
      <c r="H2" s="1198"/>
      <c r="I2" s="1198"/>
      <c r="J2" s="1202" t="s">
        <v>237</v>
      </c>
      <c r="T2" s="1258" t="s">
        <v>876</v>
      </c>
    </row>
    <row r="3" spans="1:20" ht="31.5" customHeight="1">
      <c r="A3" s="2016" t="s">
        <v>238</v>
      </c>
      <c r="B3" s="2016"/>
      <c r="C3" s="2016" t="s">
        <v>220</v>
      </c>
      <c r="D3" s="2016" t="s">
        <v>248</v>
      </c>
      <c r="E3" s="2016"/>
      <c r="F3" s="2016"/>
      <c r="G3" s="2016"/>
      <c r="H3" s="2016"/>
      <c r="I3" s="2016"/>
      <c r="J3" s="2016"/>
      <c r="L3" s="2017" t="s">
        <v>60</v>
      </c>
      <c r="M3" s="2017" t="s">
        <v>220</v>
      </c>
      <c r="N3" s="2017" t="s">
        <v>248</v>
      </c>
      <c r="O3" s="2017"/>
      <c r="P3" s="2017"/>
      <c r="Q3" s="2017"/>
      <c r="R3" s="2017"/>
      <c r="S3" s="2017"/>
      <c r="T3" s="2017"/>
    </row>
    <row r="4" spans="1:20" ht="31.5" customHeight="1">
      <c r="A4" s="2016"/>
      <c r="B4" s="2016"/>
      <c r="C4" s="2016"/>
      <c r="D4" s="1203" t="s">
        <v>249</v>
      </c>
      <c r="E4" s="1203" t="s">
        <v>250</v>
      </c>
      <c r="F4" s="1203" t="s">
        <v>251</v>
      </c>
      <c r="G4" s="1203" t="s">
        <v>252</v>
      </c>
      <c r="H4" s="1203" t="s">
        <v>845</v>
      </c>
      <c r="I4" s="1203" t="s">
        <v>846</v>
      </c>
      <c r="J4" s="1203" t="s">
        <v>847</v>
      </c>
      <c r="L4" s="2017"/>
      <c r="M4" s="2017"/>
      <c r="N4" s="1259" t="s">
        <v>249</v>
      </c>
      <c r="O4" s="1259" t="s">
        <v>250</v>
      </c>
      <c r="P4" s="1259" t="s">
        <v>251</v>
      </c>
      <c r="Q4" s="1259" t="s">
        <v>252</v>
      </c>
      <c r="R4" s="1259" t="s">
        <v>845</v>
      </c>
      <c r="S4" s="1259" t="s">
        <v>846</v>
      </c>
      <c r="T4" s="1259" t="s">
        <v>847</v>
      </c>
    </row>
    <row r="5" spans="1:20" ht="31.5" customHeight="1">
      <c r="A5" s="2013" t="s">
        <v>241</v>
      </c>
      <c r="B5" s="2013"/>
      <c r="C5" s="1260">
        <f>SUM('2-9경년별수도관(급수과)'!C6,'2-9경년별수도관(급수과)'!C10,'2-9경년별수도관(급수과)'!C18)</f>
        <v>3983470.04</v>
      </c>
      <c r="D5" s="1260">
        <f>SUM('2-9경년별수도관(급수과)'!D6,'2-9경년별수도관(급수과)'!D10,'2-9경년별수도관(급수과)'!D18)</f>
        <v>341264.01</v>
      </c>
      <c r="E5" s="1260">
        <f>SUM('2-9경년별수도관(급수과)'!E6,'2-9경년별수도관(급수과)'!E10,'2-9경년별수도관(급수과)'!E18)</f>
        <v>509690.44000000006</v>
      </c>
      <c r="F5" s="1260">
        <f>SUM('2-9경년별수도관(급수과)'!F6,'2-9경년별수도관(급수과)'!F10,'2-9경년별수도관(급수과)'!F18)</f>
        <v>626782.41000000015</v>
      </c>
      <c r="G5" s="1260">
        <f>SUM('2-9경년별수도관(급수과)'!G6,'2-9경년별수도관(급수과)'!G10,'2-9경년별수도관(급수과)'!G18)</f>
        <v>568286.47000000009</v>
      </c>
      <c r="H5" s="1260">
        <f>SUM('2-9경년별수도관(급수과)'!H6,'2-9경년별수도관(급수과)'!H10,'2-9경년별수도관(급수과)'!H18)</f>
        <v>575306.41</v>
      </c>
      <c r="I5" s="1260">
        <f>SUM('2-9경년별수도관(급수과)'!I6,'2-9경년별수도관(급수과)'!I10,'2-9경년별수도관(급수과)'!I18)</f>
        <v>548404.36</v>
      </c>
      <c r="J5" s="1260">
        <f>SUM('2-9경년별수도관(급수과)'!J6,'2-9경년별수도관(급수과)'!J10,'2-9경년별수도관(급수과)'!J18)</f>
        <v>813735.94</v>
      </c>
      <c r="L5" s="1261" t="s">
        <v>253</v>
      </c>
      <c r="M5" s="1262">
        <f>SUM('2-9경년별수도관(급수과)'!N5:'2-9경년별수도관(급수과)'!T5)</f>
        <v>0</v>
      </c>
      <c r="N5" s="1263">
        <f>SUM('2-9경년별수도관(급수과)'!N6:'2-9경년별수도관(급수과)'!N8)</f>
        <v>0</v>
      </c>
      <c r="O5" s="1204">
        <f>SUM('2-9경년별수도관(급수과)'!O6:'2-9경년별수도관(급수과)'!O8)</f>
        <v>0</v>
      </c>
      <c r="P5" s="1204">
        <f>SUM('2-9경년별수도관(급수과)'!P6:'2-9경년별수도관(급수과)'!P8)</f>
        <v>0</v>
      </c>
      <c r="Q5" s="1204">
        <f>SUM('2-9경년별수도관(급수과)'!Q6:'2-9경년별수도관(급수과)'!Q8)</f>
        <v>0</v>
      </c>
      <c r="R5" s="1204">
        <f>SUM('2-9경년별수도관(급수과)'!R6:'2-9경년별수도관(급수과)'!R8)</f>
        <v>0</v>
      </c>
      <c r="S5" s="1204">
        <f>SUM('2-9경년별수도관(급수과)'!S6:'2-9경년별수도관(급수과)'!S8)</f>
        <v>0</v>
      </c>
      <c r="T5" s="1204">
        <f>SUM('2-9경년별수도관(급수과)'!T6:'2-9경년별수도관(급수과)'!T8)</f>
        <v>0</v>
      </c>
    </row>
    <row r="6" spans="1:20" ht="31.5" customHeight="1">
      <c r="A6" s="2014" t="s">
        <v>130</v>
      </c>
      <c r="B6" s="1264" t="s">
        <v>41</v>
      </c>
      <c r="C6" s="1265">
        <f>SUM('2-9경년별수도관(급수과)'!C7:'2-9경년별수도관(급수과)'!C9)</f>
        <v>23091.690000000002</v>
      </c>
      <c r="D6" s="1265">
        <f>SUM('2-9경년별수도관(급수과)'!D7:'2-9경년별수도관(급수과)'!D9)</f>
        <v>0</v>
      </c>
      <c r="E6" s="1265">
        <f>SUM('2-9경년별수도관(급수과)'!E7:'2-9경년별수도관(급수과)'!E9)</f>
        <v>0</v>
      </c>
      <c r="F6" s="1265">
        <f>SUM('2-9경년별수도관(급수과)'!F7:'2-9경년별수도관(급수과)'!F9)</f>
        <v>0</v>
      </c>
      <c r="G6" s="1265">
        <f>SUM('2-9경년별수도관(급수과)'!G7:'2-9경년별수도관(급수과)'!G9)</f>
        <v>1360.15</v>
      </c>
      <c r="H6" s="1265">
        <f>SUM('2-9경년별수도관(급수과)'!H7:'2-9경년별수도관(급수과)'!H9)</f>
        <v>1004.34</v>
      </c>
      <c r="I6" s="1265">
        <f>SUM('2-9경년별수도관(급수과)'!I7:'2-9경년별수도관(급수과)'!I9)</f>
        <v>511.74</v>
      </c>
      <c r="J6" s="1265">
        <f>SUM('2-9경년별수도관(급수과)'!J7:'2-9경년별수도관(급수과)'!J9)</f>
        <v>20215.46</v>
      </c>
      <c r="L6" s="1266" t="s">
        <v>130</v>
      </c>
      <c r="M6" s="1267">
        <f>SUM('2-9경년별수도관(급수과)'!N6:'2-9경년별수도관(급수과)'!T6)</f>
        <v>0</v>
      </c>
      <c r="N6" s="1267"/>
      <c r="O6" s="1267"/>
      <c r="P6" s="1267"/>
      <c r="Q6" s="1267"/>
      <c r="R6" s="1267"/>
      <c r="S6" s="1267"/>
      <c r="T6" s="1267"/>
    </row>
    <row r="7" spans="1:20" ht="31.5" customHeight="1">
      <c r="A7" s="2014" t="s">
        <v>130</v>
      </c>
      <c r="B7" s="989" t="s">
        <v>874</v>
      </c>
      <c r="C7" s="1268">
        <f>SUM('2-9경년별수도관(급수과)'!D7:'2-9경년별수도관(급수과)'!J7)</f>
        <v>1533.25</v>
      </c>
      <c r="D7" s="1269">
        <v>0</v>
      </c>
      <c r="E7" s="1269">
        <v>0</v>
      </c>
      <c r="F7" s="1269">
        <v>0</v>
      </c>
      <c r="G7" s="1269">
        <v>0</v>
      </c>
      <c r="H7" s="1269">
        <v>769.57</v>
      </c>
      <c r="I7" s="1269">
        <v>511.74</v>
      </c>
      <c r="J7" s="1269">
        <v>251.94</v>
      </c>
      <c r="L7" s="1266" t="s">
        <v>132</v>
      </c>
      <c r="M7" s="1267">
        <f>SUM('2-9경년별수도관(급수과)'!N7:'2-9경년별수도관(급수과)'!T7)</f>
        <v>0</v>
      </c>
      <c r="N7" s="1267"/>
      <c r="O7" s="1267"/>
      <c r="P7" s="1267"/>
      <c r="Q7" s="1267"/>
      <c r="R7" s="1267"/>
      <c r="S7" s="1267"/>
      <c r="T7" s="1267"/>
    </row>
    <row r="8" spans="1:20" ht="31.5" customHeight="1">
      <c r="A8" s="2009"/>
      <c r="B8" s="991" t="s">
        <v>257</v>
      </c>
      <c r="C8" s="1268">
        <f>SUM('2-9경년별수도관(급수과)'!D8:'2-9경년별수도관(급수과)'!J8)</f>
        <v>17706.440000000002</v>
      </c>
      <c r="D8" s="1269">
        <v>0</v>
      </c>
      <c r="E8" s="1269">
        <v>0</v>
      </c>
      <c r="F8" s="1269">
        <v>0</v>
      </c>
      <c r="G8" s="1269">
        <v>1360.15</v>
      </c>
      <c r="H8" s="1269">
        <v>234.77</v>
      </c>
      <c r="I8" s="1269"/>
      <c r="J8" s="1269">
        <v>16111.52</v>
      </c>
      <c r="L8" s="1266" t="s">
        <v>133</v>
      </c>
      <c r="M8" s="1267">
        <f>SUM('2-9경년별수도관(급수과)'!N8:'2-9경년별수도관(급수과)'!T8)</f>
        <v>0</v>
      </c>
      <c r="N8" s="1267"/>
      <c r="O8" s="1267"/>
      <c r="P8" s="1267"/>
      <c r="Q8" s="1267"/>
      <c r="R8" s="1267"/>
      <c r="S8" s="1267"/>
      <c r="T8" s="1267"/>
    </row>
    <row r="9" spans="1:20" ht="31.5" customHeight="1">
      <c r="A9" s="2009"/>
      <c r="B9" s="995" t="s">
        <v>788</v>
      </c>
      <c r="C9" s="1268">
        <f>SUM('2-9경년별수도관(급수과)'!D9:'2-9경년별수도관(급수과)'!J9)</f>
        <v>3852</v>
      </c>
      <c r="D9" s="1269">
        <v>0</v>
      </c>
      <c r="E9" s="1269">
        <v>0</v>
      </c>
      <c r="F9" s="1269">
        <v>0</v>
      </c>
      <c r="G9" s="1269">
        <v>0</v>
      </c>
      <c r="H9" s="1269"/>
      <c r="I9" s="1269"/>
      <c r="J9" s="1269">
        <v>3852</v>
      </c>
      <c r="N9" s="1216"/>
      <c r="O9" s="1216"/>
      <c r="P9" s="1216"/>
      <c r="Q9" s="1216"/>
      <c r="R9" s="1216"/>
      <c r="S9" s="1216"/>
      <c r="T9" s="1216"/>
    </row>
    <row r="10" spans="1:20" ht="31.5" customHeight="1">
      <c r="A10" s="2014" t="s">
        <v>132</v>
      </c>
      <c r="B10" s="1264" t="s">
        <v>41</v>
      </c>
      <c r="C10" s="1265">
        <f>SUM(D10:J10)</f>
        <v>2696270.83</v>
      </c>
      <c r="D10" s="1265">
        <f>SUM(D11:D17)</f>
        <v>244995.61</v>
      </c>
      <c r="E10" s="1265">
        <f t="shared" ref="E10:J10" si="0">SUM(E11:E17)</f>
        <v>336683.39</v>
      </c>
      <c r="F10" s="1265">
        <f t="shared" si="0"/>
        <v>480287.77000000008</v>
      </c>
      <c r="G10" s="1265">
        <f t="shared" si="0"/>
        <v>360430.41000000003</v>
      </c>
      <c r="H10" s="1265">
        <f t="shared" si="0"/>
        <v>358971.87</v>
      </c>
      <c r="I10" s="1265">
        <f t="shared" si="0"/>
        <v>299003.13</v>
      </c>
      <c r="J10" s="1265">
        <f t="shared" si="0"/>
        <v>615898.65</v>
      </c>
    </row>
    <row r="11" spans="1:20" ht="31.5" customHeight="1">
      <c r="A11" s="2014" t="s">
        <v>132</v>
      </c>
      <c r="B11" s="989" t="s">
        <v>874</v>
      </c>
      <c r="C11" s="1268">
        <f>SUM(D11:J11)</f>
        <v>2023715.1900000002</v>
      </c>
      <c r="D11" s="1269">
        <v>208318.72</v>
      </c>
      <c r="E11" s="1269">
        <v>279497.31</v>
      </c>
      <c r="F11" s="1269">
        <v>397498.94</v>
      </c>
      <c r="G11" s="1269">
        <v>267077.08</v>
      </c>
      <c r="H11" s="1269">
        <v>226273.04</v>
      </c>
      <c r="I11" s="1269">
        <v>157282.82</v>
      </c>
      <c r="J11" s="1269">
        <v>487767.28</v>
      </c>
    </row>
    <row r="12" spans="1:20" ht="31.5" customHeight="1">
      <c r="A12" s="2015"/>
      <c r="B12" s="991" t="s">
        <v>257</v>
      </c>
      <c r="C12" s="1268">
        <f t="shared" ref="C12:C17" si="1">SUM(D12:J12)</f>
        <v>383598.56000000006</v>
      </c>
      <c r="D12" s="1269">
        <v>6792.94</v>
      </c>
      <c r="E12" s="1269">
        <v>39563.620000000003</v>
      </c>
      <c r="F12" s="1269">
        <v>60821.52</v>
      </c>
      <c r="G12" s="1269">
        <v>62427.62</v>
      </c>
      <c r="H12" s="1269">
        <v>100579.47</v>
      </c>
      <c r="I12" s="1269">
        <v>42215.12</v>
      </c>
      <c r="J12" s="1269">
        <v>71198.27</v>
      </c>
    </row>
    <row r="13" spans="1:20" ht="31.5" customHeight="1">
      <c r="A13" s="2015"/>
      <c r="B13" s="995" t="s">
        <v>802</v>
      </c>
      <c r="C13" s="1268">
        <f t="shared" si="1"/>
        <v>10650.38</v>
      </c>
      <c r="D13" s="1269">
        <v>31.01</v>
      </c>
      <c r="E13" s="1269">
        <v>0</v>
      </c>
      <c r="F13" s="1269">
        <v>0</v>
      </c>
      <c r="G13" s="1269">
        <v>0</v>
      </c>
      <c r="H13" s="1269">
        <v>0</v>
      </c>
      <c r="I13" s="1269">
        <v>295.38</v>
      </c>
      <c r="J13" s="1269">
        <v>10323.99</v>
      </c>
    </row>
    <row r="14" spans="1:20" ht="31.5" customHeight="1">
      <c r="A14" s="2015"/>
      <c r="B14" s="995" t="s">
        <v>803</v>
      </c>
      <c r="C14" s="1268">
        <f t="shared" si="1"/>
        <v>170549.44</v>
      </c>
      <c r="D14" s="1269">
        <v>153.80000000000001</v>
      </c>
      <c r="E14" s="1269">
        <v>193.27</v>
      </c>
      <c r="F14" s="1269">
        <v>117.58</v>
      </c>
      <c r="G14" s="1269">
        <v>9576.8700000000008</v>
      </c>
      <c r="H14" s="1269">
        <v>22617.85</v>
      </c>
      <c r="I14" s="1269">
        <v>92085.65</v>
      </c>
      <c r="J14" s="1269">
        <v>45804.42</v>
      </c>
    </row>
    <row r="15" spans="1:20" ht="31.5" customHeight="1">
      <c r="A15" s="2015"/>
      <c r="B15" s="1011" t="s">
        <v>875</v>
      </c>
      <c r="C15" s="1268">
        <f t="shared" si="1"/>
        <v>88878.489999999991</v>
      </c>
      <c r="D15" s="1269">
        <v>20948.34</v>
      </c>
      <c r="E15" s="1269">
        <v>17335.669999999998</v>
      </c>
      <c r="F15" s="1269">
        <v>21631.83</v>
      </c>
      <c r="G15" s="1269">
        <v>15481.11</v>
      </c>
      <c r="H15" s="1269">
        <v>5809.59</v>
      </c>
      <c r="I15" s="1269">
        <v>7114.83</v>
      </c>
      <c r="J15" s="1269">
        <v>557.12</v>
      </c>
    </row>
    <row r="16" spans="1:20" ht="31.5" customHeight="1">
      <c r="A16" s="2015"/>
      <c r="B16" s="995" t="s">
        <v>807</v>
      </c>
      <c r="C16" s="1268">
        <f t="shared" si="1"/>
        <v>1769.25</v>
      </c>
      <c r="D16" s="1269">
        <v>1209.24</v>
      </c>
      <c r="E16" s="1269">
        <v>93.52</v>
      </c>
      <c r="F16" s="1269">
        <v>217.9</v>
      </c>
      <c r="G16" s="1269">
        <v>1.02</v>
      </c>
      <c r="H16" s="1269">
        <v>0</v>
      </c>
      <c r="I16" s="1269">
        <v>0</v>
      </c>
      <c r="J16" s="1269">
        <v>247.57</v>
      </c>
    </row>
    <row r="17" spans="1:10" s="1632" customFormat="1" ht="31.5" customHeight="1">
      <c r="A17" s="1690"/>
      <c r="B17" s="1626" t="s">
        <v>1517</v>
      </c>
      <c r="C17" s="1268">
        <f t="shared" si="1"/>
        <v>17109.520000000004</v>
      </c>
      <c r="D17" s="1269">
        <v>7541.56</v>
      </c>
      <c r="E17" s="1269">
        <v>0</v>
      </c>
      <c r="F17" s="1269">
        <v>0</v>
      </c>
      <c r="G17" s="1269">
        <v>5866.71</v>
      </c>
      <c r="H17" s="1269">
        <v>3691.92</v>
      </c>
      <c r="I17" s="1269">
        <v>9.33</v>
      </c>
      <c r="J17" s="1269">
        <v>0</v>
      </c>
    </row>
    <row r="18" spans="1:10" ht="31.5" customHeight="1">
      <c r="A18" s="2014" t="s">
        <v>133</v>
      </c>
      <c r="B18" s="1264" t="s">
        <v>41</v>
      </c>
      <c r="C18" s="1265">
        <f>SUM('2-9경년별수도관(급수과)'!C19:'2-9경년별수도관(급수과)'!C26)</f>
        <v>1264107.52</v>
      </c>
      <c r="D18" s="1265">
        <f>SUM('2-9경년별수도관(급수과)'!D19:'2-9경년별수도관(급수과)'!D26)</f>
        <v>96268.4</v>
      </c>
      <c r="E18" s="1265">
        <f>SUM('2-9경년별수도관(급수과)'!E19:'2-9경년별수도관(급수과)'!E26)</f>
        <v>173007.05000000002</v>
      </c>
      <c r="F18" s="1265">
        <f>SUM('2-9경년별수도관(급수과)'!F19:'2-9경년별수도관(급수과)'!F26)</f>
        <v>146494.64000000001</v>
      </c>
      <c r="G18" s="1265">
        <f>SUM('2-9경년별수도관(급수과)'!G19:'2-9경년별수도관(급수과)'!G26)</f>
        <v>206495.91</v>
      </c>
      <c r="H18" s="1265">
        <f>SUM('2-9경년별수도관(급수과)'!H19:'2-9경년별수도관(급수과)'!H26)</f>
        <v>215330.2</v>
      </c>
      <c r="I18" s="1265">
        <f>SUM('2-9경년별수도관(급수과)'!I19:'2-9경년별수도관(급수과)'!I26)</f>
        <v>248889.49</v>
      </c>
      <c r="J18" s="1265">
        <f>SUM('2-9경년별수도관(급수과)'!J19:'2-9경년별수도관(급수과)'!J26)</f>
        <v>177621.83</v>
      </c>
    </row>
    <row r="19" spans="1:10" ht="31.5" customHeight="1">
      <c r="A19" s="2014" t="s">
        <v>133</v>
      </c>
      <c r="B19" s="989" t="s">
        <v>874</v>
      </c>
      <c r="C19" s="1268">
        <f>SUM('2-9경년별수도관(급수과)'!D19:'2-9경년별수도관(급수과)'!J19)</f>
        <v>1314.74</v>
      </c>
      <c r="D19" s="1269">
        <v>585.35</v>
      </c>
      <c r="E19" s="1269">
        <v>372.31</v>
      </c>
      <c r="F19" s="1269">
        <v>283.56</v>
      </c>
      <c r="G19" s="1269">
        <v>62.81</v>
      </c>
      <c r="H19" s="1269">
        <v>10.71</v>
      </c>
      <c r="I19" s="1269">
        <v>0</v>
      </c>
      <c r="J19" s="1269">
        <v>0</v>
      </c>
    </row>
    <row r="20" spans="1:10" ht="31.5" customHeight="1">
      <c r="A20" s="2009"/>
      <c r="B20" s="991" t="s">
        <v>257</v>
      </c>
      <c r="C20" s="1268">
        <f>SUM('2-9경년별수도관(급수과)'!D20:'2-9경년별수도관(급수과)'!J20)</f>
        <v>13223.169999999998</v>
      </c>
      <c r="D20" s="1269">
        <v>2907.49</v>
      </c>
      <c r="E20" s="1269">
        <v>6934.94</v>
      </c>
      <c r="F20" s="1269">
        <v>441.97</v>
      </c>
      <c r="G20" s="1269">
        <v>520.23</v>
      </c>
      <c r="H20" s="1269">
        <v>97.24</v>
      </c>
      <c r="I20" s="1269">
        <v>2106.84</v>
      </c>
      <c r="J20" s="1269">
        <v>214.46</v>
      </c>
    </row>
    <row r="21" spans="1:10" ht="31.5" customHeight="1">
      <c r="A21" s="2009"/>
      <c r="B21" s="995" t="s">
        <v>802</v>
      </c>
      <c r="C21" s="1268">
        <f>SUM('2-9경년별수도관(급수과)'!D21:'2-9경년별수도관(급수과)'!J21)</f>
        <v>118919.37</v>
      </c>
      <c r="D21" s="1269">
        <v>311.93</v>
      </c>
      <c r="E21" s="1269">
        <v>410.86</v>
      </c>
      <c r="F21" s="1269">
        <v>125.66</v>
      </c>
      <c r="G21" s="1269">
        <v>36.25</v>
      </c>
      <c r="H21" s="1269">
        <v>532.23</v>
      </c>
      <c r="I21" s="1269">
        <v>3951.02</v>
      </c>
      <c r="J21" s="1269">
        <v>113551.42</v>
      </c>
    </row>
    <row r="22" spans="1:10" ht="31.5" customHeight="1">
      <c r="A22" s="2009"/>
      <c r="B22" s="995" t="s">
        <v>803</v>
      </c>
      <c r="C22" s="1268">
        <f>SUM('2-9경년별수도관(급수과)'!D22:'2-9경년별수도관(급수과)'!J22)</f>
        <v>104854.84</v>
      </c>
      <c r="D22" s="1269">
        <v>581.85</v>
      </c>
      <c r="E22" s="1269">
        <v>290.08</v>
      </c>
      <c r="F22" s="1269">
        <v>1227.3499999999999</v>
      </c>
      <c r="G22" s="1269">
        <v>15843.91</v>
      </c>
      <c r="H22" s="1269">
        <v>30524.57</v>
      </c>
      <c r="I22" s="1269">
        <v>31996.9</v>
      </c>
      <c r="J22" s="1269">
        <v>24390.18</v>
      </c>
    </row>
    <row r="23" spans="1:10" ht="31.5" customHeight="1">
      <c r="A23" s="2009"/>
      <c r="B23" s="1011" t="s">
        <v>875</v>
      </c>
      <c r="C23" s="1268">
        <f>SUM('2-9경년별수도관(급수과)'!D23:'2-9경년별수도관(급수과)'!J23)</f>
        <v>4136.7699999999995</v>
      </c>
      <c r="D23" s="1269">
        <v>3202.69</v>
      </c>
      <c r="E23" s="1269">
        <v>432.32</v>
      </c>
      <c r="F23" s="1269">
        <v>381.18</v>
      </c>
      <c r="G23" s="1269">
        <v>75.709999999999994</v>
      </c>
      <c r="H23" s="1269">
        <v>36</v>
      </c>
      <c r="I23" s="1269">
        <v>8.8699999999999992</v>
      </c>
      <c r="J23" s="1269">
        <v>0</v>
      </c>
    </row>
    <row r="24" spans="1:10" ht="31.5" customHeight="1">
      <c r="A24" s="2009"/>
      <c r="B24" s="995" t="s">
        <v>807</v>
      </c>
      <c r="C24" s="1268">
        <f>SUM('2-9경년별수도관(급수과)'!D24:'2-9경년별수도관(급수과)'!J24)</f>
        <v>982000.86</v>
      </c>
      <c r="D24" s="1269">
        <v>88647.09</v>
      </c>
      <c r="E24" s="1269">
        <v>164406.54</v>
      </c>
      <c r="F24" s="1269">
        <v>144034.92000000001</v>
      </c>
      <c r="G24" s="1269">
        <v>189957</v>
      </c>
      <c r="H24" s="1269">
        <v>184129.45</v>
      </c>
      <c r="I24" s="1269">
        <v>210825.86</v>
      </c>
      <c r="J24" s="1269"/>
    </row>
    <row r="25" spans="1:10" ht="31.5" customHeight="1">
      <c r="A25" s="2009"/>
      <c r="B25" s="995" t="s">
        <v>788</v>
      </c>
      <c r="C25" s="1268">
        <f>SUM('2-9경년별수도관(급수과)'!D25:'2-9경년별수도관(급수과)'!J25)</f>
        <v>39644.769999999997</v>
      </c>
      <c r="D25" s="1269">
        <v>32</v>
      </c>
      <c r="E25" s="1269">
        <v>147</v>
      </c>
      <c r="F25" s="1269">
        <v>0</v>
      </c>
      <c r="G25" s="1269">
        <v>0</v>
      </c>
      <c r="H25" s="1269">
        <v>0</v>
      </c>
      <c r="I25" s="1269">
        <v>0</v>
      </c>
      <c r="J25" s="1269">
        <v>39465.769999999997</v>
      </c>
    </row>
    <row r="26" spans="1:10" ht="31.5" customHeight="1">
      <c r="A26" s="2009"/>
      <c r="B26" s="1270" t="s">
        <v>43</v>
      </c>
      <c r="C26" s="1268">
        <f>SUM('2-9경년별수도관(급수과)'!D26:'2-9경년별수도관(급수과)'!J26)</f>
        <v>13</v>
      </c>
      <c r="D26" s="1269">
        <v>0</v>
      </c>
      <c r="E26" s="1269">
        <v>13</v>
      </c>
      <c r="F26" s="1269">
        <v>0</v>
      </c>
      <c r="G26" s="1269">
        <v>0</v>
      </c>
      <c r="H26" s="1269">
        <v>0</v>
      </c>
      <c r="I26" s="1269">
        <v>0</v>
      </c>
      <c r="J26" s="1269"/>
    </row>
    <row r="27" spans="1:10" ht="17.399999999999999" customHeight="1">
      <c r="A27" s="1198"/>
      <c r="B27" s="1198"/>
      <c r="C27" s="1198"/>
      <c r="D27" s="1216"/>
      <c r="E27" s="1216"/>
      <c r="F27" s="1216"/>
      <c r="G27" s="1216"/>
      <c r="H27" s="1216"/>
      <c r="I27" s="1216"/>
      <c r="J27" s="1216"/>
    </row>
  </sheetData>
  <mergeCells count="10">
    <mergeCell ref="C3:C4"/>
    <mergeCell ref="D3:J3"/>
    <mergeCell ref="L3:L4"/>
    <mergeCell ref="M3:M4"/>
    <mergeCell ref="N3:T3"/>
    <mergeCell ref="A5:B5"/>
    <mergeCell ref="A6:A9"/>
    <mergeCell ref="A10:A16"/>
    <mergeCell ref="A18:A26"/>
    <mergeCell ref="A3:B4"/>
  </mergeCells>
  <phoneticPr fontId="63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0000FF"/>
  </sheetPr>
  <dimension ref="A1:AI57"/>
  <sheetViews>
    <sheetView zoomScale="70" zoomScaleNormal="70" zoomScaleSheetLayoutView="80" workbookViewId="0">
      <selection activeCell="D11" sqref="D11"/>
    </sheetView>
  </sheetViews>
  <sheetFormatPr defaultColWidth="7.296875" defaultRowHeight="15.6"/>
  <cols>
    <col min="1" max="1" width="6.796875" style="1633" customWidth="1"/>
    <col min="2" max="2" width="19.796875" style="1012" customWidth="1"/>
    <col min="3" max="3" width="11" style="1630" customWidth="1"/>
    <col min="4" max="4" width="14" style="1630" bestFit="1" customWidth="1"/>
    <col min="5" max="5" width="11" style="1630" customWidth="1"/>
    <col min="6" max="15" width="11" style="1631" customWidth="1"/>
    <col min="16" max="16" width="12.69921875" style="1631" bestFit="1" customWidth="1"/>
    <col min="17" max="34" width="11" style="1631" customWidth="1"/>
    <col min="35" max="35" width="9.8984375" style="1631" customWidth="1"/>
    <col min="36" max="247" width="7.296875" style="1631"/>
    <col min="248" max="248" width="6.796875" style="1631" customWidth="1"/>
    <col min="249" max="249" width="19.796875" style="1631" customWidth="1"/>
    <col min="250" max="290" width="11" style="1631" customWidth="1"/>
    <col min="291" max="291" width="9.8984375" style="1631" customWidth="1"/>
    <col min="292" max="503" width="7.296875" style="1631"/>
    <col min="504" max="504" width="6.796875" style="1631" customWidth="1"/>
    <col min="505" max="505" width="19.796875" style="1631" customWidth="1"/>
    <col min="506" max="546" width="11" style="1631" customWidth="1"/>
    <col min="547" max="547" width="9.8984375" style="1631" customWidth="1"/>
    <col min="548" max="759" width="7.296875" style="1631"/>
    <col min="760" max="760" width="6.796875" style="1631" customWidth="1"/>
    <col min="761" max="761" width="19.796875" style="1631" customWidth="1"/>
    <col min="762" max="802" width="11" style="1631" customWidth="1"/>
    <col min="803" max="803" width="9.8984375" style="1631" customWidth="1"/>
    <col min="804" max="1015" width="7.296875" style="1631"/>
    <col min="1016" max="1016" width="6.796875" style="1631" customWidth="1"/>
    <col min="1017" max="1017" width="19.796875" style="1631" customWidth="1"/>
    <col min="1018" max="1058" width="11" style="1631" customWidth="1"/>
    <col min="1059" max="1059" width="9.8984375" style="1631" customWidth="1"/>
    <col min="1060" max="1271" width="7.296875" style="1631"/>
    <col min="1272" max="1272" width="6.796875" style="1631" customWidth="1"/>
    <col min="1273" max="1273" width="19.796875" style="1631" customWidth="1"/>
    <col min="1274" max="1314" width="11" style="1631" customWidth="1"/>
    <col min="1315" max="1315" width="9.8984375" style="1631" customWidth="1"/>
    <col min="1316" max="1527" width="7.296875" style="1631"/>
    <col min="1528" max="1528" width="6.796875" style="1631" customWidth="1"/>
    <col min="1529" max="1529" width="19.796875" style="1631" customWidth="1"/>
    <col min="1530" max="1570" width="11" style="1631" customWidth="1"/>
    <col min="1571" max="1571" width="9.8984375" style="1631" customWidth="1"/>
    <col min="1572" max="1783" width="7.296875" style="1631"/>
    <col min="1784" max="1784" width="6.796875" style="1631" customWidth="1"/>
    <col min="1785" max="1785" width="19.796875" style="1631" customWidth="1"/>
    <col min="1786" max="1826" width="11" style="1631" customWidth="1"/>
    <col min="1827" max="1827" width="9.8984375" style="1631" customWidth="1"/>
    <col min="1828" max="2039" width="7.296875" style="1631"/>
    <col min="2040" max="2040" width="6.796875" style="1631" customWidth="1"/>
    <col min="2041" max="2041" width="19.796875" style="1631" customWidth="1"/>
    <col min="2042" max="2082" width="11" style="1631" customWidth="1"/>
    <col min="2083" max="2083" width="9.8984375" style="1631" customWidth="1"/>
    <col min="2084" max="2295" width="7.296875" style="1631"/>
    <col min="2296" max="2296" width="6.796875" style="1631" customWidth="1"/>
    <col min="2297" max="2297" width="19.796875" style="1631" customWidth="1"/>
    <col min="2298" max="2338" width="11" style="1631" customWidth="1"/>
    <col min="2339" max="2339" width="9.8984375" style="1631" customWidth="1"/>
    <col min="2340" max="2551" width="7.296875" style="1631"/>
    <col min="2552" max="2552" width="6.796875" style="1631" customWidth="1"/>
    <col min="2553" max="2553" width="19.796875" style="1631" customWidth="1"/>
    <col min="2554" max="2594" width="11" style="1631" customWidth="1"/>
    <col min="2595" max="2595" width="9.8984375" style="1631" customWidth="1"/>
    <col min="2596" max="2807" width="7.296875" style="1631"/>
    <col min="2808" max="2808" width="6.796875" style="1631" customWidth="1"/>
    <col min="2809" max="2809" width="19.796875" style="1631" customWidth="1"/>
    <col min="2810" max="2850" width="11" style="1631" customWidth="1"/>
    <col min="2851" max="2851" width="9.8984375" style="1631" customWidth="1"/>
    <col min="2852" max="3063" width="7.296875" style="1631"/>
    <col min="3064" max="3064" width="6.796875" style="1631" customWidth="1"/>
    <col min="3065" max="3065" width="19.796875" style="1631" customWidth="1"/>
    <col min="3066" max="3106" width="11" style="1631" customWidth="1"/>
    <col min="3107" max="3107" width="9.8984375" style="1631" customWidth="1"/>
    <col min="3108" max="3319" width="7.296875" style="1631"/>
    <col min="3320" max="3320" width="6.796875" style="1631" customWidth="1"/>
    <col min="3321" max="3321" width="19.796875" style="1631" customWidth="1"/>
    <col min="3322" max="3362" width="11" style="1631" customWidth="1"/>
    <col min="3363" max="3363" width="9.8984375" style="1631" customWidth="1"/>
    <col min="3364" max="3575" width="7.296875" style="1631"/>
    <col min="3576" max="3576" width="6.796875" style="1631" customWidth="1"/>
    <col min="3577" max="3577" width="19.796875" style="1631" customWidth="1"/>
    <col min="3578" max="3618" width="11" style="1631" customWidth="1"/>
    <col min="3619" max="3619" width="9.8984375" style="1631" customWidth="1"/>
    <col min="3620" max="3831" width="7.296875" style="1631"/>
    <col min="3832" max="3832" width="6.796875" style="1631" customWidth="1"/>
    <col min="3833" max="3833" width="19.796875" style="1631" customWidth="1"/>
    <col min="3834" max="3874" width="11" style="1631" customWidth="1"/>
    <col min="3875" max="3875" width="9.8984375" style="1631" customWidth="1"/>
    <col min="3876" max="4087" width="7.296875" style="1631"/>
    <col min="4088" max="4088" width="6.796875" style="1631" customWidth="1"/>
    <col min="4089" max="4089" width="19.796875" style="1631" customWidth="1"/>
    <col min="4090" max="4130" width="11" style="1631" customWidth="1"/>
    <col min="4131" max="4131" width="9.8984375" style="1631" customWidth="1"/>
    <col min="4132" max="4343" width="7.296875" style="1631"/>
    <col min="4344" max="4344" width="6.796875" style="1631" customWidth="1"/>
    <col min="4345" max="4345" width="19.796875" style="1631" customWidth="1"/>
    <col min="4346" max="4386" width="11" style="1631" customWidth="1"/>
    <col min="4387" max="4387" width="9.8984375" style="1631" customWidth="1"/>
    <col min="4388" max="4599" width="7.296875" style="1631"/>
    <col min="4600" max="4600" width="6.796875" style="1631" customWidth="1"/>
    <col min="4601" max="4601" width="19.796875" style="1631" customWidth="1"/>
    <col min="4602" max="4642" width="11" style="1631" customWidth="1"/>
    <col min="4643" max="4643" width="9.8984375" style="1631" customWidth="1"/>
    <col min="4644" max="4855" width="7.296875" style="1631"/>
    <col min="4856" max="4856" width="6.796875" style="1631" customWidth="1"/>
    <col min="4857" max="4857" width="19.796875" style="1631" customWidth="1"/>
    <col min="4858" max="4898" width="11" style="1631" customWidth="1"/>
    <col min="4899" max="4899" width="9.8984375" style="1631" customWidth="1"/>
    <col min="4900" max="5111" width="7.296875" style="1631"/>
    <col min="5112" max="5112" width="6.796875" style="1631" customWidth="1"/>
    <col min="5113" max="5113" width="19.796875" style="1631" customWidth="1"/>
    <col min="5114" max="5154" width="11" style="1631" customWidth="1"/>
    <col min="5155" max="5155" width="9.8984375" style="1631" customWidth="1"/>
    <col min="5156" max="5367" width="7.296875" style="1631"/>
    <col min="5368" max="5368" width="6.796875" style="1631" customWidth="1"/>
    <col min="5369" max="5369" width="19.796875" style="1631" customWidth="1"/>
    <col min="5370" max="5410" width="11" style="1631" customWidth="1"/>
    <col min="5411" max="5411" width="9.8984375" style="1631" customWidth="1"/>
    <col min="5412" max="5623" width="7.296875" style="1631"/>
    <col min="5624" max="5624" width="6.796875" style="1631" customWidth="1"/>
    <col min="5625" max="5625" width="19.796875" style="1631" customWidth="1"/>
    <col min="5626" max="5666" width="11" style="1631" customWidth="1"/>
    <col min="5667" max="5667" width="9.8984375" style="1631" customWidth="1"/>
    <col min="5668" max="5879" width="7.296875" style="1631"/>
    <col min="5880" max="5880" width="6.796875" style="1631" customWidth="1"/>
    <col min="5881" max="5881" width="19.796875" style="1631" customWidth="1"/>
    <col min="5882" max="5922" width="11" style="1631" customWidth="1"/>
    <col min="5923" max="5923" width="9.8984375" style="1631" customWidth="1"/>
    <col min="5924" max="6135" width="7.296875" style="1631"/>
    <col min="6136" max="6136" width="6.796875" style="1631" customWidth="1"/>
    <col min="6137" max="6137" width="19.796875" style="1631" customWidth="1"/>
    <col min="6138" max="6178" width="11" style="1631" customWidth="1"/>
    <col min="6179" max="6179" width="9.8984375" style="1631" customWidth="1"/>
    <col min="6180" max="6391" width="7.296875" style="1631"/>
    <col min="6392" max="6392" width="6.796875" style="1631" customWidth="1"/>
    <col min="6393" max="6393" width="19.796875" style="1631" customWidth="1"/>
    <col min="6394" max="6434" width="11" style="1631" customWidth="1"/>
    <col min="6435" max="6435" width="9.8984375" style="1631" customWidth="1"/>
    <col min="6436" max="6647" width="7.296875" style="1631"/>
    <col min="6648" max="6648" width="6.796875" style="1631" customWidth="1"/>
    <col min="6649" max="6649" width="19.796875" style="1631" customWidth="1"/>
    <col min="6650" max="6690" width="11" style="1631" customWidth="1"/>
    <col min="6691" max="6691" width="9.8984375" style="1631" customWidth="1"/>
    <col min="6692" max="6903" width="7.296875" style="1631"/>
    <col min="6904" max="6904" width="6.796875" style="1631" customWidth="1"/>
    <col min="6905" max="6905" width="19.796875" style="1631" customWidth="1"/>
    <col min="6906" max="6946" width="11" style="1631" customWidth="1"/>
    <col min="6947" max="6947" width="9.8984375" style="1631" customWidth="1"/>
    <col min="6948" max="7159" width="7.296875" style="1631"/>
    <col min="7160" max="7160" width="6.796875" style="1631" customWidth="1"/>
    <col min="7161" max="7161" width="19.796875" style="1631" customWidth="1"/>
    <col min="7162" max="7202" width="11" style="1631" customWidth="1"/>
    <col min="7203" max="7203" width="9.8984375" style="1631" customWidth="1"/>
    <col min="7204" max="7415" width="7.296875" style="1631"/>
    <col min="7416" max="7416" width="6.796875" style="1631" customWidth="1"/>
    <col min="7417" max="7417" width="19.796875" style="1631" customWidth="1"/>
    <col min="7418" max="7458" width="11" style="1631" customWidth="1"/>
    <col min="7459" max="7459" width="9.8984375" style="1631" customWidth="1"/>
    <col min="7460" max="7671" width="7.296875" style="1631"/>
    <col min="7672" max="7672" width="6.796875" style="1631" customWidth="1"/>
    <col min="7673" max="7673" width="19.796875" style="1631" customWidth="1"/>
    <col min="7674" max="7714" width="11" style="1631" customWidth="1"/>
    <col min="7715" max="7715" width="9.8984375" style="1631" customWidth="1"/>
    <col min="7716" max="7927" width="7.296875" style="1631"/>
    <col min="7928" max="7928" width="6.796875" style="1631" customWidth="1"/>
    <col min="7929" max="7929" width="19.796875" style="1631" customWidth="1"/>
    <col min="7930" max="7970" width="11" style="1631" customWidth="1"/>
    <col min="7971" max="7971" width="9.8984375" style="1631" customWidth="1"/>
    <col min="7972" max="8183" width="7.296875" style="1631"/>
    <col min="8184" max="8184" width="6.796875" style="1631" customWidth="1"/>
    <col min="8185" max="8185" width="19.796875" style="1631" customWidth="1"/>
    <col min="8186" max="8226" width="11" style="1631" customWidth="1"/>
    <col min="8227" max="8227" width="9.8984375" style="1631" customWidth="1"/>
    <col min="8228" max="8439" width="7.296875" style="1631"/>
    <col min="8440" max="8440" width="6.796875" style="1631" customWidth="1"/>
    <col min="8441" max="8441" width="19.796875" style="1631" customWidth="1"/>
    <col min="8442" max="8482" width="11" style="1631" customWidth="1"/>
    <col min="8483" max="8483" width="9.8984375" style="1631" customWidth="1"/>
    <col min="8484" max="8695" width="7.296875" style="1631"/>
    <col min="8696" max="8696" width="6.796875" style="1631" customWidth="1"/>
    <col min="8697" max="8697" width="19.796875" style="1631" customWidth="1"/>
    <col min="8698" max="8738" width="11" style="1631" customWidth="1"/>
    <col min="8739" max="8739" width="9.8984375" style="1631" customWidth="1"/>
    <col min="8740" max="8951" width="7.296875" style="1631"/>
    <col min="8952" max="8952" width="6.796875" style="1631" customWidth="1"/>
    <col min="8953" max="8953" width="19.796875" style="1631" customWidth="1"/>
    <col min="8954" max="8994" width="11" style="1631" customWidth="1"/>
    <col min="8995" max="8995" width="9.8984375" style="1631" customWidth="1"/>
    <col min="8996" max="9207" width="7.296875" style="1631"/>
    <col min="9208" max="9208" width="6.796875" style="1631" customWidth="1"/>
    <col min="9209" max="9209" width="19.796875" style="1631" customWidth="1"/>
    <col min="9210" max="9250" width="11" style="1631" customWidth="1"/>
    <col min="9251" max="9251" width="9.8984375" style="1631" customWidth="1"/>
    <col min="9252" max="9463" width="7.296875" style="1631"/>
    <col min="9464" max="9464" width="6.796875" style="1631" customWidth="1"/>
    <col min="9465" max="9465" width="19.796875" style="1631" customWidth="1"/>
    <col min="9466" max="9506" width="11" style="1631" customWidth="1"/>
    <col min="9507" max="9507" width="9.8984375" style="1631" customWidth="1"/>
    <col min="9508" max="9719" width="7.296875" style="1631"/>
    <col min="9720" max="9720" width="6.796875" style="1631" customWidth="1"/>
    <col min="9721" max="9721" width="19.796875" style="1631" customWidth="1"/>
    <col min="9722" max="9762" width="11" style="1631" customWidth="1"/>
    <col min="9763" max="9763" width="9.8984375" style="1631" customWidth="1"/>
    <col min="9764" max="9975" width="7.296875" style="1631"/>
    <col min="9976" max="9976" width="6.796875" style="1631" customWidth="1"/>
    <col min="9977" max="9977" width="19.796875" style="1631" customWidth="1"/>
    <col min="9978" max="10018" width="11" style="1631" customWidth="1"/>
    <col min="10019" max="10019" width="9.8984375" style="1631" customWidth="1"/>
    <col min="10020" max="10231" width="7.296875" style="1631"/>
    <col min="10232" max="10232" width="6.796875" style="1631" customWidth="1"/>
    <col min="10233" max="10233" width="19.796875" style="1631" customWidth="1"/>
    <col min="10234" max="10274" width="11" style="1631" customWidth="1"/>
    <col min="10275" max="10275" width="9.8984375" style="1631" customWidth="1"/>
    <col min="10276" max="10487" width="7.296875" style="1631"/>
    <col min="10488" max="10488" width="6.796875" style="1631" customWidth="1"/>
    <col min="10489" max="10489" width="19.796875" style="1631" customWidth="1"/>
    <col min="10490" max="10530" width="11" style="1631" customWidth="1"/>
    <col min="10531" max="10531" width="9.8984375" style="1631" customWidth="1"/>
    <col min="10532" max="10743" width="7.296875" style="1631"/>
    <col min="10744" max="10744" width="6.796875" style="1631" customWidth="1"/>
    <col min="10745" max="10745" width="19.796875" style="1631" customWidth="1"/>
    <col min="10746" max="10786" width="11" style="1631" customWidth="1"/>
    <col min="10787" max="10787" width="9.8984375" style="1631" customWidth="1"/>
    <col min="10788" max="10999" width="7.296875" style="1631"/>
    <col min="11000" max="11000" width="6.796875" style="1631" customWidth="1"/>
    <col min="11001" max="11001" width="19.796875" style="1631" customWidth="1"/>
    <col min="11002" max="11042" width="11" style="1631" customWidth="1"/>
    <col min="11043" max="11043" width="9.8984375" style="1631" customWidth="1"/>
    <col min="11044" max="11255" width="7.296875" style="1631"/>
    <col min="11256" max="11256" width="6.796875" style="1631" customWidth="1"/>
    <col min="11257" max="11257" width="19.796875" style="1631" customWidth="1"/>
    <col min="11258" max="11298" width="11" style="1631" customWidth="1"/>
    <col min="11299" max="11299" width="9.8984375" style="1631" customWidth="1"/>
    <col min="11300" max="11511" width="7.296875" style="1631"/>
    <col min="11512" max="11512" width="6.796875" style="1631" customWidth="1"/>
    <col min="11513" max="11513" width="19.796875" style="1631" customWidth="1"/>
    <col min="11514" max="11554" width="11" style="1631" customWidth="1"/>
    <col min="11555" max="11555" width="9.8984375" style="1631" customWidth="1"/>
    <col min="11556" max="11767" width="7.296875" style="1631"/>
    <col min="11768" max="11768" width="6.796875" style="1631" customWidth="1"/>
    <col min="11769" max="11769" width="19.796875" style="1631" customWidth="1"/>
    <col min="11770" max="11810" width="11" style="1631" customWidth="1"/>
    <col min="11811" max="11811" width="9.8984375" style="1631" customWidth="1"/>
    <col min="11812" max="12023" width="7.296875" style="1631"/>
    <col min="12024" max="12024" width="6.796875" style="1631" customWidth="1"/>
    <col min="12025" max="12025" width="19.796875" style="1631" customWidth="1"/>
    <col min="12026" max="12066" width="11" style="1631" customWidth="1"/>
    <col min="12067" max="12067" width="9.8984375" style="1631" customWidth="1"/>
    <col min="12068" max="12279" width="7.296875" style="1631"/>
    <col min="12280" max="12280" width="6.796875" style="1631" customWidth="1"/>
    <col min="12281" max="12281" width="19.796875" style="1631" customWidth="1"/>
    <col min="12282" max="12322" width="11" style="1631" customWidth="1"/>
    <col min="12323" max="12323" width="9.8984375" style="1631" customWidth="1"/>
    <col min="12324" max="12535" width="7.296875" style="1631"/>
    <col min="12536" max="12536" width="6.796875" style="1631" customWidth="1"/>
    <col min="12537" max="12537" width="19.796875" style="1631" customWidth="1"/>
    <col min="12538" max="12578" width="11" style="1631" customWidth="1"/>
    <col min="12579" max="12579" width="9.8984375" style="1631" customWidth="1"/>
    <col min="12580" max="12791" width="7.296875" style="1631"/>
    <col min="12792" max="12792" width="6.796875" style="1631" customWidth="1"/>
    <col min="12793" max="12793" width="19.796875" style="1631" customWidth="1"/>
    <col min="12794" max="12834" width="11" style="1631" customWidth="1"/>
    <col min="12835" max="12835" width="9.8984375" style="1631" customWidth="1"/>
    <col min="12836" max="13047" width="7.296875" style="1631"/>
    <col min="13048" max="13048" width="6.796875" style="1631" customWidth="1"/>
    <col min="13049" max="13049" width="19.796875" style="1631" customWidth="1"/>
    <col min="13050" max="13090" width="11" style="1631" customWidth="1"/>
    <col min="13091" max="13091" width="9.8984375" style="1631" customWidth="1"/>
    <col min="13092" max="13303" width="7.296875" style="1631"/>
    <col min="13304" max="13304" width="6.796875" style="1631" customWidth="1"/>
    <col min="13305" max="13305" width="19.796875" style="1631" customWidth="1"/>
    <col min="13306" max="13346" width="11" style="1631" customWidth="1"/>
    <col min="13347" max="13347" width="9.8984375" style="1631" customWidth="1"/>
    <col min="13348" max="13559" width="7.296875" style="1631"/>
    <col min="13560" max="13560" width="6.796875" style="1631" customWidth="1"/>
    <col min="13561" max="13561" width="19.796875" style="1631" customWidth="1"/>
    <col min="13562" max="13602" width="11" style="1631" customWidth="1"/>
    <col min="13603" max="13603" width="9.8984375" style="1631" customWidth="1"/>
    <col min="13604" max="13815" width="7.296875" style="1631"/>
    <col min="13816" max="13816" width="6.796875" style="1631" customWidth="1"/>
    <col min="13817" max="13817" width="19.796875" style="1631" customWidth="1"/>
    <col min="13818" max="13858" width="11" style="1631" customWidth="1"/>
    <col min="13859" max="13859" width="9.8984375" style="1631" customWidth="1"/>
    <col min="13860" max="14071" width="7.296875" style="1631"/>
    <col min="14072" max="14072" width="6.796875" style="1631" customWidth="1"/>
    <col min="14073" max="14073" width="19.796875" style="1631" customWidth="1"/>
    <col min="14074" max="14114" width="11" style="1631" customWidth="1"/>
    <col min="14115" max="14115" width="9.8984375" style="1631" customWidth="1"/>
    <col min="14116" max="14327" width="7.296875" style="1631"/>
    <col min="14328" max="14328" width="6.796875" style="1631" customWidth="1"/>
    <col min="14329" max="14329" width="19.796875" style="1631" customWidth="1"/>
    <col min="14330" max="14370" width="11" style="1631" customWidth="1"/>
    <col min="14371" max="14371" width="9.8984375" style="1631" customWidth="1"/>
    <col min="14372" max="14583" width="7.296875" style="1631"/>
    <col min="14584" max="14584" width="6.796875" style="1631" customWidth="1"/>
    <col min="14585" max="14585" width="19.796875" style="1631" customWidth="1"/>
    <col min="14586" max="14626" width="11" style="1631" customWidth="1"/>
    <col min="14627" max="14627" width="9.8984375" style="1631" customWidth="1"/>
    <col min="14628" max="14839" width="7.296875" style="1631"/>
    <col min="14840" max="14840" width="6.796875" style="1631" customWidth="1"/>
    <col min="14841" max="14841" width="19.796875" style="1631" customWidth="1"/>
    <col min="14842" max="14882" width="11" style="1631" customWidth="1"/>
    <col min="14883" max="14883" width="9.8984375" style="1631" customWidth="1"/>
    <col min="14884" max="15095" width="7.296875" style="1631"/>
    <col min="15096" max="15096" width="6.796875" style="1631" customWidth="1"/>
    <col min="15097" max="15097" width="19.796875" style="1631" customWidth="1"/>
    <col min="15098" max="15138" width="11" style="1631" customWidth="1"/>
    <col min="15139" max="15139" width="9.8984375" style="1631" customWidth="1"/>
    <col min="15140" max="15351" width="7.296875" style="1631"/>
    <col min="15352" max="15352" width="6.796875" style="1631" customWidth="1"/>
    <col min="15353" max="15353" width="19.796875" style="1631" customWidth="1"/>
    <col min="15354" max="15394" width="11" style="1631" customWidth="1"/>
    <col min="15395" max="15395" width="9.8984375" style="1631" customWidth="1"/>
    <col min="15396" max="15607" width="7.296875" style="1631"/>
    <col min="15608" max="15608" width="6.796875" style="1631" customWidth="1"/>
    <col min="15609" max="15609" width="19.796875" style="1631" customWidth="1"/>
    <col min="15610" max="15650" width="11" style="1631" customWidth="1"/>
    <col min="15651" max="15651" width="9.8984375" style="1631" customWidth="1"/>
    <col min="15652" max="15863" width="7.296875" style="1631"/>
    <col min="15864" max="15864" width="6.796875" style="1631" customWidth="1"/>
    <col min="15865" max="15865" width="19.796875" style="1631" customWidth="1"/>
    <col min="15866" max="15906" width="11" style="1631" customWidth="1"/>
    <col min="15907" max="15907" width="9.8984375" style="1631" customWidth="1"/>
    <col min="15908" max="16119" width="7.296875" style="1631"/>
    <col min="16120" max="16120" width="6.796875" style="1631" customWidth="1"/>
    <col min="16121" max="16121" width="19.796875" style="1631" customWidth="1"/>
    <col min="16122" max="16162" width="11" style="1631" customWidth="1"/>
    <col min="16163" max="16163" width="9.8984375" style="1631" customWidth="1"/>
    <col min="16164" max="16384" width="7.296875" style="1631"/>
  </cols>
  <sheetData>
    <row r="1" spans="1:35" ht="38.25" customHeight="1">
      <c r="A1" s="1630"/>
      <c r="B1" s="997"/>
      <c r="C1" s="998" t="s">
        <v>842</v>
      </c>
      <c r="D1" s="999"/>
      <c r="E1" s="1631"/>
    </row>
    <row r="2" spans="1:35" ht="15" customHeight="1">
      <c r="A2" s="1000"/>
      <c r="B2" s="1001"/>
      <c r="E2" s="1002" t="s">
        <v>237</v>
      </c>
    </row>
    <row r="3" spans="1:35" s="1632" customFormat="1" ht="19.2" customHeight="1">
      <c r="A3" s="1005" t="s">
        <v>86</v>
      </c>
      <c r="B3" s="1005" t="s">
        <v>214</v>
      </c>
      <c r="C3" s="1005" t="s">
        <v>255</v>
      </c>
      <c r="D3" s="1005" t="s">
        <v>953</v>
      </c>
      <c r="E3" s="1652">
        <v>1994</v>
      </c>
      <c r="F3" s="1652">
        <v>1995</v>
      </c>
      <c r="G3" s="1652">
        <v>1996</v>
      </c>
      <c r="H3" s="1652">
        <v>1997</v>
      </c>
      <c r="I3" s="1652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>
        <v>2023</v>
      </c>
    </row>
    <row r="4" spans="1:35" s="1008" customFormat="1" ht="19.5" customHeight="1">
      <c r="A4" s="2018" t="s">
        <v>256</v>
      </c>
      <c r="B4" s="987" t="s">
        <v>40</v>
      </c>
      <c r="C4" s="1013">
        <f>SUM('2-9-1도수관 경년별 총괄'!C5:'2-9-1도수관 경년별 총괄'!C9)</f>
        <v>23091.69</v>
      </c>
      <c r="D4" s="1013">
        <f>SUM('2-9-1도수관 경년별 총괄'!D5:'2-9-1도수관 경년별 총괄'!D9)</f>
        <v>20215.46</v>
      </c>
      <c r="E4" s="1013">
        <f>SUM('2-9-1도수관 경년별 총괄'!E5:'2-9-1도수관 경년별 총괄'!E9)</f>
        <v>0</v>
      </c>
      <c r="F4" s="1013">
        <f>SUM('2-9-1도수관 경년별 총괄'!F5:'2-9-1도수관 경년별 총괄'!F9)</f>
        <v>0</v>
      </c>
      <c r="G4" s="1013">
        <f>SUM('2-9-1도수관 경년별 총괄'!G5:'2-9-1도수관 경년별 총괄'!G9)</f>
        <v>0</v>
      </c>
      <c r="H4" s="1013">
        <f>SUM('2-9-1도수관 경년별 총괄'!H5:'2-9-1도수관 경년별 총괄'!H9)</f>
        <v>4.8</v>
      </c>
      <c r="I4" s="1013">
        <f>SUM('2-9-1도수관 경년별 총괄'!I5:'2-9-1도수관 경년별 총괄'!I9)</f>
        <v>506.94</v>
      </c>
      <c r="J4" s="1013">
        <f>SUM('2-9-1도수관 경년별 총괄'!J5:'2-9-1도수관 경년별 총괄'!J9)</f>
        <v>769.56999999999994</v>
      </c>
      <c r="K4" s="1013">
        <f>SUM('2-9-1도수관 경년별 총괄'!K5:'2-9-1도수관 경년별 총괄'!K9)</f>
        <v>0</v>
      </c>
      <c r="L4" s="1013">
        <f>SUM('2-9-1도수관 경년별 총괄'!L5:'2-9-1도수관 경년별 총괄'!L9)</f>
        <v>234.77</v>
      </c>
      <c r="M4" s="1013">
        <f>SUM('2-9-1도수관 경년별 총괄'!M5:'2-9-1도수관 경년별 총괄'!M9)</f>
        <v>0</v>
      </c>
      <c r="N4" s="1013">
        <f>SUM('2-9-1도수관 경년별 총괄'!N5:'2-9-1도수관 경년별 총괄'!N9)</f>
        <v>0</v>
      </c>
      <c r="O4" s="1013">
        <f>SUM('2-9-1도수관 경년별 총괄'!O5:'2-9-1도수관 경년별 총괄'!O9)</f>
        <v>248.73000000000002</v>
      </c>
      <c r="P4" s="1013">
        <f>SUM('2-9-1도수관 경년별 총괄'!P5:'2-9-1도수관 경년별 총괄'!P9)</f>
        <v>1111.4199999999998</v>
      </c>
      <c r="Q4" s="1013">
        <f>SUM('2-9-1도수관 경년별 총괄'!Q5:'2-9-1도수관 경년별 총괄'!Q9)</f>
        <v>0</v>
      </c>
      <c r="R4" s="1013">
        <f>SUM('2-9-1도수관 경년별 총괄'!R5:'2-9-1도수관 경년별 총괄'!R9)</f>
        <v>0</v>
      </c>
      <c r="S4" s="1013">
        <f>SUM('2-9-1도수관 경년별 총괄'!S5:'2-9-1도수관 경년별 총괄'!S9)</f>
        <v>0</v>
      </c>
      <c r="T4" s="1013">
        <f>SUM('2-9-1도수관 경년별 총괄'!T5:'2-9-1도수관 경년별 총괄'!T9)</f>
        <v>0</v>
      </c>
      <c r="U4" s="1013">
        <f>SUM('2-9-1도수관 경년별 총괄'!U5:'2-9-1도수관 경년별 총괄'!U9)</f>
        <v>0</v>
      </c>
      <c r="V4" s="1013">
        <f>SUM('2-9-1도수관 경년별 총괄'!V5:'2-9-1도수관 경년별 총괄'!V9)</f>
        <v>0</v>
      </c>
      <c r="W4" s="1013">
        <f>SUM('2-9-1도수관 경년별 총괄'!W5:'2-9-1도수관 경년별 총괄'!W9)</f>
        <v>0</v>
      </c>
      <c r="X4" s="1013">
        <f>SUM('2-9-1도수관 경년별 총괄'!X5:'2-9-1도수관 경년별 총괄'!X9)</f>
        <v>0</v>
      </c>
      <c r="Y4" s="1013">
        <f>SUM('2-9-1도수관 경년별 총괄'!Y5:'2-9-1도수관 경년별 총괄'!Y9)</f>
        <v>0</v>
      </c>
      <c r="Z4" s="1013">
        <f>SUM('2-9-1도수관 경년별 총괄'!Z5:'2-9-1도수관 경년별 총괄'!Z9)</f>
        <v>0</v>
      </c>
      <c r="AA4" s="1013">
        <f>SUM('2-9-1도수관 경년별 총괄'!AA5:'2-9-1도수관 경년별 총괄'!AA9)</f>
        <v>0</v>
      </c>
      <c r="AB4" s="1013">
        <f>SUM('2-9-1도수관 경년별 총괄'!AB5:'2-9-1도수관 경년별 총괄'!AB9)</f>
        <v>0</v>
      </c>
      <c r="AC4" s="1013">
        <f>SUM('2-9-1도수관 경년별 총괄'!AC5:'2-9-1도수관 경년별 총괄'!AC9)</f>
        <v>0</v>
      </c>
      <c r="AD4" s="1013">
        <f>SUM('2-9-1도수관 경년별 총괄'!AD5:'2-9-1도수관 경년별 총괄'!AD9)</f>
        <v>0</v>
      </c>
      <c r="AE4" s="1013">
        <f>SUM('2-9-1도수관 경년별 총괄'!AE5:'2-9-1도수관 경년별 총괄'!AE9)</f>
        <v>0</v>
      </c>
      <c r="AF4" s="1013">
        <f>SUM('2-9-1도수관 경년별 총괄'!AF5:'2-9-1도수관 경년별 총괄'!AF9)</f>
        <v>0</v>
      </c>
      <c r="AG4" s="1013">
        <f>SUM('2-9-1도수관 경년별 총괄'!AG5:'2-9-1도수관 경년별 총괄'!AG9)</f>
        <v>0</v>
      </c>
      <c r="AH4" s="1013">
        <f>SUM('2-9-1도수관 경년별 총괄'!AH5:'2-9-1도수관 경년별 총괄'!AH9)</f>
        <v>0</v>
      </c>
    </row>
    <row r="5" spans="1:35" s="1010" customFormat="1" ht="19.5" customHeight="1">
      <c r="A5" s="2018" t="s">
        <v>256</v>
      </c>
      <c r="B5" s="989" t="s">
        <v>780</v>
      </c>
      <c r="C5" s="185">
        <f>SUM(D5:AH5)</f>
        <v>1533.25</v>
      </c>
      <c r="D5" s="1376">
        <f>SUM('서구,대덕 도수관 '!D5,'서구,대덕 도수관 '!D20)</f>
        <v>251.94000000000003</v>
      </c>
      <c r="E5" s="1376">
        <f>SUM('서구,대덕 도수관 '!E5,'서구,대덕 도수관 '!E20)</f>
        <v>0</v>
      </c>
      <c r="F5" s="1376">
        <f>SUM('서구,대덕 도수관 '!F5,'서구,대덕 도수관 '!F20)</f>
        <v>0</v>
      </c>
      <c r="G5" s="1376">
        <f>SUM('서구,대덕 도수관 '!G5,'서구,대덕 도수관 '!G20)</f>
        <v>0</v>
      </c>
      <c r="H5" s="1376">
        <f>SUM('서구,대덕 도수관 '!H5,'서구,대덕 도수관 '!H20)</f>
        <v>4.8</v>
      </c>
      <c r="I5" s="1376">
        <f>SUM('서구,대덕 도수관 '!I5,'서구,대덕 도수관 '!I20)</f>
        <v>506.94</v>
      </c>
      <c r="J5" s="1376">
        <f>SUM('서구,대덕 도수관 '!J5,'서구,대덕 도수관 '!J20)</f>
        <v>769.56999999999994</v>
      </c>
      <c r="K5" s="1376">
        <f>SUM('서구,대덕 도수관 '!K5,'서구,대덕 도수관 '!K20)</f>
        <v>0</v>
      </c>
      <c r="L5" s="1376">
        <f>SUM('서구,대덕 도수관 '!L5,'서구,대덕 도수관 '!L20)</f>
        <v>0</v>
      </c>
      <c r="M5" s="1376">
        <f>SUM('서구,대덕 도수관 '!M5,'서구,대덕 도수관 '!M20)</f>
        <v>0</v>
      </c>
      <c r="N5" s="1376">
        <f>SUM('서구,대덕 도수관 '!N5,'서구,대덕 도수관 '!N20)</f>
        <v>0</v>
      </c>
      <c r="O5" s="1376">
        <f>SUM('서구,대덕 도수관 '!O5,'서구,대덕 도수관 '!O20)</f>
        <v>0</v>
      </c>
      <c r="P5" s="1376">
        <f>SUM('서구,대덕 도수관 '!P5,'서구,대덕 도수관 '!P20)</f>
        <v>0</v>
      </c>
      <c r="Q5" s="1376">
        <f>SUM('서구,대덕 도수관 '!Q5,'서구,대덕 도수관 '!Q20)</f>
        <v>0</v>
      </c>
      <c r="R5" s="1376">
        <f>SUM('서구,대덕 도수관 '!R5,'서구,대덕 도수관 '!R20)</f>
        <v>0</v>
      </c>
      <c r="S5" s="1376">
        <f>SUM('서구,대덕 도수관 '!S5,'서구,대덕 도수관 '!S20)</f>
        <v>0</v>
      </c>
      <c r="T5" s="1376">
        <f>SUM('서구,대덕 도수관 '!T5,'서구,대덕 도수관 '!T20)</f>
        <v>0</v>
      </c>
      <c r="U5" s="1376">
        <f>SUM('서구,대덕 도수관 '!U5,'서구,대덕 도수관 '!U20)</f>
        <v>0</v>
      </c>
      <c r="V5" s="1376">
        <f>SUM('서구,대덕 도수관 '!V5,'서구,대덕 도수관 '!V20)</f>
        <v>0</v>
      </c>
      <c r="W5" s="1376">
        <f>SUM('서구,대덕 도수관 '!W5,'서구,대덕 도수관 '!W20)</f>
        <v>0</v>
      </c>
      <c r="X5" s="1376">
        <f>SUM('서구,대덕 도수관 '!X5,'서구,대덕 도수관 '!X20)</f>
        <v>0</v>
      </c>
      <c r="Y5" s="1376">
        <f>SUM('서구,대덕 도수관 '!Y5,'서구,대덕 도수관 '!Y20)</f>
        <v>0</v>
      </c>
      <c r="Z5" s="1376">
        <f>SUM('서구,대덕 도수관 '!Z5,'서구,대덕 도수관 '!Z20)</f>
        <v>0</v>
      </c>
      <c r="AA5" s="1376">
        <f>SUM('서구,대덕 도수관 '!AA5,'서구,대덕 도수관 '!AA20)</f>
        <v>0</v>
      </c>
      <c r="AB5" s="1376">
        <f>SUM('서구,대덕 도수관 '!AB5,'서구,대덕 도수관 '!AB20)</f>
        <v>0</v>
      </c>
      <c r="AC5" s="185">
        <f>SUM('서구,대덕 도수관 '!AC5,'서구,대덕 도수관 '!AC20)</f>
        <v>0</v>
      </c>
      <c r="AD5" s="185">
        <f>SUM('서구,대덕 도수관 '!AD5,'서구,대덕 도수관 '!AD20)</f>
        <v>0</v>
      </c>
      <c r="AE5" s="185">
        <f>SUM('서구,대덕 도수관 '!AE5,'서구,대덕 도수관 '!AE20)</f>
        <v>0</v>
      </c>
      <c r="AF5" s="185">
        <f>SUM('서구,대덕 도수관 '!AF5,'서구,대덕 도수관 '!AF20)</f>
        <v>0</v>
      </c>
      <c r="AG5" s="185">
        <f>SUM('서구,대덕 도수관 '!AG5,'서구,대덕 도수관 '!AG20)</f>
        <v>0</v>
      </c>
      <c r="AH5" s="185">
        <f>SUM('서구,대덕 도수관 '!AH5,'서구,대덕 도수관 '!AH20)</f>
        <v>0</v>
      </c>
      <c r="AI5" s="1008"/>
    </row>
    <row r="6" spans="1:35" ht="30" customHeight="1">
      <c r="A6" s="2019"/>
      <c r="B6" s="991" t="s">
        <v>781</v>
      </c>
      <c r="C6" s="185">
        <f t="shared" ref="C6:C9" si="0">SUM(D6:AH6)</f>
        <v>16660.469999999998</v>
      </c>
      <c r="D6" s="1376">
        <f>SUM('서구,대덕 도수관 '!D6,'서구,대덕 도수관 '!D21)</f>
        <v>15243.519999999999</v>
      </c>
      <c r="E6" s="1376">
        <f>SUM('서구,대덕 도수관 '!E6,'서구,대덕 도수관 '!E21)</f>
        <v>0</v>
      </c>
      <c r="F6" s="1376">
        <f>SUM('서구,대덕 도수관 '!F6,'서구,대덕 도수관 '!F21)</f>
        <v>0</v>
      </c>
      <c r="G6" s="1376">
        <f>SUM('서구,대덕 도수관 '!G6,'서구,대덕 도수관 '!G21)</f>
        <v>0</v>
      </c>
      <c r="H6" s="1376">
        <f>SUM('서구,대덕 도수관 '!H6,'서구,대덕 도수관 '!H21)</f>
        <v>0</v>
      </c>
      <c r="I6" s="1376">
        <f>SUM('서구,대덕 도수관 '!I6,'서구,대덕 도수관 '!I21)</f>
        <v>0</v>
      </c>
      <c r="J6" s="1376">
        <f>SUM('서구,대덕 도수관 '!J6,'서구,대덕 도수관 '!J21)</f>
        <v>0</v>
      </c>
      <c r="K6" s="1376">
        <f>SUM('서구,대덕 도수관 '!K6,'서구,대덕 도수관 '!K21)</f>
        <v>0</v>
      </c>
      <c r="L6" s="1376">
        <f>SUM('서구,대덕 도수관 '!L6,'서구,대덕 도수관 '!L21)</f>
        <v>234.77</v>
      </c>
      <c r="M6" s="1376">
        <f>SUM('서구,대덕 도수관 '!M6,'서구,대덕 도수관 '!M21)</f>
        <v>0</v>
      </c>
      <c r="N6" s="1376">
        <f>SUM('서구,대덕 도수관 '!N6,'서구,대덕 도수관 '!N21)</f>
        <v>0</v>
      </c>
      <c r="O6" s="1376">
        <f>SUM('서구,대덕 도수관 '!O6,'서구,대덕 도수관 '!O21)</f>
        <v>70.760000000000005</v>
      </c>
      <c r="P6" s="1376">
        <f>SUM('서구,대덕 도수관 '!P6,'서구,대덕 도수관 '!P21)</f>
        <v>1111.4199999999998</v>
      </c>
      <c r="Q6" s="1376">
        <f>SUM('서구,대덕 도수관 '!Q6,'서구,대덕 도수관 '!Q21)</f>
        <v>0</v>
      </c>
      <c r="R6" s="1376">
        <f>SUM('서구,대덕 도수관 '!R6,'서구,대덕 도수관 '!R21)</f>
        <v>0</v>
      </c>
      <c r="S6" s="1376">
        <f>SUM('서구,대덕 도수관 '!S6,'서구,대덕 도수관 '!S21)</f>
        <v>0</v>
      </c>
      <c r="T6" s="1376">
        <f>SUM('서구,대덕 도수관 '!T6,'서구,대덕 도수관 '!T21)</f>
        <v>0</v>
      </c>
      <c r="U6" s="1376">
        <f>SUM('서구,대덕 도수관 '!U6,'서구,대덕 도수관 '!U21)</f>
        <v>0</v>
      </c>
      <c r="V6" s="1376">
        <f>SUM('서구,대덕 도수관 '!V6,'서구,대덕 도수관 '!V21)</f>
        <v>0</v>
      </c>
      <c r="W6" s="1376">
        <f>SUM('서구,대덕 도수관 '!W6,'서구,대덕 도수관 '!W21)</f>
        <v>0</v>
      </c>
      <c r="X6" s="1376">
        <f>SUM('서구,대덕 도수관 '!X6,'서구,대덕 도수관 '!X21)</f>
        <v>0</v>
      </c>
      <c r="Y6" s="1376">
        <f>SUM('서구,대덕 도수관 '!Y6,'서구,대덕 도수관 '!Y21)</f>
        <v>0</v>
      </c>
      <c r="Z6" s="1376">
        <f>SUM('서구,대덕 도수관 '!Z6,'서구,대덕 도수관 '!Z21)</f>
        <v>0</v>
      </c>
      <c r="AA6" s="1376">
        <f>SUM('서구,대덕 도수관 '!AA6,'서구,대덕 도수관 '!AA21)</f>
        <v>0</v>
      </c>
      <c r="AB6" s="1376">
        <f>SUM('서구,대덕 도수관 '!AB6,'서구,대덕 도수관 '!AB21)</f>
        <v>0</v>
      </c>
      <c r="AC6" s="185">
        <f>SUM('서구,대덕 도수관 '!AC6,'서구,대덕 도수관 '!AC21)</f>
        <v>0</v>
      </c>
      <c r="AD6" s="185">
        <f>SUM('서구,대덕 도수관 '!AD6,'서구,대덕 도수관 '!AD21)</f>
        <v>0</v>
      </c>
      <c r="AE6" s="185">
        <f>SUM('서구,대덕 도수관 '!AE6,'서구,대덕 도수관 '!AE21)</f>
        <v>0</v>
      </c>
      <c r="AF6" s="185">
        <f>SUM('서구,대덕 도수관 '!AF6,'서구,대덕 도수관 '!AF21)</f>
        <v>0</v>
      </c>
      <c r="AG6" s="185">
        <f>SUM('서구,대덕 도수관 '!AG6,'서구,대덕 도수관 '!AG21)</f>
        <v>0</v>
      </c>
      <c r="AH6" s="185">
        <f>SUM('서구,대덕 도수관 '!AH6,'서구,대덕 도수관 '!AH21)</f>
        <v>0</v>
      </c>
    </row>
    <row r="7" spans="1:35" ht="30" customHeight="1">
      <c r="A7" s="2019"/>
      <c r="B7" s="991" t="s">
        <v>786</v>
      </c>
      <c r="C7" s="185">
        <f t="shared" si="0"/>
        <v>868</v>
      </c>
      <c r="D7" s="1376">
        <f>SUM('서구,대덕 도수관 '!D22)</f>
        <v>868</v>
      </c>
      <c r="E7" s="1376">
        <f>SUM('서구,대덕 도수관 '!E22)</f>
        <v>0</v>
      </c>
      <c r="F7" s="1376">
        <f>SUM('서구,대덕 도수관 '!F22)</f>
        <v>0</v>
      </c>
      <c r="G7" s="1376">
        <f>SUM('서구,대덕 도수관 '!G22)</f>
        <v>0</v>
      </c>
      <c r="H7" s="1376">
        <f>SUM('서구,대덕 도수관 '!H22)</f>
        <v>0</v>
      </c>
      <c r="I7" s="1376">
        <f>SUM('서구,대덕 도수관 '!I22)</f>
        <v>0</v>
      </c>
      <c r="J7" s="1376">
        <f>SUM('서구,대덕 도수관 '!J22)</f>
        <v>0</v>
      </c>
      <c r="K7" s="1376">
        <f>SUM('서구,대덕 도수관 '!K22)</f>
        <v>0</v>
      </c>
      <c r="L7" s="1376">
        <f>SUM('서구,대덕 도수관 '!L22)</f>
        <v>0</v>
      </c>
      <c r="M7" s="1376">
        <f>SUM('서구,대덕 도수관 '!M22)</f>
        <v>0</v>
      </c>
      <c r="N7" s="1376">
        <f>SUM('서구,대덕 도수관 '!N22)</f>
        <v>0</v>
      </c>
      <c r="O7" s="1376">
        <f>SUM('서구,대덕 도수관 '!O22)</f>
        <v>0</v>
      </c>
      <c r="P7" s="1376">
        <f>SUM('서구,대덕 도수관 '!P22)</f>
        <v>0</v>
      </c>
      <c r="Q7" s="1376">
        <f>SUM('서구,대덕 도수관 '!Q22)</f>
        <v>0</v>
      </c>
      <c r="R7" s="1376">
        <f>SUM('서구,대덕 도수관 '!R22)</f>
        <v>0</v>
      </c>
      <c r="S7" s="1376">
        <f>SUM('서구,대덕 도수관 '!S22)</f>
        <v>0</v>
      </c>
      <c r="T7" s="1376">
        <f>SUM('서구,대덕 도수관 '!T22)</f>
        <v>0</v>
      </c>
      <c r="U7" s="1376">
        <f>SUM('서구,대덕 도수관 '!U22)</f>
        <v>0</v>
      </c>
      <c r="V7" s="1376">
        <f>SUM('서구,대덕 도수관 '!V22)</f>
        <v>0</v>
      </c>
      <c r="W7" s="1376">
        <f>SUM('서구,대덕 도수관 '!W22)</f>
        <v>0</v>
      </c>
      <c r="X7" s="1376">
        <f>SUM('서구,대덕 도수관 '!X22)</f>
        <v>0</v>
      </c>
      <c r="Y7" s="1376">
        <f>SUM('서구,대덕 도수관 '!Y22)</f>
        <v>0</v>
      </c>
      <c r="Z7" s="1376">
        <f>SUM('서구,대덕 도수관 '!Z22)</f>
        <v>0</v>
      </c>
      <c r="AA7" s="1376">
        <f>SUM('서구,대덕 도수관 '!AA22)</f>
        <v>0</v>
      </c>
      <c r="AB7" s="1376">
        <f>SUM('서구,대덕 도수관 '!AB22)</f>
        <v>0</v>
      </c>
      <c r="AC7" s="185">
        <f>SUM('서구,대덕 도수관 '!AC22)</f>
        <v>0</v>
      </c>
      <c r="AD7" s="185">
        <f>SUM('서구,대덕 도수관 '!AD22)</f>
        <v>0</v>
      </c>
      <c r="AE7" s="185">
        <f>SUM('서구,대덕 도수관 '!AE22)</f>
        <v>0</v>
      </c>
      <c r="AF7" s="185">
        <f>SUM('서구,대덕 도수관 '!AF22)</f>
        <v>0</v>
      </c>
      <c r="AG7" s="185">
        <f>SUM('서구,대덕 도수관 '!AG22)</f>
        <v>0</v>
      </c>
      <c r="AH7" s="185">
        <f>SUM('서구,대덕 도수관 '!AH22)</f>
        <v>0</v>
      </c>
    </row>
    <row r="8" spans="1:35" ht="30" customHeight="1">
      <c r="A8" s="2019"/>
      <c r="B8" s="991" t="s">
        <v>787</v>
      </c>
      <c r="C8" s="185">
        <f t="shared" si="0"/>
        <v>177.97</v>
      </c>
      <c r="D8" s="1376">
        <f>SUM('서구,대덕 도수관 '!D23)</f>
        <v>0</v>
      </c>
      <c r="E8" s="1376">
        <f>SUM('서구,대덕 도수관 '!E23)</f>
        <v>0</v>
      </c>
      <c r="F8" s="1376">
        <f>SUM('서구,대덕 도수관 '!F23)</f>
        <v>0</v>
      </c>
      <c r="G8" s="1376">
        <f>SUM('서구,대덕 도수관 '!G23)</f>
        <v>0</v>
      </c>
      <c r="H8" s="1376">
        <f>SUM('서구,대덕 도수관 '!H23)</f>
        <v>0</v>
      </c>
      <c r="I8" s="1376">
        <f>SUM('서구,대덕 도수관 '!I23)</f>
        <v>0</v>
      </c>
      <c r="J8" s="1376">
        <f>SUM('서구,대덕 도수관 '!J23)</f>
        <v>0</v>
      </c>
      <c r="K8" s="1376">
        <f>SUM('서구,대덕 도수관 '!K23)</f>
        <v>0</v>
      </c>
      <c r="L8" s="1376">
        <f>SUM('서구,대덕 도수관 '!L23)</f>
        <v>0</v>
      </c>
      <c r="M8" s="1376">
        <f>SUM('서구,대덕 도수관 '!M23)</f>
        <v>0</v>
      </c>
      <c r="N8" s="1376">
        <f>SUM('서구,대덕 도수관 '!N23)</f>
        <v>0</v>
      </c>
      <c r="O8" s="1376">
        <f>SUM('서구,대덕 도수관 '!O23)</f>
        <v>177.97</v>
      </c>
      <c r="P8" s="1376">
        <f>SUM('서구,대덕 도수관 '!P23)</f>
        <v>0</v>
      </c>
      <c r="Q8" s="1376">
        <f>SUM('서구,대덕 도수관 '!Q23)</f>
        <v>0</v>
      </c>
      <c r="R8" s="1376">
        <f>SUM('서구,대덕 도수관 '!R23)</f>
        <v>0</v>
      </c>
      <c r="S8" s="1376">
        <f>SUM('서구,대덕 도수관 '!S23)</f>
        <v>0</v>
      </c>
      <c r="T8" s="1376">
        <f>SUM('서구,대덕 도수관 '!T23)</f>
        <v>0</v>
      </c>
      <c r="U8" s="1376">
        <f>SUM('서구,대덕 도수관 '!U23)</f>
        <v>0</v>
      </c>
      <c r="V8" s="1376">
        <f>SUM('서구,대덕 도수관 '!V23)</f>
        <v>0</v>
      </c>
      <c r="W8" s="1376">
        <f>SUM('서구,대덕 도수관 '!W23)</f>
        <v>0</v>
      </c>
      <c r="X8" s="1376">
        <f>SUM('서구,대덕 도수관 '!X23)</f>
        <v>0</v>
      </c>
      <c r="Y8" s="1376">
        <f>SUM('서구,대덕 도수관 '!Y23)</f>
        <v>0</v>
      </c>
      <c r="Z8" s="1376">
        <f>SUM('서구,대덕 도수관 '!Z23)</f>
        <v>0</v>
      </c>
      <c r="AA8" s="1376">
        <f>SUM('서구,대덕 도수관 '!AA23)</f>
        <v>0</v>
      </c>
      <c r="AB8" s="1376">
        <f>SUM('서구,대덕 도수관 '!AB23)</f>
        <v>0</v>
      </c>
      <c r="AC8" s="185">
        <f>SUM('서구,대덕 도수관 '!AC23)</f>
        <v>0</v>
      </c>
      <c r="AD8" s="185">
        <f>SUM('서구,대덕 도수관 '!AD23)</f>
        <v>0</v>
      </c>
      <c r="AE8" s="185">
        <f>SUM('서구,대덕 도수관 '!AE23)</f>
        <v>0</v>
      </c>
      <c r="AF8" s="185">
        <f>SUM('서구,대덕 도수관 '!AF23)</f>
        <v>0</v>
      </c>
      <c r="AG8" s="185">
        <f>SUM('서구,대덕 도수관 '!AG23)</f>
        <v>0</v>
      </c>
      <c r="AH8" s="185">
        <f>SUM('서구,대덕 도수관 '!AH23)</f>
        <v>0</v>
      </c>
    </row>
    <row r="9" spans="1:35" s="1630" customFormat="1" ht="30" customHeight="1">
      <c r="A9" s="2019"/>
      <c r="B9" s="995" t="s">
        <v>788</v>
      </c>
      <c r="C9" s="185">
        <f t="shared" si="0"/>
        <v>3852</v>
      </c>
      <c r="D9" s="1376">
        <f>SUM('서구,대덕 도수관 '!D24)</f>
        <v>3852</v>
      </c>
      <c r="E9" s="1376">
        <f>SUM('서구,대덕 도수관 '!E24)</f>
        <v>0</v>
      </c>
      <c r="F9" s="1376">
        <f>SUM('서구,대덕 도수관 '!F24)</f>
        <v>0</v>
      </c>
      <c r="G9" s="1376">
        <f>SUM('서구,대덕 도수관 '!G24)</f>
        <v>0</v>
      </c>
      <c r="H9" s="1376">
        <f>SUM('서구,대덕 도수관 '!H24)</f>
        <v>0</v>
      </c>
      <c r="I9" s="1376">
        <f>SUM('서구,대덕 도수관 '!I24)</f>
        <v>0</v>
      </c>
      <c r="J9" s="1376">
        <f>SUM('서구,대덕 도수관 '!J24)</f>
        <v>0</v>
      </c>
      <c r="K9" s="1376">
        <f>SUM('서구,대덕 도수관 '!K24)</f>
        <v>0</v>
      </c>
      <c r="L9" s="1376">
        <f>SUM('서구,대덕 도수관 '!L24)</f>
        <v>0</v>
      </c>
      <c r="M9" s="1376">
        <f>SUM('서구,대덕 도수관 '!M24)</f>
        <v>0</v>
      </c>
      <c r="N9" s="1376">
        <f>SUM('서구,대덕 도수관 '!N24)</f>
        <v>0</v>
      </c>
      <c r="O9" s="1376">
        <f>SUM('서구,대덕 도수관 '!O24)</f>
        <v>0</v>
      </c>
      <c r="P9" s="1376">
        <f>SUM('서구,대덕 도수관 '!P24)</f>
        <v>0</v>
      </c>
      <c r="Q9" s="1376">
        <f>SUM('서구,대덕 도수관 '!Q24)</f>
        <v>0</v>
      </c>
      <c r="R9" s="1376">
        <f>SUM('서구,대덕 도수관 '!R24)</f>
        <v>0</v>
      </c>
      <c r="S9" s="1376">
        <f>SUM('서구,대덕 도수관 '!S24)</f>
        <v>0</v>
      </c>
      <c r="T9" s="1376">
        <f>SUM('서구,대덕 도수관 '!T24)</f>
        <v>0</v>
      </c>
      <c r="U9" s="1376">
        <f>SUM('서구,대덕 도수관 '!U24)</f>
        <v>0</v>
      </c>
      <c r="V9" s="1376">
        <f>SUM('서구,대덕 도수관 '!V24)</f>
        <v>0</v>
      </c>
      <c r="W9" s="1376">
        <f>SUM('서구,대덕 도수관 '!W24)</f>
        <v>0</v>
      </c>
      <c r="X9" s="1376">
        <f>SUM('서구,대덕 도수관 '!X24)</f>
        <v>0</v>
      </c>
      <c r="Y9" s="1376">
        <f>SUM('서구,대덕 도수관 '!Y24)</f>
        <v>0</v>
      </c>
      <c r="Z9" s="1376">
        <f>SUM('서구,대덕 도수관 '!Z24)</f>
        <v>0</v>
      </c>
      <c r="AA9" s="1376">
        <f>SUM('서구,대덕 도수관 '!AA24)</f>
        <v>0</v>
      </c>
      <c r="AB9" s="1376">
        <f>SUM('서구,대덕 도수관 '!AB24)</f>
        <v>0</v>
      </c>
      <c r="AC9" s="185">
        <f>SUM('서구,대덕 도수관 '!AC24)</f>
        <v>0</v>
      </c>
      <c r="AD9" s="185">
        <f>SUM('서구,대덕 도수관 '!AD24)</f>
        <v>0</v>
      </c>
      <c r="AE9" s="185">
        <f>SUM('서구,대덕 도수관 '!AE24)</f>
        <v>0</v>
      </c>
      <c r="AF9" s="185">
        <f>SUM('서구,대덕 도수관 '!AF24)</f>
        <v>0</v>
      </c>
      <c r="AG9" s="185">
        <f>SUM('서구,대덕 도수관 '!AG24)</f>
        <v>0</v>
      </c>
      <c r="AH9" s="185">
        <f>SUM('서구,대덕 도수관 '!AH24)</f>
        <v>0</v>
      </c>
    </row>
    <row r="10" spans="1:35" s="1630" customFormat="1" ht="19.5" customHeight="1">
      <c r="A10" s="2018" t="s">
        <v>789</v>
      </c>
      <c r="B10" s="1013" t="s">
        <v>41</v>
      </c>
      <c r="C10" s="1013">
        <f>SUM('2-9-1도수관 경년별 총괄'!C11:'2-9-1도수관 경년별 총괄'!C15)</f>
        <v>3852</v>
      </c>
      <c r="D10" s="1013">
        <f>SUM('2-9-1도수관 경년별 총괄'!D11:'2-9-1도수관 경년별 총괄'!D15)</f>
        <v>3852</v>
      </c>
      <c r="E10" s="1013">
        <f>SUM('2-9-1도수관 경년별 총괄'!E11:'2-9-1도수관 경년별 총괄'!E15)</f>
        <v>0</v>
      </c>
      <c r="F10" s="1013">
        <f>SUM('2-9-1도수관 경년별 총괄'!F11:'2-9-1도수관 경년별 총괄'!F15)</f>
        <v>0</v>
      </c>
      <c r="G10" s="1013">
        <f>SUM('2-9-1도수관 경년별 총괄'!G11:'2-9-1도수관 경년별 총괄'!G15)</f>
        <v>0</v>
      </c>
      <c r="H10" s="1013">
        <f>SUM('2-9-1도수관 경년별 총괄'!H11:'2-9-1도수관 경년별 총괄'!H15)</f>
        <v>0</v>
      </c>
      <c r="I10" s="1013">
        <f>SUM('2-9-1도수관 경년별 총괄'!I11:'2-9-1도수관 경년별 총괄'!I15)</f>
        <v>0</v>
      </c>
      <c r="J10" s="1013">
        <f>SUM('2-9-1도수관 경년별 총괄'!J11:'2-9-1도수관 경년별 총괄'!J15)</f>
        <v>0</v>
      </c>
      <c r="K10" s="1013">
        <f>SUM('2-9-1도수관 경년별 총괄'!K11:'2-9-1도수관 경년별 총괄'!K15)</f>
        <v>0</v>
      </c>
      <c r="L10" s="1013">
        <f>SUM('2-9-1도수관 경년별 총괄'!L11:'2-9-1도수관 경년별 총괄'!L15)</f>
        <v>0</v>
      </c>
      <c r="M10" s="1013">
        <f>SUM('2-9-1도수관 경년별 총괄'!M11:'2-9-1도수관 경년별 총괄'!M15)</f>
        <v>0</v>
      </c>
      <c r="N10" s="1013">
        <f>SUM('2-9-1도수관 경년별 총괄'!N11:'2-9-1도수관 경년별 총괄'!N15)</f>
        <v>0</v>
      </c>
      <c r="O10" s="1013">
        <f>SUM('2-9-1도수관 경년별 총괄'!O11:'2-9-1도수관 경년별 총괄'!O15)</f>
        <v>0</v>
      </c>
      <c r="P10" s="1013">
        <f>SUM('2-9-1도수관 경년별 총괄'!P11:'2-9-1도수관 경년별 총괄'!P15)</f>
        <v>0</v>
      </c>
      <c r="Q10" s="1013">
        <f>SUM('2-9-1도수관 경년별 총괄'!Q11:'2-9-1도수관 경년별 총괄'!Q15)</f>
        <v>0</v>
      </c>
      <c r="R10" s="1013">
        <f>SUM('2-9-1도수관 경년별 총괄'!R11:'2-9-1도수관 경년별 총괄'!R15)</f>
        <v>0</v>
      </c>
      <c r="S10" s="1013">
        <f>SUM('2-9-1도수관 경년별 총괄'!S11:'2-9-1도수관 경년별 총괄'!S15)</f>
        <v>0</v>
      </c>
      <c r="T10" s="1013">
        <f>SUM('2-9-1도수관 경년별 총괄'!T11:'2-9-1도수관 경년별 총괄'!T15)</f>
        <v>0</v>
      </c>
      <c r="U10" s="1013">
        <f>SUM('2-9-1도수관 경년별 총괄'!U11:'2-9-1도수관 경년별 총괄'!U15)</f>
        <v>0</v>
      </c>
      <c r="V10" s="1013">
        <f>SUM('2-9-1도수관 경년별 총괄'!V11:'2-9-1도수관 경년별 총괄'!V15)</f>
        <v>0</v>
      </c>
      <c r="W10" s="1013">
        <f>SUM('2-9-1도수관 경년별 총괄'!W11:'2-9-1도수관 경년별 총괄'!W15)</f>
        <v>0</v>
      </c>
      <c r="X10" s="1013">
        <f>SUM('2-9-1도수관 경년별 총괄'!X11:'2-9-1도수관 경년별 총괄'!X15)</f>
        <v>0</v>
      </c>
      <c r="Y10" s="1013">
        <f>SUM('2-9-1도수관 경년별 총괄'!Y11:'2-9-1도수관 경년별 총괄'!Y15)</f>
        <v>0</v>
      </c>
      <c r="Z10" s="1013">
        <f>SUM('2-9-1도수관 경년별 총괄'!Z11:'2-9-1도수관 경년별 총괄'!Z15)</f>
        <v>0</v>
      </c>
      <c r="AA10" s="1013">
        <f>SUM('2-9-1도수관 경년별 총괄'!AA11:'2-9-1도수관 경년별 총괄'!AA15)</f>
        <v>0</v>
      </c>
      <c r="AB10" s="1013">
        <f>SUM('2-9-1도수관 경년별 총괄'!AB11:'2-9-1도수관 경년별 총괄'!AB15)</f>
        <v>0</v>
      </c>
      <c r="AC10" s="1013">
        <f>SUM('2-9-1도수관 경년별 총괄'!AC11:'2-9-1도수관 경년별 총괄'!AC15)</f>
        <v>0</v>
      </c>
      <c r="AD10" s="1013">
        <f>SUM('2-9-1도수관 경년별 총괄'!AD11:'2-9-1도수관 경년별 총괄'!AD15)</f>
        <v>0</v>
      </c>
      <c r="AE10" s="1013">
        <f>SUM('2-9-1도수관 경년별 총괄'!AE11:'2-9-1도수관 경년별 총괄'!AE15)</f>
        <v>0</v>
      </c>
      <c r="AF10" s="1013">
        <f>SUM('2-9-1도수관 경년별 총괄'!AF11:'2-9-1도수관 경년별 총괄'!AF15)</f>
        <v>0</v>
      </c>
      <c r="AG10" s="1013">
        <f>SUM('2-9-1도수관 경년별 총괄'!AG11:'2-9-1도수관 경년별 총괄'!AG15)</f>
        <v>0</v>
      </c>
      <c r="AH10" s="1013">
        <f>SUM('2-9-1도수관 경년별 총괄'!AH11:'2-9-1도수관 경년별 총괄'!AH15)</f>
        <v>0</v>
      </c>
    </row>
    <row r="11" spans="1:35" s="1630" customFormat="1" ht="19.5" customHeight="1">
      <c r="A11" s="2018" t="s">
        <v>789</v>
      </c>
      <c r="B11" s="989" t="s">
        <v>780</v>
      </c>
      <c r="C11" s="185">
        <v>0</v>
      </c>
      <c r="D11" s="185"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</row>
    <row r="12" spans="1:35" s="1630" customFormat="1" ht="30" customHeight="1">
      <c r="A12" s="2019"/>
      <c r="B12" s="991" t="s">
        <v>781</v>
      </c>
      <c r="C12" s="185">
        <v>0</v>
      </c>
      <c r="D12" s="185"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>
        <v>0</v>
      </c>
      <c r="S12" s="185">
        <v>0</v>
      </c>
      <c r="T12" s="185">
        <v>0</v>
      </c>
      <c r="U12" s="185">
        <v>0</v>
      </c>
      <c r="V12" s="185">
        <v>0</v>
      </c>
      <c r="W12" s="185">
        <v>0</v>
      </c>
      <c r="X12" s="185">
        <v>0</v>
      </c>
      <c r="Y12" s="185">
        <v>0</v>
      </c>
      <c r="Z12" s="185">
        <v>0</v>
      </c>
      <c r="AA12" s="185">
        <v>0</v>
      </c>
      <c r="AB12" s="185">
        <v>0</v>
      </c>
      <c r="AC12" s="185">
        <v>0</v>
      </c>
      <c r="AD12" s="185">
        <v>0</v>
      </c>
      <c r="AE12" s="185">
        <v>0</v>
      </c>
      <c r="AF12" s="185">
        <v>0</v>
      </c>
      <c r="AG12" s="185">
        <v>0</v>
      </c>
      <c r="AH12" s="185">
        <v>0</v>
      </c>
    </row>
    <row r="13" spans="1:35" s="1630" customFormat="1" ht="30" customHeight="1">
      <c r="A13" s="2019"/>
      <c r="B13" s="991" t="s">
        <v>786</v>
      </c>
      <c r="C13" s="185">
        <v>0</v>
      </c>
      <c r="D13" s="185"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0</v>
      </c>
      <c r="J13" s="185">
        <v>0</v>
      </c>
      <c r="K13" s="185">
        <v>0</v>
      </c>
      <c r="L13" s="185">
        <v>0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>
        <v>0</v>
      </c>
      <c r="S13" s="185">
        <v>0</v>
      </c>
      <c r="T13" s="185">
        <v>0</v>
      </c>
      <c r="U13" s="185">
        <v>0</v>
      </c>
      <c r="V13" s="185">
        <v>0</v>
      </c>
      <c r="W13" s="185">
        <v>0</v>
      </c>
      <c r="X13" s="185">
        <v>0</v>
      </c>
      <c r="Y13" s="185">
        <v>0</v>
      </c>
      <c r="Z13" s="185">
        <v>0</v>
      </c>
      <c r="AA13" s="185">
        <v>0</v>
      </c>
      <c r="AB13" s="185">
        <v>0</v>
      </c>
      <c r="AC13" s="185">
        <v>0</v>
      </c>
      <c r="AD13" s="185">
        <v>0</v>
      </c>
      <c r="AE13" s="185">
        <v>0</v>
      </c>
      <c r="AF13" s="185">
        <v>0</v>
      </c>
      <c r="AG13" s="185">
        <v>0</v>
      </c>
      <c r="AH13" s="185">
        <v>0</v>
      </c>
    </row>
    <row r="14" spans="1:35" s="1630" customFormat="1" ht="30" customHeight="1">
      <c r="A14" s="2019"/>
      <c r="B14" s="991" t="s">
        <v>787</v>
      </c>
      <c r="C14" s="185">
        <v>0</v>
      </c>
      <c r="D14" s="185">
        <v>0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85">
        <v>0</v>
      </c>
      <c r="L14" s="185">
        <v>0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>
        <v>0</v>
      </c>
      <c r="S14" s="185">
        <v>0</v>
      </c>
      <c r="T14" s="185">
        <v>0</v>
      </c>
      <c r="U14" s="185"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185">
        <v>0</v>
      </c>
      <c r="AC14" s="185">
        <v>0</v>
      </c>
      <c r="AD14" s="185">
        <v>0</v>
      </c>
      <c r="AE14" s="185">
        <v>0</v>
      </c>
      <c r="AF14" s="185">
        <v>0</v>
      </c>
      <c r="AG14" s="185">
        <v>0</v>
      </c>
      <c r="AH14" s="185">
        <v>0</v>
      </c>
    </row>
    <row r="15" spans="1:35" s="1630" customFormat="1" ht="30" customHeight="1">
      <c r="A15" s="2019"/>
      <c r="B15" s="995" t="s">
        <v>788</v>
      </c>
      <c r="C15" s="185">
        <v>3852</v>
      </c>
      <c r="D15" s="185">
        <v>3852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>
        <v>0</v>
      </c>
      <c r="S15" s="185">
        <v>0</v>
      </c>
      <c r="T15" s="185">
        <v>0</v>
      </c>
      <c r="U15" s="185">
        <v>0</v>
      </c>
      <c r="V15" s="185">
        <v>0</v>
      </c>
      <c r="W15" s="185">
        <v>0</v>
      </c>
      <c r="X15" s="185">
        <v>0</v>
      </c>
      <c r="Y15" s="185">
        <v>0</v>
      </c>
      <c r="Z15" s="185">
        <v>0</v>
      </c>
      <c r="AA15" s="185">
        <v>0</v>
      </c>
      <c r="AB15" s="185">
        <v>0</v>
      </c>
      <c r="AC15" s="185">
        <v>0</v>
      </c>
      <c r="AD15" s="185">
        <v>0</v>
      </c>
      <c r="AE15" s="185">
        <v>0</v>
      </c>
      <c r="AF15" s="185">
        <v>0</v>
      </c>
      <c r="AG15" s="185">
        <v>0</v>
      </c>
      <c r="AH15" s="185">
        <v>0</v>
      </c>
    </row>
    <row r="16" spans="1:35" s="1630" customFormat="1" ht="19.5" customHeight="1">
      <c r="A16" s="2018" t="s">
        <v>782</v>
      </c>
      <c r="B16" s="1013" t="s">
        <v>41</v>
      </c>
      <c r="C16" s="1013">
        <f>SUM('2-9-1도수관 경년별 총괄'!C17:'2-9-1도수관 경년별 총괄'!C21)</f>
        <v>31.73</v>
      </c>
      <c r="D16" s="1013">
        <f>SUM('2-9-1도수관 경년별 총괄'!D17:'2-9-1도수관 경년별 총괄'!D21)</f>
        <v>0</v>
      </c>
      <c r="E16" s="1013">
        <f>SUM('2-9-1도수관 경년별 총괄'!E17:'2-9-1도수관 경년별 총괄'!E21)</f>
        <v>0</v>
      </c>
      <c r="F16" s="1013">
        <f>SUM('2-9-1도수관 경년별 총괄'!F17:'2-9-1도수관 경년별 총괄'!F21)</f>
        <v>0</v>
      </c>
      <c r="G16" s="1013">
        <f>SUM('2-9-1도수관 경년별 총괄'!G17:'2-9-1도수관 경년별 총괄'!G21)</f>
        <v>0</v>
      </c>
      <c r="H16" s="1013">
        <f>SUM('2-9-1도수관 경년별 총괄'!H17:'2-9-1도수관 경년별 총괄'!H21)</f>
        <v>0</v>
      </c>
      <c r="I16" s="1013">
        <f>SUM('2-9-1도수관 경년별 총괄'!I17:'2-9-1도수관 경년별 총괄'!I21)</f>
        <v>0</v>
      </c>
      <c r="J16" s="1013">
        <f>SUM('2-9-1도수관 경년별 총괄'!J17:'2-9-1도수관 경년별 총괄'!J21)</f>
        <v>0</v>
      </c>
      <c r="K16" s="1013">
        <f>SUM('2-9-1도수관 경년별 총괄'!K17:'2-9-1도수관 경년별 총괄'!K21)</f>
        <v>0</v>
      </c>
      <c r="L16" s="1013">
        <f>SUM('2-9-1도수관 경년별 총괄'!L17:'2-9-1도수관 경년별 총괄'!L21)</f>
        <v>0</v>
      </c>
      <c r="M16" s="1013">
        <f>SUM('2-9-1도수관 경년별 총괄'!M17:'2-9-1도수관 경년별 총괄'!M21)</f>
        <v>19.239999999999998</v>
      </c>
      <c r="N16" s="1013">
        <f>SUM('2-9-1도수관 경년별 총괄'!N17:'2-9-1도수관 경년별 총괄'!N21)</f>
        <v>5.9</v>
      </c>
      <c r="O16" s="1013">
        <f>SUM('2-9-1도수관 경년별 총괄'!O17:'2-9-1도수관 경년별 총괄'!O21)</f>
        <v>0</v>
      </c>
      <c r="P16" s="1013">
        <f>SUM('2-9-1도수관 경년별 총괄'!P17:'2-9-1도수관 경년별 총괄'!P21)</f>
        <v>0</v>
      </c>
      <c r="Q16" s="1013">
        <f>SUM('2-9-1도수관 경년별 총괄'!Q17:'2-9-1도수관 경년별 총괄'!Q21)</f>
        <v>0</v>
      </c>
      <c r="R16" s="1013">
        <f>SUM('2-9-1도수관 경년별 총괄'!R17:'2-9-1도수관 경년별 총괄'!R21)</f>
        <v>0</v>
      </c>
      <c r="S16" s="1013">
        <f>SUM('2-9-1도수관 경년별 총괄'!S17:'2-9-1도수관 경년별 총괄'!S21)</f>
        <v>0</v>
      </c>
      <c r="T16" s="1013">
        <f>SUM('2-9-1도수관 경년별 총괄'!T17:'2-9-1도수관 경년별 총괄'!T21)</f>
        <v>0</v>
      </c>
      <c r="U16" s="1013">
        <f>SUM('2-9-1도수관 경년별 총괄'!U17:'2-9-1도수관 경년별 총괄'!U21)</f>
        <v>0</v>
      </c>
      <c r="V16" s="1013">
        <f>SUM('2-9-1도수관 경년별 총괄'!V17:'2-9-1도수관 경년별 총괄'!V21)</f>
        <v>0</v>
      </c>
      <c r="W16" s="1013">
        <f>SUM('2-9-1도수관 경년별 총괄'!W17:'2-9-1도수관 경년별 총괄'!W21)</f>
        <v>0</v>
      </c>
      <c r="X16" s="1013">
        <f>SUM('2-9-1도수관 경년별 총괄'!X17:'2-9-1도수관 경년별 총괄'!X21)</f>
        <v>0</v>
      </c>
      <c r="Y16" s="1013">
        <f>SUM('2-9-1도수관 경년별 총괄'!Y17:'2-9-1도수관 경년별 총괄'!Y21)</f>
        <v>0</v>
      </c>
      <c r="Z16" s="1013">
        <f>SUM('2-9-1도수관 경년별 총괄'!Z17:'2-9-1도수관 경년별 총괄'!Z21)</f>
        <v>0</v>
      </c>
      <c r="AA16" s="1013">
        <f>SUM('2-9-1도수관 경년별 총괄'!AA17:'2-9-1도수관 경년별 총괄'!AA21)</f>
        <v>6.59</v>
      </c>
      <c r="AB16" s="1013">
        <f>SUM('2-9-1도수관 경년별 총괄'!AB17:'2-9-1도수관 경년별 총괄'!AB21)</f>
        <v>0</v>
      </c>
      <c r="AC16" s="1013">
        <f>SUM('2-9-1도수관 경년별 총괄'!AC17:'2-9-1도수관 경년별 총괄'!AC21)</f>
        <v>0</v>
      </c>
      <c r="AD16" s="1013">
        <f>SUM('2-9-1도수관 경년별 총괄'!AD17:'2-9-1도수관 경년별 총괄'!AD21)</f>
        <v>0</v>
      </c>
      <c r="AE16" s="1013">
        <f>SUM('2-9-1도수관 경년별 총괄'!AE17:'2-9-1도수관 경년별 총괄'!AE21)</f>
        <v>0</v>
      </c>
      <c r="AF16" s="1013">
        <f>SUM('2-9-1도수관 경년별 총괄'!AF17:'2-9-1도수관 경년별 총괄'!AF21)</f>
        <v>0</v>
      </c>
      <c r="AG16" s="1013">
        <f>SUM('2-9-1도수관 경년별 총괄'!AG17:'2-9-1도수관 경년별 총괄'!AG21)</f>
        <v>0</v>
      </c>
      <c r="AH16" s="1013">
        <f>SUM('2-9-1도수관 경년별 총괄'!AH17:'2-9-1도수관 경년별 총괄'!AH21)</f>
        <v>0</v>
      </c>
    </row>
    <row r="17" spans="1:34" s="1630" customFormat="1" ht="19.5" customHeight="1">
      <c r="A17" s="2018" t="s">
        <v>782</v>
      </c>
      <c r="B17" s="989" t="s">
        <v>780</v>
      </c>
      <c r="C17" s="185">
        <v>25.14</v>
      </c>
      <c r="D17" s="185">
        <v>0</v>
      </c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185">
        <v>19.239999999999998</v>
      </c>
      <c r="N17" s="185">
        <v>5.9</v>
      </c>
      <c r="O17" s="185">
        <v>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  <c r="AF17" s="185">
        <v>0</v>
      </c>
      <c r="AG17" s="185">
        <v>0</v>
      </c>
      <c r="AH17" s="185">
        <v>0</v>
      </c>
    </row>
    <row r="18" spans="1:34" s="1630" customFormat="1" ht="30" customHeight="1">
      <c r="A18" s="2019"/>
      <c r="B18" s="991" t="s">
        <v>781</v>
      </c>
      <c r="C18" s="185">
        <v>6.59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185">
        <v>0</v>
      </c>
      <c r="U18" s="185">
        <v>0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6.59</v>
      </c>
      <c r="AB18" s="185">
        <v>0</v>
      </c>
      <c r="AC18" s="185">
        <v>0</v>
      </c>
      <c r="AD18" s="185">
        <v>0</v>
      </c>
      <c r="AE18" s="185">
        <v>0</v>
      </c>
      <c r="AF18" s="185">
        <v>0</v>
      </c>
      <c r="AG18" s="185">
        <v>0</v>
      </c>
      <c r="AH18" s="185">
        <v>0</v>
      </c>
    </row>
    <row r="19" spans="1:34" s="1630" customFormat="1" ht="30" customHeight="1">
      <c r="A19" s="2019"/>
      <c r="B19" s="991" t="s">
        <v>786</v>
      </c>
      <c r="C19" s="185">
        <v>0</v>
      </c>
      <c r="D19" s="185">
        <v>0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</row>
    <row r="20" spans="1:34" s="1630" customFormat="1" ht="30" customHeight="1">
      <c r="A20" s="2019"/>
      <c r="B20" s="991" t="s">
        <v>787</v>
      </c>
      <c r="C20" s="185">
        <v>0</v>
      </c>
      <c r="D20" s="185">
        <v>0</v>
      </c>
      <c r="E20" s="185"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>
        <v>0</v>
      </c>
      <c r="S20" s="185">
        <v>0</v>
      </c>
      <c r="T20" s="185">
        <v>0</v>
      </c>
      <c r="U20" s="185">
        <v>0</v>
      </c>
      <c r="V20" s="185">
        <v>0</v>
      </c>
      <c r="W20" s="185">
        <v>0</v>
      </c>
      <c r="X20" s="185">
        <v>0</v>
      </c>
      <c r="Y20" s="185">
        <v>0</v>
      </c>
      <c r="Z20" s="185">
        <v>0</v>
      </c>
      <c r="AA20" s="185">
        <v>0</v>
      </c>
      <c r="AB20" s="185">
        <v>0</v>
      </c>
      <c r="AC20" s="185">
        <v>0</v>
      </c>
      <c r="AD20" s="185">
        <v>0</v>
      </c>
      <c r="AE20" s="185">
        <v>0</v>
      </c>
      <c r="AF20" s="185">
        <v>0</v>
      </c>
      <c r="AG20" s="185">
        <v>0</v>
      </c>
      <c r="AH20" s="185">
        <v>0</v>
      </c>
    </row>
    <row r="21" spans="1:34" s="1630" customFormat="1" ht="30" customHeight="1">
      <c r="A21" s="2019"/>
      <c r="B21" s="995" t="s">
        <v>788</v>
      </c>
      <c r="C21" s="185">
        <v>0</v>
      </c>
      <c r="D21" s="185">
        <v>0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</row>
    <row r="22" spans="1:34" s="1630" customFormat="1" ht="19.5" customHeight="1">
      <c r="A22" s="2018" t="s">
        <v>783</v>
      </c>
      <c r="B22" s="1013" t="s">
        <v>41</v>
      </c>
      <c r="C22" s="1013">
        <f>SUM('2-9-1도수관 경년별 총괄'!C23:'2-9-1도수관 경년별 총괄'!C27)</f>
        <v>4.8</v>
      </c>
      <c r="D22" s="1013">
        <f>SUM('2-9-1도수관 경년별 총괄'!D23:'2-9-1도수관 경년별 총괄'!D27)</f>
        <v>0</v>
      </c>
      <c r="E22" s="1013">
        <f>SUM('2-9-1도수관 경년별 총괄'!E23:'2-9-1도수관 경년별 총괄'!E27)</f>
        <v>0</v>
      </c>
      <c r="F22" s="1013">
        <f>SUM('2-9-1도수관 경년별 총괄'!F23:'2-9-1도수관 경년별 총괄'!F27)</f>
        <v>0</v>
      </c>
      <c r="G22" s="1013">
        <f>SUM('2-9-1도수관 경년별 총괄'!G23:'2-9-1도수관 경년별 총괄'!G27)</f>
        <v>0</v>
      </c>
      <c r="H22" s="1013">
        <f>SUM('2-9-1도수관 경년별 총괄'!H23:'2-9-1도수관 경년별 총괄'!H27)</f>
        <v>0</v>
      </c>
      <c r="I22" s="1013">
        <f>SUM('2-9-1도수관 경년별 총괄'!I23:'2-9-1도수관 경년별 총괄'!I27)</f>
        <v>0</v>
      </c>
      <c r="J22" s="1013">
        <f>SUM('2-9-1도수관 경년별 총괄'!J23:'2-9-1도수관 경년별 총괄'!J27)</f>
        <v>0</v>
      </c>
      <c r="K22" s="1013">
        <f>SUM('2-9-1도수관 경년별 총괄'!K23:'2-9-1도수관 경년별 총괄'!K27)</f>
        <v>0</v>
      </c>
      <c r="L22" s="1013">
        <f>SUM('2-9-1도수관 경년별 총괄'!L23:'2-9-1도수관 경년별 총괄'!L27)</f>
        <v>0</v>
      </c>
      <c r="M22" s="1013">
        <f>SUM('2-9-1도수관 경년별 총괄'!M23:'2-9-1도수관 경년별 총괄'!M27)</f>
        <v>0</v>
      </c>
      <c r="N22" s="1013">
        <f>SUM('2-9-1도수관 경년별 총괄'!N23:'2-9-1도수관 경년별 총괄'!N27)</f>
        <v>0</v>
      </c>
      <c r="O22" s="1013">
        <f>SUM('2-9-1도수관 경년별 총괄'!O23:'2-9-1도수관 경년별 총괄'!O27)</f>
        <v>0</v>
      </c>
      <c r="P22" s="1013">
        <f>SUM('2-9-1도수관 경년별 총괄'!P23:'2-9-1도수관 경년별 총괄'!P27)</f>
        <v>0</v>
      </c>
      <c r="Q22" s="1013">
        <f>SUM('2-9-1도수관 경년별 총괄'!Q23:'2-9-1도수관 경년별 총괄'!Q27)</f>
        <v>0</v>
      </c>
      <c r="R22" s="1013">
        <f>SUM('2-9-1도수관 경년별 총괄'!R23:'2-9-1도수관 경년별 총괄'!R27)</f>
        <v>0</v>
      </c>
      <c r="S22" s="1013">
        <f>SUM('2-9-1도수관 경년별 총괄'!S23:'2-9-1도수관 경년별 총괄'!S27)</f>
        <v>4.8</v>
      </c>
      <c r="T22" s="1013">
        <f>SUM('2-9-1도수관 경년별 총괄'!T23:'2-9-1도수관 경년별 총괄'!T27)</f>
        <v>0</v>
      </c>
      <c r="U22" s="1013">
        <f>SUM('2-9-1도수관 경년별 총괄'!U23:'2-9-1도수관 경년별 총괄'!U27)</f>
        <v>0</v>
      </c>
      <c r="V22" s="1013">
        <f>SUM('2-9-1도수관 경년별 총괄'!V23:'2-9-1도수관 경년별 총괄'!V27)</f>
        <v>0</v>
      </c>
      <c r="W22" s="1013">
        <f>SUM('2-9-1도수관 경년별 총괄'!W23:'2-9-1도수관 경년별 총괄'!W27)</f>
        <v>0</v>
      </c>
      <c r="X22" s="1013">
        <f>SUM('2-9-1도수관 경년별 총괄'!X23:'2-9-1도수관 경년별 총괄'!X27)</f>
        <v>0</v>
      </c>
      <c r="Y22" s="1013">
        <f>SUM('2-9-1도수관 경년별 총괄'!Y23:'2-9-1도수관 경년별 총괄'!Y27)</f>
        <v>0</v>
      </c>
      <c r="Z22" s="1013">
        <f>SUM('2-9-1도수관 경년별 총괄'!Z23:'2-9-1도수관 경년별 총괄'!Z27)</f>
        <v>0</v>
      </c>
      <c r="AA22" s="1013">
        <f>SUM('2-9-1도수관 경년별 총괄'!AA23:'2-9-1도수관 경년별 총괄'!AA27)</f>
        <v>0</v>
      </c>
      <c r="AB22" s="1013">
        <f>SUM('2-9-1도수관 경년별 총괄'!AB23:'2-9-1도수관 경년별 총괄'!AB27)</f>
        <v>0</v>
      </c>
      <c r="AC22" s="1013">
        <f>SUM('2-9-1도수관 경년별 총괄'!AC23:'2-9-1도수관 경년별 총괄'!AC27)</f>
        <v>0</v>
      </c>
      <c r="AD22" s="1013">
        <f>SUM('2-9-1도수관 경년별 총괄'!AD23:'2-9-1도수관 경년별 총괄'!AD27)</f>
        <v>0</v>
      </c>
      <c r="AE22" s="1013">
        <f>SUM('2-9-1도수관 경년별 총괄'!AE23:'2-9-1도수관 경년별 총괄'!AE27)</f>
        <v>0</v>
      </c>
      <c r="AF22" s="1013">
        <f>SUM('2-9-1도수관 경년별 총괄'!AF23:'2-9-1도수관 경년별 총괄'!AF27)</f>
        <v>0</v>
      </c>
      <c r="AG22" s="1013">
        <f>SUM('2-9-1도수관 경년별 총괄'!AG23:'2-9-1도수관 경년별 총괄'!AG27)</f>
        <v>0</v>
      </c>
      <c r="AH22" s="1013">
        <f>SUM('2-9-1도수관 경년별 총괄'!AH23:'2-9-1도수관 경년별 총괄'!AH27)</f>
        <v>0</v>
      </c>
    </row>
    <row r="23" spans="1:34" s="1630" customFormat="1" ht="19.5" customHeight="1">
      <c r="A23" s="2018" t="s">
        <v>783</v>
      </c>
      <c r="B23" s="989" t="s">
        <v>780</v>
      </c>
      <c r="C23" s="185">
        <v>4.8</v>
      </c>
      <c r="D23" s="185"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v>0</v>
      </c>
      <c r="L23" s="185">
        <v>0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>
        <v>0</v>
      </c>
      <c r="S23" s="185">
        <v>4.8</v>
      </c>
      <c r="T23" s="185">
        <v>0</v>
      </c>
      <c r="U23" s="185">
        <v>0</v>
      </c>
      <c r="V23" s="185">
        <v>0</v>
      </c>
      <c r="W23" s="185">
        <v>0</v>
      </c>
      <c r="X23" s="185">
        <v>0</v>
      </c>
      <c r="Y23" s="185">
        <v>0</v>
      </c>
      <c r="Z23" s="185">
        <v>0</v>
      </c>
      <c r="AA23" s="185">
        <v>0</v>
      </c>
      <c r="AB23" s="185">
        <v>0</v>
      </c>
      <c r="AC23" s="185">
        <v>0</v>
      </c>
      <c r="AD23" s="185">
        <v>0</v>
      </c>
      <c r="AE23" s="185">
        <v>0</v>
      </c>
      <c r="AF23" s="185">
        <v>0</v>
      </c>
      <c r="AG23" s="185">
        <v>0</v>
      </c>
      <c r="AH23" s="185">
        <v>0</v>
      </c>
    </row>
    <row r="24" spans="1:34" s="1630" customFormat="1" ht="30" customHeight="1">
      <c r="A24" s="2019"/>
      <c r="B24" s="991" t="s">
        <v>781</v>
      </c>
      <c r="C24" s="185">
        <v>0</v>
      </c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>
        <v>0</v>
      </c>
      <c r="S24" s="185">
        <v>0</v>
      </c>
      <c r="T24" s="185">
        <v>0</v>
      </c>
      <c r="U24" s="185">
        <v>0</v>
      </c>
      <c r="V24" s="185">
        <v>0</v>
      </c>
      <c r="W24" s="185">
        <v>0</v>
      </c>
      <c r="X24" s="185">
        <v>0</v>
      </c>
      <c r="Y24" s="185">
        <v>0</v>
      </c>
      <c r="Z24" s="185">
        <v>0</v>
      </c>
      <c r="AA24" s="185">
        <v>0</v>
      </c>
      <c r="AB24" s="185">
        <v>0</v>
      </c>
      <c r="AC24" s="185">
        <v>0</v>
      </c>
      <c r="AD24" s="185">
        <v>0</v>
      </c>
      <c r="AE24" s="185">
        <v>0</v>
      </c>
      <c r="AF24" s="185">
        <v>0</v>
      </c>
      <c r="AG24" s="185">
        <v>0</v>
      </c>
      <c r="AH24" s="185">
        <v>0</v>
      </c>
    </row>
    <row r="25" spans="1:34" s="1633" customFormat="1" ht="30" customHeight="1">
      <c r="A25" s="2019"/>
      <c r="B25" s="991" t="s">
        <v>786</v>
      </c>
      <c r="C25" s="185">
        <v>0</v>
      </c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0</v>
      </c>
      <c r="AA25" s="185">
        <v>0</v>
      </c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85">
        <v>0</v>
      </c>
      <c r="AH25" s="185">
        <v>0</v>
      </c>
    </row>
    <row r="26" spans="1:34" s="1633" customFormat="1" ht="30" customHeight="1">
      <c r="A26" s="2019"/>
      <c r="B26" s="991" t="s">
        <v>787</v>
      </c>
      <c r="C26" s="185">
        <v>0</v>
      </c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185">
        <v>0</v>
      </c>
      <c r="AC26" s="185">
        <v>0</v>
      </c>
      <c r="AD26" s="185">
        <v>0</v>
      </c>
      <c r="AE26" s="185">
        <v>0</v>
      </c>
      <c r="AF26" s="185">
        <v>0</v>
      </c>
      <c r="AG26" s="185">
        <v>0</v>
      </c>
      <c r="AH26" s="185">
        <v>0</v>
      </c>
    </row>
    <row r="27" spans="1:34" s="1633" customFormat="1" ht="30" customHeight="1">
      <c r="A27" s="2019"/>
      <c r="B27" s="995" t="s">
        <v>788</v>
      </c>
      <c r="C27" s="185">
        <v>0</v>
      </c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185">
        <v>0</v>
      </c>
      <c r="U27" s="185">
        <v>0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0</v>
      </c>
      <c r="AG27" s="185">
        <v>0</v>
      </c>
      <c r="AH27" s="185">
        <v>0</v>
      </c>
    </row>
    <row r="28" spans="1:34" s="1633" customFormat="1" ht="19.5" customHeight="1">
      <c r="A28" s="2018" t="s">
        <v>790</v>
      </c>
      <c r="B28" s="1013" t="s">
        <v>41</v>
      </c>
      <c r="C28" s="1013">
        <f>SUM('2-9-1도수관 경년별 총괄'!C29:'2-9-1도수관 경년별 총괄'!C33)</f>
        <v>4229.32</v>
      </c>
      <c r="D28" s="1013">
        <f>SUM('2-9-1도수관 경년별 총괄'!D29:'2-9-1도수관 경년별 총괄'!D33)</f>
        <v>3692.04</v>
      </c>
      <c r="E28" s="1013">
        <f>SUM('2-9-1도수관 경년별 총괄'!E29:'2-9-1도수관 경년별 총괄'!E33)</f>
        <v>0</v>
      </c>
      <c r="F28" s="1013">
        <f>SUM('2-9-1도수관 경년별 총괄'!F29:'2-9-1도수관 경년별 총괄'!F33)</f>
        <v>0</v>
      </c>
      <c r="G28" s="1013">
        <f>SUM('2-9-1도수관 경년별 총괄'!G29:'2-9-1도수관 경년별 총괄'!G33)</f>
        <v>0</v>
      </c>
      <c r="H28" s="1013">
        <f>SUM('2-9-1도수관 경년별 총괄'!H29:'2-9-1도수관 경년별 총괄'!H33)</f>
        <v>0</v>
      </c>
      <c r="I28" s="1013">
        <f>SUM('2-9-1도수관 경년별 총괄'!I29:'2-9-1도수관 경년별 총괄'!I33)</f>
        <v>0</v>
      </c>
      <c r="J28" s="1013">
        <f>SUM('2-9-1도수관 경년별 총괄'!J29:'2-9-1도수관 경년별 총괄'!J33)</f>
        <v>0</v>
      </c>
      <c r="K28" s="1013">
        <f>SUM('2-9-1도수관 경년별 총괄'!K29:'2-9-1도수관 경년별 총괄'!K33)</f>
        <v>0</v>
      </c>
      <c r="L28" s="1013">
        <f>SUM('2-9-1도수관 경년별 총괄'!L29:'2-9-1도수관 경년별 총괄'!L33)</f>
        <v>0</v>
      </c>
      <c r="M28" s="1013">
        <f>SUM('2-9-1도수관 경년별 총괄'!M29:'2-9-1도수관 경년별 총괄'!M33)</f>
        <v>0</v>
      </c>
      <c r="N28" s="1013">
        <f>SUM('2-9-1도수관 경년별 총괄'!N29:'2-9-1도수관 경년별 총괄'!N33)</f>
        <v>0</v>
      </c>
      <c r="O28" s="1013">
        <f>SUM('2-9-1도수관 경년별 총괄'!O29:'2-9-1도수관 경년별 총괄'!O33)</f>
        <v>0</v>
      </c>
      <c r="P28" s="1013">
        <f>SUM('2-9-1도수관 경년별 총괄'!P29:'2-9-1도수관 경년별 총괄'!P33)</f>
        <v>0</v>
      </c>
      <c r="Q28" s="1013">
        <f>SUM('2-9-1도수관 경년별 총괄'!Q29:'2-9-1도수관 경년별 총괄'!Q33)</f>
        <v>0</v>
      </c>
      <c r="R28" s="1013">
        <f>SUM('2-9-1도수관 경년별 총괄'!R29:'2-9-1도수관 경년별 총괄'!R33)</f>
        <v>0</v>
      </c>
      <c r="S28" s="1013">
        <f>SUM('2-9-1도수관 경년별 총괄'!S29:'2-9-1도수관 경년별 총괄'!S33)</f>
        <v>0</v>
      </c>
      <c r="T28" s="1013">
        <f>SUM('2-9-1도수관 경년별 총괄'!T29:'2-9-1도수관 경년별 총괄'!T33)</f>
        <v>0</v>
      </c>
      <c r="U28" s="1013">
        <f>SUM('2-9-1도수관 경년별 총괄'!U29:'2-9-1도수관 경년별 총괄'!U33)</f>
        <v>357.4</v>
      </c>
      <c r="V28" s="1013">
        <f>SUM('2-9-1도수관 경년별 총괄'!V29:'2-9-1도수관 경년별 총괄'!V33)</f>
        <v>0</v>
      </c>
      <c r="W28" s="1013">
        <f>SUM('2-9-1도수관 경년별 총괄'!W29:'2-9-1도수관 경년별 총괄'!W33)</f>
        <v>0</v>
      </c>
      <c r="X28" s="1013">
        <f>SUM('2-9-1도수관 경년별 총괄'!X29:'2-9-1도수관 경년별 총괄'!X33)</f>
        <v>0</v>
      </c>
      <c r="Y28" s="1013">
        <f>SUM('2-9-1도수관 경년별 총괄'!Y29:'2-9-1도수관 경년별 총괄'!Y33)</f>
        <v>0</v>
      </c>
      <c r="Z28" s="1013">
        <f>SUM('2-9-1도수관 경년별 총괄'!Z29:'2-9-1도수관 경년별 총괄'!Z33)</f>
        <v>179.88</v>
      </c>
      <c r="AA28" s="1013">
        <f>SUM('2-9-1도수관 경년별 총괄'!AA29:'2-9-1도수관 경년별 총괄'!AA33)</f>
        <v>0</v>
      </c>
      <c r="AB28" s="1013">
        <f>SUM('2-9-1도수관 경년별 총괄'!AB29:'2-9-1도수관 경년별 총괄'!AB33)</f>
        <v>0</v>
      </c>
      <c r="AC28" s="1013">
        <f>SUM('2-9-1도수관 경년별 총괄'!AC29:'2-9-1도수관 경년별 총괄'!AC33)</f>
        <v>0</v>
      </c>
      <c r="AD28" s="1013">
        <f>SUM('2-9-1도수관 경년별 총괄'!AD29:'2-9-1도수관 경년별 총괄'!AD33)</f>
        <v>0</v>
      </c>
      <c r="AE28" s="1013">
        <f>SUM('2-9-1도수관 경년별 총괄'!AE29:'2-9-1도수관 경년별 총괄'!AE33)</f>
        <v>0</v>
      </c>
      <c r="AF28" s="1013">
        <f>SUM('2-9-1도수관 경년별 총괄'!AF29:'2-9-1도수관 경년별 총괄'!AF33)</f>
        <v>0</v>
      </c>
      <c r="AG28" s="1013">
        <f>SUM('2-9-1도수관 경년별 총괄'!AG29:'2-9-1도수관 경년별 총괄'!AG33)</f>
        <v>0</v>
      </c>
      <c r="AH28" s="1013">
        <f>SUM('2-9-1도수관 경년별 총괄'!AH29:'2-9-1도수관 경년별 총괄'!AH33)</f>
        <v>0</v>
      </c>
    </row>
    <row r="29" spans="1:34" s="1633" customFormat="1" ht="19.5" customHeight="1">
      <c r="A29" s="2018" t="s">
        <v>790</v>
      </c>
      <c r="B29" s="989" t="s">
        <v>780</v>
      </c>
      <c r="C29" s="185">
        <v>357.4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357.4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633" customFormat="1" ht="30" customHeight="1">
      <c r="A30" s="2019"/>
      <c r="B30" s="991" t="s">
        <v>781</v>
      </c>
      <c r="C30" s="185">
        <v>3762.8</v>
      </c>
      <c r="D30" s="185">
        <v>3692.04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70.760000000000005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633" customFormat="1" ht="30" customHeight="1">
      <c r="A31" s="2019"/>
      <c r="B31" s="991" t="s">
        <v>786</v>
      </c>
      <c r="C31" s="185"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633" customFormat="1" ht="30" customHeight="1">
      <c r="A32" s="2019"/>
      <c r="B32" s="991" t="s">
        <v>787</v>
      </c>
      <c r="C32" s="185">
        <v>109.12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109.12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633" customFormat="1" ht="30" customHeight="1">
      <c r="A33" s="2019"/>
      <c r="B33" s="995" t="s">
        <v>788</v>
      </c>
      <c r="C33" s="185">
        <v>0</v>
      </c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633" customFormat="1" ht="19.5" customHeight="1">
      <c r="A34" s="2018" t="s">
        <v>791</v>
      </c>
      <c r="B34" s="1013" t="s">
        <v>41</v>
      </c>
      <c r="C34" s="1013">
        <f>SUM('2-9-1도수관 경년별 총괄'!C35:'2-9-1도수관 경년별 총괄'!C39)</f>
        <v>5045.33</v>
      </c>
      <c r="D34" s="1013">
        <f>SUM('2-9-1도수관 경년별 총괄'!D35:'2-9-1도수관 경년별 총괄'!D39)</f>
        <v>567.79999999999995</v>
      </c>
      <c r="E34" s="1013">
        <f>SUM('2-9-1도수관 경년별 총괄'!E35:'2-9-1도수관 경년별 총괄'!E39)</f>
        <v>0</v>
      </c>
      <c r="F34" s="1013">
        <f>SUM('2-9-1도수관 경년별 총괄'!F35:'2-9-1도수관 경년별 총괄'!F39)</f>
        <v>0</v>
      </c>
      <c r="G34" s="1013">
        <f>SUM('2-9-1도수관 경년별 총괄'!G35:'2-9-1도수관 경년별 총괄'!G39)</f>
        <v>0</v>
      </c>
      <c r="H34" s="1013">
        <f>SUM('2-9-1도수관 경년별 총괄'!H35:'2-9-1도수관 경년별 총괄'!H39)</f>
        <v>0</v>
      </c>
      <c r="I34" s="1013">
        <f>SUM('2-9-1도수관 경년별 총괄'!I35:'2-9-1도수관 경년별 총괄'!I39)</f>
        <v>0</v>
      </c>
      <c r="J34" s="1013">
        <f>SUM('2-9-1도수관 경년별 총괄'!J35:'2-9-1도수관 경년별 총괄'!J39)</f>
        <v>0</v>
      </c>
      <c r="K34" s="1013">
        <f>SUM('2-9-1도수관 경년별 총괄'!K35:'2-9-1도수관 경년별 총괄'!K39)</f>
        <v>0</v>
      </c>
      <c r="L34" s="1013">
        <f>SUM('2-9-1도수관 경년별 총괄'!L35:'2-9-1도수관 경년별 총괄'!L39)</f>
        <v>0</v>
      </c>
      <c r="M34" s="1013">
        <f>SUM('2-9-1도수관 경년별 총괄'!M35:'2-9-1도수관 경년별 총괄'!M39)</f>
        <v>0</v>
      </c>
      <c r="N34" s="1013">
        <f>SUM('2-9-1도수관 경년별 총괄'!N35:'2-9-1도수관 경년별 총괄'!N39)</f>
        <v>3756.31</v>
      </c>
      <c r="O34" s="1013">
        <f>SUM('2-9-1도수관 경년별 총괄'!O35:'2-9-1도수관 경년별 총괄'!O39)</f>
        <v>0</v>
      </c>
      <c r="P34" s="1013">
        <f>SUM('2-9-1도수관 경년별 총괄'!P35:'2-9-1도수관 경년별 총괄'!P39)</f>
        <v>0</v>
      </c>
      <c r="Q34" s="1013">
        <f>SUM('2-9-1도수관 경년별 총괄'!Q35:'2-9-1도수관 경년별 총괄'!Q39)</f>
        <v>0</v>
      </c>
      <c r="R34" s="1013">
        <f>SUM('2-9-1도수관 경년별 총괄'!R35:'2-9-1도수관 경년별 총괄'!R39)</f>
        <v>0</v>
      </c>
      <c r="S34" s="1013">
        <f>SUM('2-9-1도수관 경년별 총괄'!S35:'2-9-1도수관 경년별 총괄'!S39)</f>
        <v>0</v>
      </c>
      <c r="T34" s="1013">
        <f>SUM('2-9-1도수관 경년별 총괄'!T35:'2-9-1도수관 경년별 총괄'!T39)</f>
        <v>240.2</v>
      </c>
      <c r="U34" s="1013">
        <f>SUM('2-9-1도수관 경년별 총괄'!U35:'2-9-1도수관 경년별 총괄'!U39)</f>
        <v>412.17</v>
      </c>
      <c r="V34" s="1013">
        <f>SUM('2-9-1도수관 경년별 총괄'!V35:'2-9-1도수관 경년별 총괄'!V39)</f>
        <v>0</v>
      </c>
      <c r="W34" s="1013">
        <f>SUM('2-9-1도수관 경년별 총괄'!W35:'2-9-1도수관 경년별 총괄'!W39)</f>
        <v>0</v>
      </c>
      <c r="X34" s="1013">
        <f>SUM('2-9-1도수관 경년별 총괄'!X35:'2-9-1도수관 경년별 총괄'!X39)</f>
        <v>0</v>
      </c>
      <c r="Y34" s="1013">
        <f>SUM('2-9-1도수관 경년별 총괄'!Y35:'2-9-1도수관 경년별 총괄'!Y39)</f>
        <v>0</v>
      </c>
      <c r="Z34" s="1013">
        <f>SUM('2-9-1도수관 경년별 총괄'!Z35:'2-9-1도수관 경년별 총괄'!Z39)</f>
        <v>68.849999999999994</v>
      </c>
      <c r="AA34" s="1013">
        <f>SUM('2-9-1도수관 경년별 총괄'!AA35:'2-9-1도수관 경년별 총괄'!AA39)</f>
        <v>0</v>
      </c>
      <c r="AB34" s="1013">
        <f>SUM('2-9-1도수관 경년별 총괄'!AB35:'2-9-1도수관 경년별 총괄'!AB39)</f>
        <v>0</v>
      </c>
      <c r="AC34" s="1013">
        <f>SUM('2-9-1도수관 경년별 총괄'!AC35:'2-9-1도수관 경년별 총괄'!AC39)</f>
        <v>0</v>
      </c>
      <c r="AD34" s="1013">
        <f>SUM('2-9-1도수관 경년별 총괄'!AD35:'2-9-1도수관 경년별 총괄'!AD39)</f>
        <v>0</v>
      </c>
      <c r="AE34" s="1013">
        <f>SUM('2-9-1도수관 경년별 총괄'!AE35:'2-9-1도수관 경년별 총괄'!AE39)</f>
        <v>0</v>
      </c>
      <c r="AF34" s="1013">
        <f>SUM('2-9-1도수관 경년별 총괄'!AF35:'2-9-1도수관 경년별 총괄'!AF39)</f>
        <v>0</v>
      </c>
      <c r="AG34" s="1013">
        <f>SUM('2-9-1도수관 경년별 총괄'!AG35:'2-9-1도수관 경년별 총괄'!AG39)</f>
        <v>0</v>
      </c>
      <c r="AH34" s="1013">
        <f>SUM('2-9-1도수관 경년별 총괄'!AH35:'2-9-1도수관 경년별 총괄'!AH39)</f>
        <v>0</v>
      </c>
    </row>
    <row r="35" spans="1:34" s="1633" customFormat="1" ht="19.5" customHeight="1">
      <c r="A35" s="2018" t="s">
        <v>791</v>
      </c>
      <c r="B35" s="989" t="s">
        <v>780</v>
      </c>
      <c r="C35" s="185">
        <v>879.17</v>
      </c>
      <c r="D35" s="185">
        <v>226.8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240.2</v>
      </c>
      <c r="U35" s="185">
        <v>412.17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19"/>
      <c r="B36" s="991" t="s">
        <v>781</v>
      </c>
      <c r="C36" s="185">
        <v>3229.31</v>
      </c>
      <c r="D36" s="185">
        <v>153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3076.31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19"/>
      <c r="B37" s="991" t="s">
        <v>786</v>
      </c>
      <c r="C37" s="185">
        <v>868</v>
      </c>
      <c r="D37" s="185">
        <v>188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680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19"/>
      <c r="B38" s="991" t="s">
        <v>787</v>
      </c>
      <c r="C38" s="185">
        <v>68.849999999999994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68.849999999999994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19"/>
      <c r="B39" s="995" t="s">
        <v>788</v>
      </c>
      <c r="C39" s="185">
        <v>0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</row>
    <row r="40" spans="1:34" ht="19.5" customHeight="1">
      <c r="A40" s="2018" t="s">
        <v>792</v>
      </c>
      <c r="B40" s="1013" t="s">
        <v>41</v>
      </c>
      <c r="C40" s="1013">
        <f>SUM('2-9-1도수관 경년별 총괄'!C41:'2-9-1도수관 경년별 총괄'!C45)</f>
        <v>966.75</v>
      </c>
      <c r="D40" s="1013">
        <f>SUM('2-9-1도수관 경년별 총괄'!D41:'2-9-1도수관 경년별 총괄'!D45)</f>
        <v>700.01</v>
      </c>
      <c r="E40" s="1013">
        <f>SUM('2-9-1도수관 경년별 총괄'!E41:'2-9-1도수관 경년별 총괄'!E45)</f>
        <v>0</v>
      </c>
      <c r="F40" s="1013">
        <f>SUM('2-9-1도수관 경년별 총괄'!F41:'2-9-1도수관 경년별 총괄'!F45)</f>
        <v>0</v>
      </c>
      <c r="G40" s="1013">
        <f>SUM('2-9-1도수관 경년별 총괄'!G41:'2-9-1도수관 경년별 총괄'!G45)</f>
        <v>0</v>
      </c>
      <c r="H40" s="1013">
        <f>SUM('2-9-1도수관 경년별 총괄'!H41:'2-9-1도수관 경년별 총괄'!H45)</f>
        <v>0</v>
      </c>
      <c r="I40" s="1013">
        <f>SUM('2-9-1도수관 경년별 총괄'!I41:'2-9-1도수관 경년별 총괄'!I45)</f>
        <v>0</v>
      </c>
      <c r="J40" s="1013">
        <f>SUM('2-9-1도수관 경년별 총괄'!J41:'2-9-1도수관 경년별 총괄'!J45)</f>
        <v>0</v>
      </c>
      <c r="K40" s="1013">
        <f>SUM('2-9-1도수관 경년별 총괄'!K41:'2-9-1도수관 경년별 총괄'!K45)</f>
        <v>0</v>
      </c>
      <c r="L40" s="1013">
        <f>SUM('2-9-1도수관 경년별 총괄'!L41:'2-9-1도수관 경년별 총괄'!L45)</f>
        <v>0</v>
      </c>
      <c r="M40" s="1013">
        <f>SUM('2-9-1도수관 경년별 총괄'!M41:'2-9-1도수관 경년별 총괄'!M45)</f>
        <v>0</v>
      </c>
      <c r="N40" s="1013">
        <f>SUM('2-9-1도수관 경년별 총괄'!N41:'2-9-1도수관 경년별 총괄'!N45)</f>
        <v>0</v>
      </c>
      <c r="O40" s="1013">
        <f>SUM('2-9-1도수관 경년별 총괄'!O41:'2-9-1도수관 경년별 총괄'!O45)</f>
        <v>0</v>
      </c>
      <c r="P40" s="1013">
        <f>SUM('2-9-1도수관 경년별 총괄'!P41:'2-9-1도수관 경년별 총괄'!P45)</f>
        <v>0</v>
      </c>
      <c r="Q40" s="1013">
        <f>SUM('2-9-1도수관 경년별 총괄'!Q41:'2-9-1도수관 경년별 총괄'!Q45)</f>
        <v>0</v>
      </c>
      <c r="R40" s="1013">
        <f>SUM('2-9-1도수관 경년별 총괄'!R41:'2-9-1도수관 경년별 총괄'!R45)</f>
        <v>0</v>
      </c>
      <c r="S40" s="1013">
        <f>SUM('2-9-1도수관 경년별 총괄'!S41:'2-9-1도수관 경년별 총괄'!S45)</f>
        <v>0</v>
      </c>
      <c r="T40" s="1013">
        <f>SUM('2-9-1도수관 경년별 총괄'!T41:'2-9-1도수관 경년별 총괄'!T45)</f>
        <v>266.74</v>
      </c>
      <c r="U40" s="1013">
        <f>SUM('2-9-1도수관 경년별 총괄'!U41:'2-9-1도수관 경년별 총괄'!U45)</f>
        <v>0</v>
      </c>
      <c r="V40" s="1013">
        <f>SUM('2-9-1도수관 경년별 총괄'!V41:'2-9-1도수관 경년별 총괄'!V45)</f>
        <v>0</v>
      </c>
      <c r="W40" s="1013">
        <f>SUM('2-9-1도수관 경년별 총괄'!W41:'2-9-1도수관 경년별 총괄'!W45)</f>
        <v>0</v>
      </c>
      <c r="X40" s="1013">
        <f>SUM('2-9-1도수관 경년별 총괄'!X41:'2-9-1도수관 경년별 총괄'!X45)</f>
        <v>0</v>
      </c>
      <c r="Y40" s="1013">
        <f>SUM('2-9-1도수관 경년별 총괄'!Y41:'2-9-1도수관 경년별 총괄'!Y45)</f>
        <v>0</v>
      </c>
      <c r="Z40" s="1013">
        <f>SUM('2-9-1도수관 경년별 총괄'!Z41:'2-9-1도수관 경년별 총괄'!Z45)</f>
        <v>0</v>
      </c>
      <c r="AA40" s="1013">
        <f>SUM('2-9-1도수관 경년별 총괄'!AA41:'2-9-1도수관 경년별 총괄'!AA45)</f>
        <v>0</v>
      </c>
      <c r="AB40" s="1013">
        <f>SUM('2-9-1도수관 경년별 총괄'!AB41:'2-9-1도수관 경년별 총괄'!AB45)</f>
        <v>0</v>
      </c>
      <c r="AC40" s="1013">
        <f>SUM('2-9-1도수관 경년별 총괄'!AC41:'2-9-1도수관 경년별 총괄'!AC45)</f>
        <v>0</v>
      </c>
      <c r="AD40" s="1013">
        <f>SUM('2-9-1도수관 경년별 총괄'!AD41:'2-9-1도수관 경년별 총괄'!AD45)</f>
        <v>0</v>
      </c>
      <c r="AE40" s="1013">
        <f>SUM('2-9-1도수관 경년별 총괄'!AE41:'2-9-1도수관 경년별 총괄'!AE45)</f>
        <v>0</v>
      </c>
      <c r="AF40" s="1013">
        <f>SUM('2-9-1도수관 경년별 총괄'!AF41:'2-9-1도수관 경년별 총괄'!AF45)</f>
        <v>0</v>
      </c>
      <c r="AG40" s="1013">
        <f>SUM('2-9-1도수관 경년별 총괄'!AG41:'2-9-1도수관 경년별 총괄'!AG45)</f>
        <v>0</v>
      </c>
      <c r="AH40" s="1013">
        <f>SUM('2-9-1도수관 경년별 총괄'!AH41:'2-9-1도수관 경년별 총괄'!AH45)</f>
        <v>0</v>
      </c>
    </row>
    <row r="41" spans="1:34" ht="19.5" customHeight="1">
      <c r="A41" s="2018" t="s">
        <v>792</v>
      </c>
      <c r="B41" s="989" t="s">
        <v>780</v>
      </c>
      <c r="C41" s="185">
        <v>266.74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266.74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19"/>
      <c r="B42" s="991" t="s">
        <v>781</v>
      </c>
      <c r="C42" s="185">
        <v>700.01</v>
      </c>
      <c r="D42" s="185">
        <v>700.01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30" customHeight="1">
      <c r="A43" s="2019"/>
      <c r="B43" s="991" t="s">
        <v>786</v>
      </c>
      <c r="C43" s="185"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30" customHeight="1">
      <c r="A44" s="2019"/>
      <c r="B44" s="991" t="s">
        <v>787</v>
      </c>
      <c r="C44" s="185">
        <v>0</v>
      </c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</row>
    <row r="45" spans="1:34" ht="30" customHeight="1">
      <c r="A45" s="2019"/>
      <c r="B45" s="995" t="s">
        <v>788</v>
      </c>
      <c r="C45" s="185">
        <v>0</v>
      </c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B45" s="185">
        <v>0</v>
      </c>
      <c r="AC45" s="185">
        <v>0</v>
      </c>
      <c r="AD45" s="185">
        <v>0</v>
      </c>
      <c r="AE45" s="185">
        <v>0</v>
      </c>
      <c r="AF45" s="185">
        <v>0</v>
      </c>
      <c r="AG45" s="185">
        <v>0</v>
      </c>
      <c r="AH45" s="185">
        <v>0</v>
      </c>
    </row>
    <row r="46" spans="1:34" ht="19.5" customHeight="1">
      <c r="A46" s="2018" t="s">
        <v>793</v>
      </c>
      <c r="B46" s="1013" t="s">
        <v>41</v>
      </c>
      <c r="C46" s="1013">
        <f>SUM('2-9-1도수관 경년별 총괄'!C47:'2-9-1도수관 경년별 총괄'!C51)</f>
        <v>1104.83</v>
      </c>
      <c r="D46" s="1013">
        <f>SUM('2-9-1도수관 경년별 총괄'!D47:'2-9-1도수관 경년별 총괄'!D51)</f>
        <v>0</v>
      </c>
      <c r="E46" s="1013">
        <f>SUM('2-9-1도수관 경년별 총괄'!E47:'2-9-1도수관 경년별 총괄'!E51)</f>
        <v>0</v>
      </c>
      <c r="F46" s="1013">
        <f>SUM('2-9-1도수관 경년별 총괄'!F47:'2-9-1도수관 경년별 총괄'!F51)</f>
        <v>0</v>
      </c>
      <c r="G46" s="1013">
        <f>SUM('2-9-1도수관 경년별 총괄'!G47:'2-9-1도수관 경년별 총괄'!G51)</f>
        <v>0</v>
      </c>
      <c r="H46" s="1013">
        <f>SUM('2-9-1도수관 경년별 총괄'!H47:'2-9-1도수관 경년별 총괄'!H51)</f>
        <v>0</v>
      </c>
      <c r="I46" s="1013">
        <f>SUM('2-9-1도수관 경년별 총괄'!I47:'2-9-1도수관 경년별 총괄'!I51)</f>
        <v>0</v>
      </c>
      <c r="J46" s="1013">
        <f>SUM('2-9-1도수관 경년별 총괄'!J47:'2-9-1도수관 경년별 총괄'!J51)</f>
        <v>0</v>
      </c>
      <c r="K46" s="1013">
        <f>SUM('2-9-1도수관 경년별 총괄'!K47:'2-9-1도수관 경년별 총괄'!K51)</f>
        <v>0</v>
      </c>
      <c r="L46" s="1013">
        <f>SUM('2-9-1도수관 경년별 총괄'!L47:'2-9-1도수관 경년별 총괄'!L51)</f>
        <v>0</v>
      </c>
      <c r="M46" s="1013">
        <f>SUM('2-9-1도수관 경년별 총괄'!M47:'2-9-1도수관 경년별 총괄'!M51)</f>
        <v>0</v>
      </c>
      <c r="N46" s="1013">
        <f>SUM('2-9-1도수관 경년별 총괄'!N47:'2-9-1도수관 경년별 총괄'!N51)</f>
        <v>0</v>
      </c>
      <c r="O46" s="1013">
        <f>SUM('2-9-1도수관 경년별 총괄'!O47:'2-9-1도수관 경년별 총괄'!O51)</f>
        <v>0</v>
      </c>
      <c r="P46" s="1013">
        <f>SUM('2-9-1도수관 경년별 총괄'!P47:'2-9-1도수관 경년별 총괄'!P51)</f>
        <v>0</v>
      </c>
      <c r="Q46" s="1013">
        <f>SUM('2-9-1도수관 경년별 총괄'!Q47:'2-9-1도수관 경년별 총괄'!Q51)</f>
        <v>0</v>
      </c>
      <c r="R46" s="1013">
        <f>SUM('2-9-1도수관 경년별 총괄'!R47:'2-9-1도수관 경년별 총괄'!R51)</f>
        <v>0</v>
      </c>
      <c r="S46" s="1013">
        <f>SUM('2-9-1도수관 경년별 총괄'!S47:'2-9-1도수관 경년별 총괄'!S51)</f>
        <v>0</v>
      </c>
      <c r="T46" s="1013">
        <f>SUM('2-9-1도수관 경년별 총괄'!T47:'2-9-1도수관 경년별 총괄'!T51)</f>
        <v>0</v>
      </c>
      <c r="U46" s="1013">
        <f>SUM('2-9-1도수관 경년별 총괄'!U47:'2-9-1도수관 경년별 총괄'!U51)</f>
        <v>0</v>
      </c>
      <c r="V46" s="1013">
        <f>SUM('2-9-1도수관 경년별 총괄'!V47:'2-9-1도수관 경년별 총괄'!V51)</f>
        <v>0</v>
      </c>
      <c r="W46" s="1013">
        <f>SUM('2-9-1도수관 경년별 총괄'!W47:'2-9-1도수관 경년별 총괄'!W51)</f>
        <v>0</v>
      </c>
      <c r="X46" s="1013">
        <f>SUM('2-9-1도수관 경년별 총괄'!X47:'2-9-1도수관 경년별 총괄'!X51)</f>
        <v>0</v>
      </c>
      <c r="Y46" s="1013">
        <f>SUM('2-9-1도수관 경년별 총괄'!Y47:'2-9-1도수관 경년별 총괄'!Y51)</f>
        <v>0</v>
      </c>
      <c r="Z46" s="1013">
        <f>SUM('2-9-1도수관 경년별 총괄'!Z47:'2-9-1도수관 경년별 총괄'!Z51)</f>
        <v>0</v>
      </c>
      <c r="AA46" s="1013">
        <f>SUM('2-9-1도수관 경년별 총괄'!AA47:'2-9-1도수관 경년별 총괄'!AA51)</f>
        <v>1104.83</v>
      </c>
      <c r="AB46" s="1013">
        <f>SUM('2-9-1도수관 경년별 총괄'!AB47:'2-9-1도수관 경년별 총괄'!AB51)</f>
        <v>0</v>
      </c>
      <c r="AC46" s="1013">
        <f>SUM('2-9-1도수관 경년별 총괄'!AC47:'2-9-1도수관 경년별 총괄'!AC51)</f>
        <v>0</v>
      </c>
      <c r="AD46" s="1013">
        <f>SUM('2-9-1도수관 경년별 총괄'!AD47:'2-9-1도수관 경년별 총괄'!AD51)</f>
        <v>0</v>
      </c>
      <c r="AE46" s="1013">
        <f>SUM('2-9-1도수관 경년별 총괄'!AE47:'2-9-1도수관 경년별 총괄'!AE51)</f>
        <v>0</v>
      </c>
      <c r="AF46" s="1013">
        <f>SUM('2-9-1도수관 경년별 총괄'!AF47:'2-9-1도수관 경년별 총괄'!AF51)</f>
        <v>0</v>
      </c>
      <c r="AG46" s="1013">
        <f>SUM('2-9-1도수관 경년별 총괄'!AG47:'2-9-1도수관 경년별 총괄'!AG51)</f>
        <v>0</v>
      </c>
      <c r="AH46" s="1013">
        <f>SUM('2-9-1도수관 경년별 총괄'!AH47:'2-9-1도수관 경년별 총괄'!AH51)</f>
        <v>0</v>
      </c>
    </row>
    <row r="47" spans="1:34" ht="19.5" customHeight="1">
      <c r="A47" s="2018" t="s">
        <v>793</v>
      </c>
      <c r="B47" s="989" t="s">
        <v>780</v>
      </c>
      <c r="C47" s="185">
        <v>0</v>
      </c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85"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185">
        <v>0</v>
      </c>
      <c r="Y47" s="185">
        <v>0</v>
      </c>
      <c r="Z47" s="185">
        <v>0</v>
      </c>
      <c r="AA47" s="185">
        <v>0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</row>
    <row r="48" spans="1:34" ht="30" customHeight="1">
      <c r="A48" s="2019"/>
      <c r="B48" s="991" t="s">
        <v>781</v>
      </c>
      <c r="C48" s="185">
        <v>1104.83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1104.83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30" customHeight="1">
      <c r="A49" s="2019"/>
      <c r="B49" s="991" t="s">
        <v>786</v>
      </c>
      <c r="C49" s="185">
        <v>0</v>
      </c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0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30" customHeight="1">
      <c r="A50" s="2019"/>
      <c r="B50" s="991" t="s">
        <v>787</v>
      </c>
      <c r="C50" s="185">
        <v>0</v>
      </c>
      <c r="D50" s="185">
        <v>0</v>
      </c>
      <c r="E50" s="185">
        <v>0</v>
      </c>
      <c r="F50" s="185">
        <v>0</v>
      </c>
      <c r="G50" s="185">
        <v>0</v>
      </c>
      <c r="H50" s="185">
        <v>0</v>
      </c>
      <c r="I50" s="185">
        <v>0</v>
      </c>
      <c r="J50" s="185">
        <v>0</v>
      </c>
      <c r="K50" s="185">
        <v>0</v>
      </c>
      <c r="L50" s="185">
        <v>0</v>
      </c>
      <c r="M50" s="185">
        <v>0</v>
      </c>
      <c r="N50" s="185">
        <v>0</v>
      </c>
      <c r="O50" s="185">
        <v>0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185">
        <v>0</v>
      </c>
      <c r="Y50" s="185">
        <v>0</v>
      </c>
      <c r="Z50" s="185">
        <v>0</v>
      </c>
      <c r="AA50" s="185">
        <v>0</v>
      </c>
      <c r="AB50" s="185">
        <v>0</v>
      </c>
      <c r="AC50" s="185">
        <v>0</v>
      </c>
      <c r="AD50" s="185">
        <v>0</v>
      </c>
      <c r="AE50" s="185">
        <v>0</v>
      </c>
      <c r="AF50" s="185">
        <v>0</v>
      </c>
      <c r="AG50" s="185">
        <v>0</v>
      </c>
      <c r="AH50" s="185">
        <v>0</v>
      </c>
    </row>
    <row r="51" spans="1:34" ht="30" customHeight="1">
      <c r="A51" s="2019"/>
      <c r="B51" s="995" t="s">
        <v>788</v>
      </c>
      <c r="C51" s="185"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19.5" customHeight="1">
      <c r="A52" s="2018" t="s">
        <v>784</v>
      </c>
      <c r="B52" s="1013" t="s">
        <v>41</v>
      </c>
      <c r="C52" s="1013">
        <f>SUM('2-9-1도수관 경년별 총괄'!C53:'2-9-1도수관 경년별 총괄'!C57)</f>
        <v>7878.44</v>
      </c>
      <c r="D52" s="1013">
        <f>SUM('2-9-1도수관 경년별 총괄'!D53:'2-9-1도수관 경년별 총괄'!D57)</f>
        <v>95</v>
      </c>
      <c r="E52" s="1013">
        <f>SUM('2-9-1도수관 경년별 총괄'!E53:'2-9-1도수관 경년별 총괄'!E57)</f>
        <v>0</v>
      </c>
      <c r="F52" s="1013">
        <f>SUM('2-9-1도수관 경년별 총괄'!F53:'2-9-1도수관 경년별 총괄'!F57)</f>
        <v>0</v>
      </c>
      <c r="G52" s="1013">
        <f>SUM('2-9-1도수관 경년별 총괄'!G53:'2-9-1도수관 경년별 총괄'!G57)</f>
        <v>0</v>
      </c>
      <c r="H52" s="1013">
        <f>SUM('2-9-1도수관 경년별 총괄'!H53:'2-9-1도수관 경년별 총괄'!H57)</f>
        <v>0</v>
      </c>
      <c r="I52" s="1013">
        <f>SUM('2-9-1도수관 경년별 총괄'!I53:'2-9-1도수관 경년별 총괄'!I57)</f>
        <v>0</v>
      </c>
      <c r="J52" s="1013">
        <f>SUM('2-9-1도수관 경년별 총괄'!J53:'2-9-1도수관 경년별 총괄'!J57)</f>
        <v>0</v>
      </c>
      <c r="K52" s="1013">
        <f>SUM('2-9-1도수관 경년별 총괄'!K53:'2-9-1도수관 경년별 총괄'!K57)</f>
        <v>0</v>
      </c>
      <c r="L52" s="1013">
        <f>SUM('2-9-1도수관 경년별 총괄'!L53:'2-9-1도수관 경년별 총괄'!L57)</f>
        <v>1221.22</v>
      </c>
      <c r="M52" s="1013">
        <f>SUM('2-9-1도수관 경년별 총괄'!M53:'2-9-1도수관 경년별 총괄'!M57)</f>
        <v>3827.76</v>
      </c>
      <c r="N52" s="1013">
        <f>SUM('2-9-1도수관 경년별 총괄'!N53:'2-9-1도수관 경년별 총괄'!N57)</f>
        <v>2499.69</v>
      </c>
      <c r="O52" s="1013">
        <f>SUM('2-9-1도수관 경년별 총괄'!O53:'2-9-1도수관 경년별 총괄'!O57)</f>
        <v>0</v>
      </c>
      <c r="P52" s="1013">
        <f>SUM('2-9-1도수관 경년별 총괄'!P53:'2-9-1도수관 경년별 총괄'!P57)</f>
        <v>0</v>
      </c>
      <c r="Q52" s="1013">
        <f>SUM('2-9-1도수관 경년별 총괄'!Q53:'2-9-1도수관 경년별 총괄'!Q57)</f>
        <v>0</v>
      </c>
      <c r="R52" s="1013">
        <f>SUM('2-9-1도수관 경년별 총괄'!R53:'2-9-1도수관 경년별 총괄'!R57)</f>
        <v>0</v>
      </c>
      <c r="S52" s="1013">
        <f>SUM('2-9-1도수관 경년별 총괄'!S53:'2-9-1도수관 경년별 총괄'!S57)</f>
        <v>0</v>
      </c>
      <c r="T52" s="1013">
        <f>SUM('2-9-1도수관 경년별 총괄'!T53:'2-9-1도수관 경년별 총괄'!T57)</f>
        <v>0</v>
      </c>
      <c r="U52" s="1013">
        <f>SUM('2-9-1도수관 경년별 총괄'!U53:'2-9-1도수관 경년별 총괄'!U57)</f>
        <v>0</v>
      </c>
      <c r="V52" s="1013">
        <f>SUM('2-9-1도수관 경년별 총괄'!V53:'2-9-1도수관 경년별 총괄'!V57)</f>
        <v>0</v>
      </c>
      <c r="W52" s="1013">
        <f>SUM('2-9-1도수관 경년별 총괄'!W53:'2-9-1도수관 경년별 총괄'!W57)</f>
        <v>234.77</v>
      </c>
      <c r="X52" s="1013">
        <f>SUM('2-9-1도수관 경년별 총괄'!X53:'2-9-1도수관 경년별 총괄'!X57)</f>
        <v>0</v>
      </c>
      <c r="Y52" s="1013">
        <f>SUM('2-9-1도수관 경년별 총괄'!Y53:'2-9-1도수관 경년별 총괄'!Y57)</f>
        <v>0</v>
      </c>
      <c r="Z52" s="1013">
        <f>SUM('2-9-1도수관 경년별 총괄'!Z53:'2-9-1도수관 경년별 총괄'!Z57)</f>
        <v>0</v>
      </c>
      <c r="AA52" s="1013">
        <f>SUM('2-9-1도수관 경년별 총괄'!AA53:'2-9-1도수관 경년별 총괄'!AA57)</f>
        <v>0</v>
      </c>
      <c r="AB52" s="1013">
        <f>SUM('2-9-1도수관 경년별 총괄'!AB53:'2-9-1도수관 경년별 총괄'!AB57)</f>
        <v>0</v>
      </c>
      <c r="AC52" s="1013">
        <f>SUM('2-9-1도수관 경년별 총괄'!AC53:'2-9-1도수관 경년별 총괄'!AC57)</f>
        <v>0</v>
      </c>
      <c r="AD52" s="1013">
        <f>SUM('2-9-1도수관 경년별 총괄'!AD53:'2-9-1도수관 경년별 총괄'!AD57)</f>
        <v>0</v>
      </c>
      <c r="AE52" s="1013">
        <f>SUM('2-9-1도수관 경년별 총괄'!AE53:'2-9-1도수관 경년별 총괄'!AE57)</f>
        <v>0</v>
      </c>
      <c r="AF52" s="1013">
        <f>SUM('2-9-1도수관 경년별 총괄'!AF53:'2-9-1도수관 경년별 총괄'!AF57)</f>
        <v>0</v>
      </c>
      <c r="AG52" s="1013">
        <f>SUM('2-9-1도수관 경년별 총괄'!AG53:'2-9-1도수관 경년별 총괄'!AG57)</f>
        <v>0</v>
      </c>
      <c r="AH52" s="1013">
        <f>SUM('2-9-1도수관 경년별 총괄'!AH53:'2-9-1도수관 경년별 총괄'!AH57)</f>
        <v>0</v>
      </c>
    </row>
    <row r="53" spans="1:34" ht="19.5" customHeight="1">
      <c r="A53" s="2018" t="s">
        <v>784</v>
      </c>
      <c r="B53" s="989" t="s">
        <v>780</v>
      </c>
      <c r="C53" s="185">
        <v>0</v>
      </c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85"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185">
        <v>0</v>
      </c>
      <c r="AE53" s="185">
        <v>0</v>
      </c>
      <c r="AF53" s="185">
        <v>0</v>
      </c>
      <c r="AG53" s="185">
        <v>0</v>
      </c>
      <c r="AH53" s="185">
        <v>0</v>
      </c>
    </row>
    <row r="54" spans="1:34" ht="30" customHeight="1">
      <c r="A54" s="2019"/>
      <c r="B54" s="991" t="s">
        <v>781</v>
      </c>
      <c r="C54" s="185">
        <v>7878.44</v>
      </c>
      <c r="D54" s="185">
        <v>95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1221.22</v>
      </c>
      <c r="M54" s="185">
        <v>3827.76</v>
      </c>
      <c r="N54" s="185">
        <v>2499.69</v>
      </c>
      <c r="O54" s="185">
        <v>0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234.77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19"/>
      <c r="B55" s="991" t="s">
        <v>786</v>
      </c>
      <c r="C55" s="185">
        <v>0</v>
      </c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19"/>
      <c r="B56" s="991" t="s">
        <v>787</v>
      </c>
      <c r="C56" s="185"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19"/>
      <c r="B57" s="995" t="s">
        <v>788</v>
      </c>
      <c r="C57" s="185">
        <v>0</v>
      </c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0</v>
      </c>
      <c r="AC57" s="185">
        <v>0</v>
      </c>
      <c r="AD57" s="185">
        <v>0</v>
      </c>
      <c r="AE57" s="185">
        <v>0</v>
      </c>
      <c r="AF57" s="185">
        <v>0</v>
      </c>
      <c r="AG57" s="185">
        <v>0</v>
      </c>
      <c r="AH57" s="185">
        <v>0</v>
      </c>
    </row>
  </sheetData>
  <mergeCells count="9">
    <mergeCell ref="A40:A45"/>
    <mergeCell ref="A46:A51"/>
    <mergeCell ref="A52:A57"/>
    <mergeCell ref="A4:A9"/>
    <mergeCell ref="A10:A15"/>
    <mergeCell ref="A16:A21"/>
    <mergeCell ref="A22:A27"/>
    <mergeCell ref="A28:A33"/>
    <mergeCell ref="A34:A39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00FF"/>
  </sheetPr>
  <dimension ref="A1:H3"/>
  <sheetViews>
    <sheetView view="pageBreakPreview" topLeftCell="A10" zoomScaleNormal="100" zoomScaleSheetLayoutView="100" workbookViewId="0">
      <selection activeCell="B1" sqref="B1"/>
    </sheetView>
  </sheetViews>
  <sheetFormatPr defaultRowHeight="14.4"/>
  <sheetData>
    <row r="1" spans="1:8" ht="30.6">
      <c r="A1" s="180" t="s">
        <v>465</v>
      </c>
      <c r="B1" s="179"/>
      <c r="C1" s="179"/>
      <c r="D1" s="43" t="s">
        <v>467</v>
      </c>
      <c r="E1" s="179"/>
      <c r="F1" s="179"/>
      <c r="G1" s="179"/>
      <c r="H1" s="179"/>
    </row>
    <row r="2" spans="1:8">
      <c r="A2" s="277"/>
    </row>
    <row r="3" spans="1:8" ht="25.8">
      <c r="A3" s="181" t="s">
        <v>22</v>
      </c>
      <c r="B3" s="179"/>
      <c r="C3" s="179"/>
      <c r="D3" s="179"/>
      <c r="E3" s="179"/>
      <c r="F3" s="179"/>
      <c r="G3" s="179"/>
      <c r="H3" s="182"/>
    </row>
  </sheetData>
  <phoneticPr fontId="63" type="noConversion"/>
  <pageMargins left="0.75" right="0.75" top="1" bottom="1" header="0.5" footer="0.5"/>
  <pageSetup paperSize="9" firstPageNumber="9" orientation="portrait" useFirstPageNumber="1" r:id="rId1"/>
  <headerFooter alignWithMargins="0">
    <oddFooter>&amp;C- &amp;P -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00FF"/>
  </sheetPr>
  <dimension ref="A1:AH716"/>
  <sheetViews>
    <sheetView zoomScale="70" zoomScaleNormal="70" zoomScaleSheetLayoutView="80" workbookViewId="0">
      <selection activeCell="L22" sqref="L22"/>
    </sheetView>
  </sheetViews>
  <sheetFormatPr defaultColWidth="8.19921875" defaultRowHeight="15.6"/>
  <cols>
    <col min="1" max="1" width="7.59765625" style="1710" customWidth="1"/>
    <col min="2" max="2" width="22.19921875" style="1012" customWidth="1"/>
    <col min="3" max="5" width="12.3984375" style="1707" customWidth="1"/>
    <col min="6" max="14" width="12.3984375" style="1708" customWidth="1"/>
    <col min="15" max="15" width="11.09765625" style="1708" customWidth="1"/>
    <col min="16" max="19" width="8.19921875" style="1708"/>
    <col min="20" max="21" width="10.5" style="1708" bestFit="1" customWidth="1"/>
    <col min="22" max="23" width="12" style="1708" bestFit="1" customWidth="1"/>
    <col min="24" max="34" width="10.5" style="1708" bestFit="1" customWidth="1"/>
    <col min="35" max="16384" width="8.19921875" style="1708"/>
  </cols>
  <sheetData>
    <row r="1" spans="1:34" ht="38.25" customHeight="1">
      <c r="A1" s="1707"/>
      <c r="B1" s="997"/>
      <c r="C1" s="998" t="s">
        <v>819</v>
      </c>
      <c r="D1" s="999"/>
      <c r="E1" s="1708"/>
    </row>
    <row r="2" spans="1:34" ht="15" customHeight="1">
      <c r="A2" s="1000"/>
      <c r="B2" s="1001"/>
      <c r="E2" s="1002" t="s">
        <v>237</v>
      </c>
    </row>
    <row r="3" spans="1:34" s="1709" customFormat="1" ht="19.2" customHeight="1">
      <c r="A3" s="1005" t="s">
        <v>86</v>
      </c>
      <c r="B3" s="1005" t="s">
        <v>214</v>
      </c>
      <c r="C3" s="1005" t="s">
        <v>255</v>
      </c>
      <c r="D3" s="1005" t="s">
        <v>953</v>
      </c>
      <c r="E3" s="1650">
        <v>1994</v>
      </c>
      <c r="F3" s="1650">
        <v>1995</v>
      </c>
      <c r="G3" s="1650">
        <v>1996</v>
      </c>
      <c r="H3" s="1650">
        <v>1997</v>
      </c>
      <c r="I3" s="1650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 t="s">
        <v>1532</v>
      </c>
    </row>
    <row r="4" spans="1:34" s="1008" customFormat="1" ht="19.5" customHeight="1">
      <c r="A4" s="2018" t="s">
        <v>256</v>
      </c>
      <c r="B4" s="987" t="s">
        <v>40</v>
      </c>
      <c r="C4" s="1013">
        <f>SUM('2-9-2배수관 경년별 총괄'!C5:'2-9-2배수관 경년별 총괄'!C26)</f>
        <v>2690172.83</v>
      </c>
      <c r="D4" s="1013">
        <f>SUM('2-9-2배수관 경년별 총괄'!D5:'2-9-2배수관 경년별 총괄'!D26)</f>
        <v>615898.65</v>
      </c>
      <c r="E4" s="1013">
        <f>SUM('2-9-2배수관 경년별 총괄'!E5:'2-9-2배수관 경년별 총괄'!E26)</f>
        <v>54372.710000000006</v>
      </c>
      <c r="F4" s="1013">
        <f>SUM('2-9-2배수관 경년별 총괄'!F5:'2-9-2배수관 경년별 총괄'!F26)</f>
        <v>47997.919999999998</v>
      </c>
      <c r="G4" s="1013">
        <f>SUM('2-9-2배수관 경년별 총괄'!G5:'2-9-2배수관 경년별 총괄'!G26)</f>
        <v>45616.740000000013</v>
      </c>
      <c r="H4" s="1013">
        <f>SUM('2-9-2배수관 경년별 총괄'!H5:'2-9-2배수관 경년별 총괄'!H26)</f>
        <v>97582.280000000013</v>
      </c>
      <c r="I4" s="1013">
        <f>SUM('2-9-2배수관 경년별 총괄'!I5:'2-9-2배수관 경년별 총괄'!I26)</f>
        <v>52819.460000000006</v>
      </c>
      <c r="J4" s="1013">
        <f>SUM('2-9-2배수관 경년별 총괄'!J5:'2-9-2배수관 경년별 총괄'!J26)</f>
        <v>64310.140000000007</v>
      </c>
      <c r="K4" s="1013">
        <f>SUM('2-9-2배수관 경년별 총괄'!K5:'2-9-2배수관 경년별 총괄'!K26)</f>
        <v>29782.199999999997</v>
      </c>
      <c r="L4" s="1013">
        <f>SUM('2-9-2배수관 경년별 총괄'!L5:'2-9-2배수관 경년별 총괄'!L26)</f>
        <v>82374.40999999996</v>
      </c>
      <c r="M4" s="1013">
        <f>SUM('2-9-2배수관 경년별 총괄'!M5:'2-9-2배수관 경년별 총괄'!M26)</f>
        <v>124507.50000000001</v>
      </c>
      <c r="N4" s="1013">
        <f>SUM('2-9-2배수관 경년별 총괄'!N5:'2-9-2배수관 경년별 총괄'!N26)</f>
        <v>57971.020000000011</v>
      </c>
      <c r="O4" s="1013">
        <f>SUM('2-9-2배수관 경년별 총괄'!O5:'2-9-2배수관 경년별 총괄'!O26)</f>
        <v>91732.489999999976</v>
      </c>
      <c r="P4" s="1013">
        <f>SUM('2-9-2배수관 경년별 총괄'!P5:'2-9-2배수관 경년별 총괄'!P26)</f>
        <v>112811.45999999999</v>
      </c>
      <c r="Q4" s="1013">
        <f>SUM('2-9-2배수관 경년별 총괄'!Q5:'2-9-2배수관 경년별 총괄'!Q26)</f>
        <v>52465.3</v>
      </c>
      <c r="R4" s="1013">
        <f>SUM('2-9-2배수관 경년별 총괄'!R5:'2-9-2배수관 경년별 총괄'!R26)</f>
        <v>67134.52</v>
      </c>
      <c r="S4" s="1013">
        <f>SUM('2-9-2배수관 경년별 총괄'!S5:'2-9-2배수관 경년별 총괄'!S26)</f>
        <v>35214.919999999991</v>
      </c>
      <c r="T4" s="1013">
        <f>SUM('2-9-2배수관 경년별 총괄'!T5:'2-9-2배수관 경년별 총괄'!T26)</f>
        <v>44043.299999999996</v>
      </c>
      <c r="U4" s="1013">
        <f>SUM('2-9-2배수관 경년별 총괄'!U5:'2-9-2배수관 경년별 총괄'!U26)</f>
        <v>36217.87000000001</v>
      </c>
      <c r="V4" s="1013">
        <f>SUM('2-9-2배수관 경년별 총괄'!V5:'2-9-2배수관 경년별 총괄'!V26)</f>
        <v>159201.63999999998</v>
      </c>
      <c r="W4" s="1013">
        <f>SUM('2-9-2배수관 경년별 총괄'!W5:'2-9-2배수관 경년별 총괄'!W26)</f>
        <v>178861.05999999997</v>
      </c>
      <c r="X4" s="1013">
        <f>SUM('2-9-2배수관 경년별 총괄'!X5:'2-9-2배수관 경년별 총괄'!X26)</f>
        <v>57578.24000000002</v>
      </c>
      <c r="Y4" s="1013">
        <f>SUM('2-9-2배수관 경년별 총괄'!Y5:'2-9-2배수관 경년별 총괄'!Y26)</f>
        <v>75639.91</v>
      </c>
      <c r="Z4" s="1013">
        <f>SUM('2-9-2배수관 경년별 총괄'!Z5:'2-9-2배수관 경년별 총괄'!Z26)</f>
        <v>69164.94</v>
      </c>
      <c r="AA4" s="1013">
        <f>SUM('2-9-2배수관 경년별 총괄'!AA5:'2-9-2배수관 경년별 총괄'!AA26)</f>
        <v>70423.62</v>
      </c>
      <c r="AB4" s="1013">
        <f>SUM('2-9-2배수관 경년별 총괄'!AB5:'2-9-2배수관 경년별 총괄'!AB26)</f>
        <v>54421.259999999995</v>
      </c>
      <c r="AC4" s="1013">
        <f>SUM('2-9-2배수관 경년별 총괄'!AC5:'2-9-2배수관 경년별 총괄'!AC26)</f>
        <v>67033.659999999989</v>
      </c>
      <c r="AD4" s="1013">
        <f>SUM('2-9-2배수관 경년별 총괄'!AD5:'2-9-2배수관 경년별 총괄'!AD26)</f>
        <v>76691.239999999976</v>
      </c>
      <c r="AE4" s="1013">
        <f>SUM('2-9-2배수관 경년별 총괄'!AE5:'2-9-2배수관 경년별 총괄'!AE26)</f>
        <v>59565.409999999989</v>
      </c>
      <c r="AF4" s="1013">
        <f>SUM('2-9-2배수관 경년별 총괄'!AF5:'2-9-2배수관 경년별 총괄'!AF26)</f>
        <v>44257.18</v>
      </c>
      <c r="AG4" s="1013">
        <f>SUM('2-9-2배수관 경년별 총괄'!AG5:'2-9-2배수관 경년별 총괄'!AG26)</f>
        <v>39207.270000000004</v>
      </c>
      <c r="AH4" s="1013">
        <f>SUM('2-9-2배수관 경년별 총괄'!AH5:'2-9-2배수관 경년별 총괄'!AH26)</f>
        <v>25274.510000000002</v>
      </c>
    </row>
    <row r="5" spans="1:34" s="1010" customFormat="1" ht="19.5" customHeight="1">
      <c r="A5" s="2018" t="s">
        <v>256</v>
      </c>
      <c r="B5" s="989" t="s">
        <v>951</v>
      </c>
      <c r="C5" s="185">
        <f>SUM(D5:AH5)</f>
        <v>46427.07</v>
      </c>
      <c r="D5" s="185">
        <f>SUM('동구 배수관'!D5,중구배수관!D5,'서구 배수관'!D5,'유성구 배수관'!D5,'대덕 배수관'!D5)</f>
        <v>3.76</v>
      </c>
      <c r="E5" s="185">
        <f>SUM('동구 배수관'!E5,중구배수관!E5,'서구 배수관'!E5,'유성구 배수관'!E5,'대덕 배수관'!E5)</f>
        <v>0</v>
      </c>
      <c r="F5" s="185">
        <f>SUM('동구 배수관'!F5,중구배수관!F5,'서구 배수관'!F5,'유성구 배수관'!F5,'대덕 배수관'!F5)</f>
        <v>0</v>
      </c>
      <c r="G5" s="185">
        <f>SUM('동구 배수관'!G5,중구배수관!G5,'서구 배수관'!G5,'유성구 배수관'!G5,'대덕 배수관'!G5)</f>
        <v>0</v>
      </c>
      <c r="H5" s="185">
        <f>SUM('동구 배수관'!H5,중구배수관!H5,'서구 배수관'!H5,'유성구 배수관'!H5,'대덕 배수관'!H5)</f>
        <v>0</v>
      </c>
      <c r="I5" s="185">
        <f>SUM('동구 배수관'!I5,중구배수관!I5,'서구 배수관'!I5,'유성구 배수관'!I5,'대덕 배수관'!I5)</f>
        <v>0</v>
      </c>
      <c r="J5" s="185">
        <f>SUM('동구 배수관'!J5,중구배수관!J5,'서구 배수관'!J5,'유성구 배수관'!J5,'대덕 배수관'!J5)</f>
        <v>0</v>
      </c>
      <c r="K5" s="185">
        <f>SUM('동구 배수관'!K5,중구배수관!K5,'서구 배수관'!K5,'유성구 배수관'!K5,'대덕 배수관'!K5)</f>
        <v>0</v>
      </c>
      <c r="L5" s="185">
        <f>SUM('동구 배수관'!L5,중구배수관!L5,'서구 배수관'!L5,'유성구 배수관'!L5,'대덕 배수관'!L5)</f>
        <v>0</v>
      </c>
      <c r="M5" s="185">
        <f>SUM('동구 배수관'!M5,중구배수관!M5,'서구 배수관'!M5,'유성구 배수관'!M5,'대덕 배수관'!M5)</f>
        <v>0</v>
      </c>
      <c r="N5" s="185">
        <f>SUM('동구 배수관'!N5,중구배수관!N5,'서구 배수관'!N5,'유성구 배수관'!N5,'대덕 배수관'!N5)</f>
        <v>0</v>
      </c>
      <c r="O5" s="185">
        <f>SUM('동구 배수관'!O5,중구배수관!O5,'서구 배수관'!O5,'유성구 배수관'!O5,'대덕 배수관'!O5)</f>
        <v>0</v>
      </c>
      <c r="P5" s="185">
        <f>SUM('동구 배수관'!P5,중구배수관!P5,'서구 배수관'!P5,'유성구 배수관'!P5,'대덕 배수관'!P5)</f>
        <v>0</v>
      </c>
      <c r="Q5" s="185">
        <f>SUM('동구 배수관'!Q5,중구배수관!Q5,'서구 배수관'!Q5,'유성구 배수관'!Q5,'대덕 배수관'!Q5)</f>
        <v>0</v>
      </c>
      <c r="R5" s="185">
        <f>SUM('동구 배수관'!R5,중구배수관!R5,'서구 배수관'!R5,'유성구 배수관'!R5,'대덕 배수관'!R5)</f>
        <v>0</v>
      </c>
      <c r="S5" s="185">
        <f>SUM('동구 배수관'!S5,중구배수관!S5,'서구 배수관'!S5,'유성구 배수관'!S5,'대덕 배수관'!S5)</f>
        <v>0</v>
      </c>
      <c r="T5" s="185">
        <f>SUM('동구 배수관'!T5,중구배수관!T5,'서구 배수관'!T5,'유성구 배수관'!T5,'대덕 배수관'!T5)</f>
        <v>0</v>
      </c>
      <c r="U5" s="185">
        <f>SUM('동구 배수관'!U5,중구배수관!U5,'서구 배수관'!U5,'유성구 배수관'!U5,'대덕 배수관'!U5)</f>
        <v>0</v>
      </c>
      <c r="V5" s="185">
        <f>SUM('동구 배수관'!V5,중구배수관!V5,'서구 배수관'!V5,'유성구 배수관'!V5,'대덕 배수관'!V5)</f>
        <v>0</v>
      </c>
      <c r="W5" s="185">
        <f>SUM('동구 배수관'!W5,중구배수관!W5,'서구 배수관'!W5,'유성구 배수관'!W5,'대덕 배수관'!W5)</f>
        <v>0</v>
      </c>
      <c r="X5" s="185">
        <f>SUM('동구 배수관'!X5,중구배수관!X5,'서구 배수관'!X5,'유성구 배수관'!X5,'대덕 배수관'!X5)</f>
        <v>0</v>
      </c>
      <c r="Y5" s="185">
        <f>SUM('동구 배수관'!Y5,중구배수관!Y5,'서구 배수관'!Y5,'유성구 배수관'!Y5,'대덕 배수관'!Y5)</f>
        <v>0</v>
      </c>
      <c r="Z5" s="185">
        <f>SUM('동구 배수관'!Z5,중구배수관!Z5,'서구 배수관'!Z5,'유성구 배수관'!Z5,'대덕 배수관'!Z5)</f>
        <v>0</v>
      </c>
      <c r="AA5" s="185">
        <f>SUM('동구 배수관'!AA5,중구배수관!AA5,'서구 배수관'!AA5,'유성구 배수관'!AA5,'대덕 배수관'!AA5)</f>
        <v>0</v>
      </c>
      <c r="AB5" s="185">
        <f>SUM('동구 배수관'!AB5,중구배수관!AB5,'서구 배수관'!AB5,'유성구 배수관'!AB5,'대덕 배수관'!AB5)</f>
        <v>0</v>
      </c>
      <c r="AC5" s="185">
        <f>SUM('동구 배수관'!AC5,중구배수관!AC5,'서구 배수관'!AC5,'유성구 배수관'!AC5,'대덕 배수관'!AC5)</f>
        <v>0</v>
      </c>
      <c r="AD5" s="185">
        <f>SUM('동구 배수관'!AD5,중구배수관!AD5,'서구 배수관'!AD5,'유성구 배수관'!AD5,'대덕 배수관'!AD5)</f>
        <v>0</v>
      </c>
      <c r="AE5" s="185">
        <f>SUM('동구 배수관'!AE5,중구배수관!AE5,'서구 배수관'!AE5,'유성구 배수관'!AE5,'대덕 배수관'!AE5)</f>
        <v>3559.49</v>
      </c>
      <c r="AF5" s="185">
        <f>SUM('동구 배수관'!AF5,중구배수관!AF5,'서구 배수관'!AF5,'유성구 배수관'!AF5,'대덕 배수관'!AF5)</f>
        <v>12084.59</v>
      </c>
      <c r="AG5" s="185">
        <f>SUM('동구 배수관'!AG5,중구배수관!AG5,'서구 배수관'!AG5,'유성구 배수관'!AG5,'대덕 배수관'!AG5)</f>
        <v>16056.940000000002</v>
      </c>
      <c r="AH5" s="185">
        <f>SUM('동구 배수관'!AH5,중구배수관!AH5,'서구 배수관'!AH5,'유성구 배수관'!AH5,'대덕 배수관'!AH5)</f>
        <v>14722.289999999997</v>
      </c>
    </row>
    <row r="6" spans="1:34" ht="30" customHeight="1">
      <c r="A6" s="2019"/>
      <c r="B6" s="989" t="s">
        <v>796</v>
      </c>
      <c r="C6" s="185">
        <f t="shared" ref="C6:C26" si="0">SUM(D6:AH6)</f>
        <v>8167.9099999999989</v>
      </c>
      <c r="D6" s="185">
        <f>SUM('동구 배수관'!D6,중구배수관!D6,'서구 배수관'!D6,'유성구 배수관'!D6,'대덕 배수관'!D6)</f>
        <v>7224.0599999999995</v>
      </c>
      <c r="E6" s="185">
        <f>SUM('동구 배수관'!E6,중구배수관!E6,'서구 배수관'!E6,'유성구 배수관'!E6,'대덕 배수관'!E6)</f>
        <v>74.73</v>
      </c>
      <c r="F6" s="185">
        <f>SUM('동구 배수관'!F6,중구배수관!F6,'서구 배수관'!F6,'유성구 배수관'!F6,'대덕 배수관'!F6)</f>
        <v>0</v>
      </c>
      <c r="G6" s="185">
        <f>SUM('동구 배수관'!G6,중구배수관!G6,'서구 배수관'!G6,'유성구 배수관'!G6,'대덕 배수관'!G6)</f>
        <v>0</v>
      </c>
      <c r="H6" s="185">
        <f>SUM('동구 배수관'!H6,중구배수관!H6,'서구 배수관'!H6,'유성구 배수관'!H6,'대덕 배수관'!H6)</f>
        <v>0</v>
      </c>
      <c r="I6" s="185">
        <f>SUM('동구 배수관'!I6,중구배수관!I6,'서구 배수관'!I6,'유성구 배수관'!I6,'대덕 배수관'!I6)</f>
        <v>13.82</v>
      </c>
      <c r="J6" s="185">
        <f>SUM('동구 배수관'!J6,중구배수관!J6,'서구 배수관'!J6,'유성구 배수관'!J6,'대덕 배수관'!J6)</f>
        <v>0</v>
      </c>
      <c r="K6" s="185">
        <f>SUM('동구 배수관'!K6,중구배수관!K6,'서구 배수관'!K6,'유성구 배수관'!K6,'대덕 배수관'!K6)</f>
        <v>0</v>
      </c>
      <c r="L6" s="185">
        <f>SUM('동구 배수관'!L6,중구배수관!L6,'서구 배수관'!L6,'유성구 배수관'!L6,'대덕 배수관'!L6)</f>
        <v>0</v>
      </c>
      <c r="M6" s="185">
        <f>SUM('동구 배수관'!M6,중구배수관!M6,'서구 배수관'!M6,'유성구 배수관'!M6,'대덕 배수관'!M6)</f>
        <v>0</v>
      </c>
      <c r="N6" s="185">
        <f>SUM('동구 배수관'!N6,중구배수관!N6,'서구 배수관'!N6,'유성구 배수관'!N6,'대덕 배수관'!N6)</f>
        <v>0</v>
      </c>
      <c r="O6" s="185">
        <f>SUM('동구 배수관'!O6,중구배수관!O6,'서구 배수관'!O6,'유성구 배수관'!O6,'대덕 배수관'!O6)</f>
        <v>0</v>
      </c>
      <c r="P6" s="185">
        <f>SUM('동구 배수관'!P6,중구배수관!P6,'서구 배수관'!P6,'유성구 배수관'!P6,'대덕 배수관'!P6)</f>
        <v>0</v>
      </c>
      <c r="Q6" s="185">
        <f>SUM('동구 배수관'!Q6,중구배수관!Q6,'서구 배수관'!Q6,'유성구 배수관'!Q6,'대덕 배수관'!Q6)</f>
        <v>0</v>
      </c>
      <c r="R6" s="185">
        <f>SUM('동구 배수관'!R6,중구배수관!R6,'서구 배수관'!R6,'유성구 배수관'!R6,'대덕 배수관'!R6)</f>
        <v>112.83</v>
      </c>
      <c r="S6" s="185">
        <f>SUM('동구 배수관'!S6,중구배수관!S6,'서구 배수관'!S6,'유성구 배수관'!S6,'대덕 배수관'!S6)</f>
        <v>0</v>
      </c>
      <c r="T6" s="185">
        <f>SUM('동구 배수관'!T6,중구배수관!T6,'서구 배수관'!T6,'유성구 배수관'!T6,'대덕 배수관'!T6)</f>
        <v>0</v>
      </c>
      <c r="U6" s="185">
        <f>SUM('동구 배수관'!U6,중구배수관!U6,'서구 배수관'!U6,'유성구 배수관'!U6,'대덕 배수관'!U6)</f>
        <v>0</v>
      </c>
      <c r="V6" s="185">
        <f>SUM('동구 배수관'!V6,중구배수관!V6,'서구 배수관'!V6,'유성구 배수관'!V6,'대덕 배수관'!V6)</f>
        <v>150.41</v>
      </c>
      <c r="W6" s="185">
        <f>SUM('동구 배수관'!W6,중구배수관!W6,'서구 배수관'!W6,'유성구 배수관'!W6,'대덕 배수관'!W6)</f>
        <v>592.06000000000006</v>
      </c>
      <c r="X6" s="185">
        <f>SUM('동구 배수관'!X6,중구배수관!X6,'서구 배수관'!X6,'유성구 배수관'!X6,'대덕 배수관'!X6)</f>
        <v>0</v>
      </c>
      <c r="Y6" s="185">
        <f>SUM('동구 배수관'!Y6,중구배수관!Y6,'서구 배수관'!Y6,'유성구 배수관'!Y6,'대덕 배수관'!Y6)</f>
        <v>0</v>
      </c>
      <c r="Z6" s="185">
        <f>SUM('동구 배수관'!Z6,중구배수관!Z6,'서구 배수관'!Z6,'유성구 배수관'!Z6,'대덕 배수관'!Z6)</f>
        <v>0</v>
      </c>
      <c r="AA6" s="185">
        <f>SUM('동구 배수관'!AA6,중구배수관!AA6,'서구 배수관'!AA6,'유성구 배수관'!AA6,'대덕 배수관'!AA6)</f>
        <v>0</v>
      </c>
      <c r="AB6" s="185">
        <f>SUM('동구 배수관'!AB6,중구배수관!AB6,'서구 배수관'!AB6,'유성구 배수관'!AB6,'대덕 배수관'!AB6)</f>
        <v>0</v>
      </c>
      <c r="AC6" s="185">
        <f>SUM('동구 배수관'!AC6,중구배수관!AC6,'서구 배수관'!AC6,'유성구 배수관'!AC6,'대덕 배수관'!AC6)</f>
        <v>0</v>
      </c>
      <c r="AD6" s="185">
        <f>SUM('동구 배수관'!AD6,중구배수관!AD6,'서구 배수관'!AD6,'유성구 배수관'!AD6,'대덕 배수관'!AD6)</f>
        <v>0</v>
      </c>
      <c r="AE6" s="185">
        <f>SUM('동구 배수관'!AE6,중구배수관!AE6,'서구 배수관'!AE6,'유성구 배수관'!AE6,'대덕 배수관'!AE6)</f>
        <v>0</v>
      </c>
      <c r="AF6" s="185">
        <f>SUM('동구 배수관'!AF6,중구배수관!AF6,'서구 배수관'!AF6,'유성구 배수관'!AF6,'대덕 배수관'!AF6)</f>
        <v>0</v>
      </c>
      <c r="AG6" s="185">
        <f>SUM('동구 배수관'!AG6,중구배수관!AG6,'서구 배수관'!AG6,'유성구 배수관'!AG6,'대덕 배수관'!AG6)</f>
        <v>0</v>
      </c>
      <c r="AH6" s="185">
        <f>SUM('동구 배수관'!AH6,중구배수관!AH6,'서구 배수관'!AH6,'유성구 배수관'!AH6,'대덕 배수관'!AH6)</f>
        <v>0</v>
      </c>
    </row>
    <row r="7" spans="1:34" ht="30" customHeight="1">
      <c r="A7" s="2019"/>
      <c r="B7" s="989" t="s">
        <v>797</v>
      </c>
      <c r="C7" s="185">
        <f t="shared" si="0"/>
        <v>176954.4</v>
      </c>
      <c r="D7" s="185">
        <f>SUM('동구 배수관'!D7,중구배수관!D7,'서구 배수관'!D7,'유성구 배수관'!D7,'대덕 배수관'!D7)</f>
        <v>67787.209999999992</v>
      </c>
      <c r="E7" s="185">
        <f>SUM('동구 배수관'!E7,중구배수관!E7,'서구 배수관'!E7,'유성구 배수관'!E7,'대덕 배수관'!E7)</f>
        <v>5</v>
      </c>
      <c r="F7" s="185">
        <f>SUM('동구 배수관'!F7,중구배수관!F7,'서구 배수관'!F7,'유성구 배수관'!F7,'대덕 배수관'!F7)</f>
        <v>19.310000000000002</v>
      </c>
      <c r="G7" s="185">
        <f>SUM('동구 배수관'!G7,중구배수관!G7,'서구 배수관'!G7,'유성구 배수관'!G7,'대덕 배수관'!G7)</f>
        <v>94.649999999999991</v>
      </c>
      <c r="H7" s="185">
        <f>SUM('동구 배수관'!H7,중구배수관!H7,'서구 배수관'!H7,'유성구 배수관'!H7,'대덕 배수관'!H7)</f>
        <v>337.6</v>
      </c>
      <c r="I7" s="185">
        <f>SUM('동구 배수관'!I7,중구배수관!I7,'서구 배수관'!I7,'유성구 배수관'!I7,'대덕 배수관'!I7)</f>
        <v>0</v>
      </c>
      <c r="J7" s="185">
        <f>SUM('동구 배수관'!J7,중구배수관!J7,'서구 배수관'!J7,'유성구 배수관'!J7,'대덕 배수관'!J7)</f>
        <v>1.52</v>
      </c>
      <c r="K7" s="185">
        <f>SUM('동구 배수관'!K7,중구배수관!K7,'서구 배수관'!K7,'유성구 배수관'!K7,'대덕 배수관'!K7)</f>
        <v>269.14</v>
      </c>
      <c r="L7" s="185">
        <f>SUM('동구 배수관'!L7,중구배수관!L7,'서구 배수관'!L7,'유성구 배수관'!L7,'대덕 배수관'!L7)</f>
        <v>634.69000000000005</v>
      </c>
      <c r="M7" s="185">
        <f>SUM('동구 배수관'!M7,중구배수관!M7,'서구 배수관'!M7,'유성구 배수관'!M7,'대덕 배수관'!M7)</f>
        <v>188.28</v>
      </c>
      <c r="N7" s="185">
        <f>SUM('동구 배수관'!N7,중구배수관!N7,'서구 배수관'!N7,'유성구 배수관'!N7,'대덕 배수관'!N7)</f>
        <v>6</v>
      </c>
      <c r="O7" s="185">
        <f>SUM('동구 배수관'!O7,중구배수관!O7,'서구 배수관'!O7,'유성구 배수관'!O7,'대덕 배수관'!O7)</f>
        <v>175.7</v>
      </c>
      <c r="P7" s="185">
        <f>SUM('동구 배수관'!P7,중구배수관!P7,'서구 배수관'!P7,'유성구 배수관'!P7,'대덕 배수관'!P7)</f>
        <v>5</v>
      </c>
      <c r="Q7" s="185">
        <f>SUM('동구 배수관'!Q7,중구배수관!Q7,'서구 배수관'!Q7,'유성구 배수관'!Q7,'대덕 배수관'!Q7)</f>
        <v>80</v>
      </c>
      <c r="R7" s="185">
        <f>SUM('동구 배수관'!R7,중구배수관!R7,'서구 배수관'!R7,'유성구 배수관'!R7,'대덕 배수관'!R7)</f>
        <v>432.89</v>
      </c>
      <c r="S7" s="185">
        <f>SUM('동구 배수관'!S7,중구배수관!S7,'서구 배수관'!S7,'유성구 배수관'!S7,'대덕 배수관'!S7)</f>
        <v>90.87</v>
      </c>
      <c r="T7" s="185">
        <f>SUM('동구 배수관'!T7,중구배수관!T7,'서구 배수관'!T7,'유성구 배수관'!T7,'대덕 배수관'!T7)</f>
        <v>95.039999999999992</v>
      </c>
      <c r="U7" s="185">
        <f>SUM('동구 배수관'!U7,중구배수관!U7,'서구 배수관'!U7,'유성구 배수관'!U7,'대덕 배수관'!U7)</f>
        <v>0.19</v>
      </c>
      <c r="V7" s="185">
        <f>SUM('동구 배수관'!V7,중구배수관!V7,'서구 배수관'!V7,'유성구 배수관'!V7,'대덕 배수관'!V7)</f>
        <v>23863.60999999999</v>
      </c>
      <c r="W7" s="185">
        <f>SUM('동구 배수관'!W7,중구배수관!W7,'서구 배수관'!W7,'유성구 배수관'!W7,'대덕 배수관'!W7)</f>
        <v>69159.209999999992</v>
      </c>
      <c r="X7" s="185">
        <f>SUM('동구 배수관'!X7,중구배수관!X7,'서구 배수관'!X7,'유성구 배수관'!X7,'대덕 배수관'!X7)</f>
        <v>1069.5999999999999</v>
      </c>
      <c r="Y7" s="185">
        <f>SUM('동구 배수관'!Y7,중구배수관!Y7,'서구 배수관'!Y7,'유성구 배수관'!Y7,'대덕 배수관'!Y7)</f>
        <v>2217.4599999999996</v>
      </c>
      <c r="Z7" s="185">
        <f>SUM('동구 배수관'!Z7,중구배수관!Z7,'서구 배수관'!Z7,'유성구 배수관'!Z7,'대덕 배수관'!Z7)</f>
        <v>550.23</v>
      </c>
      <c r="AA7" s="185">
        <f>SUM('동구 배수관'!AA7,중구배수관!AA7,'서구 배수관'!AA7,'유성구 배수관'!AA7,'대덕 배수관'!AA7)</f>
        <v>406.9</v>
      </c>
      <c r="AB7" s="185">
        <f>SUM('동구 배수관'!AB7,중구배수관!AB7,'서구 배수관'!AB7,'유성구 배수관'!AB7,'대덕 배수관'!AB7)</f>
        <v>2001.1299999999999</v>
      </c>
      <c r="AC7" s="185">
        <f>SUM('동구 배수관'!AC7,중구배수관!AC7,'서구 배수관'!AC7,'유성구 배수관'!AC7,'대덕 배수관'!AC7)</f>
        <v>216.78000000000003</v>
      </c>
      <c r="AD7" s="185">
        <f>SUM('동구 배수관'!AD7,중구배수관!AD7,'서구 배수관'!AD7,'유성구 배수관'!AD7,'대덕 배수관'!AD7)</f>
        <v>1602.48</v>
      </c>
      <c r="AE7" s="185">
        <f>SUM('동구 배수관'!AE7,중구배수관!AE7,'서구 배수관'!AE7,'유성구 배수관'!AE7,'대덕 배수관'!AE7)</f>
        <v>2514.1099999999997</v>
      </c>
      <c r="AF7" s="185">
        <f>SUM('동구 배수관'!AF7,중구배수관!AF7,'서구 배수관'!AF7,'유성구 배수관'!AF7,'대덕 배수관'!AF7)</f>
        <v>360.9</v>
      </c>
      <c r="AG7" s="185">
        <f>SUM('동구 배수관'!AG7,중구배수관!AG7,'서구 배수관'!AG7,'유성구 배수관'!AG7,'대덕 배수관'!AG7)</f>
        <v>2425.17</v>
      </c>
      <c r="AH7" s="185">
        <f>SUM('동구 배수관'!AH7,중구배수관!AH7,'서구 배수관'!AH7,'유성구 배수관'!AH7,'대덕 배수관'!AH7)</f>
        <v>343.73</v>
      </c>
    </row>
    <row r="8" spans="1:34" ht="30" customHeight="1">
      <c r="A8" s="2019"/>
      <c r="B8" s="989" t="s">
        <v>798</v>
      </c>
      <c r="C8" s="185">
        <f t="shared" si="0"/>
        <v>7614.33</v>
      </c>
      <c r="D8" s="185">
        <f>SUM('동구 배수관'!D8,중구배수관!D8,'서구 배수관'!D8,'유성구 배수관'!D8,'대덕 배수관'!D8)</f>
        <v>7474.03</v>
      </c>
      <c r="E8" s="185">
        <f>SUM('동구 배수관'!E8,중구배수관!E8,'서구 배수관'!E8,'유성구 배수관'!E8,'대덕 배수관'!E8)</f>
        <v>0</v>
      </c>
      <c r="F8" s="185">
        <f>SUM('동구 배수관'!F8,중구배수관!F8,'서구 배수관'!F8,'유성구 배수관'!F8,'대덕 배수관'!F8)</f>
        <v>0</v>
      </c>
      <c r="G8" s="185">
        <f>SUM('동구 배수관'!G8,중구배수관!G8,'서구 배수관'!G8,'유성구 배수관'!G8,'대덕 배수관'!G8)</f>
        <v>0</v>
      </c>
      <c r="H8" s="185">
        <f>SUM('동구 배수관'!H8,중구배수관!H8,'서구 배수관'!H8,'유성구 배수관'!H8,'대덕 배수관'!H8)</f>
        <v>0</v>
      </c>
      <c r="I8" s="185">
        <f>SUM('동구 배수관'!I8,중구배수관!I8,'서구 배수관'!I8,'유성구 배수관'!I8,'대덕 배수관'!I8)</f>
        <v>0</v>
      </c>
      <c r="J8" s="185">
        <f>SUM('동구 배수관'!J8,중구배수관!J8,'서구 배수관'!J8,'유성구 배수관'!J8,'대덕 배수관'!J8)</f>
        <v>0</v>
      </c>
      <c r="K8" s="185">
        <f>SUM('동구 배수관'!K8,중구배수관!K8,'서구 배수관'!K8,'유성구 배수관'!K8,'대덕 배수관'!K8)</f>
        <v>0</v>
      </c>
      <c r="L8" s="185">
        <f>SUM('동구 배수관'!L8,중구배수관!L8,'서구 배수관'!L8,'유성구 배수관'!L8,'대덕 배수관'!L8)</f>
        <v>0</v>
      </c>
      <c r="M8" s="185">
        <f>SUM('동구 배수관'!M8,중구배수관!M8,'서구 배수관'!M8,'유성구 배수관'!M8,'대덕 배수관'!M8)</f>
        <v>0</v>
      </c>
      <c r="N8" s="185">
        <f>SUM('동구 배수관'!N8,중구배수관!N8,'서구 배수관'!N8,'유성구 배수관'!N8,'대덕 배수관'!N8)</f>
        <v>0</v>
      </c>
      <c r="O8" s="185">
        <f>SUM('동구 배수관'!O8,중구배수관!O8,'서구 배수관'!O8,'유성구 배수관'!O8,'대덕 배수관'!O8)</f>
        <v>0</v>
      </c>
      <c r="P8" s="185">
        <f>SUM('동구 배수관'!P8,중구배수관!P8,'서구 배수관'!P8,'유성구 배수관'!P8,'대덕 배수관'!P8)</f>
        <v>0</v>
      </c>
      <c r="Q8" s="185">
        <f>SUM('동구 배수관'!Q8,중구배수관!Q8,'서구 배수관'!Q8,'유성구 배수관'!Q8,'대덕 배수관'!Q8)</f>
        <v>0</v>
      </c>
      <c r="R8" s="185">
        <f>SUM('동구 배수관'!R8,중구배수관!R8,'서구 배수관'!R8,'유성구 배수관'!R8,'대덕 배수관'!R8)</f>
        <v>0</v>
      </c>
      <c r="S8" s="185">
        <f>SUM('동구 배수관'!S8,중구배수관!S8,'서구 배수관'!S8,'유성구 배수관'!S8,'대덕 배수관'!S8)</f>
        <v>0</v>
      </c>
      <c r="T8" s="185">
        <f>SUM('동구 배수관'!T8,중구배수관!T8,'서구 배수관'!T8,'유성구 배수관'!T8,'대덕 배수관'!T8)</f>
        <v>0</v>
      </c>
      <c r="U8" s="185">
        <f>SUM('동구 배수관'!U8,중구배수관!U8,'서구 배수관'!U8,'유성구 배수관'!U8,'대덕 배수관'!U8)</f>
        <v>0</v>
      </c>
      <c r="V8" s="185">
        <f>SUM('동구 배수관'!V8,중구배수관!V8,'서구 배수관'!V8,'유성구 배수관'!V8,'대덕 배수관'!V8)</f>
        <v>0</v>
      </c>
      <c r="W8" s="185">
        <f>SUM('동구 배수관'!W8,중구배수관!W8,'서구 배수관'!W8,'유성구 배수관'!W8,'대덕 배수관'!W8)</f>
        <v>0</v>
      </c>
      <c r="X8" s="185">
        <f>SUM('동구 배수관'!X8,중구배수관!X8,'서구 배수관'!X8,'유성구 배수관'!X8,'대덕 배수관'!X8)</f>
        <v>0</v>
      </c>
      <c r="Y8" s="185">
        <f>SUM('동구 배수관'!Y8,중구배수관!Y8,'서구 배수관'!Y8,'유성구 배수관'!Y8,'대덕 배수관'!Y8)</f>
        <v>0</v>
      </c>
      <c r="Z8" s="185">
        <f>SUM('동구 배수관'!Z8,중구배수관!Z8,'서구 배수관'!Z8,'유성구 배수관'!Z8,'대덕 배수관'!Z8)</f>
        <v>0</v>
      </c>
      <c r="AA8" s="185">
        <f>SUM('동구 배수관'!AA8,중구배수관!AA8,'서구 배수관'!AA8,'유성구 배수관'!AA8,'대덕 배수관'!AA8)</f>
        <v>0.9</v>
      </c>
      <c r="AB8" s="185">
        <f>SUM('동구 배수관'!AB8,중구배수관!AB8,'서구 배수관'!AB8,'유성구 배수관'!AB8,'대덕 배수관'!AB8)</f>
        <v>0</v>
      </c>
      <c r="AC8" s="185">
        <f>SUM('동구 배수관'!AC8,중구배수관!AC8,'서구 배수관'!AC8,'유성구 배수관'!AC8,'대덕 배수관'!AC8)</f>
        <v>0.56000000000000005</v>
      </c>
      <c r="AD8" s="185">
        <f>SUM('동구 배수관'!AD8,중구배수관!AD8,'서구 배수관'!AD8,'유성구 배수관'!AD8,'대덕 배수관'!AD8)</f>
        <v>29.75</v>
      </c>
      <c r="AE8" s="185">
        <f>SUM('동구 배수관'!AE8,중구배수관!AE8,'서구 배수관'!AE8,'유성구 배수관'!AE8,'대덕 배수관'!AE8)</f>
        <v>108.76</v>
      </c>
      <c r="AF8" s="185">
        <f>SUM('동구 배수관'!AF8,중구배수관!AF8,'서구 배수관'!AF8,'유성구 배수관'!AF8,'대덕 배수관'!AF8)</f>
        <v>0.33</v>
      </c>
      <c r="AG8" s="185">
        <f>SUM('동구 배수관'!AG8,중구배수관!AG8,'서구 배수관'!AG8,'유성구 배수관'!AG8,'대덕 배수관'!AG8)</f>
        <v>0</v>
      </c>
      <c r="AH8" s="185">
        <f>SUM('동구 배수관'!AH8,중구배수관!AH8,'서구 배수관'!AH8,'유성구 배수관'!AH8,'대덕 배수관'!AH8)</f>
        <v>0</v>
      </c>
    </row>
    <row r="9" spans="1:34" s="1707" customFormat="1" ht="30" customHeight="1">
      <c r="A9" s="2019"/>
      <c r="B9" s="989" t="s">
        <v>780</v>
      </c>
      <c r="C9" s="185">
        <f t="shared" si="0"/>
        <v>1783610.6199999999</v>
      </c>
      <c r="D9" s="185">
        <f>SUM('동구 배수관'!D9,중구배수관!D9,'서구 배수관'!D9,'유성구 배수관'!D9,'대덕 배수관'!D9)</f>
        <v>404337.36</v>
      </c>
      <c r="E9" s="185">
        <f>SUM('동구 배수관'!E9,중구배수관!E9,'서구 배수관'!E9,'유성구 배수관'!E9,'대덕 배수관'!E9)</f>
        <v>21687.81</v>
      </c>
      <c r="F9" s="185">
        <f>SUM('동구 배수관'!F9,중구배수관!F9,'서구 배수관'!F9,'유성구 배수관'!F9,'대덕 배수관'!F9)</f>
        <v>19958.77</v>
      </c>
      <c r="G9" s="185">
        <f>SUM('동구 배수관'!G9,중구배수관!G9,'서구 배수관'!G9,'유성구 배수관'!G9,'대덕 배수관'!G9)</f>
        <v>27267.97</v>
      </c>
      <c r="H9" s="185">
        <f>SUM('동구 배수관'!H9,중구배수관!H9,'서구 배수관'!H9,'유성구 배수관'!H9,'대덕 배수관'!H9)</f>
        <v>64713.469999999994</v>
      </c>
      <c r="I9" s="185">
        <f>SUM('동구 배수관'!I9,중구배수관!I9,'서구 배수관'!I9,'유성구 배수관'!I9,'대덕 배수관'!I9)</f>
        <v>23109.690000000002</v>
      </c>
      <c r="J9" s="185">
        <f>SUM('동구 배수관'!J9,중구배수관!J9,'서구 배수관'!J9,'유성구 배수관'!J9,'대덕 배수관'!J9)</f>
        <v>25272.18</v>
      </c>
      <c r="K9" s="185">
        <f>SUM('동구 배수관'!K9,중구배수관!K9,'서구 배수관'!K9,'유성구 배수관'!K9,'대덕 배수관'!K9)</f>
        <v>21557.42</v>
      </c>
      <c r="L9" s="185">
        <f>SUM('동구 배수관'!L9,중구배수관!L9,'서구 배수관'!L9,'유성구 배수관'!L9,'대덕 배수관'!L9)</f>
        <v>73311.579999999973</v>
      </c>
      <c r="M9" s="185">
        <f>SUM('동구 배수관'!M9,중구배수관!M9,'서구 배수관'!M9,'유성구 배수관'!M9,'대덕 배수관'!M9)</f>
        <v>73525.510000000024</v>
      </c>
      <c r="N9" s="185">
        <f>SUM('동구 배수관'!N9,중구배수관!N9,'서구 배수관'!N9,'유성구 배수관'!N9,'대덕 배수관'!N9)</f>
        <v>31506.720000000001</v>
      </c>
      <c r="O9" s="185">
        <f>SUM('동구 배수관'!O9,중구배수관!O9,'서구 배수관'!O9,'유성구 배수관'!O9,'대덕 배수관'!O9)</f>
        <v>51315.18</v>
      </c>
      <c r="P9" s="185">
        <f>SUM('동구 배수관'!P9,중구배수관!P9,'서구 배수관'!P9,'유성구 배수관'!P9,'대덕 배수관'!P9)</f>
        <v>86157.119999999995</v>
      </c>
      <c r="Q9" s="185">
        <f>SUM('동구 배수관'!Q9,중구배수관!Q9,'서구 배수관'!Q9,'유성구 배수관'!Q9,'대덕 배수관'!Q9)</f>
        <v>49590.770000000004</v>
      </c>
      <c r="R9" s="185">
        <f>SUM('동구 배수관'!R9,중구배수관!R9,'서구 배수관'!R9,'유성구 배수관'!R9,'대덕 배수관'!R9)</f>
        <v>50513.06</v>
      </c>
      <c r="S9" s="185">
        <f>SUM('동구 배수관'!S9,중구배수관!S9,'서구 배수관'!S9,'유성구 배수관'!S9,'대덕 배수관'!S9)</f>
        <v>28603.659999999996</v>
      </c>
      <c r="T9" s="185">
        <f>SUM('동구 배수관'!T9,중구배수관!T9,'서구 배수관'!T9,'유성구 배수관'!T9,'대덕 배수관'!T9)</f>
        <v>23388.53</v>
      </c>
      <c r="U9" s="185">
        <f>SUM('동구 배수관'!U9,중구배수관!U9,'서구 배수관'!U9,'유성구 배수관'!U9,'대덕 배수관'!U9)</f>
        <v>32175.740000000005</v>
      </c>
      <c r="V9" s="185">
        <f>SUM('동구 배수관'!V9,중구배수관!V9,'서구 배수관'!V9,'유성구 배수관'!V9,'대덕 배수관'!V9)</f>
        <v>114571.30999999998</v>
      </c>
      <c r="W9" s="185">
        <f>SUM('동구 배수관'!W9,중구배수관!W9,'서구 배수관'!W9,'유성구 배수관'!W9,'대덕 배수관'!W9)</f>
        <v>82501.590000000011</v>
      </c>
      <c r="X9" s="185">
        <f>SUM('동구 배수관'!X9,중구배수관!X9,'서구 배수관'!X9,'유성구 배수관'!X9,'대덕 배수관'!X9)</f>
        <v>49931.650000000016</v>
      </c>
      <c r="Y9" s="185">
        <f>SUM('동구 배수관'!Y9,중구배수관!Y9,'서구 배수관'!Y9,'유성구 배수관'!Y9,'대덕 배수관'!Y9)</f>
        <v>50319.99</v>
      </c>
      <c r="Z9" s="185">
        <f>SUM('동구 배수관'!Z9,중구배수관!Z9,'서구 배수관'!Z9,'유성구 배수관'!Z9,'대덕 배수관'!Z9)</f>
        <v>58038.540000000008</v>
      </c>
      <c r="AA9" s="185">
        <f>SUM('동구 배수관'!AA9,중구배수관!AA9,'서구 배수관'!AA9,'유성구 배수관'!AA9,'대덕 배수관'!AA9)</f>
        <v>61992.220000000008</v>
      </c>
      <c r="AB9" s="185">
        <f>SUM('동구 배수관'!AB9,중구배수관!AB9,'서구 배수관'!AB9,'유성구 배수관'!AB9,'대덕 배수관'!AB9)</f>
        <v>49683.45</v>
      </c>
      <c r="AC9" s="185">
        <f>SUM('동구 배수관'!AC9,중구배수관!AC9,'서구 배수관'!AC9,'유성구 배수관'!AC9,'대덕 배수관'!AC9)</f>
        <v>54069.150000000009</v>
      </c>
      <c r="AD9" s="185">
        <f>SUM('동구 배수관'!AD9,중구배수관!AD9,'서구 배수관'!AD9,'유성구 배수관'!AD9,'대덕 배수관'!AD9)</f>
        <v>68387.319999999992</v>
      </c>
      <c r="AE9" s="185">
        <f>SUM('동구 배수관'!AE9,중구배수관!AE9,'서구 배수관'!AE9,'유성구 배수관'!AE9,'대덕 배수관'!AE9)</f>
        <v>45897.009999999995</v>
      </c>
      <c r="AF9" s="185">
        <f>SUM('동구 배수관'!AF9,중구배수관!AF9,'서구 배수관'!AF9,'유성구 배수관'!AF9,'대덕 배수관'!AF9)</f>
        <v>28447.93</v>
      </c>
      <c r="AG9" s="185">
        <f>SUM('동구 배수관'!AG9,중구배수관!AG9,'서구 배수관'!AG9,'유성구 배수관'!AG9,'대덕 배수관'!AG9)</f>
        <v>8645.41</v>
      </c>
      <c r="AH9" s="185">
        <f>SUM('동구 배수관'!AH9,중구배수관!AH9,'서구 배수관'!AH9,'유성구 배수관'!AH9,'대덕 배수관'!AH9)</f>
        <v>3132.51</v>
      </c>
    </row>
    <row r="10" spans="1:34" s="1707" customFormat="1" ht="30" customHeight="1">
      <c r="A10" s="2019"/>
      <c r="B10" s="991" t="s">
        <v>781</v>
      </c>
      <c r="C10" s="185">
        <f t="shared" si="0"/>
        <v>76406.299999999988</v>
      </c>
      <c r="D10" s="185">
        <f>SUM('동구 배수관'!D10,중구배수관!D10,'서구 배수관'!D10,'유성구 배수관'!D10,'대덕 배수관'!D10)</f>
        <v>51491.689999999995</v>
      </c>
      <c r="E10" s="185">
        <f>SUM('동구 배수관'!E10,중구배수관!E10,'서구 배수관'!E10,'유성구 배수관'!E10,'대덕 배수관'!E10)</f>
        <v>4977.1900000000005</v>
      </c>
      <c r="F10" s="185">
        <f>SUM('동구 배수관'!F10,중구배수관!F10,'서구 배수관'!F10,'유성구 배수관'!F10,'대덕 배수관'!F10)</f>
        <v>3268.24</v>
      </c>
      <c r="G10" s="185">
        <f>SUM('동구 배수관'!G10,중구배수관!G10,'서구 배수관'!G10,'유성구 배수관'!G10,'대덕 배수관'!G10)</f>
        <v>816.9</v>
      </c>
      <c r="H10" s="185">
        <f>SUM('동구 배수관'!H10,중구배수관!H10,'서구 배수관'!H10,'유성구 배수관'!H10,'대덕 배수관'!H10)</f>
        <v>2867.5700000000006</v>
      </c>
      <c r="I10" s="185">
        <f>SUM('동구 배수관'!I10,중구배수관!I10,'서구 배수관'!I10,'유성구 배수관'!I10,'대덕 배수관'!I10)</f>
        <v>0.3</v>
      </c>
      <c r="J10" s="185">
        <f>SUM('동구 배수관'!J10,중구배수관!J10,'서구 배수관'!J10,'유성구 배수관'!J10,'대덕 배수관'!J10)</f>
        <v>2376.4900000000002</v>
      </c>
      <c r="K10" s="185">
        <f>SUM('동구 배수관'!K10,중구배수관!K10,'서구 배수관'!K10,'유성구 배수관'!K10,'대덕 배수관'!K10)</f>
        <v>822.33000000000015</v>
      </c>
      <c r="L10" s="185">
        <f>SUM('동구 배수관'!L10,중구배수관!L10,'서구 배수관'!L10,'유성구 배수관'!L10,'대덕 배수관'!L10)</f>
        <v>7.42</v>
      </c>
      <c r="M10" s="185">
        <f>SUM('동구 배수관'!M10,중구배수관!M10,'서구 배수관'!M10,'유성구 배수관'!M10,'대덕 배수관'!M10)</f>
        <v>582.51</v>
      </c>
      <c r="N10" s="185">
        <f>SUM('동구 배수관'!N10,중구배수관!N10,'서구 배수관'!N10,'유성구 배수관'!N10,'대덕 배수관'!N10)</f>
        <v>718.37</v>
      </c>
      <c r="O10" s="185">
        <f>SUM('동구 배수관'!O10,중구배수관!O10,'서구 배수관'!O10,'유성구 배수관'!O10,'대덕 배수관'!O10)</f>
        <v>166.85999999999999</v>
      </c>
      <c r="P10" s="185">
        <f>SUM('동구 배수관'!P10,중구배수관!P10,'서구 배수관'!P10,'유성구 배수관'!P10,'대덕 배수관'!P10)</f>
        <v>41.12</v>
      </c>
      <c r="Q10" s="185">
        <f>SUM('동구 배수관'!Q10,중구배수관!Q10,'서구 배수관'!Q10,'유성구 배수관'!Q10,'대덕 배수관'!Q10)</f>
        <v>1924.1200000000001</v>
      </c>
      <c r="R10" s="185">
        <f>SUM('동구 배수관'!R10,중구배수관!R10,'서구 배수관'!R10,'유성구 배수관'!R10,'대덕 배수관'!R10)</f>
        <v>2612.09</v>
      </c>
      <c r="S10" s="185">
        <f>SUM('동구 배수관'!S10,중구배수관!S10,'서구 배수관'!S10,'유성구 배수관'!S10,'대덕 배수관'!S10)</f>
        <v>0</v>
      </c>
      <c r="T10" s="185">
        <f>SUM('동구 배수관'!T10,중구배수관!T10,'서구 배수관'!T10,'유성구 배수관'!T10,'대덕 배수관'!T10)</f>
        <v>934.91</v>
      </c>
      <c r="U10" s="185">
        <f>SUM('동구 배수관'!U10,중구배수관!U10,'서구 배수관'!U10,'유성구 배수관'!U10,'대덕 배수관'!U10)</f>
        <v>0</v>
      </c>
      <c r="V10" s="185">
        <f>SUM('동구 배수관'!V10,중구배수관!V10,'서구 배수관'!V10,'유성구 배수관'!V10,'대덕 배수관'!V10)</f>
        <v>0</v>
      </c>
      <c r="W10" s="185">
        <f>SUM('동구 배수관'!W10,중구배수관!W10,'서구 배수관'!W10,'유성구 배수관'!W10,'대덕 배수관'!W10)</f>
        <v>0</v>
      </c>
      <c r="X10" s="185">
        <f>SUM('동구 배수관'!X10,중구배수관!X10,'서구 배수관'!X10,'유성구 배수관'!X10,'대덕 배수관'!X10)</f>
        <v>0</v>
      </c>
      <c r="Y10" s="185">
        <f>SUM('동구 배수관'!Y10,중구배수관!Y10,'서구 배수관'!Y10,'유성구 배수관'!Y10,'대덕 배수관'!Y10)</f>
        <v>19.590000000000003</v>
      </c>
      <c r="Z10" s="185">
        <f>SUM('동구 배수관'!Z10,중구배수관!Z10,'서구 배수관'!Z10,'유성구 배수관'!Z10,'대덕 배수관'!Z10)</f>
        <v>456.74</v>
      </c>
      <c r="AA10" s="185">
        <f>SUM('동구 배수관'!AA10,중구배수관!AA10,'서구 배수관'!AA10,'유성구 배수관'!AA10,'대덕 배수관'!AA10)</f>
        <v>0</v>
      </c>
      <c r="AB10" s="185">
        <f>SUM('동구 배수관'!AB10,중구배수관!AB10,'서구 배수관'!AB10,'유성구 배수관'!AB10,'대덕 배수관'!AB10)</f>
        <v>0</v>
      </c>
      <c r="AC10" s="185">
        <f>SUM('동구 배수관'!AC10,중구배수관!AC10,'서구 배수관'!AC10,'유성구 배수관'!AC10,'대덕 배수관'!AC10)</f>
        <v>2315</v>
      </c>
      <c r="AD10" s="185">
        <f>SUM('동구 배수관'!AD10,중구배수관!AD10,'서구 배수관'!AD10,'유성구 배수관'!AD10,'대덕 배수관'!AD10)</f>
        <v>0</v>
      </c>
      <c r="AE10" s="185">
        <f>SUM('동구 배수관'!AE10,중구배수관!AE10,'서구 배수관'!AE10,'유성구 배수관'!AE10,'대덕 배수관'!AE10)</f>
        <v>1.2</v>
      </c>
      <c r="AF10" s="185">
        <f>SUM('동구 배수관'!AF10,중구배수관!AF10,'서구 배수관'!AF10,'유성구 배수관'!AF10,'대덕 배수관'!AF10)</f>
        <v>0</v>
      </c>
      <c r="AG10" s="185">
        <f>SUM('동구 배수관'!AG10,중구배수관!AG10,'서구 배수관'!AG10,'유성구 배수관'!AG10,'대덕 배수관'!AG10)</f>
        <v>5.66</v>
      </c>
      <c r="AH10" s="185">
        <f>SUM('동구 배수관'!AH10,중구배수관!AH10,'서구 배수관'!AH10,'유성구 배수관'!AH10,'대덕 배수관'!AH10)</f>
        <v>0</v>
      </c>
    </row>
    <row r="11" spans="1:34" s="1707" customFormat="1" ht="30" customHeight="1">
      <c r="A11" s="2019"/>
      <c r="B11" s="991" t="s">
        <v>786</v>
      </c>
      <c r="C11" s="185">
        <f t="shared" si="0"/>
        <v>14155.24</v>
      </c>
      <c r="D11" s="185">
        <f>SUM('동구 배수관'!D11,중구배수관!D11,'서구 배수관'!D11,'유성구 배수관'!D11,'대덕 배수관'!D11)</f>
        <v>12675.8</v>
      </c>
      <c r="E11" s="185">
        <f>SUM('동구 배수관'!E11,중구배수관!E11,'서구 배수관'!E11,'유성구 배수관'!E11,'대덕 배수관'!E11)</f>
        <v>21.02</v>
      </c>
      <c r="F11" s="185">
        <f>SUM('동구 배수관'!F11,중구배수관!F11,'서구 배수관'!F11,'유성구 배수관'!F11,'대덕 배수관'!F11)</f>
        <v>0</v>
      </c>
      <c r="G11" s="185">
        <f>SUM('동구 배수관'!G11,중구배수관!G11,'서구 배수관'!G11,'유성구 배수관'!G11,'대덕 배수관'!G11)</f>
        <v>0</v>
      </c>
      <c r="H11" s="185">
        <f>SUM('동구 배수관'!H11,중구배수관!H11,'서구 배수관'!H11,'유성구 배수관'!H11,'대덕 배수관'!H11)</f>
        <v>430.17000000000007</v>
      </c>
      <c r="I11" s="185">
        <f>SUM('동구 배수관'!I11,중구배수관!I11,'서구 배수관'!I11,'유성구 배수관'!I11,'대덕 배수관'!I11)</f>
        <v>528.15</v>
      </c>
      <c r="J11" s="185">
        <f>SUM('동구 배수관'!J11,중구배수관!J11,'서구 배수관'!J11,'유성구 배수관'!J11,'대덕 배수관'!J11)</f>
        <v>67.650000000000006</v>
      </c>
      <c r="K11" s="185">
        <f>SUM('동구 배수관'!K11,중구배수관!K11,'서구 배수관'!K11,'유성구 배수관'!K11,'대덕 배수관'!K11)</f>
        <v>0</v>
      </c>
      <c r="L11" s="185">
        <f>SUM('동구 배수관'!L11,중구배수관!L11,'서구 배수관'!L11,'유성구 배수관'!L11,'대덕 배수관'!L11)</f>
        <v>0</v>
      </c>
      <c r="M11" s="185">
        <f>SUM('동구 배수관'!M11,중구배수관!M11,'서구 배수관'!M11,'유성구 배수관'!M11,'대덕 배수관'!M11)</f>
        <v>0</v>
      </c>
      <c r="N11" s="185">
        <f>SUM('동구 배수관'!N11,중구배수관!N11,'서구 배수관'!N11,'유성구 배수관'!N11,'대덕 배수관'!N11)</f>
        <v>0</v>
      </c>
      <c r="O11" s="185">
        <f>SUM('동구 배수관'!O11,중구배수관!O11,'서구 배수관'!O11,'유성구 배수관'!O11,'대덕 배수관'!O11)</f>
        <v>0</v>
      </c>
      <c r="P11" s="185">
        <f>SUM('동구 배수관'!P11,중구배수관!P11,'서구 배수관'!P11,'유성구 배수관'!P11,'대덕 배수관'!P11)</f>
        <v>0</v>
      </c>
      <c r="Q11" s="185">
        <f>SUM('동구 배수관'!Q11,중구배수관!Q11,'서구 배수관'!Q11,'유성구 배수관'!Q11,'대덕 배수관'!Q11)</f>
        <v>0</v>
      </c>
      <c r="R11" s="185">
        <f>SUM('동구 배수관'!R11,중구배수관!R11,'서구 배수관'!R11,'유성구 배수관'!R11,'대덕 배수관'!R11)</f>
        <v>0</v>
      </c>
      <c r="S11" s="185">
        <f>SUM('동구 배수관'!S11,중구배수관!S11,'서구 배수관'!S11,'유성구 배수관'!S11,'대덕 배수관'!S11)</f>
        <v>0</v>
      </c>
      <c r="T11" s="185">
        <f>SUM('동구 배수관'!T11,중구배수관!T11,'서구 배수관'!T11,'유성구 배수관'!T11,'대덕 배수관'!T11)</f>
        <v>0</v>
      </c>
      <c r="U11" s="185">
        <f>SUM('동구 배수관'!U11,중구배수관!U11,'서구 배수관'!U11,'유성구 배수관'!U11,'대덕 배수관'!U11)</f>
        <v>0</v>
      </c>
      <c r="V11" s="185">
        <f>SUM('동구 배수관'!V11,중구배수관!V11,'서구 배수관'!V11,'유성구 배수관'!V11,'대덕 배수관'!V11)</f>
        <v>0</v>
      </c>
      <c r="W11" s="185">
        <f>SUM('동구 배수관'!W11,중구배수관!W11,'서구 배수관'!W11,'유성구 배수관'!W11,'대덕 배수관'!W11)</f>
        <v>0</v>
      </c>
      <c r="X11" s="185">
        <f>SUM('동구 배수관'!X11,중구배수관!X11,'서구 배수관'!X11,'유성구 배수관'!X11,'대덕 배수관'!X11)</f>
        <v>0</v>
      </c>
      <c r="Y11" s="185">
        <f>SUM('동구 배수관'!Y11,중구배수관!Y11,'서구 배수관'!Y11,'유성구 배수관'!Y11,'대덕 배수관'!Y11)</f>
        <v>0</v>
      </c>
      <c r="Z11" s="185">
        <f>SUM('동구 배수관'!Z11,중구배수관!Z11,'서구 배수관'!Z11,'유성구 배수관'!Z11,'대덕 배수관'!Z11)</f>
        <v>0</v>
      </c>
      <c r="AA11" s="185">
        <f>SUM('동구 배수관'!AA11,중구배수관!AA11,'서구 배수관'!AA11,'유성구 배수관'!AA11,'대덕 배수관'!AA11)</f>
        <v>0</v>
      </c>
      <c r="AB11" s="185">
        <f>SUM('동구 배수관'!AB11,중구배수관!AB11,'서구 배수관'!AB11,'유성구 배수관'!AB11,'대덕 배수관'!AB11)</f>
        <v>0</v>
      </c>
      <c r="AC11" s="185">
        <f>SUM('동구 배수관'!AC11,중구배수관!AC11,'서구 배수관'!AC11,'유성구 배수관'!AC11,'대덕 배수관'!AC11)</f>
        <v>335.25</v>
      </c>
      <c r="AD11" s="185">
        <f>SUM('동구 배수관'!AD11,중구배수관!AD11,'서구 배수관'!AD11,'유성구 배수관'!AD11,'대덕 배수관'!AD11)</f>
        <v>97.2</v>
      </c>
      <c r="AE11" s="185">
        <f>SUM('동구 배수관'!AE11,중구배수관!AE11,'서구 배수관'!AE11,'유성구 배수관'!AE11,'대덕 배수관'!AE11)</f>
        <v>0</v>
      </c>
      <c r="AF11" s="185">
        <f>SUM('동구 배수관'!AF11,중구배수관!AF11,'서구 배수관'!AF11,'유성구 배수관'!AF11,'대덕 배수관'!AF11)</f>
        <v>0</v>
      </c>
      <c r="AG11" s="185">
        <f>SUM('동구 배수관'!AG11,중구배수관!AG11,'서구 배수관'!AG11,'유성구 배수관'!AG11,'대덕 배수관'!AG11)</f>
        <v>0</v>
      </c>
      <c r="AH11" s="185">
        <f>SUM('동구 배수관'!AH11,중구배수관!AH11,'서구 배수관'!AH11,'유성구 배수관'!AH11,'대덕 배수관'!AH11)</f>
        <v>0</v>
      </c>
    </row>
    <row r="12" spans="1:34" s="1707" customFormat="1" ht="30" customHeight="1">
      <c r="A12" s="2019"/>
      <c r="B12" s="991" t="s">
        <v>799</v>
      </c>
      <c r="C12" s="185">
        <f t="shared" si="0"/>
        <v>124026.94999999998</v>
      </c>
      <c r="D12" s="185">
        <f>SUM('동구 배수관'!D12,중구배수관!D12,'서구 배수관'!D12,'유성구 배수관'!D12,'대덕 배수관'!D12)</f>
        <v>479.4</v>
      </c>
      <c r="E12" s="185">
        <f>SUM('동구 배수관'!E12,중구배수관!E12,'서구 배수관'!E12,'유성구 배수관'!E12,'대덕 배수관'!E12)</f>
        <v>108.88</v>
      </c>
      <c r="F12" s="185">
        <f>SUM('동구 배수관'!F12,중구배수관!F12,'서구 배수관'!F12,'유성구 배수관'!F12,'대덕 배수관'!F12)</f>
        <v>1925.43</v>
      </c>
      <c r="G12" s="185">
        <f>SUM('동구 배수관'!G12,중구배수관!G12,'서구 배수관'!G12,'유성구 배수관'!G12,'대덕 배수관'!G12)</f>
        <v>6533</v>
      </c>
      <c r="H12" s="185">
        <f>SUM('동구 배수관'!H12,중구배수관!H12,'서구 배수관'!H12,'유성구 배수관'!H12,'대덕 배수관'!H12)</f>
        <v>4483.97</v>
      </c>
      <c r="I12" s="185">
        <f>SUM('동구 배수관'!I12,중구배수관!I12,'서구 배수관'!I12,'유성구 배수관'!I12,'대덕 배수관'!I12)</f>
        <v>5797.1200000000008</v>
      </c>
      <c r="J12" s="185">
        <f>SUM('동구 배수관'!J12,중구배수관!J12,'서구 배수관'!J12,'유성구 배수관'!J12,'대덕 배수관'!J12)</f>
        <v>20769.850000000006</v>
      </c>
      <c r="K12" s="185">
        <f>SUM('동구 배수관'!K12,중구배수관!K12,'서구 배수관'!K12,'유성구 배수관'!K12,'대덕 배수관'!K12)</f>
        <v>3497.2300000000005</v>
      </c>
      <c r="L12" s="185">
        <f>SUM('동구 배수관'!L12,중구배수관!L12,'서구 배수관'!L12,'유성구 배수관'!L12,'대덕 배수관'!L12)</f>
        <v>2975.45</v>
      </c>
      <c r="M12" s="185">
        <f>SUM('동구 배수관'!M12,중구배수관!M12,'서구 배수관'!M12,'유성구 배수관'!M12,'대덕 배수관'!M12)</f>
        <v>26324.61</v>
      </c>
      <c r="N12" s="185">
        <f>SUM('동구 배수관'!N12,중구배수관!N12,'서구 배수관'!N12,'유성구 배수관'!N12,'대덕 배수관'!N12)</f>
        <v>12909.93</v>
      </c>
      <c r="O12" s="185">
        <f>SUM('동구 배수관'!O12,중구배수관!O12,'서구 배수관'!O12,'유성구 배수관'!O12,'대덕 배수관'!O12)</f>
        <v>21689.809999999987</v>
      </c>
      <c r="P12" s="185">
        <f>SUM('동구 배수관'!P12,중구배수관!P12,'서구 배수관'!P12,'유성구 배수관'!P12,'대덕 배수관'!P12)</f>
        <v>8682.5900000000056</v>
      </c>
      <c r="Q12" s="185">
        <f>SUM('동구 배수관'!Q12,중구배수관!Q12,'서구 배수관'!Q12,'유성구 배수관'!Q12,'대덕 배수관'!Q12)</f>
        <v>259.11</v>
      </c>
      <c r="R12" s="185">
        <f>SUM('동구 배수관'!R12,중구배수관!R12,'서구 배수관'!R12,'유성구 배수관'!R12,'대덕 배수관'!R12)</f>
        <v>4662.1500000000005</v>
      </c>
      <c r="S12" s="185">
        <f>SUM('동구 배수관'!S12,중구배수관!S12,'서구 배수관'!S12,'유성구 배수관'!S12,'대덕 배수관'!S12)</f>
        <v>287.10999999999996</v>
      </c>
      <c r="T12" s="185">
        <f>SUM('동구 배수관'!T12,중구배수관!T12,'서구 배수관'!T12,'유성구 배수관'!T12,'대덕 배수관'!T12)</f>
        <v>1505.0200000000002</v>
      </c>
      <c r="U12" s="185">
        <f>SUM('동구 배수관'!U12,중구배수관!U12,'서구 배수관'!U12,'유성구 배수관'!U12,'대덕 배수관'!U12)</f>
        <v>15.87</v>
      </c>
      <c r="V12" s="185">
        <f>SUM('동구 배수관'!V12,중구배수관!V12,'서구 배수관'!V12,'유성구 배수관'!V12,'대덕 배수관'!V12)</f>
        <v>0</v>
      </c>
      <c r="W12" s="185">
        <f>SUM('동구 배수관'!W12,중구배수관!W12,'서구 배수관'!W12,'유성구 배수관'!W12,'대덕 배수관'!W12)</f>
        <v>0</v>
      </c>
      <c r="X12" s="185">
        <f>SUM('동구 배수관'!X12,중구배수관!X12,'서구 배수관'!X12,'유성구 배수관'!X12,'대덕 배수관'!X12)</f>
        <v>0</v>
      </c>
      <c r="Y12" s="185">
        <f>SUM('동구 배수관'!Y12,중구배수관!Y12,'서구 배수관'!Y12,'유성구 배수관'!Y12,'대덕 배수관'!Y12)</f>
        <v>0</v>
      </c>
      <c r="Z12" s="185">
        <f>SUM('동구 배수관'!Z12,중구배수관!Z12,'서구 배수관'!Z12,'유성구 배수관'!Z12,'대덕 배수관'!Z12)</f>
        <v>326.02999999999997</v>
      </c>
      <c r="AA12" s="185">
        <f>SUM('동구 배수관'!AA12,중구배수관!AA12,'서구 배수관'!AA12,'유성구 배수관'!AA12,'대덕 배수관'!AA12)</f>
        <v>661.99</v>
      </c>
      <c r="AB12" s="185">
        <f>SUM('동구 배수관'!AB12,중구배수관!AB12,'서구 배수관'!AB12,'유성구 배수관'!AB12,'대덕 배수관'!AB12)</f>
        <v>0</v>
      </c>
      <c r="AC12" s="185">
        <f>SUM('동구 배수관'!AC12,중구배수관!AC12,'서구 배수관'!AC12,'유성구 배수관'!AC12,'대덕 배수관'!AC12)</f>
        <v>0</v>
      </c>
      <c r="AD12" s="185">
        <f>SUM('동구 배수관'!AD12,중구배수관!AD12,'서구 배수관'!AD12,'유성구 배수관'!AD12,'대덕 배수관'!AD12)</f>
        <v>0</v>
      </c>
      <c r="AE12" s="185">
        <f>SUM('동구 배수관'!AE12,중구배수관!AE12,'서구 배수관'!AE12,'유성구 배수관'!AE12,'대덕 배수관'!AE12)</f>
        <v>0</v>
      </c>
      <c r="AF12" s="185">
        <f>SUM('동구 배수관'!AF12,중구배수관!AF12,'서구 배수관'!AF12,'유성구 배수관'!AF12,'대덕 배수관'!AF12)</f>
        <v>8.67</v>
      </c>
      <c r="AG12" s="185">
        <f>SUM('동구 배수관'!AG12,중구배수관!AG12,'서구 배수관'!AG12,'유성구 배수관'!AG12,'대덕 배수관'!AG12)</f>
        <v>1.03</v>
      </c>
      <c r="AH12" s="185">
        <f>SUM('동구 배수관'!AH12,중구배수관!AH12,'서구 배수관'!AH12,'유성구 배수관'!AH12,'대덕 배수관'!AH12)</f>
        <v>122.7</v>
      </c>
    </row>
    <row r="13" spans="1:34" s="1707" customFormat="1" ht="30" customHeight="1">
      <c r="A13" s="2019"/>
      <c r="B13" s="991" t="s">
        <v>787</v>
      </c>
      <c r="C13" s="185">
        <f t="shared" si="0"/>
        <v>111457.83</v>
      </c>
      <c r="D13" s="185">
        <f>SUM('동구 배수관'!D13,중구배수관!D13,'서구 배수관'!D13,'유성구 배수관'!D13,'대덕 배수관'!D13)</f>
        <v>6411.8</v>
      </c>
      <c r="E13" s="185">
        <f>SUM('동구 배수관'!E13,중구배수관!E13,'서구 배수관'!E13,'유성구 배수관'!E13,'대덕 배수관'!E13)</f>
        <v>1.1499999999999999</v>
      </c>
      <c r="F13" s="185">
        <f>SUM('동구 배수관'!F13,중구배수관!F13,'서구 배수관'!F13,'유성구 배수관'!F13,'대덕 배수관'!F13)</f>
        <v>54.85</v>
      </c>
      <c r="G13" s="185">
        <f>SUM('동구 배수관'!G13,중구배수관!G13,'서구 배수관'!G13,'유성구 배수관'!G13,'대덕 배수관'!G13)</f>
        <v>1200.1399999999999</v>
      </c>
      <c r="H13" s="185">
        <f>SUM('동구 배수관'!H13,중구배수관!H13,'서구 배수관'!H13,'유성구 배수관'!H13,'대덕 배수관'!H13)</f>
        <v>5252.1699999999983</v>
      </c>
      <c r="I13" s="185">
        <f>SUM('동구 배수관'!I13,중구배수관!I13,'서구 배수관'!I13,'유성구 배수관'!I13,'대덕 배수관'!I13)</f>
        <v>632.68000000000006</v>
      </c>
      <c r="J13" s="185">
        <f>SUM('동구 배수관'!J13,중구배수관!J13,'서구 배수관'!J13,'유성구 배수관'!J13,'대덕 배수관'!J13)</f>
        <v>5590.99</v>
      </c>
      <c r="K13" s="185">
        <f>SUM('동구 배수관'!K13,중구배수관!K13,'서구 배수관'!K13,'유성구 배수관'!K13,'대덕 배수관'!K13)</f>
        <v>127.01</v>
      </c>
      <c r="L13" s="185">
        <f>SUM('동구 배수관'!L13,중구배수관!L13,'서구 배수관'!L13,'유성구 배수관'!L13,'대덕 배수관'!L13)</f>
        <v>1442.1399999999999</v>
      </c>
      <c r="M13" s="185">
        <f>SUM('동구 배수관'!M13,중구배수관!M13,'서구 배수관'!M13,'유성구 배수관'!M13,'대덕 배수관'!M13)</f>
        <v>7804.49</v>
      </c>
      <c r="N13" s="185">
        <f>SUM('동구 배수관'!N13,중구배수관!N13,'서구 배수관'!N13,'유성구 배수관'!N13,'대덕 배수관'!N13)</f>
        <v>3870.610000000001</v>
      </c>
      <c r="O13" s="185">
        <f>SUM('동구 배수관'!O13,중구배수관!O13,'서구 배수관'!O13,'유성구 배수관'!O13,'대덕 배수관'!O13)</f>
        <v>7055.5000000000009</v>
      </c>
      <c r="P13" s="185">
        <f>SUM('동구 배수관'!P13,중구배수관!P13,'서구 배수관'!P13,'유성구 배수관'!P13,'대덕 배수관'!P13)</f>
        <v>8635.3900000000012</v>
      </c>
      <c r="Q13" s="185">
        <f>SUM('동구 배수관'!Q13,중구배수관!Q13,'서구 배수관'!Q13,'유성구 배수관'!Q13,'대덕 배수관'!Q13)</f>
        <v>610.28</v>
      </c>
      <c r="R13" s="185">
        <f>SUM('동구 배수관'!R13,중구배수관!R13,'서구 배수관'!R13,'유성구 배수관'!R13,'대덕 배수관'!R13)</f>
        <v>3602.3900000000003</v>
      </c>
      <c r="S13" s="185">
        <f>SUM('동구 배수관'!S13,중구배수관!S13,'서구 배수관'!S13,'유성구 배수관'!S13,'대덕 배수관'!S13)</f>
        <v>197.39</v>
      </c>
      <c r="T13" s="185">
        <f>SUM('동구 배수관'!T13,중구배수관!T13,'서구 배수관'!T13,'유성구 배수관'!T13,'대덕 배수관'!T13)</f>
        <v>5203.75</v>
      </c>
      <c r="U13" s="185">
        <f>SUM('동구 배수관'!U13,중구배수관!U13,'서구 배수관'!U13,'유성구 배수관'!U13,'대덕 배수관'!U13)</f>
        <v>2116.1900000000005</v>
      </c>
      <c r="V13" s="185">
        <f>SUM('동구 배수관'!V13,중구배수관!V13,'서구 배수관'!V13,'유성구 배수관'!V13,'대덕 배수관'!V13)</f>
        <v>17288.53</v>
      </c>
      <c r="W13" s="185">
        <f>SUM('동구 배수관'!W13,중구배수관!W13,'서구 배수관'!W13,'유성구 배수관'!W13,'대덕 배수관'!W13)</f>
        <v>19786.669999999998</v>
      </c>
      <c r="X13" s="185">
        <f>SUM('동구 배수관'!X13,중구배수관!X13,'서구 배수관'!X13,'유성구 배수관'!X13,'대덕 배수관'!X13)</f>
        <v>155.58000000000001</v>
      </c>
      <c r="Y13" s="185">
        <f>SUM('동구 배수관'!Y13,중구배수관!Y13,'서구 배수관'!Y13,'유성구 배수관'!Y13,'대덕 배수관'!Y13)</f>
        <v>1458.76</v>
      </c>
      <c r="Z13" s="185">
        <f>SUM('동구 배수관'!Z13,중구배수관!Z13,'서구 배수관'!Z13,'유성구 배수관'!Z13,'대덕 배수관'!Z13)</f>
        <v>626.18000000000006</v>
      </c>
      <c r="AA13" s="185">
        <f>SUM('동구 배수관'!AA13,중구배수관!AA13,'서구 배수관'!AA13,'유성구 배수관'!AA13,'대덕 배수관'!AA13)</f>
        <v>5128.7</v>
      </c>
      <c r="AB13" s="185">
        <f>SUM('동구 배수관'!AB13,중구배수관!AB13,'서구 배수관'!AB13,'유성구 배수관'!AB13,'대덕 배수관'!AB13)</f>
        <v>1957.35</v>
      </c>
      <c r="AC13" s="185">
        <f>SUM('동구 배수관'!AC13,중구배수관!AC13,'서구 배수관'!AC13,'유성구 배수관'!AC13,'대덕 배수관'!AC13)</f>
        <v>3699.13</v>
      </c>
      <c r="AD13" s="185">
        <f>SUM('동구 배수관'!AD13,중구배수관!AD13,'서구 배수관'!AD13,'유성구 배수관'!AD13,'대덕 배수관'!AD13)</f>
        <v>955.1</v>
      </c>
      <c r="AE13" s="185">
        <f>SUM('동구 배수관'!AE13,중구배수관!AE13,'서구 배수관'!AE13,'유성구 배수관'!AE13,'대덕 배수관'!AE13)</f>
        <v>253.82</v>
      </c>
      <c r="AF13" s="185">
        <f>SUM('동구 배수관'!AF13,중구배수관!AF13,'서구 배수관'!AF13,'유성구 배수관'!AF13,'대덕 배수관'!AF13)</f>
        <v>0</v>
      </c>
      <c r="AG13" s="185">
        <f>SUM('동구 배수관'!AG13,중구배수관!AG13,'서구 배수관'!AG13,'유성구 배수관'!AG13,'대덕 배수관'!AG13)</f>
        <v>339.09</v>
      </c>
      <c r="AH13" s="185">
        <f>SUM('동구 배수관'!AH13,중구배수관!AH13,'서구 배수관'!AH13,'유성구 배수관'!AH13,'대덕 배수관'!AH13)</f>
        <v>0</v>
      </c>
    </row>
    <row r="14" spans="1:34" s="1707" customFormat="1" ht="30" customHeight="1">
      <c r="A14" s="2019"/>
      <c r="B14" s="991" t="s">
        <v>820</v>
      </c>
      <c r="C14" s="185">
        <f t="shared" si="0"/>
        <v>59.82</v>
      </c>
      <c r="D14" s="185">
        <f>SUM('동구 배수관'!D14,중구배수관!D14,'서구 배수관'!D14,'유성구 배수관'!D14,'대덕 배수관'!D14)</f>
        <v>0</v>
      </c>
      <c r="E14" s="185">
        <f>SUM('동구 배수관'!E14,중구배수관!E14,'서구 배수관'!E14,'유성구 배수관'!E14,'대덕 배수관'!E14)</f>
        <v>0</v>
      </c>
      <c r="F14" s="185">
        <f>SUM('동구 배수관'!F14,중구배수관!F14,'서구 배수관'!F14,'유성구 배수관'!F14,'대덕 배수관'!F14)</f>
        <v>0</v>
      </c>
      <c r="G14" s="185">
        <f>SUM('동구 배수관'!G14,중구배수관!G14,'서구 배수관'!G14,'유성구 배수관'!G14,'대덕 배수관'!G14)</f>
        <v>0</v>
      </c>
      <c r="H14" s="185">
        <f>SUM('동구 배수관'!H14,중구배수관!H14,'서구 배수관'!H14,'유성구 배수관'!H14,'대덕 배수관'!H14)</f>
        <v>0</v>
      </c>
      <c r="I14" s="185">
        <f>SUM('동구 배수관'!I14,중구배수관!I14,'서구 배수관'!I14,'유성구 배수관'!I14,'대덕 배수관'!I14)</f>
        <v>59.82</v>
      </c>
      <c r="J14" s="185">
        <f>SUM('동구 배수관'!J14,중구배수관!J14,'서구 배수관'!J14,'유성구 배수관'!J14,'대덕 배수관'!J14)</f>
        <v>0</v>
      </c>
      <c r="K14" s="185">
        <f>SUM('동구 배수관'!K14,중구배수관!K14,'서구 배수관'!K14,'유성구 배수관'!K14,'대덕 배수관'!K14)</f>
        <v>0</v>
      </c>
      <c r="L14" s="185">
        <f>SUM('동구 배수관'!L14,중구배수관!L14,'서구 배수관'!L14,'유성구 배수관'!L14,'대덕 배수관'!L14)</f>
        <v>0</v>
      </c>
      <c r="M14" s="185">
        <f>SUM('동구 배수관'!M14,중구배수관!M14,'서구 배수관'!M14,'유성구 배수관'!M14,'대덕 배수관'!M14)</f>
        <v>0</v>
      </c>
      <c r="N14" s="185">
        <f>SUM('동구 배수관'!N14,중구배수관!N14,'서구 배수관'!N14,'유성구 배수관'!N14,'대덕 배수관'!N14)</f>
        <v>0</v>
      </c>
      <c r="O14" s="185">
        <f>SUM('동구 배수관'!O14,중구배수관!O14,'서구 배수관'!O14,'유성구 배수관'!O14,'대덕 배수관'!O14)</f>
        <v>0</v>
      </c>
      <c r="P14" s="185">
        <f>SUM('동구 배수관'!P14,중구배수관!P14,'서구 배수관'!P14,'유성구 배수관'!P14,'대덕 배수관'!P14)</f>
        <v>0</v>
      </c>
      <c r="Q14" s="185">
        <f>SUM('동구 배수관'!Q14,중구배수관!Q14,'서구 배수관'!Q14,'유성구 배수관'!Q14,'대덕 배수관'!Q14)</f>
        <v>0</v>
      </c>
      <c r="R14" s="185">
        <f>SUM('동구 배수관'!R14,중구배수관!R14,'서구 배수관'!R14,'유성구 배수관'!R14,'대덕 배수관'!R14)</f>
        <v>0</v>
      </c>
      <c r="S14" s="185">
        <f>SUM('동구 배수관'!S14,중구배수관!S14,'서구 배수관'!S14,'유성구 배수관'!S14,'대덕 배수관'!S14)</f>
        <v>0</v>
      </c>
      <c r="T14" s="185">
        <f>SUM('동구 배수관'!T14,중구배수관!T14,'서구 배수관'!T14,'유성구 배수관'!T14,'대덕 배수관'!T14)</f>
        <v>0</v>
      </c>
      <c r="U14" s="185">
        <f>SUM('동구 배수관'!U14,중구배수관!U14,'서구 배수관'!U14,'유성구 배수관'!U14,'대덕 배수관'!U14)</f>
        <v>0</v>
      </c>
      <c r="V14" s="185">
        <f>SUM('동구 배수관'!V14,중구배수관!V14,'서구 배수관'!V14,'유성구 배수관'!V14,'대덕 배수관'!V14)</f>
        <v>0</v>
      </c>
      <c r="W14" s="185">
        <f>SUM('동구 배수관'!W14,중구배수관!W14,'서구 배수관'!W14,'유성구 배수관'!W14,'대덕 배수관'!W14)</f>
        <v>0</v>
      </c>
      <c r="X14" s="185">
        <f>SUM('동구 배수관'!X14,중구배수관!X14,'서구 배수관'!X14,'유성구 배수관'!X14,'대덕 배수관'!X14)</f>
        <v>0</v>
      </c>
      <c r="Y14" s="185">
        <f>SUM('동구 배수관'!Y14,중구배수관!Y14,'서구 배수관'!Y14,'유성구 배수관'!Y14,'대덕 배수관'!Y14)</f>
        <v>0</v>
      </c>
      <c r="Z14" s="185">
        <f>SUM('동구 배수관'!Z14,중구배수관!Z14,'서구 배수관'!Z14,'유성구 배수관'!Z14,'대덕 배수관'!Z14)</f>
        <v>0</v>
      </c>
      <c r="AA14" s="185">
        <f>SUM('동구 배수관'!AA14,중구배수관!AA14,'서구 배수관'!AA14,'유성구 배수관'!AA14,'대덕 배수관'!AA14)</f>
        <v>0</v>
      </c>
      <c r="AB14" s="185">
        <f>SUM('동구 배수관'!AB14,중구배수관!AB14,'서구 배수관'!AB14,'유성구 배수관'!AB14,'대덕 배수관'!AB14)</f>
        <v>0</v>
      </c>
      <c r="AC14" s="185">
        <f>SUM('동구 배수관'!AC14,중구배수관!AC14,'서구 배수관'!AC14,'유성구 배수관'!AC14,'대덕 배수관'!AC14)</f>
        <v>0</v>
      </c>
      <c r="AD14" s="185">
        <f>SUM('동구 배수관'!AD14,중구배수관!AD14,'서구 배수관'!AD14,'유성구 배수관'!AD14,'대덕 배수관'!AD14)</f>
        <v>0</v>
      </c>
      <c r="AE14" s="185">
        <f>SUM('동구 배수관'!AE14,중구배수관!AE14,'서구 배수관'!AE14,'유성구 배수관'!AE14,'대덕 배수관'!AE14)</f>
        <v>0</v>
      </c>
      <c r="AF14" s="185">
        <f>SUM('동구 배수관'!AF14,중구배수관!AF14,'서구 배수관'!AF14,'유성구 배수관'!AF14,'대덕 배수관'!AF14)</f>
        <v>0</v>
      </c>
      <c r="AG14" s="185">
        <f>SUM('동구 배수관'!AG14,중구배수관!AG14,'서구 배수관'!AG14,'유성구 배수관'!AG14,'대덕 배수관'!AG14)</f>
        <v>0</v>
      </c>
      <c r="AH14" s="185">
        <f>SUM('동구 배수관'!AH14,중구배수관!AH14,'서구 배수관'!AH14,'유성구 배수관'!AH14,'대덕 배수관'!AH14)</f>
        <v>0</v>
      </c>
    </row>
    <row r="15" spans="1:34" s="1707" customFormat="1" ht="30" customHeight="1">
      <c r="A15" s="2019"/>
      <c r="B15" s="991" t="s">
        <v>800</v>
      </c>
      <c r="C15" s="185">
        <f t="shared" si="0"/>
        <v>9430.59</v>
      </c>
      <c r="D15" s="185">
        <f>SUM('동구 배수관'!D15,중구배수관!D15,'서구 배수관'!D15,'유성구 배수관'!D15,'대덕 배수관'!D15)</f>
        <v>0</v>
      </c>
      <c r="E15" s="185">
        <f>SUM('동구 배수관'!E15,중구배수관!E15,'서구 배수관'!E15,'유성구 배수관'!E15,'대덕 배수관'!E15)</f>
        <v>0</v>
      </c>
      <c r="F15" s="185">
        <f>SUM('동구 배수관'!F15,중구배수관!F15,'서구 배수관'!F15,'유성구 배수관'!F15,'대덕 배수관'!F15)</f>
        <v>0</v>
      </c>
      <c r="G15" s="185">
        <f>SUM('동구 배수관'!G15,중구배수관!G15,'서구 배수관'!G15,'유성구 배수관'!G15,'대덕 배수관'!G15)</f>
        <v>0</v>
      </c>
      <c r="H15" s="185">
        <f>SUM('동구 배수관'!H15,중구배수관!H15,'서구 배수관'!H15,'유성구 배수관'!H15,'대덕 배수관'!H15)</f>
        <v>0</v>
      </c>
      <c r="I15" s="185">
        <f>SUM('동구 배수관'!I15,중구배수관!I15,'서구 배수관'!I15,'유성구 배수관'!I15,'대덕 배수관'!I15)</f>
        <v>0</v>
      </c>
      <c r="J15" s="185">
        <f>SUM('동구 배수관'!J15,중구배수관!J15,'서구 배수관'!J15,'유성구 배수관'!J15,'대덕 배수관'!J15)</f>
        <v>0</v>
      </c>
      <c r="K15" s="185">
        <f>SUM('동구 배수관'!K15,중구배수관!K15,'서구 배수관'!K15,'유성구 배수관'!K15,'대덕 배수관'!K15)</f>
        <v>0</v>
      </c>
      <c r="L15" s="185">
        <f>SUM('동구 배수관'!L15,중구배수관!L15,'서구 배수관'!L15,'유성구 배수관'!L15,'대덕 배수관'!L15)</f>
        <v>0</v>
      </c>
      <c r="M15" s="185">
        <f>SUM('동구 배수관'!M15,중구배수관!M15,'서구 배수관'!M15,'유성구 배수관'!M15,'대덕 배수관'!M15)</f>
        <v>0</v>
      </c>
      <c r="N15" s="185">
        <f>SUM('동구 배수관'!N15,중구배수관!N15,'서구 배수관'!N15,'유성구 배수관'!N15,'대덕 배수관'!N15)</f>
        <v>0</v>
      </c>
      <c r="O15" s="185">
        <f>SUM('동구 배수관'!O15,중구배수관!O15,'서구 배수관'!O15,'유성구 배수관'!O15,'대덕 배수관'!O15)</f>
        <v>0</v>
      </c>
      <c r="P15" s="185">
        <f>SUM('동구 배수관'!P15,중구배수관!P15,'서구 배수관'!P15,'유성구 배수관'!P15,'대덕 배수관'!P15)</f>
        <v>0</v>
      </c>
      <c r="Q15" s="185">
        <f>SUM('동구 배수관'!Q15,중구배수관!Q15,'서구 배수관'!Q15,'유성구 배수관'!Q15,'대덕 배수관'!Q15)</f>
        <v>0</v>
      </c>
      <c r="R15" s="185">
        <f>SUM('동구 배수관'!R15,중구배수관!R15,'서구 배수관'!R15,'유성구 배수관'!R15,'대덕 배수관'!R15)</f>
        <v>0</v>
      </c>
      <c r="S15" s="185">
        <f>SUM('동구 배수관'!S15,중구배수관!S15,'서구 배수관'!S15,'유성구 배수관'!S15,'대덕 배수관'!S15)</f>
        <v>0</v>
      </c>
      <c r="T15" s="185">
        <f>SUM('동구 배수관'!T15,중구배수관!T15,'서구 배수관'!T15,'유성구 배수관'!T15,'대덕 배수관'!T15)</f>
        <v>6774.24</v>
      </c>
      <c r="U15" s="185">
        <f>SUM('동구 배수관'!U15,중구배수관!U15,'서구 배수관'!U15,'유성구 배수관'!U15,'대덕 배수관'!U15)</f>
        <v>0</v>
      </c>
      <c r="V15" s="185">
        <f>SUM('동구 배수관'!V15,중구배수관!V15,'서구 배수관'!V15,'유성구 배수관'!V15,'대덕 배수관'!V15)</f>
        <v>2655.1</v>
      </c>
      <c r="W15" s="185">
        <f>SUM('동구 배수관'!W15,중구배수관!W15,'서구 배수관'!W15,'유성구 배수관'!W15,'대덕 배수관'!W15)</f>
        <v>0</v>
      </c>
      <c r="X15" s="185">
        <f>SUM('동구 배수관'!X15,중구배수관!X15,'서구 배수관'!X15,'유성구 배수관'!X15,'대덕 배수관'!X15)</f>
        <v>0</v>
      </c>
      <c r="Y15" s="185">
        <f>SUM('동구 배수관'!Y15,중구배수관!Y15,'서구 배수관'!Y15,'유성구 배수관'!Y15,'대덕 배수관'!Y15)</f>
        <v>0</v>
      </c>
      <c r="Z15" s="185">
        <f>SUM('동구 배수관'!Z15,중구배수관!Z15,'서구 배수관'!Z15,'유성구 배수관'!Z15,'대덕 배수관'!Z15)</f>
        <v>0</v>
      </c>
      <c r="AA15" s="185">
        <f>SUM('동구 배수관'!AA15,중구배수관!AA15,'서구 배수관'!AA15,'유성구 배수관'!AA15,'대덕 배수관'!AA15)</f>
        <v>0</v>
      </c>
      <c r="AB15" s="185">
        <f>SUM('동구 배수관'!AB15,중구배수관!AB15,'서구 배수관'!AB15,'유성구 배수관'!AB15,'대덕 배수관'!AB15)</f>
        <v>0</v>
      </c>
      <c r="AC15" s="185">
        <f>SUM('동구 배수관'!AC15,중구배수관!AC15,'서구 배수관'!AC15,'유성구 배수관'!AC15,'대덕 배수관'!AC15)</f>
        <v>1.25</v>
      </c>
      <c r="AD15" s="185">
        <f>SUM('동구 배수관'!AD15,중구배수관!AD15,'서구 배수관'!AD15,'유성구 배수관'!AD15,'대덕 배수관'!AD15)</f>
        <v>0</v>
      </c>
      <c r="AE15" s="185">
        <f>SUM('동구 배수관'!AE15,중구배수관!AE15,'서구 배수관'!AE15,'유성구 배수관'!AE15,'대덕 배수관'!AE15)</f>
        <v>0</v>
      </c>
      <c r="AF15" s="185">
        <f>SUM('동구 배수관'!AF15,중구배수관!AF15,'서구 배수관'!AF15,'유성구 배수관'!AF15,'대덕 배수관'!AF15)</f>
        <v>0</v>
      </c>
      <c r="AG15" s="185">
        <f>SUM('동구 배수관'!AG15,중구배수관!AG15,'서구 배수관'!AG15,'유성구 배수관'!AG15,'대덕 배수관'!AG15)</f>
        <v>0</v>
      </c>
      <c r="AH15" s="185">
        <f>SUM('동구 배수관'!AH15,중구배수관!AH15,'서구 배수관'!AH15,'유성구 배수관'!AH15,'대덕 배수관'!AH15)</f>
        <v>0</v>
      </c>
    </row>
    <row r="16" spans="1:34" s="1707" customFormat="1" ht="30" customHeight="1">
      <c r="A16" s="2019"/>
      <c r="B16" s="989" t="s">
        <v>801</v>
      </c>
      <c r="C16" s="185">
        <f t="shared" si="0"/>
        <v>940.8599999999999</v>
      </c>
      <c r="D16" s="185">
        <f>SUM('동구 배수관'!D16,중구배수관!D16,'서구 배수관'!D16,'유성구 배수관'!D16,'대덕 배수관'!D16)</f>
        <v>940.8599999999999</v>
      </c>
      <c r="E16" s="185">
        <f>SUM('동구 배수관'!E16,중구배수관!E16,'서구 배수관'!E16,'유성구 배수관'!E16,'대덕 배수관'!E16)</f>
        <v>0</v>
      </c>
      <c r="F16" s="185">
        <f>SUM('동구 배수관'!F16,중구배수관!F16,'서구 배수관'!F16,'유성구 배수관'!F16,'대덕 배수관'!F16)</f>
        <v>0</v>
      </c>
      <c r="G16" s="185">
        <f>SUM('동구 배수관'!G16,중구배수관!G16,'서구 배수관'!G16,'유성구 배수관'!G16,'대덕 배수관'!G16)</f>
        <v>0</v>
      </c>
      <c r="H16" s="185">
        <f>SUM('동구 배수관'!H16,중구배수관!H16,'서구 배수관'!H16,'유성구 배수관'!H16,'대덕 배수관'!H16)</f>
        <v>0</v>
      </c>
      <c r="I16" s="185">
        <f>SUM('동구 배수관'!I16,중구배수관!I16,'서구 배수관'!I16,'유성구 배수관'!I16,'대덕 배수관'!I16)</f>
        <v>0</v>
      </c>
      <c r="J16" s="185">
        <f>SUM('동구 배수관'!J16,중구배수관!J16,'서구 배수관'!J16,'유성구 배수관'!J16,'대덕 배수관'!J16)</f>
        <v>0</v>
      </c>
      <c r="K16" s="185">
        <f>SUM('동구 배수관'!K16,중구배수관!K16,'서구 배수관'!K16,'유성구 배수관'!K16,'대덕 배수관'!K16)</f>
        <v>0</v>
      </c>
      <c r="L16" s="185">
        <f>SUM('동구 배수관'!L16,중구배수관!L16,'서구 배수관'!L16,'유성구 배수관'!L16,'대덕 배수관'!L16)</f>
        <v>0</v>
      </c>
      <c r="M16" s="185">
        <f>SUM('동구 배수관'!M16,중구배수관!M16,'서구 배수관'!M16,'유성구 배수관'!M16,'대덕 배수관'!M16)</f>
        <v>0</v>
      </c>
      <c r="N16" s="185">
        <f>SUM('동구 배수관'!N16,중구배수관!N16,'서구 배수관'!N16,'유성구 배수관'!N16,'대덕 배수관'!N16)</f>
        <v>0</v>
      </c>
      <c r="O16" s="185">
        <f>SUM('동구 배수관'!O16,중구배수관!O16,'서구 배수관'!O16,'유성구 배수관'!O16,'대덕 배수관'!O16)</f>
        <v>0</v>
      </c>
      <c r="P16" s="185">
        <f>SUM('동구 배수관'!P16,중구배수관!P16,'서구 배수관'!P16,'유성구 배수관'!P16,'대덕 배수관'!P16)</f>
        <v>0</v>
      </c>
      <c r="Q16" s="185">
        <f>SUM('동구 배수관'!Q16,중구배수관!Q16,'서구 배수관'!Q16,'유성구 배수관'!Q16,'대덕 배수관'!Q16)</f>
        <v>0</v>
      </c>
      <c r="R16" s="185">
        <f>SUM('동구 배수관'!R16,중구배수관!R16,'서구 배수관'!R16,'유성구 배수관'!R16,'대덕 배수관'!R16)</f>
        <v>0</v>
      </c>
      <c r="S16" s="185">
        <f>SUM('동구 배수관'!S16,중구배수관!S16,'서구 배수관'!S16,'유성구 배수관'!S16,'대덕 배수관'!S16)</f>
        <v>0</v>
      </c>
      <c r="T16" s="185">
        <f>SUM('동구 배수관'!T16,중구배수관!T16,'서구 배수관'!T16,'유성구 배수관'!T16,'대덕 배수관'!T16)</f>
        <v>0</v>
      </c>
      <c r="U16" s="185">
        <f>SUM('동구 배수관'!U16,중구배수관!U16,'서구 배수관'!U16,'유성구 배수관'!U16,'대덕 배수관'!U16)</f>
        <v>0</v>
      </c>
      <c r="V16" s="185">
        <f>SUM('동구 배수관'!V16,중구배수관!V16,'서구 배수관'!V16,'유성구 배수관'!V16,'대덕 배수관'!V16)</f>
        <v>0</v>
      </c>
      <c r="W16" s="185">
        <f>SUM('동구 배수관'!W16,중구배수관!W16,'서구 배수관'!W16,'유성구 배수관'!W16,'대덕 배수관'!W16)</f>
        <v>0</v>
      </c>
      <c r="X16" s="185">
        <f>SUM('동구 배수관'!X16,중구배수관!X16,'서구 배수관'!X16,'유성구 배수관'!X16,'대덕 배수관'!X16)</f>
        <v>0</v>
      </c>
      <c r="Y16" s="185">
        <f>SUM('동구 배수관'!Y16,중구배수관!Y16,'서구 배수관'!Y16,'유성구 배수관'!Y16,'대덕 배수관'!Y16)</f>
        <v>0</v>
      </c>
      <c r="Z16" s="185">
        <f>SUM('동구 배수관'!Z16,중구배수관!Z16,'서구 배수관'!Z16,'유성구 배수관'!Z16,'대덕 배수관'!Z16)</f>
        <v>0</v>
      </c>
      <c r="AA16" s="185">
        <f>SUM('동구 배수관'!AA16,중구배수관!AA16,'서구 배수관'!AA16,'유성구 배수관'!AA16,'대덕 배수관'!AA16)</f>
        <v>0</v>
      </c>
      <c r="AB16" s="185">
        <f>SUM('동구 배수관'!AB16,중구배수관!AB16,'서구 배수관'!AB16,'유성구 배수관'!AB16,'대덕 배수관'!AB16)</f>
        <v>0</v>
      </c>
      <c r="AC16" s="185">
        <f>SUM('동구 배수관'!AC16,중구배수관!AC16,'서구 배수관'!AC16,'유성구 배수관'!AC16,'대덕 배수관'!AC16)</f>
        <v>0</v>
      </c>
      <c r="AD16" s="185">
        <f>SUM('동구 배수관'!AD16,중구배수관!AD16,'서구 배수관'!AD16,'유성구 배수관'!AD16,'대덕 배수관'!AD16)</f>
        <v>0</v>
      </c>
      <c r="AE16" s="185">
        <f>SUM('동구 배수관'!AE16,중구배수관!AE16,'서구 배수관'!AE16,'유성구 배수관'!AE16,'대덕 배수관'!AE16)</f>
        <v>0</v>
      </c>
      <c r="AF16" s="185">
        <f>SUM('동구 배수관'!AF16,중구배수관!AF16,'서구 배수관'!AF16,'유성구 배수관'!AF16,'대덕 배수관'!AF16)</f>
        <v>0</v>
      </c>
      <c r="AG16" s="185">
        <f>SUM('동구 배수관'!AG16,중구배수관!AG16,'서구 배수관'!AG16,'유성구 배수관'!AG16,'대덕 배수관'!AG16)</f>
        <v>0</v>
      </c>
      <c r="AH16" s="185">
        <f>SUM('동구 배수관'!AH16,중구배수관!AH16,'서구 배수관'!AH16,'유성구 배수관'!AH16,'대덕 배수관'!AH16)</f>
        <v>0</v>
      </c>
    </row>
    <row r="17" spans="1:34" s="1707" customFormat="1" ht="30" customHeight="1">
      <c r="A17" s="2019"/>
      <c r="B17" s="995" t="s">
        <v>802</v>
      </c>
      <c r="C17" s="185">
        <f t="shared" si="0"/>
        <v>10650.38</v>
      </c>
      <c r="D17" s="185">
        <f>SUM('동구 배수관'!D17,중구배수관!D17,'서구 배수관'!D17,'유성구 배수관'!D17,'대덕 배수관'!D17)</f>
        <v>10323.99</v>
      </c>
      <c r="E17" s="185">
        <f>SUM('동구 배수관'!E17,중구배수관!E17,'서구 배수관'!E17,'유성구 배수관'!E17,'대덕 배수관'!E17)</f>
        <v>123.33</v>
      </c>
      <c r="F17" s="185">
        <f>SUM('동구 배수관'!F17,중구배수관!F17,'서구 배수관'!F17,'유성구 배수관'!F17,'대덕 배수관'!F17)</f>
        <v>0.44</v>
      </c>
      <c r="G17" s="185">
        <f>SUM('동구 배수관'!G17,중구배수관!G17,'서구 배수관'!G17,'유성구 배수관'!G17,'대덕 배수관'!G17)</f>
        <v>39.799999999999997</v>
      </c>
      <c r="H17" s="185">
        <f>SUM('동구 배수관'!H17,중구배수관!H17,'서구 배수관'!H17,'유성구 배수관'!H17,'대덕 배수관'!H17)</f>
        <v>112.57</v>
      </c>
      <c r="I17" s="185">
        <f>SUM('동구 배수관'!I17,중구배수관!I17,'서구 배수관'!I17,'유성구 배수관'!I17,'대덕 배수관'!I17)</f>
        <v>19.239999999999998</v>
      </c>
      <c r="J17" s="185">
        <f>SUM('동구 배수관'!J17,중구배수관!J17,'서구 배수관'!J17,'유성구 배수관'!J17,'대덕 배수관'!J17)</f>
        <v>0</v>
      </c>
      <c r="K17" s="185">
        <f>SUM('동구 배수관'!K17,중구배수관!K17,'서구 배수관'!K17,'유성구 배수관'!K17,'대덕 배수관'!K17)</f>
        <v>0</v>
      </c>
      <c r="L17" s="185">
        <f>SUM('동구 배수관'!L17,중구배수관!L17,'서구 배수관'!L17,'유성구 배수관'!L17,'대덕 배수관'!L17)</f>
        <v>0</v>
      </c>
      <c r="M17" s="185">
        <f>SUM('동구 배수관'!M17,중구배수관!M17,'서구 배수관'!M17,'유성구 배수관'!M17,'대덕 배수관'!M17)</f>
        <v>0</v>
      </c>
      <c r="N17" s="185">
        <f>SUM('동구 배수관'!N17,중구배수관!N17,'서구 배수관'!N17,'유성구 배수관'!N17,'대덕 배수관'!N17)</f>
        <v>0</v>
      </c>
      <c r="O17" s="185">
        <f>SUM('동구 배수관'!O17,중구배수관!O17,'서구 배수관'!O17,'유성구 배수관'!O17,'대덕 배수관'!O17)</f>
        <v>0</v>
      </c>
      <c r="P17" s="185">
        <f>SUM('동구 배수관'!P17,중구배수관!P17,'서구 배수관'!P17,'유성구 배수관'!P17,'대덕 배수관'!P17)</f>
        <v>0</v>
      </c>
      <c r="Q17" s="185">
        <f>SUM('동구 배수관'!Q17,중구배수관!Q17,'서구 배수관'!Q17,'유성구 배수관'!Q17,'대덕 배수관'!Q17)</f>
        <v>0</v>
      </c>
      <c r="R17" s="185">
        <f>SUM('동구 배수관'!R17,중구배수관!R17,'서구 배수관'!R17,'유성구 배수관'!R17,'대덕 배수관'!R17)</f>
        <v>0</v>
      </c>
      <c r="S17" s="185">
        <f>SUM('동구 배수관'!S17,중구배수관!S17,'서구 배수관'!S17,'유성구 배수관'!S17,'대덕 배수관'!S17)</f>
        <v>0</v>
      </c>
      <c r="T17" s="185">
        <f>SUM('동구 배수관'!T17,중구배수관!T17,'서구 배수관'!T17,'유성구 배수관'!T17,'대덕 배수관'!T17)</f>
        <v>0</v>
      </c>
      <c r="U17" s="185">
        <f>SUM('동구 배수관'!U17,중구배수관!U17,'서구 배수관'!U17,'유성구 배수관'!U17,'대덕 배수관'!U17)</f>
        <v>0</v>
      </c>
      <c r="V17" s="185">
        <f>SUM('동구 배수관'!V17,중구배수관!V17,'서구 배수관'!V17,'유성구 배수관'!V17,'대덕 배수관'!V17)</f>
        <v>0</v>
      </c>
      <c r="W17" s="185">
        <f>SUM('동구 배수관'!W17,중구배수관!W17,'서구 배수관'!W17,'유성구 배수관'!W17,'대덕 배수관'!W17)</f>
        <v>0</v>
      </c>
      <c r="X17" s="185">
        <f>SUM('동구 배수관'!X17,중구배수관!X17,'서구 배수관'!X17,'유성구 배수관'!X17,'대덕 배수관'!X17)</f>
        <v>0</v>
      </c>
      <c r="Y17" s="185">
        <f>SUM('동구 배수관'!Y17,중구배수관!Y17,'서구 배수관'!Y17,'유성구 배수관'!Y17,'대덕 배수관'!Y17)</f>
        <v>0</v>
      </c>
      <c r="Z17" s="185">
        <f>SUM('동구 배수관'!Z17,중구배수관!Z17,'서구 배수관'!Z17,'유성구 배수관'!Z17,'대덕 배수관'!Z17)</f>
        <v>0</v>
      </c>
      <c r="AA17" s="185">
        <f>SUM('동구 배수관'!AA17,중구배수관!AA17,'서구 배수관'!AA17,'유성구 배수관'!AA17,'대덕 배수관'!AA17)</f>
        <v>0</v>
      </c>
      <c r="AB17" s="185">
        <f>SUM('동구 배수관'!AB17,중구배수관!AB17,'서구 배수관'!AB17,'유성구 배수관'!AB17,'대덕 배수관'!AB17)</f>
        <v>0</v>
      </c>
      <c r="AC17" s="185">
        <f>SUM('동구 배수관'!AC17,중구배수관!AC17,'서구 배수관'!AC17,'유성구 배수관'!AC17,'대덕 배수관'!AC17)</f>
        <v>0</v>
      </c>
      <c r="AD17" s="185">
        <f>SUM('동구 배수관'!AD17,중구배수관!AD17,'서구 배수관'!AD17,'유성구 배수관'!AD17,'대덕 배수관'!AD17)</f>
        <v>1.01</v>
      </c>
      <c r="AE17" s="185">
        <f>SUM('동구 배수관'!AE17,중구배수관!AE17,'서구 배수관'!AE17,'유성구 배수관'!AE17,'대덕 배수관'!AE17)</f>
        <v>0</v>
      </c>
      <c r="AF17" s="185">
        <f>SUM('동구 배수관'!AF17,중구배수관!AF17,'서구 배수관'!AF17,'유성구 배수관'!AF17,'대덕 배수관'!AF17)</f>
        <v>30</v>
      </c>
      <c r="AG17" s="185">
        <f>SUM('동구 배수관'!AG17,중구배수관!AG17,'서구 배수관'!AG17,'유성구 배수관'!AG17,'대덕 배수관'!AG17)</f>
        <v>0</v>
      </c>
      <c r="AH17" s="185">
        <f>SUM('동구 배수관'!AH17,중구배수관!AH17,'서구 배수관'!AH17,'유성구 배수관'!AH17,'대덕 배수관'!AH17)</f>
        <v>0</v>
      </c>
    </row>
    <row r="18" spans="1:34" s="1707" customFormat="1" ht="30" customHeight="1">
      <c r="A18" s="2019"/>
      <c r="B18" s="995" t="s">
        <v>803</v>
      </c>
      <c r="C18" s="185">
        <f t="shared" si="0"/>
        <v>170549.44000000003</v>
      </c>
      <c r="D18" s="185">
        <f>SUM('동구 배수관'!D18,중구배수관!D18,'서구 배수관'!D18,'유성구 배수관'!D18,'대덕 배수관'!D18)</f>
        <v>45804.420000000006</v>
      </c>
      <c r="E18" s="185">
        <f>SUM('동구 배수관'!E18,중구배수관!E18,'서구 배수관'!E18,'유성구 배수관'!E18,'대덕 배수관'!E18)</f>
        <v>27373.599999999999</v>
      </c>
      <c r="F18" s="185">
        <f>SUM('동구 배수관'!F18,중구배수관!F18,'서구 배수관'!F18,'유성구 배수관'!F18,'대덕 배수관'!F18)</f>
        <v>22601.050000000003</v>
      </c>
      <c r="G18" s="185">
        <f>SUM('동구 배수관'!G18,중구배수관!G18,'서구 배수관'!G18,'유성구 배수관'!G18,'대덕 배수관'!G18)</f>
        <v>8252.8100000000031</v>
      </c>
      <c r="H18" s="185">
        <f>SUM('동구 배수관'!H18,중구배수관!H18,'서구 배수관'!H18,'유성구 배수관'!H18,'대덕 배수관'!H18)</f>
        <v>13705.54</v>
      </c>
      <c r="I18" s="185">
        <f>SUM('동구 배수관'!I18,중구배수관!I18,'서구 배수관'!I18,'유성구 배수관'!I18,'대덕 배수관'!I18)</f>
        <v>20152.650000000001</v>
      </c>
      <c r="J18" s="185">
        <f>SUM('동구 배수관'!J18,중구배수관!J18,'서구 배수관'!J18,'유성구 배수관'!J18,'대덕 배수관'!J18)</f>
        <v>3596.13</v>
      </c>
      <c r="K18" s="185">
        <f>SUM('동구 배수관'!K18,중구배수관!K18,'서구 배수관'!K18,'유성구 배수관'!K18,'대덕 배수관'!K18)</f>
        <v>2323.7599999999998</v>
      </c>
      <c r="L18" s="185">
        <f>SUM('동구 배수관'!L18,중구배수관!L18,'서구 배수관'!L18,'유성구 배수관'!L18,'대덕 배수관'!L18)</f>
        <v>4002.79</v>
      </c>
      <c r="M18" s="185">
        <f>SUM('동구 배수관'!M18,중구배수관!M18,'서구 배수관'!M18,'유성구 배수관'!M18,'대덕 배수관'!M18)</f>
        <v>4618.62</v>
      </c>
      <c r="N18" s="185">
        <f>SUM('동구 배수관'!N18,중구배수관!N18,'서구 배수관'!N18,'유성구 배수관'!N18,'대덕 배수관'!N18)</f>
        <v>8076.55</v>
      </c>
      <c r="O18" s="185">
        <f>SUM('동구 배수관'!O18,중구배수관!O18,'서구 배수관'!O18,'유성구 배수관'!O18,'대덕 배수관'!O18)</f>
        <v>5714.8100000000013</v>
      </c>
      <c r="P18" s="185">
        <f>SUM('동구 배수관'!P18,중구배수관!P18,'서구 배수관'!P18,'유성구 배수관'!P18,'대덕 배수관'!P18)</f>
        <v>3420.4300000000003</v>
      </c>
      <c r="Q18" s="185">
        <f>SUM('동구 배수관'!Q18,중구배수관!Q18,'서구 배수관'!Q18,'유성구 배수관'!Q18,'대덕 배수관'!Q18)</f>
        <v>0</v>
      </c>
      <c r="R18" s="185">
        <f>SUM('동구 배수관'!R18,중구배수관!R18,'서구 배수관'!R18,'유성구 배수관'!R18,'대덕 배수관'!R18)</f>
        <v>318.54000000000002</v>
      </c>
      <c r="S18" s="185">
        <f>SUM('동구 배수관'!S18,중구배수관!S18,'서구 배수관'!S18,'유성구 배수관'!S18,'대덕 배수관'!S18)</f>
        <v>123.09</v>
      </c>
      <c r="T18" s="185">
        <f>SUM('동구 배수관'!T18,중구배수관!T18,'서구 배수관'!T18,'유성구 배수관'!T18,'대덕 배수관'!T18)</f>
        <v>117.44</v>
      </c>
      <c r="U18" s="185">
        <f>SUM('동구 배수관'!U18,중구배수관!U18,'서구 배수관'!U18,'유성구 배수관'!U18,'대덕 배수관'!U18)</f>
        <v>0</v>
      </c>
      <c r="V18" s="185">
        <f>SUM('동구 배수관'!V18,중구배수관!V18,'서구 배수관'!V18,'유성구 배수관'!V18,'대덕 배수관'!V18)</f>
        <v>0.14000000000000001</v>
      </c>
      <c r="W18" s="185">
        <f>SUM('동구 배수관'!W18,중구배수관!W18,'서구 배수관'!W18,'유성구 배수관'!W18,'대덕 배수관'!W18)</f>
        <v>0</v>
      </c>
      <c r="X18" s="185">
        <f>SUM('동구 배수관'!X18,중구배수관!X18,'서구 배수관'!X18,'유성구 배수관'!X18,'대덕 배수관'!X18)</f>
        <v>0</v>
      </c>
      <c r="Y18" s="185">
        <f>SUM('동구 배수관'!Y18,중구배수관!Y18,'서구 배수관'!Y18,'유성구 배수관'!Y18,'대덕 배수관'!Y18)</f>
        <v>0</v>
      </c>
      <c r="Z18" s="185">
        <f>SUM('동구 배수관'!Z18,중구배수관!Z18,'서구 배수관'!Z18,'유성구 배수관'!Z18,'대덕 배수관'!Z18)</f>
        <v>0</v>
      </c>
      <c r="AA18" s="185">
        <f>SUM('동구 배수관'!AA18,중구배수관!AA18,'서구 배수관'!AA18,'유성구 배수관'!AA18,'대덕 배수관'!AA18)</f>
        <v>40.9</v>
      </c>
      <c r="AB18" s="185">
        <f>SUM('동구 배수관'!AB18,중구배수관!AB18,'서구 배수관'!AB18,'유성구 배수관'!AB18,'대덕 배수관'!AB18)</f>
        <v>2.17</v>
      </c>
      <c r="AC18" s="185">
        <f>SUM('동구 배수관'!AC18,중구배수관!AC18,'서구 배수관'!AC18,'유성구 배수관'!AC18,'대덕 배수관'!AC18)</f>
        <v>150.20000000000002</v>
      </c>
      <c r="AD18" s="185">
        <f>SUM('동구 배수관'!AD18,중구배수관!AD18,'서구 배수관'!AD18,'유성구 배수관'!AD18,'대덕 배수관'!AD18)</f>
        <v>146.37</v>
      </c>
      <c r="AE18" s="185">
        <f>SUM('동구 배수관'!AE18,중구배수관!AE18,'서구 배수관'!AE18,'유성구 배수관'!AE18,'대덕 배수관'!AE18)</f>
        <v>7.43</v>
      </c>
      <c r="AF18" s="185">
        <f>SUM('동구 배수관'!AF18,중구배수관!AF18,'서구 배수관'!AF18,'유성구 배수관'!AF18,'대덕 배수관'!AF18)</f>
        <v>0</v>
      </c>
      <c r="AG18" s="185">
        <f>SUM('동구 배수관'!AG18,중구배수관!AG18,'서구 배수관'!AG18,'유성구 배수관'!AG18,'대덕 배수관'!AG18)</f>
        <v>0</v>
      </c>
      <c r="AH18" s="185">
        <f>SUM('동구 배수관'!AH18,중구배수관!AH18,'서구 배수관'!AH18,'유성구 배수관'!AH18,'대덕 배수관'!AH18)</f>
        <v>0</v>
      </c>
    </row>
    <row r="19" spans="1:34" s="1707" customFormat="1" ht="30" customHeight="1">
      <c r="A19" s="2019"/>
      <c r="B19" s="1011" t="s">
        <v>804</v>
      </c>
      <c r="C19" s="185">
        <f t="shared" si="0"/>
        <v>73047.390000000014</v>
      </c>
      <c r="D19" s="185">
        <f>SUM('동구 배수관'!D19,중구배수관!D19,'서구 배수관'!D19,'유성구 배수관'!D19,'대덕 배수관'!D19)</f>
        <v>557.12</v>
      </c>
      <c r="E19" s="185">
        <f>SUM('동구 배수관'!E19,중구배수관!E19,'서구 배수관'!E19,'유성구 배수관'!E19,'대덕 배수관'!E19)</f>
        <v>0</v>
      </c>
      <c r="F19" s="185">
        <f>SUM('동구 배수관'!F19,중구배수관!F19,'서구 배수관'!F19,'유성구 배수관'!F19,'대덕 배수관'!F19)</f>
        <v>44.21</v>
      </c>
      <c r="G19" s="185">
        <f>SUM('동구 배수관'!G19,중구배수관!G19,'서구 배수관'!G19,'유성구 배수관'!G19,'대덕 배수관'!G19)</f>
        <v>1166.55</v>
      </c>
      <c r="H19" s="185">
        <f>SUM('동구 배수관'!H19,중구배수관!H19,'서구 배수관'!H19,'유성구 배수관'!H19,'대덕 배수관'!H19)</f>
        <v>4067.9899999999993</v>
      </c>
      <c r="I19" s="185">
        <f>SUM('동구 배수관'!I19,중구배수관!I19,'서구 배수관'!I19,'유성구 배수관'!I19,'대덕 배수관'!I19)</f>
        <v>894.12</v>
      </c>
      <c r="J19" s="185">
        <f>SUM('동구 배수관'!J19,중구배수관!J19,'서구 배수관'!J19,'유성구 배수관'!J19,'대덕 배수관'!J19)</f>
        <v>4641.6000000000013</v>
      </c>
      <c r="K19" s="185">
        <f>SUM('동구 배수관'!K19,중구배수관!K19,'서구 배수관'!K19,'유성구 배수관'!K19,'대덕 배수관'!K19)</f>
        <v>996.19999999999993</v>
      </c>
      <c r="L19" s="185">
        <f>SUM('동구 배수관'!L19,중구배수관!L19,'서구 배수관'!L19,'유성구 배수관'!L19,'대덕 배수관'!L19)</f>
        <v>0.34</v>
      </c>
      <c r="M19" s="185">
        <f>SUM('동구 배수관'!M19,중구배수관!M19,'서구 배수관'!M19,'유성구 배수관'!M19,'대덕 배수관'!M19)</f>
        <v>0</v>
      </c>
      <c r="N19" s="185">
        <f>SUM('동구 배수관'!N19,중구배수관!N19,'서구 배수관'!N19,'유성구 배수관'!N19,'대덕 배수관'!N19)</f>
        <v>170.55</v>
      </c>
      <c r="O19" s="185">
        <f>SUM('동구 배수관'!O19,중구배수관!O19,'서구 배수관'!O19,'유성구 배수관'!O19,'대덕 배수관'!O19)</f>
        <v>3426.2300000000005</v>
      </c>
      <c r="P19" s="185">
        <f>SUM('동구 배수관'!P19,중구배수관!P19,'서구 배수관'!P19,'유성구 배수관'!P19,'대덕 배수관'!P19)</f>
        <v>5529.7099999999991</v>
      </c>
      <c r="Q19" s="185">
        <f>SUM('동구 배수관'!Q19,중구배수관!Q19,'서구 배수관'!Q19,'유성구 배수관'!Q19,'대덕 배수관'!Q19)</f>
        <v>0</v>
      </c>
      <c r="R19" s="185">
        <f>SUM('동구 배수관'!R19,중구배수관!R19,'서구 배수관'!R19,'유성구 배수관'!R19,'대덕 배수관'!R19)</f>
        <v>618</v>
      </c>
      <c r="S19" s="185">
        <f>SUM('동구 배수관'!S19,중구배수관!S19,'서구 배수관'!S19,'유성구 배수관'!S19,'대덕 배수관'!S19)</f>
        <v>5661.17</v>
      </c>
      <c r="T19" s="185">
        <f>SUM('동구 배수관'!T19,중구배수관!T19,'서구 배수관'!T19,'유성구 배수관'!T19,'대덕 배수관'!T19)</f>
        <v>5212.16</v>
      </c>
      <c r="U19" s="185">
        <f>SUM('동구 배수관'!U19,중구배수관!U19,'서구 배수관'!U19,'유성구 배수관'!U19,'대덕 배수관'!U19)</f>
        <v>1794.4700000000003</v>
      </c>
      <c r="V19" s="185">
        <f>SUM('동구 배수관'!V19,중구배수관!V19,'서구 배수관'!V19,'유성구 배수관'!V19,'대덕 배수관'!V19)</f>
        <v>672.54</v>
      </c>
      <c r="W19" s="185">
        <f>SUM('동구 배수관'!W19,중구배수관!W19,'서구 배수관'!W19,'유성구 배수관'!W19,'대덕 배수관'!W19)</f>
        <v>6297.76</v>
      </c>
      <c r="X19" s="185">
        <f>SUM('동구 배수관'!X19,중구배수관!X19,'서구 배수관'!X19,'유성구 배수관'!X19,'대덕 배수관'!X19)</f>
        <v>6211.41</v>
      </c>
      <c r="Y19" s="185">
        <f>SUM('동구 배수관'!Y19,중구배수관!Y19,'서구 배수관'!Y19,'유성구 배수관'!Y19,'대덕 배수관'!Y19)</f>
        <v>4937.29</v>
      </c>
      <c r="Z19" s="185">
        <f>SUM('동구 배수관'!Z19,중구배수관!Z19,'서구 배수관'!Z19,'유성구 배수관'!Z19,'대덕 배수관'!Z19)</f>
        <v>2394.77</v>
      </c>
      <c r="AA19" s="185">
        <f>SUM('동구 배수관'!AA19,중구배수관!AA19,'서구 배수관'!AA19,'유성구 배수관'!AA19,'대덕 배수관'!AA19)</f>
        <v>2184.9299999999998</v>
      </c>
      <c r="AB19" s="185">
        <f>SUM('동구 배수관'!AB19,중구배수관!AB19,'서구 배수관'!AB19,'유성구 배수관'!AB19,'대덕 배수관'!AB19)</f>
        <v>740.16</v>
      </c>
      <c r="AC19" s="185">
        <f>SUM('동구 배수관'!AC19,중구배수관!AC19,'서구 배수관'!AC19,'유성구 배수관'!AC19,'대덕 배수관'!AC19)</f>
        <v>6195.72</v>
      </c>
      <c r="AD19" s="185">
        <f>SUM('동구 배수관'!AD19,중구배수관!AD19,'서구 배수관'!AD19,'유성구 배수관'!AD19,'대덕 배수관'!AD19)</f>
        <v>3340.9</v>
      </c>
      <c r="AE19" s="185">
        <f>SUM('동구 배수관'!AE19,중구배수관!AE19,'서구 배수관'!AE19,'유성구 배수관'!AE19,'대덕 배수관'!AE19)</f>
        <v>1750</v>
      </c>
      <c r="AF19" s="185">
        <f>SUM('동구 배수관'!AF19,중구배수관!AF19,'서구 배수관'!AF19,'유성구 배수관'!AF19,'대덕 배수관'!AF19)</f>
        <v>739.52</v>
      </c>
      <c r="AG19" s="185">
        <f>SUM('동구 배수관'!AG19,중구배수관!AG19,'서구 배수관'!AG19,'유성구 배수관'!AG19,'대덕 배수관'!AG19)</f>
        <v>2395.1099999999997</v>
      </c>
      <c r="AH19" s="185">
        <f>SUM('동구 배수관'!AH19,중구배수관!AH19,'서구 배수관'!AH19,'유성구 배수관'!AH19,'대덕 배수관'!AH19)</f>
        <v>406.85999999999996</v>
      </c>
    </row>
    <row r="20" spans="1:34" s="1707" customFormat="1" ht="30" customHeight="1">
      <c r="A20" s="2019"/>
      <c r="B20" s="1011" t="s">
        <v>805</v>
      </c>
      <c r="C20" s="185">
        <f t="shared" si="0"/>
        <v>8629.5299999999988</v>
      </c>
      <c r="D20" s="185">
        <f>SUM('동구 배수관'!D20,중구배수관!D20,'서구 배수관'!D20,'유성구 배수관'!D20,'대덕 배수관'!D20)</f>
        <v>0</v>
      </c>
      <c r="E20" s="185">
        <f>SUM('동구 배수관'!E20,중구배수관!E20,'서구 배수관'!E20,'유성구 배수관'!E20,'대덕 배수관'!E20)</f>
        <v>0</v>
      </c>
      <c r="F20" s="185">
        <f>SUM('동구 배수관'!F20,중구배수관!F20,'서구 배수관'!F20,'유성구 배수관'!F20,'대덕 배수관'!F20)</f>
        <v>0</v>
      </c>
      <c r="G20" s="185">
        <f>SUM('동구 배수관'!G20,중구배수관!G20,'서구 배수관'!G20,'유성구 배수관'!G20,'대덕 배수관'!G20)</f>
        <v>0</v>
      </c>
      <c r="H20" s="185">
        <f>SUM('동구 배수관'!H20,중구배수관!H20,'서구 배수관'!H20,'유성구 배수관'!H20,'대덕 배수관'!H20)</f>
        <v>941.96</v>
      </c>
      <c r="I20" s="185">
        <f>SUM('동구 배수관'!I20,중구배수관!I20,'서구 배수관'!I20,'유성구 배수관'!I20,'대덕 배수관'!I20)</f>
        <v>0</v>
      </c>
      <c r="J20" s="185">
        <f>SUM('동구 배수관'!J20,중구배수관!J20,'서구 배수관'!J20,'유성구 배수관'!J20,'대덕 배수관'!J20)</f>
        <v>0</v>
      </c>
      <c r="K20" s="185">
        <f>SUM('동구 배수관'!K20,중구배수관!K20,'서구 배수관'!K20,'유성구 배수관'!K20,'대덕 배수관'!K20)</f>
        <v>0</v>
      </c>
      <c r="L20" s="185">
        <f>SUM('동구 배수관'!L20,중구배수관!L20,'서구 배수관'!L20,'유성구 배수관'!L20,'대덕 배수관'!L20)</f>
        <v>0</v>
      </c>
      <c r="M20" s="185">
        <f>SUM('동구 배수관'!M20,중구배수관!M20,'서구 배수관'!M20,'유성구 배수관'!M20,'대덕 배수관'!M20)</f>
        <v>0.9</v>
      </c>
      <c r="N20" s="185">
        <f>SUM('동구 배수관'!N20,중구배수관!N20,'서구 배수관'!N20,'유성구 배수관'!N20,'대덕 배수관'!N20)</f>
        <v>0</v>
      </c>
      <c r="O20" s="185">
        <f>SUM('동구 배수관'!O20,중구배수관!O20,'서구 배수관'!O20,'유성구 배수관'!O20,'대덕 배수관'!O20)</f>
        <v>0</v>
      </c>
      <c r="P20" s="185">
        <f>SUM('동구 배수관'!P20,중구배수관!P20,'서구 배수관'!P20,'유성구 배수관'!P20,'대덕 배수관'!P20)</f>
        <v>0</v>
      </c>
      <c r="Q20" s="185">
        <f>SUM('동구 배수관'!Q20,중구배수관!Q20,'서구 배수관'!Q20,'유성구 배수관'!Q20,'대덕 배수관'!Q20)</f>
        <v>0</v>
      </c>
      <c r="R20" s="185">
        <f>SUM('동구 배수관'!R20,중구배수관!R20,'서구 배수관'!R20,'유성구 배수관'!R20,'대덕 배수관'!R20)</f>
        <v>0</v>
      </c>
      <c r="S20" s="185">
        <f>SUM('동구 배수관'!S20,중구배수관!S20,'서구 배수관'!S20,'유성구 배수관'!S20,'대덕 배수관'!S20)</f>
        <v>246</v>
      </c>
      <c r="T20" s="185">
        <f>SUM('동구 배수관'!T20,중구배수관!T20,'서구 배수관'!T20,'유성구 배수관'!T20,'대덕 배수관'!T20)</f>
        <v>812.21</v>
      </c>
      <c r="U20" s="185">
        <f>SUM('동구 배수관'!U20,중구배수관!U20,'서구 배수관'!U20,'유성구 배수관'!U20,'대덕 배수관'!U20)</f>
        <v>115.41</v>
      </c>
      <c r="V20" s="185">
        <f>SUM('동구 배수관'!V20,중구배수관!V20,'서구 배수관'!V20,'유성구 배수관'!V20,'대덕 배수관'!V20)</f>
        <v>0</v>
      </c>
      <c r="W20" s="185">
        <f>SUM('동구 배수관'!W20,중구배수관!W20,'서구 배수관'!W20,'유성구 배수관'!W20,'대덕 배수관'!W20)</f>
        <v>515.87</v>
      </c>
      <c r="X20" s="185">
        <f>SUM('동구 배수관'!X20,중구배수관!X20,'서구 배수관'!X20,'유성구 배수관'!X20,'대덕 배수관'!X20)</f>
        <v>0</v>
      </c>
      <c r="Y20" s="185">
        <f>SUM('동구 배수관'!Y20,중구배수관!Y20,'서구 배수관'!Y20,'유성구 배수관'!Y20,'대덕 배수관'!Y20)</f>
        <v>237.42</v>
      </c>
      <c r="Z20" s="185">
        <f>SUM('동구 배수관'!Z20,중구배수관!Z20,'서구 배수관'!Z20,'유성구 배수관'!Z20,'대덕 배수관'!Z20)</f>
        <v>642.76</v>
      </c>
      <c r="AA20" s="185">
        <f>SUM('동구 배수관'!AA20,중구배수관!AA20,'서구 배수관'!AA20,'유성구 배수관'!AA20,'대덕 배수관'!AA20)</f>
        <v>0</v>
      </c>
      <c r="AB20" s="185">
        <f>SUM('동구 배수관'!AB20,중구배수관!AB20,'서구 배수관'!AB20,'유성구 배수관'!AB20,'대덕 배수관'!AB20)</f>
        <v>0</v>
      </c>
      <c r="AC20" s="185">
        <f>SUM('동구 배수관'!AC20,중구배수관!AC20,'서구 배수관'!AC20,'유성구 배수관'!AC20,'대덕 배수관'!AC20)</f>
        <v>0</v>
      </c>
      <c r="AD20" s="185">
        <f>SUM('동구 배수관'!AD20,중구배수관!AD20,'서구 배수관'!AD20,'유성구 배수관'!AD20,'대덕 배수관'!AD20)</f>
        <v>542.16</v>
      </c>
      <c r="AE20" s="185">
        <f>SUM('동구 배수관'!AE20,중구배수관!AE20,'서구 배수관'!AE20,'유성구 배수관'!AE20,'대덕 배수관'!AE20)</f>
        <v>1229.46</v>
      </c>
      <c r="AF20" s="185">
        <f>SUM('동구 배수관'!AF20,중구배수관!AF20,'서구 배수관'!AF20,'유성구 배수관'!AF20,'대덕 배수관'!AF20)</f>
        <v>374.66</v>
      </c>
      <c r="AG20" s="185">
        <f>SUM('동구 배수관'!AG20,중구배수관!AG20,'서구 배수관'!AG20,'유성구 배수관'!AG20,'대덕 배수관'!AG20)</f>
        <v>2829.89</v>
      </c>
      <c r="AH20" s="185">
        <f>SUM('동구 배수관'!AH20,중구배수관!AH20,'서구 배수관'!AH20,'유성구 배수관'!AH20,'대덕 배수관'!AH20)</f>
        <v>140.82999999999998</v>
      </c>
    </row>
    <row r="21" spans="1:34" s="1707" customFormat="1" ht="30" customHeight="1">
      <c r="A21" s="2019"/>
      <c r="B21" s="1011" t="s">
        <v>806</v>
      </c>
      <c r="C21" s="185">
        <f t="shared" si="0"/>
        <v>835.22</v>
      </c>
      <c r="D21" s="185">
        <f>SUM('동구 배수관'!D21,중구배수관!D21,'서구 배수관'!D21,'유성구 배수관'!D21,'대덕 배수관'!D21)</f>
        <v>0</v>
      </c>
      <c r="E21" s="185">
        <f>SUM('동구 배수관'!E21,중구배수관!E21,'서구 배수관'!E21,'유성구 배수관'!E21,'대덕 배수관'!E21)</f>
        <v>0</v>
      </c>
      <c r="F21" s="185">
        <f>SUM('동구 배수관'!F21,중구배수관!F21,'서구 배수관'!F21,'유성구 배수관'!F21,'대덕 배수관'!F21)</f>
        <v>0</v>
      </c>
      <c r="G21" s="185">
        <f>SUM('동구 배수관'!G21,중구배수관!G21,'서구 배수관'!G21,'유성구 배수관'!G21,'대덕 배수관'!G21)</f>
        <v>0</v>
      </c>
      <c r="H21" s="185">
        <f>SUM('동구 배수관'!H21,중구배수관!H21,'서구 배수관'!H21,'유성구 배수관'!H21,'대덕 배수관'!H21)</f>
        <v>0</v>
      </c>
      <c r="I21" s="185">
        <f>SUM('동구 배수관'!I21,중구배수관!I21,'서구 배수관'!I21,'유성구 배수관'!I21,'대덕 배수관'!I21)</f>
        <v>0</v>
      </c>
      <c r="J21" s="185">
        <f>SUM('동구 배수관'!J21,중구배수관!J21,'서구 배수관'!J21,'유성구 배수관'!J21,'대덕 배수관'!J21)</f>
        <v>0</v>
      </c>
      <c r="K21" s="185">
        <f>SUM('동구 배수관'!K21,중구배수관!K21,'서구 배수관'!K21,'유성구 배수관'!K21,'대덕 배수관'!K21)</f>
        <v>0</v>
      </c>
      <c r="L21" s="185">
        <f>SUM('동구 배수관'!L21,중구배수관!L21,'서구 배수관'!L21,'유성구 배수관'!L21,'대덕 배수관'!L21)</f>
        <v>0</v>
      </c>
      <c r="M21" s="185">
        <f>SUM('동구 배수관'!M21,중구배수관!M21,'서구 배수관'!M21,'유성구 배수관'!M21,'대덕 배수관'!M21)</f>
        <v>0</v>
      </c>
      <c r="N21" s="185">
        <f>SUM('동구 배수관'!N21,중구배수관!N21,'서구 배수관'!N21,'유성구 배수관'!N21,'대덕 배수관'!N21)</f>
        <v>0</v>
      </c>
      <c r="O21" s="185">
        <f>SUM('동구 배수관'!O21,중구배수관!O21,'서구 배수관'!O21,'유성구 배수관'!O21,'대덕 배수관'!O21)</f>
        <v>0</v>
      </c>
      <c r="P21" s="185">
        <f>SUM('동구 배수관'!P21,중구배수관!P21,'서구 배수관'!P21,'유성구 배수관'!P21,'대덕 배수관'!P21)</f>
        <v>0</v>
      </c>
      <c r="Q21" s="185">
        <f>SUM('동구 배수관'!Q21,중구배수관!Q21,'서구 배수관'!Q21,'유성구 배수관'!Q21,'대덕 배수관'!Q21)</f>
        <v>0</v>
      </c>
      <c r="R21" s="185">
        <f>SUM('동구 배수관'!R21,중구배수관!R21,'서구 배수관'!R21,'유성구 배수관'!R21,'대덕 배수관'!R21)</f>
        <v>0</v>
      </c>
      <c r="S21" s="185">
        <f>SUM('동구 배수관'!S21,중구배수관!S21,'서구 배수관'!S21,'유성구 배수관'!S21,'대덕 배수관'!S21)</f>
        <v>0</v>
      </c>
      <c r="T21" s="185">
        <f>SUM('동구 배수관'!T21,중구배수관!T21,'서구 배수관'!T21,'유성구 배수관'!T21,'대덕 배수관'!T21)</f>
        <v>0</v>
      </c>
      <c r="U21" s="185">
        <f>SUM('동구 배수관'!U21,중구배수관!U21,'서구 배수관'!U21,'유성구 배수관'!U21,'대덕 배수관'!U21)</f>
        <v>0</v>
      </c>
      <c r="V21" s="185">
        <f>SUM('동구 배수관'!V21,중구배수관!V21,'서구 배수관'!V21,'유성구 배수관'!V21,'대덕 배수관'!V21)</f>
        <v>0</v>
      </c>
      <c r="W21" s="185">
        <f>SUM('동구 배수관'!W21,중구배수관!W21,'서구 배수관'!W21,'유성구 배수관'!W21,'대덕 배수관'!W21)</f>
        <v>0</v>
      </c>
      <c r="X21" s="185">
        <f>SUM('동구 배수관'!X21,중구배수관!X21,'서구 배수관'!X21,'유성구 배수관'!X21,'대덕 배수관'!X21)</f>
        <v>0</v>
      </c>
      <c r="Y21" s="185">
        <f>SUM('동구 배수관'!Y21,중구배수관!Y21,'서구 배수관'!Y21,'유성구 배수관'!Y21,'대덕 배수관'!Y21)</f>
        <v>0</v>
      </c>
      <c r="Z21" s="185">
        <f>SUM('동구 배수관'!Z21,중구배수관!Z21,'서구 배수관'!Z21,'유성구 배수관'!Z21,'대덕 배수관'!Z21)</f>
        <v>0</v>
      </c>
      <c r="AA21" s="185">
        <f>SUM('동구 배수관'!AA21,중구배수관!AA21,'서구 배수관'!AA21,'유성구 배수관'!AA21,'대덕 배수관'!AA21)</f>
        <v>0</v>
      </c>
      <c r="AB21" s="185">
        <f>SUM('동구 배수관'!AB21,중구배수관!AB21,'서구 배수관'!AB21,'유성구 배수관'!AB21,'대덕 배수관'!AB21)</f>
        <v>0</v>
      </c>
      <c r="AC21" s="185">
        <f>SUM('동구 배수관'!AC21,중구배수관!AC21,'서구 배수관'!AC21,'유성구 배수관'!AC21,'대덕 배수관'!AC21)</f>
        <v>0</v>
      </c>
      <c r="AD21" s="185">
        <f>SUM('동구 배수관'!AD21,중구배수관!AD21,'서구 배수관'!AD21,'유성구 배수관'!AD21,'대덕 배수관'!AD21)</f>
        <v>0</v>
      </c>
      <c r="AE21" s="185">
        <f>SUM('동구 배수관'!AE21,중구배수관!AE21,'서구 배수관'!AE21,'유성구 배수관'!AE21,'대덕 배수관'!AE21)</f>
        <v>756.09</v>
      </c>
      <c r="AF21" s="185">
        <f>SUM('동구 배수관'!AF21,중구배수관!AF21,'서구 배수관'!AF21,'유성구 배수관'!AF21,'대덕 배수관'!AF21)</f>
        <v>0</v>
      </c>
      <c r="AG21" s="185">
        <f>SUM('동구 배수관'!AG21,중구배수관!AG21,'서구 배수관'!AG21,'유성구 배수관'!AG21,'대덕 배수관'!AG21)</f>
        <v>0</v>
      </c>
      <c r="AH21" s="185">
        <f>SUM('동구 배수관'!AH21,중구배수관!AH21,'서구 배수관'!AH21,'유성구 배수관'!AH21,'대덕 배수관'!AH21)</f>
        <v>79.13</v>
      </c>
    </row>
    <row r="22" spans="1:34" s="1707" customFormat="1" ht="30" customHeight="1">
      <c r="A22" s="2019"/>
      <c r="B22" s="995" t="s">
        <v>807</v>
      </c>
      <c r="C22" s="185">
        <f t="shared" si="0"/>
        <v>1769.25</v>
      </c>
      <c r="D22" s="185">
        <f>SUM('동구 배수관'!D22,중구배수관!D22,'서구 배수관'!D22,'유성구 배수관'!D22,'대덕 배수관'!D22)</f>
        <v>247.57</v>
      </c>
      <c r="E22" s="185">
        <f>SUM('동구 배수관'!E22,중구배수관!E22,'서구 배수관'!E22,'유성구 배수관'!E22,'대덕 배수관'!E22)</f>
        <v>0</v>
      </c>
      <c r="F22" s="185">
        <f>SUM('동구 배수관'!F22,중구배수관!F22,'서구 배수관'!F22,'유성구 배수관'!F22,'대덕 배수관'!F22)</f>
        <v>0</v>
      </c>
      <c r="G22" s="185">
        <f>SUM('동구 배수관'!G22,중구배수관!G22,'서구 배수관'!G22,'유성구 배수관'!G22,'대덕 배수관'!G22)</f>
        <v>0</v>
      </c>
      <c r="H22" s="185">
        <f>SUM('동구 배수관'!H22,중구배수관!H22,'서구 배수관'!H22,'유성구 배수관'!H22,'대덕 배수관'!H22)</f>
        <v>0</v>
      </c>
      <c r="I22" s="185">
        <f>SUM('동구 배수관'!I22,중구배수관!I22,'서구 배수관'!I22,'유성구 배수관'!I22,'대덕 배수관'!I22)</f>
        <v>0</v>
      </c>
      <c r="J22" s="185">
        <f>SUM('동구 배수관'!J22,중구배수관!J22,'서구 배수관'!J22,'유성구 배수관'!J22,'대덕 배수관'!J22)</f>
        <v>0</v>
      </c>
      <c r="K22" s="185">
        <f>SUM('동구 배수관'!K22,중구배수관!K22,'서구 배수관'!K22,'유성구 배수관'!K22,'대덕 배수관'!K22)</f>
        <v>0</v>
      </c>
      <c r="L22" s="185">
        <f>SUM('동구 배수관'!L22,중구배수관!L22,'서구 배수관'!L22,'유성구 배수관'!L22,'대덕 배수관'!L22)</f>
        <v>0</v>
      </c>
      <c r="M22" s="185">
        <f>SUM('동구 배수관'!M22,중구배수관!M22,'서구 배수관'!M22,'유성구 배수관'!M22,'대덕 배수관'!M22)</f>
        <v>0</v>
      </c>
      <c r="N22" s="185">
        <f>SUM('동구 배수관'!N22,중구배수관!N22,'서구 배수관'!N22,'유성구 배수관'!N22,'대덕 배수관'!N22)</f>
        <v>0</v>
      </c>
      <c r="O22" s="185">
        <f>SUM('동구 배수관'!O22,중구배수관!O22,'서구 배수관'!O22,'유성구 배수관'!O22,'대덕 배수관'!O22)</f>
        <v>0</v>
      </c>
      <c r="P22" s="185">
        <f>SUM('동구 배수관'!P22,중구배수관!P22,'서구 배수관'!P22,'유성구 배수관'!P22,'대덕 배수관'!P22)</f>
        <v>0</v>
      </c>
      <c r="Q22" s="185">
        <f>SUM('동구 배수관'!Q22,중구배수관!Q22,'서구 배수관'!Q22,'유성구 배수관'!Q22,'대덕 배수관'!Q22)</f>
        <v>1.02</v>
      </c>
      <c r="R22" s="185">
        <f>SUM('동구 배수관'!R22,중구배수관!R22,'서구 배수관'!R22,'유성구 배수관'!R22,'대덕 배수관'!R22)</f>
        <v>0</v>
      </c>
      <c r="S22" s="185">
        <f>SUM('동구 배수관'!S22,중구배수관!S22,'서구 배수관'!S22,'유성구 배수관'!S22,'대덕 배수관'!S22)</f>
        <v>0</v>
      </c>
      <c r="T22" s="185">
        <f>SUM('동구 배수관'!T22,중구배수관!T22,'서구 배수관'!T22,'유성구 배수관'!T22,'대덕 배수관'!T22)</f>
        <v>0</v>
      </c>
      <c r="U22" s="185">
        <f>SUM('동구 배수관'!U22,중구배수관!U22,'서구 배수관'!U22,'유성구 배수관'!U22,'대덕 배수관'!U22)</f>
        <v>0</v>
      </c>
      <c r="V22" s="185">
        <f>SUM('동구 배수관'!V22,중구배수관!V22,'서구 배수관'!V22,'유성구 배수관'!V22,'대덕 배수관'!V22)</f>
        <v>0</v>
      </c>
      <c r="W22" s="185">
        <f>SUM('동구 배수관'!W22,중구배수관!W22,'서구 배수관'!W22,'유성구 배수관'!W22,'대덕 배수관'!W22)</f>
        <v>7.9</v>
      </c>
      <c r="X22" s="185">
        <f>SUM('동구 배수관'!X22,중구배수관!X22,'서구 배수관'!X22,'유성구 배수관'!X22,'대덕 배수관'!X22)</f>
        <v>210</v>
      </c>
      <c r="Y22" s="185">
        <f>SUM('동구 배수관'!Y22,중구배수관!Y22,'서구 배수관'!Y22,'유성구 배수관'!Y22,'대덕 배수관'!Y22)</f>
        <v>0</v>
      </c>
      <c r="Z22" s="185">
        <f>SUM('동구 배수관'!Z22,중구배수관!Z22,'서구 배수관'!Z22,'유성구 배수관'!Z22,'대덕 배수관'!Z22)</f>
        <v>0</v>
      </c>
      <c r="AA22" s="185">
        <f>SUM('동구 배수관'!AA22,중구배수관!AA22,'서구 배수관'!AA22,'유성구 배수관'!AA22,'대덕 배수관'!AA22)</f>
        <v>7.08</v>
      </c>
      <c r="AB22" s="185">
        <f>SUM('동구 배수관'!AB22,중구배수관!AB22,'서구 배수관'!AB22,'유성구 배수관'!AB22,'대덕 배수관'!AB22)</f>
        <v>37</v>
      </c>
      <c r="AC22" s="185">
        <f>SUM('동구 배수관'!AC22,중구배수관!AC22,'서구 배수관'!AC22,'유성구 배수관'!AC22,'대덕 배수관'!AC22)</f>
        <v>49.44</v>
      </c>
      <c r="AD22" s="185">
        <f>SUM('동구 배수관'!AD22,중구배수관!AD22,'서구 배수관'!AD22,'유성구 배수관'!AD22,'대덕 배수관'!AD22)</f>
        <v>637.25</v>
      </c>
      <c r="AE22" s="185">
        <f>SUM('동구 배수관'!AE22,중구배수관!AE22,'서구 배수관'!AE22,'유성구 배수관'!AE22,'대덕 배수관'!AE22)</f>
        <v>312.77999999999997</v>
      </c>
      <c r="AF22" s="185">
        <f>SUM('동구 배수관'!AF22,중구배수관!AF22,'서구 배수관'!AF22,'유성구 배수관'!AF22,'대덕 배수관'!AF22)</f>
        <v>242.82999999999998</v>
      </c>
      <c r="AG22" s="185">
        <f>SUM('동구 배수관'!AG22,중구배수관!AG22,'서구 배수관'!AG22,'유성구 배수관'!AG22,'대덕 배수관'!AG22)</f>
        <v>0</v>
      </c>
      <c r="AH22" s="185">
        <f>SUM('동구 배수관'!AH22,중구배수관!AH22,'서구 배수관'!AH22,'유성구 배수관'!AH22,'대덕 배수관'!AH22)</f>
        <v>16.380000000000003</v>
      </c>
    </row>
    <row r="23" spans="1:34" s="1707" customFormat="1" ht="30" customHeight="1">
      <c r="A23" s="2019"/>
      <c r="B23" s="991" t="s">
        <v>808</v>
      </c>
      <c r="C23" s="185">
        <f t="shared" si="0"/>
        <v>41963.829999999994</v>
      </c>
      <c r="D23" s="185">
        <f>SUM('동구 배수관'!D23,중구배수관!D23,'서구 배수관'!D23,'유성구 배수관'!D23,'대덕 배수관'!D23)</f>
        <v>139.58000000000001</v>
      </c>
      <c r="E23" s="185">
        <f>SUM('동구 배수관'!E23,중구배수관!E23,'서구 배수관'!E23,'유성구 배수관'!E23,'대덕 배수관'!E23)</f>
        <v>0</v>
      </c>
      <c r="F23" s="185">
        <f>SUM('동구 배수관'!F23,중구배수관!F23,'서구 배수관'!F23,'유성구 배수관'!F23,'대덕 배수관'!F23)</f>
        <v>125.61999999999999</v>
      </c>
      <c r="G23" s="185">
        <f>SUM('동구 배수관'!G23,중구배수관!G23,'서구 배수관'!G23,'유성구 배수관'!G23,'대덕 배수관'!G23)</f>
        <v>244.92</v>
      </c>
      <c r="H23" s="185">
        <f>SUM('동구 배수관'!H23,중구배수관!H23,'서구 배수관'!H23,'유성구 배수관'!H23,'대덕 배수관'!H23)</f>
        <v>659.94</v>
      </c>
      <c r="I23" s="185">
        <f>SUM('동구 배수관'!I23,중구배수관!I23,'서구 배수관'!I23,'유성구 배수관'!I23,'대덕 배수관'!I23)</f>
        <v>1611.87</v>
      </c>
      <c r="J23" s="185">
        <f>SUM('동구 배수관'!J23,중구배수관!J23,'서구 배수관'!J23,'유성구 배수관'!J23,'대덕 배수관'!J23)</f>
        <v>1333.62</v>
      </c>
      <c r="K23" s="185">
        <f>SUM('동구 배수관'!K23,중구배수관!K23,'서구 배수관'!K23,'유성구 배수관'!K23,'대덕 배수관'!K23)</f>
        <v>189.11</v>
      </c>
      <c r="L23" s="185">
        <f>SUM('동구 배수관'!L23,중구배수관!L23,'서구 배수관'!L23,'유성구 배수관'!L23,'대덕 배수관'!L23)</f>
        <v>0</v>
      </c>
      <c r="M23" s="185">
        <f>SUM('동구 배수관'!M23,중구배수관!M23,'서구 배수관'!M23,'유성구 배수관'!M23,'대덕 배수관'!M23)</f>
        <v>8430.77</v>
      </c>
      <c r="N23" s="185">
        <f>SUM('동구 배수관'!N23,중구배수관!N23,'서구 배수관'!N23,'유성구 배수관'!N23,'대덕 배수관'!N23)</f>
        <v>712.29000000000008</v>
      </c>
      <c r="O23" s="185">
        <f>SUM('동구 배수관'!O23,중구배수관!O23,'서구 배수관'!O23,'유성구 배수관'!O23,'대덕 배수관'!O23)</f>
        <v>0</v>
      </c>
      <c r="P23" s="185">
        <f>SUM('동구 배수관'!P23,중구배수관!P23,'서구 배수관'!P23,'유성구 배수관'!P23,'대덕 배수관'!P23)</f>
        <v>0</v>
      </c>
      <c r="Q23" s="185">
        <f>SUM('동구 배수관'!Q23,중구배수관!Q23,'서구 배수관'!Q23,'유성구 배수관'!Q23,'대덕 배수관'!Q23)</f>
        <v>0</v>
      </c>
      <c r="R23" s="185">
        <f>SUM('동구 배수관'!R23,중구배수관!R23,'서구 배수관'!R23,'유성구 배수관'!R23,'대덕 배수관'!R23)</f>
        <v>924.3599999999999</v>
      </c>
      <c r="S23" s="185">
        <f>SUM('동구 배수관'!S23,중구배수관!S23,'서구 배수관'!S23,'유성구 배수관'!S23,'대덕 배수관'!S23)</f>
        <v>5.63</v>
      </c>
      <c r="T23" s="185">
        <f>SUM('동구 배수관'!T23,중구배수관!T23,'서구 배수관'!T23,'유성구 배수관'!T23,'대덕 배수관'!T23)</f>
        <v>0</v>
      </c>
      <c r="U23" s="185">
        <f>SUM('동구 배수관'!U23,중구배수관!U23,'서구 배수관'!U23,'유성구 배수관'!U23,'대덕 배수관'!U23)</f>
        <v>0</v>
      </c>
      <c r="V23" s="185">
        <f>SUM('동구 배수관'!V23,중구배수관!V23,'서구 배수관'!V23,'유성구 배수관'!V23,'대덕 배수관'!V23)</f>
        <v>0</v>
      </c>
      <c r="W23" s="185">
        <f>SUM('동구 배수관'!W23,중구배수관!W23,'서구 배수관'!W23,'유성구 배수관'!W23,'대덕 배수관'!W23)</f>
        <v>0</v>
      </c>
      <c r="X23" s="185">
        <f>SUM('동구 배수관'!X23,중구배수관!X23,'서구 배수관'!X23,'유성구 배수관'!X23,'대덕 배수관'!X23)</f>
        <v>0</v>
      </c>
      <c r="Y23" s="185">
        <f>SUM('동구 배수관'!Y23,중구배수관!Y23,'서구 배수관'!Y23,'유성구 배수관'!Y23,'대덕 배수관'!Y23)</f>
        <v>16449.400000000001</v>
      </c>
      <c r="Z23" s="185">
        <f>SUM('동구 배수관'!Z23,중구배수관!Z23,'서구 배수관'!Z23,'유성구 배수관'!Z23,'대덕 배수관'!Z23)</f>
        <v>6127.07</v>
      </c>
      <c r="AA23" s="185">
        <f>SUM('동구 배수관'!AA23,중구배수관!AA23,'서구 배수관'!AA23,'유성구 배수관'!AA23,'대덕 배수관'!AA23)</f>
        <v>0</v>
      </c>
      <c r="AB23" s="185">
        <f>SUM('동구 배수관'!AB23,중구배수관!AB23,'서구 배수관'!AB23,'유성구 배수관'!AB23,'대덕 배수관'!AB23)</f>
        <v>0</v>
      </c>
      <c r="AC23" s="185">
        <f>SUM('동구 배수관'!AC23,중구배수관!AC23,'서구 배수관'!AC23,'유성구 배수관'!AC23,'대덕 배수관'!AC23)</f>
        <v>1.18</v>
      </c>
      <c r="AD23" s="185">
        <f>SUM('동구 배수관'!AD23,중구배수관!AD23,'서구 배수관'!AD23,'유성구 배수관'!AD23,'대덕 배수관'!AD23)</f>
        <v>951.69999999999993</v>
      </c>
      <c r="AE23" s="185">
        <f>SUM('동구 배수관'!AE23,중구배수관!AE23,'서구 배수관'!AE23,'유성구 배수관'!AE23,'대덕 배수관'!AE23)</f>
        <v>2823.1</v>
      </c>
      <c r="AF23" s="185">
        <f>SUM('동구 배수관'!AF23,중구배수관!AF23,'서구 배수관'!AF23,'유성구 배수관'!AF23,'대덕 배수관'!AF23)</f>
        <v>966.58</v>
      </c>
      <c r="AG23" s="185">
        <f>SUM('동구 배수관'!AG23,중구배수관!AG23,'서구 배수관'!AG23,'유성구 배수관'!AG23,'대덕 배수관'!AG23)</f>
        <v>267.08999999999997</v>
      </c>
      <c r="AH23" s="185">
        <f>SUM('동구 배수관'!AH23,중구배수관!AH23,'서구 배수관'!AH23,'유성구 배수관'!AH23,'대덕 배수관'!AH23)</f>
        <v>0</v>
      </c>
    </row>
    <row r="24" spans="1:34" s="1707" customFormat="1" ht="30" customHeight="1">
      <c r="A24" s="2019"/>
      <c r="B24" s="1011" t="s">
        <v>821</v>
      </c>
      <c r="C24" s="185">
        <f t="shared" si="0"/>
        <v>2262.91</v>
      </c>
      <c r="D24" s="185">
        <f>SUM('동구 배수관'!D24,중구배수관!D24,'서구 배수관'!D24,'유성구 배수관'!D24,'대덕 배수관'!D24)</f>
        <v>0</v>
      </c>
      <c r="E24" s="185">
        <f>SUM('동구 배수관'!E24,중구배수관!E24,'서구 배수관'!E24,'유성구 배수관'!E24,'대덕 배수관'!E24)</f>
        <v>0</v>
      </c>
      <c r="F24" s="185">
        <f>SUM('동구 배수관'!F24,중구배수관!F24,'서구 배수관'!F24,'유성구 배수관'!F24,'대덕 배수관'!F24)</f>
        <v>0</v>
      </c>
      <c r="G24" s="185">
        <f>SUM('동구 배수관'!G24,중구배수관!G24,'서구 배수관'!G24,'유성구 배수관'!G24,'대덕 배수관'!G24)</f>
        <v>0</v>
      </c>
      <c r="H24" s="185">
        <f>SUM('동구 배수관'!H24,중구배수관!H24,'서구 배수관'!H24,'유성구 배수관'!H24,'대덕 배수관'!H24)</f>
        <v>0</v>
      </c>
      <c r="I24" s="185">
        <f>SUM('동구 배수관'!I24,중구배수관!I24,'서구 배수관'!I24,'유성구 배수관'!I24,'대덕 배수관'!I24)</f>
        <v>0</v>
      </c>
      <c r="J24" s="185">
        <f>SUM('동구 배수관'!J24,중구배수관!J24,'서구 배수관'!J24,'유성구 배수관'!J24,'대덕 배수관'!J24)</f>
        <v>0</v>
      </c>
      <c r="K24" s="185">
        <f>SUM('동구 배수관'!K24,중구배수관!K24,'서구 배수관'!K24,'유성구 배수관'!K24,'대덕 배수관'!K24)</f>
        <v>0</v>
      </c>
      <c r="L24" s="185">
        <f>SUM('동구 배수관'!L24,중구배수관!L24,'서구 배수관'!L24,'유성구 배수관'!L24,'대덕 배수관'!L24)</f>
        <v>0</v>
      </c>
      <c r="M24" s="185">
        <f>SUM('동구 배수관'!M24,중구배수관!M24,'서구 배수관'!M24,'유성구 배수관'!M24,'대덕 배수관'!M24)</f>
        <v>0</v>
      </c>
      <c r="N24" s="185">
        <f>SUM('동구 배수관'!N24,중구배수관!N24,'서구 배수관'!N24,'유성구 배수관'!N24,'대덕 배수관'!N24)</f>
        <v>0</v>
      </c>
      <c r="O24" s="185">
        <f>SUM('동구 배수관'!O24,중구배수관!O24,'서구 배수관'!O24,'유성구 배수관'!O24,'대덕 배수관'!O24)</f>
        <v>0</v>
      </c>
      <c r="P24" s="185">
        <f>SUM('동구 배수관'!P24,중구배수관!P24,'서구 배수관'!P24,'유성구 배수관'!P24,'대덕 배수관'!P24)</f>
        <v>0</v>
      </c>
      <c r="Q24" s="185">
        <f>SUM('동구 배수관'!Q24,중구배수관!Q24,'서구 배수관'!Q24,'유성구 배수관'!Q24,'대덕 배수관'!Q24)</f>
        <v>0</v>
      </c>
      <c r="R24" s="185">
        <f>SUM('동구 배수관'!R24,중구배수관!R24,'서구 배수관'!R24,'유성구 배수관'!R24,'대덕 배수관'!R24)</f>
        <v>0</v>
      </c>
      <c r="S24" s="185">
        <f>SUM('동구 배수관'!S24,중구배수관!S24,'서구 배수관'!S24,'유성구 배수관'!S24,'대덕 배수관'!S24)</f>
        <v>0</v>
      </c>
      <c r="T24" s="185">
        <f>SUM('동구 배수관'!T24,중구배수관!T24,'서구 배수관'!T24,'유성구 배수관'!T24,'대덕 배수관'!T24)</f>
        <v>0</v>
      </c>
      <c r="U24" s="185">
        <f>SUM('동구 배수관'!U24,중구배수관!U24,'서구 배수관'!U24,'유성구 배수관'!U24,'대덕 배수관'!U24)</f>
        <v>0</v>
      </c>
      <c r="V24" s="185">
        <f>SUM('동구 배수관'!V24,중구배수관!V24,'서구 배수관'!V24,'유성구 배수관'!V24,'대덕 배수관'!V24)</f>
        <v>0</v>
      </c>
      <c r="W24" s="185">
        <f>SUM('동구 배수관'!W24,중구배수관!W24,'서구 배수관'!W24,'유성구 배수관'!W24,'대덕 배수관'!W24)</f>
        <v>0</v>
      </c>
      <c r="X24" s="185">
        <f>SUM('동구 배수관'!X24,중구배수관!X24,'서구 배수관'!X24,'유성구 배수관'!X24,'대덕 배수관'!X24)</f>
        <v>0</v>
      </c>
      <c r="Y24" s="185">
        <f>SUM('동구 배수관'!Y24,중구배수관!Y24,'서구 배수관'!Y24,'유성구 배수관'!Y24,'대덕 배수관'!Y24)</f>
        <v>0</v>
      </c>
      <c r="Z24" s="185">
        <f>SUM('동구 배수관'!Z24,중구배수관!Z24,'서구 배수관'!Z24,'유성구 배수관'!Z24,'대덕 배수관'!Z24)</f>
        <v>2.62</v>
      </c>
      <c r="AA24" s="185">
        <f>SUM('동구 배수관'!AA24,중구배수관!AA24,'서구 배수관'!AA24,'유성구 배수관'!AA24,'대덕 배수관'!AA24)</f>
        <v>0</v>
      </c>
      <c r="AB24" s="185">
        <f>SUM('동구 배수관'!AB24,중구배수관!AB24,'서구 배수관'!AB24,'유성구 배수관'!AB24,'대덕 배수관'!AB24)</f>
        <v>0</v>
      </c>
      <c r="AC24" s="185">
        <f>SUM('동구 배수관'!AC24,중구배수관!AC24,'서구 배수관'!AC24,'유성구 배수관'!AC24,'대덕 배수관'!AC24)</f>
        <v>0</v>
      </c>
      <c r="AD24" s="185">
        <f>SUM('동구 배수관'!AD24,중구배수관!AD24,'서구 배수관'!AD24,'유성구 배수관'!AD24,'대덕 배수관'!AD24)</f>
        <v>0</v>
      </c>
      <c r="AE24" s="185">
        <f>SUM('동구 배수관'!AE24,중구배수관!AE24,'서구 배수관'!AE24,'유성구 배수관'!AE24,'대덕 배수관'!AE24)</f>
        <v>0</v>
      </c>
      <c r="AF24" s="185">
        <f>SUM('동구 배수관'!AF24,중구배수관!AF24,'서구 배수관'!AF24,'유성구 배수관'!AF24,'대덕 배수관'!AF24)</f>
        <v>201.13</v>
      </c>
      <c r="AG24" s="185">
        <f>SUM('동구 배수관'!AG24,중구배수관!AG24,'서구 배수관'!AG24,'유성구 배수관'!AG24,'대덕 배수관'!AG24)</f>
        <v>1353.4099999999999</v>
      </c>
      <c r="AH24" s="185">
        <f>SUM('동구 배수관'!AH24,중구배수관!AH24,'서구 배수관'!AH24,'유성구 배수관'!AH24,'대덕 배수관'!AH24)</f>
        <v>705.75</v>
      </c>
    </row>
    <row r="25" spans="1:34" s="1710" customFormat="1" ht="30" customHeight="1">
      <c r="A25" s="2019"/>
      <c r="B25" s="1011" t="s">
        <v>822</v>
      </c>
      <c r="C25" s="185">
        <f t="shared" si="0"/>
        <v>4103.4400000000005</v>
      </c>
      <c r="D25" s="185">
        <f>SUM('동구 배수관'!D25,중구배수관!D25,'서구 배수관'!D25,'유성구 배수관'!D25,'대덕 배수관'!D25)</f>
        <v>0</v>
      </c>
      <c r="E25" s="185">
        <f>SUM('동구 배수관'!E25,중구배수관!E25,'서구 배수관'!E25,'유성구 배수관'!E25,'대덕 배수관'!E25)</f>
        <v>0</v>
      </c>
      <c r="F25" s="185">
        <f>SUM('동구 배수관'!F25,중구배수관!F25,'서구 배수관'!F25,'유성구 배수관'!F25,'대덕 배수관'!F25)</f>
        <v>0</v>
      </c>
      <c r="G25" s="185">
        <f>SUM('동구 배수관'!G25,중구배수관!G25,'서구 배수관'!G25,'유성구 배수관'!G25,'대덕 배수관'!G25)</f>
        <v>0</v>
      </c>
      <c r="H25" s="185">
        <f>SUM('동구 배수관'!H25,중구배수관!H25,'서구 배수관'!H25,'유성구 배수관'!H25,'대덕 배수관'!H25)</f>
        <v>0</v>
      </c>
      <c r="I25" s="185">
        <f>SUM('동구 배수관'!I25,중구배수관!I25,'서구 배수관'!I25,'유성구 배수관'!I25,'대덕 배수관'!I25)</f>
        <v>0</v>
      </c>
      <c r="J25" s="185">
        <f>SUM('동구 배수관'!J25,중구배수관!J25,'서구 배수관'!J25,'유성구 배수관'!J25,'대덕 배수관'!J25)</f>
        <v>0</v>
      </c>
      <c r="K25" s="185">
        <f>SUM('동구 배수관'!K25,중구배수관!K25,'서구 배수관'!K25,'유성구 배수관'!K25,'대덕 배수관'!K25)</f>
        <v>0</v>
      </c>
      <c r="L25" s="185">
        <f>SUM('동구 배수관'!L25,중구배수관!L25,'서구 배수관'!L25,'유성구 배수관'!L25,'대덕 배수관'!L25)</f>
        <v>0</v>
      </c>
      <c r="M25" s="185">
        <f>SUM('동구 배수관'!M25,중구배수관!M25,'서구 배수관'!M25,'유성구 배수관'!M25,'대덕 배수관'!M25)</f>
        <v>0</v>
      </c>
      <c r="N25" s="185">
        <f>SUM('동구 배수관'!N25,중구배수관!N25,'서구 배수관'!N25,'유성구 배수관'!N25,'대덕 배수관'!N25)</f>
        <v>0</v>
      </c>
      <c r="O25" s="185">
        <f>SUM('동구 배수관'!O25,중구배수관!O25,'서구 배수관'!O25,'유성구 배수관'!O25,'대덕 배수관'!O25)</f>
        <v>0</v>
      </c>
      <c r="P25" s="185">
        <f>SUM('동구 배수관'!P25,중구배수관!P25,'서구 배수관'!P25,'유성구 배수관'!P25,'대덕 배수관'!P25)</f>
        <v>0</v>
      </c>
      <c r="Q25" s="185">
        <f>SUM('동구 배수관'!Q25,중구배수관!Q25,'서구 배수관'!Q25,'유성구 배수관'!Q25,'대덕 배수관'!Q25)</f>
        <v>0</v>
      </c>
      <c r="R25" s="185">
        <f>SUM('동구 배수관'!R25,중구배수관!R25,'서구 배수관'!R25,'유성구 배수관'!R25,'대덕 배수관'!R25)</f>
        <v>0</v>
      </c>
      <c r="S25" s="185">
        <f>SUM('동구 배수관'!S25,중구배수관!S25,'서구 배수관'!S25,'유성구 배수관'!S25,'대덕 배수관'!S25)</f>
        <v>0</v>
      </c>
      <c r="T25" s="185">
        <f>SUM('동구 배수관'!T25,중구배수관!T25,'서구 배수관'!T25,'유성구 배수관'!T25,'대덕 배수관'!T25)</f>
        <v>0</v>
      </c>
      <c r="U25" s="185">
        <f>SUM('동구 배수관'!U25,중구배수관!U25,'서구 배수관'!U25,'유성구 배수관'!U25,'대덕 배수관'!U25)</f>
        <v>0</v>
      </c>
      <c r="V25" s="185">
        <f>SUM('동구 배수관'!V25,중구배수관!V25,'서구 배수관'!V25,'유성구 배수관'!V25,'대덕 배수관'!V25)</f>
        <v>0</v>
      </c>
      <c r="W25" s="185">
        <f>SUM('동구 배수관'!W25,중구배수관!W25,'서구 배수관'!W25,'유성구 배수관'!W25,'대덕 배수관'!W25)</f>
        <v>0</v>
      </c>
      <c r="X25" s="185">
        <f>SUM('동구 배수관'!X25,중구배수관!X25,'서구 배수관'!X25,'유성구 배수관'!X25,'대덕 배수관'!X25)</f>
        <v>0</v>
      </c>
      <c r="Y25" s="185">
        <f>SUM('동구 배수관'!Y25,중구배수관!Y25,'서구 배수관'!Y25,'유성구 배수관'!Y25,'대덕 배수관'!Y25)</f>
        <v>0</v>
      </c>
      <c r="Z25" s="185">
        <f>SUM('동구 배수관'!Z25,중구배수관!Z25,'서구 배수관'!Z25,'유성구 배수관'!Z25,'대덕 배수관'!Z25)</f>
        <v>0</v>
      </c>
      <c r="AA25" s="185">
        <f>SUM('동구 배수관'!AA25,중구배수관!AA25,'서구 배수관'!AA25,'유성구 배수관'!AA25,'대덕 배수관'!AA25)</f>
        <v>0</v>
      </c>
      <c r="AB25" s="185">
        <f>SUM('동구 배수관'!AB25,중구배수관!AB25,'서구 배수관'!AB25,'유성구 배수관'!AB25,'대덕 배수관'!AB25)</f>
        <v>0</v>
      </c>
      <c r="AC25" s="185">
        <f>SUM('동구 배수관'!AC25,중구배수관!AC25,'서구 배수관'!AC25,'유성구 배수관'!AC25,'대덕 배수관'!AC25)</f>
        <v>0</v>
      </c>
      <c r="AD25" s="185">
        <f>SUM('동구 배수관'!AD25,중구배수관!AD25,'서구 배수관'!AD25,'유성구 배수관'!AD25,'대덕 배수관'!AD25)</f>
        <v>0</v>
      </c>
      <c r="AE25" s="185">
        <f>SUM('동구 배수관'!AE25,중구배수관!AE25,'서구 배수관'!AE25,'유성구 배수관'!AE25,'대덕 배수관'!AE25)</f>
        <v>352.16</v>
      </c>
      <c r="AF25" s="185">
        <f>SUM('동구 배수관'!AF25,중구배수관!AF25,'서구 배수관'!AF25,'유성구 배수관'!AF25,'대덕 배수관'!AF25)</f>
        <v>800.04</v>
      </c>
      <c r="AG25" s="185">
        <f>SUM('동구 배수관'!AG25,중구배수관!AG25,'서구 배수관'!AG25,'유성구 배수관'!AG25,'대덕 배수관'!AG25)</f>
        <v>2094.3000000000002</v>
      </c>
      <c r="AH25" s="185">
        <f>SUM('동구 배수관'!AH25,중구배수관!AH25,'서구 배수관'!AH25,'유성구 배수관'!AH25,'대덕 배수관'!AH25)</f>
        <v>856.94</v>
      </c>
    </row>
    <row r="26" spans="1:34" s="1710" customFormat="1" ht="19.5" customHeight="1">
      <c r="A26" s="2019"/>
      <c r="B26" s="1242" t="s">
        <v>952</v>
      </c>
      <c r="C26" s="185">
        <f t="shared" si="0"/>
        <v>17109.520000000004</v>
      </c>
      <c r="D26" s="185">
        <f>SUM('동구 배수관'!D26,중구배수관!D26,'서구 배수관'!D26,'유성구 배수관'!D26,'대덕 배수관'!D26)</f>
        <v>0</v>
      </c>
      <c r="E26" s="185">
        <f>SUM('동구 배수관'!E26,중구배수관!E26,'서구 배수관'!E26,'유성구 배수관'!E26,'대덕 배수관'!E26)</f>
        <v>0</v>
      </c>
      <c r="F26" s="185">
        <f>SUM('동구 배수관'!F26,중구배수관!F26,'서구 배수관'!F26,'유성구 배수관'!F26,'대덕 배수관'!F26)</f>
        <v>0</v>
      </c>
      <c r="G26" s="185">
        <f>SUM('동구 배수관'!G26,중구배수관!G26,'서구 배수관'!G26,'유성구 배수관'!G26,'대덕 배수관'!G26)</f>
        <v>0</v>
      </c>
      <c r="H26" s="185">
        <f>SUM('동구 배수관'!H26,중구배수관!H26,'서구 배수관'!H26,'유성구 배수관'!H26,'대덕 배수관'!H26)</f>
        <v>9.33</v>
      </c>
      <c r="I26" s="185">
        <f>SUM('동구 배수관'!I26,중구배수관!I26,'서구 배수관'!I26,'유성구 배수관'!I26,'대덕 배수관'!I26)</f>
        <v>0</v>
      </c>
      <c r="J26" s="185">
        <f>SUM('동구 배수관'!J26,중구배수관!J26,'서구 배수관'!J26,'유성구 배수관'!J26,'대덕 배수관'!J26)</f>
        <v>660.11</v>
      </c>
      <c r="K26" s="185">
        <f>SUM('동구 배수관'!K26,중구배수관!K26,'서구 배수관'!K26,'유성구 배수관'!K26,'대덕 배수관'!K26)</f>
        <v>0</v>
      </c>
      <c r="L26" s="185">
        <f>SUM('동구 배수관'!L26,중구배수관!L26,'서구 배수관'!L26,'유성구 배수관'!L26,'대덕 배수관'!L26)</f>
        <v>0</v>
      </c>
      <c r="M26" s="185">
        <f>SUM('동구 배수관'!M26,중구배수관!M26,'서구 배수관'!M26,'유성구 배수관'!M26,'대덕 배수관'!M26)</f>
        <v>3031.8100000000004</v>
      </c>
      <c r="N26" s="185">
        <f>SUM('동구 배수관'!N26,중구배수관!N26,'서구 배수관'!N26,'유성구 배수관'!N26,'대덕 배수관'!N26)</f>
        <v>0</v>
      </c>
      <c r="O26" s="185">
        <f>SUM('동구 배수관'!O26,중구배수관!O26,'서구 배수관'!O26,'유성구 배수관'!O26,'대덕 배수관'!O26)</f>
        <v>2188.4</v>
      </c>
      <c r="P26" s="185">
        <f>SUM('동구 배수관'!P26,중구배수관!P26,'서구 배수관'!P26,'유성구 배수관'!P26,'대덕 배수관'!P26)</f>
        <v>340.1</v>
      </c>
      <c r="Q26" s="185">
        <f>SUM('동구 배수관'!Q26,중구배수관!Q26,'서구 배수관'!Q26,'유성구 배수관'!Q26,'대덕 배수관'!Q26)</f>
        <v>0</v>
      </c>
      <c r="R26" s="185">
        <f>SUM('동구 배수관'!R26,중구배수관!R26,'서구 배수관'!R26,'유성구 배수관'!R26,'대덕 배수관'!R26)</f>
        <v>3338.2100000000009</v>
      </c>
      <c r="S26" s="185">
        <f>SUM('동구 배수관'!S26,중구배수관!S26,'서구 배수관'!S26,'유성구 배수관'!S26,'대덕 배수관'!S26)</f>
        <v>0</v>
      </c>
      <c r="T26" s="185">
        <f>SUM('동구 배수관'!T26,중구배수관!T26,'서구 배수관'!T26,'유성구 배수관'!T26,'대덕 배수관'!T26)</f>
        <v>0</v>
      </c>
      <c r="U26" s="185">
        <f>SUM('동구 배수관'!U26,중구배수관!U26,'서구 배수관'!U26,'유성구 배수관'!U26,'대덕 배수관'!U26)</f>
        <v>0</v>
      </c>
      <c r="V26" s="185">
        <f>SUM('동구 배수관'!V26,중구배수관!V26,'서구 배수관'!V26,'유성구 배수관'!V26,'대덕 배수관'!V26)</f>
        <v>0</v>
      </c>
      <c r="W26" s="185">
        <f>SUM('동구 배수관'!W26,중구배수관!W26,'서구 배수관'!W26,'유성구 배수관'!W26,'대덕 배수관'!W26)</f>
        <v>0</v>
      </c>
      <c r="X26" s="185">
        <f>SUM('동구 배수관'!X26,중구배수관!X26,'서구 배수관'!X26,'유성구 배수관'!X26,'대덕 배수관'!X26)</f>
        <v>0</v>
      </c>
      <c r="Y26" s="185">
        <f>SUM('동구 배수관'!Y26,중구배수관!Y26,'서구 배수관'!Y26,'유성구 배수관'!Y26,'대덕 배수관'!Y26)</f>
        <v>0</v>
      </c>
      <c r="Z26" s="185">
        <f>SUM('동구 배수관'!Z26,중구배수관!Z26,'서구 배수관'!Z26,'유성구 배수관'!Z26,'대덕 배수관'!Z26)</f>
        <v>0</v>
      </c>
      <c r="AA26" s="185">
        <f>SUM('동구 배수관'!AA26,중구배수관!AA26,'서구 배수관'!AA26,'유성구 배수관'!AA26,'대덕 배수관'!AA26)</f>
        <v>0</v>
      </c>
      <c r="AB26" s="185">
        <f>SUM('동구 배수관'!AB26,중구배수관!AB26,'서구 배수관'!AB26,'유성구 배수관'!AB26,'대덕 배수관'!AB26)</f>
        <v>0</v>
      </c>
      <c r="AC26" s="185">
        <f>SUM('동구 배수관'!AC26,중구배수관!AC26,'서구 배수관'!AC26,'유성구 배수관'!AC26,'대덕 배수관'!AC26)</f>
        <v>0</v>
      </c>
      <c r="AD26" s="185">
        <f>SUM('동구 배수관'!AD26,중구배수관!AD26,'서구 배수관'!AD26,'유성구 배수관'!AD26,'대덕 배수관'!AD26)</f>
        <v>0</v>
      </c>
      <c r="AE26" s="185">
        <f>SUM('동구 배수관'!AE26,중구배수관!AE26,'서구 배수관'!AE26,'유성구 배수관'!AE26,'대덕 배수관'!AE26)</f>
        <v>0</v>
      </c>
      <c r="AF26" s="185">
        <f>SUM('동구 배수관'!AF26,중구배수관!AF26,'서구 배수관'!AF26,'유성구 배수관'!AF26,'대덕 배수관'!AF26)</f>
        <v>0</v>
      </c>
      <c r="AG26" s="185">
        <f>SUM('동구 배수관'!AG26,중구배수관!AG26,'서구 배수관'!AG26,'유성구 배수관'!AG26,'대덕 배수관'!AG26)</f>
        <v>2794.17</v>
      </c>
      <c r="AH26" s="185">
        <f>SUM('동구 배수관'!AH26,중구배수관!AH26,'서구 배수관'!AH26,'유성구 배수관'!AH26,'대덕 배수관'!AH26)</f>
        <v>4747.3899999999994</v>
      </c>
    </row>
    <row r="27" spans="1:34" s="1710" customFormat="1" ht="19.5" customHeight="1">
      <c r="A27" s="2020" t="s">
        <v>864</v>
      </c>
      <c r="B27" s="1013" t="s">
        <v>41</v>
      </c>
      <c r="C27" s="1013">
        <f>SUM(C28:C49)</f>
        <v>27</v>
      </c>
      <c r="D27" s="1013">
        <f>SUM('2-9-2배수관 경년별 총괄'!D28:'2-9-2배수관 경년별 총괄'!D49)</f>
        <v>0</v>
      </c>
      <c r="E27" s="1013">
        <f>SUM('2-9-2배수관 경년별 총괄'!E28:'2-9-2배수관 경년별 총괄'!E49)</f>
        <v>0</v>
      </c>
      <c r="F27" s="1013">
        <f>SUM('2-9-2배수관 경년별 총괄'!F28:'2-9-2배수관 경년별 총괄'!F49)</f>
        <v>0</v>
      </c>
      <c r="G27" s="1013">
        <f>SUM('2-9-2배수관 경년별 총괄'!G28:'2-9-2배수관 경년별 총괄'!G49)</f>
        <v>0</v>
      </c>
      <c r="H27" s="1013">
        <f>SUM('2-9-2배수관 경년별 총괄'!H28:'2-9-2배수관 경년별 총괄'!H49)</f>
        <v>0</v>
      </c>
      <c r="I27" s="1013">
        <f>SUM('2-9-2배수관 경년별 총괄'!I28:'2-9-2배수관 경년별 총괄'!I49)</f>
        <v>0</v>
      </c>
      <c r="J27" s="1013">
        <f>SUM('2-9-2배수관 경년별 총괄'!J28:'2-9-2배수관 경년별 총괄'!J49)</f>
        <v>0</v>
      </c>
      <c r="K27" s="1013">
        <f>SUM('2-9-2배수관 경년별 총괄'!K28:'2-9-2배수관 경년별 총괄'!K49)</f>
        <v>0</v>
      </c>
      <c r="L27" s="1013">
        <f>SUM('2-9-2배수관 경년별 총괄'!L28:'2-9-2배수관 경년별 총괄'!L49)</f>
        <v>0</v>
      </c>
      <c r="M27" s="1013">
        <f>SUM('2-9-2배수관 경년별 총괄'!M28:'2-9-2배수관 경년별 총괄'!M49)</f>
        <v>0</v>
      </c>
      <c r="N27" s="1013">
        <f>SUM('2-9-2배수관 경년별 총괄'!N28:'2-9-2배수관 경년별 총괄'!N49)</f>
        <v>0</v>
      </c>
      <c r="O27" s="1013">
        <f>SUM('2-9-2배수관 경년별 총괄'!O28:'2-9-2배수관 경년별 총괄'!O49)</f>
        <v>0</v>
      </c>
      <c r="P27" s="1013">
        <f>SUM('2-9-2배수관 경년별 총괄'!P28:'2-9-2배수관 경년별 총괄'!P49)</f>
        <v>0</v>
      </c>
      <c r="Q27" s="1013">
        <f>SUM('2-9-2배수관 경년별 총괄'!Q28:'2-9-2배수관 경년별 총괄'!Q49)</f>
        <v>0</v>
      </c>
      <c r="R27" s="1013">
        <f>SUM('2-9-2배수관 경년별 총괄'!R28:'2-9-2배수관 경년별 총괄'!R49)</f>
        <v>0</v>
      </c>
      <c r="S27" s="1013">
        <f>SUM('2-9-2배수관 경년별 총괄'!S28:'2-9-2배수관 경년별 총괄'!S49)</f>
        <v>0</v>
      </c>
      <c r="T27" s="1013">
        <f>SUM('2-9-2배수관 경년별 총괄'!T28:'2-9-2배수관 경년별 총괄'!T49)</f>
        <v>0</v>
      </c>
      <c r="U27" s="1013">
        <f>SUM('2-9-2배수관 경년별 총괄'!U28:'2-9-2배수관 경년별 총괄'!U49)</f>
        <v>0</v>
      </c>
      <c r="V27" s="1013">
        <f>SUM('2-9-2배수관 경년별 총괄'!V28:'2-9-2배수관 경년별 총괄'!V49)</f>
        <v>0</v>
      </c>
      <c r="W27" s="1013">
        <f>SUM('2-9-2배수관 경년별 총괄'!W28:'2-9-2배수관 경년별 총괄'!W49)</f>
        <v>0</v>
      </c>
      <c r="X27" s="1013">
        <f>SUM('2-9-2배수관 경년별 총괄'!X28:'2-9-2배수관 경년별 총괄'!X49)</f>
        <v>0</v>
      </c>
      <c r="Y27" s="1013">
        <f>SUM('2-9-2배수관 경년별 총괄'!Y28:'2-9-2배수관 경년별 총괄'!Y49)</f>
        <v>0</v>
      </c>
      <c r="Z27" s="1013">
        <f>SUM('2-9-2배수관 경년별 총괄'!Z28:'2-9-2배수관 경년별 총괄'!Z49)</f>
        <v>0</v>
      </c>
      <c r="AA27" s="1013">
        <f>SUM('2-9-2배수관 경년별 총괄'!AA28:'2-9-2배수관 경년별 총괄'!AA49)</f>
        <v>0</v>
      </c>
      <c r="AB27" s="1013">
        <f>SUM('2-9-2배수관 경년별 총괄'!AB28:'2-9-2배수관 경년별 총괄'!AB49)</f>
        <v>0</v>
      </c>
      <c r="AC27" s="1013">
        <f>SUM('2-9-2배수관 경년별 총괄'!AC28:'2-9-2배수관 경년별 총괄'!AC49)</f>
        <v>0</v>
      </c>
      <c r="AD27" s="1013">
        <f>SUM('2-9-2배수관 경년별 총괄'!AD28:'2-9-2배수관 경년별 총괄'!AD49)</f>
        <v>27</v>
      </c>
      <c r="AE27" s="1013">
        <f>SUM('2-9-2배수관 경년별 총괄'!AE28:'2-9-2배수관 경년별 총괄'!AE49)</f>
        <v>0</v>
      </c>
      <c r="AF27" s="1013">
        <f>SUM('2-9-2배수관 경년별 총괄'!AF28:'2-9-2배수관 경년별 총괄'!AF49)</f>
        <v>0</v>
      </c>
      <c r="AG27" s="1013">
        <f>SUM('2-9-2배수관 경년별 총괄'!AG28:'2-9-2배수관 경년별 총괄'!AG49)</f>
        <v>0</v>
      </c>
      <c r="AH27" s="1013">
        <f>SUM('2-9-2배수관 경년별 총괄'!AH28:'2-9-2배수관 경년별 총괄'!AH49)</f>
        <v>0</v>
      </c>
    </row>
    <row r="28" spans="1:34" s="1710" customFormat="1" ht="19.5" customHeight="1">
      <c r="A28" s="2020" t="s">
        <v>864</v>
      </c>
      <c r="B28" s="989" t="s">
        <v>951</v>
      </c>
      <c r="C28" s="185">
        <f>SUM(D28:AH28)</f>
        <v>0</v>
      </c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>
        <v>0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185">
        <v>0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185">
        <v>0</v>
      </c>
      <c r="AH28" s="185">
        <v>0</v>
      </c>
    </row>
    <row r="29" spans="1:34" s="1710" customFormat="1" ht="30" customHeight="1">
      <c r="A29" s="2021"/>
      <c r="B29" s="989" t="s">
        <v>796</v>
      </c>
      <c r="C29" s="185">
        <f t="shared" ref="C29:C49" si="1">SUM(D29:AH29)</f>
        <v>0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710" customFormat="1" ht="30" customHeight="1">
      <c r="A30" s="2021"/>
      <c r="B30" s="989" t="s">
        <v>797</v>
      </c>
      <c r="C30" s="185">
        <f t="shared" si="1"/>
        <v>0</v>
      </c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710" customFormat="1" ht="30" customHeight="1">
      <c r="A31" s="2021"/>
      <c r="B31" s="989" t="s">
        <v>798</v>
      </c>
      <c r="C31" s="185">
        <f t="shared" si="1"/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710" customFormat="1" ht="30" customHeight="1">
      <c r="A32" s="2021"/>
      <c r="B32" s="989" t="s">
        <v>780</v>
      </c>
      <c r="C32" s="185">
        <f t="shared" si="1"/>
        <v>0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710" customFormat="1" ht="30" customHeight="1">
      <c r="A33" s="2021"/>
      <c r="B33" s="991" t="s">
        <v>781</v>
      </c>
      <c r="C33" s="185">
        <f t="shared" si="1"/>
        <v>0</v>
      </c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710" customFormat="1" ht="30" customHeight="1">
      <c r="A34" s="2021"/>
      <c r="B34" s="991" t="s">
        <v>786</v>
      </c>
      <c r="C34" s="185">
        <f t="shared" si="1"/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v>0</v>
      </c>
    </row>
    <row r="35" spans="1:34" s="1710" customFormat="1" ht="30" customHeight="1">
      <c r="A35" s="2021"/>
      <c r="B35" s="991" t="s">
        <v>799</v>
      </c>
      <c r="C35" s="185">
        <f t="shared" si="1"/>
        <v>0</v>
      </c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21"/>
      <c r="B36" s="991" t="s">
        <v>787</v>
      </c>
      <c r="C36" s="185">
        <f t="shared" si="1"/>
        <v>0</v>
      </c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21"/>
      <c r="B37" s="991" t="s">
        <v>820</v>
      </c>
      <c r="C37" s="185">
        <f t="shared" si="1"/>
        <v>0</v>
      </c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21"/>
      <c r="B38" s="991" t="s">
        <v>800</v>
      </c>
      <c r="C38" s="185">
        <f t="shared" si="1"/>
        <v>0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0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21"/>
      <c r="B39" s="989" t="s">
        <v>801</v>
      </c>
      <c r="C39" s="185">
        <f t="shared" si="1"/>
        <v>0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</row>
    <row r="40" spans="1:34" ht="30" customHeight="1">
      <c r="A40" s="2021"/>
      <c r="B40" s="995" t="s">
        <v>802</v>
      </c>
      <c r="C40" s="185">
        <f t="shared" si="1"/>
        <v>0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0</v>
      </c>
      <c r="AF40" s="185">
        <v>0</v>
      </c>
      <c r="AG40" s="185">
        <v>0</v>
      </c>
      <c r="AH40" s="185">
        <v>0</v>
      </c>
    </row>
    <row r="41" spans="1:34" ht="30" customHeight="1">
      <c r="A41" s="2021"/>
      <c r="B41" s="995" t="s">
        <v>803</v>
      </c>
      <c r="C41" s="185">
        <f t="shared" si="1"/>
        <v>0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21"/>
      <c r="B42" s="1011" t="s">
        <v>804</v>
      </c>
      <c r="C42" s="185">
        <f t="shared" si="1"/>
        <v>0</v>
      </c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30" customHeight="1">
      <c r="A43" s="2021"/>
      <c r="B43" s="1011" t="s">
        <v>805</v>
      </c>
      <c r="C43" s="185">
        <f t="shared" si="1"/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30" customHeight="1">
      <c r="A44" s="2021"/>
      <c r="B44" s="1011" t="s">
        <v>806</v>
      </c>
      <c r="C44" s="185">
        <f t="shared" si="1"/>
        <v>0</v>
      </c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</row>
    <row r="45" spans="1:34" ht="30" customHeight="1">
      <c r="A45" s="2021"/>
      <c r="B45" s="995" t="s">
        <v>807</v>
      </c>
      <c r="C45" s="185">
        <f t="shared" si="1"/>
        <v>27</v>
      </c>
      <c r="D45" s="185">
        <f>SUM('유성구 배수관'!D45)</f>
        <v>0</v>
      </c>
      <c r="E45" s="185">
        <f>SUM('유성구 배수관'!E45)</f>
        <v>0</v>
      </c>
      <c r="F45" s="185">
        <f>SUM('유성구 배수관'!F45)</f>
        <v>0</v>
      </c>
      <c r="G45" s="185">
        <f>SUM('유성구 배수관'!G45)</f>
        <v>0</v>
      </c>
      <c r="H45" s="185">
        <f>SUM('유성구 배수관'!H45)</f>
        <v>0</v>
      </c>
      <c r="I45" s="185">
        <f>SUM('유성구 배수관'!I45)</f>
        <v>0</v>
      </c>
      <c r="J45" s="185">
        <f>SUM('유성구 배수관'!J45)</f>
        <v>0</v>
      </c>
      <c r="K45" s="185">
        <f>SUM('유성구 배수관'!K45)</f>
        <v>0</v>
      </c>
      <c r="L45" s="185">
        <f>SUM('유성구 배수관'!L45)</f>
        <v>0</v>
      </c>
      <c r="M45" s="185">
        <f>SUM('유성구 배수관'!M45)</f>
        <v>0</v>
      </c>
      <c r="N45" s="185">
        <f>SUM('유성구 배수관'!N45)</f>
        <v>0</v>
      </c>
      <c r="O45" s="185">
        <f>SUM('유성구 배수관'!O45)</f>
        <v>0</v>
      </c>
      <c r="P45" s="185">
        <f>SUM('유성구 배수관'!P45)</f>
        <v>0</v>
      </c>
      <c r="Q45" s="185">
        <f>SUM('유성구 배수관'!Q45)</f>
        <v>0</v>
      </c>
      <c r="R45" s="185">
        <f>SUM('유성구 배수관'!R45)</f>
        <v>0</v>
      </c>
      <c r="S45" s="185">
        <f>SUM('유성구 배수관'!S45)</f>
        <v>0</v>
      </c>
      <c r="T45" s="185">
        <f>SUM('유성구 배수관'!T45)</f>
        <v>0</v>
      </c>
      <c r="U45" s="185">
        <f>SUM('유성구 배수관'!U45)</f>
        <v>0</v>
      </c>
      <c r="V45" s="185">
        <f>SUM('유성구 배수관'!V45)</f>
        <v>0</v>
      </c>
      <c r="W45" s="185">
        <f>SUM('유성구 배수관'!W45)</f>
        <v>0</v>
      </c>
      <c r="X45" s="185">
        <f>SUM('유성구 배수관'!X45)</f>
        <v>0</v>
      </c>
      <c r="Y45" s="185">
        <f>SUM('유성구 배수관'!Y45)</f>
        <v>0</v>
      </c>
      <c r="Z45" s="185">
        <f>SUM('유성구 배수관'!Z45)</f>
        <v>0</v>
      </c>
      <c r="AA45" s="185">
        <f>SUM('유성구 배수관'!AA45)</f>
        <v>0</v>
      </c>
      <c r="AB45" s="185">
        <f>SUM('유성구 배수관'!AB45)</f>
        <v>0</v>
      </c>
      <c r="AC45" s="185">
        <f>SUM('유성구 배수관'!AC45)</f>
        <v>0</v>
      </c>
      <c r="AD45" s="185">
        <f>SUM('유성구 배수관'!AD45)</f>
        <v>27</v>
      </c>
      <c r="AE45" s="185">
        <f>SUM('유성구 배수관'!AE45)</f>
        <v>0</v>
      </c>
      <c r="AF45" s="185">
        <f>SUM('유성구 배수관'!AF45)</f>
        <v>0</v>
      </c>
      <c r="AG45" s="185">
        <f>SUM('유성구 배수관'!AG45)</f>
        <v>0</v>
      </c>
      <c r="AH45" s="185">
        <f>SUM('유성구 배수관'!AH45)</f>
        <v>0</v>
      </c>
    </row>
    <row r="46" spans="1:34" ht="30" customHeight="1">
      <c r="A46" s="2021"/>
      <c r="B46" s="991" t="s">
        <v>808</v>
      </c>
      <c r="C46" s="185">
        <f t="shared" si="1"/>
        <v>0</v>
      </c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85">
        <v>0</v>
      </c>
      <c r="W46" s="185">
        <v>0</v>
      </c>
      <c r="X46" s="185">
        <v>0</v>
      </c>
      <c r="Y46" s="185">
        <v>0</v>
      </c>
      <c r="Z46" s="185">
        <v>0</v>
      </c>
      <c r="AA46" s="185">
        <v>0</v>
      </c>
      <c r="AB46" s="185">
        <v>0</v>
      </c>
      <c r="AC46" s="185">
        <v>0</v>
      </c>
      <c r="AD46" s="185">
        <v>0</v>
      </c>
      <c r="AE46" s="185">
        <v>0</v>
      </c>
      <c r="AF46" s="185">
        <v>0</v>
      </c>
      <c r="AG46" s="185">
        <v>0</v>
      </c>
      <c r="AH46" s="185">
        <v>0</v>
      </c>
    </row>
    <row r="47" spans="1:34" ht="30" customHeight="1">
      <c r="A47" s="2021"/>
      <c r="B47" s="1011" t="s">
        <v>821</v>
      </c>
      <c r="C47" s="185">
        <f t="shared" si="1"/>
        <v>0</v>
      </c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85"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185">
        <v>0</v>
      </c>
      <c r="Y47" s="185">
        <v>0</v>
      </c>
      <c r="Z47" s="185">
        <v>0</v>
      </c>
      <c r="AA47" s="185">
        <v>0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</row>
    <row r="48" spans="1:34" ht="30" customHeight="1">
      <c r="A48" s="2021"/>
      <c r="B48" s="1011" t="s">
        <v>822</v>
      </c>
      <c r="C48" s="185">
        <f t="shared" si="1"/>
        <v>0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0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19.5" customHeight="1">
      <c r="A49" s="2021"/>
      <c r="B49" s="1242" t="s">
        <v>952</v>
      </c>
      <c r="C49" s="185">
        <f t="shared" si="1"/>
        <v>0</v>
      </c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0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19.5" customHeight="1">
      <c r="A50" s="2020" t="s">
        <v>865</v>
      </c>
      <c r="B50" s="1013" t="s">
        <v>41</v>
      </c>
      <c r="C50" s="1013">
        <f>SUM(C51:C72)</f>
        <v>37</v>
      </c>
      <c r="D50" s="1013">
        <f>SUM('2-9-2배수관 경년별 총괄'!D51:'2-9-2배수관 경년별 총괄'!D72)</f>
        <v>0</v>
      </c>
      <c r="E50" s="1013">
        <f>SUM('2-9-2배수관 경년별 총괄'!E51:'2-9-2배수관 경년별 총괄'!E72)</f>
        <v>0</v>
      </c>
      <c r="F50" s="1013">
        <f>SUM('2-9-2배수관 경년별 총괄'!F51:'2-9-2배수관 경년별 총괄'!F72)</f>
        <v>0</v>
      </c>
      <c r="G50" s="1013">
        <f>SUM('2-9-2배수관 경년별 총괄'!G51:'2-9-2배수관 경년별 총괄'!G72)</f>
        <v>0</v>
      </c>
      <c r="H50" s="1013">
        <f>SUM('2-9-2배수관 경년별 총괄'!H51:'2-9-2배수관 경년별 총괄'!H72)</f>
        <v>0</v>
      </c>
      <c r="I50" s="1013">
        <f>SUM('2-9-2배수관 경년별 총괄'!I51:'2-9-2배수관 경년별 총괄'!I72)</f>
        <v>0</v>
      </c>
      <c r="J50" s="1013">
        <f>SUM('2-9-2배수관 경년별 총괄'!J51:'2-9-2배수관 경년별 총괄'!J72)</f>
        <v>0</v>
      </c>
      <c r="K50" s="1013">
        <f>SUM('2-9-2배수관 경년별 총괄'!K51:'2-9-2배수관 경년별 총괄'!K72)</f>
        <v>0</v>
      </c>
      <c r="L50" s="1013">
        <f>SUM('2-9-2배수관 경년별 총괄'!L51:'2-9-2배수관 경년별 총괄'!L72)</f>
        <v>0</v>
      </c>
      <c r="M50" s="1013">
        <f>SUM('2-9-2배수관 경년별 총괄'!M51:'2-9-2배수관 경년별 총괄'!M72)</f>
        <v>0</v>
      </c>
      <c r="N50" s="1013">
        <f>SUM('2-9-2배수관 경년별 총괄'!N51:'2-9-2배수관 경년별 총괄'!N72)</f>
        <v>0</v>
      </c>
      <c r="O50" s="1013">
        <f>SUM('2-9-2배수관 경년별 총괄'!O51:'2-9-2배수관 경년별 총괄'!O72)</f>
        <v>0</v>
      </c>
      <c r="P50" s="1013">
        <f>SUM('2-9-2배수관 경년별 총괄'!P51:'2-9-2배수관 경년별 총괄'!P72)</f>
        <v>0</v>
      </c>
      <c r="Q50" s="1013">
        <f>SUM('2-9-2배수관 경년별 총괄'!Q51:'2-9-2배수관 경년별 총괄'!Q72)</f>
        <v>0</v>
      </c>
      <c r="R50" s="1013">
        <f>SUM('2-9-2배수관 경년별 총괄'!R51:'2-9-2배수관 경년별 총괄'!R72)</f>
        <v>0</v>
      </c>
      <c r="S50" s="1013">
        <f>SUM('2-9-2배수관 경년별 총괄'!S51:'2-9-2배수관 경년별 총괄'!S72)</f>
        <v>0</v>
      </c>
      <c r="T50" s="1013">
        <f>SUM('2-9-2배수관 경년별 총괄'!T51:'2-9-2배수관 경년별 총괄'!T72)</f>
        <v>0</v>
      </c>
      <c r="U50" s="1013">
        <f>SUM('2-9-2배수관 경년별 총괄'!U51:'2-9-2배수관 경년별 총괄'!U72)</f>
        <v>0</v>
      </c>
      <c r="V50" s="1013">
        <f>SUM('2-9-2배수관 경년별 총괄'!V51:'2-9-2배수관 경년별 총괄'!V72)</f>
        <v>0</v>
      </c>
      <c r="W50" s="1013">
        <f>SUM('2-9-2배수관 경년별 총괄'!W51:'2-9-2배수관 경년별 총괄'!W72)</f>
        <v>0</v>
      </c>
      <c r="X50" s="1013">
        <f>SUM('2-9-2배수관 경년별 총괄'!X51:'2-9-2배수관 경년별 총괄'!X72)</f>
        <v>0</v>
      </c>
      <c r="Y50" s="1013">
        <f>SUM('2-9-2배수관 경년별 총괄'!Y51:'2-9-2배수관 경년별 총괄'!Y72)</f>
        <v>0</v>
      </c>
      <c r="Z50" s="1013">
        <f>SUM('2-9-2배수관 경년별 총괄'!Z51:'2-9-2배수관 경년별 총괄'!Z72)</f>
        <v>0</v>
      </c>
      <c r="AA50" s="1013">
        <f>SUM('2-9-2배수관 경년별 총괄'!AA51:'2-9-2배수관 경년별 총괄'!AA72)</f>
        <v>0</v>
      </c>
      <c r="AB50" s="1013">
        <f>SUM('2-9-2배수관 경년별 총괄'!AB51:'2-9-2배수관 경년별 총괄'!AB72)</f>
        <v>0</v>
      </c>
      <c r="AC50" s="1013">
        <f>SUM('2-9-2배수관 경년별 총괄'!AC51:'2-9-2배수관 경년별 총괄'!AC72)</f>
        <v>0</v>
      </c>
      <c r="AD50" s="1013">
        <f>SUM('2-9-2배수관 경년별 총괄'!AD51:'2-9-2배수관 경년별 총괄'!AD72)</f>
        <v>37</v>
      </c>
      <c r="AE50" s="1013">
        <f>SUM('2-9-2배수관 경년별 총괄'!AE51:'2-9-2배수관 경년별 총괄'!AE72)</f>
        <v>0</v>
      </c>
      <c r="AF50" s="1013">
        <f>SUM('2-9-2배수관 경년별 총괄'!AF51:'2-9-2배수관 경년별 총괄'!AF72)</f>
        <v>0</v>
      </c>
      <c r="AG50" s="1013">
        <f>SUM('2-9-2배수관 경년별 총괄'!AG51:'2-9-2배수관 경년별 총괄'!AG72)</f>
        <v>0</v>
      </c>
      <c r="AH50" s="1013">
        <f>SUM('2-9-2배수관 경년별 총괄'!AH51:'2-9-2배수관 경년별 총괄'!AH72)</f>
        <v>0</v>
      </c>
    </row>
    <row r="51" spans="1:34" ht="19.5" customHeight="1">
      <c r="A51" s="2020" t="s">
        <v>865</v>
      </c>
      <c r="B51" s="989" t="s">
        <v>951</v>
      </c>
      <c r="C51" s="185">
        <f>SUM(D51:AH51)</f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30" customHeight="1">
      <c r="A52" s="2021"/>
      <c r="B52" s="989" t="s">
        <v>796</v>
      </c>
      <c r="C52" s="185">
        <f t="shared" ref="C52:C72" si="2">SUM(D52:AH52)</f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0</v>
      </c>
      <c r="U52" s="185">
        <v>0</v>
      </c>
      <c r="V52" s="185">
        <v>0</v>
      </c>
      <c r="W52" s="185">
        <v>0</v>
      </c>
      <c r="X52" s="185">
        <v>0</v>
      </c>
      <c r="Y52" s="185">
        <v>0</v>
      </c>
      <c r="Z52" s="185">
        <v>0</v>
      </c>
      <c r="AA52" s="185">
        <v>0</v>
      </c>
      <c r="AB52" s="185">
        <v>0</v>
      </c>
      <c r="AC52" s="185">
        <v>0</v>
      </c>
      <c r="AD52" s="185">
        <v>0</v>
      </c>
      <c r="AE52" s="185">
        <v>0</v>
      </c>
      <c r="AF52" s="185">
        <v>0</v>
      </c>
      <c r="AG52" s="185">
        <v>0</v>
      </c>
      <c r="AH52" s="185">
        <v>0</v>
      </c>
    </row>
    <row r="53" spans="1:34" ht="30" customHeight="1">
      <c r="A53" s="2021"/>
      <c r="B53" s="989" t="s">
        <v>797</v>
      </c>
      <c r="C53" s="185">
        <f t="shared" si="2"/>
        <v>0</v>
      </c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85"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185">
        <v>0</v>
      </c>
      <c r="AE53" s="185">
        <v>0</v>
      </c>
      <c r="AF53" s="185">
        <v>0</v>
      </c>
      <c r="AG53" s="185">
        <v>0</v>
      </c>
      <c r="AH53" s="185">
        <v>0</v>
      </c>
    </row>
    <row r="54" spans="1:34" ht="30" customHeight="1">
      <c r="A54" s="2021"/>
      <c r="B54" s="989" t="s">
        <v>798</v>
      </c>
      <c r="C54" s="185">
        <f t="shared" si="2"/>
        <v>0</v>
      </c>
      <c r="D54" s="185">
        <v>0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0</v>
      </c>
      <c r="M54" s="185">
        <v>0</v>
      </c>
      <c r="N54" s="185">
        <v>0</v>
      </c>
      <c r="O54" s="185">
        <v>0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21"/>
      <c r="B55" s="989" t="s">
        <v>780</v>
      </c>
      <c r="C55" s="185">
        <f t="shared" si="2"/>
        <v>0</v>
      </c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21"/>
      <c r="B56" s="991" t="s">
        <v>781</v>
      </c>
      <c r="C56" s="185">
        <f t="shared" si="2"/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21"/>
      <c r="B57" s="991" t="s">
        <v>786</v>
      </c>
      <c r="C57" s="185">
        <f t="shared" si="2"/>
        <v>0</v>
      </c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0</v>
      </c>
      <c r="AC57" s="185">
        <v>0</v>
      </c>
      <c r="AD57" s="185">
        <v>0</v>
      </c>
      <c r="AE57" s="185">
        <v>0</v>
      </c>
      <c r="AF57" s="185">
        <v>0</v>
      </c>
      <c r="AG57" s="185">
        <v>0</v>
      </c>
      <c r="AH57" s="185">
        <v>0</v>
      </c>
    </row>
    <row r="58" spans="1:34" ht="30" customHeight="1">
      <c r="A58" s="2021"/>
      <c r="B58" s="991" t="s">
        <v>799</v>
      </c>
      <c r="C58" s="185">
        <f t="shared" si="2"/>
        <v>0</v>
      </c>
      <c r="D58" s="185"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v>0</v>
      </c>
      <c r="J58" s="185">
        <v>0</v>
      </c>
      <c r="K58" s="185">
        <v>0</v>
      </c>
      <c r="L58" s="185">
        <v>0</v>
      </c>
      <c r="M58" s="185">
        <v>0</v>
      </c>
      <c r="N58" s="185">
        <v>0</v>
      </c>
      <c r="O58" s="185">
        <v>0</v>
      </c>
      <c r="P58" s="185">
        <v>0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B58" s="185">
        <v>0</v>
      </c>
      <c r="AC58" s="185">
        <v>0</v>
      </c>
      <c r="AD58" s="185">
        <v>0</v>
      </c>
      <c r="AE58" s="185">
        <v>0</v>
      </c>
      <c r="AF58" s="185">
        <v>0</v>
      </c>
      <c r="AG58" s="185">
        <v>0</v>
      </c>
      <c r="AH58" s="185">
        <v>0</v>
      </c>
    </row>
    <row r="59" spans="1:34" ht="30" customHeight="1">
      <c r="A59" s="2021"/>
      <c r="B59" s="991" t="s">
        <v>787</v>
      </c>
      <c r="C59" s="185">
        <f t="shared" si="2"/>
        <v>0</v>
      </c>
      <c r="D59" s="185">
        <v>0</v>
      </c>
      <c r="E59" s="185">
        <v>0</v>
      </c>
      <c r="F59" s="185">
        <v>0</v>
      </c>
      <c r="G59" s="185">
        <v>0</v>
      </c>
      <c r="H59" s="185">
        <v>0</v>
      </c>
      <c r="I59" s="185">
        <v>0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85">
        <v>0</v>
      </c>
      <c r="W59" s="185">
        <v>0</v>
      </c>
      <c r="X59" s="185">
        <v>0</v>
      </c>
      <c r="Y59" s="185">
        <v>0</v>
      </c>
      <c r="Z59" s="185">
        <v>0</v>
      </c>
      <c r="AA59" s="185">
        <v>0</v>
      </c>
      <c r="AB59" s="185">
        <v>0</v>
      </c>
      <c r="AC59" s="185">
        <v>0</v>
      </c>
      <c r="AD59" s="185">
        <v>0</v>
      </c>
      <c r="AE59" s="185">
        <v>0</v>
      </c>
      <c r="AF59" s="185">
        <v>0</v>
      </c>
      <c r="AG59" s="185">
        <v>0</v>
      </c>
      <c r="AH59" s="185">
        <v>0</v>
      </c>
    </row>
    <row r="60" spans="1:34" ht="30" customHeight="1">
      <c r="A60" s="2021"/>
      <c r="B60" s="991" t="s">
        <v>820</v>
      </c>
      <c r="C60" s="185">
        <f t="shared" si="2"/>
        <v>0</v>
      </c>
      <c r="D60" s="185">
        <v>0</v>
      </c>
      <c r="E60" s="185">
        <v>0</v>
      </c>
      <c r="F60" s="185">
        <v>0</v>
      </c>
      <c r="G60" s="185">
        <v>0</v>
      </c>
      <c r="H60" s="185">
        <v>0</v>
      </c>
      <c r="I60" s="185">
        <v>0</v>
      </c>
      <c r="J60" s="185">
        <v>0</v>
      </c>
      <c r="K60" s="185">
        <v>0</v>
      </c>
      <c r="L60" s="185">
        <v>0</v>
      </c>
      <c r="M60" s="185">
        <v>0</v>
      </c>
      <c r="N60" s="185">
        <v>0</v>
      </c>
      <c r="O60" s="185">
        <v>0</v>
      </c>
      <c r="P60" s="185">
        <v>0</v>
      </c>
      <c r="Q60" s="185">
        <v>0</v>
      </c>
      <c r="R60" s="185">
        <v>0</v>
      </c>
      <c r="S60" s="185">
        <v>0</v>
      </c>
      <c r="T60" s="185">
        <v>0</v>
      </c>
      <c r="U60" s="185">
        <v>0</v>
      </c>
      <c r="V60" s="185">
        <v>0</v>
      </c>
      <c r="W60" s="185">
        <v>0</v>
      </c>
      <c r="X60" s="185">
        <v>0</v>
      </c>
      <c r="Y60" s="185">
        <v>0</v>
      </c>
      <c r="Z60" s="185">
        <v>0</v>
      </c>
      <c r="AA60" s="185">
        <v>0</v>
      </c>
      <c r="AB60" s="185">
        <v>0</v>
      </c>
      <c r="AC60" s="185">
        <v>0</v>
      </c>
      <c r="AD60" s="185">
        <v>0</v>
      </c>
      <c r="AE60" s="185">
        <v>0</v>
      </c>
      <c r="AF60" s="185">
        <v>0</v>
      </c>
      <c r="AG60" s="185">
        <v>0</v>
      </c>
      <c r="AH60" s="185">
        <v>0</v>
      </c>
    </row>
    <row r="61" spans="1:34" ht="30" customHeight="1">
      <c r="A61" s="2021"/>
      <c r="B61" s="991" t="s">
        <v>800</v>
      </c>
      <c r="C61" s="185">
        <f t="shared" si="2"/>
        <v>0</v>
      </c>
      <c r="D61" s="185">
        <v>0</v>
      </c>
      <c r="E61" s="185">
        <v>0</v>
      </c>
      <c r="F61" s="185">
        <v>0</v>
      </c>
      <c r="G61" s="185">
        <v>0</v>
      </c>
      <c r="H61" s="185">
        <v>0</v>
      </c>
      <c r="I61" s="185">
        <v>0</v>
      </c>
      <c r="J61" s="185">
        <v>0</v>
      </c>
      <c r="K61" s="185">
        <v>0</v>
      </c>
      <c r="L61" s="185">
        <v>0</v>
      </c>
      <c r="M61" s="185">
        <v>0</v>
      </c>
      <c r="N61" s="185">
        <v>0</v>
      </c>
      <c r="O61" s="185">
        <v>0</v>
      </c>
      <c r="P61" s="185">
        <v>0</v>
      </c>
      <c r="Q61" s="185">
        <v>0</v>
      </c>
      <c r="R61" s="185">
        <v>0</v>
      </c>
      <c r="S61" s="185">
        <v>0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B61" s="185">
        <v>0</v>
      </c>
      <c r="AC61" s="185">
        <v>0</v>
      </c>
      <c r="AD61" s="185">
        <v>0</v>
      </c>
      <c r="AE61" s="185">
        <v>0</v>
      </c>
      <c r="AF61" s="185">
        <v>0</v>
      </c>
      <c r="AG61" s="185">
        <v>0</v>
      </c>
      <c r="AH61" s="185">
        <v>0</v>
      </c>
    </row>
    <row r="62" spans="1:34" ht="30" customHeight="1">
      <c r="A62" s="2021"/>
      <c r="B62" s="989" t="s">
        <v>801</v>
      </c>
      <c r="C62" s="185">
        <f t="shared" si="2"/>
        <v>0</v>
      </c>
      <c r="D62" s="185">
        <v>0</v>
      </c>
      <c r="E62" s="185">
        <v>0</v>
      </c>
      <c r="F62" s="185">
        <v>0</v>
      </c>
      <c r="G62" s="185">
        <v>0</v>
      </c>
      <c r="H62" s="185">
        <v>0</v>
      </c>
      <c r="I62" s="185">
        <v>0</v>
      </c>
      <c r="J62" s="185">
        <v>0</v>
      </c>
      <c r="K62" s="185">
        <v>0</v>
      </c>
      <c r="L62" s="185">
        <v>0</v>
      </c>
      <c r="M62" s="185">
        <v>0</v>
      </c>
      <c r="N62" s="185">
        <v>0</v>
      </c>
      <c r="O62" s="185">
        <v>0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0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</row>
    <row r="63" spans="1:34" ht="30" customHeight="1">
      <c r="A63" s="2021"/>
      <c r="B63" s="995" t="s">
        <v>802</v>
      </c>
      <c r="C63" s="185">
        <f t="shared" si="2"/>
        <v>0</v>
      </c>
      <c r="D63" s="185">
        <v>0</v>
      </c>
      <c r="E63" s="185">
        <v>0</v>
      </c>
      <c r="F63" s="185">
        <v>0</v>
      </c>
      <c r="G63" s="185">
        <v>0</v>
      </c>
      <c r="H63" s="185">
        <v>0</v>
      </c>
      <c r="I63" s="185">
        <v>0</v>
      </c>
      <c r="J63" s="185">
        <v>0</v>
      </c>
      <c r="K63" s="185"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>
        <v>0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185">
        <v>0</v>
      </c>
      <c r="AC63" s="185">
        <v>0</v>
      </c>
      <c r="AD63" s="185">
        <v>0</v>
      </c>
      <c r="AE63" s="185">
        <v>0</v>
      </c>
      <c r="AF63" s="185">
        <v>0</v>
      </c>
      <c r="AG63" s="185">
        <v>0</v>
      </c>
      <c r="AH63" s="185">
        <v>0</v>
      </c>
    </row>
    <row r="64" spans="1:34" ht="30" customHeight="1">
      <c r="A64" s="2021"/>
      <c r="B64" s="995" t="s">
        <v>803</v>
      </c>
      <c r="C64" s="185">
        <f t="shared" si="2"/>
        <v>0</v>
      </c>
      <c r="D64" s="185">
        <v>0</v>
      </c>
      <c r="E64" s="185">
        <v>0</v>
      </c>
      <c r="F64" s="185">
        <v>0</v>
      </c>
      <c r="G64" s="185">
        <v>0</v>
      </c>
      <c r="H64" s="185">
        <v>0</v>
      </c>
      <c r="I64" s="185">
        <v>0</v>
      </c>
      <c r="J64" s="185">
        <v>0</v>
      </c>
      <c r="K64" s="185">
        <v>0</v>
      </c>
      <c r="L64" s="185">
        <v>0</v>
      </c>
      <c r="M64" s="185">
        <v>0</v>
      </c>
      <c r="N64" s="185">
        <v>0</v>
      </c>
      <c r="O64" s="185">
        <v>0</v>
      </c>
      <c r="P64" s="185">
        <v>0</v>
      </c>
      <c r="Q64" s="185">
        <v>0</v>
      </c>
      <c r="R64" s="185">
        <v>0</v>
      </c>
      <c r="S64" s="185">
        <v>0</v>
      </c>
      <c r="T64" s="185">
        <v>0</v>
      </c>
      <c r="U64" s="185">
        <v>0</v>
      </c>
      <c r="V64" s="185">
        <v>0</v>
      </c>
      <c r="W64" s="185">
        <v>0</v>
      </c>
      <c r="X64" s="185">
        <v>0</v>
      </c>
      <c r="Y64" s="185">
        <v>0</v>
      </c>
      <c r="Z64" s="185">
        <v>0</v>
      </c>
      <c r="AA64" s="185">
        <v>0</v>
      </c>
      <c r="AB64" s="185">
        <v>0</v>
      </c>
      <c r="AC64" s="185">
        <v>0</v>
      </c>
      <c r="AD64" s="185">
        <v>0</v>
      </c>
      <c r="AE64" s="185">
        <v>0</v>
      </c>
      <c r="AF64" s="185">
        <v>0</v>
      </c>
      <c r="AG64" s="185">
        <v>0</v>
      </c>
      <c r="AH64" s="185">
        <v>0</v>
      </c>
    </row>
    <row r="65" spans="1:34" ht="30" customHeight="1">
      <c r="A65" s="2021"/>
      <c r="B65" s="1011" t="s">
        <v>804</v>
      </c>
      <c r="C65" s="185">
        <f t="shared" si="2"/>
        <v>0</v>
      </c>
      <c r="D65" s="185">
        <v>0</v>
      </c>
      <c r="E65" s="185">
        <v>0</v>
      </c>
      <c r="F65" s="185">
        <v>0</v>
      </c>
      <c r="G65" s="185">
        <v>0</v>
      </c>
      <c r="H65" s="185">
        <v>0</v>
      </c>
      <c r="I65" s="185">
        <v>0</v>
      </c>
      <c r="J65" s="185">
        <v>0</v>
      </c>
      <c r="K65" s="185"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>
        <v>0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B65" s="185">
        <v>0</v>
      </c>
      <c r="AC65" s="185">
        <v>0</v>
      </c>
      <c r="AD65" s="185">
        <v>0</v>
      </c>
      <c r="AE65" s="185">
        <v>0</v>
      </c>
      <c r="AF65" s="185">
        <v>0</v>
      </c>
      <c r="AG65" s="185">
        <v>0</v>
      </c>
      <c r="AH65" s="185">
        <v>0</v>
      </c>
    </row>
    <row r="66" spans="1:34" ht="30" customHeight="1">
      <c r="A66" s="2021"/>
      <c r="B66" s="1011" t="s">
        <v>805</v>
      </c>
      <c r="C66" s="185">
        <f t="shared" si="2"/>
        <v>0</v>
      </c>
      <c r="D66" s="185"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v>0</v>
      </c>
      <c r="J66" s="185">
        <v>0</v>
      </c>
      <c r="K66" s="185"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5">
        <v>0</v>
      </c>
      <c r="R66" s="185">
        <v>0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B66" s="185">
        <v>0</v>
      </c>
      <c r="AC66" s="185">
        <v>0</v>
      </c>
      <c r="AD66" s="185">
        <v>0</v>
      </c>
      <c r="AE66" s="185">
        <v>0</v>
      </c>
      <c r="AF66" s="185">
        <v>0</v>
      </c>
      <c r="AG66" s="185">
        <v>0</v>
      </c>
      <c r="AH66" s="185">
        <v>0</v>
      </c>
    </row>
    <row r="67" spans="1:34" ht="30" customHeight="1">
      <c r="A67" s="2021"/>
      <c r="B67" s="1011" t="s">
        <v>806</v>
      </c>
      <c r="C67" s="185">
        <f t="shared" si="2"/>
        <v>0</v>
      </c>
      <c r="D67" s="185">
        <v>0</v>
      </c>
      <c r="E67" s="185">
        <v>0</v>
      </c>
      <c r="F67" s="185">
        <v>0</v>
      </c>
      <c r="G67" s="185">
        <v>0</v>
      </c>
      <c r="H67" s="185">
        <v>0</v>
      </c>
      <c r="I67" s="185">
        <v>0</v>
      </c>
      <c r="J67" s="185">
        <v>0</v>
      </c>
      <c r="K67" s="185">
        <v>0</v>
      </c>
      <c r="L67" s="185">
        <v>0</v>
      </c>
      <c r="M67" s="185">
        <v>0</v>
      </c>
      <c r="N67" s="185">
        <v>0</v>
      </c>
      <c r="O67" s="185">
        <v>0</v>
      </c>
      <c r="P67" s="185">
        <v>0</v>
      </c>
      <c r="Q67" s="185">
        <v>0</v>
      </c>
      <c r="R67" s="185">
        <v>0</v>
      </c>
      <c r="S67" s="185">
        <v>0</v>
      </c>
      <c r="T67" s="185">
        <v>0</v>
      </c>
      <c r="U67" s="185">
        <v>0</v>
      </c>
      <c r="V67" s="185">
        <v>0</v>
      </c>
      <c r="W67" s="185">
        <v>0</v>
      </c>
      <c r="X67" s="185">
        <v>0</v>
      </c>
      <c r="Y67" s="185">
        <v>0</v>
      </c>
      <c r="Z67" s="185">
        <v>0</v>
      </c>
      <c r="AA67" s="185">
        <v>0</v>
      </c>
      <c r="AB67" s="185">
        <v>0</v>
      </c>
      <c r="AC67" s="185">
        <v>0</v>
      </c>
      <c r="AD67" s="185">
        <v>0</v>
      </c>
      <c r="AE67" s="185">
        <v>0</v>
      </c>
      <c r="AF67" s="185">
        <v>0</v>
      </c>
      <c r="AG67" s="185">
        <v>0</v>
      </c>
      <c r="AH67" s="185">
        <v>0</v>
      </c>
    </row>
    <row r="68" spans="1:34" ht="30" customHeight="1">
      <c r="A68" s="2021"/>
      <c r="B68" s="995" t="s">
        <v>807</v>
      </c>
      <c r="C68" s="185">
        <f t="shared" si="2"/>
        <v>37</v>
      </c>
      <c r="D68" s="185">
        <f>SUM('유성구 배수관'!D68)</f>
        <v>0</v>
      </c>
      <c r="E68" s="185">
        <f>SUM('유성구 배수관'!E68)</f>
        <v>0</v>
      </c>
      <c r="F68" s="185">
        <f>SUM('유성구 배수관'!F68)</f>
        <v>0</v>
      </c>
      <c r="G68" s="185">
        <f>SUM('유성구 배수관'!G68)</f>
        <v>0</v>
      </c>
      <c r="H68" s="185">
        <f>SUM('유성구 배수관'!H68)</f>
        <v>0</v>
      </c>
      <c r="I68" s="185">
        <f>SUM('유성구 배수관'!I68)</f>
        <v>0</v>
      </c>
      <c r="J68" s="185">
        <f>SUM('유성구 배수관'!J68)</f>
        <v>0</v>
      </c>
      <c r="K68" s="185">
        <f>SUM('유성구 배수관'!K68)</f>
        <v>0</v>
      </c>
      <c r="L68" s="185">
        <f>SUM('유성구 배수관'!L68)</f>
        <v>0</v>
      </c>
      <c r="M68" s="185">
        <f>SUM('유성구 배수관'!M68)</f>
        <v>0</v>
      </c>
      <c r="N68" s="185">
        <f>SUM('유성구 배수관'!N68)</f>
        <v>0</v>
      </c>
      <c r="O68" s="185">
        <f>SUM('유성구 배수관'!O68)</f>
        <v>0</v>
      </c>
      <c r="P68" s="185">
        <f>SUM('유성구 배수관'!P68)</f>
        <v>0</v>
      </c>
      <c r="Q68" s="185">
        <f>SUM('유성구 배수관'!Q68)</f>
        <v>0</v>
      </c>
      <c r="R68" s="185">
        <f>SUM('유성구 배수관'!R68)</f>
        <v>0</v>
      </c>
      <c r="S68" s="185">
        <f>SUM('유성구 배수관'!S68)</f>
        <v>0</v>
      </c>
      <c r="T68" s="185">
        <f>SUM('유성구 배수관'!T68)</f>
        <v>0</v>
      </c>
      <c r="U68" s="185">
        <f>SUM('유성구 배수관'!U68)</f>
        <v>0</v>
      </c>
      <c r="V68" s="185">
        <f>SUM('유성구 배수관'!V68)</f>
        <v>0</v>
      </c>
      <c r="W68" s="185">
        <f>SUM('유성구 배수관'!W68)</f>
        <v>0</v>
      </c>
      <c r="X68" s="185">
        <f>SUM('유성구 배수관'!X68)</f>
        <v>0</v>
      </c>
      <c r="Y68" s="185">
        <f>SUM('유성구 배수관'!Y68)</f>
        <v>0</v>
      </c>
      <c r="Z68" s="185">
        <f>SUM('유성구 배수관'!Z68)</f>
        <v>0</v>
      </c>
      <c r="AA68" s="185">
        <f>SUM('유성구 배수관'!AA68)</f>
        <v>0</v>
      </c>
      <c r="AB68" s="185">
        <f>SUM('유성구 배수관'!AB68)</f>
        <v>0</v>
      </c>
      <c r="AC68" s="185">
        <f>SUM('유성구 배수관'!AC68)</f>
        <v>0</v>
      </c>
      <c r="AD68" s="185">
        <f>SUM('유성구 배수관'!AD68)</f>
        <v>37</v>
      </c>
      <c r="AE68" s="185">
        <f>SUM('유성구 배수관'!AE68)</f>
        <v>0</v>
      </c>
      <c r="AF68" s="185">
        <f>SUM('유성구 배수관'!AF68)</f>
        <v>0</v>
      </c>
      <c r="AG68" s="185">
        <f>SUM('유성구 배수관'!AG68)</f>
        <v>0</v>
      </c>
      <c r="AH68" s="185">
        <f>SUM('유성구 배수관'!AH68)</f>
        <v>0</v>
      </c>
    </row>
    <row r="69" spans="1:34" ht="30" customHeight="1">
      <c r="A69" s="2021"/>
      <c r="B69" s="991" t="s">
        <v>808</v>
      </c>
      <c r="C69" s="185">
        <f t="shared" si="2"/>
        <v>0</v>
      </c>
      <c r="D69" s="185">
        <v>0</v>
      </c>
      <c r="E69" s="185">
        <v>0</v>
      </c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5">
        <v>0</v>
      </c>
      <c r="R69" s="185">
        <v>0</v>
      </c>
      <c r="S69" s="185">
        <v>0</v>
      </c>
      <c r="T69" s="185">
        <v>0</v>
      </c>
      <c r="U69" s="185">
        <v>0</v>
      </c>
      <c r="V69" s="185">
        <v>0</v>
      </c>
      <c r="W69" s="185">
        <v>0</v>
      </c>
      <c r="X69" s="185">
        <v>0</v>
      </c>
      <c r="Y69" s="185">
        <v>0</v>
      </c>
      <c r="Z69" s="185">
        <v>0</v>
      </c>
      <c r="AA69" s="185">
        <v>0</v>
      </c>
      <c r="AB69" s="185">
        <v>0</v>
      </c>
      <c r="AC69" s="185">
        <v>0</v>
      </c>
      <c r="AD69" s="185">
        <v>0</v>
      </c>
      <c r="AE69" s="185">
        <v>0</v>
      </c>
      <c r="AF69" s="185">
        <v>0</v>
      </c>
      <c r="AG69" s="185">
        <v>0</v>
      </c>
      <c r="AH69" s="185">
        <v>0</v>
      </c>
    </row>
    <row r="70" spans="1:34" ht="30" customHeight="1">
      <c r="A70" s="2021"/>
      <c r="B70" s="1011" t="s">
        <v>821</v>
      </c>
      <c r="C70" s="185">
        <f t="shared" si="2"/>
        <v>0</v>
      </c>
      <c r="D70" s="185">
        <v>0</v>
      </c>
      <c r="E70" s="185">
        <v>0</v>
      </c>
      <c r="F70" s="185">
        <v>0</v>
      </c>
      <c r="G70" s="185">
        <v>0</v>
      </c>
      <c r="H70" s="185">
        <v>0</v>
      </c>
      <c r="I70" s="185">
        <v>0</v>
      </c>
      <c r="J70" s="185">
        <v>0</v>
      </c>
      <c r="K70" s="185"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185">
        <v>0</v>
      </c>
      <c r="AC70" s="185">
        <v>0</v>
      </c>
      <c r="AD70" s="185">
        <v>0</v>
      </c>
      <c r="AE70" s="185">
        <v>0</v>
      </c>
      <c r="AF70" s="185">
        <v>0</v>
      </c>
      <c r="AG70" s="185">
        <v>0</v>
      </c>
      <c r="AH70" s="185">
        <v>0</v>
      </c>
    </row>
    <row r="71" spans="1:34" ht="30" customHeight="1">
      <c r="A71" s="2021"/>
      <c r="B71" s="1011" t="s">
        <v>822</v>
      </c>
      <c r="C71" s="185">
        <f t="shared" si="2"/>
        <v>0</v>
      </c>
      <c r="D71" s="185"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v>0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0</v>
      </c>
      <c r="AH71" s="185">
        <v>0</v>
      </c>
    </row>
    <row r="72" spans="1:34" ht="19.5" customHeight="1">
      <c r="A72" s="2021"/>
      <c r="B72" s="1242" t="s">
        <v>952</v>
      </c>
      <c r="C72" s="185">
        <f t="shared" si="2"/>
        <v>0</v>
      </c>
      <c r="D72" s="185">
        <v>0</v>
      </c>
      <c r="E72" s="185">
        <v>0</v>
      </c>
      <c r="F72" s="185">
        <v>0</v>
      </c>
      <c r="G72" s="185">
        <v>0</v>
      </c>
      <c r="H72" s="185">
        <v>0</v>
      </c>
      <c r="I72" s="185">
        <v>0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>
        <v>0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0</v>
      </c>
      <c r="AF72" s="185">
        <v>0</v>
      </c>
      <c r="AG72" s="185">
        <v>0</v>
      </c>
      <c r="AH72" s="185">
        <v>0</v>
      </c>
    </row>
    <row r="73" spans="1:34" ht="19.5" customHeight="1">
      <c r="A73" s="2020" t="s">
        <v>866</v>
      </c>
      <c r="B73" s="1013" t="s">
        <v>41</v>
      </c>
      <c r="C73" s="1013">
        <f>SUM(C74:C95)</f>
        <v>454.23</v>
      </c>
      <c r="D73" s="1013">
        <f>SUM('2-9-2배수관 경년별 총괄'!D74:'2-9-2배수관 경년별 총괄'!D95)</f>
        <v>0</v>
      </c>
      <c r="E73" s="1013">
        <f>SUM('2-9-2배수관 경년별 총괄'!E74:'2-9-2배수관 경년별 총괄'!E95)</f>
        <v>0</v>
      </c>
      <c r="F73" s="1013">
        <f>SUM('2-9-2배수관 경년별 총괄'!F74:'2-9-2배수관 경년별 총괄'!F95)</f>
        <v>0</v>
      </c>
      <c r="G73" s="1013">
        <f>SUM('2-9-2배수관 경년별 총괄'!G74:'2-9-2배수관 경년별 총괄'!G95)</f>
        <v>0</v>
      </c>
      <c r="H73" s="1013">
        <f>SUM('2-9-2배수관 경년별 총괄'!H74:'2-9-2배수관 경년별 총괄'!H95)</f>
        <v>0</v>
      </c>
      <c r="I73" s="1013">
        <f>SUM('2-9-2배수관 경년별 총괄'!I74:'2-9-2배수관 경년별 총괄'!I95)</f>
        <v>0</v>
      </c>
      <c r="J73" s="1013">
        <f>SUM('2-9-2배수관 경년별 총괄'!J74:'2-9-2배수관 경년별 총괄'!J95)</f>
        <v>0</v>
      </c>
      <c r="K73" s="1013">
        <f>SUM('2-9-2배수관 경년별 총괄'!K74:'2-9-2배수관 경년별 총괄'!K95)</f>
        <v>0</v>
      </c>
      <c r="L73" s="1013">
        <f>SUM('2-9-2배수관 경년별 총괄'!L74:'2-9-2배수관 경년별 총괄'!L95)</f>
        <v>0</v>
      </c>
      <c r="M73" s="1013">
        <f>SUM('2-9-2배수관 경년별 총괄'!M74:'2-9-2배수관 경년별 총괄'!M95)</f>
        <v>0</v>
      </c>
      <c r="N73" s="1013">
        <f>SUM('2-9-2배수관 경년별 총괄'!N74:'2-9-2배수관 경년별 총괄'!N95)</f>
        <v>0</v>
      </c>
      <c r="O73" s="1013">
        <f>SUM('2-9-2배수관 경년별 총괄'!O74:'2-9-2배수관 경년별 총괄'!O95)</f>
        <v>0</v>
      </c>
      <c r="P73" s="1013">
        <f>SUM('2-9-2배수관 경년별 총괄'!P74:'2-9-2배수관 경년별 총괄'!P95)</f>
        <v>0</v>
      </c>
      <c r="Q73" s="1013">
        <f>SUM('2-9-2배수관 경년별 총괄'!Q74:'2-9-2배수관 경년별 총괄'!Q95)</f>
        <v>0</v>
      </c>
      <c r="R73" s="1013">
        <f>SUM('2-9-2배수관 경년별 총괄'!R74:'2-9-2배수관 경년별 총괄'!R95)</f>
        <v>0</v>
      </c>
      <c r="S73" s="1013">
        <f>SUM('2-9-2배수관 경년별 총괄'!S74:'2-9-2배수관 경년별 총괄'!S95)</f>
        <v>0</v>
      </c>
      <c r="T73" s="1013">
        <f>SUM('2-9-2배수관 경년별 총괄'!T74:'2-9-2배수관 경년별 총괄'!T95)</f>
        <v>0</v>
      </c>
      <c r="U73" s="1013">
        <f>SUM('2-9-2배수관 경년별 총괄'!U74:'2-9-2배수관 경년별 총괄'!U95)</f>
        <v>0</v>
      </c>
      <c r="V73" s="1013">
        <f>SUM('2-9-2배수관 경년별 총괄'!V74:'2-9-2배수관 경년별 총괄'!V95)</f>
        <v>0</v>
      </c>
      <c r="W73" s="1013">
        <f>SUM('2-9-2배수관 경년별 총괄'!W74:'2-9-2배수관 경년별 총괄'!W95)</f>
        <v>0</v>
      </c>
      <c r="X73" s="1013">
        <f>SUM('2-9-2배수관 경년별 총괄'!X74:'2-9-2배수관 경년별 총괄'!X95)</f>
        <v>0</v>
      </c>
      <c r="Y73" s="1013">
        <f>SUM('2-9-2배수관 경년별 총괄'!Y74:'2-9-2배수관 경년별 총괄'!Y95)</f>
        <v>0</v>
      </c>
      <c r="Z73" s="1013">
        <f>SUM('2-9-2배수관 경년별 총괄'!Z74:'2-9-2배수관 경년별 총괄'!Z95)</f>
        <v>0</v>
      </c>
      <c r="AA73" s="1013">
        <f>SUM('2-9-2배수관 경년별 총괄'!AA74:'2-9-2배수관 경년별 총괄'!AA95)</f>
        <v>0</v>
      </c>
      <c r="AB73" s="1013">
        <f>SUM('2-9-2배수관 경년별 총괄'!AB74:'2-9-2배수관 경년별 총괄'!AB95)</f>
        <v>0</v>
      </c>
      <c r="AC73" s="1013">
        <f>SUM('2-9-2배수관 경년별 총괄'!AC74:'2-9-2배수관 경년별 총괄'!AC95)</f>
        <v>0</v>
      </c>
      <c r="AD73" s="1013">
        <f>SUM('2-9-2배수관 경년별 총괄'!AD74:'2-9-2배수관 경년별 총괄'!AD95)</f>
        <v>413</v>
      </c>
      <c r="AE73" s="1013">
        <f>SUM('2-9-2배수관 경년별 총괄'!AE74:'2-9-2배수관 경년별 총괄'!AE95)</f>
        <v>0</v>
      </c>
      <c r="AF73" s="1013">
        <f>SUM('2-9-2배수관 경년별 총괄'!AF74:'2-9-2배수관 경년별 총괄'!AF95)</f>
        <v>41.23</v>
      </c>
      <c r="AG73" s="1013">
        <f>SUM('2-9-2배수관 경년별 총괄'!AG74:'2-9-2배수관 경년별 총괄'!AG95)</f>
        <v>0</v>
      </c>
      <c r="AH73" s="1013">
        <f>SUM('2-9-2배수관 경년별 총괄'!AH74:'2-9-2배수관 경년별 총괄'!AH95)</f>
        <v>0</v>
      </c>
    </row>
    <row r="74" spans="1:34" ht="19.5" customHeight="1">
      <c r="A74" s="2020" t="s">
        <v>866</v>
      </c>
      <c r="B74" s="989" t="s">
        <v>951</v>
      </c>
      <c r="C74" s="185">
        <f>SUM(D74:AH74)</f>
        <v>0</v>
      </c>
      <c r="D74" s="185">
        <v>0</v>
      </c>
      <c r="E74" s="185">
        <v>0</v>
      </c>
      <c r="F74" s="185">
        <v>0</v>
      </c>
      <c r="G74" s="185">
        <v>0</v>
      </c>
      <c r="H74" s="185">
        <v>0</v>
      </c>
      <c r="I74" s="185">
        <v>0</v>
      </c>
      <c r="J74" s="185">
        <v>0</v>
      </c>
      <c r="K74" s="185">
        <v>0</v>
      </c>
      <c r="L74" s="185">
        <v>0</v>
      </c>
      <c r="M74" s="185">
        <v>0</v>
      </c>
      <c r="N74" s="185">
        <v>0</v>
      </c>
      <c r="O74" s="185">
        <v>0</v>
      </c>
      <c r="P74" s="185">
        <v>0</v>
      </c>
      <c r="Q74" s="185">
        <v>0</v>
      </c>
      <c r="R74" s="185">
        <v>0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185">
        <v>0</v>
      </c>
      <c r="Y74" s="185">
        <v>0</v>
      </c>
      <c r="Z74" s="185">
        <v>0</v>
      </c>
      <c r="AA74" s="185">
        <v>0</v>
      </c>
      <c r="AB74" s="185">
        <v>0</v>
      </c>
      <c r="AC74" s="185">
        <v>0</v>
      </c>
      <c r="AD74" s="185">
        <v>0</v>
      </c>
      <c r="AE74" s="185">
        <v>0</v>
      </c>
      <c r="AF74" s="185">
        <v>0</v>
      </c>
      <c r="AG74" s="185">
        <v>0</v>
      </c>
      <c r="AH74" s="185">
        <v>0</v>
      </c>
    </row>
    <row r="75" spans="1:34" ht="30" customHeight="1">
      <c r="A75" s="2021"/>
      <c r="B75" s="989" t="s">
        <v>796</v>
      </c>
      <c r="C75" s="185">
        <f t="shared" ref="C75:C95" si="3">SUM(D75:AH75)</f>
        <v>0</v>
      </c>
      <c r="D75" s="185"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0</v>
      </c>
      <c r="AB75" s="185">
        <v>0</v>
      </c>
      <c r="AC75" s="185">
        <v>0</v>
      </c>
      <c r="AD75" s="185">
        <v>0</v>
      </c>
      <c r="AE75" s="185">
        <v>0</v>
      </c>
      <c r="AF75" s="185">
        <v>0</v>
      </c>
      <c r="AG75" s="185">
        <v>0</v>
      </c>
      <c r="AH75" s="185">
        <v>0</v>
      </c>
    </row>
    <row r="76" spans="1:34" ht="30" customHeight="1">
      <c r="A76" s="2021"/>
      <c r="B76" s="989" t="s">
        <v>797</v>
      </c>
      <c r="C76" s="185">
        <f t="shared" si="3"/>
        <v>0</v>
      </c>
      <c r="D76" s="185"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v>0</v>
      </c>
      <c r="J76" s="185">
        <v>0</v>
      </c>
      <c r="K76" s="185"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5">
        <v>0</v>
      </c>
      <c r="R76" s="185">
        <v>0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185">
        <v>0</v>
      </c>
      <c r="Y76" s="185">
        <v>0</v>
      </c>
      <c r="Z76" s="185">
        <v>0</v>
      </c>
      <c r="AA76" s="185">
        <v>0</v>
      </c>
      <c r="AB76" s="185">
        <v>0</v>
      </c>
      <c r="AC76" s="185">
        <v>0</v>
      </c>
      <c r="AD76" s="185">
        <v>0</v>
      </c>
      <c r="AE76" s="185">
        <v>0</v>
      </c>
      <c r="AF76" s="185">
        <v>0</v>
      </c>
      <c r="AG76" s="185">
        <v>0</v>
      </c>
      <c r="AH76" s="185">
        <v>0</v>
      </c>
    </row>
    <row r="77" spans="1:34" ht="30" customHeight="1">
      <c r="A77" s="2021"/>
      <c r="B77" s="989" t="s">
        <v>798</v>
      </c>
      <c r="C77" s="185">
        <f t="shared" si="3"/>
        <v>0</v>
      </c>
      <c r="D77" s="185">
        <v>0</v>
      </c>
      <c r="E77" s="185">
        <v>0</v>
      </c>
      <c r="F77" s="185">
        <v>0</v>
      </c>
      <c r="G77" s="185">
        <v>0</v>
      </c>
      <c r="H77" s="185">
        <v>0</v>
      </c>
      <c r="I77" s="185">
        <v>0</v>
      </c>
      <c r="J77" s="185">
        <v>0</v>
      </c>
      <c r="K77" s="185"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5">
        <v>0</v>
      </c>
      <c r="R77" s="185">
        <v>0</v>
      </c>
      <c r="S77" s="185">
        <v>0</v>
      </c>
      <c r="T77" s="185">
        <v>0</v>
      </c>
      <c r="U77" s="185">
        <v>0</v>
      </c>
      <c r="V77" s="185">
        <v>0</v>
      </c>
      <c r="W77" s="185">
        <v>0</v>
      </c>
      <c r="X77" s="185">
        <v>0</v>
      </c>
      <c r="Y77" s="185">
        <v>0</v>
      </c>
      <c r="Z77" s="185">
        <v>0</v>
      </c>
      <c r="AA77" s="185">
        <v>0</v>
      </c>
      <c r="AB77" s="185">
        <v>0</v>
      </c>
      <c r="AC77" s="185">
        <v>0</v>
      </c>
      <c r="AD77" s="185">
        <v>0</v>
      </c>
      <c r="AE77" s="185">
        <v>0</v>
      </c>
      <c r="AF77" s="185">
        <v>0</v>
      </c>
      <c r="AG77" s="185">
        <v>0</v>
      </c>
      <c r="AH77" s="185">
        <v>0</v>
      </c>
    </row>
    <row r="78" spans="1:34" ht="30" customHeight="1">
      <c r="A78" s="2021"/>
      <c r="B78" s="989" t="s">
        <v>780</v>
      </c>
      <c r="C78" s="185">
        <f t="shared" si="3"/>
        <v>0</v>
      </c>
      <c r="D78" s="185"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v>0</v>
      </c>
      <c r="J78" s="185">
        <v>0</v>
      </c>
      <c r="K78" s="185"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185">
        <v>0</v>
      </c>
      <c r="Y78" s="185">
        <v>0</v>
      </c>
      <c r="Z78" s="185">
        <v>0</v>
      </c>
      <c r="AA78" s="185">
        <v>0</v>
      </c>
      <c r="AB78" s="185">
        <v>0</v>
      </c>
      <c r="AC78" s="185">
        <v>0</v>
      </c>
      <c r="AD78" s="185">
        <v>0</v>
      </c>
      <c r="AE78" s="185">
        <v>0</v>
      </c>
      <c r="AF78" s="185">
        <v>0</v>
      </c>
      <c r="AG78" s="185">
        <v>0</v>
      </c>
      <c r="AH78" s="185">
        <v>0</v>
      </c>
    </row>
    <row r="79" spans="1:34" ht="30" customHeight="1">
      <c r="A79" s="2021"/>
      <c r="B79" s="991" t="s">
        <v>781</v>
      </c>
      <c r="C79" s="185">
        <f t="shared" si="3"/>
        <v>0</v>
      </c>
      <c r="D79" s="185">
        <v>0</v>
      </c>
      <c r="E79" s="185">
        <v>0</v>
      </c>
      <c r="F79" s="185">
        <v>0</v>
      </c>
      <c r="G79" s="185">
        <v>0</v>
      </c>
      <c r="H79" s="185">
        <v>0</v>
      </c>
      <c r="I79" s="185">
        <v>0</v>
      </c>
      <c r="J79" s="185">
        <v>0</v>
      </c>
      <c r="K79" s="185"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185">
        <v>0</v>
      </c>
      <c r="R79" s="185">
        <v>0</v>
      </c>
      <c r="S79" s="185">
        <v>0</v>
      </c>
      <c r="T79" s="185">
        <v>0</v>
      </c>
      <c r="U79" s="185">
        <v>0</v>
      </c>
      <c r="V79" s="185">
        <v>0</v>
      </c>
      <c r="W79" s="185">
        <v>0</v>
      </c>
      <c r="X79" s="185">
        <v>0</v>
      </c>
      <c r="Y79" s="185">
        <v>0</v>
      </c>
      <c r="Z79" s="185">
        <v>0</v>
      </c>
      <c r="AA79" s="185">
        <v>0</v>
      </c>
      <c r="AB79" s="185">
        <v>0</v>
      </c>
      <c r="AC79" s="185">
        <v>0</v>
      </c>
      <c r="AD79" s="185">
        <v>0</v>
      </c>
      <c r="AE79" s="185">
        <v>0</v>
      </c>
      <c r="AF79" s="185">
        <v>0</v>
      </c>
      <c r="AG79" s="185">
        <v>0</v>
      </c>
      <c r="AH79" s="185">
        <v>0</v>
      </c>
    </row>
    <row r="80" spans="1:34" ht="30" customHeight="1">
      <c r="A80" s="2021"/>
      <c r="B80" s="991" t="s">
        <v>786</v>
      </c>
      <c r="C80" s="185">
        <f t="shared" si="3"/>
        <v>0</v>
      </c>
      <c r="D80" s="185"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v>0</v>
      </c>
      <c r="J80" s="185">
        <v>0</v>
      </c>
      <c r="K80" s="185"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5">
        <v>0</v>
      </c>
      <c r="R80" s="185">
        <v>0</v>
      </c>
      <c r="S80" s="185">
        <v>0</v>
      </c>
      <c r="T80" s="185">
        <v>0</v>
      </c>
      <c r="U80" s="185">
        <v>0</v>
      </c>
      <c r="V80" s="185">
        <v>0</v>
      </c>
      <c r="W80" s="185">
        <v>0</v>
      </c>
      <c r="X80" s="185">
        <v>0</v>
      </c>
      <c r="Y80" s="185">
        <v>0</v>
      </c>
      <c r="Z80" s="185">
        <v>0</v>
      </c>
      <c r="AA80" s="185">
        <v>0</v>
      </c>
      <c r="AB80" s="185">
        <v>0</v>
      </c>
      <c r="AC80" s="185">
        <v>0</v>
      </c>
      <c r="AD80" s="185">
        <v>0</v>
      </c>
      <c r="AE80" s="185">
        <v>0</v>
      </c>
      <c r="AF80" s="185">
        <v>0</v>
      </c>
      <c r="AG80" s="185">
        <v>0</v>
      </c>
      <c r="AH80" s="185">
        <v>0</v>
      </c>
    </row>
    <row r="81" spans="1:34" ht="30" customHeight="1">
      <c r="A81" s="2021"/>
      <c r="B81" s="991" t="s">
        <v>799</v>
      </c>
      <c r="C81" s="185">
        <f t="shared" si="3"/>
        <v>0</v>
      </c>
      <c r="D81" s="185">
        <v>0</v>
      </c>
      <c r="E81" s="185">
        <v>0</v>
      </c>
      <c r="F81" s="185">
        <v>0</v>
      </c>
      <c r="G81" s="185">
        <v>0</v>
      </c>
      <c r="H81" s="185">
        <v>0</v>
      </c>
      <c r="I81" s="185">
        <v>0</v>
      </c>
      <c r="J81" s="185">
        <v>0</v>
      </c>
      <c r="K81" s="185"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185">
        <v>0</v>
      </c>
      <c r="R81" s="185">
        <v>0</v>
      </c>
      <c r="S81" s="185">
        <v>0</v>
      </c>
      <c r="T81" s="185">
        <v>0</v>
      </c>
      <c r="U81" s="185">
        <v>0</v>
      </c>
      <c r="V81" s="185">
        <v>0</v>
      </c>
      <c r="W81" s="185">
        <v>0</v>
      </c>
      <c r="X81" s="185">
        <v>0</v>
      </c>
      <c r="Y81" s="185">
        <v>0</v>
      </c>
      <c r="Z81" s="185">
        <v>0</v>
      </c>
      <c r="AA81" s="185">
        <v>0</v>
      </c>
      <c r="AB81" s="185">
        <v>0</v>
      </c>
      <c r="AC81" s="185">
        <v>0</v>
      </c>
      <c r="AD81" s="185">
        <v>0</v>
      </c>
      <c r="AE81" s="185">
        <v>0</v>
      </c>
      <c r="AF81" s="185">
        <v>0</v>
      </c>
      <c r="AG81" s="185">
        <v>0</v>
      </c>
      <c r="AH81" s="185">
        <v>0</v>
      </c>
    </row>
    <row r="82" spans="1:34" ht="30" customHeight="1">
      <c r="A82" s="2021"/>
      <c r="B82" s="991" t="s">
        <v>787</v>
      </c>
      <c r="C82" s="185">
        <f t="shared" si="3"/>
        <v>0</v>
      </c>
      <c r="D82" s="185"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>
        <v>0</v>
      </c>
      <c r="S82" s="185">
        <v>0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185">
        <v>0</v>
      </c>
      <c r="AC82" s="185">
        <v>0</v>
      </c>
      <c r="AD82" s="185">
        <v>0</v>
      </c>
      <c r="AE82" s="185">
        <v>0</v>
      </c>
      <c r="AF82" s="185">
        <v>0</v>
      </c>
      <c r="AG82" s="185">
        <v>0</v>
      </c>
      <c r="AH82" s="185">
        <v>0</v>
      </c>
    </row>
    <row r="83" spans="1:34" ht="30" customHeight="1">
      <c r="A83" s="2021"/>
      <c r="B83" s="991" t="s">
        <v>820</v>
      </c>
      <c r="C83" s="185">
        <f t="shared" si="3"/>
        <v>0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185">
        <v>0</v>
      </c>
      <c r="Y83" s="185">
        <v>0</v>
      </c>
      <c r="Z83" s="185">
        <v>0</v>
      </c>
      <c r="AA83" s="185">
        <v>0</v>
      </c>
      <c r="AB83" s="185">
        <v>0</v>
      </c>
      <c r="AC83" s="185">
        <v>0</v>
      </c>
      <c r="AD83" s="185">
        <v>0</v>
      </c>
      <c r="AE83" s="185">
        <v>0</v>
      </c>
      <c r="AF83" s="185">
        <v>0</v>
      </c>
      <c r="AG83" s="185">
        <v>0</v>
      </c>
      <c r="AH83" s="185">
        <v>0</v>
      </c>
    </row>
    <row r="84" spans="1:34" ht="30" customHeight="1">
      <c r="A84" s="2021"/>
      <c r="B84" s="991" t="s">
        <v>800</v>
      </c>
      <c r="C84" s="185">
        <f t="shared" si="3"/>
        <v>0</v>
      </c>
      <c r="D84" s="185">
        <v>0</v>
      </c>
      <c r="E84" s="185">
        <v>0</v>
      </c>
      <c r="F84" s="185">
        <v>0</v>
      </c>
      <c r="G84" s="185">
        <v>0</v>
      </c>
      <c r="H84" s="185">
        <v>0</v>
      </c>
      <c r="I84" s="185">
        <v>0</v>
      </c>
      <c r="J84" s="185">
        <v>0</v>
      </c>
      <c r="K84" s="185">
        <v>0</v>
      </c>
      <c r="L84" s="185">
        <v>0</v>
      </c>
      <c r="M84" s="185">
        <v>0</v>
      </c>
      <c r="N84" s="185">
        <v>0</v>
      </c>
      <c r="O84" s="185">
        <v>0</v>
      </c>
      <c r="P84" s="185">
        <v>0</v>
      </c>
      <c r="Q84" s="185">
        <v>0</v>
      </c>
      <c r="R84" s="185">
        <v>0</v>
      </c>
      <c r="S84" s="185">
        <v>0</v>
      </c>
      <c r="T84" s="185">
        <v>0</v>
      </c>
      <c r="U84" s="185">
        <v>0</v>
      </c>
      <c r="V84" s="185">
        <v>0</v>
      </c>
      <c r="W84" s="185">
        <v>0</v>
      </c>
      <c r="X84" s="185">
        <v>0</v>
      </c>
      <c r="Y84" s="185">
        <v>0</v>
      </c>
      <c r="Z84" s="185">
        <v>0</v>
      </c>
      <c r="AA84" s="185">
        <v>0</v>
      </c>
      <c r="AB84" s="185">
        <v>0</v>
      </c>
      <c r="AC84" s="185">
        <v>0</v>
      </c>
      <c r="AD84" s="185">
        <v>0</v>
      </c>
      <c r="AE84" s="185">
        <v>0</v>
      </c>
      <c r="AF84" s="185">
        <v>0</v>
      </c>
      <c r="AG84" s="185">
        <v>0</v>
      </c>
      <c r="AH84" s="185">
        <v>0</v>
      </c>
    </row>
    <row r="85" spans="1:34" ht="30" customHeight="1">
      <c r="A85" s="2021"/>
      <c r="B85" s="989" t="s">
        <v>801</v>
      </c>
      <c r="C85" s="185">
        <f t="shared" si="3"/>
        <v>0</v>
      </c>
      <c r="D85" s="185"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185">
        <v>0</v>
      </c>
      <c r="AC85" s="185">
        <v>0</v>
      </c>
      <c r="AD85" s="185">
        <v>0</v>
      </c>
      <c r="AE85" s="185">
        <v>0</v>
      </c>
      <c r="AF85" s="185">
        <v>0</v>
      </c>
      <c r="AG85" s="185">
        <v>0</v>
      </c>
      <c r="AH85" s="185">
        <v>0</v>
      </c>
    </row>
    <row r="86" spans="1:34" ht="30" customHeight="1">
      <c r="A86" s="2021"/>
      <c r="B86" s="995" t="s">
        <v>802</v>
      </c>
      <c r="C86" s="185">
        <f t="shared" si="3"/>
        <v>0</v>
      </c>
      <c r="D86" s="185">
        <v>0</v>
      </c>
      <c r="E86" s="185">
        <v>0</v>
      </c>
      <c r="F86" s="185"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185">
        <v>0</v>
      </c>
      <c r="Y86" s="185">
        <v>0</v>
      </c>
      <c r="Z86" s="185">
        <v>0</v>
      </c>
      <c r="AA86" s="185">
        <v>0</v>
      </c>
      <c r="AB86" s="185">
        <v>0</v>
      </c>
      <c r="AC86" s="185">
        <v>0</v>
      </c>
      <c r="AD86" s="185">
        <v>0</v>
      </c>
      <c r="AE86" s="185">
        <v>0</v>
      </c>
      <c r="AF86" s="185">
        <v>0</v>
      </c>
      <c r="AG86" s="185">
        <v>0</v>
      </c>
      <c r="AH86" s="185">
        <v>0</v>
      </c>
    </row>
    <row r="87" spans="1:34" ht="30" customHeight="1">
      <c r="A87" s="2021"/>
      <c r="B87" s="995" t="s">
        <v>803</v>
      </c>
      <c r="C87" s="185">
        <f t="shared" si="3"/>
        <v>0</v>
      </c>
      <c r="D87" s="185">
        <v>0</v>
      </c>
      <c r="E87" s="185">
        <v>0</v>
      </c>
      <c r="F87" s="185">
        <v>0</v>
      </c>
      <c r="G87" s="185">
        <v>0</v>
      </c>
      <c r="H87" s="185">
        <v>0</v>
      </c>
      <c r="I87" s="185">
        <v>0</v>
      </c>
      <c r="J87" s="185">
        <v>0</v>
      </c>
      <c r="K87" s="185">
        <v>0</v>
      </c>
      <c r="L87" s="185">
        <v>0</v>
      </c>
      <c r="M87" s="185">
        <v>0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0</v>
      </c>
      <c r="V87" s="185">
        <v>0</v>
      </c>
      <c r="W87" s="185">
        <v>0</v>
      </c>
      <c r="X87" s="185">
        <v>0</v>
      </c>
      <c r="Y87" s="185">
        <v>0</v>
      </c>
      <c r="Z87" s="185">
        <v>0</v>
      </c>
      <c r="AA87" s="185">
        <v>0</v>
      </c>
      <c r="AB87" s="185">
        <v>0</v>
      </c>
      <c r="AC87" s="185">
        <v>0</v>
      </c>
      <c r="AD87" s="185">
        <v>0</v>
      </c>
      <c r="AE87" s="185">
        <v>0</v>
      </c>
      <c r="AF87" s="185">
        <v>0</v>
      </c>
      <c r="AG87" s="185">
        <v>0</v>
      </c>
      <c r="AH87" s="185">
        <v>0</v>
      </c>
    </row>
    <row r="88" spans="1:34" ht="30" customHeight="1">
      <c r="A88" s="2021"/>
      <c r="B88" s="1011" t="s">
        <v>804</v>
      </c>
      <c r="C88" s="185">
        <f t="shared" si="3"/>
        <v>0</v>
      </c>
      <c r="D88" s="185">
        <v>0</v>
      </c>
      <c r="E88" s="185">
        <v>0</v>
      </c>
      <c r="F88" s="185">
        <v>0</v>
      </c>
      <c r="G88" s="185">
        <v>0</v>
      </c>
      <c r="H88" s="185">
        <v>0</v>
      </c>
      <c r="I88" s="185">
        <v>0</v>
      </c>
      <c r="J88" s="185">
        <v>0</v>
      </c>
      <c r="K88" s="185"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185">
        <v>0</v>
      </c>
      <c r="Y88" s="185">
        <v>0</v>
      </c>
      <c r="Z88" s="185">
        <v>0</v>
      </c>
      <c r="AA88" s="185">
        <v>0</v>
      </c>
      <c r="AB88" s="185">
        <v>0</v>
      </c>
      <c r="AC88" s="185">
        <v>0</v>
      </c>
      <c r="AD88" s="185">
        <v>0</v>
      </c>
      <c r="AE88" s="185">
        <v>0</v>
      </c>
      <c r="AF88" s="185">
        <v>0</v>
      </c>
      <c r="AG88" s="185">
        <v>0</v>
      </c>
      <c r="AH88" s="185">
        <v>0</v>
      </c>
    </row>
    <row r="89" spans="1:34" ht="30" customHeight="1">
      <c r="A89" s="2021"/>
      <c r="B89" s="1011" t="s">
        <v>805</v>
      </c>
      <c r="C89" s="185">
        <f t="shared" si="3"/>
        <v>0</v>
      </c>
      <c r="D89" s="185">
        <v>0</v>
      </c>
      <c r="E89" s="185">
        <v>0</v>
      </c>
      <c r="F89" s="185"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v>0</v>
      </c>
      <c r="L89" s="185">
        <v>0</v>
      </c>
      <c r="M89" s="185">
        <v>0</v>
      </c>
      <c r="N89" s="185">
        <v>0</v>
      </c>
      <c r="O89" s="185">
        <v>0</v>
      </c>
      <c r="P89" s="185">
        <v>0</v>
      </c>
      <c r="Q89" s="185">
        <v>0</v>
      </c>
      <c r="R89" s="185">
        <v>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185">
        <v>0</v>
      </c>
      <c r="Y89" s="185">
        <v>0</v>
      </c>
      <c r="Z89" s="185">
        <v>0</v>
      </c>
      <c r="AA89" s="185">
        <v>0</v>
      </c>
      <c r="AB89" s="185">
        <v>0</v>
      </c>
      <c r="AC89" s="185">
        <v>0</v>
      </c>
      <c r="AD89" s="185">
        <v>0</v>
      </c>
      <c r="AE89" s="185">
        <v>0</v>
      </c>
      <c r="AF89" s="185">
        <v>0</v>
      </c>
      <c r="AG89" s="185">
        <v>0</v>
      </c>
      <c r="AH89" s="185">
        <v>0</v>
      </c>
    </row>
    <row r="90" spans="1:34" ht="30" customHeight="1">
      <c r="A90" s="2021"/>
      <c r="B90" s="1011" t="s">
        <v>806</v>
      </c>
      <c r="C90" s="185">
        <f t="shared" si="3"/>
        <v>0</v>
      </c>
      <c r="D90" s="185">
        <v>0</v>
      </c>
      <c r="E90" s="185">
        <v>0</v>
      </c>
      <c r="F90" s="185">
        <v>0</v>
      </c>
      <c r="G90" s="185">
        <v>0</v>
      </c>
      <c r="H90" s="185">
        <v>0</v>
      </c>
      <c r="I90" s="185">
        <v>0</v>
      </c>
      <c r="J90" s="185">
        <v>0</v>
      </c>
      <c r="K90" s="185"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185">
        <v>0</v>
      </c>
      <c r="Y90" s="185">
        <v>0</v>
      </c>
      <c r="Z90" s="185">
        <v>0</v>
      </c>
      <c r="AA90" s="185">
        <v>0</v>
      </c>
      <c r="AB90" s="185">
        <v>0</v>
      </c>
      <c r="AC90" s="185">
        <v>0</v>
      </c>
      <c r="AD90" s="185">
        <v>0</v>
      </c>
      <c r="AE90" s="185">
        <v>0</v>
      </c>
      <c r="AF90" s="185">
        <v>0</v>
      </c>
      <c r="AG90" s="185">
        <v>0</v>
      </c>
      <c r="AH90" s="185">
        <v>0</v>
      </c>
    </row>
    <row r="91" spans="1:34" ht="30" customHeight="1">
      <c r="A91" s="2021"/>
      <c r="B91" s="995" t="s">
        <v>807</v>
      </c>
      <c r="C91" s="185">
        <f t="shared" si="3"/>
        <v>454.23</v>
      </c>
      <c r="D91" s="185">
        <f>SUM(중구배수관!D45,'유성구 배수관'!D91)</f>
        <v>0</v>
      </c>
      <c r="E91" s="185">
        <f>SUM(중구배수관!E45,'유성구 배수관'!E91)</f>
        <v>0</v>
      </c>
      <c r="F91" s="185">
        <f>SUM(중구배수관!F45,'유성구 배수관'!F91)</f>
        <v>0</v>
      </c>
      <c r="G91" s="185">
        <f>SUM(중구배수관!G45,'유성구 배수관'!G91)</f>
        <v>0</v>
      </c>
      <c r="H91" s="185">
        <f>SUM(중구배수관!H45,'유성구 배수관'!H91)</f>
        <v>0</v>
      </c>
      <c r="I91" s="185">
        <f>SUM(중구배수관!I45,'유성구 배수관'!I91)</f>
        <v>0</v>
      </c>
      <c r="J91" s="185">
        <f>SUM(중구배수관!J45,'유성구 배수관'!J91)</f>
        <v>0</v>
      </c>
      <c r="K91" s="185">
        <f>SUM(중구배수관!K45,'유성구 배수관'!K91)</f>
        <v>0</v>
      </c>
      <c r="L91" s="185">
        <f>SUM(중구배수관!L45,'유성구 배수관'!L91)</f>
        <v>0</v>
      </c>
      <c r="M91" s="185">
        <f>SUM(중구배수관!M45,'유성구 배수관'!M91)</f>
        <v>0</v>
      </c>
      <c r="N91" s="185">
        <f>SUM(중구배수관!N45,'유성구 배수관'!N91)</f>
        <v>0</v>
      </c>
      <c r="O91" s="185">
        <f>SUM(중구배수관!O45,'유성구 배수관'!O91)</f>
        <v>0</v>
      </c>
      <c r="P91" s="185">
        <f>SUM(중구배수관!P45,'유성구 배수관'!P91)</f>
        <v>0</v>
      </c>
      <c r="Q91" s="185">
        <f>SUM(중구배수관!Q45,'유성구 배수관'!Q91)</f>
        <v>0</v>
      </c>
      <c r="R91" s="185">
        <f>SUM(중구배수관!R45,'유성구 배수관'!R91)</f>
        <v>0</v>
      </c>
      <c r="S91" s="185">
        <f>SUM(중구배수관!S45,'유성구 배수관'!S91)</f>
        <v>0</v>
      </c>
      <c r="T91" s="185">
        <f>SUM(중구배수관!T45,'유성구 배수관'!T91)</f>
        <v>0</v>
      </c>
      <c r="U91" s="185">
        <f>SUM(중구배수관!U45,'유성구 배수관'!U91)</f>
        <v>0</v>
      </c>
      <c r="V91" s="185">
        <f>SUM(중구배수관!V45,'유성구 배수관'!V91)</f>
        <v>0</v>
      </c>
      <c r="W91" s="185">
        <f>SUM(중구배수관!W45,'유성구 배수관'!W91)</f>
        <v>0</v>
      </c>
      <c r="X91" s="185">
        <f>SUM(중구배수관!X45,'유성구 배수관'!X91)</f>
        <v>0</v>
      </c>
      <c r="Y91" s="185">
        <f>SUM(중구배수관!Y45,'유성구 배수관'!Y91)</f>
        <v>0</v>
      </c>
      <c r="Z91" s="185">
        <f>SUM(중구배수관!Z45,'유성구 배수관'!Z91)</f>
        <v>0</v>
      </c>
      <c r="AA91" s="185">
        <f>SUM(중구배수관!AA45,'유성구 배수관'!AA91)</f>
        <v>0</v>
      </c>
      <c r="AB91" s="185">
        <f>SUM(중구배수관!AB45,'유성구 배수관'!AB91)</f>
        <v>0</v>
      </c>
      <c r="AC91" s="185">
        <f>SUM(중구배수관!AC45,'유성구 배수관'!AC91)</f>
        <v>0</v>
      </c>
      <c r="AD91" s="185">
        <f>SUM(중구배수관!AD45,'유성구 배수관'!AD91)</f>
        <v>413</v>
      </c>
      <c r="AE91" s="185">
        <f>SUM(중구배수관!AE45,'유성구 배수관'!AE91)</f>
        <v>0</v>
      </c>
      <c r="AF91" s="185">
        <f>SUM(중구배수관!AF45,'유성구 배수관'!AF91)</f>
        <v>41.23</v>
      </c>
      <c r="AG91" s="185">
        <f>SUM(중구배수관!AG45,'유성구 배수관'!AG91)</f>
        <v>0</v>
      </c>
      <c r="AH91" s="185">
        <f>SUM(중구배수관!AH45,'유성구 배수관'!AH91)</f>
        <v>0</v>
      </c>
    </row>
    <row r="92" spans="1:34" ht="30" customHeight="1">
      <c r="A92" s="2021"/>
      <c r="B92" s="991" t="s">
        <v>808</v>
      </c>
      <c r="C92" s="185">
        <f t="shared" si="3"/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5">
        <v>0</v>
      </c>
      <c r="K92" s="185"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185">
        <v>0</v>
      </c>
      <c r="Y92" s="185">
        <v>0</v>
      </c>
      <c r="Z92" s="185">
        <v>0</v>
      </c>
      <c r="AA92" s="185">
        <v>0</v>
      </c>
      <c r="AB92" s="185">
        <v>0</v>
      </c>
      <c r="AC92" s="185">
        <v>0</v>
      </c>
      <c r="AD92" s="185">
        <v>0</v>
      </c>
      <c r="AE92" s="185">
        <v>0</v>
      </c>
      <c r="AF92" s="185">
        <v>0</v>
      </c>
      <c r="AG92" s="185">
        <v>0</v>
      </c>
      <c r="AH92" s="185">
        <v>0</v>
      </c>
    </row>
    <row r="93" spans="1:34" ht="30" customHeight="1">
      <c r="A93" s="2021"/>
      <c r="B93" s="1011" t="s">
        <v>821</v>
      </c>
      <c r="C93" s="185">
        <f t="shared" si="3"/>
        <v>0</v>
      </c>
      <c r="D93" s="185">
        <v>0</v>
      </c>
      <c r="E93" s="185">
        <v>0</v>
      </c>
      <c r="F93" s="185">
        <v>0</v>
      </c>
      <c r="G93" s="185">
        <v>0</v>
      </c>
      <c r="H93" s="185">
        <v>0</v>
      </c>
      <c r="I93" s="185">
        <v>0</v>
      </c>
      <c r="J93" s="185">
        <v>0</v>
      </c>
      <c r="K93" s="185"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>
        <v>0</v>
      </c>
      <c r="S93" s="185">
        <v>0</v>
      </c>
      <c r="T93" s="185">
        <v>0</v>
      </c>
      <c r="U93" s="185">
        <v>0</v>
      </c>
      <c r="V93" s="185">
        <v>0</v>
      </c>
      <c r="W93" s="185">
        <v>0</v>
      </c>
      <c r="X93" s="185">
        <v>0</v>
      </c>
      <c r="Y93" s="185">
        <v>0</v>
      </c>
      <c r="Z93" s="185">
        <v>0</v>
      </c>
      <c r="AA93" s="185">
        <v>0</v>
      </c>
      <c r="AB93" s="185">
        <v>0</v>
      </c>
      <c r="AC93" s="185">
        <v>0</v>
      </c>
      <c r="AD93" s="185">
        <v>0</v>
      </c>
      <c r="AE93" s="185">
        <v>0</v>
      </c>
      <c r="AF93" s="185">
        <v>0</v>
      </c>
      <c r="AG93" s="185">
        <v>0</v>
      </c>
      <c r="AH93" s="185">
        <v>0</v>
      </c>
    </row>
    <row r="94" spans="1:34" ht="30" customHeight="1">
      <c r="A94" s="2021"/>
      <c r="B94" s="1011" t="s">
        <v>822</v>
      </c>
      <c r="C94" s="185">
        <f t="shared" si="3"/>
        <v>0</v>
      </c>
      <c r="D94" s="185">
        <v>0</v>
      </c>
      <c r="E94" s="185">
        <v>0</v>
      </c>
      <c r="F94" s="185">
        <v>0</v>
      </c>
      <c r="G94" s="185">
        <v>0</v>
      </c>
      <c r="H94" s="185">
        <v>0</v>
      </c>
      <c r="I94" s="185">
        <v>0</v>
      </c>
      <c r="J94" s="185">
        <v>0</v>
      </c>
      <c r="K94" s="185">
        <v>0</v>
      </c>
      <c r="L94" s="185">
        <v>0</v>
      </c>
      <c r="M94" s="185">
        <v>0</v>
      </c>
      <c r="N94" s="185">
        <v>0</v>
      </c>
      <c r="O94" s="185">
        <v>0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v>0</v>
      </c>
      <c r="V94" s="185">
        <v>0</v>
      </c>
      <c r="W94" s="185">
        <v>0</v>
      </c>
      <c r="X94" s="185">
        <v>0</v>
      </c>
      <c r="Y94" s="185">
        <v>0</v>
      </c>
      <c r="Z94" s="185">
        <v>0</v>
      </c>
      <c r="AA94" s="185">
        <v>0</v>
      </c>
      <c r="AB94" s="185">
        <v>0</v>
      </c>
      <c r="AC94" s="185">
        <v>0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</row>
    <row r="95" spans="1:34" ht="19.5" customHeight="1">
      <c r="A95" s="2021"/>
      <c r="B95" s="1242" t="s">
        <v>952</v>
      </c>
      <c r="C95" s="185">
        <f t="shared" si="3"/>
        <v>0</v>
      </c>
      <c r="D95" s="185">
        <v>0</v>
      </c>
      <c r="E95" s="185">
        <v>0</v>
      </c>
      <c r="F95" s="185">
        <v>0</v>
      </c>
      <c r="G95" s="185">
        <v>0</v>
      </c>
      <c r="H95" s="185">
        <v>0</v>
      </c>
      <c r="I95" s="185">
        <v>0</v>
      </c>
      <c r="J95" s="185">
        <v>0</v>
      </c>
      <c r="K95" s="185">
        <v>0</v>
      </c>
      <c r="L95" s="185">
        <v>0</v>
      </c>
      <c r="M95" s="185">
        <v>0</v>
      </c>
      <c r="N95" s="185">
        <v>0</v>
      </c>
      <c r="O95" s="185">
        <v>0</v>
      </c>
      <c r="P95" s="185">
        <v>0</v>
      </c>
      <c r="Q95" s="185">
        <v>0</v>
      </c>
      <c r="R95" s="185">
        <v>0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185">
        <v>0</v>
      </c>
      <c r="Y95" s="185">
        <v>0</v>
      </c>
      <c r="Z95" s="185">
        <v>0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0</v>
      </c>
      <c r="AH95" s="185">
        <v>0</v>
      </c>
    </row>
    <row r="96" spans="1:34" ht="19.5" customHeight="1">
      <c r="A96" s="2018" t="s">
        <v>867</v>
      </c>
      <c r="B96" s="1013" t="s">
        <v>41</v>
      </c>
      <c r="C96" s="1013">
        <f>SUM('2-9-2배수관 경년별 총괄'!C97:'2-9-2배수관 경년별 총괄'!C118)</f>
        <v>1867.3200000000002</v>
      </c>
      <c r="D96" s="1013">
        <f>SUM('2-9-2배수관 경년별 총괄'!D97:'2-9-2배수관 경년별 총괄'!D118)</f>
        <v>803.41000000000008</v>
      </c>
      <c r="E96" s="1013">
        <f>SUM('2-9-2배수관 경년별 총괄'!E97:'2-9-2배수관 경년별 총괄'!E118)</f>
        <v>0</v>
      </c>
      <c r="F96" s="1013">
        <f>SUM('2-9-2배수관 경년별 총괄'!F97:'2-9-2배수관 경년별 총괄'!F118)</f>
        <v>0</v>
      </c>
      <c r="G96" s="1013">
        <f>SUM('2-9-2배수관 경년별 총괄'!G97:'2-9-2배수관 경년별 총괄'!G118)</f>
        <v>2.34</v>
      </c>
      <c r="H96" s="1013">
        <f>SUM('2-9-2배수관 경년별 총괄'!H97:'2-9-2배수관 경년별 총괄'!H118)</f>
        <v>37</v>
      </c>
      <c r="I96" s="1013">
        <f>SUM('2-9-2배수관 경년별 총괄'!I97:'2-9-2배수관 경년별 총괄'!I118)</f>
        <v>335.25</v>
      </c>
      <c r="J96" s="1013">
        <f>SUM('2-9-2배수관 경년별 총괄'!J97:'2-9-2배수관 경년별 총괄'!J118)</f>
        <v>93.36</v>
      </c>
      <c r="K96" s="1013">
        <f>SUM('2-9-2배수관 경년별 총괄'!K97:'2-9-2배수관 경년별 총괄'!K118)</f>
        <v>54.11</v>
      </c>
      <c r="L96" s="1013">
        <f>SUM('2-9-2배수관 경년별 총괄'!L97:'2-9-2배수관 경년별 총괄'!L118)</f>
        <v>205</v>
      </c>
      <c r="M96" s="1013">
        <f>SUM('2-9-2배수관 경년별 총괄'!M97:'2-9-2배수관 경년별 총괄'!M118)</f>
        <v>20.86</v>
      </c>
      <c r="N96" s="1013">
        <f>SUM('2-9-2배수관 경년별 총괄'!N97:'2-9-2배수관 경년별 총괄'!N118)</f>
        <v>315.99</v>
      </c>
      <c r="O96" s="1013">
        <f>SUM('2-9-2배수관 경년별 총괄'!O97:'2-9-2배수관 경년별 총괄'!O118)</f>
        <v>0</v>
      </c>
      <c r="P96" s="1013">
        <f>SUM('2-9-2배수관 경년별 총괄'!P97:'2-9-2배수관 경년별 총괄'!P118)</f>
        <v>0</v>
      </c>
      <c r="Q96" s="1013">
        <f>SUM('2-9-2배수관 경년별 총괄'!Q97:'2-9-2배수관 경년별 총괄'!Q118)</f>
        <v>2.34</v>
      </c>
      <c r="R96" s="1013">
        <f>SUM('2-9-2배수관 경년별 총괄'!R97:'2-9-2배수관 경년별 총괄'!R118)</f>
        <v>37</v>
      </c>
      <c r="S96" s="1013">
        <f>SUM('2-9-2배수관 경년별 총괄'!S97:'2-9-2배수관 경년별 총괄'!S118)</f>
        <v>335.25</v>
      </c>
      <c r="T96" s="1013">
        <f>SUM('2-9-2배수관 경년별 총괄'!T97:'2-9-2배수관 경년별 총괄'!T118)</f>
        <v>93.36</v>
      </c>
      <c r="U96" s="1013">
        <f>SUM('2-9-2배수관 경년별 총괄'!U97:'2-9-2배수관 경년별 총괄'!U118)</f>
        <v>54.11</v>
      </c>
      <c r="V96" s="1013">
        <f>SUM('2-9-2배수관 경년별 총괄'!V97:'2-9-2배수관 경년별 총괄'!V118)</f>
        <v>205</v>
      </c>
      <c r="W96" s="1013">
        <f>SUM('2-9-2배수관 경년별 총괄'!W97:'2-9-2배수관 경년별 총괄'!W118)</f>
        <v>20.86</v>
      </c>
      <c r="X96" s="1013">
        <f>SUM('2-9-2배수관 경년별 총괄'!X97:'2-9-2배수관 경년별 총괄'!X118)</f>
        <v>315.99</v>
      </c>
      <c r="Y96" s="1013">
        <f>SUM('2-9-2배수관 경년별 총괄'!Y97:'2-9-2배수관 경년별 총괄'!Y118)</f>
        <v>0</v>
      </c>
      <c r="Z96" s="1013">
        <f>SUM('2-9-2배수관 경년별 총괄'!Z97:'2-9-2배수관 경년별 총괄'!Z118)</f>
        <v>0</v>
      </c>
      <c r="AA96" s="1013">
        <f>SUM('2-9-2배수관 경년별 총괄'!AA97:'2-9-2배수관 경년별 총괄'!AA118)</f>
        <v>2.34</v>
      </c>
      <c r="AB96" s="1013">
        <f>SUM('2-9-2배수관 경년별 총괄'!AB97:'2-9-2배수관 경년별 총괄'!AB118)</f>
        <v>37</v>
      </c>
      <c r="AC96" s="1013">
        <f>SUM('2-9-2배수관 경년별 총괄'!AC97:'2-9-2배수관 경년별 총괄'!AC118)</f>
        <v>335.25</v>
      </c>
      <c r="AD96" s="1013">
        <f>SUM('2-9-2배수관 경년별 총괄'!AD97:'2-9-2배수관 경년별 총괄'!AD118)</f>
        <v>93.36</v>
      </c>
      <c r="AE96" s="1013">
        <f>SUM('2-9-2배수관 경년별 총괄'!AE97:'2-9-2배수관 경년별 총괄'!AE118)</f>
        <v>54.11</v>
      </c>
      <c r="AF96" s="1013">
        <f>SUM('2-9-2배수관 경년별 총괄'!AF97:'2-9-2배수관 경년별 총괄'!AF118)</f>
        <v>205</v>
      </c>
      <c r="AG96" s="1013">
        <f>SUM('2-9-2배수관 경년별 총괄'!AG97:'2-9-2배수관 경년별 총괄'!AG118)</f>
        <v>20.86</v>
      </c>
      <c r="AH96" s="1013">
        <f>SUM('2-9-2배수관 경년별 총괄'!AH97:'2-9-2배수관 경년별 총괄'!AH118)</f>
        <v>315.99</v>
      </c>
    </row>
    <row r="97" spans="1:34" ht="19.5" customHeight="1">
      <c r="A97" s="2018" t="s">
        <v>867</v>
      </c>
      <c r="B97" s="989" t="s">
        <v>951</v>
      </c>
      <c r="C97" s="185">
        <v>0.28000000000000003</v>
      </c>
      <c r="D97" s="185">
        <v>0</v>
      </c>
      <c r="E97" s="185">
        <v>0</v>
      </c>
      <c r="F97" s="185">
        <v>0</v>
      </c>
      <c r="G97" s="185">
        <v>0</v>
      </c>
      <c r="H97" s="185">
        <v>0</v>
      </c>
      <c r="I97" s="185">
        <v>0</v>
      </c>
      <c r="J97" s="185">
        <v>0</v>
      </c>
      <c r="K97" s="185">
        <v>0</v>
      </c>
      <c r="L97" s="185">
        <v>0</v>
      </c>
      <c r="M97" s="185">
        <v>0.28000000000000003</v>
      </c>
      <c r="N97" s="185">
        <v>0</v>
      </c>
      <c r="O97" s="185">
        <v>0</v>
      </c>
      <c r="P97" s="185">
        <v>0</v>
      </c>
      <c r="Q97" s="185">
        <v>0</v>
      </c>
      <c r="R97" s="185">
        <v>0</v>
      </c>
      <c r="S97" s="185">
        <v>0</v>
      </c>
      <c r="T97" s="185">
        <v>0</v>
      </c>
      <c r="U97" s="185">
        <v>0</v>
      </c>
      <c r="V97" s="185">
        <v>0</v>
      </c>
      <c r="W97" s="185">
        <v>0.28000000000000003</v>
      </c>
      <c r="X97" s="185">
        <v>0</v>
      </c>
      <c r="Y97" s="185">
        <v>0</v>
      </c>
      <c r="Z97" s="185">
        <v>0</v>
      </c>
      <c r="AA97" s="185">
        <v>0</v>
      </c>
      <c r="AB97" s="185">
        <v>0</v>
      </c>
      <c r="AC97" s="185">
        <v>0</v>
      </c>
      <c r="AD97" s="185">
        <v>0</v>
      </c>
      <c r="AE97" s="185">
        <v>0</v>
      </c>
      <c r="AF97" s="185">
        <v>0</v>
      </c>
      <c r="AG97" s="185">
        <v>0.28000000000000003</v>
      </c>
      <c r="AH97" s="185">
        <v>0</v>
      </c>
    </row>
    <row r="98" spans="1:34" ht="30" customHeight="1">
      <c r="A98" s="2019"/>
      <c r="B98" s="989" t="s">
        <v>796</v>
      </c>
      <c r="C98" s="185">
        <v>0</v>
      </c>
      <c r="D98" s="185">
        <v>0</v>
      </c>
      <c r="E98" s="185">
        <v>0</v>
      </c>
      <c r="F98" s="185">
        <v>0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185">
        <v>0</v>
      </c>
      <c r="Y98" s="185">
        <v>0</v>
      </c>
      <c r="Z98" s="185">
        <v>0</v>
      </c>
      <c r="AA98" s="185">
        <v>0</v>
      </c>
      <c r="AB98" s="185">
        <v>0</v>
      </c>
      <c r="AC98" s="185">
        <v>0</v>
      </c>
      <c r="AD98" s="185">
        <v>0</v>
      </c>
      <c r="AE98" s="185">
        <v>0</v>
      </c>
      <c r="AF98" s="185">
        <v>0</v>
      </c>
      <c r="AG98" s="185">
        <v>0</v>
      </c>
      <c r="AH98" s="185">
        <v>0</v>
      </c>
    </row>
    <row r="99" spans="1:34" ht="30" customHeight="1">
      <c r="A99" s="2019"/>
      <c r="B99" s="989" t="s">
        <v>797</v>
      </c>
      <c r="C99" s="185">
        <v>2.89</v>
      </c>
      <c r="D99" s="185">
        <v>0</v>
      </c>
      <c r="E99" s="185">
        <v>0</v>
      </c>
      <c r="F99" s="185">
        <v>0</v>
      </c>
      <c r="G99" s="185">
        <v>0</v>
      </c>
      <c r="H99" s="185">
        <v>0</v>
      </c>
      <c r="I99" s="185">
        <v>0</v>
      </c>
      <c r="J99" s="185">
        <v>0</v>
      </c>
      <c r="K99" s="185">
        <v>0</v>
      </c>
      <c r="L99" s="185">
        <v>0</v>
      </c>
      <c r="M99" s="185">
        <v>2.89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v>0</v>
      </c>
      <c r="V99" s="185">
        <v>0</v>
      </c>
      <c r="W99" s="185">
        <v>2.89</v>
      </c>
      <c r="X99" s="185">
        <v>0</v>
      </c>
      <c r="Y99" s="185">
        <v>0</v>
      </c>
      <c r="Z99" s="185">
        <v>0</v>
      </c>
      <c r="AA99" s="185">
        <v>0</v>
      </c>
      <c r="AB99" s="185">
        <v>0</v>
      </c>
      <c r="AC99" s="185">
        <v>0</v>
      </c>
      <c r="AD99" s="185">
        <v>0</v>
      </c>
      <c r="AE99" s="185">
        <v>0</v>
      </c>
      <c r="AF99" s="185">
        <v>0</v>
      </c>
      <c r="AG99" s="185">
        <v>2.89</v>
      </c>
      <c r="AH99" s="185">
        <v>0</v>
      </c>
    </row>
    <row r="100" spans="1:34" ht="30" customHeight="1">
      <c r="A100" s="2019"/>
      <c r="B100" s="989" t="s">
        <v>798</v>
      </c>
      <c r="C100" s="185">
        <v>0</v>
      </c>
      <c r="D100" s="185">
        <v>0</v>
      </c>
      <c r="E100" s="185">
        <v>0</v>
      </c>
      <c r="F100" s="185">
        <v>0</v>
      </c>
      <c r="G100" s="185">
        <v>0</v>
      </c>
      <c r="H100" s="185">
        <v>0</v>
      </c>
      <c r="I100" s="185">
        <v>0</v>
      </c>
      <c r="J100" s="185">
        <v>0</v>
      </c>
      <c r="K100" s="185"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5">
        <v>0</v>
      </c>
      <c r="R100" s="185">
        <v>0</v>
      </c>
      <c r="S100" s="185">
        <v>0</v>
      </c>
      <c r="T100" s="185">
        <v>0</v>
      </c>
      <c r="U100" s="185">
        <v>0</v>
      </c>
      <c r="V100" s="185">
        <v>0</v>
      </c>
      <c r="W100" s="185">
        <v>0</v>
      </c>
      <c r="X100" s="185">
        <v>0</v>
      </c>
      <c r="Y100" s="185">
        <v>0</v>
      </c>
      <c r="Z100" s="185">
        <v>0</v>
      </c>
      <c r="AA100" s="185">
        <v>0</v>
      </c>
      <c r="AB100" s="185">
        <v>0</v>
      </c>
      <c r="AC100" s="185">
        <v>0</v>
      </c>
      <c r="AD100" s="185">
        <v>0</v>
      </c>
      <c r="AE100" s="185">
        <v>0</v>
      </c>
      <c r="AF100" s="185">
        <v>0</v>
      </c>
      <c r="AG100" s="185">
        <v>0</v>
      </c>
      <c r="AH100" s="185">
        <v>0</v>
      </c>
    </row>
    <row r="101" spans="1:34" ht="30" customHeight="1">
      <c r="A101" s="2019"/>
      <c r="B101" s="989" t="s">
        <v>780</v>
      </c>
      <c r="C101" s="185">
        <v>33.97</v>
      </c>
      <c r="D101" s="185">
        <v>0</v>
      </c>
      <c r="E101" s="185">
        <v>0</v>
      </c>
      <c r="F101" s="185">
        <v>0</v>
      </c>
      <c r="G101" s="185">
        <v>2.34</v>
      </c>
      <c r="H101" s="185">
        <v>0</v>
      </c>
      <c r="I101" s="185">
        <v>0</v>
      </c>
      <c r="J101" s="185">
        <v>0</v>
      </c>
      <c r="K101" s="185">
        <v>2.54</v>
      </c>
      <c r="L101" s="185">
        <v>11.4</v>
      </c>
      <c r="M101" s="185">
        <v>17.690000000000001</v>
      </c>
      <c r="N101" s="185">
        <v>0</v>
      </c>
      <c r="O101" s="185">
        <v>0</v>
      </c>
      <c r="P101" s="185">
        <v>0</v>
      </c>
      <c r="Q101" s="185">
        <v>2.34</v>
      </c>
      <c r="R101" s="185">
        <v>0</v>
      </c>
      <c r="S101" s="185">
        <v>0</v>
      </c>
      <c r="T101" s="185">
        <v>0</v>
      </c>
      <c r="U101" s="185">
        <v>2.54</v>
      </c>
      <c r="V101" s="185">
        <v>11.4</v>
      </c>
      <c r="W101" s="185">
        <v>17.690000000000001</v>
      </c>
      <c r="X101" s="185">
        <v>0</v>
      </c>
      <c r="Y101" s="185">
        <v>0</v>
      </c>
      <c r="Z101" s="185">
        <v>0</v>
      </c>
      <c r="AA101" s="185">
        <v>2.34</v>
      </c>
      <c r="AB101" s="185">
        <v>0</v>
      </c>
      <c r="AC101" s="185">
        <v>0</v>
      </c>
      <c r="AD101" s="185">
        <v>0</v>
      </c>
      <c r="AE101" s="185">
        <v>2.54</v>
      </c>
      <c r="AF101" s="185">
        <v>11.4</v>
      </c>
      <c r="AG101" s="185">
        <v>17.690000000000001</v>
      </c>
      <c r="AH101" s="185">
        <v>0</v>
      </c>
    </row>
    <row r="102" spans="1:34" ht="30" customHeight="1">
      <c r="A102" s="2019"/>
      <c r="B102" s="991" t="s">
        <v>781</v>
      </c>
      <c r="C102" s="185">
        <v>0</v>
      </c>
      <c r="D102" s="185">
        <v>0</v>
      </c>
      <c r="E102" s="185">
        <v>0</v>
      </c>
      <c r="F102" s="185">
        <v>0</v>
      </c>
      <c r="G102" s="185">
        <v>0</v>
      </c>
      <c r="H102" s="185">
        <v>0</v>
      </c>
      <c r="I102" s="185">
        <v>0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5">
        <v>0</v>
      </c>
      <c r="R102" s="185">
        <v>0</v>
      </c>
      <c r="S102" s="185">
        <v>0</v>
      </c>
      <c r="T102" s="185">
        <v>0</v>
      </c>
      <c r="U102" s="185">
        <v>0</v>
      </c>
      <c r="V102" s="185">
        <v>0</v>
      </c>
      <c r="W102" s="185">
        <v>0</v>
      </c>
      <c r="X102" s="185">
        <v>0</v>
      </c>
      <c r="Y102" s="185">
        <v>0</v>
      </c>
      <c r="Z102" s="185">
        <v>0</v>
      </c>
      <c r="AA102" s="185">
        <v>0</v>
      </c>
      <c r="AB102" s="185">
        <v>0</v>
      </c>
      <c r="AC102" s="185">
        <v>0</v>
      </c>
      <c r="AD102" s="185">
        <v>0</v>
      </c>
      <c r="AE102" s="185">
        <v>0</v>
      </c>
      <c r="AF102" s="185">
        <v>0</v>
      </c>
      <c r="AG102" s="185">
        <v>0</v>
      </c>
      <c r="AH102" s="185">
        <v>0</v>
      </c>
    </row>
    <row r="103" spans="1:34" ht="30" customHeight="1">
      <c r="A103" s="2019"/>
      <c r="B103" s="991" t="s">
        <v>786</v>
      </c>
      <c r="C103" s="185">
        <v>428.61</v>
      </c>
      <c r="D103" s="185">
        <v>0</v>
      </c>
      <c r="E103" s="185">
        <v>0</v>
      </c>
      <c r="F103" s="185">
        <v>0</v>
      </c>
      <c r="G103" s="185">
        <v>0</v>
      </c>
      <c r="H103" s="185">
        <v>0</v>
      </c>
      <c r="I103" s="185">
        <v>335.25</v>
      </c>
      <c r="J103" s="185">
        <v>93.36</v>
      </c>
      <c r="K103" s="185"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5">
        <v>0</v>
      </c>
      <c r="R103" s="185">
        <v>0</v>
      </c>
      <c r="S103" s="185">
        <v>335.25</v>
      </c>
      <c r="T103" s="185">
        <v>93.36</v>
      </c>
      <c r="U103" s="185">
        <v>0</v>
      </c>
      <c r="V103" s="185">
        <v>0</v>
      </c>
      <c r="W103" s="185">
        <v>0</v>
      </c>
      <c r="X103" s="185">
        <v>0</v>
      </c>
      <c r="Y103" s="185">
        <v>0</v>
      </c>
      <c r="Z103" s="185">
        <v>0</v>
      </c>
      <c r="AA103" s="185">
        <v>0</v>
      </c>
      <c r="AB103" s="185">
        <v>0</v>
      </c>
      <c r="AC103" s="185">
        <v>335.25</v>
      </c>
      <c r="AD103" s="185">
        <v>93.36</v>
      </c>
      <c r="AE103" s="185">
        <v>0</v>
      </c>
      <c r="AF103" s="185">
        <v>0</v>
      </c>
      <c r="AG103" s="185">
        <v>0</v>
      </c>
      <c r="AH103" s="185">
        <v>0</v>
      </c>
    </row>
    <row r="104" spans="1:34" ht="30" customHeight="1">
      <c r="A104" s="2019"/>
      <c r="B104" s="991" t="s">
        <v>799</v>
      </c>
      <c r="C104" s="185">
        <v>337.41</v>
      </c>
      <c r="D104" s="185">
        <v>337.41</v>
      </c>
      <c r="E104" s="185">
        <v>0</v>
      </c>
      <c r="F104" s="185">
        <v>0</v>
      </c>
      <c r="G104" s="185">
        <v>0</v>
      </c>
      <c r="H104" s="185">
        <v>0</v>
      </c>
      <c r="I104" s="185">
        <v>0</v>
      </c>
      <c r="J104" s="185">
        <v>0</v>
      </c>
      <c r="K104" s="185">
        <v>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5">
        <v>0</v>
      </c>
      <c r="R104" s="185">
        <v>0</v>
      </c>
      <c r="S104" s="185">
        <v>0</v>
      </c>
      <c r="T104" s="185">
        <v>0</v>
      </c>
      <c r="U104" s="185">
        <v>0</v>
      </c>
      <c r="V104" s="185">
        <v>0</v>
      </c>
      <c r="W104" s="185">
        <v>0</v>
      </c>
      <c r="X104" s="185">
        <v>0</v>
      </c>
      <c r="Y104" s="185">
        <v>0</v>
      </c>
      <c r="Z104" s="185">
        <v>0</v>
      </c>
      <c r="AA104" s="185">
        <v>0</v>
      </c>
      <c r="AB104" s="185">
        <v>0</v>
      </c>
      <c r="AC104" s="185">
        <v>0</v>
      </c>
      <c r="AD104" s="185">
        <v>0</v>
      </c>
      <c r="AE104" s="185">
        <v>0</v>
      </c>
      <c r="AF104" s="185">
        <v>0</v>
      </c>
      <c r="AG104" s="185">
        <v>0</v>
      </c>
      <c r="AH104" s="185">
        <v>0</v>
      </c>
    </row>
    <row r="105" spans="1:34" ht="30" customHeight="1">
      <c r="A105" s="2019"/>
      <c r="B105" s="991" t="s">
        <v>787</v>
      </c>
      <c r="C105" s="185">
        <v>0</v>
      </c>
      <c r="D105" s="185">
        <v>0</v>
      </c>
      <c r="E105" s="185">
        <v>0</v>
      </c>
      <c r="F105" s="185">
        <v>0</v>
      </c>
      <c r="G105" s="185">
        <v>0</v>
      </c>
      <c r="H105" s="185">
        <v>0</v>
      </c>
      <c r="I105" s="185">
        <v>0</v>
      </c>
      <c r="J105" s="185">
        <v>0</v>
      </c>
      <c r="K105" s="185"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185">
        <v>0</v>
      </c>
      <c r="S105" s="185">
        <v>0</v>
      </c>
      <c r="T105" s="185">
        <v>0</v>
      </c>
      <c r="U105" s="185">
        <v>0</v>
      </c>
      <c r="V105" s="185">
        <v>0</v>
      </c>
      <c r="W105" s="185">
        <v>0</v>
      </c>
      <c r="X105" s="185">
        <v>0</v>
      </c>
      <c r="Y105" s="185">
        <v>0</v>
      </c>
      <c r="Z105" s="185">
        <v>0</v>
      </c>
      <c r="AA105" s="185">
        <v>0</v>
      </c>
      <c r="AB105" s="185">
        <v>0</v>
      </c>
      <c r="AC105" s="185">
        <v>0</v>
      </c>
      <c r="AD105" s="185">
        <v>0</v>
      </c>
      <c r="AE105" s="185">
        <v>0</v>
      </c>
      <c r="AF105" s="185">
        <v>0</v>
      </c>
      <c r="AG105" s="185">
        <v>0</v>
      </c>
      <c r="AH105" s="185">
        <v>0</v>
      </c>
    </row>
    <row r="106" spans="1:34" ht="30" customHeight="1">
      <c r="A106" s="2019"/>
      <c r="B106" s="991" t="s">
        <v>820</v>
      </c>
      <c r="C106" s="185">
        <v>0</v>
      </c>
      <c r="D106" s="185">
        <v>0</v>
      </c>
      <c r="E106" s="185">
        <v>0</v>
      </c>
      <c r="F106" s="185">
        <v>0</v>
      </c>
      <c r="G106" s="185">
        <v>0</v>
      </c>
      <c r="H106" s="185">
        <v>0</v>
      </c>
      <c r="I106" s="185">
        <v>0</v>
      </c>
      <c r="J106" s="185">
        <v>0</v>
      </c>
      <c r="K106" s="185"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5">
        <v>0</v>
      </c>
      <c r="R106" s="185">
        <v>0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185">
        <v>0</v>
      </c>
      <c r="Y106" s="185">
        <v>0</v>
      </c>
      <c r="Z106" s="185">
        <v>0</v>
      </c>
      <c r="AA106" s="185">
        <v>0</v>
      </c>
      <c r="AB106" s="185">
        <v>0</v>
      </c>
      <c r="AC106" s="185">
        <v>0</v>
      </c>
      <c r="AD106" s="185">
        <v>0</v>
      </c>
      <c r="AE106" s="185">
        <v>0</v>
      </c>
      <c r="AF106" s="185">
        <v>0</v>
      </c>
      <c r="AG106" s="185">
        <v>0</v>
      </c>
      <c r="AH106" s="185">
        <v>0</v>
      </c>
    </row>
    <row r="107" spans="1:34" ht="30" customHeight="1">
      <c r="A107" s="2019"/>
      <c r="B107" s="991" t="s">
        <v>800</v>
      </c>
      <c r="C107" s="185">
        <v>0</v>
      </c>
      <c r="D107" s="185">
        <v>0</v>
      </c>
      <c r="E107" s="185">
        <v>0</v>
      </c>
      <c r="F107" s="185">
        <v>0</v>
      </c>
      <c r="G107" s="185">
        <v>0</v>
      </c>
      <c r="H107" s="185">
        <v>0</v>
      </c>
      <c r="I107" s="185">
        <v>0</v>
      </c>
      <c r="J107" s="185">
        <v>0</v>
      </c>
      <c r="K107" s="185">
        <v>0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5">
        <v>0</v>
      </c>
      <c r="R107" s="185">
        <v>0</v>
      </c>
      <c r="S107" s="185">
        <v>0</v>
      </c>
      <c r="T107" s="185">
        <v>0</v>
      </c>
      <c r="U107" s="185">
        <v>0</v>
      </c>
      <c r="V107" s="185">
        <v>0</v>
      </c>
      <c r="W107" s="185">
        <v>0</v>
      </c>
      <c r="X107" s="185">
        <v>0</v>
      </c>
      <c r="Y107" s="185">
        <v>0</v>
      </c>
      <c r="Z107" s="185">
        <v>0</v>
      </c>
      <c r="AA107" s="185">
        <v>0</v>
      </c>
      <c r="AB107" s="185">
        <v>0</v>
      </c>
      <c r="AC107" s="185">
        <v>0</v>
      </c>
      <c r="AD107" s="185">
        <v>0</v>
      </c>
      <c r="AE107" s="185">
        <v>0</v>
      </c>
      <c r="AF107" s="185">
        <v>0</v>
      </c>
      <c r="AG107" s="185">
        <v>0</v>
      </c>
      <c r="AH107" s="185">
        <v>0</v>
      </c>
    </row>
    <row r="108" spans="1:34" ht="30" customHeight="1">
      <c r="A108" s="2019"/>
      <c r="B108" s="989" t="s">
        <v>801</v>
      </c>
      <c r="C108" s="185">
        <v>0</v>
      </c>
      <c r="D108" s="185">
        <v>0</v>
      </c>
      <c r="E108" s="185">
        <v>0</v>
      </c>
      <c r="F108" s="185">
        <v>0</v>
      </c>
      <c r="G108" s="185">
        <v>0</v>
      </c>
      <c r="H108" s="185">
        <v>0</v>
      </c>
      <c r="I108" s="185">
        <v>0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5">
        <v>0</v>
      </c>
      <c r="R108" s="185">
        <v>0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185">
        <v>0</v>
      </c>
      <c r="Y108" s="185">
        <v>0</v>
      </c>
      <c r="Z108" s="185">
        <v>0</v>
      </c>
      <c r="AA108" s="185">
        <v>0</v>
      </c>
      <c r="AB108" s="185">
        <v>0</v>
      </c>
      <c r="AC108" s="185">
        <v>0</v>
      </c>
      <c r="AD108" s="185">
        <v>0</v>
      </c>
      <c r="AE108" s="185">
        <v>0</v>
      </c>
      <c r="AF108" s="185">
        <v>0</v>
      </c>
      <c r="AG108" s="185">
        <v>0</v>
      </c>
      <c r="AH108" s="185">
        <v>0</v>
      </c>
    </row>
    <row r="109" spans="1:34" ht="30" customHeight="1">
      <c r="A109" s="2019"/>
      <c r="B109" s="995" t="s">
        <v>802</v>
      </c>
      <c r="C109" s="185">
        <v>0</v>
      </c>
      <c r="D109" s="185">
        <v>0</v>
      </c>
      <c r="E109" s="185">
        <v>0</v>
      </c>
      <c r="F109" s="185">
        <v>0</v>
      </c>
      <c r="G109" s="185">
        <v>0</v>
      </c>
      <c r="H109" s="185">
        <v>0</v>
      </c>
      <c r="I109" s="185">
        <v>0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0</v>
      </c>
      <c r="P109" s="185">
        <v>0</v>
      </c>
      <c r="Q109" s="185">
        <v>0</v>
      </c>
      <c r="R109" s="185">
        <v>0</v>
      </c>
      <c r="S109" s="185">
        <v>0</v>
      </c>
      <c r="T109" s="185">
        <v>0</v>
      </c>
      <c r="U109" s="185">
        <v>0</v>
      </c>
      <c r="V109" s="185">
        <v>0</v>
      </c>
      <c r="W109" s="185">
        <v>0</v>
      </c>
      <c r="X109" s="185">
        <v>0</v>
      </c>
      <c r="Y109" s="185">
        <v>0</v>
      </c>
      <c r="Z109" s="185">
        <v>0</v>
      </c>
      <c r="AA109" s="185">
        <v>0</v>
      </c>
      <c r="AB109" s="185">
        <v>0</v>
      </c>
      <c r="AC109" s="185">
        <v>0</v>
      </c>
      <c r="AD109" s="185">
        <v>0</v>
      </c>
      <c r="AE109" s="185">
        <v>0</v>
      </c>
      <c r="AF109" s="185">
        <v>0</v>
      </c>
      <c r="AG109" s="185">
        <v>0</v>
      </c>
      <c r="AH109" s="185">
        <v>0</v>
      </c>
    </row>
    <row r="110" spans="1:34" ht="30" customHeight="1">
      <c r="A110" s="2019"/>
      <c r="B110" s="995" t="s">
        <v>803</v>
      </c>
      <c r="C110" s="185">
        <v>256</v>
      </c>
      <c r="D110" s="185">
        <v>256</v>
      </c>
      <c r="E110" s="185">
        <v>0</v>
      </c>
      <c r="F110" s="185">
        <v>0</v>
      </c>
      <c r="G110" s="185">
        <v>0</v>
      </c>
      <c r="H110" s="185">
        <v>0</v>
      </c>
      <c r="I110" s="185">
        <v>0</v>
      </c>
      <c r="J110" s="185">
        <v>0</v>
      </c>
      <c r="K110" s="185"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5">
        <v>0</v>
      </c>
      <c r="R110" s="185">
        <v>0</v>
      </c>
      <c r="S110" s="185">
        <v>0</v>
      </c>
      <c r="T110" s="185">
        <v>0</v>
      </c>
      <c r="U110" s="185">
        <v>0</v>
      </c>
      <c r="V110" s="185">
        <v>0</v>
      </c>
      <c r="W110" s="185">
        <v>0</v>
      </c>
      <c r="X110" s="185">
        <v>0</v>
      </c>
      <c r="Y110" s="185">
        <v>0</v>
      </c>
      <c r="Z110" s="185">
        <v>0</v>
      </c>
      <c r="AA110" s="185">
        <v>0</v>
      </c>
      <c r="AB110" s="185">
        <v>0</v>
      </c>
      <c r="AC110" s="185">
        <v>0</v>
      </c>
      <c r="AD110" s="185">
        <v>0</v>
      </c>
      <c r="AE110" s="185">
        <v>0</v>
      </c>
      <c r="AF110" s="185">
        <v>0</v>
      </c>
      <c r="AG110" s="185">
        <v>0</v>
      </c>
      <c r="AH110" s="185">
        <v>0</v>
      </c>
    </row>
    <row r="111" spans="1:34" ht="30" customHeight="1">
      <c r="A111" s="2019"/>
      <c r="B111" s="1011" t="s">
        <v>804</v>
      </c>
      <c r="C111" s="185">
        <v>0</v>
      </c>
      <c r="D111" s="185">
        <v>0</v>
      </c>
      <c r="E111" s="185">
        <v>0</v>
      </c>
      <c r="F111" s="185">
        <v>0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5">
        <v>0</v>
      </c>
      <c r="R111" s="185">
        <v>0</v>
      </c>
      <c r="S111" s="185">
        <v>0</v>
      </c>
      <c r="T111" s="185">
        <v>0</v>
      </c>
      <c r="U111" s="185">
        <v>0</v>
      </c>
      <c r="V111" s="185">
        <v>0</v>
      </c>
      <c r="W111" s="185">
        <v>0</v>
      </c>
      <c r="X111" s="185">
        <v>0</v>
      </c>
      <c r="Y111" s="185">
        <v>0</v>
      </c>
      <c r="Z111" s="185">
        <v>0</v>
      </c>
      <c r="AA111" s="185">
        <v>0</v>
      </c>
      <c r="AB111" s="185">
        <v>0</v>
      </c>
      <c r="AC111" s="185">
        <v>0</v>
      </c>
      <c r="AD111" s="185">
        <v>0</v>
      </c>
      <c r="AE111" s="185">
        <v>0</v>
      </c>
      <c r="AF111" s="185">
        <v>0</v>
      </c>
      <c r="AG111" s="185">
        <v>0</v>
      </c>
      <c r="AH111" s="185">
        <v>0</v>
      </c>
    </row>
    <row r="112" spans="1:34" ht="30" customHeight="1">
      <c r="A112" s="2019"/>
      <c r="B112" s="1011" t="s">
        <v>805</v>
      </c>
      <c r="C112" s="185">
        <v>0</v>
      </c>
      <c r="D112" s="185">
        <v>0</v>
      </c>
      <c r="E112" s="185">
        <v>0</v>
      </c>
      <c r="F112" s="185">
        <v>0</v>
      </c>
      <c r="G112" s="185">
        <v>0</v>
      </c>
      <c r="H112" s="185">
        <v>0</v>
      </c>
      <c r="I112" s="185">
        <v>0</v>
      </c>
      <c r="J112" s="185">
        <v>0</v>
      </c>
      <c r="K112" s="185"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5">
        <v>0</v>
      </c>
      <c r="R112" s="185">
        <v>0</v>
      </c>
      <c r="S112" s="185">
        <v>0</v>
      </c>
      <c r="T112" s="185">
        <v>0</v>
      </c>
      <c r="U112" s="185">
        <v>0</v>
      </c>
      <c r="V112" s="185">
        <v>0</v>
      </c>
      <c r="W112" s="185">
        <v>0</v>
      </c>
      <c r="X112" s="185">
        <v>0</v>
      </c>
      <c r="Y112" s="185">
        <v>0</v>
      </c>
      <c r="Z112" s="185">
        <v>0</v>
      </c>
      <c r="AA112" s="185">
        <v>0</v>
      </c>
      <c r="AB112" s="185">
        <v>0</v>
      </c>
      <c r="AC112" s="185">
        <v>0</v>
      </c>
      <c r="AD112" s="185">
        <v>0</v>
      </c>
      <c r="AE112" s="185">
        <v>0</v>
      </c>
      <c r="AF112" s="185">
        <v>0</v>
      </c>
      <c r="AG112" s="185">
        <v>0</v>
      </c>
      <c r="AH112" s="185">
        <v>0</v>
      </c>
    </row>
    <row r="113" spans="1:34" ht="30" customHeight="1">
      <c r="A113" s="2019"/>
      <c r="B113" s="1011" t="s">
        <v>806</v>
      </c>
      <c r="C113" s="185">
        <v>0</v>
      </c>
      <c r="D113" s="185">
        <v>0</v>
      </c>
      <c r="E113" s="185">
        <v>0</v>
      </c>
      <c r="F113" s="185">
        <v>0</v>
      </c>
      <c r="G113" s="185">
        <v>0</v>
      </c>
      <c r="H113" s="185">
        <v>0</v>
      </c>
      <c r="I113" s="185">
        <v>0</v>
      </c>
      <c r="J113" s="185">
        <v>0</v>
      </c>
      <c r="K113" s="185">
        <v>0</v>
      </c>
      <c r="L113" s="185">
        <v>0</v>
      </c>
      <c r="M113" s="185">
        <v>0</v>
      </c>
      <c r="N113" s="185">
        <v>0</v>
      </c>
      <c r="O113" s="185">
        <v>0</v>
      </c>
      <c r="P113" s="185">
        <v>0</v>
      </c>
      <c r="Q113" s="185">
        <v>0</v>
      </c>
      <c r="R113" s="185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185">
        <v>0</v>
      </c>
      <c r="Y113" s="185">
        <v>0</v>
      </c>
      <c r="Z113" s="185">
        <v>0</v>
      </c>
      <c r="AA113" s="185">
        <v>0</v>
      </c>
      <c r="AB113" s="185">
        <v>0</v>
      </c>
      <c r="AC113" s="185">
        <v>0</v>
      </c>
      <c r="AD113" s="185">
        <v>0</v>
      </c>
      <c r="AE113" s="185">
        <v>0</v>
      </c>
      <c r="AF113" s="185">
        <v>0</v>
      </c>
      <c r="AG113" s="185">
        <v>0</v>
      </c>
      <c r="AH113" s="185">
        <v>0</v>
      </c>
    </row>
    <row r="114" spans="1:34" ht="30" customHeight="1">
      <c r="A114" s="2019"/>
      <c r="B114" s="995" t="s">
        <v>807</v>
      </c>
      <c r="C114" s="185">
        <v>508.55</v>
      </c>
      <c r="D114" s="185">
        <v>210</v>
      </c>
      <c r="E114" s="185">
        <v>0</v>
      </c>
      <c r="F114" s="185">
        <v>0</v>
      </c>
      <c r="G114" s="185">
        <v>0</v>
      </c>
      <c r="H114" s="185">
        <v>37</v>
      </c>
      <c r="I114" s="185">
        <v>0</v>
      </c>
      <c r="J114" s="185">
        <v>0</v>
      </c>
      <c r="K114" s="185">
        <v>51.57</v>
      </c>
      <c r="L114" s="185">
        <v>193.6</v>
      </c>
      <c r="M114" s="185">
        <v>0</v>
      </c>
      <c r="N114" s="185">
        <v>16.38</v>
      </c>
      <c r="O114" s="185">
        <v>0</v>
      </c>
      <c r="P114" s="185">
        <v>0</v>
      </c>
      <c r="Q114" s="185">
        <v>0</v>
      </c>
      <c r="R114" s="185">
        <v>37</v>
      </c>
      <c r="S114" s="185">
        <v>0</v>
      </c>
      <c r="T114" s="185">
        <v>0</v>
      </c>
      <c r="U114" s="185">
        <v>51.57</v>
      </c>
      <c r="V114" s="185">
        <v>193.6</v>
      </c>
      <c r="W114" s="185">
        <v>0</v>
      </c>
      <c r="X114" s="185">
        <v>16.38</v>
      </c>
      <c r="Y114" s="185">
        <v>0</v>
      </c>
      <c r="Z114" s="185">
        <v>0</v>
      </c>
      <c r="AA114" s="185">
        <v>0</v>
      </c>
      <c r="AB114" s="185">
        <v>37</v>
      </c>
      <c r="AC114" s="185">
        <v>0</v>
      </c>
      <c r="AD114" s="185">
        <v>0</v>
      </c>
      <c r="AE114" s="185">
        <v>51.57</v>
      </c>
      <c r="AF114" s="185">
        <v>193.6</v>
      </c>
      <c r="AG114" s="185">
        <v>0</v>
      </c>
      <c r="AH114" s="185">
        <v>16.38</v>
      </c>
    </row>
    <row r="115" spans="1:34" ht="30" customHeight="1">
      <c r="A115" s="2019"/>
      <c r="B115" s="991" t="s">
        <v>808</v>
      </c>
      <c r="C115" s="185">
        <v>0</v>
      </c>
      <c r="D115" s="185">
        <v>0</v>
      </c>
      <c r="E115" s="185">
        <v>0</v>
      </c>
      <c r="F115" s="185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5">
        <v>0</v>
      </c>
      <c r="R115" s="185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185">
        <v>0</v>
      </c>
      <c r="Y115" s="185">
        <v>0</v>
      </c>
      <c r="Z115" s="185">
        <v>0</v>
      </c>
      <c r="AA115" s="185">
        <v>0</v>
      </c>
      <c r="AB115" s="185">
        <v>0</v>
      </c>
      <c r="AC115" s="185">
        <v>0</v>
      </c>
      <c r="AD115" s="185">
        <v>0</v>
      </c>
      <c r="AE115" s="185">
        <v>0</v>
      </c>
      <c r="AF115" s="185">
        <v>0</v>
      </c>
      <c r="AG115" s="185">
        <v>0</v>
      </c>
      <c r="AH115" s="185">
        <v>0</v>
      </c>
    </row>
    <row r="116" spans="1:34" ht="30" customHeight="1">
      <c r="A116" s="2019"/>
      <c r="B116" s="1011" t="s">
        <v>821</v>
      </c>
      <c r="C116" s="185">
        <v>0</v>
      </c>
      <c r="D116" s="185">
        <v>0</v>
      </c>
      <c r="E116" s="185">
        <v>0</v>
      </c>
      <c r="F116" s="185">
        <v>0</v>
      </c>
      <c r="G116" s="185">
        <v>0</v>
      </c>
      <c r="H116" s="185">
        <v>0</v>
      </c>
      <c r="I116" s="185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5">
        <v>0</v>
      </c>
      <c r="R116" s="185">
        <v>0</v>
      </c>
      <c r="S116" s="185">
        <v>0</v>
      </c>
      <c r="T116" s="185">
        <v>0</v>
      </c>
      <c r="U116" s="185">
        <v>0</v>
      </c>
      <c r="V116" s="185">
        <v>0</v>
      </c>
      <c r="W116" s="185">
        <v>0</v>
      </c>
      <c r="X116" s="185">
        <v>0</v>
      </c>
      <c r="Y116" s="185">
        <v>0</v>
      </c>
      <c r="Z116" s="185">
        <v>0</v>
      </c>
      <c r="AA116" s="185">
        <v>0</v>
      </c>
      <c r="AB116" s="185">
        <v>0</v>
      </c>
      <c r="AC116" s="185">
        <v>0</v>
      </c>
      <c r="AD116" s="185">
        <v>0</v>
      </c>
      <c r="AE116" s="185">
        <v>0</v>
      </c>
      <c r="AF116" s="185">
        <v>0</v>
      </c>
      <c r="AG116" s="185">
        <v>0</v>
      </c>
      <c r="AH116" s="185">
        <v>0</v>
      </c>
    </row>
    <row r="117" spans="1:34" ht="30" customHeight="1">
      <c r="A117" s="2019"/>
      <c r="B117" s="1011" t="s">
        <v>822</v>
      </c>
      <c r="C117" s="185">
        <v>0</v>
      </c>
      <c r="D117" s="185">
        <v>0</v>
      </c>
      <c r="E117" s="185">
        <v>0</v>
      </c>
      <c r="F117" s="185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>
        <v>0</v>
      </c>
      <c r="S117" s="185">
        <v>0</v>
      </c>
      <c r="T117" s="185">
        <v>0</v>
      </c>
      <c r="U117" s="185">
        <v>0</v>
      </c>
      <c r="V117" s="185">
        <v>0</v>
      </c>
      <c r="W117" s="185">
        <v>0</v>
      </c>
      <c r="X117" s="185">
        <v>0</v>
      </c>
      <c r="Y117" s="185">
        <v>0</v>
      </c>
      <c r="Z117" s="185">
        <v>0</v>
      </c>
      <c r="AA117" s="185">
        <v>0</v>
      </c>
      <c r="AB117" s="185">
        <v>0</v>
      </c>
      <c r="AC117" s="185">
        <v>0</v>
      </c>
      <c r="AD117" s="185">
        <v>0</v>
      </c>
      <c r="AE117" s="185">
        <v>0</v>
      </c>
      <c r="AF117" s="185">
        <v>0</v>
      </c>
      <c r="AG117" s="185">
        <v>0</v>
      </c>
      <c r="AH117" s="185">
        <v>0</v>
      </c>
    </row>
    <row r="118" spans="1:34" ht="19.5" customHeight="1">
      <c r="A118" s="2019"/>
      <c r="B118" s="1242" t="s">
        <v>952</v>
      </c>
      <c r="C118" s="185">
        <v>299.61</v>
      </c>
      <c r="D118" s="185">
        <v>0</v>
      </c>
      <c r="E118" s="185">
        <v>0</v>
      </c>
      <c r="F118" s="185">
        <v>0</v>
      </c>
      <c r="G118" s="185">
        <v>0</v>
      </c>
      <c r="H118" s="185">
        <v>0</v>
      </c>
      <c r="I118" s="185">
        <v>0</v>
      </c>
      <c r="J118" s="185">
        <v>0</v>
      </c>
      <c r="K118" s="185">
        <v>0</v>
      </c>
      <c r="L118" s="185">
        <v>0</v>
      </c>
      <c r="M118" s="185">
        <v>0</v>
      </c>
      <c r="N118" s="185">
        <v>299.61</v>
      </c>
      <c r="O118" s="185">
        <v>0</v>
      </c>
      <c r="P118" s="185">
        <v>0</v>
      </c>
      <c r="Q118" s="185">
        <v>0</v>
      </c>
      <c r="R118" s="185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185">
        <v>299.61</v>
      </c>
      <c r="Y118" s="185">
        <v>0</v>
      </c>
      <c r="Z118" s="185">
        <v>0</v>
      </c>
      <c r="AA118" s="185">
        <v>0</v>
      </c>
      <c r="AB118" s="185">
        <v>0</v>
      </c>
      <c r="AC118" s="185">
        <v>0</v>
      </c>
      <c r="AD118" s="185">
        <v>0</v>
      </c>
      <c r="AE118" s="185">
        <v>0</v>
      </c>
      <c r="AF118" s="185">
        <v>0</v>
      </c>
      <c r="AG118" s="185">
        <v>0</v>
      </c>
      <c r="AH118" s="185">
        <v>299.61</v>
      </c>
    </row>
    <row r="119" spans="1:34" ht="19.5" customHeight="1">
      <c r="A119" s="2018" t="s">
        <v>809</v>
      </c>
      <c r="B119" s="1013" t="s">
        <v>41</v>
      </c>
      <c r="C119" s="1013">
        <f>SUM('2-9-2배수관 경년별 총괄'!C120:'2-9-2배수관 경년별 총괄'!C141)</f>
        <v>176387.75999999995</v>
      </c>
      <c r="D119" s="1013">
        <f>SUM('2-9-2배수관 경년별 총괄'!D120:'2-9-2배수관 경년별 총괄'!D141)</f>
        <v>153031.57999999999</v>
      </c>
      <c r="E119" s="1013">
        <f>SUM('2-9-2배수관 경년별 총괄'!E120:'2-9-2배수관 경년별 총괄'!E141)</f>
        <v>13325.960000000001</v>
      </c>
      <c r="F119" s="1013">
        <f>SUM('2-9-2배수관 경년별 총괄'!F120:'2-9-2배수관 경년별 총괄'!F141)</f>
        <v>3169.04</v>
      </c>
      <c r="G119" s="1013">
        <f>SUM('2-9-2배수관 경년별 총괄'!G120:'2-9-2배수관 경년별 총괄'!G141)</f>
        <v>1171.7199999999998</v>
      </c>
      <c r="H119" s="1013">
        <f>SUM('2-9-2배수관 경년별 총괄'!H120:'2-9-2배수관 경년별 총괄'!H141)</f>
        <v>484.14</v>
      </c>
      <c r="I119" s="1013">
        <f>SUM('2-9-2배수관 경년별 총괄'!I120:'2-9-2배수관 경년별 총괄'!I141)</f>
        <v>473.62</v>
      </c>
      <c r="J119" s="1013">
        <f>SUM('2-9-2배수관 경년별 총괄'!J120:'2-9-2배수관 경년별 총괄'!J141)</f>
        <v>1441.76</v>
      </c>
      <c r="K119" s="1013">
        <f>SUM('2-9-2배수관 경년별 총괄'!K120:'2-9-2배수관 경년별 총괄'!K141)</f>
        <v>327.64</v>
      </c>
      <c r="L119" s="1013">
        <f>SUM('2-9-2배수관 경년별 총괄'!L120:'2-9-2배수관 경년별 총괄'!L141)</f>
        <v>1446.4099999999999</v>
      </c>
      <c r="M119" s="1013">
        <f>SUM('2-9-2배수관 경년별 총괄'!M120:'2-9-2배수관 경년별 총괄'!M141)</f>
        <v>1226.06</v>
      </c>
      <c r="N119" s="1013">
        <f>SUM('2-9-2배수관 경년별 총괄'!N120:'2-9-2배수관 경년별 총괄'!N141)</f>
        <v>289.83</v>
      </c>
      <c r="O119" s="1013">
        <f>SUM('2-9-2배수관 경년별 총괄'!O120:'2-9-2배수관 경년별 총괄'!O141)</f>
        <v>13325.960000000001</v>
      </c>
      <c r="P119" s="1013">
        <f>SUM('2-9-2배수관 경년별 총괄'!P120:'2-9-2배수관 경년별 총괄'!P141)</f>
        <v>3169.04</v>
      </c>
      <c r="Q119" s="1013">
        <f>SUM('2-9-2배수관 경년별 총괄'!Q120:'2-9-2배수관 경년별 총괄'!Q141)</f>
        <v>1171.7199999999998</v>
      </c>
      <c r="R119" s="1013">
        <f>SUM('2-9-2배수관 경년별 총괄'!R120:'2-9-2배수관 경년별 총괄'!R141)</f>
        <v>484.14</v>
      </c>
      <c r="S119" s="1013">
        <f>SUM('2-9-2배수관 경년별 총괄'!S120:'2-9-2배수관 경년별 총괄'!S141)</f>
        <v>473.62</v>
      </c>
      <c r="T119" s="1013">
        <f>SUM('2-9-2배수관 경년별 총괄'!T120:'2-9-2배수관 경년별 총괄'!T141)</f>
        <v>1441.76</v>
      </c>
      <c r="U119" s="1013">
        <f>SUM('2-9-2배수관 경년별 총괄'!U120:'2-9-2배수관 경년별 총괄'!U141)</f>
        <v>327.64</v>
      </c>
      <c r="V119" s="1013">
        <f>SUM('2-9-2배수관 경년별 총괄'!V120:'2-9-2배수관 경년별 총괄'!V141)</f>
        <v>1446.4099999999999</v>
      </c>
      <c r="W119" s="1013">
        <f>SUM('2-9-2배수관 경년별 총괄'!W120:'2-9-2배수관 경년별 총괄'!W141)</f>
        <v>1226.06</v>
      </c>
      <c r="X119" s="1013">
        <f>SUM('2-9-2배수관 경년별 총괄'!X120:'2-9-2배수관 경년별 총괄'!X141)</f>
        <v>289.83</v>
      </c>
      <c r="Y119" s="1013">
        <f>SUM('2-9-2배수관 경년별 총괄'!Y120:'2-9-2배수관 경년별 총괄'!Y141)</f>
        <v>13325.960000000001</v>
      </c>
      <c r="Z119" s="1013">
        <f>SUM('2-9-2배수관 경년별 총괄'!Z120:'2-9-2배수관 경년별 총괄'!Z141)</f>
        <v>3169.04</v>
      </c>
      <c r="AA119" s="1013">
        <f>SUM('2-9-2배수관 경년별 총괄'!AA120:'2-9-2배수관 경년별 총괄'!AA141)</f>
        <v>1171.7199999999998</v>
      </c>
      <c r="AB119" s="1013">
        <f>SUM('2-9-2배수관 경년별 총괄'!AB120:'2-9-2배수관 경년별 총괄'!AB141)</f>
        <v>484.14</v>
      </c>
      <c r="AC119" s="1013">
        <f>SUM('2-9-2배수관 경년별 총괄'!AC120:'2-9-2배수관 경년별 총괄'!AC141)</f>
        <v>473.62</v>
      </c>
      <c r="AD119" s="1013">
        <f>SUM('2-9-2배수관 경년별 총괄'!AD120:'2-9-2배수관 경년별 총괄'!AD141)</f>
        <v>1441.76</v>
      </c>
      <c r="AE119" s="1013">
        <f>SUM('2-9-2배수관 경년별 총괄'!AE120:'2-9-2배수관 경년별 총괄'!AE141)</f>
        <v>327.64</v>
      </c>
      <c r="AF119" s="1013">
        <f>SUM('2-9-2배수관 경년별 총괄'!AF120:'2-9-2배수관 경년별 총괄'!AF141)</f>
        <v>1446.4099999999999</v>
      </c>
      <c r="AG119" s="1013">
        <f>SUM('2-9-2배수관 경년별 총괄'!AG120:'2-9-2배수관 경년별 총괄'!AG141)</f>
        <v>1226.06</v>
      </c>
      <c r="AH119" s="1013">
        <f>SUM('2-9-2배수관 경년별 총괄'!AH120:'2-9-2배수관 경년별 총괄'!AH141)</f>
        <v>289.83</v>
      </c>
    </row>
    <row r="120" spans="1:34" ht="19.5" customHeight="1">
      <c r="A120" s="2018" t="s">
        <v>809</v>
      </c>
      <c r="B120" s="989" t="s">
        <v>951</v>
      </c>
      <c r="C120" s="185">
        <v>285.70999999999998</v>
      </c>
      <c r="D120" s="185">
        <v>0</v>
      </c>
      <c r="E120" s="185">
        <v>0</v>
      </c>
      <c r="F120" s="185">
        <v>0</v>
      </c>
      <c r="G120" s="185">
        <v>0</v>
      </c>
      <c r="H120" s="185">
        <v>0</v>
      </c>
      <c r="I120" s="185">
        <v>0</v>
      </c>
      <c r="J120" s="185">
        <v>0</v>
      </c>
      <c r="K120" s="185">
        <v>1.25</v>
      </c>
      <c r="L120" s="185">
        <v>26.37</v>
      </c>
      <c r="M120" s="185">
        <v>126.01</v>
      </c>
      <c r="N120" s="185">
        <v>132.08000000000001</v>
      </c>
      <c r="O120" s="185">
        <v>0</v>
      </c>
      <c r="P120" s="185">
        <v>0</v>
      </c>
      <c r="Q120" s="185">
        <v>0</v>
      </c>
      <c r="R120" s="185">
        <v>0</v>
      </c>
      <c r="S120" s="185">
        <v>0</v>
      </c>
      <c r="T120" s="185">
        <v>0</v>
      </c>
      <c r="U120" s="185">
        <v>1.25</v>
      </c>
      <c r="V120" s="185">
        <v>26.37</v>
      </c>
      <c r="W120" s="185">
        <v>126.01</v>
      </c>
      <c r="X120" s="185">
        <v>132.08000000000001</v>
      </c>
      <c r="Y120" s="185">
        <v>0</v>
      </c>
      <c r="Z120" s="185">
        <v>0</v>
      </c>
      <c r="AA120" s="185">
        <v>0</v>
      </c>
      <c r="AB120" s="185">
        <v>0</v>
      </c>
      <c r="AC120" s="185">
        <v>0</v>
      </c>
      <c r="AD120" s="185">
        <v>0</v>
      </c>
      <c r="AE120" s="185">
        <v>1.25</v>
      </c>
      <c r="AF120" s="185">
        <v>26.37</v>
      </c>
      <c r="AG120" s="185">
        <v>126.01</v>
      </c>
      <c r="AH120" s="185">
        <v>132.08000000000001</v>
      </c>
    </row>
    <row r="121" spans="1:34" ht="30" customHeight="1">
      <c r="A121" s="2019"/>
      <c r="B121" s="989" t="s">
        <v>796</v>
      </c>
      <c r="C121" s="185">
        <v>408.01</v>
      </c>
      <c r="D121" s="185">
        <v>408.01</v>
      </c>
      <c r="E121" s="185">
        <v>0</v>
      </c>
      <c r="F121" s="185">
        <v>0</v>
      </c>
      <c r="G121" s="185">
        <v>0</v>
      </c>
      <c r="H121" s="185">
        <v>0</v>
      </c>
      <c r="I121" s="185">
        <v>0</v>
      </c>
      <c r="J121" s="185">
        <v>0</v>
      </c>
      <c r="K121" s="185"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0</v>
      </c>
      <c r="Q121" s="185">
        <v>0</v>
      </c>
      <c r="R121" s="185">
        <v>0</v>
      </c>
      <c r="S121" s="185">
        <v>0</v>
      </c>
      <c r="T121" s="185">
        <v>0</v>
      </c>
      <c r="U121" s="185">
        <v>0</v>
      </c>
      <c r="V121" s="185">
        <v>0</v>
      </c>
      <c r="W121" s="185">
        <v>0</v>
      </c>
      <c r="X121" s="185">
        <v>0</v>
      </c>
      <c r="Y121" s="185">
        <v>0</v>
      </c>
      <c r="Z121" s="185">
        <v>0</v>
      </c>
      <c r="AA121" s="185">
        <v>0</v>
      </c>
      <c r="AB121" s="185">
        <v>0</v>
      </c>
      <c r="AC121" s="185">
        <v>0</v>
      </c>
      <c r="AD121" s="185">
        <v>0</v>
      </c>
      <c r="AE121" s="185">
        <v>0</v>
      </c>
      <c r="AF121" s="185">
        <v>0</v>
      </c>
      <c r="AG121" s="185">
        <v>0</v>
      </c>
      <c r="AH121" s="185">
        <v>0</v>
      </c>
    </row>
    <row r="122" spans="1:34" ht="30" customHeight="1">
      <c r="A122" s="2019"/>
      <c r="B122" s="989" t="s">
        <v>797</v>
      </c>
      <c r="C122" s="185">
        <v>3010.6</v>
      </c>
      <c r="D122" s="185">
        <v>2512.46</v>
      </c>
      <c r="E122" s="185">
        <v>279.89999999999998</v>
      </c>
      <c r="F122" s="185">
        <v>8.41</v>
      </c>
      <c r="G122" s="185">
        <v>0</v>
      </c>
      <c r="H122" s="185">
        <v>8</v>
      </c>
      <c r="I122" s="185">
        <v>17</v>
      </c>
      <c r="J122" s="185">
        <v>4.6500000000000004</v>
      </c>
      <c r="K122" s="185">
        <v>0</v>
      </c>
      <c r="L122" s="185">
        <v>0</v>
      </c>
      <c r="M122" s="185">
        <v>38.880000000000003</v>
      </c>
      <c r="N122" s="185">
        <v>141.30000000000001</v>
      </c>
      <c r="O122" s="185">
        <v>279.89999999999998</v>
      </c>
      <c r="P122" s="185">
        <v>8.41</v>
      </c>
      <c r="Q122" s="185">
        <v>0</v>
      </c>
      <c r="R122" s="185">
        <v>8</v>
      </c>
      <c r="S122" s="185">
        <v>17</v>
      </c>
      <c r="T122" s="185">
        <v>4.6500000000000004</v>
      </c>
      <c r="U122" s="185">
        <v>0</v>
      </c>
      <c r="V122" s="185">
        <v>0</v>
      </c>
      <c r="W122" s="185">
        <v>38.880000000000003</v>
      </c>
      <c r="X122" s="185">
        <v>141.30000000000001</v>
      </c>
      <c r="Y122" s="185">
        <v>279.89999999999998</v>
      </c>
      <c r="Z122" s="185">
        <v>8.41</v>
      </c>
      <c r="AA122" s="185">
        <v>0</v>
      </c>
      <c r="AB122" s="185">
        <v>8</v>
      </c>
      <c r="AC122" s="185">
        <v>17</v>
      </c>
      <c r="AD122" s="185">
        <v>4.6500000000000004</v>
      </c>
      <c r="AE122" s="185">
        <v>0</v>
      </c>
      <c r="AF122" s="185">
        <v>0</v>
      </c>
      <c r="AG122" s="185">
        <v>38.880000000000003</v>
      </c>
      <c r="AH122" s="185">
        <v>141.30000000000001</v>
      </c>
    </row>
    <row r="123" spans="1:34" ht="30" customHeight="1">
      <c r="A123" s="2019"/>
      <c r="B123" s="989" t="s">
        <v>798</v>
      </c>
      <c r="C123" s="185">
        <v>0</v>
      </c>
      <c r="D123" s="185"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v>0</v>
      </c>
      <c r="J123" s="185">
        <v>0</v>
      </c>
      <c r="K123" s="185">
        <v>0</v>
      </c>
      <c r="L123" s="185">
        <v>0</v>
      </c>
      <c r="M123" s="185">
        <v>0</v>
      </c>
      <c r="N123" s="185">
        <v>0</v>
      </c>
      <c r="O123" s="185">
        <v>0</v>
      </c>
      <c r="P123" s="185">
        <v>0</v>
      </c>
      <c r="Q123" s="185">
        <v>0</v>
      </c>
      <c r="R123" s="185">
        <v>0</v>
      </c>
      <c r="S123" s="185">
        <v>0</v>
      </c>
      <c r="T123" s="185">
        <v>0</v>
      </c>
      <c r="U123" s="185">
        <v>0</v>
      </c>
      <c r="V123" s="185">
        <v>0</v>
      </c>
      <c r="W123" s="185">
        <v>0</v>
      </c>
      <c r="X123" s="185">
        <v>0</v>
      </c>
      <c r="Y123" s="185">
        <v>0</v>
      </c>
      <c r="Z123" s="185">
        <v>0</v>
      </c>
      <c r="AA123" s="185">
        <v>0</v>
      </c>
      <c r="AB123" s="185">
        <v>0</v>
      </c>
      <c r="AC123" s="185">
        <v>0</v>
      </c>
      <c r="AD123" s="185">
        <v>0</v>
      </c>
      <c r="AE123" s="185">
        <v>0</v>
      </c>
      <c r="AF123" s="185">
        <v>0</v>
      </c>
      <c r="AG123" s="185">
        <v>0</v>
      </c>
      <c r="AH123" s="185">
        <v>0</v>
      </c>
    </row>
    <row r="124" spans="1:34" ht="30" customHeight="1">
      <c r="A124" s="2019"/>
      <c r="B124" s="989" t="s">
        <v>780</v>
      </c>
      <c r="C124" s="185">
        <v>84226.33</v>
      </c>
      <c r="D124" s="185">
        <v>76302</v>
      </c>
      <c r="E124" s="185">
        <v>3446.03</v>
      </c>
      <c r="F124" s="185">
        <v>495.5</v>
      </c>
      <c r="G124" s="185">
        <v>513.63</v>
      </c>
      <c r="H124" s="185">
        <v>476.14</v>
      </c>
      <c r="I124" s="185">
        <v>234.45</v>
      </c>
      <c r="J124" s="185">
        <v>1202.81</v>
      </c>
      <c r="K124" s="185">
        <v>325.70999999999998</v>
      </c>
      <c r="L124" s="185">
        <v>1103.3399999999999</v>
      </c>
      <c r="M124" s="185">
        <v>110.27</v>
      </c>
      <c r="N124" s="185">
        <v>16.45</v>
      </c>
      <c r="O124" s="185">
        <v>3446.03</v>
      </c>
      <c r="P124" s="185">
        <v>495.5</v>
      </c>
      <c r="Q124" s="185">
        <v>513.63</v>
      </c>
      <c r="R124" s="185">
        <v>476.14</v>
      </c>
      <c r="S124" s="185">
        <v>234.45</v>
      </c>
      <c r="T124" s="185">
        <v>1202.81</v>
      </c>
      <c r="U124" s="185">
        <v>325.70999999999998</v>
      </c>
      <c r="V124" s="185">
        <v>1103.3399999999999</v>
      </c>
      <c r="W124" s="185">
        <v>110.27</v>
      </c>
      <c r="X124" s="185">
        <v>16.45</v>
      </c>
      <c r="Y124" s="185">
        <v>3446.03</v>
      </c>
      <c r="Z124" s="185">
        <v>495.5</v>
      </c>
      <c r="AA124" s="185">
        <v>513.63</v>
      </c>
      <c r="AB124" s="185">
        <v>476.14</v>
      </c>
      <c r="AC124" s="185">
        <v>234.45</v>
      </c>
      <c r="AD124" s="185">
        <v>1202.81</v>
      </c>
      <c r="AE124" s="185">
        <v>325.70999999999998</v>
      </c>
      <c r="AF124" s="185">
        <v>1103.3399999999999</v>
      </c>
      <c r="AG124" s="185">
        <v>110.27</v>
      </c>
      <c r="AH124" s="185">
        <v>16.45</v>
      </c>
    </row>
    <row r="125" spans="1:34" ht="30" customHeight="1">
      <c r="A125" s="2019"/>
      <c r="B125" s="991" t="s">
        <v>781</v>
      </c>
      <c r="C125" s="185">
        <v>5.91</v>
      </c>
      <c r="D125" s="185">
        <v>0</v>
      </c>
      <c r="E125" s="185">
        <v>5.91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5.91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5.91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</row>
    <row r="126" spans="1:34" ht="30" customHeight="1">
      <c r="A126" s="2019"/>
      <c r="B126" s="991" t="s">
        <v>786</v>
      </c>
      <c r="C126" s="185">
        <v>3.84</v>
      </c>
      <c r="D126" s="185"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3.84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3.84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3.84</v>
      </c>
      <c r="AE126" s="185">
        <v>0</v>
      </c>
      <c r="AF126" s="185">
        <v>0</v>
      </c>
      <c r="AG126" s="185">
        <v>0</v>
      </c>
      <c r="AH126" s="185">
        <v>0</v>
      </c>
    </row>
    <row r="127" spans="1:34" ht="30" customHeight="1">
      <c r="A127" s="2019"/>
      <c r="B127" s="991" t="s">
        <v>799</v>
      </c>
      <c r="C127" s="185">
        <v>32066.51</v>
      </c>
      <c r="D127" s="185">
        <v>32066.240000000002</v>
      </c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0.27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0.27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0.27</v>
      </c>
      <c r="AG127" s="185">
        <v>0</v>
      </c>
      <c r="AH127" s="185">
        <v>0</v>
      </c>
    </row>
    <row r="128" spans="1:34" ht="30" customHeight="1">
      <c r="A128" s="2019"/>
      <c r="B128" s="991" t="s">
        <v>787</v>
      </c>
      <c r="C128" s="185">
        <v>4856.08</v>
      </c>
      <c r="D128" s="185">
        <v>4853.25</v>
      </c>
      <c r="E128" s="185">
        <v>0</v>
      </c>
      <c r="F128" s="185">
        <v>0</v>
      </c>
      <c r="G128" s="185">
        <v>2.83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2.83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2.83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</row>
    <row r="129" spans="1:34" ht="30" customHeight="1">
      <c r="A129" s="2019"/>
      <c r="B129" s="991" t="s">
        <v>820</v>
      </c>
      <c r="C129" s="185">
        <v>0</v>
      </c>
      <c r="D129" s="185">
        <v>0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</row>
    <row r="130" spans="1:34" ht="30" customHeight="1">
      <c r="A130" s="2019"/>
      <c r="B130" s="991" t="s">
        <v>800</v>
      </c>
      <c r="C130" s="185">
        <v>0</v>
      </c>
      <c r="D130" s="185">
        <v>0</v>
      </c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</row>
    <row r="131" spans="1:34" ht="30" customHeight="1">
      <c r="A131" s="2019"/>
      <c r="B131" s="989" t="s">
        <v>801</v>
      </c>
      <c r="C131" s="185">
        <v>0</v>
      </c>
      <c r="D131" s="185">
        <v>0</v>
      </c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</row>
    <row r="132" spans="1:34" ht="30" customHeight="1">
      <c r="A132" s="2019"/>
      <c r="B132" s="995" t="s">
        <v>802</v>
      </c>
      <c r="C132" s="185">
        <v>5748.59</v>
      </c>
      <c r="D132" s="185">
        <v>5747.58</v>
      </c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1.01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1.01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1.01</v>
      </c>
      <c r="AE132" s="185">
        <v>0</v>
      </c>
      <c r="AF132" s="185">
        <v>0</v>
      </c>
      <c r="AG132" s="185">
        <v>0</v>
      </c>
      <c r="AH132" s="185">
        <v>0</v>
      </c>
    </row>
    <row r="133" spans="1:34" ht="30" customHeight="1">
      <c r="A133" s="2019"/>
      <c r="B133" s="995" t="s">
        <v>803</v>
      </c>
      <c r="C133" s="185">
        <v>20350.490000000002</v>
      </c>
      <c r="D133" s="185">
        <v>20350.490000000002</v>
      </c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</row>
    <row r="134" spans="1:34" ht="30" customHeight="1">
      <c r="A134" s="2019"/>
      <c r="B134" s="1011" t="s">
        <v>804</v>
      </c>
      <c r="C134" s="185">
        <v>9462.2099999999991</v>
      </c>
      <c r="D134" s="185">
        <v>6947.23</v>
      </c>
      <c r="E134" s="185">
        <v>0</v>
      </c>
      <c r="F134" s="185">
        <v>173.7</v>
      </c>
      <c r="G134" s="185">
        <v>648.17999999999995</v>
      </c>
      <c r="H134" s="185">
        <v>0</v>
      </c>
      <c r="I134" s="185">
        <v>205.65</v>
      </c>
      <c r="J134" s="185">
        <v>229.45</v>
      </c>
      <c r="K134" s="185">
        <v>0</v>
      </c>
      <c r="L134" s="185">
        <v>307.10000000000002</v>
      </c>
      <c r="M134" s="185">
        <v>950.9</v>
      </c>
      <c r="N134" s="185">
        <v>0</v>
      </c>
      <c r="O134" s="185">
        <v>0</v>
      </c>
      <c r="P134" s="185">
        <v>173.7</v>
      </c>
      <c r="Q134" s="185">
        <v>648.17999999999995</v>
      </c>
      <c r="R134" s="185">
        <v>0</v>
      </c>
      <c r="S134" s="185">
        <v>205.65</v>
      </c>
      <c r="T134" s="185">
        <v>229.45</v>
      </c>
      <c r="U134" s="185">
        <v>0</v>
      </c>
      <c r="V134" s="185">
        <v>307.10000000000002</v>
      </c>
      <c r="W134" s="185">
        <v>950.9</v>
      </c>
      <c r="X134" s="185">
        <v>0</v>
      </c>
      <c r="Y134" s="185">
        <v>0</v>
      </c>
      <c r="Z134" s="185">
        <v>173.7</v>
      </c>
      <c r="AA134" s="185">
        <v>648.17999999999995</v>
      </c>
      <c r="AB134" s="185">
        <v>0</v>
      </c>
      <c r="AC134" s="185">
        <v>205.65</v>
      </c>
      <c r="AD134" s="185">
        <v>229.45</v>
      </c>
      <c r="AE134" s="185">
        <v>0</v>
      </c>
      <c r="AF134" s="185">
        <v>307.10000000000002</v>
      </c>
      <c r="AG134" s="185">
        <v>950.9</v>
      </c>
      <c r="AH134" s="185">
        <v>0</v>
      </c>
    </row>
    <row r="135" spans="1:34" ht="30" customHeight="1">
      <c r="A135" s="2019"/>
      <c r="B135" s="1011" t="s">
        <v>805</v>
      </c>
      <c r="C135" s="185">
        <v>1689.49</v>
      </c>
      <c r="D135" s="185">
        <v>1689.49</v>
      </c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</row>
    <row r="136" spans="1:34" ht="30" customHeight="1">
      <c r="A136" s="2019"/>
      <c r="B136" s="1011" t="s">
        <v>806</v>
      </c>
      <c r="C136" s="185">
        <v>0</v>
      </c>
      <c r="D136" s="185">
        <v>0</v>
      </c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</row>
    <row r="137" spans="1:34" ht="30" customHeight="1">
      <c r="A137" s="2019"/>
      <c r="B137" s="995" t="s">
        <v>807</v>
      </c>
      <c r="C137" s="185">
        <v>120.53</v>
      </c>
      <c r="D137" s="185">
        <v>88.25</v>
      </c>
      <c r="E137" s="185">
        <v>0</v>
      </c>
      <c r="F137" s="185">
        <v>0</v>
      </c>
      <c r="G137" s="185">
        <v>7.08</v>
      </c>
      <c r="H137" s="185">
        <v>0</v>
      </c>
      <c r="I137" s="185">
        <v>16.52</v>
      </c>
      <c r="J137" s="185">
        <v>0</v>
      </c>
      <c r="K137" s="185">
        <v>0.68</v>
      </c>
      <c r="L137" s="185">
        <v>8</v>
      </c>
      <c r="M137" s="185">
        <v>0</v>
      </c>
      <c r="N137" s="185">
        <v>0</v>
      </c>
      <c r="O137" s="185">
        <v>0</v>
      </c>
      <c r="P137" s="185">
        <v>0</v>
      </c>
      <c r="Q137" s="185">
        <v>7.08</v>
      </c>
      <c r="R137" s="185">
        <v>0</v>
      </c>
      <c r="S137" s="185">
        <v>16.52</v>
      </c>
      <c r="T137" s="185">
        <v>0</v>
      </c>
      <c r="U137" s="185">
        <v>0.68</v>
      </c>
      <c r="V137" s="185">
        <v>8</v>
      </c>
      <c r="W137" s="185">
        <v>0</v>
      </c>
      <c r="X137" s="185">
        <v>0</v>
      </c>
      <c r="Y137" s="185">
        <v>0</v>
      </c>
      <c r="Z137" s="185">
        <v>0</v>
      </c>
      <c r="AA137" s="185">
        <v>7.08</v>
      </c>
      <c r="AB137" s="185">
        <v>0</v>
      </c>
      <c r="AC137" s="185">
        <v>16.52</v>
      </c>
      <c r="AD137" s="185">
        <v>0</v>
      </c>
      <c r="AE137" s="185">
        <v>0.68</v>
      </c>
      <c r="AF137" s="185">
        <v>8</v>
      </c>
      <c r="AG137" s="185">
        <v>0</v>
      </c>
      <c r="AH137" s="185">
        <v>0</v>
      </c>
    </row>
    <row r="138" spans="1:34" ht="30" customHeight="1">
      <c r="A138" s="2019"/>
      <c r="B138" s="991" t="s">
        <v>808</v>
      </c>
      <c r="C138" s="185">
        <v>13060.48</v>
      </c>
      <c r="D138" s="185">
        <v>974.93</v>
      </c>
      <c r="E138" s="185">
        <v>9594.1200000000008</v>
      </c>
      <c r="F138" s="185">
        <v>2491.4299999999998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9594.1200000000008</v>
      </c>
      <c r="P138" s="185">
        <v>2491.4299999999998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9594.1200000000008</v>
      </c>
      <c r="Z138" s="185">
        <v>2491.4299999999998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</row>
    <row r="139" spans="1:34" ht="30" customHeight="1">
      <c r="A139" s="2019"/>
      <c r="B139" s="1011" t="s">
        <v>821</v>
      </c>
      <c r="C139" s="185">
        <v>0</v>
      </c>
      <c r="D139" s="185">
        <v>0</v>
      </c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</row>
    <row r="140" spans="1:34" ht="30" customHeight="1">
      <c r="A140" s="2019"/>
      <c r="B140" s="1011" t="s">
        <v>822</v>
      </c>
      <c r="C140" s="185">
        <v>1.33</v>
      </c>
      <c r="D140" s="185">
        <v>0</v>
      </c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1.33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1.33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1.33</v>
      </c>
      <c r="AG140" s="185">
        <v>0</v>
      </c>
      <c r="AH140" s="185">
        <v>0</v>
      </c>
    </row>
    <row r="141" spans="1:34" ht="19.5" customHeight="1">
      <c r="A141" s="2019"/>
      <c r="B141" s="1242" t="s">
        <v>952</v>
      </c>
      <c r="C141" s="185">
        <v>1091.6500000000001</v>
      </c>
      <c r="D141" s="185">
        <v>1091.6500000000001</v>
      </c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</row>
    <row r="142" spans="1:34" ht="19.5" customHeight="1">
      <c r="A142" s="2018" t="s">
        <v>789</v>
      </c>
      <c r="B142" s="1013" t="s">
        <v>41</v>
      </c>
      <c r="C142" s="1013">
        <f>SUM('2-9-2배수관 경년별 총괄'!C143:'2-9-2배수관 경년별 총괄'!C164)</f>
        <v>940823.64000000013</v>
      </c>
      <c r="D142" s="1013">
        <f>SUM('2-9-2배수관 경년별 총괄'!D143:'2-9-2배수관 경년별 총괄'!D164)</f>
        <v>728789.05999999994</v>
      </c>
      <c r="E142" s="1013">
        <f>SUM('2-9-2배수관 경년별 총괄'!E143:'2-9-2배수관 경년별 총괄'!E164)</f>
        <v>28474.09</v>
      </c>
      <c r="F142" s="1013">
        <f>SUM('2-9-2배수관 경년별 총괄'!F143:'2-9-2배수관 경년별 총괄'!F164)</f>
        <v>24802.420000000002</v>
      </c>
      <c r="G142" s="1013">
        <f>SUM('2-9-2배수관 경년별 총괄'!G143:'2-9-2배수관 경년별 총괄'!G164)</f>
        <v>29748.560000000001</v>
      </c>
      <c r="H142" s="1013">
        <f>SUM('2-9-2배수관 경년별 총괄'!H143:'2-9-2배수관 경년별 총괄'!H164)</f>
        <v>18231.420000000002</v>
      </c>
      <c r="I142" s="1013">
        <f>SUM('2-9-2배수관 경년별 총괄'!I143:'2-9-2배수관 경년별 총괄'!I164)</f>
        <v>23755.09</v>
      </c>
      <c r="J142" s="1013">
        <f>SUM('2-9-2배수관 경년별 총괄'!J143:'2-9-2배수관 경년별 총괄'!J164)</f>
        <v>19896.330000000002</v>
      </c>
      <c r="K142" s="1013">
        <f>SUM('2-9-2배수관 경년별 총괄'!K143:'2-9-2배수관 경년별 총괄'!K164)</f>
        <v>25125.919999999998</v>
      </c>
      <c r="L142" s="1013">
        <f>SUM('2-9-2배수관 경년별 총괄'!L143:'2-9-2배수관 경년별 총괄'!L164)</f>
        <v>12594.98</v>
      </c>
      <c r="M142" s="1013">
        <f>SUM('2-9-2배수관 경년별 총괄'!M143:'2-9-2배수관 경년별 총괄'!M164)</f>
        <v>18431.71</v>
      </c>
      <c r="N142" s="1013">
        <f>SUM('2-9-2배수관 경년별 총괄'!N143:'2-9-2배수관 경년별 총괄'!N164)</f>
        <v>10974.06</v>
      </c>
      <c r="O142" s="1013">
        <f>SUM('2-9-2배수관 경년별 총괄'!O143:'2-9-2배수관 경년별 총괄'!O164)</f>
        <v>28474.09</v>
      </c>
      <c r="P142" s="1013">
        <f>SUM('2-9-2배수관 경년별 총괄'!P143:'2-9-2배수관 경년별 총괄'!P164)</f>
        <v>24802.420000000002</v>
      </c>
      <c r="Q142" s="1013">
        <f>SUM('2-9-2배수관 경년별 총괄'!Q143:'2-9-2배수관 경년별 총괄'!Q164)</f>
        <v>29748.560000000001</v>
      </c>
      <c r="R142" s="1013">
        <f>SUM('2-9-2배수관 경년별 총괄'!R143:'2-9-2배수관 경년별 총괄'!R164)</f>
        <v>18231.420000000002</v>
      </c>
      <c r="S142" s="1013">
        <f>SUM('2-9-2배수관 경년별 총괄'!S143:'2-9-2배수관 경년별 총괄'!S164)</f>
        <v>23755.09</v>
      </c>
      <c r="T142" s="1013">
        <f>SUM('2-9-2배수관 경년별 총괄'!T143:'2-9-2배수관 경년별 총괄'!T164)</f>
        <v>19896.330000000002</v>
      </c>
      <c r="U142" s="1013">
        <f>SUM('2-9-2배수관 경년별 총괄'!U143:'2-9-2배수관 경년별 총괄'!U164)</f>
        <v>25125.919999999998</v>
      </c>
      <c r="V142" s="1013">
        <f>SUM('2-9-2배수관 경년별 총괄'!V143:'2-9-2배수관 경년별 총괄'!V164)</f>
        <v>12594.98</v>
      </c>
      <c r="W142" s="1013">
        <f>SUM('2-9-2배수관 경년별 총괄'!W143:'2-9-2배수관 경년별 총괄'!W164)</f>
        <v>18431.71</v>
      </c>
      <c r="X142" s="1013">
        <f>SUM('2-9-2배수관 경년별 총괄'!X143:'2-9-2배수관 경년별 총괄'!X164)</f>
        <v>10974.06</v>
      </c>
      <c r="Y142" s="1013">
        <f>SUM('2-9-2배수관 경년별 총괄'!Y143:'2-9-2배수관 경년별 총괄'!Y164)</f>
        <v>28474.09</v>
      </c>
      <c r="Z142" s="1013">
        <f>SUM('2-9-2배수관 경년별 총괄'!Z143:'2-9-2배수관 경년별 총괄'!Z164)</f>
        <v>24802.420000000002</v>
      </c>
      <c r="AA142" s="1013">
        <f>SUM('2-9-2배수관 경년별 총괄'!AA143:'2-9-2배수관 경년별 총괄'!AA164)</f>
        <v>29748.560000000001</v>
      </c>
      <c r="AB142" s="1013">
        <f>SUM('2-9-2배수관 경년별 총괄'!AB143:'2-9-2배수관 경년별 총괄'!AB164)</f>
        <v>18231.420000000002</v>
      </c>
      <c r="AC142" s="1013">
        <f>SUM('2-9-2배수관 경년별 총괄'!AC143:'2-9-2배수관 경년별 총괄'!AC164)</f>
        <v>23755.09</v>
      </c>
      <c r="AD142" s="1013">
        <f>SUM('2-9-2배수관 경년별 총괄'!AD143:'2-9-2배수관 경년별 총괄'!AD164)</f>
        <v>19896.330000000002</v>
      </c>
      <c r="AE142" s="1013">
        <f>SUM('2-9-2배수관 경년별 총괄'!AE143:'2-9-2배수관 경년별 총괄'!AE164)</f>
        <v>25125.919999999998</v>
      </c>
      <c r="AF142" s="1013">
        <f>SUM('2-9-2배수관 경년별 총괄'!AF143:'2-9-2배수관 경년별 총괄'!AF164)</f>
        <v>12594.98</v>
      </c>
      <c r="AG142" s="1013">
        <f>SUM('2-9-2배수관 경년별 총괄'!AG143:'2-9-2배수관 경년별 총괄'!AG164)</f>
        <v>18431.71</v>
      </c>
      <c r="AH142" s="1013">
        <f>SUM('2-9-2배수관 경년별 총괄'!AH143:'2-9-2배수관 경년별 총괄'!AH164)</f>
        <v>10974.06</v>
      </c>
    </row>
    <row r="143" spans="1:34" ht="19.5" customHeight="1">
      <c r="A143" s="2018" t="s">
        <v>789</v>
      </c>
      <c r="B143" s="989" t="s">
        <v>951</v>
      </c>
      <c r="C143" s="185">
        <v>18273.169999999998</v>
      </c>
      <c r="D143" s="185">
        <v>0</v>
      </c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1322.2</v>
      </c>
      <c r="L143" s="185">
        <v>1790.6</v>
      </c>
      <c r="M143" s="185">
        <v>9147.01</v>
      </c>
      <c r="N143" s="185">
        <v>6013.36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1322.2</v>
      </c>
      <c r="V143" s="185">
        <v>1790.6</v>
      </c>
      <c r="W143" s="185">
        <v>9147.01</v>
      </c>
      <c r="X143" s="185">
        <v>6013.36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1322.2</v>
      </c>
      <c r="AF143" s="185">
        <v>1790.6</v>
      </c>
      <c r="AG143" s="185">
        <v>9147.01</v>
      </c>
      <c r="AH143" s="185">
        <v>6013.36</v>
      </c>
    </row>
    <row r="144" spans="1:34" ht="30" customHeight="1">
      <c r="A144" s="2019"/>
      <c r="B144" s="989" t="s">
        <v>796</v>
      </c>
      <c r="C144" s="185">
        <v>774.31</v>
      </c>
      <c r="D144" s="185">
        <v>774.31</v>
      </c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</row>
    <row r="145" spans="1:34" ht="30" customHeight="1">
      <c r="A145" s="2019"/>
      <c r="B145" s="989" t="s">
        <v>797</v>
      </c>
      <c r="C145" s="185">
        <v>75762.149999999994</v>
      </c>
      <c r="D145" s="185">
        <v>72490.12</v>
      </c>
      <c r="E145" s="185">
        <v>322.45</v>
      </c>
      <c r="F145" s="185">
        <v>332.86</v>
      </c>
      <c r="G145" s="185">
        <v>340.69</v>
      </c>
      <c r="H145" s="185">
        <v>901.13</v>
      </c>
      <c r="I145" s="185">
        <v>149.99</v>
      </c>
      <c r="J145" s="185">
        <v>255.77</v>
      </c>
      <c r="K145" s="185">
        <v>486.39</v>
      </c>
      <c r="L145" s="185">
        <v>181.32</v>
      </c>
      <c r="M145" s="185">
        <v>299.91000000000003</v>
      </c>
      <c r="N145" s="185">
        <v>1.52</v>
      </c>
      <c r="O145" s="185">
        <v>322.45</v>
      </c>
      <c r="P145" s="185">
        <v>332.86</v>
      </c>
      <c r="Q145" s="185">
        <v>340.69</v>
      </c>
      <c r="R145" s="185">
        <v>901.13</v>
      </c>
      <c r="S145" s="185">
        <v>149.99</v>
      </c>
      <c r="T145" s="185">
        <v>255.77</v>
      </c>
      <c r="U145" s="185">
        <v>486.39</v>
      </c>
      <c r="V145" s="185">
        <v>181.32</v>
      </c>
      <c r="W145" s="185">
        <v>299.91000000000003</v>
      </c>
      <c r="X145" s="185">
        <v>1.52</v>
      </c>
      <c r="Y145" s="185">
        <v>322.45</v>
      </c>
      <c r="Z145" s="185">
        <v>332.86</v>
      </c>
      <c r="AA145" s="185">
        <v>340.69</v>
      </c>
      <c r="AB145" s="185">
        <v>901.13</v>
      </c>
      <c r="AC145" s="185">
        <v>149.99</v>
      </c>
      <c r="AD145" s="185">
        <v>255.77</v>
      </c>
      <c r="AE145" s="185">
        <v>486.39</v>
      </c>
      <c r="AF145" s="185">
        <v>181.32</v>
      </c>
      <c r="AG145" s="185">
        <v>299.91000000000003</v>
      </c>
      <c r="AH145" s="185">
        <v>1.52</v>
      </c>
    </row>
    <row r="146" spans="1:34" ht="30" customHeight="1">
      <c r="A146" s="2019"/>
      <c r="B146" s="989" t="s">
        <v>798</v>
      </c>
      <c r="C146" s="185">
        <v>1348.14</v>
      </c>
      <c r="D146" s="185">
        <v>1238.82</v>
      </c>
      <c r="E146" s="185">
        <v>0</v>
      </c>
      <c r="F146" s="185">
        <v>0</v>
      </c>
      <c r="G146" s="185">
        <v>0.23</v>
      </c>
      <c r="H146" s="185">
        <v>0</v>
      </c>
      <c r="I146" s="185">
        <v>0</v>
      </c>
      <c r="J146" s="185">
        <v>0</v>
      </c>
      <c r="K146" s="185">
        <v>108.76</v>
      </c>
      <c r="L146" s="185">
        <v>0.33</v>
      </c>
      <c r="M146" s="185">
        <v>0</v>
      </c>
      <c r="N146" s="185">
        <v>0</v>
      </c>
      <c r="O146" s="185">
        <v>0</v>
      </c>
      <c r="P146" s="185">
        <v>0</v>
      </c>
      <c r="Q146" s="185">
        <v>0.23</v>
      </c>
      <c r="R146" s="185">
        <v>0</v>
      </c>
      <c r="S146" s="185">
        <v>0</v>
      </c>
      <c r="T146" s="185">
        <v>0</v>
      </c>
      <c r="U146" s="185">
        <v>108.76</v>
      </c>
      <c r="V146" s="185">
        <v>0.33</v>
      </c>
      <c r="W146" s="185">
        <v>0</v>
      </c>
      <c r="X146" s="185">
        <v>0</v>
      </c>
      <c r="Y146" s="185">
        <v>0</v>
      </c>
      <c r="Z146" s="185">
        <v>0</v>
      </c>
      <c r="AA146" s="185">
        <v>0.23</v>
      </c>
      <c r="AB146" s="185">
        <v>0</v>
      </c>
      <c r="AC146" s="185">
        <v>0</v>
      </c>
      <c r="AD146" s="185">
        <v>0</v>
      </c>
      <c r="AE146" s="185">
        <v>108.76</v>
      </c>
      <c r="AF146" s="185">
        <v>0.33</v>
      </c>
      <c r="AG146" s="185">
        <v>0</v>
      </c>
      <c r="AH146" s="185">
        <v>0</v>
      </c>
    </row>
    <row r="147" spans="1:34" ht="30" customHeight="1">
      <c r="A147" s="2019"/>
      <c r="B147" s="989" t="s">
        <v>780</v>
      </c>
      <c r="C147" s="185">
        <v>578392.80000000005</v>
      </c>
      <c r="D147" s="185">
        <v>415613.61</v>
      </c>
      <c r="E147" s="185">
        <v>21161.279999999999</v>
      </c>
      <c r="F147" s="185">
        <v>22286.81</v>
      </c>
      <c r="G147" s="185">
        <v>26973.88</v>
      </c>
      <c r="H147" s="185">
        <v>17087.71</v>
      </c>
      <c r="I147" s="185">
        <v>21608.53</v>
      </c>
      <c r="J147" s="185">
        <v>18036.96</v>
      </c>
      <c r="K147" s="185">
        <v>20173.29</v>
      </c>
      <c r="L147" s="185">
        <v>9488.83</v>
      </c>
      <c r="M147" s="185">
        <v>4203.51</v>
      </c>
      <c r="N147" s="185">
        <v>1758.39</v>
      </c>
      <c r="O147" s="185">
        <v>21161.279999999999</v>
      </c>
      <c r="P147" s="185">
        <v>22286.81</v>
      </c>
      <c r="Q147" s="185">
        <v>26973.88</v>
      </c>
      <c r="R147" s="185">
        <v>17087.71</v>
      </c>
      <c r="S147" s="185">
        <v>21608.53</v>
      </c>
      <c r="T147" s="185">
        <v>18036.96</v>
      </c>
      <c r="U147" s="185">
        <v>20173.29</v>
      </c>
      <c r="V147" s="185">
        <v>9488.83</v>
      </c>
      <c r="W147" s="185">
        <v>4203.51</v>
      </c>
      <c r="X147" s="185">
        <v>1758.39</v>
      </c>
      <c r="Y147" s="185">
        <v>21161.279999999999</v>
      </c>
      <c r="Z147" s="185">
        <v>22286.81</v>
      </c>
      <c r="AA147" s="185">
        <v>26973.88</v>
      </c>
      <c r="AB147" s="185">
        <v>17087.71</v>
      </c>
      <c r="AC147" s="185">
        <v>21608.53</v>
      </c>
      <c r="AD147" s="185">
        <v>18036.96</v>
      </c>
      <c r="AE147" s="185">
        <v>20173.29</v>
      </c>
      <c r="AF147" s="185">
        <v>9488.83</v>
      </c>
      <c r="AG147" s="185">
        <v>4203.51</v>
      </c>
      <c r="AH147" s="185">
        <v>1758.39</v>
      </c>
    </row>
    <row r="148" spans="1:34" ht="30" customHeight="1">
      <c r="A148" s="2019"/>
      <c r="B148" s="991" t="s">
        <v>781</v>
      </c>
      <c r="C148" s="185">
        <v>33.630000000000003</v>
      </c>
      <c r="D148" s="185">
        <v>31.46</v>
      </c>
      <c r="E148" s="185">
        <v>2.17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2.17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2.17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</row>
    <row r="149" spans="1:34" ht="30" customHeight="1">
      <c r="A149" s="2019"/>
      <c r="B149" s="991" t="s">
        <v>786</v>
      </c>
      <c r="C149" s="185">
        <v>0</v>
      </c>
      <c r="D149" s="185">
        <v>0</v>
      </c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0</v>
      </c>
    </row>
    <row r="150" spans="1:34" ht="30" customHeight="1">
      <c r="A150" s="2019"/>
      <c r="B150" s="991" t="s">
        <v>799</v>
      </c>
      <c r="C150" s="185">
        <v>88104.67</v>
      </c>
      <c r="D150" s="185">
        <v>87908.68</v>
      </c>
      <c r="E150" s="185">
        <v>0</v>
      </c>
      <c r="F150" s="185">
        <v>0.33</v>
      </c>
      <c r="G150" s="185">
        <v>64.56</v>
      </c>
      <c r="H150" s="185">
        <v>0</v>
      </c>
      <c r="I150" s="185">
        <v>0</v>
      </c>
      <c r="J150" s="185">
        <v>0</v>
      </c>
      <c r="K150" s="185">
        <v>0</v>
      </c>
      <c r="L150" s="185">
        <v>8.4</v>
      </c>
      <c r="M150" s="185">
        <v>0</v>
      </c>
      <c r="N150" s="185">
        <v>122.7</v>
      </c>
      <c r="O150" s="185">
        <v>0</v>
      </c>
      <c r="P150" s="185">
        <v>0.33</v>
      </c>
      <c r="Q150" s="185">
        <v>64.56</v>
      </c>
      <c r="R150" s="185">
        <v>0</v>
      </c>
      <c r="S150" s="185">
        <v>0</v>
      </c>
      <c r="T150" s="185">
        <v>0</v>
      </c>
      <c r="U150" s="185">
        <v>0</v>
      </c>
      <c r="V150" s="185">
        <v>8.4</v>
      </c>
      <c r="W150" s="185">
        <v>0</v>
      </c>
      <c r="X150" s="185">
        <v>122.7</v>
      </c>
      <c r="Y150" s="185">
        <v>0</v>
      </c>
      <c r="Z150" s="185">
        <v>0.33</v>
      </c>
      <c r="AA150" s="185">
        <v>64.56</v>
      </c>
      <c r="AB150" s="185">
        <v>0</v>
      </c>
      <c r="AC150" s="185">
        <v>0</v>
      </c>
      <c r="AD150" s="185">
        <v>0</v>
      </c>
      <c r="AE150" s="185">
        <v>0</v>
      </c>
      <c r="AF150" s="185">
        <v>8.4</v>
      </c>
      <c r="AG150" s="185">
        <v>0</v>
      </c>
      <c r="AH150" s="185">
        <v>122.7</v>
      </c>
    </row>
    <row r="151" spans="1:34" ht="30" customHeight="1">
      <c r="A151" s="2019"/>
      <c r="B151" s="991" t="s">
        <v>787</v>
      </c>
      <c r="C151" s="185">
        <v>2815.18</v>
      </c>
      <c r="D151" s="185">
        <v>969.77</v>
      </c>
      <c r="E151" s="185">
        <v>0</v>
      </c>
      <c r="F151" s="185">
        <v>0</v>
      </c>
      <c r="G151" s="185">
        <v>1845.41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1845.41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1845.41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</row>
    <row r="152" spans="1:34" ht="30" customHeight="1">
      <c r="A152" s="2019"/>
      <c r="B152" s="991" t="s">
        <v>820</v>
      </c>
      <c r="C152" s="185">
        <v>59.82</v>
      </c>
      <c r="D152" s="185">
        <v>59.82</v>
      </c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</row>
    <row r="153" spans="1:34" ht="30" customHeight="1">
      <c r="A153" s="2019"/>
      <c r="B153" s="991" t="s">
        <v>800</v>
      </c>
      <c r="C153" s="185">
        <v>0</v>
      </c>
      <c r="D153" s="185">
        <v>0</v>
      </c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</row>
    <row r="154" spans="1:34" ht="30" customHeight="1">
      <c r="A154" s="2019"/>
      <c r="B154" s="989" t="s">
        <v>801</v>
      </c>
      <c r="C154" s="185">
        <v>0</v>
      </c>
      <c r="D154" s="185">
        <v>0</v>
      </c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</row>
    <row r="155" spans="1:34" ht="30" customHeight="1">
      <c r="A155" s="2019"/>
      <c r="B155" s="995" t="s">
        <v>802</v>
      </c>
      <c r="C155" s="185">
        <v>3286.94</v>
      </c>
      <c r="D155" s="185">
        <v>3286.94</v>
      </c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</row>
    <row r="156" spans="1:34" ht="30" customHeight="1">
      <c r="A156" s="2019"/>
      <c r="B156" s="995" t="s">
        <v>803</v>
      </c>
      <c r="C156" s="185">
        <v>107598.53</v>
      </c>
      <c r="D156" s="185">
        <v>107319.98</v>
      </c>
      <c r="E156" s="185">
        <v>0</v>
      </c>
      <c r="F156" s="185">
        <v>0</v>
      </c>
      <c r="G156" s="185">
        <v>40.9</v>
      </c>
      <c r="H156" s="185">
        <v>0</v>
      </c>
      <c r="I156" s="185">
        <v>140.30000000000001</v>
      </c>
      <c r="J156" s="185">
        <v>90.26</v>
      </c>
      <c r="K156" s="185">
        <v>7.09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40.9</v>
      </c>
      <c r="R156" s="185">
        <v>0</v>
      </c>
      <c r="S156" s="185">
        <v>140.30000000000001</v>
      </c>
      <c r="T156" s="185">
        <v>90.26</v>
      </c>
      <c r="U156" s="185">
        <v>7.09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40.9</v>
      </c>
      <c r="AB156" s="185">
        <v>0</v>
      </c>
      <c r="AC156" s="185">
        <v>140.30000000000001</v>
      </c>
      <c r="AD156" s="185">
        <v>90.26</v>
      </c>
      <c r="AE156" s="185">
        <v>7.09</v>
      </c>
      <c r="AF156" s="185">
        <v>0</v>
      </c>
      <c r="AG156" s="185">
        <v>0</v>
      </c>
      <c r="AH156" s="185">
        <v>0</v>
      </c>
    </row>
    <row r="157" spans="1:34" ht="30" customHeight="1">
      <c r="A157" s="2019"/>
      <c r="B157" s="1011" t="s">
        <v>804</v>
      </c>
      <c r="C157" s="185">
        <v>36473.86</v>
      </c>
      <c r="D157" s="185">
        <v>26209.040000000001</v>
      </c>
      <c r="E157" s="185">
        <v>1675.92</v>
      </c>
      <c r="F157" s="185">
        <v>987.04</v>
      </c>
      <c r="G157" s="185">
        <v>482.89</v>
      </c>
      <c r="H157" s="185">
        <v>242.58</v>
      </c>
      <c r="I157" s="185">
        <v>1842.27</v>
      </c>
      <c r="J157" s="185">
        <v>1190.29</v>
      </c>
      <c r="K157" s="185">
        <v>1750</v>
      </c>
      <c r="L157" s="185">
        <v>386.76</v>
      </c>
      <c r="M157" s="185">
        <v>1300.21</v>
      </c>
      <c r="N157" s="185">
        <v>406.86</v>
      </c>
      <c r="O157" s="185">
        <v>1675.92</v>
      </c>
      <c r="P157" s="185">
        <v>987.04</v>
      </c>
      <c r="Q157" s="185">
        <v>482.89</v>
      </c>
      <c r="R157" s="185">
        <v>242.58</v>
      </c>
      <c r="S157" s="185">
        <v>1842.27</v>
      </c>
      <c r="T157" s="185">
        <v>1190.29</v>
      </c>
      <c r="U157" s="185">
        <v>1750</v>
      </c>
      <c r="V157" s="185">
        <v>386.76</v>
      </c>
      <c r="W157" s="185">
        <v>1300.21</v>
      </c>
      <c r="X157" s="185">
        <v>406.86</v>
      </c>
      <c r="Y157" s="185">
        <v>1675.92</v>
      </c>
      <c r="Z157" s="185">
        <v>987.04</v>
      </c>
      <c r="AA157" s="185">
        <v>482.89</v>
      </c>
      <c r="AB157" s="185">
        <v>242.58</v>
      </c>
      <c r="AC157" s="185">
        <v>1842.27</v>
      </c>
      <c r="AD157" s="185">
        <v>1190.29</v>
      </c>
      <c r="AE157" s="185">
        <v>1750</v>
      </c>
      <c r="AF157" s="185">
        <v>386.76</v>
      </c>
      <c r="AG157" s="185">
        <v>1300.21</v>
      </c>
      <c r="AH157" s="185">
        <v>406.86</v>
      </c>
    </row>
    <row r="158" spans="1:34" ht="30" customHeight="1">
      <c r="A158" s="2019"/>
      <c r="B158" s="1011" t="s">
        <v>805</v>
      </c>
      <c r="C158" s="185">
        <v>2893.31</v>
      </c>
      <c r="D158" s="185">
        <v>688.51</v>
      </c>
      <c r="E158" s="185">
        <v>0</v>
      </c>
      <c r="F158" s="185">
        <v>642.76</v>
      </c>
      <c r="G158" s="185">
        <v>0</v>
      </c>
      <c r="H158" s="185">
        <v>0</v>
      </c>
      <c r="I158" s="185">
        <v>0</v>
      </c>
      <c r="J158" s="185">
        <v>194.65</v>
      </c>
      <c r="K158" s="185">
        <v>743.46</v>
      </c>
      <c r="L158" s="185">
        <v>112</v>
      </c>
      <c r="M158" s="185">
        <v>382.3</v>
      </c>
      <c r="N158" s="185">
        <v>129.63</v>
      </c>
      <c r="O158" s="185">
        <v>0</v>
      </c>
      <c r="P158" s="185">
        <v>642.76</v>
      </c>
      <c r="Q158" s="185">
        <v>0</v>
      </c>
      <c r="R158" s="185">
        <v>0</v>
      </c>
      <c r="S158" s="185">
        <v>0</v>
      </c>
      <c r="T158" s="185">
        <v>194.65</v>
      </c>
      <c r="U158" s="185">
        <v>743.46</v>
      </c>
      <c r="V158" s="185">
        <v>112</v>
      </c>
      <c r="W158" s="185">
        <v>382.3</v>
      </c>
      <c r="X158" s="185">
        <v>129.63</v>
      </c>
      <c r="Y158" s="185">
        <v>0</v>
      </c>
      <c r="Z158" s="185">
        <v>642.76</v>
      </c>
      <c r="AA158" s="185">
        <v>0</v>
      </c>
      <c r="AB158" s="185">
        <v>0</v>
      </c>
      <c r="AC158" s="185">
        <v>0</v>
      </c>
      <c r="AD158" s="185">
        <v>194.65</v>
      </c>
      <c r="AE158" s="185">
        <v>743.46</v>
      </c>
      <c r="AF158" s="185">
        <v>112</v>
      </c>
      <c r="AG158" s="185">
        <v>382.3</v>
      </c>
      <c r="AH158" s="185">
        <v>129.63</v>
      </c>
    </row>
    <row r="159" spans="1:34" ht="30" customHeight="1">
      <c r="A159" s="2019"/>
      <c r="B159" s="1011" t="s">
        <v>806</v>
      </c>
      <c r="C159" s="185">
        <v>105.96</v>
      </c>
      <c r="D159" s="185">
        <v>0</v>
      </c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105.96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105.96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105.96</v>
      </c>
      <c r="AF159" s="185">
        <v>0</v>
      </c>
      <c r="AG159" s="185">
        <v>0</v>
      </c>
      <c r="AH159" s="185">
        <v>0</v>
      </c>
    </row>
    <row r="160" spans="1:34" ht="30" customHeight="1">
      <c r="A160" s="2019"/>
      <c r="B160" s="995" t="s">
        <v>807</v>
      </c>
      <c r="C160" s="185">
        <v>223.89</v>
      </c>
      <c r="D160" s="185">
        <v>7.9</v>
      </c>
      <c r="E160" s="185">
        <v>0</v>
      </c>
      <c r="F160" s="185">
        <v>0</v>
      </c>
      <c r="G160" s="185">
        <v>0</v>
      </c>
      <c r="H160" s="185">
        <v>0</v>
      </c>
      <c r="I160" s="185">
        <v>14</v>
      </c>
      <c r="J160" s="185">
        <v>128.4</v>
      </c>
      <c r="K160" s="185">
        <v>73.59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14</v>
      </c>
      <c r="T160" s="185">
        <v>128.4</v>
      </c>
      <c r="U160" s="185">
        <v>73.59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14</v>
      </c>
      <c r="AD160" s="185">
        <v>128.4</v>
      </c>
      <c r="AE160" s="185">
        <v>73.59</v>
      </c>
      <c r="AF160" s="185">
        <v>0</v>
      </c>
      <c r="AG160" s="185">
        <v>0</v>
      </c>
      <c r="AH160" s="185">
        <v>0</v>
      </c>
    </row>
    <row r="161" spans="1:34" ht="30" customHeight="1">
      <c r="A161" s="2019"/>
      <c r="B161" s="991" t="s">
        <v>808</v>
      </c>
      <c r="C161" s="185">
        <v>9919.18</v>
      </c>
      <c r="D161" s="185">
        <v>4053.89</v>
      </c>
      <c r="E161" s="185">
        <v>5312.27</v>
      </c>
      <c r="F161" s="185">
        <v>550</v>
      </c>
      <c r="G161" s="185">
        <v>0</v>
      </c>
      <c r="H161" s="185">
        <v>0</v>
      </c>
      <c r="I161" s="185">
        <v>0</v>
      </c>
      <c r="J161" s="185">
        <v>0</v>
      </c>
      <c r="K161" s="185">
        <v>3.02</v>
      </c>
      <c r="L161" s="185">
        <v>0</v>
      </c>
      <c r="M161" s="185">
        <v>0</v>
      </c>
      <c r="N161" s="185">
        <v>0</v>
      </c>
      <c r="O161" s="185">
        <v>5312.27</v>
      </c>
      <c r="P161" s="185">
        <v>550</v>
      </c>
      <c r="Q161" s="185">
        <v>0</v>
      </c>
      <c r="R161" s="185">
        <v>0</v>
      </c>
      <c r="S161" s="185">
        <v>0</v>
      </c>
      <c r="T161" s="185">
        <v>0</v>
      </c>
      <c r="U161" s="185">
        <v>3.02</v>
      </c>
      <c r="V161" s="185">
        <v>0</v>
      </c>
      <c r="W161" s="185">
        <v>0</v>
      </c>
      <c r="X161" s="185">
        <v>0</v>
      </c>
      <c r="Y161" s="185">
        <v>5312.27</v>
      </c>
      <c r="Z161" s="185">
        <v>550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3.02</v>
      </c>
      <c r="AF161" s="185">
        <v>0</v>
      </c>
      <c r="AG161" s="185">
        <v>0</v>
      </c>
      <c r="AH161" s="185">
        <v>0</v>
      </c>
    </row>
    <row r="162" spans="1:34" ht="30" customHeight="1">
      <c r="A162" s="2019"/>
      <c r="B162" s="1011" t="s">
        <v>821</v>
      </c>
      <c r="C162" s="185">
        <v>1523.18</v>
      </c>
      <c r="D162" s="185">
        <v>0</v>
      </c>
      <c r="E162" s="185">
        <v>0</v>
      </c>
      <c r="F162" s="185">
        <v>2.62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201.13</v>
      </c>
      <c r="M162" s="185">
        <v>1277.58</v>
      </c>
      <c r="N162" s="185">
        <v>41.85</v>
      </c>
      <c r="O162" s="185">
        <v>0</v>
      </c>
      <c r="P162" s="185">
        <v>2.62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201.13</v>
      </c>
      <c r="W162" s="185">
        <v>1277.58</v>
      </c>
      <c r="X162" s="185">
        <v>41.85</v>
      </c>
      <c r="Y162" s="185">
        <v>0</v>
      </c>
      <c r="Z162" s="185">
        <v>2.62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201.13</v>
      </c>
      <c r="AG162" s="185">
        <v>1277.58</v>
      </c>
      <c r="AH162" s="185">
        <v>41.85</v>
      </c>
    </row>
    <row r="163" spans="1:34" ht="30" customHeight="1">
      <c r="A163" s="2019"/>
      <c r="B163" s="1011" t="s">
        <v>822</v>
      </c>
      <c r="C163" s="185">
        <v>2905.2</v>
      </c>
      <c r="D163" s="185">
        <v>0</v>
      </c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352.16</v>
      </c>
      <c r="L163" s="185">
        <v>425.61</v>
      </c>
      <c r="M163" s="185">
        <v>1817.36</v>
      </c>
      <c r="N163" s="185">
        <v>310.07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352.16</v>
      </c>
      <c r="V163" s="185">
        <v>425.61</v>
      </c>
      <c r="W163" s="185">
        <v>1817.36</v>
      </c>
      <c r="X163" s="185">
        <v>310.07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352.16</v>
      </c>
      <c r="AF163" s="185">
        <v>425.61</v>
      </c>
      <c r="AG163" s="185">
        <v>1817.36</v>
      </c>
      <c r="AH163" s="185">
        <v>310.07</v>
      </c>
    </row>
    <row r="164" spans="1:34" ht="19.5" customHeight="1">
      <c r="A164" s="2019"/>
      <c r="B164" s="1242" t="s">
        <v>952</v>
      </c>
      <c r="C164" s="185">
        <v>10329.719999999999</v>
      </c>
      <c r="D164" s="185">
        <v>8136.21</v>
      </c>
      <c r="E164" s="185">
        <v>0</v>
      </c>
      <c r="F164" s="185">
        <v>0</v>
      </c>
      <c r="G164" s="185">
        <v>0</v>
      </c>
      <c r="H164" s="185">
        <v>0</v>
      </c>
      <c r="I164" s="185">
        <v>0</v>
      </c>
      <c r="J164" s="185">
        <v>0</v>
      </c>
      <c r="K164" s="185">
        <v>0</v>
      </c>
      <c r="L164" s="185">
        <v>0</v>
      </c>
      <c r="M164" s="185">
        <v>3.83</v>
      </c>
      <c r="N164" s="185">
        <v>2189.6799999999998</v>
      </c>
      <c r="O164" s="185">
        <v>0</v>
      </c>
      <c r="P164" s="185">
        <v>0</v>
      </c>
      <c r="Q164" s="185">
        <v>0</v>
      </c>
      <c r="R164" s="185">
        <v>0</v>
      </c>
      <c r="S164" s="185">
        <v>0</v>
      </c>
      <c r="T164" s="185">
        <v>0</v>
      </c>
      <c r="U164" s="185">
        <v>0</v>
      </c>
      <c r="V164" s="185">
        <v>0</v>
      </c>
      <c r="W164" s="185">
        <v>3.83</v>
      </c>
      <c r="X164" s="185">
        <v>2189.6799999999998</v>
      </c>
      <c r="Y164" s="185">
        <v>0</v>
      </c>
      <c r="Z164" s="185">
        <v>0</v>
      </c>
      <c r="AA164" s="185">
        <v>0</v>
      </c>
      <c r="AB164" s="185">
        <v>0</v>
      </c>
      <c r="AC164" s="185">
        <v>0</v>
      </c>
      <c r="AD164" s="185">
        <v>0</v>
      </c>
      <c r="AE164" s="185">
        <v>0</v>
      </c>
      <c r="AF164" s="185">
        <v>0</v>
      </c>
      <c r="AG164" s="185">
        <v>3.83</v>
      </c>
      <c r="AH164" s="185">
        <v>2189.6799999999998</v>
      </c>
    </row>
    <row r="165" spans="1:34" ht="19.5" customHeight="1">
      <c r="A165" s="2018" t="s">
        <v>810</v>
      </c>
      <c r="B165" s="1013" t="s">
        <v>41</v>
      </c>
      <c r="C165" s="1013">
        <f>SUM('2-9-2배수관 경년별 총괄'!C166:'2-9-2배수관 경년별 총괄'!C187)</f>
        <v>518609.22</v>
      </c>
      <c r="D165" s="1013">
        <f>SUM('2-9-2배수관 경년별 총괄'!D166:'2-9-2배수관 경년별 총괄'!D187)</f>
        <v>374928.52999999997</v>
      </c>
      <c r="E165" s="1013">
        <f>SUM('2-9-2배수관 경년별 총괄'!E166:'2-9-2배수관 경년별 총괄'!E187)</f>
        <v>16347.160000000002</v>
      </c>
      <c r="F165" s="1013">
        <f>SUM('2-9-2배수관 경년별 총괄'!F166:'2-9-2배수관 경년별 총괄'!F187)</f>
        <v>15308.470000000001</v>
      </c>
      <c r="G165" s="1013">
        <f>SUM('2-9-2배수관 경년별 총괄'!G166:'2-9-2배수관 경년별 총괄'!G187)</f>
        <v>18720.300000000003</v>
      </c>
      <c r="H165" s="1013">
        <f>SUM('2-9-2배수관 경년별 총괄'!H166:'2-9-2배수관 경년별 총괄'!H187)</f>
        <v>16054.98</v>
      </c>
      <c r="I165" s="1013">
        <f>SUM('2-9-2배수관 경년별 총괄'!I166:'2-9-2배수관 경년별 총괄'!I187)</f>
        <v>19157.879999999997</v>
      </c>
      <c r="J165" s="1013">
        <f>SUM('2-9-2배수관 경년별 총괄'!J166:'2-9-2배수관 경년별 총괄'!J187)</f>
        <v>20034.020000000004</v>
      </c>
      <c r="K165" s="1013">
        <f>SUM('2-9-2배수관 경년별 총괄'!K166:'2-9-2배수관 경년별 총괄'!K187)</f>
        <v>14231.679999999998</v>
      </c>
      <c r="L165" s="1013">
        <f>SUM('2-9-2배수관 경년별 총괄'!L166:'2-9-2배수관 경년별 총괄'!L187)</f>
        <v>10009.910000000002</v>
      </c>
      <c r="M165" s="1013">
        <f>SUM('2-9-2배수관 경년별 총괄'!M166:'2-9-2배수관 경년별 총괄'!M187)</f>
        <v>7707.43</v>
      </c>
      <c r="N165" s="1013">
        <f>SUM('2-9-2배수관 경년별 총괄'!N166:'2-9-2배수관 경년별 총괄'!N187)</f>
        <v>6108.8599999999988</v>
      </c>
      <c r="O165" s="1013">
        <f>SUM('2-9-2배수관 경년별 총괄'!O166:'2-9-2배수관 경년별 총괄'!O187)</f>
        <v>16347.160000000002</v>
      </c>
      <c r="P165" s="1013">
        <f>SUM('2-9-2배수관 경년별 총괄'!P166:'2-9-2배수관 경년별 총괄'!P187)</f>
        <v>15308.470000000001</v>
      </c>
      <c r="Q165" s="1013">
        <f>SUM('2-9-2배수관 경년별 총괄'!Q166:'2-9-2배수관 경년별 총괄'!Q187)</f>
        <v>18720.300000000003</v>
      </c>
      <c r="R165" s="1013">
        <f>SUM('2-9-2배수관 경년별 총괄'!R166:'2-9-2배수관 경년별 총괄'!R187)</f>
        <v>16054.98</v>
      </c>
      <c r="S165" s="1013">
        <f>SUM('2-9-2배수관 경년별 총괄'!S166:'2-9-2배수관 경년별 총괄'!S187)</f>
        <v>19157.879999999997</v>
      </c>
      <c r="T165" s="1013">
        <f>SUM('2-9-2배수관 경년별 총괄'!T166:'2-9-2배수관 경년별 총괄'!T187)</f>
        <v>20034.020000000004</v>
      </c>
      <c r="U165" s="1013">
        <f>SUM('2-9-2배수관 경년별 총괄'!U166:'2-9-2배수관 경년별 총괄'!U187)</f>
        <v>14231.679999999998</v>
      </c>
      <c r="V165" s="1013">
        <f>SUM('2-9-2배수관 경년별 총괄'!V166:'2-9-2배수관 경년별 총괄'!V187)</f>
        <v>10009.910000000002</v>
      </c>
      <c r="W165" s="1013">
        <f>SUM('2-9-2배수관 경년별 총괄'!W166:'2-9-2배수관 경년별 총괄'!W187)</f>
        <v>7707.43</v>
      </c>
      <c r="X165" s="1013">
        <f>SUM('2-9-2배수관 경년별 총괄'!X166:'2-9-2배수관 경년별 총괄'!X187)</f>
        <v>6108.8599999999988</v>
      </c>
      <c r="Y165" s="1013">
        <f>SUM('2-9-2배수관 경년별 총괄'!Y166:'2-9-2배수관 경년별 총괄'!Y187)</f>
        <v>16347.160000000002</v>
      </c>
      <c r="Z165" s="1013">
        <f>SUM('2-9-2배수관 경년별 총괄'!Z166:'2-9-2배수관 경년별 총괄'!Z187)</f>
        <v>15308.470000000001</v>
      </c>
      <c r="AA165" s="1013">
        <f>SUM('2-9-2배수관 경년별 총괄'!AA166:'2-9-2배수관 경년별 총괄'!AA187)</f>
        <v>18720.300000000003</v>
      </c>
      <c r="AB165" s="1013">
        <f>SUM('2-9-2배수관 경년별 총괄'!AB166:'2-9-2배수관 경년별 총괄'!AB187)</f>
        <v>16054.98</v>
      </c>
      <c r="AC165" s="1013">
        <f>SUM('2-9-2배수관 경년별 총괄'!AC166:'2-9-2배수관 경년별 총괄'!AC187)</f>
        <v>19157.879999999997</v>
      </c>
      <c r="AD165" s="1013">
        <f>SUM('2-9-2배수관 경년별 총괄'!AD166:'2-9-2배수관 경년별 총괄'!AD187)</f>
        <v>20034.020000000004</v>
      </c>
      <c r="AE165" s="1013">
        <f>SUM('2-9-2배수관 경년별 총괄'!AE166:'2-9-2배수관 경년별 총괄'!AE187)</f>
        <v>14231.679999999998</v>
      </c>
      <c r="AF165" s="1013">
        <f>SUM('2-9-2배수관 경년별 총괄'!AF166:'2-9-2배수관 경년별 총괄'!AF187)</f>
        <v>10009.910000000002</v>
      </c>
      <c r="AG165" s="1013">
        <f>SUM('2-9-2배수관 경년별 총괄'!AG166:'2-9-2배수관 경년별 총괄'!AG187)</f>
        <v>7707.43</v>
      </c>
      <c r="AH165" s="1013">
        <f>SUM('2-9-2배수관 경년별 총괄'!AH166:'2-9-2배수관 경년별 총괄'!AH187)</f>
        <v>6108.8599999999988</v>
      </c>
    </row>
    <row r="166" spans="1:34" ht="19.5" customHeight="1">
      <c r="A166" s="2018" t="s">
        <v>810</v>
      </c>
      <c r="B166" s="989" t="s">
        <v>951</v>
      </c>
      <c r="C166" s="185">
        <v>9479.11</v>
      </c>
      <c r="D166" s="185">
        <v>0</v>
      </c>
      <c r="E166" s="185">
        <v>0</v>
      </c>
      <c r="F166" s="185">
        <v>0</v>
      </c>
      <c r="G166" s="185">
        <v>0</v>
      </c>
      <c r="H166" s="185">
        <v>0</v>
      </c>
      <c r="I166" s="185">
        <v>0</v>
      </c>
      <c r="J166" s="185">
        <v>0</v>
      </c>
      <c r="K166" s="185">
        <v>1420.61</v>
      </c>
      <c r="L166" s="185">
        <v>1446.67</v>
      </c>
      <c r="M166" s="185">
        <v>2782.68</v>
      </c>
      <c r="N166" s="185">
        <v>3829.15</v>
      </c>
      <c r="O166" s="185">
        <v>0</v>
      </c>
      <c r="P166" s="185">
        <v>0</v>
      </c>
      <c r="Q166" s="185">
        <v>0</v>
      </c>
      <c r="R166" s="185">
        <v>0</v>
      </c>
      <c r="S166" s="185">
        <v>0</v>
      </c>
      <c r="T166" s="185">
        <v>0</v>
      </c>
      <c r="U166" s="185">
        <v>1420.61</v>
      </c>
      <c r="V166" s="185">
        <v>1446.67</v>
      </c>
      <c r="W166" s="185">
        <v>2782.68</v>
      </c>
      <c r="X166" s="185">
        <v>3829.15</v>
      </c>
      <c r="Y166" s="185">
        <v>0</v>
      </c>
      <c r="Z166" s="185">
        <v>0</v>
      </c>
      <c r="AA166" s="185">
        <v>0</v>
      </c>
      <c r="AB166" s="185">
        <v>0</v>
      </c>
      <c r="AC166" s="185">
        <v>0</v>
      </c>
      <c r="AD166" s="185">
        <v>0</v>
      </c>
      <c r="AE166" s="185">
        <v>1420.61</v>
      </c>
      <c r="AF166" s="185">
        <v>1446.67</v>
      </c>
      <c r="AG166" s="185">
        <v>2782.68</v>
      </c>
      <c r="AH166" s="185">
        <v>3829.15</v>
      </c>
    </row>
    <row r="167" spans="1:34" ht="30" customHeight="1">
      <c r="A167" s="2019"/>
      <c r="B167" s="989" t="s">
        <v>796</v>
      </c>
      <c r="C167" s="185">
        <v>2782.32</v>
      </c>
      <c r="D167" s="185">
        <v>2782.32</v>
      </c>
      <c r="E167" s="185">
        <v>0</v>
      </c>
      <c r="F167" s="185">
        <v>0</v>
      </c>
      <c r="G167" s="185">
        <v>0</v>
      </c>
      <c r="H167" s="185">
        <v>0</v>
      </c>
      <c r="I167" s="185">
        <v>0</v>
      </c>
      <c r="J167" s="185">
        <v>0</v>
      </c>
      <c r="K167" s="185">
        <v>0</v>
      </c>
      <c r="L167" s="185">
        <v>0</v>
      </c>
      <c r="M167" s="185">
        <v>0</v>
      </c>
      <c r="N167" s="185">
        <v>0</v>
      </c>
      <c r="O167" s="185">
        <v>0</v>
      </c>
      <c r="P167" s="185">
        <v>0</v>
      </c>
      <c r="Q167" s="185">
        <v>0</v>
      </c>
      <c r="R167" s="185">
        <v>0</v>
      </c>
      <c r="S167" s="185">
        <v>0</v>
      </c>
      <c r="T167" s="185">
        <v>0</v>
      </c>
      <c r="U167" s="185">
        <v>0</v>
      </c>
      <c r="V167" s="185">
        <v>0</v>
      </c>
      <c r="W167" s="185">
        <v>0</v>
      </c>
      <c r="X167" s="185">
        <v>0</v>
      </c>
      <c r="Y167" s="185">
        <v>0</v>
      </c>
      <c r="Z167" s="185">
        <v>0</v>
      </c>
      <c r="AA167" s="185">
        <v>0</v>
      </c>
      <c r="AB167" s="185">
        <v>0</v>
      </c>
      <c r="AC167" s="185">
        <v>0</v>
      </c>
      <c r="AD167" s="185">
        <v>0</v>
      </c>
      <c r="AE167" s="185">
        <v>0</v>
      </c>
      <c r="AF167" s="185">
        <v>0</v>
      </c>
      <c r="AG167" s="185">
        <v>0</v>
      </c>
      <c r="AH167" s="185">
        <v>0</v>
      </c>
    </row>
    <row r="168" spans="1:34" ht="30" customHeight="1">
      <c r="A168" s="2019"/>
      <c r="B168" s="989" t="s">
        <v>797</v>
      </c>
      <c r="C168" s="185">
        <v>31570.3</v>
      </c>
      <c r="D168" s="185">
        <v>28662.89</v>
      </c>
      <c r="E168" s="185">
        <v>736.12</v>
      </c>
      <c r="F168" s="185">
        <v>47.25</v>
      </c>
      <c r="G168" s="185">
        <v>52.04</v>
      </c>
      <c r="H168" s="185">
        <v>29.66</v>
      </c>
      <c r="I168" s="185">
        <v>0</v>
      </c>
      <c r="J168" s="185">
        <v>579.65</v>
      </c>
      <c r="K168" s="185">
        <v>816.53</v>
      </c>
      <c r="L168" s="185">
        <v>102.36</v>
      </c>
      <c r="M168" s="185">
        <v>342.89</v>
      </c>
      <c r="N168" s="185">
        <v>200.91</v>
      </c>
      <c r="O168" s="185">
        <v>736.12</v>
      </c>
      <c r="P168" s="185">
        <v>47.25</v>
      </c>
      <c r="Q168" s="185">
        <v>52.04</v>
      </c>
      <c r="R168" s="185">
        <v>29.66</v>
      </c>
      <c r="S168" s="185">
        <v>0</v>
      </c>
      <c r="T168" s="185">
        <v>579.65</v>
      </c>
      <c r="U168" s="185">
        <v>816.53</v>
      </c>
      <c r="V168" s="185">
        <v>102.36</v>
      </c>
      <c r="W168" s="185">
        <v>342.89</v>
      </c>
      <c r="X168" s="185">
        <v>200.91</v>
      </c>
      <c r="Y168" s="185">
        <v>736.12</v>
      </c>
      <c r="Z168" s="185">
        <v>47.25</v>
      </c>
      <c r="AA168" s="185">
        <v>52.04</v>
      </c>
      <c r="AB168" s="185">
        <v>29.66</v>
      </c>
      <c r="AC168" s="185">
        <v>0</v>
      </c>
      <c r="AD168" s="185">
        <v>579.65</v>
      </c>
      <c r="AE168" s="185">
        <v>816.53</v>
      </c>
      <c r="AF168" s="185">
        <v>102.36</v>
      </c>
      <c r="AG168" s="185">
        <v>342.89</v>
      </c>
      <c r="AH168" s="185">
        <v>200.91</v>
      </c>
    </row>
    <row r="169" spans="1:34" ht="30" customHeight="1">
      <c r="A169" s="2019"/>
      <c r="B169" s="989" t="s">
        <v>798</v>
      </c>
      <c r="C169" s="185">
        <v>1095.02</v>
      </c>
      <c r="D169" s="185">
        <v>1064.71</v>
      </c>
      <c r="E169" s="185">
        <v>0</v>
      </c>
      <c r="F169" s="185">
        <v>0</v>
      </c>
      <c r="G169" s="185">
        <v>0</v>
      </c>
      <c r="H169" s="185">
        <v>0</v>
      </c>
      <c r="I169" s="185">
        <v>0.56000000000000005</v>
      </c>
      <c r="J169" s="185">
        <v>29.75</v>
      </c>
      <c r="K169" s="185">
        <v>0</v>
      </c>
      <c r="L169" s="185">
        <v>0</v>
      </c>
      <c r="M169" s="185">
        <v>0</v>
      </c>
      <c r="N169" s="185">
        <v>0</v>
      </c>
      <c r="O169" s="185">
        <v>0</v>
      </c>
      <c r="P169" s="185">
        <v>0</v>
      </c>
      <c r="Q169" s="185">
        <v>0</v>
      </c>
      <c r="R169" s="185">
        <v>0</v>
      </c>
      <c r="S169" s="185">
        <v>0.56000000000000005</v>
      </c>
      <c r="T169" s="185">
        <v>29.75</v>
      </c>
      <c r="U169" s="185">
        <v>0</v>
      </c>
      <c r="V169" s="185">
        <v>0</v>
      </c>
      <c r="W169" s="185">
        <v>0</v>
      </c>
      <c r="X169" s="185">
        <v>0</v>
      </c>
      <c r="Y169" s="185">
        <v>0</v>
      </c>
      <c r="Z169" s="185">
        <v>0</v>
      </c>
      <c r="AA169" s="185">
        <v>0</v>
      </c>
      <c r="AB169" s="185">
        <v>0</v>
      </c>
      <c r="AC169" s="185">
        <v>0.56000000000000005</v>
      </c>
      <c r="AD169" s="185">
        <v>29.75</v>
      </c>
      <c r="AE169" s="185">
        <v>0</v>
      </c>
      <c r="AF169" s="185">
        <v>0</v>
      </c>
      <c r="AG169" s="185">
        <v>0</v>
      </c>
      <c r="AH169" s="185">
        <v>0</v>
      </c>
    </row>
    <row r="170" spans="1:34" ht="30" customHeight="1">
      <c r="A170" s="2019"/>
      <c r="B170" s="989" t="s">
        <v>780</v>
      </c>
      <c r="C170" s="185">
        <v>388273.85</v>
      </c>
      <c r="D170" s="185">
        <v>279709.27</v>
      </c>
      <c r="E170" s="185">
        <v>10929.28</v>
      </c>
      <c r="F170" s="185">
        <v>12105.51</v>
      </c>
      <c r="G170" s="185">
        <v>15162.46</v>
      </c>
      <c r="H170" s="185">
        <v>15527.07</v>
      </c>
      <c r="I170" s="185">
        <v>15248.71</v>
      </c>
      <c r="J170" s="185">
        <v>18688.32</v>
      </c>
      <c r="K170" s="185">
        <v>10871.83</v>
      </c>
      <c r="L170" s="185">
        <v>7799.01</v>
      </c>
      <c r="M170" s="185">
        <v>1609.13</v>
      </c>
      <c r="N170" s="185">
        <v>623.26</v>
      </c>
      <c r="O170" s="185">
        <v>10929.28</v>
      </c>
      <c r="P170" s="185">
        <v>12105.51</v>
      </c>
      <c r="Q170" s="185">
        <v>15162.46</v>
      </c>
      <c r="R170" s="185">
        <v>15527.07</v>
      </c>
      <c r="S170" s="185">
        <v>15248.71</v>
      </c>
      <c r="T170" s="185">
        <v>18688.32</v>
      </c>
      <c r="U170" s="185">
        <v>10871.83</v>
      </c>
      <c r="V170" s="185">
        <v>7799.01</v>
      </c>
      <c r="W170" s="185">
        <v>1609.13</v>
      </c>
      <c r="X170" s="185">
        <v>623.26</v>
      </c>
      <c r="Y170" s="185">
        <v>10929.28</v>
      </c>
      <c r="Z170" s="185">
        <v>12105.51</v>
      </c>
      <c r="AA170" s="185">
        <v>15162.46</v>
      </c>
      <c r="AB170" s="185">
        <v>15527.07</v>
      </c>
      <c r="AC170" s="185">
        <v>15248.71</v>
      </c>
      <c r="AD170" s="185">
        <v>18688.32</v>
      </c>
      <c r="AE170" s="185">
        <v>10871.83</v>
      </c>
      <c r="AF170" s="185">
        <v>7799.01</v>
      </c>
      <c r="AG170" s="185">
        <v>1609.13</v>
      </c>
      <c r="AH170" s="185">
        <v>623.26</v>
      </c>
    </row>
    <row r="171" spans="1:34" ht="30" customHeight="1">
      <c r="A171" s="2019"/>
      <c r="B171" s="991" t="s">
        <v>781</v>
      </c>
      <c r="C171" s="185">
        <v>22.11</v>
      </c>
      <c r="D171" s="185">
        <v>17.52</v>
      </c>
      <c r="E171" s="185">
        <v>3.39</v>
      </c>
      <c r="F171" s="185">
        <v>0</v>
      </c>
      <c r="G171" s="185">
        <v>0</v>
      </c>
      <c r="H171" s="185">
        <v>0</v>
      </c>
      <c r="I171" s="185">
        <v>0</v>
      </c>
      <c r="J171" s="185">
        <v>0</v>
      </c>
      <c r="K171" s="185">
        <v>1.2</v>
      </c>
      <c r="L171" s="185">
        <v>0</v>
      </c>
      <c r="M171" s="185">
        <v>0</v>
      </c>
      <c r="N171" s="185">
        <v>0</v>
      </c>
      <c r="O171" s="185">
        <v>3.39</v>
      </c>
      <c r="P171" s="185">
        <v>0</v>
      </c>
      <c r="Q171" s="185">
        <v>0</v>
      </c>
      <c r="R171" s="185">
        <v>0</v>
      </c>
      <c r="S171" s="185">
        <v>0</v>
      </c>
      <c r="T171" s="185">
        <v>0</v>
      </c>
      <c r="U171" s="185">
        <v>1.2</v>
      </c>
      <c r="V171" s="185">
        <v>0</v>
      </c>
      <c r="W171" s="185">
        <v>0</v>
      </c>
      <c r="X171" s="185">
        <v>0</v>
      </c>
      <c r="Y171" s="185">
        <v>3.39</v>
      </c>
      <c r="Z171" s="185">
        <v>0</v>
      </c>
      <c r="AA171" s="185">
        <v>0</v>
      </c>
      <c r="AB171" s="185">
        <v>0</v>
      </c>
      <c r="AC171" s="185">
        <v>0</v>
      </c>
      <c r="AD171" s="185">
        <v>0</v>
      </c>
      <c r="AE171" s="185">
        <v>1.2</v>
      </c>
      <c r="AF171" s="185">
        <v>0</v>
      </c>
      <c r="AG171" s="185">
        <v>0</v>
      </c>
      <c r="AH171" s="185">
        <v>0</v>
      </c>
    </row>
    <row r="172" spans="1:34" ht="30" customHeight="1">
      <c r="A172" s="2019"/>
      <c r="B172" s="991" t="s">
        <v>786</v>
      </c>
      <c r="C172" s="185">
        <v>0</v>
      </c>
      <c r="D172" s="185">
        <v>0</v>
      </c>
      <c r="E172" s="185">
        <v>0</v>
      </c>
      <c r="F172" s="185">
        <v>0</v>
      </c>
      <c r="G172" s="185">
        <v>0</v>
      </c>
      <c r="H172" s="185">
        <v>0</v>
      </c>
      <c r="I172" s="185">
        <v>0</v>
      </c>
      <c r="J172" s="185">
        <v>0</v>
      </c>
      <c r="K172" s="185">
        <v>0</v>
      </c>
      <c r="L172" s="185">
        <v>0</v>
      </c>
      <c r="M172" s="185">
        <v>0</v>
      </c>
      <c r="N172" s="185">
        <v>0</v>
      </c>
      <c r="O172" s="185">
        <v>0</v>
      </c>
      <c r="P172" s="185">
        <v>0</v>
      </c>
      <c r="Q172" s="185">
        <v>0</v>
      </c>
      <c r="R172" s="185">
        <v>0</v>
      </c>
      <c r="S172" s="185">
        <v>0</v>
      </c>
      <c r="T172" s="185">
        <v>0</v>
      </c>
      <c r="U172" s="185">
        <v>0</v>
      </c>
      <c r="V172" s="185">
        <v>0</v>
      </c>
      <c r="W172" s="185">
        <v>0</v>
      </c>
      <c r="X172" s="185">
        <v>0</v>
      </c>
      <c r="Y172" s="185">
        <v>0</v>
      </c>
      <c r="Z172" s="185">
        <v>0</v>
      </c>
      <c r="AA172" s="185">
        <v>0</v>
      </c>
      <c r="AB172" s="185">
        <v>0</v>
      </c>
      <c r="AC172" s="185">
        <v>0</v>
      </c>
      <c r="AD172" s="185">
        <v>0</v>
      </c>
      <c r="AE172" s="185">
        <v>0</v>
      </c>
      <c r="AF172" s="185">
        <v>0</v>
      </c>
      <c r="AG172" s="185">
        <v>0</v>
      </c>
      <c r="AH172" s="185">
        <v>0</v>
      </c>
    </row>
    <row r="173" spans="1:34" ht="30" customHeight="1">
      <c r="A173" s="2019"/>
      <c r="B173" s="991" t="s">
        <v>799</v>
      </c>
      <c r="C173" s="185">
        <v>3069.83</v>
      </c>
      <c r="D173" s="185">
        <v>2491.86</v>
      </c>
      <c r="E173" s="185">
        <v>0</v>
      </c>
      <c r="F173" s="185">
        <v>325.7</v>
      </c>
      <c r="G173" s="185">
        <v>251.77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v>0.5</v>
      </c>
      <c r="N173" s="185">
        <v>0</v>
      </c>
      <c r="O173" s="185">
        <v>0</v>
      </c>
      <c r="P173" s="185">
        <v>325.7</v>
      </c>
      <c r="Q173" s="185">
        <v>251.77</v>
      </c>
      <c r="R173" s="185">
        <v>0</v>
      </c>
      <c r="S173" s="185">
        <v>0</v>
      </c>
      <c r="T173" s="185">
        <v>0</v>
      </c>
      <c r="U173" s="185">
        <v>0</v>
      </c>
      <c r="V173" s="185">
        <v>0</v>
      </c>
      <c r="W173" s="185">
        <v>0.5</v>
      </c>
      <c r="X173" s="185">
        <v>0</v>
      </c>
      <c r="Y173" s="185">
        <v>0</v>
      </c>
      <c r="Z173" s="185">
        <v>325.7</v>
      </c>
      <c r="AA173" s="185">
        <v>251.77</v>
      </c>
      <c r="AB173" s="185">
        <v>0</v>
      </c>
      <c r="AC173" s="185">
        <v>0</v>
      </c>
      <c r="AD173" s="185">
        <v>0</v>
      </c>
      <c r="AE173" s="185">
        <v>0</v>
      </c>
      <c r="AF173" s="185">
        <v>0</v>
      </c>
      <c r="AG173" s="185">
        <v>0.5</v>
      </c>
      <c r="AH173" s="185">
        <v>0</v>
      </c>
    </row>
    <row r="174" spans="1:34" ht="30" customHeight="1">
      <c r="A174" s="2019"/>
      <c r="B174" s="991" t="s">
        <v>787</v>
      </c>
      <c r="C174" s="185">
        <v>17540.23</v>
      </c>
      <c r="D174" s="185">
        <v>15340.06</v>
      </c>
      <c r="E174" s="185">
        <v>0</v>
      </c>
      <c r="F174" s="185">
        <v>0</v>
      </c>
      <c r="G174" s="185">
        <v>2200.17</v>
      </c>
      <c r="H174" s="185">
        <v>0</v>
      </c>
      <c r="I174" s="185">
        <v>0</v>
      </c>
      <c r="J174" s="185">
        <v>0</v>
      </c>
      <c r="K174" s="185">
        <v>0</v>
      </c>
      <c r="L174" s="185">
        <v>0</v>
      </c>
      <c r="M174" s="185">
        <v>0</v>
      </c>
      <c r="N174" s="185">
        <v>0</v>
      </c>
      <c r="O174" s="185">
        <v>0</v>
      </c>
      <c r="P174" s="185">
        <v>0</v>
      </c>
      <c r="Q174" s="185">
        <v>2200.17</v>
      </c>
      <c r="R174" s="185">
        <v>0</v>
      </c>
      <c r="S174" s="185">
        <v>0</v>
      </c>
      <c r="T174" s="185">
        <v>0</v>
      </c>
      <c r="U174" s="185">
        <v>0</v>
      </c>
      <c r="V174" s="185">
        <v>0</v>
      </c>
      <c r="W174" s="185">
        <v>0</v>
      </c>
      <c r="X174" s="185">
        <v>0</v>
      </c>
      <c r="Y174" s="185">
        <v>0</v>
      </c>
      <c r="Z174" s="185">
        <v>0</v>
      </c>
      <c r="AA174" s="185">
        <v>2200.17</v>
      </c>
      <c r="AB174" s="185">
        <v>0</v>
      </c>
      <c r="AC174" s="185">
        <v>0</v>
      </c>
      <c r="AD174" s="185">
        <v>0</v>
      </c>
      <c r="AE174" s="185">
        <v>0</v>
      </c>
      <c r="AF174" s="185">
        <v>0</v>
      </c>
      <c r="AG174" s="185">
        <v>0</v>
      </c>
      <c r="AH174" s="185">
        <v>0</v>
      </c>
    </row>
    <row r="175" spans="1:34" ht="30" customHeight="1">
      <c r="A175" s="2019"/>
      <c r="B175" s="991" t="s">
        <v>820</v>
      </c>
      <c r="C175" s="185">
        <v>0</v>
      </c>
      <c r="D175" s="185">
        <v>0</v>
      </c>
      <c r="E175" s="185">
        <v>0</v>
      </c>
      <c r="F175" s="185">
        <v>0</v>
      </c>
      <c r="G175" s="185">
        <v>0</v>
      </c>
      <c r="H175" s="185">
        <v>0</v>
      </c>
      <c r="I175" s="185">
        <v>0</v>
      </c>
      <c r="J175" s="185">
        <v>0</v>
      </c>
      <c r="K175" s="185">
        <v>0</v>
      </c>
      <c r="L175" s="185">
        <v>0</v>
      </c>
      <c r="M175" s="185">
        <v>0</v>
      </c>
      <c r="N175" s="185">
        <v>0</v>
      </c>
      <c r="O175" s="185">
        <v>0</v>
      </c>
      <c r="P175" s="185">
        <v>0</v>
      </c>
      <c r="Q175" s="185">
        <v>0</v>
      </c>
      <c r="R175" s="185">
        <v>0</v>
      </c>
      <c r="S175" s="185">
        <v>0</v>
      </c>
      <c r="T175" s="185">
        <v>0</v>
      </c>
      <c r="U175" s="185">
        <v>0</v>
      </c>
      <c r="V175" s="185">
        <v>0</v>
      </c>
      <c r="W175" s="185">
        <v>0</v>
      </c>
      <c r="X175" s="185">
        <v>0</v>
      </c>
      <c r="Y175" s="185">
        <v>0</v>
      </c>
      <c r="Z175" s="185">
        <v>0</v>
      </c>
      <c r="AA175" s="185">
        <v>0</v>
      </c>
      <c r="AB175" s="185">
        <v>0</v>
      </c>
      <c r="AC175" s="185">
        <v>0</v>
      </c>
      <c r="AD175" s="185">
        <v>0</v>
      </c>
      <c r="AE175" s="185">
        <v>0</v>
      </c>
      <c r="AF175" s="185">
        <v>0</v>
      </c>
      <c r="AG175" s="185">
        <v>0</v>
      </c>
      <c r="AH175" s="185">
        <v>0</v>
      </c>
    </row>
    <row r="176" spans="1:34" ht="30" customHeight="1">
      <c r="A176" s="2019"/>
      <c r="B176" s="991" t="s">
        <v>800</v>
      </c>
      <c r="C176" s="185">
        <v>0</v>
      </c>
      <c r="D176" s="185">
        <v>0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>
        <v>0</v>
      </c>
      <c r="S176" s="185">
        <v>0</v>
      </c>
      <c r="T176" s="185">
        <v>0</v>
      </c>
      <c r="U176" s="185">
        <v>0</v>
      </c>
      <c r="V176" s="185">
        <v>0</v>
      </c>
      <c r="W176" s="185">
        <v>0</v>
      </c>
      <c r="X176" s="185">
        <v>0</v>
      </c>
      <c r="Y176" s="185">
        <v>0</v>
      </c>
      <c r="Z176" s="185">
        <v>0</v>
      </c>
      <c r="AA176" s="185">
        <v>0</v>
      </c>
      <c r="AB176" s="185">
        <v>0</v>
      </c>
      <c r="AC176" s="185">
        <v>0</v>
      </c>
      <c r="AD176" s="185">
        <v>0</v>
      </c>
      <c r="AE176" s="185">
        <v>0</v>
      </c>
      <c r="AF176" s="185">
        <v>0</v>
      </c>
      <c r="AG176" s="185">
        <v>0</v>
      </c>
      <c r="AH176" s="185">
        <v>0</v>
      </c>
    </row>
    <row r="177" spans="1:34" ht="30" customHeight="1">
      <c r="A177" s="2019"/>
      <c r="B177" s="989" t="s">
        <v>801</v>
      </c>
      <c r="C177" s="185">
        <v>0</v>
      </c>
      <c r="D177" s="185">
        <v>0</v>
      </c>
      <c r="E177" s="185">
        <v>0</v>
      </c>
      <c r="F177" s="185">
        <v>0</v>
      </c>
      <c r="G177" s="185">
        <v>0</v>
      </c>
      <c r="H177" s="185">
        <v>0</v>
      </c>
      <c r="I177" s="185">
        <v>0</v>
      </c>
      <c r="J177" s="185">
        <v>0</v>
      </c>
      <c r="K177" s="185">
        <v>0</v>
      </c>
      <c r="L177" s="185">
        <v>0</v>
      </c>
      <c r="M177" s="185">
        <v>0</v>
      </c>
      <c r="N177" s="185">
        <v>0</v>
      </c>
      <c r="O177" s="185">
        <v>0</v>
      </c>
      <c r="P177" s="185">
        <v>0</v>
      </c>
      <c r="Q177" s="185">
        <v>0</v>
      </c>
      <c r="R177" s="185">
        <v>0</v>
      </c>
      <c r="S177" s="185">
        <v>0</v>
      </c>
      <c r="T177" s="185">
        <v>0</v>
      </c>
      <c r="U177" s="185">
        <v>0</v>
      </c>
      <c r="V177" s="185">
        <v>0</v>
      </c>
      <c r="W177" s="185">
        <v>0</v>
      </c>
      <c r="X177" s="185">
        <v>0</v>
      </c>
      <c r="Y177" s="185">
        <v>0</v>
      </c>
      <c r="Z177" s="185">
        <v>0</v>
      </c>
      <c r="AA177" s="185">
        <v>0</v>
      </c>
      <c r="AB177" s="185">
        <v>0</v>
      </c>
      <c r="AC177" s="185">
        <v>0</v>
      </c>
      <c r="AD177" s="185">
        <v>0</v>
      </c>
      <c r="AE177" s="185">
        <v>0</v>
      </c>
      <c r="AF177" s="185">
        <v>0</v>
      </c>
      <c r="AG177" s="185">
        <v>0</v>
      </c>
      <c r="AH177" s="185">
        <v>0</v>
      </c>
    </row>
    <row r="178" spans="1:34" ht="30" customHeight="1">
      <c r="A178" s="2019"/>
      <c r="B178" s="995" t="s">
        <v>802</v>
      </c>
      <c r="C178" s="185">
        <v>1420.11</v>
      </c>
      <c r="D178" s="185">
        <v>1420.11</v>
      </c>
      <c r="E178" s="185">
        <v>0</v>
      </c>
      <c r="F178" s="185">
        <v>0</v>
      </c>
      <c r="G178" s="185">
        <v>0</v>
      </c>
      <c r="H178" s="185">
        <v>0</v>
      </c>
      <c r="I178" s="185">
        <v>0</v>
      </c>
      <c r="J178" s="185">
        <v>0</v>
      </c>
      <c r="K178" s="185">
        <v>0</v>
      </c>
      <c r="L178" s="185">
        <v>0</v>
      </c>
      <c r="M178" s="185">
        <v>0</v>
      </c>
      <c r="N178" s="185">
        <v>0</v>
      </c>
      <c r="O178" s="185">
        <v>0</v>
      </c>
      <c r="P178" s="185">
        <v>0</v>
      </c>
      <c r="Q178" s="185">
        <v>0</v>
      </c>
      <c r="R178" s="185">
        <v>0</v>
      </c>
      <c r="S178" s="185">
        <v>0</v>
      </c>
      <c r="T178" s="185">
        <v>0</v>
      </c>
      <c r="U178" s="185">
        <v>0</v>
      </c>
      <c r="V178" s="185">
        <v>0</v>
      </c>
      <c r="W178" s="185">
        <v>0</v>
      </c>
      <c r="X178" s="185">
        <v>0</v>
      </c>
      <c r="Y178" s="185">
        <v>0</v>
      </c>
      <c r="Z178" s="185">
        <v>0</v>
      </c>
      <c r="AA178" s="185">
        <v>0</v>
      </c>
      <c r="AB178" s="185">
        <v>0</v>
      </c>
      <c r="AC178" s="185">
        <v>0</v>
      </c>
      <c r="AD178" s="185">
        <v>0</v>
      </c>
      <c r="AE178" s="185">
        <v>0</v>
      </c>
      <c r="AF178" s="185">
        <v>0</v>
      </c>
      <c r="AG178" s="185">
        <v>0</v>
      </c>
      <c r="AH178" s="185">
        <v>0</v>
      </c>
    </row>
    <row r="179" spans="1:34" ht="30" customHeight="1">
      <c r="A179" s="2019"/>
      <c r="B179" s="995" t="s">
        <v>803</v>
      </c>
      <c r="C179" s="185">
        <v>29715.26</v>
      </c>
      <c r="D179" s="185">
        <v>29658.14</v>
      </c>
      <c r="E179" s="185">
        <v>0</v>
      </c>
      <c r="F179" s="185">
        <v>0</v>
      </c>
      <c r="G179" s="185">
        <v>0</v>
      </c>
      <c r="H179" s="185">
        <v>0.67</v>
      </c>
      <c r="I179" s="185">
        <v>0</v>
      </c>
      <c r="J179" s="185">
        <v>56.11</v>
      </c>
      <c r="K179" s="185">
        <v>0.34</v>
      </c>
      <c r="L179" s="185">
        <v>0</v>
      </c>
      <c r="M179" s="185">
        <v>0</v>
      </c>
      <c r="N179" s="185">
        <v>0</v>
      </c>
      <c r="O179" s="185">
        <v>0</v>
      </c>
      <c r="P179" s="185">
        <v>0</v>
      </c>
      <c r="Q179" s="185">
        <v>0</v>
      </c>
      <c r="R179" s="185">
        <v>0.67</v>
      </c>
      <c r="S179" s="185">
        <v>0</v>
      </c>
      <c r="T179" s="185">
        <v>56.11</v>
      </c>
      <c r="U179" s="185">
        <v>0.34</v>
      </c>
      <c r="V179" s="185">
        <v>0</v>
      </c>
      <c r="W179" s="185">
        <v>0</v>
      </c>
      <c r="X179" s="185">
        <v>0</v>
      </c>
      <c r="Y179" s="185">
        <v>0</v>
      </c>
      <c r="Z179" s="185">
        <v>0</v>
      </c>
      <c r="AA179" s="185">
        <v>0</v>
      </c>
      <c r="AB179" s="185">
        <v>0.67</v>
      </c>
      <c r="AC179" s="185">
        <v>0</v>
      </c>
      <c r="AD179" s="185">
        <v>56.11</v>
      </c>
      <c r="AE179" s="185">
        <v>0.34</v>
      </c>
      <c r="AF179" s="185">
        <v>0</v>
      </c>
      <c r="AG179" s="185">
        <v>0</v>
      </c>
      <c r="AH179" s="185">
        <v>0</v>
      </c>
    </row>
    <row r="180" spans="1:34" ht="30" customHeight="1">
      <c r="A180" s="2019"/>
      <c r="B180" s="1011" t="s">
        <v>804</v>
      </c>
      <c r="C180" s="185">
        <v>20738.46</v>
      </c>
      <c r="D180" s="185">
        <v>11140.73</v>
      </c>
      <c r="E180" s="185">
        <v>2897.94</v>
      </c>
      <c r="F180" s="185">
        <v>389.8</v>
      </c>
      <c r="G180" s="185">
        <v>1053.8599999999999</v>
      </c>
      <c r="H180" s="185">
        <v>497.58</v>
      </c>
      <c r="I180" s="185">
        <v>3908.61</v>
      </c>
      <c r="J180" s="185">
        <v>679.83</v>
      </c>
      <c r="K180" s="185">
        <v>0</v>
      </c>
      <c r="L180" s="185">
        <v>26.11</v>
      </c>
      <c r="M180" s="185">
        <v>144</v>
      </c>
      <c r="N180" s="185">
        <v>0</v>
      </c>
      <c r="O180" s="185">
        <v>2897.94</v>
      </c>
      <c r="P180" s="185">
        <v>389.8</v>
      </c>
      <c r="Q180" s="185">
        <v>1053.8599999999999</v>
      </c>
      <c r="R180" s="185">
        <v>497.58</v>
      </c>
      <c r="S180" s="185">
        <v>3908.61</v>
      </c>
      <c r="T180" s="185">
        <v>679.83</v>
      </c>
      <c r="U180" s="185">
        <v>0</v>
      </c>
      <c r="V180" s="185">
        <v>26.11</v>
      </c>
      <c r="W180" s="185">
        <v>144</v>
      </c>
      <c r="X180" s="185">
        <v>0</v>
      </c>
      <c r="Y180" s="185">
        <v>2897.94</v>
      </c>
      <c r="Z180" s="185">
        <v>389.8</v>
      </c>
      <c r="AA180" s="185">
        <v>1053.8599999999999</v>
      </c>
      <c r="AB180" s="185">
        <v>497.58</v>
      </c>
      <c r="AC180" s="185">
        <v>3908.61</v>
      </c>
      <c r="AD180" s="185">
        <v>679.83</v>
      </c>
      <c r="AE180" s="185">
        <v>0</v>
      </c>
      <c r="AF180" s="185">
        <v>26.11</v>
      </c>
      <c r="AG180" s="185">
        <v>144</v>
      </c>
      <c r="AH180" s="185">
        <v>0</v>
      </c>
    </row>
    <row r="181" spans="1:34" ht="30" customHeight="1">
      <c r="A181" s="2019"/>
      <c r="B181" s="1011" t="s">
        <v>805</v>
      </c>
      <c r="C181" s="185">
        <v>2216.5100000000002</v>
      </c>
      <c r="D181" s="185">
        <v>0</v>
      </c>
      <c r="E181" s="185">
        <v>237.42</v>
      </c>
      <c r="F181" s="185">
        <v>0</v>
      </c>
      <c r="G181" s="185">
        <v>0</v>
      </c>
      <c r="H181" s="185">
        <v>0</v>
      </c>
      <c r="I181" s="185">
        <v>0</v>
      </c>
      <c r="J181" s="185">
        <v>0</v>
      </c>
      <c r="K181" s="185">
        <v>454.5</v>
      </c>
      <c r="L181" s="185">
        <v>262.66000000000003</v>
      </c>
      <c r="M181" s="185">
        <v>1250.73</v>
      </c>
      <c r="N181" s="185">
        <v>11.2</v>
      </c>
      <c r="O181" s="185">
        <v>237.42</v>
      </c>
      <c r="P181" s="185">
        <v>0</v>
      </c>
      <c r="Q181" s="185">
        <v>0</v>
      </c>
      <c r="R181" s="185">
        <v>0</v>
      </c>
      <c r="S181" s="185">
        <v>0</v>
      </c>
      <c r="T181" s="185">
        <v>0</v>
      </c>
      <c r="U181" s="185">
        <v>454.5</v>
      </c>
      <c r="V181" s="185">
        <v>262.66000000000003</v>
      </c>
      <c r="W181" s="185">
        <v>1250.73</v>
      </c>
      <c r="X181" s="185">
        <v>11.2</v>
      </c>
      <c r="Y181" s="185">
        <v>237.42</v>
      </c>
      <c r="Z181" s="185">
        <v>0</v>
      </c>
      <c r="AA181" s="185">
        <v>0</v>
      </c>
      <c r="AB181" s="185">
        <v>0</v>
      </c>
      <c r="AC181" s="185">
        <v>0</v>
      </c>
      <c r="AD181" s="185">
        <v>0</v>
      </c>
      <c r="AE181" s="185">
        <v>454.5</v>
      </c>
      <c r="AF181" s="185">
        <v>262.66000000000003</v>
      </c>
      <c r="AG181" s="185">
        <v>1250.73</v>
      </c>
      <c r="AH181" s="185">
        <v>11.2</v>
      </c>
    </row>
    <row r="182" spans="1:34" ht="30" customHeight="1">
      <c r="A182" s="2019"/>
      <c r="B182" s="1011" t="s">
        <v>806</v>
      </c>
      <c r="C182" s="185">
        <v>729.26</v>
      </c>
      <c r="D182" s="185">
        <v>0</v>
      </c>
      <c r="E182" s="185">
        <v>0</v>
      </c>
      <c r="F182" s="185">
        <v>0</v>
      </c>
      <c r="G182" s="185">
        <v>0</v>
      </c>
      <c r="H182" s="185">
        <v>0</v>
      </c>
      <c r="I182" s="185">
        <v>0</v>
      </c>
      <c r="J182" s="185">
        <v>0</v>
      </c>
      <c r="K182" s="185">
        <v>650.13</v>
      </c>
      <c r="L182" s="185">
        <v>0</v>
      </c>
      <c r="M182" s="185">
        <v>0</v>
      </c>
      <c r="N182" s="185">
        <v>79.13</v>
      </c>
      <c r="O182" s="185">
        <v>0</v>
      </c>
      <c r="P182" s="185">
        <v>0</v>
      </c>
      <c r="Q182" s="185">
        <v>0</v>
      </c>
      <c r="R182" s="185">
        <v>0</v>
      </c>
      <c r="S182" s="185">
        <v>0</v>
      </c>
      <c r="T182" s="185">
        <v>0</v>
      </c>
      <c r="U182" s="185">
        <v>650.13</v>
      </c>
      <c r="V182" s="185">
        <v>0</v>
      </c>
      <c r="W182" s="185">
        <v>0</v>
      </c>
      <c r="X182" s="185">
        <v>79.13</v>
      </c>
      <c r="Y182" s="185">
        <v>0</v>
      </c>
      <c r="Z182" s="185">
        <v>0</v>
      </c>
      <c r="AA182" s="185">
        <v>0</v>
      </c>
      <c r="AB182" s="185">
        <v>0</v>
      </c>
      <c r="AC182" s="185">
        <v>0</v>
      </c>
      <c r="AD182" s="185">
        <v>0</v>
      </c>
      <c r="AE182" s="185">
        <v>650.13</v>
      </c>
      <c r="AF182" s="185">
        <v>0</v>
      </c>
      <c r="AG182" s="185">
        <v>0</v>
      </c>
      <c r="AH182" s="185">
        <v>79.13</v>
      </c>
    </row>
    <row r="183" spans="1:34" ht="30" customHeight="1">
      <c r="A183" s="2019"/>
      <c r="B183" s="995" t="s">
        <v>807</v>
      </c>
      <c r="C183" s="185">
        <v>14.5</v>
      </c>
      <c r="D183" s="185">
        <v>0</v>
      </c>
      <c r="E183" s="185">
        <v>0</v>
      </c>
      <c r="F183" s="185">
        <v>0</v>
      </c>
      <c r="G183" s="185">
        <v>0</v>
      </c>
      <c r="H183" s="185">
        <v>0</v>
      </c>
      <c r="I183" s="185">
        <v>0</v>
      </c>
      <c r="J183" s="185">
        <v>0.36</v>
      </c>
      <c r="K183" s="185">
        <v>14.14</v>
      </c>
      <c r="L183" s="185">
        <v>0</v>
      </c>
      <c r="M183" s="185">
        <v>0</v>
      </c>
      <c r="N183" s="185">
        <v>0</v>
      </c>
      <c r="O183" s="185">
        <v>0</v>
      </c>
      <c r="P183" s="185">
        <v>0</v>
      </c>
      <c r="Q183" s="185">
        <v>0</v>
      </c>
      <c r="R183" s="185">
        <v>0</v>
      </c>
      <c r="S183" s="185">
        <v>0</v>
      </c>
      <c r="T183" s="185">
        <v>0.36</v>
      </c>
      <c r="U183" s="185">
        <v>14.14</v>
      </c>
      <c r="V183" s="185">
        <v>0</v>
      </c>
      <c r="W183" s="185">
        <v>0</v>
      </c>
      <c r="X183" s="185">
        <v>0</v>
      </c>
      <c r="Y183" s="185">
        <v>0</v>
      </c>
      <c r="Z183" s="185">
        <v>0</v>
      </c>
      <c r="AA183" s="185">
        <v>0</v>
      </c>
      <c r="AB183" s="185">
        <v>0</v>
      </c>
      <c r="AC183" s="185">
        <v>0</v>
      </c>
      <c r="AD183" s="185">
        <v>0.36</v>
      </c>
      <c r="AE183" s="185">
        <v>14.14</v>
      </c>
      <c r="AF183" s="185">
        <v>0</v>
      </c>
      <c r="AG183" s="185">
        <v>0</v>
      </c>
      <c r="AH183" s="185">
        <v>0</v>
      </c>
    </row>
    <row r="184" spans="1:34" ht="30" customHeight="1">
      <c r="A184" s="2019"/>
      <c r="B184" s="991" t="s">
        <v>808</v>
      </c>
      <c r="C184" s="185">
        <v>7548.3</v>
      </c>
      <c r="D184" s="185">
        <v>2300.8200000000002</v>
      </c>
      <c r="E184" s="185">
        <v>1543.01</v>
      </c>
      <c r="F184" s="185">
        <v>2440.21</v>
      </c>
      <c r="G184" s="185">
        <v>0</v>
      </c>
      <c r="H184" s="185">
        <v>0</v>
      </c>
      <c r="I184" s="185">
        <v>0</v>
      </c>
      <c r="J184" s="185">
        <v>0</v>
      </c>
      <c r="K184" s="185">
        <v>2.4</v>
      </c>
      <c r="L184" s="185">
        <v>0</v>
      </c>
      <c r="M184" s="185">
        <v>1261.8599999999999</v>
      </c>
      <c r="N184" s="185">
        <v>0</v>
      </c>
      <c r="O184" s="185">
        <v>1543.01</v>
      </c>
      <c r="P184" s="185">
        <v>2440.21</v>
      </c>
      <c r="Q184" s="185">
        <v>0</v>
      </c>
      <c r="R184" s="185">
        <v>0</v>
      </c>
      <c r="S184" s="185">
        <v>0</v>
      </c>
      <c r="T184" s="185">
        <v>0</v>
      </c>
      <c r="U184" s="185">
        <v>2.4</v>
      </c>
      <c r="V184" s="185">
        <v>0</v>
      </c>
      <c r="W184" s="185">
        <v>1261.8599999999999</v>
      </c>
      <c r="X184" s="185">
        <v>0</v>
      </c>
      <c r="Y184" s="185">
        <v>1543.01</v>
      </c>
      <c r="Z184" s="185">
        <v>2440.21</v>
      </c>
      <c r="AA184" s="185">
        <v>0</v>
      </c>
      <c r="AB184" s="185">
        <v>0</v>
      </c>
      <c r="AC184" s="185">
        <v>0</v>
      </c>
      <c r="AD184" s="185">
        <v>0</v>
      </c>
      <c r="AE184" s="185">
        <v>2.4</v>
      </c>
      <c r="AF184" s="185">
        <v>0</v>
      </c>
      <c r="AG184" s="185">
        <v>1261.8599999999999</v>
      </c>
      <c r="AH184" s="185">
        <v>0</v>
      </c>
    </row>
    <row r="185" spans="1:34" ht="30" customHeight="1">
      <c r="A185" s="2019"/>
      <c r="B185" s="1011" t="s">
        <v>821</v>
      </c>
      <c r="C185" s="185">
        <v>725.06</v>
      </c>
      <c r="D185" s="185">
        <v>0</v>
      </c>
      <c r="E185" s="185">
        <v>0</v>
      </c>
      <c r="F185" s="185">
        <v>0</v>
      </c>
      <c r="G185" s="185">
        <v>0</v>
      </c>
      <c r="H185" s="185">
        <v>0</v>
      </c>
      <c r="I185" s="185">
        <v>0</v>
      </c>
      <c r="J185" s="185">
        <v>0</v>
      </c>
      <c r="K185" s="185">
        <v>0</v>
      </c>
      <c r="L185" s="185">
        <v>0</v>
      </c>
      <c r="M185" s="185">
        <v>75.83</v>
      </c>
      <c r="N185" s="185">
        <v>649.23</v>
      </c>
      <c r="O185" s="185">
        <v>0</v>
      </c>
      <c r="P185" s="185">
        <v>0</v>
      </c>
      <c r="Q185" s="185">
        <v>0</v>
      </c>
      <c r="R185" s="185">
        <v>0</v>
      </c>
      <c r="S185" s="185">
        <v>0</v>
      </c>
      <c r="T185" s="185">
        <v>0</v>
      </c>
      <c r="U185" s="185">
        <v>0</v>
      </c>
      <c r="V185" s="185">
        <v>0</v>
      </c>
      <c r="W185" s="185">
        <v>75.83</v>
      </c>
      <c r="X185" s="185">
        <v>649.23</v>
      </c>
      <c r="Y185" s="185">
        <v>0</v>
      </c>
      <c r="Z185" s="185">
        <v>0</v>
      </c>
      <c r="AA185" s="185">
        <v>0</v>
      </c>
      <c r="AB185" s="185">
        <v>0</v>
      </c>
      <c r="AC185" s="185">
        <v>0</v>
      </c>
      <c r="AD185" s="185">
        <v>0</v>
      </c>
      <c r="AE185" s="185">
        <v>0</v>
      </c>
      <c r="AF185" s="185">
        <v>0</v>
      </c>
      <c r="AG185" s="185">
        <v>75.83</v>
      </c>
      <c r="AH185" s="185">
        <v>649.23</v>
      </c>
    </row>
    <row r="186" spans="1:34" ht="30" customHeight="1">
      <c r="A186" s="2019"/>
      <c r="B186" s="1011" t="s">
        <v>822</v>
      </c>
      <c r="C186" s="185">
        <v>1024.73</v>
      </c>
      <c r="D186" s="185">
        <v>0</v>
      </c>
      <c r="E186" s="185">
        <v>0</v>
      </c>
      <c r="F186" s="185">
        <v>0</v>
      </c>
      <c r="G186" s="185">
        <v>0</v>
      </c>
      <c r="H186" s="185">
        <v>0</v>
      </c>
      <c r="I186" s="185">
        <v>0</v>
      </c>
      <c r="J186" s="185">
        <v>0</v>
      </c>
      <c r="K186" s="185">
        <v>0</v>
      </c>
      <c r="L186" s="185">
        <v>373.1</v>
      </c>
      <c r="M186" s="185">
        <v>224.68</v>
      </c>
      <c r="N186" s="185">
        <v>426.95</v>
      </c>
      <c r="O186" s="185">
        <v>0</v>
      </c>
      <c r="P186" s="185">
        <v>0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373.1</v>
      </c>
      <c r="W186" s="185">
        <v>224.68</v>
      </c>
      <c r="X186" s="185">
        <v>426.95</v>
      </c>
      <c r="Y186" s="185">
        <v>0</v>
      </c>
      <c r="Z186" s="185">
        <v>0</v>
      </c>
      <c r="AA186" s="185">
        <v>0</v>
      </c>
      <c r="AB186" s="185">
        <v>0</v>
      </c>
      <c r="AC186" s="185">
        <v>0</v>
      </c>
      <c r="AD186" s="185">
        <v>0</v>
      </c>
      <c r="AE186" s="185">
        <v>0</v>
      </c>
      <c r="AF186" s="185">
        <v>373.1</v>
      </c>
      <c r="AG186" s="185">
        <v>224.68</v>
      </c>
      <c r="AH186" s="185">
        <v>426.95</v>
      </c>
    </row>
    <row r="187" spans="1:34" ht="19.5" customHeight="1">
      <c r="A187" s="2019"/>
      <c r="B187" s="1242" t="s">
        <v>952</v>
      </c>
      <c r="C187" s="185">
        <v>644.26</v>
      </c>
      <c r="D187" s="185">
        <v>340.1</v>
      </c>
      <c r="E187" s="185">
        <v>0</v>
      </c>
      <c r="F187" s="185">
        <v>0</v>
      </c>
      <c r="G187" s="185">
        <v>0</v>
      </c>
      <c r="H187" s="185">
        <v>0</v>
      </c>
      <c r="I187" s="185">
        <v>0</v>
      </c>
      <c r="J187" s="185">
        <v>0</v>
      </c>
      <c r="K187" s="185">
        <v>0</v>
      </c>
      <c r="L187" s="185">
        <v>0</v>
      </c>
      <c r="M187" s="185">
        <v>15.13</v>
      </c>
      <c r="N187" s="185">
        <v>289.02999999999997</v>
      </c>
      <c r="O187" s="185">
        <v>0</v>
      </c>
      <c r="P187" s="185">
        <v>0</v>
      </c>
      <c r="Q187" s="185">
        <v>0</v>
      </c>
      <c r="R187" s="185">
        <v>0</v>
      </c>
      <c r="S187" s="185">
        <v>0</v>
      </c>
      <c r="T187" s="185">
        <v>0</v>
      </c>
      <c r="U187" s="185">
        <v>0</v>
      </c>
      <c r="V187" s="185">
        <v>0</v>
      </c>
      <c r="W187" s="185">
        <v>15.13</v>
      </c>
      <c r="X187" s="185">
        <v>289.02999999999997</v>
      </c>
      <c r="Y187" s="185">
        <v>0</v>
      </c>
      <c r="Z187" s="185">
        <v>0</v>
      </c>
      <c r="AA187" s="185">
        <v>0</v>
      </c>
      <c r="AB187" s="185">
        <v>0</v>
      </c>
      <c r="AC187" s="185">
        <v>0</v>
      </c>
      <c r="AD187" s="185">
        <v>0</v>
      </c>
      <c r="AE187" s="185">
        <v>0</v>
      </c>
      <c r="AF187" s="185">
        <v>0</v>
      </c>
      <c r="AG187" s="185">
        <v>15.13</v>
      </c>
      <c r="AH187" s="185">
        <v>289.02999999999997</v>
      </c>
    </row>
    <row r="188" spans="1:34" ht="19.5" customHeight="1">
      <c r="A188" s="2018" t="s">
        <v>811</v>
      </c>
      <c r="B188" s="1013" t="s">
        <v>41</v>
      </c>
      <c r="C188" s="1013">
        <f>SUM('2-9-2배수관 경년별 총괄'!C189:'2-9-2배수관 경년별 총괄'!C210)</f>
        <v>373757.85</v>
      </c>
      <c r="D188" s="1013">
        <f>SUM('2-9-2배수관 경년별 총괄'!D189:'2-9-2배수관 경년별 총괄'!D210)</f>
        <v>292360.76000000007</v>
      </c>
      <c r="E188" s="1013">
        <f>SUM('2-9-2배수관 경년별 총괄'!E189:'2-9-2배수관 경년별 총괄'!E210)</f>
        <v>11656.64</v>
      </c>
      <c r="F188" s="1013">
        <f>SUM('2-9-2배수관 경년별 총괄'!F189:'2-9-2배수관 경년별 총괄'!F210)</f>
        <v>20687.420000000002</v>
      </c>
      <c r="G188" s="1013">
        <f>SUM('2-9-2배수관 경년별 총괄'!G189:'2-9-2배수관 경년별 총괄'!G210)</f>
        <v>4937.91</v>
      </c>
      <c r="H188" s="1013">
        <f>SUM('2-9-2배수관 경년별 총괄'!H189:'2-9-2배수관 경년별 총괄'!H210)</f>
        <v>6912.63</v>
      </c>
      <c r="I188" s="1013">
        <f>SUM('2-9-2배수관 경년별 총괄'!I189:'2-9-2배수관 경년별 총괄'!I210)</f>
        <v>7262.87</v>
      </c>
      <c r="J188" s="1013">
        <f>SUM('2-9-2배수관 경년별 총괄'!J189:'2-9-2배수관 경년별 총괄'!J210)</f>
        <v>11841.409999999998</v>
      </c>
      <c r="K188" s="1013">
        <f>SUM('2-9-2배수관 경년별 총괄'!K189:'2-9-2배수관 경년별 총괄'!K210)</f>
        <v>6559.5300000000007</v>
      </c>
      <c r="L188" s="1013">
        <f>SUM('2-9-2배수관 경년별 총괄'!L189:'2-9-2배수관 경년별 총괄'!L210)</f>
        <v>4357.13</v>
      </c>
      <c r="M188" s="1013">
        <f>SUM('2-9-2배수관 경년별 총괄'!M189:'2-9-2배수관 경년별 총괄'!M210)</f>
        <v>4225.47</v>
      </c>
      <c r="N188" s="1013">
        <f>SUM('2-9-2배수관 경년별 총괄'!N189:'2-9-2배수관 경년별 총괄'!N210)</f>
        <v>2956.08</v>
      </c>
      <c r="O188" s="1013">
        <f>SUM('2-9-2배수관 경년별 총괄'!O189:'2-9-2배수관 경년별 총괄'!O210)</f>
        <v>11656.64</v>
      </c>
      <c r="P188" s="1013">
        <f>SUM('2-9-2배수관 경년별 총괄'!P189:'2-9-2배수관 경년별 총괄'!P210)</f>
        <v>20687.420000000002</v>
      </c>
      <c r="Q188" s="1013">
        <f>SUM('2-9-2배수관 경년별 총괄'!Q189:'2-9-2배수관 경년별 총괄'!Q210)</f>
        <v>4937.91</v>
      </c>
      <c r="R188" s="1013">
        <f>SUM('2-9-2배수관 경년별 총괄'!R189:'2-9-2배수관 경년별 총괄'!R210)</f>
        <v>6912.63</v>
      </c>
      <c r="S188" s="1013">
        <f>SUM('2-9-2배수관 경년별 총괄'!S189:'2-9-2배수관 경년별 총괄'!S210)</f>
        <v>7262.87</v>
      </c>
      <c r="T188" s="1013">
        <f>SUM('2-9-2배수관 경년별 총괄'!T189:'2-9-2배수관 경년별 총괄'!T210)</f>
        <v>11841.409999999998</v>
      </c>
      <c r="U188" s="1013">
        <f>SUM('2-9-2배수관 경년별 총괄'!U189:'2-9-2배수관 경년별 총괄'!U210)</f>
        <v>6559.5300000000007</v>
      </c>
      <c r="V188" s="1013">
        <f>SUM('2-9-2배수관 경년별 총괄'!V189:'2-9-2배수관 경년별 총괄'!V210)</f>
        <v>4357.13</v>
      </c>
      <c r="W188" s="1013">
        <f>SUM('2-9-2배수관 경년별 총괄'!W189:'2-9-2배수관 경년별 총괄'!W210)</f>
        <v>4225.47</v>
      </c>
      <c r="X188" s="1013">
        <f>SUM('2-9-2배수관 경년별 총괄'!X189:'2-9-2배수관 경년별 총괄'!X210)</f>
        <v>2956.08</v>
      </c>
      <c r="Y188" s="1013">
        <f>SUM('2-9-2배수관 경년별 총괄'!Y189:'2-9-2배수관 경년별 총괄'!Y210)</f>
        <v>11656.64</v>
      </c>
      <c r="Z188" s="1013">
        <f>SUM('2-9-2배수관 경년별 총괄'!Z189:'2-9-2배수관 경년별 총괄'!Z210)</f>
        <v>20687.420000000002</v>
      </c>
      <c r="AA188" s="1013">
        <f>SUM('2-9-2배수관 경년별 총괄'!AA189:'2-9-2배수관 경년별 총괄'!AA210)</f>
        <v>4937.91</v>
      </c>
      <c r="AB188" s="1013">
        <f>SUM('2-9-2배수관 경년별 총괄'!AB189:'2-9-2배수관 경년별 총괄'!AB210)</f>
        <v>6912.63</v>
      </c>
      <c r="AC188" s="1013">
        <f>SUM('2-9-2배수관 경년별 총괄'!AC189:'2-9-2배수관 경년별 총괄'!AC210)</f>
        <v>7262.87</v>
      </c>
      <c r="AD188" s="1013">
        <f>SUM('2-9-2배수관 경년별 총괄'!AD189:'2-9-2배수관 경년별 총괄'!AD210)</f>
        <v>11841.409999999998</v>
      </c>
      <c r="AE188" s="1013">
        <f>SUM('2-9-2배수관 경년별 총괄'!AE189:'2-9-2배수관 경년별 총괄'!AE210)</f>
        <v>6559.5300000000007</v>
      </c>
      <c r="AF188" s="1013">
        <f>SUM('2-9-2배수관 경년별 총괄'!AF189:'2-9-2배수관 경년별 총괄'!AF210)</f>
        <v>4357.13</v>
      </c>
      <c r="AG188" s="1013">
        <f>SUM('2-9-2배수관 경년별 총괄'!AG189:'2-9-2배수관 경년별 총괄'!AG210)</f>
        <v>4225.47</v>
      </c>
      <c r="AH188" s="1013">
        <f>SUM('2-9-2배수관 경년별 총괄'!AH189:'2-9-2배수관 경년별 총괄'!AH210)</f>
        <v>2956.08</v>
      </c>
    </row>
    <row r="189" spans="1:34" ht="19.5" customHeight="1">
      <c r="A189" s="2018" t="s">
        <v>811</v>
      </c>
      <c r="B189" s="989" t="s">
        <v>951</v>
      </c>
      <c r="C189" s="185">
        <v>3509.74</v>
      </c>
      <c r="D189" s="185">
        <v>0.28999999999999998</v>
      </c>
      <c r="E189" s="185">
        <v>0</v>
      </c>
      <c r="F189" s="185">
        <v>0</v>
      </c>
      <c r="G189" s="185">
        <v>0</v>
      </c>
      <c r="H189" s="185">
        <v>0</v>
      </c>
      <c r="I189" s="185">
        <v>0</v>
      </c>
      <c r="J189" s="185">
        <v>0</v>
      </c>
      <c r="K189" s="185">
        <v>335.5</v>
      </c>
      <c r="L189" s="185">
        <v>1474.99</v>
      </c>
      <c r="M189" s="185">
        <v>918.99</v>
      </c>
      <c r="N189" s="185">
        <v>779.97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335.5</v>
      </c>
      <c r="V189" s="185">
        <v>1474.99</v>
      </c>
      <c r="W189" s="185">
        <v>918.99</v>
      </c>
      <c r="X189" s="185">
        <v>779.97</v>
      </c>
      <c r="Y189" s="185">
        <v>0</v>
      </c>
      <c r="Z189" s="185">
        <v>0</v>
      </c>
      <c r="AA189" s="185">
        <v>0</v>
      </c>
      <c r="AB189" s="185">
        <v>0</v>
      </c>
      <c r="AC189" s="185">
        <v>0</v>
      </c>
      <c r="AD189" s="185">
        <v>0</v>
      </c>
      <c r="AE189" s="185">
        <v>335.5</v>
      </c>
      <c r="AF189" s="185">
        <v>1474.99</v>
      </c>
      <c r="AG189" s="185">
        <v>918.99</v>
      </c>
      <c r="AH189" s="185">
        <v>779.97</v>
      </c>
    </row>
    <row r="190" spans="1:34" ht="30" customHeight="1">
      <c r="A190" s="2019"/>
      <c r="B190" s="989" t="s">
        <v>796</v>
      </c>
      <c r="C190" s="185">
        <v>792.55</v>
      </c>
      <c r="D190" s="185">
        <v>792.55</v>
      </c>
      <c r="E190" s="185">
        <v>0</v>
      </c>
      <c r="F190" s="185">
        <v>0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0</v>
      </c>
      <c r="Q190" s="185">
        <v>0</v>
      </c>
      <c r="R190" s="185">
        <v>0</v>
      </c>
      <c r="S190" s="185">
        <v>0</v>
      </c>
      <c r="T190" s="185">
        <v>0</v>
      </c>
      <c r="U190" s="185">
        <v>0</v>
      </c>
      <c r="V190" s="185">
        <v>0</v>
      </c>
      <c r="W190" s="185">
        <v>0</v>
      </c>
      <c r="X190" s="185">
        <v>0</v>
      </c>
      <c r="Y190" s="185">
        <v>0</v>
      </c>
      <c r="Z190" s="185">
        <v>0</v>
      </c>
      <c r="AA190" s="185">
        <v>0</v>
      </c>
      <c r="AB190" s="185">
        <v>0</v>
      </c>
      <c r="AC190" s="185">
        <v>0</v>
      </c>
      <c r="AD190" s="185">
        <v>0</v>
      </c>
      <c r="AE190" s="185">
        <v>0</v>
      </c>
      <c r="AF190" s="185">
        <v>0</v>
      </c>
      <c r="AG190" s="185">
        <v>0</v>
      </c>
      <c r="AH190" s="185">
        <v>0</v>
      </c>
    </row>
    <row r="191" spans="1:34" ht="30" customHeight="1">
      <c r="A191" s="2019"/>
      <c r="B191" s="989" t="s">
        <v>797</v>
      </c>
      <c r="C191" s="185">
        <v>34003.300000000003</v>
      </c>
      <c r="D191" s="185">
        <v>31277.56</v>
      </c>
      <c r="E191" s="185">
        <v>180.18</v>
      </c>
      <c r="F191" s="185">
        <v>154.97</v>
      </c>
      <c r="G191" s="185">
        <v>14.17</v>
      </c>
      <c r="H191" s="185">
        <v>898.8</v>
      </c>
      <c r="I191" s="185">
        <v>17.760000000000002</v>
      </c>
      <c r="J191" s="185">
        <v>2.14</v>
      </c>
      <c r="K191" s="185">
        <v>678.59</v>
      </c>
      <c r="L191" s="185">
        <v>26</v>
      </c>
      <c r="M191" s="185">
        <v>753.13</v>
      </c>
      <c r="N191" s="185">
        <v>0</v>
      </c>
      <c r="O191" s="185">
        <v>180.18</v>
      </c>
      <c r="P191" s="185">
        <v>154.97</v>
      </c>
      <c r="Q191" s="185">
        <v>14.17</v>
      </c>
      <c r="R191" s="185">
        <v>898.8</v>
      </c>
      <c r="S191" s="185">
        <v>17.760000000000002</v>
      </c>
      <c r="T191" s="185">
        <v>2.14</v>
      </c>
      <c r="U191" s="185">
        <v>678.59</v>
      </c>
      <c r="V191" s="185">
        <v>26</v>
      </c>
      <c r="W191" s="185">
        <v>753.13</v>
      </c>
      <c r="X191" s="185">
        <v>0</v>
      </c>
      <c r="Y191" s="185">
        <v>180.18</v>
      </c>
      <c r="Z191" s="185">
        <v>154.97</v>
      </c>
      <c r="AA191" s="185">
        <v>14.17</v>
      </c>
      <c r="AB191" s="185">
        <v>898.8</v>
      </c>
      <c r="AC191" s="185">
        <v>17.760000000000002</v>
      </c>
      <c r="AD191" s="185">
        <v>2.14</v>
      </c>
      <c r="AE191" s="185">
        <v>678.59</v>
      </c>
      <c r="AF191" s="185">
        <v>26</v>
      </c>
      <c r="AG191" s="185">
        <v>753.13</v>
      </c>
      <c r="AH191" s="185">
        <v>0</v>
      </c>
    </row>
    <row r="192" spans="1:34" ht="30" customHeight="1">
      <c r="A192" s="2019"/>
      <c r="B192" s="989" t="s">
        <v>798</v>
      </c>
      <c r="C192" s="185">
        <v>0</v>
      </c>
      <c r="D192" s="185">
        <v>0</v>
      </c>
      <c r="E192" s="185">
        <v>0</v>
      </c>
      <c r="F192" s="185">
        <v>0</v>
      </c>
      <c r="G192" s="185">
        <v>0</v>
      </c>
      <c r="H192" s="185">
        <v>0</v>
      </c>
      <c r="I192" s="185">
        <v>0</v>
      </c>
      <c r="J192" s="185">
        <v>0</v>
      </c>
      <c r="K192" s="185">
        <v>0</v>
      </c>
      <c r="L192" s="185">
        <v>0</v>
      </c>
      <c r="M192" s="185">
        <v>0</v>
      </c>
      <c r="N192" s="185">
        <v>0</v>
      </c>
      <c r="O192" s="185">
        <v>0</v>
      </c>
      <c r="P192" s="185">
        <v>0</v>
      </c>
      <c r="Q192" s="185">
        <v>0</v>
      </c>
      <c r="R192" s="185">
        <v>0</v>
      </c>
      <c r="S192" s="185">
        <v>0</v>
      </c>
      <c r="T192" s="185">
        <v>0</v>
      </c>
      <c r="U192" s="185">
        <v>0</v>
      </c>
      <c r="V192" s="185">
        <v>0</v>
      </c>
      <c r="W192" s="185">
        <v>0</v>
      </c>
      <c r="X192" s="185">
        <v>0</v>
      </c>
      <c r="Y192" s="185">
        <v>0</v>
      </c>
      <c r="Z192" s="185">
        <v>0</v>
      </c>
      <c r="AA192" s="185">
        <v>0</v>
      </c>
      <c r="AB192" s="185">
        <v>0</v>
      </c>
      <c r="AC192" s="185">
        <v>0</v>
      </c>
      <c r="AD192" s="185">
        <v>0</v>
      </c>
      <c r="AE192" s="185">
        <v>0</v>
      </c>
      <c r="AF192" s="185">
        <v>0</v>
      </c>
      <c r="AG192" s="185">
        <v>0</v>
      </c>
      <c r="AH192" s="185">
        <v>0</v>
      </c>
    </row>
    <row r="193" spans="1:34" ht="30" customHeight="1">
      <c r="A193" s="2019"/>
      <c r="B193" s="989" t="s">
        <v>780</v>
      </c>
      <c r="C193" s="185">
        <v>290445.21000000002</v>
      </c>
      <c r="D193" s="185">
        <v>221969.14</v>
      </c>
      <c r="E193" s="185">
        <v>11109.64</v>
      </c>
      <c r="F193" s="185">
        <v>19688.22</v>
      </c>
      <c r="G193" s="185">
        <v>4923.74</v>
      </c>
      <c r="H193" s="185">
        <v>6012.33</v>
      </c>
      <c r="I193" s="185">
        <v>6996.02</v>
      </c>
      <c r="J193" s="185">
        <v>10326.84</v>
      </c>
      <c r="K193" s="185">
        <v>5429.26</v>
      </c>
      <c r="L193" s="185">
        <v>2836.59</v>
      </c>
      <c r="M193" s="185">
        <v>1072.8699999999999</v>
      </c>
      <c r="N193" s="185">
        <v>80.56</v>
      </c>
      <c r="O193" s="185">
        <v>11109.64</v>
      </c>
      <c r="P193" s="185">
        <v>19688.22</v>
      </c>
      <c r="Q193" s="185">
        <v>4923.74</v>
      </c>
      <c r="R193" s="185">
        <v>6012.33</v>
      </c>
      <c r="S193" s="185">
        <v>6996.02</v>
      </c>
      <c r="T193" s="185">
        <v>10326.84</v>
      </c>
      <c r="U193" s="185">
        <v>5429.26</v>
      </c>
      <c r="V193" s="185">
        <v>2836.59</v>
      </c>
      <c r="W193" s="185">
        <v>1072.8699999999999</v>
      </c>
      <c r="X193" s="185">
        <v>80.56</v>
      </c>
      <c r="Y193" s="185">
        <v>11109.64</v>
      </c>
      <c r="Z193" s="185">
        <v>19688.22</v>
      </c>
      <c r="AA193" s="185">
        <v>4923.74</v>
      </c>
      <c r="AB193" s="185">
        <v>6012.33</v>
      </c>
      <c r="AC193" s="185">
        <v>6996.02</v>
      </c>
      <c r="AD193" s="185">
        <v>10326.84</v>
      </c>
      <c r="AE193" s="185">
        <v>5429.26</v>
      </c>
      <c r="AF193" s="185">
        <v>2836.59</v>
      </c>
      <c r="AG193" s="185">
        <v>1072.8699999999999</v>
      </c>
      <c r="AH193" s="185">
        <v>80.56</v>
      </c>
    </row>
    <row r="194" spans="1:34" ht="30" customHeight="1">
      <c r="A194" s="2019"/>
      <c r="B194" s="991" t="s">
        <v>781</v>
      </c>
      <c r="C194" s="185">
        <v>6.54</v>
      </c>
      <c r="D194" s="185">
        <v>0.5</v>
      </c>
      <c r="E194" s="185">
        <v>3.39</v>
      </c>
      <c r="F194" s="185">
        <v>0</v>
      </c>
      <c r="G194" s="185">
        <v>0</v>
      </c>
      <c r="H194" s="185">
        <v>0</v>
      </c>
      <c r="I194" s="185">
        <v>0</v>
      </c>
      <c r="J194" s="185">
        <v>0</v>
      </c>
      <c r="K194" s="185">
        <v>0</v>
      </c>
      <c r="L194" s="185">
        <v>0</v>
      </c>
      <c r="M194" s="185">
        <v>2.65</v>
      </c>
      <c r="N194" s="185">
        <v>0</v>
      </c>
      <c r="O194" s="185">
        <v>3.39</v>
      </c>
      <c r="P194" s="185">
        <v>0</v>
      </c>
      <c r="Q194" s="185">
        <v>0</v>
      </c>
      <c r="R194" s="185">
        <v>0</v>
      </c>
      <c r="S194" s="185">
        <v>0</v>
      </c>
      <c r="T194" s="185">
        <v>0</v>
      </c>
      <c r="U194" s="185">
        <v>0</v>
      </c>
      <c r="V194" s="185">
        <v>0</v>
      </c>
      <c r="W194" s="185">
        <v>2.65</v>
      </c>
      <c r="X194" s="185">
        <v>0</v>
      </c>
      <c r="Y194" s="185">
        <v>3.39</v>
      </c>
      <c r="Z194" s="185">
        <v>0</v>
      </c>
      <c r="AA194" s="185">
        <v>0</v>
      </c>
      <c r="AB194" s="185">
        <v>0</v>
      </c>
      <c r="AC194" s="185">
        <v>0</v>
      </c>
      <c r="AD194" s="185">
        <v>0</v>
      </c>
      <c r="AE194" s="185">
        <v>0</v>
      </c>
      <c r="AF194" s="185">
        <v>0</v>
      </c>
      <c r="AG194" s="185">
        <v>2.65</v>
      </c>
      <c r="AH194" s="185">
        <v>0</v>
      </c>
    </row>
    <row r="195" spans="1:34" ht="30" customHeight="1">
      <c r="A195" s="2019"/>
      <c r="B195" s="991" t="s">
        <v>786</v>
      </c>
      <c r="C195" s="185">
        <v>0</v>
      </c>
      <c r="D195" s="185">
        <v>0</v>
      </c>
      <c r="E195" s="185">
        <v>0</v>
      </c>
      <c r="F195" s="185">
        <v>0</v>
      </c>
      <c r="G195" s="185">
        <v>0</v>
      </c>
      <c r="H195" s="185">
        <v>0</v>
      </c>
      <c r="I195" s="185">
        <v>0</v>
      </c>
      <c r="J195" s="185">
        <v>0</v>
      </c>
      <c r="K195" s="185">
        <v>0</v>
      </c>
      <c r="L195" s="185">
        <v>0</v>
      </c>
      <c r="M195" s="185">
        <v>0</v>
      </c>
      <c r="N195" s="185">
        <v>0</v>
      </c>
      <c r="O195" s="185">
        <v>0</v>
      </c>
      <c r="P195" s="185">
        <v>0</v>
      </c>
      <c r="Q195" s="185">
        <v>0</v>
      </c>
      <c r="R195" s="185">
        <v>0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185">
        <v>0</v>
      </c>
      <c r="Y195" s="185">
        <v>0</v>
      </c>
      <c r="Z195" s="185">
        <v>0</v>
      </c>
      <c r="AA195" s="185">
        <v>0</v>
      </c>
      <c r="AB195" s="185">
        <v>0</v>
      </c>
      <c r="AC195" s="185">
        <v>0</v>
      </c>
      <c r="AD195" s="185">
        <v>0</v>
      </c>
      <c r="AE195" s="185">
        <v>0</v>
      </c>
      <c r="AF195" s="185">
        <v>0</v>
      </c>
      <c r="AG195" s="185">
        <v>0</v>
      </c>
      <c r="AH195" s="185">
        <v>0</v>
      </c>
    </row>
    <row r="196" spans="1:34" ht="30" customHeight="1">
      <c r="A196" s="2019"/>
      <c r="B196" s="991" t="s">
        <v>799</v>
      </c>
      <c r="C196" s="185">
        <v>223.63</v>
      </c>
      <c r="D196" s="185">
        <v>223.1</v>
      </c>
      <c r="E196" s="185">
        <v>0</v>
      </c>
      <c r="F196" s="185">
        <v>0</v>
      </c>
      <c r="G196" s="185">
        <v>0</v>
      </c>
      <c r="H196" s="185">
        <v>0</v>
      </c>
      <c r="I196" s="185">
        <v>0</v>
      </c>
      <c r="J196" s="185">
        <v>0</v>
      </c>
      <c r="K196" s="185">
        <v>0</v>
      </c>
      <c r="L196" s="185">
        <v>0</v>
      </c>
      <c r="M196" s="185">
        <v>0.53</v>
      </c>
      <c r="N196" s="185">
        <v>0</v>
      </c>
      <c r="O196" s="185">
        <v>0</v>
      </c>
      <c r="P196" s="185">
        <v>0</v>
      </c>
      <c r="Q196" s="185">
        <v>0</v>
      </c>
      <c r="R196" s="185">
        <v>0</v>
      </c>
      <c r="S196" s="185">
        <v>0</v>
      </c>
      <c r="T196" s="185">
        <v>0</v>
      </c>
      <c r="U196" s="185">
        <v>0</v>
      </c>
      <c r="V196" s="185">
        <v>0</v>
      </c>
      <c r="W196" s="185">
        <v>0.53</v>
      </c>
      <c r="X196" s="185">
        <v>0</v>
      </c>
      <c r="Y196" s="185">
        <v>0</v>
      </c>
      <c r="Z196" s="185">
        <v>0</v>
      </c>
      <c r="AA196" s="185">
        <v>0</v>
      </c>
      <c r="AB196" s="185">
        <v>0</v>
      </c>
      <c r="AC196" s="185">
        <v>0</v>
      </c>
      <c r="AD196" s="185">
        <v>0</v>
      </c>
      <c r="AE196" s="185">
        <v>0</v>
      </c>
      <c r="AF196" s="185">
        <v>0</v>
      </c>
      <c r="AG196" s="185">
        <v>0.53</v>
      </c>
      <c r="AH196" s="185">
        <v>0</v>
      </c>
    </row>
    <row r="197" spans="1:34" ht="30" customHeight="1">
      <c r="A197" s="2019"/>
      <c r="B197" s="991" t="s">
        <v>787</v>
      </c>
      <c r="C197" s="185">
        <v>20119.439999999999</v>
      </c>
      <c r="D197" s="185">
        <v>20119.439999999999</v>
      </c>
      <c r="E197" s="185">
        <v>0</v>
      </c>
      <c r="F197" s="185">
        <v>0</v>
      </c>
      <c r="G197" s="185">
        <v>0</v>
      </c>
      <c r="H197" s="185">
        <v>0</v>
      </c>
      <c r="I197" s="185">
        <v>0</v>
      </c>
      <c r="J197" s="185">
        <v>0</v>
      </c>
      <c r="K197" s="185">
        <v>0</v>
      </c>
      <c r="L197" s="185">
        <v>0</v>
      </c>
      <c r="M197" s="185">
        <v>0</v>
      </c>
      <c r="N197" s="185">
        <v>0</v>
      </c>
      <c r="O197" s="185">
        <v>0</v>
      </c>
      <c r="P197" s="185">
        <v>0</v>
      </c>
      <c r="Q197" s="185">
        <v>0</v>
      </c>
      <c r="R197" s="185">
        <v>0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185">
        <v>0</v>
      </c>
      <c r="Y197" s="185">
        <v>0</v>
      </c>
      <c r="Z197" s="185">
        <v>0</v>
      </c>
      <c r="AA197" s="185">
        <v>0</v>
      </c>
      <c r="AB197" s="185">
        <v>0</v>
      </c>
      <c r="AC197" s="185">
        <v>0</v>
      </c>
      <c r="AD197" s="185">
        <v>0</v>
      </c>
      <c r="AE197" s="185">
        <v>0</v>
      </c>
      <c r="AF197" s="185">
        <v>0</v>
      </c>
      <c r="AG197" s="185">
        <v>0</v>
      </c>
      <c r="AH197" s="185">
        <v>0</v>
      </c>
    </row>
    <row r="198" spans="1:34" ht="30" customHeight="1">
      <c r="A198" s="2019"/>
      <c r="B198" s="991" t="s">
        <v>820</v>
      </c>
      <c r="C198" s="185">
        <v>0</v>
      </c>
      <c r="D198" s="185">
        <v>0</v>
      </c>
      <c r="E198" s="185">
        <v>0</v>
      </c>
      <c r="F198" s="185">
        <v>0</v>
      </c>
      <c r="G198" s="185">
        <v>0</v>
      </c>
      <c r="H198" s="185">
        <v>0</v>
      </c>
      <c r="I198" s="185">
        <v>0</v>
      </c>
      <c r="J198" s="185">
        <v>0</v>
      </c>
      <c r="K198" s="185">
        <v>0</v>
      </c>
      <c r="L198" s="185">
        <v>0</v>
      </c>
      <c r="M198" s="185">
        <v>0</v>
      </c>
      <c r="N198" s="185">
        <v>0</v>
      </c>
      <c r="O198" s="18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185">
        <v>0</v>
      </c>
      <c r="Y198" s="185">
        <v>0</v>
      </c>
      <c r="Z198" s="185">
        <v>0</v>
      </c>
      <c r="AA198" s="185">
        <v>0</v>
      </c>
      <c r="AB198" s="185">
        <v>0</v>
      </c>
      <c r="AC198" s="185">
        <v>0</v>
      </c>
      <c r="AD198" s="185">
        <v>0</v>
      </c>
      <c r="AE198" s="185">
        <v>0</v>
      </c>
      <c r="AF198" s="185">
        <v>0</v>
      </c>
      <c r="AG198" s="185">
        <v>0</v>
      </c>
      <c r="AH198" s="185">
        <v>0</v>
      </c>
    </row>
    <row r="199" spans="1:34" ht="30" customHeight="1">
      <c r="A199" s="2019"/>
      <c r="B199" s="991" t="s">
        <v>800</v>
      </c>
      <c r="C199" s="185">
        <v>0</v>
      </c>
      <c r="D199" s="185">
        <v>0</v>
      </c>
      <c r="E199" s="185">
        <v>0</v>
      </c>
      <c r="F199" s="185">
        <v>0</v>
      </c>
      <c r="G199" s="185">
        <v>0</v>
      </c>
      <c r="H199" s="185">
        <v>0</v>
      </c>
      <c r="I199" s="185">
        <v>0</v>
      </c>
      <c r="J199" s="185">
        <v>0</v>
      </c>
      <c r="K199" s="185">
        <v>0</v>
      </c>
      <c r="L199" s="185">
        <v>0</v>
      </c>
      <c r="M199" s="185">
        <v>0</v>
      </c>
      <c r="N199" s="185">
        <v>0</v>
      </c>
      <c r="O199" s="185">
        <v>0</v>
      </c>
      <c r="P199" s="185">
        <v>0</v>
      </c>
      <c r="Q199" s="185">
        <v>0</v>
      </c>
      <c r="R199" s="185">
        <v>0</v>
      </c>
      <c r="S199" s="185">
        <v>0</v>
      </c>
      <c r="T199" s="185">
        <v>0</v>
      </c>
      <c r="U199" s="185">
        <v>0</v>
      </c>
      <c r="V199" s="185">
        <v>0</v>
      </c>
      <c r="W199" s="185">
        <v>0</v>
      </c>
      <c r="X199" s="185">
        <v>0</v>
      </c>
      <c r="Y199" s="185">
        <v>0</v>
      </c>
      <c r="Z199" s="185">
        <v>0</v>
      </c>
      <c r="AA199" s="185">
        <v>0</v>
      </c>
      <c r="AB199" s="185">
        <v>0</v>
      </c>
      <c r="AC199" s="185">
        <v>0</v>
      </c>
      <c r="AD199" s="185">
        <v>0</v>
      </c>
      <c r="AE199" s="185">
        <v>0</v>
      </c>
      <c r="AF199" s="185">
        <v>0</v>
      </c>
      <c r="AG199" s="185">
        <v>0</v>
      </c>
      <c r="AH199" s="185">
        <v>0</v>
      </c>
    </row>
    <row r="200" spans="1:34" ht="30" customHeight="1">
      <c r="A200" s="2019"/>
      <c r="B200" s="989" t="s">
        <v>801</v>
      </c>
      <c r="C200" s="185">
        <v>0</v>
      </c>
      <c r="D200" s="185">
        <v>0</v>
      </c>
      <c r="E200" s="185">
        <v>0</v>
      </c>
      <c r="F200" s="185">
        <v>0</v>
      </c>
      <c r="G200" s="185">
        <v>0</v>
      </c>
      <c r="H200" s="185">
        <v>0</v>
      </c>
      <c r="I200" s="185">
        <v>0</v>
      </c>
      <c r="J200" s="185">
        <v>0</v>
      </c>
      <c r="K200" s="185">
        <v>0</v>
      </c>
      <c r="L200" s="185">
        <v>0</v>
      </c>
      <c r="M200" s="185">
        <v>0</v>
      </c>
      <c r="N200" s="185">
        <v>0</v>
      </c>
      <c r="O200" s="185">
        <v>0</v>
      </c>
      <c r="P200" s="185">
        <v>0</v>
      </c>
      <c r="Q200" s="185">
        <v>0</v>
      </c>
      <c r="R200" s="185">
        <v>0</v>
      </c>
      <c r="S200" s="185">
        <v>0</v>
      </c>
      <c r="T200" s="185">
        <v>0</v>
      </c>
      <c r="U200" s="185">
        <v>0</v>
      </c>
      <c r="V200" s="185">
        <v>0</v>
      </c>
      <c r="W200" s="185">
        <v>0</v>
      </c>
      <c r="X200" s="185">
        <v>0</v>
      </c>
      <c r="Y200" s="185">
        <v>0</v>
      </c>
      <c r="Z200" s="185">
        <v>0</v>
      </c>
      <c r="AA200" s="185">
        <v>0</v>
      </c>
      <c r="AB200" s="185">
        <v>0</v>
      </c>
      <c r="AC200" s="185">
        <v>0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</row>
    <row r="201" spans="1:34" ht="30" customHeight="1">
      <c r="A201" s="2019"/>
      <c r="B201" s="995" t="s">
        <v>802</v>
      </c>
      <c r="C201" s="185">
        <v>164.92</v>
      </c>
      <c r="D201" s="185">
        <v>164.92</v>
      </c>
      <c r="E201" s="185">
        <v>0</v>
      </c>
      <c r="F201" s="185">
        <v>0</v>
      </c>
      <c r="G201" s="185">
        <v>0</v>
      </c>
      <c r="H201" s="185">
        <v>0</v>
      </c>
      <c r="I201" s="185">
        <v>0</v>
      </c>
      <c r="J201" s="185">
        <v>0</v>
      </c>
      <c r="K201" s="185">
        <v>0</v>
      </c>
      <c r="L201" s="185">
        <v>0</v>
      </c>
      <c r="M201" s="185">
        <v>0</v>
      </c>
      <c r="N201" s="185">
        <v>0</v>
      </c>
      <c r="O201" s="185">
        <v>0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185">
        <v>0</v>
      </c>
      <c r="Y201" s="185">
        <v>0</v>
      </c>
      <c r="Z201" s="185">
        <v>0</v>
      </c>
      <c r="AA201" s="185">
        <v>0</v>
      </c>
      <c r="AB201" s="185">
        <v>0</v>
      </c>
      <c r="AC201" s="185">
        <v>0</v>
      </c>
      <c r="AD201" s="185">
        <v>0</v>
      </c>
      <c r="AE201" s="185">
        <v>0</v>
      </c>
      <c r="AF201" s="185">
        <v>0</v>
      </c>
      <c r="AG201" s="185">
        <v>0</v>
      </c>
      <c r="AH201" s="185">
        <v>0</v>
      </c>
    </row>
    <row r="202" spans="1:34" ht="30" customHeight="1">
      <c r="A202" s="2019"/>
      <c r="B202" s="995" t="s">
        <v>803</v>
      </c>
      <c r="C202" s="185">
        <v>12179.61</v>
      </c>
      <c r="D202" s="185">
        <v>12168.21</v>
      </c>
      <c r="E202" s="185">
        <v>0</v>
      </c>
      <c r="F202" s="185">
        <v>0</v>
      </c>
      <c r="G202" s="185">
        <v>0</v>
      </c>
      <c r="H202" s="185">
        <v>1.5</v>
      </c>
      <c r="I202" s="185">
        <v>9.9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0</v>
      </c>
      <c r="Q202" s="185">
        <v>0</v>
      </c>
      <c r="R202" s="185">
        <v>1.5</v>
      </c>
      <c r="S202" s="185">
        <v>9.9</v>
      </c>
      <c r="T202" s="185">
        <v>0</v>
      </c>
      <c r="U202" s="185">
        <v>0</v>
      </c>
      <c r="V202" s="185">
        <v>0</v>
      </c>
      <c r="W202" s="185">
        <v>0</v>
      </c>
      <c r="X202" s="185">
        <v>0</v>
      </c>
      <c r="Y202" s="185">
        <v>0</v>
      </c>
      <c r="Z202" s="185">
        <v>0</v>
      </c>
      <c r="AA202" s="185">
        <v>0</v>
      </c>
      <c r="AB202" s="185">
        <v>1.5</v>
      </c>
      <c r="AC202" s="185">
        <v>9.9</v>
      </c>
      <c r="AD202" s="185">
        <v>0</v>
      </c>
      <c r="AE202" s="185">
        <v>0</v>
      </c>
      <c r="AF202" s="185">
        <v>0</v>
      </c>
      <c r="AG202" s="185">
        <v>0</v>
      </c>
      <c r="AH202" s="185">
        <v>0</v>
      </c>
    </row>
    <row r="203" spans="1:34" ht="30" customHeight="1">
      <c r="A203" s="2019"/>
      <c r="B203" s="1011" t="s">
        <v>804</v>
      </c>
      <c r="C203" s="185">
        <v>6242.69</v>
      </c>
      <c r="D203" s="185">
        <v>3534.96</v>
      </c>
      <c r="E203" s="185">
        <v>363.43</v>
      </c>
      <c r="F203" s="185">
        <v>844.23</v>
      </c>
      <c r="G203" s="185">
        <v>0</v>
      </c>
      <c r="H203" s="185">
        <v>0</v>
      </c>
      <c r="I203" s="185">
        <v>239.19</v>
      </c>
      <c r="J203" s="185">
        <v>1241.33</v>
      </c>
      <c r="K203" s="185">
        <v>0</v>
      </c>
      <c r="L203" s="185">
        <v>19.55</v>
      </c>
      <c r="M203" s="185">
        <v>0</v>
      </c>
      <c r="N203" s="185">
        <v>0</v>
      </c>
      <c r="O203" s="185">
        <v>363.43</v>
      </c>
      <c r="P203" s="185">
        <v>844.23</v>
      </c>
      <c r="Q203" s="185">
        <v>0</v>
      </c>
      <c r="R203" s="185">
        <v>0</v>
      </c>
      <c r="S203" s="185">
        <v>239.19</v>
      </c>
      <c r="T203" s="185">
        <v>1241.33</v>
      </c>
      <c r="U203" s="185">
        <v>0</v>
      </c>
      <c r="V203" s="185">
        <v>19.55</v>
      </c>
      <c r="W203" s="185">
        <v>0</v>
      </c>
      <c r="X203" s="185">
        <v>0</v>
      </c>
      <c r="Y203" s="185">
        <v>363.43</v>
      </c>
      <c r="Z203" s="185">
        <v>844.23</v>
      </c>
      <c r="AA203" s="185">
        <v>0</v>
      </c>
      <c r="AB203" s="185">
        <v>0</v>
      </c>
      <c r="AC203" s="185">
        <v>239.19</v>
      </c>
      <c r="AD203" s="185">
        <v>1241.33</v>
      </c>
      <c r="AE203" s="185">
        <v>0</v>
      </c>
      <c r="AF203" s="185">
        <v>19.55</v>
      </c>
      <c r="AG203" s="185">
        <v>0</v>
      </c>
      <c r="AH203" s="185">
        <v>0</v>
      </c>
    </row>
    <row r="204" spans="1:34" ht="30" customHeight="1">
      <c r="A204" s="2019"/>
      <c r="B204" s="1011" t="s">
        <v>805</v>
      </c>
      <c r="C204" s="185">
        <v>1124.67</v>
      </c>
      <c r="D204" s="185">
        <v>0</v>
      </c>
      <c r="E204" s="185">
        <v>0</v>
      </c>
      <c r="F204" s="185">
        <v>0</v>
      </c>
      <c r="G204" s="185">
        <v>0</v>
      </c>
      <c r="H204" s="185">
        <v>0</v>
      </c>
      <c r="I204" s="185">
        <v>0</v>
      </c>
      <c r="J204" s="185">
        <v>270.38</v>
      </c>
      <c r="K204" s="185">
        <v>31.5</v>
      </c>
      <c r="L204" s="185">
        <v>0</v>
      </c>
      <c r="M204" s="185">
        <v>822.79</v>
      </c>
      <c r="N204" s="185">
        <v>0</v>
      </c>
      <c r="O204" s="185">
        <v>0</v>
      </c>
      <c r="P204" s="185">
        <v>0</v>
      </c>
      <c r="Q204" s="185">
        <v>0</v>
      </c>
      <c r="R204" s="185">
        <v>0</v>
      </c>
      <c r="S204" s="185">
        <v>0</v>
      </c>
      <c r="T204" s="185">
        <v>270.38</v>
      </c>
      <c r="U204" s="185">
        <v>31.5</v>
      </c>
      <c r="V204" s="185">
        <v>0</v>
      </c>
      <c r="W204" s="185">
        <v>822.79</v>
      </c>
      <c r="X204" s="185">
        <v>0</v>
      </c>
      <c r="Y204" s="185">
        <v>0</v>
      </c>
      <c r="Z204" s="185">
        <v>0</v>
      </c>
      <c r="AA204" s="185">
        <v>0</v>
      </c>
      <c r="AB204" s="185">
        <v>0</v>
      </c>
      <c r="AC204" s="185">
        <v>0</v>
      </c>
      <c r="AD204" s="185">
        <v>270.38</v>
      </c>
      <c r="AE204" s="185">
        <v>31.5</v>
      </c>
      <c r="AF204" s="185">
        <v>0</v>
      </c>
      <c r="AG204" s="185">
        <v>822.79</v>
      </c>
      <c r="AH204" s="185">
        <v>0</v>
      </c>
    </row>
    <row r="205" spans="1:34" ht="30" customHeight="1">
      <c r="A205" s="2019"/>
      <c r="B205" s="1011" t="s">
        <v>806</v>
      </c>
      <c r="C205" s="185">
        <v>0</v>
      </c>
      <c r="D205" s="185">
        <v>0</v>
      </c>
      <c r="E205" s="185">
        <v>0</v>
      </c>
      <c r="F205" s="185">
        <v>0</v>
      </c>
      <c r="G205" s="185">
        <v>0</v>
      </c>
      <c r="H205" s="185">
        <v>0</v>
      </c>
      <c r="I205" s="185">
        <v>0</v>
      </c>
      <c r="J205" s="185">
        <v>0</v>
      </c>
      <c r="K205" s="185">
        <v>0</v>
      </c>
      <c r="L205" s="185">
        <v>0</v>
      </c>
      <c r="M205" s="185">
        <v>0</v>
      </c>
      <c r="N205" s="185">
        <v>0</v>
      </c>
      <c r="O205" s="185">
        <v>0</v>
      </c>
      <c r="P205" s="185">
        <v>0</v>
      </c>
      <c r="Q205" s="185">
        <v>0</v>
      </c>
      <c r="R205" s="185">
        <v>0</v>
      </c>
      <c r="S205" s="185">
        <v>0</v>
      </c>
      <c r="T205" s="185">
        <v>0</v>
      </c>
      <c r="U205" s="185">
        <v>0</v>
      </c>
      <c r="V205" s="185">
        <v>0</v>
      </c>
      <c r="W205" s="185">
        <v>0</v>
      </c>
      <c r="X205" s="185">
        <v>0</v>
      </c>
      <c r="Y205" s="185">
        <v>0</v>
      </c>
      <c r="Z205" s="185">
        <v>0</v>
      </c>
      <c r="AA205" s="185">
        <v>0</v>
      </c>
      <c r="AB205" s="185">
        <v>0</v>
      </c>
      <c r="AC205" s="185">
        <v>0</v>
      </c>
      <c r="AD205" s="185">
        <v>0</v>
      </c>
      <c r="AE205" s="185">
        <v>0</v>
      </c>
      <c r="AF205" s="185">
        <v>0</v>
      </c>
      <c r="AG205" s="185">
        <v>0</v>
      </c>
      <c r="AH205" s="185">
        <v>0</v>
      </c>
    </row>
    <row r="206" spans="1:34" ht="30" customHeight="1">
      <c r="A206" s="2019"/>
      <c r="B206" s="995" t="s">
        <v>807</v>
      </c>
      <c r="C206" s="185">
        <v>85.76</v>
      </c>
      <c r="D206" s="185">
        <v>1.02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0.72</v>
      </c>
      <c r="K206" s="185">
        <v>84.02</v>
      </c>
      <c r="L206" s="185">
        <v>0</v>
      </c>
      <c r="M206" s="185">
        <v>0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0.72</v>
      </c>
      <c r="U206" s="185">
        <v>84.02</v>
      </c>
      <c r="V206" s="185">
        <v>0</v>
      </c>
      <c r="W206" s="185">
        <v>0</v>
      </c>
      <c r="X206" s="185">
        <v>0</v>
      </c>
      <c r="Y206" s="185">
        <v>0</v>
      </c>
      <c r="Z206" s="185">
        <v>0</v>
      </c>
      <c r="AA206" s="185">
        <v>0</v>
      </c>
      <c r="AB206" s="185">
        <v>0</v>
      </c>
      <c r="AC206" s="185">
        <v>0</v>
      </c>
      <c r="AD206" s="185">
        <v>0.72</v>
      </c>
      <c r="AE206" s="185">
        <v>84.02</v>
      </c>
      <c r="AF206" s="185">
        <v>0</v>
      </c>
      <c r="AG206" s="185">
        <v>0</v>
      </c>
      <c r="AH206" s="185">
        <v>0</v>
      </c>
    </row>
    <row r="207" spans="1:34" ht="30" customHeight="1">
      <c r="A207" s="2019"/>
      <c r="B207" s="991" t="s">
        <v>808</v>
      </c>
      <c r="C207" s="185">
        <v>2680.17</v>
      </c>
      <c r="D207" s="185">
        <v>2109.0700000000002</v>
      </c>
      <c r="E207" s="185">
        <v>0</v>
      </c>
      <c r="F207" s="185">
        <v>0</v>
      </c>
      <c r="G207" s="185">
        <v>0</v>
      </c>
      <c r="H207" s="185">
        <v>0</v>
      </c>
      <c r="I207" s="185">
        <v>0</v>
      </c>
      <c r="J207" s="185">
        <v>0</v>
      </c>
      <c r="K207" s="185">
        <v>0.66</v>
      </c>
      <c r="L207" s="185">
        <v>0</v>
      </c>
      <c r="M207" s="185">
        <v>570.44000000000005</v>
      </c>
      <c r="N207" s="185">
        <v>0</v>
      </c>
      <c r="O207" s="185">
        <v>0</v>
      </c>
      <c r="P207" s="185">
        <v>0</v>
      </c>
      <c r="Q207" s="185">
        <v>0</v>
      </c>
      <c r="R207" s="185">
        <v>0</v>
      </c>
      <c r="S207" s="185">
        <v>0</v>
      </c>
      <c r="T207" s="185">
        <v>0</v>
      </c>
      <c r="U207" s="185">
        <v>0.66</v>
      </c>
      <c r="V207" s="185">
        <v>0</v>
      </c>
      <c r="W207" s="185">
        <v>570.44000000000005</v>
      </c>
      <c r="X207" s="185">
        <v>0</v>
      </c>
      <c r="Y207" s="185">
        <v>0</v>
      </c>
      <c r="Z207" s="185">
        <v>0</v>
      </c>
      <c r="AA207" s="185">
        <v>0</v>
      </c>
      <c r="AB207" s="185">
        <v>0</v>
      </c>
      <c r="AC207" s="185">
        <v>0</v>
      </c>
      <c r="AD207" s="185">
        <v>0</v>
      </c>
      <c r="AE207" s="185">
        <v>0.66</v>
      </c>
      <c r="AF207" s="185">
        <v>0</v>
      </c>
      <c r="AG207" s="185">
        <v>570.44000000000005</v>
      </c>
      <c r="AH207" s="185">
        <v>0</v>
      </c>
    </row>
    <row r="208" spans="1:34" ht="30" customHeight="1">
      <c r="A208" s="2019"/>
      <c r="B208" s="1011" t="s">
        <v>821</v>
      </c>
      <c r="C208" s="185">
        <v>14.67</v>
      </c>
      <c r="D208" s="185">
        <v>0</v>
      </c>
      <c r="E208" s="185">
        <v>0</v>
      </c>
      <c r="F208" s="185">
        <v>0</v>
      </c>
      <c r="G208" s="185">
        <v>0</v>
      </c>
      <c r="H208" s="185">
        <v>0</v>
      </c>
      <c r="I208" s="185">
        <v>0</v>
      </c>
      <c r="J208" s="185">
        <v>0</v>
      </c>
      <c r="K208" s="185">
        <v>0</v>
      </c>
      <c r="L208" s="185">
        <v>0</v>
      </c>
      <c r="M208" s="185">
        <v>0</v>
      </c>
      <c r="N208" s="185">
        <v>14.67</v>
      </c>
      <c r="O208" s="185">
        <v>0</v>
      </c>
      <c r="P208" s="185">
        <v>0</v>
      </c>
      <c r="Q208" s="185">
        <v>0</v>
      </c>
      <c r="R208" s="185">
        <v>0</v>
      </c>
      <c r="S208" s="185">
        <v>0</v>
      </c>
      <c r="T208" s="185">
        <v>0</v>
      </c>
      <c r="U208" s="185">
        <v>0</v>
      </c>
      <c r="V208" s="185">
        <v>0</v>
      </c>
      <c r="W208" s="185">
        <v>0</v>
      </c>
      <c r="X208" s="185">
        <v>14.67</v>
      </c>
      <c r="Y208" s="185">
        <v>0</v>
      </c>
      <c r="Z208" s="185">
        <v>0</v>
      </c>
      <c r="AA208" s="185">
        <v>0</v>
      </c>
      <c r="AB208" s="185">
        <v>0</v>
      </c>
      <c r="AC208" s="185">
        <v>0</v>
      </c>
      <c r="AD208" s="185">
        <v>0</v>
      </c>
      <c r="AE208" s="185">
        <v>0</v>
      </c>
      <c r="AF208" s="185">
        <v>0</v>
      </c>
      <c r="AG208" s="185">
        <v>0</v>
      </c>
      <c r="AH208" s="185">
        <v>14.67</v>
      </c>
    </row>
    <row r="209" spans="1:34" ht="30" customHeight="1">
      <c r="A209" s="2019"/>
      <c r="B209" s="1011" t="s">
        <v>822</v>
      </c>
      <c r="C209" s="185">
        <v>172.18</v>
      </c>
      <c r="D209" s="185">
        <v>0</v>
      </c>
      <c r="E209" s="185">
        <v>0</v>
      </c>
      <c r="F209" s="185"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v>52.26</v>
      </c>
      <c r="N209" s="185">
        <v>119.92</v>
      </c>
      <c r="O209" s="185">
        <v>0</v>
      </c>
      <c r="P209" s="185">
        <v>0</v>
      </c>
      <c r="Q209" s="185">
        <v>0</v>
      </c>
      <c r="R209" s="185">
        <v>0</v>
      </c>
      <c r="S209" s="185">
        <v>0</v>
      </c>
      <c r="T209" s="185">
        <v>0</v>
      </c>
      <c r="U209" s="185">
        <v>0</v>
      </c>
      <c r="V209" s="185">
        <v>0</v>
      </c>
      <c r="W209" s="185">
        <v>52.26</v>
      </c>
      <c r="X209" s="185">
        <v>119.92</v>
      </c>
      <c r="Y209" s="185">
        <v>0</v>
      </c>
      <c r="Z209" s="185">
        <v>0</v>
      </c>
      <c r="AA209" s="185">
        <v>0</v>
      </c>
      <c r="AB209" s="185">
        <v>0</v>
      </c>
      <c r="AC209" s="185">
        <v>0</v>
      </c>
      <c r="AD209" s="185">
        <v>0</v>
      </c>
      <c r="AE209" s="185">
        <v>0</v>
      </c>
      <c r="AF209" s="185">
        <v>0</v>
      </c>
      <c r="AG209" s="185">
        <v>52.26</v>
      </c>
      <c r="AH209" s="185">
        <v>119.92</v>
      </c>
    </row>
    <row r="210" spans="1:34" ht="19.5" customHeight="1">
      <c r="A210" s="2019"/>
      <c r="B210" s="1242" t="s">
        <v>952</v>
      </c>
      <c r="C210" s="185">
        <v>1992.77</v>
      </c>
      <c r="D210" s="185">
        <v>0</v>
      </c>
      <c r="E210" s="185">
        <v>0</v>
      </c>
      <c r="F210" s="185">
        <v>0</v>
      </c>
      <c r="G210" s="185">
        <v>0</v>
      </c>
      <c r="H210" s="185">
        <v>0</v>
      </c>
      <c r="I210" s="185">
        <v>0</v>
      </c>
      <c r="J210" s="185">
        <v>0</v>
      </c>
      <c r="K210" s="185">
        <v>0</v>
      </c>
      <c r="L210" s="185">
        <v>0</v>
      </c>
      <c r="M210" s="185">
        <v>31.81</v>
      </c>
      <c r="N210" s="185">
        <v>1960.96</v>
      </c>
      <c r="O210" s="185">
        <v>0</v>
      </c>
      <c r="P210" s="185">
        <v>0</v>
      </c>
      <c r="Q210" s="185">
        <v>0</v>
      </c>
      <c r="R210" s="185">
        <v>0</v>
      </c>
      <c r="S210" s="185">
        <v>0</v>
      </c>
      <c r="T210" s="185">
        <v>0</v>
      </c>
      <c r="U210" s="185">
        <v>0</v>
      </c>
      <c r="V210" s="185">
        <v>0</v>
      </c>
      <c r="W210" s="185">
        <v>31.81</v>
      </c>
      <c r="X210" s="185">
        <v>1960.96</v>
      </c>
      <c r="Y210" s="185">
        <v>0</v>
      </c>
      <c r="Z210" s="185">
        <v>0</v>
      </c>
      <c r="AA210" s="185">
        <v>0</v>
      </c>
      <c r="AB210" s="185">
        <v>0</v>
      </c>
      <c r="AC210" s="185">
        <v>0</v>
      </c>
      <c r="AD210" s="185">
        <v>0</v>
      </c>
      <c r="AE210" s="185">
        <v>0</v>
      </c>
      <c r="AF210" s="185">
        <v>0</v>
      </c>
      <c r="AG210" s="185">
        <v>31.81</v>
      </c>
      <c r="AH210" s="185">
        <v>1960.96</v>
      </c>
    </row>
    <row r="211" spans="1:34" ht="19.5" customHeight="1">
      <c r="A211" s="2018" t="s">
        <v>812</v>
      </c>
      <c r="B211" s="1013" t="s">
        <v>41</v>
      </c>
      <c r="C211" s="1013">
        <f>SUM('2-9-2배수관 경년별 총괄'!C212:'2-9-2배수관 경년별 총괄'!C233)</f>
        <v>28399.34</v>
      </c>
      <c r="D211" s="1013">
        <f>SUM('2-9-2배수관 경년별 총괄'!D212:'2-9-2배수관 경년별 총괄'!D233)</f>
        <v>26986.82</v>
      </c>
      <c r="E211" s="1013">
        <f>SUM('2-9-2배수관 경년별 총괄'!E212:'2-9-2배수관 경년별 총괄'!E233)</f>
        <v>109.22</v>
      </c>
      <c r="F211" s="1013">
        <f>SUM('2-9-2배수관 경년별 총괄'!F212:'2-9-2배수관 경년별 총괄'!F233)</f>
        <v>150.83000000000001</v>
      </c>
      <c r="G211" s="1013">
        <f>SUM('2-9-2배수관 경년별 총괄'!G212:'2-9-2배수관 경년별 총괄'!G233)</f>
        <v>8.84</v>
      </c>
      <c r="H211" s="1013">
        <f>SUM('2-9-2배수관 경년별 총괄'!H212:'2-9-2배수관 경년별 총괄'!H233)</f>
        <v>18.18</v>
      </c>
      <c r="I211" s="1013">
        <f>SUM('2-9-2배수관 경년별 총괄'!I212:'2-9-2배수관 경년별 총괄'!I233)</f>
        <v>41.78</v>
      </c>
      <c r="J211" s="1013">
        <f>SUM('2-9-2배수관 경년별 총괄'!J212:'2-9-2배수관 경년별 총괄'!J233)</f>
        <v>2.8</v>
      </c>
      <c r="K211" s="1013">
        <f>SUM('2-9-2배수관 경년별 총괄'!K212:'2-9-2배수관 경년별 총괄'!K233)</f>
        <v>26.17</v>
      </c>
      <c r="L211" s="1013">
        <f>SUM('2-9-2배수관 경년별 총괄'!L212:'2-9-2배수관 경년별 총괄'!L233)</f>
        <v>990.41</v>
      </c>
      <c r="M211" s="1013">
        <f>SUM('2-9-2배수관 경년별 총괄'!M212:'2-9-2배수관 경년별 총괄'!M233)</f>
        <v>63.46</v>
      </c>
      <c r="N211" s="1013">
        <f>SUM('2-9-2배수관 경년별 총괄'!N212:'2-9-2배수관 경년별 총괄'!N233)</f>
        <v>0.83</v>
      </c>
      <c r="O211" s="1013">
        <f>SUM('2-9-2배수관 경년별 총괄'!O212:'2-9-2배수관 경년별 총괄'!O233)</f>
        <v>109.22</v>
      </c>
      <c r="P211" s="1013">
        <f>SUM('2-9-2배수관 경년별 총괄'!P212:'2-9-2배수관 경년별 총괄'!P233)</f>
        <v>150.83000000000001</v>
      </c>
      <c r="Q211" s="1013">
        <f>SUM('2-9-2배수관 경년별 총괄'!Q212:'2-9-2배수관 경년별 총괄'!Q233)</f>
        <v>8.84</v>
      </c>
      <c r="R211" s="1013">
        <f>SUM('2-9-2배수관 경년별 총괄'!R212:'2-9-2배수관 경년별 총괄'!R233)</f>
        <v>18.18</v>
      </c>
      <c r="S211" s="1013">
        <f>SUM('2-9-2배수관 경년별 총괄'!S212:'2-9-2배수관 경년별 총괄'!S233)</f>
        <v>41.78</v>
      </c>
      <c r="T211" s="1013">
        <f>SUM('2-9-2배수관 경년별 총괄'!T212:'2-9-2배수관 경년별 총괄'!T233)</f>
        <v>2.8</v>
      </c>
      <c r="U211" s="1013">
        <f>SUM('2-9-2배수관 경년별 총괄'!U212:'2-9-2배수관 경년별 총괄'!U233)</f>
        <v>26.17</v>
      </c>
      <c r="V211" s="1013">
        <f>SUM('2-9-2배수관 경년별 총괄'!V212:'2-9-2배수관 경년별 총괄'!V233)</f>
        <v>990.41</v>
      </c>
      <c r="W211" s="1013">
        <f>SUM('2-9-2배수관 경년별 총괄'!W212:'2-9-2배수관 경년별 총괄'!W233)</f>
        <v>63.46</v>
      </c>
      <c r="X211" s="1013">
        <f>SUM('2-9-2배수관 경년별 총괄'!X212:'2-9-2배수관 경년별 총괄'!X233)</f>
        <v>0.83</v>
      </c>
      <c r="Y211" s="1013">
        <f>SUM('2-9-2배수관 경년별 총괄'!Y212:'2-9-2배수관 경년별 총괄'!Y233)</f>
        <v>109.22</v>
      </c>
      <c r="Z211" s="1013">
        <f>SUM('2-9-2배수관 경년별 총괄'!Z212:'2-9-2배수관 경년별 총괄'!Z233)</f>
        <v>150.83000000000001</v>
      </c>
      <c r="AA211" s="1013">
        <f>SUM('2-9-2배수관 경년별 총괄'!AA212:'2-9-2배수관 경년별 총괄'!AA233)</f>
        <v>8.84</v>
      </c>
      <c r="AB211" s="1013">
        <f>SUM('2-9-2배수관 경년별 총괄'!AB212:'2-9-2배수관 경년별 총괄'!AB233)</f>
        <v>18.18</v>
      </c>
      <c r="AC211" s="1013">
        <f>SUM('2-9-2배수관 경년별 총괄'!AC212:'2-9-2배수관 경년별 총괄'!AC233)</f>
        <v>41.78</v>
      </c>
      <c r="AD211" s="1013">
        <f>SUM('2-9-2배수관 경년별 총괄'!AD212:'2-9-2배수관 경년별 총괄'!AD233)</f>
        <v>2.8</v>
      </c>
      <c r="AE211" s="1013">
        <f>SUM('2-9-2배수관 경년별 총괄'!AE212:'2-9-2배수관 경년별 총괄'!AE233)</f>
        <v>26.17</v>
      </c>
      <c r="AF211" s="1013">
        <f>SUM('2-9-2배수관 경년별 총괄'!AF212:'2-9-2배수관 경년별 총괄'!AF233)</f>
        <v>990.41</v>
      </c>
      <c r="AG211" s="1013">
        <f>SUM('2-9-2배수관 경년별 총괄'!AG212:'2-9-2배수관 경년별 총괄'!AG233)</f>
        <v>63.46</v>
      </c>
      <c r="AH211" s="1013">
        <f>SUM('2-9-2배수관 경년별 총괄'!AH212:'2-9-2배수관 경년별 총괄'!AH233)</f>
        <v>0.83</v>
      </c>
    </row>
    <row r="212" spans="1:34" ht="19.5" customHeight="1">
      <c r="A212" s="2018" t="s">
        <v>812</v>
      </c>
      <c r="B212" s="989" t="s">
        <v>951</v>
      </c>
      <c r="C212" s="185">
        <v>0.83</v>
      </c>
      <c r="D212" s="185">
        <v>0</v>
      </c>
      <c r="E212" s="185">
        <v>0</v>
      </c>
      <c r="F212" s="185">
        <v>0</v>
      </c>
      <c r="G212" s="185">
        <v>0</v>
      </c>
      <c r="H212" s="185">
        <v>0</v>
      </c>
      <c r="I212" s="185">
        <v>0</v>
      </c>
      <c r="J212" s="185">
        <v>0</v>
      </c>
      <c r="K212" s="185">
        <v>0</v>
      </c>
      <c r="L212" s="185">
        <v>0</v>
      </c>
      <c r="M212" s="185">
        <v>0</v>
      </c>
      <c r="N212" s="185">
        <v>0.83</v>
      </c>
      <c r="O212" s="185">
        <v>0</v>
      </c>
      <c r="P212" s="185">
        <v>0</v>
      </c>
      <c r="Q212" s="185">
        <v>0</v>
      </c>
      <c r="R212" s="185">
        <v>0</v>
      </c>
      <c r="S212" s="185">
        <v>0</v>
      </c>
      <c r="T212" s="185">
        <v>0</v>
      </c>
      <c r="U212" s="185">
        <v>0</v>
      </c>
      <c r="V212" s="185">
        <v>0</v>
      </c>
      <c r="W212" s="185">
        <v>0</v>
      </c>
      <c r="X212" s="185">
        <v>0.83</v>
      </c>
      <c r="Y212" s="185">
        <v>0</v>
      </c>
      <c r="Z212" s="185">
        <v>0</v>
      </c>
      <c r="AA212" s="185">
        <v>0</v>
      </c>
      <c r="AB212" s="185">
        <v>0</v>
      </c>
      <c r="AC212" s="185">
        <v>0</v>
      </c>
      <c r="AD212" s="185">
        <v>0</v>
      </c>
      <c r="AE212" s="185">
        <v>0</v>
      </c>
      <c r="AF212" s="185">
        <v>0</v>
      </c>
      <c r="AG212" s="185">
        <v>0</v>
      </c>
      <c r="AH212" s="185">
        <v>0.83</v>
      </c>
    </row>
    <row r="213" spans="1:34" ht="30" customHeight="1">
      <c r="A213" s="2019"/>
      <c r="B213" s="989" t="s">
        <v>796</v>
      </c>
      <c r="C213" s="185">
        <v>1462.69</v>
      </c>
      <c r="D213" s="185">
        <v>1462.69</v>
      </c>
      <c r="E213" s="185">
        <v>0</v>
      </c>
      <c r="F213" s="185">
        <v>0</v>
      </c>
      <c r="G213" s="185">
        <v>0</v>
      </c>
      <c r="H213" s="185">
        <v>0</v>
      </c>
      <c r="I213" s="185">
        <v>0</v>
      </c>
      <c r="J213" s="185">
        <v>0</v>
      </c>
      <c r="K213" s="185">
        <v>0</v>
      </c>
      <c r="L213" s="185">
        <v>0</v>
      </c>
      <c r="M213" s="185">
        <v>0</v>
      </c>
      <c r="N213" s="185">
        <v>0</v>
      </c>
      <c r="O213" s="185">
        <v>0</v>
      </c>
      <c r="P213" s="185">
        <v>0</v>
      </c>
      <c r="Q213" s="185">
        <v>0</v>
      </c>
      <c r="R213" s="185">
        <v>0</v>
      </c>
      <c r="S213" s="185">
        <v>0</v>
      </c>
      <c r="T213" s="185">
        <v>0</v>
      </c>
      <c r="U213" s="185">
        <v>0</v>
      </c>
      <c r="V213" s="185">
        <v>0</v>
      </c>
      <c r="W213" s="185">
        <v>0</v>
      </c>
      <c r="X213" s="185">
        <v>0</v>
      </c>
      <c r="Y213" s="185">
        <v>0</v>
      </c>
      <c r="Z213" s="185">
        <v>0</v>
      </c>
      <c r="AA213" s="185">
        <v>0</v>
      </c>
      <c r="AB213" s="185">
        <v>0</v>
      </c>
      <c r="AC213" s="185">
        <v>0</v>
      </c>
      <c r="AD213" s="185">
        <v>0</v>
      </c>
      <c r="AE213" s="185">
        <v>0</v>
      </c>
      <c r="AF213" s="185">
        <v>0</v>
      </c>
      <c r="AG213" s="185">
        <v>0</v>
      </c>
      <c r="AH213" s="185">
        <v>0</v>
      </c>
    </row>
    <row r="214" spans="1:34" ht="30" customHeight="1">
      <c r="A214" s="2019"/>
      <c r="B214" s="989" t="s">
        <v>797</v>
      </c>
      <c r="C214" s="185">
        <v>4087</v>
      </c>
      <c r="D214" s="185">
        <v>4024.04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62.96</v>
      </c>
      <c r="N214" s="185">
        <v>0</v>
      </c>
      <c r="O214" s="185">
        <v>0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62.96</v>
      </c>
      <c r="X214" s="185">
        <v>0</v>
      </c>
      <c r="Y214" s="185">
        <v>0</v>
      </c>
      <c r="Z214" s="185">
        <v>0</v>
      </c>
      <c r="AA214" s="185">
        <v>0</v>
      </c>
      <c r="AB214" s="185">
        <v>0</v>
      </c>
      <c r="AC214" s="185">
        <v>0</v>
      </c>
      <c r="AD214" s="185">
        <v>0</v>
      </c>
      <c r="AE214" s="185">
        <v>0</v>
      </c>
      <c r="AF214" s="185">
        <v>0</v>
      </c>
      <c r="AG214" s="185">
        <v>62.96</v>
      </c>
      <c r="AH214" s="185">
        <v>0</v>
      </c>
    </row>
    <row r="215" spans="1:34" ht="30" customHeight="1">
      <c r="A215" s="2019"/>
      <c r="B215" s="989" t="s">
        <v>798</v>
      </c>
      <c r="C215" s="185">
        <v>314.31</v>
      </c>
      <c r="D215" s="185">
        <v>314.31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185">
        <v>0</v>
      </c>
      <c r="Y215" s="185">
        <v>0</v>
      </c>
      <c r="Z215" s="185">
        <v>0</v>
      </c>
      <c r="AA215" s="185">
        <v>0</v>
      </c>
      <c r="AB215" s="185">
        <v>0</v>
      </c>
      <c r="AC215" s="185">
        <v>0</v>
      </c>
      <c r="AD215" s="185">
        <v>0</v>
      </c>
      <c r="AE215" s="185">
        <v>0</v>
      </c>
      <c r="AF215" s="185">
        <v>0</v>
      </c>
      <c r="AG215" s="185">
        <v>0</v>
      </c>
      <c r="AH215" s="185">
        <v>0</v>
      </c>
    </row>
    <row r="216" spans="1:34" ht="30" customHeight="1">
      <c r="A216" s="2019"/>
      <c r="B216" s="989" t="s">
        <v>780</v>
      </c>
      <c r="C216" s="185">
        <v>22240.35</v>
      </c>
      <c r="D216" s="185">
        <v>20896.349999999999</v>
      </c>
      <c r="E216" s="185">
        <v>104.49</v>
      </c>
      <c r="F216" s="185">
        <v>150.83000000000001</v>
      </c>
      <c r="G216" s="185">
        <v>8.84</v>
      </c>
      <c r="H216" s="185">
        <v>18.18</v>
      </c>
      <c r="I216" s="185">
        <v>41.78</v>
      </c>
      <c r="J216" s="185">
        <v>2.8</v>
      </c>
      <c r="K216" s="185">
        <v>26.17</v>
      </c>
      <c r="L216" s="185">
        <v>990.41</v>
      </c>
      <c r="M216" s="185">
        <v>0.5</v>
      </c>
      <c r="N216" s="185">
        <v>0</v>
      </c>
      <c r="O216" s="185">
        <v>104.49</v>
      </c>
      <c r="P216" s="185">
        <v>150.83000000000001</v>
      </c>
      <c r="Q216" s="185">
        <v>8.84</v>
      </c>
      <c r="R216" s="185">
        <v>18.18</v>
      </c>
      <c r="S216" s="185">
        <v>41.78</v>
      </c>
      <c r="T216" s="185">
        <v>2.8</v>
      </c>
      <c r="U216" s="185">
        <v>26.17</v>
      </c>
      <c r="V216" s="185">
        <v>990.41</v>
      </c>
      <c r="W216" s="185">
        <v>0.5</v>
      </c>
      <c r="X216" s="185">
        <v>0</v>
      </c>
      <c r="Y216" s="185">
        <v>104.49</v>
      </c>
      <c r="Z216" s="185">
        <v>150.83000000000001</v>
      </c>
      <c r="AA216" s="185">
        <v>8.84</v>
      </c>
      <c r="AB216" s="185">
        <v>18.18</v>
      </c>
      <c r="AC216" s="185">
        <v>41.78</v>
      </c>
      <c r="AD216" s="185">
        <v>2.8</v>
      </c>
      <c r="AE216" s="185">
        <v>26.17</v>
      </c>
      <c r="AF216" s="185">
        <v>990.41</v>
      </c>
      <c r="AG216" s="185">
        <v>0.5</v>
      </c>
      <c r="AH216" s="185">
        <v>0</v>
      </c>
    </row>
    <row r="217" spans="1:34" ht="30" customHeight="1">
      <c r="A217" s="2019"/>
      <c r="B217" s="991" t="s">
        <v>781</v>
      </c>
      <c r="C217" s="185">
        <v>4.7300000000000004</v>
      </c>
      <c r="D217" s="185">
        <v>0</v>
      </c>
      <c r="E217" s="185">
        <v>4.7300000000000004</v>
      </c>
      <c r="F217" s="185">
        <v>0</v>
      </c>
      <c r="G217" s="185">
        <v>0</v>
      </c>
      <c r="H217" s="185">
        <v>0</v>
      </c>
      <c r="I217" s="185">
        <v>0</v>
      </c>
      <c r="J217" s="185">
        <v>0</v>
      </c>
      <c r="K217" s="185">
        <v>0</v>
      </c>
      <c r="L217" s="185">
        <v>0</v>
      </c>
      <c r="M217" s="185">
        <v>0</v>
      </c>
      <c r="N217" s="185">
        <v>0</v>
      </c>
      <c r="O217" s="185">
        <v>4.7300000000000004</v>
      </c>
      <c r="P217" s="185">
        <v>0</v>
      </c>
      <c r="Q217" s="185">
        <v>0</v>
      </c>
      <c r="R217" s="185">
        <v>0</v>
      </c>
      <c r="S217" s="185">
        <v>0</v>
      </c>
      <c r="T217" s="185">
        <v>0</v>
      </c>
      <c r="U217" s="185">
        <v>0</v>
      </c>
      <c r="V217" s="185">
        <v>0</v>
      </c>
      <c r="W217" s="185">
        <v>0</v>
      </c>
      <c r="X217" s="185">
        <v>0</v>
      </c>
      <c r="Y217" s="185">
        <v>4.7300000000000004</v>
      </c>
      <c r="Z217" s="185">
        <v>0</v>
      </c>
      <c r="AA217" s="185">
        <v>0</v>
      </c>
      <c r="AB217" s="185">
        <v>0</v>
      </c>
      <c r="AC217" s="185">
        <v>0</v>
      </c>
      <c r="AD217" s="185">
        <v>0</v>
      </c>
      <c r="AE217" s="185">
        <v>0</v>
      </c>
      <c r="AF217" s="185">
        <v>0</v>
      </c>
      <c r="AG217" s="185">
        <v>0</v>
      </c>
      <c r="AH217" s="185">
        <v>0</v>
      </c>
    </row>
    <row r="218" spans="1:34" ht="30" customHeight="1">
      <c r="A218" s="2019"/>
      <c r="B218" s="991" t="s">
        <v>786</v>
      </c>
      <c r="C218" s="185">
        <v>0</v>
      </c>
      <c r="D218" s="185">
        <v>0</v>
      </c>
      <c r="E218" s="185">
        <v>0</v>
      </c>
      <c r="F218" s="185"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v>0</v>
      </c>
      <c r="N218" s="185">
        <v>0</v>
      </c>
      <c r="O218" s="185">
        <v>0</v>
      </c>
      <c r="P218" s="185">
        <v>0</v>
      </c>
      <c r="Q218" s="185">
        <v>0</v>
      </c>
      <c r="R218" s="185">
        <v>0</v>
      </c>
      <c r="S218" s="185">
        <v>0</v>
      </c>
      <c r="T218" s="185">
        <v>0</v>
      </c>
      <c r="U218" s="185">
        <v>0</v>
      </c>
      <c r="V218" s="185">
        <v>0</v>
      </c>
      <c r="W218" s="185">
        <v>0</v>
      </c>
      <c r="X218" s="185">
        <v>0</v>
      </c>
      <c r="Y218" s="185">
        <v>0</v>
      </c>
      <c r="Z218" s="185">
        <v>0</v>
      </c>
      <c r="AA218" s="185">
        <v>0</v>
      </c>
      <c r="AB218" s="185">
        <v>0</v>
      </c>
      <c r="AC218" s="185">
        <v>0</v>
      </c>
      <c r="AD218" s="185">
        <v>0</v>
      </c>
      <c r="AE218" s="185">
        <v>0</v>
      </c>
      <c r="AF218" s="185">
        <v>0</v>
      </c>
      <c r="AG218" s="185">
        <v>0</v>
      </c>
      <c r="AH218" s="185">
        <v>0</v>
      </c>
    </row>
    <row r="219" spans="1:34" ht="30" customHeight="1">
      <c r="A219" s="2019"/>
      <c r="B219" s="991" t="s">
        <v>799</v>
      </c>
      <c r="C219" s="185">
        <v>0</v>
      </c>
      <c r="D219" s="185">
        <v>0</v>
      </c>
      <c r="E219" s="185">
        <v>0</v>
      </c>
      <c r="F219" s="185">
        <v>0</v>
      </c>
      <c r="G219" s="185">
        <v>0</v>
      </c>
      <c r="H219" s="185">
        <v>0</v>
      </c>
      <c r="I219" s="185">
        <v>0</v>
      </c>
      <c r="J219" s="185">
        <v>0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185">
        <v>0</v>
      </c>
      <c r="Q219" s="185">
        <v>0</v>
      </c>
      <c r="R219" s="185">
        <v>0</v>
      </c>
      <c r="S219" s="185">
        <v>0</v>
      </c>
      <c r="T219" s="185">
        <v>0</v>
      </c>
      <c r="U219" s="185">
        <v>0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</row>
    <row r="220" spans="1:34" ht="30" customHeight="1">
      <c r="A220" s="2019"/>
      <c r="B220" s="991" t="s">
        <v>787</v>
      </c>
      <c r="C220" s="185">
        <v>188.64</v>
      </c>
      <c r="D220" s="185">
        <v>188.64</v>
      </c>
      <c r="E220" s="185">
        <v>0</v>
      </c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185">
        <v>0</v>
      </c>
      <c r="Y220" s="185">
        <v>0</v>
      </c>
      <c r="Z220" s="185">
        <v>0</v>
      </c>
      <c r="AA220" s="185">
        <v>0</v>
      </c>
      <c r="AB220" s="185">
        <v>0</v>
      </c>
      <c r="AC220" s="185">
        <v>0</v>
      </c>
      <c r="AD220" s="185">
        <v>0</v>
      </c>
      <c r="AE220" s="185">
        <v>0</v>
      </c>
      <c r="AF220" s="185">
        <v>0</v>
      </c>
      <c r="AG220" s="185">
        <v>0</v>
      </c>
      <c r="AH220" s="185">
        <v>0</v>
      </c>
    </row>
    <row r="221" spans="1:34" ht="30" customHeight="1">
      <c r="A221" s="2019"/>
      <c r="B221" s="991" t="s">
        <v>820</v>
      </c>
      <c r="C221" s="185">
        <v>0</v>
      </c>
      <c r="D221" s="185">
        <v>0</v>
      </c>
      <c r="E221" s="185">
        <v>0</v>
      </c>
      <c r="F221" s="185">
        <v>0</v>
      </c>
      <c r="G221" s="185">
        <v>0</v>
      </c>
      <c r="H221" s="185">
        <v>0</v>
      </c>
      <c r="I221" s="185">
        <v>0</v>
      </c>
      <c r="J221" s="185">
        <v>0</v>
      </c>
      <c r="K221" s="185">
        <v>0</v>
      </c>
      <c r="L221" s="185">
        <v>0</v>
      </c>
      <c r="M221" s="185">
        <v>0</v>
      </c>
      <c r="N221" s="185">
        <v>0</v>
      </c>
      <c r="O221" s="185">
        <v>0</v>
      </c>
      <c r="P221" s="185">
        <v>0</v>
      </c>
      <c r="Q221" s="185">
        <v>0</v>
      </c>
      <c r="R221" s="185">
        <v>0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185">
        <v>0</v>
      </c>
      <c r="Y221" s="185">
        <v>0</v>
      </c>
      <c r="Z221" s="185">
        <v>0</v>
      </c>
      <c r="AA221" s="185">
        <v>0</v>
      </c>
      <c r="AB221" s="185">
        <v>0</v>
      </c>
      <c r="AC221" s="185">
        <v>0</v>
      </c>
      <c r="AD221" s="185">
        <v>0</v>
      </c>
      <c r="AE221" s="185">
        <v>0</v>
      </c>
      <c r="AF221" s="185">
        <v>0</v>
      </c>
      <c r="AG221" s="185">
        <v>0</v>
      </c>
      <c r="AH221" s="185">
        <v>0</v>
      </c>
    </row>
    <row r="222" spans="1:34" ht="30" customHeight="1">
      <c r="A222" s="2019"/>
      <c r="B222" s="991" t="s">
        <v>800</v>
      </c>
      <c r="C222" s="185">
        <v>0</v>
      </c>
      <c r="D222" s="185">
        <v>0</v>
      </c>
      <c r="E222" s="185">
        <v>0</v>
      </c>
      <c r="F222" s="185">
        <v>0</v>
      </c>
      <c r="G222" s="185">
        <v>0</v>
      </c>
      <c r="H222" s="185">
        <v>0</v>
      </c>
      <c r="I222" s="185">
        <v>0</v>
      </c>
      <c r="J222" s="185">
        <v>0</v>
      </c>
      <c r="K222" s="185">
        <v>0</v>
      </c>
      <c r="L222" s="185">
        <v>0</v>
      </c>
      <c r="M222" s="185">
        <v>0</v>
      </c>
      <c r="N222" s="185">
        <v>0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</row>
    <row r="223" spans="1:34" ht="30" customHeight="1">
      <c r="A223" s="2019"/>
      <c r="B223" s="989" t="s">
        <v>801</v>
      </c>
      <c r="C223" s="185">
        <v>0</v>
      </c>
      <c r="D223" s="185">
        <v>0</v>
      </c>
      <c r="E223" s="185">
        <v>0</v>
      </c>
      <c r="F223" s="185">
        <v>0</v>
      </c>
      <c r="G223" s="185">
        <v>0</v>
      </c>
      <c r="H223" s="185">
        <v>0</v>
      </c>
      <c r="I223" s="185">
        <v>0</v>
      </c>
      <c r="J223" s="185">
        <v>0</v>
      </c>
      <c r="K223" s="185">
        <v>0</v>
      </c>
      <c r="L223" s="185">
        <v>0</v>
      </c>
      <c r="M223" s="185">
        <v>0</v>
      </c>
      <c r="N223" s="185">
        <v>0</v>
      </c>
      <c r="O223" s="185">
        <v>0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</row>
    <row r="224" spans="1:34" ht="30" customHeight="1">
      <c r="A224" s="2019"/>
      <c r="B224" s="995" t="s">
        <v>802</v>
      </c>
      <c r="C224" s="185">
        <v>0</v>
      </c>
      <c r="D224" s="185">
        <v>0</v>
      </c>
      <c r="E224" s="185">
        <v>0</v>
      </c>
      <c r="F224" s="185">
        <v>0</v>
      </c>
      <c r="G224" s="185">
        <v>0</v>
      </c>
      <c r="H224" s="185">
        <v>0</v>
      </c>
      <c r="I224" s="185">
        <v>0</v>
      </c>
      <c r="J224" s="185">
        <v>0</v>
      </c>
      <c r="K224" s="185">
        <v>0</v>
      </c>
      <c r="L224" s="185">
        <v>0</v>
      </c>
      <c r="M224" s="185">
        <v>0</v>
      </c>
      <c r="N224" s="185">
        <v>0</v>
      </c>
      <c r="O224" s="185">
        <v>0</v>
      </c>
      <c r="P224" s="185">
        <v>0</v>
      </c>
      <c r="Q224" s="185">
        <v>0</v>
      </c>
      <c r="R224" s="185">
        <v>0</v>
      </c>
      <c r="S224" s="185">
        <v>0</v>
      </c>
      <c r="T224" s="185">
        <v>0</v>
      </c>
      <c r="U224" s="185">
        <v>0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</row>
    <row r="225" spans="1:34" ht="30" customHeight="1">
      <c r="A225" s="2019"/>
      <c r="B225" s="995" t="s">
        <v>803</v>
      </c>
      <c r="C225" s="185">
        <v>100.79</v>
      </c>
      <c r="D225" s="185">
        <v>100.79</v>
      </c>
      <c r="E225" s="185">
        <v>0</v>
      </c>
      <c r="F225" s="185">
        <v>0</v>
      </c>
      <c r="G225" s="185">
        <v>0</v>
      </c>
      <c r="H225" s="185">
        <v>0</v>
      </c>
      <c r="I225" s="185">
        <v>0</v>
      </c>
      <c r="J225" s="185">
        <v>0</v>
      </c>
      <c r="K225" s="185">
        <v>0</v>
      </c>
      <c r="L225" s="185">
        <v>0</v>
      </c>
      <c r="M225" s="185">
        <v>0</v>
      </c>
      <c r="N225" s="185">
        <v>0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</row>
    <row r="226" spans="1:34" ht="30" customHeight="1">
      <c r="A226" s="2019"/>
      <c r="B226" s="1011" t="s">
        <v>804</v>
      </c>
      <c r="C226" s="185">
        <v>0</v>
      </c>
      <c r="D226" s="185">
        <v>0</v>
      </c>
      <c r="E226" s="185">
        <v>0</v>
      </c>
      <c r="F226" s="185">
        <v>0</v>
      </c>
      <c r="G226" s="185">
        <v>0</v>
      </c>
      <c r="H226" s="185">
        <v>0</v>
      </c>
      <c r="I226" s="185">
        <v>0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>
        <v>0</v>
      </c>
      <c r="U226" s="185">
        <v>0</v>
      </c>
      <c r="V226" s="185">
        <v>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</row>
    <row r="227" spans="1:34" ht="30" customHeight="1">
      <c r="A227" s="2019"/>
      <c r="B227" s="1011" t="s">
        <v>805</v>
      </c>
      <c r="C227" s="185">
        <v>0</v>
      </c>
      <c r="D227" s="185">
        <v>0</v>
      </c>
      <c r="E227" s="185">
        <v>0</v>
      </c>
      <c r="F227" s="185">
        <v>0</v>
      </c>
      <c r="G227" s="185">
        <v>0</v>
      </c>
      <c r="H227" s="185">
        <v>0</v>
      </c>
      <c r="I227" s="185">
        <v>0</v>
      </c>
      <c r="J227" s="185">
        <v>0</v>
      </c>
      <c r="K227" s="185">
        <v>0</v>
      </c>
      <c r="L227" s="185">
        <v>0</v>
      </c>
      <c r="M227" s="185">
        <v>0</v>
      </c>
      <c r="N227" s="185">
        <v>0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185">
        <v>0</v>
      </c>
      <c r="Y227" s="185">
        <v>0</v>
      </c>
      <c r="Z227" s="185">
        <v>0</v>
      </c>
      <c r="AA227" s="185">
        <v>0</v>
      </c>
      <c r="AB227" s="185">
        <v>0</v>
      </c>
      <c r="AC227" s="185">
        <v>0</v>
      </c>
      <c r="AD227" s="185">
        <v>0</v>
      </c>
      <c r="AE227" s="185">
        <v>0</v>
      </c>
      <c r="AF227" s="185">
        <v>0</v>
      </c>
      <c r="AG227" s="185">
        <v>0</v>
      </c>
      <c r="AH227" s="185">
        <v>0</v>
      </c>
    </row>
    <row r="228" spans="1:34" ht="30" customHeight="1">
      <c r="A228" s="2019"/>
      <c r="B228" s="1011" t="s">
        <v>806</v>
      </c>
      <c r="C228" s="185">
        <v>0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</row>
    <row r="229" spans="1:34" ht="30" customHeight="1">
      <c r="A229" s="2019"/>
      <c r="B229" s="995" t="s">
        <v>807</v>
      </c>
      <c r="C229" s="185">
        <v>0</v>
      </c>
      <c r="D229" s="185">
        <v>0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185">
        <v>0</v>
      </c>
      <c r="Y229" s="185">
        <v>0</v>
      </c>
      <c r="Z229" s="185">
        <v>0</v>
      </c>
      <c r="AA229" s="185">
        <v>0</v>
      </c>
      <c r="AB229" s="185">
        <v>0</v>
      </c>
      <c r="AC229" s="185">
        <v>0</v>
      </c>
      <c r="AD229" s="185">
        <v>0</v>
      </c>
      <c r="AE229" s="185">
        <v>0</v>
      </c>
      <c r="AF229" s="185">
        <v>0</v>
      </c>
      <c r="AG229" s="185">
        <v>0</v>
      </c>
      <c r="AH229" s="185">
        <v>0</v>
      </c>
    </row>
    <row r="230" spans="1:34" ht="30" customHeight="1">
      <c r="A230" s="2019"/>
      <c r="B230" s="991" t="s">
        <v>808</v>
      </c>
      <c r="C230" s="185">
        <v>0</v>
      </c>
      <c r="D230" s="185">
        <v>0</v>
      </c>
      <c r="E230" s="185">
        <v>0</v>
      </c>
      <c r="F230" s="185">
        <v>0</v>
      </c>
      <c r="G230" s="185">
        <v>0</v>
      </c>
      <c r="H230" s="185">
        <v>0</v>
      </c>
      <c r="I230" s="185">
        <v>0</v>
      </c>
      <c r="J230" s="185">
        <v>0</v>
      </c>
      <c r="K230" s="185">
        <v>0</v>
      </c>
      <c r="L230" s="185">
        <v>0</v>
      </c>
      <c r="M230" s="185">
        <v>0</v>
      </c>
      <c r="N230" s="185">
        <v>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</row>
    <row r="231" spans="1:34" ht="30" customHeight="1">
      <c r="A231" s="2019"/>
      <c r="B231" s="1011" t="s">
        <v>821</v>
      </c>
      <c r="C231" s="185">
        <v>0</v>
      </c>
      <c r="D231" s="185">
        <v>0</v>
      </c>
      <c r="E231" s="185">
        <v>0</v>
      </c>
      <c r="F231" s="185">
        <v>0</v>
      </c>
      <c r="G231" s="185">
        <v>0</v>
      </c>
      <c r="H231" s="185">
        <v>0</v>
      </c>
      <c r="I231" s="185">
        <v>0</v>
      </c>
      <c r="J231" s="185">
        <v>0</v>
      </c>
      <c r="K231" s="185">
        <v>0</v>
      </c>
      <c r="L231" s="185">
        <v>0</v>
      </c>
      <c r="M231" s="185">
        <v>0</v>
      </c>
      <c r="N231" s="185">
        <v>0</v>
      </c>
      <c r="O231" s="185">
        <v>0</v>
      </c>
      <c r="P231" s="185">
        <v>0</v>
      </c>
      <c r="Q231" s="185">
        <v>0</v>
      </c>
      <c r="R231" s="185">
        <v>0</v>
      </c>
      <c r="S231" s="185">
        <v>0</v>
      </c>
      <c r="T231" s="185">
        <v>0</v>
      </c>
      <c r="U231" s="185">
        <v>0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</row>
    <row r="232" spans="1:34" ht="30" customHeight="1">
      <c r="A232" s="2019"/>
      <c r="B232" s="1011" t="s">
        <v>822</v>
      </c>
      <c r="C232" s="185">
        <v>0</v>
      </c>
      <c r="D232" s="185">
        <v>0</v>
      </c>
      <c r="E232" s="185">
        <v>0</v>
      </c>
      <c r="F232" s="185">
        <v>0</v>
      </c>
      <c r="G232" s="185">
        <v>0</v>
      </c>
      <c r="H232" s="185">
        <v>0</v>
      </c>
      <c r="I232" s="185">
        <v>0</v>
      </c>
      <c r="J232" s="185">
        <v>0</v>
      </c>
      <c r="K232" s="185"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5">
        <v>0</v>
      </c>
      <c r="R232" s="185">
        <v>0</v>
      </c>
      <c r="S232" s="185">
        <v>0</v>
      </c>
      <c r="T232" s="185">
        <v>0</v>
      </c>
      <c r="U232" s="185">
        <v>0</v>
      </c>
      <c r="V232" s="185">
        <v>0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</row>
    <row r="233" spans="1:34" ht="19.5" customHeight="1">
      <c r="A233" s="2019"/>
      <c r="B233" s="1242" t="s">
        <v>952</v>
      </c>
      <c r="C233" s="185">
        <v>0</v>
      </c>
      <c r="D233" s="185">
        <v>0</v>
      </c>
      <c r="E233" s="185">
        <v>0</v>
      </c>
      <c r="F233" s="185">
        <v>0</v>
      </c>
      <c r="G233" s="185">
        <v>0</v>
      </c>
      <c r="H233" s="185">
        <v>0</v>
      </c>
      <c r="I233" s="185">
        <v>0</v>
      </c>
      <c r="J233" s="185">
        <v>0</v>
      </c>
      <c r="K233" s="185">
        <v>0</v>
      </c>
      <c r="L233" s="185">
        <v>0</v>
      </c>
      <c r="M233" s="185">
        <v>0</v>
      </c>
      <c r="N233" s="185">
        <v>0</v>
      </c>
      <c r="O233" s="185">
        <v>0</v>
      </c>
      <c r="P233" s="185">
        <v>0</v>
      </c>
      <c r="Q233" s="185">
        <v>0</v>
      </c>
      <c r="R233" s="185">
        <v>0</v>
      </c>
      <c r="S233" s="185">
        <v>0</v>
      </c>
      <c r="T233" s="185">
        <v>0</v>
      </c>
      <c r="U233" s="185">
        <v>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</row>
    <row r="234" spans="1:34" ht="19.5" customHeight="1">
      <c r="A234" s="2018" t="s">
        <v>813</v>
      </c>
      <c r="B234" s="1013" t="s">
        <v>41</v>
      </c>
      <c r="C234" s="1013">
        <f>SUM('2-9-2배수관 경년별 총괄'!C235:'2-9-2배수관 경년별 총괄'!C256)</f>
        <v>226602.59999999998</v>
      </c>
      <c r="D234" s="1013">
        <f>SUM('2-9-2배수관 경년별 총괄'!D235:'2-9-2배수관 경년별 총괄'!D256)</f>
        <v>177100.16000000006</v>
      </c>
      <c r="E234" s="1013">
        <f>SUM('2-9-2배수관 경년별 총괄'!E235:'2-9-2배수관 경년별 총괄'!E256)</f>
        <v>2049.8000000000002</v>
      </c>
      <c r="F234" s="1013">
        <f>SUM('2-9-2배수관 경년별 총괄'!F235:'2-9-2배수관 경년별 총괄'!F256)</f>
        <v>2859.5299999999997</v>
      </c>
      <c r="G234" s="1013">
        <f>SUM('2-9-2배수관 경년별 총괄'!G235:'2-9-2배수관 경년별 총괄'!G256)</f>
        <v>10809.21</v>
      </c>
      <c r="H234" s="1013">
        <f>SUM('2-9-2배수관 경년별 총괄'!H235:'2-9-2배수관 경년별 총괄'!H256)</f>
        <v>3819.92</v>
      </c>
      <c r="I234" s="1013">
        <f>SUM('2-9-2배수관 경년별 총괄'!I235:'2-9-2배수관 경년별 총괄'!I256)</f>
        <v>3176.4</v>
      </c>
      <c r="J234" s="1013">
        <f>SUM('2-9-2배수관 경년별 총괄'!J235:'2-9-2배수관 경년별 총괄'!J256)</f>
        <v>14031.48</v>
      </c>
      <c r="K234" s="1013">
        <f>SUM('2-9-2배수관 경년별 총괄'!K235:'2-9-2배수관 경년별 총괄'!K256)</f>
        <v>3306.68</v>
      </c>
      <c r="L234" s="1013">
        <f>SUM('2-9-2배수관 경년별 총괄'!L235:'2-9-2배수관 경년별 총괄'!L256)</f>
        <v>4362.6100000000006</v>
      </c>
      <c r="M234" s="1013">
        <f>SUM('2-9-2배수관 경년별 총괄'!M235:'2-9-2배수관 경년별 총괄'!M256)</f>
        <v>2441.9299999999998</v>
      </c>
      <c r="N234" s="1013">
        <f>SUM('2-9-2배수관 경년별 총괄'!N235:'2-9-2배수관 경년별 총괄'!N256)</f>
        <v>2644.88</v>
      </c>
      <c r="O234" s="1013">
        <f>SUM('2-9-2배수관 경년별 총괄'!O235:'2-9-2배수관 경년별 총괄'!O256)</f>
        <v>2049.8000000000002</v>
      </c>
      <c r="P234" s="1013">
        <f>SUM('2-9-2배수관 경년별 총괄'!P235:'2-9-2배수관 경년별 총괄'!P256)</f>
        <v>2859.5299999999997</v>
      </c>
      <c r="Q234" s="1013">
        <f>SUM('2-9-2배수관 경년별 총괄'!Q235:'2-9-2배수관 경년별 총괄'!Q256)</f>
        <v>10809.21</v>
      </c>
      <c r="R234" s="1013">
        <f>SUM('2-9-2배수관 경년별 총괄'!R235:'2-9-2배수관 경년별 총괄'!R256)</f>
        <v>3819.92</v>
      </c>
      <c r="S234" s="1013">
        <f>SUM('2-9-2배수관 경년별 총괄'!S235:'2-9-2배수관 경년별 총괄'!S256)</f>
        <v>3176.4</v>
      </c>
      <c r="T234" s="1013">
        <f>SUM('2-9-2배수관 경년별 총괄'!T235:'2-9-2배수관 경년별 총괄'!T256)</f>
        <v>14031.48</v>
      </c>
      <c r="U234" s="1013">
        <f>SUM('2-9-2배수관 경년별 총괄'!U235:'2-9-2배수관 경년별 총괄'!U256)</f>
        <v>3306.68</v>
      </c>
      <c r="V234" s="1013">
        <f>SUM('2-9-2배수관 경년별 총괄'!V235:'2-9-2배수관 경년별 총괄'!V256)</f>
        <v>4362.6100000000006</v>
      </c>
      <c r="W234" s="1013">
        <f>SUM('2-9-2배수관 경년별 총괄'!W235:'2-9-2배수관 경년별 총괄'!W256)</f>
        <v>2441.9299999999998</v>
      </c>
      <c r="X234" s="1013">
        <f>SUM('2-9-2배수관 경년별 총괄'!X235:'2-9-2배수관 경년별 총괄'!X256)</f>
        <v>2644.88</v>
      </c>
      <c r="Y234" s="1013">
        <f>SUM('2-9-2배수관 경년별 총괄'!Y235:'2-9-2배수관 경년별 총괄'!Y256)</f>
        <v>2049.8000000000002</v>
      </c>
      <c r="Z234" s="1013">
        <f>SUM('2-9-2배수관 경년별 총괄'!Z235:'2-9-2배수관 경년별 총괄'!Z256)</f>
        <v>2859.5299999999997</v>
      </c>
      <c r="AA234" s="1013">
        <f>SUM('2-9-2배수관 경년별 총괄'!AA235:'2-9-2배수관 경년별 총괄'!AA256)</f>
        <v>10809.21</v>
      </c>
      <c r="AB234" s="1013">
        <f>SUM('2-9-2배수관 경년별 총괄'!AB235:'2-9-2배수관 경년별 총괄'!AB256)</f>
        <v>3819.92</v>
      </c>
      <c r="AC234" s="1013">
        <f>SUM('2-9-2배수관 경년별 총괄'!AC235:'2-9-2배수관 경년별 총괄'!AC256)</f>
        <v>3176.4</v>
      </c>
      <c r="AD234" s="1013">
        <f>SUM('2-9-2배수관 경년별 총괄'!AD235:'2-9-2배수관 경년별 총괄'!AD256)</f>
        <v>14031.48</v>
      </c>
      <c r="AE234" s="1013">
        <f>SUM('2-9-2배수관 경년별 총괄'!AE235:'2-9-2배수관 경년별 총괄'!AE256)</f>
        <v>3306.68</v>
      </c>
      <c r="AF234" s="1013">
        <f>SUM('2-9-2배수관 경년별 총괄'!AF235:'2-9-2배수관 경년별 총괄'!AF256)</f>
        <v>4362.6100000000006</v>
      </c>
      <c r="AG234" s="1013">
        <f>SUM('2-9-2배수관 경년별 총괄'!AG235:'2-9-2배수관 경년별 총괄'!AG256)</f>
        <v>2441.9299999999998</v>
      </c>
      <c r="AH234" s="1013">
        <f>SUM('2-9-2배수관 경년별 총괄'!AH235:'2-9-2배수관 경년별 총괄'!AH256)</f>
        <v>2644.88</v>
      </c>
    </row>
    <row r="235" spans="1:34" ht="19.5" customHeight="1">
      <c r="A235" s="2018" t="s">
        <v>813</v>
      </c>
      <c r="B235" s="989" t="s">
        <v>951</v>
      </c>
      <c r="C235" s="185">
        <v>4964.45</v>
      </c>
      <c r="D235" s="185">
        <v>0</v>
      </c>
      <c r="E235" s="185">
        <v>0</v>
      </c>
      <c r="F235" s="185">
        <v>0</v>
      </c>
      <c r="G235" s="185">
        <v>0</v>
      </c>
      <c r="H235" s="185">
        <v>0</v>
      </c>
      <c r="I235" s="185">
        <v>0</v>
      </c>
      <c r="J235" s="185">
        <v>0</v>
      </c>
      <c r="K235" s="185">
        <v>206</v>
      </c>
      <c r="L235" s="185">
        <v>1625.64</v>
      </c>
      <c r="M235" s="185">
        <v>1132.33</v>
      </c>
      <c r="N235" s="185">
        <v>2000.48</v>
      </c>
      <c r="O235" s="18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206</v>
      </c>
      <c r="V235" s="185">
        <v>1625.64</v>
      </c>
      <c r="W235" s="185">
        <v>1132.33</v>
      </c>
      <c r="X235" s="185">
        <v>2000.48</v>
      </c>
      <c r="Y235" s="185">
        <v>0</v>
      </c>
      <c r="Z235" s="185">
        <v>0</v>
      </c>
      <c r="AA235" s="185">
        <v>0</v>
      </c>
      <c r="AB235" s="185">
        <v>0</v>
      </c>
      <c r="AC235" s="185">
        <v>0</v>
      </c>
      <c r="AD235" s="185">
        <v>0</v>
      </c>
      <c r="AE235" s="185">
        <v>206</v>
      </c>
      <c r="AF235" s="185">
        <v>1625.64</v>
      </c>
      <c r="AG235" s="185">
        <v>1132.33</v>
      </c>
      <c r="AH235" s="185">
        <v>2000.48</v>
      </c>
    </row>
    <row r="236" spans="1:34" ht="30" customHeight="1">
      <c r="A236" s="2019"/>
      <c r="B236" s="989" t="s">
        <v>796</v>
      </c>
      <c r="C236" s="185">
        <v>525.6</v>
      </c>
      <c r="D236" s="185">
        <v>525.6</v>
      </c>
      <c r="E236" s="185">
        <v>0</v>
      </c>
      <c r="F236" s="185">
        <v>0</v>
      </c>
      <c r="G236" s="185">
        <v>0</v>
      </c>
      <c r="H236" s="185">
        <v>0</v>
      </c>
      <c r="I236" s="185">
        <v>0</v>
      </c>
      <c r="J236" s="185">
        <v>0</v>
      </c>
      <c r="K236" s="185">
        <v>0</v>
      </c>
      <c r="L236" s="185">
        <v>0</v>
      </c>
      <c r="M236" s="185">
        <v>0</v>
      </c>
      <c r="N236" s="185">
        <v>0</v>
      </c>
      <c r="O236" s="185">
        <v>0</v>
      </c>
      <c r="P236" s="185">
        <v>0</v>
      </c>
      <c r="Q236" s="185">
        <v>0</v>
      </c>
      <c r="R236" s="185">
        <v>0</v>
      </c>
      <c r="S236" s="185">
        <v>0</v>
      </c>
      <c r="T236" s="185">
        <v>0</v>
      </c>
      <c r="U236" s="185">
        <v>0</v>
      </c>
      <c r="V236" s="185">
        <v>0</v>
      </c>
      <c r="W236" s="185">
        <v>0</v>
      </c>
      <c r="X236" s="185">
        <v>0</v>
      </c>
      <c r="Y236" s="185">
        <v>0</v>
      </c>
      <c r="Z236" s="185">
        <v>0</v>
      </c>
      <c r="AA236" s="185">
        <v>0</v>
      </c>
      <c r="AB236" s="185">
        <v>0</v>
      </c>
      <c r="AC236" s="185">
        <v>0</v>
      </c>
      <c r="AD236" s="185">
        <v>0</v>
      </c>
      <c r="AE236" s="185">
        <v>0</v>
      </c>
      <c r="AF236" s="185">
        <v>0</v>
      </c>
      <c r="AG236" s="185">
        <v>0</v>
      </c>
      <c r="AH236" s="185">
        <v>0</v>
      </c>
    </row>
    <row r="237" spans="1:34" ht="30" customHeight="1">
      <c r="A237" s="2019"/>
      <c r="B237" s="989" t="s">
        <v>797</v>
      </c>
      <c r="C237" s="185">
        <v>18074.62</v>
      </c>
      <c r="D237" s="185">
        <v>15603.95</v>
      </c>
      <c r="E237" s="185">
        <v>377.36</v>
      </c>
      <c r="F237" s="185">
        <v>6.74</v>
      </c>
      <c r="G237" s="185">
        <v>0</v>
      </c>
      <c r="H237" s="185">
        <v>163.54</v>
      </c>
      <c r="I237" s="185">
        <v>32.03</v>
      </c>
      <c r="J237" s="185">
        <v>760.27</v>
      </c>
      <c r="K237" s="185">
        <v>532.6</v>
      </c>
      <c r="L237" s="185">
        <v>51.22</v>
      </c>
      <c r="M237" s="185">
        <v>546.91</v>
      </c>
      <c r="N237" s="185">
        <v>0</v>
      </c>
      <c r="O237" s="185">
        <v>377.36</v>
      </c>
      <c r="P237" s="185">
        <v>6.74</v>
      </c>
      <c r="Q237" s="185">
        <v>0</v>
      </c>
      <c r="R237" s="185">
        <v>163.54</v>
      </c>
      <c r="S237" s="185">
        <v>32.03</v>
      </c>
      <c r="T237" s="185">
        <v>760.27</v>
      </c>
      <c r="U237" s="185">
        <v>532.6</v>
      </c>
      <c r="V237" s="185">
        <v>51.22</v>
      </c>
      <c r="W237" s="185">
        <v>546.91</v>
      </c>
      <c r="X237" s="185">
        <v>0</v>
      </c>
      <c r="Y237" s="185">
        <v>377.36</v>
      </c>
      <c r="Z237" s="185">
        <v>6.74</v>
      </c>
      <c r="AA237" s="185">
        <v>0</v>
      </c>
      <c r="AB237" s="185">
        <v>163.54</v>
      </c>
      <c r="AC237" s="185">
        <v>32.03</v>
      </c>
      <c r="AD237" s="185">
        <v>760.27</v>
      </c>
      <c r="AE237" s="185">
        <v>532.6</v>
      </c>
      <c r="AF237" s="185">
        <v>51.22</v>
      </c>
      <c r="AG237" s="185">
        <v>546.91</v>
      </c>
      <c r="AH237" s="185">
        <v>0</v>
      </c>
    </row>
    <row r="238" spans="1:34" ht="30" customHeight="1">
      <c r="A238" s="2019"/>
      <c r="B238" s="989" t="s">
        <v>798</v>
      </c>
      <c r="C238" s="185">
        <v>1283.33</v>
      </c>
      <c r="D238" s="185">
        <v>1283.33</v>
      </c>
      <c r="E238" s="185">
        <v>0</v>
      </c>
      <c r="F238" s="185">
        <v>0</v>
      </c>
      <c r="G238" s="185">
        <v>0</v>
      </c>
      <c r="H238" s="185">
        <v>0</v>
      </c>
      <c r="I238" s="185">
        <v>0</v>
      </c>
      <c r="J238" s="185">
        <v>0</v>
      </c>
      <c r="K238" s="185">
        <v>0</v>
      </c>
      <c r="L238" s="185">
        <v>0</v>
      </c>
      <c r="M238" s="185">
        <v>0</v>
      </c>
      <c r="N238" s="185">
        <v>0</v>
      </c>
      <c r="O238" s="185">
        <v>0</v>
      </c>
      <c r="P238" s="185">
        <v>0</v>
      </c>
      <c r="Q238" s="185">
        <v>0</v>
      </c>
      <c r="R238" s="185">
        <v>0</v>
      </c>
      <c r="S238" s="185">
        <v>0</v>
      </c>
      <c r="T238" s="185">
        <v>0</v>
      </c>
      <c r="U238" s="185">
        <v>0</v>
      </c>
      <c r="V238" s="185">
        <v>0</v>
      </c>
      <c r="W238" s="185">
        <v>0</v>
      </c>
      <c r="X238" s="185">
        <v>0</v>
      </c>
      <c r="Y238" s="185">
        <v>0</v>
      </c>
      <c r="Z238" s="185">
        <v>0</v>
      </c>
      <c r="AA238" s="185">
        <v>0</v>
      </c>
      <c r="AB238" s="185">
        <v>0</v>
      </c>
      <c r="AC238" s="185">
        <v>0</v>
      </c>
      <c r="AD238" s="185">
        <v>0</v>
      </c>
      <c r="AE238" s="185">
        <v>0</v>
      </c>
      <c r="AF238" s="185">
        <v>0</v>
      </c>
      <c r="AG238" s="185">
        <v>0</v>
      </c>
      <c r="AH238" s="185">
        <v>0</v>
      </c>
    </row>
    <row r="239" spans="1:34" ht="30" customHeight="1">
      <c r="A239" s="2019"/>
      <c r="B239" s="989" t="s">
        <v>780</v>
      </c>
      <c r="C239" s="185">
        <v>191500.88</v>
      </c>
      <c r="D239" s="185">
        <v>151760.1</v>
      </c>
      <c r="E239" s="185">
        <v>1672.44</v>
      </c>
      <c r="F239" s="185">
        <v>2137.5700000000002</v>
      </c>
      <c r="G239" s="185">
        <v>9703.4699999999993</v>
      </c>
      <c r="H239" s="185">
        <v>3656.38</v>
      </c>
      <c r="I239" s="185">
        <v>3142.27</v>
      </c>
      <c r="J239" s="185">
        <v>13172.02</v>
      </c>
      <c r="K239" s="185">
        <v>2567.64</v>
      </c>
      <c r="L239" s="185">
        <v>2655.75</v>
      </c>
      <c r="M239" s="185">
        <v>389.39</v>
      </c>
      <c r="N239" s="185">
        <v>643.85</v>
      </c>
      <c r="O239" s="185">
        <v>1672.44</v>
      </c>
      <c r="P239" s="185">
        <v>2137.5700000000002</v>
      </c>
      <c r="Q239" s="185">
        <v>9703.4699999999993</v>
      </c>
      <c r="R239" s="185">
        <v>3656.38</v>
      </c>
      <c r="S239" s="185">
        <v>3142.27</v>
      </c>
      <c r="T239" s="185">
        <v>13172.02</v>
      </c>
      <c r="U239" s="185">
        <v>2567.64</v>
      </c>
      <c r="V239" s="185">
        <v>2655.75</v>
      </c>
      <c r="W239" s="185">
        <v>389.39</v>
      </c>
      <c r="X239" s="185">
        <v>643.85</v>
      </c>
      <c r="Y239" s="185">
        <v>1672.44</v>
      </c>
      <c r="Z239" s="185">
        <v>2137.5700000000002</v>
      </c>
      <c r="AA239" s="185">
        <v>9703.4699999999993</v>
      </c>
      <c r="AB239" s="185">
        <v>3656.38</v>
      </c>
      <c r="AC239" s="185">
        <v>3142.27</v>
      </c>
      <c r="AD239" s="185">
        <v>13172.02</v>
      </c>
      <c r="AE239" s="185">
        <v>2567.64</v>
      </c>
      <c r="AF239" s="185">
        <v>2655.75</v>
      </c>
      <c r="AG239" s="185">
        <v>389.39</v>
      </c>
      <c r="AH239" s="185">
        <v>643.85</v>
      </c>
    </row>
    <row r="240" spans="1:34" ht="30" customHeight="1">
      <c r="A240" s="2019"/>
      <c r="B240" s="991" t="s">
        <v>781</v>
      </c>
      <c r="C240" s="185">
        <v>33.450000000000003</v>
      </c>
      <c r="D240" s="185">
        <v>33.450000000000003</v>
      </c>
      <c r="E240" s="185">
        <v>0</v>
      </c>
      <c r="F240" s="185">
        <v>0</v>
      </c>
      <c r="G240" s="185">
        <v>0</v>
      </c>
      <c r="H240" s="185">
        <v>0</v>
      </c>
      <c r="I240" s="185">
        <v>0</v>
      </c>
      <c r="J240" s="185">
        <v>0</v>
      </c>
      <c r="K240" s="185">
        <v>0</v>
      </c>
      <c r="L240" s="185">
        <v>0</v>
      </c>
      <c r="M240" s="185">
        <v>0</v>
      </c>
      <c r="N240" s="185">
        <v>0</v>
      </c>
      <c r="O240" s="185">
        <v>0</v>
      </c>
      <c r="P240" s="185">
        <v>0</v>
      </c>
      <c r="Q240" s="185">
        <v>0</v>
      </c>
      <c r="R240" s="185">
        <v>0</v>
      </c>
      <c r="S240" s="185">
        <v>0</v>
      </c>
      <c r="T240" s="185">
        <v>0</v>
      </c>
      <c r="U240" s="185">
        <v>0</v>
      </c>
      <c r="V240" s="185">
        <v>0</v>
      </c>
      <c r="W240" s="185">
        <v>0</v>
      </c>
      <c r="X240" s="185">
        <v>0</v>
      </c>
      <c r="Y240" s="185">
        <v>0</v>
      </c>
      <c r="Z240" s="185">
        <v>0</v>
      </c>
      <c r="AA240" s="185">
        <v>0</v>
      </c>
      <c r="AB240" s="185">
        <v>0</v>
      </c>
      <c r="AC240" s="185">
        <v>0</v>
      </c>
      <c r="AD240" s="185">
        <v>0</v>
      </c>
      <c r="AE240" s="185">
        <v>0</v>
      </c>
      <c r="AF240" s="185">
        <v>0</v>
      </c>
      <c r="AG240" s="185">
        <v>0</v>
      </c>
      <c r="AH240" s="185">
        <v>0</v>
      </c>
    </row>
    <row r="241" spans="1:34" ht="30" customHeight="1">
      <c r="A241" s="2019"/>
      <c r="B241" s="991" t="s">
        <v>786</v>
      </c>
      <c r="C241" s="185">
        <v>0</v>
      </c>
      <c r="D241" s="185">
        <v>0</v>
      </c>
      <c r="E241" s="185">
        <v>0</v>
      </c>
      <c r="F241" s="185">
        <v>0</v>
      </c>
      <c r="G241" s="185">
        <v>0</v>
      </c>
      <c r="H241" s="185">
        <v>0</v>
      </c>
      <c r="I241" s="185">
        <v>0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85">
        <v>0</v>
      </c>
      <c r="W241" s="185">
        <v>0</v>
      </c>
      <c r="X241" s="185">
        <v>0</v>
      </c>
      <c r="Y241" s="185">
        <v>0</v>
      </c>
      <c r="Z241" s="185">
        <v>0</v>
      </c>
      <c r="AA241" s="185">
        <v>0</v>
      </c>
      <c r="AB241" s="185">
        <v>0</v>
      </c>
      <c r="AC241" s="185">
        <v>0</v>
      </c>
      <c r="AD241" s="185">
        <v>0</v>
      </c>
      <c r="AE241" s="185">
        <v>0</v>
      </c>
      <c r="AF241" s="185">
        <v>0</v>
      </c>
      <c r="AG241" s="185">
        <v>0</v>
      </c>
      <c r="AH241" s="185">
        <v>0</v>
      </c>
    </row>
    <row r="242" spans="1:34" ht="30" customHeight="1">
      <c r="A242" s="2019"/>
      <c r="B242" s="991" t="s">
        <v>799</v>
      </c>
      <c r="C242" s="185">
        <v>115.93</v>
      </c>
      <c r="D242" s="185">
        <v>90.48</v>
      </c>
      <c r="E242" s="185">
        <v>0</v>
      </c>
      <c r="F242" s="185">
        <v>0</v>
      </c>
      <c r="G242" s="185">
        <v>25.45</v>
      </c>
      <c r="H242" s="185">
        <v>0</v>
      </c>
      <c r="I242" s="185">
        <v>0</v>
      </c>
      <c r="J242" s="185">
        <v>0</v>
      </c>
      <c r="K242" s="185">
        <v>0</v>
      </c>
      <c r="L242" s="185">
        <v>0</v>
      </c>
      <c r="M242" s="185">
        <v>0</v>
      </c>
      <c r="N242" s="185">
        <v>0</v>
      </c>
      <c r="O242" s="185">
        <v>0</v>
      </c>
      <c r="P242" s="185">
        <v>0</v>
      </c>
      <c r="Q242" s="185">
        <v>25.45</v>
      </c>
      <c r="R242" s="185">
        <v>0</v>
      </c>
      <c r="S242" s="185">
        <v>0</v>
      </c>
      <c r="T242" s="185">
        <v>0</v>
      </c>
      <c r="U242" s="185">
        <v>0</v>
      </c>
      <c r="V242" s="185">
        <v>0</v>
      </c>
      <c r="W242" s="185">
        <v>0</v>
      </c>
      <c r="X242" s="185">
        <v>0</v>
      </c>
      <c r="Y242" s="185">
        <v>0</v>
      </c>
      <c r="Z242" s="185">
        <v>0</v>
      </c>
      <c r="AA242" s="185">
        <v>25.45</v>
      </c>
      <c r="AB242" s="185">
        <v>0</v>
      </c>
      <c r="AC242" s="185">
        <v>0</v>
      </c>
      <c r="AD242" s="185">
        <v>0</v>
      </c>
      <c r="AE242" s="185">
        <v>0</v>
      </c>
      <c r="AF242" s="185">
        <v>0</v>
      </c>
      <c r="AG242" s="185">
        <v>0</v>
      </c>
      <c r="AH242" s="185">
        <v>0</v>
      </c>
    </row>
    <row r="243" spans="1:34" ht="30" customHeight="1">
      <c r="A243" s="2019"/>
      <c r="B243" s="991" t="s">
        <v>787</v>
      </c>
      <c r="C243" s="185">
        <v>7141.12</v>
      </c>
      <c r="D243" s="185">
        <v>5490.73</v>
      </c>
      <c r="E243" s="185">
        <v>0</v>
      </c>
      <c r="F243" s="185">
        <v>570.1</v>
      </c>
      <c r="G243" s="185">
        <v>1080.29</v>
      </c>
      <c r="H243" s="185">
        <v>0</v>
      </c>
      <c r="I243" s="185">
        <v>0</v>
      </c>
      <c r="J243" s="185">
        <v>0</v>
      </c>
      <c r="K243" s="185">
        <v>0</v>
      </c>
      <c r="L243" s="185">
        <v>0</v>
      </c>
      <c r="M243" s="185">
        <v>0</v>
      </c>
      <c r="N243" s="185">
        <v>0</v>
      </c>
      <c r="O243" s="185">
        <v>0</v>
      </c>
      <c r="P243" s="185">
        <v>570.1</v>
      </c>
      <c r="Q243" s="185">
        <v>1080.29</v>
      </c>
      <c r="R243" s="185">
        <v>0</v>
      </c>
      <c r="S243" s="185">
        <v>0</v>
      </c>
      <c r="T243" s="185">
        <v>0</v>
      </c>
      <c r="U243" s="185">
        <v>0</v>
      </c>
      <c r="V243" s="185">
        <v>0</v>
      </c>
      <c r="W243" s="185">
        <v>0</v>
      </c>
      <c r="X243" s="185">
        <v>0</v>
      </c>
      <c r="Y243" s="185">
        <v>0</v>
      </c>
      <c r="Z243" s="185">
        <v>570.1</v>
      </c>
      <c r="AA243" s="185">
        <v>1080.29</v>
      </c>
      <c r="AB243" s="185">
        <v>0</v>
      </c>
      <c r="AC243" s="185">
        <v>0</v>
      </c>
      <c r="AD243" s="185">
        <v>0</v>
      </c>
      <c r="AE243" s="185">
        <v>0</v>
      </c>
      <c r="AF243" s="185">
        <v>0</v>
      </c>
      <c r="AG243" s="185">
        <v>0</v>
      </c>
      <c r="AH243" s="185">
        <v>0</v>
      </c>
    </row>
    <row r="244" spans="1:34" ht="30" customHeight="1">
      <c r="A244" s="2019"/>
      <c r="B244" s="991" t="s">
        <v>820</v>
      </c>
      <c r="C244" s="185">
        <v>0</v>
      </c>
      <c r="D244" s="185">
        <v>0</v>
      </c>
      <c r="E244" s="185">
        <v>0</v>
      </c>
      <c r="F244" s="185">
        <v>0</v>
      </c>
      <c r="G244" s="185">
        <v>0</v>
      </c>
      <c r="H244" s="185">
        <v>0</v>
      </c>
      <c r="I244" s="185">
        <v>0</v>
      </c>
      <c r="J244" s="185">
        <v>0</v>
      </c>
      <c r="K244" s="185">
        <v>0</v>
      </c>
      <c r="L244" s="185">
        <v>0</v>
      </c>
      <c r="M244" s="185">
        <v>0</v>
      </c>
      <c r="N244" s="185">
        <v>0</v>
      </c>
      <c r="O244" s="185">
        <v>0</v>
      </c>
      <c r="P244" s="185">
        <v>0</v>
      </c>
      <c r="Q244" s="185">
        <v>0</v>
      </c>
      <c r="R244" s="185">
        <v>0</v>
      </c>
      <c r="S244" s="185">
        <v>0</v>
      </c>
      <c r="T244" s="185">
        <v>0</v>
      </c>
      <c r="U244" s="185">
        <v>0</v>
      </c>
      <c r="V244" s="185">
        <v>0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</row>
    <row r="245" spans="1:34" ht="30" customHeight="1">
      <c r="A245" s="2019"/>
      <c r="B245" s="991" t="s">
        <v>800</v>
      </c>
      <c r="C245" s="185">
        <v>0</v>
      </c>
      <c r="D245" s="185">
        <v>0</v>
      </c>
      <c r="E245" s="185">
        <v>0</v>
      </c>
      <c r="F245" s="185">
        <v>0</v>
      </c>
      <c r="G245" s="185">
        <v>0</v>
      </c>
      <c r="H245" s="185">
        <v>0</v>
      </c>
      <c r="I245" s="185">
        <v>0</v>
      </c>
      <c r="J245" s="185">
        <v>0</v>
      </c>
      <c r="K245" s="185">
        <v>0</v>
      </c>
      <c r="L245" s="185">
        <v>0</v>
      </c>
      <c r="M245" s="185">
        <v>0</v>
      </c>
      <c r="N245" s="185">
        <v>0</v>
      </c>
      <c r="O245" s="185">
        <v>0</v>
      </c>
      <c r="P245" s="185">
        <v>0</v>
      </c>
      <c r="Q245" s="185">
        <v>0</v>
      </c>
      <c r="R245" s="185">
        <v>0</v>
      </c>
      <c r="S245" s="185">
        <v>0</v>
      </c>
      <c r="T245" s="185">
        <v>0</v>
      </c>
      <c r="U245" s="185">
        <v>0</v>
      </c>
      <c r="V245" s="185">
        <v>0</v>
      </c>
      <c r="W245" s="185">
        <v>0</v>
      </c>
      <c r="X245" s="185">
        <v>0</v>
      </c>
      <c r="Y245" s="185">
        <v>0</v>
      </c>
      <c r="Z245" s="185">
        <v>0</v>
      </c>
      <c r="AA245" s="185">
        <v>0</v>
      </c>
      <c r="AB245" s="185">
        <v>0</v>
      </c>
      <c r="AC245" s="185">
        <v>0</v>
      </c>
      <c r="AD245" s="185">
        <v>0</v>
      </c>
      <c r="AE245" s="185">
        <v>0</v>
      </c>
      <c r="AF245" s="185">
        <v>0</v>
      </c>
      <c r="AG245" s="185">
        <v>0</v>
      </c>
      <c r="AH245" s="185">
        <v>0</v>
      </c>
    </row>
    <row r="246" spans="1:34" ht="30" customHeight="1">
      <c r="A246" s="2019"/>
      <c r="B246" s="989" t="s">
        <v>801</v>
      </c>
      <c r="C246" s="185">
        <v>225.06</v>
      </c>
      <c r="D246" s="185">
        <v>225.06</v>
      </c>
      <c r="E246" s="185">
        <v>0</v>
      </c>
      <c r="F246" s="185">
        <v>0</v>
      </c>
      <c r="G246" s="185">
        <v>0</v>
      </c>
      <c r="H246" s="185">
        <v>0</v>
      </c>
      <c r="I246" s="185">
        <v>0</v>
      </c>
      <c r="J246" s="185">
        <v>0</v>
      </c>
      <c r="K246" s="185">
        <v>0</v>
      </c>
      <c r="L246" s="185">
        <v>0</v>
      </c>
      <c r="M246" s="185">
        <v>0</v>
      </c>
      <c r="N246" s="185">
        <v>0</v>
      </c>
      <c r="O246" s="185">
        <v>0</v>
      </c>
      <c r="P246" s="185">
        <v>0</v>
      </c>
      <c r="Q246" s="185">
        <v>0</v>
      </c>
      <c r="R246" s="185">
        <v>0</v>
      </c>
      <c r="S246" s="185">
        <v>0</v>
      </c>
      <c r="T246" s="185">
        <v>0</v>
      </c>
      <c r="U246" s="185">
        <v>0</v>
      </c>
      <c r="V246" s="185">
        <v>0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</row>
    <row r="247" spans="1:34" ht="30" customHeight="1">
      <c r="A247" s="2019"/>
      <c r="B247" s="995" t="s">
        <v>802</v>
      </c>
      <c r="C247" s="185">
        <v>30</v>
      </c>
      <c r="D247" s="185">
        <v>0</v>
      </c>
      <c r="E247" s="185">
        <v>0</v>
      </c>
      <c r="F247" s="185">
        <v>0</v>
      </c>
      <c r="G247" s="185">
        <v>0</v>
      </c>
      <c r="H247" s="185">
        <v>0</v>
      </c>
      <c r="I247" s="185">
        <v>0</v>
      </c>
      <c r="J247" s="185">
        <v>0</v>
      </c>
      <c r="K247" s="185">
        <v>0</v>
      </c>
      <c r="L247" s="185">
        <v>30</v>
      </c>
      <c r="M247" s="185">
        <v>0</v>
      </c>
      <c r="N247" s="185">
        <v>0</v>
      </c>
      <c r="O247" s="185">
        <v>0</v>
      </c>
      <c r="P247" s="185">
        <v>0</v>
      </c>
      <c r="Q247" s="185">
        <v>0</v>
      </c>
      <c r="R247" s="185">
        <v>0</v>
      </c>
      <c r="S247" s="185">
        <v>0</v>
      </c>
      <c r="T247" s="185">
        <v>0</v>
      </c>
      <c r="U247" s="185">
        <v>0</v>
      </c>
      <c r="V247" s="185">
        <v>30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30</v>
      </c>
      <c r="AG247" s="185">
        <v>0</v>
      </c>
      <c r="AH247" s="185">
        <v>0</v>
      </c>
    </row>
    <row r="248" spans="1:34" ht="30" customHeight="1">
      <c r="A248" s="2019"/>
      <c r="B248" s="995" t="s">
        <v>803</v>
      </c>
      <c r="C248" s="185">
        <v>74.42</v>
      </c>
      <c r="D248" s="185">
        <v>74.42</v>
      </c>
      <c r="E248" s="185">
        <v>0</v>
      </c>
      <c r="F248" s="185">
        <v>0</v>
      </c>
      <c r="G248" s="185">
        <v>0</v>
      </c>
      <c r="H248" s="185">
        <v>0</v>
      </c>
      <c r="I248" s="185">
        <v>0</v>
      </c>
      <c r="J248" s="185">
        <v>0</v>
      </c>
      <c r="K248" s="185">
        <v>0</v>
      </c>
      <c r="L248" s="185">
        <v>0</v>
      </c>
      <c r="M248" s="185">
        <v>0</v>
      </c>
      <c r="N248" s="185">
        <v>0</v>
      </c>
      <c r="O248" s="185">
        <v>0</v>
      </c>
      <c r="P248" s="185">
        <v>0</v>
      </c>
      <c r="Q248" s="185">
        <v>0</v>
      </c>
      <c r="R248" s="185">
        <v>0</v>
      </c>
      <c r="S248" s="185">
        <v>0</v>
      </c>
      <c r="T248" s="185">
        <v>0</v>
      </c>
      <c r="U248" s="185">
        <v>0</v>
      </c>
      <c r="V248" s="185">
        <v>0</v>
      </c>
      <c r="W248" s="185">
        <v>0</v>
      </c>
      <c r="X248" s="185">
        <v>0</v>
      </c>
      <c r="Y248" s="185">
        <v>0</v>
      </c>
      <c r="Z248" s="185">
        <v>0</v>
      </c>
      <c r="AA248" s="185">
        <v>0</v>
      </c>
      <c r="AB248" s="185">
        <v>0</v>
      </c>
      <c r="AC248" s="185">
        <v>0</v>
      </c>
      <c r="AD248" s="185">
        <v>0</v>
      </c>
      <c r="AE248" s="185">
        <v>0</v>
      </c>
      <c r="AF248" s="185">
        <v>0</v>
      </c>
      <c r="AG248" s="185">
        <v>0</v>
      </c>
      <c r="AH248" s="185">
        <v>0</v>
      </c>
    </row>
    <row r="249" spans="1:34" ht="30" customHeight="1">
      <c r="A249" s="2019"/>
      <c r="B249" s="1011" t="s">
        <v>804</v>
      </c>
      <c r="C249" s="185">
        <v>0</v>
      </c>
      <c r="D249" s="185">
        <v>0</v>
      </c>
      <c r="E249" s="185">
        <v>0</v>
      </c>
      <c r="F249" s="185">
        <v>0</v>
      </c>
      <c r="G249" s="185">
        <v>0</v>
      </c>
      <c r="H249" s="185">
        <v>0</v>
      </c>
      <c r="I249" s="185">
        <v>0</v>
      </c>
      <c r="J249" s="185">
        <v>0</v>
      </c>
      <c r="K249" s="185">
        <v>0</v>
      </c>
      <c r="L249" s="185">
        <v>0</v>
      </c>
      <c r="M249" s="185">
        <v>0</v>
      </c>
      <c r="N249" s="185">
        <v>0</v>
      </c>
      <c r="O249" s="185">
        <v>0</v>
      </c>
      <c r="P249" s="185">
        <v>0</v>
      </c>
      <c r="Q249" s="185">
        <v>0</v>
      </c>
      <c r="R249" s="185">
        <v>0</v>
      </c>
      <c r="S249" s="185">
        <v>0</v>
      </c>
      <c r="T249" s="185">
        <v>0</v>
      </c>
      <c r="U249" s="185">
        <v>0</v>
      </c>
      <c r="V249" s="185">
        <v>0</v>
      </c>
      <c r="W249" s="185">
        <v>0</v>
      </c>
      <c r="X249" s="185">
        <v>0</v>
      </c>
      <c r="Y249" s="185">
        <v>0</v>
      </c>
      <c r="Z249" s="185">
        <v>0</v>
      </c>
      <c r="AA249" s="185">
        <v>0</v>
      </c>
      <c r="AB249" s="185">
        <v>0</v>
      </c>
      <c r="AC249" s="185">
        <v>0</v>
      </c>
      <c r="AD249" s="185">
        <v>0</v>
      </c>
      <c r="AE249" s="185">
        <v>0</v>
      </c>
      <c r="AF249" s="185">
        <v>0</v>
      </c>
      <c r="AG249" s="185">
        <v>0</v>
      </c>
      <c r="AH249" s="185">
        <v>0</v>
      </c>
    </row>
    <row r="250" spans="1:34" ht="30" customHeight="1">
      <c r="A250" s="2019"/>
      <c r="B250" s="1011" t="s">
        <v>805</v>
      </c>
      <c r="C250" s="185">
        <v>450.43</v>
      </c>
      <c r="D250" s="185">
        <v>0</v>
      </c>
      <c r="E250" s="185">
        <v>0</v>
      </c>
      <c r="F250" s="185">
        <v>0</v>
      </c>
      <c r="G250" s="185">
        <v>0</v>
      </c>
      <c r="H250" s="185">
        <v>0</v>
      </c>
      <c r="I250" s="185">
        <v>0</v>
      </c>
      <c r="J250" s="185">
        <v>77.13</v>
      </c>
      <c r="K250" s="185">
        <v>0</v>
      </c>
      <c r="L250" s="185">
        <v>0</v>
      </c>
      <c r="M250" s="185">
        <v>373.3</v>
      </c>
      <c r="N250" s="185">
        <v>0</v>
      </c>
      <c r="O250" s="185">
        <v>0</v>
      </c>
      <c r="P250" s="185">
        <v>0</v>
      </c>
      <c r="Q250" s="185">
        <v>0</v>
      </c>
      <c r="R250" s="185">
        <v>0</v>
      </c>
      <c r="S250" s="185">
        <v>0</v>
      </c>
      <c r="T250" s="185">
        <v>77.13</v>
      </c>
      <c r="U250" s="185">
        <v>0</v>
      </c>
      <c r="V250" s="185">
        <v>0</v>
      </c>
      <c r="W250" s="185">
        <v>373.3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77.13</v>
      </c>
      <c r="AE250" s="185">
        <v>0</v>
      </c>
      <c r="AF250" s="185">
        <v>0</v>
      </c>
      <c r="AG250" s="185">
        <v>373.3</v>
      </c>
      <c r="AH250" s="185">
        <v>0</v>
      </c>
    </row>
    <row r="251" spans="1:34" ht="30" customHeight="1">
      <c r="A251" s="2019"/>
      <c r="B251" s="1011" t="s">
        <v>806</v>
      </c>
      <c r="C251" s="185">
        <v>0</v>
      </c>
      <c r="D251" s="185">
        <v>0</v>
      </c>
      <c r="E251" s="185">
        <v>0</v>
      </c>
      <c r="F251" s="185">
        <v>0</v>
      </c>
      <c r="G251" s="185">
        <v>0</v>
      </c>
      <c r="H251" s="185">
        <v>0</v>
      </c>
      <c r="I251" s="185">
        <v>0</v>
      </c>
      <c r="J251" s="185">
        <v>0</v>
      </c>
      <c r="K251" s="185">
        <v>0</v>
      </c>
      <c r="L251" s="185">
        <v>0</v>
      </c>
      <c r="M251" s="185">
        <v>0</v>
      </c>
      <c r="N251" s="185">
        <v>0</v>
      </c>
      <c r="O251" s="185">
        <v>0</v>
      </c>
      <c r="P251" s="185">
        <v>0</v>
      </c>
      <c r="Q251" s="185">
        <v>0</v>
      </c>
      <c r="R251" s="185">
        <v>0</v>
      </c>
      <c r="S251" s="185">
        <v>0</v>
      </c>
      <c r="T251" s="185">
        <v>0</v>
      </c>
      <c r="U251" s="185">
        <v>0</v>
      </c>
      <c r="V251" s="185">
        <v>0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</row>
    <row r="252" spans="1:34" ht="30" customHeight="1">
      <c r="A252" s="2019"/>
      <c r="B252" s="995" t="s">
        <v>807</v>
      </c>
      <c r="C252" s="185">
        <v>160.68</v>
      </c>
      <c r="D252" s="185">
        <v>159.32</v>
      </c>
      <c r="E252" s="185">
        <v>0</v>
      </c>
      <c r="F252" s="185">
        <v>0</v>
      </c>
      <c r="G252" s="185">
        <v>0</v>
      </c>
      <c r="H252" s="185">
        <v>0</v>
      </c>
      <c r="I252" s="185">
        <v>0.92</v>
      </c>
      <c r="J252" s="185">
        <v>0</v>
      </c>
      <c r="K252" s="185">
        <v>0.44</v>
      </c>
      <c r="L252" s="185">
        <v>0</v>
      </c>
      <c r="M252" s="185">
        <v>0</v>
      </c>
      <c r="N252" s="185">
        <v>0</v>
      </c>
      <c r="O252" s="185">
        <v>0</v>
      </c>
      <c r="P252" s="185">
        <v>0</v>
      </c>
      <c r="Q252" s="185">
        <v>0</v>
      </c>
      <c r="R252" s="185">
        <v>0</v>
      </c>
      <c r="S252" s="185">
        <v>0.92</v>
      </c>
      <c r="T252" s="185">
        <v>0</v>
      </c>
      <c r="U252" s="185">
        <v>0.44</v>
      </c>
      <c r="V252" s="185">
        <v>0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0.92</v>
      </c>
      <c r="AD252" s="185">
        <v>0</v>
      </c>
      <c r="AE252" s="185">
        <v>0.44</v>
      </c>
      <c r="AF252" s="185">
        <v>0</v>
      </c>
      <c r="AG252" s="185">
        <v>0</v>
      </c>
      <c r="AH252" s="185">
        <v>0</v>
      </c>
    </row>
    <row r="253" spans="1:34" ht="30" customHeight="1">
      <c r="A253" s="2019"/>
      <c r="B253" s="991" t="s">
        <v>808</v>
      </c>
      <c r="C253" s="185">
        <v>2022.08</v>
      </c>
      <c r="D253" s="185">
        <v>1853.72</v>
      </c>
      <c r="E253" s="185">
        <v>0</v>
      </c>
      <c r="F253" s="185">
        <v>145.12</v>
      </c>
      <c r="G253" s="185">
        <v>0</v>
      </c>
      <c r="H253" s="185">
        <v>0</v>
      </c>
      <c r="I253" s="185">
        <v>1.18</v>
      </c>
      <c r="J253" s="185">
        <v>22.06</v>
      </c>
      <c r="K253" s="185">
        <v>0</v>
      </c>
      <c r="L253" s="185">
        <v>0</v>
      </c>
      <c r="M253" s="185">
        <v>0</v>
      </c>
      <c r="N253" s="185">
        <v>0</v>
      </c>
      <c r="O253" s="185">
        <v>0</v>
      </c>
      <c r="P253" s="185">
        <v>145.12</v>
      </c>
      <c r="Q253" s="185">
        <v>0</v>
      </c>
      <c r="R253" s="185">
        <v>0</v>
      </c>
      <c r="S253" s="185">
        <v>1.18</v>
      </c>
      <c r="T253" s="185">
        <v>22.06</v>
      </c>
      <c r="U253" s="185">
        <v>0</v>
      </c>
      <c r="V253" s="185">
        <v>0</v>
      </c>
      <c r="W253" s="185">
        <v>0</v>
      </c>
      <c r="X253" s="185">
        <v>0</v>
      </c>
      <c r="Y253" s="185">
        <v>0</v>
      </c>
      <c r="Z253" s="185">
        <v>145.12</v>
      </c>
      <c r="AA253" s="185">
        <v>0</v>
      </c>
      <c r="AB253" s="185">
        <v>0</v>
      </c>
      <c r="AC253" s="185">
        <v>1.18</v>
      </c>
      <c r="AD253" s="185">
        <v>22.06</v>
      </c>
      <c r="AE253" s="185">
        <v>0</v>
      </c>
      <c r="AF253" s="185">
        <v>0</v>
      </c>
      <c r="AG253" s="185">
        <v>0</v>
      </c>
      <c r="AH253" s="185">
        <v>0</v>
      </c>
    </row>
    <row r="254" spans="1:34" ht="30" customHeight="1">
      <c r="A254" s="2019"/>
      <c r="B254" s="1011" t="s">
        <v>821</v>
      </c>
      <c r="C254" s="185">
        <v>0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85">
        <v>0</v>
      </c>
      <c r="W254" s="185">
        <v>0</v>
      </c>
      <c r="X254" s="185">
        <v>0</v>
      </c>
      <c r="Y254" s="185">
        <v>0</v>
      </c>
      <c r="Z254" s="185">
        <v>0</v>
      </c>
      <c r="AA254" s="185">
        <v>0</v>
      </c>
      <c r="AB254" s="185">
        <v>0</v>
      </c>
      <c r="AC254" s="185">
        <v>0</v>
      </c>
      <c r="AD254" s="185">
        <v>0</v>
      </c>
      <c r="AE254" s="185">
        <v>0</v>
      </c>
      <c r="AF254" s="185">
        <v>0</v>
      </c>
      <c r="AG254" s="185">
        <v>0</v>
      </c>
      <c r="AH254" s="185">
        <v>0</v>
      </c>
    </row>
    <row r="255" spans="1:34" ht="30" customHeight="1">
      <c r="A255" s="2019"/>
      <c r="B255" s="1011" t="s">
        <v>822</v>
      </c>
      <c r="C255" s="185">
        <v>0</v>
      </c>
      <c r="D255" s="185">
        <v>0</v>
      </c>
      <c r="E255" s="185">
        <v>0</v>
      </c>
      <c r="F255" s="185">
        <v>0</v>
      </c>
      <c r="G255" s="185">
        <v>0</v>
      </c>
      <c r="H255" s="185">
        <v>0</v>
      </c>
      <c r="I255" s="185">
        <v>0</v>
      </c>
      <c r="J255" s="185">
        <v>0</v>
      </c>
      <c r="K255" s="185">
        <v>0</v>
      </c>
      <c r="L255" s="185">
        <v>0</v>
      </c>
      <c r="M255" s="185">
        <v>0</v>
      </c>
      <c r="N255" s="185">
        <v>0</v>
      </c>
      <c r="O255" s="185">
        <v>0</v>
      </c>
      <c r="P255" s="185">
        <v>0</v>
      </c>
      <c r="Q255" s="185">
        <v>0</v>
      </c>
      <c r="R255" s="185">
        <v>0</v>
      </c>
      <c r="S255" s="185">
        <v>0</v>
      </c>
      <c r="T255" s="185">
        <v>0</v>
      </c>
      <c r="U255" s="185">
        <v>0</v>
      </c>
      <c r="V255" s="185">
        <v>0</v>
      </c>
      <c r="W255" s="185">
        <v>0</v>
      </c>
      <c r="X255" s="185">
        <v>0</v>
      </c>
      <c r="Y255" s="185">
        <v>0</v>
      </c>
      <c r="Z255" s="185">
        <v>0</v>
      </c>
      <c r="AA255" s="185">
        <v>0</v>
      </c>
      <c r="AB255" s="185">
        <v>0</v>
      </c>
      <c r="AC255" s="185">
        <v>0</v>
      </c>
      <c r="AD255" s="185">
        <v>0</v>
      </c>
      <c r="AE255" s="185">
        <v>0</v>
      </c>
      <c r="AF255" s="185">
        <v>0</v>
      </c>
      <c r="AG255" s="185">
        <v>0</v>
      </c>
      <c r="AH255" s="185">
        <v>0</v>
      </c>
    </row>
    <row r="256" spans="1:34" ht="19.5" customHeight="1">
      <c r="A256" s="2019"/>
      <c r="B256" s="1242" t="s">
        <v>952</v>
      </c>
      <c r="C256" s="185">
        <v>0.55000000000000004</v>
      </c>
      <c r="D256" s="185">
        <v>0</v>
      </c>
      <c r="E256" s="185">
        <v>0</v>
      </c>
      <c r="F256" s="185">
        <v>0</v>
      </c>
      <c r="G256" s="185">
        <v>0</v>
      </c>
      <c r="H256" s="185">
        <v>0</v>
      </c>
      <c r="I256" s="185">
        <v>0</v>
      </c>
      <c r="J256" s="185">
        <v>0</v>
      </c>
      <c r="K256" s="185">
        <v>0</v>
      </c>
      <c r="L256" s="185">
        <v>0</v>
      </c>
      <c r="M256" s="185">
        <v>0</v>
      </c>
      <c r="N256" s="185">
        <v>0.55000000000000004</v>
      </c>
      <c r="O256" s="185">
        <v>0</v>
      </c>
      <c r="P256" s="185">
        <v>0</v>
      </c>
      <c r="Q256" s="185">
        <v>0</v>
      </c>
      <c r="R256" s="185">
        <v>0</v>
      </c>
      <c r="S256" s="185">
        <v>0</v>
      </c>
      <c r="T256" s="185">
        <v>0</v>
      </c>
      <c r="U256" s="185">
        <v>0</v>
      </c>
      <c r="V256" s="185">
        <v>0</v>
      </c>
      <c r="W256" s="185">
        <v>0</v>
      </c>
      <c r="X256" s="185">
        <v>0.55000000000000004</v>
      </c>
      <c r="Y256" s="185">
        <v>0</v>
      </c>
      <c r="Z256" s="185">
        <v>0</v>
      </c>
      <c r="AA256" s="185">
        <v>0</v>
      </c>
      <c r="AB256" s="185">
        <v>0</v>
      </c>
      <c r="AC256" s="185">
        <v>0</v>
      </c>
      <c r="AD256" s="185">
        <v>0</v>
      </c>
      <c r="AE256" s="185">
        <v>0</v>
      </c>
      <c r="AF256" s="185">
        <v>0</v>
      </c>
      <c r="AG256" s="185">
        <v>0</v>
      </c>
      <c r="AH256" s="185">
        <v>0.55000000000000004</v>
      </c>
    </row>
    <row r="257" spans="1:34" ht="19.5" customHeight="1">
      <c r="A257" s="2018" t="s">
        <v>814</v>
      </c>
      <c r="B257" s="1013" t="s">
        <v>41</v>
      </c>
      <c r="C257" s="1013">
        <f>SUM('2-9-2배수관 경년별 총괄'!C258:'2-9-2배수관 경년별 총괄'!C279)</f>
        <v>14278.47</v>
      </c>
      <c r="D257" s="1013">
        <f>SUM('2-9-2배수관 경년별 총괄'!D258:'2-9-2배수관 경년별 총괄'!D279)</f>
        <v>14263</v>
      </c>
      <c r="E257" s="1013">
        <f>SUM('2-9-2배수관 경년별 총괄'!E258:'2-9-2배수관 경년별 총괄'!E279)</f>
        <v>3.43</v>
      </c>
      <c r="F257" s="1013">
        <f>SUM('2-9-2배수관 경년별 총괄'!F258:'2-9-2배수관 경년별 총괄'!F279)</f>
        <v>0</v>
      </c>
      <c r="G257" s="1013">
        <f>SUM('2-9-2배수관 경년별 총괄'!G258:'2-9-2배수관 경년별 총괄'!G279)</f>
        <v>0</v>
      </c>
      <c r="H257" s="1013">
        <f>SUM('2-9-2배수관 경년별 총괄'!H258:'2-9-2배수관 경년별 총괄'!H279)</f>
        <v>0</v>
      </c>
      <c r="I257" s="1013">
        <f>SUM('2-9-2배수관 경년별 총괄'!I258:'2-9-2배수관 경년별 총괄'!I279)</f>
        <v>1.45</v>
      </c>
      <c r="J257" s="1013">
        <f>SUM('2-9-2배수관 경년별 총괄'!J258:'2-9-2배수관 경년별 총괄'!J279)</f>
        <v>1.17</v>
      </c>
      <c r="K257" s="1013">
        <f>SUM('2-9-2배수관 경년별 총괄'!K258:'2-9-2배수관 경년별 총괄'!K279)</f>
        <v>0</v>
      </c>
      <c r="L257" s="1013">
        <f>SUM('2-9-2배수관 경년별 총괄'!L258:'2-9-2배수관 경년별 총괄'!L279)</f>
        <v>8.5400000000000009</v>
      </c>
      <c r="M257" s="1013">
        <f>SUM('2-9-2배수관 경년별 총괄'!M258:'2-9-2배수관 경년별 총괄'!M279)</f>
        <v>0.34</v>
      </c>
      <c r="N257" s="1013">
        <f>SUM('2-9-2배수관 경년별 총괄'!N258:'2-9-2배수관 경년별 총괄'!N279)</f>
        <v>0.54</v>
      </c>
      <c r="O257" s="1013">
        <f>SUM('2-9-2배수관 경년별 총괄'!O258:'2-9-2배수관 경년별 총괄'!O279)</f>
        <v>3.43</v>
      </c>
      <c r="P257" s="1013">
        <f>SUM('2-9-2배수관 경년별 총괄'!P258:'2-9-2배수관 경년별 총괄'!P279)</f>
        <v>0</v>
      </c>
      <c r="Q257" s="1013">
        <f>SUM('2-9-2배수관 경년별 총괄'!Q258:'2-9-2배수관 경년별 총괄'!Q279)</f>
        <v>0</v>
      </c>
      <c r="R257" s="1013">
        <f>SUM('2-9-2배수관 경년별 총괄'!R258:'2-9-2배수관 경년별 총괄'!R279)</f>
        <v>0</v>
      </c>
      <c r="S257" s="1013">
        <f>SUM('2-9-2배수관 경년별 총괄'!S258:'2-9-2배수관 경년별 총괄'!S279)</f>
        <v>1.45</v>
      </c>
      <c r="T257" s="1013">
        <f>SUM('2-9-2배수관 경년별 총괄'!T258:'2-9-2배수관 경년별 총괄'!T279)</f>
        <v>1.17</v>
      </c>
      <c r="U257" s="1013">
        <f>SUM('2-9-2배수관 경년별 총괄'!U258:'2-9-2배수관 경년별 총괄'!U279)</f>
        <v>0</v>
      </c>
      <c r="V257" s="1013">
        <f>SUM('2-9-2배수관 경년별 총괄'!V258:'2-9-2배수관 경년별 총괄'!V279)</f>
        <v>8.5400000000000009</v>
      </c>
      <c r="W257" s="1013">
        <f>SUM('2-9-2배수관 경년별 총괄'!W258:'2-9-2배수관 경년별 총괄'!W279)</f>
        <v>0.34</v>
      </c>
      <c r="X257" s="1013">
        <f>SUM('2-9-2배수관 경년별 총괄'!X258:'2-9-2배수관 경년별 총괄'!X279)</f>
        <v>0.54</v>
      </c>
      <c r="Y257" s="1013">
        <f>SUM('2-9-2배수관 경년별 총괄'!Y258:'2-9-2배수관 경년별 총괄'!Y279)</f>
        <v>3.43</v>
      </c>
      <c r="Z257" s="1013">
        <f>SUM('2-9-2배수관 경년별 총괄'!Z258:'2-9-2배수관 경년별 총괄'!Z279)</f>
        <v>0</v>
      </c>
      <c r="AA257" s="1013">
        <f>SUM('2-9-2배수관 경년별 총괄'!AA258:'2-9-2배수관 경년별 총괄'!AA279)</f>
        <v>0</v>
      </c>
      <c r="AB257" s="1013">
        <f>SUM('2-9-2배수관 경년별 총괄'!AB258:'2-9-2배수관 경년별 총괄'!AB279)</f>
        <v>0</v>
      </c>
      <c r="AC257" s="1013">
        <f>SUM('2-9-2배수관 경년별 총괄'!AC258:'2-9-2배수관 경년별 총괄'!AC279)</f>
        <v>1.45</v>
      </c>
      <c r="AD257" s="1013">
        <f>SUM('2-9-2배수관 경년별 총괄'!AD258:'2-9-2배수관 경년별 총괄'!AD279)</f>
        <v>1.17</v>
      </c>
      <c r="AE257" s="1013">
        <f>SUM('2-9-2배수관 경년별 총괄'!AE258:'2-9-2배수관 경년별 총괄'!AE279)</f>
        <v>0</v>
      </c>
      <c r="AF257" s="1013">
        <f>SUM('2-9-2배수관 경년별 총괄'!AF258:'2-9-2배수관 경년별 총괄'!AF279)</f>
        <v>8.5400000000000009</v>
      </c>
      <c r="AG257" s="1013">
        <f>SUM('2-9-2배수관 경년별 총괄'!AG258:'2-9-2배수관 경년별 총괄'!AG279)</f>
        <v>0.34</v>
      </c>
      <c r="AH257" s="1013">
        <f>SUM('2-9-2배수관 경년별 총괄'!AH258:'2-9-2배수관 경년별 총괄'!AH279)</f>
        <v>0.54</v>
      </c>
    </row>
    <row r="258" spans="1:34" ht="19.5" customHeight="1">
      <c r="A258" s="2018" t="s">
        <v>814</v>
      </c>
      <c r="B258" s="989" t="s">
        <v>951</v>
      </c>
      <c r="C258" s="185">
        <v>0.54</v>
      </c>
      <c r="D258" s="185">
        <v>0</v>
      </c>
      <c r="E258" s="185">
        <v>0</v>
      </c>
      <c r="F258" s="185">
        <v>0</v>
      </c>
      <c r="G258" s="185">
        <v>0</v>
      </c>
      <c r="H258" s="185">
        <v>0</v>
      </c>
      <c r="I258" s="185">
        <v>0</v>
      </c>
      <c r="J258" s="185">
        <v>0</v>
      </c>
      <c r="K258" s="185">
        <v>0</v>
      </c>
      <c r="L258" s="185">
        <v>0</v>
      </c>
      <c r="M258" s="185">
        <v>0</v>
      </c>
      <c r="N258" s="185">
        <v>0.54</v>
      </c>
      <c r="O258" s="185">
        <v>0</v>
      </c>
      <c r="P258" s="185">
        <v>0</v>
      </c>
      <c r="Q258" s="185">
        <v>0</v>
      </c>
      <c r="R258" s="185">
        <v>0</v>
      </c>
      <c r="S258" s="185">
        <v>0</v>
      </c>
      <c r="T258" s="185">
        <v>0</v>
      </c>
      <c r="U258" s="185">
        <v>0</v>
      </c>
      <c r="V258" s="185">
        <v>0</v>
      </c>
      <c r="W258" s="185">
        <v>0</v>
      </c>
      <c r="X258" s="185">
        <v>0.54</v>
      </c>
      <c r="Y258" s="185">
        <v>0</v>
      </c>
      <c r="Z258" s="185">
        <v>0</v>
      </c>
      <c r="AA258" s="185">
        <v>0</v>
      </c>
      <c r="AB258" s="185">
        <v>0</v>
      </c>
      <c r="AC258" s="185">
        <v>0</v>
      </c>
      <c r="AD258" s="185">
        <v>0</v>
      </c>
      <c r="AE258" s="185">
        <v>0</v>
      </c>
      <c r="AF258" s="185">
        <v>0</v>
      </c>
      <c r="AG258" s="185">
        <v>0</v>
      </c>
      <c r="AH258" s="185">
        <v>0.54</v>
      </c>
    </row>
    <row r="259" spans="1:34" ht="30" customHeight="1">
      <c r="A259" s="2019"/>
      <c r="B259" s="989" t="s">
        <v>796</v>
      </c>
      <c r="C259" s="185">
        <v>8.1</v>
      </c>
      <c r="D259" s="185">
        <v>8.1</v>
      </c>
      <c r="E259" s="185">
        <v>0</v>
      </c>
      <c r="F259" s="185">
        <v>0</v>
      </c>
      <c r="G259" s="185">
        <v>0</v>
      </c>
      <c r="H259" s="185">
        <v>0</v>
      </c>
      <c r="I259" s="185">
        <v>0</v>
      </c>
      <c r="J259" s="185">
        <v>0</v>
      </c>
      <c r="K259" s="185">
        <v>0</v>
      </c>
      <c r="L259" s="185">
        <v>0</v>
      </c>
      <c r="M259" s="185">
        <v>0</v>
      </c>
      <c r="N259" s="185">
        <v>0</v>
      </c>
      <c r="O259" s="185">
        <v>0</v>
      </c>
      <c r="P259" s="185">
        <v>0</v>
      </c>
      <c r="Q259" s="185">
        <v>0</v>
      </c>
      <c r="R259" s="185">
        <v>0</v>
      </c>
      <c r="S259" s="185">
        <v>0</v>
      </c>
      <c r="T259" s="185">
        <v>0</v>
      </c>
      <c r="U259" s="185">
        <v>0</v>
      </c>
      <c r="V259" s="185">
        <v>0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</row>
    <row r="260" spans="1:34" ht="30" customHeight="1">
      <c r="A260" s="2019"/>
      <c r="B260" s="989" t="s">
        <v>797</v>
      </c>
      <c r="C260" s="185">
        <v>3254.17</v>
      </c>
      <c r="D260" s="185">
        <v>3254.17</v>
      </c>
      <c r="E260" s="185">
        <v>0</v>
      </c>
      <c r="F260" s="185">
        <v>0</v>
      </c>
      <c r="G260" s="185">
        <v>0</v>
      </c>
      <c r="H260" s="185">
        <v>0</v>
      </c>
      <c r="I260" s="185">
        <v>0</v>
      </c>
      <c r="J260" s="185">
        <v>0</v>
      </c>
      <c r="K260" s="185">
        <v>0</v>
      </c>
      <c r="L260" s="185">
        <v>0</v>
      </c>
      <c r="M260" s="185">
        <v>0</v>
      </c>
      <c r="N260" s="185">
        <v>0</v>
      </c>
      <c r="O260" s="185">
        <v>0</v>
      </c>
      <c r="P260" s="185">
        <v>0</v>
      </c>
      <c r="Q260" s="185">
        <v>0</v>
      </c>
      <c r="R260" s="185">
        <v>0</v>
      </c>
      <c r="S260" s="185">
        <v>0</v>
      </c>
      <c r="T260" s="185">
        <v>0</v>
      </c>
      <c r="U260" s="185">
        <v>0</v>
      </c>
      <c r="V260" s="185">
        <v>0</v>
      </c>
      <c r="W260" s="185">
        <v>0</v>
      </c>
      <c r="X260" s="185">
        <v>0</v>
      </c>
      <c r="Y260" s="185">
        <v>0</v>
      </c>
      <c r="Z260" s="185">
        <v>0</v>
      </c>
      <c r="AA260" s="185">
        <v>0</v>
      </c>
      <c r="AB260" s="185">
        <v>0</v>
      </c>
      <c r="AC260" s="185">
        <v>0</v>
      </c>
      <c r="AD260" s="185">
        <v>0</v>
      </c>
      <c r="AE260" s="185">
        <v>0</v>
      </c>
      <c r="AF260" s="185">
        <v>0</v>
      </c>
      <c r="AG260" s="185">
        <v>0</v>
      </c>
      <c r="AH260" s="185">
        <v>0</v>
      </c>
    </row>
    <row r="261" spans="1:34" ht="30" customHeight="1">
      <c r="A261" s="2019"/>
      <c r="B261" s="989" t="s">
        <v>798</v>
      </c>
      <c r="C261" s="185">
        <v>217.92</v>
      </c>
      <c r="D261" s="185">
        <v>217.92</v>
      </c>
      <c r="E261" s="185">
        <v>0</v>
      </c>
      <c r="F261" s="185">
        <v>0</v>
      </c>
      <c r="G261" s="185">
        <v>0</v>
      </c>
      <c r="H261" s="185">
        <v>0</v>
      </c>
      <c r="I261" s="185">
        <v>0</v>
      </c>
      <c r="J261" s="185">
        <v>0</v>
      </c>
      <c r="K261" s="185">
        <v>0</v>
      </c>
      <c r="L261" s="185">
        <v>0</v>
      </c>
      <c r="M261" s="185">
        <v>0</v>
      </c>
      <c r="N261" s="185">
        <v>0</v>
      </c>
      <c r="O261" s="185">
        <v>0</v>
      </c>
      <c r="P261" s="185">
        <v>0</v>
      </c>
      <c r="Q261" s="185">
        <v>0</v>
      </c>
      <c r="R261" s="185">
        <v>0</v>
      </c>
      <c r="S261" s="185">
        <v>0</v>
      </c>
      <c r="T261" s="185">
        <v>0</v>
      </c>
      <c r="U261" s="185">
        <v>0</v>
      </c>
      <c r="V261" s="185">
        <v>0</v>
      </c>
      <c r="W261" s="185">
        <v>0</v>
      </c>
      <c r="X261" s="185">
        <v>0</v>
      </c>
      <c r="Y261" s="185">
        <v>0</v>
      </c>
      <c r="Z261" s="185">
        <v>0</v>
      </c>
      <c r="AA261" s="185">
        <v>0</v>
      </c>
      <c r="AB261" s="185">
        <v>0</v>
      </c>
      <c r="AC261" s="185">
        <v>0</v>
      </c>
      <c r="AD261" s="185">
        <v>0</v>
      </c>
      <c r="AE261" s="185">
        <v>0</v>
      </c>
      <c r="AF261" s="185">
        <v>0</v>
      </c>
      <c r="AG261" s="185">
        <v>0</v>
      </c>
      <c r="AH261" s="185">
        <v>0</v>
      </c>
    </row>
    <row r="262" spans="1:34" ht="30" customHeight="1">
      <c r="A262" s="2019"/>
      <c r="B262" s="989" t="s">
        <v>780</v>
      </c>
      <c r="C262" s="185">
        <v>10789.8</v>
      </c>
      <c r="D262" s="185">
        <v>10782.81</v>
      </c>
      <c r="E262" s="185">
        <v>3.43</v>
      </c>
      <c r="F262" s="185">
        <v>0</v>
      </c>
      <c r="G262" s="185">
        <v>0</v>
      </c>
      <c r="H262" s="185">
        <v>0</v>
      </c>
      <c r="I262" s="185">
        <v>1.45</v>
      </c>
      <c r="J262" s="185">
        <v>1.17</v>
      </c>
      <c r="K262" s="185">
        <v>0</v>
      </c>
      <c r="L262" s="185">
        <v>0.6</v>
      </c>
      <c r="M262" s="185">
        <v>0.34</v>
      </c>
      <c r="N262" s="185">
        <v>0</v>
      </c>
      <c r="O262" s="185">
        <v>3.43</v>
      </c>
      <c r="P262" s="185">
        <v>0</v>
      </c>
      <c r="Q262" s="185">
        <v>0</v>
      </c>
      <c r="R262" s="185">
        <v>0</v>
      </c>
      <c r="S262" s="185">
        <v>1.45</v>
      </c>
      <c r="T262" s="185">
        <v>1.17</v>
      </c>
      <c r="U262" s="185">
        <v>0</v>
      </c>
      <c r="V262" s="185">
        <v>0.6</v>
      </c>
      <c r="W262" s="185">
        <v>0.34</v>
      </c>
      <c r="X262" s="185">
        <v>0</v>
      </c>
      <c r="Y262" s="185">
        <v>3.43</v>
      </c>
      <c r="Z262" s="185">
        <v>0</v>
      </c>
      <c r="AA262" s="185">
        <v>0</v>
      </c>
      <c r="AB262" s="185">
        <v>0</v>
      </c>
      <c r="AC262" s="185">
        <v>1.45</v>
      </c>
      <c r="AD262" s="185">
        <v>1.17</v>
      </c>
      <c r="AE262" s="185">
        <v>0</v>
      </c>
      <c r="AF262" s="185">
        <v>0.6</v>
      </c>
      <c r="AG262" s="185">
        <v>0.34</v>
      </c>
      <c r="AH262" s="185">
        <v>0</v>
      </c>
    </row>
    <row r="263" spans="1:34" ht="30" customHeight="1">
      <c r="A263" s="2019"/>
      <c r="B263" s="991" t="s">
        <v>781</v>
      </c>
      <c r="C263" s="185">
        <v>0</v>
      </c>
      <c r="D263" s="185">
        <v>0</v>
      </c>
      <c r="E263" s="185">
        <v>0</v>
      </c>
      <c r="F263" s="185">
        <v>0</v>
      </c>
      <c r="G263" s="185">
        <v>0</v>
      </c>
      <c r="H263" s="185">
        <v>0</v>
      </c>
      <c r="I263" s="185">
        <v>0</v>
      </c>
      <c r="J263" s="185">
        <v>0</v>
      </c>
      <c r="K263" s="185">
        <v>0</v>
      </c>
      <c r="L263" s="185">
        <v>0</v>
      </c>
      <c r="M263" s="185">
        <v>0</v>
      </c>
      <c r="N263" s="185">
        <v>0</v>
      </c>
      <c r="O263" s="185">
        <v>0</v>
      </c>
      <c r="P263" s="185">
        <v>0</v>
      </c>
      <c r="Q263" s="185">
        <v>0</v>
      </c>
      <c r="R263" s="185">
        <v>0</v>
      </c>
      <c r="S263" s="185">
        <v>0</v>
      </c>
      <c r="T263" s="185">
        <v>0</v>
      </c>
      <c r="U263" s="185">
        <v>0</v>
      </c>
      <c r="V263" s="185">
        <v>0</v>
      </c>
      <c r="W263" s="185">
        <v>0</v>
      </c>
      <c r="X263" s="185">
        <v>0</v>
      </c>
      <c r="Y263" s="185">
        <v>0</v>
      </c>
      <c r="Z263" s="185">
        <v>0</v>
      </c>
      <c r="AA263" s="185">
        <v>0</v>
      </c>
      <c r="AB263" s="185">
        <v>0</v>
      </c>
      <c r="AC263" s="185">
        <v>0</v>
      </c>
      <c r="AD263" s="185">
        <v>0</v>
      </c>
      <c r="AE263" s="185">
        <v>0</v>
      </c>
      <c r="AF263" s="185">
        <v>0</v>
      </c>
      <c r="AG263" s="185">
        <v>0</v>
      </c>
      <c r="AH263" s="185">
        <v>0</v>
      </c>
    </row>
    <row r="264" spans="1:34" ht="30" customHeight="1">
      <c r="A264" s="2019"/>
      <c r="B264" s="991" t="s">
        <v>786</v>
      </c>
      <c r="C264" s="185">
        <v>0</v>
      </c>
      <c r="D264" s="185">
        <v>0</v>
      </c>
      <c r="E264" s="185">
        <v>0</v>
      </c>
      <c r="F264" s="185">
        <v>0</v>
      </c>
      <c r="G264" s="185">
        <v>0</v>
      </c>
      <c r="H264" s="185">
        <v>0</v>
      </c>
      <c r="I264" s="185">
        <v>0</v>
      </c>
      <c r="J264" s="185">
        <v>0</v>
      </c>
      <c r="K264" s="185">
        <v>0</v>
      </c>
      <c r="L264" s="185">
        <v>0</v>
      </c>
      <c r="M264" s="185">
        <v>0</v>
      </c>
      <c r="N264" s="185">
        <v>0</v>
      </c>
      <c r="O264" s="185">
        <v>0</v>
      </c>
      <c r="P264" s="185">
        <v>0</v>
      </c>
      <c r="Q264" s="185">
        <v>0</v>
      </c>
      <c r="R264" s="185">
        <v>0</v>
      </c>
      <c r="S264" s="185">
        <v>0</v>
      </c>
      <c r="T264" s="185">
        <v>0</v>
      </c>
      <c r="U264" s="185">
        <v>0</v>
      </c>
      <c r="V264" s="185">
        <v>0</v>
      </c>
      <c r="W264" s="185">
        <v>0</v>
      </c>
      <c r="X264" s="185">
        <v>0</v>
      </c>
      <c r="Y264" s="185">
        <v>0</v>
      </c>
      <c r="Z264" s="185">
        <v>0</v>
      </c>
      <c r="AA264" s="185">
        <v>0</v>
      </c>
      <c r="AB264" s="185">
        <v>0</v>
      </c>
      <c r="AC264" s="185">
        <v>0</v>
      </c>
      <c r="AD264" s="185">
        <v>0</v>
      </c>
      <c r="AE264" s="185">
        <v>0</v>
      </c>
      <c r="AF264" s="185">
        <v>0</v>
      </c>
      <c r="AG264" s="185">
        <v>0</v>
      </c>
      <c r="AH264" s="185">
        <v>0</v>
      </c>
    </row>
    <row r="265" spans="1:34" ht="30" customHeight="1">
      <c r="A265" s="2019"/>
      <c r="B265" s="991" t="s">
        <v>799</v>
      </c>
      <c r="C265" s="185">
        <v>0</v>
      </c>
      <c r="D265" s="185">
        <v>0</v>
      </c>
      <c r="E265" s="185">
        <v>0</v>
      </c>
      <c r="F265" s="185">
        <v>0</v>
      </c>
      <c r="G265" s="185">
        <v>0</v>
      </c>
      <c r="H265" s="185">
        <v>0</v>
      </c>
      <c r="I265" s="185">
        <v>0</v>
      </c>
      <c r="J265" s="185">
        <v>0</v>
      </c>
      <c r="K265" s="185">
        <v>0</v>
      </c>
      <c r="L265" s="185">
        <v>0</v>
      </c>
      <c r="M265" s="185">
        <v>0</v>
      </c>
      <c r="N265" s="185">
        <v>0</v>
      </c>
      <c r="O265" s="185">
        <v>0</v>
      </c>
      <c r="P265" s="185">
        <v>0</v>
      </c>
      <c r="Q265" s="185">
        <v>0</v>
      </c>
      <c r="R265" s="185">
        <v>0</v>
      </c>
      <c r="S265" s="185">
        <v>0</v>
      </c>
      <c r="T265" s="185">
        <v>0</v>
      </c>
      <c r="U265" s="185">
        <v>0</v>
      </c>
      <c r="V265" s="185">
        <v>0</v>
      </c>
      <c r="W265" s="185">
        <v>0</v>
      </c>
      <c r="X265" s="185">
        <v>0</v>
      </c>
      <c r="Y265" s="185">
        <v>0</v>
      </c>
      <c r="Z265" s="185">
        <v>0</v>
      </c>
      <c r="AA265" s="185">
        <v>0</v>
      </c>
      <c r="AB265" s="185">
        <v>0</v>
      </c>
      <c r="AC265" s="185">
        <v>0</v>
      </c>
      <c r="AD265" s="185">
        <v>0</v>
      </c>
      <c r="AE265" s="185">
        <v>0</v>
      </c>
      <c r="AF265" s="185">
        <v>0</v>
      </c>
      <c r="AG265" s="185">
        <v>0</v>
      </c>
      <c r="AH265" s="185">
        <v>0</v>
      </c>
    </row>
    <row r="266" spans="1:34" ht="30" customHeight="1">
      <c r="A266" s="2019"/>
      <c r="B266" s="991" t="s">
        <v>787</v>
      </c>
      <c r="C266" s="185">
        <v>0</v>
      </c>
      <c r="D266" s="185">
        <v>0</v>
      </c>
      <c r="E266" s="185">
        <v>0</v>
      </c>
      <c r="F266" s="185">
        <v>0</v>
      </c>
      <c r="G266" s="185">
        <v>0</v>
      </c>
      <c r="H266" s="185">
        <v>0</v>
      </c>
      <c r="I266" s="185">
        <v>0</v>
      </c>
      <c r="J266" s="185">
        <v>0</v>
      </c>
      <c r="K266" s="185">
        <v>0</v>
      </c>
      <c r="L266" s="185">
        <v>0</v>
      </c>
      <c r="M266" s="185">
        <v>0</v>
      </c>
      <c r="N266" s="185">
        <v>0</v>
      </c>
      <c r="O266" s="185">
        <v>0</v>
      </c>
      <c r="P266" s="185">
        <v>0</v>
      </c>
      <c r="Q266" s="185">
        <v>0</v>
      </c>
      <c r="R266" s="185">
        <v>0</v>
      </c>
      <c r="S266" s="185">
        <v>0</v>
      </c>
      <c r="T266" s="185">
        <v>0</v>
      </c>
      <c r="U266" s="185">
        <v>0</v>
      </c>
      <c r="V266" s="185">
        <v>0</v>
      </c>
      <c r="W266" s="185">
        <v>0</v>
      </c>
      <c r="X266" s="185">
        <v>0</v>
      </c>
      <c r="Y266" s="185">
        <v>0</v>
      </c>
      <c r="Z266" s="185">
        <v>0</v>
      </c>
      <c r="AA266" s="185">
        <v>0</v>
      </c>
      <c r="AB266" s="185">
        <v>0</v>
      </c>
      <c r="AC266" s="185">
        <v>0</v>
      </c>
      <c r="AD266" s="185">
        <v>0</v>
      </c>
      <c r="AE266" s="185">
        <v>0</v>
      </c>
      <c r="AF266" s="185">
        <v>0</v>
      </c>
      <c r="AG266" s="185">
        <v>0</v>
      </c>
      <c r="AH266" s="185">
        <v>0</v>
      </c>
    </row>
    <row r="267" spans="1:34" ht="30" customHeight="1">
      <c r="A267" s="2019"/>
      <c r="B267" s="991" t="s">
        <v>820</v>
      </c>
      <c r="C267" s="185">
        <v>0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85">
        <v>0</v>
      </c>
      <c r="W267" s="185">
        <v>0</v>
      </c>
      <c r="X267" s="185">
        <v>0</v>
      </c>
      <c r="Y267" s="185">
        <v>0</v>
      </c>
      <c r="Z267" s="185">
        <v>0</v>
      </c>
      <c r="AA267" s="185">
        <v>0</v>
      </c>
      <c r="AB267" s="185">
        <v>0</v>
      </c>
      <c r="AC267" s="185">
        <v>0</v>
      </c>
      <c r="AD267" s="185">
        <v>0</v>
      </c>
      <c r="AE267" s="185">
        <v>0</v>
      </c>
      <c r="AF267" s="185">
        <v>0</v>
      </c>
      <c r="AG267" s="185">
        <v>0</v>
      </c>
      <c r="AH267" s="185">
        <v>0</v>
      </c>
    </row>
    <row r="268" spans="1:34" ht="30" customHeight="1">
      <c r="A268" s="2019"/>
      <c r="B268" s="991" t="s">
        <v>800</v>
      </c>
      <c r="C268" s="185">
        <v>0</v>
      </c>
      <c r="D268" s="185">
        <v>0</v>
      </c>
      <c r="E268" s="185">
        <v>0</v>
      </c>
      <c r="F268" s="185">
        <v>0</v>
      </c>
      <c r="G268" s="185">
        <v>0</v>
      </c>
      <c r="H268" s="185">
        <v>0</v>
      </c>
      <c r="I268" s="185">
        <v>0</v>
      </c>
      <c r="J268" s="185">
        <v>0</v>
      </c>
      <c r="K268" s="185">
        <v>0</v>
      </c>
      <c r="L268" s="185">
        <v>0</v>
      </c>
      <c r="M268" s="185">
        <v>0</v>
      </c>
      <c r="N268" s="185">
        <v>0</v>
      </c>
      <c r="O268" s="185">
        <v>0</v>
      </c>
      <c r="P268" s="185">
        <v>0</v>
      </c>
      <c r="Q268" s="185">
        <v>0</v>
      </c>
      <c r="R268" s="185">
        <v>0</v>
      </c>
      <c r="S268" s="185">
        <v>0</v>
      </c>
      <c r="T268" s="185">
        <v>0</v>
      </c>
      <c r="U268" s="185">
        <v>0</v>
      </c>
      <c r="V268" s="185">
        <v>0</v>
      </c>
      <c r="W268" s="185">
        <v>0</v>
      </c>
      <c r="X268" s="185">
        <v>0</v>
      </c>
      <c r="Y268" s="185">
        <v>0</v>
      </c>
      <c r="Z268" s="185">
        <v>0</v>
      </c>
      <c r="AA268" s="185">
        <v>0</v>
      </c>
      <c r="AB268" s="185">
        <v>0</v>
      </c>
      <c r="AC268" s="185">
        <v>0</v>
      </c>
      <c r="AD268" s="185">
        <v>0</v>
      </c>
      <c r="AE268" s="185">
        <v>0</v>
      </c>
      <c r="AF268" s="185">
        <v>0</v>
      </c>
      <c r="AG268" s="185">
        <v>0</v>
      </c>
      <c r="AH268" s="185">
        <v>0</v>
      </c>
    </row>
    <row r="269" spans="1:34" ht="30" customHeight="1">
      <c r="A269" s="2019"/>
      <c r="B269" s="989" t="s">
        <v>801</v>
      </c>
      <c r="C269" s="185">
        <v>0</v>
      </c>
      <c r="D269" s="185">
        <v>0</v>
      </c>
      <c r="E269" s="185">
        <v>0</v>
      </c>
      <c r="F269" s="185">
        <v>0</v>
      </c>
      <c r="G269" s="185">
        <v>0</v>
      </c>
      <c r="H269" s="185">
        <v>0</v>
      </c>
      <c r="I269" s="185">
        <v>0</v>
      </c>
      <c r="J269" s="185">
        <v>0</v>
      </c>
      <c r="K269" s="185">
        <v>0</v>
      </c>
      <c r="L269" s="185">
        <v>0</v>
      </c>
      <c r="M269" s="185">
        <v>0</v>
      </c>
      <c r="N269" s="185">
        <v>0</v>
      </c>
      <c r="O269" s="185">
        <v>0</v>
      </c>
      <c r="P269" s="185">
        <v>0</v>
      </c>
      <c r="Q269" s="185">
        <v>0</v>
      </c>
      <c r="R269" s="185">
        <v>0</v>
      </c>
      <c r="S269" s="185">
        <v>0</v>
      </c>
      <c r="T269" s="185">
        <v>0</v>
      </c>
      <c r="U269" s="185">
        <v>0</v>
      </c>
      <c r="V269" s="185">
        <v>0</v>
      </c>
      <c r="W269" s="185">
        <v>0</v>
      </c>
      <c r="X269" s="185">
        <v>0</v>
      </c>
      <c r="Y269" s="185">
        <v>0</v>
      </c>
      <c r="Z269" s="185">
        <v>0</v>
      </c>
      <c r="AA269" s="185">
        <v>0</v>
      </c>
      <c r="AB269" s="185">
        <v>0</v>
      </c>
      <c r="AC269" s="185">
        <v>0</v>
      </c>
      <c r="AD269" s="185">
        <v>0</v>
      </c>
      <c r="AE269" s="185">
        <v>0</v>
      </c>
      <c r="AF269" s="185">
        <v>0</v>
      </c>
      <c r="AG269" s="185">
        <v>0</v>
      </c>
      <c r="AH269" s="185">
        <v>0</v>
      </c>
    </row>
    <row r="270" spans="1:34" ht="30" customHeight="1">
      <c r="A270" s="2019"/>
      <c r="B270" s="995" t="s">
        <v>802</v>
      </c>
      <c r="C270" s="185">
        <v>0</v>
      </c>
      <c r="D270" s="185">
        <v>0</v>
      </c>
      <c r="E270" s="185">
        <v>0</v>
      </c>
      <c r="F270" s="185">
        <v>0</v>
      </c>
      <c r="G270" s="185">
        <v>0</v>
      </c>
      <c r="H270" s="185">
        <v>0</v>
      </c>
      <c r="I270" s="185">
        <v>0</v>
      </c>
      <c r="J270" s="185">
        <v>0</v>
      </c>
      <c r="K270" s="185">
        <v>0</v>
      </c>
      <c r="L270" s="185">
        <v>0</v>
      </c>
      <c r="M270" s="185">
        <v>0</v>
      </c>
      <c r="N270" s="185">
        <v>0</v>
      </c>
      <c r="O270" s="185">
        <v>0</v>
      </c>
      <c r="P270" s="185">
        <v>0</v>
      </c>
      <c r="Q270" s="185">
        <v>0</v>
      </c>
      <c r="R270" s="185">
        <v>0</v>
      </c>
      <c r="S270" s="185">
        <v>0</v>
      </c>
      <c r="T270" s="185">
        <v>0</v>
      </c>
      <c r="U270" s="185">
        <v>0</v>
      </c>
      <c r="V270" s="185">
        <v>0</v>
      </c>
      <c r="W270" s="185">
        <v>0</v>
      </c>
      <c r="X270" s="185">
        <v>0</v>
      </c>
      <c r="Y270" s="185">
        <v>0</v>
      </c>
      <c r="Z270" s="185">
        <v>0</v>
      </c>
      <c r="AA270" s="185">
        <v>0</v>
      </c>
      <c r="AB270" s="185">
        <v>0</v>
      </c>
      <c r="AC270" s="185">
        <v>0</v>
      </c>
      <c r="AD270" s="185">
        <v>0</v>
      </c>
      <c r="AE270" s="185">
        <v>0</v>
      </c>
      <c r="AF270" s="185">
        <v>0</v>
      </c>
      <c r="AG270" s="185">
        <v>0</v>
      </c>
      <c r="AH270" s="185">
        <v>0</v>
      </c>
    </row>
    <row r="271" spans="1:34" ht="30" customHeight="1">
      <c r="A271" s="2019"/>
      <c r="B271" s="995" t="s">
        <v>803</v>
      </c>
      <c r="C271" s="185">
        <v>0</v>
      </c>
      <c r="D271" s="185">
        <v>0</v>
      </c>
      <c r="E271" s="185">
        <v>0</v>
      </c>
      <c r="F271" s="185">
        <v>0</v>
      </c>
      <c r="G271" s="185">
        <v>0</v>
      </c>
      <c r="H271" s="185">
        <v>0</v>
      </c>
      <c r="I271" s="185">
        <v>0</v>
      </c>
      <c r="J271" s="185">
        <v>0</v>
      </c>
      <c r="K271" s="185">
        <v>0</v>
      </c>
      <c r="L271" s="185">
        <v>0</v>
      </c>
      <c r="M271" s="185">
        <v>0</v>
      </c>
      <c r="N271" s="185">
        <v>0</v>
      </c>
      <c r="O271" s="185">
        <v>0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0</v>
      </c>
      <c r="Z271" s="185">
        <v>0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0</v>
      </c>
      <c r="AG271" s="185">
        <v>0</v>
      </c>
      <c r="AH271" s="185">
        <v>0</v>
      </c>
    </row>
    <row r="272" spans="1:34" ht="30" customHeight="1">
      <c r="A272" s="2019"/>
      <c r="B272" s="1011" t="s">
        <v>804</v>
      </c>
      <c r="C272" s="185">
        <v>0</v>
      </c>
      <c r="D272" s="185">
        <v>0</v>
      </c>
      <c r="E272" s="185">
        <v>0</v>
      </c>
      <c r="F272" s="185">
        <v>0</v>
      </c>
      <c r="G272" s="185">
        <v>0</v>
      </c>
      <c r="H272" s="185">
        <v>0</v>
      </c>
      <c r="I272" s="185">
        <v>0</v>
      </c>
      <c r="J272" s="185">
        <v>0</v>
      </c>
      <c r="K272" s="185">
        <v>0</v>
      </c>
      <c r="L272" s="185">
        <v>0</v>
      </c>
      <c r="M272" s="185">
        <v>0</v>
      </c>
      <c r="N272" s="185">
        <v>0</v>
      </c>
      <c r="O272" s="185">
        <v>0</v>
      </c>
      <c r="P272" s="185">
        <v>0</v>
      </c>
      <c r="Q272" s="185">
        <v>0</v>
      </c>
      <c r="R272" s="185">
        <v>0</v>
      </c>
      <c r="S272" s="185">
        <v>0</v>
      </c>
      <c r="T272" s="185">
        <v>0</v>
      </c>
      <c r="U272" s="185">
        <v>0</v>
      </c>
      <c r="V272" s="185">
        <v>0</v>
      </c>
      <c r="W272" s="185">
        <v>0</v>
      </c>
      <c r="X272" s="185">
        <v>0</v>
      </c>
      <c r="Y272" s="185">
        <v>0</v>
      </c>
      <c r="Z272" s="185">
        <v>0</v>
      </c>
      <c r="AA272" s="185">
        <v>0</v>
      </c>
      <c r="AB272" s="185">
        <v>0</v>
      </c>
      <c r="AC272" s="185">
        <v>0</v>
      </c>
      <c r="AD272" s="185">
        <v>0</v>
      </c>
      <c r="AE272" s="185">
        <v>0</v>
      </c>
      <c r="AF272" s="185">
        <v>0</v>
      </c>
      <c r="AG272" s="185">
        <v>0</v>
      </c>
      <c r="AH272" s="185">
        <v>0</v>
      </c>
    </row>
    <row r="273" spans="1:34" ht="30" customHeight="1">
      <c r="A273" s="2019"/>
      <c r="B273" s="1011" t="s">
        <v>805</v>
      </c>
      <c r="C273" s="185">
        <v>0</v>
      </c>
      <c r="D273" s="185">
        <v>0</v>
      </c>
      <c r="E273" s="185">
        <v>0</v>
      </c>
      <c r="F273" s="185">
        <v>0</v>
      </c>
      <c r="G273" s="185">
        <v>0</v>
      </c>
      <c r="H273" s="185">
        <v>0</v>
      </c>
      <c r="I273" s="185">
        <v>0</v>
      </c>
      <c r="J273" s="185">
        <v>0</v>
      </c>
      <c r="K273" s="185">
        <v>0</v>
      </c>
      <c r="L273" s="185">
        <v>0</v>
      </c>
      <c r="M273" s="185">
        <v>0</v>
      </c>
      <c r="N273" s="185">
        <v>0</v>
      </c>
      <c r="O273" s="185">
        <v>0</v>
      </c>
      <c r="P273" s="185">
        <v>0</v>
      </c>
      <c r="Q273" s="185">
        <v>0</v>
      </c>
      <c r="R273" s="185">
        <v>0</v>
      </c>
      <c r="S273" s="185">
        <v>0</v>
      </c>
      <c r="T273" s="185">
        <v>0</v>
      </c>
      <c r="U273" s="185">
        <v>0</v>
      </c>
      <c r="V273" s="185">
        <v>0</v>
      </c>
      <c r="W273" s="185">
        <v>0</v>
      </c>
      <c r="X273" s="185">
        <v>0</v>
      </c>
      <c r="Y273" s="185">
        <v>0</v>
      </c>
      <c r="Z273" s="185">
        <v>0</v>
      </c>
      <c r="AA273" s="185">
        <v>0</v>
      </c>
      <c r="AB273" s="185">
        <v>0</v>
      </c>
      <c r="AC273" s="185">
        <v>0</v>
      </c>
      <c r="AD273" s="185">
        <v>0</v>
      </c>
      <c r="AE273" s="185">
        <v>0</v>
      </c>
      <c r="AF273" s="185">
        <v>0</v>
      </c>
      <c r="AG273" s="185">
        <v>0</v>
      </c>
      <c r="AH273" s="185">
        <v>0</v>
      </c>
    </row>
    <row r="274" spans="1:34" ht="30" customHeight="1">
      <c r="A274" s="2019"/>
      <c r="B274" s="1011" t="s">
        <v>806</v>
      </c>
      <c r="C274" s="185">
        <v>0</v>
      </c>
      <c r="D274" s="185">
        <v>0</v>
      </c>
      <c r="E274" s="185">
        <v>0</v>
      </c>
      <c r="F274" s="185">
        <v>0</v>
      </c>
      <c r="G274" s="185">
        <v>0</v>
      </c>
      <c r="H274" s="185">
        <v>0</v>
      </c>
      <c r="I274" s="185">
        <v>0</v>
      </c>
      <c r="J274" s="185">
        <v>0</v>
      </c>
      <c r="K274" s="185">
        <v>0</v>
      </c>
      <c r="L274" s="185">
        <v>0</v>
      </c>
      <c r="M274" s="185">
        <v>0</v>
      </c>
      <c r="N274" s="185">
        <v>0</v>
      </c>
      <c r="O274" s="185">
        <v>0</v>
      </c>
      <c r="P274" s="185">
        <v>0</v>
      </c>
      <c r="Q274" s="185">
        <v>0</v>
      </c>
      <c r="R274" s="185">
        <v>0</v>
      </c>
      <c r="S274" s="185">
        <v>0</v>
      </c>
      <c r="T274" s="185">
        <v>0</v>
      </c>
      <c r="U274" s="185">
        <v>0</v>
      </c>
      <c r="V274" s="185">
        <v>0</v>
      </c>
      <c r="W274" s="185">
        <v>0</v>
      </c>
      <c r="X274" s="185">
        <v>0</v>
      </c>
      <c r="Y274" s="185">
        <v>0</v>
      </c>
      <c r="Z274" s="185">
        <v>0</v>
      </c>
      <c r="AA274" s="185">
        <v>0</v>
      </c>
      <c r="AB274" s="185">
        <v>0</v>
      </c>
      <c r="AC274" s="185">
        <v>0</v>
      </c>
      <c r="AD274" s="185">
        <v>0</v>
      </c>
      <c r="AE274" s="185">
        <v>0</v>
      </c>
      <c r="AF274" s="185">
        <v>0</v>
      </c>
      <c r="AG274" s="185">
        <v>0</v>
      </c>
      <c r="AH274" s="185">
        <v>0</v>
      </c>
    </row>
    <row r="275" spans="1:34" ht="30" customHeight="1">
      <c r="A275" s="2019"/>
      <c r="B275" s="995" t="s">
        <v>807</v>
      </c>
      <c r="C275" s="185">
        <v>0</v>
      </c>
      <c r="D275" s="185">
        <v>0</v>
      </c>
      <c r="E275" s="185">
        <v>0</v>
      </c>
      <c r="F275" s="185">
        <v>0</v>
      </c>
      <c r="G275" s="185">
        <v>0</v>
      </c>
      <c r="H275" s="185">
        <v>0</v>
      </c>
      <c r="I275" s="185">
        <v>0</v>
      </c>
      <c r="J275" s="185">
        <v>0</v>
      </c>
      <c r="K275" s="185">
        <v>0</v>
      </c>
      <c r="L275" s="185">
        <v>0</v>
      </c>
      <c r="M275" s="185">
        <v>0</v>
      </c>
      <c r="N275" s="185">
        <v>0</v>
      </c>
      <c r="O275" s="185">
        <v>0</v>
      </c>
      <c r="P275" s="185">
        <v>0</v>
      </c>
      <c r="Q275" s="185">
        <v>0</v>
      </c>
      <c r="R275" s="185">
        <v>0</v>
      </c>
      <c r="S275" s="185">
        <v>0</v>
      </c>
      <c r="T275" s="185">
        <v>0</v>
      </c>
      <c r="U275" s="185">
        <v>0</v>
      </c>
      <c r="V275" s="185">
        <v>0</v>
      </c>
      <c r="W275" s="185">
        <v>0</v>
      </c>
      <c r="X275" s="185">
        <v>0</v>
      </c>
      <c r="Y275" s="185">
        <v>0</v>
      </c>
      <c r="Z275" s="185">
        <v>0</v>
      </c>
      <c r="AA275" s="185">
        <v>0</v>
      </c>
      <c r="AB275" s="185">
        <v>0</v>
      </c>
      <c r="AC275" s="185">
        <v>0</v>
      </c>
      <c r="AD275" s="185">
        <v>0</v>
      </c>
      <c r="AE275" s="185">
        <v>0</v>
      </c>
      <c r="AF275" s="185">
        <v>0</v>
      </c>
      <c r="AG275" s="185">
        <v>0</v>
      </c>
      <c r="AH275" s="185">
        <v>0</v>
      </c>
    </row>
    <row r="276" spans="1:34" ht="30" customHeight="1">
      <c r="A276" s="2019"/>
      <c r="B276" s="991" t="s">
        <v>808</v>
      </c>
      <c r="C276" s="185">
        <v>7.94</v>
      </c>
      <c r="D276" s="185">
        <v>0</v>
      </c>
      <c r="E276" s="185">
        <v>0</v>
      </c>
      <c r="F276" s="185">
        <v>0</v>
      </c>
      <c r="G276" s="185">
        <v>0</v>
      </c>
      <c r="H276" s="185">
        <v>0</v>
      </c>
      <c r="I276" s="185">
        <v>0</v>
      </c>
      <c r="J276" s="185">
        <v>0</v>
      </c>
      <c r="K276" s="185">
        <v>0</v>
      </c>
      <c r="L276" s="185">
        <v>7.94</v>
      </c>
      <c r="M276" s="185">
        <v>0</v>
      </c>
      <c r="N276" s="185">
        <v>0</v>
      </c>
      <c r="O276" s="185">
        <v>0</v>
      </c>
      <c r="P276" s="185">
        <v>0</v>
      </c>
      <c r="Q276" s="185">
        <v>0</v>
      </c>
      <c r="R276" s="185">
        <v>0</v>
      </c>
      <c r="S276" s="185">
        <v>0</v>
      </c>
      <c r="T276" s="185">
        <v>0</v>
      </c>
      <c r="U276" s="185">
        <v>0</v>
      </c>
      <c r="V276" s="185">
        <v>7.94</v>
      </c>
      <c r="W276" s="185">
        <v>0</v>
      </c>
      <c r="X276" s="185">
        <v>0</v>
      </c>
      <c r="Y276" s="185">
        <v>0</v>
      </c>
      <c r="Z276" s="185">
        <v>0</v>
      </c>
      <c r="AA276" s="185">
        <v>0</v>
      </c>
      <c r="AB276" s="185">
        <v>0</v>
      </c>
      <c r="AC276" s="185">
        <v>0</v>
      </c>
      <c r="AD276" s="185">
        <v>0</v>
      </c>
      <c r="AE276" s="185">
        <v>0</v>
      </c>
      <c r="AF276" s="185">
        <v>7.94</v>
      </c>
      <c r="AG276" s="185">
        <v>0</v>
      </c>
      <c r="AH276" s="185">
        <v>0</v>
      </c>
    </row>
    <row r="277" spans="1:34" ht="30" customHeight="1">
      <c r="A277" s="2019"/>
      <c r="B277" s="1011" t="s">
        <v>821</v>
      </c>
      <c r="C277" s="185">
        <v>0</v>
      </c>
      <c r="D277" s="185">
        <v>0</v>
      </c>
      <c r="E277" s="185">
        <v>0</v>
      </c>
      <c r="F277" s="185">
        <v>0</v>
      </c>
      <c r="G277" s="185">
        <v>0</v>
      </c>
      <c r="H277" s="185">
        <v>0</v>
      </c>
      <c r="I277" s="185">
        <v>0</v>
      </c>
      <c r="J277" s="185">
        <v>0</v>
      </c>
      <c r="K277" s="185">
        <v>0</v>
      </c>
      <c r="L277" s="185">
        <v>0</v>
      </c>
      <c r="M277" s="185">
        <v>0</v>
      </c>
      <c r="N277" s="185">
        <v>0</v>
      </c>
      <c r="O277" s="185">
        <v>0</v>
      </c>
      <c r="P277" s="185">
        <v>0</v>
      </c>
      <c r="Q277" s="185">
        <v>0</v>
      </c>
      <c r="R277" s="185">
        <v>0</v>
      </c>
      <c r="S277" s="185">
        <v>0</v>
      </c>
      <c r="T277" s="185">
        <v>0</v>
      </c>
      <c r="U277" s="185">
        <v>0</v>
      </c>
      <c r="V277" s="185">
        <v>0</v>
      </c>
      <c r="W277" s="185">
        <v>0</v>
      </c>
      <c r="X277" s="185">
        <v>0</v>
      </c>
      <c r="Y277" s="185">
        <v>0</v>
      </c>
      <c r="Z277" s="185">
        <v>0</v>
      </c>
      <c r="AA277" s="185">
        <v>0</v>
      </c>
      <c r="AB277" s="185">
        <v>0</v>
      </c>
      <c r="AC277" s="185">
        <v>0</v>
      </c>
      <c r="AD277" s="185">
        <v>0</v>
      </c>
      <c r="AE277" s="185">
        <v>0</v>
      </c>
      <c r="AF277" s="185">
        <v>0</v>
      </c>
      <c r="AG277" s="185">
        <v>0</v>
      </c>
      <c r="AH277" s="185">
        <v>0</v>
      </c>
    </row>
    <row r="278" spans="1:34" ht="30" customHeight="1">
      <c r="A278" s="2019"/>
      <c r="B278" s="1011" t="s">
        <v>822</v>
      </c>
      <c r="C278" s="185">
        <v>0</v>
      </c>
      <c r="D278" s="185">
        <v>0</v>
      </c>
      <c r="E278" s="185">
        <v>0</v>
      </c>
      <c r="F278" s="185">
        <v>0</v>
      </c>
      <c r="G278" s="185">
        <v>0</v>
      </c>
      <c r="H278" s="185">
        <v>0</v>
      </c>
      <c r="I278" s="185">
        <v>0</v>
      </c>
      <c r="J278" s="185">
        <v>0</v>
      </c>
      <c r="K278" s="185">
        <v>0</v>
      </c>
      <c r="L278" s="185">
        <v>0</v>
      </c>
      <c r="M278" s="185">
        <v>0</v>
      </c>
      <c r="N278" s="185">
        <v>0</v>
      </c>
      <c r="O278" s="185">
        <v>0</v>
      </c>
      <c r="P278" s="185">
        <v>0</v>
      </c>
      <c r="Q278" s="185">
        <v>0</v>
      </c>
      <c r="R278" s="185">
        <v>0</v>
      </c>
      <c r="S278" s="185">
        <v>0</v>
      </c>
      <c r="T278" s="185">
        <v>0</v>
      </c>
      <c r="U278" s="185">
        <v>0</v>
      </c>
      <c r="V278" s="185">
        <v>0</v>
      </c>
      <c r="W278" s="185">
        <v>0</v>
      </c>
      <c r="X278" s="185">
        <v>0</v>
      </c>
      <c r="Y278" s="185">
        <v>0</v>
      </c>
      <c r="Z278" s="185">
        <v>0</v>
      </c>
      <c r="AA278" s="185">
        <v>0</v>
      </c>
      <c r="AB278" s="185">
        <v>0</v>
      </c>
      <c r="AC278" s="185">
        <v>0</v>
      </c>
      <c r="AD278" s="185">
        <v>0</v>
      </c>
      <c r="AE278" s="185">
        <v>0</v>
      </c>
      <c r="AF278" s="185">
        <v>0</v>
      </c>
      <c r="AG278" s="185">
        <v>0</v>
      </c>
      <c r="AH278" s="185">
        <v>0</v>
      </c>
    </row>
    <row r="279" spans="1:34" ht="19.5" customHeight="1">
      <c r="A279" s="2019"/>
      <c r="B279" s="1242" t="s">
        <v>952</v>
      </c>
      <c r="C279" s="185">
        <v>0</v>
      </c>
      <c r="D279" s="185">
        <v>0</v>
      </c>
      <c r="E279" s="185">
        <v>0</v>
      </c>
      <c r="F279" s="185">
        <v>0</v>
      </c>
      <c r="G279" s="185">
        <v>0</v>
      </c>
      <c r="H279" s="185">
        <v>0</v>
      </c>
      <c r="I279" s="185">
        <v>0</v>
      </c>
      <c r="J279" s="185">
        <v>0</v>
      </c>
      <c r="K279" s="185">
        <v>0</v>
      </c>
      <c r="L279" s="185">
        <v>0</v>
      </c>
      <c r="M279" s="185">
        <v>0</v>
      </c>
      <c r="N279" s="185">
        <v>0</v>
      </c>
      <c r="O279" s="185">
        <v>0</v>
      </c>
      <c r="P279" s="185">
        <v>0</v>
      </c>
      <c r="Q279" s="185">
        <v>0</v>
      </c>
      <c r="R279" s="185">
        <v>0</v>
      </c>
      <c r="S279" s="185">
        <v>0</v>
      </c>
      <c r="T279" s="185">
        <v>0</v>
      </c>
      <c r="U279" s="185">
        <v>0</v>
      </c>
      <c r="V279" s="185">
        <v>0</v>
      </c>
      <c r="W279" s="185">
        <v>0</v>
      </c>
      <c r="X279" s="185">
        <v>0</v>
      </c>
      <c r="Y279" s="185">
        <v>0</v>
      </c>
      <c r="Z279" s="185">
        <v>0</v>
      </c>
      <c r="AA279" s="185">
        <v>0</v>
      </c>
      <c r="AB279" s="185">
        <v>0</v>
      </c>
      <c r="AC279" s="185">
        <v>0</v>
      </c>
      <c r="AD279" s="185">
        <v>0</v>
      </c>
      <c r="AE279" s="185">
        <v>0</v>
      </c>
      <c r="AF279" s="185">
        <v>0</v>
      </c>
      <c r="AG279" s="185">
        <v>0</v>
      </c>
      <c r="AH279" s="185">
        <v>0</v>
      </c>
    </row>
    <row r="280" spans="1:34" ht="19.5" customHeight="1">
      <c r="A280" s="2018" t="s">
        <v>782</v>
      </c>
      <c r="B280" s="1013" t="s">
        <v>41</v>
      </c>
      <c r="C280" s="1013">
        <f>SUM('2-9-2배수관 경년별 총괄'!C281:'2-9-2배수관 경년별 총괄'!C302)</f>
        <v>107375</v>
      </c>
      <c r="D280" s="1013">
        <f>SUM('2-9-2배수관 경년별 총괄'!D281:'2-9-2배수관 경년별 총괄'!D302)</f>
        <v>85412.670000000013</v>
      </c>
      <c r="E280" s="1013">
        <f>SUM('2-9-2배수관 경년별 총괄'!E281:'2-9-2배수관 경년별 총괄'!E302)</f>
        <v>2389.0899999999997</v>
      </c>
      <c r="F280" s="1013">
        <f>SUM('2-9-2배수관 경년별 총괄'!F281:'2-9-2배수관 경년별 총괄'!F302)</f>
        <v>1452.5800000000002</v>
      </c>
      <c r="G280" s="1013">
        <f>SUM('2-9-2배수관 경년별 총괄'!G281:'2-9-2배수관 경년별 총괄'!G302)</f>
        <v>2206.6999999999998</v>
      </c>
      <c r="H280" s="1013">
        <f>SUM('2-9-2배수관 경년별 총괄'!H281:'2-9-2배수관 경년별 총괄'!H302)</f>
        <v>2911.37</v>
      </c>
      <c r="I280" s="1013">
        <f>SUM('2-9-2배수관 경년별 총괄'!I281:'2-9-2배수관 경년별 총괄'!I302)</f>
        <v>2234.41</v>
      </c>
      <c r="J280" s="1013">
        <f>SUM('2-9-2배수관 경년별 총괄'!J281:'2-9-2배수관 경년별 총괄'!J302)</f>
        <v>183.81</v>
      </c>
      <c r="K280" s="1013">
        <f>SUM('2-9-2배수관 경년별 총괄'!K281:'2-9-2배수관 경년별 총괄'!K302)</f>
        <v>2328.1999999999998</v>
      </c>
      <c r="L280" s="1013">
        <f>SUM('2-9-2배수관 경년별 총괄'!L281:'2-9-2배수관 경년별 총괄'!L302)</f>
        <v>4129.8600000000006</v>
      </c>
      <c r="M280" s="1013">
        <f>SUM('2-9-2배수관 경년별 총괄'!M281:'2-9-2배수관 경년별 총괄'!M302)</f>
        <v>3139.9199999999996</v>
      </c>
      <c r="N280" s="1013">
        <f>SUM('2-9-2배수관 경년별 총괄'!N281:'2-9-2배수관 경년별 총괄'!N302)</f>
        <v>986.39</v>
      </c>
      <c r="O280" s="1013">
        <f>SUM('2-9-2배수관 경년별 총괄'!O281:'2-9-2배수관 경년별 총괄'!O302)</f>
        <v>2389.0899999999997</v>
      </c>
      <c r="P280" s="1013">
        <f>SUM('2-9-2배수관 경년별 총괄'!P281:'2-9-2배수관 경년별 총괄'!P302)</f>
        <v>1452.5800000000002</v>
      </c>
      <c r="Q280" s="1013">
        <f>SUM('2-9-2배수관 경년별 총괄'!Q281:'2-9-2배수관 경년별 총괄'!Q302)</f>
        <v>2206.6999999999998</v>
      </c>
      <c r="R280" s="1013">
        <f>SUM('2-9-2배수관 경년별 총괄'!R281:'2-9-2배수관 경년별 총괄'!R302)</f>
        <v>2911.37</v>
      </c>
      <c r="S280" s="1013">
        <f>SUM('2-9-2배수관 경년별 총괄'!S281:'2-9-2배수관 경년별 총괄'!S302)</f>
        <v>2234.41</v>
      </c>
      <c r="T280" s="1013">
        <f>SUM('2-9-2배수관 경년별 총괄'!T281:'2-9-2배수관 경년별 총괄'!T302)</f>
        <v>183.81</v>
      </c>
      <c r="U280" s="1013">
        <f>SUM('2-9-2배수관 경년별 총괄'!U281:'2-9-2배수관 경년별 총괄'!U302)</f>
        <v>2328.1999999999998</v>
      </c>
      <c r="V280" s="1013">
        <f>SUM('2-9-2배수관 경년별 총괄'!V281:'2-9-2배수관 경년별 총괄'!V302)</f>
        <v>4129.8600000000006</v>
      </c>
      <c r="W280" s="1013">
        <f>SUM('2-9-2배수관 경년별 총괄'!W281:'2-9-2배수관 경년별 총괄'!W302)</f>
        <v>3139.9199999999996</v>
      </c>
      <c r="X280" s="1013">
        <f>SUM('2-9-2배수관 경년별 총괄'!X281:'2-9-2배수관 경년별 총괄'!X302)</f>
        <v>986.39</v>
      </c>
      <c r="Y280" s="1013">
        <f>SUM('2-9-2배수관 경년별 총괄'!Y281:'2-9-2배수관 경년별 총괄'!Y302)</f>
        <v>2389.0899999999997</v>
      </c>
      <c r="Z280" s="1013">
        <f>SUM('2-9-2배수관 경년별 총괄'!Z281:'2-9-2배수관 경년별 총괄'!Z302)</f>
        <v>1452.5800000000002</v>
      </c>
      <c r="AA280" s="1013">
        <f>SUM('2-9-2배수관 경년별 총괄'!AA281:'2-9-2배수관 경년별 총괄'!AA302)</f>
        <v>2206.6999999999998</v>
      </c>
      <c r="AB280" s="1013">
        <f>SUM('2-9-2배수관 경년별 총괄'!AB281:'2-9-2배수관 경년별 총괄'!AB302)</f>
        <v>2911.37</v>
      </c>
      <c r="AC280" s="1013">
        <f>SUM('2-9-2배수관 경년별 총괄'!AC281:'2-9-2배수관 경년별 총괄'!AC302)</f>
        <v>2234.41</v>
      </c>
      <c r="AD280" s="1013">
        <f>SUM('2-9-2배수관 경년별 총괄'!AD281:'2-9-2배수관 경년별 총괄'!AD302)</f>
        <v>183.81</v>
      </c>
      <c r="AE280" s="1013">
        <f>SUM('2-9-2배수관 경년별 총괄'!AE281:'2-9-2배수관 경년별 총괄'!AE302)</f>
        <v>2328.1999999999998</v>
      </c>
      <c r="AF280" s="1013">
        <f>SUM('2-9-2배수관 경년별 총괄'!AF281:'2-9-2배수관 경년별 총괄'!AF302)</f>
        <v>4129.8600000000006</v>
      </c>
      <c r="AG280" s="1013">
        <f>SUM('2-9-2배수관 경년별 총괄'!AG281:'2-9-2배수관 경년별 총괄'!AG302)</f>
        <v>3139.9199999999996</v>
      </c>
      <c r="AH280" s="1013">
        <f>SUM('2-9-2배수관 경년별 총괄'!AH281:'2-9-2배수관 경년별 총괄'!AH302)</f>
        <v>986.39</v>
      </c>
    </row>
    <row r="281" spans="1:34" ht="19.5" customHeight="1">
      <c r="A281" s="2018" t="s">
        <v>782</v>
      </c>
      <c r="B281" s="989" t="s">
        <v>951</v>
      </c>
      <c r="C281" s="185">
        <v>1921.45</v>
      </c>
      <c r="D281" s="185">
        <v>3.76</v>
      </c>
      <c r="E281" s="185">
        <v>0</v>
      </c>
      <c r="F281" s="185">
        <v>0</v>
      </c>
      <c r="G281" s="185">
        <v>0</v>
      </c>
      <c r="H281" s="185">
        <v>0</v>
      </c>
      <c r="I281" s="185">
        <v>0</v>
      </c>
      <c r="J281" s="185">
        <v>0</v>
      </c>
      <c r="K281" s="185">
        <v>260.95999999999998</v>
      </c>
      <c r="L281" s="185">
        <v>679.21</v>
      </c>
      <c r="M281" s="185">
        <v>4.18</v>
      </c>
      <c r="N281" s="185">
        <v>973.34</v>
      </c>
      <c r="O281" s="185">
        <v>0</v>
      </c>
      <c r="P281" s="185">
        <v>0</v>
      </c>
      <c r="Q281" s="185">
        <v>0</v>
      </c>
      <c r="R281" s="185">
        <v>0</v>
      </c>
      <c r="S281" s="185">
        <v>0</v>
      </c>
      <c r="T281" s="185">
        <v>0</v>
      </c>
      <c r="U281" s="185">
        <v>260.95999999999998</v>
      </c>
      <c r="V281" s="185">
        <v>679.21</v>
      </c>
      <c r="W281" s="185">
        <v>4.18</v>
      </c>
      <c r="X281" s="185">
        <v>973.34</v>
      </c>
      <c r="Y281" s="185">
        <v>0</v>
      </c>
      <c r="Z281" s="185">
        <v>0</v>
      </c>
      <c r="AA281" s="185">
        <v>0</v>
      </c>
      <c r="AB281" s="185">
        <v>0</v>
      </c>
      <c r="AC281" s="185">
        <v>0</v>
      </c>
      <c r="AD281" s="185">
        <v>0</v>
      </c>
      <c r="AE281" s="185">
        <v>260.95999999999998</v>
      </c>
      <c r="AF281" s="185">
        <v>679.21</v>
      </c>
      <c r="AG281" s="185">
        <v>4.18</v>
      </c>
      <c r="AH281" s="185">
        <v>973.34</v>
      </c>
    </row>
    <row r="282" spans="1:34" ht="30" customHeight="1">
      <c r="A282" s="2019"/>
      <c r="B282" s="989" t="s">
        <v>796</v>
      </c>
      <c r="C282" s="185">
        <v>546.41</v>
      </c>
      <c r="D282" s="185">
        <v>546.41</v>
      </c>
      <c r="E282" s="185">
        <v>0</v>
      </c>
      <c r="F282" s="185">
        <v>0</v>
      </c>
      <c r="G282" s="185">
        <v>0</v>
      </c>
      <c r="H282" s="185">
        <v>0</v>
      </c>
      <c r="I282" s="185">
        <v>0</v>
      </c>
      <c r="J282" s="185">
        <v>0</v>
      </c>
      <c r="K282" s="185">
        <v>0</v>
      </c>
      <c r="L282" s="185">
        <v>0</v>
      </c>
      <c r="M282" s="185">
        <v>0</v>
      </c>
      <c r="N282" s="185">
        <v>0</v>
      </c>
      <c r="O282" s="185">
        <v>0</v>
      </c>
      <c r="P282" s="185">
        <v>0</v>
      </c>
      <c r="Q282" s="185">
        <v>0</v>
      </c>
      <c r="R282" s="185">
        <v>0</v>
      </c>
      <c r="S282" s="185">
        <v>0</v>
      </c>
      <c r="T282" s="185">
        <v>0</v>
      </c>
      <c r="U282" s="185">
        <v>0</v>
      </c>
      <c r="V282" s="185">
        <v>0</v>
      </c>
      <c r="W282" s="185">
        <v>0</v>
      </c>
      <c r="X282" s="185">
        <v>0</v>
      </c>
      <c r="Y282" s="185">
        <v>0</v>
      </c>
      <c r="Z282" s="185">
        <v>0</v>
      </c>
      <c r="AA282" s="185">
        <v>0</v>
      </c>
      <c r="AB282" s="185">
        <v>0</v>
      </c>
      <c r="AC282" s="185">
        <v>0</v>
      </c>
      <c r="AD282" s="185">
        <v>0</v>
      </c>
      <c r="AE282" s="185">
        <v>0</v>
      </c>
      <c r="AF282" s="185">
        <v>0</v>
      </c>
      <c r="AG282" s="185">
        <v>0</v>
      </c>
      <c r="AH282" s="185">
        <v>0</v>
      </c>
    </row>
    <row r="283" spans="1:34" ht="30" customHeight="1">
      <c r="A283" s="2019"/>
      <c r="B283" s="989" t="s">
        <v>797</v>
      </c>
      <c r="C283" s="185">
        <v>5419.57</v>
      </c>
      <c r="D283" s="185">
        <v>4720.5200000000004</v>
      </c>
      <c r="E283" s="185">
        <v>321.45</v>
      </c>
      <c r="F283" s="185">
        <v>0</v>
      </c>
      <c r="G283" s="185">
        <v>0</v>
      </c>
      <c r="H283" s="185">
        <v>0</v>
      </c>
      <c r="I283" s="185">
        <v>0</v>
      </c>
      <c r="J283" s="185">
        <v>0</v>
      </c>
      <c r="K283" s="185">
        <v>0</v>
      </c>
      <c r="L283" s="185">
        <v>0</v>
      </c>
      <c r="M283" s="185">
        <v>377.6</v>
      </c>
      <c r="N283" s="185">
        <v>0</v>
      </c>
      <c r="O283" s="185">
        <v>321.45</v>
      </c>
      <c r="P283" s="185">
        <v>0</v>
      </c>
      <c r="Q283" s="185">
        <v>0</v>
      </c>
      <c r="R283" s="185">
        <v>0</v>
      </c>
      <c r="S283" s="185">
        <v>0</v>
      </c>
      <c r="T283" s="185">
        <v>0</v>
      </c>
      <c r="U283" s="185">
        <v>0</v>
      </c>
      <c r="V283" s="185">
        <v>0</v>
      </c>
      <c r="W283" s="185">
        <v>377.6</v>
      </c>
      <c r="X283" s="185">
        <v>0</v>
      </c>
      <c r="Y283" s="185">
        <v>321.45</v>
      </c>
      <c r="Z283" s="185">
        <v>0</v>
      </c>
      <c r="AA283" s="185">
        <v>0</v>
      </c>
      <c r="AB283" s="185">
        <v>0</v>
      </c>
      <c r="AC283" s="185">
        <v>0</v>
      </c>
      <c r="AD283" s="185">
        <v>0</v>
      </c>
      <c r="AE283" s="185">
        <v>0</v>
      </c>
      <c r="AF283" s="185">
        <v>0</v>
      </c>
      <c r="AG283" s="185">
        <v>377.6</v>
      </c>
      <c r="AH283" s="185">
        <v>0</v>
      </c>
    </row>
    <row r="284" spans="1:34" ht="30" customHeight="1">
      <c r="A284" s="2019"/>
      <c r="B284" s="989" t="s">
        <v>798</v>
      </c>
      <c r="C284" s="185">
        <v>1951.25</v>
      </c>
      <c r="D284" s="185">
        <v>1951.25</v>
      </c>
      <c r="E284" s="185">
        <v>0</v>
      </c>
      <c r="F284" s="185">
        <v>0</v>
      </c>
      <c r="G284" s="185">
        <v>0</v>
      </c>
      <c r="H284" s="185">
        <v>0</v>
      </c>
      <c r="I284" s="185">
        <v>0</v>
      </c>
      <c r="J284" s="185">
        <v>0</v>
      </c>
      <c r="K284" s="185">
        <v>0</v>
      </c>
      <c r="L284" s="185">
        <v>0</v>
      </c>
      <c r="M284" s="185">
        <v>0</v>
      </c>
      <c r="N284" s="185">
        <v>0</v>
      </c>
      <c r="O284" s="185">
        <v>0</v>
      </c>
      <c r="P284" s="185">
        <v>0</v>
      </c>
      <c r="Q284" s="185">
        <v>0</v>
      </c>
      <c r="R284" s="185">
        <v>0</v>
      </c>
      <c r="S284" s="185">
        <v>0</v>
      </c>
      <c r="T284" s="185">
        <v>0</v>
      </c>
      <c r="U284" s="185">
        <v>0</v>
      </c>
      <c r="V284" s="185">
        <v>0</v>
      </c>
      <c r="W284" s="185">
        <v>0</v>
      </c>
      <c r="X284" s="185">
        <v>0</v>
      </c>
      <c r="Y284" s="185">
        <v>0</v>
      </c>
      <c r="Z284" s="185">
        <v>0</v>
      </c>
      <c r="AA284" s="185">
        <v>0</v>
      </c>
      <c r="AB284" s="185">
        <v>0</v>
      </c>
      <c r="AC284" s="185">
        <v>0</v>
      </c>
      <c r="AD284" s="185">
        <v>0</v>
      </c>
      <c r="AE284" s="185">
        <v>0</v>
      </c>
      <c r="AF284" s="185">
        <v>0</v>
      </c>
      <c r="AG284" s="185">
        <v>0</v>
      </c>
      <c r="AH284" s="185">
        <v>0</v>
      </c>
    </row>
    <row r="285" spans="1:34" ht="30" customHeight="1">
      <c r="A285" s="2019"/>
      <c r="B285" s="989" t="s">
        <v>780</v>
      </c>
      <c r="C285" s="185">
        <v>73067.06</v>
      </c>
      <c r="D285" s="185">
        <v>58557.56</v>
      </c>
      <c r="E285" s="185">
        <v>1741.12</v>
      </c>
      <c r="F285" s="185">
        <v>896.19</v>
      </c>
      <c r="G285" s="185">
        <v>2206.6999999999998</v>
      </c>
      <c r="H285" s="185">
        <v>2911.37</v>
      </c>
      <c r="I285" s="185">
        <v>2179.64</v>
      </c>
      <c r="J285" s="185">
        <v>183.81</v>
      </c>
      <c r="K285" s="185">
        <v>647.79999999999995</v>
      </c>
      <c r="L285" s="185">
        <v>2492.0100000000002</v>
      </c>
      <c r="M285" s="185">
        <v>1240.8599999999999</v>
      </c>
      <c r="N285" s="185">
        <v>10</v>
      </c>
      <c r="O285" s="185">
        <v>1741.12</v>
      </c>
      <c r="P285" s="185">
        <v>896.19</v>
      </c>
      <c r="Q285" s="185">
        <v>2206.6999999999998</v>
      </c>
      <c r="R285" s="185">
        <v>2911.37</v>
      </c>
      <c r="S285" s="185">
        <v>2179.64</v>
      </c>
      <c r="T285" s="185">
        <v>183.81</v>
      </c>
      <c r="U285" s="185">
        <v>647.79999999999995</v>
      </c>
      <c r="V285" s="185">
        <v>2492.0100000000002</v>
      </c>
      <c r="W285" s="185">
        <v>1240.8599999999999</v>
      </c>
      <c r="X285" s="185">
        <v>10</v>
      </c>
      <c r="Y285" s="185">
        <v>1741.12</v>
      </c>
      <c r="Z285" s="185">
        <v>896.19</v>
      </c>
      <c r="AA285" s="185">
        <v>2206.6999999999998</v>
      </c>
      <c r="AB285" s="185">
        <v>2911.37</v>
      </c>
      <c r="AC285" s="185">
        <v>2179.64</v>
      </c>
      <c r="AD285" s="185">
        <v>183.81</v>
      </c>
      <c r="AE285" s="185">
        <v>647.79999999999995</v>
      </c>
      <c r="AF285" s="185">
        <v>2492.0100000000002</v>
      </c>
      <c r="AG285" s="185">
        <v>1240.8599999999999</v>
      </c>
      <c r="AH285" s="185">
        <v>10</v>
      </c>
    </row>
    <row r="286" spans="1:34" ht="30" customHeight="1">
      <c r="A286" s="2019"/>
      <c r="B286" s="991" t="s">
        <v>781</v>
      </c>
      <c r="C286" s="185">
        <v>328.44</v>
      </c>
      <c r="D286" s="185">
        <v>328.44</v>
      </c>
      <c r="E286" s="185">
        <v>0</v>
      </c>
      <c r="F286" s="185">
        <v>0</v>
      </c>
      <c r="G286" s="185">
        <v>0</v>
      </c>
      <c r="H286" s="185">
        <v>0</v>
      </c>
      <c r="I286" s="185">
        <v>0</v>
      </c>
      <c r="J286" s="185">
        <v>0</v>
      </c>
      <c r="K286" s="185">
        <v>0</v>
      </c>
      <c r="L286" s="185">
        <v>0</v>
      </c>
      <c r="M286" s="185">
        <v>0</v>
      </c>
      <c r="N286" s="185">
        <v>0</v>
      </c>
      <c r="O286" s="185">
        <v>0</v>
      </c>
      <c r="P286" s="185">
        <v>0</v>
      </c>
      <c r="Q286" s="185">
        <v>0</v>
      </c>
      <c r="R286" s="185">
        <v>0</v>
      </c>
      <c r="S286" s="185">
        <v>0</v>
      </c>
      <c r="T286" s="185">
        <v>0</v>
      </c>
      <c r="U286" s="185">
        <v>0</v>
      </c>
      <c r="V286" s="185">
        <v>0</v>
      </c>
      <c r="W286" s="185">
        <v>0</v>
      </c>
      <c r="X286" s="185">
        <v>0</v>
      </c>
      <c r="Y286" s="185">
        <v>0</v>
      </c>
      <c r="Z286" s="185">
        <v>0</v>
      </c>
      <c r="AA286" s="185">
        <v>0</v>
      </c>
      <c r="AB286" s="185">
        <v>0</v>
      </c>
      <c r="AC286" s="185">
        <v>0</v>
      </c>
      <c r="AD286" s="185">
        <v>0</v>
      </c>
      <c r="AE286" s="185">
        <v>0</v>
      </c>
      <c r="AF286" s="185">
        <v>0</v>
      </c>
      <c r="AG286" s="185">
        <v>0</v>
      </c>
      <c r="AH286" s="185">
        <v>0</v>
      </c>
    </row>
    <row r="287" spans="1:34" ht="30" customHeight="1">
      <c r="A287" s="2019"/>
      <c r="B287" s="991" t="s">
        <v>786</v>
      </c>
      <c r="C287" s="185">
        <v>0</v>
      </c>
      <c r="D287" s="185">
        <v>0</v>
      </c>
      <c r="E287" s="185">
        <v>0</v>
      </c>
      <c r="F287" s="185">
        <v>0</v>
      </c>
      <c r="G287" s="185">
        <v>0</v>
      </c>
      <c r="H287" s="185">
        <v>0</v>
      </c>
      <c r="I287" s="185">
        <v>0</v>
      </c>
      <c r="J287" s="185">
        <v>0</v>
      </c>
      <c r="K287" s="185">
        <v>0</v>
      </c>
      <c r="L287" s="185">
        <v>0</v>
      </c>
      <c r="M287" s="185">
        <v>0</v>
      </c>
      <c r="N287" s="185">
        <v>0</v>
      </c>
      <c r="O287" s="185">
        <v>0</v>
      </c>
      <c r="P287" s="185">
        <v>0</v>
      </c>
      <c r="Q287" s="185">
        <v>0</v>
      </c>
      <c r="R287" s="185">
        <v>0</v>
      </c>
      <c r="S287" s="185">
        <v>0</v>
      </c>
      <c r="T287" s="185">
        <v>0</v>
      </c>
      <c r="U287" s="185">
        <v>0</v>
      </c>
      <c r="V287" s="185">
        <v>0</v>
      </c>
      <c r="W287" s="185">
        <v>0</v>
      </c>
      <c r="X287" s="185">
        <v>0</v>
      </c>
      <c r="Y287" s="185">
        <v>0</v>
      </c>
      <c r="Z287" s="185">
        <v>0</v>
      </c>
      <c r="AA287" s="185">
        <v>0</v>
      </c>
      <c r="AB287" s="185">
        <v>0</v>
      </c>
      <c r="AC287" s="185">
        <v>0</v>
      </c>
      <c r="AD287" s="185">
        <v>0</v>
      </c>
      <c r="AE287" s="185">
        <v>0</v>
      </c>
      <c r="AF287" s="185">
        <v>0</v>
      </c>
      <c r="AG287" s="185">
        <v>0</v>
      </c>
      <c r="AH287" s="185">
        <v>0</v>
      </c>
    </row>
    <row r="288" spans="1:34" ht="30" customHeight="1">
      <c r="A288" s="2019"/>
      <c r="B288" s="991" t="s">
        <v>799</v>
      </c>
      <c r="C288" s="185">
        <v>599.61</v>
      </c>
      <c r="D288" s="185">
        <v>599.61</v>
      </c>
      <c r="E288" s="185">
        <v>0</v>
      </c>
      <c r="F288" s="185">
        <v>0</v>
      </c>
      <c r="G288" s="185">
        <v>0</v>
      </c>
      <c r="H288" s="185">
        <v>0</v>
      </c>
      <c r="I288" s="185">
        <v>0</v>
      </c>
      <c r="J288" s="185">
        <v>0</v>
      </c>
      <c r="K288" s="185">
        <v>0</v>
      </c>
      <c r="L288" s="185">
        <v>0</v>
      </c>
      <c r="M288" s="185">
        <v>0</v>
      </c>
      <c r="N288" s="185">
        <v>0</v>
      </c>
      <c r="O288" s="185">
        <v>0</v>
      </c>
      <c r="P288" s="185">
        <v>0</v>
      </c>
      <c r="Q288" s="185">
        <v>0</v>
      </c>
      <c r="R288" s="185">
        <v>0</v>
      </c>
      <c r="S288" s="185">
        <v>0</v>
      </c>
      <c r="T288" s="185">
        <v>0</v>
      </c>
      <c r="U288" s="185">
        <v>0</v>
      </c>
      <c r="V288" s="185">
        <v>0</v>
      </c>
      <c r="W288" s="185">
        <v>0</v>
      </c>
      <c r="X288" s="185">
        <v>0</v>
      </c>
      <c r="Y288" s="185">
        <v>0</v>
      </c>
      <c r="Z288" s="185">
        <v>0</v>
      </c>
      <c r="AA288" s="185">
        <v>0</v>
      </c>
      <c r="AB288" s="185">
        <v>0</v>
      </c>
      <c r="AC288" s="185">
        <v>0</v>
      </c>
      <c r="AD288" s="185">
        <v>0</v>
      </c>
      <c r="AE288" s="185">
        <v>0</v>
      </c>
      <c r="AF288" s="185">
        <v>0</v>
      </c>
      <c r="AG288" s="185">
        <v>0</v>
      </c>
      <c r="AH288" s="185">
        <v>0</v>
      </c>
    </row>
    <row r="289" spans="1:34" ht="30" customHeight="1">
      <c r="A289" s="2019"/>
      <c r="B289" s="991" t="s">
        <v>787</v>
      </c>
      <c r="C289" s="185">
        <v>15611.2</v>
      </c>
      <c r="D289" s="185">
        <v>15191.83</v>
      </c>
      <c r="E289" s="185">
        <v>326.52</v>
      </c>
      <c r="F289" s="185">
        <v>56.08</v>
      </c>
      <c r="G289" s="185">
        <v>0</v>
      </c>
      <c r="H289" s="185">
        <v>0</v>
      </c>
      <c r="I289" s="185">
        <v>36.770000000000003</v>
      </c>
      <c r="J289" s="185">
        <v>0</v>
      </c>
      <c r="K289" s="185">
        <v>0</v>
      </c>
      <c r="L289" s="185">
        <v>0</v>
      </c>
      <c r="M289" s="185">
        <v>0</v>
      </c>
      <c r="N289" s="185">
        <v>0</v>
      </c>
      <c r="O289" s="185">
        <v>326.52</v>
      </c>
      <c r="P289" s="185">
        <v>56.08</v>
      </c>
      <c r="Q289" s="185">
        <v>0</v>
      </c>
      <c r="R289" s="185">
        <v>0</v>
      </c>
      <c r="S289" s="185">
        <v>36.770000000000003</v>
      </c>
      <c r="T289" s="185">
        <v>0</v>
      </c>
      <c r="U289" s="185">
        <v>0</v>
      </c>
      <c r="V289" s="185">
        <v>0</v>
      </c>
      <c r="W289" s="185">
        <v>0</v>
      </c>
      <c r="X289" s="185">
        <v>0</v>
      </c>
      <c r="Y289" s="185">
        <v>326.52</v>
      </c>
      <c r="Z289" s="185">
        <v>56.08</v>
      </c>
      <c r="AA289" s="185">
        <v>0</v>
      </c>
      <c r="AB289" s="185">
        <v>0</v>
      </c>
      <c r="AC289" s="185">
        <v>36.770000000000003</v>
      </c>
      <c r="AD289" s="185">
        <v>0</v>
      </c>
      <c r="AE289" s="185">
        <v>0</v>
      </c>
      <c r="AF289" s="185">
        <v>0</v>
      </c>
      <c r="AG289" s="185">
        <v>0</v>
      </c>
      <c r="AH289" s="185">
        <v>0</v>
      </c>
    </row>
    <row r="290" spans="1:34" ht="30" customHeight="1">
      <c r="A290" s="2019"/>
      <c r="B290" s="991" t="s">
        <v>820</v>
      </c>
      <c r="C290" s="185">
        <v>0</v>
      </c>
      <c r="D290" s="185">
        <v>0</v>
      </c>
      <c r="E290" s="185">
        <v>0</v>
      </c>
      <c r="F290" s="185">
        <v>0</v>
      </c>
      <c r="G290" s="185">
        <v>0</v>
      </c>
      <c r="H290" s="185">
        <v>0</v>
      </c>
      <c r="I290" s="185">
        <v>0</v>
      </c>
      <c r="J290" s="185">
        <v>0</v>
      </c>
      <c r="K290" s="185">
        <v>0</v>
      </c>
      <c r="L290" s="185">
        <v>0</v>
      </c>
      <c r="M290" s="185">
        <v>0</v>
      </c>
      <c r="N290" s="185">
        <v>0</v>
      </c>
      <c r="O290" s="185">
        <v>0</v>
      </c>
      <c r="P290" s="185">
        <v>0</v>
      </c>
      <c r="Q290" s="185">
        <v>0</v>
      </c>
      <c r="R290" s="185">
        <v>0</v>
      </c>
      <c r="S290" s="185">
        <v>0</v>
      </c>
      <c r="T290" s="185">
        <v>0</v>
      </c>
      <c r="U290" s="185">
        <v>0</v>
      </c>
      <c r="V290" s="185">
        <v>0</v>
      </c>
      <c r="W290" s="185">
        <v>0</v>
      </c>
      <c r="X290" s="185">
        <v>0</v>
      </c>
      <c r="Y290" s="185">
        <v>0</v>
      </c>
      <c r="Z290" s="185">
        <v>0</v>
      </c>
      <c r="AA290" s="185">
        <v>0</v>
      </c>
      <c r="AB290" s="185">
        <v>0</v>
      </c>
      <c r="AC290" s="185">
        <v>0</v>
      </c>
      <c r="AD290" s="185">
        <v>0</v>
      </c>
      <c r="AE290" s="185">
        <v>0</v>
      </c>
      <c r="AF290" s="185">
        <v>0</v>
      </c>
      <c r="AG290" s="185">
        <v>0</v>
      </c>
      <c r="AH290" s="185">
        <v>0</v>
      </c>
    </row>
    <row r="291" spans="1:34" ht="30" customHeight="1">
      <c r="A291" s="2019"/>
      <c r="B291" s="991" t="s">
        <v>800</v>
      </c>
      <c r="C291" s="185">
        <v>0</v>
      </c>
      <c r="D291" s="185">
        <v>0</v>
      </c>
      <c r="E291" s="185">
        <v>0</v>
      </c>
      <c r="F291" s="185">
        <v>0</v>
      </c>
      <c r="G291" s="185">
        <v>0</v>
      </c>
      <c r="H291" s="185">
        <v>0</v>
      </c>
      <c r="I291" s="185">
        <v>0</v>
      </c>
      <c r="J291" s="185">
        <v>0</v>
      </c>
      <c r="K291" s="185">
        <v>0</v>
      </c>
      <c r="L291" s="185">
        <v>0</v>
      </c>
      <c r="M291" s="185">
        <v>0</v>
      </c>
      <c r="N291" s="185">
        <v>0</v>
      </c>
      <c r="O291" s="185">
        <v>0</v>
      </c>
      <c r="P291" s="185">
        <v>0</v>
      </c>
      <c r="Q291" s="185">
        <v>0</v>
      </c>
      <c r="R291" s="185">
        <v>0</v>
      </c>
      <c r="S291" s="185">
        <v>0</v>
      </c>
      <c r="T291" s="185">
        <v>0</v>
      </c>
      <c r="U291" s="185">
        <v>0</v>
      </c>
      <c r="V291" s="185">
        <v>0</v>
      </c>
      <c r="W291" s="185">
        <v>0</v>
      </c>
      <c r="X291" s="185">
        <v>0</v>
      </c>
      <c r="Y291" s="185">
        <v>0</v>
      </c>
      <c r="Z291" s="185">
        <v>0</v>
      </c>
      <c r="AA291" s="185">
        <v>0</v>
      </c>
      <c r="AB291" s="185">
        <v>0</v>
      </c>
      <c r="AC291" s="185">
        <v>0</v>
      </c>
      <c r="AD291" s="185">
        <v>0</v>
      </c>
      <c r="AE291" s="185">
        <v>0</v>
      </c>
      <c r="AF291" s="185">
        <v>0</v>
      </c>
      <c r="AG291" s="185">
        <v>0</v>
      </c>
      <c r="AH291" s="185">
        <v>0</v>
      </c>
    </row>
    <row r="292" spans="1:34" ht="30" customHeight="1">
      <c r="A292" s="2019"/>
      <c r="B292" s="989" t="s">
        <v>801</v>
      </c>
      <c r="C292" s="185">
        <v>715.8</v>
      </c>
      <c r="D292" s="185">
        <v>715.8</v>
      </c>
      <c r="E292" s="185">
        <v>0</v>
      </c>
      <c r="F292" s="185">
        <v>0</v>
      </c>
      <c r="G292" s="185">
        <v>0</v>
      </c>
      <c r="H292" s="185">
        <v>0</v>
      </c>
      <c r="I292" s="185">
        <v>0</v>
      </c>
      <c r="J292" s="185">
        <v>0</v>
      </c>
      <c r="K292" s="185">
        <v>0</v>
      </c>
      <c r="L292" s="185">
        <v>0</v>
      </c>
      <c r="M292" s="185">
        <v>0</v>
      </c>
      <c r="N292" s="185">
        <v>0</v>
      </c>
      <c r="O292" s="185">
        <v>0</v>
      </c>
      <c r="P292" s="185">
        <v>0</v>
      </c>
      <c r="Q292" s="185">
        <v>0</v>
      </c>
      <c r="R292" s="185">
        <v>0</v>
      </c>
      <c r="S292" s="185">
        <v>0</v>
      </c>
      <c r="T292" s="185">
        <v>0</v>
      </c>
      <c r="U292" s="185">
        <v>0</v>
      </c>
      <c r="V292" s="185">
        <v>0</v>
      </c>
      <c r="W292" s="185">
        <v>0</v>
      </c>
      <c r="X292" s="185">
        <v>0</v>
      </c>
      <c r="Y292" s="185">
        <v>0</v>
      </c>
      <c r="Z292" s="185">
        <v>0</v>
      </c>
      <c r="AA292" s="185">
        <v>0</v>
      </c>
      <c r="AB292" s="185">
        <v>0</v>
      </c>
      <c r="AC292" s="185">
        <v>0</v>
      </c>
      <c r="AD292" s="185">
        <v>0</v>
      </c>
      <c r="AE292" s="185">
        <v>0</v>
      </c>
      <c r="AF292" s="185">
        <v>0</v>
      </c>
      <c r="AG292" s="185">
        <v>0</v>
      </c>
      <c r="AH292" s="185">
        <v>0</v>
      </c>
    </row>
    <row r="293" spans="1:34" ht="30" customHeight="1">
      <c r="A293" s="2019"/>
      <c r="B293" s="995" t="s">
        <v>802</v>
      </c>
      <c r="C293" s="185">
        <v>0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85">
        <v>0</v>
      </c>
      <c r="W293" s="185">
        <v>0</v>
      </c>
      <c r="X293" s="185">
        <v>0</v>
      </c>
      <c r="Y293" s="185">
        <v>0</v>
      </c>
      <c r="Z293" s="185">
        <v>0</v>
      </c>
      <c r="AA293" s="185">
        <v>0</v>
      </c>
      <c r="AB293" s="185">
        <v>0</v>
      </c>
      <c r="AC293" s="185">
        <v>0</v>
      </c>
      <c r="AD293" s="185">
        <v>0</v>
      </c>
      <c r="AE293" s="185">
        <v>0</v>
      </c>
      <c r="AF293" s="185">
        <v>0</v>
      </c>
      <c r="AG293" s="185">
        <v>0</v>
      </c>
      <c r="AH293" s="185">
        <v>0</v>
      </c>
    </row>
    <row r="294" spans="1:34" ht="30" customHeight="1">
      <c r="A294" s="2019"/>
      <c r="B294" s="995" t="s">
        <v>803</v>
      </c>
      <c r="C294" s="185">
        <v>0</v>
      </c>
      <c r="D294" s="185">
        <v>0</v>
      </c>
      <c r="E294" s="185">
        <v>0</v>
      </c>
      <c r="F294" s="185">
        <v>0</v>
      </c>
      <c r="G294" s="185">
        <v>0</v>
      </c>
      <c r="H294" s="185">
        <v>0</v>
      </c>
      <c r="I294" s="185">
        <v>0</v>
      </c>
      <c r="J294" s="185">
        <v>0</v>
      </c>
      <c r="K294" s="185">
        <v>0</v>
      </c>
      <c r="L294" s="185">
        <v>0</v>
      </c>
      <c r="M294" s="185">
        <v>0</v>
      </c>
      <c r="N294" s="185">
        <v>0</v>
      </c>
      <c r="O294" s="185">
        <v>0</v>
      </c>
      <c r="P294" s="185">
        <v>0</v>
      </c>
      <c r="Q294" s="185">
        <v>0</v>
      </c>
      <c r="R294" s="185">
        <v>0</v>
      </c>
      <c r="S294" s="185">
        <v>0</v>
      </c>
      <c r="T294" s="185">
        <v>0</v>
      </c>
      <c r="U294" s="185">
        <v>0</v>
      </c>
      <c r="V294" s="185">
        <v>0</v>
      </c>
      <c r="W294" s="185">
        <v>0</v>
      </c>
      <c r="X294" s="185">
        <v>0</v>
      </c>
      <c r="Y294" s="185">
        <v>0</v>
      </c>
      <c r="Z294" s="185">
        <v>0</v>
      </c>
      <c r="AA294" s="185">
        <v>0</v>
      </c>
      <c r="AB294" s="185">
        <v>0</v>
      </c>
      <c r="AC294" s="185">
        <v>0</v>
      </c>
      <c r="AD294" s="185">
        <v>0</v>
      </c>
      <c r="AE294" s="185">
        <v>0</v>
      </c>
      <c r="AF294" s="185">
        <v>0</v>
      </c>
      <c r="AG294" s="185">
        <v>0</v>
      </c>
      <c r="AH294" s="185">
        <v>0</v>
      </c>
    </row>
    <row r="295" spans="1:34" ht="30" customHeight="1">
      <c r="A295" s="2019"/>
      <c r="B295" s="1011" t="s">
        <v>804</v>
      </c>
      <c r="C295" s="185">
        <v>0</v>
      </c>
      <c r="D295" s="185">
        <v>0</v>
      </c>
      <c r="E295" s="185">
        <v>0</v>
      </c>
      <c r="F295" s="185">
        <v>0</v>
      </c>
      <c r="G295" s="185">
        <v>0</v>
      </c>
      <c r="H295" s="185">
        <v>0</v>
      </c>
      <c r="I295" s="185">
        <v>0</v>
      </c>
      <c r="J295" s="185">
        <v>0</v>
      </c>
      <c r="K295" s="185">
        <v>0</v>
      </c>
      <c r="L295" s="185">
        <v>0</v>
      </c>
      <c r="M295" s="185">
        <v>0</v>
      </c>
      <c r="N295" s="185">
        <v>0</v>
      </c>
      <c r="O295" s="185">
        <v>0</v>
      </c>
      <c r="P295" s="185">
        <v>0</v>
      </c>
      <c r="Q295" s="185">
        <v>0</v>
      </c>
      <c r="R295" s="185">
        <v>0</v>
      </c>
      <c r="S295" s="185">
        <v>0</v>
      </c>
      <c r="T295" s="185">
        <v>0</v>
      </c>
      <c r="U295" s="185">
        <v>0</v>
      </c>
      <c r="V295" s="185">
        <v>0</v>
      </c>
      <c r="W295" s="185">
        <v>0</v>
      </c>
      <c r="X295" s="185">
        <v>0</v>
      </c>
      <c r="Y295" s="185">
        <v>0</v>
      </c>
      <c r="Z295" s="185">
        <v>0</v>
      </c>
      <c r="AA295" s="185">
        <v>0</v>
      </c>
      <c r="AB295" s="185">
        <v>0</v>
      </c>
      <c r="AC295" s="185">
        <v>0</v>
      </c>
      <c r="AD295" s="185">
        <v>0</v>
      </c>
      <c r="AE295" s="185">
        <v>0</v>
      </c>
      <c r="AF295" s="185">
        <v>0</v>
      </c>
      <c r="AG295" s="185">
        <v>0</v>
      </c>
      <c r="AH295" s="185">
        <v>0</v>
      </c>
    </row>
    <row r="296" spans="1:34" ht="30" customHeight="1">
      <c r="A296" s="2019"/>
      <c r="B296" s="1011" t="s">
        <v>805</v>
      </c>
      <c r="C296" s="185">
        <v>0</v>
      </c>
      <c r="D296" s="185">
        <v>0</v>
      </c>
      <c r="E296" s="185">
        <v>0</v>
      </c>
      <c r="F296" s="185">
        <v>0</v>
      </c>
      <c r="G296" s="185">
        <v>0</v>
      </c>
      <c r="H296" s="185">
        <v>0</v>
      </c>
      <c r="I296" s="185">
        <v>0</v>
      </c>
      <c r="J296" s="185">
        <v>0</v>
      </c>
      <c r="K296" s="185">
        <v>0</v>
      </c>
      <c r="L296" s="185">
        <v>0</v>
      </c>
      <c r="M296" s="185">
        <v>0</v>
      </c>
      <c r="N296" s="185">
        <v>0</v>
      </c>
      <c r="O296" s="185">
        <v>0</v>
      </c>
      <c r="P296" s="185">
        <v>0</v>
      </c>
      <c r="Q296" s="185">
        <v>0</v>
      </c>
      <c r="R296" s="185">
        <v>0</v>
      </c>
      <c r="S296" s="185">
        <v>0</v>
      </c>
      <c r="T296" s="185">
        <v>0</v>
      </c>
      <c r="U296" s="185">
        <v>0</v>
      </c>
      <c r="V296" s="185">
        <v>0</v>
      </c>
      <c r="W296" s="185">
        <v>0</v>
      </c>
      <c r="X296" s="185">
        <v>0</v>
      </c>
      <c r="Y296" s="185">
        <v>0</v>
      </c>
      <c r="Z296" s="185">
        <v>0</v>
      </c>
      <c r="AA296" s="185">
        <v>0</v>
      </c>
      <c r="AB296" s="185">
        <v>0</v>
      </c>
      <c r="AC296" s="185">
        <v>0</v>
      </c>
      <c r="AD296" s="185">
        <v>0</v>
      </c>
      <c r="AE296" s="185">
        <v>0</v>
      </c>
      <c r="AF296" s="185">
        <v>0</v>
      </c>
      <c r="AG296" s="185">
        <v>0</v>
      </c>
      <c r="AH296" s="185">
        <v>0</v>
      </c>
    </row>
    <row r="297" spans="1:34" ht="30" customHeight="1">
      <c r="A297" s="2019"/>
      <c r="B297" s="1011" t="s">
        <v>806</v>
      </c>
      <c r="C297" s="185">
        <v>0</v>
      </c>
      <c r="D297" s="185">
        <v>0</v>
      </c>
      <c r="E297" s="185">
        <v>0</v>
      </c>
      <c r="F297" s="185">
        <v>0</v>
      </c>
      <c r="G297" s="185">
        <v>0</v>
      </c>
      <c r="H297" s="185">
        <v>0</v>
      </c>
      <c r="I297" s="185">
        <v>0</v>
      </c>
      <c r="J297" s="185">
        <v>0</v>
      </c>
      <c r="K297" s="185">
        <v>0</v>
      </c>
      <c r="L297" s="185">
        <v>0</v>
      </c>
      <c r="M297" s="185">
        <v>0</v>
      </c>
      <c r="N297" s="185">
        <v>0</v>
      </c>
      <c r="O297" s="185">
        <v>0</v>
      </c>
      <c r="P297" s="185">
        <v>0</v>
      </c>
      <c r="Q297" s="185">
        <v>0</v>
      </c>
      <c r="R297" s="185">
        <v>0</v>
      </c>
      <c r="S297" s="185">
        <v>0</v>
      </c>
      <c r="T297" s="185">
        <v>0</v>
      </c>
      <c r="U297" s="185">
        <v>0</v>
      </c>
      <c r="V297" s="185">
        <v>0</v>
      </c>
      <c r="W297" s="185">
        <v>0</v>
      </c>
      <c r="X297" s="185">
        <v>0</v>
      </c>
      <c r="Y297" s="185">
        <v>0</v>
      </c>
      <c r="Z297" s="185">
        <v>0</v>
      </c>
      <c r="AA297" s="185">
        <v>0</v>
      </c>
      <c r="AB297" s="185">
        <v>0</v>
      </c>
      <c r="AC297" s="185">
        <v>0</v>
      </c>
      <c r="AD297" s="185">
        <v>0</v>
      </c>
      <c r="AE297" s="185">
        <v>0</v>
      </c>
      <c r="AF297" s="185">
        <v>0</v>
      </c>
      <c r="AG297" s="185">
        <v>0</v>
      </c>
      <c r="AH297" s="185">
        <v>0</v>
      </c>
    </row>
    <row r="298" spans="1:34" ht="30" customHeight="1">
      <c r="A298" s="2019"/>
      <c r="B298" s="995" t="s">
        <v>807</v>
      </c>
      <c r="C298" s="185">
        <v>18</v>
      </c>
      <c r="D298" s="185">
        <v>0</v>
      </c>
      <c r="E298" s="185">
        <v>0</v>
      </c>
      <c r="F298" s="185">
        <v>0</v>
      </c>
      <c r="G298" s="185">
        <v>0</v>
      </c>
      <c r="H298" s="185">
        <v>0</v>
      </c>
      <c r="I298" s="185">
        <v>18</v>
      </c>
      <c r="J298" s="185">
        <v>0</v>
      </c>
      <c r="K298" s="185">
        <v>0</v>
      </c>
      <c r="L298" s="185">
        <v>0</v>
      </c>
      <c r="M298" s="185">
        <v>0</v>
      </c>
      <c r="N298" s="185">
        <v>0</v>
      </c>
      <c r="O298" s="185">
        <v>0</v>
      </c>
      <c r="P298" s="185">
        <v>0</v>
      </c>
      <c r="Q298" s="185">
        <v>0</v>
      </c>
      <c r="R298" s="185">
        <v>0</v>
      </c>
      <c r="S298" s="185">
        <v>18</v>
      </c>
      <c r="T298" s="185">
        <v>0</v>
      </c>
      <c r="U298" s="185">
        <v>0</v>
      </c>
      <c r="V298" s="185">
        <v>0</v>
      </c>
      <c r="W298" s="185">
        <v>0</v>
      </c>
      <c r="X298" s="185">
        <v>0</v>
      </c>
      <c r="Y298" s="185">
        <v>0</v>
      </c>
      <c r="Z298" s="185">
        <v>0</v>
      </c>
      <c r="AA298" s="185">
        <v>0</v>
      </c>
      <c r="AB298" s="185">
        <v>0</v>
      </c>
      <c r="AC298" s="185">
        <v>18</v>
      </c>
      <c r="AD298" s="185">
        <v>0</v>
      </c>
      <c r="AE298" s="185">
        <v>0</v>
      </c>
      <c r="AF298" s="185">
        <v>0</v>
      </c>
      <c r="AG298" s="185">
        <v>0</v>
      </c>
      <c r="AH298" s="185">
        <v>0</v>
      </c>
    </row>
    <row r="299" spans="1:34" ht="30" customHeight="1">
      <c r="A299" s="2019"/>
      <c r="B299" s="991" t="s">
        <v>808</v>
      </c>
      <c r="C299" s="185">
        <v>7184.96</v>
      </c>
      <c r="D299" s="185">
        <v>2797.49</v>
      </c>
      <c r="E299" s="185">
        <v>0</v>
      </c>
      <c r="F299" s="185">
        <v>500.31</v>
      </c>
      <c r="G299" s="185">
        <v>0</v>
      </c>
      <c r="H299" s="185">
        <v>0</v>
      </c>
      <c r="I299" s="185">
        <v>0</v>
      </c>
      <c r="J299" s="185">
        <v>0</v>
      </c>
      <c r="K299" s="185">
        <v>1419.44</v>
      </c>
      <c r="L299" s="185">
        <v>958.64</v>
      </c>
      <c r="M299" s="185">
        <v>1509.08</v>
      </c>
      <c r="N299" s="185">
        <v>0</v>
      </c>
      <c r="O299" s="185">
        <v>0</v>
      </c>
      <c r="P299" s="185">
        <v>500.31</v>
      </c>
      <c r="Q299" s="185">
        <v>0</v>
      </c>
      <c r="R299" s="185">
        <v>0</v>
      </c>
      <c r="S299" s="185">
        <v>0</v>
      </c>
      <c r="T299" s="185">
        <v>0</v>
      </c>
      <c r="U299" s="185">
        <v>1419.44</v>
      </c>
      <c r="V299" s="185">
        <v>958.64</v>
      </c>
      <c r="W299" s="185">
        <v>1509.08</v>
      </c>
      <c r="X299" s="185">
        <v>0</v>
      </c>
      <c r="Y299" s="185">
        <v>0</v>
      </c>
      <c r="Z299" s="185">
        <v>500.31</v>
      </c>
      <c r="AA299" s="185">
        <v>0</v>
      </c>
      <c r="AB299" s="185">
        <v>0</v>
      </c>
      <c r="AC299" s="185">
        <v>0</v>
      </c>
      <c r="AD299" s="185">
        <v>0</v>
      </c>
      <c r="AE299" s="185">
        <v>1419.44</v>
      </c>
      <c r="AF299" s="185">
        <v>958.64</v>
      </c>
      <c r="AG299" s="185">
        <v>1509.08</v>
      </c>
      <c r="AH299" s="185">
        <v>0</v>
      </c>
    </row>
    <row r="300" spans="1:34" ht="30" customHeight="1">
      <c r="A300" s="2019"/>
      <c r="B300" s="1011" t="s">
        <v>821</v>
      </c>
      <c r="C300" s="185">
        <v>0</v>
      </c>
      <c r="D300" s="185">
        <v>0</v>
      </c>
      <c r="E300" s="185">
        <v>0</v>
      </c>
      <c r="F300" s="185">
        <v>0</v>
      </c>
      <c r="G300" s="185">
        <v>0</v>
      </c>
      <c r="H300" s="185">
        <v>0</v>
      </c>
      <c r="I300" s="185">
        <v>0</v>
      </c>
      <c r="J300" s="185">
        <v>0</v>
      </c>
      <c r="K300" s="185">
        <v>0</v>
      </c>
      <c r="L300" s="185">
        <v>0</v>
      </c>
      <c r="M300" s="185">
        <v>0</v>
      </c>
      <c r="N300" s="185">
        <v>0</v>
      </c>
      <c r="O300" s="185">
        <v>0</v>
      </c>
      <c r="P300" s="185">
        <v>0</v>
      </c>
      <c r="Q300" s="185">
        <v>0</v>
      </c>
      <c r="R300" s="185">
        <v>0</v>
      </c>
      <c r="S300" s="185">
        <v>0</v>
      </c>
      <c r="T300" s="185">
        <v>0</v>
      </c>
      <c r="U300" s="185">
        <v>0</v>
      </c>
      <c r="V300" s="185">
        <v>0</v>
      </c>
      <c r="W300" s="185">
        <v>0</v>
      </c>
      <c r="X300" s="185">
        <v>0</v>
      </c>
      <c r="Y300" s="185">
        <v>0</v>
      </c>
      <c r="Z300" s="185">
        <v>0</v>
      </c>
      <c r="AA300" s="185">
        <v>0</v>
      </c>
      <c r="AB300" s="185">
        <v>0</v>
      </c>
      <c r="AC300" s="185">
        <v>0</v>
      </c>
      <c r="AD300" s="185">
        <v>0</v>
      </c>
      <c r="AE300" s="185">
        <v>0</v>
      </c>
      <c r="AF300" s="185">
        <v>0</v>
      </c>
      <c r="AG300" s="185">
        <v>0</v>
      </c>
      <c r="AH300" s="185">
        <v>0</v>
      </c>
    </row>
    <row r="301" spans="1:34" ht="30" customHeight="1">
      <c r="A301" s="2019"/>
      <c r="B301" s="1011" t="s">
        <v>822</v>
      </c>
      <c r="C301" s="185">
        <v>0</v>
      </c>
      <c r="D301" s="185">
        <v>0</v>
      </c>
      <c r="E301" s="185">
        <v>0</v>
      </c>
      <c r="F301" s="185">
        <v>0</v>
      </c>
      <c r="G301" s="185">
        <v>0</v>
      </c>
      <c r="H301" s="185">
        <v>0</v>
      </c>
      <c r="I301" s="185">
        <v>0</v>
      </c>
      <c r="J301" s="185">
        <v>0</v>
      </c>
      <c r="K301" s="185">
        <v>0</v>
      </c>
      <c r="L301" s="185">
        <v>0</v>
      </c>
      <c r="M301" s="185">
        <v>0</v>
      </c>
      <c r="N301" s="185">
        <v>0</v>
      </c>
      <c r="O301" s="185">
        <v>0</v>
      </c>
      <c r="P301" s="185">
        <v>0</v>
      </c>
      <c r="Q301" s="185">
        <v>0</v>
      </c>
      <c r="R301" s="185">
        <v>0</v>
      </c>
      <c r="S301" s="185">
        <v>0</v>
      </c>
      <c r="T301" s="185">
        <v>0</v>
      </c>
      <c r="U301" s="185">
        <v>0</v>
      </c>
      <c r="V301" s="185">
        <v>0</v>
      </c>
      <c r="W301" s="185">
        <v>0</v>
      </c>
      <c r="X301" s="185">
        <v>0</v>
      </c>
      <c r="Y301" s="185">
        <v>0</v>
      </c>
      <c r="Z301" s="185">
        <v>0</v>
      </c>
      <c r="AA301" s="185">
        <v>0</v>
      </c>
      <c r="AB301" s="185">
        <v>0</v>
      </c>
      <c r="AC301" s="185">
        <v>0</v>
      </c>
      <c r="AD301" s="185">
        <v>0</v>
      </c>
      <c r="AE301" s="185">
        <v>0</v>
      </c>
      <c r="AF301" s="185">
        <v>0</v>
      </c>
      <c r="AG301" s="185">
        <v>0</v>
      </c>
      <c r="AH301" s="185">
        <v>0</v>
      </c>
    </row>
    <row r="302" spans="1:34" ht="19.5" customHeight="1">
      <c r="A302" s="2019"/>
      <c r="B302" s="1242" t="s">
        <v>952</v>
      </c>
      <c r="C302" s="185">
        <v>11.25</v>
      </c>
      <c r="D302" s="185">
        <v>0</v>
      </c>
      <c r="E302" s="185">
        <v>0</v>
      </c>
      <c r="F302" s="185">
        <v>0</v>
      </c>
      <c r="G302" s="185">
        <v>0</v>
      </c>
      <c r="H302" s="185">
        <v>0</v>
      </c>
      <c r="I302" s="185">
        <v>0</v>
      </c>
      <c r="J302" s="185">
        <v>0</v>
      </c>
      <c r="K302" s="185">
        <v>0</v>
      </c>
      <c r="L302" s="185">
        <v>0</v>
      </c>
      <c r="M302" s="185">
        <v>8.1999999999999993</v>
      </c>
      <c r="N302" s="185">
        <v>3.05</v>
      </c>
      <c r="O302" s="185">
        <v>0</v>
      </c>
      <c r="P302" s="185">
        <v>0</v>
      </c>
      <c r="Q302" s="185">
        <v>0</v>
      </c>
      <c r="R302" s="185">
        <v>0</v>
      </c>
      <c r="S302" s="185">
        <v>0</v>
      </c>
      <c r="T302" s="185">
        <v>0</v>
      </c>
      <c r="U302" s="185">
        <v>0</v>
      </c>
      <c r="V302" s="185">
        <v>0</v>
      </c>
      <c r="W302" s="185">
        <v>8.1999999999999993</v>
      </c>
      <c r="X302" s="185">
        <v>3.05</v>
      </c>
      <c r="Y302" s="185">
        <v>0</v>
      </c>
      <c r="Z302" s="185">
        <v>0</v>
      </c>
      <c r="AA302" s="185">
        <v>0</v>
      </c>
      <c r="AB302" s="185">
        <v>0</v>
      </c>
      <c r="AC302" s="185">
        <v>0</v>
      </c>
      <c r="AD302" s="185">
        <v>0</v>
      </c>
      <c r="AE302" s="185">
        <v>0</v>
      </c>
      <c r="AF302" s="185">
        <v>0</v>
      </c>
      <c r="AG302" s="185">
        <v>8.1999999999999993</v>
      </c>
      <c r="AH302" s="185">
        <v>3.05</v>
      </c>
    </row>
    <row r="303" spans="1:34" ht="19.5" customHeight="1">
      <c r="A303" s="2018" t="s">
        <v>823</v>
      </c>
      <c r="B303" s="1013" t="s">
        <v>41</v>
      </c>
      <c r="C303" s="1013">
        <f>SUM('2-9-2배수관 경년별 총괄'!C304:'2-9-2배수관 경년별 총괄'!C325)</f>
        <v>1635.6299999999999</v>
      </c>
      <c r="D303" s="1013">
        <f>SUM('2-9-2배수관 경년별 총괄'!D304:'2-9-2배수관 경년별 총괄'!D325)</f>
        <v>1635.6299999999999</v>
      </c>
      <c r="E303" s="1013">
        <f>SUM('2-9-2배수관 경년별 총괄'!E304:'2-9-2배수관 경년별 총괄'!E325)</f>
        <v>0</v>
      </c>
      <c r="F303" s="1013">
        <f>SUM('2-9-2배수관 경년별 총괄'!F304:'2-9-2배수관 경년별 총괄'!F325)</f>
        <v>0</v>
      </c>
      <c r="G303" s="1013">
        <f>SUM('2-9-2배수관 경년별 총괄'!G304:'2-9-2배수관 경년별 총괄'!G325)</f>
        <v>0</v>
      </c>
      <c r="H303" s="1013">
        <f>SUM('2-9-2배수관 경년별 총괄'!H304:'2-9-2배수관 경년별 총괄'!H325)</f>
        <v>0</v>
      </c>
      <c r="I303" s="1013">
        <f>SUM('2-9-2배수관 경년별 총괄'!I304:'2-9-2배수관 경년별 총괄'!I325)</f>
        <v>0</v>
      </c>
      <c r="J303" s="1013">
        <f>SUM('2-9-2배수관 경년별 총괄'!J304:'2-9-2배수관 경년별 총괄'!J325)</f>
        <v>0</v>
      </c>
      <c r="K303" s="1013">
        <f>SUM('2-9-2배수관 경년별 총괄'!K304:'2-9-2배수관 경년별 총괄'!K325)</f>
        <v>0</v>
      </c>
      <c r="L303" s="1013">
        <f>SUM('2-9-2배수관 경년별 총괄'!L304:'2-9-2배수관 경년별 총괄'!L325)</f>
        <v>0</v>
      </c>
      <c r="M303" s="1013">
        <f>SUM('2-9-2배수관 경년별 총괄'!M304:'2-9-2배수관 경년별 총괄'!M325)</f>
        <v>0</v>
      </c>
      <c r="N303" s="1013">
        <f>SUM('2-9-2배수관 경년별 총괄'!N304:'2-9-2배수관 경년별 총괄'!N325)</f>
        <v>0</v>
      </c>
      <c r="O303" s="1013">
        <f>SUM('2-9-2배수관 경년별 총괄'!O304:'2-9-2배수관 경년별 총괄'!O325)</f>
        <v>0</v>
      </c>
      <c r="P303" s="1013">
        <f>SUM('2-9-2배수관 경년별 총괄'!P304:'2-9-2배수관 경년별 총괄'!P325)</f>
        <v>0</v>
      </c>
      <c r="Q303" s="1013">
        <f>SUM('2-9-2배수관 경년별 총괄'!Q304:'2-9-2배수관 경년별 총괄'!Q325)</f>
        <v>0</v>
      </c>
      <c r="R303" s="1013">
        <f>SUM('2-9-2배수관 경년별 총괄'!R304:'2-9-2배수관 경년별 총괄'!R325)</f>
        <v>0</v>
      </c>
      <c r="S303" s="1013">
        <f>SUM('2-9-2배수관 경년별 총괄'!S304:'2-9-2배수관 경년별 총괄'!S325)</f>
        <v>0</v>
      </c>
      <c r="T303" s="1013">
        <f>SUM('2-9-2배수관 경년별 총괄'!T304:'2-9-2배수관 경년별 총괄'!T325)</f>
        <v>0</v>
      </c>
      <c r="U303" s="1013">
        <f>SUM('2-9-2배수관 경년별 총괄'!U304:'2-9-2배수관 경년별 총괄'!U325)</f>
        <v>0</v>
      </c>
      <c r="V303" s="1013">
        <f>SUM('2-9-2배수관 경년별 총괄'!V304:'2-9-2배수관 경년별 총괄'!V325)</f>
        <v>0</v>
      </c>
      <c r="W303" s="1013">
        <f>SUM('2-9-2배수관 경년별 총괄'!W304:'2-9-2배수관 경년별 총괄'!W325)</f>
        <v>0</v>
      </c>
      <c r="X303" s="1013">
        <f>SUM('2-9-2배수관 경년별 총괄'!X304:'2-9-2배수관 경년별 총괄'!X325)</f>
        <v>0</v>
      </c>
      <c r="Y303" s="1013">
        <f>SUM('2-9-2배수관 경년별 총괄'!Y304:'2-9-2배수관 경년별 총괄'!Y325)</f>
        <v>0</v>
      </c>
      <c r="Z303" s="1013">
        <f>SUM('2-9-2배수관 경년별 총괄'!Z304:'2-9-2배수관 경년별 총괄'!Z325)</f>
        <v>0</v>
      </c>
      <c r="AA303" s="1013">
        <f>SUM('2-9-2배수관 경년별 총괄'!AA304:'2-9-2배수관 경년별 총괄'!AA325)</f>
        <v>0</v>
      </c>
      <c r="AB303" s="1013">
        <f>SUM('2-9-2배수관 경년별 총괄'!AB304:'2-9-2배수관 경년별 총괄'!AB325)</f>
        <v>0</v>
      </c>
      <c r="AC303" s="1013">
        <f>SUM('2-9-2배수관 경년별 총괄'!AC304:'2-9-2배수관 경년별 총괄'!AC325)</f>
        <v>0</v>
      </c>
      <c r="AD303" s="1013">
        <f>SUM('2-9-2배수관 경년별 총괄'!AD304:'2-9-2배수관 경년별 총괄'!AD325)</f>
        <v>0</v>
      </c>
      <c r="AE303" s="1013">
        <f>SUM('2-9-2배수관 경년별 총괄'!AE304:'2-9-2배수관 경년별 총괄'!AE325)</f>
        <v>0</v>
      </c>
      <c r="AF303" s="1013">
        <f>SUM('2-9-2배수관 경년별 총괄'!AF304:'2-9-2배수관 경년별 총괄'!AF325)</f>
        <v>0</v>
      </c>
      <c r="AG303" s="1013">
        <f>SUM('2-9-2배수관 경년별 총괄'!AG304:'2-9-2배수관 경년별 총괄'!AG325)</f>
        <v>0</v>
      </c>
      <c r="AH303" s="1013">
        <f>SUM('2-9-2배수관 경년별 총괄'!AH304:'2-9-2배수관 경년별 총괄'!AH325)</f>
        <v>0</v>
      </c>
    </row>
    <row r="304" spans="1:34" ht="19.5" customHeight="1">
      <c r="A304" s="2018" t="s">
        <v>823</v>
      </c>
      <c r="B304" s="989" t="s">
        <v>951</v>
      </c>
      <c r="C304" s="185">
        <v>0</v>
      </c>
      <c r="D304" s="185">
        <v>0</v>
      </c>
      <c r="E304" s="185">
        <v>0</v>
      </c>
      <c r="F304" s="185">
        <v>0</v>
      </c>
      <c r="G304" s="185">
        <v>0</v>
      </c>
      <c r="H304" s="185">
        <v>0</v>
      </c>
      <c r="I304" s="185">
        <v>0</v>
      </c>
      <c r="J304" s="185">
        <v>0</v>
      </c>
      <c r="K304" s="185">
        <v>0</v>
      </c>
      <c r="L304" s="185">
        <v>0</v>
      </c>
      <c r="M304" s="185">
        <v>0</v>
      </c>
      <c r="N304" s="185">
        <v>0</v>
      </c>
      <c r="O304" s="185">
        <v>0</v>
      </c>
      <c r="P304" s="185">
        <v>0</v>
      </c>
      <c r="Q304" s="185">
        <v>0</v>
      </c>
      <c r="R304" s="185">
        <v>0</v>
      </c>
      <c r="S304" s="185">
        <v>0</v>
      </c>
      <c r="T304" s="185">
        <v>0</v>
      </c>
      <c r="U304" s="185">
        <v>0</v>
      </c>
      <c r="V304" s="185">
        <v>0</v>
      </c>
      <c r="W304" s="185">
        <v>0</v>
      </c>
      <c r="X304" s="185">
        <v>0</v>
      </c>
      <c r="Y304" s="185">
        <v>0</v>
      </c>
      <c r="Z304" s="185">
        <v>0</v>
      </c>
      <c r="AA304" s="185">
        <v>0</v>
      </c>
      <c r="AB304" s="185">
        <v>0</v>
      </c>
      <c r="AC304" s="185">
        <v>0</v>
      </c>
      <c r="AD304" s="185">
        <v>0</v>
      </c>
      <c r="AE304" s="185">
        <v>0</v>
      </c>
      <c r="AF304" s="185">
        <v>0</v>
      </c>
      <c r="AG304" s="185">
        <v>0</v>
      </c>
      <c r="AH304" s="185">
        <v>0</v>
      </c>
    </row>
    <row r="305" spans="1:34" ht="30" customHeight="1">
      <c r="A305" s="2019"/>
      <c r="B305" s="989" t="s">
        <v>796</v>
      </c>
      <c r="C305" s="185">
        <v>0</v>
      </c>
      <c r="D305" s="185">
        <v>0</v>
      </c>
      <c r="E305" s="185">
        <v>0</v>
      </c>
      <c r="F305" s="185">
        <v>0</v>
      </c>
      <c r="G305" s="185">
        <v>0</v>
      </c>
      <c r="H305" s="185">
        <v>0</v>
      </c>
      <c r="I305" s="185">
        <v>0</v>
      </c>
      <c r="J305" s="185">
        <v>0</v>
      </c>
      <c r="K305" s="185">
        <v>0</v>
      </c>
      <c r="L305" s="185">
        <v>0</v>
      </c>
      <c r="M305" s="185">
        <v>0</v>
      </c>
      <c r="N305" s="185">
        <v>0</v>
      </c>
      <c r="O305" s="185">
        <v>0</v>
      </c>
      <c r="P305" s="185">
        <v>0</v>
      </c>
      <c r="Q305" s="185">
        <v>0</v>
      </c>
      <c r="R305" s="185">
        <v>0</v>
      </c>
      <c r="S305" s="185">
        <v>0</v>
      </c>
      <c r="T305" s="185">
        <v>0</v>
      </c>
      <c r="U305" s="185">
        <v>0</v>
      </c>
      <c r="V305" s="185">
        <v>0</v>
      </c>
      <c r="W305" s="185">
        <v>0</v>
      </c>
      <c r="X305" s="185">
        <v>0</v>
      </c>
      <c r="Y305" s="185">
        <v>0</v>
      </c>
      <c r="Z305" s="185">
        <v>0</v>
      </c>
      <c r="AA305" s="185">
        <v>0</v>
      </c>
      <c r="AB305" s="185">
        <v>0</v>
      </c>
      <c r="AC305" s="185">
        <v>0</v>
      </c>
      <c r="AD305" s="185">
        <v>0</v>
      </c>
      <c r="AE305" s="185">
        <v>0</v>
      </c>
      <c r="AF305" s="185">
        <v>0</v>
      </c>
      <c r="AG305" s="185">
        <v>0</v>
      </c>
      <c r="AH305" s="185">
        <v>0</v>
      </c>
    </row>
    <row r="306" spans="1:34" ht="30" customHeight="1">
      <c r="A306" s="2019"/>
      <c r="B306" s="989" t="s">
        <v>797</v>
      </c>
      <c r="C306" s="185">
        <v>0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</row>
    <row r="307" spans="1:34" ht="30" customHeight="1">
      <c r="A307" s="2019"/>
      <c r="B307" s="989" t="s">
        <v>798</v>
      </c>
      <c r="C307" s="185">
        <v>0</v>
      </c>
      <c r="D307" s="185">
        <v>0</v>
      </c>
      <c r="E307" s="185">
        <v>0</v>
      </c>
      <c r="F307" s="185">
        <v>0</v>
      </c>
      <c r="G307" s="185">
        <v>0</v>
      </c>
      <c r="H307" s="185">
        <v>0</v>
      </c>
      <c r="I307" s="185">
        <v>0</v>
      </c>
      <c r="J307" s="185">
        <v>0</v>
      </c>
      <c r="K307" s="185">
        <v>0</v>
      </c>
      <c r="L307" s="185">
        <v>0</v>
      </c>
      <c r="M307" s="185">
        <v>0</v>
      </c>
      <c r="N307" s="185">
        <v>0</v>
      </c>
      <c r="O307" s="185">
        <v>0</v>
      </c>
      <c r="P307" s="185">
        <v>0</v>
      </c>
      <c r="Q307" s="185">
        <v>0</v>
      </c>
      <c r="R307" s="185">
        <v>0</v>
      </c>
      <c r="S307" s="185">
        <v>0</v>
      </c>
      <c r="T307" s="185">
        <v>0</v>
      </c>
      <c r="U307" s="185">
        <v>0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</row>
    <row r="308" spans="1:34" ht="30" customHeight="1">
      <c r="A308" s="2019"/>
      <c r="B308" s="989" t="s">
        <v>780</v>
      </c>
      <c r="C308" s="185">
        <v>1566.78</v>
      </c>
      <c r="D308" s="185">
        <v>1566.78</v>
      </c>
      <c r="E308" s="185">
        <v>0</v>
      </c>
      <c r="F308" s="185">
        <v>0</v>
      </c>
      <c r="G308" s="185">
        <v>0</v>
      </c>
      <c r="H308" s="185">
        <v>0</v>
      </c>
      <c r="I308" s="185">
        <v>0</v>
      </c>
      <c r="J308" s="185">
        <v>0</v>
      </c>
      <c r="K308" s="185">
        <v>0</v>
      </c>
      <c r="L308" s="185">
        <v>0</v>
      </c>
      <c r="M308" s="185">
        <v>0</v>
      </c>
      <c r="N308" s="185">
        <v>0</v>
      </c>
      <c r="O308" s="185">
        <v>0</v>
      </c>
      <c r="P308" s="185">
        <v>0</v>
      </c>
      <c r="Q308" s="185">
        <v>0</v>
      </c>
      <c r="R308" s="185">
        <v>0</v>
      </c>
      <c r="S308" s="185">
        <v>0</v>
      </c>
      <c r="T308" s="185">
        <v>0</v>
      </c>
      <c r="U308" s="185">
        <v>0</v>
      </c>
      <c r="V308" s="185">
        <v>0</v>
      </c>
      <c r="W308" s="185">
        <v>0</v>
      </c>
      <c r="X308" s="185">
        <v>0</v>
      </c>
      <c r="Y308" s="185">
        <v>0</v>
      </c>
      <c r="Z308" s="185">
        <v>0</v>
      </c>
      <c r="AA308" s="185">
        <v>0</v>
      </c>
      <c r="AB308" s="185">
        <v>0</v>
      </c>
      <c r="AC308" s="185">
        <v>0</v>
      </c>
      <c r="AD308" s="185">
        <v>0</v>
      </c>
      <c r="AE308" s="185">
        <v>0</v>
      </c>
      <c r="AF308" s="185">
        <v>0</v>
      </c>
      <c r="AG308" s="185">
        <v>0</v>
      </c>
      <c r="AH308" s="185">
        <v>0</v>
      </c>
    </row>
    <row r="309" spans="1:34" ht="30" customHeight="1">
      <c r="A309" s="2019"/>
      <c r="B309" s="991" t="s">
        <v>781</v>
      </c>
      <c r="C309" s="185">
        <v>0</v>
      </c>
      <c r="D309" s="185">
        <v>0</v>
      </c>
      <c r="E309" s="185">
        <v>0</v>
      </c>
      <c r="F309" s="185">
        <v>0</v>
      </c>
      <c r="G309" s="185">
        <v>0</v>
      </c>
      <c r="H309" s="185">
        <v>0</v>
      </c>
      <c r="I309" s="185">
        <v>0</v>
      </c>
      <c r="J309" s="185">
        <v>0</v>
      </c>
      <c r="K309" s="185">
        <v>0</v>
      </c>
      <c r="L309" s="185">
        <v>0</v>
      </c>
      <c r="M309" s="185">
        <v>0</v>
      </c>
      <c r="N309" s="185">
        <v>0</v>
      </c>
      <c r="O309" s="185">
        <v>0</v>
      </c>
      <c r="P309" s="185">
        <v>0</v>
      </c>
      <c r="Q309" s="185">
        <v>0</v>
      </c>
      <c r="R309" s="185">
        <v>0</v>
      </c>
      <c r="S309" s="185">
        <v>0</v>
      </c>
      <c r="T309" s="185">
        <v>0</v>
      </c>
      <c r="U309" s="185">
        <v>0</v>
      </c>
      <c r="V309" s="185">
        <v>0</v>
      </c>
      <c r="W309" s="185">
        <v>0</v>
      </c>
      <c r="X309" s="185">
        <v>0</v>
      </c>
      <c r="Y309" s="185">
        <v>0</v>
      </c>
      <c r="Z309" s="185">
        <v>0</v>
      </c>
      <c r="AA309" s="185">
        <v>0</v>
      </c>
      <c r="AB309" s="185">
        <v>0</v>
      </c>
      <c r="AC309" s="185">
        <v>0</v>
      </c>
      <c r="AD309" s="185">
        <v>0</v>
      </c>
      <c r="AE309" s="185">
        <v>0</v>
      </c>
      <c r="AF309" s="185">
        <v>0</v>
      </c>
      <c r="AG309" s="185">
        <v>0</v>
      </c>
      <c r="AH309" s="185">
        <v>0</v>
      </c>
    </row>
    <row r="310" spans="1:34" ht="30" customHeight="1">
      <c r="A310" s="2019"/>
      <c r="B310" s="991" t="s">
        <v>786</v>
      </c>
      <c r="C310" s="185">
        <v>0</v>
      </c>
      <c r="D310" s="185">
        <v>0</v>
      </c>
      <c r="E310" s="185">
        <v>0</v>
      </c>
      <c r="F310" s="185">
        <v>0</v>
      </c>
      <c r="G310" s="185">
        <v>0</v>
      </c>
      <c r="H310" s="185">
        <v>0</v>
      </c>
      <c r="I310" s="185">
        <v>0</v>
      </c>
      <c r="J310" s="185">
        <v>0</v>
      </c>
      <c r="K310" s="185">
        <v>0</v>
      </c>
      <c r="L310" s="185">
        <v>0</v>
      </c>
      <c r="M310" s="185">
        <v>0</v>
      </c>
      <c r="N310" s="185">
        <v>0</v>
      </c>
      <c r="O310" s="185">
        <v>0</v>
      </c>
      <c r="P310" s="185">
        <v>0</v>
      </c>
      <c r="Q310" s="185">
        <v>0</v>
      </c>
      <c r="R310" s="185">
        <v>0</v>
      </c>
      <c r="S310" s="185">
        <v>0</v>
      </c>
      <c r="T310" s="185">
        <v>0</v>
      </c>
      <c r="U310" s="185">
        <v>0</v>
      </c>
      <c r="V310" s="185">
        <v>0</v>
      </c>
      <c r="W310" s="185">
        <v>0</v>
      </c>
      <c r="X310" s="185">
        <v>0</v>
      </c>
      <c r="Y310" s="185">
        <v>0</v>
      </c>
      <c r="Z310" s="185">
        <v>0</v>
      </c>
      <c r="AA310" s="185">
        <v>0</v>
      </c>
      <c r="AB310" s="185">
        <v>0</v>
      </c>
      <c r="AC310" s="185">
        <v>0</v>
      </c>
      <c r="AD310" s="185">
        <v>0</v>
      </c>
      <c r="AE310" s="185">
        <v>0</v>
      </c>
      <c r="AF310" s="185">
        <v>0</v>
      </c>
      <c r="AG310" s="185">
        <v>0</v>
      </c>
      <c r="AH310" s="185">
        <v>0</v>
      </c>
    </row>
    <row r="311" spans="1:34" ht="30" customHeight="1">
      <c r="A311" s="2019"/>
      <c r="B311" s="991" t="s">
        <v>799</v>
      </c>
      <c r="C311" s="185">
        <v>0</v>
      </c>
      <c r="D311" s="185">
        <v>0</v>
      </c>
      <c r="E311" s="185">
        <v>0</v>
      </c>
      <c r="F311" s="185">
        <v>0</v>
      </c>
      <c r="G311" s="185">
        <v>0</v>
      </c>
      <c r="H311" s="185">
        <v>0</v>
      </c>
      <c r="I311" s="185">
        <v>0</v>
      </c>
      <c r="J311" s="185">
        <v>0</v>
      </c>
      <c r="K311" s="185">
        <v>0</v>
      </c>
      <c r="L311" s="185">
        <v>0</v>
      </c>
      <c r="M311" s="185">
        <v>0</v>
      </c>
      <c r="N311" s="185">
        <v>0</v>
      </c>
      <c r="O311" s="185">
        <v>0</v>
      </c>
      <c r="P311" s="185">
        <v>0</v>
      </c>
      <c r="Q311" s="185">
        <v>0</v>
      </c>
      <c r="R311" s="185">
        <v>0</v>
      </c>
      <c r="S311" s="185">
        <v>0</v>
      </c>
      <c r="T311" s="185">
        <v>0</v>
      </c>
      <c r="U311" s="185">
        <v>0</v>
      </c>
      <c r="V311" s="185">
        <v>0</v>
      </c>
      <c r="W311" s="185">
        <v>0</v>
      </c>
      <c r="X311" s="185">
        <v>0</v>
      </c>
      <c r="Y311" s="185">
        <v>0</v>
      </c>
      <c r="Z311" s="185">
        <v>0</v>
      </c>
      <c r="AA311" s="185">
        <v>0</v>
      </c>
      <c r="AB311" s="185">
        <v>0</v>
      </c>
      <c r="AC311" s="185">
        <v>0</v>
      </c>
      <c r="AD311" s="185">
        <v>0</v>
      </c>
      <c r="AE311" s="185">
        <v>0</v>
      </c>
      <c r="AF311" s="185">
        <v>0</v>
      </c>
      <c r="AG311" s="185">
        <v>0</v>
      </c>
      <c r="AH311" s="185">
        <v>0</v>
      </c>
    </row>
    <row r="312" spans="1:34" ht="30" customHeight="1">
      <c r="A312" s="2019"/>
      <c r="B312" s="991" t="s">
        <v>787</v>
      </c>
      <c r="C312" s="185">
        <v>68.849999999999994</v>
      </c>
      <c r="D312" s="185">
        <v>68.849999999999994</v>
      </c>
      <c r="E312" s="185">
        <v>0</v>
      </c>
      <c r="F312" s="185">
        <v>0</v>
      </c>
      <c r="G312" s="185">
        <v>0</v>
      </c>
      <c r="H312" s="185">
        <v>0</v>
      </c>
      <c r="I312" s="185">
        <v>0</v>
      </c>
      <c r="J312" s="185">
        <v>0</v>
      </c>
      <c r="K312" s="185">
        <v>0</v>
      </c>
      <c r="L312" s="185">
        <v>0</v>
      </c>
      <c r="M312" s="185">
        <v>0</v>
      </c>
      <c r="N312" s="185">
        <v>0</v>
      </c>
      <c r="O312" s="185">
        <v>0</v>
      </c>
      <c r="P312" s="185">
        <v>0</v>
      </c>
      <c r="Q312" s="185">
        <v>0</v>
      </c>
      <c r="R312" s="185">
        <v>0</v>
      </c>
      <c r="S312" s="185">
        <v>0</v>
      </c>
      <c r="T312" s="185">
        <v>0</v>
      </c>
      <c r="U312" s="185">
        <v>0</v>
      </c>
      <c r="V312" s="185">
        <v>0</v>
      </c>
      <c r="W312" s="185">
        <v>0</v>
      </c>
      <c r="X312" s="185">
        <v>0</v>
      </c>
      <c r="Y312" s="185">
        <v>0</v>
      </c>
      <c r="Z312" s="185">
        <v>0</v>
      </c>
      <c r="AA312" s="185">
        <v>0</v>
      </c>
      <c r="AB312" s="185">
        <v>0</v>
      </c>
      <c r="AC312" s="185">
        <v>0</v>
      </c>
      <c r="AD312" s="185">
        <v>0</v>
      </c>
      <c r="AE312" s="185">
        <v>0</v>
      </c>
      <c r="AF312" s="185">
        <v>0</v>
      </c>
      <c r="AG312" s="185">
        <v>0</v>
      </c>
      <c r="AH312" s="185">
        <v>0</v>
      </c>
    </row>
    <row r="313" spans="1:34" ht="30" customHeight="1">
      <c r="A313" s="2019"/>
      <c r="B313" s="991" t="s">
        <v>820</v>
      </c>
      <c r="C313" s="185">
        <v>0</v>
      </c>
      <c r="D313" s="185">
        <v>0</v>
      </c>
      <c r="E313" s="185">
        <v>0</v>
      </c>
      <c r="F313" s="185">
        <v>0</v>
      </c>
      <c r="G313" s="185">
        <v>0</v>
      </c>
      <c r="H313" s="185">
        <v>0</v>
      </c>
      <c r="I313" s="185">
        <v>0</v>
      </c>
      <c r="J313" s="185">
        <v>0</v>
      </c>
      <c r="K313" s="185">
        <v>0</v>
      </c>
      <c r="L313" s="185">
        <v>0</v>
      </c>
      <c r="M313" s="185">
        <v>0</v>
      </c>
      <c r="N313" s="185">
        <v>0</v>
      </c>
      <c r="O313" s="185">
        <v>0</v>
      </c>
      <c r="P313" s="185">
        <v>0</v>
      </c>
      <c r="Q313" s="185">
        <v>0</v>
      </c>
      <c r="R313" s="185">
        <v>0</v>
      </c>
      <c r="S313" s="185">
        <v>0</v>
      </c>
      <c r="T313" s="185">
        <v>0</v>
      </c>
      <c r="U313" s="185">
        <v>0</v>
      </c>
      <c r="V313" s="185">
        <v>0</v>
      </c>
      <c r="W313" s="185">
        <v>0</v>
      </c>
      <c r="X313" s="185">
        <v>0</v>
      </c>
      <c r="Y313" s="185">
        <v>0</v>
      </c>
      <c r="Z313" s="185">
        <v>0</v>
      </c>
      <c r="AA313" s="185">
        <v>0</v>
      </c>
      <c r="AB313" s="185">
        <v>0</v>
      </c>
      <c r="AC313" s="185">
        <v>0</v>
      </c>
      <c r="AD313" s="185">
        <v>0</v>
      </c>
      <c r="AE313" s="185">
        <v>0</v>
      </c>
      <c r="AF313" s="185">
        <v>0</v>
      </c>
      <c r="AG313" s="185">
        <v>0</v>
      </c>
      <c r="AH313" s="185">
        <v>0</v>
      </c>
    </row>
    <row r="314" spans="1:34" ht="30" customHeight="1">
      <c r="A314" s="2019"/>
      <c r="B314" s="991" t="s">
        <v>800</v>
      </c>
      <c r="C314" s="185">
        <v>0</v>
      </c>
      <c r="D314" s="185">
        <v>0</v>
      </c>
      <c r="E314" s="185">
        <v>0</v>
      </c>
      <c r="F314" s="185">
        <v>0</v>
      </c>
      <c r="G314" s="185">
        <v>0</v>
      </c>
      <c r="H314" s="185">
        <v>0</v>
      </c>
      <c r="I314" s="185">
        <v>0</v>
      </c>
      <c r="J314" s="185">
        <v>0</v>
      </c>
      <c r="K314" s="185">
        <v>0</v>
      </c>
      <c r="L314" s="185">
        <v>0</v>
      </c>
      <c r="M314" s="185">
        <v>0</v>
      </c>
      <c r="N314" s="185">
        <v>0</v>
      </c>
      <c r="O314" s="185">
        <v>0</v>
      </c>
      <c r="P314" s="185">
        <v>0</v>
      </c>
      <c r="Q314" s="185">
        <v>0</v>
      </c>
      <c r="R314" s="185">
        <v>0</v>
      </c>
      <c r="S314" s="185">
        <v>0</v>
      </c>
      <c r="T314" s="185">
        <v>0</v>
      </c>
      <c r="U314" s="185">
        <v>0</v>
      </c>
      <c r="V314" s="185">
        <v>0</v>
      </c>
      <c r="W314" s="185">
        <v>0</v>
      </c>
      <c r="X314" s="185">
        <v>0</v>
      </c>
      <c r="Y314" s="185">
        <v>0</v>
      </c>
      <c r="Z314" s="185">
        <v>0</v>
      </c>
      <c r="AA314" s="185">
        <v>0</v>
      </c>
      <c r="AB314" s="185">
        <v>0</v>
      </c>
      <c r="AC314" s="185">
        <v>0</v>
      </c>
      <c r="AD314" s="185">
        <v>0</v>
      </c>
      <c r="AE314" s="185">
        <v>0</v>
      </c>
      <c r="AF314" s="185">
        <v>0</v>
      </c>
      <c r="AG314" s="185">
        <v>0</v>
      </c>
      <c r="AH314" s="185">
        <v>0</v>
      </c>
    </row>
    <row r="315" spans="1:34" ht="30" customHeight="1">
      <c r="A315" s="2019"/>
      <c r="B315" s="989" t="s">
        <v>801</v>
      </c>
      <c r="C315" s="185">
        <v>0</v>
      </c>
      <c r="D315" s="185">
        <v>0</v>
      </c>
      <c r="E315" s="185">
        <v>0</v>
      </c>
      <c r="F315" s="185">
        <v>0</v>
      </c>
      <c r="G315" s="185">
        <v>0</v>
      </c>
      <c r="H315" s="185">
        <v>0</v>
      </c>
      <c r="I315" s="185">
        <v>0</v>
      </c>
      <c r="J315" s="185">
        <v>0</v>
      </c>
      <c r="K315" s="185">
        <v>0</v>
      </c>
      <c r="L315" s="185">
        <v>0</v>
      </c>
      <c r="M315" s="185">
        <v>0</v>
      </c>
      <c r="N315" s="185">
        <v>0</v>
      </c>
      <c r="O315" s="185">
        <v>0</v>
      </c>
      <c r="P315" s="185">
        <v>0</v>
      </c>
      <c r="Q315" s="185">
        <v>0</v>
      </c>
      <c r="R315" s="185">
        <v>0</v>
      </c>
      <c r="S315" s="185">
        <v>0</v>
      </c>
      <c r="T315" s="185">
        <v>0</v>
      </c>
      <c r="U315" s="185">
        <v>0</v>
      </c>
      <c r="V315" s="185">
        <v>0</v>
      </c>
      <c r="W315" s="185">
        <v>0</v>
      </c>
      <c r="X315" s="185">
        <v>0</v>
      </c>
      <c r="Y315" s="185">
        <v>0</v>
      </c>
      <c r="Z315" s="185">
        <v>0</v>
      </c>
      <c r="AA315" s="185">
        <v>0</v>
      </c>
      <c r="AB315" s="185">
        <v>0</v>
      </c>
      <c r="AC315" s="185">
        <v>0</v>
      </c>
      <c r="AD315" s="185">
        <v>0</v>
      </c>
      <c r="AE315" s="185">
        <v>0</v>
      </c>
      <c r="AF315" s="185">
        <v>0</v>
      </c>
      <c r="AG315" s="185">
        <v>0</v>
      </c>
      <c r="AH315" s="185">
        <v>0</v>
      </c>
    </row>
    <row r="316" spans="1:34" ht="30" customHeight="1">
      <c r="A316" s="2019"/>
      <c r="B316" s="995" t="s">
        <v>802</v>
      </c>
      <c r="C316" s="185">
        <v>0</v>
      </c>
      <c r="D316" s="185">
        <v>0</v>
      </c>
      <c r="E316" s="185">
        <v>0</v>
      </c>
      <c r="F316" s="185">
        <v>0</v>
      </c>
      <c r="G316" s="185">
        <v>0</v>
      </c>
      <c r="H316" s="185">
        <v>0</v>
      </c>
      <c r="I316" s="185">
        <v>0</v>
      </c>
      <c r="J316" s="185">
        <v>0</v>
      </c>
      <c r="K316" s="185">
        <v>0</v>
      </c>
      <c r="L316" s="185">
        <v>0</v>
      </c>
      <c r="M316" s="185">
        <v>0</v>
      </c>
      <c r="N316" s="185">
        <v>0</v>
      </c>
      <c r="O316" s="185">
        <v>0</v>
      </c>
      <c r="P316" s="185">
        <v>0</v>
      </c>
      <c r="Q316" s="185">
        <v>0</v>
      </c>
      <c r="R316" s="185">
        <v>0</v>
      </c>
      <c r="S316" s="185">
        <v>0</v>
      </c>
      <c r="T316" s="185">
        <v>0</v>
      </c>
      <c r="U316" s="185">
        <v>0</v>
      </c>
      <c r="V316" s="185">
        <v>0</v>
      </c>
      <c r="W316" s="185">
        <v>0</v>
      </c>
      <c r="X316" s="185">
        <v>0</v>
      </c>
      <c r="Y316" s="185">
        <v>0</v>
      </c>
      <c r="Z316" s="185">
        <v>0</v>
      </c>
      <c r="AA316" s="185">
        <v>0</v>
      </c>
      <c r="AB316" s="185">
        <v>0</v>
      </c>
      <c r="AC316" s="185">
        <v>0</v>
      </c>
      <c r="AD316" s="185">
        <v>0</v>
      </c>
      <c r="AE316" s="185">
        <v>0</v>
      </c>
      <c r="AF316" s="185">
        <v>0</v>
      </c>
      <c r="AG316" s="185">
        <v>0</v>
      </c>
      <c r="AH316" s="185">
        <v>0</v>
      </c>
    </row>
    <row r="317" spans="1:34" ht="30" customHeight="1">
      <c r="A317" s="2019"/>
      <c r="B317" s="995" t="s">
        <v>803</v>
      </c>
      <c r="C317" s="185">
        <v>0</v>
      </c>
      <c r="D317" s="185">
        <v>0</v>
      </c>
      <c r="E317" s="185">
        <v>0</v>
      </c>
      <c r="F317" s="185">
        <v>0</v>
      </c>
      <c r="G317" s="185">
        <v>0</v>
      </c>
      <c r="H317" s="185">
        <v>0</v>
      </c>
      <c r="I317" s="185">
        <v>0</v>
      </c>
      <c r="J317" s="185">
        <v>0</v>
      </c>
      <c r="K317" s="185">
        <v>0</v>
      </c>
      <c r="L317" s="185">
        <v>0</v>
      </c>
      <c r="M317" s="185">
        <v>0</v>
      </c>
      <c r="N317" s="185">
        <v>0</v>
      </c>
      <c r="O317" s="185">
        <v>0</v>
      </c>
      <c r="P317" s="185">
        <v>0</v>
      </c>
      <c r="Q317" s="185">
        <v>0</v>
      </c>
      <c r="R317" s="185">
        <v>0</v>
      </c>
      <c r="S317" s="185">
        <v>0</v>
      </c>
      <c r="T317" s="185">
        <v>0</v>
      </c>
      <c r="U317" s="185">
        <v>0</v>
      </c>
      <c r="V317" s="185">
        <v>0</v>
      </c>
      <c r="W317" s="185">
        <v>0</v>
      </c>
      <c r="X317" s="185">
        <v>0</v>
      </c>
      <c r="Y317" s="185">
        <v>0</v>
      </c>
      <c r="Z317" s="185">
        <v>0</v>
      </c>
      <c r="AA317" s="185">
        <v>0</v>
      </c>
      <c r="AB317" s="185">
        <v>0</v>
      </c>
      <c r="AC317" s="185">
        <v>0</v>
      </c>
      <c r="AD317" s="185">
        <v>0</v>
      </c>
      <c r="AE317" s="185">
        <v>0</v>
      </c>
      <c r="AF317" s="185">
        <v>0</v>
      </c>
      <c r="AG317" s="185">
        <v>0</v>
      </c>
      <c r="AH317" s="185">
        <v>0</v>
      </c>
    </row>
    <row r="318" spans="1:34" ht="30" customHeight="1">
      <c r="A318" s="2019"/>
      <c r="B318" s="1011" t="s">
        <v>804</v>
      </c>
      <c r="C318" s="185">
        <v>0</v>
      </c>
      <c r="D318" s="185">
        <v>0</v>
      </c>
      <c r="E318" s="185">
        <v>0</v>
      </c>
      <c r="F318" s="185">
        <v>0</v>
      </c>
      <c r="G318" s="185">
        <v>0</v>
      </c>
      <c r="H318" s="185">
        <v>0</v>
      </c>
      <c r="I318" s="185">
        <v>0</v>
      </c>
      <c r="J318" s="185">
        <v>0</v>
      </c>
      <c r="K318" s="185">
        <v>0</v>
      </c>
      <c r="L318" s="185">
        <v>0</v>
      </c>
      <c r="M318" s="185">
        <v>0</v>
      </c>
      <c r="N318" s="185">
        <v>0</v>
      </c>
      <c r="O318" s="185">
        <v>0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0</v>
      </c>
      <c r="Y318" s="185">
        <v>0</v>
      </c>
      <c r="Z318" s="185">
        <v>0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0</v>
      </c>
      <c r="AG318" s="185">
        <v>0</v>
      </c>
      <c r="AH318" s="185">
        <v>0</v>
      </c>
    </row>
    <row r="319" spans="1:34" ht="30" customHeight="1">
      <c r="A319" s="2019"/>
      <c r="B319" s="1011" t="s">
        <v>805</v>
      </c>
      <c r="C319" s="185">
        <v>0</v>
      </c>
      <c r="D319" s="185">
        <v>0</v>
      </c>
      <c r="E319" s="185">
        <v>0</v>
      </c>
      <c r="F319" s="185">
        <v>0</v>
      </c>
      <c r="G319" s="185">
        <v>0</v>
      </c>
      <c r="H319" s="185">
        <v>0</v>
      </c>
      <c r="I319" s="185">
        <v>0</v>
      </c>
      <c r="J319" s="185">
        <v>0</v>
      </c>
      <c r="K319" s="185">
        <v>0</v>
      </c>
      <c r="L319" s="185">
        <v>0</v>
      </c>
      <c r="M319" s="185">
        <v>0</v>
      </c>
      <c r="N319" s="185">
        <v>0</v>
      </c>
      <c r="O319" s="185">
        <v>0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0</v>
      </c>
      <c r="Y319" s="185">
        <v>0</v>
      </c>
      <c r="Z319" s="185">
        <v>0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0</v>
      </c>
      <c r="AG319" s="185">
        <v>0</v>
      </c>
      <c r="AH319" s="185">
        <v>0</v>
      </c>
    </row>
    <row r="320" spans="1:34" ht="30" customHeight="1">
      <c r="A320" s="2019"/>
      <c r="B320" s="1011" t="s">
        <v>806</v>
      </c>
      <c r="C320" s="185">
        <v>0</v>
      </c>
      <c r="D320" s="185">
        <v>0</v>
      </c>
      <c r="E320" s="185">
        <v>0</v>
      </c>
      <c r="F320" s="185">
        <v>0</v>
      </c>
      <c r="G320" s="185">
        <v>0</v>
      </c>
      <c r="H320" s="185">
        <v>0</v>
      </c>
      <c r="I320" s="185">
        <v>0</v>
      </c>
      <c r="J320" s="185">
        <v>0</v>
      </c>
      <c r="K320" s="185">
        <v>0</v>
      </c>
      <c r="L320" s="185">
        <v>0</v>
      </c>
      <c r="M320" s="185">
        <v>0</v>
      </c>
      <c r="N320" s="185">
        <v>0</v>
      </c>
      <c r="O320" s="185">
        <v>0</v>
      </c>
      <c r="P320" s="185">
        <v>0</v>
      </c>
      <c r="Q320" s="185">
        <v>0</v>
      </c>
      <c r="R320" s="185">
        <v>0</v>
      </c>
      <c r="S320" s="185">
        <v>0</v>
      </c>
      <c r="T320" s="185">
        <v>0</v>
      </c>
      <c r="U320" s="185">
        <v>0</v>
      </c>
      <c r="V320" s="185">
        <v>0</v>
      </c>
      <c r="W320" s="185">
        <v>0</v>
      </c>
      <c r="X320" s="185">
        <v>0</v>
      </c>
      <c r="Y320" s="185">
        <v>0</v>
      </c>
      <c r="Z320" s="185">
        <v>0</v>
      </c>
      <c r="AA320" s="185">
        <v>0</v>
      </c>
      <c r="AB320" s="185">
        <v>0</v>
      </c>
      <c r="AC320" s="185">
        <v>0</v>
      </c>
      <c r="AD320" s="185">
        <v>0</v>
      </c>
      <c r="AE320" s="185">
        <v>0</v>
      </c>
      <c r="AF320" s="185">
        <v>0</v>
      </c>
      <c r="AG320" s="185">
        <v>0</v>
      </c>
      <c r="AH320" s="185">
        <v>0</v>
      </c>
    </row>
    <row r="321" spans="1:34" ht="30" customHeight="1">
      <c r="A321" s="2019"/>
      <c r="B321" s="995" t="s">
        <v>807</v>
      </c>
      <c r="C321" s="185">
        <v>0</v>
      </c>
      <c r="D321" s="185">
        <v>0</v>
      </c>
      <c r="E321" s="185">
        <v>0</v>
      </c>
      <c r="F321" s="185">
        <v>0</v>
      </c>
      <c r="G321" s="185">
        <v>0</v>
      </c>
      <c r="H321" s="185">
        <v>0</v>
      </c>
      <c r="I321" s="185">
        <v>0</v>
      </c>
      <c r="J321" s="185">
        <v>0</v>
      </c>
      <c r="K321" s="185">
        <v>0</v>
      </c>
      <c r="L321" s="185">
        <v>0</v>
      </c>
      <c r="M321" s="185">
        <v>0</v>
      </c>
      <c r="N321" s="185">
        <v>0</v>
      </c>
      <c r="O321" s="185">
        <v>0</v>
      </c>
      <c r="P321" s="185">
        <v>0</v>
      </c>
      <c r="Q321" s="185">
        <v>0</v>
      </c>
      <c r="R321" s="185">
        <v>0</v>
      </c>
      <c r="S321" s="185">
        <v>0</v>
      </c>
      <c r="T321" s="185">
        <v>0</v>
      </c>
      <c r="U321" s="185">
        <v>0</v>
      </c>
      <c r="V321" s="185">
        <v>0</v>
      </c>
      <c r="W321" s="185">
        <v>0</v>
      </c>
      <c r="X321" s="185">
        <v>0</v>
      </c>
      <c r="Y321" s="185">
        <v>0</v>
      </c>
      <c r="Z321" s="185">
        <v>0</v>
      </c>
      <c r="AA321" s="185">
        <v>0</v>
      </c>
      <c r="AB321" s="185">
        <v>0</v>
      </c>
      <c r="AC321" s="185">
        <v>0</v>
      </c>
      <c r="AD321" s="185">
        <v>0</v>
      </c>
      <c r="AE321" s="185">
        <v>0</v>
      </c>
      <c r="AF321" s="185">
        <v>0</v>
      </c>
      <c r="AG321" s="185">
        <v>0</v>
      </c>
      <c r="AH321" s="185">
        <v>0</v>
      </c>
    </row>
    <row r="322" spans="1:34" ht="30" customHeight="1">
      <c r="A322" s="2019"/>
      <c r="B322" s="991" t="s">
        <v>808</v>
      </c>
      <c r="C322" s="185">
        <v>0</v>
      </c>
      <c r="D322" s="185">
        <v>0</v>
      </c>
      <c r="E322" s="185">
        <v>0</v>
      </c>
      <c r="F322" s="185">
        <v>0</v>
      </c>
      <c r="G322" s="185">
        <v>0</v>
      </c>
      <c r="H322" s="185">
        <v>0</v>
      </c>
      <c r="I322" s="185">
        <v>0</v>
      </c>
      <c r="J322" s="185">
        <v>0</v>
      </c>
      <c r="K322" s="185">
        <v>0</v>
      </c>
      <c r="L322" s="185">
        <v>0</v>
      </c>
      <c r="M322" s="185">
        <v>0</v>
      </c>
      <c r="N322" s="185">
        <v>0</v>
      </c>
      <c r="O322" s="185">
        <v>0</v>
      </c>
      <c r="P322" s="185">
        <v>0</v>
      </c>
      <c r="Q322" s="185">
        <v>0</v>
      </c>
      <c r="R322" s="185">
        <v>0</v>
      </c>
      <c r="S322" s="185">
        <v>0</v>
      </c>
      <c r="T322" s="185">
        <v>0</v>
      </c>
      <c r="U322" s="185">
        <v>0</v>
      </c>
      <c r="V322" s="185">
        <v>0</v>
      </c>
      <c r="W322" s="185">
        <v>0</v>
      </c>
      <c r="X322" s="185">
        <v>0</v>
      </c>
      <c r="Y322" s="185">
        <v>0</v>
      </c>
      <c r="Z322" s="185">
        <v>0</v>
      </c>
      <c r="AA322" s="185">
        <v>0</v>
      </c>
      <c r="AB322" s="185">
        <v>0</v>
      </c>
      <c r="AC322" s="185">
        <v>0</v>
      </c>
      <c r="AD322" s="185">
        <v>0</v>
      </c>
      <c r="AE322" s="185">
        <v>0</v>
      </c>
      <c r="AF322" s="185">
        <v>0</v>
      </c>
      <c r="AG322" s="185">
        <v>0</v>
      </c>
      <c r="AH322" s="185">
        <v>0</v>
      </c>
    </row>
    <row r="323" spans="1:34" ht="30" customHeight="1">
      <c r="A323" s="2019"/>
      <c r="B323" s="1011" t="s">
        <v>821</v>
      </c>
      <c r="C323" s="185">
        <v>0</v>
      </c>
      <c r="D323" s="185">
        <v>0</v>
      </c>
      <c r="E323" s="185">
        <v>0</v>
      </c>
      <c r="F323" s="185">
        <v>0</v>
      </c>
      <c r="G323" s="185">
        <v>0</v>
      </c>
      <c r="H323" s="185">
        <v>0</v>
      </c>
      <c r="I323" s="185">
        <v>0</v>
      </c>
      <c r="J323" s="185">
        <v>0</v>
      </c>
      <c r="K323" s="185">
        <v>0</v>
      </c>
      <c r="L323" s="185">
        <v>0</v>
      </c>
      <c r="M323" s="185">
        <v>0</v>
      </c>
      <c r="N323" s="185">
        <v>0</v>
      </c>
      <c r="O323" s="185">
        <v>0</v>
      </c>
      <c r="P323" s="185">
        <v>0</v>
      </c>
      <c r="Q323" s="185">
        <v>0</v>
      </c>
      <c r="R323" s="185">
        <v>0</v>
      </c>
      <c r="S323" s="185">
        <v>0</v>
      </c>
      <c r="T323" s="185">
        <v>0</v>
      </c>
      <c r="U323" s="185">
        <v>0</v>
      </c>
      <c r="V323" s="185">
        <v>0</v>
      </c>
      <c r="W323" s="185">
        <v>0</v>
      </c>
      <c r="X323" s="185">
        <v>0</v>
      </c>
      <c r="Y323" s="185">
        <v>0</v>
      </c>
      <c r="Z323" s="185">
        <v>0</v>
      </c>
      <c r="AA323" s="185">
        <v>0</v>
      </c>
      <c r="AB323" s="185">
        <v>0</v>
      </c>
      <c r="AC323" s="185">
        <v>0</v>
      </c>
      <c r="AD323" s="185">
        <v>0</v>
      </c>
      <c r="AE323" s="185">
        <v>0</v>
      </c>
      <c r="AF323" s="185">
        <v>0</v>
      </c>
      <c r="AG323" s="185">
        <v>0</v>
      </c>
      <c r="AH323" s="185">
        <v>0</v>
      </c>
    </row>
    <row r="324" spans="1:34" ht="30" customHeight="1">
      <c r="A324" s="2019"/>
      <c r="B324" s="1011" t="s">
        <v>822</v>
      </c>
      <c r="C324" s="185">
        <v>0</v>
      </c>
      <c r="D324" s="185">
        <v>0</v>
      </c>
      <c r="E324" s="185">
        <v>0</v>
      </c>
      <c r="F324" s="185">
        <v>0</v>
      </c>
      <c r="G324" s="185">
        <v>0</v>
      </c>
      <c r="H324" s="185">
        <v>0</v>
      </c>
      <c r="I324" s="185">
        <v>0</v>
      </c>
      <c r="J324" s="185">
        <v>0</v>
      </c>
      <c r="K324" s="185">
        <v>0</v>
      </c>
      <c r="L324" s="185">
        <v>0</v>
      </c>
      <c r="M324" s="185">
        <v>0</v>
      </c>
      <c r="N324" s="185">
        <v>0</v>
      </c>
      <c r="O324" s="185">
        <v>0</v>
      </c>
      <c r="P324" s="185">
        <v>0</v>
      </c>
      <c r="Q324" s="185">
        <v>0</v>
      </c>
      <c r="R324" s="185">
        <v>0</v>
      </c>
      <c r="S324" s="185">
        <v>0</v>
      </c>
      <c r="T324" s="185">
        <v>0</v>
      </c>
      <c r="U324" s="185">
        <v>0</v>
      </c>
      <c r="V324" s="185">
        <v>0</v>
      </c>
      <c r="W324" s="185">
        <v>0</v>
      </c>
      <c r="X324" s="185">
        <v>0</v>
      </c>
      <c r="Y324" s="185">
        <v>0</v>
      </c>
      <c r="Z324" s="185">
        <v>0</v>
      </c>
      <c r="AA324" s="185">
        <v>0</v>
      </c>
      <c r="AB324" s="185">
        <v>0</v>
      </c>
      <c r="AC324" s="185">
        <v>0</v>
      </c>
      <c r="AD324" s="185">
        <v>0</v>
      </c>
      <c r="AE324" s="185">
        <v>0</v>
      </c>
      <c r="AF324" s="185">
        <v>0</v>
      </c>
      <c r="AG324" s="185">
        <v>0</v>
      </c>
      <c r="AH324" s="185">
        <v>0</v>
      </c>
    </row>
    <row r="325" spans="1:34" ht="19.5" customHeight="1">
      <c r="A325" s="2019"/>
      <c r="B325" s="1242" t="s">
        <v>952</v>
      </c>
      <c r="C325" s="185">
        <v>0</v>
      </c>
      <c r="D325" s="185">
        <v>0</v>
      </c>
      <c r="E325" s="185">
        <v>0</v>
      </c>
      <c r="F325" s="185">
        <v>0</v>
      </c>
      <c r="G325" s="185">
        <v>0</v>
      </c>
      <c r="H325" s="185">
        <v>0</v>
      </c>
      <c r="I325" s="185">
        <v>0</v>
      </c>
      <c r="J325" s="185">
        <v>0</v>
      </c>
      <c r="K325" s="185">
        <v>0</v>
      </c>
      <c r="L325" s="185">
        <v>0</v>
      </c>
      <c r="M325" s="185">
        <v>0</v>
      </c>
      <c r="N325" s="185">
        <v>0</v>
      </c>
      <c r="O325" s="185">
        <v>0</v>
      </c>
      <c r="P325" s="185">
        <v>0</v>
      </c>
      <c r="Q325" s="185">
        <v>0</v>
      </c>
      <c r="R325" s="185">
        <v>0</v>
      </c>
      <c r="S325" s="185">
        <v>0</v>
      </c>
      <c r="T325" s="185">
        <v>0</v>
      </c>
      <c r="U325" s="185">
        <v>0</v>
      </c>
      <c r="V325" s="185">
        <v>0</v>
      </c>
      <c r="W325" s="185">
        <v>0</v>
      </c>
      <c r="X325" s="185">
        <v>0</v>
      </c>
      <c r="Y325" s="185">
        <v>0</v>
      </c>
      <c r="Z325" s="185">
        <v>0</v>
      </c>
      <c r="AA325" s="185">
        <v>0</v>
      </c>
      <c r="AB325" s="185">
        <v>0</v>
      </c>
      <c r="AC325" s="185">
        <v>0</v>
      </c>
      <c r="AD325" s="185">
        <v>0</v>
      </c>
      <c r="AE325" s="185">
        <v>0</v>
      </c>
      <c r="AF325" s="185">
        <v>0</v>
      </c>
      <c r="AG325" s="185">
        <v>0</v>
      </c>
      <c r="AH325" s="185">
        <v>0</v>
      </c>
    </row>
    <row r="326" spans="1:34" ht="19.5" customHeight="1">
      <c r="A326" s="2018" t="s">
        <v>783</v>
      </c>
      <c r="B326" s="1013" t="s">
        <v>41</v>
      </c>
      <c r="C326" s="1013">
        <f>SUM('2-9-2배수관 경년별 총괄'!C327:'2-9-2배수관 경년별 총괄'!C348)</f>
        <v>52375.420000000013</v>
      </c>
      <c r="D326" s="1013">
        <f>SUM('2-9-2배수관 경년별 총괄'!D327:'2-9-2배수관 경년별 총괄'!D348)</f>
        <v>43724.160000000011</v>
      </c>
      <c r="E326" s="1013">
        <f>SUM('2-9-2배수관 경년별 총괄'!E327:'2-9-2배수관 경년별 총괄'!E348)</f>
        <v>1283.55</v>
      </c>
      <c r="F326" s="1013">
        <f>SUM('2-9-2배수관 경년별 총괄'!F327:'2-9-2배수관 경년별 총괄'!F348)</f>
        <v>4.26</v>
      </c>
      <c r="G326" s="1013">
        <f>SUM('2-9-2배수관 경년별 총괄'!G327:'2-9-2배수관 경년별 총괄'!G348)</f>
        <v>2.6</v>
      </c>
      <c r="H326" s="1013">
        <f>SUM('2-9-2배수관 경년별 총괄'!H327:'2-9-2배수관 경년별 총괄'!H348)</f>
        <v>951.65</v>
      </c>
      <c r="I326" s="1013">
        <f>SUM('2-9-2배수관 경년별 총괄'!I327:'2-9-2배수관 경년별 총괄'!I348)</f>
        <v>883.39</v>
      </c>
      <c r="J326" s="1013">
        <f>SUM('2-9-2배수관 경년별 총괄'!J327:'2-9-2배수관 경년별 총괄'!J348)</f>
        <v>1614.48</v>
      </c>
      <c r="K326" s="1013">
        <f>SUM('2-9-2배수관 경년별 총괄'!K327:'2-9-2배수관 경년별 총괄'!K348)</f>
        <v>3470.5</v>
      </c>
      <c r="L326" s="1013">
        <f>SUM('2-9-2배수관 경년별 총괄'!L327:'2-9-2배수관 경년별 총괄'!L348)</f>
        <v>15.129999999999999</v>
      </c>
      <c r="M326" s="1013">
        <f>SUM('2-9-2배수관 경년별 총괄'!M327:'2-9-2배수관 경년별 총괄'!M348)</f>
        <v>3.78</v>
      </c>
      <c r="N326" s="1013">
        <f>SUM('2-9-2배수관 경년별 총괄'!N327:'2-9-2배수관 경년별 총괄'!N348)</f>
        <v>421.92</v>
      </c>
      <c r="O326" s="1013">
        <f>SUM('2-9-2배수관 경년별 총괄'!O327:'2-9-2배수관 경년별 총괄'!O348)</f>
        <v>1283.55</v>
      </c>
      <c r="P326" s="1013">
        <f>SUM('2-9-2배수관 경년별 총괄'!P327:'2-9-2배수관 경년별 총괄'!P348)</f>
        <v>4.26</v>
      </c>
      <c r="Q326" s="1013">
        <f>SUM('2-9-2배수관 경년별 총괄'!Q327:'2-9-2배수관 경년별 총괄'!Q348)</f>
        <v>2.6</v>
      </c>
      <c r="R326" s="1013">
        <f>SUM('2-9-2배수관 경년별 총괄'!R327:'2-9-2배수관 경년별 총괄'!R348)</f>
        <v>951.65</v>
      </c>
      <c r="S326" s="1013">
        <f>SUM('2-9-2배수관 경년별 총괄'!S327:'2-9-2배수관 경년별 총괄'!S348)</f>
        <v>883.39</v>
      </c>
      <c r="T326" s="1013">
        <f>SUM('2-9-2배수관 경년별 총괄'!T327:'2-9-2배수관 경년별 총괄'!T348)</f>
        <v>1614.48</v>
      </c>
      <c r="U326" s="1013">
        <f>SUM('2-9-2배수관 경년별 총괄'!U327:'2-9-2배수관 경년별 총괄'!U348)</f>
        <v>3470.5</v>
      </c>
      <c r="V326" s="1013">
        <f>SUM('2-9-2배수관 경년별 총괄'!V327:'2-9-2배수관 경년별 총괄'!V348)</f>
        <v>15.129999999999999</v>
      </c>
      <c r="W326" s="1013">
        <f>SUM('2-9-2배수관 경년별 총괄'!W327:'2-9-2배수관 경년별 총괄'!W348)</f>
        <v>3.78</v>
      </c>
      <c r="X326" s="1013">
        <f>SUM('2-9-2배수관 경년별 총괄'!X327:'2-9-2배수관 경년별 총괄'!X348)</f>
        <v>421.92</v>
      </c>
      <c r="Y326" s="1013">
        <f>SUM('2-9-2배수관 경년별 총괄'!Y327:'2-9-2배수관 경년별 총괄'!Y348)</f>
        <v>1283.55</v>
      </c>
      <c r="Z326" s="1013">
        <f>SUM('2-9-2배수관 경년별 총괄'!Z327:'2-9-2배수관 경년별 총괄'!Z348)</f>
        <v>4.26</v>
      </c>
      <c r="AA326" s="1013">
        <f>SUM('2-9-2배수관 경년별 총괄'!AA327:'2-9-2배수관 경년별 총괄'!AA348)</f>
        <v>2.6</v>
      </c>
      <c r="AB326" s="1013">
        <f>SUM('2-9-2배수관 경년별 총괄'!AB327:'2-9-2배수관 경년별 총괄'!AB348)</f>
        <v>951.65</v>
      </c>
      <c r="AC326" s="1013">
        <f>SUM('2-9-2배수관 경년별 총괄'!AC327:'2-9-2배수관 경년별 총괄'!AC348)</f>
        <v>883.39</v>
      </c>
      <c r="AD326" s="1013">
        <f>SUM('2-9-2배수관 경년별 총괄'!AD327:'2-9-2배수관 경년별 총괄'!AD348)</f>
        <v>1614.48</v>
      </c>
      <c r="AE326" s="1013">
        <f>SUM('2-9-2배수관 경년별 총괄'!AE327:'2-9-2배수관 경년별 총괄'!AE348)</f>
        <v>3470.5</v>
      </c>
      <c r="AF326" s="1013">
        <f>SUM('2-9-2배수관 경년별 총괄'!AF327:'2-9-2배수관 경년별 총괄'!AF348)</f>
        <v>15.129999999999999</v>
      </c>
      <c r="AG326" s="1013">
        <f>SUM('2-9-2배수관 경년별 총괄'!AG327:'2-9-2배수관 경년별 총괄'!AG348)</f>
        <v>3.78</v>
      </c>
      <c r="AH326" s="1013">
        <f>SUM('2-9-2배수관 경년별 총괄'!AH327:'2-9-2배수관 경년별 총괄'!AH348)</f>
        <v>421.92</v>
      </c>
    </row>
    <row r="327" spans="1:34" ht="19.5" customHeight="1">
      <c r="A327" s="2018" t="s">
        <v>783</v>
      </c>
      <c r="B327" s="989" t="s">
        <v>951</v>
      </c>
      <c r="C327" s="185">
        <v>435.87</v>
      </c>
      <c r="D327" s="185">
        <v>0</v>
      </c>
      <c r="E327" s="185">
        <v>0</v>
      </c>
      <c r="F327" s="185">
        <v>0</v>
      </c>
      <c r="G327" s="185">
        <v>0</v>
      </c>
      <c r="H327" s="185">
        <v>0</v>
      </c>
      <c r="I327" s="185">
        <v>0</v>
      </c>
      <c r="J327" s="185">
        <v>0</v>
      </c>
      <c r="K327" s="185">
        <v>0</v>
      </c>
      <c r="L327" s="185">
        <v>13.95</v>
      </c>
      <c r="M327" s="185">
        <v>0</v>
      </c>
      <c r="N327" s="185">
        <v>421.92</v>
      </c>
      <c r="O327" s="185">
        <v>0</v>
      </c>
      <c r="P327" s="185">
        <v>0</v>
      </c>
      <c r="Q327" s="185">
        <v>0</v>
      </c>
      <c r="R327" s="185">
        <v>0</v>
      </c>
      <c r="S327" s="185">
        <v>0</v>
      </c>
      <c r="T327" s="185">
        <v>0</v>
      </c>
      <c r="U327" s="185">
        <v>0</v>
      </c>
      <c r="V327" s="185">
        <v>13.95</v>
      </c>
      <c r="W327" s="185">
        <v>0</v>
      </c>
      <c r="X327" s="185">
        <v>421.92</v>
      </c>
      <c r="Y327" s="185">
        <v>0</v>
      </c>
      <c r="Z327" s="185">
        <v>0</v>
      </c>
      <c r="AA327" s="185">
        <v>0</v>
      </c>
      <c r="AB327" s="185">
        <v>0</v>
      </c>
      <c r="AC327" s="185">
        <v>0</v>
      </c>
      <c r="AD327" s="185">
        <v>0</v>
      </c>
      <c r="AE327" s="185">
        <v>0</v>
      </c>
      <c r="AF327" s="185">
        <v>13.95</v>
      </c>
      <c r="AG327" s="185">
        <v>0</v>
      </c>
      <c r="AH327" s="185">
        <v>421.92</v>
      </c>
    </row>
    <row r="328" spans="1:34" ht="30" customHeight="1">
      <c r="A328" s="2019"/>
      <c r="B328" s="989" t="s">
        <v>796</v>
      </c>
      <c r="C328" s="185">
        <v>0</v>
      </c>
      <c r="D328" s="185">
        <v>0</v>
      </c>
      <c r="E328" s="185">
        <v>0</v>
      </c>
      <c r="F328" s="185">
        <v>0</v>
      </c>
      <c r="G328" s="185">
        <v>0</v>
      </c>
      <c r="H328" s="185">
        <v>0</v>
      </c>
      <c r="I328" s="185">
        <v>0</v>
      </c>
      <c r="J328" s="185">
        <v>0</v>
      </c>
      <c r="K328" s="185">
        <v>0</v>
      </c>
      <c r="L328" s="185">
        <v>0</v>
      </c>
      <c r="M328" s="185">
        <v>0</v>
      </c>
      <c r="N328" s="185">
        <v>0</v>
      </c>
      <c r="O328" s="185">
        <v>0</v>
      </c>
      <c r="P328" s="185">
        <v>0</v>
      </c>
      <c r="Q328" s="185">
        <v>0</v>
      </c>
      <c r="R328" s="185">
        <v>0</v>
      </c>
      <c r="S328" s="185">
        <v>0</v>
      </c>
      <c r="T328" s="185">
        <v>0</v>
      </c>
      <c r="U328" s="185">
        <v>0</v>
      </c>
      <c r="V328" s="185">
        <v>0</v>
      </c>
      <c r="W328" s="185">
        <v>0</v>
      </c>
      <c r="X328" s="185">
        <v>0</v>
      </c>
      <c r="Y328" s="185">
        <v>0</v>
      </c>
      <c r="Z328" s="185">
        <v>0</v>
      </c>
      <c r="AA328" s="185">
        <v>0</v>
      </c>
      <c r="AB328" s="185">
        <v>0</v>
      </c>
      <c r="AC328" s="185">
        <v>0</v>
      </c>
      <c r="AD328" s="185">
        <v>0</v>
      </c>
      <c r="AE328" s="185">
        <v>0</v>
      </c>
      <c r="AF328" s="185">
        <v>0</v>
      </c>
      <c r="AG328" s="185">
        <v>0</v>
      </c>
      <c r="AH328" s="185">
        <v>0</v>
      </c>
    </row>
    <row r="329" spans="1:34" ht="30" customHeight="1">
      <c r="A329" s="2019"/>
      <c r="B329" s="989" t="s">
        <v>797</v>
      </c>
      <c r="C329" s="185">
        <v>563.48</v>
      </c>
      <c r="D329" s="185">
        <v>563.48</v>
      </c>
      <c r="E329" s="185">
        <v>0</v>
      </c>
      <c r="F329" s="185">
        <v>0</v>
      </c>
      <c r="G329" s="185">
        <v>0</v>
      </c>
      <c r="H329" s="185">
        <v>0</v>
      </c>
      <c r="I329" s="185">
        <v>0</v>
      </c>
      <c r="J329" s="185">
        <v>0</v>
      </c>
      <c r="K329" s="185">
        <v>0</v>
      </c>
      <c r="L329" s="185">
        <v>0</v>
      </c>
      <c r="M329" s="185">
        <v>0</v>
      </c>
      <c r="N329" s="185">
        <v>0</v>
      </c>
      <c r="O329" s="185">
        <v>0</v>
      </c>
      <c r="P329" s="185">
        <v>0</v>
      </c>
      <c r="Q329" s="185">
        <v>0</v>
      </c>
      <c r="R329" s="185">
        <v>0</v>
      </c>
      <c r="S329" s="185">
        <v>0</v>
      </c>
      <c r="T329" s="185">
        <v>0</v>
      </c>
      <c r="U329" s="185">
        <v>0</v>
      </c>
      <c r="V329" s="185">
        <v>0</v>
      </c>
      <c r="W329" s="185">
        <v>0</v>
      </c>
      <c r="X329" s="185">
        <v>0</v>
      </c>
      <c r="Y329" s="185">
        <v>0</v>
      </c>
      <c r="Z329" s="185">
        <v>0</v>
      </c>
      <c r="AA329" s="185">
        <v>0</v>
      </c>
      <c r="AB329" s="185">
        <v>0</v>
      </c>
      <c r="AC329" s="185">
        <v>0</v>
      </c>
      <c r="AD329" s="185">
        <v>0</v>
      </c>
      <c r="AE329" s="185">
        <v>0</v>
      </c>
      <c r="AF329" s="185">
        <v>0</v>
      </c>
      <c r="AG329" s="185">
        <v>0</v>
      </c>
      <c r="AH329" s="185">
        <v>0</v>
      </c>
    </row>
    <row r="330" spans="1:34" ht="30" customHeight="1">
      <c r="A330" s="2019"/>
      <c r="B330" s="989" t="s">
        <v>798</v>
      </c>
      <c r="C330" s="185">
        <v>1094.49</v>
      </c>
      <c r="D330" s="185">
        <v>1093.82</v>
      </c>
      <c r="E330" s="185">
        <v>0</v>
      </c>
      <c r="F330" s="185">
        <v>0</v>
      </c>
      <c r="G330" s="185">
        <v>0.67</v>
      </c>
      <c r="H330" s="185">
        <v>0</v>
      </c>
      <c r="I330" s="185">
        <v>0</v>
      </c>
      <c r="J330" s="185">
        <v>0</v>
      </c>
      <c r="K330" s="185">
        <v>0</v>
      </c>
      <c r="L330" s="185">
        <v>0</v>
      </c>
      <c r="M330" s="185">
        <v>0</v>
      </c>
      <c r="N330" s="185">
        <v>0</v>
      </c>
      <c r="O330" s="185">
        <v>0</v>
      </c>
      <c r="P330" s="185">
        <v>0</v>
      </c>
      <c r="Q330" s="185">
        <v>0.67</v>
      </c>
      <c r="R330" s="185">
        <v>0</v>
      </c>
      <c r="S330" s="185">
        <v>0</v>
      </c>
      <c r="T330" s="185">
        <v>0</v>
      </c>
      <c r="U330" s="185">
        <v>0</v>
      </c>
      <c r="V330" s="185">
        <v>0</v>
      </c>
      <c r="W330" s="185">
        <v>0</v>
      </c>
      <c r="X330" s="185">
        <v>0</v>
      </c>
      <c r="Y330" s="185">
        <v>0</v>
      </c>
      <c r="Z330" s="185">
        <v>0</v>
      </c>
      <c r="AA330" s="185">
        <v>0.67</v>
      </c>
      <c r="AB330" s="185">
        <v>0</v>
      </c>
      <c r="AC330" s="185">
        <v>0</v>
      </c>
      <c r="AD330" s="185">
        <v>0</v>
      </c>
      <c r="AE330" s="185">
        <v>0</v>
      </c>
      <c r="AF330" s="185">
        <v>0</v>
      </c>
      <c r="AG330" s="185">
        <v>0</v>
      </c>
      <c r="AH330" s="185">
        <v>0</v>
      </c>
    </row>
    <row r="331" spans="1:34" ht="30" customHeight="1">
      <c r="A331" s="2019"/>
      <c r="B331" s="989" t="s">
        <v>780</v>
      </c>
      <c r="C331" s="185">
        <v>39018.379999999997</v>
      </c>
      <c r="D331" s="185">
        <v>34100.300000000003</v>
      </c>
      <c r="E331" s="185">
        <v>151.31</v>
      </c>
      <c r="F331" s="185">
        <v>4.26</v>
      </c>
      <c r="G331" s="185">
        <v>1.93</v>
      </c>
      <c r="H331" s="185">
        <v>951.65</v>
      </c>
      <c r="I331" s="185">
        <v>883.39</v>
      </c>
      <c r="J331" s="185">
        <v>1118.23</v>
      </c>
      <c r="K331" s="185">
        <v>1806.13</v>
      </c>
      <c r="L331" s="185">
        <v>1.18</v>
      </c>
      <c r="M331" s="185">
        <v>0</v>
      </c>
      <c r="N331" s="185">
        <v>0</v>
      </c>
      <c r="O331" s="185">
        <v>151.31</v>
      </c>
      <c r="P331" s="185">
        <v>4.26</v>
      </c>
      <c r="Q331" s="185">
        <v>1.93</v>
      </c>
      <c r="R331" s="185">
        <v>951.65</v>
      </c>
      <c r="S331" s="185">
        <v>883.39</v>
      </c>
      <c r="T331" s="185">
        <v>1118.23</v>
      </c>
      <c r="U331" s="185">
        <v>1806.13</v>
      </c>
      <c r="V331" s="185">
        <v>1.18</v>
      </c>
      <c r="W331" s="185">
        <v>0</v>
      </c>
      <c r="X331" s="185">
        <v>0</v>
      </c>
      <c r="Y331" s="185">
        <v>151.31</v>
      </c>
      <c r="Z331" s="185">
        <v>4.26</v>
      </c>
      <c r="AA331" s="185">
        <v>1.93</v>
      </c>
      <c r="AB331" s="185">
        <v>951.65</v>
      </c>
      <c r="AC331" s="185">
        <v>883.39</v>
      </c>
      <c r="AD331" s="185">
        <v>1118.23</v>
      </c>
      <c r="AE331" s="185">
        <v>1806.13</v>
      </c>
      <c r="AF331" s="185">
        <v>1.18</v>
      </c>
      <c r="AG331" s="185">
        <v>0</v>
      </c>
      <c r="AH331" s="185">
        <v>0</v>
      </c>
    </row>
    <row r="332" spans="1:34" ht="30" customHeight="1">
      <c r="A332" s="2019"/>
      <c r="B332" s="991" t="s">
        <v>781</v>
      </c>
      <c r="C332" s="185">
        <v>4245.16</v>
      </c>
      <c r="D332" s="185">
        <v>4242.1499999999996</v>
      </c>
      <c r="E332" s="185">
        <v>0</v>
      </c>
      <c r="F332" s="185">
        <v>0</v>
      </c>
      <c r="G332" s="185">
        <v>0</v>
      </c>
      <c r="H332" s="185">
        <v>0</v>
      </c>
      <c r="I332" s="185">
        <v>0</v>
      </c>
      <c r="J332" s="185">
        <v>0</v>
      </c>
      <c r="K332" s="185">
        <v>0</v>
      </c>
      <c r="L332" s="185">
        <v>0</v>
      </c>
      <c r="M332" s="185">
        <v>3.01</v>
      </c>
      <c r="N332" s="185">
        <v>0</v>
      </c>
      <c r="O332" s="185">
        <v>0</v>
      </c>
      <c r="P332" s="185">
        <v>0</v>
      </c>
      <c r="Q332" s="185">
        <v>0</v>
      </c>
      <c r="R332" s="185">
        <v>0</v>
      </c>
      <c r="S332" s="185">
        <v>0</v>
      </c>
      <c r="T332" s="185">
        <v>0</v>
      </c>
      <c r="U332" s="185">
        <v>0</v>
      </c>
      <c r="V332" s="185">
        <v>0</v>
      </c>
      <c r="W332" s="185">
        <v>3.01</v>
      </c>
      <c r="X332" s="185">
        <v>0</v>
      </c>
      <c r="Y332" s="185">
        <v>0</v>
      </c>
      <c r="Z332" s="185">
        <v>0</v>
      </c>
      <c r="AA332" s="185">
        <v>0</v>
      </c>
      <c r="AB332" s="185">
        <v>0</v>
      </c>
      <c r="AC332" s="185">
        <v>0</v>
      </c>
      <c r="AD332" s="185">
        <v>0</v>
      </c>
      <c r="AE332" s="185">
        <v>0</v>
      </c>
      <c r="AF332" s="185">
        <v>0</v>
      </c>
      <c r="AG332" s="185">
        <v>3.01</v>
      </c>
      <c r="AH332" s="185">
        <v>0</v>
      </c>
    </row>
    <row r="333" spans="1:34" ht="30" customHeight="1">
      <c r="A333" s="2019"/>
      <c r="B333" s="991" t="s">
        <v>786</v>
      </c>
      <c r="C333" s="185">
        <v>76.73</v>
      </c>
      <c r="D333" s="185">
        <v>76.73</v>
      </c>
      <c r="E333" s="185">
        <v>0</v>
      </c>
      <c r="F333" s="185">
        <v>0</v>
      </c>
      <c r="G333" s="185">
        <v>0</v>
      </c>
      <c r="H333" s="185">
        <v>0</v>
      </c>
      <c r="I333" s="185">
        <v>0</v>
      </c>
      <c r="J333" s="185">
        <v>0</v>
      </c>
      <c r="K333" s="185">
        <v>0</v>
      </c>
      <c r="L333" s="185">
        <v>0</v>
      </c>
      <c r="M333" s="185">
        <v>0</v>
      </c>
      <c r="N333" s="185">
        <v>0</v>
      </c>
      <c r="O333" s="185">
        <v>0</v>
      </c>
      <c r="P333" s="185">
        <v>0</v>
      </c>
      <c r="Q333" s="185">
        <v>0</v>
      </c>
      <c r="R333" s="185">
        <v>0</v>
      </c>
      <c r="S333" s="185">
        <v>0</v>
      </c>
      <c r="T333" s="185">
        <v>0</v>
      </c>
      <c r="U333" s="185">
        <v>0</v>
      </c>
      <c r="V333" s="185">
        <v>0</v>
      </c>
      <c r="W333" s="185">
        <v>0</v>
      </c>
      <c r="X333" s="185">
        <v>0</v>
      </c>
      <c r="Y333" s="185">
        <v>0</v>
      </c>
      <c r="Z333" s="185">
        <v>0</v>
      </c>
      <c r="AA333" s="185">
        <v>0</v>
      </c>
      <c r="AB333" s="185">
        <v>0</v>
      </c>
      <c r="AC333" s="185">
        <v>0</v>
      </c>
      <c r="AD333" s="185">
        <v>0</v>
      </c>
      <c r="AE333" s="185">
        <v>0</v>
      </c>
      <c r="AF333" s="185">
        <v>0</v>
      </c>
      <c r="AG333" s="185">
        <v>0</v>
      </c>
      <c r="AH333" s="185">
        <v>0</v>
      </c>
    </row>
    <row r="334" spans="1:34" ht="30" customHeight="1">
      <c r="A334" s="2019"/>
      <c r="B334" s="991" t="s">
        <v>799</v>
      </c>
      <c r="C334" s="185">
        <v>0</v>
      </c>
      <c r="D334" s="185">
        <v>0</v>
      </c>
      <c r="E334" s="185">
        <v>0</v>
      </c>
      <c r="F334" s="185">
        <v>0</v>
      </c>
      <c r="G334" s="185">
        <v>0</v>
      </c>
      <c r="H334" s="185">
        <v>0</v>
      </c>
      <c r="I334" s="185">
        <v>0</v>
      </c>
      <c r="J334" s="185">
        <v>0</v>
      </c>
      <c r="K334" s="185">
        <v>0</v>
      </c>
      <c r="L334" s="185">
        <v>0</v>
      </c>
      <c r="M334" s="185">
        <v>0</v>
      </c>
      <c r="N334" s="185">
        <v>0</v>
      </c>
      <c r="O334" s="185">
        <v>0</v>
      </c>
      <c r="P334" s="185">
        <v>0</v>
      </c>
      <c r="Q334" s="185">
        <v>0</v>
      </c>
      <c r="R334" s="185">
        <v>0</v>
      </c>
      <c r="S334" s="185">
        <v>0</v>
      </c>
      <c r="T334" s="185">
        <v>0</v>
      </c>
      <c r="U334" s="185">
        <v>0</v>
      </c>
      <c r="V334" s="185">
        <v>0</v>
      </c>
      <c r="W334" s="185">
        <v>0</v>
      </c>
      <c r="X334" s="185">
        <v>0</v>
      </c>
      <c r="Y334" s="185">
        <v>0</v>
      </c>
      <c r="Z334" s="185">
        <v>0</v>
      </c>
      <c r="AA334" s="185">
        <v>0</v>
      </c>
      <c r="AB334" s="185">
        <v>0</v>
      </c>
      <c r="AC334" s="185">
        <v>0</v>
      </c>
      <c r="AD334" s="185">
        <v>0</v>
      </c>
      <c r="AE334" s="185">
        <v>0</v>
      </c>
      <c r="AF334" s="185">
        <v>0</v>
      </c>
      <c r="AG334" s="185">
        <v>0</v>
      </c>
      <c r="AH334" s="185">
        <v>0</v>
      </c>
    </row>
    <row r="335" spans="1:34" ht="30" customHeight="1">
      <c r="A335" s="2019"/>
      <c r="B335" s="991" t="s">
        <v>787</v>
      </c>
      <c r="C335" s="185">
        <v>4166.59</v>
      </c>
      <c r="D335" s="185">
        <v>3034.35</v>
      </c>
      <c r="E335" s="185">
        <v>1132.24</v>
      </c>
      <c r="F335" s="185">
        <v>0</v>
      </c>
      <c r="G335" s="185">
        <v>0</v>
      </c>
      <c r="H335" s="185">
        <v>0</v>
      </c>
      <c r="I335" s="185">
        <v>0</v>
      </c>
      <c r="J335" s="185">
        <v>0</v>
      </c>
      <c r="K335" s="185">
        <v>0</v>
      </c>
      <c r="L335" s="185">
        <v>0</v>
      </c>
      <c r="M335" s="185">
        <v>0</v>
      </c>
      <c r="N335" s="185">
        <v>0</v>
      </c>
      <c r="O335" s="185">
        <v>1132.24</v>
      </c>
      <c r="P335" s="185">
        <v>0</v>
      </c>
      <c r="Q335" s="185">
        <v>0</v>
      </c>
      <c r="R335" s="185">
        <v>0</v>
      </c>
      <c r="S335" s="185">
        <v>0</v>
      </c>
      <c r="T335" s="185">
        <v>0</v>
      </c>
      <c r="U335" s="185">
        <v>0</v>
      </c>
      <c r="V335" s="185">
        <v>0</v>
      </c>
      <c r="W335" s="185">
        <v>0</v>
      </c>
      <c r="X335" s="185">
        <v>0</v>
      </c>
      <c r="Y335" s="185">
        <v>1132.24</v>
      </c>
      <c r="Z335" s="185">
        <v>0</v>
      </c>
      <c r="AA335" s="185">
        <v>0</v>
      </c>
      <c r="AB335" s="185">
        <v>0</v>
      </c>
      <c r="AC335" s="185">
        <v>0</v>
      </c>
      <c r="AD335" s="185">
        <v>0</v>
      </c>
      <c r="AE335" s="185">
        <v>0</v>
      </c>
      <c r="AF335" s="185">
        <v>0</v>
      </c>
      <c r="AG335" s="185">
        <v>0</v>
      </c>
      <c r="AH335" s="185">
        <v>0</v>
      </c>
    </row>
    <row r="336" spans="1:34" ht="30" customHeight="1">
      <c r="A336" s="2019"/>
      <c r="B336" s="991" t="s">
        <v>820</v>
      </c>
      <c r="C336" s="185">
        <v>0</v>
      </c>
      <c r="D336" s="185">
        <v>0</v>
      </c>
      <c r="E336" s="185">
        <v>0</v>
      </c>
      <c r="F336" s="185">
        <v>0</v>
      </c>
      <c r="G336" s="185">
        <v>0</v>
      </c>
      <c r="H336" s="185">
        <v>0</v>
      </c>
      <c r="I336" s="185">
        <v>0</v>
      </c>
      <c r="J336" s="185">
        <v>0</v>
      </c>
      <c r="K336" s="185">
        <v>0</v>
      </c>
      <c r="L336" s="185">
        <v>0</v>
      </c>
      <c r="M336" s="185">
        <v>0</v>
      </c>
      <c r="N336" s="185">
        <v>0</v>
      </c>
      <c r="O336" s="185">
        <v>0</v>
      </c>
      <c r="P336" s="185">
        <v>0</v>
      </c>
      <c r="Q336" s="185">
        <v>0</v>
      </c>
      <c r="R336" s="185">
        <v>0</v>
      </c>
      <c r="S336" s="185">
        <v>0</v>
      </c>
      <c r="T336" s="185">
        <v>0</v>
      </c>
      <c r="U336" s="185">
        <v>0</v>
      </c>
      <c r="V336" s="185">
        <v>0</v>
      </c>
      <c r="W336" s="185">
        <v>0</v>
      </c>
      <c r="X336" s="185">
        <v>0</v>
      </c>
      <c r="Y336" s="185">
        <v>0</v>
      </c>
      <c r="Z336" s="185">
        <v>0</v>
      </c>
      <c r="AA336" s="185">
        <v>0</v>
      </c>
      <c r="AB336" s="185">
        <v>0</v>
      </c>
      <c r="AC336" s="185">
        <v>0</v>
      </c>
      <c r="AD336" s="185">
        <v>0</v>
      </c>
      <c r="AE336" s="185">
        <v>0</v>
      </c>
      <c r="AF336" s="185">
        <v>0</v>
      </c>
      <c r="AG336" s="185">
        <v>0</v>
      </c>
      <c r="AH336" s="185">
        <v>0</v>
      </c>
    </row>
    <row r="337" spans="1:34" ht="30" customHeight="1">
      <c r="A337" s="2019"/>
      <c r="B337" s="991" t="s">
        <v>800</v>
      </c>
      <c r="C337" s="185">
        <v>325.16000000000003</v>
      </c>
      <c r="D337" s="185">
        <v>325.16000000000003</v>
      </c>
      <c r="E337" s="185">
        <v>0</v>
      </c>
      <c r="F337" s="185">
        <v>0</v>
      </c>
      <c r="G337" s="185">
        <v>0</v>
      </c>
      <c r="H337" s="185">
        <v>0</v>
      </c>
      <c r="I337" s="185">
        <v>0</v>
      </c>
      <c r="J337" s="185">
        <v>0</v>
      </c>
      <c r="K337" s="185">
        <v>0</v>
      </c>
      <c r="L337" s="185">
        <v>0</v>
      </c>
      <c r="M337" s="185">
        <v>0</v>
      </c>
      <c r="N337" s="185">
        <v>0</v>
      </c>
      <c r="O337" s="185">
        <v>0</v>
      </c>
      <c r="P337" s="185">
        <v>0</v>
      </c>
      <c r="Q337" s="185">
        <v>0</v>
      </c>
      <c r="R337" s="185">
        <v>0</v>
      </c>
      <c r="S337" s="185">
        <v>0</v>
      </c>
      <c r="T337" s="185">
        <v>0</v>
      </c>
      <c r="U337" s="185">
        <v>0</v>
      </c>
      <c r="V337" s="185">
        <v>0</v>
      </c>
      <c r="W337" s="185">
        <v>0</v>
      </c>
      <c r="X337" s="185">
        <v>0</v>
      </c>
      <c r="Y337" s="185">
        <v>0</v>
      </c>
      <c r="Z337" s="185">
        <v>0</v>
      </c>
      <c r="AA337" s="185">
        <v>0</v>
      </c>
      <c r="AB337" s="185">
        <v>0</v>
      </c>
      <c r="AC337" s="185">
        <v>0</v>
      </c>
      <c r="AD337" s="185">
        <v>0</v>
      </c>
      <c r="AE337" s="185">
        <v>0</v>
      </c>
      <c r="AF337" s="185">
        <v>0</v>
      </c>
      <c r="AG337" s="185">
        <v>0</v>
      </c>
      <c r="AH337" s="185">
        <v>0</v>
      </c>
    </row>
    <row r="338" spans="1:34" ht="30" customHeight="1">
      <c r="A338" s="2019"/>
      <c r="B338" s="989" t="s">
        <v>801</v>
      </c>
      <c r="C338" s="185">
        <v>0</v>
      </c>
      <c r="D338" s="185">
        <v>0</v>
      </c>
      <c r="E338" s="185">
        <v>0</v>
      </c>
      <c r="F338" s="185">
        <v>0</v>
      </c>
      <c r="G338" s="185">
        <v>0</v>
      </c>
      <c r="H338" s="185">
        <v>0</v>
      </c>
      <c r="I338" s="185">
        <v>0</v>
      </c>
      <c r="J338" s="185">
        <v>0</v>
      </c>
      <c r="K338" s="185">
        <v>0</v>
      </c>
      <c r="L338" s="185">
        <v>0</v>
      </c>
      <c r="M338" s="185">
        <v>0</v>
      </c>
      <c r="N338" s="185">
        <v>0</v>
      </c>
      <c r="O338" s="185">
        <v>0</v>
      </c>
      <c r="P338" s="185">
        <v>0</v>
      </c>
      <c r="Q338" s="185">
        <v>0</v>
      </c>
      <c r="R338" s="185">
        <v>0</v>
      </c>
      <c r="S338" s="185">
        <v>0</v>
      </c>
      <c r="T338" s="185">
        <v>0</v>
      </c>
      <c r="U338" s="185">
        <v>0</v>
      </c>
      <c r="V338" s="185">
        <v>0</v>
      </c>
      <c r="W338" s="185">
        <v>0</v>
      </c>
      <c r="X338" s="185">
        <v>0</v>
      </c>
      <c r="Y338" s="185">
        <v>0</v>
      </c>
      <c r="Z338" s="185">
        <v>0</v>
      </c>
      <c r="AA338" s="185">
        <v>0</v>
      </c>
      <c r="AB338" s="185">
        <v>0</v>
      </c>
      <c r="AC338" s="185">
        <v>0</v>
      </c>
      <c r="AD338" s="185">
        <v>0</v>
      </c>
      <c r="AE338" s="185">
        <v>0</v>
      </c>
      <c r="AF338" s="185">
        <v>0</v>
      </c>
      <c r="AG338" s="185">
        <v>0</v>
      </c>
      <c r="AH338" s="185">
        <v>0</v>
      </c>
    </row>
    <row r="339" spans="1:34" ht="30" customHeight="1">
      <c r="A339" s="2019"/>
      <c r="B339" s="995" t="s">
        <v>802</v>
      </c>
      <c r="C339" s="185">
        <v>0</v>
      </c>
      <c r="D339" s="185">
        <v>0</v>
      </c>
      <c r="E339" s="185">
        <v>0</v>
      </c>
      <c r="F339" s="185">
        <v>0</v>
      </c>
      <c r="G339" s="185">
        <v>0</v>
      </c>
      <c r="H339" s="185">
        <v>0</v>
      </c>
      <c r="I339" s="185">
        <v>0</v>
      </c>
      <c r="J339" s="185">
        <v>0</v>
      </c>
      <c r="K339" s="185">
        <v>0</v>
      </c>
      <c r="L339" s="185">
        <v>0</v>
      </c>
      <c r="M339" s="185">
        <v>0</v>
      </c>
      <c r="N339" s="185">
        <v>0</v>
      </c>
      <c r="O339" s="185">
        <v>0</v>
      </c>
      <c r="P339" s="185">
        <v>0</v>
      </c>
      <c r="Q339" s="185">
        <v>0</v>
      </c>
      <c r="R339" s="185">
        <v>0</v>
      </c>
      <c r="S339" s="185">
        <v>0</v>
      </c>
      <c r="T339" s="185">
        <v>0</v>
      </c>
      <c r="U339" s="185">
        <v>0</v>
      </c>
      <c r="V339" s="185">
        <v>0</v>
      </c>
      <c r="W339" s="185">
        <v>0</v>
      </c>
      <c r="X339" s="185">
        <v>0</v>
      </c>
      <c r="Y339" s="185">
        <v>0</v>
      </c>
      <c r="Z339" s="185">
        <v>0</v>
      </c>
      <c r="AA339" s="185">
        <v>0</v>
      </c>
      <c r="AB339" s="185">
        <v>0</v>
      </c>
      <c r="AC339" s="185">
        <v>0</v>
      </c>
      <c r="AD339" s="185">
        <v>0</v>
      </c>
      <c r="AE339" s="185">
        <v>0</v>
      </c>
      <c r="AF339" s="185">
        <v>0</v>
      </c>
      <c r="AG339" s="185">
        <v>0</v>
      </c>
      <c r="AH339" s="185">
        <v>0</v>
      </c>
    </row>
    <row r="340" spans="1:34" ht="30" customHeight="1">
      <c r="A340" s="2019"/>
      <c r="B340" s="995" t="s">
        <v>803</v>
      </c>
      <c r="C340" s="185">
        <v>0</v>
      </c>
      <c r="D340" s="185">
        <v>0</v>
      </c>
      <c r="E340" s="185">
        <v>0</v>
      </c>
      <c r="F340" s="185">
        <v>0</v>
      </c>
      <c r="G340" s="185">
        <v>0</v>
      </c>
      <c r="H340" s="185">
        <v>0</v>
      </c>
      <c r="I340" s="185">
        <v>0</v>
      </c>
      <c r="J340" s="185">
        <v>0</v>
      </c>
      <c r="K340" s="185">
        <v>0</v>
      </c>
      <c r="L340" s="185">
        <v>0</v>
      </c>
      <c r="M340" s="185">
        <v>0</v>
      </c>
      <c r="N340" s="185">
        <v>0</v>
      </c>
      <c r="O340" s="185">
        <v>0</v>
      </c>
      <c r="P340" s="185">
        <v>0</v>
      </c>
      <c r="Q340" s="185">
        <v>0</v>
      </c>
      <c r="R340" s="185">
        <v>0</v>
      </c>
      <c r="S340" s="185">
        <v>0</v>
      </c>
      <c r="T340" s="185">
        <v>0</v>
      </c>
      <c r="U340" s="185">
        <v>0</v>
      </c>
      <c r="V340" s="185">
        <v>0</v>
      </c>
      <c r="W340" s="185">
        <v>0</v>
      </c>
      <c r="X340" s="185">
        <v>0</v>
      </c>
      <c r="Y340" s="185">
        <v>0</v>
      </c>
      <c r="Z340" s="185">
        <v>0</v>
      </c>
      <c r="AA340" s="185">
        <v>0</v>
      </c>
      <c r="AB340" s="185">
        <v>0</v>
      </c>
      <c r="AC340" s="185">
        <v>0</v>
      </c>
      <c r="AD340" s="185">
        <v>0</v>
      </c>
      <c r="AE340" s="185">
        <v>0</v>
      </c>
      <c r="AF340" s="185">
        <v>0</v>
      </c>
      <c r="AG340" s="185">
        <v>0</v>
      </c>
      <c r="AH340" s="185">
        <v>0</v>
      </c>
    </row>
    <row r="341" spans="1:34" ht="30" customHeight="1">
      <c r="A341" s="2019"/>
      <c r="B341" s="1011" t="s">
        <v>804</v>
      </c>
      <c r="C341" s="185">
        <v>0</v>
      </c>
      <c r="D341" s="185">
        <v>0</v>
      </c>
      <c r="E341" s="185">
        <v>0</v>
      </c>
      <c r="F341" s="185">
        <v>0</v>
      </c>
      <c r="G341" s="185">
        <v>0</v>
      </c>
      <c r="H341" s="185">
        <v>0</v>
      </c>
      <c r="I341" s="185">
        <v>0</v>
      </c>
      <c r="J341" s="185">
        <v>0</v>
      </c>
      <c r="K341" s="185">
        <v>0</v>
      </c>
      <c r="L341" s="185">
        <v>0</v>
      </c>
      <c r="M341" s="185">
        <v>0</v>
      </c>
      <c r="N341" s="185">
        <v>0</v>
      </c>
      <c r="O341" s="185">
        <v>0</v>
      </c>
      <c r="P341" s="185">
        <v>0</v>
      </c>
      <c r="Q341" s="185">
        <v>0</v>
      </c>
      <c r="R341" s="185">
        <v>0</v>
      </c>
      <c r="S341" s="185">
        <v>0</v>
      </c>
      <c r="T341" s="185">
        <v>0</v>
      </c>
      <c r="U341" s="185">
        <v>0</v>
      </c>
      <c r="V341" s="185">
        <v>0</v>
      </c>
      <c r="W341" s="185">
        <v>0</v>
      </c>
      <c r="X341" s="185">
        <v>0</v>
      </c>
      <c r="Y341" s="185">
        <v>0</v>
      </c>
      <c r="Z341" s="185">
        <v>0</v>
      </c>
      <c r="AA341" s="185">
        <v>0</v>
      </c>
      <c r="AB341" s="185">
        <v>0</v>
      </c>
      <c r="AC341" s="185">
        <v>0</v>
      </c>
      <c r="AD341" s="185">
        <v>0</v>
      </c>
      <c r="AE341" s="185">
        <v>0</v>
      </c>
      <c r="AF341" s="185">
        <v>0</v>
      </c>
      <c r="AG341" s="185">
        <v>0</v>
      </c>
      <c r="AH341" s="185">
        <v>0</v>
      </c>
    </row>
    <row r="342" spans="1:34" ht="30" customHeight="1">
      <c r="A342" s="2019"/>
      <c r="B342" s="1011" t="s">
        <v>805</v>
      </c>
      <c r="C342" s="185">
        <v>0.77</v>
      </c>
      <c r="D342" s="185">
        <v>0</v>
      </c>
      <c r="E342" s="185">
        <v>0</v>
      </c>
      <c r="F342" s="185">
        <v>0</v>
      </c>
      <c r="G342" s="185">
        <v>0</v>
      </c>
      <c r="H342" s="185">
        <v>0</v>
      </c>
      <c r="I342" s="185">
        <v>0</v>
      </c>
      <c r="J342" s="185">
        <v>0</v>
      </c>
      <c r="K342" s="185">
        <v>0</v>
      </c>
      <c r="L342" s="185">
        <v>0</v>
      </c>
      <c r="M342" s="185">
        <v>0.77</v>
      </c>
      <c r="N342" s="185">
        <v>0</v>
      </c>
      <c r="O342" s="185">
        <v>0</v>
      </c>
      <c r="P342" s="185">
        <v>0</v>
      </c>
      <c r="Q342" s="185">
        <v>0</v>
      </c>
      <c r="R342" s="185">
        <v>0</v>
      </c>
      <c r="S342" s="185">
        <v>0</v>
      </c>
      <c r="T342" s="185">
        <v>0</v>
      </c>
      <c r="U342" s="185">
        <v>0</v>
      </c>
      <c r="V342" s="185">
        <v>0</v>
      </c>
      <c r="W342" s="185">
        <v>0.77</v>
      </c>
      <c r="X342" s="185">
        <v>0</v>
      </c>
      <c r="Y342" s="185">
        <v>0</v>
      </c>
      <c r="Z342" s="185">
        <v>0</v>
      </c>
      <c r="AA342" s="185">
        <v>0</v>
      </c>
      <c r="AB342" s="185">
        <v>0</v>
      </c>
      <c r="AC342" s="185">
        <v>0</v>
      </c>
      <c r="AD342" s="185">
        <v>0</v>
      </c>
      <c r="AE342" s="185">
        <v>0</v>
      </c>
      <c r="AF342" s="185">
        <v>0</v>
      </c>
      <c r="AG342" s="185">
        <v>0.77</v>
      </c>
      <c r="AH342" s="185">
        <v>0</v>
      </c>
    </row>
    <row r="343" spans="1:34" ht="30" customHeight="1">
      <c r="A343" s="2019"/>
      <c r="B343" s="1011" t="s">
        <v>806</v>
      </c>
      <c r="C343" s="185">
        <v>0</v>
      </c>
      <c r="D343" s="185">
        <v>0</v>
      </c>
      <c r="E343" s="185">
        <v>0</v>
      </c>
      <c r="F343" s="185">
        <v>0</v>
      </c>
      <c r="G343" s="185">
        <v>0</v>
      </c>
      <c r="H343" s="185">
        <v>0</v>
      </c>
      <c r="I343" s="185">
        <v>0</v>
      </c>
      <c r="J343" s="185">
        <v>0</v>
      </c>
      <c r="K343" s="185">
        <v>0</v>
      </c>
      <c r="L343" s="185">
        <v>0</v>
      </c>
      <c r="M343" s="185">
        <v>0</v>
      </c>
      <c r="N343" s="185">
        <v>0</v>
      </c>
      <c r="O343" s="185">
        <v>0</v>
      </c>
      <c r="P343" s="185">
        <v>0</v>
      </c>
      <c r="Q343" s="185">
        <v>0</v>
      </c>
      <c r="R343" s="185">
        <v>0</v>
      </c>
      <c r="S343" s="185">
        <v>0</v>
      </c>
      <c r="T343" s="185">
        <v>0</v>
      </c>
      <c r="U343" s="185">
        <v>0</v>
      </c>
      <c r="V343" s="185">
        <v>0</v>
      </c>
      <c r="W343" s="185">
        <v>0</v>
      </c>
      <c r="X343" s="185">
        <v>0</v>
      </c>
      <c r="Y343" s="185">
        <v>0</v>
      </c>
      <c r="Z343" s="185">
        <v>0</v>
      </c>
      <c r="AA343" s="185">
        <v>0</v>
      </c>
      <c r="AB343" s="185">
        <v>0</v>
      </c>
      <c r="AC343" s="185">
        <v>0</v>
      </c>
      <c r="AD343" s="185">
        <v>0</v>
      </c>
      <c r="AE343" s="185">
        <v>0</v>
      </c>
      <c r="AF343" s="185">
        <v>0</v>
      </c>
      <c r="AG343" s="185">
        <v>0</v>
      </c>
      <c r="AH343" s="185">
        <v>0</v>
      </c>
    </row>
    <row r="344" spans="1:34" ht="30" customHeight="1">
      <c r="A344" s="2019"/>
      <c r="B344" s="995" t="s">
        <v>807</v>
      </c>
      <c r="C344" s="185">
        <v>0</v>
      </c>
      <c r="D344" s="185">
        <v>0</v>
      </c>
      <c r="E344" s="185">
        <v>0</v>
      </c>
      <c r="F344" s="185">
        <v>0</v>
      </c>
      <c r="G344" s="185">
        <v>0</v>
      </c>
      <c r="H344" s="185">
        <v>0</v>
      </c>
      <c r="I344" s="185">
        <v>0</v>
      </c>
      <c r="J344" s="185">
        <v>0</v>
      </c>
      <c r="K344" s="185">
        <v>0</v>
      </c>
      <c r="L344" s="185">
        <v>0</v>
      </c>
      <c r="M344" s="185">
        <v>0</v>
      </c>
      <c r="N344" s="185">
        <v>0</v>
      </c>
      <c r="O344" s="185">
        <v>0</v>
      </c>
      <c r="P344" s="185">
        <v>0</v>
      </c>
      <c r="Q344" s="185">
        <v>0</v>
      </c>
      <c r="R344" s="185">
        <v>0</v>
      </c>
      <c r="S344" s="185">
        <v>0</v>
      </c>
      <c r="T344" s="185">
        <v>0</v>
      </c>
      <c r="U344" s="185">
        <v>0</v>
      </c>
      <c r="V344" s="185">
        <v>0</v>
      </c>
      <c r="W344" s="185">
        <v>0</v>
      </c>
      <c r="X344" s="185">
        <v>0</v>
      </c>
      <c r="Y344" s="185">
        <v>0</v>
      </c>
      <c r="Z344" s="185">
        <v>0</v>
      </c>
      <c r="AA344" s="185">
        <v>0</v>
      </c>
      <c r="AB344" s="185">
        <v>0</v>
      </c>
      <c r="AC344" s="185">
        <v>0</v>
      </c>
      <c r="AD344" s="185">
        <v>0</v>
      </c>
      <c r="AE344" s="185">
        <v>0</v>
      </c>
      <c r="AF344" s="185">
        <v>0</v>
      </c>
      <c r="AG344" s="185">
        <v>0</v>
      </c>
      <c r="AH344" s="185">
        <v>0</v>
      </c>
    </row>
    <row r="345" spans="1:34" ht="30" customHeight="1">
      <c r="A345" s="2019"/>
      <c r="B345" s="991" t="s">
        <v>808</v>
      </c>
      <c r="C345" s="185">
        <v>2448.79</v>
      </c>
      <c r="D345" s="185">
        <v>288.17</v>
      </c>
      <c r="E345" s="185">
        <v>0</v>
      </c>
      <c r="F345" s="185">
        <v>0</v>
      </c>
      <c r="G345" s="185">
        <v>0</v>
      </c>
      <c r="H345" s="185">
        <v>0</v>
      </c>
      <c r="I345" s="185">
        <v>0</v>
      </c>
      <c r="J345" s="185">
        <v>496.25</v>
      </c>
      <c r="K345" s="185">
        <v>1664.37</v>
      </c>
      <c r="L345" s="185">
        <v>0</v>
      </c>
      <c r="M345" s="185">
        <v>0</v>
      </c>
      <c r="N345" s="185">
        <v>0</v>
      </c>
      <c r="O345" s="185">
        <v>0</v>
      </c>
      <c r="P345" s="185">
        <v>0</v>
      </c>
      <c r="Q345" s="185">
        <v>0</v>
      </c>
      <c r="R345" s="185">
        <v>0</v>
      </c>
      <c r="S345" s="185">
        <v>0</v>
      </c>
      <c r="T345" s="185">
        <v>496.25</v>
      </c>
      <c r="U345" s="185">
        <v>1664.37</v>
      </c>
      <c r="V345" s="185">
        <v>0</v>
      </c>
      <c r="W345" s="185">
        <v>0</v>
      </c>
      <c r="X345" s="185">
        <v>0</v>
      </c>
      <c r="Y345" s="185">
        <v>0</v>
      </c>
      <c r="Z345" s="185">
        <v>0</v>
      </c>
      <c r="AA345" s="185">
        <v>0</v>
      </c>
      <c r="AB345" s="185">
        <v>0</v>
      </c>
      <c r="AC345" s="185">
        <v>0</v>
      </c>
      <c r="AD345" s="185">
        <v>496.25</v>
      </c>
      <c r="AE345" s="185">
        <v>1664.37</v>
      </c>
      <c r="AF345" s="185">
        <v>0</v>
      </c>
      <c r="AG345" s="185">
        <v>0</v>
      </c>
      <c r="AH345" s="185">
        <v>0</v>
      </c>
    </row>
    <row r="346" spans="1:34" ht="30" customHeight="1">
      <c r="A346" s="2019"/>
      <c r="B346" s="1011" t="s">
        <v>821</v>
      </c>
      <c r="C346" s="185">
        <v>0</v>
      </c>
      <c r="D346" s="185">
        <v>0</v>
      </c>
      <c r="E346" s="185">
        <v>0</v>
      </c>
      <c r="F346" s="185">
        <v>0</v>
      </c>
      <c r="G346" s="185">
        <v>0</v>
      </c>
      <c r="H346" s="185">
        <v>0</v>
      </c>
      <c r="I346" s="185">
        <v>0</v>
      </c>
      <c r="J346" s="185">
        <v>0</v>
      </c>
      <c r="K346" s="185">
        <v>0</v>
      </c>
      <c r="L346" s="185">
        <v>0</v>
      </c>
      <c r="M346" s="185">
        <v>0</v>
      </c>
      <c r="N346" s="185">
        <v>0</v>
      </c>
      <c r="O346" s="185">
        <v>0</v>
      </c>
      <c r="P346" s="185">
        <v>0</v>
      </c>
      <c r="Q346" s="185">
        <v>0</v>
      </c>
      <c r="R346" s="185">
        <v>0</v>
      </c>
      <c r="S346" s="185">
        <v>0</v>
      </c>
      <c r="T346" s="185">
        <v>0</v>
      </c>
      <c r="U346" s="185">
        <v>0</v>
      </c>
      <c r="V346" s="185">
        <v>0</v>
      </c>
      <c r="W346" s="185">
        <v>0</v>
      </c>
      <c r="X346" s="185">
        <v>0</v>
      </c>
      <c r="Y346" s="185">
        <v>0</v>
      </c>
      <c r="Z346" s="185">
        <v>0</v>
      </c>
      <c r="AA346" s="185">
        <v>0</v>
      </c>
      <c r="AB346" s="185">
        <v>0</v>
      </c>
      <c r="AC346" s="185">
        <v>0</v>
      </c>
      <c r="AD346" s="185">
        <v>0</v>
      </c>
      <c r="AE346" s="185">
        <v>0</v>
      </c>
      <c r="AF346" s="185">
        <v>0</v>
      </c>
      <c r="AG346" s="185">
        <v>0</v>
      </c>
      <c r="AH346" s="185">
        <v>0</v>
      </c>
    </row>
    <row r="347" spans="1:34" ht="30" customHeight="1">
      <c r="A347" s="2019"/>
      <c r="B347" s="1011" t="s">
        <v>822</v>
      </c>
      <c r="C347" s="185">
        <v>0</v>
      </c>
      <c r="D347" s="185">
        <v>0</v>
      </c>
      <c r="E347" s="185">
        <v>0</v>
      </c>
      <c r="F347" s="185">
        <v>0</v>
      </c>
      <c r="G347" s="185">
        <v>0</v>
      </c>
      <c r="H347" s="185">
        <v>0</v>
      </c>
      <c r="I347" s="185">
        <v>0</v>
      </c>
      <c r="J347" s="185">
        <v>0</v>
      </c>
      <c r="K347" s="185">
        <v>0</v>
      </c>
      <c r="L347" s="185">
        <v>0</v>
      </c>
      <c r="M347" s="185">
        <v>0</v>
      </c>
      <c r="N347" s="185">
        <v>0</v>
      </c>
      <c r="O347" s="185">
        <v>0</v>
      </c>
      <c r="P347" s="185">
        <v>0</v>
      </c>
      <c r="Q347" s="185">
        <v>0</v>
      </c>
      <c r="R347" s="185">
        <v>0</v>
      </c>
      <c r="S347" s="185">
        <v>0</v>
      </c>
      <c r="T347" s="185">
        <v>0</v>
      </c>
      <c r="U347" s="185">
        <v>0</v>
      </c>
      <c r="V347" s="185">
        <v>0</v>
      </c>
      <c r="W347" s="185">
        <v>0</v>
      </c>
      <c r="X347" s="185">
        <v>0</v>
      </c>
      <c r="Y347" s="185">
        <v>0</v>
      </c>
      <c r="Z347" s="185">
        <v>0</v>
      </c>
      <c r="AA347" s="185">
        <v>0</v>
      </c>
      <c r="AB347" s="185">
        <v>0</v>
      </c>
      <c r="AC347" s="185">
        <v>0</v>
      </c>
      <c r="AD347" s="185">
        <v>0</v>
      </c>
      <c r="AE347" s="185">
        <v>0</v>
      </c>
      <c r="AF347" s="185">
        <v>0</v>
      </c>
      <c r="AG347" s="185">
        <v>0</v>
      </c>
      <c r="AH347" s="185">
        <v>0</v>
      </c>
    </row>
    <row r="348" spans="1:34" ht="19.5" customHeight="1">
      <c r="A348" s="2019"/>
      <c r="B348" s="1242" t="s">
        <v>952</v>
      </c>
      <c r="C348" s="185">
        <v>0</v>
      </c>
      <c r="D348" s="185">
        <v>0</v>
      </c>
      <c r="E348" s="185">
        <v>0</v>
      </c>
      <c r="F348" s="185">
        <v>0</v>
      </c>
      <c r="G348" s="185">
        <v>0</v>
      </c>
      <c r="H348" s="185">
        <v>0</v>
      </c>
      <c r="I348" s="185">
        <v>0</v>
      </c>
      <c r="J348" s="185">
        <v>0</v>
      </c>
      <c r="K348" s="185">
        <v>0</v>
      </c>
      <c r="L348" s="185">
        <v>0</v>
      </c>
      <c r="M348" s="185">
        <v>0</v>
      </c>
      <c r="N348" s="185">
        <v>0</v>
      </c>
      <c r="O348" s="185">
        <v>0</v>
      </c>
      <c r="P348" s="185">
        <v>0</v>
      </c>
      <c r="Q348" s="185">
        <v>0</v>
      </c>
      <c r="R348" s="185">
        <v>0</v>
      </c>
      <c r="S348" s="185">
        <v>0</v>
      </c>
      <c r="T348" s="185">
        <v>0</v>
      </c>
      <c r="U348" s="185">
        <v>0</v>
      </c>
      <c r="V348" s="185">
        <v>0</v>
      </c>
      <c r="W348" s="185">
        <v>0</v>
      </c>
      <c r="X348" s="185">
        <v>0</v>
      </c>
      <c r="Y348" s="185">
        <v>0</v>
      </c>
      <c r="Z348" s="185">
        <v>0</v>
      </c>
      <c r="AA348" s="185">
        <v>0</v>
      </c>
      <c r="AB348" s="185">
        <v>0</v>
      </c>
      <c r="AC348" s="185">
        <v>0</v>
      </c>
      <c r="AD348" s="185">
        <v>0</v>
      </c>
      <c r="AE348" s="185">
        <v>0</v>
      </c>
      <c r="AF348" s="185">
        <v>0</v>
      </c>
      <c r="AG348" s="185">
        <v>0</v>
      </c>
      <c r="AH348" s="185">
        <v>0</v>
      </c>
    </row>
    <row r="349" spans="1:34" ht="19.5" customHeight="1">
      <c r="A349" s="2018" t="s">
        <v>815</v>
      </c>
      <c r="B349" s="1013" t="s">
        <v>41</v>
      </c>
      <c r="C349" s="1013">
        <f>SUM('2-9-2배수관 경년별 총괄'!C350:'2-9-2배수관 경년별 총괄'!C371)</f>
        <v>100281.72</v>
      </c>
      <c r="D349" s="1013">
        <f>SUM('2-9-2배수관 경년별 총괄'!D350:'2-9-2배수관 경년별 총괄'!D371)</f>
        <v>75803.319999999992</v>
      </c>
      <c r="E349" s="1013">
        <f>SUM('2-9-2배수관 경년별 총괄'!E350:'2-9-2배수관 경년별 총괄'!E371)</f>
        <v>0</v>
      </c>
      <c r="F349" s="1013">
        <f>SUM('2-9-2배수관 경년별 총괄'!F350:'2-9-2배수관 경년별 총괄'!F371)</f>
        <v>367.82</v>
      </c>
      <c r="G349" s="1013">
        <f>SUM('2-9-2배수관 경년별 총괄'!G350:'2-9-2배수관 경년별 총괄'!G371)</f>
        <v>2495.23</v>
      </c>
      <c r="H349" s="1013">
        <f>SUM('2-9-2배수관 경년별 총괄'!H350:'2-9-2배수관 경년별 총괄'!H371)</f>
        <v>1993.21</v>
      </c>
      <c r="I349" s="1013">
        <f>SUM('2-9-2배수관 경년별 총괄'!I350:'2-9-2배수관 경년별 총괄'!I371)</f>
        <v>3806</v>
      </c>
      <c r="J349" s="1013">
        <f>SUM('2-9-2배수관 경년별 총괄'!J350:'2-9-2배수관 경년별 총괄'!J371)</f>
        <v>5256.6600000000008</v>
      </c>
      <c r="K349" s="1013">
        <f>SUM('2-9-2배수관 경년별 총괄'!K350:'2-9-2배수관 경년별 총괄'!K371)</f>
        <v>1960.86</v>
      </c>
      <c r="L349" s="1013">
        <f>SUM('2-9-2배수관 경년별 총괄'!L350:'2-9-2배수관 경년별 총괄'!L371)</f>
        <v>6085.48</v>
      </c>
      <c r="M349" s="1013">
        <f>SUM('2-9-2배수관 경년별 총괄'!M350:'2-9-2배수관 경년별 총괄'!M371)</f>
        <v>1946.31</v>
      </c>
      <c r="N349" s="1013">
        <f>SUM('2-9-2배수관 경년별 총괄'!N350:'2-9-2배수관 경년별 총괄'!N371)</f>
        <v>566.83000000000004</v>
      </c>
      <c r="O349" s="1013">
        <f>SUM('2-9-2배수관 경년별 총괄'!O350:'2-9-2배수관 경년별 총괄'!O371)</f>
        <v>0</v>
      </c>
      <c r="P349" s="1013">
        <f>SUM('2-9-2배수관 경년별 총괄'!P350:'2-9-2배수관 경년별 총괄'!P371)</f>
        <v>367.82</v>
      </c>
      <c r="Q349" s="1013">
        <f>SUM('2-9-2배수관 경년별 총괄'!Q350:'2-9-2배수관 경년별 총괄'!Q371)</f>
        <v>2495.23</v>
      </c>
      <c r="R349" s="1013">
        <f>SUM('2-9-2배수관 경년별 총괄'!R350:'2-9-2배수관 경년별 총괄'!R371)</f>
        <v>1993.21</v>
      </c>
      <c r="S349" s="1013">
        <f>SUM('2-9-2배수관 경년별 총괄'!S350:'2-9-2배수관 경년별 총괄'!S371)</f>
        <v>3806</v>
      </c>
      <c r="T349" s="1013">
        <f>SUM('2-9-2배수관 경년별 총괄'!T350:'2-9-2배수관 경년별 총괄'!T371)</f>
        <v>5256.6600000000008</v>
      </c>
      <c r="U349" s="1013">
        <f>SUM('2-9-2배수관 경년별 총괄'!U350:'2-9-2배수관 경년별 총괄'!U371)</f>
        <v>1960.86</v>
      </c>
      <c r="V349" s="1013">
        <f>SUM('2-9-2배수관 경년별 총괄'!V350:'2-9-2배수관 경년별 총괄'!V371)</f>
        <v>6085.48</v>
      </c>
      <c r="W349" s="1013">
        <f>SUM('2-9-2배수관 경년별 총괄'!W350:'2-9-2배수관 경년별 총괄'!W371)</f>
        <v>1946.31</v>
      </c>
      <c r="X349" s="1013">
        <f>SUM('2-9-2배수관 경년별 총괄'!X350:'2-9-2배수관 경년별 총괄'!X371)</f>
        <v>566.83000000000004</v>
      </c>
      <c r="Y349" s="1013">
        <f>SUM('2-9-2배수관 경년별 총괄'!Y350:'2-9-2배수관 경년별 총괄'!Y371)</f>
        <v>0</v>
      </c>
      <c r="Z349" s="1013">
        <f>SUM('2-9-2배수관 경년별 총괄'!Z350:'2-9-2배수관 경년별 총괄'!Z371)</f>
        <v>367.82</v>
      </c>
      <c r="AA349" s="1013">
        <f>SUM('2-9-2배수관 경년별 총괄'!AA350:'2-9-2배수관 경년별 총괄'!AA371)</f>
        <v>2495.23</v>
      </c>
      <c r="AB349" s="1013">
        <f>SUM('2-9-2배수관 경년별 총괄'!AB350:'2-9-2배수관 경년별 총괄'!AB371)</f>
        <v>1993.21</v>
      </c>
      <c r="AC349" s="1013">
        <f>SUM('2-9-2배수관 경년별 총괄'!AC350:'2-9-2배수관 경년별 총괄'!AC371)</f>
        <v>3806</v>
      </c>
      <c r="AD349" s="1013">
        <f>SUM('2-9-2배수관 경년별 총괄'!AD350:'2-9-2배수관 경년별 총괄'!AD371)</f>
        <v>5256.6600000000008</v>
      </c>
      <c r="AE349" s="1013">
        <f>SUM('2-9-2배수관 경년별 총괄'!AE350:'2-9-2배수관 경년별 총괄'!AE371)</f>
        <v>1960.86</v>
      </c>
      <c r="AF349" s="1013">
        <f>SUM('2-9-2배수관 경년별 총괄'!AF350:'2-9-2배수관 경년별 총괄'!AF371)</f>
        <v>6085.48</v>
      </c>
      <c r="AG349" s="1013">
        <f>SUM('2-9-2배수관 경년별 총괄'!AG350:'2-9-2배수관 경년별 총괄'!AG371)</f>
        <v>1946.31</v>
      </c>
      <c r="AH349" s="1013">
        <f>SUM('2-9-2배수관 경년별 총괄'!AH350:'2-9-2배수관 경년별 총괄'!AH371)</f>
        <v>566.83000000000004</v>
      </c>
    </row>
    <row r="350" spans="1:34" ht="19.5" customHeight="1">
      <c r="A350" s="2018" t="s">
        <v>815</v>
      </c>
      <c r="B350" s="989" t="s">
        <v>951</v>
      </c>
      <c r="C350" s="185">
        <v>7539.45</v>
      </c>
      <c r="D350" s="185">
        <v>0</v>
      </c>
      <c r="E350" s="185">
        <v>0</v>
      </c>
      <c r="F350" s="185">
        <v>0</v>
      </c>
      <c r="G350" s="185">
        <v>0</v>
      </c>
      <c r="H350" s="185">
        <v>0</v>
      </c>
      <c r="I350" s="185">
        <v>0</v>
      </c>
      <c r="J350" s="185">
        <v>0</v>
      </c>
      <c r="K350" s="185">
        <v>0</v>
      </c>
      <c r="L350" s="185">
        <v>5027.16</v>
      </c>
      <c r="M350" s="185">
        <v>1945.46</v>
      </c>
      <c r="N350" s="185">
        <v>566.83000000000004</v>
      </c>
      <c r="O350" s="185">
        <v>0</v>
      </c>
      <c r="P350" s="185">
        <v>0</v>
      </c>
      <c r="Q350" s="185">
        <v>0</v>
      </c>
      <c r="R350" s="185">
        <v>0</v>
      </c>
      <c r="S350" s="185">
        <v>0</v>
      </c>
      <c r="T350" s="185">
        <v>0</v>
      </c>
      <c r="U350" s="185">
        <v>0</v>
      </c>
      <c r="V350" s="185">
        <v>5027.16</v>
      </c>
      <c r="W350" s="185">
        <v>1945.46</v>
      </c>
      <c r="X350" s="185">
        <v>566.83000000000004</v>
      </c>
      <c r="Y350" s="185">
        <v>0</v>
      </c>
      <c r="Z350" s="185">
        <v>0</v>
      </c>
      <c r="AA350" s="185">
        <v>0</v>
      </c>
      <c r="AB350" s="185">
        <v>0</v>
      </c>
      <c r="AC350" s="185">
        <v>0</v>
      </c>
      <c r="AD350" s="185">
        <v>0</v>
      </c>
      <c r="AE350" s="185">
        <v>0</v>
      </c>
      <c r="AF350" s="185">
        <v>5027.16</v>
      </c>
      <c r="AG350" s="185">
        <v>1945.46</v>
      </c>
      <c r="AH350" s="185">
        <v>566.83000000000004</v>
      </c>
    </row>
    <row r="351" spans="1:34" ht="30" customHeight="1">
      <c r="A351" s="2019"/>
      <c r="B351" s="989" t="s">
        <v>796</v>
      </c>
      <c r="C351" s="185">
        <v>0</v>
      </c>
      <c r="D351" s="185">
        <v>0</v>
      </c>
      <c r="E351" s="185">
        <v>0</v>
      </c>
      <c r="F351" s="185">
        <v>0</v>
      </c>
      <c r="G351" s="185">
        <v>0</v>
      </c>
      <c r="H351" s="185">
        <v>0</v>
      </c>
      <c r="I351" s="185">
        <v>0</v>
      </c>
      <c r="J351" s="185">
        <v>0</v>
      </c>
      <c r="K351" s="185">
        <v>0</v>
      </c>
      <c r="L351" s="185">
        <v>0</v>
      </c>
      <c r="M351" s="185">
        <v>0</v>
      </c>
      <c r="N351" s="185">
        <v>0</v>
      </c>
      <c r="O351" s="185">
        <v>0</v>
      </c>
      <c r="P351" s="185">
        <v>0</v>
      </c>
      <c r="Q351" s="185">
        <v>0</v>
      </c>
      <c r="R351" s="185">
        <v>0</v>
      </c>
      <c r="S351" s="185">
        <v>0</v>
      </c>
      <c r="T351" s="185">
        <v>0</v>
      </c>
      <c r="U351" s="185">
        <v>0</v>
      </c>
      <c r="V351" s="185">
        <v>0</v>
      </c>
      <c r="W351" s="185">
        <v>0</v>
      </c>
      <c r="X351" s="185">
        <v>0</v>
      </c>
      <c r="Y351" s="185">
        <v>0</v>
      </c>
      <c r="Z351" s="185">
        <v>0</v>
      </c>
      <c r="AA351" s="185">
        <v>0</v>
      </c>
      <c r="AB351" s="185">
        <v>0</v>
      </c>
      <c r="AC351" s="185">
        <v>0</v>
      </c>
      <c r="AD351" s="185">
        <v>0</v>
      </c>
      <c r="AE351" s="185">
        <v>0</v>
      </c>
      <c r="AF351" s="185">
        <v>0</v>
      </c>
      <c r="AG351" s="185">
        <v>0</v>
      </c>
      <c r="AH351" s="185">
        <v>0</v>
      </c>
    </row>
    <row r="352" spans="1:34" ht="30" customHeight="1">
      <c r="A352" s="2019"/>
      <c r="B352" s="989" t="s">
        <v>797</v>
      </c>
      <c r="C352" s="185">
        <v>2003.54</v>
      </c>
      <c r="D352" s="185">
        <v>2003.54</v>
      </c>
      <c r="E352" s="185">
        <v>0</v>
      </c>
      <c r="F352" s="185">
        <v>0</v>
      </c>
      <c r="G352" s="185">
        <v>0</v>
      </c>
      <c r="H352" s="185">
        <v>0</v>
      </c>
      <c r="I352" s="185">
        <v>0</v>
      </c>
      <c r="J352" s="185">
        <v>0</v>
      </c>
      <c r="K352" s="185">
        <v>0</v>
      </c>
      <c r="L352" s="185">
        <v>0</v>
      </c>
      <c r="M352" s="185">
        <v>0</v>
      </c>
      <c r="N352" s="185">
        <v>0</v>
      </c>
      <c r="O352" s="185">
        <v>0</v>
      </c>
      <c r="P352" s="185">
        <v>0</v>
      </c>
      <c r="Q352" s="185">
        <v>0</v>
      </c>
      <c r="R352" s="185">
        <v>0</v>
      </c>
      <c r="S352" s="185">
        <v>0</v>
      </c>
      <c r="T352" s="185">
        <v>0</v>
      </c>
      <c r="U352" s="185">
        <v>0</v>
      </c>
      <c r="V352" s="185">
        <v>0</v>
      </c>
      <c r="W352" s="185">
        <v>0</v>
      </c>
      <c r="X352" s="185">
        <v>0</v>
      </c>
      <c r="Y352" s="185">
        <v>0</v>
      </c>
      <c r="Z352" s="185">
        <v>0</v>
      </c>
      <c r="AA352" s="185">
        <v>0</v>
      </c>
      <c r="AB352" s="185">
        <v>0</v>
      </c>
      <c r="AC352" s="185">
        <v>0</v>
      </c>
      <c r="AD352" s="185">
        <v>0</v>
      </c>
      <c r="AE352" s="185">
        <v>0</v>
      </c>
      <c r="AF352" s="185">
        <v>0</v>
      </c>
      <c r="AG352" s="185">
        <v>0</v>
      </c>
      <c r="AH352" s="185">
        <v>0</v>
      </c>
    </row>
    <row r="353" spans="1:34" ht="30" customHeight="1">
      <c r="A353" s="2019"/>
      <c r="B353" s="989" t="s">
        <v>798</v>
      </c>
      <c r="C353" s="185">
        <v>309.87</v>
      </c>
      <c r="D353" s="185">
        <v>309.87</v>
      </c>
      <c r="E353" s="185">
        <v>0</v>
      </c>
      <c r="F353" s="185">
        <v>0</v>
      </c>
      <c r="G353" s="185">
        <v>0</v>
      </c>
      <c r="H353" s="185">
        <v>0</v>
      </c>
      <c r="I353" s="185">
        <v>0</v>
      </c>
      <c r="J353" s="185">
        <v>0</v>
      </c>
      <c r="K353" s="185">
        <v>0</v>
      </c>
      <c r="L353" s="185">
        <v>0</v>
      </c>
      <c r="M353" s="185">
        <v>0</v>
      </c>
      <c r="N353" s="185">
        <v>0</v>
      </c>
      <c r="O353" s="185">
        <v>0</v>
      </c>
      <c r="P353" s="185">
        <v>0</v>
      </c>
      <c r="Q353" s="185">
        <v>0</v>
      </c>
      <c r="R353" s="185">
        <v>0</v>
      </c>
      <c r="S353" s="185">
        <v>0</v>
      </c>
      <c r="T353" s="185">
        <v>0</v>
      </c>
      <c r="U353" s="185">
        <v>0</v>
      </c>
      <c r="V353" s="185">
        <v>0</v>
      </c>
      <c r="W353" s="185">
        <v>0</v>
      </c>
      <c r="X353" s="185">
        <v>0</v>
      </c>
      <c r="Y353" s="185">
        <v>0</v>
      </c>
      <c r="Z353" s="185">
        <v>0</v>
      </c>
      <c r="AA353" s="185">
        <v>0</v>
      </c>
      <c r="AB353" s="185">
        <v>0</v>
      </c>
      <c r="AC353" s="185">
        <v>0</v>
      </c>
      <c r="AD353" s="185">
        <v>0</v>
      </c>
      <c r="AE353" s="185">
        <v>0</v>
      </c>
      <c r="AF353" s="185">
        <v>0</v>
      </c>
      <c r="AG353" s="185">
        <v>0</v>
      </c>
      <c r="AH353" s="185">
        <v>0</v>
      </c>
    </row>
    <row r="354" spans="1:34" ht="30" customHeight="1">
      <c r="A354" s="2019"/>
      <c r="B354" s="989" t="s">
        <v>780</v>
      </c>
      <c r="C354" s="185">
        <v>74326.990000000005</v>
      </c>
      <c r="D354" s="185">
        <v>57925.29</v>
      </c>
      <c r="E354" s="185">
        <v>0</v>
      </c>
      <c r="F354" s="185">
        <v>367.82</v>
      </c>
      <c r="G354" s="185">
        <v>2495.23</v>
      </c>
      <c r="H354" s="185">
        <v>1993.21</v>
      </c>
      <c r="I354" s="185">
        <v>3732.91</v>
      </c>
      <c r="J354" s="185">
        <v>4792.5</v>
      </c>
      <c r="K354" s="185">
        <v>1960.86</v>
      </c>
      <c r="L354" s="185">
        <v>1058.32</v>
      </c>
      <c r="M354" s="185">
        <v>0.85</v>
      </c>
      <c r="N354" s="185">
        <v>0</v>
      </c>
      <c r="O354" s="185">
        <v>0</v>
      </c>
      <c r="P354" s="185">
        <v>367.82</v>
      </c>
      <c r="Q354" s="185">
        <v>2495.23</v>
      </c>
      <c r="R354" s="185">
        <v>1993.21</v>
      </c>
      <c r="S354" s="185">
        <v>3732.91</v>
      </c>
      <c r="T354" s="185">
        <v>4792.5</v>
      </c>
      <c r="U354" s="185">
        <v>1960.86</v>
      </c>
      <c r="V354" s="185">
        <v>1058.32</v>
      </c>
      <c r="W354" s="185">
        <v>0.85</v>
      </c>
      <c r="X354" s="185">
        <v>0</v>
      </c>
      <c r="Y354" s="185">
        <v>0</v>
      </c>
      <c r="Z354" s="185">
        <v>367.82</v>
      </c>
      <c r="AA354" s="185">
        <v>2495.23</v>
      </c>
      <c r="AB354" s="185">
        <v>1993.21</v>
      </c>
      <c r="AC354" s="185">
        <v>3732.91</v>
      </c>
      <c r="AD354" s="185">
        <v>4792.5</v>
      </c>
      <c r="AE354" s="185">
        <v>1960.86</v>
      </c>
      <c r="AF354" s="185">
        <v>1058.32</v>
      </c>
      <c r="AG354" s="185">
        <v>0.85</v>
      </c>
      <c r="AH354" s="185">
        <v>0</v>
      </c>
    </row>
    <row r="355" spans="1:34" ht="30" customHeight="1">
      <c r="A355" s="2019"/>
      <c r="B355" s="991" t="s">
        <v>781</v>
      </c>
      <c r="C355" s="185">
        <v>4312.62</v>
      </c>
      <c r="D355" s="185">
        <v>4312.62</v>
      </c>
      <c r="E355" s="185">
        <v>0</v>
      </c>
      <c r="F355" s="185">
        <v>0</v>
      </c>
      <c r="G355" s="185">
        <v>0</v>
      </c>
      <c r="H355" s="185">
        <v>0</v>
      </c>
      <c r="I355" s="185">
        <v>0</v>
      </c>
      <c r="J355" s="185">
        <v>0</v>
      </c>
      <c r="K355" s="185">
        <v>0</v>
      </c>
      <c r="L355" s="185">
        <v>0</v>
      </c>
      <c r="M355" s="185">
        <v>0</v>
      </c>
      <c r="N355" s="185">
        <v>0</v>
      </c>
      <c r="O355" s="185">
        <v>0</v>
      </c>
      <c r="P355" s="185">
        <v>0</v>
      </c>
      <c r="Q355" s="185">
        <v>0</v>
      </c>
      <c r="R355" s="185">
        <v>0</v>
      </c>
      <c r="S355" s="185">
        <v>0</v>
      </c>
      <c r="T355" s="185">
        <v>0</v>
      </c>
      <c r="U355" s="185">
        <v>0</v>
      </c>
      <c r="V355" s="185">
        <v>0</v>
      </c>
      <c r="W355" s="185">
        <v>0</v>
      </c>
      <c r="X355" s="185">
        <v>0</v>
      </c>
      <c r="Y355" s="185">
        <v>0</v>
      </c>
      <c r="Z355" s="185">
        <v>0</v>
      </c>
      <c r="AA355" s="185">
        <v>0</v>
      </c>
      <c r="AB355" s="185">
        <v>0</v>
      </c>
      <c r="AC355" s="185">
        <v>0</v>
      </c>
      <c r="AD355" s="185">
        <v>0</v>
      </c>
      <c r="AE355" s="185">
        <v>0</v>
      </c>
      <c r="AF355" s="185">
        <v>0</v>
      </c>
      <c r="AG355" s="185">
        <v>0</v>
      </c>
      <c r="AH355" s="185">
        <v>0</v>
      </c>
    </row>
    <row r="356" spans="1:34" ht="30" customHeight="1">
      <c r="A356" s="2019"/>
      <c r="B356" s="991" t="s">
        <v>786</v>
      </c>
      <c r="C356" s="185">
        <v>9031.69</v>
      </c>
      <c r="D356" s="185">
        <v>9031.69</v>
      </c>
      <c r="E356" s="185">
        <v>0</v>
      </c>
      <c r="F356" s="185">
        <v>0</v>
      </c>
      <c r="G356" s="185">
        <v>0</v>
      </c>
      <c r="H356" s="185">
        <v>0</v>
      </c>
      <c r="I356" s="185">
        <v>0</v>
      </c>
      <c r="J356" s="185">
        <v>0</v>
      </c>
      <c r="K356" s="185">
        <v>0</v>
      </c>
      <c r="L356" s="185">
        <v>0</v>
      </c>
      <c r="M356" s="185">
        <v>0</v>
      </c>
      <c r="N356" s="185">
        <v>0</v>
      </c>
      <c r="O356" s="185">
        <v>0</v>
      </c>
      <c r="P356" s="185">
        <v>0</v>
      </c>
      <c r="Q356" s="185">
        <v>0</v>
      </c>
      <c r="R356" s="185">
        <v>0</v>
      </c>
      <c r="S356" s="185">
        <v>0</v>
      </c>
      <c r="T356" s="185">
        <v>0</v>
      </c>
      <c r="U356" s="185">
        <v>0</v>
      </c>
      <c r="V356" s="185">
        <v>0</v>
      </c>
      <c r="W356" s="185">
        <v>0</v>
      </c>
      <c r="X356" s="185">
        <v>0</v>
      </c>
      <c r="Y356" s="185">
        <v>0</v>
      </c>
      <c r="Z356" s="185">
        <v>0</v>
      </c>
      <c r="AA356" s="185">
        <v>0</v>
      </c>
      <c r="AB356" s="185">
        <v>0</v>
      </c>
      <c r="AC356" s="185">
        <v>0</v>
      </c>
      <c r="AD356" s="185">
        <v>0</v>
      </c>
      <c r="AE356" s="185">
        <v>0</v>
      </c>
      <c r="AF356" s="185">
        <v>0</v>
      </c>
      <c r="AG356" s="185">
        <v>0</v>
      </c>
      <c r="AH356" s="185">
        <v>0</v>
      </c>
    </row>
    <row r="357" spans="1:34" ht="30" customHeight="1">
      <c r="A357" s="2019"/>
      <c r="B357" s="991" t="s">
        <v>799</v>
      </c>
      <c r="C357" s="185">
        <v>0</v>
      </c>
      <c r="D357" s="185">
        <v>0</v>
      </c>
      <c r="E357" s="185">
        <v>0</v>
      </c>
      <c r="F357" s="185">
        <v>0</v>
      </c>
      <c r="G357" s="185">
        <v>0</v>
      </c>
      <c r="H357" s="185">
        <v>0</v>
      </c>
      <c r="I357" s="185">
        <v>0</v>
      </c>
      <c r="J357" s="185">
        <v>0</v>
      </c>
      <c r="K357" s="185">
        <v>0</v>
      </c>
      <c r="L357" s="185">
        <v>0</v>
      </c>
      <c r="M357" s="185">
        <v>0</v>
      </c>
      <c r="N357" s="185">
        <v>0</v>
      </c>
      <c r="O357" s="185">
        <v>0</v>
      </c>
      <c r="P357" s="185">
        <v>0</v>
      </c>
      <c r="Q357" s="185">
        <v>0</v>
      </c>
      <c r="R357" s="185">
        <v>0</v>
      </c>
      <c r="S357" s="185">
        <v>0</v>
      </c>
      <c r="T357" s="185">
        <v>0</v>
      </c>
      <c r="U357" s="185">
        <v>0</v>
      </c>
      <c r="V357" s="185">
        <v>0</v>
      </c>
      <c r="W357" s="185">
        <v>0</v>
      </c>
      <c r="X357" s="185">
        <v>0</v>
      </c>
      <c r="Y357" s="185">
        <v>0</v>
      </c>
      <c r="Z357" s="185">
        <v>0</v>
      </c>
      <c r="AA357" s="185">
        <v>0</v>
      </c>
      <c r="AB357" s="185">
        <v>0</v>
      </c>
      <c r="AC357" s="185">
        <v>0</v>
      </c>
      <c r="AD357" s="185">
        <v>0</v>
      </c>
      <c r="AE357" s="185">
        <v>0</v>
      </c>
      <c r="AF357" s="185">
        <v>0</v>
      </c>
      <c r="AG357" s="185">
        <v>0</v>
      </c>
      <c r="AH357" s="185">
        <v>0</v>
      </c>
    </row>
    <row r="358" spans="1:34" ht="30" customHeight="1">
      <c r="A358" s="2019"/>
      <c r="B358" s="991" t="s">
        <v>787</v>
      </c>
      <c r="C358" s="185">
        <v>2292.15</v>
      </c>
      <c r="D358" s="185">
        <v>2220.31</v>
      </c>
      <c r="E358" s="185">
        <v>0</v>
      </c>
      <c r="F358" s="185">
        <v>0</v>
      </c>
      <c r="G358" s="185">
        <v>0</v>
      </c>
      <c r="H358" s="185">
        <v>0</v>
      </c>
      <c r="I358" s="185">
        <v>71.84</v>
      </c>
      <c r="J358" s="185">
        <v>0</v>
      </c>
      <c r="K358" s="185">
        <v>0</v>
      </c>
      <c r="L358" s="185">
        <v>0</v>
      </c>
      <c r="M358" s="185">
        <v>0</v>
      </c>
      <c r="N358" s="185">
        <v>0</v>
      </c>
      <c r="O358" s="185">
        <v>0</v>
      </c>
      <c r="P358" s="185">
        <v>0</v>
      </c>
      <c r="Q358" s="185">
        <v>0</v>
      </c>
      <c r="R358" s="185">
        <v>0</v>
      </c>
      <c r="S358" s="185">
        <v>71.84</v>
      </c>
      <c r="T358" s="185">
        <v>0</v>
      </c>
      <c r="U358" s="185">
        <v>0</v>
      </c>
      <c r="V358" s="185">
        <v>0</v>
      </c>
      <c r="W358" s="185">
        <v>0</v>
      </c>
      <c r="X358" s="185">
        <v>0</v>
      </c>
      <c r="Y358" s="185">
        <v>0</v>
      </c>
      <c r="Z358" s="185">
        <v>0</v>
      </c>
      <c r="AA358" s="185">
        <v>0</v>
      </c>
      <c r="AB358" s="185">
        <v>0</v>
      </c>
      <c r="AC358" s="185">
        <v>71.84</v>
      </c>
      <c r="AD358" s="185">
        <v>0</v>
      </c>
      <c r="AE358" s="185">
        <v>0</v>
      </c>
      <c r="AF358" s="185">
        <v>0</v>
      </c>
      <c r="AG358" s="185">
        <v>0</v>
      </c>
      <c r="AH358" s="185">
        <v>0</v>
      </c>
    </row>
    <row r="359" spans="1:34" ht="30" customHeight="1">
      <c r="A359" s="2019"/>
      <c r="B359" s="991" t="s">
        <v>820</v>
      </c>
      <c r="C359" s="185">
        <v>0</v>
      </c>
      <c r="D359" s="185">
        <v>0</v>
      </c>
      <c r="E359" s="185">
        <v>0</v>
      </c>
      <c r="F359" s="185">
        <v>0</v>
      </c>
      <c r="G359" s="185">
        <v>0</v>
      </c>
      <c r="H359" s="185">
        <v>0</v>
      </c>
      <c r="I359" s="185">
        <v>0</v>
      </c>
      <c r="J359" s="185">
        <v>0</v>
      </c>
      <c r="K359" s="185">
        <v>0</v>
      </c>
      <c r="L359" s="185">
        <v>0</v>
      </c>
      <c r="M359" s="185">
        <v>0</v>
      </c>
      <c r="N359" s="185">
        <v>0</v>
      </c>
      <c r="O359" s="185">
        <v>0</v>
      </c>
      <c r="P359" s="185">
        <v>0</v>
      </c>
      <c r="Q359" s="185">
        <v>0</v>
      </c>
      <c r="R359" s="185">
        <v>0</v>
      </c>
      <c r="S359" s="185">
        <v>0</v>
      </c>
      <c r="T359" s="185">
        <v>0</v>
      </c>
      <c r="U359" s="185">
        <v>0</v>
      </c>
      <c r="V359" s="185">
        <v>0</v>
      </c>
      <c r="W359" s="185">
        <v>0</v>
      </c>
      <c r="X359" s="185">
        <v>0</v>
      </c>
      <c r="Y359" s="185">
        <v>0</v>
      </c>
      <c r="Z359" s="185">
        <v>0</v>
      </c>
      <c r="AA359" s="185">
        <v>0</v>
      </c>
      <c r="AB359" s="185">
        <v>0</v>
      </c>
      <c r="AC359" s="185">
        <v>0</v>
      </c>
      <c r="AD359" s="185">
        <v>0</v>
      </c>
      <c r="AE359" s="185">
        <v>0</v>
      </c>
      <c r="AF359" s="185">
        <v>0</v>
      </c>
      <c r="AG359" s="185">
        <v>0</v>
      </c>
      <c r="AH359" s="185">
        <v>0</v>
      </c>
    </row>
    <row r="360" spans="1:34" ht="30" customHeight="1">
      <c r="A360" s="2019"/>
      <c r="B360" s="991" t="s">
        <v>800</v>
      </c>
      <c r="C360" s="185">
        <v>1.25</v>
      </c>
      <c r="D360" s="185">
        <v>0</v>
      </c>
      <c r="E360" s="185">
        <v>0</v>
      </c>
      <c r="F360" s="185">
        <v>0</v>
      </c>
      <c r="G360" s="185">
        <v>0</v>
      </c>
      <c r="H360" s="185">
        <v>0</v>
      </c>
      <c r="I360" s="185">
        <v>1.25</v>
      </c>
      <c r="J360" s="185">
        <v>0</v>
      </c>
      <c r="K360" s="185">
        <v>0</v>
      </c>
      <c r="L360" s="185">
        <v>0</v>
      </c>
      <c r="M360" s="185">
        <v>0</v>
      </c>
      <c r="N360" s="185">
        <v>0</v>
      </c>
      <c r="O360" s="185">
        <v>0</v>
      </c>
      <c r="P360" s="185">
        <v>0</v>
      </c>
      <c r="Q360" s="185">
        <v>0</v>
      </c>
      <c r="R360" s="185">
        <v>0</v>
      </c>
      <c r="S360" s="185">
        <v>1.25</v>
      </c>
      <c r="T360" s="185">
        <v>0</v>
      </c>
      <c r="U360" s="185">
        <v>0</v>
      </c>
      <c r="V360" s="185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0</v>
      </c>
      <c r="AB360" s="185">
        <v>0</v>
      </c>
      <c r="AC360" s="185">
        <v>1.25</v>
      </c>
      <c r="AD360" s="185">
        <v>0</v>
      </c>
      <c r="AE360" s="185">
        <v>0</v>
      </c>
      <c r="AF360" s="185">
        <v>0</v>
      </c>
      <c r="AG360" s="185">
        <v>0</v>
      </c>
      <c r="AH360" s="185">
        <v>0</v>
      </c>
    </row>
    <row r="361" spans="1:34" ht="30" customHeight="1">
      <c r="A361" s="2019"/>
      <c r="B361" s="989" t="s">
        <v>801</v>
      </c>
      <c r="C361" s="185">
        <v>0</v>
      </c>
      <c r="D361" s="185">
        <v>0</v>
      </c>
      <c r="E361" s="185">
        <v>0</v>
      </c>
      <c r="F361" s="185">
        <v>0</v>
      </c>
      <c r="G361" s="185">
        <v>0</v>
      </c>
      <c r="H361" s="185">
        <v>0</v>
      </c>
      <c r="I361" s="185">
        <v>0</v>
      </c>
      <c r="J361" s="185">
        <v>0</v>
      </c>
      <c r="K361" s="185">
        <v>0</v>
      </c>
      <c r="L361" s="185">
        <v>0</v>
      </c>
      <c r="M361" s="185">
        <v>0</v>
      </c>
      <c r="N361" s="185">
        <v>0</v>
      </c>
      <c r="O361" s="185">
        <v>0</v>
      </c>
      <c r="P361" s="185">
        <v>0</v>
      </c>
      <c r="Q361" s="185">
        <v>0</v>
      </c>
      <c r="R361" s="185">
        <v>0</v>
      </c>
      <c r="S361" s="185">
        <v>0</v>
      </c>
      <c r="T361" s="185">
        <v>0</v>
      </c>
      <c r="U361" s="185">
        <v>0</v>
      </c>
      <c r="V361" s="185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0</v>
      </c>
      <c r="AC361" s="185">
        <v>0</v>
      </c>
      <c r="AD361" s="185">
        <v>0</v>
      </c>
      <c r="AE361" s="185">
        <v>0</v>
      </c>
      <c r="AF361" s="185">
        <v>0</v>
      </c>
      <c r="AG361" s="185">
        <v>0</v>
      </c>
      <c r="AH361" s="185">
        <v>0</v>
      </c>
    </row>
    <row r="362" spans="1:34" ht="30" customHeight="1">
      <c r="A362" s="2019"/>
      <c r="B362" s="995" t="s">
        <v>802</v>
      </c>
      <c r="C362" s="185">
        <v>0</v>
      </c>
      <c r="D362" s="185">
        <v>0</v>
      </c>
      <c r="E362" s="185">
        <v>0</v>
      </c>
      <c r="F362" s="185">
        <v>0</v>
      </c>
      <c r="G362" s="185">
        <v>0</v>
      </c>
      <c r="H362" s="185">
        <v>0</v>
      </c>
      <c r="I362" s="185">
        <v>0</v>
      </c>
      <c r="J362" s="185">
        <v>0</v>
      </c>
      <c r="K362" s="185">
        <v>0</v>
      </c>
      <c r="L362" s="185">
        <v>0</v>
      </c>
      <c r="M362" s="185">
        <v>0</v>
      </c>
      <c r="N362" s="185">
        <v>0</v>
      </c>
      <c r="O362" s="185">
        <v>0</v>
      </c>
      <c r="P362" s="185">
        <v>0</v>
      </c>
      <c r="Q362" s="185">
        <v>0</v>
      </c>
      <c r="R362" s="185">
        <v>0</v>
      </c>
      <c r="S362" s="185">
        <v>0</v>
      </c>
      <c r="T362" s="185">
        <v>0</v>
      </c>
      <c r="U362" s="185">
        <v>0</v>
      </c>
      <c r="V362" s="185">
        <v>0</v>
      </c>
      <c r="W362" s="185">
        <v>0</v>
      </c>
      <c r="X362" s="185">
        <v>0</v>
      </c>
      <c r="Y362" s="185">
        <v>0</v>
      </c>
      <c r="Z362" s="185">
        <v>0</v>
      </c>
      <c r="AA362" s="185">
        <v>0</v>
      </c>
      <c r="AB362" s="185">
        <v>0</v>
      </c>
      <c r="AC362" s="185">
        <v>0</v>
      </c>
      <c r="AD362" s="185">
        <v>0</v>
      </c>
      <c r="AE362" s="185">
        <v>0</v>
      </c>
      <c r="AF362" s="185">
        <v>0</v>
      </c>
      <c r="AG362" s="185">
        <v>0</v>
      </c>
      <c r="AH362" s="185">
        <v>0</v>
      </c>
    </row>
    <row r="363" spans="1:34" ht="30" customHeight="1">
      <c r="A363" s="2019"/>
      <c r="B363" s="995" t="s">
        <v>803</v>
      </c>
      <c r="C363" s="185">
        <v>0</v>
      </c>
      <c r="D363" s="185">
        <v>0</v>
      </c>
      <c r="E363" s="185">
        <v>0</v>
      </c>
      <c r="F363" s="185">
        <v>0</v>
      </c>
      <c r="G363" s="185">
        <v>0</v>
      </c>
      <c r="H363" s="185">
        <v>0</v>
      </c>
      <c r="I363" s="185">
        <v>0</v>
      </c>
      <c r="J363" s="185">
        <v>0</v>
      </c>
      <c r="K363" s="185">
        <v>0</v>
      </c>
      <c r="L363" s="185">
        <v>0</v>
      </c>
      <c r="M363" s="185">
        <v>0</v>
      </c>
      <c r="N363" s="185">
        <v>0</v>
      </c>
      <c r="O363" s="185">
        <v>0</v>
      </c>
      <c r="P363" s="185">
        <v>0</v>
      </c>
      <c r="Q363" s="185">
        <v>0</v>
      </c>
      <c r="R363" s="185">
        <v>0</v>
      </c>
      <c r="S363" s="185">
        <v>0</v>
      </c>
      <c r="T363" s="185">
        <v>0</v>
      </c>
      <c r="U363" s="185">
        <v>0</v>
      </c>
      <c r="V363" s="185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0</v>
      </c>
      <c r="AC363" s="185">
        <v>0</v>
      </c>
      <c r="AD363" s="185">
        <v>0</v>
      </c>
      <c r="AE363" s="185">
        <v>0</v>
      </c>
      <c r="AF363" s="185">
        <v>0</v>
      </c>
      <c r="AG363" s="185">
        <v>0</v>
      </c>
      <c r="AH363" s="185">
        <v>0</v>
      </c>
    </row>
    <row r="364" spans="1:34" ht="30" customHeight="1">
      <c r="A364" s="2019"/>
      <c r="B364" s="1011" t="s">
        <v>804</v>
      </c>
      <c r="C364" s="185">
        <v>0</v>
      </c>
      <c r="D364" s="185">
        <v>0</v>
      </c>
      <c r="E364" s="185">
        <v>0</v>
      </c>
      <c r="F364" s="185">
        <v>0</v>
      </c>
      <c r="G364" s="185">
        <v>0</v>
      </c>
      <c r="H364" s="185">
        <v>0</v>
      </c>
      <c r="I364" s="185">
        <v>0</v>
      </c>
      <c r="J364" s="185">
        <v>0</v>
      </c>
      <c r="K364" s="185">
        <v>0</v>
      </c>
      <c r="L364" s="185">
        <v>0</v>
      </c>
      <c r="M364" s="185">
        <v>0</v>
      </c>
      <c r="N364" s="185">
        <v>0</v>
      </c>
      <c r="O364" s="185">
        <v>0</v>
      </c>
      <c r="P364" s="185">
        <v>0</v>
      </c>
      <c r="Q364" s="185">
        <v>0</v>
      </c>
      <c r="R364" s="185">
        <v>0</v>
      </c>
      <c r="S364" s="185">
        <v>0</v>
      </c>
      <c r="T364" s="185">
        <v>0</v>
      </c>
      <c r="U364" s="185">
        <v>0</v>
      </c>
      <c r="V364" s="185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0</v>
      </c>
      <c r="AB364" s="185">
        <v>0</v>
      </c>
      <c r="AC364" s="185">
        <v>0</v>
      </c>
      <c r="AD364" s="185">
        <v>0</v>
      </c>
      <c r="AE364" s="185">
        <v>0</v>
      </c>
      <c r="AF364" s="185">
        <v>0</v>
      </c>
      <c r="AG364" s="185">
        <v>0</v>
      </c>
      <c r="AH364" s="185">
        <v>0</v>
      </c>
    </row>
    <row r="365" spans="1:34" ht="30" customHeight="1">
      <c r="A365" s="2019"/>
      <c r="B365" s="1011" t="s">
        <v>805</v>
      </c>
      <c r="C365" s="185">
        <v>0</v>
      </c>
      <c r="D365" s="185">
        <v>0</v>
      </c>
      <c r="E365" s="185">
        <v>0</v>
      </c>
      <c r="F365" s="185">
        <v>0</v>
      </c>
      <c r="G365" s="185">
        <v>0</v>
      </c>
      <c r="H365" s="185">
        <v>0</v>
      </c>
      <c r="I365" s="185">
        <v>0</v>
      </c>
      <c r="J365" s="185">
        <v>0</v>
      </c>
      <c r="K365" s="185">
        <v>0</v>
      </c>
      <c r="L365" s="185">
        <v>0</v>
      </c>
      <c r="M365" s="185">
        <v>0</v>
      </c>
      <c r="N365" s="185">
        <v>0</v>
      </c>
      <c r="O365" s="185">
        <v>0</v>
      </c>
      <c r="P365" s="185">
        <v>0</v>
      </c>
      <c r="Q365" s="185">
        <v>0</v>
      </c>
      <c r="R365" s="185">
        <v>0</v>
      </c>
      <c r="S365" s="185">
        <v>0</v>
      </c>
      <c r="T365" s="185">
        <v>0</v>
      </c>
      <c r="U365" s="185">
        <v>0</v>
      </c>
      <c r="V365" s="185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0</v>
      </c>
      <c r="AC365" s="185">
        <v>0</v>
      </c>
      <c r="AD365" s="185">
        <v>0</v>
      </c>
      <c r="AE365" s="185">
        <v>0</v>
      </c>
      <c r="AF365" s="185">
        <v>0</v>
      </c>
      <c r="AG365" s="185">
        <v>0</v>
      </c>
      <c r="AH365" s="185">
        <v>0</v>
      </c>
    </row>
    <row r="366" spans="1:34" ht="30" customHeight="1">
      <c r="A366" s="2019"/>
      <c r="B366" s="1011" t="s">
        <v>806</v>
      </c>
      <c r="C366" s="185">
        <v>0</v>
      </c>
      <c r="D366" s="185">
        <v>0</v>
      </c>
      <c r="E366" s="185">
        <v>0</v>
      </c>
      <c r="F366" s="185">
        <v>0</v>
      </c>
      <c r="G366" s="185">
        <v>0</v>
      </c>
      <c r="H366" s="185">
        <v>0</v>
      </c>
      <c r="I366" s="185">
        <v>0</v>
      </c>
      <c r="J366" s="185">
        <v>0</v>
      </c>
      <c r="K366" s="185">
        <v>0</v>
      </c>
      <c r="L366" s="185">
        <v>0</v>
      </c>
      <c r="M366" s="185">
        <v>0</v>
      </c>
      <c r="N366" s="185">
        <v>0</v>
      </c>
      <c r="O366" s="185">
        <v>0</v>
      </c>
      <c r="P366" s="185">
        <v>0</v>
      </c>
      <c r="Q366" s="185">
        <v>0</v>
      </c>
      <c r="R366" s="185">
        <v>0</v>
      </c>
      <c r="S366" s="185">
        <v>0</v>
      </c>
      <c r="T366" s="185">
        <v>0</v>
      </c>
      <c r="U366" s="185">
        <v>0</v>
      </c>
      <c r="V366" s="185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0</v>
      </c>
      <c r="AC366" s="185">
        <v>0</v>
      </c>
      <c r="AD366" s="185">
        <v>0</v>
      </c>
      <c r="AE366" s="185">
        <v>0</v>
      </c>
      <c r="AF366" s="185">
        <v>0</v>
      </c>
      <c r="AG366" s="185">
        <v>0</v>
      </c>
      <c r="AH366" s="185">
        <v>0</v>
      </c>
    </row>
    <row r="367" spans="1:34" ht="30" customHeight="1">
      <c r="A367" s="2019"/>
      <c r="B367" s="995" t="s">
        <v>807</v>
      </c>
      <c r="C367" s="185">
        <v>30.77</v>
      </c>
      <c r="D367" s="185">
        <v>0</v>
      </c>
      <c r="E367" s="185">
        <v>0</v>
      </c>
      <c r="F367" s="185">
        <v>0</v>
      </c>
      <c r="G367" s="185">
        <v>0</v>
      </c>
      <c r="H367" s="185">
        <v>0</v>
      </c>
      <c r="I367" s="185">
        <v>0</v>
      </c>
      <c r="J367" s="185">
        <v>30.77</v>
      </c>
      <c r="K367" s="185">
        <v>0</v>
      </c>
      <c r="L367" s="185">
        <v>0</v>
      </c>
      <c r="M367" s="185">
        <v>0</v>
      </c>
      <c r="N367" s="185">
        <v>0</v>
      </c>
      <c r="O367" s="185">
        <v>0</v>
      </c>
      <c r="P367" s="185">
        <v>0</v>
      </c>
      <c r="Q367" s="185">
        <v>0</v>
      </c>
      <c r="R367" s="185">
        <v>0</v>
      </c>
      <c r="S367" s="185">
        <v>0</v>
      </c>
      <c r="T367" s="185">
        <v>30.77</v>
      </c>
      <c r="U367" s="185">
        <v>0</v>
      </c>
      <c r="V367" s="185">
        <v>0</v>
      </c>
      <c r="W367" s="185">
        <v>0</v>
      </c>
      <c r="X367" s="185">
        <v>0</v>
      </c>
      <c r="Y367" s="185">
        <v>0</v>
      </c>
      <c r="Z367" s="185">
        <v>0</v>
      </c>
      <c r="AA367" s="185">
        <v>0</v>
      </c>
      <c r="AB367" s="185">
        <v>0</v>
      </c>
      <c r="AC367" s="185">
        <v>0</v>
      </c>
      <c r="AD367" s="185">
        <v>30.77</v>
      </c>
      <c r="AE367" s="185">
        <v>0</v>
      </c>
      <c r="AF367" s="185">
        <v>0</v>
      </c>
      <c r="AG367" s="185">
        <v>0</v>
      </c>
      <c r="AH367" s="185">
        <v>0</v>
      </c>
    </row>
    <row r="368" spans="1:34" ht="30" customHeight="1">
      <c r="A368" s="2019"/>
      <c r="B368" s="991" t="s">
        <v>808</v>
      </c>
      <c r="C368" s="185">
        <v>433.39</v>
      </c>
      <c r="D368" s="185">
        <v>0</v>
      </c>
      <c r="E368" s="185">
        <v>0</v>
      </c>
      <c r="F368" s="185">
        <v>0</v>
      </c>
      <c r="G368" s="185">
        <v>0</v>
      </c>
      <c r="H368" s="185">
        <v>0</v>
      </c>
      <c r="I368" s="185">
        <v>0</v>
      </c>
      <c r="J368" s="185">
        <v>433.39</v>
      </c>
      <c r="K368" s="185">
        <v>0</v>
      </c>
      <c r="L368" s="185">
        <v>0</v>
      </c>
      <c r="M368" s="185">
        <v>0</v>
      </c>
      <c r="N368" s="185">
        <v>0</v>
      </c>
      <c r="O368" s="185">
        <v>0</v>
      </c>
      <c r="P368" s="185">
        <v>0</v>
      </c>
      <c r="Q368" s="185">
        <v>0</v>
      </c>
      <c r="R368" s="185">
        <v>0</v>
      </c>
      <c r="S368" s="185">
        <v>0</v>
      </c>
      <c r="T368" s="185">
        <v>433.39</v>
      </c>
      <c r="U368" s="185">
        <v>0</v>
      </c>
      <c r="V368" s="185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0</v>
      </c>
      <c r="AB368" s="185">
        <v>0</v>
      </c>
      <c r="AC368" s="185">
        <v>0</v>
      </c>
      <c r="AD368" s="185">
        <v>433.39</v>
      </c>
      <c r="AE368" s="185">
        <v>0</v>
      </c>
      <c r="AF368" s="185">
        <v>0</v>
      </c>
      <c r="AG368" s="185">
        <v>0</v>
      </c>
      <c r="AH368" s="185">
        <v>0</v>
      </c>
    </row>
    <row r="369" spans="1:34" ht="30" customHeight="1">
      <c r="A369" s="2019"/>
      <c r="B369" s="1011" t="s">
        <v>821</v>
      </c>
      <c r="C369" s="185">
        <v>0</v>
      </c>
      <c r="D369" s="185">
        <v>0</v>
      </c>
      <c r="E369" s="185">
        <v>0</v>
      </c>
      <c r="F369" s="185">
        <v>0</v>
      </c>
      <c r="G369" s="185">
        <v>0</v>
      </c>
      <c r="H369" s="185">
        <v>0</v>
      </c>
      <c r="I369" s="185">
        <v>0</v>
      </c>
      <c r="J369" s="185">
        <v>0</v>
      </c>
      <c r="K369" s="185">
        <v>0</v>
      </c>
      <c r="L369" s="185">
        <v>0</v>
      </c>
      <c r="M369" s="185">
        <v>0</v>
      </c>
      <c r="N369" s="185">
        <v>0</v>
      </c>
      <c r="O369" s="185">
        <v>0</v>
      </c>
      <c r="P369" s="185">
        <v>0</v>
      </c>
      <c r="Q369" s="185">
        <v>0</v>
      </c>
      <c r="R369" s="185">
        <v>0</v>
      </c>
      <c r="S369" s="185">
        <v>0</v>
      </c>
      <c r="T369" s="185">
        <v>0</v>
      </c>
      <c r="U369" s="185">
        <v>0</v>
      </c>
      <c r="V369" s="185">
        <v>0</v>
      </c>
      <c r="W369" s="185">
        <v>0</v>
      </c>
      <c r="X369" s="185">
        <v>0</v>
      </c>
      <c r="Y369" s="185">
        <v>0</v>
      </c>
      <c r="Z369" s="185">
        <v>0</v>
      </c>
      <c r="AA369" s="185">
        <v>0</v>
      </c>
      <c r="AB369" s="185">
        <v>0</v>
      </c>
      <c r="AC369" s="185">
        <v>0</v>
      </c>
      <c r="AD369" s="185">
        <v>0</v>
      </c>
      <c r="AE369" s="185">
        <v>0</v>
      </c>
      <c r="AF369" s="185">
        <v>0</v>
      </c>
      <c r="AG369" s="185">
        <v>0</v>
      </c>
      <c r="AH369" s="185">
        <v>0</v>
      </c>
    </row>
    <row r="370" spans="1:34" ht="30" customHeight="1">
      <c r="A370" s="2019"/>
      <c r="B370" s="1011" t="s">
        <v>822</v>
      </c>
      <c r="C370" s="185">
        <v>0</v>
      </c>
      <c r="D370" s="185">
        <v>0</v>
      </c>
      <c r="E370" s="185">
        <v>0</v>
      </c>
      <c r="F370" s="185">
        <v>0</v>
      </c>
      <c r="G370" s="185">
        <v>0</v>
      </c>
      <c r="H370" s="185">
        <v>0</v>
      </c>
      <c r="I370" s="185">
        <v>0</v>
      </c>
      <c r="J370" s="185">
        <v>0</v>
      </c>
      <c r="K370" s="185">
        <v>0</v>
      </c>
      <c r="L370" s="185">
        <v>0</v>
      </c>
      <c r="M370" s="185">
        <v>0</v>
      </c>
      <c r="N370" s="185">
        <v>0</v>
      </c>
      <c r="O370" s="185">
        <v>0</v>
      </c>
      <c r="P370" s="185">
        <v>0</v>
      </c>
      <c r="Q370" s="185">
        <v>0</v>
      </c>
      <c r="R370" s="185">
        <v>0</v>
      </c>
      <c r="S370" s="185">
        <v>0</v>
      </c>
      <c r="T370" s="185">
        <v>0</v>
      </c>
      <c r="U370" s="185">
        <v>0</v>
      </c>
      <c r="V370" s="185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0</v>
      </c>
      <c r="AC370" s="185">
        <v>0</v>
      </c>
      <c r="AD370" s="185">
        <v>0</v>
      </c>
      <c r="AE370" s="185">
        <v>0</v>
      </c>
      <c r="AF370" s="185">
        <v>0</v>
      </c>
      <c r="AG370" s="185">
        <v>0</v>
      </c>
      <c r="AH370" s="185">
        <v>0</v>
      </c>
    </row>
    <row r="371" spans="1:34" ht="19.5" customHeight="1">
      <c r="A371" s="2019"/>
      <c r="B371" s="1242" t="s">
        <v>952</v>
      </c>
      <c r="C371" s="185">
        <v>0</v>
      </c>
      <c r="D371" s="185">
        <v>0</v>
      </c>
      <c r="E371" s="185">
        <v>0</v>
      </c>
      <c r="F371" s="185">
        <v>0</v>
      </c>
      <c r="G371" s="185">
        <v>0</v>
      </c>
      <c r="H371" s="185">
        <v>0</v>
      </c>
      <c r="I371" s="185">
        <v>0</v>
      </c>
      <c r="J371" s="185">
        <v>0</v>
      </c>
      <c r="K371" s="185">
        <v>0</v>
      </c>
      <c r="L371" s="185">
        <v>0</v>
      </c>
      <c r="M371" s="185">
        <v>0</v>
      </c>
      <c r="N371" s="185">
        <v>0</v>
      </c>
      <c r="O371" s="185">
        <v>0</v>
      </c>
      <c r="P371" s="185">
        <v>0</v>
      </c>
      <c r="Q371" s="185">
        <v>0</v>
      </c>
      <c r="R371" s="185">
        <v>0</v>
      </c>
      <c r="S371" s="185">
        <v>0</v>
      </c>
      <c r="T371" s="185">
        <v>0</v>
      </c>
      <c r="U371" s="185">
        <v>0</v>
      </c>
      <c r="V371" s="185">
        <v>0</v>
      </c>
      <c r="W371" s="185">
        <v>0</v>
      </c>
      <c r="X371" s="185">
        <v>0</v>
      </c>
      <c r="Y371" s="185">
        <v>0</v>
      </c>
      <c r="Z371" s="185">
        <v>0</v>
      </c>
      <c r="AA371" s="185">
        <v>0</v>
      </c>
      <c r="AB371" s="185">
        <v>0</v>
      </c>
      <c r="AC371" s="185">
        <v>0</v>
      </c>
      <c r="AD371" s="185">
        <v>0</v>
      </c>
      <c r="AE371" s="185">
        <v>0</v>
      </c>
      <c r="AF371" s="185">
        <v>0</v>
      </c>
      <c r="AG371" s="185">
        <v>0</v>
      </c>
      <c r="AH371" s="185">
        <v>0</v>
      </c>
    </row>
    <row r="372" spans="1:34" ht="19.5" customHeight="1">
      <c r="A372" s="2018" t="s">
        <v>816</v>
      </c>
      <c r="B372" s="1013" t="s">
        <v>41</v>
      </c>
      <c r="C372" s="1013">
        <f>SUM('2-9-2배수관 경년별 총괄'!C373:'2-9-2배수관 경년별 총괄'!C394)</f>
        <v>24915.450000000004</v>
      </c>
      <c r="D372" s="1013">
        <f>SUM('2-9-2배수관 경년별 총괄'!D373:'2-9-2배수관 경년별 총괄'!D394)</f>
        <v>22779.919999999998</v>
      </c>
      <c r="E372" s="1013">
        <f>SUM('2-9-2배수관 경년별 총괄'!E373:'2-9-2배수관 경년별 총괄'!E394)</f>
        <v>0.97</v>
      </c>
      <c r="F372" s="1013">
        <f>SUM('2-9-2배수관 경년별 총괄'!F373:'2-9-2배수관 경년별 총괄'!F394)</f>
        <v>356.82</v>
      </c>
      <c r="G372" s="1013">
        <f>SUM('2-9-2배수관 경년별 총괄'!G373:'2-9-2배수관 경년별 총괄'!G394)</f>
        <v>0</v>
      </c>
      <c r="H372" s="1013">
        <f>SUM('2-9-2배수관 경년별 총괄'!H373:'2-9-2배수관 경년별 총괄'!H394)</f>
        <v>1050.98</v>
      </c>
      <c r="I372" s="1013">
        <f>SUM('2-9-2배수관 경년별 총괄'!I373:'2-9-2배수관 경년별 총괄'!I394)</f>
        <v>0</v>
      </c>
      <c r="J372" s="1013">
        <f>SUM('2-9-2배수관 경년별 총괄'!J373:'2-9-2배수관 경년별 총괄'!J394)</f>
        <v>3.62</v>
      </c>
      <c r="K372" s="1013">
        <f>SUM('2-9-2배수관 경년별 총괄'!K373:'2-9-2배수관 경년별 총괄'!K394)</f>
        <v>723.14</v>
      </c>
      <c r="L372" s="1013">
        <f>SUM('2-9-2배수관 경년별 총괄'!L373:'2-9-2배수관 경년별 총괄'!L394)</f>
        <v>0</v>
      </c>
      <c r="M372" s="1013">
        <f>SUM('2-9-2배수관 경년별 총괄'!M373:'2-9-2배수관 경년별 총괄'!M394)</f>
        <v>0</v>
      </c>
      <c r="N372" s="1013">
        <f>SUM('2-9-2배수관 경년별 총괄'!N373:'2-9-2배수관 경년별 총괄'!N394)</f>
        <v>0</v>
      </c>
      <c r="O372" s="1013">
        <f>SUM('2-9-2배수관 경년별 총괄'!O373:'2-9-2배수관 경년별 총괄'!O394)</f>
        <v>0.97</v>
      </c>
      <c r="P372" s="1013">
        <f>SUM('2-9-2배수관 경년별 총괄'!P373:'2-9-2배수관 경년별 총괄'!P394)</f>
        <v>356.82</v>
      </c>
      <c r="Q372" s="1013">
        <f>SUM('2-9-2배수관 경년별 총괄'!Q373:'2-9-2배수관 경년별 총괄'!Q394)</f>
        <v>0</v>
      </c>
      <c r="R372" s="1013">
        <f>SUM('2-9-2배수관 경년별 총괄'!R373:'2-9-2배수관 경년별 총괄'!R394)</f>
        <v>1050.98</v>
      </c>
      <c r="S372" s="1013">
        <f>SUM('2-9-2배수관 경년별 총괄'!S373:'2-9-2배수관 경년별 총괄'!S394)</f>
        <v>0</v>
      </c>
      <c r="T372" s="1013">
        <f>SUM('2-9-2배수관 경년별 총괄'!T373:'2-9-2배수관 경년별 총괄'!T394)</f>
        <v>3.62</v>
      </c>
      <c r="U372" s="1013">
        <f>SUM('2-9-2배수관 경년별 총괄'!U373:'2-9-2배수관 경년별 총괄'!U394)</f>
        <v>723.14</v>
      </c>
      <c r="V372" s="1013">
        <f>SUM('2-9-2배수관 경년별 총괄'!V373:'2-9-2배수관 경년별 총괄'!V394)</f>
        <v>0</v>
      </c>
      <c r="W372" s="1013">
        <f>SUM('2-9-2배수관 경년별 총괄'!W373:'2-9-2배수관 경년별 총괄'!W394)</f>
        <v>0</v>
      </c>
      <c r="X372" s="1013">
        <f>SUM('2-9-2배수관 경년별 총괄'!X373:'2-9-2배수관 경년별 총괄'!X394)</f>
        <v>0</v>
      </c>
      <c r="Y372" s="1013">
        <f>SUM('2-9-2배수관 경년별 총괄'!Y373:'2-9-2배수관 경년별 총괄'!Y394)</f>
        <v>0.97</v>
      </c>
      <c r="Z372" s="1013">
        <f>SUM('2-9-2배수관 경년별 총괄'!Z373:'2-9-2배수관 경년별 총괄'!Z394)</f>
        <v>356.82</v>
      </c>
      <c r="AA372" s="1013">
        <f>SUM('2-9-2배수관 경년별 총괄'!AA373:'2-9-2배수관 경년별 총괄'!AA394)</f>
        <v>0</v>
      </c>
      <c r="AB372" s="1013">
        <f>SUM('2-9-2배수관 경년별 총괄'!AB373:'2-9-2배수관 경년별 총괄'!AB394)</f>
        <v>1050.98</v>
      </c>
      <c r="AC372" s="1013">
        <f>SUM('2-9-2배수관 경년별 총괄'!AC373:'2-9-2배수관 경년별 총괄'!AC394)</f>
        <v>0</v>
      </c>
      <c r="AD372" s="1013">
        <f>SUM('2-9-2배수관 경년별 총괄'!AD373:'2-9-2배수관 경년별 총괄'!AD394)</f>
        <v>3.62</v>
      </c>
      <c r="AE372" s="1013">
        <f>SUM('2-9-2배수관 경년별 총괄'!AE373:'2-9-2배수관 경년별 총괄'!AE394)</f>
        <v>723.14</v>
      </c>
      <c r="AF372" s="1013">
        <f>SUM('2-9-2배수관 경년별 총괄'!AF373:'2-9-2배수관 경년별 총괄'!AF394)</f>
        <v>0</v>
      </c>
      <c r="AG372" s="1013">
        <f>SUM('2-9-2배수관 경년별 총괄'!AG373:'2-9-2배수관 경년별 총괄'!AG394)</f>
        <v>0</v>
      </c>
      <c r="AH372" s="1013">
        <f>SUM('2-9-2배수관 경년별 총괄'!AH373:'2-9-2배수관 경년별 총괄'!AH394)</f>
        <v>0</v>
      </c>
    </row>
    <row r="373" spans="1:34" ht="19.5" customHeight="1">
      <c r="A373" s="2018" t="s">
        <v>816</v>
      </c>
      <c r="B373" s="989" t="s">
        <v>951</v>
      </c>
      <c r="C373" s="185">
        <v>0</v>
      </c>
      <c r="D373" s="185">
        <v>0</v>
      </c>
      <c r="E373" s="185">
        <v>0</v>
      </c>
      <c r="F373" s="185">
        <v>0</v>
      </c>
      <c r="G373" s="185">
        <v>0</v>
      </c>
      <c r="H373" s="185">
        <v>0</v>
      </c>
      <c r="I373" s="185">
        <v>0</v>
      </c>
      <c r="J373" s="185">
        <v>0</v>
      </c>
      <c r="K373" s="185">
        <v>0</v>
      </c>
      <c r="L373" s="185">
        <v>0</v>
      </c>
      <c r="M373" s="185">
        <v>0</v>
      </c>
      <c r="N373" s="185">
        <v>0</v>
      </c>
      <c r="O373" s="185">
        <v>0</v>
      </c>
      <c r="P373" s="185">
        <v>0</v>
      </c>
      <c r="Q373" s="185">
        <v>0</v>
      </c>
      <c r="R373" s="185">
        <v>0</v>
      </c>
      <c r="S373" s="185">
        <v>0</v>
      </c>
      <c r="T373" s="185">
        <v>0</v>
      </c>
      <c r="U373" s="185">
        <v>0</v>
      </c>
      <c r="V373" s="185">
        <v>0</v>
      </c>
      <c r="W373" s="185">
        <v>0</v>
      </c>
      <c r="X373" s="185">
        <v>0</v>
      </c>
      <c r="Y373" s="185">
        <v>0</v>
      </c>
      <c r="Z373" s="185">
        <v>0</v>
      </c>
      <c r="AA373" s="185">
        <v>0</v>
      </c>
      <c r="AB373" s="185">
        <v>0</v>
      </c>
      <c r="AC373" s="185">
        <v>0</v>
      </c>
      <c r="AD373" s="185">
        <v>0</v>
      </c>
      <c r="AE373" s="185">
        <v>0</v>
      </c>
      <c r="AF373" s="185">
        <v>0</v>
      </c>
      <c r="AG373" s="185">
        <v>0</v>
      </c>
      <c r="AH373" s="185">
        <v>0</v>
      </c>
    </row>
    <row r="374" spans="1:34" ht="30" customHeight="1">
      <c r="A374" s="2019"/>
      <c r="B374" s="989" t="s">
        <v>796</v>
      </c>
      <c r="C374" s="185">
        <v>0</v>
      </c>
      <c r="D374" s="185">
        <v>0</v>
      </c>
      <c r="E374" s="185">
        <v>0</v>
      </c>
      <c r="F374" s="185">
        <v>0</v>
      </c>
      <c r="G374" s="185">
        <v>0</v>
      </c>
      <c r="H374" s="185">
        <v>0</v>
      </c>
      <c r="I374" s="185">
        <v>0</v>
      </c>
      <c r="J374" s="185">
        <v>0</v>
      </c>
      <c r="K374" s="185">
        <v>0</v>
      </c>
      <c r="L374" s="185">
        <v>0</v>
      </c>
      <c r="M374" s="185">
        <v>0</v>
      </c>
      <c r="N374" s="185">
        <v>0</v>
      </c>
      <c r="O374" s="185">
        <v>0</v>
      </c>
      <c r="P374" s="185">
        <v>0</v>
      </c>
      <c r="Q374" s="185">
        <v>0</v>
      </c>
      <c r="R374" s="185">
        <v>0</v>
      </c>
      <c r="S374" s="185">
        <v>0</v>
      </c>
      <c r="T374" s="185">
        <v>0</v>
      </c>
      <c r="U374" s="185">
        <v>0</v>
      </c>
      <c r="V374" s="185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0</v>
      </c>
      <c r="AB374" s="185">
        <v>0</v>
      </c>
      <c r="AC374" s="185">
        <v>0</v>
      </c>
      <c r="AD374" s="185">
        <v>0</v>
      </c>
      <c r="AE374" s="185">
        <v>0</v>
      </c>
      <c r="AF374" s="185">
        <v>0</v>
      </c>
      <c r="AG374" s="185">
        <v>0</v>
      </c>
      <c r="AH374" s="185">
        <v>0</v>
      </c>
    </row>
    <row r="375" spans="1:34" ht="30" customHeight="1">
      <c r="A375" s="2019"/>
      <c r="B375" s="989" t="s">
        <v>797</v>
      </c>
      <c r="C375" s="185">
        <v>0</v>
      </c>
      <c r="D375" s="185">
        <v>0</v>
      </c>
      <c r="E375" s="185">
        <v>0</v>
      </c>
      <c r="F375" s="185">
        <v>0</v>
      </c>
      <c r="G375" s="185">
        <v>0</v>
      </c>
      <c r="H375" s="185">
        <v>0</v>
      </c>
      <c r="I375" s="185">
        <v>0</v>
      </c>
      <c r="J375" s="185">
        <v>0</v>
      </c>
      <c r="K375" s="185">
        <v>0</v>
      </c>
      <c r="L375" s="185">
        <v>0</v>
      </c>
      <c r="M375" s="185">
        <v>0</v>
      </c>
      <c r="N375" s="185">
        <v>0</v>
      </c>
      <c r="O375" s="185">
        <v>0</v>
      </c>
      <c r="P375" s="185">
        <v>0</v>
      </c>
      <c r="Q375" s="185">
        <v>0</v>
      </c>
      <c r="R375" s="185">
        <v>0</v>
      </c>
      <c r="S375" s="185">
        <v>0</v>
      </c>
      <c r="T375" s="185">
        <v>0</v>
      </c>
      <c r="U375" s="185">
        <v>0</v>
      </c>
      <c r="V375" s="185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0</v>
      </c>
      <c r="AC375" s="185">
        <v>0</v>
      </c>
      <c r="AD375" s="185">
        <v>0</v>
      </c>
      <c r="AE375" s="185">
        <v>0</v>
      </c>
      <c r="AF375" s="185">
        <v>0</v>
      </c>
      <c r="AG375" s="185">
        <v>0</v>
      </c>
      <c r="AH375" s="185">
        <v>0</v>
      </c>
    </row>
    <row r="376" spans="1:34" ht="30" customHeight="1">
      <c r="A376" s="2019"/>
      <c r="B376" s="989" t="s">
        <v>798</v>
      </c>
      <c r="C376" s="185">
        <v>0</v>
      </c>
      <c r="D376" s="185">
        <v>0</v>
      </c>
      <c r="E376" s="185">
        <v>0</v>
      </c>
      <c r="F376" s="185">
        <v>0</v>
      </c>
      <c r="G376" s="185">
        <v>0</v>
      </c>
      <c r="H376" s="185">
        <v>0</v>
      </c>
      <c r="I376" s="185">
        <v>0</v>
      </c>
      <c r="J376" s="185">
        <v>0</v>
      </c>
      <c r="K376" s="185">
        <v>0</v>
      </c>
      <c r="L376" s="185">
        <v>0</v>
      </c>
      <c r="M376" s="185">
        <v>0</v>
      </c>
      <c r="N376" s="185">
        <v>0</v>
      </c>
      <c r="O376" s="185">
        <v>0</v>
      </c>
      <c r="P376" s="185">
        <v>0</v>
      </c>
      <c r="Q376" s="185">
        <v>0</v>
      </c>
      <c r="R376" s="185">
        <v>0</v>
      </c>
      <c r="S376" s="185">
        <v>0</v>
      </c>
      <c r="T376" s="185">
        <v>0</v>
      </c>
      <c r="U376" s="185">
        <v>0</v>
      </c>
      <c r="V376" s="185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0</v>
      </c>
      <c r="AB376" s="185">
        <v>0</v>
      </c>
      <c r="AC376" s="185">
        <v>0</v>
      </c>
      <c r="AD376" s="185">
        <v>0</v>
      </c>
      <c r="AE376" s="185">
        <v>0</v>
      </c>
      <c r="AF376" s="185">
        <v>0</v>
      </c>
      <c r="AG376" s="185">
        <v>0</v>
      </c>
      <c r="AH376" s="185">
        <v>0</v>
      </c>
    </row>
    <row r="377" spans="1:34" ht="30" customHeight="1">
      <c r="A377" s="2019"/>
      <c r="B377" s="989" t="s">
        <v>780</v>
      </c>
      <c r="C377" s="185">
        <v>14322.62</v>
      </c>
      <c r="D377" s="185">
        <v>12188.66</v>
      </c>
      <c r="E377" s="185">
        <v>0.97</v>
      </c>
      <c r="F377" s="185">
        <v>356.82</v>
      </c>
      <c r="G377" s="185">
        <v>0</v>
      </c>
      <c r="H377" s="185">
        <v>1049.4100000000001</v>
      </c>
      <c r="I377" s="185">
        <v>0</v>
      </c>
      <c r="J377" s="185">
        <v>3.62</v>
      </c>
      <c r="K377" s="185">
        <v>723.14</v>
      </c>
      <c r="L377" s="185">
        <v>0</v>
      </c>
      <c r="M377" s="185">
        <v>0</v>
      </c>
      <c r="N377" s="185">
        <v>0</v>
      </c>
      <c r="O377" s="185">
        <v>0.97</v>
      </c>
      <c r="P377" s="185">
        <v>356.82</v>
      </c>
      <c r="Q377" s="185">
        <v>0</v>
      </c>
      <c r="R377" s="185">
        <v>1049.4100000000001</v>
      </c>
      <c r="S377" s="185">
        <v>0</v>
      </c>
      <c r="T377" s="185">
        <v>3.62</v>
      </c>
      <c r="U377" s="185">
        <v>723.14</v>
      </c>
      <c r="V377" s="185">
        <v>0</v>
      </c>
      <c r="W377" s="185">
        <v>0</v>
      </c>
      <c r="X377" s="185">
        <v>0</v>
      </c>
      <c r="Y377" s="185">
        <v>0.97</v>
      </c>
      <c r="Z377" s="185">
        <v>356.82</v>
      </c>
      <c r="AA377" s="185">
        <v>0</v>
      </c>
      <c r="AB377" s="185">
        <v>1049.4100000000001</v>
      </c>
      <c r="AC377" s="185">
        <v>0</v>
      </c>
      <c r="AD377" s="185">
        <v>3.62</v>
      </c>
      <c r="AE377" s="185">
        <v>723.14</v>
      </c>
      <c r="AF377" s="185">
        <v>0</v>
      </c>
      <c r="AG377" s="185">
        <v>0</v>
      </c>
      <c r="AH377" s="185">
        <v>0</v>
      </c>
    </row>
    <row r="378" spans="1:34" ht="30" customHeight="1">
      <c r="A378" s="2019"/>
      <c r="B378" s="991" t="s">
        <v>781</v>
      </c>
      <c r="C378" s="185">
        <v>8297.6200000000008</v>
      </c>
      <c r="D378" s="185">
        <v>8297.6200000000008</v>
      </c>
      <c r="E378" s="185">
        <v>0</v>
      </c>
      <c r="F378" s="185">
        <v>0</v>
      </c>
      <c r="G378" s="185">
        <v>0</v>
      </c>
      <c r="H378" s="185">
        <v>0</v>
      </c>
      <c r="I378" s="185">
        <v>0</v>
      </c>
      <c r="J378" s="185">
        <v>0</v>
      </c>
      <c r="K378" s="185">
        <v>0</v>
      </c>
      <c r="L378" s="185">
        <v>0</v>
      </c>
      <c r="M378" s="185">
        <v>0</v>
      </c>
      <c r="N378" s="185">
        <v>0</v>
      </c>
      <c r="O378" s="185">
        <v>0</v>
      </c>
      <c r="P378" s="185">
        <v>0</v>
      </c>
      <c r="Q378" s="185">
        <v>0</v>
      </c>
      <c r="R378" s="185">
        <v>0</v>
      </c>
      <c r="S378" s="185">
        <v>0</v>
      </c>
      <c r="T378" s="185">
        <v>0</v>
      </c>
      <c r="U378" s="185">
        <v>0</v>
      </c>
      <c r="V378" s="185">
        <v>0</v>
      </c>
      <c r="W378" s="185">
        <v>0</v>
      </c>
      <c r="X378" s="185">
        <v>0</v>
      </c>
      <c r="Y378" s="185">
        <v>0</v>
      </c>
      <c r="Z378" s="185">
        <v>0</v>
      </c>
      <c r="AA378" s="185">
        <v>0</v>
      </c>
      <c r="AB378" s="185">
        <v>0</v>
      </c>
      <c r="AC378" s="185">
        <v>0</v>
      </c>
      <c r="AD378" s="185">
        <v>0</v>
      </c>
      <c r="AE378" s="185">
        <v>0</v>
      </c>
      <c r="AF378" s="185">
        <v>0</v>
      </c>
      <c r="AG378" s="185">
        <v>0</v>
      </c>
      <c r="AH378" s="185">
        <v>0</v>
      </c>
    </row>
    <row r="379" spans="1:34" ht="30" customHeight="1">
      <c r="A379" s="2019"/>
      <c r="B379" s="991" t="s">
        <v>786</v>
      </c>
      <c r="C379" s="185">
        <v>857.72</v>
      </c>
      <c r="D379" s="185">
        <v>857.72</v>
      </c>
      <c r="E379" s="185">
        <v>0</v>
      </c>
      <c r="F379" s="185">
        <v>0</v>
      </c>
      <c r="G379" s="185">
        <v>0</v>
      </c>
      <c r="H379" s="185">
        <v>0</v>
      </c>
      <c r="I379" s="185">
        <v>0</v>
      </c>
      <c r="J379" s="185">
        <v>0</v>
      </c>
      <c r="K379" s="185">
        <v>0</v>
      </c>
      <c r="L379" s="185">
        <v>0</v>
      </c>
      <c r="M379" s="185">
        <v>0</v>
      </c>
      <c r="N379" s="185">
        <v>0</v>
      </c>
      <c r="O379" s="185">
        <v>0</v>
      </c>
      <c r="P379" s="185">
        <v>0</v>
      </c>
      <c r="Q379" s="185">
        <v>0</v>
      </c>
      <c r="R379" s="185">
        <v>0</v>
      </c>
      <c r="S379" s="185">
        <v>0</v>
      </c>
      <c r="T379" s="185">
        <v>0</v>
      </c>
      <c r="U379" s="185">
        <v>0</v>
      </c>
      <c r="V379" s="185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0</v>
      </c>
      <c r="AB379" s="185">
        <v>0</v>
      </c>
      <c r="AC379" s="185">
        <v>0</v>
      </c>
      <c r="AD379" s="185">
        <v>0</v>
      </c>
      <c r="AE379" s="185">
        <v>0</v>
      </c>
      <c r="AF379" s="185">
        <v>0</v>
      </c>
      <c r="AG379" s="185">
        <v>0</v>
      </c>
      <c r="AH379" s="185">
        <v>0</v>
      </c>
    </row>
    <row r="380" spans="1:34" ht="30" customHeight="1">
      <c r="A380" s="2019"/>
      <c r="B380" s="991" t="s">
        <v>799</v>
      </c>
      <c r="C380" s="185">
        <v>0</v>
      </c>
      <c r="D380" s="185">
        <v>0</v>
      </c>
      <c r="E380" s="185">
        <v>0</v>
      </c>
      <c r="F380" s="185">
        <v>0</v>
      </c>
      <c r="G380" s="185">
        <v>0</v>
      </c>
      <c r="H380" s="185">
        <v>0</v>
      </c>
      <c r="I380" s="185">
        <v>0</v>
      </c>
      <c r="J380" s="185">
        <v>0</v>
      </c>
      <c r="K380" s="185">
        <v>0</v>
      </c>
      <c r="L380" s="185">
        <v>0</v>
      </c>
      <c r="M380" s="185">
        <v>0</v>
      </c>
      <c r="N380" s="185">
        <v>0</v>
      </c>
      <c r="O380" s="185">
        <v>0</v>
      </c>
      <c r="P380" s="185">
        <v>0</v>
      </c>
      <c r="Q380" s="185">
        <v>0</v>
      </c>
      <c r="R380" s="185">
        <v>0</v>
      </c>
      <c r="S380" s="185">
        <v>0</v>
      </c>
      <c r="T380" s="185">
        <v>0</v>
      </c>
      <c r="U380" s="185">
        <v>0</v>
      </c>
      <c r="V380" s="185">
        <v>0</v>
      </c>
      <c r="W380" s="185">
        <v>0</v>
      </c>
      <c r="X380" s="185">
        <v>0</v>
      </c>
      <c r="Y380" s="185">
        <v>0</v>
      </c>
      <c r="Z380" s="185">
        <v>0</v>
      </c>
      <c r="AA380" s="185">
        <v>0</v>
      </c>
      <c r="AB380" s="185">
        <v>0</v>
      </c>
      <c r="AC380" s="185">
        <v>0</v>
      </c>
      <c r="AD380" s="185">
        <v>0</v>
      </c>
      <c r="AE380" s="185">
        <v>0</v>
      </c>
      <c r="AF380" s="185">
        <v>0</v>
      </c>
      <c r="AG380" s="185">
        <v>0</v>
      </c>
      <c r="AH380" s="185">
        <v>0</v>
      </c>
    </row>
    <row r="381" spans="1:34" ht="30" customHeight="1">
      <c r="A381" s="2019"/>
      <c r="B381" s="991" t="s">
        <v>787</v>
      </c>
      <c r="C381" s="185">
        <v>1437.49</v>
      </c>
      <c r="D381" s="185">
        <v>1435.92</v>
      </c>
      <c r="E381" s="185">
        <v>0</v>
      </c>
      <c r="F381" s="185">
        <v>0</v>
      </c>
      <c r="G381" s="185">
        <v>0</v>
      </c>
      <c r="H381" s="185">
        <v>1.57</v>
      </c>
      <c r="I381" s="185">
        <v>0</v>
      </c>
      <c r="J381" s="185">
        <v>0</v>
      </c>
      <c r="K381" s="185">
        <v>0</v>
      </c>
      <c r="L381" s="185">
        <v>0</v>
      </c>
      <c r="M381" s="185">
        <v>0</v>
      </c>
      <c r="N381" s="185">
        <v>0</v>
      </c>
      <c r="O381" s="185">
        <v>0</v>
      </c>
      <c r="P381" s="185">
        <v>0</v>
      </c>
      <c r="Q381" s="185">
        <v>0</v>
      </c>
      <c r="R381" s="185">
        <v>1.57</v>
      </c>
      <c r="S381" s="185">
        <v>0</v>
      </c>
      <c r="T381" s="185">
        <v>0</v>
      </c>
      <c r="U381" s="185">
        <v>0</v>
      </c>
      <c r="V381" s="185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1.57</v>
      </c>
      <c r="AC381" s="185">
        <v>0</v>
      </c>
      <c r="AD381" s="185">
        <v>0</v>
      </c>
      <c r="AE381" s="185">
        <v>0</v>
      </c>
      <c r="AF381" s="185">
        <v>0</v>
      </c>
      <c r="AG381" s="185">
        <v>0</v>
      </c>
      <c r="AH381" s="185">
        <v>0</v>
      </c>
    </row>
    <row r="382" spans="1:34" ht="30" customHeight="1">
      <c r="A382" s="2019"/>
      <c r="B382" s="991" t="s">
        <v>820</v>
      </c>
      <c r="C382" s="185">
        <v>0</v>
      </c>
      <c r="D382" s="185">
        <v>0</v>
      </c>
      <c r="E382" s="185">
        <v>0</v>
      </c>
      <c r="F382" s="185">
        <v>0</v>
      </c>
      <c r="G382" s="185">
        <v>0</v>
      </c>
      <c r="H382" s="185">
        <v>0</v>
      </c>
      <c r="I382" s="185">
        <v>0</v>
      </c>
      <c r="J382" s="185">
        <v>0</v>
      </c>
      <c r="K382" s="185">
        <v>0</v>
      </c>
      <c r="L382" s="185">
        <v>0</v>
      </c>
      <c r="M382" s="185">
        <v>0</v>
      </c>
      <c r="N382" s="185">
        <v>0</v>
      </c>
      <c r="O382" s="185">
        <v>0</v>
      </c>
      <c r="P382" s="185">
        <v>0</v>
      </c>
      <c r="Q382" s="185">
        <v>0</v>
      </c>
      <c r="R382" s="185">
        <v>0</v>
      </c>
      <c r="S382" s="185">
        <v>0</v>
      </c>
      <c r="T382" s="185">
        <v>0</v>
      </c>
      <c r="U382" s="185">
        <v>0</v>
      </c>
      <c r="V382" s="185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0</v>
      </c>
      <c r="AB382" s="185">
        <v>0</v>
      </c>
      <c r="AC382" s="185">
        <v>0</v>
      </c>
      <c r="AD382" s="185">
        <v>0</v>
      </c>
      <c r="AE382" s="185">
        <v>0</v>
      </c>
      <c r="AF382" s="185">
        <v>0</v>
      </c>
      <c r="AG382" s="185">
        <v>0</v>
      </c>
      <c r="AH382" s="185">
        <v>0</v>
      </c>
    </row>
    <row r="383" spans="1:34" ht="30" customHeight="1">
      <c r="A383" s="2019"/>
      <c r="B383" s="991" t="s">
        <v>800</v>
      </c>
      <c r="C383" s="185">
        <v>0</v>
      </c>
      <c r="D383" s="185">
        <v>0</v>
      </c>
      <c r="E383" s="185">
        <v>0</v>
      </c>
      <c r="F383" s="185">
        <v>0</v>
      </c>
      <c r="G383" s="185">
        <v>0</v>
      </c>
      <c r="H383" s="185">
        <v>0</v>
      </c>
      <c r="I383" s="185">
        <v>0</v>
      </c>
      <c r="J383" s="185">
        <v>0</v>
      </c>
      <c r="K383" s="185">
        <v>0</v>
      </c>
      <c r="L383" s="185">
        <v>0</v>
      </c>
      <c r="M383" s="185">
        <v>0</v>
      </c>
      <c r="N383" s="185">
        <v>0</v>
      </c>
      <c r="O383" s="185">
        <v>0</v>
      </c>
      <c r="P383" s="185">
        <v>0</v>
      </c>
      <c r="Q383" s="185">
        <v>0</v>
      </c>
      <c r="R383" s="185">
        <v>0</v>
      </c>
      <c r="S383" s="185">
        <v>0</v>
      </c>
      <c r="T383" s="185">
        <v>0</v>
      </c>
      <c r="U383" s="185">
        <v>0</v>
      </c>
      <c r="V383" s="185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0</v>
      </c>
      <c r="AB383" s="185">
        <v>0</v>
      </c>
      <c r="AC383" s="185">
        <v>0</v>
      </c>
      <c r="AD383" s="185">
        <v>0</v>
      </c>
      <c r="AE383" s="185">
        <v>0</v>
      </c>
      <c r="AF383" s="185">
        <v>0</v>
      </c>
      <c r="AG383" s="185">
        <v>0</v>
      </c>
      <c r="AH383" s="185">
        <v>0</v>
      </c>
    </row>
    <row r="384" spans="1:34" ht="30" customHeight="1">
      <c r="A384" s="2019"/>
      <c r="B384" s="989" t="s">
        <v>801</v>
      </c>
      <c r="C384" s="185">
        <v>0</v>
      </c>
      <c r="D384" s="185">
        <v>0</v>
      </c>
      <c r="E384" s="185">
        <v>0</v>
      </c>
      <c r="F384" s="185">
        <v>0</v>
      </c>
      <c r="G384" s="185">
        <v>0</v>
      </c>
      <c r="H384" s="185">
        <v>0</v>
      </c>
      <c r="I384" s="185">
        <v>0</v>
      </c>
      <c r="J384" s="185">
        <v>0</v>
      </c>
      <c r="K384" s="185">
        <v>0</v>
      </c>
      <c r="L384" s="185">
        <v>0</v>
      </c>
      <c r="M384" s="185">
        <v>0</v>
      </c>
      <c r="N384" s="185">
        <v>0</v>
      </c>
      <c r="O384" s="185">
        <v>0</v>
      </c>
      <c r="P384" s="185">
        <v>0</v>
      </c>
      <c r="Q384" s="185">
        <v>0</v>
      </c>
      <c r="R384" s="185">
        <v>0</v>
      </c>
      <c r="S384" s="185">
        <v>0</v>
      </c>
      <c r="T384" s="185">
        <v>0</v>
      </c>
      <c r="U384" s="185">
        <v>0</v>
      </c>
      <c r="V384" s="185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0</v>
      </c>
      <c r="AB384" s="185">
        <v>0</v>
      </c>
      <c r="AC384" s="185">
        <v>0</v>
      </c>
      <c r="AD384" s="185">
        <v>0</v>
      </c>
      <c r="AE384" s="185">
        <v>0</v>
      </c>
      <c r="AF384" s="185">
        <v>0</v>
      </c>
      <c r="AG384" s="185">
        <v>0</v>
      </c>
      <c r="AH384" s="185">
        <v>0</v>
      </c>
    </row>
    <row r="385" spans="1:34" ht="30" customHeight="1">
      <c r="A385" s="2019"/>
      <c r="B385" s="995" t="s">
        <v>802</v>
      </c>
      <c r="C385" s="185">
        <v>0</v>
      </c>
      <c r="D385" s="185">
        <v>0</v>
      </c>
      <c r="E385" s="185">
        <v>0</v>
      </c>
      <c r="F385" s="185">
        <v>0</v>
      </c>
      <c r="G385" s="185">
        <v>0</v>
      </c>
      <c r="H385" s="185">
        <v>0</v>
      </c>
      <c r="I385" s="185">
        <v>0</v>
      </c>
      <c r="J385" s="185">
        <v>0</v>
      </c>
      <c r="K385" s="185">
        <v>0</v>
      </c>
      <c r="L385" s="185">
        <v>0</v>
      </c>
      <c r="M385" s="185">
        <v>0</v>
      </c>
      <c r="N385" s="185">
        <v>0</v>
      </c>
      <c r="O385" s="185">
        <v>0</v>
      </c>
      <c r="P385" s="185">
        <v>0</v>
      </c>
      <c r="Q385" s="185">
        <v>0</v>
      </c>
      <c r="R385" s="185">
        <v>0</v>
      </c>
      <c r="S385" s="185">
        <v>0</v>
      </c>
      <c r="T385" s="185">
        <v>0</v>
      </c>
      <c r="U385" s="185">
        <v>0</v>
      </c>
      <c r="V385" s="185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0</v>
      </c>
      <c r="AC385" s="185">
        <v>0</v>
      </c>
      <c r="AD385" s="185">
        <v>0</v>
      </c>
      <c r="AE385" s="185">
        <v>0</v>
      </c>
      <c r="AF385" s="185">
        <v>0</v>
      </c>
      <c r="AG385" s="185">
        <v>0</v>
      </c>
      <c r="AH385" s="185">
        <v>0</v>
      </c>
    </row>
    <row r="386" spans="1:34" ht="30" customHeight="1">
      <c r="A386" s="2019"/>
      <c r="B386" s="995" t="s">
        <v>803</v>
      </c>
      <c r="C386" s="185">
        <v>0</v>
      </c>
      <c r="D386" s="185">
        <v>0</v>
      </c>
      <c r="E386" s="185">
        <v>0</v>
      </c>
      <c r="F386" s="185">
        <v>0</v>
      </c>
      <c r="G386" s="185">
        <v>0</v>
      </c>
      <c r="H386" s="185">
        <v>0</v>
      </c>
      <c r="I386" s="185">
        <v>0</v>
      </c>
      <c r="J386" s="185">
        <v>0</v>
      </c>
      <c r="K386" s="185">
        <v>0</v>
      </c>
      <c r="L386" s="185">
        <v>0</v>
      </c>
      <c r="M386" s="185">
        <v>0</v>
      </c>
      <c r="N386" s="185">
        <v>0</v>
      </c>
      <c r="O386" s="185">
        <v>0</v>
      </c>
      <c r="P386" s="185">
        <v>0</v>
      </c>
      <c r="Q386" s="185">
        <v>0</v>
      </c>
      <c r="R386" s="185">
        <v>0</v>
      </c>
      <c r="S386" s="185">
        <v>0</v>
      </c>
      <c r="T386" s="185">
        <v>0</v>
      </c>
      <c r="U386" s="185">
        <v>0</v>
      </c>
      <c r="V386" s="185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0</v>
      </c>
      <c r="AC386" s="185">
        <v>0</v>
      </c>
      <c r="AD386" s="185">
        <v>0</v>
      </c>
      <c r="AE386" s="185">
        <v>0</v>
      </c>
      <c r="AF386" s="185">
        <v>0</v>
      </c>
      <c r="AG386" s="185">
        <v>0</v>
      </c>
      <c r="AH386" s="185">
        <v>0</v>
      </c>
    </row>
    <row r="387" spans="1:34" ht="30" customHeight="1">
      <c r="A387" s="2019"/>
      <c r="B387" s="1011" t="s">
        <v>804</v>
      </c>
      <c r="C387" s="185">
        <v>0</v>
      </c>
      <c r="D387" s="185">
        <v>0</v>
      </c>
      <c r="E387" s="185">
        <v>0</v>
      </c>
      <c r="F387" s="185">
        <v>0</v>
      </c>
      <c r="G387" s="185">
        <v>0</v>
      </c>
      <c r="H387" s="185">
        <v>0</v>
      </c>
      <c r="I387" s="185">
        <v>0</v>
      </c>
      <c r="J387" s="185">
        <v>0</v>
      </c>
      <c r="K387" s="185">
        <v>0</v>
      </c>
      <c r="L387" s="185">
        <v>0</v>
      </c>
      <c r="M387" s="185">
        <v>0</v>
      </c>
      <c r="N387" s="185">
        <v>0</v>
      </c>
      <c r="O387" s="185">
        <v>0</v>
      </c>
      <c r="P387" s="185">
        <v>0</v>
      </c>
      <c r="Q387" s="185">
        <v>0</v>
      </c>
      <c r="R387" s="185">
        <v>0</v>
      </c>
      <c r="S387" s="185">
        <v>0</v>
      </c>
      <c r="T387" s="185">
        <v>0</v>
      </c>
      <c r="U387" s="185">
        <v>0</v>
      </c>
      <c r="V387" s="185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0</v>
      </c>
      <c r="AB387" s="185">
        <v>0</v>
      </c>
      <c r="AC387" s="185">
        <v>0</v>
      </c>
      <c r="AD387" s="185">
        <v>0</v>
      </c>
      <c r="AE387" s="185">
        <v>0</v>
      </c>
      <c r="AF387" s="185">
        <v>0</v>
      </c>
      <c r="AG387" s="185">
        <v>0</v>
      </c>
      <c r="AH387" s="185">
        <v>0</v>
      </c>
    </row>
    <row r="388" spans="1:34" ht="30" customHeight="1">
      <c r="A388" s="2019"/>
      <c r="B388" s="1011" t="s">
        <v>805</v>
      </c>
      <c r="C388" s="185">
        <v>0</v>
      </c>
      <c r="D388" s="185">
        <v>0</v>
      </c>
      <c r="E388" s="185">
        <v>0</v>
      </c>
      <c r="F388" s="185">
        <v>0</v>
      </c>
      <c r="G388" s="185">
        <v>0</v>
      </c>
      <c r="H388" s="185">
        <v>0</v>
      </c>
      <c r="I388" s="185">
        <v>0</v>
      </c>
      <c r="J388" s="185">
        <v>0</v>
      </c>
      <c r="K388" s="185">
        <v>0</v>
      </c>
      <c r="L388" s="185">
        <v>0</v>
      </c>
      <c r="M388" s="185">
        <v>0</v>
      </c>
      <c r="N388" s="185">
        <v>0</v>
      </c>
      <c r="O388" s="185">
        <v>0</v>
      </c>
      <c r="P388" s="185">
        <v>0</v>
      </c>
      <c r="Q388" s="185">
        <v>0</v>
      </c>
      <c r="R388" s="185">
        <v>0</v>
      </c>
      <c r="S388" s="185">
        <v>0</v>
      </c>
      <c r="T388" s="185">
        <v>0</v>
      </c>
      <c r="U388" s="185">
        <v>0</v>
      </c>
      <c r="V388" s="185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0</v>
      </c>
      <c r="AB388" s="185">
        <v>0</v>
      </c>
      <c r="AC388" s="185">
        <v>0</v>
      </c>
      <c r="AD388" s="185">
        <v>0</v>
      </c>
      <c r="AE388" s="185">
        <v>0</v>
      </c>
      <c r="AF388" s="185">
        <v>0</v>
      </c>
      <c r="AG388" s="185">
        <v>0</v>
      </c>
      <c r="AH388" s="185">
        <v>0</v>
      </c>
    </row>
    <row r="389" spans="1:34" ht="30" customHeight="1">
      <c r="A389" s="2019"/>
      <c r="B389" s="1011" t="s">
        <v>806</v>
      </c>
      <c r="C389" s="185">
        <v>0</v>
      </c>
      <c r="D389" s="185">
        <v>0</v>
      </c>
      <c r="E389" s="185">
        <v>0</v>
      </c>
      <c r="F389" s="185">
        <v>0</v>
      </c>
      <c r="G389" s="185">
        <v>0</v>
      </c>
      <c r="H389" s="185">
        <v>0</v>
      </c>
      <c r="I389" s="185">
        <v>0</v>
      </c>
      <c r="J389" s="185">
        <v>0</v>
      </c>
      <c r="K389" s="185">
        <v>0</v>
      </c>
      <c r="L389" s="185">
        <v>0</v>
      </c>
      <c r="M389" s="185">
        <v>0</v>
      </c>
      <c r="N389" s="185">
        <v>0</v>
      </c>
      <c r="O389" s="185">
        <v>0</v>
      </c>
      <c r="P389" s="185">
        <v>0</v>
      </c>
      <c r="Q389" s="185">
        <v>0</v>
      </c>
      <c r="R389" s="185">
        <v>0</v>
      </c>
      <c r="S389" s="185">
        <v>0</v>
      </c>
      <c r="T389" s="185">
        <v>0</v>
      </c>
      <c r="U389" s="185">
        <v>0</v>
      </c>
      <c r="V389" s="185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0</v>
      </c>
      <c r="AB389" s="185">
        <v>0</v>
      </c>
      <c r="AC389" s="185">
        <v>0</v>
      </c>
      <c r="AD389" s="185">
        <v>0</v>
      </c>
      <c r="AE389" s="185">
        <v>0</v>
      </c>
      <c r="AF389" s="185">
        <v>0</v>
      </c>
      <c r="AG389" s="185">
        <v>0</v>
      </c>
      <c r="AH389" s="185">
        <v>0</v>
      </c>
    </row>
    <row r="390" spans="1:34" ht="30" customHeight="1">
      <c r="A390" s="2019"/>
      <c r="B390" s="995" t="s">
        <v>807</v>
      </c>
      <c r="C390" s="185">
        <v>0</v>
      </c>
      <c r="D390" s="185">
        <v>0</v>
      </c>
      <c r="E390" s="185">
        <v>0</v>
      </c>
      <c r="F390" s="185">
        <v>0</v>
      </c>
      <c r="G390" s="185">
        <v>0</v>
      </c>
      <c r="H390" s="185">
        <v>0</v>
      </c>
      <c r="I390" s="185">
        <v>0</v>
      </c>
      <c r="J390" s="185">
        <v>0</v>
      </c>
      <c r="K390" s="185">
        <v>0</v>
      </c>
      <c r="L390" s="185">
        <v>0</v>
      </c>
      <c r="M390" s="185">
        <v>0</v>
      </c>
      <c r="N390" s="185">
        <v>0</v>
      </c>
      <c r="O390" s="185">
        <v>0</v>
      </c>
      <c r="P390" s="185">
        <v>0</v>
      </c>
      <c r="Q390" s="185">
        <v>0</v>
      </c>
      <c r="R390" s="185">
        <v>0</v>
      </c>
      <c r="S390" s="185">
        <v>0</v>
      </c>
      <c r="T390" s="185">
        <v>0</v>
      </c>
      <c r="U390" s="185">
        <v>0</v>
      </c>
      <c r="V390" s="185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0</v>
      </c>
      <c r="AB390" s="185">
        <v>0</v>
      </c>
      <c r="AC390" s="185">
        <v>0</v>
      </c>
      <c r="AD390" s="185">
        <v>0</v>
      </c>
      <c r="AE390" s="185">
        <v>0</v>
      </c>
      <c r="AF390" s="185">
        <v>0</v>
      </c>
      <c r="AG390" s="185">
        <v>0</v>
      </c>
      <c r="AH390" s="185">
        <v>0</v>
      </c>
    </row>
    <row r="391" spans="1:34" ht="30" customHeight="1">
      <c r="A391" s="2019"/>
      <c r="B391" s="991" t="s">
        <v>808</v>
      </c>
      <c r="C391" s="185">
        <v>0</v>
      </c>
      <c r="D391" s="185">
        <v>0</v>
      </c>
      <c r="E391" s="185">
        <v>0</v>
      </c>
      <c r="F391" s="185">
        <v>0</v>
      </c>
      <c r="G391" s="185">
        <v>0</v>
      </c>
      <c r="H391" s="185">
        <v>0</v>
      </c>
      <c r="I391" s="185">
        <v>0</v>
      </c>
      <c r="J391" s="185">
        <v>0</v>
      </c>
      <c r="K391" s="185">
        <v>0</v>
      </c>
      <c r="L391" s="185">
        <v>0</v>
      </c>
      <c r="M391" s="185">
        <v>0</v>
      </c>
      <c r="N391" s="185">
        <v>0</v>
      </c>
      <c r="O391" s="185">
        <v>0</v>
      </c>
      <c r="P391" s="185">
        <v>0</v>
      </c>
      <c r="Q391" s="185">
        <v>0</v>
      </c>
      <c r="R391" s="185">
        <v>0</v>
      </c>
      <c r="S391" s="185">
        <v>0</v>
      </c>
      <c r="T391" s="185">
        <v>0</v>
      </c>
      <c r="U391" s="185">
        <v>0</v>
      </c>
      <c r="V391" s="185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0</v>
      </c>
      <c r="AC391" s="185">
        <v>0</v>
      </c>
      <c r="AD391" s="185">
        <v>0</v>
      </c>
      <c r="AE391" s="185">
        <v>0</v>
      </c>
      <c r="AF391" s="185">
        <v>0</v>
      </c>
      <c r="AG391" s="185">
        <v>0</v>
      </c>
      <c r="AH391" s="185">
        <v>0</v>
      </c>
    </row>
    <row r="392" spans="1:34" ht="30" customHeight="1">
      <c r="A392" s="2019"/>
      <c r="B392" s="1011" t="s">
        <v>821</v>
      </c>
      <c r="C392" s="185">
        <v>0</v>
      </c>
      <c r="D392" s="185">
        <v>0</v>
      </c>
      <c r="E392" s="185">
        <v>0</v>
      </c>
      <c r="F392" s="185">
        <v>0</v>
      </c>
      <c r="G392" s="185">
        <v>0</v>
      </c>
      <c r="H392" s="185">
        <v>0</v>
      </c>
      <c r="I392" s="185">
        <v>0</v>
      </c>
      <c r="J392" s="185">
        <v>0</v>
      </c>
      <c r="K392" s="185">
        <v>0</v>
      </c>
      <c r="L392" s="185">
        <v>0</v>
      </c>
      <c r="M392" s="185">
        <v>0</v>
      </c>
      <c r="N392" s="185">
        <v>0</v>
      </c>
      <c r="O392" s="185">
        <v>0</v>
      </c>
      <c r="P392" s="185">
        <v>0</v>
      </c>
      <c r="Q392" s="185">
        <v>0</v>
      </c>
      <c r="R392" s="185">
        <v>0</v>
      </c>
      <c r="S392" s="185">
        <v>0</v>
      </c>
      <c r="T392" s="185">
        <v>0</v>
      </c>
      <c r="U392" s="185">
        <v>0</v>
      </c>
      <c r="V392" s="185">
        <v>0</v>
      </c>
      <c r="W392" s="185">
        <v>0</v>
      </c>
      <c r="X392" s="185">
        <v>0</v>
      </c>
      <c r="Y392" s="185">
        <v>0</v>
      </c>
      <c r="Z392" s="185">
        <v>0</v>
      </c>
      <c r="AA392" s="185">
        <v>0</v>
      </c>
      <c r="AB392" s="185">
        <v>0</v>
      </c>
      <c r="AC392" s="185">
        <v>0</v>
      </c>
      <c r="AD392" s="185">
        <v>0</v>
      </c>
      <c r="AE392" s="185">
        <v>0</v>
      </c>
      <c r="AF392" s="185">
        <v>0</v>
      </c>
      <c r="AG392" s="185">
        <v>0</v>
      </c>
      <c r="AH392" s="185">
        <v>0</v>
      </c>
    </row>
    <row r="393" spans="1:34" ht="30" customHeight="1">
      <c r="A393" s="2019"/>
      <c r="B393" s="1011" t="s">
        <v>822</v>
      </c>
      <c r="C393" s="185">
        <v>0</v>
      </c>
      <c r="D393" s="185">
        <v>0</v>
      </c>
      <c r="E393" s="185">
        <v>0</v>
      </c>
      <c r="F393" s="185">
        <v>0</v>
      </c>
      <c r="G393" s="185">
        <v>0</v>
      </c>
      <c r="H393" s="185">
        <v>0</v>
      </c>
      <c r="I393" s="185">
        <v>0</v>
      </c>
      <c r="J393" s="185">
        <v>0</v>
      </c>
      <c r="K393" s="185">
        <v>0</v>
      </c>
      <c r="L393" s="185">
        <v>0</v>
      </c>
      <c r="M393" s="185">
        <v>0</v>
      </c>
      <c r="N393" s="185">
        <v>0</v>
      </c>
      <c r="O393" s="185">
        <v>0</v>
      </c>
      <c r="P393" s="185">
        <v>0</v>
      </c>
      <c r="Q393" s="185">
        <v>0</v>
      </c>
      <c r="R393" s="185">
        <v>0</v>
      </c>
      <c r="S393" s="185">
        <v>0</v>
      </c>
      <c r="T393" s="185">
        <v>0</v>
      </c>
      <c r="U393" s="185">
        <v>0</v>
      </c>
      <c r="V393" s="185">
        <v>0</v>
      </c>
      <c r="W393" s="185">
        <v>0</v>
      </c>
      <c r="X393" s="185">
        <v>0</v>
      </c>
      <c r="Y393" s="185">
        <v>0</v>
      </c>
      <c r="Z393" s="185">
        <v>0</v>
      </c>
      <c r="AA393" s="185">
        <v>0</v>
      </c>
      <c r="AB393" s="185">
        <v>0</v>
      </c>
      <c r="AC393" s="185">
        <v>0</v>
      </c>
      <c r="AD393" s="185">
        <v>0</v>
      </c>
      <c r="AE393" s="185">
        <v>0</v>
      </c>
      <c r="AF393" s="185">
        <v>0</v>
      </c>
      <c r="AG393" s="185">
        <v>0</v>
      </c>
      <c r="AH393" s="185">
        <v>0</v>
      </c>
    </row>
    <row r="394" spans="1:34" ht="19.5" customHeight="1">
      <c r="A394" s="2019"/>
      <c r="B394" s="1242" t="s">
        <v>952</v>
      </c>
      <c r="C394" s="185">
        <v>0</v>
      </c>
      <c r="D394" s="185">
        <v>0</v>
      </c>
      <c r="E394" s="185">
        <v>0</v>
      </c>
      <c r="F394" s="185">
        <v>0</v>
      </c>
      <c r="G394" s="185">
        <v>0</v>
      </c>
      <c r="H394" s="185">
        <v>0</v>
      </c>
      <c r="I394" s="185">
        <v>0</v>
      </c>
      <c r="J394" s="185">
        <v>0</v>
      </c>
      <c r="K394" s="185">
        <v>0</v>
      </c>
      <c r="L394" s="185">
        <v>0</v>
      </c>
      <c r="M394" s="185">
        <v>0</v>
      </c>
      <c r="N394" s="185">
        <v>0</v>
      </c>
      <c r="O394" s="185">
        <v>0</v>
      </c>
      <c r="P394" s="185">
        <v>0</v>
      </c>
      <c r="Q394" s="185">
        <v>0</v>
      </c>
      <c r="R394" s="185">
        <v>0</v>
      </c>
      <c r="S394" s="185">
        <v>0</v>
      </c>
      <c r="T394" s="185">
        <v>0</v>
      </c>
      <c r="U394" s="185">
        <v>0</v>
      </c>
      <c r="V394" s="185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0</v>
      </c>
      <c r="AB394" s="185">
        <v>0</v>
      </c>
      <c r="AC394" s="185">
        <v>0</v>
      </c>
      <c r="AD394" s="185">
        <v>0</v>
      </c>
      <c r="AE394" s="185">
        <v>0</v>
      </c>
      <c r="AF394" s="185">
        <v>0</v>
      </c>
      <c r="AG394" s="185">
        <v>0</v>
      </c>
      <c r="AH394" s="185">
        <v>0</v>
      </c>
    </row>
    <row r="395" spans="1:34" ht="19.5" customHeight="1">
      <c r="A395" s="2018" t="s">
        <v>817</v>
      </c>
      <c r="B395" s="1013" t="s">
        <v>41</v>
      </c>
      <c r="C395" s="1013">
        <f>SUM('2-9-2배수관 경년별 총괄'!C396:'2-9-2배수관 경년별 총괄'!C417)</f>
        <v>16564.2</v>
      </c>
      <c r="D395" s="1013">
        <f>SUM('2-9-2배수관 경년별 총괄'!D396:'2-9-2배수관 경년별 총괄'!D417)</f>
        <v>15538.48</v>
      </c>
      <c r="E395" s="1013">
        <f>SUM('2-9-2배수관 경년별 총괄'!E396:'2-9-2배수관 경년별 총괄'!E417)</f>
        <v>0</v>
      </c>
      <c r="F395" s="1013">
        <f>SUM('2-9-2배수관 경년별 총괄'!F396:'2-9-2배수관 경년별 총괄'!F417)</f>
        <v>0</v>
      </c>
      <c r="G395" s="1013">
        <f>SUM('2-9-2배수관 경년별 총괄'!G396:'2-9-2배수관 경년별 총괄'!G417)</f>
        <v>0</v>
      </c>
      <c r="H395" s="1013">
        <f>SUM('2-9-2배수관 경년별 총괄'!H396:'2-9-2배수관 경년별 총괄'!H417)</f>
        <v>0</v>
      </c>
      <c r="I395" s="1013">
        <f>SUM('2-9-2배수관 경년별 총괄'!I396:'2-9-2배수관 경년별 총괄'!I417)</f>
        <v>0</v>
      </c>
      <c r="J395" s="1013">
        <f>SUM('2-9-2배수관 경년별 총괄'!J396:'2-9-2배수관 경년별 총괄'!J417)</f>
        <v>0</v>
      </c>
      <c r="K395" s="1013">
        <f>SUM('2-9-2배수관 경년별 총괄'!K396:'2-9-2배수관 경년별 총괄'!K417)</f>
        <v>1011.44</v>
      </c>
      <c r="L395" s="1013">
        <f>SUM('2-9-2배수관 경년별 총괄'!L396:'2-9-2배수관 경년별 총괄'!L417)</f>
        <v>10.49</v>
      </c>
      <c r="M395" s="1013">
        <f>SUM('2-9-2배수관 경년별 총괄'!M396:'2-9-2배수관 경년별 총괄'!M417)</f>
        <v>0</v>
      </c>
      <c r="N395" s="1013">
        <f>SUM('2-9-2배수관 경년별 총괄'!N396:'2-9-2배수관 경년별 총괄'!N417)</f>
        <v>3.79</v>
      </c>
      <c r="O395" s="1013">
        <f>SUM('2-9-2배수관 경년별 총괄'!O396:'2-9-2배수관 경년별 총괄'!O417)</f>
        <v>0</v>
      </c>
      <c r="P395" s="1013">
        <f>SUM('2-9-2배수관 경년별 총괄'!P396:'2-9-2배수관 경년별 총괄'!P417)</f>
        <v>0</v>
      </c>
      <c r="Q395" s="1013">
        <f>SUM('2-9-2배수관 경년별 총괄'!Q396:'2-9-2배수관 경년별 총괄'!Q417)</f>
        <v>0</v>
      </c>
      <c r="R395" s="1013">
        <f>SUM('2-9-2배수관 경년별 총괄'!R396:'2-9-2배수관 경년별 총괄'!R417)</f>
        <v>0</v>
      </c>
      <c r="S395" s="1013">
        <f>SUM('2-9-2배수관 경년별 총괄'!S396:'2-9-2배수관 경년별 총괄'!S417)</f>
        <v>0</v>
      </c>
      <c r="T395" s="1013">
        <f>SUM('2-9-2배수관 경년별 총괄'!T396:'2-9-2배수관 경년별 총괄'!T417)</f>
        <v>0</v>
      </c>
      <c r="U395" s="1013">
        <f>SUM('2-9-2배수관 경년별 총괄'!U396:'2-9-2배수관 경년별 총괄'!U417)</f>
        <v>1011.44</v>
      </c>
      <c r="V395" s="1013">
        <f>SUM('2-9-2배수관 경년별 총괄'!V396:'2-9-2배수관 경년별 총괄'!V417)</f>
        <v>10.49</v>
      </c>
      <c r="W395" s="1013">
        <f>SUM('2-9-2배수관 경년별 총괄'!W396:'2-9-2배수관 경년별 총괄'!W417)</f>
        <v>0</v>
      </c>
      <c r="X395" s="1013">
        <f>SUM('2-9-2배수관 경년별 총괄'!X396:'2-9-2배수관 경년별 총괄'!X417)</f>
        <v>3.79</v>
      </c>
      <c r="Y395" s="1013">
        <f>SUM('2-9-2배수관 경년별 총괄'!Y396:'2-9-2배수관 경년별 총괄'!Y417)</f>
        <v>0</v>
      </c>
      <c r="Z395" s="1013">
        <f>SUM('2-9-2배수관 경년별 총괄'!Z396:'2-9-2배수관 경년별 총괄'!Z417)</f>
        <v>0</v>
      </c>
      <c r="AA395" s="1013">
        <f>SUM('2-9-2배수관 경년별 총괄'!AA396:'2-9-2배수관 경년별 총괄'!AA417)</f>
        <v>0</v>
      </c>
      <c r="AB395" s="1013">
        <f>SUM('2-9-2배수관 경년별 총괄'!AB396:'2-9-2배수관 경년별 총괄'!AB417)</f>
        <v>0</v>
      </c>
      <c r="AC395" s="1013">
        <f>SUM('2-9-2배수관 경년별 총괄'!AC396:'2-9-2배수관 경년별 총괄'!AC417)</f>
        <v>0</v>
      </c>
      <c r="AD395" s="1013">
        <f>SUM('2-9-2배수관 경년별 총괄'!AD396:'2-9-2배수관 경년별 총괄'!AD417)</f>
        <v>0</v>
      </c>
      <c r="AE395" s="1013">
        <f>SUM('2-9-2배수관 경년별 총괄'!AE396:'2-9-2배수관 경년별 총괄'!AE417)</f>
        <v>1011.44</v>
      </c>
      <c r="AF395" s="1013">
        <f>SUM('2-9-2배수관 경년별 총괄'!AF396:'2-9-2배수관 경년별 총괄'!AF417)</f>
        <v>10.49</v>
      </c>
      <c r="AG395" s="1013">
        <f>SUM('2-9-2배수관 경년별 총괄'!AG396:'2-9-2배수관 경년별 총괄'!AG417)</f>
        <v>0</v>
      </c>
      <c r="AH395" s="1013">
        <f>SUM('2-9-2배수관 경년별 총괄'!AH396:'2-9-2배수관 경년별 총괄'!AH417)</f>
        <v>3.79</v>
      </c>
    </row>
    <row r="396" spans="1:34" ht="19.5" customHeight="1">
      <c r="A396" s="2018" t="s">
        <v>817</v>
      </c>
      <c r="B396" s="989" t="s">
        <v>951</v>
      </c>
      <c r="C396" s="185">
        <v>3.79</v>
      </c>
      <c r="D396" s="185">
        <v>0</v>
      </c>
      <c r="E396" s="185">
        <v>0</v>
      </c>
      <c r="F396" s="185">
        <v>0</v>
      </c>
      <c r="G396" s="185">
        <v>0</v>
      </c>
      <c r="H396" s="185">
        <v>0</v>
      </c>
      <c r="I396" s="185">
        <v>0</v>
      </c>
      <c r="J396" s="185">
        <v>0</v>
      </c>
      <c r="K396" s="185">
        <v>0</v>
      </c>
      <c r="L396" s="185">
        <v>0</v>
      </c>
      <c r="M396" s="185">
        <v>0</v>
      </c>
      <c r="N396" s="185">
        <v>3.79</v>
      </c>
      <c r="O396" s="185">
        <v>0</v>
      </c>
      <c r="P396" s="185">
        <v>0</v>
      </c>
      <c r="Q396" s="185">
        <v>0</v>
      </c>
      <c r="R396" s="185">
        <v>0</v>
      </c>
      <c r="S396" s="185">
        <v>0</v>
      </c>
      <c r="T396" s="185">
        <v>0</v>
      </c>
      <c r="U396" s="185">
        <v>0</v>
      </c>
      <c r="V396" s="185">
        <v>0</v>
      </c>
      <c r="W396" s="185">
        <v>0</v>
      </c>
      <c r="X396" s="185">
        <v>3.79</v>
      </c>
      <c r="Y396" s="185">
        <v>0</v>
      </c>
      <c r="Z396" s="185">
        <v>0</v>
      </c>
      <c r="AA396" s="185">
        <v>0</v>
      </c>
      <c r="AB396" s="185">
        <v>0</v>
      </c>
      <c r="AC396" s="185">
        <v>0</v>
      </c>
      <c r="AD396" s="185">
        <v>0</v>
      </c>
      <c r="AE396" s="185">
        <v>0</v>
      </c>
      <c r="AF396" s="185">
        <v>0</v>
      </c>
      <c r="AG396" s="185">
        <v>0</v>
      </c>
      <c r="AH396" s="185">
        <v>3.79</v>
      </c>
    </row>
    <row r="397" spans="1:34" ht="30" customHeight="1">
      <c r="A397" s="2019"/>
      <c r="B397" s="989" t="s">
        <v>796</v>
      </c>
      <c r="C397" s="185">
        <v>0</v>
      </c>
      <c r="D397" s="185">
        <v>0</v>
      </c>
      <c r="E397" s="185">
        <v>0</v>
      </c>
      <c r="F397" s="185">
        <v>0</v>
      </c>
      <c r="G397" s="185">
        <v>0</v>
      </c>
      <c r="H397" s="185">
        <v>0</v>
      </c>
      <c r="I397" s="185">
        <v>0</v>
      </c>
      <c r="J397" s="185">
        <v>0</v>
      </c>
      <c r="K397" s="185">
        <v>0</v>
      </c>
      <c r="L397" s="185">
        <v>0</v>
      </c>
      <c r="M397" s="185">
        <v>0</v>
      </c>
      <c r="N397" s="185">
        <v>0</v>
      </c>
      <c r="O397" s="185">
        <v>0</v>
      </c>
      <c r="P397" s="185">
        <v>0</v>
      </c>
      <c r="Q397" s="185">
        <v>0</v>
      </c>
      <c r="R397" s="185">
        <v>0</v>
      </c>
      <c r="S397" s="185">
        <v>0</v>
      </c>
      <c r="T397" s="185">
        <v>0</v>
      </c>
      <c r="U397" s="185">
        <v>0</v>
      </c>
      <c r="V397" s="185">
        <v>0</v>
      </c>
      <c r="W397" s="185">
        <v>0</v>
      </c>
      <c r="X397" s="185">
        <v>0</v>
      </c>
      <c r="Y397" s="185">
        <v>0</v>
      </c>
      <c r="Z397" s="185">
        <v>0</v>
      </c>
      <c r="AA397" s="185">
        <v>0</v>
      </c>
      <c r="AB397" s="185">
        <v>0</v>
      </c>
      <c r="AC397" s="185">
        <v>0</v>
      </c>
      <c r="AD397" s="185">
        <v>0</v>
      </c>
      <c r="AE397" s="185">
        <v>0</v>
      </c>
      <c r="AF397" s="185">
        <v>0</v>
      </c>
      <c r="AG397" s="185">
        <v>0</v>
      </c>
      <c r="AH397" s="185">
        <v>0</v>
      </c>
    </row>
    <row r="398" spans="1:34" ht="30" customHeight="1">
      <c r="A398" s="2019"/>
      <c r="B398" s="989" t="s">
        <v>797</v>
      </c>
      <c r="C398" s="185">
        <v>0</v>
      </c>
      <c r="D398" s="185">
        <v>0</v>
      </c>
      <c r="E398" s="185">
        <v>0</v>
      </c>
      <c r="F398" s="185">
        <v>0</v>
      </c>
      <c r="G398" s="185">
        <v>0</v>
      </c>
      <c r="H398" s="185">
        <v>0</v>
      </c>
      <c r="I398" s="185">
        <v>0</v>
      </c>
      <c r="J398" s="185">
        <v>0</v>
      </c>
      <c r="K398" s="185">
        <v>0</v>
      </c>
      <c r="L398" s="185">
        <v>0</v>
      </c>
      <c r="M398" s="185">
        <v>0</v>
      </c>
      <c r="N398" s="185">
        <v>0</v>
      </c>
      <c r="O398" s="185">
        <v>0</v>
      </c>
      <c r="P398" s="185">
        <v>0</v>
      </c>
      <c r="Q398" s="185">
        <v>0</v>
      </c>
      <c r="R398" s="185">
        <v>0</v>
      </c>
      <c r="S398" s="185">
        <v>0</v>
      </c>
      <c r="T398" s="185">
        <v>0</v>
      </c>
      <c r="U398" s="185">
        <v>0</v>
      </c>
      <c r="V398" s="185">
        <v>0</v>
      </c>
      <c r="W398" s="185">
        <v>0</v>
      </c>
      <c r="X398" s="185">
        <v>0</v>
      </c>
      <c r="Y398" s="185">
        <v>0</v>
      </c>
      <c r="Z398" s="185">
        <v>0</v>
      </c>
      <c r="AA398" s="185">
        <v>0</v>
      </c>
      <c r="AB398" s="185">
        <v>0</v>
      </c>
      <c r="AC398" s="185">
        <v>0</v>
      </c>
      <c r="AD398" s="185">
        <v>0</v>
      </c>
      <c r="AE398" s="185">
        <v>0</v>
      </c>
      <c r="AF398" s="185">
        <v>0</v>
      </c>
      <c r="AG398" s="185">
        <v>0</v>
      </c>
      <c r="AH398" s="185">
        <v>0</v>
      </c>
    </row>
    <row r="399" spans="1:34" ht="30" customHeight="1">
      <c r="A399" s="2019"/>
      <c r="B399" s="989" t="s">
        <v>798</v>
      </c>
      <c r="C399" s="185">
        <v>0</v>
      </c>
      <c r="D399" s="185">
        <v>0</v>
      </c>
      <c r="E399" s="185">
        <v>0</v>
      </c>
      <c r="F399" s="185">
        <v>0</v>
      </c>
      <c r="G399" s="185">
        <v>0</v>
      </c>
      <c r="H399" s="185">
        <v>0</v>
      </c>
      <c r="I399" s="185">
        <v>0</v>
      </c>
      <c r="J399" s="185">
        <v>0</v>
      </c>
      <c r="K399" s="185">
        <v>0</v>
      </c>
      <c r="L399" s="185">
        <v>0</v>
      </c>
      <c r="M399" s="185">
        <v>0</v>
      </c>
      <c r="N399" s="185">
        <v>0</v>
      </c>
      <c r="O399" s="185">
        <v>0</v>
      </c>
      <c r="P399" s="185">
        <v>0</v>
      </c>
      <c r="Q399" s="185">
        <v>0</v>
      </c>
      <c r="R399" s="185">
        <v>0</v>
      </c>
      <c r="S399" s="185">
        <v>0</v>
      </c>
      <c r="T399" s="185">
        <v>0</v>
      </c>
      <c r="U399" s="185">
        <v>0</v>
      </c>
      <c r="V399" s="185">
        <v>0</v>
      </c>
      <c r="W399" s="185">
        <v>0</v>
      </c>
      <c r="X399" s="185">
        <v>0</v>
      </c>
      <c r="Y399" s="185">
        <v>0</v>
      </c>
      <c r="Z399" s="185">
        <v>0</v>
      </c>
      <c r="AA399" s="185">
        <v>0</v>
      </c>
      <c r="AB399" s="185">
        <v>0</v>
      </c>
      <c r="AC399" s="185">
        <v>0</v>
      </c>
      <c r="AD399" s="185">
        <v>0</v>
      </c>
      <c r="AE399" s="185">
        <v>0</v>
      </c>
      <c r="AF399" s="185">
        <v>0</v>
      </c>
      <c r="AG399" s="185">
        <v>0</v>
      </c>
      <c r="AH399" s="185">
        <v>0</v>
      </c>
    </row>
    <row r="400" spans="1:34" ht="30" customHeight="1">
      <c r="A400" s="2019"/>
      <c r="B400" s="989" t="s">
        <v>780</v>
      </c>
      <c r="C400" s="185">
        <v>4673.57</v>
      </c>
      <c r="D400" s="185">
        <v>3739.98</v>
      </c>
      <c r="E400" s="185">
        <v>0</v>
      </c>
      <c r="F400" s="185">
        <v>0</v>
      </c>
      <c r="G400" s="185">
        <v>0</v>
      </c>
      <c r="H400" s="185">
        <v>0</v>
      </c>
      <c r="I400" s="185">
        <v>0</v>
      </c>
      <c r="J400" s="185">
        <v>0</v>
      </c>
      <c r="K400" s="185">
        <v>923.1</v>
      </c>
      <c r="L400" s="185">
        <v>10.49</v>
      </c>
      <c r="M400" s="185">
        <v>0</v>
      </c>
      <c r="N400" s="185">
        <v>0</v>
      </c>
      <c r="O400" s="185">
        <v>0</v>
      </c>
      <c r="P400" s="185">
        <v>0</v>
      </c>
      <c r="Q400" s="185">
        <v>0</v>
      </c>
      <c r="R400" s="185">
        <v>0</v>
      </c>
      <c r="S400" s="185">
        <v>0</v>
      </c>
      <c r="T400" s="185">
        <v>0</v>
      </c>
      <c r="U400" s="185">
        <v>923.1</v>
      </c>
      <c r="V400" s="185">
        <v>10.49</v>
      </c>
      <c r="W400" s="185">
        <v>0</v>
      </c>
      <c r="X400" s="185">
        <v>0</v>
      </c>
      <c r="Y400" s="185">
        <v>0</v>
      </c>
      <c r="Z400" s="185">
        <v>0</v>
      </c>
      <c r="AA400" s="185">
        <v>0</v>
      </c>
      <c r="AB400" s="185">
        <v>0</v>
      </c>
      <c r="AC400" s="185">
        <v>0</v>
      </c>
      <c r="AD400" s="185">
        <v>0</v>
      </c>
      <c r="AE400" s="185">
        <v>923.1</v>
      </c>
      <c r="AF400" s="185">
        <v>10.49</v>
      </c>
      <c r="AG400" s="185">
        <v>0</v>
      </c>
      <c r="AH400" s="185">
        <v>0</v>
      </c>
    </row>
    <row r="401" spans="1:34" ht="30" customHeight="1">
      <c r="A401" s="2019"/>
      <c r="B401" s="991" t="s">
        <v>781</v>
      </c>
      <c r="C401" s="185">
        <v>4306.22</v>
      </c>
      <c r="D401" s="185">
        <v>4306.22</v>
      </c>
      <c r="E401" s="185">
        <v>0</v>
      </c>
      <c r="F401" s="185">
        <v>0</v>
      </c>
      <c r="G401" s="185">
        <v>0</v>
      </c>
      <c r="H401" s="185">
        <v>0</v>
      </c>
      <c r="I401" s="185">
        <v>0</v>
      </c>
      <c r="J401" s="185">
        <v>0</v>
      </c>
      <c r="K401" s="185">
        <v>0</v>
      </c>
      <c r="L401" s="185">
        <v>0</v>
      </c>
      <c r="M401" s="185">
        <v>0</v>
      </c>
      <c r="N401" s="185">
        <v>0</v>
      </c>
      <c r="O401" s="185">
        <v>0</v>
      </c>
      <c r="P401" s="185">
        <v>0</v>
      </c>
      <c r="Q401" s="185">
        <v>0</v>
      </c>
      <c r="R401" s="185">
        <v>0</v>
      </c>
      <c r="S401" s="185">
        <v>0</v>
      </c>
      <c r="T401" s="185">
        <v>0</v>
      </c>
      <c r="U401" s="185">
        <v>0</v>
      </c>
      <c r="V401" s="185">
        <v>0</v>
      </c>
      <c r="W401" s="185">
        <v>0</v>
      </c>
      <c r="X401" s="185">
        <v>0</v>
      </c>
      <c r="Y401" s="185">
        <v>0</v>
      </c>
      <c r="Z401" s="185">
        <v>0</v>
      </c>
      <c r="AA401" s="185">
        <v>0</v>
      </c>
      <c r="AB401" s="185">
        <v>0</v>
      </c>
      <c r="AC401" s="185">
        <v>0</v>
      </c>
      <c r="AD401" s="185">
        <v>0</v>
      </c>
      <c r="AE401" s="185">
        <v>0</v>
      </c>
      <c r="AF401" s="185">
        <v>0</v>
      </c>
      <c r="AG401" s="185">
        <v>0</v>
      </c>
      <c r="AH401" s="185">
        <v>0</v>
      </c>
    </row>
    <row r="402" spans="1:34" ht="30" customHeight="1">
      <c r="A402" s="2019"/>
      <c r="B402" s="991" t="s">
        <v>786</v>
      </c>
      <c r="C402" s="185">
        <v>1677.39</v>
      </c>
      <c r="D402" s="185">
        <v>1677.39</v>
      </c>
      <c r="E402" s="185">
        <v>0</v>
      </c>
      <c r="F402" s="185">
        <v>0</v>
      </c>
      <c r="G402" s="185">
        <v>0</v>
      </c>
      <c r="H402" s="185">
        <v>0</v>
      </c>
      <c r="I402" s="185">
        <v>0</v>
      </c>
      <c r="J402" s="185">
        <v>0</v>
      </c>
      <c r="K402" s="185">
        <v>0</v>
      </c>
      <c r="L402" s="185">
        <v>0</v>
      </c>
      <c r="M402" s="185">
        <v>0</v>
      </c>
      <c r="N402" s="185">
        <v>0</v>
      </c>
      <c r="O402" s="185">
        <v>0</v>
      </c>
      <c r="P402" s="185">
        <v>0</v>
      </c>
      <c r="Q402" s="185">
        <v>0</v>
      </c>
      <c r="R402" s="185">
        <v>0</v>
      </c>
      <c r="S402" s="185">
        <v>0</v>
      </c>
      <c r="T402" s="185">
        <v>0</v>
      </c>
      <c r="U402" s="185">
        <v>0</v>
      </c>
      <c r="V402" s="185">
        <v>0</v>
      </c>
      <c r="W402" s="185">
        <v>0</v>
      </c>
      <c r="X402" s="185">
        <v>0</v>
      </c>
      <c r="Y402" s="185">
        <v>0</v>
      </c>
      <c r="Z402" s="185">
        <v>0</v>
      </c>
      <c r="AA402" s="185">
        <v>0</v>
      </c>
      <c r="AB402" s="185">
        <v>0</v>
      </c>
      <c r="AC402" s="185">
        <v>0</v>
      </c>
      <c r="AD402" s="185">
        <v>0</v>
      </c>
      <c r="AE402" s="185">
        <v>0</v>
      </c>
      <c r="AF402" s="185">
        <v>0</v>
      </c>
      <c r="AG402" s="185">
        <v>0</v>
      </c>
      <c r="AH402" s="185">
        <v>0</v>
      </c>
    </row>
    <row r="403" spans="1:34" ht="30" customHeight="1">
      <c r="A403" s="2019"/>
      <c r="B403" s="991" t="s">
        <v>799</v>
      </c>
      <c r="C403" s="185">
        <v>0</v>
      </c>
      <c r="D403" s="185">
        <v>0</v>
      </c>
      <c r="E403" s="185">
        <v>0</v>
      </c>
      <c r="F403" s="185">
        <v>0</v>
      </c>
      <c r="G403" s="185">
        <v>0</v>
      </c>
      <c r="H403" s="185">
        <v>0</v>
      </c>
      <c r="I403" s="185">
        <v>0</v>
      </c>
      <c r="J403" s="185">
        <v>0</v>
      </c>
      <c r="K403" s="185">
        <v>0</v>
      </c>
      <c r="L403" s="185">
        <v>0</v>
      </c>
      <c r="M403" s="185">
        <v>0</v>
      </c>
      <c r="N403" s="185">
        <v>0</v>
      </c>
      <c r="O403" s="185">
        <v>0</v>
      </c>
      <c r="P403" s="185">
        <v>0</v>
      </c>
      <c r="Q403" s="185">
        <v>0</v>
      </c>
      <c r="R403" s="185">
        <v>0</v>
      </c>
      <c r="S403" s="185">
        <v>0</v>
      </c>
      <c r="T403" s="185">
        <v>0</v>
      </c>
      <c r="U403" s="185">
        <v>0</v>
      </c>
      <c r="V403" s="185">
        <v>0</v>
      </c>
      <c r="W403" s="185">
        <v>0</v>
      </c>
      <c r="X403" s="185">
        <v>0</v>
      </c>
      <c r="Y403" s="185">
        <v>0</v>
      </c>
      <c r="Z403" s="185">
        <v>0</v>
      </c>
      <c r="AA403" s="185">
        <v>0</v>
      </c>
      <c r="AB403" s="185">
        <v>0</v>
      </c>
      <c r="AC403" s="185">
        <v>0</v>
      </c>
      <c r="AD403" s="185">
        <v>0</v>
      </c>
      <c r="AE403" s="185">
        <v>0</v>
      </c>
      <c r="AF403" s="185">
        <v>0</v>
      </c>
      <c r="AG403" s="185">
        <v>0</v>
      </c>
      <c r="AH403" s="185">
        <v>0</v>
      </c>
    </row>
    <row r="404" spans="1:34" ht="30" customHeight="1">
      <c r="A404" s="2019"/>
      <c r="B404" s="991" t="s">
        <v>787</v>
      </c>
      <c r="C404" s="185">
        <v>5814.89</v>
      </c>
      <c r="D404" s="185">
        <v>5814.89</v>
      </c>
      <c r="E404" s="185">
        <v>0</v>
      </c>
      <c r="F404" s="185">
        <v>0</v>
      </c>
      <c r="G404" s="185">
        <v>0</v>
      </c>
      <c r="H404" s="185">
        <v>0</v>
      </c>
      <c r="I404" s="185">
        <v>0</v>
      </c>
      <c r="J404" s="185">
        <v>0</v>
      </c>
      <c r="K404" s="185">
        <v>0</v>
      </c>
      <c r="L404" s="185">
        <v>0</v>
      </c>
      <c r="M404" s="185">
        <v>0</v>
      </c>
      <c r="N404" s="185">
        <v>0</v>
      </c>
      <c r="O404" s="185">
        <v>0</v>
      </c>
      <c r="P404" s="185">
        <v>0</v>
      </c>
      <c r="Q404" s="185">
        <v>0</v>
      </c>
      <c r="R404" s="185">
        <v>0</v>
      </c>
      <c r="S404" s="185">
        <v>0</v>
      </c>
      <c r="T404" s="185">
        <v>0</v>
      </c>
      <c r="U404" s="185">
        <v>0</v>
      </c>
      <c r="V404" s="185">
        <v>0</v>
      </c>
      <c r="W404" s="185">
        <v>0</v>
      </c>
      <c r="X404" s="185">
        <v>0</v>
      </c>
      <c r="Y404" s="185">
        <v>0</v>
      </c>
      <c r="Z404" s="185">
        <v>0</v>
      </c>
      <c r="AA404" s="185">
        <v>0</v>
      </c>
      <c r="AB404" s="185">
        <v>0</v>
      </c>
      <c r="AC404" s="185">
        <v>0</v>
      </c>
      <c r="AD404" s="185">
        <v>0</v>
      </c>
      <c r="AE404" s="185">
        <v>0</v>
      </c>
      <c r="AF404" s="185">
        <v>0</v>
      </c>
      <c r="AG404" s="185">
        <v>0</v>
      </c>
      <c r="AH404" s="185">
        <v>0</v>
      </c>
    </row>
    <row r="405" spans="1:34" ht="30" customHeight="1">
      <c r="A405" s="2019"/>
      <c r="B405" s="991" t="s">
        <v>820</v>
      </c>
      <c r="C405" s="185">
        <v>0</v>
      </c>
      <c r="D405" s="185">
        <v>0</v>
      </c>
      <c r="E405" s="185">
        <v>0</v>
      </c>
      <c r="F405" s="185">
        <v>0</v>
      </c>
      <c r="G405" s="185">
        <v>0</v>
      </c>
      <c r="H405" s="185">
        <v>0</v>
      </c>
      <c r="I405" s="185">
        <v>0</v>
      </c>
      <c r="J405" s="185">
        <v>0</v>
      </c>
      <c r="K405" s="185">
        <v>0</v>
      </c>
      <c r="L405" s="185">
        <v>0</v>
      </c>
      <c r="M405" s="185">
        <v>0</v>
      </c>
      <c r="N405" s="185">
        <v>0</v>
      </c>
      <c r="O405" s="185">
        <v>0</v>
      </c>
      <c r="P405" s="185">
        <v>0</v>
      </c>
      <c r="Q405" s="185">
        <v>0</v>
      </c>
      <c r="R405" s="185">
        <v>0</v>
      </c>
      <c r="S405" s="185">
        <v>0</v>
      </c>
      <c r="T405" s="185">
        <v>0</v>
      </c>
      <c r="U405" s="185">
        <v>0</v>
      </c>
      <c r="V405" s="185">
        <v>0</v>
      </c>
      <c r="W405" s="185">
        <v>0</v>
      </c>
      <c r="X405" s="185">
        <v>0</v>
      </c>
      <c r="Y405" s="185">
        <v>0</v>
      </c>
      <c r="Z405" s="185">
        <v>0</v>
      </c>
      <c r="AA405" s="185">
        <v>0</v>
      </c>
      <c r="AB405" s="185">
        <v>0</v>
      </c>
      <c r="AC405" s="185">
        <v>0</v>
      </c>
      <c r="AD405" s="185">
        <v>0</v>
      </c>
      <c r="AE405" s="185">
        <v>0</v>
      </c>
      <c r="AF405" s="185">
        <v>0</v>
      </c>
      <c r="AG405" s="185">
        <v>0</v>
      </c>
      <c r="AH405" s="185">
        <v>0</v>
      </c>
    </row>
    <row r="406" spans="1:34" ht="30" customHeight="1">
      <c r="A406" s="2019"/>
      <c r="B406" s="991" t="s">
        <v>800</v>
      </c>
      <c r="C406" s="185">
        <v>0</v>
      </c>
      <c r="D406" s="185">
        <v>0</v>
      </c>
      <c r="E406" s="185">
        <v>0</v>
      </c>
      <c r="F406" s="185">
        <v>0</v>
      </c>
      <c r="G406" s="185">
        <v>0</v>
      </c>
      <c r="H406" s="185">
        <v>0</v>
      </c>
      <c r="I406" s="185">
        <v>0</v>
      </c>
      <c r="J406" s="185">
        <v>0</v>
      </c>
      <c r="K406" s="185">
        <v>0</v>
      </c>
      <c r="L406" s="185">
        <v>0</v>
      </c>
      <c r="M406" s="185">
        <v>0</v>
      </c>
      <c r="N406" s="185">
        <v>0</v>
      </c>
      <c r="O406" s="185">
        <v>0</v>
      </c>
      <c r="P406" s="185">
        <v>0</v>
      </c>
      <c r="Q406" s="185">
        <v>0</v>
      </c>
      <c r="R406" s="185">
        <v>0</v>
      </c>
      <c r="S406" s="185">
        <v>0</v>
      </c>
      <c r="T406" s="185">
        <v>0</v>
      </c>
      <c r="U406" s="185">
        <v>0</v>
      </c>
      <c r="V406" s="185">
        <v>0</v>
      </c>
      <c r="W406" s="185">
        <v>0</v>
      </c>
      <c r="X406" s="185">
        <v>0</v>
      </c>
      <c r="Y406" s="185">
        <v>0</v>
      </c>
      <c r="Z406" s="185">
        <v>0</v>
      </c>
      <c r="AA406" s="185">
        <v>0</v>
      </c>
      <c r="AB406" s="185">
        <v>0</v>
      </c>
      <c r="AC406" s="185">
        <v>0</v>
      </c>
      <c r="AD406" s="185">
        <v>0</v>
      </c>
      <c r="AE406" s="185">
        <v>0</v>
      </c>
      <c r="AF406" s="185">
        <v>0</v>
      </c>
      <c r="AG406" s="185">
        <v>0</v>
      </c>
      <c r="AH406" s="185">
        <v>0</v>
      </c>
    </row>
    <row r="407" spans="1:34" ht="30" customHeight="1">
      <c r="A407" s="2019"/>
      <c r="B407" s="989" t="s">
        <v>801</v>
      </c>
      <c r="C407" s="185">
        <v>0</v>
      </c>
      <c r="D407" s="185">
        <v>0</v>
      </c>
      <c r="E407" s="185">
        <v>0</v>
      </c>
      <c r="F407" s="185">
        <v>0</v>
      </c>
      <c r="G407" s="185">
        <v>0</v>
      </c>
      <c r="H407" s="185">
        <v>0</v>
      </c>
      <c r="I407" s="185">
        <v>0</v>
      </c>
      <c r="J407" s="185">
        <v>0</v>
      </c>
      <c r="K407" s="185">
        <v>0</v>
      </c>
      <c r="L407" s="185">
        <v>0</v>
      </c>
      <c r="M407" s="185">
        <v>0</v>
      </c>
      <c r="N407" s="185">
        <v>0</v>
      </c>
      <c r="O407" s="185">
        <v>0</v>
      </c>
      <c r="P407" s="185">
        <v>0</v>
      </c>
      <c r="Q407" s="185">
        <v>0</v>
      </c>
      <c r="R407" s="185">
        <v>0</v>
      </c>
      <c r="S407" s="185">
        <v>0</v>
      </c>
      <c r="T407" s="185">
        <v>0</v>
      </c>
      <c r="U407" s="185">
        <v>0</v>
      </c>
      <c r="V407" s="185">
        <v>0</v>
      </c>
      <c r="W407" s="185">
        <v>0</v>
      </c>
      <c r="X407" s="185">
        <v>0</v>
      </c>
      <c r="Y407" s="185">
        <v>0</v>
      </c>
      <c r="Z407" s="185">
        <v>0</v>
      </c>
      <c r="AA407" s="185">
        <v>0</v>
      </c>
      <c r="AB407" s="185">
        <v>0</v>
      </c>
      <c r="AC407" s="185">
        <v>0</v>
      </c>
      <c r="AD407" s="185">
        <v>0</v>
      </c>
      <c r="AE407" s="185">
        <v>0</v>
      </c>
      <c r="AF407" s="185">
        <v>0</v>
      </c>
      <c r="AG407" s="185">
        <v>0</v>
      </c>
      <c r="AH407" s="185">
        <v>0</v>
      </c>
    </row>
    <row r="408" spans="1:34" ht="30" customHeight="1">
      <c r="A408" s="2019"/>
      <c r="B408" s="995" t="s">
        <v>802</v>
      </c>
      <c r="C408" s="185">
        <v>0</v>
      </c>
      <c r="D408" s="185">
        <v>0</v>
      </c>
      <c r="E408" s="185">
        <v>0</v>
      </c>
      <c r="F408" s="185">
        <v>0</v>
      </c>
      <c r="G408" s="185">
        <v>0</v>
      </c>
      <c r="H408" s="185">
        <v>0</v>
      </c>
      <c r="I408" s="185">
        <v>0</v>
      </c>
      <c r="J408" s="185">
        <v>0</v>
      </c>
      <c r="K408" s="185">
        <v>0</v>
      </c>
      <c r="L408" s="185">
        <v>0</v>
      </c>
      <c r="M408" s="185">
        <v>0</v>
      </c>
      <c r="N408" s="185">
        <v>0</v>
      </c>
      <c r="O408" s="185">
        <v>0</v>
      </c>
      <c r="P408" s="185">
        <v>0</v>
      </c>
      <c r="Q408" s="185">
        <v>0</v>
      </c>
      <c r="R408" s="185">
        <v>0</v>
      </c>
      <c r="S408" s="185">
        <v>0</v>
      </c>
      <c r="T408" s="185">
        <v>0</v>
      </c>
      <c r="U408" s="185">
        <v>0</v>
      </c>
      <c r="V408" s="185">
        <v>0</v>
      </c>
      <c r="W408" s="185">
        <v>0</v>
      </c>
      <c r="X408" s="185">
        <v>0</v>
      </c>
      <c r="Y408" s="185">
        <v>0</v>
      </c>
      <c r="Z408" s="185">
        <v>0</v>
      </c>
      <c r="AA408" s="185">
        <v>0</v>
      </c>
      <c r="AB408" s="185">
        <v>0</v>
      </c>
      <c r="AC408" s="185">
        <v>0</v>
      </c>
      <c r="AD408" s="185">
        <v>0</v>
      </c>
      <c r="AE408" s="185">
        <v>0</v>
      </c>
      <c r="AF408" s="185">
        <v>0</v>
      </c>
      <c r="AG408" s="185">
        <v>0</v>
      </c>
      <c r="AH408" s="185">
        <v>0</v>
      </c>
    </row>
    <row r="409" spans="1:34" ht="30" customHeight="1">
      <c r="A409" s="2019"/>
      <c r="B409" s="995" t="s">
        <v>803</v>
      </c>
      <c r="C409" s="185">
        <v>0</v>
      </c>
      <c r="D409" s="185">
        <v>0</v>
      </c>
      <c r="E409" s="185">
        <v>0</v>
      </c>
      <c r="F409" s="185">
        <v>0</v>
      </c>
      <c r="G409" s="185">
        <v>0</v>
      </c>
      <c r="H409" s="185">
        <v>0</v>
      </c>
      <c r="I409" s="185">
        <v>0</v>
      </c>
      <c r="J409" s="185">
        <v>0</v>
      </c>
      <c r="K409" s="185">
        <v>0</v>
      </c>
      <c r="L409" s="185">
        <v>0</v>
      </c>
      <c r="M409" s="185">
        <v>0</v>
      </c>
      <c r="N409" s="185">
        <v>0</v>
      </c>
      <c r="O409" s="185">
        <v>0</v>
      </c>
      <c r="P409" s="185">
        <v>0</v>
      </c>
      <c r="Q409" s="185">
        <v>0</v>
      </c>
      <c r="R409" s="185">
        <v>0</v>
      </c>
      <c r="S409" s="185">
        <v>0</v>
      </c>
      <c r="T409" s="185">
        <v>0</v>
      </c>
      <c r="U409" s="185">
        <v>0</v>
      </c>
      <c r="V409" s="185">
        <v>0</v>
      </c>
      <c r="W409" s="185">
        <v>0</v>
      </c>
      <c r="X409" s="185">
        <v>0</v>
      </c>
      <c r="Y409" s="185">
        <v>0</v>
      </c>
      <c r="Z409" s="185">
        <v>0</v>
      </c>
      <c r="AA409" s="185">
        <v>0</v>
      </c>
      <c r="AB409" s="185">
        <v>0</v>
      </c>
      <c r="AC409" s="185">
        <v>0</v>
      </c>
      <c r="AD409" s="185">
        <v>0</v>
      </c>
      <c r="AE409" s="185">
        <v>0</v>
      </c>
      <c r="AF409" s="185">
        <v>0</v>
      </c>
      <c r="AG409" s="185">
        <v>0</v>
      </c>
      <c r="AH409" s="185">
        <v>0</v>
      </c>
    </row>
    <row r="410" spans="1:34" ht="30" customHeight="1">
      <c r="A410" s="2019"/>
      <c r="B410" s="1011" t="s">
        <v>804</v>
      </c>
      <c r="C410" s="185">
        <v>0</v>
      </c>
      <c r="D410" s="185">
        <v>0</v>
      </c>
      <c r="E410" s="185">
        <v>0</v>
      </c>
      <c r="F410" s="185">
        <v>0</v>
      </c>
      <c r="G410" s="185">
        <v>0</v>
      </c>
      <c r="H410" s="185">
        <v>0</v>
      </c>
      <c r="I410" s="185">
        <v>0</v>
      </c>
      <c r="J410" s="185">
        <v>0</v>
      </c>
      <c r="K410" s="185">
        <v>0</v>
      </c>
      <c r="L410" s="185">
        <v>0</v>
      </c>
      <c r="M410" s="185">
        <v>0</v>
      </c>
      <c r="N410" s="185">
        <v>0</v>
      </c>
      <c r="O410" s="185">
        <v>0</v>
      </c>
      <c r="P410" s="185">
        <v>0</v>
      </c>
      <c r="Q410" s="185">
        <v>0</v>
      </c>
      <c r="R410" s="185">
        <v>0</v>
      </c>
      <c r="S410" s="185">
        <v>0</v>
      </c>
      <c r="T410" s="185">
        <v>0</v>
      </c>
      <c r="U410" s="185">
        <v>0</v>
      </c>
      <c r="V410" s="185">
        <v>0</v>
      </c>
      <c r="W410" s="185">
        <v>0</v>
      </c>
      <c r="X410" s="185">
        <v>0</v>
      </c>
      <c r="Y410" s="185">
        <v>0</v>
      </c>
      <c r="Z410" s="185">
        <v>0</v>
      </c>
      <c r="AA410" s="185">
        <v>0</v>
      </c>
      <c r="AB410" s="185">
        <v>0</v>
      </c>
      <c r="AC410" s="185">
        <v>0</v>
      </c>
      <c r="AD410" s="185">
        <v>0</v>
      </c>
      <c r="AE410" s="185">
        <v>0</v>
      </c>
      <c r="AF410" s="185">
        <v>0</v>
      </c>
      <c r="AG410" s="185">
        <v>0</v>
      </c>
      <c r="AH410" s="185">
        <v>0</v>
      </c>
    </row>
    <row r="411" spans="1:34" ht="30" customHeight="1">
      <c r="A411" s="2019"/>
      <c r="B411" s="1011" t="s">
        <v>805</v>
      </c>
      <c r="C411" s="185">
        <v>0</v>
      </c>
      <c r="D411" s="185">
        <v>0</v>
      </c>
      <c r="E411" s="185">
        <v>0</v>
      </c>
      <c r="F411" s="185">
        <v>0</v>
      </c>
      <c r="G411" s="185">
        <v>0</v>
      </c>
      <c r="H411" s="185">
        <v>0</v>
      </c>
      <c r="I411" s="185">
        <v>0</v>
      </c>
      <c r="J411" s="185">
        <v>0</v>
      </c>
      <c r="K411" s="185">
        <v>0</v>
      </c>
      <c r="L411" s="185">
        <v>0</v>
      </c>
      <c r="M411" s="185">
        <v>0</v>
      </c>
      <c r="N411" s="185">
        <v>0</v>
      </c>
      <c r="O411" s="185">
        <v>0</v>
      </c>
      <c r="P411" s="185">
        <v>0</v>
      </c>
      <c r="Q411" s="185">
        <v>0</v>
      </c>
      <c r="R411" s="185">
        <v>0</v>
      </c>
      <c r="S411" s="185">
        <v>0</v>
      </c>
      <c r="T411" s="185">
        <v>0</v>
      </c>
      <c r="U411" s="185">
        <v>0</v>
      </c>
      <c r="V411" s="185">
        <v>0</v>
      </c>
      <c r="W411" s="185">
        <v>0</v>
      </c>
      <c r="X411" s="185">
        <v>0</v>
      </c>
      <c r="Y411" s="185">
        <v>0</v>
      </c>
      <c r="Z411" s="185">
        <v>0</v>
      </c>
      <c r="AA411" s="185">
        <v>0</v>
      </c>
      <c r="AB411" s="185">
        <v>0</v>
      </c>
      <c r="AC411" s="185">
        <v>0</v>
      </c>
      <c r="AD411" s="185">
        <v>0</v>
      </c>
      <c r="AE411" s="185">
        <v>0</v>
      </c>
      <c r="AF411" s="185">
        <v>0</v>
      </c>
      <c r="AG411" s="185">
        <v>0</v>
      </c>
      <c r="AH411" s="185">
        <v>0</v>
      </c>
    </row>
    <row r="412" spans="1:34" ht="30" customHeight="1">
      <c r="A412" s="2019"/>
      <c r="B412" s="1011" t="s">
        <v>806</v>
      </c>
      <c r="C412" s="185">
        <v>0</v>
      </c>
      <c r="D412" s="185">
        <v>0</v>
      </c>
      <c r="E412" s="185">
        <v>0</v>
      </c>
      <c r="F412" s="185">
        <v>0</v>
      </c>
      <c r="G412" s="185">
        <v>0</v>
      </c>
      <c r="H412" s="185">
        <v>0</v>
      </c>
      <c r="I412" s="185">
        <v>0</v>
      </c>
      <c r="J412" s="185">
        <v>0</v>
      </c>
      <c r="K412" s="185">
        <v>0</v>
      </c>
      <c r="L412" s="185">
        <v>0</v>
      </c>
      <c r="M412" s="185">
        <v>0</v>
      </c>
      <c r="N412" s="185">
        <v>0</v>
      </c>
      <c r="O412" s="185">
        <v>0</v>
      </c>
      <c r="P412" s="185">
        <v>0</v>
      </c>
      <c r="Q412" s="185">
        <v>0</v>
      </c>
      <c r="R412" s="185">
        <v>0</v>
      </c>
      <c r="S412" s="185">
        <v>0</v>
      </c>
      <c r="T412" s="185">
        <v>0</v>
      </c>
      <c r="U412" s="185">
        <v>0</v>
      </c>
      <c r="V412" s="185">
        <v>0</v>
      </c>
      <c r="W412" s="185">
        <v>0</v>
      </c>
      <c r="X412" s="185">
        <v>0</v>
      </c>
      <c r="Y412" s="185">
        <v>0</v>
      </c>
      <c r="Z412" s="185">
        <v>0</v>
      </c>
      <c r="AA412" s="185">
        <v>0</v>
      </c>
      <c r="AB412" s="185">
        <v>0</v>
      </c>
      <c r="AC412" s="185">
        <v>0</v>
      </c>
      <c r="AD412" s="185">
        <v>0</v>
      </c>
      <c r="AE412" s="185">
        <v>0</v>
      </c>
      <c r="AF412" s="185">
        <v>0</v>
      </c>
      <c r="AG412" s="185">
        <v>0</v>
      </c>
      <c r="AH412" s="185">
        <v>0</v>
      </c>
    </row>
    <row r="413" spans="1:34" ht="30" customHeight="1">
      <c r="A413" s="2019"/>
      <c r="B413" s="995" t="s">
        <v>807</v>
      </c>
      <c r="C413" s="185">
        <v>88.34</v>
      </c>
      <c r="D413" s="185">
        <v>0</v>
      </c>
      <c r="E413" s="185">
        <v>0</v>
      </c>
      <c r="F413" s="185">
        <v>0</v>
      </c>
      <c r="G413" s="185">
        <v>0</v>
      </c>
      <c r="H413" s="185">
        <v>0</v>
      </c>
      <c r="I413" s="185">
        <v>0</v>
      </c>
      <c r="J413" s="185">
        <v>0</v>
      </c>
      <c r="K413" s="185">
        <v>88.34</v>
      </c>
      <c r="L413" s="185">
        <v>0</v>
      </c>
      <c r="M413" s="185">
        <v>0</v>
      </c>
      <c r="N413" s="185">
        <v>0</v>
      </c>
      <c r="O413" s="185">
        <v>0</v>
      </c>
      <c r="P413" s="185">
        <v>0</v>
      </c>
      <c r="Q413" s="185">
        <v>0</v>
      </c>
      <c r="R413" s="185">
        <v>0</v>
      </c>
      <c r="S413" s="185">
        <v>0</v>
      </c>
      <c r="T413" s="185">
        <v>0</v>
      </c>
      <c r="U413" s="185">
        <v>88.34</v>
      </c>
      <c r="V413" s="185">
        <v>0</v>
      </c>
      <c r="W413" s="185">
        <v>0</v>
      </c>
      <c r="X413" s="185">
        <v>0</v>
      </c>
      <c r="Y413" s="185">
        <v>0</v>
      </c>
      <c r="Z413" s="185">
        <v>0</v>
      </c>
      <c r="AA413" s="185">
        <v>0</v>
      </c>
      <c r="AB413" s="185">
        <v>0</v>
      </c>
      <c r="AC413" s="185">
        <v>0</v>
      </c>
      <c r="AD413" s="185">
        <v>0</v>
      </c>
      <c r="AE413" s="185">
        <v>88.34</v>
      </c>
      <c r="AF413" s="185">
        <v>0</v>
      </c>
      <c r="AG413" s="185">
        <v>0</v>
      </c>
      <c r="AH413" s="185">
        <v>0</v>
      </c>
    </row>
    <row r="414" spans="1:34" ht="30" customHeight="1">
      <c r="A414" s="2019"/>
      <c r="B414" s="991" t="s">
        <v>808</v>
      </c>
      <c r="C414" s="185">
        <v>0</v>
      </c>
      <c r="D414" s="185">
        <v>0</v>
      </c>
      <c r="E414" s="185">
        <v>0</v>
      </c>
      <c r="F414" s="185">
        <v>0</v>
      </c>
      <c r="G414" s="185">
        <v>0</v>
      </c>
      <c r="H414" s="185">
        <v>0</v>
      </c>
      <c r="I414" s="185">
        <v>0</v>
      </c>
      <c r="J414" s="185">
        <v>0</v>
      </c>
      <c r="K414" s="185">
        <v>0</v>
      </c>
      <c r="L414" s="185">
        <v>0</v>
      </c>
      <c r="M414" s="185">
        <v>0</v>
      </c>
      <c r="N414" s="185">
        <v>0</v>
      </c>
      <c r="O414" s="185">
        <v>0</v>
      </c>
      <c r="P414" s="185">
        <v>0</v>
      </c>
      <c r="Q414" s="185">
        <v>0</v>
      </c>
      <c r="R414" s="185">
        <v>0</v>
      </c>
      <c r="S414" s="185">
        <v>0</v>
      </c>
      <c r="T414" s="185">
        <v>0</v>
      </c>
      <c r="U414" s="185">
        <v>0</v>
      </c>
      <c r="V414" s="185">
        <v>0</v>
      </c>
      <c r="W414" s="185">
        <v>0</v>
      </c>
      <c r="X414" s="185">
        <v>0</v>
      </c>
      <c r="Y414" s="185">
        <v>0</v>
      </c>
      <c r="Z414" s="185">
        <v>0</v>
      </c>
      <c r="AA414" s="185">
        <v>0</v>
      </c>
      <c r="AB414" s="185">
        <v>0</v>
      </c>
      <c r="AC414" s="185">
        <v>0</v>
      </c>
      <c r="AD414" s="185">
        <v>0</v>
      </c>
      <c r="AE414" s="185">
        <v>0</v>
      </c>
      <c r="AF414" s="185">
        <v>0</v>
      </c>
      <c r="AG414" s="185">
        <v>0</v>
      </c>
      <c r="AH414" s="185">
        <v>0</v>
      </c>
    </row>
    <row r="415" spans="1:34" ht="30" customHeight="1">
      <c r="A415" s="2019"/>
      <c r="B415" s="1011" t="s">
        <v>821</v>
      </c>
      <c r="C415" s="185">
        <v>0</v>
      </c>
      <c r="D415" s="185">
        <v>0</v>
      </c>
      <c r="E415" s="185">
        <v>0</v>
      </c>
      <c r="F415" s="185">
        <v>0</v>
      </c>
      <c r="G415" s="185">
        <v>0</v>
      </c>
      <c r="H415" s="185">
        <v>0</v>
      </c>
      <c r="I415" s="185">
        <v>0</v>
      </c>
      <c r="J415" s="185">
        <v>0</v>
      </c>
      <c r="K415" s="185">
        <v>0</v>
      </c>
      <c r="L415" s="185">
        <v>0</v>
      </c>
      <c r="M415" s="185">
        <v>0</v>
      </c>
      <c r="N415" s="185">
        <v>0</v>
      </c>
      <c r="O415" s="185">
        <v>0</v>
      </c>
      <c r="P415" s="185">
        <v>0</v>
      </c>
      <c r="Q415" s="185">
        <v>0</v>
      </c>
      <c r="R415" s="185">
        <v>0</v>
      </c>
      <c r="S415" s="185">
        <v>0</v>
      </c>
      <c r="T415" s="185">
        <v>0</v>
      </c>
      <c r="U415" s="185">
        <v>0</v>
      </c>
      <c r="V415" s="185">
        <v>0</v>
      </c>
      <c r="W415" s="185">
        <v>0</v>
      </c>
      <c r="X415" s="185">
        <v>0</v>
      </c>
      <c r="Y415" s="185">
        <v>0</v>
      </c>
      <c r="Z415" s="185">
        <v>0</v>
      </c>
      <c r="AA415" s="185">
        <v>0</v>
      </c>
      <c r="AB415" s="185">
        <v>0</v>
      </c>
      <c r="AC415" s="185">
        <v>0</v>
      </c>
      <c r="AD415" s="185">
        <v>0</v>
      </c>
      <c r="AE415" s="185">
        <v>0</v>
      </c>
      <c r="AF415" s="185">
        <v>0</v>
      </c>
      <c r="AG415" s="185">
        <v>0</v>
      </c>
      <c r="AH415" s="185">
        <v>0</v>
      </c>
    </row>
    <row r="416" spans="1:34" ht="30" customHeight="1">
      <c r="A416" s="2019"/>
      <c r="B416" s="1011" t="s">
        <v>822</v>
      </c>
      <c r="C416" s="185">
        <v>0</v>
      </c>
      <c r="D416" s="185">
        <v>0</v>
      </c>
      <c r="E416" s="185">
        <v>0</v>
      </c>
      <c r="F416" s="185">
        <v>0</v>
      </c>
      <c r="G416" s="185">
        <v>0</v>
      </c>
      <c r="H416" s="185">
        <v>0</v>
      </c>
      <c r="I416" s="185">
        <v>0</v>
      </c>
      <c r="J416" s="185">
        <v>0</v>
      </c>
      <c r="K416" s="185">
        <v>0</v>
      </c>
      <c r="L416" s="185">
        <v>0</v>
      </c>
      <c r="M416" s="185">
        <v>0</v>
      </c>
      <c r="N416" s="185">
        <v>0</v>
      </c>
      <c r="O416" s="185">
        <v>0</v>
      </c>
      <c r="P416" s="185">
        <v>0</v>
      </c>
      <c r="Q416" s="185">
        <v>0</v>
      </c>
      <c r="R416" s="185">
        <v>0</v>
      </c>
      <c r="S416" s="185">
        <v>0</v>
      </c>
      <c r="T416" s="185">
        <v>0</v>
      </c>
      <c r="U416" s="185">
        <v>0</v>
      </c>
      <c r="V416" s="185">
        <v>0</v>
      </c>
      <c r="W416" s="185">
        <v>0</v>
      </c>
      <c r="X416" s="185">
        <v>0</v>
      </c>
      <c r="Y416" s="185">
        <v>0</v>
      </c>
      <c r="Z416" s="185">
        <v>0</v>
      </c>
      <c r="AA416" s="185">
        <v>0</v>
      </c>
      <c r="AB416" s="185">
        <v>0</v>
      </c>
      <c r="AC416" s="185">
        <v>0</v>
      </c>
      <c r="AD416" s="185">
        <v>0</v>
      </c>
      <c r="AE416" s="185">
        <v>0</v>
      </c>
      <c r="AF416" s="185">
        <v>0</v>
      </c>
      <c r="AG416" s="185">
        <v>0</v>
      </c>
      <c r="AH416" s="185">
        <v>0</v>
      </c>
    </row>
    <row r="417" spans="1:34" ht="19.5" customHeight="1">
      <c r="A417" s="2019"/>
      <c r="B417" s="1242" t="s">
        <v>952</v>
      </c>
      <c r="C417" s="185">
        <v>0</v>
      </c>
      <c r="D417" s="185">
        <v>0</v>
      </c>
      <c r="E417" s="185">
        <v>0</v>
      </c>
      <c r="F417" s="185">
        <v>0</v>
      </c>
      <c r="G417" s="185">
        <v>0</v>
      </c>
      <c r="H417" s="185">
        <v>0</v>
      </c>
      <c r="I417" s="185">
        <v>0</v>
      </c>
      <c r="J417" s="185">
        <v>0</v>
      </c>
      <c r="K417" s="185">
        <v>0</v>
      </c>
      <c r="L417" s="185">
        <v>0</v>
      </c>
      <c r="M417" s="185">
        <v>0</v>
      </c>
      <c r="N417" s="185">
        <v>0</v>
      </c>
      <c r="O417" s="185">
        <v>0</v>
      </c>
      <c r="P417" s="185">
        <v>0</v>
      </c>
      <c r="Q417" s="185">
        <v>0</v>
      </c>
      <c r="R417" s="185">
        <v>0</v>
      </c>
      <c r="S417" s="185">
        <v>0</v>
      </c>
      <c r="T417" s="185">
        <v>0</v>
      </c>
      <c r="U417" s="185">
        <v>0</v>
      </c>
      <c r="V417" s="185">
        <v>0</v>
      </c>
      <c r="W417" s="185">
        <v>0</v>
      </c>
      <c r="X417" s="185">
        <v>0</v>
      </c>
      <c r="Y417" s="185">
        <v>0</v>
      </c>
      <c r="Z417" s="185">
        <v>0</v>
      </c>
      <c r="AA417" s="185">
        <v>0</v>
      </c>
      <c r="AB417" s="185">
        <v>0</v>
      </c>
      <c r="AC417" s="185">
        <v>0</v>
      </c>
      <c r="AD417" s="185">
        <v>0</v>
      </c>
      <c r="AE417" s="185">
        <v>0</v>
      </c>
      <c r="AF417" s="185">
        <v>0</v>
      </c>
      <c r="AG417" s="185">
        <v>0</v>
      </c>
      <c r="AH417" s="185">
        <v>0</v>
      </c>
    </row>
    <row r="418" spans="1:34" ht="19.5" customHeight="1">
      <c r="A418" s="2018" t="s">
        <v>790</v>
      </c>
      <c r="B418" s="1013" t="s">
        <v>41</v>
      </c>
      <c r="C418" s="1013">
        <f>SUM('2-9-2배수관 경년별 총괄'!C419:'2-9-2배수관 경년별 총괄'!C440)</f>
        <v>27343.879999999997</v>
      </c>
      <c r="D418" s="1013">
        <f>SUM('2-9-2배수관 경년별 총괄'!D419:'2-9-2배수관 경년별 총괄'!D440)</f>
        <v>22954.15</v>
      </c>
      <c r="E418" s="1013">
        <f>SUM('2-9-2배수관 경년별 총괄'!E419:'2-9-2배수관 경년별 총괄'!E440)</f>
        <v>0</v>
      </c>
      <c r="F418" s="1013">
        <f>SUM('2-9-2배수관 경년별 총괄'!F419:'2-9-2배수관 경년별 총괄'!F440)</f>
        <v>456.74</v>
      </c>
      <c r="G418" s="1013">
        <f>SUM('2-9-2배수관 경년별 총괄'!G419:'2-9-2배수관 경년별 총괄'!G440)</f>
        <v>320.20999999999998</v>
      </c>
      <c r="H418" s="1013">
        <f>SUM('2-9-2배수관 경년별 총괄'!H419:'2-9-2배수관 경년별 총괄'!H440)</f>
        <v>0</v>
      </c>
      <c r="I418" s="1013">
        <f>SUM('2-9-2배수관 경년별 총괄'!I419:'2-9-2배수관 경년별 총괄'!I440)</f>
        <v>2315</v>
      </c>
      <c r="J418" s="1013">
        <f>SUM('2-9-2배수관 경년별 총괄'!J419:'2-9-2배수관 경년별 총괄'!J440)</f>
        <v>858.24</v>
      </c>
      <c r="K418" s="1013">
        <f>SUM('2-9-2배수관 경년별 총괄'!K419:'2-9-2배수관 경년별 총괄'!K440)</f>
        <v>439.54</v>
      </c>
      <c r="L418" s="1013">
        <f>SUM('2-9-2배수관 경년별 총괄'!L419:'2-9-2배수관 경년별 총괄'!L440)</f>
        <v>0</v>
      </c>
      <c r="M418" s="1013">
        <f>SUM('2-9-2배수관 경년별 총괄'!M419:'2-9-2배수관 경년별 총괄'!M440)</f>
        <v>0</v>
      </c>
      <c r="N418" s="1013">
        <f>SUM('2-9-2배수관 경년별 총괄'!N419:'2-9-2배수관 경년별 총괄'!N440)</f>
        <v>0</v>
      </c>
      <c r="O418" s="1013">
        <f>SUM('2-9-2배수관 경년별 총괄'!O419:'2-9-2배수관 경년별 총괄'!O440)</f>
        <v>0</v>
      </c>
      <c r="P418" s="1013">
        <f>SUM('2-9-2배수관 경년별 총괄'!P419:'2-9-2배수관 경년별 총괄'!P440)</f>
        <v>456.74</v>
      </c>
      <c r="Q418" s="1013">
        <f>SUM('2-9-2배수관 경년별 총괄'!Q419:'2-9-2배수관 경년별 총괄'!Q440)</f>
        <v>320.20999999999998</v>
      </c>
      <c r="R418" s="1013">
        <f>SUM('2-9-2배수관 경년별 총괄'!R419:'2-9-2배수관 경년별 총괄'!R440)</f>
        <v>0</v>
      </c>
      <c r="S418" s="1013">
        <f>SUM('2-9-2배수관 경년별 총괄'!S419:'2-9-2배수관 경년별 총괄'!S440)</f>
        <v>2315</v>
      </c>
      <c r="T418" s="1013">
        <f>SUM('2-9-2배수관 경년별 총괄'!T419:'2-9-2배수관 경년별 총괄'!T440)</f>
        <v>858.24</v>
      </c>
      <c r="U418" s="1013">
        <f>SUM('2-9-2배수관 경년별 총괄'!U419:'2-9-2배수관 경년별 총괄'!U440)</f>
        <v>439.54</v>
      </c>
      <c r="V418" s="1013">
        <f>SUM('2-9-2배수관 경년별 총괄'!V419:'2-9-2배수관 경년별 총괄'!V440)</f>
        <v>0</v>
      </c>
      <c r="W418" s="1013">
        <f>SUM('2-9-2배수관 경년별 총괄'!W419:'2-9-2배수관 경년별 총괄'!W440)</f>
        <v>0</v>
      </c>
      <c r="X418" s="1013">
        <f>SUM('2-9-2배수관 경년별 총괄'!X419:'2-9-2배수관 경년별 총괄'!X440)</f>
        <v>0</v>
      </c>
      <c r="Y418" s="1013">
        <f>SUM('2-9-2배수관 경년별 총괄'!Y419:'2-9-2배수관 경년별 총괄'!Y440)</f>
        <v>0</v>
      </c>
      <c r="Z418" s="1013">
        <f>SUM('2-9-2배수관 경년별 총괄'!Z419:'2-9-2배수관 경년별 총괄'!Z440)</f>
        <v>456.74</v>
      </c>
      <c r="AA418" s="1013">
        <f>SUM('2-9-2배수관 경년별 총괄'!AA419:'2-9-2배수관 경년별 총괄'!AA440)</f>
        <v>320.20999999999998</v>
      </c>
      <c r="AB418" s="1013">
        <f>SUM('2-9-2배수관 경년별 총괄'!AB419:'2-9-2배수관 경년별 총괄'!AB440)</f>
        <v>0</v>
      </c>
      <c r="AC418" s="1013">
        <f>SUM('2-9-2배수관 경년별 총괄'!AC419:'2-9-2배수관 경년별 총괄'!AC440)</f>
        <v>2315</v>
      </c>
      <c r="AD418" s="1013">
        <f>SUM('2-9-2배수관 경년별 총괄'!AD419:'2-9-2배수관 경년별 총괄'!AD440)</f>
        <v>858.24</v>
      </c>
      <c r="AE418" s="1013">
        <f>SUM('2-9-2배수관 경년별 총괄'!AE419:'2-9-2배수관 경년별 총괄'!AE440)</f>
        <v>439.54</v>
      </c>
      <c r="AF418" s="1013">
        <f>SUM('2-9-2배수관 경년별 총괄'!AF419:'2-9-2배수관 경년별 총괄'!AF440)</f>
        <v>0</v>
      </c>
      <c r="AG418" s="1013">
        <f>SUM('2-9-2배수관 경년별 총괄'!AG419:'2-9-2배수관 경년별 총괄'!AG440)</f>
        <v>0</v>
      </c>
      <c r="AH418" s="1013">
        <f>SUM('2-9-2배수관 경년별 총괄'!AH419:'2-9-2배수관 경년별 총괄'!AH440)</f>
        <v>0</v>
      </c>
    </row>
    <row r="419" spans="1:34" ht="19.5" customHeight="1">
      <c r="A419" s="2018" t="s">
        <v>790</v>
      </c>
      <c r="B419" s="989" t="s">
        <v>951</v>
      </c>
      <c r="C419" s="185">
        <v>0</v>
      </c>
      <c r="D419" s="185">
        <v>0</v>
      </c>
      <c r="E419" s="185">
        <v>0</v>
      </c>
      <c r="F419" s="185">
        <v>0</v>
      </c>
      <c r="G419" s="185">
        <v>0</v>
      </c>
      <c r="H419" s="185">
        <v>0</v>
      </c>
      <c r="I419" s="185">
        <v>0</v>
      </c>
      <c r="J419" s="185">
        <v>0</v>
      </c>
      <c r="K419" s="185">
        <v>0</v>
      </c>
      <c r="L419" s="185">
        <v>0</v>
      </c>
      <c r="M419" s="185">
        <v>0</v>
      </c>
      <c r="N419" s="185">
        <v>0</v>
      </c>
      <c r="O419" s="185">
        <v>0</v>
      </c>
      <c r="P419" s="185">
        <v>0</v>
      </c>
      <c r="Q419" s="185">
        <v>0</v>
      </c>
      <c r="R419" s="185">
        <v>0</v>
      </c>
      <c r="S419" s="185">
        <v>0</v>
      </c>
      <c r="T419" s="185">
        <v>0</v>
      </c>
      <c r="U419" s="185">
        <v>0</v>
      </c>
      <c r="V419" s="185">
        <v>0</v>
      </c>
      <c r="W419" s="185">
        <v>0</v>
      </c>
      <c r="X419" s="185">
        <v>0</v>
      </c>
      <c r="Y419" s="185">
        <v>0</v>
      </c>
      <c r="Z419" s="185">
        <v>0</v>
      </c>
      <c r="AA419" s="185">
        <v>0</v>
      </c>
      <c r="AB419" s="185">
        <v>0</v>
      </c>
      <c r="AC419" s="185">
        <v>0</v>
      </c>
      <c r="AD419" s="185">
        <v>0</v>
      </c>
      <c r="AE419" s="185">
        <v>0</v>
      </c>
      <c r="AF419" s="185">
        <v>0</v>
      </c>
      <c r="AG419" s="185">
        <v>0</v>
      </c>
      <c r="AH419" s="185">
        <v>0</v>
      </c>
    </row>
    <row r="420" spans="1:34" ht="30" customHeight="1">
      <c r="A420" s="2019"/>
      <c r="B420" s="989" t="s">
        <v>796</v>
      </c>
      <c r="C420" s="185">
        <v>0</v>
      </c>
      <c r="D420" s="185">
        <v>0</v>
      </c>
      <c r="E420" s="185">
        <v>0</v>
      </c>
      <c r="F420" s="185">
        <v>0</v>
      </c>
      <c r="G420" s="185">
        <v>0</v>
      </c>
      <c r="H420" s="185">
        <v>0</v>
      </c>
      <c r="I420" s="185">
        <v>0</v>
      </c>
      <c r="J420" s="185">
        <v>0</v>
      </c>
      <c r="K420" s="185">
        <v>0</v>
      </c>
      <c r="L420" s="185">
        <v>0</v>
      </c>
      <c r="M420" s="185">
        <v>0</v>
      </c>
      <c r="N420" s="185">
        <v>0</v>
      </c>
      <c r="O420" s="185">
        <v>0</v>
      </c>
      <c r="P420" s="185">
        <v>0</v>
      </c>
      <c r="Q420" s="185">
        <v>0</v>
      </c>
      <c r="R420" s="185">
        <v>0</v>
      </c>
      <c r="S420" s="185">
        <v>0</v>
      </c>
      <c r="T420" s="185">
        <v>0</v>
      </c>
      <c r="U420" s="185">
        <v>0</v>
      </c>
      <c r="V420" s="185">
        <v>0</v>
      </c>
      <c r="W420" s="185">
        <v>0</v>
      </c>
      <c r="X420" s="185">
        <v>0</v>
      </c>
      <c r="Y420" s="185">
        <v>0</v>
      </c>
      <c r="Z420" s="185">
        <v>0</v>
      </c>
      <c r="AA420" s="185">
        <v>0</v>
      </c>
      <c r="AB420" s="185">
        <v>0</v>
      </c>
      <c r="AC420" s="185">
        <v>0</v>
      </c>
      <c r="AD420" s="185">
        <v>0</v>
      </c>
      <c r="AE420" s="185">
        <v>0</v>
      </c>
      <c r="AF420" s="185">
        <v>0</v>
      </c>
      <c r="AG420" s="185">
        <v>0</v>
      </c>
      <c r="AH420" s="185">
        <v>0</v>
      </c>
    </row>
    <row r="421" spans="1:34" ht="30" customHeight="1">
      <c r="A421" s="2019"/>
      <c r="B421" s="989" t="s">
        <v>797</v>
      </c>
      <c r="C421" s="185">
        <v>0</v>
      </c>
      <c r="D421" s="185">
        <v>0</v>
      </c>
      <c r="E421" s="185">
        <v>0</v>
      </c>
      <c r="F421" s="185">
        <v>0</v>
      </c>
      <c r="G421" s="185">
        <v>0</v>
      </c>
      <c r="H421" s="185">
        <v>0</v>
      </c>
      <c r="I421" s="185">
        <v>0</v>
      </c>
      <c r="J421" s="185">
        <v>0</v>
      </c>
      <c r="K421" s="185">
        <v>0</v>
      </c>
      <c r="L421" s="185">
        <v>0</v>
      </c>
      <c r="M421" s="185">
        <v>0</v>
      </c>
      <c r="N421" s="185">
        <v>0</v>
      </c>
      <c r="O421" s="185">
        <v>0</v>
      </c>
      <c r="P421" s="185">
        <v>0</v>
      </c>
      <c r="Q421" s="185">
        <v>0</v>
      </c>
      <c r="R421" s="185">
        <v>0</v>
      </c>
      <c r="S421" s="185">
        <v>0</v>
      </c>
      <c r="T421" s="185">
        <v>0</v>
      </c>
      <c r="U421" s="185">
        <v>0</v>
      </c>
      <c r="V421" s="185">
        <v>0</v>
      </c>
      <c r="W421" s="185">
        <v>0</v>
      </c>
      <c r="X421" s="185">
        <v>0</v>
      </c>
      <c r="Y421" s="185">
        <v>0</v>
      </c>
      <c r="Z421" s="185">
        <v>0</v>
      </c>
      <c r="AA421" s="185">
        <v>0</v>
      </c>
      <c r="AB421" s="185">
        <v>0</v>
      </c>
      <c r="AC421" s="185">
        <v>0</v>
      </c>
      <c r="AD421" s="185">
        <v>0</v>
      </c>
      <c r="AE421" s="185">
        <v>0</v>
      </c>
      <c r="AF421" s="185">
        <v>0</v>
      </c>
      <c r="AG421" s="185">
        <v>0</v>
      </c>
      <c r="AH421" s="185">
        <v>0</v>
      </c>
    </row>
    <row r="422" spans="1:34" ht="30" customHeight="1">
      <c r="A422" s="2019"/>
      <c r="B422" s="989" t="s">
        <v>798</v>
      </c>
      <c r="C422" s="185">
        <v>0</v>
      </c>
      <c r="D422" s="185">
        <v>0</v>
      </c>
      <c r="E422" s="185">
        <v>0</v>
      </c>
      <c r="F422" s="185">
        <v>0</v>
      </c>
      <c r="G422" s="185">
        <v>0</v>
      </c>
      <c r="H422" s="185">
        <v>0</v>
      </c>
      <c r="I422" s="185">
        <v>0</v>
      </c>
      <c r="J422" s="185">
        <v>0</v>
      </c>
      <c r="K422" s="185">
        <v>0</v>
      </c>
      <c r="L422" s="185">
        <v>0</v>
      </c>
      <c r="M422" s="185">
        <v>0</v>
      </c>
      <c r="N422" s="185">
        <v>0</v>
      </c>
      <c r="O422" s="185">
        <v>0</v>
      </c>
      <c r="P422" s="185">
        <v>0</v>
      </c>
      <c r="Q422" s="185">
        <v>0</v>
      </c>
      <c r="R422" s="185">
        <v>0</v>
      </c>
      <c r="S422" s="185">
        <v>0</v>
      </c>
      <c r="T422" s="185">
        <v>0</v>
      </c>
      <c r="U422" s="185">
        <v>0</v>
      </c>
      <c r="V422" s="185">
        <v>0</v>
      </c>
      <c r="W422" s="185">
        <v>0</v>
      </c>
      <c r="X422" s="185">
        <v>0</v>
      </c>
      <c r="Y422" s="185">
        <v>0</v>
      </c>
      <c r="Z422" s="185">
        <v>0</v>
      </c>
      <c r="AA422" s="185">
        <v>0</v>
      </c>
      <c r="AB422" s="185">
        <v>0</v>
      </c>
      <c r="AC422" s="185">
        <v>0</v>
      </c>
      <c r="AD422" s="185">
        <v>0</v>
      </c>
      <c r="AE422" s="185">
        <v>0</v>
      </c>
      <c r="AF422" s="185">
        <v>0</v>
      </c>
      <c r="AG422" s="185">
        <v>0</v>
      </c>
      <c r="AH422" s="185">
        <v>0</v>
      </c>
    </row>
    <row r="423" spans="1:34" ht="30" customHeight="1">
      <c r="A423" s="2019"/>
      <c r="B423" s="989" t="s">
        <v>780</v>
      </c>
      <c r="C423" s="185">
        <v>3172.48</v>
      </c>
      <c r="D423" s="185">
        <v>1874.7</v>
      </c>
      <c r="E423" s="185">
        <v>0</v>
      </c>
      <c r="F423" s="185">
        <v>0</v>
      </c>
      <c r="G423" s="185">
        <v>0</v>
      </c>
      <c r="H423" s="185">
        <v>0</v>
      </c>
      <c r="I423" s="185">
        <v>0</v>
      </c>
      <c r="J423" s="185">
        <v>858.24</v>
      </c>
      <c r="K423" s="185">
        <v>439.54</v>
      </c>
      <c r="L423" s="185">
        <v>0</v>
      </c>
      <c r="M423" s="185">
        <v>0</v>
      </c>
      <c r="N423" s="185">
        <v>0</v>
      </c>
      <c r="O423" s="185">
        <v>0</v>
      </c>
      <c r="P423" s="185">
        <v>0</v>
      </c>
      <c r="Q423" s="185">
        <v>0</v>
      </c>
      <c r="R423" s="185">
        <v>0</v>
      </c>
      <c r="S423" s="185">
        <v>0</v>
      </c>
      <c r="T423" s="185">
        <v>858.24</v>
      </c>
      <c r="U423" s="185">
        <v>439.54</v>
      </c>
      <c r="V423" s="185">
        <v>0</v>
      </c>
      <c r="W423" s="185">
        <v>0</v>
      </c>
      <c r="X423" s="185">
        <v>0</v>
      </c>
      <c r="Y423" s="185">
        <v>0</v>
      </c>
      <c r="Z423" s="185">
        <v>0</v>
      </c>
      <c r="AA423" s="185">
        <v>0</v>
      </c>
      <c r="AB423" s="185">
        <v>0</v>
      </c>
      <c r="AC423" s="185">
        <v>0</v>
      </c>
      <c r="AD423" s="185">
        <v>858.24</v>
      </c>
      <c r="AE423" s="185">
        <v>439.54</v>
      </c>
      <c r="AF423" s="185">
        <v>0</v>
      </c>
      <c r="AG423" s="185">
        <v>0</v>
      </c>
      <c r="AH423" s="185">
        <v>0</v>
      </c>
    </row>
    <row r="424" spans="1:34" ht="30" customHeight="1">
      <c r="A424" s="2019"/>
      <c r="B424" s="991" t="s">
        <v>781</v>
      </c>
      <c r="C424" s="185">
        <v>18477.009999999998</v>
      </c>
      <c r="D424" s="185">
        <v>15705.27</v>
      </c>
      <c r="E424" s="185">
        <v>0</v>
      </c>
      <c r="F424" s="185">
        <v>456.74</v>
      </c>
      <c r="G424" s="185">
        <v>0</v>
      </c>
      <c r="H424" s="185">
        <v>0</v>
      </c>
      <c r="I424" s="185">
        <v>2315</v>
      </c>
      <c r="J424" s="185">
        <v>0</v>
      </c>
      <c r="K424" s="185">
        <v>0</v>
      </c>
      <c r="L424" s="185">
        <v>0</v>
      </c>
      <c r="M424" s="185">
        <v>0</v>
      </c>
      <c r="N424" s="185">
        <v>0</v>
      </c>
      <c r="O424" s="185">
        <v>0</v>
      </c>
      <c r="P424" s="185">
        <v>456.74</v>
      </c>
      <c r="Q424" s="185">
        <v>0</v>
      </c>
      <c r="R424" s="185">
        <v>0</v>
      </c>
      <c r="S424" s="185">
        <v>2315</v>
      </c>
      <c r="T424" s="185">
        <v>0</v>
      </c>
      <c r="U424" s="185">
        <v>0</v>
      </c>
      <c r="V424" s="185">
        <v>0</v>
      </c>
      <c r="W424" s="185">
        <v>0</v>
      </c>
      <c r="X424" s="185">
        <v>0</v>
      </c>
      <c r="Y424" s="185">
        <v>0</v>
      </c>
      <c r="Z424" s="185">
        <v>456.74</v>
      </c>
      <c r="AA424" s="185">
        <v>0</v>
      </c>
      <c r="AB424" s="185">
        <v>0</v>
      </c>
      <c r="AC424" s="185">
        <v>2315</v>
      </c>
      <c r="AD424" s="185">
        <v>0</v>
      </c>
      <c r="AE424" s="185">
        <v>0</v>
      </c>
      <c r="AF424" s="185">
        <v>0</v>
      </c>
      <c r="AG424" s="185">
        <v>0</v>
      </c>
      <c r="AH424" s="185">
        <v>0</v>
      </c>
    </row>
    <row r="425" spans="1:34" ht="30" customHeight="1">
      <c r="A425" s="2019"/>
      <c r="B425" s="991" t="s">
        <v>786</v>
      </c>
      <c r="C425" s="185">
        <v>1053.29</v>
      </c>
      <c r="D425" s="185">
        <v>1053.29</v>
      </c>
      <c r="E425" s="185">
        <v>0</v>
      </c>
      <c r="F425" s="185">
        <v>0</v>
      </c>
      <c r="G425" s="185">
        <v>0</v>
      </c>
      <c r="H425" s="185">
        <v>0</v>
      </c>
      <c r="I425" s="185">
        <v>0</v>
      </c>
      <c r="J425" s="185">
        <v>0</v>
      </c>
      <c r="K425" s="185">
        <v>0</v>
      </c>
      <c r="L425" s="185">
        <v>0</v>
      </c>
      <c r="M425" s="185">
        <v>0</v>
      </c>
      <c r="N425" s="185">
        <v>0</v>
      </c>
      <c r="O425" s="185">
        <v>0</v>
      </c>
      <c r="P425" s="185">
        <v>0</v>
      </c>
      <c r="Q425" s="185">
        <v>0</v>
      </c>
      <c r="R425" s="185">
        <v>0</v>
      </c>
      <c r="S425" s="185">
        <v>0</v>
      </c>
      <c r="T425" s="185">
        <v>0</v>
      </c>
      <c r="U425" s="185">
        <v>0</v>
      </c>
      <c r="V425" s="185">
        <v>0</v>
      </c>
      <c r="W425" s="185">
        <v>0</v>
      </c>
      <c r="X425" s="185">
        <v>0</v>
      </c>
      <c r="Y425" s="185">
        <v>0</v>
      </c>
      <c r="Z425" s="185">
        <v>0</v>
      </c>
      <c r="AA425" s="185">
        <v>0</v>
      </c>
      <c r="AB425" s="185">
        <v>0</v>
      </c>
      <c r="AC425" s="185">
        <v>0</v>
      </c>
      <c r="AD425" s="185">
        <v>0</v>
      </c>
      <c r="AE425" s="185">
        <v>0</v>
      </c>
      <c r="AF425" s="185">
        <v>0</v>
      </c>
      <c r="AG425" s="185">
        <v>0</v>
      </c>
      <c r="AH425" s="185">
        <v>0</v>
      </c>
    </row>
    <row r="426" spans="1:34" ht="30" customHeight="1">
      <c r="A426" s="2019"/>
      <c r="B426" s="991" t="s">
        <v>799</v>
      </c>
      <c r="C426" s="185">
        <v>320.20999999999998</v>
      </c>
      <c r="D426" s="185">
        <v>0</v>
      </c>
      <c r="E426" s="185">
        <v>0</v>
      </c>
      <c r="F426" s="185">
        <v>0</v>
      </c>
      <c r="G426" s="185">
        <v>320.20999999999998</v>
      </c>
      <c r="H426" s="185">
        <v>0</v>
      </c>
      <c r="I426" s="185">
        <v>0</v>
      </c>
      <c r="J426" s="185">
        <v>0</v>
      </c>
      <c r="K426" s="185">
        <v>0</v>
      </c>
      <c r="L426" s="185">
        <v>0</v>
      </c>
      <c r="M426" s="185">
        <v>0</v>
      </c>
      <c r="N426" s="185">
        <v>0</v>
      </c>
      <c r="O426" s="185">
        <v>0</v>
      </c>
      <c r="P426" s="185">
        <v>0</v>
      </c>
      <c r="Q426" s="185">
        <v>320.20999999999998</v>
      </c>
      <c r="R426" s="185">
        <v>0</v>
      </c>
      <c r="S426" s="185">
        <v>0</v>
      </c>
      <c r="T426" s="185">
        <v>0</v>
      </c>
      <c r="U426" s="185">
        <v>0</v>
      </c>
      <c r="V426" s="185">
        <v>0</v>
      </c>
      <c r="W426" s="185">
        <v>0</v>
      </c>
      <c r="X426" s="185">
        <v>0</v>
      </c>
      <c r="Y426" s="185">
        <v>0</v>
      </c>
      <c r="Z426" s="185">
        <v>0</v>
      </c>
      <c r="AA426" s="185">
        <v>320.20999999999998</v>
      </c>
      <c r="AB426" s="185">
        <v>0</v>
      </c>
      <c r="AC426" s="185">
        <v>0</v>
      </c>
      <c r="AD426" s="185">
        <v>0</v>
      </c>
      <c r="AE426" s="185">
        <v>0</v>
      </c>
      <c r="AF426" s="185">
        <v>0</v>
      </c>
      <c r="AG426" s="185">
        <v>0</v>
      </c>
      <c r="AH426" s="185">
        <v>0</v>
      </c>
    </row>
    <row r="427" spans="1:34" ht="30" customHeight="1">
      <c r="A427" s="2019"/>
      <c r="B427" s="991" t="s">
        <v>787</v>
      </c>
      <c r="C427" s="185">
        <v>4320.8900000000003</v>
      </c>
      <c r="D427" s="185">
        <v>4320.8900000000003</v>
      </c>
      <c r="E427" s="185">
        <v>0</v>
      </c>
      <c r="F427" s="185">
        <v>0</v>
      </c>
      <c r="G427" s="185">
        <v>0</v>
      </c>
      <c r="H427" s="185">
        <v>0</v>
      </c>
      <c r="I427" s="185">
        <v>0</v>
      </c>
      <c r="J427" s="185">
        <v>0</v>
      </c>
      <c r="K427" s="185">
        <v>0</v>
      </c>
      <c r="L427" s="185">
        <v>0</v>
      </c>
      <c r="M427" s="185">
        <v>0</v>
      </c>
      <c r="N427" s="185">
        <v>0</v>
      </c>
      <c r="O427" s="185">
        <v>0</v>
      </c>
      <c r="P427" s="185">
        <v>0</v>
      </c>
      <c r="Q427" s="185">
        <v>0</v>
      </c>
      <c r="R427" s="185">
        <v>0</v>
      </c>
      <c r="S427" s="185">
        <v>0</v>
      </c>
      <c r="T427" s="185">
        <v>0</v>
      </c>
      <c r="U427" s="185">
        <v>0</v>
      </c>
      <c r="V427" s="185">
        <v>0</v>
      </c>
      <c r="W427" s="185">
        <v>0</v>
      </c>
      <c r="X427" s="185">
        <v>0</v>
      </c>
      <c r="Y427" s="185">
        <v>0</v>
      </c>
      <c r="Z427" s="185">
        <v>0</v>
      </c>
      <c r="AA427" s="185">
        <v>0</v>
      </c>
      <c r="AB427" s="185">
        <v>0</v>
      </c>
      <c r="AC427" s="185">
        <v>0</v>
      </c>
      <c r="AD427" s="185">
        <v>0</v>
      </c>
      <c r="AE427" s="185">
        <v>0</v>
      </c>
      <c r="AF427" s="185">
        <v>0</v>
      </c>
      <c r="AG427" s="185">
        <v>0</v>
      </c>
      <c r="AH427" s="185">
        <v>0</v>
      </c>
    </row>
    <row r="428" spans="1:34" ht="30" customHeight="1">
      <c r="A428" s="2019"/>
      <c r="B428" s="991" t="s">
        <v>820</v>
      </c>
      <c r="C428" s="185">
        <v>0</v>
      </c>
      <c r="D428" s="185">
        <v>0</v>
      </c>
      <c r="E428" s="185">
        <v>0</v>
      </c>
      <c r="F428" s="185">
        <v>0</v>
      </c>
      <c r="G428" s="185">
        <v>0</v>
      </c>
      <c r="H428" s="185">
        <v>0</v>
      </c>
      <c r="I428" s="185">
        <v>0</v>
      </c>
      <c r="J428" s="185">
        <v>0</v>
      </c>
      <c r="K428" s="185">
        <v>0</v>
      </c>
      <c r="L428" s="185">
        <v>0</v>
      </c>
      <c r="M428" s="185">
        <v>0</v>
      </c>
      <c r="N428" s="185">
        <v>0</v>
      </c>
      <c r="O428" s="185">
        <v>0</v>
      </c>
      <c r="P428" s="185">
        <v>0</v>
      </c>
      <c r="Q428" s="185">
        <v>0</v>
      </c>
      <c r="R428" s="185">
        <v>0</v>
      </c>
      <c r="S428" s="185">
        <v>0</v>
      </c>
      <c r="T428" s="185">
        <v>0</v>
      </c>
      <c r="U428" s="185">
        <v>0</v>
      </c>
      <c r="V428" s="185">
        <v>0</v>
      </c>
      <c r="W428" s="185">
        <v>0</v>
      </c>
      <c r="X428" s="185">
        <v>0</v>
      </c>
      <c r="Y428" s="185">
        <v>0</v>
      </c>
      <c r="Z428" s="185">
        <v>0</v>
      </c>
      <c r="AA428" s="185">
        <v>0</v>
      </c>
      <c r="AB428" s="185">
        <v>0</v>
      </c>
      <c r="AC428" s="185">
        <v>0</v>
      </c>
      <c r="AD428" s="185">
        <v>0</v>
      </c>
      <c r="AE428" s="185">
        <v>0</v>
      </c>
      <c r="AF428" s="185">
        <v>0</v>
      </c>
      <c r="AG428" s="185">
        <v>0</v>
      </c>
      <c r="AH428" s="185">
        <v>0</v>
      </c>
    </row>
    <row r="429" spans="1:34" ht="30" customHeight="1">
      <c r="A429" s="2019"/>
      <c r="B429" s="991" t="s">
        <v>800</v>
      </c>
      <c r="C429" s="185">
        <v>0</v>
      </c>
      <c r="D429" s="185">
        <v>0</v>
      </c>
      <c r="E429" s="185">
        <v>0</v>
      </c>
      <c r="F429" s="185">
        <v>0</v>
      </c>
      <c r="G429" s="185">
        <v>0</v>
      </c>
      <c r="H429" s="185">
        <v>0</v>
      </c>
      <c r="I429" s="185">
        <v>0</v>
      </c>
      <c r="J429" s="185">
        <v>0</v>
      </c>
      <c r="K429" s="185">
        <v>0</v>
      </c>
      <c r="L429" s="185">
        <v>0</v>
      </c>
      <c r="M429" s="185">
        <v>0</v>
      </c>
      <c r="N429" s="185">
        <v>0</v>
      </c>
      <c r="O429" s="185">
        <v>0</v>
      </c>
      <c r="P429" s="185">
        <v>0</v>
      </c>
      <c r="Q429" s="185">
        <v>0</v>
      </c>
      <c r="R429" s="185">
        <v>0</v>
      </c>
      <c r="S429" s="185">
        <v>0</v>
      </c>
      <c r="T429" s="185">
        <v>0</v>
      </c>
      <c r="U429" s="185">
        <v>0</v>
      </c>
      <c r="V429" s="185">
        <v>0</v>
      </c>
      <c r="W429" s="185">
        <v>0</v>
      </c>
      <c r="X429" s="185">
        <v>0</v>
      </c>
      <c r="Y429" s="185">
        <v>0</v>
      </c>
      <c r="Z429" s="185">
        <v>0</v>
      </c>
      <c r="AA429" s="185">
        <v>0</v>
      </c>
      <c r="AB429" s="185">
        <v>0</v>
      </c>
      <c r="AC429" s="185">
        <v>0</v>
      </c>
      <c r="AD429" s="185">
        <v>0</v>
      </c>
      <c r="AE429" s="185">
        <v>0</v>
      </c>
      <c r="AF429" s="185">
        <v>0</v>
      </c>
      <c r="AG429" s="185">
        <v>0</v>
      </c>
      <c r="AH429" s="185">
        <v>0</v>
      </c>
    </row>
    <row r="430" spans="1:34" ht="30" customHeight="1">
      <c r="A430" s="2019"/>
      <c r="B430" s="989" t="s">
        <v>801</v>
      </c>
      <c r="C430" s="185">
        <v>0</v>
      </c>
      <c r="D430" s="185">
        <v>0</v>
      </c>
      <c r="E430" s="185">
        <v>0</v>
      </c>
      <c r="F430" s="185">
        <v>0</v>
      </c>
      <c r="G430" s="185">
        <v>0</v>
      </c>
      <c r="H430" s="185">
        <v>0</v>
      </c>
      <c r="I430" s="185">
        <v>0</v>
      </c>
      <c r="J430" s="185">
        <v>0</v>
      </c>
      <c r="K430" s="185">
        <v>0</v>
      </c>
      <c r="L430" s="185">
        <v>0</v>
      </c>
      <c r="M430" s="185">
        <v>0</v>
      </c>
      <c r="N430" s="185">
        <v>0</v>
      </c>
      <c r="O430" s="185">
        <v>0</v>
      </c>
      <c r="P430" s="185">
        <v>0</v>
      </c>
      <c r="Q430" s="185">
        <v>0</v>
      </c>
      <c r="R430" s="185">
        <v>0</v>
      </c>
      <c r="S430" s="185">
        <v>0</v>
      </c>
      <c r="T430" s="185">
        <v>0</v>
      </c>
      <c r="U430" s="185">
        <v>0</v>
      </c>
      <c r="V430" s="185">
        <v>0</v>
      </c>
      <c r="W430" s="185">
        <v>0</v>
      </c>
      <c r="X430" s="185">
        <v>0</v>
      </c>
      <c r="Y430" s="185">
        <v>0</v>
      </c>
      <c r="Z430" s="185">
        <v>0</v>
      </c>
      <c r="AA430" s="185">
        <v>0</v>
      </c>
      <c r="AB430" s="185">
        <v>0</v>
      </c>
      <c r="AC430" s="185">
        <v>0</v>
      </c>
      <c r="AD430" s="185">
        <v>0</v>
      </c>
      <c r="AE430" s="185">
        <v>0</v>
      </c>
      <c r="AF430" s="185">
        <v>0</v>
      </c>
      <c r="AG430" s="185">
        <v>0</v>
      </c>
      <c r="AH430" s="185">
        <v>0</v>
      </c>
    </row>
    <row r="431" spans="1:34" ht="30" customHeight="1">
      <c r="A431" s="2019"/>
      <c r="B431" s="995" t="s">
        <v>802</v>
      </c>
      <c r="C431" s="185">
        <v>0</v>
      </c>
      <c r="D431" s="185">
        <v>0</v>
      </c>
      <c r="E431" s="185">
        <v>0</v>
      </c>
      <c r="F431" s="185">
        <v>0</v>
      </c>
      <c r="G431" s="185">
        <v>0</v>
      </c>
      <c r="H431" s="185">
        <v>0</v>
      </c>
      <c r="I431" s="185">
        <v>0</v>
      </c>
      <c r="J431" s="185">
        <v>0</v>
      </c>
      <c r="K431" s="185">
        <v>0</v>
      </c>
      <c r="L431" s="185">
        <v>0</v>
      </c>
      <c r="M431" s="185">
        <v>0</v>
      </c>
      <c r="N431" s="185">
        <v>0</v>
      </c>
      <c r="O431" s="185">
        <v>0</v>
      </c>
      <c r="P431" s="185">
        <v>0</v>
      </c>
      <c r="Q431" s="185">
        <v>0</v>
      </c>
      <c r="R431" s="185">
        <v>0</v>
      </c>
      <c r="S431" s="185">
        <v>0</v>
      </c>
      <c r="T431" s="185">
        <v>0</v>
      </c>
      <c r="U431" s="185">
        <v>0</v>
      </c>
      <c r="V431" s="185">
        <v>0</v>
      </c>
      <c r="W431" s="185">
        <v>0</v>
      </c>
      <c r="X431" s="185">
        <v>0</v>
      </c>
      <c r="Y431" s="185">
        <v>0</v>
      </c>
      <c r="Z431" s="185">
        <v>0</v>
      </c>
      <c r="AA431" s="185">
        <v>0</v>
      </c>
      <c r="AB431" s="185">
        <v>0</v>
      </c>
      <c r="AC431" s="185">
        <v>0</v>
      </c>
      <c r="AD431" s="185">
        <v>0</v>
      </c>
      <c r="AE431" s="185">
        <v>0</v>
      </c>
      <c r="AF431" s="185">
        <v>0</v>
      </c>
      <c r="AG431" s="185">
        <v>0</v>
      </c>
      <c r="AH431" s="185">
        <v>0</v>
      </c>
    </row>
    <row r="432" spans="1:34" ht="30" customHeight="1">
      <c r="A432" s="2019"/>
      <c r="B432" s="995" t="s">
        <v>803</v>
      </c>
      <c r="C432" s="185">
        <v>0</v>
      </c>
      <c r="D432" s="185">
        <v>0</v>
      </c>
      <c r="E432" s="185">
        <v>0</v>
      </c>
      <c r="F432" s="185">
        <v>0</v>
      </c>
      <c r="G432" s="185">
        <v>0</v>
      </c>
      <c r="H432" s="185">
        <v>0</v>
      </c>
      <c r="I432" s="185">
        <v>0</v>
      </c>
      <c r="J432" s="185">
        <v>0</v>
      </c>
      <c r="K432" s="185">
        <v>0</v>
      </c>
      <c r="L432" s="185">
        <v>0</v>
      </c>
      <c r="M432" s="185">
        <v>0</v>
      </c>
      <c r="N432" s="185">
        <v>0</v>
      </c>
      <c r="O432" s="185">
        <v>0</v>
      </c>
      <c r="P432" s="185">
        <v>0</v>
      </c>
      <c r="Q432" s="185">
        <v>0</v>
      </c>
      <c r="R432" s="185">
        <v>0</v>
      </c>
      <c r="S432" s="185">
        <v>0</v>
      </c>
      <c r="T432" s="185">
        <v>0</v>
      </c>
      <c r="U432" s="185">
        <v>0</v>
      </c>
      <c r="V432" s="185">
        <v>0</v>
      </c>
      <c r="W432" s="185">
        <v>0</v>
      </c>
      <c r="X432" s="185">
        <v>0</v>
      </c>
      <c r="Y432" s="185">
        <v>0</v>
      </c>
      <c r="Z432" s="185">
        <v>0</v>
      </c>
      <c r="AA432" s="185">
        <v>0</v>
      </c>
      <c r="AB432" s="185">
        <v>0</v>
      </c>
      <c r="AC432" s="185">
        <v>0</v>
      </c>
      <c r="AD432" s="185">
        <v>0</v>
      </c>
      <c r="AE432" s="185">
        <v>0</v>
      </c>
      <c r="AF432" s="185">
        <v>0</v>
      </c>
      <c r="AG432" s="185">
        <v>0</v>
      </c>
      <c r="AH432" s="185">
        <v>0</v>
      </c>
    </row>
    <row r="433" spans="1:34" ht="30" customHeight="1">
      <c r="A433" s="2019"/>
      <c r="B433" s="1011" t="s">
        <v>804</v>
      </c>
      <c r="C433" s="185">
        <v>0</v>
      </c>
      <c r="D433" s="185">
        <v>0</v>
      </c>
      <c r="E433" s="185">
        <v>0</v>
      </c>
      <c r="F433" s="185">
        <v>0</v>
      </c>
      <c r="G433" s="185">
        <v>0</v>
      </c>
      <c r="H433" s="185">
        <v>0</v>
      </c>
      <c r="I433" s="185">
        <v>0</v>
      </c>
      <c r="J433" s="185">
        <v>0</v>
      </c>
      <c r="K433" s="185">
        <v>0</v>
      </c>
      <c r="L433" s="185">
        <v>0</v>
      </c>
      <c r="M433" s="185">
        <v>0</v>
      </c>
      <c r="N433" s="185">
        <v>0</v>
      </c>
      <c r="O433" s="185">
        <v>0</v>
      </c>
      <c r="P433" s="185">
        <v>0</v>
      </c>
      <c r="Q433" s="185">
        <v>0</v>
      </c>
      <c r="R433" s="185">
        <v>0</v>
      </c>
      <c r="S433" s="185">
        <v>0</v>
      </c>
      <c r="T433" s="185">
        <v>0</v>
      </c>
      <c r="U433" s="185">
        <v>0</v>
      </c>
      <c r="V433" s="185">
        <v>0</v>
      </c>
      <c r="W433" s="185">
        <v>0</v>
      </c>
      <c r="X433" s="185">
        <v>0</v>
      </c>
      <c r="Y433" s="185">
        <v>0</v>
      </c>
      <c r="Z433" s="185">
        <v>0</v>
      </c>
      <c r="AA433" s="185">
        <v>0</v>
      </c>
      <c r="AB433" s="185">
        <v>0</v>
      </c>
      <c r="AC433" s="185">
        <v>0</v>
      </c>
      <c r="AD433" s="185">
        <v>0</v>
      </c>
      <c r="AE433" s="185">
        <v>0</v>
      </c>
      <c r="AF433" s="185">
        <v>0</v>
      </c>
      <c r="AG433" s="185">
        <v>0</v>
      </c>
      <c r="AH433" s="185">
        <v>0</v>
      </c>
    </row>
    <row r="434" spans="1:34" ht="30" customHeight="1">
      <c r="A434" s="2019"/>
      <c r="B434" s="1011" t="s">
        <v>805</v>
      </c>
      <c r="C434" s="185">
        <v>0</v>
      </c>
      <c r="D434" s="185">
        <v>0</v>
      </c>
      <c r="E434" s="185">
        <v>0</v>
      </c>
      <c r="F434" s="185">
        <v>0</v>
      </c>
      <c r="G434" s="185">
        <v>0</v>
      </c>
      <c r="H434" s="185">
        <v>0</v>
      </c>
      <c r="I434" s="185">
        <v>0</v>
      </c>
      <c r="J434" s="185">
        <v>0</v>
      </c>
      <c r="K434" s="185">
        <v>0</v>
      </c>
      <c r="L434" s="185">
        <v>0</v>
      </c>
      <c r="M434" s="185">
        <v>0</v>
      </c>
      <c r="N434" s="185">
        <v>0</v>
      </c>
      <c r="O434" s="185">
        <v>0</v>
      </c>
      <c r="P434" s="185">
        <v>0</v>
      </c>
      <c r="Q434" s="185">
        <v>0</v>
      </c>
      <c r="R434" s="185">
        <v>0</v>
      </c>
      <c r="S434" s="185">
        <v>0</v>
      </c>
      <c r="T434" s="185">
        <v>0</v>
      </c>
      <c r="U434" s="185">
        <v>0</v>
      </c>
      <c r="V434" s="185">
        <v>0</v>
      </c>
      <c r="W434" s="185">
        <v>0</v>
      </c>
      <c r="X434" s="185">
        <v>0</v>
      </c>
      <c r="Y434" s="185">
        <v>0</v>
      </c>
      <c r="Z434" s="185">
        <v>0</v>
      </c>
      <c r="AA434" s="185">
        <v>0</v>
      </c>
      <c r="AB434" s="185">
        <v>0</v>
      </c>
      <c r="AC434" s="185">
        <v>0</v>
      </c>
      <c r="AD434" s="185">
        <v>0</v>
      </c>
      <c r="AE434" s="185">
        <v>0</v>
      </c>
      <c r="AF434" s="185">
        <v>0</v>
      </c>
      <c r="AG434" s="185">
        <v>0</v>
      </c>
      <c r="AH434" s="185">
        <v>0</v>
      </c>
    </row>
    <row r="435" spans="1:34" ht="30" customHeight="1">
      <c r="A435" s="2019"/>
      <c r="B435" s="1011" t="s">
        <v>806</v>
      </c>
      <c r="C435" s="185">
        <v>0</v>
      </c>
      <c r="D435" s="185">
        <v>0</v>
      </c>
      <c r="E435" s="185">
        <v>0</v>
      </c>
      <c r="F435" s="185">
        <v>0</v>
      </c>
      <c r="G435" s="185">
        <v>0</v>
      </c>
      <c r="H435" s="185">
        <v>0</v>
      </c>
      <c r="I435" s="185">
        <v>0</v>
      </c>
      <c r="J435" s="185">
        <v>0</v>
      </c>
      <c r="K435" s="185">
        <v>0</v>
      </c>
      <c r="L435" s="185">
        <v>0</v>
      </c>
      <c r="M435" s="185">
        <v>0</v>
      </c>
      <c r="N435" s="185">
        <v>0</v>
      </c>
      <c r="O435" s="185">
        <v>0</v>
      </c>
      <c r="P435" s="185">
        <v>0</v>
      </c>
      <c r="Q435" s="185">
        <v>0</v>
      </c>
      <c r="R435" s="185">
        <v>0</v>
      </c>
      <c r="S435" s="185">
        <v>0</v>
      </c>
      <c r="T435" s="185">
        <v>0</v>
      </c>
      <c r="U435" s="185">
        <v>0</v>
      </c>
      <c r="V435" s="185">
        <v>0</v>
      </c>
      <c r="W435" s="185">
        <v>0</v>
      </c>
      <c r="X435" s="185">
        <v>0</v>
      </c>
      <c r="Y435" s="185">
        <v>0</v>
      </c>
      <c r="Z435" s="185">
        <v>0</v>
      </c>
      <c r="AA435" s="185">
        <v>0</v>
      </c>
      <c r="AB435" s="185">
        <v>0</v>
      </c>
      <c r="AC435" s="185">
        <v>0</v>
      </c>
      <c r="AD435" s="185">
        <v>0</v>
      </c>
      <c r="AE435" s="185">
        <v>0</v>
      </c>
      <c r="AF435" s="185">
        <v>0</v>
      </c>
      <c r="AG435" s="185">
        <v>0</v>
      </c>
      <c r="AH435" s="185">
        <v>0</v>
      </c>
    </row>
    <row r="436" spans="1:34" ht="30" customHeight="1">
      <c r="A436" s="2019"/>
      <c r="B436" s="995" t="s">
        <v>807</v>
      </c>
      <c r="C436" s="185">
        <v>0</v>
      </c>
      <c r="D436" s="185">
        <v>0</v>
      </c>
      <c r="E436" s="185">
        <v>0</v>
      </c>
      <c r="F436" s="185">
        <v>0</v>
      </c>
      <c r="G436" s="185">
        <v>0</v>
      </c>
      <c r="H436" s="185">
        <v>0</v>
      </c>
      <c r="I436" s="185">
        <v>0</v>
      </c>
      <c r="J436" s="185">
        <v>0</v>
      </c>
      <c r="K436" s="185">
        <v>0</v>
      </c>
      <c r="L436" s="185">
        <v>0</v>
      </c>
      <c r="M436" s="185">
        <v>0</v>
      </c>
      <c r="N436" s="185">
        <v>0</v>
      </c>
      <c r="O436" s="185">
        <v>0</v>
      </c>
      <c r="P436" s="185">
        <v>0</v>
      </c>
      <c r="Q436" s="185">
        <v>0</v>
      </c>
      <c r="R436" s="185">
        <v>0</v>
      </c>
      <c r="S436" s="185">
        <v>0</v>
      </c>
      <c r="T436" s="185">
        <v>0</v>
      </c>
      <c r="U436" s="185">
        <v>0</v>
      </c>
      <c r="V436" s="185">
        <v>0</v>
      </c>
      <c r="W436" s="185">
        <v>0</v>
      </c>
      <c r="X436" s="185">
        <v>0</v>
      </c>
      <c r="Y436" s="185">
        <v>0</v>
      </c>
      <c r="Z436" s="185">
        <v>0</v>
      </c>
      <c r="AA436" s="185">
        <v>0</v>
      </c>
      <c r="AB436" s="185">
        <v>0</v>
      </c>
      <c r="AC436" s="185">
        <v>0</v>
      </c>
      <c r="AD436" s="185">
        <v>0</v>
      </c>
      <c r="AE436" s="185">
        <v>0</v>
      </c>
      <c r="AF436" s="185">
        <v>0</v>
      </c>
      <c r="AG436" s="185">
        <v>0</v>
      </c>
      <c r="AH436" s="185">
        <v>0</v>
      </c>
    </row>
    <row r="437" spans="1:34" ht="30" customHeight="1">
      <c r="A437" s="2019"/>
      <c r="B437" s="991" t="s">
        <v>808</v>
      </c>
      <c r="C437" s="185">
        <v>0</v>
      </c>
      <c r="D437" s="185">
        <v>0</v>
      </c>
      <c r="E437" s="185">
        <v>0</v>
      </c>
      <c r="F437" s="185">
        <v>0</v>
      </c>
      <c r="G437" s="185">
        <v>0</v>
      </c>
      <c r="H437" s="185">
        <v>0</v>
      </c>
      <c r="I437" s="185">
        <v>0</v>
      </c>
      <c r="J437" s="185">
        <v>0</v>
      </c>
      <c r="K437" s="185">
        <v>0</v>
      </c>
      <c r="L437" s="185">
        <v>0</v>
      </c>
      <c r="M437" s="185">
        <v>0</v>
      </c>
      <c r="N437" s="185">
        <v>0</v>
      </c>
      <c r="O437" s="185">
        <v>0</v>
      </c>
      <c r="P437" s="185">
        <v>0</v>
      </c>
      <c r="Q437" s="185">
        <v>0</v>
      </c>
      <c r="R437" s="185">
        <v>0</v>
      </c>
      <c r="S437" s="185">
        <v>0</v>
      </c>
      <c r="T437" s="185">
        <v>0</v>
      </c>
      <c r="U437" s="185">
        <v>0</v>
      </c>
      <c r="V437" s="185">
        <v>0</v>
      </c>
      <c r="W437" s="185">
        <v>0</v>
      </c>
      <c r="X437" s="185">
        <v>0</v>
      </c>
      <c r="Y437" s="185">
        <v>0</v>
      </c>
      <c r="Z437" s="185">
        <v>0</v>
      </c>
      <c r="AA437" s="185">
        <v>0</v>
      </c>
      <c r="AB437" s="185">
        <v>0</v>
      </c>
      <c r="AC437" s="185">
        <v>0</v>
      </c>
      <c r="AD437" s="185">
        <v>0</v>
      </c>
      <c r="AE437" s="185">
        <v>0</v>
      </c>
      <c r="AF437" s="185">
        <v>0</v>
      </c>
      <c r="AG437" s="185">
        <v>0</v>
      </c>
      <c r="AH437" s="185">
        <v>0</v>
      </c>
    </row>
    <row r="438" spans="1:34" ht="30" customHeight="1">
      <c r="A438" s="2019"/>
      <c r="B438" s="1011" t="s">
        <v>821</v>
      </c>
      <c r="C438" s="185">
        <v>0</v>
      </c>
      <c r="D438" s="185">
        <v>0</v>
      </c>
      <c r="E438" s="185">
        <v>0</v>
      </c>
      <c r="F438" s="185">
        <v>0</v>
      </c>
      <c r="G438" s="185">
        <v>0</v>
      </c>
      <c r="H438" s="185">
        <v>0</v>
      </c>
      <c r="I438" s="185">
        <v>0</v>
      </c>
      <c r="J438" s="185">
        <v>0</v>
      </c>
      <c r="K438" s="185">
        <v>0</v>
      </c>
      <c r="L438" s="185">
        <v>0</v>
      </c>
      <c r="M438" s="185">
        <v>0</v>
      </c>
      <c r="N438" s="185">
        <v>0</v>
      </c>
      <c r="O438" s="185">
        <v>0</v>
      </c>
      <c r="P438" s="185">
        <v>0</v>
      </c>
      <c r="Q438" s="185">
        <v>0</v>
      </c>
      <c r="R438" s="185">
        <v>0</v>
      </c>
      <c r="S438" s="185">
        <v>0</v>
      </c>
      <c r="T438" s="185">
        <v>0</v>
      </c>
      <c r="U438" s="185">
        <v>0</v>
      </c>
      <c r="V438" s="185">
        <v>0</v>
      </c>
      <c r="W438" s="185">
        <v>0</v>
      </c>
      <c r="X438" s="185">
        <v>0</v>
      </c>
      <c r="Y438" s="185">
        <v>0</v>
      </c>
      <c r="Z438" s="185">
        <v>0</v>
      </c>
      <c r="AA438" s="185">
        <v>0</v>
      </c>
      <c r="AB438" s="185">
        <v>0</v>
      </c>
      <c r="AC438" s="185">
        <v>0</v>
      </c>
      <c r="AD438" s="185">
        <v>0</v>
      </c>
      <c r="AE438" s="185">
        <v>0</v>
      </c>
      <c r="AF438" s="185">
        <v>0</v>
      </c>
      <c r="AG438" s="185">
        <v>0</v>
      </c>
      <c r="AH438" s="185">
        <v>0</v>
      </c>
    </row>
    <row r="439" spans="1:34" ht="30" customHeight="1">
      <c r="A439" s="2019"/>
      <c r="B439" s="1011" t="s">
        <v>822</v>
      </c>
      <c r="C439" s="185">
        <v>0</v>
      </c>
      <c r="D439" s="185">
        <v>0</v>
      </c>
      <c r="E439" s="185">
        <v>0</v>
      </c>
      <c r="F439" s="185">
        <v>0</v>
      </c>
      <c r="G439" s="185">
        <v>0</v>
      </c>
      <c r="H439" s="185">
        <v>0</v>
      </c>
      <c r="I439" s="185">
        <v>0</v>
      </c>
      <c r="J439" s="185">
        <v>0</v>
      </c>
      <c r="K439" s="185">
        <v>0</v>
      </c>
      <c r="L439" s="185">
        <v>0</v>
      </c>
      <c r="M439" s="185">
        <v>0</v>
      </c>
      <c r="N439" s="185">
        <v>0</v>
      </c>
      <c r="O439" s="185">
        <v>0</v>
      </c>
      <c r="P439" s="185">
        <v>0</v>
      </c>
      <c r="Q439" s="185">
        <v>0</v>
      </c>
      <c r="R439" s="185">
        <v>0</v>
      </c>
      <c r="S439" s="185">
        <v>0</v>
      </c>
      <c r="T439" s="185">
        <v>0</v>
      </c>
      <c r="U439" s="185">
        <v>0</v>
      </c>
      <c r="V439" s="185">
        <v>0</v>
      </c>
      <c r="W439" s="185">
        <v>0</v>
      </c>
      <c r="X439" s="185">
        <v>0</v>
      </c>
      <c r="Y439" s="185">
        <v>0</v>
      </c>
      <c r="Z439" s="185">
        <v>0</v>
      </c>
      <c r="AA439" s="185">
        <v>0</v>
      </c>
      <c r="AB439" s="185">
        <v>0</v>
      </c>
      <c r="AC439" s="185">
        <v>0</v>
      </c>
      <c r="AD439" s="185">
        <v>0</v>
      </c>
      <c r="AE439" s="185">
        <v>0</v>
      </c>
      <c r="AF439" s="185">
        <v>0</v>
      </c>
      <c r="AG439" s="185">
        <v>0</v>
      </c>
      <c r="AH439" s="185">
        <v>0</v>
      </c>
    </row>
    <row r="440" spans="1:34" ht="19.5" customHeight="1">
      <c r="A440" s="2019"/>
      <c r="B440" s="1242" t="s">
        <v>952</v>
      </c>
      <c r="C440" s="185">
        <v>0</v>
      </c>
      <c r="D440" s="185">
        <v>0</v>
      </c>
      <c r="E440" s="185">
        <v>0</v>
      </c>
      <c r="F440" s="185">
        <v>0</v>
      </c>
      <c r="G440" s="185">
        <v>0</v>
      </c>
      <c r="H440" s="185">
        <v>0</v>
      </c>
      <c r="I440" s="185">
        <v>0</v>
      </c>
      <c r="J440" s="185">
        <v>0</v>
      </c>
      <c r="K440" s="185">
        <v>0</v>
      </c>
      <c r="L440" s="185">
        <v>0</v>
      </c>
      <c r="M440" s="185">
        <v>0</v>
      </c>
      <c r="N440" s="185">
        <v>0</v>
      </c>
      <c r="O440" s="185">
        <v>0</v>
      </c>
      <c r="P440" s="185">
        <v>0</v>
      </c>
      <c r="Q440" s="185">
        <v>0</v>
      </c>
      <c r="R440" s="185">
        <v>0</v>
      </c>
      <c r="S440" s="185">
        <v>0</v>
      </c>
      <c r="T440" s="185">
        <v>0</v>
      </c>
      <c r="U440" s="185">
        <v>0</v>
      </c>
      <c r="V440" s="185">
        <v>0</v>
      </c>
      <c r="W440" s="185">
        <v>0</v>
      </c>
      <c r="X440" s="185">
        <v>0</v>
      </c>
      <c r="Y440" s="185">
        <v>0</v>
      </c>
      <c r="Z440" s="185">
        <v>0</v>
      </c>
      <c r="AA440" s="185">
        <v>0</v>
      </c>
      <c r="AB440" s="185">
        <v>0</v>
      </c>
      <c r="AC440" s="185">
        <v>0</v>
      </c>
      <c r="AD440" s="185">
        <v>0</v>
      </c>
      <c r="AE440" s="185">
        <v>0</v>
      </c>
      <c r="AF440" s="185">
        <v>0</v>
      </c>
      <c r="AG440" s="185">
        <v>0</v>
      </c>
      <c r="AH440" s="185">
        <v>0</v>
      </c>
    </row>
    <row r="441" spans="1:34" ht="19.5" customHeight="1">
      <c r="A441" s="2018" t="s">
        <v>791</v>
      </c>
      <c r="B441" s="1013" t="s">
        <v>41</v>
      </c>
      <c r="C441" s="1013">
        <f>SUM('2-9-2배수관 경년별 총괄'!C442:'2-9-2배수관 경년별 총괄'!C463)</f>
        <v>29296.920000000002</v>
      </c>
      <c r="D441" s="1013">
        <f>SUM('2-9-2배수관 경년별 총괄'!D442:'2-9-2배수관 경년별 총괄'!D463)</f>
        <v>29296.920000000002</v>
      </c>
      <c r="E441" s="1013">
        <f>SUM('2-9-2배수관 경년별 총괄'!E442:'2-9-2배수관 경년별 총괄'!E463)</f>
        <v>0</v>
      </c>
      <c r="F441" s="1013">
        <f>SUM('2-9-2배수관 경년별 총괄'!F442:'2-9-2배수관 경년별 총괄'!F463)</f>
        <v>0</v>
      </c>
      <c r="G441" s="1013">
        <f>SUM('2-9-2배수관 경년별 총괄'!G442:'2-9-2배수관 경년별 총괄'!G463)</f>
        <v>0</v>
      </c>
      <c r="H441" s="1013">
        <f>SUM('2-9-2배수관 경년별 총괄'!H442:'2-9-2배수관 경년별 총괄'!H463)</f>
        <v>0</v>
      </c>
      <c r="I441" s="1013">
        <f>SUM('2-9-2배수관 경년별 총괄'!I442:'2-9-2배수관 경년별 총괄'!I463)</f>
        <v>0</v>
      </c>
      <c r="J441" s="1013">
        <f>SUM('2-9-2배수관 경년별 총괄'!J442:'2-9-2배수관 경년별 총괄'!J463)</f>
        <v>0</v>
      </c>
      <c r="K441" s="1013">
        <f>SUM('2-9-2배수관 경년별 총괄'!K442:'2-9-2배수관 경년별 총괄'!K463)</f>
        <v>0</v>
      </c>
      <c r="L441" s="1013">
        <f>SUM('2-9-2배수관 경년별 총괄'!L442:'2-9-2배수관 경년별 총괄'!L463)</f>
        <v>0</v>
      </c>
      <c r="M441" s="1013">
        <f>SUM('2-9-2배수관 경년별 총괄'!M442:'2-9-2배수관 경년별 총괄'!M463)</f>
        <v>0</v>
      </c>
      <c r="N441" s="1013">
        <f>SUM('2-9-2배수관 경년별 총괄'!N442:'2-9-2배수관 경년별 총괄'!N463)</f>
        <v>0</v>
      </c>
      <c r="O441" s="1013">
        <f>SUM('2-9-2배수관 경년별 총괄'!O442:'2-9-2배수관 경년별 총괄'!O463)</f>
        <v>0</v>
      </c>
      <c r="P441" s="1013">
        <f>SUM('2-9-2배수관 경년별 총괄'!P442:'2-9-2배수관 경년별 총괄'!P463)</f>
        <v>0</v>
      </c>
      <c r="Q441" s="1013">
        <f>SUM('2-9-2배수관 경년별 총괄'!Q442:'2-9-2배수관 경년별 총괄'!Q463)</f>
        <v>0</v>
      </c>
      <c r="R441" s="1013">
        <f>SUM('2-9-2배수관 경년별 총괄'!R442:'2-9-2배수관 경년별 총괄'!R463)</f>
        <v>0</v>
      </c>
      <c r="S441" s="1013">
        <f>SUM('2-9-2배수관 경년별 총괄'!S442:'2-9-2배수관 경년별 총괄'!S463)</f>
        <v>0</v>
      </c>
      <c r="T441" s="1013">
        <f>SUM('2-9-2배수관 경년별 총괄'!T442:'2-9-2배수관 경년별 총괄'!T463)</f>
        <v>0</v>
      </c>
      <c r="U441" s="1013">
        <f>SUM('2-9-2배수관 경년별 총괄'!U442:'2-9-2배수관 경년별 총괄'!U463)</f>
        <v>0</v>
      </c>
      <c r="V441" s="1013">
        <f>SUM('2-9-2배수관 경년별 총괄'!V442:'2-9-2배수관 경년별 총괄'!V463)</f>
        <v>0</v>
      </c>
      <c r="W441" s="1013">
        <f>SUM('2-9-2배수관 경년별 총괄'!W442:'2-9-2배수관 경년별 총괄'!W463)</f>
        <v>0</v>
      </c>
      <c r="X441" s="1013">
        <f>SUM('2-9-2배수관 경년별 총괄'!X442:'2-9-2배수관 경년별 총괄'!X463)</f>
        <v>0</v>
      </c>
      <c r="Y441" s="1013">
        <f>SUM('2-9-2배수관 경년별 총괄'!Y442:'2-9-2배수관 경년별 총괄'!Y463)</f>
        <v>0</v>
      </c>
      <c r="Z441" s="1013">
        <f>SUM('2-9-2배수관 경년별 총괄'!Z442:'2-9-2배수관 경년별 총괄'!Z463)</f>
        <v>0</v>
      </c>
      <c r="AA441" s="1013">
        <f>SUM('2-9-2배수관 경년별 총괄'!AA442:'2-9-2배수관 경년별 총괄'!AA463)</f>
        <v>0</v>
      </c>
      <c r="AB441" s="1013">
        <f>SUM('2-9-2배수관 경년별 총괄'!AB442:'2-9-2배수관 경년별 총괄'!AB463)</f>
        <v>0</v>
      </c>
      <c r="AC441" s="1013">
        <f>SUM('2-9-2배수관 경년별 총괄'!AC442:'2-9-2배수관 경년별 총괄'!AC463)</f>
        <v>0</v>
      </c>
      <c r="AD441" s="1013">
        <f>SUM('2-9-2배수관 경년별 총괄'!AD442:'2-9-2배수관 경년별 총괄'!AD463)</f>
        <v>0</v>
      </c>
      <c r="AE441" s="1013">
        <f>SUM('2-9-2배수관 경년별 총괄'!AE442:'2-9-2배수관 경년별 총괄'!AE463)</f>
        <v>0</v>
      </c>
      <c r="AF441" s="1013">
        <f>SUM('2-9-2배수관 경년별 총괄'!AF442:'2-9-2배수관 경년별 총괄'!AF463)</f>
        <v>0</v>
      </c>
      <c r="AG441" s="1013">
        <f>SUM('2-9-2배수관 경년별 총괄'!AG442:'2-9-2배수관 경년별 총괄'!AG463)</f>
        <v>0</v>
      </c>
      <c r="AH441" s="1013">
        <f>SUM('2-9-2배수관 경년별 총괄'!AH442:'2-9-2배수관 경년별 총괄'!AH463)</f>
        <v>0</v>
      </c>
    </row>
    <row r="442" spans="1:34" ht="19.5" customHeight="1">
      <c r="A442" s="2018" t="s">
        <v>791</v>
      </c>
      <c r="B442" s="989" t="s">
        <v>951</v>
      </c>
      <c r="C442" s="185">
        <v>0</v>
      </c>
      <c r="D442" s="185">
        <v>0</v>
      </c>
      <c r="E442" s="185">
        <v>0</v>
      </c>
      <c r="F442" s="185">
        <v>0</v>
      </c>
      <c r="G442" s="185">
        <v>0</v>
      </c>
      <c r="H442" s="185">
        <v>0</v>
      </c>
      <c r="I442" s="185">
        <v>0</v>
      </c>
      <c r="J442" s="185">
        <v>0</v>
      </c>
      <c r="K442" s="185">
        <v>0</v>
      </c>
      <c r="L442" s="185">
        <v>0</v>
      </c>
      <c r="M442" s="185">
        <v>0</v>
      </c>
      <c r="N442" s="185">
        <v>0</v>
      </c>
      <c r="O442" s="185">
        <v>0</v>
      </c>
      <c r="P442" s="185">
        <v>0</v>
      </c>
      <c r="Q442" s="185">
        <v>0</v>
      </c>
      <c r="R442" s="185">
        <v>0</v>
      </c>
      <c r="S442" s="185">
        <v>0</v>
      </c>
      <c r="T442" s="185">
        <v>0</v>
      </c>
      <c r="U442" s="185">
        <v>0</v>
      </c>
      <c r="V442" s="185">
        <v>0</v>
      </c>
      <c r="W442" s="185">
        <v>0</v>
      </c>
      <c r="X442" s="185">
        <v>0</v>
      </c>
      <c r="Y442" s="185">
        <v>0</v>
      </c>
      <c r="Z442" s="185">
        <v>0</v>
      </c>
      <c r="AA442" s="185">
        <v>0</v>
      </c>
      <c r="AB442" s="185">
        <v>0</v>
      </c>
      <c r="AC442" s="185">
        <v>0</v>
      </c>
      <c r="AD442" s="185">
        <v>0</v>
      </c>
      <c r="AE442" s="185">
        <v>0</v>
      </c>
      <c r="AF442" s="185">
        <v>0</v>
      </c>
      <c r="AG442" s="185">
        <v>0</v>
      </c>
      <c r="AH442" s="185">
        <v>0</v>
      </c>
    </row>
    <row r="443" spans="1:34" ht="30" customHeight="1">
      <c r="A443" s="2019"/>
      <c r="B443" s="989" t="s">
        <v>796</v>
      </c>
      <c r="C443" s="185">
        <v>0</v>
      </c>
      <c r="D443" s="185">
        <v>0</v>
      </c>
      <c r="E443" s="185">
        <v>0</v>
      </c>
      <c r="F443" s="185">
        <v>0</v>
      </c>
      <c r="G443" s="185">
        <v>0</v>
      </c>
      <c r="H443" s="185">
        <v>0</v>
      </c>
      <c r="I443" s="185">
        <v>0</v>
      </c>
      <c r="J443" s="185">
        <v>0</v>
      </c>
      <c r="K443" s="185">
        <v>0</v>
      </c>
      <c r="L443" s="185">
        <v>0</v>
      </c>
      <c r="M443" s="185">
        <v>0</v>
      </c>
      <c r="N443" s="185">
        <v>0</v>
      </c>
      <c r="O443" s="185">
        <v>0</v>
      </c>
      <c r="P443" s="185">
        <v>0</v>
      </c>
      <c r="Q443" s="185">
        <v>0</v>
      </c>
      <c r="R443" s="185">
        <v>0</v>
      </c>
      <c r="S443" s="185">
        <v>0</v>
      </c>
      <c r="T443" s="185">
        <v>0</v>
      </c>
      <c r="U443" s="185">
        <v>0</v>
      </c>
      <c r="V443" s="185">
        <v>0</v>
      </c>
      <c r="W443" s="185">
        <v>0</v>
      </c>
      <c r="X443" s="185">
        <v>0</v>
      </c>
      <c r="Y443" s="185">
        <v>0</v>
      </c>
      <c r="Z443" s="185">
        <v>0</v>
      </c>
      <c r="AA443" s="185">
        <v>0</v>
      </c>
      <c r="AB443" s="185">
        <v>0</v>
      </c>
      <c r="AC443" s="185">
        <v>0</v>
      </c>
      <c r="AD443" s="185">
        <v>0</v>
      </c>
      <c r="AE443" s="185">
        <v>0</v>
      </c>
      <c r="AF443" s="185">
        <v>0</v>
      </c>
      <c r="AG443" s="185">
        <v>0</v>
      </c>
      <c r="AH443" s="185">
        <v>0</v>
      </c>
    </row>
    <row r="444" spans="1:34" ht="30" customHeight="1">
      <c r="A444" s="2019"/>
      <c r="B444" s="989" t="s">
        <v>797</v>
      </c>
      <c r="C444" s="185">
        <v>70.5</v>
      </c>
      <c r="D444" s="185">
        <v>70.5</v>
      </c>
      <c r="E444" s="185">
        <v>0</v>
      </c>
      <c r="F444" s="185">
        <v>0</v>
      </c>
      <c r="G444" s="185">
        <v>0</v>
      </c>
      <c r="H444" s="185">
        <v>0</v>
      </c>
      <c r="I444" s="185">
        <v>0</v>
      </c>
      <c r="J444" s="185">
        <v>0</v>
      </c>
      <c r="K444" s="185">
        <v>0</v>
      </c>
      <c r="L444" s="185">
        <v>0</v>
      </c>
      <c r="M444" s="185">
        <v>0</v>
      </c>
      <c r="N444" s="185">
        <v>0</v>
      </c>
      <c r="O444" s="185">
        <v>0</v>
      </c>
      <c r="P444" s="185">
        <v>0</v>
      </c>
      <c r="Q444" s="185">
        <v>0</v>
      </c>
      <c r="R444" s="185">
        <v>0</v>
      </c>
      <c r="S444" s="185">
        <v>0</v>
      </c>
      <c r="T444" s="185">
        <v>0</v>
      </c>
      <c r="U444" s="185">
        <v>0</v>
      </c>
      <c r="V444" s="185">
        <v>0</v>
      </c>
      <c r="W444" s="185">
        <v>0</v>
      </c>
      <c r="X444" s="185">
        <v>0</v>
      </c>
      <c r="Y444" s="185">
        <v>0</v>
      </c>
      <c r="Z444" s="185">
        <v>0</v>
      </c>
      <c r="AA444" s="185">
        <v>0</v>
      </c>
      <c r="AB444" s="185">
        <v>0</v>
      </c>
      <c r="AC444" s="185">
        <v>0</v>
      </c>
      <c r="AD444" s="185">
        <v>0</v>
      </c>
      <c r="AE444" s="185">
        <v>0</v>
      </c>
      <c r="AF444" s="185">
        <v>0</v>
      </c>
      <c r="AG444" s="185">
        <v>0</v>
      </c>
      <c r="AH444" s="185">
        <v>0</v>
      </c>
    </row>
    <row r="445" spans="1:34" ht="30" customHeight="1">
      <c r="A445" s="2019"/>
      <c r="B445" s="989" t="s">
        <v>798</v>
      </c>
      <c r="C445" s="185">
        <v>0</v>
      </c>
      <c r="D445" s="185">
        <v>0</v>
      </c>
      <c r="E445" s="185">
        <v>0</v>
      </c>
      <c r="F445" s="185">
        <v>0</v>
      </c>
      <c r="G445" s="185">
        <v>0</v>
      </c>
      <c r="H445" s="185">
        <v>0</v>
      </c>
      <c r="I445" s="185">
        <v>0</v>
      </c>
      <c r="J445" s="185">
        <v>0</v>
      </c>
      <c r="K445" s="185">
        <v>0</v>
      </c>
      <c r="L445" s="185">
        <v>0</v>
      </c>
      <c r="M445" s="185">
        <v>0</v>
      </c>
      <c r="N445" s="185">
        <v>0</v>
      </c>
      <c r="O445" s="185">
        <v>0</v>
      </c>
      <c r="P445" s="185">
        <v>0</v>
      </c>
      <c r="Q445" s="185">
        <v>0</v>
      </c>
      <c r="R445" s="185">
        <v>0</v>
      </c>
      <c r="S445" s="185">
        <v>0</v>
      </c>
      <c r="T445" s="185">
        <v>0</v>
      </c>
      <c r="U445" s="185">
        <v>0</v>
      </c>
      <c r="V445" s="185">
        <v>0</v>
      </c>
      <c r="W445" s="185">
        <v>0</v>
      </c>
      <c r="X445" s="185">
        <v>0</v>
      </c>
      <c r="Y445" s="185">
        <v>0</v>
      </c>
      <c r="Z445" s="185">
        <v>0</v>
      </c>
      <c r="AA445" s="185">
        <v>0</v>
      </c>
      <c r="AB445" s="185">
        <v>0</v>
      </c>
      <c r="AC445" s="185">
        <v>0</v>
      </c>
      <c r="AD445" s="185">
        <v>0</v>
      </c>
      <c r="AE445" s="185">
        <v>0</v>
      </c>
      <c r="AF445" s="185">
        <v>0</v>
      </c>
      <c r="AG445" s="185">
        <v>0</v>
      </c>
      <c r="AH445" s="185">
        <v>0</v>
      </c>
    </row>
    <row r="446" spans="1:34" ht="30" customHeight="1">
      <c r="A446" s="2019"/>
      <c r="B446" s="989" t="s">
        <v>780</v>
      </c>
      <c r="C446" s="185">
        <v>361.04</v>
      </c>
      <c r="D446" s="185">
        <v>361.04</v>
      </c>
      <c r="E446" s="185">
        <v>0</v>
      </c>
      <c r="F446" s="185">
        <v>0</v>
      </c>
      <c r="G446" s="185">
        <v>0</v>
      </c>
      <c r="H446" s="185">
        <v>0</v>
      </c>
      <c r="I446" s="185">
        <v>0</v>
      </c>
      <c r="J446" s="185">
        <v>0</v>
      </c>
      <c r="K446" s="185">
        <v>0</v>
      </c>
      <c r="L446" s="185">
        <v>0</v>
      </c>
      <c r="M446" s="185">
        <v>0</v>
      </c>
      <c r="N446" s="185">
        <v>0</v>
      </c>
      <c r="O446" s="185">
        <v>0</v>
      </c>
      <c r="P446" s="185">
        <v>0</v>
      </c>
      <c r="Q446" s="185">
        <v>0</v>
      </c>
      <c r="R446" s="185">
        <v>0</v>
      </c>
      <c r="S446" s="185">
        <v>0</v>
      </c>
      <c r="T446" s="185">
        <v>0</v>
      </c>
      <c r="U446" s="185">
        <v>0</v>
      </c>
      <c r="V446" s="185">
        <v>0</v>
      </c>
      <c r="W446" s="185">
        <v>0</v>
      </c>
      <c r="X446" s="185">
        <v>0</v>
      </c>
      <c r="Y446" s="185">
        <v>0</v>
      </c>
      <c r="Z446" s="185">
        <v>0</v>
      </c>
      <c r="AA446" s="185">
        <v>0</v>
      </c>
      <c r="AB446" s="185">
        <v>0</v>
      </c>
      <c r="AC446" s="185">
        <v>0</v>
      </c>
      <c r="AD446" s="185">
        <v>0</v>
      </c>
      <c r="AE446" s="185">
        <v>0</v>
      </c>
      <c r="AF446" s="185">
        <v>0</v>
      </c>
      <c r="AG446" s="185">
        <v>0</v>
      </c>
      <c r="AH446" s="185">
        <v>0</v>
      </c>
    </row>
    <row r="447" spans="1:34" ht="30" customHeight="1">
      <c r="A447" s="2019"/>
      <c r="B447" s="991" t="s">
        <v>781</v>
      </c>
      <c r="C447" s="185">
        <v>12398.53</v>
      </c>
      <c r="D447" s="185">
        <v>12398.53</v>
      </c>
      <c r="E447" s="185">
        <v>0</v>
      </c>
      <c r="F447" s="185">
        <v>0</v>
      </c>
      <c r="G447" s="185">
        <v>0</v>
      </c>
      <c r="H447" s="185">
        <v>0</v>
      </c>
      <c r="I447" s="185">
        <v>0</v>
      </c>
      <c r="J447" s="185">
        <v>0</v>
      </c>
      <c r="K447" s="185">
        <v>0</v>
      </c>
      <c r="L447" s="185">
        <v>0</v>
      </c>
      <c r="M447" s="185">
        <v>0</v>
      </c>
      <c r="N447" s="185">
        <v>0</v>
      </c>
      <c r="O447" s="185">
        <v>0</v>
      </c>
      <c r="P447" s="185">
        <v>0</v>
      </c>
      <c r="Q447" s="185">
        <v>0</v>
      </c>
      <c r="R447" s="185">
        <v>0</v>
      </c>
      <c r="S447" s="185">
        <v>0</v>
      </c>
      <c r="T447" s="185">
        <v>0</v>
      </c>
      <c r="U447" s="185">
        <v>0</v>
      </c>
      <c r="V447" s="185">
        <v>0</v>
      </c>
      <c r="W447" s="185">
        <v>0</v>
      </c>
      <c r="X447" s="185">
        <v>0</v>
      </c>
      <c r="Y447" s="185">
        <v>0</v>
      </c>
      <c r="Z447" s="185">
        <v>0</v>
      </c>
      <c r="AA447" s="185">
        <v>0</v>
      </c>
      <c r="AB447" s="185">
        <v>0</v>
      </c>
      <c r="AC447" s="185">
        <v>0</v>
      </c>
      <c r="AD447" s="185">
        <v>0</v>
      </c>
      <c r="AE447" s="185">
        <v>0</v>
      </c>
      <c r="AF447" s="185">
        <v>0</v>
      </c>
      <c r="AG447" s="185">
        <v>0</v>
      </c>
      <c r="AH447" s="185">
        <v>0</v>
      </c>
    </row>
    <row r="448" spans="1:34" ht="30" customHeight="1">
      <c r="A448" s="2019"/>
      <c r="B448" s="991" t="s">
        <v>786</v>
      </c>
      <c r="C448" s="185">
        <v>0</v>
      </c>
      <c r="D448" s="185">
        <v>0</v>
      </c>
      <c r="E448" s="185">
        <v>0</v>
      </c>
      <c r="F448" s="185">
        <v>0</v>
      </c>
      <c r="G448" s="185">
        <v>0</v>
      </c>
      <c r="H448" s="185">
        <v>0</v>
      </c>
      <c r="I448" s="185">
        <v>0</v>
      </c>
      <c r="J448" s="185">
        <v>0</v>
      </c>
      <c r="K448" s="185">
        <v>0</v>
      </c>
      <c r="L448" s="185">
        <v>0</v>
      </c>
      <c r="M448" s="185">
        <v>0</v>
      </c>
      <c r="N448" s="185">
        <v>0</v>
      </c>
      <c r="O448" s="185">
        <v>0</v>
      </c>
      <c r="P448" s="185">
        <v>0</v>
      </c>
      <c r="Q448" s="185">
        <v>0</v>
      </c>
      <c r="R448" s="185">
        <v>0</v>
      </c>
      <c r="S448" s="185">
        <v>0</v>
      </c>
      <c r="T448" s="185">
        <v>0</v>
      </c>
      <c r="U448" s="185">
        <v>0</v>
      </c>
      <c r="V448" s="185">
        <v>0</v>
      </c>
      <c r="W448" s="185">
        <v>0</v>
      </c>
      <c r="X448" s="185">
        <v>0</v>
      </c>
      <c r="Y448" s="185">
        <v>0</v>
      </c>
      <c r="Z448" s="185">
        <v>0</v>
      </c>
      <c r="AA448" s="185">
        <v>0</v>
      </c>
      <c r="AB448" s="185">
        <v>0</v>
      </c>
      <c r="AC448" s="185">
        <v>0</v>
      </c>
      <c r="AD448" s="185">
        <v>0</v>
      </c>
      <c r="AE448" s="185">
        <v>0</v>
      </c>
      <c r="AF448" s="185">
        <v>0</v>
      </c>
      <c r="AG448" s="185">
        <v>0</v>
      </c>
      <c r="AH448" s="185">
        <v>0</v>
      </c>
    </row>
    <row r="449" spans="1:34" ht="30" customHeight="1">
      <c r="A449" s="2019"/>
      <c r="B449" s="991" t="s">
        <v>799</v>
      </c>
      <c r="C449" s="185">
        <v>0</v>
      </c>
      <c r="D449" s="185">
        <v>0</v>
      </c>
      <c r="E449" s="185">
        <v>0</v>
      </c>
      <c r="F449" s="185">
        <v>0</v>
      </c>
      <c r="G449" s="185">
        <v>0</v>
      </c>
      <c r="H449" s="185">
        <v>0</v>
      </c>
      <c r="I449" s="185">
        <v>0</v>
      </c>
      <c r="J449" s="185">
        <v>0</v>
      </c>
      <c r="K449" s="185">
        <v>0</v>
      </c>
      <c r="L449" s="185">
        <v>0</v>
      </c>
      <c r="M449" s="185">
        <v>0</v>
      </c>
      <c r="N449" s="185">
        <v>0</v>
      </c>
      <c r="O449" s="185">
        <v>0</v>
      </c>
      <c r="P449" s="185">
        <v>0</v>
      </c>
      <c r="Q449" s="185">
        <v>0</v>
      </c>
      <c r="R449" s="185">
        <v>0</v>
      </c>
      <c r="S449" s="185">
        <v>0</v>
      </c>
      <c r="T449" s="185">
        <v>0</v>
      </c>
      <c r="U449" s="185">
        <v>0</v>
      </c>
      <c r="V449" s="185">
        <v>0</v>
      </c>
      <c r="W449" s="185">
        <v>0</v>
      </c>
      <c r="X449" s="185">
        <v>0</v>
      </c>
      <c r="Y449" s="185">
        <v>0</v>
      </c>
      <c r="Z449" s="185">
        <v>0</v>
      </c>
      <c r="AA449" s="185">
        <v>0</v>
      </c>
      <c r="AB449" s="185">
        <v>0</v>
      </c>
      <c r="AC449" s="185">
        <v>0</v>
      </c>
      <c r="AD449" s="185">
        <v>0</v>
      </c>
      <c r="AE449" s="185">
        <v>0</v>
      </c>
      <c r="AF449" s="185">
        <v>0</v>
      </c>
      <c r="AG449" s="185">
        <v>0</v>
      </c>
      <c r="AH449" s="185">
        <v>0</v>
      </c>
    </row>
    <row r="450" spans="1:34" ht="30" customHeight="1">
      <c r="A450" s="2019"/>
      <c r="B450" s="991" t="s">
        <v>787</v>
      </c>
      <c r="C450" s="185">
        <v>7362.67</v>
      </c>
      <c r="D450" s="185">
        <v>7362.67</v>
      </c>
      <c r="E450" s="185">
        <v>0</v>
      </c>
      <c r="F450" s="185">
        <v>0</v>
      </c>
      <c r="G450" s="185">
        <v>0</v>
      </c>
      <c r="H450" s="185">
        <v>0</v>
      </c>
      <c r="I450" s="185">
        <v>0</v>
      </c>
      <c r="J450" s="185">
        <v>0</v>
      </c>
      <c r="K450" s="185">
        <v>0</v>
      </c>
      <c r="L450" s="185">
        <v>0</v>
      </c>
      <c r="M450" s="185">
        <v>0</v>
      </c>
      <c r="N450" s="185">
        <v>0</v>
      </c>
      <c r="O450" s="185">
        <v>0</v>
      </c>
      <c r="P450" s="185">
        <v>0</v>
      </c>
      <c r="Q450" s="185">
        <v>0</v>
      </c>
      <c r="R450" s="185">
        <v>0</v>
      </c>
      <c r="S450" s="185">
        <v>0</v>
      </c>
      <c r="T450" s="185">
        <v>0</v>
      </c>
      <c r="U450" s="185">
        <v>0</v>
      </c>
      <c r="V450" s="185">
        <v>0</v>
      </c>
      <c r="W450" s="185">
        <v>0</v>
      </c>
      <c r="X450" s="185">
        <v>0</v>
      </c>
      <c r="Y450" s="185">
        <v>0</v>
      </c>
      <c r="Z450" s="185">
        <v>0</v>
      </c>
      <c r="AA450" s="185">
        <v>0</v>
      </c>
      <c r="AB450" s="185">
        <v>0</v>
      </c>
      <c r="AC450" s="185">
        <v>0</v>
      </c>
      <c r="AD450" s="185">
        <v>0</v>
      </c>
      <c r="AE450" s="185">
        <v>0</v>
      </c>
      <c r="AF450" s="185">
        <v>0</v>
      </c>
      <c r="AG450" s="185">
        <v>0</v>
      </c>
      <c r="AH450" s="185">
        <v>0</v>
      </c>
    </row>
    <row r="451" spans="1:34" ht="30" customHeight="1">
      <c r="A451" s="2019"/>
      <c r="B451" s="991" t="s">
        <v>820</v>
      </c>
      <c r="C451" s="185">
        <v>0</v>
      </c>
      <c r="D451" s="185">
        <v>0</v>
      </c>
      <c r="E451" s="185">
        <v>0</v>
      </c>
      <c r="F451" s="185">
        <v>0</v>
      </c>
      <c r="G451" s="185">
        <v>0</v>
      </c>
      <c r="H451" s="185">
        <v>0</v>
      </c>
      <c r="I451" s="185">
        <v>0</v>
      </c>
      <c r="J451" s="185">
        <v>0</v>
      </c>
      <c r="K451" s="185">
        <v>0</v>
      </c>
      <c r="L451" s="185">
        <v>0</v>
      </c>
      <c r="M451" s="185">
        <v>0</v>
      </c>
      <c r="N451" s="185">
        <v>0</v>
      </c>
      <c r="O451" s="185">
        <v>0</v>
      </c>
      <c r="P451" s="185">
        <v>0</v>
      </c>
      <c r="Q451" s="185">
        <v>0</v>
      </c>
      <c r="R451" s="185">
        <v>0</v>
      </c>
      <c r="S451" s="185">
        <v>0</v>
      </c>
      <c r="T451" s="185">
        <v>0</v>
      </c>
      <c r="U451" s="185">
        <v>0</v>
      </c>
      <c r="V451" s="185">
        <v>0</v>
      </c>
      <c r="W451" s="185">
        <v>0</v>
      </c>
      <c r="X451" s="185">
        <v>0</v>
      </c>
      <c r="Y451" s="185">
        <v>0</v>
      </c>
      <c r="Z451" s="185">
        <v>0</v>
      </c>
      <c r="AA451" s="185">
        <v>0</v>
      </c>
      <c r="AB451" s="185">
        <v>0</v>
      </c>
      <c r="AC451" s="185">
        <v>0</v>
      </c>
      <c r="AD451" s="185">
        <v>0</v>
      </c>
      <c r="AE451" s="185">
        <v>0</v>
      </c>
      <c r="AF451" s="185">
        <v>0</v>
      </c>
      <c r="AG451" s="185">
        <v>0</v>
      </c>
      <c r="AH451" s="185">
        <v>0</v>
      </c>
    </row>
    <row r="452" spans="1:34" ht="30" customHeight="1">
      <c r="A452" s="2019"/>
      <c r="B452" s="991" t="s">
        <v>800</v>
      </c>
      <c r="C452" s="185">
        <v>9104.18</v>
      </c>
      <c r="D452" s="185">
        <v>9104.18</v>
      </c>
      <c r="E452" s="185">
        <v>0</v>
      </c>
      <c r="F452" s="185">
        <v>0</v>
      </c>
      <c r="G452" s="185">
        <v>0</v>
      </c>
      <c r="H452" s="185">
        <v>0</v>
      </c>
      <c r="I452" s="185">
        <v>0</v>
      </c>
      <c r="J452" s="185">
        <v>0</v>
      </c>
      <c r="K452" s="185">
        <v>0</v>
      </c>
      <c r="L452" s="185">
        <v>0</v>
      </c>
      <c r="M452" s="185">
        <v>0</v>
      </c>
      <c r="N452" s="185">
        <v>0</v>
      </c>
      <c r="O452" s="185">
        <v>0</v>
      </c>
      <c r="P452" s="185">
        <v>0</v>
      </c>
      <c r="Q452" s="185">
        <v>0</v>
      </c>
      <c r="R452" s="185">
        <v>0</v>
      </c>
      <c r="S452" s="185">
        <v>0</v>
      </c>
      <c r="T452" s="185">
        <v>0</v>
      </c>
      <c r="U452" s="185">
        <v>0</v>
      </c>
      <c r="V452" s="185">
        <v>0</v>
      </c>
      <c r="W452" s="185">
        <v>0</v>
      </c>
      <c r="X452" s="185">
        <v>0</v>
      </c>
      <c r="Y452" s="185">
        <v>0</v>
      </c>
      <c r="Z452" s="185">
        <v>0</v>
      </c>
      <c r="AA452" s="185">
        <v>0</v>
      </c>
      <c r="AB452" s="185">
        <v>0</v>
      </c>
      <c r="AC452" s="185">
        <v>0</v>
      </c>
      <c r="AD452" s="185">
        <v>0</v>
      </c>
      <c r="AE452" s="185">
        <v>0</v>
      </c>
      <c r="AF452" s="185">
        <v>0</v>
      </c>
      <c r="AG452" s="185">
        <v>0</v>
      </c>
      <c r="AH452" s="185">
        <v>0</v>
      </c>
    </row>
    <row r="453" spans="1:34" ht="30" customHeight="1">
      <c r="A453" s="2019"/>
      <c r="B453" s="989" t="s">
        <v>801</v>
      </c>
      <c r="C453" s="185">
        <v>0</v>
      </c>
      <c r="D453" s="185">
        <v>0</v>
      </c>
      <c r="E453" s="185">
        <v>0</v>
      </c>
      <c r="F453" s="185">
        <v>0</v>
      </c>
      <c r="G453" s="185">
        <v>0</v>
      </c>
      <c r="H453" s="185">
        <v>0</v>
      </c>
      <c r="I453" s="185">
        <v>0</v>
      </c>
      <c r="J453" s="185">
        <v>0</v>
      </c>
      <c r="K453" s="185">
        <v>0</v>
      </c>
      <c r="L453" s="185">
        <v>0</v>
      </c>
      <c r="M453" s="185">
        <v>0</v>
      </c>
      <c r="N453" s="185">
        <v>0</v>
      </c>
      <c r="O453" s="185">
        <v>0</v>
      </c>
      <c r="P453" s="185">
        <v>0</v>
      </c>
      <c r="Q453" s="185">
        <v>0</v>
      </c>
      <c r="R453" s="185">
        <v>0</v>
      </c>
      <c r="S453" s="185">
        <v>0</v>
      </c>
      <c r="T453" s="185">
        <v>0</v>
      </c>
      <c r="U453" s="185">
        <v>0</v>
      </c>
      <c r="V453" s="185">
        <v>0</v>
      </c>
      <c r="W453" s="185">
        <v>0</v>
      </c>
      <c r="X453" s="185">
        <v>0</v>
      </c>
      <c r="Y453" s="185">
        <v>0</v>
      </c>
      <c r="Z453" s="185">
        <v>0</v>
      </c>
      <c r="AA453" s="185">
        <v>0</v>
      </c>
      <c r="AB453" s="185">
        <v>0</v>
      </c>
      <c r="AC453" s="185">
        <v>0</v>
      </c>
      <c r="AD453" s="185">
        <v>0</v>
      </c>
      <c r="AE453" s="185">
        <v>0</v>
      </c>
      <c r="AF453" s="185">
        <v>0</v>
      </c>
      <c r="AG453" s="185">
        <v>0</v>
      </c>
      <c r="AH453" s="185">
        <v>0</v>
      </c>
    </row>
    <row r="454" spans="1:34" ht="30" customHeight="1">
      <c r="A454" s="2019"/>
      <c r="B454" s="995" t="s">
        <v>802</v>
      </c>
      <c r="C454" s="185">
        <v>0</v>
      </c>
      <c r="D454" s="185">
        <v>0</v>
      </c>
      <c r="E454" s="185">
        <v>0</v>
      </c>
      <c r="F454" s="185">
        <v>0</v>
      </c>
      <c r="G454" s="185">
        <v>0</v>
      </c>
      <c r="H454" s="185">
        <v>0</v>
      </c>
      <c r="I454" s="185">
        <v>0</v>
      </c>
      <c r="J454" s="185">
        <v>0</v>
      </c>
      <c r="K454" s="185">
        <v>0</v>
      </c>
      <c r="L454" s="185">
        <v>0</v>
      </c>
      <c r="M454" s="185">
        <v>0</v>
      </c>
      <c r="N454" s="185">
        <v>0</v>
      </c>
      <c r="O454" s="185">
        <v>0</v>
      </c>
      <c r="P454" s="185">
        <v>0</v>
      </c>
      <c r="Q454" s="185">
        <v>0</v>
      </c>
      <c r="R454" s="185">
        <v>0</v>
      </c>
      <c r="S454" s="185">
        <v>0</v>
      </c>
      <c r="T454" s="185">
        <v>0</v>
      </c>
      <c r="U454" s="185">
        <v>0</v>
      </c>
      <c r="V454" s="185">
        <v>0</v>
      </c>
      <c r="W454" s="185">
        <v>0</v>
      </c>
      <c r="X454" s="185">
        <v>0</v>
      </c>
      <c r="Y454" s="185">
        <v>0</v>
      </c>
      <c r="Z454" s="185">
        <v>0</v>
      </c>
      <c r="AA454" s="185">
        <v>0</v>
      </c>
      <c r="AB454" s="185">
        <v>0</v>
      </c>
      <c r="AC454" s="185">
        <v>0</v>
      </c>
      <c r="AD454" s="185">
        <v>0</v>
      </c>
      <c r="AE454" s="185">
        <v>0</v>
      </c>
      <c r="AF454" s="185">
        <v>0</v>
      </c>
      <c r="AG454" s="185">
        <v>0</v>
      </c>
      <c r="AH454" s="185">
        <v>0</v>
      </c>
    </row>
    <row r="455" spans="1:34" ht="30" customHeight="1">
      <c r="A455" s="2019"/>
      <c r="B455" s="995" t="s">
        <v>803</v>
      </c>
      <c r="C455" s="185">
        <v>0</v>
      </c>
      <c r="D455" s="185">
        <v>0</v>
      </c>
      <c r="E455" s="185">
        <v>0</v>
      </c>
      <c r="F455" s="185">
        <v>0</v>
      </c>
      <c r="G455" s="185">
        <v>0</v>
      </c>
      <c r="H455" s="185">
        <v>0</v>
      </c>
      <c r="I455" s="185">
        <v>0</v>
      </c>
      <c r="J455" s="185">
        <v>0</v>
      </c>
      <c r="K455" s="185">
        <v>0</v>
      </c>
      <c r="L455" s="185">
        <v>0</v>
      </c>
      <c r="M455" s="185">
        <v>0</v>
      </c>
      <c r="N455" s="185">
        <v>0</v>
      </c>
      <c r="O455" s="185">
        <v>0</v>
      </c>
      <c r="P455" s="185">
        <v>0</v>
      </c>
      <c r="Q455" s="185">
        <v>0</v>
      </c>
      <c r="R455" s="185">
        <v>0</v>
      </c>
      <c r="S455" s="185">
        <v>0</v>
      </c>
      <c r="T455" s="185">
        <v>0</v>
      </c>
      <c r="U455" s="185">
        <v>0</v>
      </c>
      <c r="V455" s="185">
        <v>0</v>
      </c>
      <c r="W455" s="185">
        <v>0</v>
      </c>
      <c r="X455" s="185">
        <v>0</v>
      </c>
      <c r="Y455" s="185">
        <v>0</v>
      </c>
      <c r="Z455" s="185">
        <v>0</v>
      </c>
      <c r="AA455" s="185">
        <v>0</v>
      </c>
      <c r="AB455" s="185">
        <v>0</v>
      </c>
      <c r="AC455" s="185">
        <v>0</v>
      </c>
      <c r="AD455" s="185">
        <v>0</v>
      </c>
      <c r="AE455" s="185">
        <v>0</v>
      </c>
      <c r="AF455" s="185">
        <v>0</v>
      </c>
      <c r="AG455" s="185">
        <v>0</v>
      </c>
      <c r="AH455" s="185">
        <v>0</v>
      </c>
    </row>
    <row r="456" spans="1:34" ht="30" customHeight="1">
      <c r="A456" s="2019"/>
      <c r="B456" s="1011" t="s">
        <v>804</v>
      </c>
      <c r="C456" s="185">
        <v>0</v>
      </c>
      <c r="D456" s="185">
        <v>0</v>
      </c>
      <c r="E456" s="185">
        <v>0</v>
      </c>
      <c r="F456" s="185">
        <v>0</v>
      </c>
      <c r="G456" s="185">
        <v>0</v>
      </c>
      <c r="H456" s="185">
        <v>0</v>
      </c>
      <c r="I456" s="185">
        <v>0</v>
      </c>
      <c r="J456" s="185">
        <v>0</v>
      </c>
      <c r="K456" s="185">
        <v>0</v>
      </c>
      <c r="L456" s="185">
        <v>0</v>
      </c>
      <c r="M456" s="185">
        <v>0</v>
      </c>
      <c r="N456" s="185">
        <v>0</v>
      </c>
      <c r="O456" s="185">
        <v>0</v>
      </c>
      <c r="P456" s="185">
        <v>0</v>
      </c>
      <c r="Q456" s="185">
        <v>0</v>
      </c>
      <c r="R456" s="185">
        <v>0</v>
      </c>
      <c r="S456" s="185">
        <v>0</v>
      </c>
      <c r="T456" s="185">
        <v>0</v>
      </c>
      <c r="U456" s="185">
        <v>0</v>
      </c>
      <c r="V456" s="185">
        <v>0</v>
      </c>
      <c r="W456" s="185">
        <v>0</v>
      </c>
      <c r="X456" s="185">
        <v>0</v>
      </c>
      <c r="Y456" s="185">
        <v>0</v>
      </c>
      <c r="Z456" s="185">
        <v>0</v>
      </c>
      <c r="AA456" s="185">
        <v>0</v>
      </c>
      <c r="AB456" s="185">
        <v>0</v>
      </c>
      <c r="AC456" s="185">
        <v>0</v>
      </c>
      <c r="AD456" s="185">
        <v>0</v>
      </c>
      <c r="AE456" s="185">
        <v>0</v>
      </c>
      <c r="AF456" s="185">
        <v>0</v>
      </c>
      <c r="AG456" s="185">
        <v>0</v>
      </c>
      <c r="AH456" s="185">
        <v>0</v>
      </c>
    </row>
    <row r="457" spans="1:34" ht="30" customHeight="1">
      <c r="A457" s="2019"/>
      <c r="B457" s="1011" t="s">
        <v>805</v>
      </c>
      <c r="C457" s="185">
        <v>0</v>
      </c>
      <c r="D457" s="185">
        <v>0</v>
      </c>
      <c r="E457" s="185">
        <v>0</v>
      </c>
      <c r="F457" s="185">
        <v>0</v>
      </c>
      <c r="G457" s="185">
        <v>0</v>
      </c>
      <c r="H457" s="185">
        <v>0</v>
      </c>
      <c r="I457" s="185">
        <v>0</v>
      </c>
      <c r="J457" s="185">
        <v>0</v>
      </c>
      <c r="K457" s="185">
        <v>0</v>
      </c>
      <c r="L457" s="185">
        <v>0</v>
      </c>
      <c r="M457" s="185">
        <v>0</v>
      </c>
      <c r="N457" s="185">
        <v>0</v>
      </c>
      <c r="O457" s="185">
        <v>0</v>
      </c>
      <c r="P457" s="185">
        <v>0</v>
      </c>
      <c r="Q457" s="185">
        <v>0</v>
      </c>
      <c r="R457" s="185">
        <v>0</v>
      </c>
      <c r="S457" s="185">
        <v>0</v>
      </c>
      <c r="T457" s="185">
        <v>0</v>
      </c>
      <c r="U457" s="185">
        <v>0</v>
      </c>
      <c r="V457" s="185">
        <v>0</v>
      </c>
      <c r="W457" s="185">
        <v>0</v>
      </c>
      <c r="X457" s="185">
        <v>0</v>
      </c>
      <c r="Y457" s="185">
        <v>0</v>
      </c>
      <c r="Z457" s="185">
        <v>0</v>
      </c>
      <c r="AA457" s="185">
        <v>0</v>
      </c>
      <c r="AB457" s="185">
        <v>0</v>
      </c>
      <c r="AC457" s="185">
        <v>0</v>
      </c>
      <c r="AD457" s="185">
        <v>0</v>
      </c>
      <c r="AE457" s="185">
        <v>0</v>
      </c>
      <c r="AF457" s="185">
        <v>0</v>
      </c>
      <c r="AG457" s="185">
        <v>0</v>
      </c>
      <c r="AH457" s="185">
        <v>0</v>
      </c>
    </row>
    <row r="458" spans="1:34" ht="30" customHeight="1">
      <c r="A458" s="2019"/>
      <c r="B458" s="1011" t="s">
        <v>806</v>
      </c>
      <c r="C458" s="185">
        <v>0</v>
      </c>
      <c r="D458" s="185">
        <v>0</v>
      </c>
      <c r="E458" s="185">
        <v>0</v>
      </c>
      <c r="F458" s="185">
        <v>0</v>
      </c>
      <c r="G458" s="185">
        <v>0</v>
      </c>
      <c r="H458" s="185">
        <v>0</v>
      </c>
      <c r="I458" s="185">
        <v>0</v>
      </c>
      <c r="J458" s="185">
        <v>0</v>
      </c>
      <c r="K458" s="185">
        <v>0</v>
      </c>
      <c r="L458" s="185">
        <v>0</v>
      </c>
      <c r="M458" s="185">
        <v>0</v>
      </c>
      <c r="N458" s="185">
        <v>0</v>
      </c>
      <c r="O458" s="185">
        <v>0</v>
      </c>
      <c r="P458" s="185">
        <v>0</v>
      </c>
      <c r="Q458" s="185">
        <v>0</v>
      </c>
      <c r="R458" s="185">
        <v>0</v>
      </c>
      <c r="S458" s="185">
        <v>0</v>
      </c>
      <c r="T458" s="185">
        <v>0</v>
      </c>
      <c r="U458" s="185">
        <v>0</v>
      </c>
      <c r="V458" s="185">
        <v>0</v>
      </c>
      <c r="W458" s="185">
        <v>0</v>
      </c>
      <c r="X458" s="185">
        <v>0</v>
      </c>
      <c r="Y458" s="185">
        <v>0</v>
      </c>
      <c r="Z458" s="185">
        <v>0</v>
      </c>
      <c r="AA458" s="185">
        <v>0</v>
      </c>
      <c r="AB458" s="185">
        <v>0</v>
      </c>
      <c r="AC458" s="185">
        <v>0</v>
      </c>
      <c r="AD458" s="185">
        <v>0</v>
      </c>
      <c r="AE458" s="185">
        <v>0</v>
      </c>
      <c r="AF458" s="185">
        <v>0</v>
      </c>
      <c r="AG458" s="185">
        <v>0</v>
      </c>
      <c r="AH458" s="185">
        <v>0</v>
      </c>
    </row>
    <row r="459" spans="1:34" ht="30" customHeight="1">
      <c r="A459" s="2019"/>
      <c r="B459" s="995" t="s">
        <v>807</v>
      </c>
      <c r="C459" s="185">
        <v>0</v>
      </c>
      <c r="D459" s="185">
        <v>0</v>
      </c>
      <c r="E459" s="185">
        <v>0</v>
      </c>
      <c r="F459" s="185">
        <v>0</v>
      </c>
      <c r="G459" s="185">
        <v>0</v>
      </c>
      <c r="H459" s="185">
        <v>0</v>
      </c>
      <c r="I459" s="185">
        <v>0</v>
      </c>
      <c r="J459" s="185">
        <v>0</v>
      </c>
      <c r="K459" s="185">
        <v>0</v>
      </c>
      <c r="L459" s="185">
        <v>0</v>
      </c>
      <c r="M459" s="185">
        <v>0</v>
      </c>
      <c r="N459" s="185">
        <v>0</v>
      </c>
      <c r="O459" s="185">
        <v>0</v>
      </c>
      <c r="P459" s="185">
        <v>0</v>
      </c>
      <c r="Q459" s="185">
        <v>0</v>
      </c>
      <c r="R459" s="185">
        <v>0</v>
      </c>
      <c r="S459" s="185">
        <v>0</v>
      </c>
      <c r="T459" s="185">
        <v>0</v>
      </c>
      <c r="U459" s="185">
        <v>0</v>
      </c>
      <c r="V459" s="185">
        <v>0</v>
      </c>
      <c r="W459" s="185">
        <v>0</v>
      </c>
      <c r="X459" s="185">
        <v>0</v>
      </c>
      <c r="Y459" s="185">
        <v>0</v>
      </c>
      <c r="Z459" s="185">
        <v>0</v>
      </c>
      <c r="AA459" s="185">
        <v>0</v>
      </c>
      <c r="AB459" s="185">
        <v>0</v>
      </c>
      <c r="AC459" s="185">
        <v>0</v>
      </c>
      <c r="AD459" s="185">
        <v>0</v>
      </c>
      <c r="AE459" s="185">
        <v>0</v>
      </c>
      <c r="AF459" s="185">
        <v>0</v>
      </c>
      <c r="AG459" s="185">
        <v>0</v>
      </c>
      <c r="AH459" s="185">
        <v>0</v>
      </c>
    </row>
    <row r="460" spans="1:34" ht="30" customHeight="1">
      <c r="A460" s="2019"/>
      <c r="B460" s="991" t="s">
        <v>808</v>
      </c>
      <c r="C460" s="185">
        <v>0</v>
      </c>
      <c r="D460" s="185">
        <v>0</v>
      </c>
      <c r="E460" s="185">
        <v>0</v>
      </c>
      <c r="F460" s="185">
        <v>0</v>
      </c>
      <c r="G460" s="185">
        <v>0</v>
      </c>
      <c r="H460" s="185">
        <v>0</v>
      </c>
      <c r="I460" s="185">
        <v>0</v>
      </c>
      <c r="J460" s="185">
        <v>0</v>
      </c>
      <c r="K460" s="185">
        <v>0</v>
      </c>
      <c r="L460" s="185">
        <v>0</v>
      </c>
      <c r="M460" s="185">
        <v>0</v>
      </c>
      <c r="N460" s="185">
        <v>0</v>
      </c>
      <c r="O460" s="185">
        <v>0</v>
      </c>
      <c r="P460" s="185">
        <v>0</v>
      </c>
      <c r="Q460" s="185">
        <v>0</v>
      </c>
      <c r="R460" s="185">
        <v>0</v>
      </c>
      <c r="S460" s="185">
        <v>0</v>
      </c>
      <c r="T460" s="185">
        <v>0</v>
      </c>
      <c r="U460" s="185">
        <v>0</v>
      </c>
      <c r="V460" s="185">
        <v>0</v>
      </c>
      <c r="W460" s="185">
        <v>0</v>
      </c>
      <c r="X460" s="185">
        <v>0</v>
      </c>
      <c r="Y460" s="185">
        <v>0</v>
      </c>
      <c r="Z460" s="185">
        <v>0</v>
      </c>
      <c r="AA460" s="185">
        <v>0</v>
      </c>
      <c r="AB460" s="185">
        <v>0</v>
      </c>
      <c r="AC460" s="185">
        <v>0</v>
      </c>
      <c r="AD460" s="185">
        <v>0</v>
      </c>
      <c r="AE460" s="185">
        <v>0</v>
      </c>
      <c r="AF460" s="185">
        <v>0</v>
      </c>
      <c r="AG460" s="185">
        <v>0</v>
      </c>
      <c r="AH460" s="185">
        <v>0</v>
      </c>
    </row>
    <row r="461" spans="1:34" ht="30" customHeight="1">
      <c r="A461" s="2019"/>
      <c r="B461" s="1011" t="s">
        <v>821</v>
      </c>
      <c r="C461" s="185">
        <v>0</v>
      </c>
      <c r="D461" s="185">
        <v>0</v>
      </c>
      <c r="E461" s="185">
        <v>0</v>
      </c>
      <c r="F461" s="185">
        <v>0</v>
      </c>
      <c r="G461" s="185">
        <v>0</v>
      </c>
      <c r="H461" s="185">
        <v>0</v>
      </c>
      <c r="I461" s="185">
        <v>0</v>
      </c>
      <c r="J461" s="185">
        <v>0</v>
      </c>
      <c r="K461" s="185">
        <v>0</v>
      </c>
      <c r="L461" s="185">
        <v>0</v>
      </c>
      <c r="M461" s="185">
        <v>0</v>
      </c>
      <c r="N461" s="185">
        <v>0</v>
      </c>
      <c r="O461" s="185">
        <v>0</v>
      </c>
      <c r="P461" s="185">
        <v>0</v>
      </c>
      <c r="Q461" s="185">
        <v>0</v>
      </c>
      <c r="R461" s="185">
        <v>0</v>
      </c>
      <c r="S461" s="185">
        <v>0</v>
      </c>
      <c r="T461" s="185">
        <v>0</v>
      </c>
      <c r="U461" s="185">
        <v>0</v>
      </c>
      <c r="V461" s="185">
        <v>0</v>
      </c>
      <c r="W461" s="185">
        <v>0</v>
      </c>
      <c r="X461" s="185">
        <v>0</v>
      </c>
      <c r="Y461" s="185">
        <v>0</v>
      </c>
      <c r="Z461" s="185">
        <v>0</v>
      </c>
      <c r="AA461" s="185">
        <v>0</v>
      </c>
      <c r="AB461" s="185">
        <v>0</v>
      </c>
      <c r="AC461" s="185">
        <v>0</v>
      </c>
      <c r="AD461" s="185">
        <v>0</v>
      </c>
      <c r="AE461" s="185">
        <v>0</v>
      </c>
      <c r="AF461" s="185">
        <v>0</v>
      </c>
      <c r="AG461" s="185">
        <v>0</v>
      </c>
      <c r="AH461" s="185">
        <v>0</v>
      </c>
    </row>
    <row r="462" spans="1:34" ht="30" customHeight="1">
      <c r="A462" s="2019"/>
      <c r="B462" s="1011" t="s">
        <v>822</v>
      </c>
      <c r="C462" s="185">
        <v>0</v>
      </c>
      <c r="D462" s="185">
        <v>0</v>
      </c>
      <c r="E462" s="185">
        <v>0</v>
      </c>
      <c r="F462" s="185">
        <v>0</v>
      </c>
      <c r="G462" s="185">
        <v>0</v>
      </c>
      <c r="H462" s="185">
        <v>0</v>
      </c>
      <c r="I462" s="185">
        <v>0</v>
      </c>
      <c r="J462" s="185">
        <v>0</v>
      </c>
      <c r="K462" s="185">
        <v>0</v>
      </c>
      <c r="L462" s="185">
        <v>0</v>
      </c>
      <c r="M462" s="185">
        <v>0</v>
      </c>
      <c r="N462" s="185">
        <v>0</v>
      </c>
      <c r="O462" s="185">
        <v>0</v>
      </c>
      <c r="P462" s="185">
        <v>0</v>
      </c>
      <c r="Q462" s="185">
        <v>0</v>
      </c>
      <c r="R462" s="185">
        <v>0</v>
      </c>
      <c r="S462" s="185">
        <v>0</v>
      </c>
      <c r="T462" s="185">
        <v>0</v>
      </c>
      <c r="U462" s="185">
        <v>0</v>
      </c>
      <c r="V462" s="185">
        <v>0</v>
      </c>
      <c r="W462" s="185">
        <v>0</v>
      </c>
      <c r="X462" s="185">
        <v>0</v>
      </c>
      <c r="Y462" s="185">
        <v>0</v>
      </c>
      <c r="Z462" s="185">
        <v>0</v>
      </c>
      <c r="AA462" s="185">
        <v>0</v>
      </c>
      <c r="AB462" s="185">
        <v>0</v>
      </c>
      <c r="AC462" s="185">
        <v>0</v>
      </c>
      <c r="AD462" s="185">
        <v>0</v>
      </c>
      <c r="AE462" s="185">
        <v>0</v>
      </c>
      <c r="AF462" s="185">
        <v>0</v>
      </c>
      <c r="AG462" s="185">
        <v>0</v>
      </c>
      <c r="AH462" s="185">
        <v>0</v>
      </c>
    </row>
    <row r="463" spans="1:34" ht="19.5" customHeight="1">
      <c r="A463" s="2019"/>
      <c r="B463" s="1242" t="s">
        <v>952</v>
      </c>
      <c r="C463" s="185">
        <v>0</v>
      </c>
      <c r="D463" s="185">
        <v>0</v>
      </c>
      <c r="E463" s="185">
        <v>0</v>
      </c>
      <c r="F463" s="185">
        <v>0</v>
      </c>
      <c r="G463" s="185">
        <v>0</v>
      </c>
      <c r="H463" s="185">
        <v>0</v>
      </c>
      <c r="I463" s="185">
        <v>0</v>
      </c>
      <c r="J463" s="185">
        <v>0</v>
      </c>
      <c r="K463" s="185">
        <v>0</v>
      </c>
      <c r="L463" s="185">
        <v>0</v>
      </c>
      <c r="M463" s="185">
        <v>0</v>
      </c>
      <c r="N463" s="185">
        <v>0</v>
      </c>
      <c r="O463" s="185">
        <v>0</v>
      </c>
      <c r="P463" s="185">
        <v>0</v>
      </c>
      <c r="Q463" s="185">
        <v>0</v>
      </c>
      <c r="R463" s="185">
        <v>0</v>
      </c>
      <c r="S463" s="185">
        <v>0</v>
      </c>
      <c r="T463" s="185">
        <v>0</v>
      </c>
      <c r="U463" s="185">
        <v>0</v>
      </c>
      <c r="V463" s="185">
        <v>0</v>
      </c>
      <c r="W463" s="185">
        <v>0</v>
      </c>
      <c r="X463" s="185">
        <v>0</v>
      </c>
      <c r="Y463" s="185">
        <v>0</v>
      </c>
      <c r="Z463" s="185">
        <v>0</v>
      </c>
      <c r="AA463" s="185">
        <v>0</v>
      </c>
      <c r="AB463" s="185">
        <v>0</v>
      </c>
      <c r="AC463" s="185">
        <v>0</v>
      </c>
      <c r="AD463" s="185">
        <v>0</v>
      </c>
      <c r="AE463" s="185">
        <v>0</v>
      </c>
      <c r="AF463" s="185">
        <v>0</v>
      </c>
      <c r="AG463" s="185">
        <v>0</v>
      </c>
      <c r="AH463" s="185">
        <v>0</v>
      </c>
    </row>
    <row r="464" spans="1:34" ht="19.5" customHeight="1">
      <c r="A464" s="2018" t="s">
        <v>824</v>
      </c>
      <c r="B464" s="1013" t="s">
        <v>41</v>
      </c>
      <c r="C464" s="1013">
        <f>SUM('2-9-2배수관 경년별 총괄'!C465:'2-9-2배수관 경년별 총괄'!C486)</f>
        <v>10.51</v>
      </c>
      <c r="D464" s="1013">
        <f>SUM('2-9-2배수관 경년별 총괄'!D465:'2-9-2배수관 경년별 총괄'!D486)</f>
        <v>10.51</v>
      </c>
      <c r="E464" s="1013">
        <f>SUM('2-9-2배수관 경년별 총괄'!E465:'2-9-2배수관 경년별 총괄'!E486)</f>
        <v>0</v>
      </c>
      <c r="F464" s="1013">
        <f>SUM('2-9-2배수관 경년별 총괄'!F465:'2-9-2배수관 경년별 총괄'!F486)</f>
        <v>0</v>
      </c>
      <c r="G464" s="1013">
        <f>SUM('2-9-2배수관 경년별 총괄'!G465:'2-9-2배수관 경년별 총괄'!G486)</f>
        <v>0</v>
      </c>
      <c r="H464" s="1013">
        <f>SUM('2-9-2배수관 경년별 총괄'!H465:'2-9-2배수관 경년별 총괄'!H486)</f>
        <v>0</v>
      </c>
      <c r="I464" s="1013">
        <f>SUM('2-9-2배수관 경년별 총괄'!I465:'2-9-2배수관 경년별 총괄'!I486)</f>
        <v>0</v>
      </c>
      <c r="J464" s="1013">
        <f>SUM('2-9-2배수관 경년별 총괄'!J465:'2-9-2배수관 경년별 총괄'!J486)</f>
        <v>0</v>
      </c>
      <c r="K464" s="1013">
        <f>SUM('2-9-2배수관 경년별 총괄'!K465:'2-9-2배수관 경년별 총괄'!K486)</f>
        <v>0</v>
      </c>
      <c r="L464" s="1013">
        <f>SUM('2-9-2배수관 경년별 총괄'!L465:'2-9-2배수관 경년별 총괄'!L486)</f>
        <v>0</v>
      </c>
      <c r="M464" s="1013">
        <f>SUM('2-9-2배수관 경년별 총괄'!M465:'2-9-2배수관 경년별 총괄'!M486)</f>
        <v>0</v>
      </c>
      <c r="N464" s="1013">
        <f>SUM('2-9-2배수관 경년별 총괄'!N465:'2-9-2배수관 경년별 총괄'!N486)</f>
        <v>0</v>
      </c>
      <c r="O464" s="1013">
        <f>SUM('2-9-2배수관 경년별 총괄'!O465:'2-9-2배수관 경년별 총괄'!O486)</f>
        <v>0</v>
      </c>
      <c r="P464" s="1013">
        <f>SUM('2-9-2배수관 경년별 총괄'!P465:'2-9-2배수관 경년별 총괄'!P486)</f>
        <v>0</v>
      </c>
      <c r="Q464" s="1013">
        <f>SUM('2-9-2배수관 경년별 총괄'!Q465:'2-9-2배수관 경년별 총괄'!Q486)</f>
        <v>0</v>
      </c>
      <c r="R464" s="1013">
        <f>SUM('2-9-2배수관 경년별 총괄'!R465:'2-9-2배수관 경년별 총괄'!R486)</f>
        <v>0</v>
      </c>
      <c r="S464" s="1013">
        <f>SUM('2-9-2배수관 경년별 총괄'!S465:'2-9-2배수관 경년별 총괄'!S486)</f>
        <v>0</v>
      </c>
      <c r="T464" s="1013">
        <f>SUM('2-9-2배수관 경년별 총괄'!T465:'2-9-2배수관 경년별 총괄'!T486)</f>
        <v>0</v>
      </c>
      <c r="U464" s="1013">
        <f>SUM('2-9-2배수관 경년별 총괄'!U465:'2-9-2배수관 경년별 총괄'!U486)</f>
        <v>0</v>
      </c>
      <c r="V464" s="1013">
        <f>SUM('2-9-2배수관 경년별 총괄'!V465:'2-9-2배수관 경년별 총괄'!V486)</f>
        <v>0</v>
      </c>
      <c r="W464" s="1013">
        <f>SUM('2-9-2배수관 경년별 총괄'!W465:'2-9-2배수관 경년별 총괄'!W486)</f>
        <v>0</v>
      </c>
      <c r="X464" s="1013">
        <f>SUM('2-9-2배수관 경년별 총괄'!X465:'2-9-2배수관 경년별 총괄'!X486)</f>
        <v>0</v>
      </c>
      <c r="Y464" s="1013">
        <f>SUM('2-9-2배수관 경년별 총괄'!Y465:'2-9-2배수관 경년별 총괄'!Y486)</f>
        <v>0</v>
      </c>
      <c r="Z464" s="1013">
        <f>SUM('2-9-2배수관 경년별 총괄'!Z465:'2-9-2배수관 경년별 총괄'!Z486)</f>
        <v>0</v>
      </c>
      <c r="AA464" s="1013">
        <f>SUM('2-9-2배수관 경년별 총괄'!AA465:'2-9-2배수관 경년별 총괄'!AA486)</f>
        <v>0</v>
      </c>
      <c r="AB464" s="1013">
        <f>SUM('2-9-2배수관 경년별 총괄'!AB465:'2-9-2배수관 경년별 총괄'!AB486)</f>
        <v>0</v>
      </c>
      <c r="AC464" s="1013">
        <f>SUM('2-9-2배수관 경년별 총괄'!AC465:'2-9-2배수관 경년별 총괄'!AC486)</f>
        <v>0</v>
      </c>
      <c r="AD464" s="1013">
        <f>SUM('2-9-2배수관 경년별 총괄'!AD465:'2-9-2배수관 경년별 총괄'!AD486)</f>
        <v>0</v>
      </c>
      <c r="AE464" s="1013">
        <f>SUM('2-9-2배수관 경년별 총괄'!AE465:'2-9-2배수관 경년별 총괄'!AE486)</f>
        <v>0</v>
      </c>
      <c r="AF464" s="1013">
        <f>SUM('2-9-2배수관 경년별 총괄'!AF465:'2-9-2배수관 경년별 총괄'!AF486)</f>
        <v>0</v>
      </c>
      <c r="AG464" s="1013">
        <f>SUM('2-9-2배수관 경년별 총괄'!AG465:'2-9-2배수관 경년별 총괄'!AG486)</f>
        <v>0</v>
      </c>
      <c r="AH464" s="1013">
        <f>SUM('2-9-2배수관 경년별 총괄'!AH465:'2-9-2배수관 경년별 총괄'!AH486)</f>
        <v>0</v>
      </c>
    </row>
    <row r="465" spans="1:34" ht="19.5" customHeight="1">
      <c r="A465" s="2018" t="s">
        <v>824</v>
      </c>
      <c r="B465" s="989" t="s">
        <v>951</v>
      </c>
      <c r="C465" s="185">
        <v>0</v>
      </c>
      <c r="D465" s="185">
        <v>0</v>
      </c>
      <c r="E465" s="185">
        <v>0</v>
      </c>
      <c r="F465" s="185">
        <v>0</v>
      </c>
      <c r="G465" s="185">
        <v>0</v>
      </c>
      <c r="H465" s="185">
        <v>0</v>
      </c>
      <c r="I465" s="185">
        <v>0</v>
      </c>
      <c r="J465" s="185">
        <v>0</v>
      </c>
      <c r="K465" s="185">
        <v>0</v>
      </c>
      <c r="L465" s="185">
        <v>0</v>
      </c>
      <c r="M465" s="185">
        <v>0</v>
      </c>
      <c r="N465" s="185">
        <v>0</v>
      </c>
      <c r="O465" s="185">
        <v>0</v>
      </c>
      <c r="P465" s="185">
        <v>0</v>
      </c>
      <c r="Q465" s="185">
        <v>0</v>
      </c>
      <c r="R465" s="185">
        <v>0</v>
      </c>
      <c r="S465" s="185">
        <v>0</v>
      </c>
      <c r="T465" s="185">
        <v>0</v>
      </c>
      <c r="U465" s="185">
        <v>0</v>
      </c>
      <c r="V465" s="185">
        <v>0</v>
      </c>
      <c r="W465" s="185">
        <v>0</v>
      </c>
      <c r="X465" s="185">
        <v>0</v>
      </c>
      <c r="Y465" s="185">
        <v>0</v>
      </c>
      <c r="Z465" s="185">
        <v>0</v>
      </c>
      <c r="AA465" s="185">
        <v>0</v>
      </c>
      <c r="AB465" s="185">
        <v>0</v>
      </c>
      <c r="AC465" s="185">
        <v>0</v>
      </c>
      <c r="AD465" s="185">
        <v>0</v>
      </c>
      <c r="AE465" s="185">
        <v>0</v>
      </c>
      <c r="AF465" s="185">
        <v>0</v>
      </c>
      <c r="AG465" s="185">
        <v>0</v>
      </c>
      <c r="AH465" s="185">
        <v>0</v>
      </c>
    </row>
    <row r="466" spans="1:34" ht="30" customHeight="1">
      <c r="A466" s="2019"/>
      <c r="B466" s="989" t="s">
        <v>796</v>
      </c>
      <c r="C466" s="185">
        <v>0</v>
      </c>
      <c r="D466" s="185">
        <v>0</v>
      </c>
      <c r="E466" s="185">
        <v>0</v>
      </c>
      <c r="F466" s="185">
        <v>0</v>
      </c>
      <c r="G466" s="185">
        <v>0</v>
      </c>
      <c r="H466" s="185">
        <v>0</v>
      </c>
      <c r="I466" s="185">
        <v>0</v>
      </c>
      <c r="J466" s="185">
        <v>0</v>
      </c>
      <c r="K466" s="185">
        <v>0</v>
      </c>
      <c r="L466" s="185">
        <v>0</v>
      </c>
      <c r="M466" s="185">
        <v>0</v>
      </c>
      <c r="N466" s="185">
        <v>0</v>
      </c>
      <c r="O466" s="185">
        <v>0</v>
      </c>
      <c r="P466" s="185">
        <v>0</v>
      </c>
      <c r="Q466" s="185">
        <v>0</v>
      </c>
      <c r="R466" s="185">
        <v>0</v>
      </c>
      <c r="S466" s="185">
        <v>0</v>
      </c>
      <c r="T466" s="185">
        <v>0</v>
      </c>
      <c r="U466" s="185">
        <v>0</v>
      </c>
      <c r="V466" s="185">
        <v>0</v>
      </c>
      <c r="W466" s="185">
        <v>0</v>
      </c>
      <c r="X466" s="185">
        <v>0</v>
      </c>
      <c r="Y466" s="185">
        <v>0</v>
      </c>
      <c r="Z466" s="185">
        <v>0</v>
      </c>
      <c r="AA466" s="185">
        <v>0</v>
      </c>
      <c r="AB466" s="185">
        <v>0</v>
      </c>
      <c r="AC466" s="185">
        <v>0</v>
      </c>
      <c r="AD466" s="185">
        <v>0</v>
      </c>
      <c r="AE466" s="185">
        <v>0</v>
      </c>
      <c r="AF466" s="185">
        <v>0</v>
      </c>
      <c r="AG466" s="185">
        <v>0</v>
      </c>
      <c r="AH466" s="185">
        <v>0</v>
      </c>
    </row>
    <row r="467" spans="1:34" ht="30" customHeight="1">
      <c r="A467" s="2019"/>
      <c r="B467" s="989" t="s">
        <v>797</v>
      </c>
      <c r="C467" s="185">
        <v>0</v>
      </c>
      <c r="D467" s="185">
        <v>0</v>
      </c>
      <c r="E467" s="185">
        <v>0</v>
      </c>
      <c r="F467" s="185">
        <v>0</v>
      </c>
      <c r="G467" s="185">
        <v>0</v>
      </c>
      <c r="H467" s="185">
        <v>0</v>
      </c>
      <c r="I467" s="185">
        <v>0</v>
      </c>
      <c r="J467" s="185">
        <v>0</v>
      </c>
      <c r="K467" s="185">
        <v>0</v>
      </c>
      <c r="L467" s="185">
        <v>0</v>
      </c>
      <c r="M467" s="185">
        <v>0</v>
      </c>
      <c r="N467" s="185">
        <v>0</v>
      </c>
      <c r="O467" s="185">
        <v>0</v>
      </c>
      <c r="P467" s="185">
        <v>0</v>
      </c>
      <c r="Q467" s="185">
        <v>0</v>
      </c>
      <c r="R467" s="185">
        <v>0</v>
      </c>
      <c r="S467" s="185">
        <v>0</v>
      </c>
      <c r="T467" s="185">
        <v>0</v>
      </c>
      <c r="U467" s="185">
        <v>0</v>
      </c>
      <c r="V467" s="185">
        <v>0</v>
      </c>
      <c r="W467" s="185">
        <v>0</v>
      </c>
      <c r="X467" s="185">
        <v>0</v>
      </c>
      <c r="Y467" s="185">
        <v>0</v>
      </c>
      <c r="Z467" s="185">
        <v>0</v>
      </c>
      <c r="AA467" s="185">
        <v>0</v>
      </c>
      <c r="AB467" s="185">
        <v>0</v>
      </c>
      <c r="AC467" s="185">
        <v>0</v>
      </c>
      <c r="AD467" s="185">
        <v>0</v>
      </c>
      <c r="AE467" s="185">
        <v>0</v>
      </c>
      <c r="AF467" s="185">
        <v>0</v>
      </c>
      <c r="AG467" s="185">
        <v>0</v>
      </c>
      <c r="AH467" s="185">
        <v>0</v>
      </c>
    </row>
    <row r="468" spans="1:34" ht="30" customHeight="1">
      <c r="A468" s="2019"/>
      <c r="B468" s="989" t="s">
        <v>798</v>
      </c>
      <c r="C468" s="185">
        <v>0</v>
      </c>
      <c r="D468" s="185">
        <v>0</v>
      </c>
      <c r="E468" s="185">
        <v>0</v>
      </c>
      <c r="F468" s="185">
        <v>0</v>
      </c>
      <c r="G468" s="185">
        <v>0</v>
      </c>
      <c r="H468" s="185">
        <v>0</v>
      </c>
      <c r="I468" s="185">
        <v>0</v>
      </c>
      <c r="J468" s="185">
        <v>0</v>
      </c>
      <c r="K468" s="185">
        <v>0</v>
      </c>
      <c r="L468" s="185">
        <v>0</v>
      </c>
      <c r="M468" s="185">
        <v>0</v>
      </c>
      <c r="N468" s="185">
        <v>0</v>
      </c>
      <c r="O468" s="185">
        <v>0</v>
      </c>
      <c r="P468" s="185">
        <v>0</v>
      </c>
      <c r="Q468" s="185">
        <v>0</v>
      </c>
      <c r="R468" s="185">
        <v>0</v>
      </c>
      <c r="S468" s="185">
        <v>0</v>
      </c>
      <c r="T468" s="185">
        <v>0</v>
      </c>
      <c r="U468" s="185">
        <v>0</v>
      </c>
      <c r="V468" s="185">
        <v>0</v>
      </c>
      <c r="W468" s="185">
        <v>0</v>
      </c>
      <c r="X468" s="185">
        <v>0</v>
      </c>
      <c r="Y468" s="185">
        <v>0</v>
      </c>
      <c r="Z468" s="185">
        <v>0</v>
      </c>
      <c r="AA468" s="185">
        <v>0</v>
      </c>
      <c r="AB468" s="185">
        <v>0</v>
      </c>
      <c r="AC468" s="185">
        <v>0</v>
      </c>
      <c r="AD468" s="185">
        <v>0</v>
      </c>
      <c r="AE468" s="185">
        <v>0</v>
      </c>
      <c r="AF468" s="185">
        <v>0</v>
      </c>
      <c r="AG468" s="185">
        <v>0</v>
      </c>
      <c r="AH468" s="185">
        <v>0</v>
      </c>
    </row>
    <row r="469" spans="1:34" ht="30" customHeight="1">
      <c r="A469" s="2019"/>
      <c r="B469" s="989" t="s">
        <v>780</v>
      </c>
      <c r="C469" s="185">
        <v>0</v>
      </c>
      <c r="D469" s="185">
        <v>0</v>
      </c>
      <c r="E469" s="185">
        <v>0</v>
      </c>
      <c r="F469" s="185">
        <v>0</v>
      </c>
      <c r="G469" s="185">
        <v>0</v>
      </c>
      <c r="H469" s="185">
        <v>0</v>
      </c>
      <c r="I469" s="185">
        <v>0</v>
      </c>
      <c r="J469" s="185">
        <v>0</v>
      </c>
      <c r="K469" s="185">
        <v>0</v>
      </c>
      <c r="L469" s="185">
        <v>0</v>
      </c>
      <c r="M469" s="185">
        <v>0</v>
      </c>
      <c r="N469" s="185">
        <v>0</v>
      </c>
      <c r="O469" s="185">
        <v>0</v>
      </c>
      <c r="P469" s="185">
        <v>0</v>
      </c>
      <c r="Q469" s="185">
        <v>0</v>
      </c>
      <c r="R469" s="185">
        <v>0</v>
      </c>
      <c r="S469" s="185">
        <v>0</v>
      </c>
      <c r="T469" s="185">
        <v>0</v>
      </c>
      <c r="U469" s="185">
        <v>0</v>
      </c>
      <c r="V469" s="185">
        <v>0</v>
      </c>
      <c r="W469" s="185">
        <v>0</v>
      </c>
      <c r="X469" s="185">
        <v>0</v>
      </c>
      <c r="Y469" s="185">
        <v>0</v>
      </c>
      <c r="Z469" s="185">
        <v>0</v>
      </c>
      <c r="AA469" s="185">
        <v>0</v>
      </c>
      <c r="AB469" s="185">
        <v>0</v>
      </c>
      <c r="AC469" s="185">
        <v>0</v>
      </c>
      <c r="AD469" s="185">
        <v>0</v>
      </c>
      <c r="AE469" s="185">
        <v>0</v>
      </c>
      <c r="AF469" s="185">
        <v>0</v>
      </c>
      <c r="AG469" s="185">
        <v>0</v>
      </c>
      <c r="AH469" s="185">
        <v>0</v>
      </c>
    </row>
    <row r="470" spans="1:34" ht="30" customHeight="1">
      <c r="A470" s="2019"/>
      <c r="B470" s="991" t="s">
        <v>781</v>
      </c>
      <c r="C470" s="185">
        <v>10.51</v>
      </c>
      <c r="D470" s="185">
        <v>10.51</v>
      </c>
      <c r="E470" s="185">
        <v>0</v>
      </c>
      <c r="F470" s="185">
        <v>0</v>
      </c>
      <c r="G470" s="185">
        <v>0</v>
      </c>
      <c r="H470" s="185">
        <v>0</v>
      </c>
      <c r="I470" s="185">
        <v>0</v>
      </c>
      <c r="J470" s="185">
        <v>0</v>
      </c>
      <c r="K470" s="185">
        <v>0</v>
      </c>
      <c r="L470" s="185">
        <v>0</v>
      </c>
      <c r="M470" s="185">
        <v>0</v>
      </c>
      <c r="N470" s="185">
        <v>0</v>
      </c>
      <c r="O470" s="185">
        <v>0</v>
      </c>
      <c r="P470" s="185">
        <v>0</v>
      </c>
      <c r="Q470" s="185">
        <v>0</v>
      </c>
      <c r="R470" s="185">
        <v>0</v>
      </c>
      <c r="S470" s="185">
        <v>0</v>
      </c>
      <c r="T470" s="185">
        <v>0</v>
      </c>
      <c r="U470" s="185">
        <v>0</v>
      </c>
      <c r="V470" s="185">
        <v>0</v>
      </c>
      <c r="W470" s="185">
        <v>0</v>
      </c>
      <c r="X470" s="185">
        <v>0</v>
      </c>
      <c r="Y470" s="185">
        <v>0</v>
      </c>
      <c r="Z470" s="185">
        <v>0</v>
      </c>
      <c r="AA470" s="185">
        <v>0</v>
      </c>
      <c r="AB470" s="185">
        <v>0</v>
      </c>
      <c r="AC470" s="185">
        <v>0</v>
      </c>
      <c r="AD470" s="185">
        <v>0</v>
      </c>
      <c r="AE470" s="185">
        <v>0</v>
      </c>
      <c r="AF470" s="185">
        <v>0</v>
      </c>
      <c r="AG470" s="185">
        <v>0</v>
      </c>
      <c r="AH470" s="185">
        <v>0</v>
      </c>
    </row>
    <row r="471" spans="1:34" ht="30" customHeight="1">
      <c r="A471" s="2019"/>
      <c r="B471" s="991" t="s">
        <v>786</v>
      </c>
      <c r="C471" s="185">
        <v>0</v>
      </c>
      <c r="D471" s="185">
        <v>0</v>
      </c>
      <c r="E471" s="185">
        <v>0</v>
      </c>
      <c r="F471" s="185">
        <v>0</v>
      </c>
      <c r="G471" s="185">
        <v>0</v>
      </c>
      <c r="H471" s="185">
        <v>0</v>
      </c>
      <c r="I471" s="185">
        <v>0</v>
      </c>
      <c r="J471" s="185">
        <v>0</v>
      </c>
      <c r="K471" s="185">
        <v>0</v>
      </c>
      <c r="L471" s="185">
        <v>0</v>
      </c>
      <c r="M471" s="185">
        <v>0</v>
      </c>
      <c r="N471" s="185">
        <v>0</v>
      </c>
      <c r="O471" s="185">
        <v>0</v>
      </c>
      <c r="P471" s="185">
        <v>0</v>
      </c>
      <c r="Q471" s="185">
        <v>0</v>
      </c>
      <c r="R471" s="185">
        <v>0</v>
      </c>
      <c r="S471" s="185">
        <v>0</v>
      </c>
      <c r="T471" s="185">
        <v>0</v>
      </c>
      <c r="U471" s="185">
        <v>0</v>
      </c>
      <c r="V471" s="185">
        <v>0</v>
      </c>
      <c r="W471" s="185">
        <v>0</v>
      </c>
      <c r="X471" s="185">
        <v>0</v>
      </c>
      <c r="Y471" s="185">
        <v>0</v>
      </c>
      <c r="Z471" s="185">
        <v>0</v>
      </c>
      <c r="AA471" s="185">
        <v>0</v>
      </c>
      <c r="AB471" s="185">
        <v>0</v>
      </c>
      <c r="AC471" s="185">
        <v>0</v>
      </c>
      <c r="AD471" s="185">
        <v>0</v>
      </c>
      <c r="AE471" s="185">
        <v>0</v>
      </c>
      <c r="AF471" s="185">
        <v>0</v>
      </c>
      <c r="AG471" s="185">
        <v>0</v>
      </c>
      <c r="AH471" s="185">
        <v>0</v>
      </c>
    </row>
    <row r="472" spans="1:34" ht="30" customHeight="1">
      <c r="A472" s="2019"/>
      <c r="B472" s="991" t="s">
        <v>799</v>
      </c>
      <c r="C472" s="185">
        <v>0</v>
      </c>
      <c r="D472" s="185">
        <v>0</v>
      </c>
      <c r="E472" s="185">
        <v>0</v>
      </c>
      <c r="F472" s="185">
        <v>0</v>
      </c>
      <c r="G472" s="185">
        <v>0</v>
      </c>
      <c r="H472" s="185">
        <v>0</v>
      </c>
      <c r="I472" s="185">
        <v>0</v>
      </c>
      <c r="J472" s="185">
        <v>0</v>
      </c>
      <c r="K472" s="185">
        <v>0</v>
      </c>
      <c r="L472" s="185">
        <v>0</v>
      </c>
      <c r="M472" s="185">
        <v>0</v>
      </c>
      <c r="N472" s="185">
        <v>0</v>
      </c>
      <c r="O472" s="185">
        <v>0</v>
      </c>
      <c r="P472" s="185">
        <v>0</v>
      </c>
      <c r="Q472" s="185">
        <v>0</v>
      </c>
      <c r="R472" s="185">
        <v>0</v>
      </c>
      <c r="S472" s="185">
        <v>0</v>
      </c>
      <c r="T472" s="185">
        <v>0</v>
      </c>
      <c r="U472" s="185">
        <v>0</v>
      </c>
      <c r="V472" s="185">
        <v>0</v>
      </c>
      <c r="W472" s="185">
        <v>0</v>
      </c>
      <c r="X472" s="185">
        <v>0</v>
      </c>
      <c r="Y472" s="185">
        <v>0</v>
      </c>
      <c r="Z472" s="185">
        <v>0</v>
      </c>
      <c r="AA472" s="185">
        <v>0</v>
      </c>
      <c r="AB472" s="185">
        <v>0</v>
      </c>
      <c r="AC472" s="185">
        <v>0</v>
      </c>
      <c r="AD472" s="185">
        <v>0</v>
      </c>
      <c r="AE472" s="185">
        <v>0</v>
      </c>
      <c r="AF472" s="185">
        <v>0</v>
      </c>
      <c r="AG472" s="185">
        <v>0</v>
      </c>
      <c r="AH472" s="185">
        <v>0</v>
      </c>
    </row>
    <row r="473" spans="1:34" ht="30" customHeight="1">
      <c r="A473" s="2019"/>
      <c r="B473" s="991" t="s">
        <v>787</v>
      </c>
      <c r="C473" s="185">
        <v>0</v>
      </c>
      <c r="D473" s="185">
        <v>0</v>
      </c>
      <c r="E473" s="185">
        <v>0</v>
      </c>
      <c r="F473" s="185">
        <v>0</v>
      </c>
      <c r="G473" s="185">
        <v>0</v>
      </c>
      <c r="H473" s="185">
        <v>0</v>
      </c>
      <c r="I473" s="185">
        <v>0</v>
      </c>
      <c r="J473" s="185">
        <v>0</v>
      </c>
      <c r="K473" s="185">
        <v>0</v>
      </c>
      <c r="L473" s="185">
        <v>0</v>
      </c>
      <c r="M473" s="185">
        <v>0</v>
      </c>
      <c r="N473" s="185">
        <v>0</v>
      </c>
      <c r="O473" s="185">
        <v>0</v>
      </c>
      <c r="P473" s="185">
        <v>0</v>
      </c>
      <c r="Q473" s="185">
        <v>0</v>
      </c>
      <c r="R473" s="185">
        <v>0</v>
      </c>
      <c r="S473" s="185">
        <v>0</v>
      </c>
      <c r="T473" s="185">
        <v>0</v>
      </c>
      <c r="U473" s="185">
        <v>0</v>
      </c>
      <c r="V473" s="185">
        <v>0</v>
      </c>
      <c r="W473" s="185">
        <v>0</v>
      </c>
      <c r="X473" s="185">
        <v>0</v>
      </c>
      <c r="Y473" s="185">
        <v>0</v>
      </c>
      <c r="Z473" s="185">
        <v>0</v>
      </c>
      <c r="AA473" s="185">
        <v>0</v>
      </c>
      <c r="AB473" s="185">
        <v>0</v>
      </c>
      <c r="AC473" s="185">
        <v>0</v>
      </c>
      <c r="AD473" s="185">
        <v>0</v>
      </c>
      <c r="AE473" s="185">
        <v>0</v>
      </c>
      <c r="AF473" s="185">
        <v>0</v>
      </c>
      <c r="AG473" s="185">
        <v>0</v>
      </c>
      <c r="AH473" s="185">
        <v>0</v>
      </c>
    </row>
    <row r="474" spans="1:34" ht="30" customHeight="1">
      <c r="A474" s="2019"/>
      <c r="B474" s="991" t="s">
        <v>820</v>
      </c>
      <c r="C474" s="185">
        <v>0</v>
      </c>
      <c r="D474" s="185">
        <v>0</v>
      </c>
      <c r="E474" s="185">
        <v>0</v>
      </c>
      <c r="F474" s="185">
        <v>0</v>
      </c>
      <c r="G474" s="185">
        <v>0</v>
      </c>
      <c r="H474" s="185">
        <v>0</v>
      </c>
      <c r="I474" s="185">
        <v>0</v>
      </c>
      <c r="J474" s="185">
        <v>0</v>
      </c>
      <c r="K474" s="185">
        <v>0</v>
      </c>
      <c r="L474" s="185">
        <v>0</v>
      </c>
      <c r="M474" s="185">
        <v>0</v>
      </c>
      <c r="N474" s="185">
        <v>0</v>
      </c>
      <c r="O474" s="185">
        <v>0</v>
      </c>
      <c r="P474" s="185">
        <v>0</v>
      </c>
      <c r="Q474" s="185">
        <v>0</v>
      </c>
      <c r="R474" s="185">
        <v>0</v>
      </c>
      <c r="S474" s="185">
        <v>0</v>
      </c>
      <c r="T474" s="185">
        <v>0</v>
      </c>
      <c r="U474" s="185">
        <v>0</v>
      </c>
      <c r="V474" s="185">
        <v>0</v>
      </c>
      <c r="W474" s="185">
        <v>0</v>
      </c>
      <c r="X474" s="185">
        <v>0</v>
      </c>
      <c r="Y474" s="185">
        <v>0</v>
      </c>
      <c r="Z474" s="185">
        <v>0</v>
      </c>
      <c r="AA474" s="185">
        <v>0</v>
      </c>
      <c r="AB474" s="185">
        <v>0</v>
      </c>
      <c r="AC474" s="185">
        <v>0</v>
      </c>
      <c r="AD474" s="185">
        <v>0</v>
      </c>
      <c r="AE474" s="185">
        <v>0</v>
      </c>
      <c r="AF474" s="185">
        <v>0</v>
      </c>
      <c r="AG474" s="185">
        <v>0</v>
      </c>
      <c r="AH474" s="185">
        <v>0</v>
      </c>
    </row>
    <row r="475" spans="1:34" ht="30" customHeight="1">
      <c r="A475" s="2019"/>
      <c r="B475" s="991" t="s">
        <v>800</v>
      </c>
      <c r="C475" s="185">
        <v>0</v>
      </c>
      <c r="D475" s="185">
        <v>0</v>
      </c>
      <c r="E475" s="185">
        <v>0</v>
      </c>
      <c r="F475" s="185">
        <v>0</v>
      </c>
      <c r="G475" s="185">
        <v>0</v>
      </c>
      <c r="H475" s="185">
        <v>0</v>
      </c>
      <c r="I475" s="185">
        <v>0</v>
      </c>
      <c r="J475" s="185">
        <v>0</v>
      </c>
      <c r="K475" s="185">
        <v>0</v>
      </c>
      <c r="L475" s="185">
        <v>0</v>
      </c>
      <c r="M475" s="185">
        <v>0</v>
      </c>
      <c r="N475" s="185">
        <v>0</v>
      </c>
      <c r="O475" s="185">
        <v>0</v>
      </c>
      <c r="P475" s="185">
        <v>0</v>
      </c>
      <c r="Q475" s="185">
        <v>0</v>
      </c>
      <c r="R475" s="185">
        <v>0</v>
      </c>
      <c r="S475" s="185">
        <v>0</v>
      </c>
      <c r="T475" s="185">
        <v>0</v>
      </c>
      <c r="U475" s="185">
        <v>0</v>
      </c>
      <c r="V475" s="185">
        <v>0</v>
      </c>
      <c r="W475" s="185">
        <v>0</v>
      </c>
      <c r="X475" s="185">
        <v>0</v>
      </c>
      <c r="Y475" s="185">
        <v>0</v>
      </c>
      <c r="Z475" s="185">
        <v>0</v>
      </c>
      <c r="AA475" s="185">
        <v>0</v>
      </c>
      <c r="AB475" s="185">
        <v>0</v>
      </c>
      <c r="AC475" s="185">
        <v>0</v>
      </c>
      <c r="AD475" s="185">
        <v>0</v>
      </c>
      <c r="AE475" s="185">
        <v>0</v>
      </c>
      <c r="AF475" s="185">
        <v>0</v>
      </c>
      <c r="AG475" s="185">
        <v>0</v>
      </c>
      <c r="AH475" s="185">
        <v>0</v>
      </c>
    </row>
    <row r="476" spans="1:34" ht="30" customHeight="1">
      <c r="A476" s="2019"/>
      <c r="B476" s="989" t="s">
        <v>801</v>
      </c>
      <c r="C476" s="185">
        <v>0</v>
      </c>
      <c r="D476" s="185">
        <v>0</v>
      </c>
      <c r="E476" s="185">
        <v>0</v>
      </c>
      <c r="F476" s="185">
        <v>0</v>
      </c>
      <c r="G476" s="185">
        <v>0</v>
      </c>
      <c r="H476" s="185">
        <v>0</v>
      </c>
      <c r="I476" s="185">
        <v>0</v>
      </c>
      <c r="J476" s="185">
        <v>0</v>
      </c>
      <c r="K476" s="185">
        <v>0</v>
      </c>
      <c r="L476" s="185">
        <v>0</v>
      </c>
      <c r="M476" s="185">
        <v>0</v>
      </c>
      <c r="N476" s="185">
        <v>0</v>
      </c>
      <c r="O476" s="185">
        <v>0</v>
      </c>
      <c r="P476" s="185">
        <v>0</v>
      </c>
      <c r="Q476" s="185">
        <v>0</v>
      </c>
      <c r="R476" s="185">
        <v>0</v>
      </c>
      <c r="S476" s="185">
        <v>0</v>
      </c>
      <c r="T476" s="185">
        <v>0</v>
      </c>
      <c r="U476" s="185">
        <v>0</v>
      </c>
      <c r="V476" s="185">
        <v>0</v>
      </c>
      <c r="W476" s="185">
        <v>0</v>
      </c>
      <c r="X476" s="185">
        <v>0</v>
      </c>
      <c r="Y476" s="185">
        <v>0</v>
      </c>
      <c r="Z476" s="185">
        <v>0</v>
      </c>
      <c r="AA476" s="185">
        <v>0</v>
      </c>
      <c r="AB476" s="185">
        <v>0</v>
      </c>
      <c r="AC476" s="185">
        <v>0</v>
      </c>
      <c r="AD476" s="185">
        <v>0</v>
      </c>
      <c r="AE476" s="185">
        <v>0</v>
      </c>
      <c r="AF476" s="185">
        <v>0</v>
      </c>
      <c r="AG476" s="185">
        <v>0</v>
      </c>
      <c r="AH476" s="185">
        <v>0</v>
      </c>
    </row>
    <row r="477" spans="1:34" ht="30" customHeight="1">
      <c r="A477" s="2019"/>
      <c r="B477" s="995" t="s">
        <v>802</v>
      </c>
      <c r="C477" s="185">
        <v>0</v>
      </c>
      <c r="D477" s="185">
        <v>0</v>
      </c>
      <c r="E477" s="185">
        <v>0</v>
      </c>
      <c r="F477" s="185">
        <v>0</v>
      </c>
      <c r="G477" s="185">
        <v>0</v>
      </c>
      <c r="H477" s="185">
        <v>0</v>
      </c>
      <c r="I477" s="185">
        <v>0</v>
      </c>
      <c r="J477" s="185">
        <v>0</v>
      </c>
      <c r="K477" s="185">
        <v>0</v>
      </c>
      <c r="L477" s="185">
        <v>0</v>
      </c>
      <c r="M477" s="185">
        <v>0</v>
      </c>
      <c r="N477" s="185">
        <v>0</v>
      </c>
      <c r="O477" s="185">
        <v>0</v>
      </c>
      <c r="P477" s="185">
        <v>0</v>
      </c>
      <c r="Q477" s="185">
        <v>0</v>
      </c>
      <c r="R477" s="185">
        <v>0</v>
      </c>
      <c r="S477" s="185">
        <v>0</v>
      </c>
      <c r="T477" s="185">
        <v>0</v>
      </c>
      <c r="U477" s="185">
        <v>0</v>
      </c>
      <c r="V477" s="185">
        <v>0</v>
      </c>
      <c r="W477" s="185">
        <v>0</v>
      </c>
      <c r="X477" s="185">
        <v>0</v>
      </c>
      <c r="Y477" s="185">
        <v>0</v>
      </c>
      <c r="Z477" s="185">
        <v>0</v>
      </c>
      <c r="AA477" s="185">
        <v>0</v>
      </c>
      <c r="AB477" s="185">
        <v>0</v>
      </c>
      <c r="AC477" s="185">
        <v>0</v>
      </c>
      <c r="AD477" s="185">
        <v>0</v>
      </c>
      <c r="AE477" s="185">
        <v>0</v>
      </c>
      <c r="AF477" s="185">
        <v>0</v>
      </c>
      <c r="AG477" s="185">
        <v>0</v>
      </c>
      <c r="AH477" s="185">
        <v>0</v>
      </c>
    </row>
    <row r="478" spans="1:34" ht="30" customHeight="1">
      <c r="A478" s="2019"/>
      <c r="B478" s="995" t="s">
        <v>803</v>
      </c>
      <c r="C478" s="185">
        <v>0</v>
      </c>
      <c r="D478" s="185">
        <v>0</v>
      </c>
      <c r="E478" s="185">
        <v>0</v>
      </c>
      <c r="F478" s="185">
        <v>0</v>
      </c>
      <c r="G478" s="185">
        <v>0</v>
      </c>
      <c r="H478" s="185">
        <v>0</v>
      </c>
      <c r="I478" s="185">
        <v>0</v>
      </c>
      <c r="J478" s="185">
        <v>0</v>
      </c>
      <c r="K478" s="185">
        <v>0</v>
      </c>
      <c r="L478" s="185">
        <v>0</v>
      </c>
      <c r="M478" s="185">
        <v>0</v>
      </c>
      <c r="N478" s="185">
        <v>0</v>
      </c>
      <c r="O478" s="185">
        <v>0</v>
      </c>
      <c r="P478" s="185">
        <v>0</v>
      </c>
      <c r="Q478" s="185">
        <v>0</v>
      </c>
      <c r="R478" s="185">
        <v>0</v>
      </c>
      <c r="S478" s="185">
        <v>0</v>
      </c>
      <c r="T478" s="185">
        <v>0</v>
      </c>
      <c r="U478" s="185">
        <v>0</v>
      </c>
      <c r="V478" s="185">
        <v>0</v>
      </c>
      <c r="W478" s="185">
        <v>0</v>
      </c>
      <c r="X478" s="185">
        <v>0</v>
      </c>
      <c r="Y478" s="185">
        <v>0</v>
      </c>
      <c r="Z478" s="185">
        <v>0</v>
      </c>
      <c r="AA478" s="185">
        <v>0</v>
      </c>
      <c r="AB478" s="185">
        <v>0</v>
      </c>
      <c r="AC478" s="185">
        <v>0</v>
      </c>
      <c r="AD478" s="185">
        <v>0</v>
      </c>
      <c r="AE478" s="185">
        <v>0</v>
      </c>
      <c r="AF478" s="185">
        <v>0</v>
      </c>
      <c r="AG478" s="185">
        <v>0</v>
      </c>
      <c r="AH478" s="185">
        <v>0</v>
      </c>
    </row>
    <row r="479" spans="1:34" ht="30" customHeight="1">
      <c r="A479" s="2019"/>
      <c r="B479" s="1011" t="s">
        <v>804</v>
      </c>
      <c r="C479" s="185">
        <v>0</v>
      </c>
      <c r="D479" s="185">
        <v>0</v>
      </c>
      <c r="E479" s="185">
        <v>0</v>
      </c>
      <c r="F479" s="185">
        <v>0</v>
      </c>
      <c r="G479" s="185">
        <v>0</v>
      </c>
      <c r="H479" s="185">
        <v>0</v>
      </c>
      <c r="I479" s="185">
        <v>0</v>
      </c>
      <c r="J479" s="185">
        <v>0</v>
      </c>
      <c r="K479" s="185">
        <v>0</v>
      </c>
      <c r="L479" s="185">
        <v>0</v>
      </c>
      <c r="M479" s="185">
        <v>0</v>
      </c>
      <c r="N479" s="185">
        <v>0</v>
      </c>
      <c r="O479" s="185">
        <v>0</v>
      </c>
      <c r="P479" s="185">
        <v>0</v>
      </c>
      <c r="Q479" s="185">
        <v>0</v>
      </c>
      <c r="R479" s="185">
        <v>0</v>
      </c>
      <c r="S479" s="185">
        <v>0</v>
      </c>
      <c r="T479" s="185">
        <v>0</v>
      </c>
      <c r="U479" s="185">
        <v>0</v>
      </c>
      <c r="V479" s="185">
        <v>0</v>
      </c>
      <c r="W479" s="185">
        <v>0</v>
      </c>
      <c r="X479" s="185">
        <v>0</v>
      </c>
      <c r="Y479" s="185">
        <v>0</v>
      </c>
      <c r="Z479" s="185">
        <v>0</v>
      </c>
      <c r="AA479" s="185">
        <v>0</v>
      </c>
      <c r="AB479" s="185">
        <v>0</v>
      </c>
      <c r="AC479" s="185">
        <v>0</v>
      </c>
      <c r="AD479" s="185">
        <v>0</v>
      </c>
      <c r="AE479" s="185">
        <v>0</v>
      </c>
      <c r="AF479" s="185">
        <v>0</v>
      </c>
      <c r="AG479" s="185">
        <v>0</v>
      </c>
      <c r="AH479" s="185">
        <v>0</v>
      </c>
    </row>
    <row r="480" spans="1:34" ht="30" customHeight="1">
      <c r="A480" s="2019"/>
      <c r="B480" s="1011" t="s">
        <v>805</v>
      </c>
      <c r="C480" s="185">
        <v>0</v>
      </c>
      <c r="D480" s="185">
        <v>0</v>
      </c>
      <c r="E480" s="185">
        <v>0</v>
      </c>
      <c r="F480" s="185">
        <v>0</v>
      </c>
      <c r="G480" s="185">
        <v>0</v>
      </c>
      <c r="H480" s="185">
        <v>0</v>
      </c>
      <c r="I480" s="185">
        <v>0</v>
      </c>
      <c r="J480" s="185">
        <v>0</v>
      </c>
      <c r="K480" s="185">
        <v>0</v>
      </c>
      <c r="L480" s="185">
        <v>0</v>
      </c>
      <c r="M480" s="185">
        <v>0</v>
      </c>
      <c r="N480" s="185">
        <v>0</v>
      </c>
      <c r="O480" s="185">
        <v>0</v>
      </c>
      <c r="P480" s="185">
        <v>0</v>
      </c>
      <c r="Q480" s="185">
        <v>0</v>
      </c>
      <c r="R480" s="185">
        <v>0</v>
      </c>
      <c r="S480" s="185">
        <v>0</v>
      </c>
      <c r="T480" s="185">
        <v>0</v>
      </c>
      <c r="U480" s="185">
        <v>0</v>
      </c>
      <c r="V480" s="185">
        <v>0</v>
      </c>
      <c r="W480" s="185">
        <v>0</v>
      </c>
      <c r="X480" s="185">
        <v>0</v>
      </c>
      <c r="Y480" s="185">
        <v>0</v>
      </c>
      <c r="Z480" s="185">
        <v>0</v>
      </c>
      <c r="AA480" s="185">
        <v>0</v>
      </c>
      <c r="AB480" s="185">
        <v>0</v>
      </c>
      <c r="AC480" s="185">
        <v>0</v>
      </c>
      <c r="AD480" s="185">
        <v>0</v>
      </c>
      <c r="AE480" s="185">
        <v>0</v>
      </c>
      <c r="AF480" s="185">
        <v>0</v>
      </c>
      <c r="AG480" s="185">
        <v>0</v>
      </c>
      <c r="AH480" s="185">
        <v>0</v>
      </c>
    </row>
    <row r="481" spans="1:34" ht="30" customHeight="1">
      <c r="A481" s="2019"/>
      <c r="B481" s="1011" t="s">
        <v>806</v>
      </c>
      <c r="C481" s="185">
        <v>0</v>
      </c>
      <c r="D481" s="185">
        <v>0</v>
      </c>
      <c r="E481" s="185">
        <v>0</v>
      </c>
      <c r="F481" s="185">
        <v>0</v>
      </c>
      <c r="G481" s="185">
        <v>0</v>
      </c>
      <c r="H481" s="185">
        <v>0</v>
      </c>
      <c r="I481" s="185">
        <v>0</v>
      </c>
      <c r="J481" s="185">
        <v>0</v>
      </c>
      <c r="K481" s="185">
        <v>0</v>
      </c>
      <c r="L481" s="185">
        <v>0</v>
      </c>
      <c r="M481" s="185">
        <v>0</v>
      </c>
      <c r="N481" s="185">
        <v>0</v>
      </c>
      <c r="O481" s="185">
        <v>0</v>
      </c>
      <c r="P481" s="185">
        <v>0</v>
      </c>
      <c r="Q481" s="185">
        <v>0</v>
      </c>
      <c r="R481" s="185">
        <v>0</v>
      </c>
      <c r="S481" s="185">
        <v>0</v>
      </c>
      <c r="T481" s="185">
        <v>0</v>
      </c>
      <c r="U481" s="185">
        <v>0</v>
      </c>
      <c r="V481" s="185">
        <v>0</v>
      </c>
      <c r="W481" s="185">
        <v>0</v>
      </c>
      <c r="X481" s="185">
        <v>0</v>
      </c>
      <c r="Y481" s="185">
        <v>0</v>
      </c>
      <c r="Z481" s="185">
        <v>0</v>
      </c>
      <c r="AA481" s="185">
        <v>0</v>
      </c>
      <c r="AB481" s="185">
        <v>0</v>
      </c>
      <c r="AC481" s="185">
        <v>0</v>
      </c>
      <c r="AD481" s="185">
        <v>0</v>
      </c>
      <c r="AE481" s="185">
        <v>0</v>
      </c>
      <c r="AF481" s="185">
        <v>0</v>
      </c>
      <c r="AG481" s="185">
        <v>0</v>
      </c>
      <c r="AH481" s="185">
        <v>0</v>
      </c>
    </row>
    <row r="482" spans="1:34" ht="30" customHeight="1">
      <c r="A482" s="2019"/>
      <c r="B482" s="995" t="s">
        <v>807</v>
      </c>
      <c r="C482" s="185">
        <v>0</v>
      </c>
      <c r="D482" s="185">
        <v>0</v>
      </c>
      <c r="E482" s="185">
        <v>0</v>
      </c>
      <c r="F482" s="185">
        <v>0</v>
      </c>
      <c r="G482" s="185">
        <v>0</v>
      </c>
      <c r="H482" s="185">
        <v>0</v>
      </c>
      <c r="I482" s="185">
        <v>0</v>
      </c>
      <c r="J482" s="185">
        <v>0</v>
      </c>
      <c r="K482" s="185">
        <v>0</v>
      </c>
      <c r="L482" s="185">
        <v>0</v>
      </c>
      <c r="M482" s="185">
        <v>0</v>
      </c>
      <c r="N482" s="185">
        <v>0</v>
      </c>
      <c r="O482" s="185">
        <v>0</v>
      </c>
      <c r="P482" s="185">
        <v>0</v>
      </c>
      <c r="Q482" s="185">
        <v>0</v>
      </c>
      <c r="R482" s="185">
        <v>0</v>
      </c>
      <c r="S482" s="185">
        <v>0</v>
      </c>
      <c r="T482" s="185">
        <v>0</v>
      </c>
      <c r="U482" s="185">
        <v>0</v>
      </c>
      <c r="V482" s="185">
        <v>0</v>
      </c>
      <c r="W482" s="185">
        <v>0</v>
      </c>
      <c r="X482" s="185">
        <v>0</v>
      </c>
      <c r="Y482" s="185">
        <v>0</v>
      </c>
      <c r="Z482" s="185">
        <v>0</v>
      </c>
      <c r="AA482" s="185">
        <v>0</v>
      </c>
      <c r="AB482" s="185">
        <v>0</v>
      </c>
      <c r="AC482" s="185">
        <v>0</v>
      </c>
      <c r="AD482" s="185">
        <v>0</v>
      </c>
      <c r="AE482" s="185">
        <v>0</v>
      </c>
      <c r="AF482" s="185">
        <v>0</v>
      </c>
      <c r="AG482" s="185">
        <v>0</v>
      </c>
      <c r="AH482" s="185">
        <v>0</v>
      </c>
    </row>
    <row r="483" spans="1:34" ht="30" customHeight="1">
      <c r="A483" s="2019"/>
      <c r="B483" s="991" t="s">
        <v>808</v>
      </c>
      <c r="C483" s="185">
        <v>0</v>
      </c>
      <c r="D483" s="185">
        <v>0</v>
      </c>
      <c r="E483" s="185">
        <v>0</v>
      </c>
      <c r="F483" s="185">
        <v>0</v>
      </c>
      <c r="G483" s="185">
        <v>0</v>
      </c>
      <c r="H483" s="185">
        <v>0</v>
      </c>
      <c r="I483" s="185">
        <v>0</v>
      </c>
      <c r="J483" s="185">
        <v>0</v>
      </c>
      <c r="K483" s="185">
        <v>0</v>
      </c>
      <c r="L483" s="185">
        <v>0</v>
      </c>
      <c r="M483" s="185">
        <v>0</v>
      </c>
      <c r="N483" s="185">
        <v>0</v>
      </c>
      <c r="O483" s="185">
        <v>0</v>
      </c>
      <c r="P483" s="185">
        <v>0</v>
      </c>
      <c r="Q483" s="185">
        <v>0</v>
      </c>
      <c r="R483" s="185">
        <v>0</v>
      </c>
      <c r="S483" s="185">
        <v>0</v>
      </c>
      <c r="T483" s="185">
        <v>0</v>
      </c>
      <c r="U483" s="185">
        <v>0</v>
      </c>
      <c r="V483" s="185">
        <v>0</v>
      </c>
      <c r="W483" s="185">
        <v>0</v>
      </c>
      <c r="X483" s="185">
        <v>0</v>
      </c>
      <c r="Y483" s="185">
        <v>0</v>
      </c>
      <c r="Z483" s="185">
        <v>0</v>
      </c>
      <c r="AA483" s="185">
        <v>0</v>
      </c>
      <c r="AB483" s="185">
        <v>0</v>
      </c>
      <c r="AC483" s="185">
        <v>0</v>
      </c>
      <c r="AD483" s="185">
        <v>0</v>
      </c>
      <c r="AE483" s="185">
        <v>0</v>
      </c>
      <c r="AF483" s="185">
        <v>0</v>
      </c>
      <c r="AG483" s="185">
        <v>0</v>
      </c>
      <c r="AH483" s="185">
        <v>0</v>
      </c>
    </row>
    <row r="484" spans="1:34" ht="30" customHeight="1">
      <c r="A484" s="2019"/>
      <c r="B484" s="1011" t="s">
        <v>821</v>
      </c>
      <c r="C484" s="185">
        <v>0</v>
      </c>
      <c r="D484" s="185">
        <v>0</v>
      </c>
      <c r="E484" s="185">
        <v>0</v>
      </c>
      <c r="F484" s="185">
        <v>0</v>
      </c>
      <c r="G484" s="185">
        <v>0</v>
      </c>
      <c r="H484" s="185">
        <v>0</v>
      </c>
      <c r="I484" s="185">
        <v>0</v>
      </c>
      <c r="J484" s="185">
        <v>0</v>
      </c>
      <c r="K484" s="185">
        <v>0</v>
      </c>
      <c r="L484" s="185">
        <v>0</v>
      </c>
      <c r="M484" s="185">
        <v>0</v>
      </c>
      <c r="N484" s="185">
        <v>0</v>
      </c>
      <c r="O484" s="185">
        <v>0</v>
      </c>
      <c r="P484" s="185">
        <v>0</v>
      </c>
      <c r="Q484" s="185">
        <v>0</v>
      </c>
      <c r="R484" s="185">
        <v>0</v>
      </c>
      <c r="S484" s="185">
        <v>0</v>
      </c>
      <c r="T484" s="185">
        <v>0</v>
      </c>
      <c r="U484" s="185">
        <v>0</v>
      </c>
      <c r="V484" s="185">
        <v>0</v>
      </c>
      <c r="W484" s="185">
        <v>0</v>
      </c>
      <c r="X484" s="185">
        <v>0</v>
      </c>
      <c r="Y484" s="185">
        <v>0</v>
      </c>
      <c r="Z484" s="185">
        <v>0</v>
      </c>
      <c r="AA484" s="185">
        <v>0</v>
      </c>
      <c r="AB484" s="185">
        <v>0</v>
      </c>
      <c r="AC484" s="185">
        <v>0</v>
      </c>
      <c r="AD484" s="185">
        <v>0</v>
      </c>
      <c r="AE484" s="185">
        <v>0</v>
      </c>
      <c r="AF484" s="185">
        <v>0</v>
      </c>
      <c r="AG484" s="185">
        <v>0</v>
      </c>
      <c r="AH484" s="185">
        <v>0</v>
      </c>
    </row>
    <row r="485" spans="1:34" ht="30" customHeight="1">
      <c r="A485" s="2019"/>
      <c r="B485" s="1011" t="s">
        <v>822</v>
      </c>
      <c r="C485" s="185">
        <v>0</v>
      </c>
      <c r="D485" s="185">
        <v>0</v>
      </c>
      <c r="E485" s="185">
        <v>0</v>
      </c>
      <c r="F485" s="185">
        <v>0</v>
      </c>
      <c r="G485" s="185">
        <v>0</v>
      </c>
      <c r="H485" s="185">
        <v>0</v>
      </c>
      <c r="I485" s="185">
        <v>0</v>
      </c>
      <c r="J485" s="185">
        <v>0</v>
      </c>
      <c r="K485" s="185">
        <v>0</v>
      </c>
      <c r="L485" s="185">
        <v>0</v>
      </c>
      <c r="M485" s="185">
        <v>0</v>
      </c>
      <c r="N485" s="185">
        <v>0</v>
      </c>
      <c r="O485" s="185">
        <v>0</v>
      </c>
      <c r="P485" s="185">
        <v>0</v>
      </c>
      <c r="Q485" s="185">
        <v>0</v>
      </c>
      <c r="R485" s="185">
        <v>0</v>
      </c>
      <c r="S485" s="185">
        <v>0</v>
      </c>
      <c r="T485" s="185">
        <v>0</v>
      </c>
      <c r="U485" s="185">
        <v>0</v>
      </c>
      <c r="V485" s="185">
        <v>0</v>
      </c>
      <c r="W485" s="185">
        <v>0</v>
      </c>
      <c r="X485" s="185">
        <v>0</v>
      </c>
      <c r="Y485" s="185">
        <v>0</v>
      </c>
      <c r="Z485" s="185">
        <v>0</v>
      </c>
      <c r="AA485" s="185">
        <v>0</v>
      </c>
      <c r="AB485" s="185">
        <v>0</v>
      </c>
      <c r="AC485" s="185">
        <v>0</v>
      </c>
      <c r="AD485" s="185">
        <v>0</v>
      </c>
      <c r="AE485" s="185">
        <v>0</v>
      </c>
      <c r="AF485" s="185">
        <v>0</v>
      </c>
      <c r="AG485" s="185">
        <v>0</v>
      </c>
      <c r="AH485" s="185">
        <v>0</v>
      </c>
    </row>
    <row r="486" spans="1:34" ht="19.5" customHeight="1">
      <c r="A486" s="2019"/>
      <c r="B486" s="1242" t="s">
        <v>952</v>
      </c>
      <c r="C486" s="185">
        <v>0</v>
      </c>
      <c r="D486" s="185">
        <v>0</v>
      </c>
      <c r="E486" s="185">
        <v>0</v>
      </c>
      <c r="F486" s="185">
        <v>0</v>
      </c>
      <c r="G486" s="185">
        <v>0</v>
      </c>
      <c r="H486" s="185">
        <v>0</v>
      </c>
      <c r="I486" s="185">
        <v>0</v>
      </c>
      <c r="J486" s="185">
        <v>0</v>
      </c>
      <c r="K486" s="185">
        <v>0</v>
      </c>
      <c r="L486" s="185">
        <v>0</v>
      </c>
      <c r="M486" s="185">
        <v>0</v>
      </c>
      <c r="N486" s="185">
        <v>0</v>
      </c>
      <c r="O486" s="185">
        <v>0</v>
      </c>
      <c r="P486" s="185">
        <v>0</v>
      </c>
      <c r="Q486" s="185">
        <v>0</v>
      </c>
      <c r="R486" s="185">
        <v>0</v>
      </c>
      <c r="S486" s="185">
        <v>0</v>
      </c>
      <c r="T486" s="185">
        <v>0</v>
      </c>
      <c r="U486" s="185">
        <v>0</v>
      </c>
      <c r="V486" s="185">
        <v>0</v>
      </c>
      <c r="W486" s="185">
        <v>0</v>
      </c>
      <c r="X486" s="185">
        <v>0</v>
      </c>
      <c r="Y486" s="185">
        <v>0</v>
      </c>
      <c r="Z486" s="185">
        <v>0</v>
      </c>
      <c r="AA486" s="185">
        <v>0</v>
      </c>
      <c r="AB486" s="185">
        <v>0</v>
      </c>
      <c r="AC486" s="185">
        <v>0</v>
      </c>
      <c r="AD486" s="185">
        <v>0</v>
      </c>
      <c r="AE486" s="185">
        <v>0</v>
      </c>
      <c r="AF486" s="185">
        <v>0</v>
      </c>
      <c r="AG486" s="185">
        <v>0</v>
      </c>
      <c r="AH486" s="185">
        <v>0</v>
      </c>
    </row>
    <row r="487" spans="1:34" ht="19.5" customHeight="1">
      <c r="A487" s="2018" t="s">
        <v>824</v>
      </c>
      <c r="B487" s="1013" t="s">
        <v>41</v>
      </c>
      <c r="C487" s="1013">
        <f>SUM('2-9-2배수관 경년별 총괄'!C488:'2-9-2배수관 경년별 총괄'!C509)</f>
        <v>14141.01</v>
      </c>
      <c r="D487" s="1013">
        <f>SUM('2-9-2배수관 경년별 총괄'!D488:'2-9-2배수관 경년별 총괄'!D509)</f>
        <v>14141.01</v>
      </c>
      <c r="E487" s="1013">
        <f>SUM('2-9-2배수관 경년별 총괄'!E488:'2-9-2배수관 경년별 총괄'!E509)</f>
        <v>0</v>
      </c>
      <c r="F487" s="1013">
        <f>SUM('2-9-2배수관 경년별 총괄'!F488:'2-9-2배수관 경년별 총괄'!F509)</f>
        <v>0</v>
      </c>
      <c r="G487" s="1013">
        <f>SUM('2-9-2배수관 경년별 총괄'!G488:'2-9-2배수관 경년별 총괄'!G509)</f>
        <v>0</v>
      </c>
      <c r="H487" s="1013">
        <f>SUM('2-9-2배수관 경년별 총괄'!H488:'2-9-2배수관 경년별 총괄'!H509)</f>
        <v>0</v>
      </c>
      <c r="I487" s="1013">
        <f>SUM('2-9-2배수관 경년별 총괄'!I488:'2-9-2배수관 경년별 총괄'!I509)</f>
        <v>0</v>
      </c>
      <c r="J487" s="1013">
        <f>SUM('2-9-2배수관 경년별 총괄'!J488:'2-9-2배수관 경년별 총괄'!J509)</f>
        <v>0</v>
      </c>
      <c r="K487" s="1013">
        <f>SUM('2-9-2배수관 경년별 총괄'!K488:'2-9-2배수관 경년별 총괄'!K509)</f>
        <v>0</v>
      </c>
      <c r="L487" s="1013">
        <f>SUM('2-9-2배수관 경년별 총괄'!L488:'2-9-2배수관 경년별 총괄'!L509)</f>
        <v>0</v>
      </c>
      <c r="M487" s="1013">
        <f>SUM('2-9-2배수관 경년별 총괄'!M488:'2-9-2배수관 경년별 총괄'!M509)</f>
        <v>0</v>
      </c>
      <c r="N487" s="1013">
        <f>SUM('2-9-2배수관 경년별 총괄'!N488:'2-9-2배수관 경년별 총괄'!N509)</f>
        <v>0</v>
      </c>
      <c r="O487" s="1013">
        <f>SUM('2-9-2배수관 경년별 총괄'!O488:'2-9-2배수관 경년별 총괄'!O509)</f>
        <v>0</v>
      </c>
      <c r="P487" s="1013">
        <f>SUM('2-9-2배수관 경년별 총괄'!P488:'2-9-2배수관 경년별 총괄'!P509)</f>
        <v>0</v>
      </c>
      <c r="Q487" s="1013">
        <f>SUM('2-9-2배수관 경년별 총괄'!Q488:'2-9-2배수관 경년별 총괄'!Q509)</f>
        <v>0</v>
      </c>
      <c r="R487" s="1013">
        <f>SUM('2-9-2배수관 경년별 총괄'!R488:'2-9-2배수관 경년별 총괄'!R509)</f>
        <v>0</v>
      </c>
      <c r="S487" s="1013">
        <f>SUM('2-9-2배수관 경년별 총괄'!S488:'2-9-2배수관 경년별 총괄'!S509)</f>
        <v>0</v>
      </c>
      <c r="T487" s="1013">
        <f>SUM('2-9-2배수관 경년별 총괄'!T488:'2-9-2배수관 경년별 총괄'!T509)</f>
        <v>0</v>
      </c>
      <c r="U487" s="1013">
        <f>SUM('2-9-2배수관 경년별 총괄'!U488:'2-9-2배수관 경년별 총괄'!U509)</f>
        <v>0</v>
      </c>
      <c r="V487" s="1013">
        <f>SUM('2-9-2배수관 경년별 총괄'!V488:'2-9-2배수관 경년별 총괄'!V509)</f>
        <v>0</v>
      </c>
      <c r="W487" s="1013">
        <f>SUM('2-9-2배수관 경년별 총괄'!W488:'2-9-2배수관 경년별 총괄'!W509)</f>
        <v>0</v>
      </c>
      <c r="X487" s="1013">
        <f>SUM('2-9-2배수관 경년별 총괄'!X488:'2-9-2배수관 경년별 총괄'!X509)</f>
        <v>0</v>
      </c>
      <c r="Y487" s="1013">
        <f>SUM('2-9-2배수관 경년별 총괄'!Y488:'2-9-2배수관 경년별 총괄'!Y509)</f>
        <v>0</v>
      </c>
      <c r="Z487" s="1013">
        <f>SUM('2-9-2배수관 경년별 총괄'!Z488:'2-9-2배수관 경년별 총괄'!Z509)</f>
        <v>0</v>
      </c>
      <c r="AA487" s="1013">
        <f>SUM('2-9-2배수관 경년별 총괄'!AA488:'2-9-2배수관 경년별 총괄'!AA509)</f>
        <v>0</v>
      </c>
      <c r="AB487" s="1013">
        <f>SUM('2-9-2배수관 경년별 총괄'!AB488:'2-9-2배수관 경년별 총괄'!AB509)</f>
        <v>0</v>
      </c>
      <c r="AC487" s="1013">
        <f>SUM('2-9-2배수관 경년별 총괄'!AC488:'2-9-2배수관 경년별 총괄'!AC509)</f>
        <v>0</v>
      </c>
      <c r="AD487" s="1013">
        <f>SUM('2-9-2배수관 경년별 총괄'!AD488:'2-9-2배수관 경년별 총괄'!AD509)</f>
        <v>0</v>
      </c>
      <c r="AE487" s="1013">
        <f>SUM('2-9-2배수관 경년별 총괄'!AE488:'2-9-2배수관 경년별 총괄'!AE509)</f>
        <v>0</v>
      </c>
      <c r="AF487" s="1013">
        <f>SUM('2-9-2배수관 경년별 총괄'!AF488:'2-9-2배수관 경년별 총괄'!AF509)</f>
        <v>0</v>
      </c>
      <c r="AG487" s="1013">
        <f>SUM('2-9-2배수관 경년별 총괄'!AG488:'2-9-2배수관 경년별 총괄'!AG509)</f>
        <v>0</v>
      </c>
      <c r="AH487" s="1013">
        <f>SUM('2-9-2배수관 경년별 총괄'!AH488:'2-9-2배수관 경년별 총괄'!AH509)</f>
        <v>0</v>
      </c>
    </row>
    <row r="488" spans="1:34" ht="19.5" customHeight="1">
      <c r="A488" s="2018" t="s">
        <v>824</v>
      </c>
      <c r="B488" s="989" t="s">
        <v>951</v>
      </c>
      <c r="C488" s="185">
        <v>0</v>
      </c>
      <c r="D488" s="185">
        <v>0</v>
      </c>
      <c r="E488" s="185">
        <v>0</v>
      </c>
      <c r="F488" s="185">
        <v>0</v>
      </c>
      <c r="G488" s="185">
        <v>0</v>
      </c>
      <c r="H488" s="185">
        <v>0</v>
      </c>
      <c r="I488" s="185">
        <v>0</v>
      </c>
      <c r="J488" s="185">
        <v>0</v>
      </c>
      <c r="K488" s="185">
        <v>0</v>
      </c>
      <c r="L488" s="185">
        <v>0</v>
      </c>
      <c r="M488" s="185">
        <v>0</v>
      </c>
      <c r="N488" s="185">
        <v>0</v>
      </c>
      <c r="O488" s="185">
        <v>0</v>
      </c>
      <c r="P488" s="185">
        <v>0</v>
      </c>
      <c r="Q488" s="185">
        <v>0</v>
      </c>
      <c r="R488" s="185">
        <v>0</v>
      </c>
      <c r="S488" s="185">
        <v>0</v>
      </c>
      <c r="T488" s="185">
        <v>0</v>
      </c>
      <c r="U488" s="185">
        <v>0</v>
      </c>
      <c r="V488" s="185">
        <v>0</v>
      </c>
      <c r="W488" s="185">
        <v>0</v>
      </c>
      <c r="X488" s="185">
        <v>0</v>
      </c>
      <c r="Y488" s="185">
        <v>0</v>
      </c>
      <c r="Z488" s="185">
        <v>0</v>
      </c>
      <c r="AA488" s="185">
        <v>0</v>
      </c>
      <c r="AB488" s="185">
        <v>0</v>
      </c>
      <c r="AC488" s="185">
        <v>0</v>
      </c>
      <c r="AD488" s="185">
        <v>0</v>
      </c>
      <c r="AE488" s="185">
        <v>0</v>
      </c>
      <c r="AF488" s="185">
        <v>0</v>
      </c>
      <c r="AG488" s="185">
        <v>0</v>
      </c>
      <c r="AH488" s="185">
        <v>0</v>
      </c>
    </row>
    <row r="489" spans="1:34" ht="30" customHeight="1">
      <c r="A489" s="2019"/>
      <c r="B489" s="989" t="s">
        <v>796</v>
      </c>
      <c r="C489" s="185">
        <v>0</v>
      </c>
      <c r="D489" s="185">
        <v>0</v>
      </c>
      <c r="E489" s="185">
        <v>0</v>
      </c>
      <c r="F489" s="185">
        <v>0</v>
      </c>
      <c r="G489" s="185">
        <v>0</v>
      </c>
      <c r="H489" s="185">
        <v>0</v>
      </c>
      <c r="I489" s="185">
        <v>0</v>
      </c>
      <c r="J489" s="185">
        <v>0</v>
      </c>
      <c r="K489" s="185">
        <v>0</v>
      </c>
      <c r="L489" s="185">
        <v>0</v>
      </c>
      <c r="M489" s="185">
        <v>0</v>
      </c>
      <c r="N489" s="185">
        <v>0</v>
      </c>
      <c r="O489" s="185">
        <v>0</v>
      </c>
      <c r="P489" s="185">
        <v>0</v>
      </c>
      <c r="Q489" s="185">
        <v>0</v>
      </c>
      <c r="R489" s="185">
        <v>0</v>
      </c>
      <c r="S489" s="185">
        <v>0</v>
      </c>
      <c r="T489" s="185">
        <v>0</v>
      </c>
      <c r="U489" s="185">
        <v>0</v>
      </c>
      <c r="V489" s="185">
        <v>0</v>
      </c>
      <c r="W489" s="185">
        <v>0</v>
      </c>
      <c r="X489" s="185">
        <v>0</v>
      </c>
      <c r="Y489" s="185">
        <v>0</v>
      </c>
      <c r="Z489" s="185">
        <v>0</v>
      </c>
      <c r="AA489" s="185">
        <v>0</v>
      </c>
      <c r="AB489" s="185">
        <v>0</v>
      </c>
      <c r="AC489" s="185">
        <v>0</v>
      </c>
      <c r="AD489" s="185">
        <v>0</v>
      </c>
      <c r="AE489" s="185">
        <v>0</v>
      </c>
      <c r="AF489" s="185">
        <v>0</v>
      </c>
      <c r="AG489" s="185">
        <v>0</v>
      </c>
      <c r="AH489" s="185">
        <v>0</v>
      </c>
    </row>
    <row r="490" spans="1:34" ht="30" customHeight="1">
      <c r="A490" s="2019"/>
      <c r="B490" s="989" t="s">
        <v>797</v>
      </c>
      <c r="C490" s="185">
        <v>0</v>
      </c>
      <c r="D490" s="185">
        <v>0</v>
      </c>
      <c r="E490" s="185">
        <v>0</v>
      </c>
      <c r="F490" s="185">
        <v>0</v>
      </c>
      <c r="G490" s="185">
        <v>0</v>
      </c>
      <c r="H490" s="185">
        <v>0</v>
      </c>
      <c r="I490" s="185">
        <v>0</v>
      </c>
      <c r="J490" s="185">
        <v>0</v>
      </c>
      <c r="K490" s="185">
        <v>0</v>
      </c>
      <c r="L490" s="185">
        <v>0</v>
      </c>
      <c r="M490" s="185">
        <v>0</v>
      </c>
      <c r="N490" s="185">
        <v>0</v>
      </c>
      <c r="O490" s="185">
        <v>0</v>
      </c>
      <c r="P490" s="185">
        <v>0</v>
      </c>
      <c r="Q490" s="185">
        <v>0</v>
      </c>
      <c r="R490" s="185">
        <v>0</v>
      </c>
      <c r="S490" s="185">
        <v>0</v>
      </c>
      <c r="T490" s="185">
        <v>0</v>
      </c>
      <c r="U490" s="185">
        <v>0</v>
      </c>
      <c r="V490" s="185">
        <v>0</v>
      </c>
      <c r="W490" s="185">
        <v>0</v>
      </c>
      <c r="X490" s="185">
        <v>0</v>
      </c>
      <c r="Y490" s="185">
        <v>0</v>
      </c>
      <c r="Z490" s="185">
        <v>0</v>
      </c>
      <c r="AA490" s="185">
        <v>0</v>
      </c>
      <c r="AB490" s="185">
        <v>0</v>
      </c>
      <c r="AC490" s="185">
        <v>0</v>
      </c>
      <c r="AD490" s="185">
        <v>0</v>
      </c>
      <c r="AE490" s="185">
        <v>0</v>
      </c>
      <c r="AF490" s="185">
        <v>0</v>
      </c>
      <c r="AG490" s="185">
        <v>0</v>
      </c>
      <c r="AH490" s="185">
        <v>0</v>
      </c>
    </row>
    <row r="491" spans="1:34" ht="30" customHeight="1">
      <c r="A491" s="2019"/>
      <c r="B491" s="989" t="s">
        <v>798</v>
      </c>
      <c r="C491" s="185">
        <v>0</v>
      </c>
      <c r="D491" s="185">
        <v>0</v>
      </c>
      <c r="E491" s="185">
        <v>0</v>
      </c>
      <c r="F491" s="185">
        <v>0</v>
      </c>
      <c r="G491" s="185">
        <v>0</v>
      </c>
      <c r="H491" s="185">
        <v>0</v>
      </c>
      <c r="I491" s="185">
        <v>0</v>
      </c>
      <c r="J491" s="185">
        <v>0</v>
      </c>
      <c r="K491" s="185">
        <v>0</v>
      </c>
      <c r="L491" s="185">
        <v>0</v>
      </c>
      <c r="M491" s="185">
        <v>0</v>
      </c>
      <c r="N491" s="185">
        <v>0</v>
      </c>
      <c r="O491" s="185">
        <v>0</v>
      </c>
      <c r="P491" s="185">
        <v>0</v>
      </c>
      <c r="Q491" s="185">
        <v>0</v>
      </c>
      <c r="R491" s="185">
        <v>0</v>
      </c>
      <c r="S491" s="185">
        <v>0</v>
      </c>
      <c r="T491" s="185">
        <v>0</v>
      </c>
      <c r="U491" s="185">
        <v>0</v>
      </c>
      <c r="V491" s="185">
        <v>0</v>
      </c>
      <c r="W491" s="185">
        <v>0</v>
      </c>
      <c r="X491" s="185">
        <v>0</v>
      </c>
      <c r="Y491" s="185">
        <v>0</v>
      </c>
      <c r="Z491" s="185">
        <v>0</v>
      </c>
      <c r="AA491" s="185">
        <v>0</v>
      </c>
      <c r="AB491" s="185">
        <v>0</v>
      </c>
      <c r="AC491" s="185">
        <v>0</v>
      </c>
      <c r="AD491" s="185">
        <v>0</v>
      </c>
      <c r="AE491" s="185">
        <v>0</v>
      </c>
      <c r="AF491" s="185">
        <v>0</v>
      </c>
      <c r="AG491" s="185">
        <v>0</v>
      </c>
      <c r="AH491" s="185">
        <v>0</v>
      </c>
    </row>
    <row r="492" spans="1:34" ht="30" customHeight="1">
      <c r="A492" s="2019"/>
      <c r="B492" s="989" t="s">
        <v>780</v>
      </c>
      <c r="C492" s="185">
        <v>5718.76</v>
      </c>
      <c r="D492" s="185">
        <v>5718.76</v>
      </c>
      <c r="E492" s="185">
        <v>0</v>
      </c>
      <c r="F492" s="185">
        <v>0</v>
      </c>
      <c r="G492" s="185">
        <v>0</v>
      </c>
      <c r="H492" s="185">
        <v>0</v>
      </c>
      <c r="I492" s="185">
        <v>0</v>
      </c>
      <c r="J492" s="185">
        <v>0</v>
      </c>
      <c r="K492" s="185">
        <v>0</v>
      </c>
      <c r="L492" s="185">
        <v>0</v>
      </c>
      <c r="M492" s="185">
        <v>0</v>
      </c>
      <c r="N492" s="185">
        <v>0</v>
      </c>
      <c r="O492" s="185">
        <v>0</v>
      </c>
      <c r="P492" s="185">
        <v>0</v>
      </c>
      <c r="Q492" s="185">
        <v>0</v>
      </c>
      <c r="R492" s="185">
        <v>0</v>
      </c>
      <c r="S492" s="185">
        <v>0</v>
      </c>
      <c r="T492" s="185">
        <v>0</v>
      </c>
      <c r="U492" s="185">
        <v>0</v>
      </c>
      <c r="V492" s="185">
        <v>0</v>
      </c>
      <c r="W492" s="185">
        <v>0</v>
      </c>
      <c r="X492" s="185">
        <v>0</v>
      </c>
      <c r="Y492" s="185">
        <v>0</v>
      </c>
      <c r="Z492" s="185">
        <v>0</v>
      </c>
      <c r="AA492" s="185">
        <v>0</v>
      </c>
      <c r="AB492" s="185">
        <v>0</v>
      </c>
      <c r="AC492" s="185">
        <v>0</v>
      </c>
      <c r="AD492" s="185">
        <v>0</v>
      </c>
      <c r="AE492" s="185">
        <v>0</v>
      </c>
      <c r="AF492" s="185">
        <v>0</v>
      </c>
      <c r="AG492" s="185">
        <v>0</v>
      </c>
      <c r="AH492" s="185">
        <v>0</v>
      </c>
    </row>
    <row r="493" spans="1:34" ht="30" customHeight="1">
      <c r="A493" s="2019"/>
      <c r="B493" s="991" t="s">
        <v>781</v>
      </c>
      <c r="C493" s="185">
        <v>8422.25</v>
      </c>
      <c r="D493" s="185">
        <v>8422.25</v>
      </c>
      <c r="E493" s="185">
        <v>0</v>
      </c>
      <c r="F493" s="185">
        <v>0</v>
      </c>
      <c r="G493" s="185">
        <v>0</v>
      </c>
      <c r="H493" s="185">
        <v>0</v>
      </c>
      <c r="I493" s="185">
        <v>0</v>
      </c>
      <c r="J493" s="185">
        <v>0</v>
      </c>
      <c r="K493" s="185">
        <v>0</v>
      </c>
      <c r="L493" s="185">
        <v>0</v>
      </c>
      <c r="M493" s="185">
        <v>0</v>
      </c>
      <c r="N493" s="185">
        <v>0</v>
      </c>
      <c r="O493" s="185">
        <v>0</v>
      </c>
      <c r="P493" s="185">
        <v>0</v>
      </c>
      <c r="Q493" s="185">
        <v>0</v>
      </c>
      <c r="R493" s="185">
        <v>0</v>
      </c>
      <c r="S493" s="185">
        <v>0</v>
      </c>
      <c r="T493" s="185">
        <v>0</v>
      </c>
      <c r="U493" s="185">
        <v>0</v>
      </c>
      <c r="V493" s="185">
        <v>0</v>
      </c>
      <c r="W493" s="185">
        <v>0</v>
      </c>
      <c r="X493" s="185">
        <v>0</v>
      </c>
      <c r="Y493" s="185">
        <v>0</v>
      </c>
      <c r="Z493" s="185">
        <v>0</v>
      </c>
      <c r="AA493" s="185">
        <v>0</v>
      </c>
      <c r="AB493" s="185">
        <v>0</v>
      </c>
      <c r="AC493" s="185">
        <v>0</v>
      </c>
      <c r="AD493" s="185">
        <v>0</v>
      </c>
      <c r="AE493" s="185">
        <v>0</v>
      </c>
      <c r="AF493" s="185">
        <v>0</v>
      </c>
      <c r="AG493" s="185">
        <v>0</v>
      </c>
      <c r="AH493" s="185">
        <v>0</v>
      </c>
    </row>
    <row r="494" spans="1:34" ht="30" customHeight="1">
      <c r="A494" s="2019"/>
      <c r="B494" s="991" t="s">
        <v>786</v>
      </c>
      <c r="C494" s="185">
        <v>0</v>
      </c>
      <c r="D494" s="185">
        <v>0</v>
      </c>
      <c r="E494" s="185">
        <v>0</v>
      </c>
      <c r="F494" s="185">
        <v>0</v>
      </c>
      <c r="G494" s="185">
        <v>0</v>
      </c>
      <c r="H494" s="185">
        <v>0</v>
      </c>
      <c r="I494" s="185">
        <v>0</v>
      </c>
      <c r="J494" s="185">
        <v>0</v>
      </c>
      <c r="K494" s="185">
        <v>0</v>
      </c>
      <c r="L494" s="185">
        <v>0</v>
      </c>
      <c r="M494" s="185">
        <v>0</v>
      </c>
      <c r="N494" s="185">
        <v>0</v>
      </c>
      <c r="O494" s="185">
        <v>0</v>
      </c>
      <c r="P494" s="185">
        <v>0</v>
      </c>
      <c r="Q494" s="185">
        <v>0</v>
      </c>
      <c r="R494" s="185">
        <v>0</v>
      </c>
      <c r="S494" s="185">
        <v>0</v>
      </c>
      <c r="T494" s="185">
        <v>0</v>
      </c>
      <c r="U494" s="185">
        <v>0</v>
      </c>
      <c r="V494" s="185">
        <v>0</v>
      </c>
      <c r="W494" s="185">
        <v>0</v>
      </c>
      <c r="X494" s="185">
        <v>0</v>
      </c>
      <c r="Y494" s="185">
        <v>0</v>
      </c>
      <c r="Z494" s="185">
        <v>0</v>
      </c>
      <c r="AA494" s="185">
        <v>0</v>
      </c>
      <c r="AB494" s="185">
        <v>0</v>
      </c>
      <c r="AC494" s="185">
        <v>0</v>
      </c>
      <c r="AD494" s="185">
        <v>0</v>
      </c>
      <c r="AE494" s="185">
        <v>0</v>
      </c>
      <c r="AF494" s="185">
        <v>0</v>
      </c>
      <c r="AG494" s="185">
        <v>0</v>
      </c>
      <c r="AH494" s="185">
        <v>0</v>
      </c>
    </row>
    <row r="495" spans="1:34" ht="30" customHeight="1">
      <c r="A495" s="2019"/>
      <c r="B495" s="991" t="s">
        <v>799</v>
      </c>
      <c r="C495" s="185">
        <v>0</v>
      </c>
      <c r="D495" s="185">
        <v>0</v>
      </c>
      <c r="E495" s="185">
        <v>0</v>
      </c>
      <c r="F495" s="185">
        <v>0</v>
      </c>
      <c r="G495" s="185">
        <v>0</v>
      </c>
      <c r="H495" s="185">
        <v>0</v>
      </c>
      <c r="I495" s="185">
        <v>0</v>
      </c>
      <c r="J495" s="185">
        <v>0</v>
      </c>
      <c r="K495" s="185">
        <v>0</v>
      </c>
      <c r="L495" s="185">
        <v>0</v>
      </c>
      <c r="M495" s="185">
        <v>0</v>
      </c>
      <c r="N495" s="185">
        <v>0</v>
      </c>
      <c r="O495" s="185">
        <v>0</v>
      </c>
      <c r="P495" s="185">
        <v>0</v>
      </c>
      <c r="Q495" s="185">
        <v>0</v>
      </c>
      <c r="R495" s="185">
        <v>0</v>
      </c>
      <c r="S495" s="185">
        <v>0</v>
      </c>
      <c r="T495" s="185">
        <v>0</v>
      </c>
      <c r="U495" s="185">
        <v>0</v>
      </c>
      <c r="V495" s="185">
        <v>0</v>
      </c>
      <c r="W495" s="185">
        <v>0</v>
      </c>
      <c r="X495" s="185">
        <v>0</v>
      </c>
      <c r="Y495" s="185">
        <v>0</v>
      </c>
      <c r="Z495" s="185">
        <v>0</v>
      </c>
      <c r="AA495" s="185">
        <v>0</v>
      </c>
      <c r="AB495" s="185">
        <v>0</v>
      </c>
      <c r="AC495" s="185">
        <v>0</v>
      </c>
      <c r="AD495" s="185">
        <v>0</v>
      </c>
      <c r="AE495" s="185">
        <v>0</v>
      </c>
      <c r="AF495" s="185">
        <v>0</v>
      </c>
      <c r="AG495" s="185">
        <v>0</v>
      </c>
      <c r="AH495" s="185">
        <v>0</v>
      </c>
    </row>
    <row r="496" spans="1:34" ht="30" customHeight="1">
      <c r="A496" s="2019"/>
      <c r="B496" s="991" t="s">
        <v>787</v>
      </c>
      <c r="C496" s="185">
        <v>0</v>
      </c>
      <c r="D496" s="185">
        <v>0</v>
      </c>
      <c r="E496" s="185">
        <v>0</v>
      </c>
      <c r="F496" s="185">
        <v>0</v>
      </c>
      <c r="G496" s="185">
        <v>0</v>
      </c>
      <c r="H496" s="185">
        <v>0</v>
      </c>
      <c r="I496" s="185">
        <v>0</v>
      </c>
      <c r="J496" s="185">
        <v>0</v>
      </c>
      <c r="K496" s="185">
        <v>0</v>
      </c>
      <c r="L496" s="185">
        <v>0</v>
      </c>
      <c r="M496" s="185">
        <v>0</v>
      </c>
      <c r="N496" s="185">
        <v>0</v>
      </c>
      <c r="O496" s="185">
        <v>0</v>
      </c>
      <c r="P496" s="185">
        <v>0</v>
      </c>
      <c r="Q496" s="185">
        <v>0</v>
      </c>
      <c r="R496" s="185">
        <v>0</v>
      </c>
      <c r="S496" s="185">
        <v>0</v>
      </c>
      <c r="T496" s="185">
        <v>0</v>
      </c>
      <c r="U496" s="185">
        <v>0</v>
      </c>
      <c r="V496" s="185">
        <v>0</v>
      </c>
      <c r="W496" s="185">
        <v>0</v>
      </c>
      <c r="X496" s="185">
        <v>0</v>
      </c>
      <c r="Y496" s="185">
        <v>0</v>
      </c>
      <c r="Z496" s="185">
        <v>0</v>
      </c>
      <c r="AA496" s="185">
        <v>0</v>
      </c>
      <c r="AB496" s="185">
        <v>0</v>
      </c>
      <c r="AC496" s="185">
        <v>0</v>
      </c>
      <c r="AD496" s="185">
        <v>0</v>
      </c>
      <c r="AE496" s="185">
        <v>0</v>
      </c>
      <c r="AF496" s="185">
        <v>0</v>
      </c>
      <c r="AG496" s="185">
        <v>0</v>
      </c>
      <c r="AH496" s="185">
        <v>0</v>
      </c>
    </row>
    <row r="497" spans="1:34" ht="30" customHeight="1">
      <c r="A497" s="2019"/>
      <c r="B497" s="991" t="s">
        <v>820</v>
      </c>
      <c r="C497" s="185">
        <v>0</v>
      </c>
      <c r="D497" s="185">
        <v>0</v>
      </c>
      <c r="E497" s="185">
        <v>0</v>
      </c>
      <c r="F497" s="185">
        <v>0</v>
      </c>
      <c r="G497" s="185">
        <v>0</v>
      </c>
      <c r="H497" s="185">
        <v>0</v>
      </c>
      <c r="I497" s="185">
        <v>0</v>
      </c>
      <c r="J497" s="185">
        <v>0</v>
      </c>
      <c r="K497" s="185">
        <v>0</v>
      </c>
      <c r="L497" s="185">
        <v>0</v>
      </c>
      <c r="M497" s="185">
        <v>0</v>
      </c>
      <c r="N497" s="185">
        <v>0</v>
      </c>
      <c r="O497" s="185">
        <v>0</v>
      </c>
      <c r="P497" s="185">
        <v>0</v>
      </c>
      <c r="Q497" s="185">
        <v>0</v>
      </c>
      <c r="R497" s="185">
        <v>0</v>
      </c>
      <c r="S497" s="185">
        <v>0</v>
      </c>
      <c r="T497" s="185">
        <v>0</v>
      </c>
      <c r="U497" s="185">
        <v>0</v>
      </c>
      <c r="V497" s="185">
        <v>0</v>
      </c>
      <c r="W497" s="185">
        <v>0</v>
      </c>
      <c r="X497" s="185">
        <v>0</v>
      </c>
      <c r="Y497" s="185">
        <v>0</v>
      </c>
      <c r="Z497" s="185">
        <v>0</v>
      </c>
      <c r="AA497" s="185">
        <v>0</v>
      </c>
      <c r="AB497" s="185">
        <v>0</v>
      </c>
      <c r="AC497" s="185">
        <v>0</v>
      </c>
      <c r="AD497" s="185">
        <v>0</v>
      </c>
      <c r="AE497" s="185">
        <v>0</v>
      </c>
      <c r="AF497" s="185">
        <v>0</v>
      </c>
      <c r="AG497" s="185">
        <v>0</v>
      </c>
      <c r="AH497" s="185">
        <v>0</v>
      </c>
    </row>
    <row r="498" spans="1:34" ht="30" customHeight="1">
      <c r="A498" s="2019"/>
      <c r="B498" s="991" t="s">
        <v>800</v>
      </c>
      <c r="C498" s="185">
        <v>0</v>
      </c>
      <c r="D498" s="185">
        <v>0</v>
      </c>
      <c r="E498" s="185">
        <v>0</v>
      </c>
      <c r="F498" s="185">
        <v>0</v>
      </c>
      <c r="G498" s="185">
        <v>0</v>
      </c>
      <c r="H498" s="185">
        <v>0</v>
      </c>
      <c r="I498" s="185">
        <v>0</v>
      </c>
      <c r="J498" s="185">
        <v>0</v>
      </c>
      <c r="K498" s="185">
        <v>0</v>
      </c>
      <c r="L498" s="185">
        <v>0</v>
      </c>
      <c r="M498" s="185">
        <v>0</v>
      </c>
      <c r="N498" s="185">
        <v>0</v>
      </c>
      <c r="O498" s="185">
        <v>0</v>
      </c>
      <c r="P498" s="185">
        <v>0</v>
      </c>
      <c r="Q498" s="185">
        <v>0</v>
      </c>
      <c r="R498" s="185">
        <v>0</v>
      </c>
      <c r="S498" s="185">
        <v>0</v>
      </c>
      <c r="T498" s="185">
        <v>0</v>
      </c>
      <c r="U498" s="185">
        <v>0</v>
      </c>
      <c r="V498" s="185">
        <v>0</v>
      </c>
      <c r="W498" s="185">
        <v>0</v>
      </c>
      <c r="X498" s="185">
        <v>0</v>
      </c>
      <c r="Y498" s="185">
        <v>0</v>
      </c>
      <c r="Z498" s="185">
        <v>0</v>
      </c>
      <c r="AA498" s="185">
        <v>0</v>
      </c>
      <c r="AB498" s="185">
        <v>0</v>
      </c>
      <c r="AC498" s="185">
        <v>0</v>
      </c>
      <c r="AD498" s="185">
        <v>0</v>
      </c>
      <c r="AE498" s="185">
        <v>0</v>
      </c>
      <c r="AF498" s="185">
        <v>0</v>
      </c>
      <c r="AG498" s="185">
        <v>0</v>
      </c>
      <c r="AH498" s="185">
        <v>0</v>
      </c>
    </row>
    <row r="499" spans="1:34" ht="30" customHeight="1">
      <c r="A499" s="2019"/>
      <c r="B499" s="989" t="s">
        <v>801</v>
      </c>
      <c r="C499" s="185">
        <v>0</v>
      </c>
      <c r="D499" s="185">
        <v>0</v>
      </c>
      <c r="E499" s="185">
        <v>0</v>
      </c>
      <c r="F499" s="185">
        <v>0</v>
      </c>
      <c r="G499" s="185">
        <v>0</v>
      </c>
      <c r="H499" s="185">
        <v>0</v>
      </c>
      <c r="I499" s="185">
        <v>0</v>
      </c>
      <c r="J499" s="185">
        <v>0</v>
      </c>
      <c r="K499" s="185">
        <v>0</v>
      </c>
      <c r="L499" s="185">
        <v>0</v>
      </c>
      <c r="M499" s="185">
        <v>0</v>
      </c>
      <c r="N499" s="185">
        <v>0</v>
      </c>
      <c r="O499" s="185">
        <v>0</v>
      </c>
      <c r="P499" s="185">
        <v>0</v>
      </c>
      <c r="Q499" s="185">
        <v>0</v>
      </c>
      <c r="R499" s="185">
        <v>0</v>
      </c>
      <c r="S499" s="185">
        <v>0</v>
      </c>
      <c r="T499" s="185">
        <v>0</v>
      </c>
      <c r="U499" s="185">
        <v>0</v>
      </c>
      <c r="V499" s="185">
        <v>0</v>
      </c>
      <c r="W499" s="185">
        <v>0</v>
      </c>
      <c r="X499" s="185">
        <v>0</v>
      </c>
      <c r="Y499" s="185">
        <v>0</v>
      </c>
      <c r="Z499" s="185">
        <v>0</v>
      </c>
      <c r="AA499" s="185">
        <v>0</v>
      </c>
      <c r="AB499" s="185">
        <v>0</v>
      </c>
      <c r="AC499" s="185">
        <v>0</v>
      </c>
      <c r="AD499" s="185">
        <v>0</v>
      </c>
      <c r="AE499" s="185">
        <v>0</v>
      </c>
      <c r="AF499" s="185">
        <v>0</v>
      </c>
      <c r="AG499" s="185">
        <v>0</v>
      </c>
      <c r="AH499" s="185">
        <v>0</v>
      </c>
    </row>
    <row r="500" spans="1:34" ht="30" customHeight="1">
      <c r="A500" s="2019"/>
      <c r="B500" s="995" t="s">
        <v>802</v>
      </c>
      <c r="C500" s="185">
        <v>0</v>
      </c>
      <c r="D500" s="185">
        <v>0</v>
      </c>
      <c r="E500" s="185">
        <v>0</v>
      </c>
      <c r="F500" s="185">
        <v>0</v>
      </c>
      <c r="G500" s="185">
        <v>0</v>
      </c>
      <c r="H500" s="185">
        <v>0</v>
      </c>
      <c r="I500" s="185">
        <v>0</v>
      </c>
      <c r="J500" s="185">
        <v>0</v>
      </c>
      <c r="K500" s="185">
        <v>0</v>
      </c>
      <c r="L500" s="185">
        <v>0</v>
      </c>
      <c r="M500" s="185">
        <v>0</v>
      </c>
      <c r="N500" s="185">
        <v>0</v>
      </c>
      <c r="O500" s="185">
        <v>0</v>
      </c>
      <c r="P500" s="185">
        <v>0</v>
      </c>
      <c r="Q500" s="185">
        <v>0</v>
      </c>
      <c r="R500" s="185">
        <v>0</v>
      </c>
      <c r="S500" s="185">
        <v>0</v>
      </c>
      <c r="T500" s="185">
        <v>0</v>
      </c>
      <c r="U500" s="185">
        <v>0</v>
      </c>
      <c r="V500" s="185">
        <v>0</v>
      </c>
      <c r="W500" s="185">
        <v>0</v>
      </c>
      <c r="X500" s="185">
        <v>0</v>
      </c>
      <c r="Y500" s="185">
        <v>0</v>
      </c>
      <c r="Z500" s="185">
        <v>0</v>
      </c>
      <c r="AA500" s="185">
        <v>0</v>
      </c>
      <c r="AB500" s="185">
        <v>0</v>
      </c>
      <c r="AC500" s="185">
        <v>0</v>
      </c>
      <c r="AD500" s="185">
        <v>0</v>
      </c>
      <c r="AE500" s="185">
        <v>0</v>
      </c>
      <c r="AF500" s="185">
        <v>0</v>
      </c>
      <c r="AG500" s="185">
        <v>0</v>
      </c>
      <c r="AH500" s="185">
        <v>0</v>
      </c>
    </row>
    <row r="501" spans="1:34" ht="30" customHeight="1">
      <c r="A501" s="2019"/>
      <c r="B501" s="995" t="s">
        <v>803</v>
      </c>
      <c r="C501" s="185">
        <v>0</v>
      </c>
      <c r="D501" s="185">
        <v>0</v>
      </c>
      <c r="E501" s="185">
        <v>0</v>
      </c>
      <c r="F501" s="185">
        <v>0</v>
      </c>
      <c r="G501" s="185">
        <v>0</v>
      </c>
      <c r="H501" s="185">
        <v>0</v>
      </c>
      <c r="I501" s="185">
        <v>0</v>
      </c>
      <c r="J501" s="185">
        <v>0</v>
      </c>
      <c r="K501" s="185">
        <v>0</v>
      </c>
      <c r="L501" s="185">
        <v>0</v>
      </c>
      <c r="M501" s="185">
        <v>0</v>
      </c>
      <c r="N501" s="185">
        <v>0</v>
      </c>
      <c r="O501" s="185">
        <v>0</v>
      </c>
      <c r="P501" s="185">
        <v>0</v>
      </c>
      <c r="Q501" s="185">
        <v>0</v>
      </c>
      <c r="R501" s="185">
        <v>0</v>
      </c>
      <c r="S501" s="185">
        <v>0</v>
      </c>
      <c r="T501" s="185">
        <v>0</v>
      </c>
      <c r="U501" s="185">
        <v>0</v>
      </c>
      <c r="V501" s="185">
        <v>0</v>
      </c>
      <c r="W501" s="185">
        <v>0</v>
      </c>
      <c r="X501" s="185">
        <v>0</v>
      </c>
      <c r="Y501" s="185">
        <v>0</v>
      </c>
      <c r="Z501" s="185">
        <v>0</v>
      </c>
      <c r="AA501" s="185">
        <v>0</v>
      </c>
      <c r="AB501" s="185">
        <v>0</v>
      </c>
      <c r="AC501" s="185">
        <v>0</v>
      </c>
      <c r="AD501" s="185">
        <v>0</v>
      </c>
      <c r="AE501" s="185">
        <v>0</v>
      </c>
      <c r="AF501" s="185">
        <v>0</v>
      </c>
      <c r="AG501" s="185">
        <v>0</v>
      </c>
      <c r="AH501" s="185">
        <v>0</v>
      </c>
    </row>
    <row r="502" spans="1:34" ht="30" customHeight="1">
      <c r="A502" s="2019"/>
      <c r="B502" s="1011" t="s">
        <v>804</v>
      </c>
      <c r="C502" s="185">
        <v>0</v>
      </c>
      <c r="D502" s="185">
        <v>0</v>
      </c>
      <c r="E502" s="185">
        <v>0</v>
      </c>
      <c r="F502" s="185">
        <v>0</v>
      </c>
      <c r="G502" s="185">
        <v>0</v>
      </c>
      <c r="H502" s="185">
        <v>0</v>
      </c>
      <c r="I502" s="185">
        <v>0</v>
      </c>
      <c r="J502" s="185">
        <v>0</v>
      </c>
      <c r="K502" s="185">
        <v>0</v>
      </c>
      <c r="L502" s="185">
        <v>0</v>
      </c>
      <c r="M502" s="185">
        <v>0</v>
      </c>
      <c r="N502" s="185">
        <v>0</v>
      </c>
      <c r="O502" s="185">
        <v>0</v>
      </c>
      <c r="P502" s="185">
        <v>0</v>
      </c>
      <c r="Q502" s="185">
        <v>0</v>
      </c>
      <c r="R502" s="185">
        <v>0</v>
      </c>
      <c r="S502" s="185">
        <v>0</v>
      </c>
      <c r="T502" s="185">
        <v>0</v>
      </c>
      <c r="U502" s="185">
        <v>0</v>
      </c>
      <c r="V502" s="185">
        <v>0</v>
      </c>
      <c r="W502" s="185">
        <v>0</v>
      </c>
      <c r="X502" s="185">
        <v>0</v>
      </c>
      <c r="Y502" s="185">
        <v>0</v>
      </c>
      <c r="Z502" s="185">
        <v>0</v>
      </c>
      <c r="AA502" s="185">
        <v>0</v>
      </c>
      <c r="AB502" s="185">
        <v>0</v>
      </c>
      <c r="AC502" s="185">
        <v>0</v>
      </c>
      <c r="AD502" s="185">
        <v>0</v>
      </c>
      <c r="AE502" s="185">
        <v>0</v>
      </c>
      <c r="AF502" s="185">
        <v>0</v>
      </c>
      <c r="AG502" s="185">
        <v>0</v>
      </c>
      <c r="AH502" s="185">
        <v>0</v>
      </c>
    </row>
    <row r="503" spans="1:34" ht="30" customHeight="1">
      <c r="A503" s="2019"/>
      <c r="B503" s="1011" t="s">
        <v>805</v>
      </c>
      <c r="C503" s="185">
        <v>0</v>
      </c>
      <c r="D503" s="185">
        <v>0</v>
      </c>
      <c r="E503" s="185">
        <v>0</v>
      </c>
      <c r="F503" s="185">
        <v>0</v>
      </c>
      <c r="G503" s="185">
        <v>0</v>
      </c>
      <c r="H503" s="185">
        <v>0</v>
      </c>
      <c r="I503" s="185">
        <v>0</v>
      </c>
      <c r="J503" s="185">
        <v>0</v>
      </c>
      <c r="K503" s="185">
        <v>0</v>
      </c>
      <c r="L503" s="185">
        <v>0</v>
      </c>
      <c r="M503" s="185">
        <v>0</v>
      </c>
      <c r="N503" s="185">
        <v>0</v>
      </c>
      <c r="O503" s="185">
        <v>0</v>
      </c>
      <c r="P503" s="185">
        <v>0</v>
      </c>
      <c r="Q503" s="185">
        <v>0</v>
      </c>
      <c r="R503" s="185">
        <v>0</v>
      </c>
      <c r="S503" s="185">
        <v>0</v>
      </c>
      <c r="T503" s="185">
        <v>0</v>
      </c>
      <c r="U503" s="185">
        <v>0</v>
      </c>
      <c r="V503" s="185">
        <v>0</v>
      </c>
      <c r="W503" s="185">
        <v>0</v>
      </c>
      <c r="X503" s="185">
        <v>0</v>
      </c>
      <c r="Y503" s="185">
        <v>0</v>
      </c>
      <c r="Z503" s="185">
        <v>0</v>
      </c>
      <c r="AA503" s="185">
        <v>0</v>
      </c>
      <c r="AB503" s="185">
        <v>0</v>
      </c>
      <c r="AC503" s="185">
        <v>0</v>
      </c>
      <c r="AD503" s="185">
        <v>0</v>
      </c>
      <c r="AE503" s="185">
        <v>0</v>
      </c>
      <c r="AF503" s="185">
        <v>0</v>
      </c>
      <c r="AG503" s="185">
        <v>0</v>
      </c>
      <c r="AH503" s="185">
        <v>0</v>
      </c>
    </row>
    <row r="504" spans="1:34" ht="30" customHeight="1">
      <c r="A504" s="2019"/>
      <c r="B504" s="1011" t="s">
        <v>806</v>
      </c>
      <c r="C504" s="185">
        <v>0</v>
      </c>
      <c r="D504" s="185">
        <v>0</v>
      </c>
      <c r="E504" s="185">
        <v>0</v>
      </c>
      <c r="F504" s="185">
        <v>0</v>
      </c>
      <c r="G504" s="185">
        <v>0</v>
      </c>
      <c r="H504" s="185">
        <v>0</v>
      </c>
      <c r="I504" s="185">
        <v>0</v>
      </c>
      <c r="J504" s="185">
        <v>0</v>
      </c>
      <c r="K504" s="185">
        <v>0</v>
      </c>
      <c r="L504" s="185">
        <v>0</v>
      </c>
      <c r="M504" s="185">
        <v>0</v>
      </c>
      <c r="N504" s="185">
        <v>0</v>
      </c>
      <c r="O504" s="185">
        <v>0</v>
      </c>
      <c r="P504" s="185">
        <v>0</v>
      </c>
      <c r="Q504" s="185">
        <v>0</v>
      </c>
      <c r="R504" s="185">
        <v>0</v>
      </c>
      <c r="S504" s="185">
        <v>0</v>
      </c>
      <c r="T504" s="185">
        <v>0</v>
      </c>
      <c r="U504" s="185">
        <v>0</v>
      </c>
      <c r="V504" s="185">
        <v>0</v>
      </c>
      <c r="W504" s="185">
        <v>0</v>
      </c>
      <c r="X504" s="185">
        <v>0</v>
      </c>
      <c r="Y504" s="185">
        <v>0</v>
      </c>
      <c r="Z504" s="185">
        <v>0</v>
      </c>
      <c r="AA504" s="185">
        <v>0</v>
      </c>
      <c r="AB504" s="185">
        <v>0</v>
      </c>
      <c r="AC504" s="185">
        <v>0</v>
      </c>
      <c r="AD504" s="185">
        <v>0</v>
      </c>
      <c r="AE504" s="185">
        <v>0</v>
      </c>
      <c r="AF504" s="185">
        <v>0</v>
      </c>
      <c r="AG504" s="185">
        <v>0</v>
      </c>
      <c r="AH504" s="185">
        <v>0</v>
      </c>
    </row>
    <row r="505" spans="1:34" ht="30" customHeight="1">
      <c r="A505" s="2019"/>
      <c r="B505" s="995" t="s">
        <v>807</v>
      </c>
      <c r="C505" s="185">
        <v>0</v>
      </c>
      <c r="D505" s="185">
        <v>0</v>
      </c>
      <c r="E505" s="185">
        <v>0</v>
      </c>
      <c r="F505" s="185">
        <v>0</v>
      </c>
      <c r="G505" s="185">
        <v>0</v>
      </c>
      <c r="H505" s="185">
        <v>0</v>
      </c>
      <c r="I505" s="185">
        <v>0</v>
      </c>
      <c r="J505" s="185">
        <v>0</v>
      </c>
      <c r="K505" s="185">
        <v>0</v>
      </c>
      <c r="L505" s="185">
        <v>0</v>
      </c>
      <c r="M505" s="185">
        <v>0</v>
      </c>
      <c r="N505" s="185">
        <v>0</v>
      </c>
      <c r="O505" s="185">
        <v>0</v>
      </c>
      <c r="P505" s="185">
        <v>0</v>
      </c>
      <c r="Q505" s="185">
        <v>0</v>
      </c>
      <c r="R505" s="185">
        <v>0</v>
      </c>
      <c r="S505" s="185">
        <v>0</v>
      </c>
      <c r="T505" s="185">
        <v>0</v>
      </c>
      <c r="U505" s="185">
        <v>0</v>
      </c>
      <c r="V505" s="185">
        <v>0</v>
      </c>
      <c r="W505" s="185">
        <v>0</v>
      </c>
      <c r="X505" s="185">
        <v>0</v>
      </c>
      <c r="Y505" s="185">
        <v>0</v>
      </c>
      <c r="Z505" s="185">
        <v>0</v>
      </c>
      <c r="AA505" s="185">
        <v>0</v>
      </c>
      <c r="AB505" s="185">
        <v>0</v>
      </c>
      <c r="AC505" s="185">
        <v>0</v>
      </c>
      <c r="AD505" s="185">
        <v>0</v>
      </c>
      <c r="AE505" s="185">
        <v>0</v>
      </c>
      <c r="AF505" s="185">
        <v>0</v>
      </c>
      <c r="AG505" s="185">
        <v>0</v>
      </c>
      <c r="AH505" s="185">
        <v>0</v>
      </c>
    </row>
    <row r="506" spans="1:34" ht="30" customHeight="1">
      <c r="A506" s="2019"/>
      <c r="B506" s="991" t="s">
        <v>808</v>
      </c>
      <c r="C506" s="185">
        <v>0</v>
      </c>
      <c r="D506" s="185">
        <v>0</v>
      </c>
      <c r="E506" s="185">
        <v>0</v>
      </c>
      <c r="F506" s="185">
        <v>0</v>
      </c>
      <c r="G506" s="185">
        <v>0</v>
      </c>
      <c r="H506" s="185">
        <v>0</v>
      </c>
      <c r="I506" s="185">
        <v>0</v>
      </c>
      <c r="J506" s="185">
        <v>0</v>
      </c>
      <c r="K506" s="185">
        <v>0</v>
      </c>
      <c r="L506" s="185">
        <v>0</v>
      </c>
      <c r="M506" s="185">
        <v>0</v>
      </c>
      <c r="N506" s="185">
        <v>0</v>
      </c>
      <c r="O506" s="185">
        <v>0</v>
      </c>
      <c r="P506" s="185">
        <v>0</v>
      </c>
      <c r="Q506" s="185">
        <v>0</v>
      </c>
      <c r="R506" s="185">
        <v>0</v>
      </c>
      <c r="S506" s="185">
        <v>0</v>
      </c>
      <c r="T506" s="185">
        <v>0</v>
      </c>
      <c r="U506" s="185">
        <v>0</v>
      </c>
      <c r="V506" s="185">
        <v>0</v>
      </c>
      <c r="W506" s="185">
        <v>0</v>
      </c>
      <c r="X506" s="185">
        <v>0</v>
      </c>
      <c r="Y506" s="185">
        <v>0</v>
      </c>
      <c r="Z506" s="185">
        <v>0</v>
      </c>
      <c r="AA506" s="185">
        <v>0</v>
      </c>
      <c r="AB506" s="185">
        <v>0</v>
      </c>
      <c r="AC506" s="185">
        <v>0</v>
      </c>
      <c r="AD506" s="185">
        <v>0</v>
      </c>
      <c r="AE506" s="185">
        <v>0</v>
      </c>
      <c r="AF506" s="185">
        <v>0</v>
      </c>
      <c r="AG506" s="185">
        <v>0</v>
      </c>
      <c r="AH506" s="185">
        <v>0</v>
      </c>
    </row>
    <row r="507" spans="1:34" ht="30" customHeight="1">
      <c r="A507" s="2019"/>
      <c r="B507" s="1011" t="s">
        <v>821</v>
      </c>
      <c r="C507" s="185">
        <v>0</v>
      </c>
      <c r="D507" s="185">
        <v>0</v>
      </c>
      <c r="E507" s="185">
        <v>0</v>
      </c>
      <c r="F507" s="185">
        <v>0</v>
      </c>
      <c r="G507" s="185">
        <v>0</v>
      </c>
      <c r="H507" s="185">
        <v>0</v>
      </c>
      <c r="I507" s="185">
        <v>0</v>
      </c>
      <c r="J507" s="185">
        <v>0</v>
      </c>
      <c r="K507" s="185">
        <v>0</v>
      </c>
      <c r="L507" s="185">
        <v>0</v>
      </c>
      <c r="M507" s="185">
        <v>0</v>
      </c>
      <c r="N507" s="185">
        <v>0</v>
      </c>
      <c r="O507" s="185">
        <v>0</v>
      </c>
      <c r="P507" s="185">
        <v>0</v>
      </c>
      <c r="Q507" s="185">
        <v>0</v>
      </c>
      <c r="R507" s="185">
        <v>0</v>
      </c>
      <c r="S507" s="185">
        <v>0</v>
      </c>
      <c r="T507" s="185">
        <v>0</v>
      </c>
      <c r="U507" s="185">
        <v>0</v>
      </c>
      <c r="V507" s="185">
        <v>0</v>
      </c>
      <c r="W507" s="185">
        <v>0</v>
      </c>
      <c r="X507" s="185">
        <v>0</v>
      </c>
      <c r="Y507" s="185">
        <v>0</v>
      </c>
      <c r="Z507" s="185">
        <v>0</v>
      </c>
      <c r="AA507" s="185">
        <v>0</v>
      </c>
      <c r="AB507" s="185">
        <v>0</v>
      </c>
      <c r="AC507" s="185">
        <v>0</v>
      </c>
      <c r="AD507" s="185">
        <v>0</v>
      </c>
      <c r="AE507" s="185">
        <v>0</v>
      </c>
      <c r="AF507" s="185">
        <v>0</v>
      </c>
      <c r="AG507" s="185">
        <v>0</v>
      </c>
      <c r="AH507" s="185">
        <v>0</v>
      </c>
    </row>
    <row r="508" spans="1:34" ht="30" customHeight="1">
      <c r="A508" s="2019"/>
      <c r="B508" s="1011" t="s">
        <v>822</v>
      </c>
      <c r="C508" s="185">
        <v>0</v>
      </c>
      <c r="D508" s="185">
        <v>0</v>
      </c>
      <c r="E508" s="185">
        <v>0</v>
      </c>
      <c r="F508" s="185">
        <v>0</v>
      </c>
      <c r="G508" s="185">
        <v>0</v>
      </c>
      <c r="H508" s="185">
        <v>0</v>
      </c>
      <c r="I508" s="185">
        <v>0</v>
      </c>
      <c r="J508" s="185">
        <v>0</v>
      </c>
      <c r="K508" s="185">
        <v>0</v>
      </c>
      <c r="L508" s="185">
        <v>0</v>
      </c>
      <c r="M508" s="185">
        <v>0</v>
      </c>
      <c r="N508" s="185">
        <v>0</v>
      </c>
      <c r="O508" s="185">
        <v>0</v>
      </c>
      <c r="P508" s="185">
        <v>0</v>
      </c>
      <c r="Q508" s="185">
        <v>0</v>
      </c>
      <c r="R508" s="185">
        <v>0</v>
      </c>
      <c r="S508" s="185">
        <v>0</v>
      </c>
      <c r="T508" s="185">
        <v>0</v>
      </c>
      <c r="U508" s="185">
        <v>0</v>
      </c>
      <c r="V508" s="185">
        <v>0</v>
      </c>
      <c r="W508" s="185">
        <v>0</v>
      </c>
      <c r="X508" s="185">
        <v>0</v>
      </c>
      <c r="Y508" s="185">
        <v>0</v>
      </c>
      <c r="Z508" s="185">
        <v>0</v>
      </c>
      <c r="AA508" s="185">
        <v>0</v>
      </c>
      <c r="AB508" s="185">
        <v>0</v>
      </c>
      <c r="AC508" s="185">
        <v>0</v>
      </c>
      <c r="AD508" s="185">
        <v>0</v>
      </c>
      <c r="AE508" s="185">
        <v>0</v>
      </c>
      <c r="AF508" s="185">
        <v>0</v>
      </c>
      <c r="AG508" s="185">
        <v>0</v>
      </c>
      <c r="AH508" s="185">
        <v>0</v>
      </c>
    </row>
    <row r="509" spans="1:34" ht="19.5" customHeight="1">
      <c r="A509" s="2019"/>
      <c r="B509" s="1242" t="s">
        <v>952</v>
      </c>
      <c r="C509" s="185">
        <v>0</v>
      </c>
      <c r="D509" s="185">
        <v>0</v>
      </c>
      <c r="E509" s="185">
        <v>0</v>
      </c>
      <c r="F509" s="185">
        <v>0</v>
      </c>
      <c r="G509" s="185">
        <v>0</v>
      </c>
      <c r="H509" s="185">
        <v>0</v>
      </c>
      <c r="I509" s="185">
        <v>0</v>
      </c>
      <c r="J509" s="185">
        <v>0</v>
      </c>
      <c r="K509" s="185">
        <v>0</v>
      </c>
      <c r="L509" s="185">
        <v>0</v>
      </c>
      <c r="M509" s="185">
        <v>0</v>
      </c>
      <c r="N509" s="185">
        <v>0</v>
      </c>
      <c r="O509" s="185">
        <v>0</v>
      </c>
      <c r="P509" s="185">
        <v>0</v>
      </c>
      <c r="Q509" s="185">
        <v>0</v>
      </c>
      <c r="R509" s="185">
        <v>0</v>
      </c>
      <c r="S509" s="185">
        <v>0</v>
      </c>
      <c r="T509" s="185">
        <v>0</v>
      </c>
      <c r="U509" s="185">
        <v>0</v>
      </c>
      <c r="V509" s="185">
        <v>0</v>
      </c>
      <c r="W509" s="185">
        <v>0</v>
      </c>
      <c r="X509" s="185">
        <v>0</v>
      </c>
      <c r="Y509" s="185">
        <v>0</v>
      </c>
      <c r="Z509" s="185">
        <v>0</v>
      </c>
      <c r="AA509" s="185">
        <v>0</v>
      </c>
      <c r="AB509" s="185">
        <v>0</v>
      </c>
      <c r="AC509" s="185">
        <v>0</v>
      </c>
      <c r="AD509" s="185">
        <v>0</v>
      </c>
      <c r="AE509" s="185">
        <v>0</v>
      </c>
      <c r="AF509" s="185">
        <v>0</v>
      </c>
      <c r="AG509" s="185">
        <v>0</v>
      </c>
      <c r="AH509" s="185">
        <v>0</v>
      </c>
    </row>
    <row r="510" spans="1:34" ht="19.5" customHeight="1">
      <c r="A510" s="2018" t="s">
        <v>792</v>
      </c>
      <c r="B510" s="1013" t="s">
        <v>41</v>
      </c>
      <c r="C510" s="1013">
        <f>SUM('2-9-2배수관 경년별 총괄'!C511:'2-9-2배수관 경년별 총괄'!C532)</f>
        <v>5663.05</v>
      </c>
      <c r="D510" s="1013">
        <f>SUM('2-9-2배수관 경년별 총괄'!D511:'2-9-2배수관 경년별 총괄'!D532)</f>
        <v>5658.54</v>
      </c>
      <c r="E510" s="1013">
        <f>SUM('2-9-2배수관 경년별 총괄'!E511:'2-9-2배수관 경년별 총괄'!E532)</f>
        <v>0</v>
      </c>
      <c r="F510" s="1013">
        <f>SUM('2-9-2배수관 경년별 총괄'!F511:'2-9-2배수관 경년별 총괄'!F532)</f>
        <v>0</v>
      </c>
      <c r="G510" s="1013">
        <f>SUM('2-9-2배수관 경년별 총괄'!G511:'2-9-2배수관 경년별 총괄'!G532)</f>
        <v>0</v>
      </c>
      <c r="H510" s="1013">
        <f>SUM('2-9-2배수관 경년별 총괄'!H511:'2-9-2배수관 경년별 총괄'!H532)</f>
        <v>0</v>
      </c>
      <c r="I510" s="1013">
        <f>SUM('2-9-2배수관 경년별 총괄'!I511:'2-9-2배수관 경년별 총괄'!I532)</f>
        <v>0</v>
      </c>
      <c r="J510" s="1013">
        <f>SUM('2-9-2배수관 경년별 총괄'!J511:'2-9-2배수관 경년별 총괄'!J532)</f>
        <v>0</v>
      </c>
      <c r="K510" s="1013">
        <f>SUM('2-9-2배수관 경년별 총괄'!K511:'2-9-2배수관 경년별 총괄'!K532)</f>
        <v>0</v>
      </c>
      <c r="L510" s="1013">
        <f>SUM('2-9-2배수관 경년별 총괄'!L511:'2-9-2배수관 경년별 총괄'!L532)</f>
        <v>0</v>
      </c>
      <c r="M510" s="1013">
        <f>SUM('2-9-2배수관 경년별 총괄'!M511:'2-9-2배수관 경년별 총괄'!M532)</f>
        <v>0</v>
      </c>
      <c r="N510" s="1013">
        <f>SUM('2-9-2배수관 경년별 총괄'!N511:'2-9-2배수관 경년별 총괄'!N532)</f>
        <v>4.51</v>
      </c>
      <c r="O510" s="1013">
        <f>SUM('2-9-2배수관 경년별 총괄'!O511:'2-9-2배수관 경년별 총괄'!O532)</f>
        <v>0</v>
      </c>
      <c r="P510" s="1013">
        <f>SUM('2-9-2배수관 경년별 총괄'!P511:'2-9-2배수관 경년별 총괄'!P532)</f>
        <v>0</v>
      </c>
      <c r="Q510" s="1013">
        <f>SUM('2-9-2배수관 경년별 총괄'!Q511:'2-9-2배수관 경년별 총괄'!Q532)</f>
        <v>0</v>
      </c>
      <c r="R510" s="1013">
        <f>SUM('2-9-2배수관 경년별 총괄'!R511:'2-9-2배수관 경년별 총괄'!R532)</f>
        <v>0</v>
      </c>
      <c r="S510" s="1013">
        <f>SUM('2-9-2배수관 경년별 총괄'!S511:'2-9-2배수관 경년별 총괄'!S532)</f>
        <v>0</v>
      </c>
      <c r="T510" s="1013">
        <f>SUM('2-9-2배수관 경년별 총괄'!T511:'2-9-2배수관 경년별 총괄'!T532)</f>
        <v>0</v>
      </c>
      <c r="U510" s="1013">
        <f>SUM('2-9-2배수관 경년별 총괄'!U511:'2-9-2배수관 경년별 총괄'!U532)</f>
        <v>0</v>
      </c>
      <c r="V510" s="1013">
        <f>SUM('2-9-2배수관 경년별 총괄'!V511:'2-9-2배수관 경년별 총괄'!V532)</f>
        <v>0</v>
      </c>
      <c r="W510" s="1013">
        <f>SUM('2-9-2배수관 경년별 총괄'!W511:'2-9-2배수관 경년별 총괄'!W532)</f>
        <v>0</v>
      </c>
      <c r="X510" s="1013">
        <f>SUM('2-9-2배수관 경년별 총괄'!X511:'2-9-2배수관 경년별 총괄'!X532)</f>
        <v>4.51</v>
      </c>
      <c r="Y510" s="1013">
        <f>SUM('2-9-2배수관 경년별 총괄'!Y511:'2-9-2배수관 경년별 총괄'!Y532)</f>
        <v>0</v>
      </c>
      <c r="Z510" s="1013">
        <f>SUM('2-9-2배수관 경년별 총괄'!Z511:'2-9-2배수관 경년별 총괄'!Z532)</f>
        <v>0</v>
      </c>
      <c r="AA510" s="1013">
        <f>SUM('2-9-2배수관 경년별 총괄'!AA511:'2-9-2배수관 경년별 총괄'!AA532)</f>
        <v>0</v>
      </c>
      <c r="AB510" s="1013">
        <f>SUM('2-9-2배수관 경년별 총괄'!AB511:'2-9-2배수관 경년별 총괄'!AB532)</f>
        <v>0</v>
      </c>
      <c r="AC510" s="1013">
        <f>SUM('2-9-2배수관 경년별 총괄'!AC511:'2-9-2배수관 경년별 총괄'!AC532)</f>
        <v>0</v>
      </c>
      <c r="AD510" s="1013">
        <f>SUM('2-9-2배수관 경년별 총괄'!AD511:'2-9-2배수관 경년별 총괄'!AD532)</f>
        <v>0</v>
      </c>
      <c r="AE510" s="1013">
        <f>SUM('2-9-2배수관 경년별 총괄'!AE511:'2-9-2배수관 경년별 총괄'!AE532)</f>
        <v>0</v>
      </c>
      <c r="AF510" s="1013">
        <f>SUM('2-9-2배수관 경년별 총괄'!AF511:'2-9-2배수관 경년별 총괄'!AF532)</f>
        <v>0</v>
      </c>
      <c r="AG510" s="1013">
        <f>SUM('2-9-2배수관 경년별 총괄'!AG511:'2-9-2배수관 경년별 총괄'!AG532)</f>
        <v>0</v>
      </c>
      <c r="AH510" s="1013">
        <f>SUM('2-9-2배수관 경년별 총괄'!AH511:'2-9-2배수관 경년별 총괄'!AH532)</f>
        <v>4.51</v>
      </c>
    </row>
    <row r="511" spans="1:34" ht="19.5" customHeight="1">
      <c r="A511" s="2018" t="s">
        <v>792</v>
      </c>
      <c r="B511" s="989" t="s">
        <v>951</v>
      </c>
      <c r="C511" s="185">
        <v>0</v>
      </c>
      <c r="D511" s="185">
        <v>0</v>
      </c>
      <c r="E511" s="185">
        <v>0</v>
      </c>
      <c r="F511" s="185">
        <v>0</v>
      </c>
      <c r="G511" s="185">
        <v>0</v>
      </c>
      <c r="H511" s="185">
        <v>0</v>
      </c>
      <c r="I511" s="185">
        <v>0</v>
      </c>
      <c r="J511" s="185">
        <v>0</v>
      </c>
      <c r="K511" s="185">
        <v>0</v>
      </c>
      <c r="L511" s="185">
        <v>0</v>
      </c>
      <c r="M511" s="185">
        <v>0</v>
      </c>
      <c r="N511" s="185">
        <v>0</v>
      </c>
      <c r="O511" s="185">
        <v>0</v>
      </c>
      <c r="P511" s="185">
        <v>0</v>
      </c>
      <c r="Q511" s="185">
        <v>0</v>
      </c>
      <c r="R511" s="185">
        <v>0</v>
      </c>
      <c r="S511" s="185">
        <v>0</v>
      </c>
      <c r="T511" s="185">
        <v>0</v>
      </c>
      <c r="U511" s="185">
        <v>0</v>
      </c>
      <c r="V511" s="185">
        <v>0</v>
      </c>
      <c r="W511" s="185">
        <v>0</v>
      </c>
      <c r="X511" s="185">
        <v>0</v>
      </c>
      <c r="Y511" s="185">
        <v>0</v>
      </c>
      <c r="Z511" s="185">
        <v>0</v>
      </c>
      <c r="AA511" s="185">
        <v>0</v>
      </c>
      <c r="AB511" s="185">
        <v>0</v>
      </c>
      <c r="AC511" s="185">
        <v>0</v>
      </c>
      <c r="AD511" s="185">
        <v>0</v>
      </c>
      <c r="AE511" s="185">
        <v>0</v>
      </c>
      <c r="AF511" s="185">
        <v>0</v>
      </c>
      <c r="AG511" s="185">
        <v>0</v>
      </c>
      <c r="AH511" s="185">
        <v>0</v>
      </c>
    </row>
    <row r="512" spans="1:34" ht="30" customHeight="1">
      <c r="A512" s="2019"/>
      <c r="B512" s="989" t="s">
        <v>796</v>
      </c>
      <c r="C512" s="185">
        <v>0</v>
      </c>
      <c r="D512" s="185">
        <v>0</v>
      </c>
      <c r="E512" s="185">
        <v>0</v>
      </c>
      <c r="F512" s="185">
        <v>0</v>
      </c>
      <c r="G512" s="185">
        <v>0</v>
      </c>
      <c r="H512" s="185">
        <v>0</v>
      </c>
      <c r="I512" s="185">
        <v>0</v>
      </c>
      <c r="J512" s="185">
        <v>0</v>
      </c>
      <c r="K512" s="185">
        <v>0</v>
      </c>
      <c r="L512" s="185">
        <v>0</v>
      </c>
      <c r="M512" s="185">
        <v>0</v>
      </c>
      <c r="N512" s="185">
        <v>0</v>
      </c>
      <c r="O512" s="185">
        <v>0</v>
      </c>
      <c r="P512" s="185">
        <v>0</v>
      </c>
      <c r="Q512" s="185">
        <v>0</v>
      </c>
      <c r="R512" s="185">
        <v>0</v>
      </c>
      <c r="S512" s="185">
        <v>0</v>
      </c>
      <c r="T512" s="185">
        <v>0</v>
      </c>
      <c r="U512" s="185">
        <v>0</v>
      </c>
      <c r="V512" s="185">
        <v>0</v>
      </c>
      <c r="W512" s="185">
        <v>0</v>
      </c>
      <c r="X512" s="185">
        <v>0</v>
      </c>
      <c r="Y512" s="185">
        <v>0</v>
      </c>
      <c r="Z512" s="185">
        <v>0</v>
      </c>
      <c r="AA512" s="185">
        <v>0</v>
      </c>
      <c r="AB512" s="185">
        <v>0</v>
      </c>
      <c r="AC512" s="185">
        <v>0</v>
      </c>
      <c r="AD512" s="185">
        <v>0</v>
      </c>
      <c r="AE512" s="185">
        <v>0</v>
      </c>
      <c r="AF512" s="185">
        <v>0</v>
      </c>
      <c r="AG512" s="185">
        <v>0</v>
      </c>
      <c r="AH512" s="185">
        <v>0</v>
      </c>
    </row>
    <row r="513" spans="1:34" ht="30" customHeight="1">
      <c r="A513" s="2019"/>
      <c r="B513" s="989" t="s">
        <v>797</v>
      </c>
      <c r="C513" s="185">
        <v>0</v>
      </c>
      <c r="D513" s="185">
        <v>0</v>
      </c>
      <c r="E513" s="185">
        <v>0</v>
      </c>
      <c r="F513" s="185">
        <v>0</v>
      </c>
      <c r="G513" s="185">
        <v>0</v>
      </c>
      <c r="H513" s="185">
        <v>0</v>
      </c>
      <c r="I513" s="185">
        <v>0</v>
      </c>
      <c r="J513" s="185">
        <v>0</v>
      </c>
      <c r="K513" s="185">
        <v>0</v>
      </c>
      <c r="L513" s="185">
        <v>0</v>
      </c>
      <c r="M513" s="185">
        <v>0</v>
      </c>
      <c r="N513" s="185">
        <v>0</v>
      </c>
      <c r="O513" s="185">
        <v>0</v>
      </c>
      <c r="P513" s="185">
        <v>0</v>
      </c>
      <c r="Q513" s="185">
        <v>0</v>
      </c>
      <c r="R513" s="185">
        <v>0</v>
      </c>
      <c r="S513" s="185">
        <v>0</v>
      </c>
      <c r="T513" s="185">
        <v>0</v>
      </c>
      <c r="U513" s="185">
        <v>0</v>
      </c>
      <c r="V513" s="185">
        <v>0</v>
      </c>
      <c r="W513" s="185">
        <v>0</v>
      </c>
      <c r="X513" s="185">
        <v>0</v>
      </c>
      <c r="Y513" s="185">
        <v>0</v>
      </c>
      <c r="Z513" s="185">
        <v>0</v>
      </c>
      <c r="AA513" s="185">
        <v>0</v>
      </c>
      <c r="AB513" s="185">
        <v>0</v>
      </c>
      <c r="AC513" s="185">
        <v>0</v>
      </c>
      <c r="AD513" s="185">
        <v>0</v>
      </c>
      <c r="AE513" s="185">
        <v>0</v>
      </c>
      <c r="AF513" s="185">
        <v>0</v>
      </c>
      <c r="AG513" s="185">
        <v>0</v>
      </c>
      <c r="AH513" s="185">
        <v>0</v>
      </c>
    </row>
    <row r="514" spans="1:34" ht="30" customHeight="1">
      <c r="A514" s="2019"/>
      <c r="B514" s="989" t="s">
        <v>798</v>
      </c>
      <c r="C514" s="185">
        <v>0</v>
      </c>
      <c r="D514" s="185">
        <v>0</v>
      </c>
      <c r="E514" s="185">
        <v>0</v>
      </c>
      <c r="F514" s="185">
        <v>0</v>
      </c>
      <c r="G514" s="185">
        <v>0</v>
      </c>
      <c r="H514" s="185">
        <v>0</v>
      </c>
      <c r="I514" s="185">
        <v>0</v>
      </c>
      <c r="J514" s="185">
        <v>0</v>
      </c>
      <c r="K514" s="185">
        <v>0</v>
      </c>
      <c r="L514" s="185">
        <v>0</v>
      </c>
      <c r="M514" s="185">
        <v>0</v>
      </c>
      <c r="N514" s="185">
        <v>0</v>
      </c>
      <c r="O514" s="185">
        <v>0</v>
      </c>
      <c r="P514" s="185">
        <v>0</v>
      </c>
      <c r="Q514" s="185">
        <v>0</v>
      </c>
      <c r="R514" s="185">
        <v>0</v>
      </c>
      <c r="S514" s="185">
        <v>0</v>
      </c>
      <c r="T514" s="185">
        <v>0</v>
      </c>
      <c r="U514" s="185">
        <v>0</v>
      </c>
      <c r="V514" s="185">
        <v>0</v>
      </c>
      <c r="W514" s="185">
        <v>0</v>
      </c>
      <c r="X514" s="185">
        <v>0</v>
      </c>
      <c r="Y514" s="185">
        <v>0</v>
      </c>
      <c r="Z514" s="185">
        <v>0</v>
      </c>
      <c r="AA514" s="185">
        <v>0</v>
      </c>
      <c r="AB514" s="185">
        <v>0</v>
      </c>
      <c r="AC514" s="185">
        <v>0</v>
      </c>
      <c r="AD514" s="185">
        <v>0</v>
      </c>
      <c r="AE514" s="185">
        <v>0</v>
      </c>
      <c r="AF514" s="185">
        <v>0</v>
      </c>
      <c r="AG514" s="185">
        <v>0</v>
      </c>
      <c r="AH514" s="185">
        <v>0</v>
      </c>
    </row>
    <row r="515" spans="1:34" ht="30" customHeight="1">
      <c r="A515" s="2019"/>
      <c r="B515" s="989" t="s">
        <v>780</v>
      </c>
      <c r="C515" s="185">
        <v>0</v>
      </c>
      <c r="D515" s="185">
        <v>0</v>
      </c>
      <c r="E515" s="185">
        <v>0</v>
      </c>
      <c r="F515" s="185">
        <v>0</v>
      </c>
      <c r="G515" s="185">
        <v>0</v>
      </c>
      <c r="H515" s="185">
        <v>0</v>
      </c>
      <c r="I515" s="185">
        <v>0</v>
      </c>
      <c r="J515" s="185">
        <v>0</v>
      </c>
      <c r="K515" s="185">
        <v>0</v>
      </c>
      <c r="L515" s="185">
        <v>0</v>
      </c>
      <c r="M515" s="185">
        <v>0</v>
      </c>
      <c r="N515" s="185">
        <v>0</v>
      </c>
      <c r="O515" s="185">
        <v>0</v>
      </c>
      <c r="P515" s="185">
        <v>0</v>
      </c>
      <c r="Q515" s="185">
        <v>0</v>
      </c>
      <c r="R515" s="185">
        <v>0</v>
      </c>
      <c r="S515" s="185">
        <v>0</v>
      </c>
      <c r="T515" s="185">
        <v>0</v>
      </c>
      <c r="U515" s="185">
        <v>0</v>
      </c>
      <c r="V515" s="185">
        <v>0</v>
      </c>
      <c r="W515" s="185">
        <v>0</v>
      </c>
      <c r="X515" s="185">
        <v>0</v>
      </c>
      <c r="Y515" s="185">
        <v>0</v>
      </c>
      <c r="Z515" s="185">
        <v>0</v>
      </c>
      <c r="AA515" s="185">
        <v>0</v>
      </c>
      <c r="AB515" s="185">
        <v>0</v>
      </c>
      <c r="AC515" s="185">
        <v>0</v>
      </c>
      <c r="AD515" s="185">
        <v>0</v>
      </c>
      <c r="AE515" s="185">
        <v>0</v>
      </c>
      <c r="AF515" s="185">
        <v>0</v>
      </c>
      <c r="AG515" s="185">
        <v>0</v>
      </c>
      <c r="AH515" s="185">
        <v>0</v>
      </c>
    </row>
    <row r="516" spans="1:34" ht="30" customHeight="1">
      <c r="A516" s="2019"/>
      <c r="B516" s="991" t="s">
        <v>781</v>
      </c>
      <c r="C516" s="185">
        <v>1965.05</v>
      </c>
      <c r="D516" s="185">
        <v>1965.05</v>
      </c>
      <c r="E516" s="185">
        <v>0</v>
      </c>
      <c r="F516" s="185">
        <v>0</v>
      </c>
      <c r="G516" s="185">
        <v>0</v>
      </c>
      <c r="H516" s="185">
        <v>0</v>
      </c>
      <c r="I516" s="185">
        <v>0</v>
      </c>
      <c r="J516" s="185">
        <v>0</v>
      </c>
      <c r="K516" s="185">
        <v>0</v>
      </c>
      <c r="L516" s="185">
        <v>0</v>
      </c>
      <c r="M516" s="185">
        <v>0</v>
      </c>
      <c r="N516" s="185">
        <v>0</v>
      </c>
      <c r="O516" s="185">
        <v>0</v>
      </c>
      <c r="P516" s="185">
        <v>0</v>
      </c>
      <c r="Q516" s="185">
        <v>0</v>
      </c>
      <c r="R516" s="185">
        <v>0</v>
      </c>
      <c r="S516" s="185">
        <v>0</v>
      </c>
      <c r="T516" s="185">
        <v>0</v>
      </c>
      <c r="U516" s="185">
        <v>0</v>
      </c>
      <c r="V516" s="185">
        <v>0</v>
      </c>
      <c r="W516" s="185">
        <v>0</v>
      </c>
      <c r="X516" s="185">
        <v>0</v>
      </c>
      <c r="Y516" s="185">
        <v>0</v>
      </c>
      <c r="Z516" s="185">
        <v>0</v>
      </c>
      <c r="AA516" s="185">
        <v>0</v>
      </c>
      <c r="AB516" s="185">
        <v>0</v>
      </c>
      <c r="AC516" s="185">
        <v>0</v>
      </c>
      <c r="AD516" s="185">
        <v>0</v>
      </c>
      <c r="AE516" s="185">
        <v>0</v>
      </c>
      <c r="AF516" s="185">
        <v>0</v>
      </c>
      <c r="AG516" s="185">
        <v>0</v>
      </c>
      <c r="AH516" s="185">
        <v>0</v>
      </c>
    </row>
    <row r="517" spans="1:34" ht="30" customHeight="1">
      <c r="A517" s="2019"/>
      <c r="B517" s="991" t="s">
        <v>786</v>
      </c>
      <c r="C517" s="185">
        <v>0</v>
      </c>
      <c r="D517" s="185">
        <v>0</v>
      </c>
      <c r="E517" s="185">
        <v>0</v>
      </c>
      <c r="F517" s="185">
        <v>0</v>
      </c>
      <c r="G517" s="185">
        <v>0</v>
      </c>
      <c r="H517" s="185">
        <v>0</v>
      </c>
      <c r="I517" s="185">
        <v>0</v>
      </c>
      <c r="J517" s="185">
        <v>0</v>
      </c>
      <c r="K517" s="185">
        <v>0</v>
      </c>
      <c r="L517" s="185">
        <v>0</v>
      </c>
      <c r="M517" s="185">
        <v>0</v>
      </c>
      <c r="N517" s="185">
        <v>0</v>
      </c>
      <c r="O517" s="185">
        <v>0</v>
      </c>
      <c r="P517" s="185">
        <v>0</v>
      </c>
      <c r="Q517" s="185">
        <v>0</v>
      </c>
      <c r="R517" s="185">
        <v>0</v>
      </c>
      <c r="S517" s="185">
        <v>0</v>
      </c>
      <c r="T517" s="185">
        <v>0</v>
      </c>
      <c r="U517" s="185">
        <v>0</v>
      </c>
      <c r="V517" s="185">
        <v>0</v>
      </c>
      <c r="W517" s="185">
        <v>0</v>
      </c>
      <c r="X517" s="185">
        <v>0</v>
      </c>
      <c r="Y517" s="185">
        <v>0</v>
      </c>
      <c r="Z517" s="185">
        <v>0</v>
      </c>
      <c r="AA517" s="185">
        <v>0</v>
      </c>
      <c r="AB517" s="185">
        <v>0</v>
      </c>
      <c r="AC517" s="185">
        <v>0</v>
      </c>
      <c r="AD517" s="185">
        <v>0</v>
      </c>
      <c r="AE517" s="185">
        <v>0</v>
      </c>
      <c r="AF517" s="185">
        <v>0</v>
      </c>
      <c r="AG517" s="185">
        <v>0</v>
      </c>
      <c r="AH517" s="185">
        <v>0</v>
      </c>
    </row>
    <row r="518" spans="1:34" ht="30" customHeight="1">
      <c r="A518" s="2019"/>
      <c r="B518" s="991" t="s">
        <v>799</v>
      </c>
      <c r="C518" s="185">
        <v>0</v>
      </c>
      <c r="D518" s="185">
        <v>0</v>
      </c>
      <c r="E518" s="185">
        <v>0</v>
      </c>
      <c r="F518" s="185">
        <v>0</v>
      </c>
      <c r="G518" s="185">
        <v>0</v>
      </c>
      <c r="H518" s="185">
        <v>0</v>
      </c>
      <c r="I518" s="185">
        <v>0</v>
      </c>
      <c r="J518" s="185">
        <v>0</v>
      </c>
      <c r="K518" s="185">
        <v>0</v>
      </c>
      <c r="L518" s="185">
        <v>0</v>
      </c>
      <c r="M518" s="185">
        <v>0</v>
      </c>
      <c r="N518" s="185">
        <v>0</v>
      </c>
      <c r="O518" s="185">
        <v>0</v>
      </c>
      <c r="P518" s="185">
        <v>0</v>
      </c>
      <c r="Q518" s="185">
        <v>0</v>
      </c>
      <c r="R518" s="185">
        <v>0</v>
      </c>
      <c r="S518" s="185">
        <v>0</v>
      </c>
      <c r="T518" s="185">
        <v>0</v>
      </c>
      <c r="U518" s="185">
        <v>0</v>
      </c>
      <c r="V518" s="185">
        <v>0</v>
      </c>
      <c r="W518" s="185">
        <v>0</v>
      </c>
      <c r="X518" s="185">
        <v>0</v>
      </c>
      <c r="Y518" s="185">
        <v>0</v>
      </c>
      <c r="Z518" s="185">
        <v>0</v>
      </c>
      <c r="AA518" s="185">
        <v>0</v>
      </c>
      <c r="AB518" s="185">
        <v>0</v>
      </c>
      <c r="AC518" s="185">
        <v>0</v>
      </c>
      <c r="AD518" s="185">
        <v>0</v>
      </c>
      <c r="AE518" s="185">
        <v>0</v>
      </c>
      <c r="AF518" s="185">
        <v>0</v>
      </c>
      <c r="AG518" s="185">
        <v>0</v>
      </c>
      <c r="AH518" s="185">
        <v>0</v>
      </c>
    </row>
    <row r="519" spans="1:34" ht="30" customHeight="1">
      <c r="A519" s="2019"/>
      <c r="B519" s="991" t="s">
        <v>787</v>
      </c>
      <c r="C519" s="185">
        <v>3693.49</v>
      </c>
      <c r="D519" s="185">
        <v>3693.49</v>
      </c>
      <c r="E519" s="185">
        <v>0</v>
      </c>
      <c r="F519" s="185">
        <v>0</v>
      </c>
      <c r="G519" s="185">
        <v>0</v>
      </c>
      <c r="H519" s="185">
        <v>0</v>
      </c>
      <c r="I519" s="185">
        <v>0</v>
      </c>
      <c r="J519" s="185">
        <v>0</v>
      </c>
      <c r="K519" s="185">
        <v>0</v>
      </c>
      <c r="L519" s="185">
        <v>0</v>
      </c>
      <c r="M519" s="185">
        <v>0</v>
      </c>
      <c r="N519" s="185">
        <v>0</v>
      </c>
      <c r="O519" s="185">
        <v>0</v>
      </c>
      <c r="P519" s="185">
        <v>0</v>
      </c>
      <c r="Q519" s="185">
        <v>0</v>
      </c>
      <c r="R519" s="185">
        <v>0</v>
      </c>
      <c r="S519" s="185">
        <v>0</v>
      </c>
      <c r="T519" s="185">
        <v>0</v>
      </c>
      <c r="U519" s="185">
        <v>0</v>
      </c>
      <c r="V519" s="185">
        <v>0</v>
      </c>
      <c r="W519" s="185">
        <v>0</v>
      </c>
      <c r="X519" s="185">
        <v>0</v>
      </c>
      <c r="Y519" s="185">
        <v>0</v>
      </c>
      <c r="Z519" s="185">
        <v>0</v>
      </c>
      <c r="AA519" s="185">
        <v>0</v>
      </c>
      <c r="AB519" s="185">
        <v>0</v>
      </c>
      <c r="AC519" s="185">
        <v>0</v>
      </c>
      <c r="AD519" s="185">
        <v>0</v>
      </c>
      <c r="AE519" s="185">
        <v>0</v>
      </c>
      <c r="AF519" s="185">
        <v>0</v>
      </c>
      <c r="AG519" s="185">
        <v>0</v>
      </c>
      <c r="AH519" s="185">
        <v>0</v>
      </c>
    </row>
    <row r="520" spans="1:34" ht="30" customHeight="1">
      <c r="A520" s="2019"/>
      <c r="B520" s="991" t="s">
        <v>820</v>
      </c>
      <c r="C520" s="185">
        <v>0</v>
      </c>
      <c r="D520" s="185">
        <v>0</v>
      </c>
      <c r="E520" s="185">
        <v>0</v>
      </c>
      <c r="F520" s="185">
        <v>0</v>
      </c>
      <c r="G520" s="185">
        <v>0</v>
      </c>
      <c r="H520" s="185">
        <v>0</v>
      </c>
      <c r="I520" s="185">
        <v>0</v>
      </c>
      <c r="J520" s="185">
        <v>0</v>
      </c>
      <c r="K520" s="185">
        <v>0</v>
      </c>
      <c r="L520" s="185">
        <v>0</v>
      </c>
      <c r="M520" s="185">
        <v>0</v>
      </c>
      <c r="N520" s="185">
        <v>0</v>
      </c>
      <c r="O520" s="185">
        <v>0</v>
      </c>
      <c r="P520" s="185">
        <v>0</v>
      </c>
      <c r="Q520" s="185">
        <v>0</v>
      </c>
      <c r="R520" s="185">
        <v>0</v>
      </c>
      <c r="S520" s="185">
        <v>0</v>
      </c>
      <c r="T520" s="185">
        <v>0</v>
      </c>
      <c r="U520" s="185">
        <v>0</v>
      </c>
      <c r="V520" s="185">
        <v>0</v>
      </c>
      <c r="W520" s="185">
        <v>0</v>
      </c>
      <c r="X520" s="185">
        <v>0</v>
      </c>
      <c r="Y520" s="185">
        <v>0</v>
      </c>
      <c r="Z520" s="185">
        <v>0</v>
      </c>
      <c r="AA520" s="185">
        <v>0</v>
      </c>
      <c r="AB520" s="185">
        <v>0</v>
      </c>
      <c r="AC520" s="185">
        <v>0</v>
      </c>
      <c r="AD520" s="185">
        <v>0</v>
      </c>
      <c r="AE520" s="185">
        <v>0</v>
      </c>
      <c r="AF520" s="185">
        <v>0</v>
      </c>
      <c r="AG520" s="185">
        <v>0</v>
      </c>
      <c r="AH520" s="185">
        <v>0</v>
      </c>
    </row>
    <row r="521" spans="1:34" ht="30" customHeight="1">
      <c r="A521" s="2019"/>
      <c r="B521" s="991" t="s">
        <v>800</v>
      </c>
      <c r="C521" s="185">
        <v>0</v>
      </c>
      <c r="D521" s="185">
        <v>0</v>
      </c>
      <c r="E521" s="185">
        <v>0</v>
      </c>
      <c r="F521" s="185">
        <v>0</v>
      </c>
      <c r="G521" s="185">
        <v>0</v>
      </c>
      <c r="H521" s="185">
        <v>0</v>
      </c>
      <c r="I521" s="185">
        <v>0</v>
      </c>
      <c r="J521" s="185">
        <v>0</v>
      </c>
      <c r="K521" s="185">
        <v>0</v>
      </c>
      <c r="L521" s="185">
        <v>0</v>
      </c>
      <c r="M521" s="185">
        <v>0</v>
      </c>
      <c r="N521" s="185">
        <v>0</v>
      </c>
      <c r="O521" s="185">
        <v>0</v>
      </c>
      <c r="P521" s="185">
        <v>0</v>
      </c>
      <c r="Q521" s="185">
        <v>0</v>
      </c>
      <c r="R521" s="185">
        <v>0</v>
      </c>
      <c r="S521" s="185">
        <v>0</v>
      </c>
      <c r="T521" s="185">
        <v>0</v>
      </c>
      <c r="U521" s="185">
        <v>0</v>
      </c>
      <c r="V521" s="185">
        <v>0</v>
      </c>
      <c r="W521" s="185">
        <v>0</v>
      </c>
      <c r="X521" s="185">
        <v>0</v>
      </c>
      <c r="Y521" s="185">
        <v>0</v>
      </c>
      <c r="Z521" s="185">
        <v>0</v>
      </c>
      <c r="AA521" s="185">
        <v>0</v>
      </c>
      <c r="AB521" s="185">
        <v>0</v>
      </c>
      <c r="AC521" s="185">
        <v>0</v>
      </c>
      <c r="AD521" s="185">
        <v>0</v>
      </c>
      <c r="AE521" s="185">
        <v>0</v>
      </c>
      <c r="AF521" s="185">
        <v>0</v>
      </c>
      <c r="AG521" s="185">
        <v>0</v>
      </c>
      <c r="AH521" s="185">
        <v>0</v>
      </c>
    </row>
    <row r="522" spans="1:34" ht="30" customHeight="1">
      <c r="A522" s="2019"/>
      <c r="B522" s="989" t="s">
        <v>801</v>
      </c>
      <c r="C522" s="185">
        <v>0</v>
      </c>
      <c r="D522" s="185">
        <v>0</v>
      </c>
      <c r="E522" s="185">
        <v>0</v>
      </c>
      <c r="F522" s="185">
        <v>0</v>
      </c>
      <c r="G522" s="185">
        <v>0</v>
      </c>
      <c r="H522" s="185">
        <v>0</v>
      </c>
      <c r="I522" s="185">
        <v>0</v>
      </c>
      <c r="J522" s="185">
        <v>0</v>
      </c>
      <c r="K522" s="185">
        <v>0</v>
      </c>
      <c r="L522" s="185">
        <v>0</v>
      </c>
      <c r="M522" s="185">
        <v>0</v>
      </c>
      <c r="N522" s="185">
        <v>0</v>
      </c>
      <c r="O522" s="185">
        <v>0</v>
      </c>
      <c r="P522" s="185">
        <v>0</v>
      </c>
      <c r="Q522" s="185">
        <v>0</v>
      </c>
      <c r="R522" s="185">
        <v>0</v>
      </c>
      <c r="S522" s="185">
        <v>0</v>
      </c>
      <c r="T522" s="185">
        <v>0</v>
      </c>
      <c r="U522" s="185">
        <v>0</v>
      </c>
      <c r="V522" s="185">
        <v>0</v>
      </c>
      <c r="W522" s="185">
        <v>0</v>
      </c>
      <c r="X522" s="185">
        <v>0</v>
      </c>
      <c r="Y522" s="185">
        <v>0</v>
      </c>
      <c r="Z522" s="185">
        <v>0</v>
      </c>
      <c r="AA522" s="185">
        <v>0</v>
      </c>
      <c r="AB522" s="185">
        <v>0</v>
      </c>
      <c r="AC522" s="185">
        <v>0</v>
      </c>
      <c r="AD522" s="185">
        <v>0</v>
      </c>
      <c r="AE522" s="185">
        <v>0</v>
      </c>
      <c r="AF522" s="185">
        <v>0</v>
      </c>
      <c r="AG522" s="185">
        <v>0</v>
      </c>
      <c r="AH522" s="185">
        <v>0</v>
      </c>
    </row>
    <row r="523" spans="1:34" ht="30" customHeight="1">
      <c r="A523" s="2019"/>
      <c r="B523" s="995" t="s">
        <v>802</v>
      </c>
      <c r="C523" s="185">
        <v>0</v>
      </c>
      <c r="D523" s="185">
        <v>0</v>
      </c>
      <c r="E523" s="185">
        <v>0</v>
      </c>
      <c r="F523" s="185">
        <v>0</v>
      </c>
      <c r="G523" s="185">
        <v>0</v>
      </c>
      <c r="H523" s="185">
        <v>0</v>
      </c>
      <c r="I523" s="185">
        <v>0</v>
      </c>
      <c r="J523" s="185">
        <v>0</v>
      </c>
      <c r="K523" s="185">
        <v>0</v>
      </c>
      <c r="L523" s="185">
        <v>0</v>
      </c>
      <c r="M523" s="185">
        <v>0</v>
      </c>
      <c r="N523" s="185">
        <v>0</v>
      </c>
      <c r="O523" s="185">
        <v>0</v>
      </c>
      <c r="P523" s="185">
        <v>0</v>
      </c>
      <c r="Q523" s="185">
        <v>0</v>
      </c>
      <c r="R523" s="185">
        <v>0</v>
      </c>
      <c r="S523" s="185">
        <v>0</v>
      </c>
      <c r="T523" s="185">
        <v>0</v>
      </c>
      <c r="U523" s="185">
        <v>0</v>
      </c>
      <c r="V523" s="185">
        <v>0</v>
      </c>
      <c r="W523" s="185">
        <v>0</v>
      </c>
      <c r="X523" s="185">
        <v>0</v>
      </c>
      <c r="Y523" s="185">
        <v>0</v>
      </c>
      <c r="Z523" s="185">
        <v>0</v>
      </c>
      <c r="AA523" s="185">
        <v>0</v>
      </c>
      <c r="AB523" s="185">
        <v>0</v>
      </c>
      <c r="AC523" s="185">
        <v>0</v>
      </c>
      <c r="AD523" s="185">
        <v>0</v>
      </c>
      <c r="AE523" s="185">
        <v>0</v>
      </c>
      <c r="AF523" s="185">
        <v>0</v>
      </c>
      <c r="AG523" s="185">
        <v>0</v>
      </c>
      <c r="AH523" s="185">
        <v>0</v>
      </c>
    </row>
    <row r="524" spans="1:34" ht="30" customHeight="1">
      <c r="A524" s="2019"/>
      <c r="B524" s="995" t="s">
        <v>803</v>
      </c>
      <c r="C524" s="185">
        <v>0</v>
      </c>
      <c r="D524" s="185">
        <v>0</v>
      </c>
      <c r="E524" s="185">
        <v>0</v>
      </c>
      <c r="F524" s="185">
        <v>0</v>
      </c>
      <c r="G524" s="185">
        <v>0</v>
      </c>
      <c r="H524" s="185">
        <v>0</v>
      </c>
      <c r="I524" s="185">
        <v>0</v>
      </c>
      <c r="J524" s="185">
        <v>0</v>
      </c>
      <c r="K524" s="185">
        <v>0</v>
      </c>
      <c r="L524" s="185">
        <v>0</v>
      </c>
      <c r="M524" s="185">
        <v>0</v>
      </c>
      <c r="N524" s="185">
        <v>0</v>
      </c>
      <c r="O524" s="185">
        <v>0</v>
      </c>
      <c r="P524" s="185">
        <v>0</v>
      </c>
      <c r="Q524" s="185">
        <v>0</v>
      </c>
      <c r="R524" s="185">
        <v>0</v>
      </c>
      <c r="S524" s="185">
        <v>0</v>
      </c>
      <c r="T524" s="185">
        <v>0</v>
      </c>
      <c r="U524" s="185">
        <v>0</v>
      </c>
      <c r="V524" s="185">
        <v>0</v>
      </c>
      <c r="W524" s="185">
        <v>0</v>
      </c>
      <c r="X524" s="185">
        <v>0</v>
      </c>
      <c r="Y524" s="185">
        <v>0</v>
      </c>
      <c r="Z524" s="185">
        <v>0</v>
      </c>
      <c r="AA524" s="185">
        <v>0</v>
      </c>
      <c r="AB524" s="185">
        <v>0</v>
      </c>
      <c r="AC524" s="185">
        <v>0</v>
      </c>
      <c r="AD524" s="185">
        <v>0</v>
      </c>
      <c r="AE524" s="185">
        <v>0</v>
      </c>
      <c r="AF524" s="185">
        <v>0</v>
      </c>
      <c r="AG524" s="185">
        <v>0</v>
      </c>
      <c r="AH524" s="185">
        <v>0</v>
      </c>
    </row>
    <row r="525" spans="1:34" ht="30" customHeight="1">
      <c r="A525" s="2019"/>
      <c r="B525" s="1011" t="s">
        <v>804</v>
      </c>
      <c r="C525" s="185">
        <v>0</v>
      </c>
      <c r="D525" s="185">
        <v>0</v>
      </c>
      <c r="E525" s="185">
        <v>0</v>
      </c>
      <c r="F525" s="185">
        <v>0</v>
      </c>
      <c r="G525" s="185">
        <v>0</v>
      </c>
      <c r="H525" s="185">
        <v>0</v>
      </c>
      <c r="I525" s="185">
        <v>0</v>
      </c>
      <c r="J525" s="185">
        <v>0</v>
      </c>
      <c r="K525" s="185">
        <v>0</v>
      </c>
      <c r="L525" s="185">
        <v>0</v>
      </c>
      <c r="M525" s="185">
        <v>0</v>
      </c>
      <c r="N525" s="185">
        <v>0</v>
      </c>
      <c r="O525" s="185">
        <v>0</v>
      </c>
      <c r="P525" s="185">
        <v>0</v>
      </c>
      <c r="Q525" s="185">
        <v>0</v>
      </c>
      <c r="R525" s="185">
        <v>0</v>
      </c>
      <c r="S525" s="185">
        <v>0</v>
      </c>
      <c r="T525" s="185">
        <v>0</v>
      </c>
      <c r="U525" s="185">
        <v>0</v>
      </c>
      <c r="V525" s="185">
        <v>0</v>
      </c>
      <c r="W525" s="185">
        <v>0</v>
      </c>
      <c r="X525" s="185">
        <v>0</v>
      </c>
      <c r="Y525" s="185">
        <v>0</v>
      </c>
      <c r="Z525" s="185">
        <v>0</v>
      </c>
      <c r="AA525" s="185">
        <v>0</v>
      </c>
      <c r="AB525" s="185">
        <v>0</v>
      </c>
      <c r="AC525" s="185">
        <v>0</v>
      </c>
      <c r="AD525" s="185">
        <v>0</v>
      </c>
      <c r="AE525" s="185">
        <v>0</v>
      </c>
      <c r="AF525" s="185">
        <v>0</v>
      </c>
      <c r="AG525" s="185">
        <v>0</v>
      </c>
      <c r="AH525" s="185">
        <v>0</v>
      </c>
    </row>
    <row r="526" spans="1:34" ht="30" customHeight="1">
      <c r="A526" s="2019"/>
      <c r="B526" s="1011" t="s">
        <v>805</v>
      </c>
      <c r="C526" s="185">
        <v>0</v>
      </c>
      <c r="D526" s="185">
        <v>0</v>
      </c>
      <c r="E526" s="185">
        <v>0</v>
      </c>
      <c r="F526" s="185">
        <v>0</v>
      </c>
      <c r="G526" s="185">
        <v>0</v>
      </c>
      <c r="H526" s="185">
        <v>0</v>
      </c>
      <c r="I526" s="185">
        <v>0</v>
      </c>
      <c r="J526" s="185">
        <v>0</v>
      </c>
      <c r="K526" s="185">
        <v>0</v>
      </c>
      <c r="L526" s="185">
        <v>0</v>
      </c>
      <c r="M526" s="185">
        <v>0</v>
      </c>
      <c r="N526" s="185">
        <v>0</v>
      </c>
      <c r="O526" s="185">
        <v>0</v>
      </c>
      <c r="P526" s="185">
        <v>0</v>
      </c>
      <c r="Q526" s="185">
        <v>0</v>
      </c>
      <c r="R526" s="185">
        <v>0</v>
      </c>
      <c r="S526" s="185">
        <v>0</v>
      </c>
      <c r="T526" s="185">
        <v>0</v>
      </c>
      <c r="U526" s="185">
        <v>0</v>
      </c>
      <c r="V526" s="185">
        <v>0</v>
      </c>
      <c r="W526" s="185">
        <v>0</v>
      </c>
      <c r="X526" s="185">
        <v>0</v>
      </c>
      <c r="Y526" s="185">
        <v>0</v>
      </c>
      <c r="Z526" s="185">
        <v>0</v>
      </c>
      <c r="AA526" s="185">
        <v>0</v>
      </c>
      <c r="AB526" s="185">
        <v>0</v>
      </c>
      <c r="AC526" s="185">
        <v>0</v>
      </c>
      <c r="AD526" s="185">
        <v>0</v>
      </c>
      <c r="AE526" s="185">
        <v>0</v>
      </c>
      <c r="AF526" s="185">
        <v>0</v>
      </c>
      <c r="AG526" s="185">
        <v>0</v>
      </c>
      <c r="AH526" s="185">
        <v>0</v>
      </c>
    </row>
    <row r="527" spans="1:34" ht="30" customHeight="1">
      <c r="A527" s="2019"/>
      <c r="B527" s="1011" t="s">
        <v>806</v>
      </c>
      <c r="C527" s="185">
        <v>0</v>
      </c>
      <c r="D527" s="185">
        <v>0</v>
      </c>
      <c r="E527" s="185">
        <v>0</v>
      </c>
      <c r="F527" s="185">
        <v>0</v>
      </c>
      <c r="G527" s="185">
        <v>0</v>
      </c>
      <c r="H527" s="185">
        <v>0</v>
      </c>
      <c r="I527" s="185">
        <v>0</v>
      </c>
      <c r="J527" s="185">
        <v>0</v>
      </c>
      <c r="K527" s="185">
        <v>0</v>
      </c>
      <c r="L527" s="185">
        <v>0</v>
      </c>
      <c r="M527" s="185">
        <v>0</v>
      </c>
      <c r="N527" s="185">
        <v>0</v>
      </c>
      <c r="O527" s="185">
        <v>0</v>
      </c>
      <c r="P527" s="185">
        <v>0</v>
      </c>
      <c r="Q527" s="185">
        <v>0</v>
      </c>
      <c r="R527" s="185">
        <v>0</v>
      </c>
      <c r="S527" s="185">
        <v>0</v>
      </c>
      <c r="T527" s="185">
        <v>0</v>
      </c>
      <c r="U527" s="185">
        <v>0</v>
      </c>
      <c r="V527" s="185">
        <v>0</v>
      </c>
      <c r="W527" s="185">
        <v>0</v>
      </c>
      <c r="X527" s="185">
        <v>0</v>
      </c>
      <c r="Y527" s="185">
        <v>0</v>
      </c>
      <c r="Z527" s="185">
        <v>0</v>
      </c>
      <c r="AA527" s="185">
        <v>0</v>
      </c>
      <c r="AB527" s="185">
        <v>0</v>
      </c>
      <c r="AC527" s="185">
        <v>0</v>
      </c>
      <c r="AD527" s="185">
        <v>0</v>
      </c>
      <c r="AE527" s="185">
        <v>0</v>
      </c>
      <c r="AF527" s="185">
        <v>0</v>
      </c>
      <c r="AG527" s="185">
        <v>0</v>
      </c>
      <c r="AH527" s="185">
        <v>0</v>
      </c>
    </row>
    <row r="528" spans="1:34" ht="30" customHeight="1">
      <c r="A528" s="2019"/>
      <c r="B528" s="995" t="s">
        <v>807</v>
      </c>
      <c r="C528" s="185">
        <v>0</v>
      </c>
      <c r="D528" s="185">
        <v>0</v>
      </c>
      <c r="E528" s="185">
        <v>0</v>
      </c>
      <c r="F528" s="185">
        <v>0</v>
      </c>
      <c r="G528" s="185">
        <v>0</v>
      </c>
      <c r="H528" s="185">
        <v>0</v>
      </c>
      <c r="I528" s="185">
        <v>0</v>
      </c>
      <c r="J528" s="185">
        <v>0</v>
      </c>
      <c r="K528" s="185">
        <v>0</v>
      </c>
      <c r="L528" s="185">
        <v>0</v>
      </c>
      <c r="M528" s="185">
        <v>0</v>
      </c>
      <c r="N528" s="185">
        <v>0</v>
      </c>
      <c r="O528" s="185">
        <v>0</v>
      </c>
      <c r="P528" s="185">
        <v>0</v>
      </c>
      <c r="Q528" s="185">
        <v>0</v>
      </c>
      <c r="R528" s="185">
        <v>0</v>
      </c>
      <c r="S528" s="185">
        <v>0</v>
      </c>
      <c r="T528" s="185">
        <v>0</v>
      </c>
      <c r="U528" s="185">
        <v>0</v>
      </c>
      <c r="V528" s="185">
        <v>0</v>
      </c>
      <c r="W528" s="185">
        <v>0</v>
      </c>
      <c r="X528" s="185">
        <v>0</v>
      </c>
      <c r="Y528" s="185">
        <v>0</v>
      </c>
      <c r="Z528" s="185">
        <v>0</v>
      </c>
      <c r="AA528" s="185">
        <v>0</v>
      </c>
      <c r="AB528" s="185">
        <v>0</v>
      </c>
      <c r="AC528" s="185">
        <v>0</v>
      </c>
      <c r="AD528" s="185">
        <v>0</v>
      </c>
      <c r="AE528" s="185">
        <v>0</v>
      </c>
      <c r="AF528" s="185">
        <v>0</v>
      </c>
      <c r="AG528" s="185">
        <v>0</v>
      </c>
      <c r="AH528" s="185">
        <v>0</v>
      </c>
    </row>
    <row r="529" spans="1:34" ht="30" customHeight="1">
      <c r="A529" s="2019"/>
      <c r="B529" s="991" t="s">
        <v>808</v>
      </c>
      <c r="C529" s="185">
        <v>0</v>
      </c>
      <c r="D529" s="185">
        <v>0</v>
      </c>
      <c r="E529" s="185">
        <v>0</v>
      </c>
      <c r="F529" s="185">
        <v>0</v>
      </c>
      <c r="G529" s="185">
        <v>0</v>
      </c>
      <c r="H529" s="185">
        <v>0</v>
      </c>
      <c r="I529" s="185">
        <v>0</v>
      </c>
      <c r="J529" s="185">
        <v>0</v>
      </c>
      <c r="K529" s="185">
        <v>0</v>
      </c>
      <c r="L529" s="185">
        <v>0</v>
      </c>
      <c r="M529" s="185">
        <v>0</v>
      </c>
      <c r="N529" s="185">
        <v>0</v>
      </c>
      <c r="O529" s="185">
        <v>0</v>
      </c>
      <c r="P529" s="185">
        <v>0</v>
      </c>
      <c r="Q529" s="185">
        <v>0</v>
      </c>
      <c r="R529" s="185">
        <v>0</v>
      </c>
      <c r="S529" s="185">
        <v>0</v>
      </c>
      <c r="T529" s="185">
        <v>0</v>
      </c>
      <c r="U529" s="185">
        <v>0</v>
      </c>
      <c r="V529" s="185">
        <v>0</v>
      </c>
      <c r="W529" s="185">
        <v>0</v>
      </c>
      <c r="X529" s="185">
        <v>0</v>
      </c>
      <c r="Y529" s="185">
        <v>0</v>
      </c>
      <c r="Z529" s="185">
        <v>0</v>
      </c>
      <c r="AA529" s="185">
        <v>0</v>
      </c>
      <c r="AB529" s="185">
        <v>0</v>
      </c>
      <c r="AC529" s="185">
        <v>0</v>
      </c>
      <c r="AD529" s="185">
        <v>0</v>
      </c>
      <c r="AE529" s="185">
        <v>0</v>
      </c>
      <c r="AF529" s="185">
        <v>0</v>
      </c>
      <c r="AG529" s="185">
        <v>0</v>
      </c>
      <c r="AH529" s="185">
        <v>0</v>
      </c>
    </row>
    <row r="530" spans="1:34" ht="30" customHeight="1">
      <c r="A530" s="2019"/>
      <c r="B530" s="1011" t="s">
        <v>821</v>
      </c>
      <c r="C530" s="185">
        <v>0</v>
      </c>
      <c r="D530" s="185">
        <v>0</v>
      </c>
      <c r="E530" s="185">
        <v>0</v>
      </c>
      <c r="F530" s="185">
        <v>0</v>
      </c>
      <c r="G530" s="185">
        <v>0</v>
      </c>
      <c r="H530" s="185">
        <v>0</v>
      </c>
      <c r="I530" s="185">
        <v>0</v>
      </c>
      <c r="J530" s="185">
        <v>0</v>
      </c>
      <c r="K530" s="185">
        <v>0</v>
      </c>
      <c r="L530" s="185">
        <v>0</v>
      </c>
      <c r="M530" s="185">
        <v>0</v>
      </c>
      <c r="N530" s="185">
        <v>0</v>
      </c>
      <c r="O530" s="185">
        <v>0</v>
      </c>
      <c r="P530" s="185">
        <v>0</v>
      </c>
      <c r="Q530" s="185">
        <v>0</v>
      </c>
      <c r="R530" s="185">
        <v>0</v>
      </c>
      <c r="S530" s="185">
        <v>0</v>
      </c>
      <c r="T530" s="185">
        <v>0</v>
      </c>
      <c r="U530" s="185">
        <v>0</v>
      </c>
      <c r="V530" s="185">
        <v>0</v>
      </c>
      <c r="W530" s="185">
        <v>0</v>
      </c>
      <c r="X530" s="185">
        <v>0</v>
      </c>
      <c r="Y530" s="185">
        <v>0</v>
      </c>
      <c r="Z530" s="185">
        <v>0</v>
      </c>
      <c r="AA530" s="185">
        <v>0</v>
      </c>
      <c r="AB530" s="185">
        <v>0</v>
      </c>
      <c r="AC530" s="185">
        <v>0</v>
      </c>
      <c r="AD530" s="185">
        <v>0</v>
      </c>
      <c r="AE530" s="185">
        <v>0</v>
      </c>
      <c r="AF530" s="185">
        <v>0</v>
      </c>
      <c r="AG530" s="185">
        <v>0</v>
      </c>
      <c r="AH530" s="185">
        <v>0</v>
      </c>
    </row>
    <row r="531" spans="1:34" ht="30" customHeight="1">
      <c r="A531" s="2019"/>
      <c r="B531" s="1011" t="s">
        <v>822</v>
      </c>
      <c r="C531" s="185">
        <v>0</v>
      </c>
      <c r="D531" s="185">
        <v>0</v>
      </c>
      <c r="E531" s="185">
        <v>0</v>
      </c>
      <c r="F531" s="185">
        <v>0</v>
      </c>
      <c r="G531" s="185">
        <v>0</v>
      </c>
      <c r="H531" s="185">
        <v>0</v>
      </c>
      <c r="I531" s="185">
        <v>0</v>
      </c>
      <c r="J531" s="185">
        <v>0</v>
      </c>
      <c r="K531" s="185">
        <v>0</v>
      </c>
      <c r="L531" s="185">
        <v>0</v>
      </c>
      <c r="M531" s="185">
        <v>0</v>
      </c>
      <c r="N531" s="185">
        <v>0</v>
      </c>
      <c r="O531" s="185">
        <v>0</v>
      </c>
      <c r="P531" s="185">
        <v>0</v>
      </c>
      <c r="Q531" s="185">
        <v>0</v>
      </c>
      <c r="R531" s="185">
        <v>0</v>
      </c>
      <c r="S531" s="185">
        <v>0</v>
      </c>
      <c r="T531" s="185">
        <v>0</v>
      </c>
      <c r="U531" s="185">
        <v>0</v>
      </c>
      <c r="V531" s="185">
        <v>0</v>
      </c>
      <c r="W531" s="185">
        <v>0</v>
      </c>
      <c r="X531" s="185">
        <v>0</v>
      </c>
      <c r="Y531" s="185">
        <v>0</v>
      </c>
      <c r="Z531" s="185">
        <v>0</v>
      </c>
      <c r="AA531" s="185">
        <v>0</v>
      </c>
      <c r="AB531" s="185">
        <v>0</v>
      </c>
      <c r="AC531" s="185">
        <v>0</v>
      </c>
      <c r="AD531" s="185">
        <v>0</v>
      </c>
      <c r="AE531" s="185">
        <v>0</v>
      </c>
      <c r="AF531" s="185">
        <v>0</v>
      </c>
      <c r="AG531" s="185">
        <v>0</v>
      </c>
      <c r="AH531" s="185">
        <v>0</v>
      </c>
    </row>
    <row r="532" spans="1:34" ht="19.5" customHeight="1">
      <c r="A532" s="2019"/>
      <c r="B532" s="1242" t="s">
        <v>952</v>
      </c>
      <c r="C532" s="185">
        <v>4.51</v>
      </c>
      <c r="D532" s="185">
        <v>0</v>
      </c>
      <c r="E532" s="185">
        <v>0</v>
      </c>
      <c r="F532" s="185">
        <v>0</v>
      </c>
      <c r="G532" s="185">
        <v>0</v>
      </c>
      <c r="H532" s="185">
        <v>0</v>
      </c>
      <c r="I532" s="185">
        <v>0</v>
      </c>
      <c r="J532" s="185">
        <v>0</v>
      </c>
      <c r="K532" s="185">
        <v>0</v>
      </c>
      <c r="L532" s="185">
        <v>0</v>
      </c>
      <c r="M532" s="185">
        <v>0</v>
      </c>
      <c r="N532" s="185">
        <v>4.51</v>
      </c>
      <c r="O532" s="185">
        <v>0</v>
      </c>
      <c r="P532" s="185">
        <v>0</v>
      </c>
      <c r="Q532" s="185">
        <v>0</v>
      </c>
      <c r="R532" s="185">
        <v>0</v>
      </c>
      <c r="S532" s="185">
        <v>0</v>
      </c>
      <c r="T532" s="185">
        <v>0</v>
      </c>
      <c r="U532" s="185">
        <v>0</v>
      </c>
      <c r="V532" s="185">
        <v>0</v>
      </c>
      <c r="W532" s="185">
        <v>0</v>
      </c>
      <c r="X532" s="185">
        <v>4.51</v>
      </c>
      <c r="Y532" s="185">
        <v>0</v>
      </c>
      <c r="Z532" s="185">
        <v>0</v>
      </c>
      <c r="AA532" s="185">
        <v>0</v>
      </c>
      <c r="AB532" s="185">
        <v>0</v>
      </c>
      <c r="AC532" s="185">
        <v>0</v>
      </c>
      <c r="AD532" s="185">
        <v>0</v>
      </c>
      <c r="AE532" s="185">
        <v>0</v>
      </c>
      <c r="AF532" s="185">
        <v>0</v>
      </c>
      <c r="AG532" s="185">
        <v>0</v>
      </c>
      <c r="AH532" s="185">
        <v>4.51</v>
      </c>
    </row>
    <row r="533" spans="1:34" ht="19.5" customHeight="1">
      <c r="A533" s="2018" t="s">
        <v>825</v>
      </c>
      <c r="B533" s="1013" t="s">
        <v>41</v>
      </c>
      <c r="C533" s="1013">
        <f>SUM('2-9-2배수관 경년별 총괄'!C534:'2-9-2배수관 경년별 총괄'!C555)</f>
        <v>11095.34</v>
      </c>
      <c r="D533" s="1013">
        <f>SUM('2-9-2배수관 경년별 총괄'!D534:'2-9-2배수관 경년별 총괄'!D555)</f>
        <v>4593.9400000000005</v>
      </c>
      <c r="E533" s="1013">
        <f>SUM('2-9-2배수관 경년별 총괄'!E534:'2-9-2배수관 경년별 총괄'!E555)</f>
        <v>0</v>
      </c>
      <c r="F533" s="1013">
        <f>SUM('2-9-2배수관 경년별 총괄'!F534:'2-9-2배수관 경년별 총괄'!F555)</f>
        <v>0</v>
      </c>
      <c r="G533" s="1013">
        <f>SUM('2-9-2배수관 경년별 총괄'!G534:'2-9-2배수관 경년별 총괄'!G555)</f>
        <v>0</v>
      </c>
      <c r="H533" s="1013">
        <f>SUM('2-9-2배수관 경년별 총괄'!H534:'2-9-2배수관 경년별 총괄'!H555)</f>
        <v>1955.78</v>
      </c>
      <c r="I533" s="1013">
        <f>SUM('2-9-2배수관 경년별 총괄'!I534:'2-9-2배수관 경년별 총괄'!I555)</f>
        <v>3590.52</v>
      </c>
      <c r="J533" s="1013">
        <f>SUM('2-9-2배수관 경년별 총괄'!J534:'2-9-2배수관 경년별 총괄'!J555)</f>
        <v>955.1</v>
      </c>
      <c r="K533" s="1013">
        <f>SUM('2-9-2배수관 경년별 총괄'!K534:'2-9-2배수관 경년별 총괄'!K555)</f>
        <v>0</v>
      </c>
      <c r="L533" s="1013">
        <f>SUM('2-9-2배수관 경년별 총괄'!L534:'2-9-2배수관 경년별 총괄'!L555)</f>
        <v>0</v>
      </c>
      <c r="M533" s="1013">
        <f>SUM('2-9-2배수관 경년별 총괄'!M534:'2-9-2배수관 경년별 총괄'!M555)</f>
        <v>0</v>
      </c>
      <c r="N533" s="1013">
        <f>SUM('2-9-2배수관 경년별 총괄'!N534:'2-9-2배수관 경년별 총괄'!N555)</f>
        <v>0</v>
      </c>
      <c r="O533" s="1013">
        <f>SUM('2-9-2배수관 경년별 총괄'!O534:'2-9-2배수관 경년별 총괄'!O555)</f>
        <v>0</v>
      </c>
      <c r="P533" s="1013">
        <f>SUM('2-9-2배수관 경년별 총괄'!P534:'2-9-2배수관 경년별 총괄'!P555)</f>
        <v>0</v>
      </c>
      <c r="Q533" s="1013">
        <f>SUM('2-9-2배수관 경년별 총괄'!Q534:'2-9-2배수관 경년별 총괄'!Q555)</f>
        <v>0</v>
      </c>
      <c r="R533" s="1013">
        <f>SUM('2-9-2배수관 경년별 총괄'!R534:'2-9-2배수관 경년별 총괄'!R555)</f>
        <v>1955.78</v>
      </c>
      <c r="S533" s="1013">
        <f>SUM('2-9-2배수관 경년별 총괄'!S534:'2-9-2배수관 경년별 총괄'!S555)</f>
        <v>3590.52</v>
      </c>
      <c r="T533" s="1013">
        <f>SUM('2-9-2배수관 경년별 총괄'!T534:'2-9-2배수관 경년별 총괄'!T555)</f>
        <v>955.1</v>
      </c>
      <c r="U533" s="1013">
        <f>SUM('2-9-2배수관 경년별 총괄'!U534:'2-9-2배수관 경년별 총괄'!U555)</f>
        <v>0</v>
      </c>
      <c r="V533" s="1013">
        <f>SUM('2-9-2배수관 경년별 총괄'!V534:'2-9-2배수관 경년별 총괄'!V555)</f>
        <v>0</v>
      </c>
      <c r="W533" s="1013">
        <f>SUM('2-9-2배수관 경년별 총괄'!W534:'2-9-2배수관 경년별 총괄'!W555)</f>
        <v>0</v>
      </c>
      <c r="X533" s="1013">
        <f>SUM('2-9-2배수관 경년별 총괄'!X534:'2-9-2배수관 경년별 총괄'!X555)</f>
        <v>0</v>
      </c>
      <c r="Y533" s="1013">
        <f>SUM('2-9-2배수관 경년별 총괄'!Y534:'2-9-2배수관 경년별 총괄'!Y555)</f>
        <v>0</v>
      </c>
      <c r="Z533" s="1013">
        <f>SUM('2-9-2배수관 경년별 총괄'!Z534:'2-9-2배수관 경년별 총괄'!Z555)</f>
        <v>0</v>
      </c>
      <c r="AA533" s="1013">
        <f>SUM('2-9-2배수관 경년별 총괄'!AA534:'2-9-2배수관 경년별 총괄'!AA555)</f>
        <v>0</v>
      </c>
      <c r="AB533" s="1013">
        <f>SUM('2-9-2배수관 경년별 총괄'!AB534:'2-9-2배수관 경년별 총괄'!AB555)</f>
        <v>1955.78</v>
      </c>
      <c r="AC533" s="1013">
        <f>SUM('2-9-2배수관 경년별 총괄'!AC534:'2-9-2배수관 경년별 총괄'!AC555)</f>
        <v>3590.52</v>
      </c>
      <c r="AD533" s="1013">
        <f>SUM('2-9-2배수관 경년별 총괄'!AD534:'2-9-2배수관 경년별 총괄'!AD555)</f>
        <v>955.1</v>
      </c>
      <c r="AE533" s="1013">
        <f>SUM('2-9-2배수관 경년별 총괄'!AE534:'2-9-2배수관 경년별 총괄'!AE555)</f>
        <v>0</v>
      </c>
      <c r="AF533" s="1013">
        <f>SUM('2-9-2배수관 경년별 총괄'!AF534:'2-9-2배수관 경년별 총괄'!AF555)</f>
        <v>0</v>
      </c>
      <c r="AG533" s="1013">
        <f>SUM('2-9-2배수관 경년별 총괄'!AG534:'2-9-2배수관 경년별 총괄'!AG555)</f>
        <v>0</v>
      </c>
      <c r="AH533" s="1013">
        <f>SUM('2-9-2배수관 경년별 총괄'!AH534:'2-9-2배수관 경년별 총괄'!AH555)</f>
        <v>0</v>
      </c>
    </row>
    <row r="534" spans="1:34" ht="19.5" customHeight="1">
      <c r="A534" s="2018" t="s">
        <v>825</v>
      </c>
      <c r="B534" s="989" t="s">
        <v>951</v>
      </c>
      <c r="C534" s="185">
        <v>0</v>
      </c>
      <c r="D534" s="185">
        <v>0</v>
      </c>
      <c r="E534" s="185">
        <v>0</v>
      </c>
      <c r="F534" s="185">
        <v>0</v>
      </c>
      <c r="G534" s="185">
        <v>0</v>
      </c>
      <c r="H534" s="185">
        <v>0</v>
      </c>
      <c r="I534" s="185">
        <v>0</v>
      </c>
      <c r="J534" s="185">
        <v>0</v>
      </c>
      <c r="K534" s="185">
        <v>0</v>
      </c>
      <c r="L534" s="185">
        <v>0</v>
      </c>
      <c r="M534" s="185">
        <v>0</v>
      </c>
      <c r="N534" s="185">
        <v>0</v>
      </c>
      <c r="O534" s="185">
        <v>0</v>
      </c>
      <c r="P534" s="185">
        <v>0</v>
      </c>
      <c r="Q534" s="185">
        <v>0</v>
      </c>
      <c r="R534" s="185">
        <v>0</v>
      </c>
      <c r="S534" s="185">
        <v>0</v>
      </c>
      <c r="T534" s="185">
        <v>0</v>
      </c>
      <c r="U534" s="185">
        <v>0</v>
      </c>
      <c r="V534" s="185">
        <v>0</v>
      </c>
      <c r="W534" s="185">
        <v>0</v>
      </c>
      <c r="X534" s="185">
        <v>0</v>
      </c>
      <c r="Y534" s="185">
        <v>0</v>
      </c>
      <c r="Z534" s="185">
        <v>0</v>
      </c>
      <c r="AA534" s="185">
        <v>0</v>
      </c>
      <c r="AB534" s="185">
        <v>0</v>
      </c>
      <c r="AC534" s="185">
        <v>0</v>
      </c>
      <c r="AD534" s="185">
        <v>0</v>
      </c>
      <c r="AE534" s="185">
        <v>0</v>
      </c>
      <c r="AF534" s="185">
        <v>0</v>
      </c>
      <c r="AG534" s="185">
        <v>0</v>
      </c>
      <c r="AH534" s="185">
        <v>0</v>
      </c>
    </row>
    <row r="535" spans="1:34" ht="30" customHeight="1">
      <c r="A535" s="2019"/>
      <c r="B535" s="989" t="s">
        <v>796</v>
      </c>
      <c r="C535" s="185">
        <v>0</v>
      </c>
      <c r="D535" s="185">
        <v>0</v>
      </c>
      <c r="E535" s="185">
        <v>0</v>
      </c>
      <c r="F535" s="185">
        <v>0</v>
      </c>
      <c r="G535" s="185">
        <v>0</v>
      </c>
      <c r="H535" s="185">
        <v>0</v>
      </c>
      <c r="I535" s="185">
        <v>0</v>
      </c>
      <c r="J535" s="185">
        <v>0</v>
      </c>
      <c r="K535" s="185">
        <v>0</v>
      </c>
      <c r="L535" s="185">
        <v>0</v>
      </c>
      <c r="M535" s="185">
        <v>0</v>
      </c>
      <c r="N535" s="185">
        <v>0</v>
      </c>
      <c r="O535" s="185">
        <v>0</v>
      </c>
      <c r="P535" s="185">
        <v>0</v>
      </c>
      <c r="Q535" s="185">
        <v>0</v>
      </c>
      <c r="R535" s="185">
        <v>0</v>
      </c>
      <c r="S535" s="185">
        <v>0</v>
      </c>
      <c r="T535" s="185">
        <v>0</v>
      </c>
      <c r="U535" s="185">
        <v>0</v>
      </c>
      <c r="V535" s="185">
        <v>0</v>
      </c>
      <c r="W535" s="185">
        <v>0</v>
      </c>
      <c r="X535" s="185">
        <v>0</v>
      </c>
      <c r="Y535" s="185">
        <v>0</v>
      </c>
      <c r="Z535" s="185">
        <v>0</v>
      </c>
      <c r="AA535" s="185">
        <v>0</v>
      </c>
      <c r="AB535" s="185">
        <v>0</v>
      </c>
      <c r="AC535" s="185">
        <v>0</v>
      </c>
      <c r="AD535" s="185">
        <v>0</v>
      </c>
      <c r="AE535" s="185">
        <v>0</v>
      </c>
      <c r="AF535" s="185">
        <v>0</v>
      </c>
      <c r="AG535" s="185">
        <v>0</v>
      </c>
      <c r="AH535" s="185">
        <v>0</v>
      </c>
    </row>
    <row r="536" spans="1:34" ht="30" customHeight="1">
      <c r="A536" s="2019"/>
      <c r="B536" s="989" t="s">
        <v>797</v>
      </c>
      <c r="C536" s="185">
        <v>0</v>
      </c>
      <c r="D536" s="185">
        <v>0</v>
      </c>
      <c r="E536" s="185">
        <v>0</v>
      </c>
      <c r="F536" s="185">
        <v>0</v>
      </c>
      <c r="G536" s="185">
        <v>0</v>
      </c>
      <c r="H536" s="185">
        <v>0</v>
      </c>
      <c r="I536" s="185">
        <v>0</v>
      </c>
      <c r="J536" s="185">
        <v>0</v>
      </c>
      <c r="K536" s="185">
        <v>0</v>
      </c>
      <c r="L536" s="185">
        <v>0</v>
      </c>
      <c r="M536" s="185">
        <v>0</v>
      </c>
      <c r="N536" s="185">
        <v>0</v>
      </c>
      <c r="O536" s="185">
        <v>0</v>
      </c>
      <c r="P536" s="185">
        <v>0</v>
      </c>
      <c r="Q536" s="185">
        <v>0</v>
      </c>
      <c r="R536" s="185">
        <v>0</v>
      </c>
      <c r="S536" s="185">
        <v>0</v>
      </c>
      <c r="T536" s="185">
        <v>0</v>
      </c>
      <c r="U536" s="185">
        <v>0</v>
      </c>
      <c r="V536" s="185">
        <v>0</v>
      </c>
      <c r="W536" s="185">
        <v>0</v>
      </c>
      <c r="X536" s="185">
        <v>0</v>
      </c>
      <c r="Y536" s="185">
        <v>0</v>
      </c>
      <c r="Z536" s="185">
        <v>0</v>
      </c>
      <c r="AA536" s="185">
        <v>0</v>
      </c>
      <c r="AB536" s="185">
        <v>0</v>
      </c>
      <c r="AC536" s="185">
        <v>0</v>
      </c>
      <c r="AD536" s="185">
        <v>0</v>
      </c>
      <c r="AE536" s="185">
        <v>0</v>
      </c>
      <c r="AF536" s="185">
        <v>0</v>
      </c>
      <c r="AG536" s="185">
        <v>0</v>
      </c>
      <c r="AH536" s="185">
        <v>0</v>
      </c>
    </row>
    <row r="537" spans="1:34" ht="30" customHeight="1">
      <c r="A537" s="2019"/>
      <c r="B537" s="989" t="s">
        <v>798</v>
      </c>
      <c r="C537" s="185">
        <v>0</v>
      </c>
      <c r="D537" s="185">
        <v>0</v>
      </c>
      <c r="E537" s="185">
        <v>0</v>
      </c>
      <c r="F537" s="185">
        <v>0</v>
      </c>
      <c r="G537" s="185">
        <v>0</v>
      </c>
      <c r="H537" s="185">
        <v>0</v>
      </c>
      <c r="I537" s="185">
        <v>0</v>
      </c>
      <c r="J537" s="185">
        <v>0</v>
      </c>
      <c r="K537" s="185">
        <v>0</v>
      </c>
      <c r="L537" s="185">
        <v>0</v>
      </c>
      <c r="M537" s="185">
        <v>0</v>
      </c>
      <c r="N537" s="185">
        <v>0</v>
      </c>
      <c r="O537" s="185">
        <v>0</v>
      </c>
      <c r="P537" s="185">
        <v>0</v>
      </c>
      <c r="Q537" s="185">
        <v>0</v>
      </c>
      <c r="R537" s="185">
        <v>0</v>
      </c>
      <c r="S537" s="185">
        <v>0</v>
      </c>
      <c r="T537" s="185">
        <v>0</v>
      </c>
      <c r="U537" s="185">
        <v>0</v>
      </c>
      <c r="V537" s="185">
        <v>0</v>
      </c>
      <c r="W537" s="185">
        <v>0</v>
      </c>
      <c r="X537" s="185">
        <v>0</v>
      </c>
      <c r="Y537" s="185">
        <v>0</v>
      </c>
      <c r="Z537" s="185">
        <v>0</v>
      </c>
      <c r="AA537" s="185">
        <v>0</v>
      </c>
      <c r="AB537" s="185">
        <v>0</v>
      </c>
      <c r="AC537" s="185">
        <v>0</v>
      </c>
      <c r="AD537" s="185">
        <v>0</v>
      </c>
      <c r="AE537" s="185">
        <v>0</v>
      </c>
      <c r="AF537" s="185">
        <v>0</v>
      </c>
      <c r="AG537" s="185">
        <v>0</v>
      </c>
      <c r="AH537" s="185">
        <v>0</v>
      </c>
    </row>
    <row r="538" spans="1:34" ht="30" customHeight="1">
      <c r="A538" s="2019"/>
      <c r="B538" s="989" t="s">
        <v>780</v>
      </c>
      <c r="C538" s="185">
        <v>0</v>
      </c>
      <c r="D538" s="185">
        <v>0</v>
      </c>
      <c r="E538" s="185">
        <v>0</v>
      </c>
      <c r="F538" s="185">
        <v>0</v>
      </c>
      <c r="G538" s="185">
        <v>0</v>
      </c>
      <c r="H538" s="185">
        <v>0</v>
      </c>
      <c r="I538" s="185">
        <v>0</v>
      </c>
      <c r="J538" s="185">
        <v>0</v>
      </c>
      <c r="K538" s="185">
        <v>0</v>
      </c>
      <c r="L538" s="185">
        <v>0</v>
      </c>
      <c r="M538" s="185">
        <v>0</v>
      </c>
      <c r="N538" s="185">
        <v>0</v>
      </c>
      <c r="O538" s="185">
        <v>0</v>
      </c>
      <c r="P538" s="185">
        <v>0</v>
      </c>
      <c r="Q538" s="185">
        <v>0</v>
      </c>
      <c r="R538" s="185">
        <v>0</v>
      </c>
      <c r="S538" s="185">
        <v>0</v>
      </c>
      <c r="T538" s="185">
        <v>0</v>
      </c>
      <c r="U538" s="185">
        <v>0</v>
      </c>
      <c r="V538" s="185">
        <v>0</v>
      </c>
      <c r="W538" s="185">
        <v>0</v>
      </c>
      <c r="X538" s="185">
        <v>0</v>
      </c>
      <c r="Y538" s="185">
        <v>0</v>
      </c>
      <c r="Z538" s="185">
        <v>0</v>
      </c>
      <c r="AA538" s="185">
        <v>0</v>
      </c>
      <c r="AB538" s="185">
        <v>0</v>
      </c>
      <c r="AC538" s="185">
        <v>0</v>
      </c>
      <c r="AD538" s="185">
        <v>0</v>
      </c>
      <c r="AE538" s="185">
        <v>0</v>
      </c>
      <c r="AF538" s="185">
        <v>0</v>
      </c>
      <c r="AG538" s="185">
        <v>0</v>
      </c>
      <c r="AH538" s="185">
        <v>0</v>
      </c>
    </row>
    <row r="539" spans="1:34" ht="30" customHeight="1">
      <c r="A539" s="2019"/>
      <c r="B539" s="991" t="s">
        <v>781</v>
      </c>
      <c r="C539" s="185">
        <v>3328.25</v>
      </c>
      <c r="D539" s="185">
        <v>3328.25</v>
      </c>
      <c r="E539" s="185">
        <v>0</v>
      </c>
      <c r="F539" s="185">
        <v>0</v>
      </c>
      <c r="G539" s="185">
        <v>0</v>
      </c>
      <c r="H539" s="185">
        <v>0</v>
      </c>
      <c r="I539" s="185">
        <v>0</v>
      </c>
      <c r="J539" s="185">
        <v>0</v>
      </c>
      <c r="K539" s="185">
        <v>0</v>
      </c>
      <c r="L539" s="185">
        <v>0</v>
      </c>
      <c r="M539" s="185">
        <v>0</v>
      </c>
      <c r="N539" s="185">
        <v>0</v>
      </c>
      <c r="O539" s="185">
        <v>0</v>
      </c>
      <c r="P539" s="185">
        <v>0</v>
      </c>
      <c r="Q539" s="185">
        <v>0</v>
      </c>
      <c r="R539" s="185">
        <v>0</v>
      </c>
      <c r="S539" s="185">
        <v>0</v>
      </c>
      <c r="T539" s="185">
        <v>0</v>
      </c>
      <c r="U539" s="185">
        <v>0</v>
      </c>
      <c r="V539" s="185">
        <v>0</v>
      </c>
      <c r="W539" s="185">
        <v>0</v>
      </c>
      <c r="X539" s="185">
        <v>0</v>
      </c>
      <c r="Y539" s="185">
        <v>0</v>
      </c>
      <c r="Z539" s="185">
        <v>0</v>
      </c>
      <c r="AA539" s="185">
        <v>0</v>
      </c>
      <c r="AB539" s="185">
        <v>0</v>
      </c>
      <c r="AC539" s="185">
        <v>0</v>
      </c>
      <c r="AD539" s="185">
        <v>0</v>
      </c>
      <c r="AE539" s="185">
        <v>0</v>
      </c>
      <c r="AF539" s="185">
        <v>0</v>
      </c>
      <c r="AG539" s="185">
        <v>0</v>
      </c>
      <c r="AH539" s="185">
        <v>0</v>
      </c>
    </row>
    <row r="540" spans="1:34" ht="30" customHeight="1">
      <c r="A540" s="2019"/>
      <c r="B540" s="991" t="s">
        <v>786</v>
      </c>
      <c r="C540" s="185">
        <v>0</v>
      </c>
      <c r="D540" s="185">
        <v>0</v>
      </c>
      <c r="E540" s="185">
        <v>0</v>
      </c>
      <c r="F540" s="185">
        <v>0</v>
      </c>
      <c r="G540" s="185">
        <v>0</v>
      </c>
      <c r="H540" s="185">
        <v>0</v>
      </c>
      <c r="I540" s="185">
        <v>0</v>
      </c>
      <c r="J540" s="185">
        <v>0</v>
      </c>
      <c r="K540" s="185">
        <v>0</v>
      </c>
      <c r="L540" s="185">
        <v>0</v>
      </c>
      <c r="M540" s="185">
        <v>0</v>
      </c>
      <c r="N540" s="185">
        <v>0</v>
      </c>
      <c r="O540" s="185">
        <v>0</v>
      </c>
      <c r="P540" s="185">
        <v>0</v>
      </c>
      <c r="Q540" s="185">
        <v>0</v>
      </c>
      <c r="R540" s="185">
        <v>0</v>
      </c>
      <c r="S540" s="185">
        <v>0</v>
      </c>
      <c r="T540" s="185">
        <v>0</v>
      </c>
      <c r="U540" s="185">
        <v>0</v>
      </c>
      <c r="V540" s="185">
        <v>0</v>
      </c>
      <c r="W540" s="185">
        <v>0</v>
      </c>
      <c r="X540" s="185">
        <v>0</v>
      </c>
      <c r="Y540" s="185">
        <v>0</v>
      </c>
      <c r="Z540" s="185">
        <v>0</v>
      </c>
      <c r="AA540" s="185">
        <v>0</v>
      </c>
      <c r="AB540" s="185">
        <v>0</v>
      </c>
      <c r="AC540" s="185">
        <v>0</v>
      </c>
      <c r="AD540" s="185">
        <v>0</v>
      </c>
      <c r="AE540" s="185">
        <v>0</v>
      </c>
      <c r="AF540" s="185">
        <v>0</v>
      </c>
      <c r="AG540" s="185">
        <v>0</v>
      </c>
      <c r="AH540" s="185">
        <v>0</v>
      </c>
    </row>
    <row r="541" spans="1:34" ht="30" customHeight="1">
      <c r="A541" s="2019"/>
      <c r="B541" s="991" t="s">
        <v>799</v>
      </c>
      <c r="C541" s="185">
        <v>0</v>
      </c>
      <c r="D541" s="185">
        <v>0</v>
      </c>
      <c r="E541" s="185">
        <v>0</v>
      </c>
      <c r="F541" s="185">
        <v>0</v>
      </c>
      <c r="G541" s="185">
        <v>0</v>
      </c>
      <c r="H541" s="185">
        <v>0</v>
      </c>
      <c r="I541" s="185">
        <v>0</v>
      </c>
      <c r="J541" s="185">
        <v>0</v>
      </c>
      <c r="K541" s="185">
        <v>0</v>
      </c>
      <c r="L541" s="185">
        <v>0</v>
      </c>
      <c r="M541" s="185">
        <v>0</v>
      </c>
      <c r="N541" s="185">
        <v>0</v>
      </c>
      <c r="O541" s="185">
        <v>0</v>
      </c>
      <c r="P541" s="185">
        <v>0</v>
      </c>
      <c r="Q541" s="185">
        <v>0</v>
      </c>
      <c r="R541" s="185">
        <v>0</v>
      </c>
      <c r="S541" s="185">
        <v>0</v>
      </c>
      <c r="T541" s="185">
        <v>0</v>
      </c>
      <c r="U541" s="185">
        <v>0</v>
      </c>
      <c r="V541" s="185">
        <v>0</v>
      </c>
      <c r="W541" s="185">
        <v>0</v>
      </c>
      <c r="X541" s="185">
        <v>0</v>
      </c>
      <c r="Y541" s="185">
        <v>0</v>
      </c>
      <c r="Z541" s="185">
        <v>0</v>
      </c>
      <c r="AA541" s="185">
        <v>0</v>
      </c>
      <c r="AB541" s="185">
        <v>0</v>
      </c>
      <c r="AC541" s="185">
        <v>0</v>
      </c>
      <c r="AD541" s="185">
        <v>0</v>
      </c>
      <c r="AE541" s="185">
        <v>0</v>
      </c>
      <c r="AF541" s="185">
        <v>0</v>
      </c>
      <c r="AG541" s="185">
        <v>0</v>
      </c>
      <c r="AH541" s="185">
        <v>0</v>
      </c>
    </row>
    <row r="542" spans="1:34" ht="30" customHeight="1">
      <c r="A542" s="2019"/>
      <c r="B542" s="991" t="s">
        <v>787</v>
      </c>
      <c r="C542" s="185">
        <v>7767.09</v>
      </c>
      <c r="D542" s="185">
        <v>1265.69</v>
      </c>
      <c r="E542" s="185">
        <v>0</v>
      </c>
      <c r="F542" s="185">
        <v>0</v>
      </c>
      <c r="G542" s="185">
        <v>0</v>
      </c>
      <c r="H542" s="185">
        <v>1955.78</v>
      </c>
      <c r="I542" s="185">
        <v>3590.52</v>
      </c>
      <c r="J542" s="185">
        <v>955.1</v>
      </c>
      <c r="K542" s="185">
        <v>0</v>
      </c>
      <c r="L542" s="185">
        <v>0</v>
      </c>
      <c r="M542" s="185">
        <v>0</v>
      </c>
      <c r="N542" s="185">
        <v>0</v>
      </c>
      <c r="O542" s="185">
        <v>0</v>
      </c>
      <c r="P542" s="185">
        <v>0</v>
      </c>
      <c r="Q542" s="185">
        <v>0</v>
      </c>
      <c r="R542" s="185">
        <v>1955.78</v>
      </c>
      <c r="S542" s="185">
        <v>3590.52</v>
      </c>
      <c r="T542" s="185">
        <v>955.1</v>
      </c>
      <c r="U542" s="185">
        <v>0</v>
      </c>
      <c r="V542" s="185">
        <v>0</v>
      </c>
      <c r="W542" s="185">
        <v>0</v>
      </c>
      <c r="X542" s="185">
        <v>0</v>
      </c>
      <c r="Y542" s="185">
        <v>0</v>
      </c>
      <c r="Z542" s="185">
        <v>0</v>
      </c>
      <c r="AA542" s="185">
        <v>0</v>
      </c>
      <c r="AB542" s="185">
        <v>1955.78</v>
      </c>
      <c r="AC542" s="185">
        <v>3590.52</v>
      </c>
      <c r="AD542" s="185">
        <v>955.1</v>
      </c>
      <c r="AE542" s="185">
        <v>0</v>
      </c>
      <c r="AF542" s="185">
        <v>0</v>
      </c>
      <c r="AG542" s="185">
        <v>0</v>
      </c>
      <c r="AH542" s="185">
        <v>0</v>
      </c>
    </row>
    <row r="543" spans="1:34" ht="30" customHeight="1">
      <c r="A543" s="2019"/>
      <c r="B543" s="991" t="s">
        <v>820</v>
      </c>
      <c r="C543" s="185">
        <v>0</v>
      </c>
      <c r="D543" s="185">
        <v>0</v>
      </c>
      <c r="E543" s="185">
        <v>0</v>
      </c>
      <c r="F543" s="185">
        <v>0</v>
      </c>
      <c r="G543" s="185">
        <v>0</v>
      </c>
      <c r="H543" s="185">
        <v>0</v>
      </c>
      <c r="I543" s="185">
        <v>0</v>
      </c>
      <c r="J543" s="185">
        <v>0</v>
      </c>
      <c r="K543" s="185">
        <v>0</v>
      </c>
      <c r="L543" s="185">
        <v>0</v>
      </c>
      <c r="M543" s="185">
        <v>0</v>
      </c>
      <c r="N543" s="185">
        <v>0</v>
      </c>
      <c r="O543" s="185">
        <v>0</v>
      </c>
      <c r="P543" s="185">
        <v>0</v>
      </c>
      <c r="Q543" s="185">
        <v>0</v>
      </c>
      <c r="R543" s="185">
        <v>0</v>
      </c>
      <c r="S543" s="185">
        <v>0</v>
      </c>
      <c r="T543" s="185">
        <v>0</v>
      </c>
      <c r="U543" s="185">
        <v>0</v>
      </c>
      <c r="V543" s="185">
        <v>0</v>
      </c>
      <c r="W543" s="185">
        <v>0</v>
      </c>
      <c r="X543" s="185">
        <v>0</v>
      </c>
      <c r="Y543" s="185">
        <v>0</v>
      </c>
      <c r="Z543" s="185">
        <v>0</v>
      </c>
      <c r="AA543" s="185">
        <v>0</v>
      </c>
      <c r="AB543" s="185">
        <v>0</v>
      </c>
      <c r="AC543" s="185">
        <v>0</v>
      </c>
      <c r="AD543" s="185">
        <v>0</v>
      </c>
      <c r="AE543" s="185">
        <v>0</v>
      </c>
      <c r="AF543" s="185">
        <v>0</v>
      </c>
      <c r="AG543" s="185">
        <v>0</v>
      </c>
      <c r="AH543" s="185">
        <v>0</v>
      </c>
    </row>
    <row r="544" spans="1:34" ht="30" customHeight="1">
      <c r="A544" s="2019"/>
      <c r="B544" s="991" t="s">
        <v>800</v>
      </c>
      <c r="C544" s="185">
        <v>0</v>
      </c>
      <c r="D544" s="185">
        <v>0</v>
      </c>
      <c r="E544" s="185">
        <v>0</v>
      </c>
      <c r="F544" s="185">
        <v>0</v>
      </c>
      <c r="G544" s="185">
        <v>0</v>
      </c>
      <c r="H544" s="185">
        <v>0</v>
      </c>
      <c r="I544" s="185">
        <v>0</v>
      </c>
      <c r="J544" s="185">
        <v>0</v>
      </c>
      <c r="K544" s="185">
        <v>0</v>
      </c>
      <c r="L544" s="185">
        <v>0</v>
      </c>
      <c r="M544" s="185">
        <v>0</v>
      </c>
      <c r="N544" s="185">
        <v>0</v>
      </c>
      <c r="O544" s="185">
        <v>0</v>
      </c>
      <c r="P544" s="185">
        <v>0</v>
      </c>
      <c r="Q544" s="185">
        <v>0</v>
      </c>
      <c r="R544" s="185">
        <v>0</v>
      </c>
      <c r="S544" s="185">
        <v>0</v>
      </c>
      <c r="T544" s="185">
        <v>0</v>
      </c>
      <c r="U544" s="185">
        <v>0</v>
      </c>
      <c r="V544" s="185">
        <v>0</v>
      </c>
      <c r="W544" s="185">
        <v>0</v>
      </c>
      <c r="X544" s="185">
        <v>0</v>
      </c>
      <c r="Y544" s="185">
        <v>0</v>
      </c>
      <c r="Z544" s="185">
        <v>0</v>
      </c>
      <c r="AA544" s="185">
        <v>0</v>
      </c>
      <c r="AB544" s="185">
        <v>0</v>
      </c>
      <c r="AC544" s="185">
        <v>0</v>
      </c>
      <c r="AD544" s="185">
        <v>0</v>
      </c>
      <c r="AE544" s="185">
        <v>0</v>
      </c>
      <c r="AF544" s="185">
        <v>0</v>
      </c>
      <c r="AG544" s="185">
        <v>0</v>
      </c>
      <c r="AH544" s="185">
        <v>0</v>
      </c>
    </row>
    <row r="545" spans="1:34" ht="30" customHeight="1">
      <c r="A545" s="2019"/>
      <c r="B545" s="989" t="s">
        <v>801</v>
      </c>
      <c r="C545" s="185">
        <v>0</v>
      </c>
      <c r="D545" s="185">
        <v>0</v>
      </c>
      <c r="E545" s="185">
        <v>0</v>
      </c>
      <c r="F545" s="185">
        <v>0</v>
      </c>
      <c r="G545" s="185">
        <v>0</v>
      </c>
      <c r="H545" s="185">
        <v>0</v>
      </c>
      <c r="I545" s="185">
        <v>0</v>
      </c>
      <c r="J545" s="185">
        <v>0</v>
      </c>
      <c r="K545" s="185">
        <v>0</v>
      </c>
      <c r="L545" s="185">
        <v>0</v>
      </c>
      <c r="M545" s="185">
        <v>0</v>
      </c>
      <c r="N545" s="185">
        <v>0</v>
      </c>
      <c r="O545" s="185">
        <v>0</v>
      </c>
      <c r="P545" s="185">
        <v>0</v>
      </c>
      <c r="Q545" s="185">
        <v>0</v>
      </c>
      <c r="R545" s="185">
        <v>0</v>
      </c>
      <c r="S545" s="185">
        <v>0</v>
      </c>
      <c r="T545" s="185">
        <v>0</v>
      </c>
      <c r="U545" s="185">
        <v>0</v>
      </c>
      <c r="V545" s="185">
        <v>0</v>
      </c>
      <c r="W545" s="185">
        <v>0</v>
      </c>
      <c r="X545" s="185">
        <v>0</v>
      </c>
      <c r="Y545" s="185">
        <v>0</v>
      </c>
      <c r="Z545" s="185">
        <v>0</v>
      </c>
      <c r="AA545" s="185">
        <v>0</v>
      </c>
      <c r="AB545" s="185">
        <v>0</v>
      </c>
      <c r="AC545" s="185">
        <v>0</v>
      </c>
      <c r="AD545" s="185">
        <v>0</v>
      </c>
      <c r="AE545" s="185">
        <v>0</v>
      </c>
      <c r="AF545" s="185">
        <v>0</v>
      </c>
      <c r="AG545" s="185">
        <v>0</v>
      </c>
      <c r="AH545" s="185">
        <v>0</v>
      </c>
    </row>
    <row r="546" spans="1:34" ht="30" customHeight="1">
      <c r="A546" s="2019"/>
      <c r="B546" s="995" t="s">
        <v>802</v>
      </c>
      <c r="C546" s="185">
        <v>0</v>
      </c>
      <c r="D546" s="185">
        <v>0</v>
      </c>
      <c r="E546" s="185">
        <v>0</v>
      </c>
      <c r="F546" s="185">
        <v>0</v>
      </c>
      <c r="G546" s="185">
        <v>0</v>
      </c>
      <c r="H546" s="185">
        <v>0</v>
      </c>
      <c r="I546" s="185">
        <v>0</v>
      </c>
      <c r="J546" s="185">
        <v>0</v>
      </c>
      <c r="K546" s="185">
        <v>0</v>
      </c>
      <c r="L546" s="185">
        <v>0</v>
      </c>
      <c r="M546" s="185">
        <v>0</v>
      </c>
      <c r="N546" s="185">
        <v>0</v>
      </c>
      <c r="O546" s="185">
        <v>0</v>
      </c>
      <c r="P546" s="185">
        <v>0</v>
      </c>
      <c r="Q546" s="185">
        <v>0</v>
      </c>
      <c r="R546" s="185">
        <v>0</v>
      </c>
      <c r="S546" s="185">
        <v>0</v>
      </c>
      <c r="T546" s="185">
        <v>0</v>
      </c>
      <c r="U546" s="185">
        <v>0</v>
      </c>
      <c r="V546" s="185">
        <v>0</v>
      </c>
      <c r="W546" s="185">
        <v>0</v>
      </c>
      <c r="X546" s="185">
        <v>0</v>
      </c>
      <c r="Y546" s="185">
        <v>0</v>
      </c>
      <c r="Z546" s="185">
        <v>0</v>
      </c>
      <c r="AA546" s="185">
        <v>0</v>
      </c>
      <c r="AB546" s="185">
        <v>0</v>
      </c>
      <c r="AC546" s="185">
        <v>0</v>
      </c>
      <c r="AD546" s="185">
        <v>0</v>
      </c>
      <c r="AE546" s="185">
        <v>0</v>
      </c>
      <c r="AF546" s="185">
        <v>0</v>
      </c>
      <c r="AG546" s="185">
        <v>0</v>
      </c>
      <c r="AH546" s="185">
        <v>0</v>
      </c>
    </row>
    <row r="547" spans="1:34" ht="30" customHeight="1">
      <c r="A547" s="2019"/>
      <c r="B547" s="995" t="s">
        <v>803</v>
      </c>
      <c r="C547" s="185">
        <v>0</v>
      </c>
      <c r="D547" s="185">
        <v>0</v>
      </c>
      <c r="E547" s="185">
        <v>0</v>
      </c>
      <c r="F547" s="185">
        <v>0</v>
      </c>
      <c r="G547" s="185">
        <v>0</v>
      </c>
      <c r="H547" s="185">
        <v>0</v>
      </c>
      <c r="I547" s="185">
        <v>0</v>
      </c>
      <c r="J547" s="185">
        <v>0</v>
      </c>
      <c r="K547" s="185">
        <v>0</v>
      </c>
      <c r="L547" s="185">
        <v>0</v>
      </c>
      <c r="M547" s="185">
        <v>0</v>
      </c>
      <c r="N547" s="185">
        <v>0</v>
      </c>
      <c r="O547" s="185">
        <v>0</v>
      </c>
      <c r="P547" s="185">
        <v>0</v>
      </c>
      <c r="Q547" s="185">
        <v>0</v>
      </c>
      <c r="R547" s="185">
        <v>0</v>
      </c>
      <c r="S547" s="185">
        <v>0</v>
      </c>
      <c r="T547" s="185">
        <v>0</v>
      </c>
      <c r="U547" s="185">
        <v>0</v>
      </c>
      <c r="V547" s="185">
        <v>0</v>
      </c>
      <c r="W547" s="185">
        <v>0</v>
      </c>
      <c r="X547" s="185">
        <v>0</v>
      </c>
      <c r="Y547" s="185">
        <v>0</v>
      </c>
      <c r="Z547" s="185">
        <v>0</v>
      </c>
      <c r="AA547" s="185">
        <v>0</v>
      </c>
      <c r="AB547" s="185">
        <v>0</v>
      </c>
      <c r="AC547" s="185">
        <v>0</v>
      </c>
      <c r="AD547" s="185">
        <v>0</v>
      </c>
      <c r="AE547" s="185">
        <v>0</v>
      </c>
      <c r="AF547" s="185">
        <v>0</v>
      </c>
      <c r="AG547" s="185">
        <v>0</v>
      </c>
      <c r="AH547" s="185">
        <v>0</v>
      </c>
    </row>
    <row r="548" spans="1:34" ht="30" customHeight="1">
      <c r="A548" s="2019"/>
      <c r="B548" s="1011" t="s">
        <v>804</v>
      </c>
      <c r="C548" s="185">
        <v>0</v>
      </c>
      <c r="D548" s="185">
        <v>0</v>
      </c>
      <c r="E548" s="185">
        <v>0</v>
      </c>
      <c r="F548" s="185">
        <v>0</v>
      </c>
      <c r="G548" s="185">
        <v>0</v>
      </c>
      <c r="H548" s="185">
        <v>0</v>
      </c>
      <c r="I548" s="185">
        <v>0</v>
      </c>
      <c r="J548" s="185">
        <v>0</v>
      </c>
      <c r="K548" s="185">
        <v>0</v>
      </c>
      <c r="L548" s="185">
        <v>0</v>
      </c>
      <c r="M548" s="185">
        <v>0</v>
      </c>
      <c r="N548" s="185">
        <v>0</v>
      </c>
      <c r="O548" s="185">
        <v>0</v>
      </c>
      <c r="P548" s="185">
        <v>0</v>
      </c>
      <c r="Q548" s="185">
        <v>0</v>
      </c>
      <c r="R548" s="185">
        <v>0</v>
      </c>
      <c r="S548" s="185">
        <v>0</v>
      </c>
      <c r="T548" s="185">
        <v>0</v>
      </c>
      <c r="U548" s="185">
        <v>0</v>
      </c>
      <c r="V548" s="185">
        <v>0</v>
      </c>
      <c r="W548" s="185">
        <v>0</v>
      </c>
      <c r="X548" s="185">
        <v>0</v>
      </c>
      <c r="Y548" s="185">
        <v>0</v>
      </c>
      <c r="Z548" s="185">
        <v>0</v>
      </c>
      <c r="AA548" s="185">
        <v>0</v>
      </c>
      <c r="AB548" s="185">
        <v>0</v>
      </c>
      <c r="AC548" s="185">
        <v>0</v>
      </c>
      <c r="AD548" s="185">
        <v>0</v>
      </c>
      <c r="AE548" s="185">
        <v>0</v>
      </c>
      <c r="AF548" s="185">
        <v>0</v>
      </c>
      <c r="AG548" s="185">
        <v>0</v>
      </c>
      <c r="AH548" s="185">
        <v>0</v>
      </c>
    </row>
    <row r="549" spans="1:34" ht="30" customHeight="1">
      <c r="A549" s="2019"/>
      <c r="B549" s="1011" t="s">
        <v>805</v>
      </c>
      <c r="C549" s="185">
        <v>0</v>
      </c>
      <c r="D549" s="185">
        <v>0</v>
      </c>
      <c r="E549" s="185">
        <v>0</v>
      </c>
      <c r="F549" s="185">
        <v>0</v>
      </c>
      <c r="G549" s="185">
        <v>0</v>
      </c>
      <c r="H549" s="185">
        <v>0</v>
      </c>
      <c r="I549" s="185">
        <v>0</v>
      </c>
      <c r="J549" s="185">
        <v>0</v>
      </c>
      <c r="K549" s="185">
        <v>0</v>
      </c>
      <c r="L549" s="185">
        <v>0</v>
      </c>
      <c r="M549" s="185">
        <v>0</v>
      </c>
      <c r="N549" s="185">
        <v>0</v>
      </c>
      <c r="O549" s="185">
        <v>0</v>
      </c>
      <c r="P549" s="185">
        <v>0</v>
      </c>
      <c r="Q549" s="185">
        <v>0</v>
      </c>
      <c r="R549" s="185">
        <v>0</v>
      </c>
      <c r="S549" s="185">
        <v>0</v>
      </c>
      <c r="T549" s="185">
        <v>0</v>
      </c>
      <c r="U549" s="185">
        <v>0</v>
      </c>
      <c r="V549" s="185">
        <v>0</v>
      </c>
      <c r="W549" s="185">
        <v>0</v>
      </c>
      <c r="X549" s="185">
        <v>0</v>
      </c>
      <c r="Y549" s="185">
        <v>0</v>
      </c>
      <c r="Z549" s="185">
        <v>0</v>
      </c>
      <c r="AA549" s="185">
        <v>0</v>
      </c>
      <c r="AB549" s="185">
        <v>0</v>
      </c>
      <c r="AC549" s="185">
        <v>0</v>
      </c>
      <c r="AD549" s="185">
        <v>0</v>
      </c>
      <c r="AE549" s="185">
        <v>0</v>
      </c>
      <c r="AF549" s="185">
        <v>0</v>
      </c>
      <c r="AG549" s="185">
        <v>0</v>
      </c>
      <c r="AH549" s="185">
        <v>0</v>
      </c>
    </row>
    <row r="550" spans="1:34" ht="30" customHeight="1">
      <c r="A550" s="2019"/>
      <c r="B550" s="1011" t="s">
        <v>806</v>
      </c>
      <c r="C550" s="185">
        <v>0</v>
      </c>
      <c r="D550" s="185">
        <v>0</v>
      </c>
      <c r="E550" s="185">
        <v>0</v>
      </c>
      <c r="F550" s="185">
        <v>0</v>
      </c>
      <c r="G550" s="185">
        <v>0</v>
      </c>
      <c r="H550" s="185">
        <v>0</v>
      </c>
      <c r="I550" s="185">
        <v>0</v>
      </c>
      <c r="J550" s="185">
        <v>0</v>
      </c>
      <c r="K550" s="185">
        <v>0</v>
      </c>
      <c r="L550" s="185">
        <v>0</v>
      </c>
      <c r="M550" s="185">
        <v>0</v>
      </c>
      <c r="N550" s="185">
        <v>0</v>
      </c>
      <c r="O550" s="185">
        <v>0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0</v>
      </c>
      <c r="Y550" s="185">
        <v>0</v>
      </c>
      <c r="Z550" s="185">
        <v>0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</row>
    <row r="551" spans="1:34" ht="30" customHeight="1">
      <c r="A551" s="2019"/>
      <c r="B551" s="995" t="s">
        <v>807</v>
      </c>
      <c r="C551" s="185">
        <v>0</v>
      </c>
      <c r="D551" s="185">
        <v>0</v>
      </c>
      <c r="E551" s="185">
        <v>0</v>
      </c>
      <c r="F551" s="185">
        <v>0</v>
      </c>
      <c r="G551" s="185">
        <v>0</v>
      </c>
      <c r="H551" s="185">
        <v>0</v>
      </c>
      <c r="I551" s="185">
        <v>0</v>
      </c>
      <c r="J551" s="185">
        <v>0</v>
      </c>
      <c r="K551" s="185">
        <v>0</v>
      </c>
      <c r="L551" s="185">
        <v>0</v>
      </c>
      <c r="M551" s="185">
        <v>0</v>
      </c>
      <c r="N551" s="185">
        <v>0</v>
      </c>
      <c r="O551" s="185">
        <v>0</v>
      </c>
      <c r="P551" s="185">
        <v>0</v>
      </c>
      <c r="Q551" s="185">
        <v>0</v>
      </c>
      <c r="R551" s="185">
        <v>0</v>
      </c>
      <c r="S551" s="185">
        <v>0</v>
      </c>
      <c r="T551" s="185">
        <v>0</v>
      </c>
      <c r="U551" s="185">
        <v>0</v>
      </c>
      <c r="V551" s="185">
        <v>0</v>
      </c>
      <c r="W551" s="185">
        <v>0</v>
      </c>
      <c r="X551" s="185">
        <v>0</v>
      </c>
      <c r="Y551" s="185">
        <v>0</v>
      </c>
      <c r="Z551" s="185">
        <v>0</v>
      </c>
      <c r="AA551" s="185">
        <v>0</v>
      </c>
      <c r="AB551" s="185">
        <v>0</v>
      </c>
      <c r="AC551" s="185">
        <v>0</v>
      </c>
      <c r="AD551" s="185">
        <v>0</v>
      </c>
      <c r="AE551" s="185">
        <v>0</v>
      </c>
      <c r="AF551" s="185">
        <v>0</v>
      </c>
      <c r="AG551" s="185">
        <v>0</v>
      </c>
      <c r="AH551" s="185">
        <v>0</v>
      </c>
    </row>
    <row r="552" spans="1:34" ht="30" customHeight="1">
      <c r="A552" s="2019"/>
      <c r="B552" s="991" t="s">
        <v>808</v>
      </c>
      <c r="C552" s="185">
        <v>0</v>
      </c>
      <c r="D552" s="185">
        <v>0</v>
      </c>
      <c r="E552" s="185">
        <v>0</v>
      </c>
      <c r="F552" s="185">
        <v>0</v>
      </c>
      <c r="G552" s="185">
        <v>0</v>
      </c>
      <c r="H552" s="185">
        <v>0</v>
      </c>
      <c r="I552" s="185">
        <v>0</v>
      </c>
      <c r="J552" s="185">
        <v>0</v>
      </c>
      <c r="K552" s="185">
        <v>0</v>
      </c>
      <c r="L552" s="185">
        <v>0</v>
      </c>
      <c r="M552" s="185">
        <v>0</v>
      </c>
      <c r="N552" s="185">
        <v>0</v>
      </c>
      <c r="O552" s="185">
        <v>0</v>
      </c>
      <c r="P552" s="185">
        <v>0</v>
      </c>
      <c r="Q552" s="185">
        <v>0</v>
      </c>
      <c r="R552" s="185">
        <v>0</v>
      </c>
      <c r="S552" s="185">
        <v>0</v>
      </c>
      <c r="T552" s="185">
        <v>0</v>
      </c>
      <c r="U552" s="185">
        <v>0</v>
      </c>
      <c r="V552" s="185">
        <v>0</v>
      </c>
      <c r="W552" s="185">
        <v>0</v>
      </c>
      <c r="X552" s="185">
        <v>0</v>
      </c>
      <c r="Y552" s="185">
        <v>0</v>
      </c>
      <c r="Z552" s="185">
        <v>0</v>
      </c>
      <c r="AA552" s="185">
        <v>0</v>
      </c>
      <c r="AB552" s="185">
        <v>0</v>
      </c>
      <c r="AC552" s="185">
        <v>0</v>
      </c>
      <c r="AD552" s="185">
        <v>0</v>
      </c>
      <c r="AE552" s="185">
        <v>0</v>
      </c>
      <c r="AF552" s="185">
        <v>0</v>
      </c>
      <c r="AG552" s="185">
        <v>0</v>
      </c>
      <c r="AH552" s="185">
        <v>0</v>
      </c>
    </row>
    <row r="553" spans="1:34" ht="30" customHeight="1">
      <c r="A553" s="2019"/>
      <c r="B553" s="1011" t="s">
        <v>821</v>
      </c>
      <c r="C553" s="185">
        <v>0</v>
      </c>
      <c r="D553" s="185">
        <v>0</v>
      </c>
      <c r="E553" s="185">
        <v>0</v>
      </c>
      <c r="F553" s="185">
        <v>0</v>
      </c>
      <c r="G553" s="185">
        <v>0</v>
      </c>
      <c r="H553" s="185">
        <v>0</v>
      </c>
      <c r="I553" s="185">
        <v>0</v>
      </c>
      <c r="J553" s="185">
        <v>0</v>
      </c>
      <c r="K553" s="185">
        <v>0</v>
      </c>
      <c r="L553" s="185">
        <v>0</v>
      </c>
      <c r="M553" s="185">
        <v>0</v>
      </c>
      <c r="N553" s="185">
        <v>0</v>
      </c>
      <c r="O553" s="185">
        <v>0</v>
      </c>
      <c r="P553" s="185">
        <v>0</v>
      </c>
      <c r="Q553" s="185">
        <v>0</v>
      </c>
      <c r="R553" s="185">
        <v>0</v>
      </c>
      <c r="S553" s="185">
        <v>0</v>
      </c>
      <c r="T553" s="185">
        <v>0</v>
      </c>
      <c r="U553" s="185">
        <v>0</v>
      </c>
      <c r="V553" s="185">
        <v>0</v>
      </c>
      <c r="W553" s="185">
        <v>0</v>
      </c>
      <c r="X553" s="185">
        <v>0</v>
      </c>
      <c r="Y553" s="185">
        <v>0</v>
      </c>
      <c r="Z553" s="185">
        <v>0</v>
      </c>
      <c r="AA553" s="185">
        <v>0</v>
      </c>
      <c r="AB553" s="185">
        <v>0</v>
      </c>
      <c r="AC553" s="185">
        <v>0</v>
      </c>
      <c r="AD553" s="185">
        <v>0</v>
      </c>
      <c r="AE553" s="185">
        <v>0</v>
      </c>
      <c r="AF553" s="185">
        <v>0</v>
      </c>
      <c r="AG553" s="185">
        <v>0</v>
      </c>
      <c r="AH553" s="185">
        <v>0</v>
      </c>
    </row>
    <row r="554" spans="1:34" ht="30" customHeight="1">
      <c r="A554" s="2019"/>
      <c r="B554" s="1011" t="s">
        <v>822</v>
      </c>
      <c r="C554" s="185">
        <v>0</v>
      </c>
      <c r="D554" s="185">
        <v>0</v>
      </c>
      <c r="E554" s="185">
        <v>0</v>
      </c>
      <c r="F554" s="185">
        <v>0</v>
      </c>
      <c r="G554" s="185">
        <v>0</v>
      </c>
      <c r="H554" s="185">
        <v>0</v>
      </c>
      <c r="I554" s="185">
        <v>0</v>
      </c>
      <c r="J554" s="185">
        <v>0</v>
      </c>
      <c r="K554" s="185">
        <v>0</v>
      </c>
      <c r="L554" s="185">
        <v>0</v>
      </c>
      <c r="M554" s="185">
        <v>0</v>
      </c>
      <c r="N554" s="185">
        <v>0</v>
      </c>
      <c r="O554" s="185">
        <v>0</v>
      </c>
      <c r="P554" s="185">
        <v>0</v>
      </c>
      <c r="Q554" s="185">
        <v>0</v>
      </c>
      <c r="R554" s="185">
        <v>0</v>
      </c>
      <c r="S554" s="185">
        <v>0</v>
      </c>
      <c r="T554" s="185">
        <v>0</v>
      </c>
      <c r="U554" s="185">
        <v>0</v>
      </c>
      <c r="V554" s="185">
        <v>0</v>
      </c>
      <c r="W554" s="185">
        <v>0</v>
      </c>
      <c r="X554" s="185">
        <v>0</v>
      </c>
      <c r="Y554" s="185">
        <v>0</v>
      </c>
      <c r="Z554" s="185">
        <v>0</v>
      </c>
      <c r="AA554" s="185">
        <v>0</v>
      </c>
      <c r="AB554" s="185">
        <v>0</v>
      </c>
      <c r="AC554" s="185">
        <v>0</v>
      </c>
      <c r="AD554" s="185">
        <v>0</v>
      </c>
      <c r="AE554" s="185">
        <v>0</v>
      </c>
      <c r="AF554" s="185">
        <v>0</v>
      </c>
      <c r="AG554" s="185">
        <v>0</v>
      </c>
      <c r="AH554" s="185">
        <v>0</v>
      </c>
    </row>
    <row r="555" spans="1:34" ht="19.5" customHeight="1">
      <c r="A555" s="2019"/>
      <c r="B555" s="1242" t="s">
        <v>952</v>
      </c>
      <c r="C555" s="185">
        <v>0</v>
      </c>
      <c r="D555" s="185">
        <v>0</v>
      </c>
      <c r="E555" s="185">
        <v>0</v>
      </c>
      <c r="F555" s="185">
        <v>0</v>
      </c>
      <c r="G555" s="185">
        <v>0</v>
      </c>
      <c r="H555" s="185">
        <v>0</v>
      </c>
      <c r="I555" s="185">
        <v>0</v>
      </c>
      <c r="J555" s="185">
        <v>0</v>
      </c>
      <c r="K555" s="185">
        <v>0</v>
      </c>
      <c r="L555" s="185">
        <v>0</v>
      </c>
      <c r="M555" s="185">
        <v>0</v>
      </c>
      <c r="N555" s="185">
        <v>0</v>
      </c>
      <c r="O555" s="185">
        <v>0</v>
      </c>
      <c r="P555" s="185">
        <v>0</v>
      </c>
      <c r="Q555" s="185">
        <v>0</v>
      </c>
      <c r="R555" s="185">
        <v>0</v>
      </c>
      <c r="S555" s="185">
        <v>0</v>
      </c>
      <c r="T555" s="185">
        <v>0</v>
      </c>
      <c r="U555" s="185">
        <v>0</v>
      </c>
      <c r="V555" s="185">
        <v>0</v>
      </c>
      <c r="W555" s="185">
        <v>0</v>
      </c>
      <c r="X555" s="185">
        <v>0</v>
      </c>
      <c r="Y555" s="185">
        <v>0</v>
      </c>
      <c r="Z555" s="185">
        <v>0</v>
      </c>
      <c r="AA555" s="185">
        <v>0</v>
      </c>
      <c r="AB555" s="185">
        <v>0</v>
      </c>
      <c r="AC555" s="185">
        <v>0</v>
      </c>
      <c r="AD555" s="185">
        <v>0</v>
      </c>
      <c r="AE555" s="185">
        <v>0</v>
      </c>
      <c r="AF555" s="185">
        <v>0</v>
      </c>
      <c r="AG555" s="185">
        <v>0</v>
      </c>
      <c r="AH555" s="185">
        <v>0</v>
      </c>
    </row>
    <row r="556" spans="1:34" ht="19.5" customHeight="1">
      <c r="A556" s="2018" t="s">
        <v>826</v>
      </c>
      <c r="B556" s="1013" t="s">
        <v>41</v>
      </c>
      <c r="C556" s="1013">
        <f>SUM('2-9-2배수관 경년별 총괄'!C557:'2-9-2배수관 경년별 총괄'!C578)</f>
        <v>1981.6</v>
      </c>
      <c r="D556" s="1013">
        <f>SUM('2-9-2배수관 경년별 총괄'!D557:'2-9-2배수관 경년별 총괄'!D578)</f>
        <v>1981.6</v>
      </c>
      <c r="E556" s="1013">
        <f>SUM('2-9-2배수관 경년별 총괄'!E557:'2-9-2배수관 경년별 총괄'!E578)</f>
        <v>0</v>
      </c>
      <c r="F556" s="1013">
        <f>SUM('2-9-2배수관 경년별 총괄'!F557:'2-9-2배수관 경년별 총괄'!F578)</f>
        <v>0</v>
      </c>
      <c r="G556" s="1013">
        <f>SUM('2-9-2배수관 경년별 총괄'!G557:'2-9-2배수관 경년별 총괄'!G578)</f>
        <v>0</v>
      </c>
      <c r="H556" s="1013">
        <f>SUM('2-9-2배수관 경년별 총괄'!H557:'2-9-2배수관 경년별 총괄'!H578)</f>
        <v>0</v>
      </c>
      <c r="I556" s="1013">
        <f>SUM('2-9-2배수관 경년별 총괄'!I557:'2-9-2배수관 경년별 총괄'!I578)</f>
        <v>0</v>
      </c>
      <c r="J556" s="1013">
        <f>SUM('2-9-2배수관 경년별 총괄'!J557:'2-9-2배수관 경년별 총괄'!J578)</f>
        <v>0</v>
      </c>
      <c r="K556" s="1013">
        <f>SUM('2-9-2배수관 경년별 총괄'!K557:'2-9-2배수관 경년별 총괄'!K578)</f>
        <v>0</v>
      </c>
      <c r="L556" s="1013">
        <f>SUM('2-9-2배수관 경년별 총괄'!L557:'2-9-2배수관 경년별 총괄'!L578)</f>
        <v>0</v>
      </c>
      <c r="M556" s="1013">
        <f>SUM('2-9-2배수관 경년별 총괄'!M557:'2-9-2배수관 경년별 총괄'!M578)</f>
        <v>0</v>
      </c>
      <c r="N556" s="1013">
        <f>SUM('2-9-2배수관 경년별 총괄'!N557:'2-9-2배수관 경년별 총괄'!N578)</f>
        <v>0</v>
      </c>
      <c r="O556" s="1013">
        <f>SUM('2-9-2배수관 경년별 총괄'!O557:'2-9-2배수관 경년별 총괄'!O578)</f>
        <v>0</v>
      </c>
      <c r="P556" s="1013">
        <f>SUM('2-9-2배수관 경년별 총괄'!P557:'2-9-2배수관 경년별 총괄'!P578)</f>
        <v>0</v>
      </c>
      <c r="Q556" s="1013">
        <f>SUM('2-9-2배수관 경년별 총괄'!Q557:'2-9-2배수관 경년별 총괄'!Q578)</f>
        <v>0</v>
      </c>
      <c r="R556" s="1013">
        <f>SUM('2-9-2배수관 경년별 총괄'!R557:'2-9-2배수관 경년별 총괄'!R578)</f>
        <v>0</v>
      </c>
      <c r="S556" s="1013">
        <f>SUM('2-9-2배수관 경년별 총괄'!S557:'2-9-2배수관 경년별 총괄'!S578)</f>
        <v>0</v>
      </c>
      <c r="T556" s="1013">
        <f>SUM('2-9-2배수관 경년별 총괄'!T557:'2-9-2배수관 경년별 총괄'!T578)</f>
        <v>0</v>
      </c>
      <c r="U556" s="1013">
        <f>SUM('2-9-2배수관 경년별 총괄'!U557:'2-9-2배수관 경년별 총괄'!U578)</f>
        <v>0</v>
      </c>
      <c r="V556" s="1013">
        <f>SUM('2-9-2배수관 경년별 총괄'!V557:'2-9-2배수관 경년별 총괄'!V578)</f>
        <v>0</v>
      </c>
      <c r="W556" s="1013">
        <f>SUM('2-9-2배수관 경년별 총괄'!W557:'2-9-2배수관 경년별 총괄'!W578)</f>
        <v>0</v>
      </c>
      <c r="X556" s="1013">
        <f>SUM('2-9-2배수관 경년별 총괄'!X557:'2-9-2배수관 경년별 총괄'!X578)</f>
        <v>0</v>
      </c>
      <c r="Y556" s="1013">
        <f>SUM('2-9-2배수관 경년별 총괄'!Y557:'2-9-2배수관 경년별 총괄'!Y578)</f>
        <v>0</v>
      </c>
      <c r="Z556" s="1013">
        <f>SUM('2-9-2배수관 경년별 총괄'!Z557:'2-9-2배수관 경년별 총괄'!Z578)</f>
        <v>0</v>
      </c>
      <c r="AA556" s="1013">
        <f>SUM('2-9-2배수관 경년별 총괄'!AA557:'2-9-2배수관 경년별 총괄'!AA578)</f>
        <v>0</v>
      </c>
      <c r="AB556" s="1013">
        <f>SUM('2-9-2배수관 경년별 총괄'!AB557:'2-9-2배수관 경년별 총괄'!AB578)</f>
        <v>0</v>
      </c>
      <c r="AC556" s="1013">
        <f>SUM('2-9-2배수관 경년별 총괄'!AC557:'2-9-2배수관 경년별 총괄'!AC578)</f>
        <v>0</v>
      </c>
      <c r="AD556" s="1013">
        <f>SUM('2-9-2배수관 경년별 총괄'!AD557:'2-9-2배수관 경년별 총괄'!AD578)</f>
        <v>0</v>
      </c>
      <c r="AE556" s="1013">
        <f>SUM('2-9-2배수관 경년별 총괄'!AE557:'2-9-2배수관 경년별 총괄'!AE578)</f>
        <v>0</v>
      </c>
      <c r="AF556" s="1013">
        <f>SUM('2-9-2배수관 경년별 총괄'!AF557:'2-9-2배수관 경년별 총괄'!AF578)</f>
        <v>0</v>
      </c>
      <c r="AG556" s="1013">
        <f>SUM('2-9-2배수관 경년별 총괄'!AG557:'2-9-2배수관 경년별 총괄'!AG578)</f>
        <v>0</v>
      </c>
      <c r="AH556" s="1013">
        <f>SUM('2-9-2배수관 경년별 총괄'!AH557:'2-9-2배수관 경년별 총괄'!AH578)</f>
        <v>0</v>
      </c>
    </row>
    <row r="557" spans="1:34" ht="19.5" customHeight="1">
      <c r="A557" s="2018" t="s">
        <v>826</v>
      </c>
      <c r="B557" s="989" t="s">
        <v>951</v>
      </c>
      <c r="C557" s="185">
        <v>0</v>
      </c>
      <c r="D557" s="185">
        <v>0</v>
      </c>
      <c r="E557" s="185">
        <v>0</v>
      </c>
      <c r="F557" s="185">
        <v>0</v>
      </c>
      <c r="G557" s="185">
        <v>0</v>
      </c>
      <c r="H557" s="185">
        <v>0</v>
      </c>
      <c r="I557" s="185">
        <v>0</v>
      </c>
      <c r="J557" s="185">
        <v>0</v>
      </c>
      <c r="K557" s="185">
        <v>0</v>
      </c>
      <c r="L557" s="185">
        <v>0</v>
      </c>
      <c r="M557" s="185">
        <v>0</v>
      </c>
      <c r="N557" s="185">
        <v>0</v>
      </c>
      <c r="O557" s="185">
        <v>0</v>
      </c>
      <c r="P557" s="185">
        <v>0</v>
      </c>
      <c r="Q557" s="185">
        <v>0</v>
      </c>
      <c r="R557" s="185">
        <v>0</v>
      </c>
      <c r="S557" s="185">
        <v>0</v>
      </c>
      <c r="T557" s="185">
        <v>0</v>
      </c>
      <c r="U557" s="185">
        <v>0</v>
      </c>
      <c r="V557" s="185">
        <v>0</v>
      </c>
      <c r="W557" s="185">
        <v>0</v>
      </c>
      <c r="X557" s="185">
        <v>0</v>
      </c>
      <c r="Y557" s="185">
        <v>0</v>
      </c>
      <c r="Z557" s="185">
        <v>0</v>
      </c>
      <c r="AA557" s="185">
        <v>0</v>
      </c>
      <c r="AB557" s="185">
        <v>0</v>
      </c>
      <c r="AC557" s="185">
        <v>0</v>
      </c>
      <c r="AD557" s="185">
        <v>0</v>
      </c>
      <c r="AE557" s="185">
        <v>0</v>
      </c>
      <c r="AF557" s="185">
        <v>0</v>
      </c>
      <c r="AG557" s="185">
        <v>0</v>
      </c>
      <c r="AH557" s="185">
        <v>0</v>
      </c>
    </row>
    <row r="558" spans="1:34" ht="30" customHeight="1">
      <c r="A558" s="2019"/>
      <c r="B558" s="989" t="s">
        <v>796</v>
      </c>
      <c r="C558" s="185">
        <v>0</v>
      </c>
      <c r="D558" s="185">
        <v>0</v>
      </c>
      <c r="E558" s="185">
        <v>0</v>
      </c>
      <c r="F558" s="185">
        <v>0</v>
      </c>
      <c r="G558" s="185">
        <v>0</v>
      </c>
      <c r="H558" s="185">
        <v>0</v>
      </c>
      <c r="I558" s="185">
        <v>0</v>
      </c>
      <c r="J558" s="185">
        <v>0</v>
      </c>
      <c r="K558" s="185">
        <v>0</v>
      </c>
      <c r="L558" s="185">
        <v>0</v>
      </c>
      <c r="M558" s="185">
        <v>0</v>
      </c>
      <c r="N558" s="185">
        <v>0</v>
      </c>
      <c r="O558" s="185">
        <v>0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0</v>
      </c>
      <c r="Y558" s="185">
        <v>0</v>
      </c>
      <c r="Z558" s="185">
        <v>0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</row>
    <row r="559" spans="1:34" ht="30" customHeight="1">
      <c r="A559" s="2019"/>
      <c r="B559" s="989" t="s">
        <v>797</v>
      </c>
      <c r="C559" s="185">
        <v>0</v>
      </c>
      <c r="D559" s="185">
        <v>0</v>
      </c>
      <c r="E559" s="185">
        <v>0</v>
      </c>
      <c r="F559" s="185">
        <v>0</v>
      </c>
      <c r="G559" s="185">
        <v>0</v>
      </c>
      <c r="H559" s="185">
        <v>0</v>
      </c>
      <c r="I559" s="185">
        <v>0</v>
      </c>
      <c r="J559" s="185">
        <v>0</v>
      </c>
      <c r="K559" s="185">
        <v>0</v>
      </c>
      <c r="L559" s="185">
        <v>0</v>
      </c>
      <c r="M559" s="185">
        <v>0</v>
      </c>
      <c r="N559" s="185">
        <v>0</v>
      </c>
      <c r="O559" s="185">
        <v>0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0</v>
      </c>
      <c r="Y559" s="185">
        <v>0</v>
      </c>
      <c r="Z559" s="185">
        <v>0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</row>
    <row r="560" spans="1:34" ht="30" customHeight="1">
      <c r="A560" s="2019"/>
      <c r="B560" s="989" t="s">
        <v>798</v>
      </c>
      <c r="C560" s="185">
        <v>0</v>
      </c>
      <c r="D560" s="185">
        <v>0</v>
      </c>
      <c r="E560" s="185">
        <v>0</v>
      </c>
      <c r="F560" s="185">
        <v>0</v>
      </c>
      <c r="G560" s="185">
        <v>0</v>
      </c>
      <c r="H560" s="185">
        <v>0</v>
      </c>
      <c r="I560" s="185">
        <v>0</v>
      </c>
      <c r="J560" s="185">
        <v>0</v>
      </c>
      <c r="K560" s="185">
        <v>0</v>
      </c>
      <c r="L560" s="185">
        <v>0</v>
      </c>
      <c r="M560" s="185">
        <v>0</v>
      </c>
      <c r="N560" s="185">
        <v>0</v>
      </c>
      <c r="O560" s="185">
        <v>0</v>
      </c>
      <c r="P560" s="185">
        <v>0</v>
      </c>
      <c r="Q560" s="185">
        <v>0</v>
      </c>
      <c r="R560" s="185">
        <v>0</v>
      </c>
      <c r="S560" s="185">
        <v>0</v>
      </c>
      <c r="T560" s="185">
        <v>0</v>
      </c>
      <c r="U560" s="185">
        <v>0</v>
      </c>
      <c r="V560" s="185">
        <v>0</v>
      </c>
      <c r="W560" s="185">
        <v>0</v>
      </c>
      <c r="X560" s="185">
        <v>0</v>
      </c>
      <c r="Y560" s="185">
        <v>0</v>
      </c>
      <c r="Z560" s="185">
        <v>0</v>
      </c>
      <c r="AA560" s="185">
        <v>0</v>
      </c>
      <c r="AB560" s="185">
        <v>0</v>
      </c>
      <c r="AC560" s="185">
        <v>0</v>
      </c>
      <c r="AD560" s="185">
        <v>0</v>
      </c>
      <c r="AE560" s="185">
        <v>0</v>
      </c>
      <c r="AF560" s="185">
        <v>0</v>
      </c>
      <c r="AG560" s="185">
        <v>0</v>
      </c>
      <c r="AH560" s="185">
        <v>0</v>
      </c>
    </row>
    <row r="561" spans="1:34" ht="30" customHeight="1">
      <c r="A561" s="2019"/>
      <c r="B561" s="989" t="s">
        <v>780</v>
      </c>
      <c r="C561" s="185">
        <v>0</v>
      </c>
      <c r="D561" s="185">
        <v>0</v>
      </c>
      <c r="E561" s="185">
        <v>0</v>
      </c>
      <c r="F561" s="185">
        <v>0</v>
      </c>
      <c r="G561" s="185">
        <v>0</v>
      </c>
      <c r="H561" s="185">
        <v>0</v>
      </c>
      <c r="I561" s="185">
        <v>0</v>
      </c>
      <c r="J561" s="185">
        <v>0</v>
      </c>
      <c r="K561" s="185">
        <v>0</v>
      </c>
      <c r="L561" s="185">
        <v>0</v>
      </c>
      <c r="M561" s="185">
        <v>0</v>
      </c>
      <c r="N561" s="185">
        <v>0</v>
      </c>
      <c r="O561" s="185">
        <v>0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0</v>
      </c>
      <c r="Y561" s="185">
        <v>0</v>
      </c>
      <c r="Z561" s="185">
        <v>0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</row>
    <row r="562" spans="1:34" ht="30" customHeight="1">
      <c r="A562" s="2019"/>
      <c r="B562" s="991" t="s">
        <v>781</v>
      </c>
      <c r="C562" s="185">
        <v>1981.6</v>
      </c>
      <c r="D562" s="185">
        <v>1981.6</v>
      </c>
      <c r="E562" s="185">
        <v>0</v>
      </c>
      <c r="F562" s="185">
        <v>0</v>
      </c>
      <c r="G562" s="185">
        <v>0</v>
      </c>
      <c r="H562" s="185">
        <v>0</v>
      </c>
      <c r="I562" s="185">
        <v>0</v>
      </c>
      <c r="J562" s="185">
        <v>0</v>
      </c>
      <c r="K562" s="185">
        <v>0</v>
      </c>
      <c r="L562" s="185">
        <v>0</v>
      </c>
      <c r="M562" s="185">
        <v>0</v>
      </c>
      <c r="N562" s="185">
        <v>0</v>
      </c>
      <c r="O562" s="185">
        <v>0</v>
      </c>
      <c r="P562" s="185">
        <v>0</v>
      </c>
      <c r="Q562" s="185">
        <v>0</v>
      </c>
      <c r="R562" s="185">
        <v>0</v>
      </c>
      <c r="S562" s="185">
        <v>0</v>
      </c>
      <c r="T562" s="185">
        <v>0</v>
      </c>
      <c r="U562" s="185">
        <v>0</v>
      </c>
      <c r="V562" s="185">
        <v>0</v>
      </c>
      <c r="W562" s="185">
        <v>0</v>
      </c>
      <c r="X562" s="185">
        <v>0</v>
      </c>
      <c r="Y562" s="185">
        <v>0</v>
      </c>
      <c r="Z562" s="185">
        <v>0</v>
      </c>
      <c r="AA562" s="185">
        <v>0</v>
      </c>
      <c r="AB562" s="185">
        <v>0</v>
      </c>
      <c r="AC562" s="185">
        <v>0</v>
      </c>
      <c r="AD562" s="185">
        <v>0</v>
      </c>
      <c r="AE562" s="185">
        <v>0</v>
      </c>
      <c r="AF562" s="185">
        <v>0</v>
      </c>
      <c r="AG562" s="185">
        <v>0</v>
      </c>
      <c r="AH562" s="185">
        <v>0</v>
      </c>
    </row>
    <row r="563" spans="1:34" ht="30" customHeight="1">
      <c r="A563" s="2019"/>
      <c r="B563" s="991" t="s">
        <v>786</v>
      </c>
      <c r="C563" s="185">
        <v>0</v>
      </c>
      <c r="D563" s="185">
        <v>0</v>
      </c>
      <c r="E563" s="185">
        <v>0</v>
      </c>
      <c r="F563" s="185">
        <v>0</v>
      </c>
      <c r="G563" s="185">
        <v>0</v>
      </c>
      <c r="H563" s="185">
        <v>0</v>
      </c>
      <c r="I563" s="185">
        <v>0</v>
      </c>
      <c r="J563" s="185">
        <v>0</v>
      </c>
      <c r="K563" s="185">
        <v>0</v>
      </c>
      <c r="L563" s="185">
        <v>0</v>
      </c>
      <c r="M563" s="185">
        <v>0</v>
      </c>
      <c r="N563" s="185">
        <v>0</v>
      </c>
      <c r="O563" s="185">
        <v>0</v>
      </c>
      <c r="P563" s="185">
        <v>0</v>
      </c>
      <c r="Q563" s="185">
        <v>0</v>
      </c>
      <c r="R563" s="185">
        <v>0</v>
      </c>
      <c r="S563" s="185">
        <v>0</v>
      </c>
      <c r="T563" s="185">
        <v>0</v>
      </c>
      <c r="U563" s="185">
        <v>0</v>
      </c>
      <c r="V563" s="185">
        <v>0</v>
      </c>
      <c r="W563" s="185">
        <v>0</v>
      </c>
      <c r="X563" s="185">
        <v>0</v>
      </c>
      <c r="Y563" s="185">
        <v>0</v>
      </c>
      <c r="Z563" s="185">
        <v>0</v>
      </c>
      <c r="AA563" s="185">
        <v>0</v>
      </c>
      <c r="AB563" s="185">
        <v>0</v>
      </c>
      <c r="AC563" s="185">
        <v>0</v>
      </c>
      <c r="AD563" s="185">
        <v>0</v>
      </c>
      <c r="AE563" s="185">
        <v>0</v>
      </c>
      <c r="AF563" s="185">
        <v>0</v>
      </c>
      <c r="AG563" s="185">
        <v>0</v>
      </c>
      <c r="AH563" s="185">
        <v>0</v>
      </c>
    </row>
    <row r="564" spans="1:34" ht="30" customHeight="1">
      <c r="A564" s="2019"/>
      <c r="B564" s="991" t="s">
        <v>799</v>
      </c>
      <c r="C564" s="185">
        <v>0</v>
      </c>
      <c r="D564" s="185">
        <v>0</v>
      </c>
      <c r="E564" s="185">
        <v>0</v>
      </c>
      <c r="F564" s="185">
        <v>0</v>
      </c>
      <c r="G564" s="185">
        <v>0</v>
      </c>
      <c r="H564" s="185">
        <v>0</v>
      </c>
      <c r="I564" s="185">
        <v>0</v>
      </c>
      <c r="J564" s="185">
        <v>0</v>
      </c>
      <c r="K564" s="185">
        <v>0</v>
      </c>
      <c r="L564" s="185">
        <v>0</v>
      </c>
      <c r="M564" s="185">
        <v>0</v>
      </c>
      <c r="N564" s="185">
        <v>0</v>
      </c>
      <c r="O564" s="185">
        <v>0</v>
      </c>
      <c r="P564" s="185">
        <v>0</v>
      </c>
      <c r="Q564" s="185">
        <v>0</v>
      </c>
      <c r="R564" s="185">
        <v>0</v>
      </c>
      <c r="S564" s="185">
        <v>0</v>
      </c>
      <c r="T564" s="185">
        <v>0</v>
      </c>
      <c r="U564" s="185">
        <v>0</v>
      </c>
      <c r="V564" s="185">
        <v>0</v>
      </c>
      <c r="W564" s="185">
        <v>0</v>
      </c>
      <c r="X564" s="185">
        <v>0</v>
      </c>
      <c r="Y564" s="185">
        <v>0</v>
      </c>
      <c r="Z564" s="185">
        <v>0</v>
      </c>
      <c r="AA564" s="185">
        <v>0</v>
      </c>
      <c r="AB564" s="185">
        <v>0</v>
      </c>
      <c r="AC564" s="185">
        <v>0</v>
      </c>
      <c r="AD564" s="185">
        <v>0</v>
      </c>
      <c r="AE564" s="185">
        <v>0</v>
      </c>
      <c r="AF564" s="185">
        <v>0</v>
      </c>
      <c r="AG564" s="185">
        <v>0</v>
      </c>
      <c r="AH564" s="185">
        <v>0</v>
      </c>
    </row>
    <row r="565" spans="1:34" ht="30" customHeight="1">
      <c r="A565" s="2019"/>
      <c r="B565" s="991" t="s">
        <v>787</v>
      </c>
      <c r="C565" s="185">
        <v>0</v>
      </c>
      <c r="D565" s="185">
        <v>0</v>
      </c>
      <c r="E565" s="185">
        <v>0</v>
      </c>
      <c r="F565" s="185">
        <v>0</v>
      </c>
      <c r="G565" s="185">
        <v>0</v>
      </c>
      <c r="H565" s="185">
        <v>0</v>
      </c>
      <c r="I565" s="185">
        <v>0</v>
      </c>
      <c r="J565" s="185">
        <v>0</v>
      </c>
      <c r="K565" s="185">
        <v>0</v>
      </c>
      <c r="L565" s="185">
        <v>0</v>
      </c>
      <c r="M565" s="185">
        <v>0</v>
      </c>
      <c r="N565" s="185">
        <v>0</v>
      </c>
      <c r="O565" s="185">
        <v>0</v>
      </c>
      <c r="P565" s="185">
        <v>0</v>
      </c>
      <c r="Q565" s="185">
        <v>0</v>
      </c>
      <c r="R565" s="185">
        <v>0</v>
      </c>
      <c r="S565" s="185">
        <v>0</v>
      </c>
      <c r="T565" s="185">
        <v>0</v>
      </c>
      <c r="U565" s="185">
        <v>0</v>
      </c>
      <c r="V565" s="185">
        <v>0</v>
      </c>
      <c r="W565" s="185">
        <v>0</v>
      </c>
      <c r="X565" s="185">
        <v>0</v>
      </c>
      <c r="Y565" s="185">
        <v>0</v>
      </c>
      <c r="Z565" s="185">
        <v>0</v>
      </c>
      <c r="AA565" s="185">
        <v>0</v>
      </c>
      <c r="AB565" s="185">
        <v>0</v>
      </c>
      <c r="AC565" s="185">
        <v>0</v>
      </c>
      <c r="AD565" s="185">
        <v>0</v>
      </c>
      <c r="AE565" s="185">
        <v>0</v>
      </c>
      <c r="AF565" s="185">
        <v>0</v>
      </c>
      <c r="AG565" s="185">
        <v>0</v>
      </c>
      <c r="AH565" s="185">
        <v>0</v>
      </c>
    </row>
    <row r="566" spans="1:34" ht="30" customHeight="1">
      <c r="A566" s="2019"/>
      <c r="B566" s="991" t="s">
        <v>820</v>
      </c>
      <c r="C566" s="185">
        <v>0</v>
      </c>
      <c r="D566" s="185">
        <v>0</v>
      </c>
      <c r="E566" s="185">
        <v>0</v>
      </c>
      <c r="F566" s="185">
        <v>0</v>
      </c>
      <c r="G566" s="185">
        <v>0</v>
      </c>
      <c r="H566" s="185">
        <v>0</v>
      </c>
      <c r="I566" s="185">
        <v>0</v>
      </c>
      <c r="J566" s="185">
        <v>0</v>
      </c>
      <c r="K566" s="185">
        <v>0</v>
      </c>
      <c r="L566" s="185">
        <v>0</v>
      </c>
      <c r="M566" s="185">
        <v>0</v>
      </c>
      <c r="N566" s="185">
        <v>0</v>
      </c>
      <c r="O566" s="185">
        <v>0</v>
      </c>
      <c r="P566" s="185">
        <v>0</v>
      </c>
      <c r="Q566" s="185">
        <v>0</v>
      </c>
      <c r="R566" s="185">
        <v>0</v>
      </c>
      <c r="S566" s="185">
        <v>0</v>
      </c>
      <c r="T566" s="185">
        <v>0</v>
      </c>
      <c r="U566" s="185">
        <v>0</v>
      </c>
      <c r="V566" s="185">
        <v>0</v>
      </c>
      <c r="W566" s="185">
        <v>0</v>
      </c>
      <c r="X566" s="185">
        <v>0</v>
      </c>
      <c r="Y566" s="185">
        <v>0</v>
      </c>
      <c r="Z566" s="185">
        <v>0</v>
      </c>
      <c r="AA566" s="185">
        <v>0</v>
      </c>
      <c r="AB566" s="185">
        <v>0</v>
      </c>
      <c r="AC566" s="185">
        <v>0</v>
      </c>
      <c r="AD566" s="185">
        <v>0</v>
      </c>
      <c r="AE566" s="185">
        <v>0</v>
      </c>
      <c r="AF566" s="185">
        <v>0</v>
      </c>
      <c r="AG566" s="185">
        <v>0</v>
      </c>
      <c r="AH566" s="185">
        <v>0</v>
      </c>
    </row>
    <row r="567" spans="1:34" ht="30" customHeight="1">
      <c r="A567" s="2019"/>
      <c r="B567" s="991" t="s">
        <v>800</v>
      </c>
      <c r="C567" s="185">
        <v>0</v>
      </c>
      <c r="D567" s="185">
        <v>0</v>
      </c>
      <c r="E567" s="185">
        <v>0</v>
      </c>
      <c r="F567" s="185">
        <v>0</v>
      </c>
      <c r="G567" s="185">
        <v>0</v>
      </c>
      <c r="H567" s="185">
        <v>0</v>
      </c>
      <c r="I567" s="185">
        <v>0</v>
      </c>
      <c r="J567" s="185">
        <v>0</v>
      </c>
      <c r="K567" s="185">
        <v>0</v>
      </c>
      <c r="L567" s="185">
        <v>0</v>
      </c>
      <c r="M567" s="185">
        <v>0</v>
      </c>
      <c r="N567" s="185">
        <v>0</v>
      </c>
      <c r="O567" s="185">
        <v>0</v>
      </c>
      <c r="P567" s="185">
        <v>0</v>
      </c>
      <c r="Q567" s="185">
        <v>0</v>
      </c>
      <c r="R567" s="185">
        <v>0</v>
      </c>
      <c r="S567" s="185">
        <v>0</v>
      </c>
      <c r="T567" s="185">
        <v>0</v>
      </c>
      <c r="U567" s="185">
        <v>0</v>
      </c>
      <c r="V567" s="185">
        <v>0</v>
      </c>
      <c r="W567" s="185">
        <v>0</v>
      </c>
      <c r="X567" s="185">
        <v>0</v>
      </c>
      <c r="Y567" s="185">
        <v>0</v>
      </c>
      <c r="Z567" s="185">
        <v>0</v>
      </c>
      <c r="AA567" s="185">
        <v>0</v>
      </c>
      <c r="AB567" s="185">
        <v>0</v>
      </c>
      <c r="AC567" s="185">
        <v>0</v>
      </c>
      <c r="AD567" s="185">
        <v>0</v>
      </c>
      <c r="AE567" s="185">
        <v>0</v>
      </c>
      <c r="AF567" s="185">
        <v>0</v>
      </c>
      <c r="AG567" s="185">
        <v>0</v>
      </c>
      <c r="AH567" s="185">
        <v>0</v>
      </c>
    </row>
    <row r="568" spans="1:34" ht="30" customHeight="1">
      <c r="A568" s="2019"/>
      <c r="B568" s="989" t="s">
        <v>801</v>
      </c>
      <c r="C568" s="185">
        <v>0</v>
      </c>
      <c r="D568" s="185">
        <v>0</v>
      </c>
      <c r="E568" s="185">
        <v>0</v>
      </c>
      <c r="F568" s="185">
        <v>0</v>
      </c>
      <c r="G568" s="185">
        <v>0</v>
      </c>
      <c r="H568" s="185">
        <v>0</v>
      </c>
      <c r="I568" s="185">
        <v>0</v>
      </c>
      <c r="J568" s="185">
        <v>0</v>
      </c>
      <c r="K568" s="185">
        <v>0</v>
      </c>
      <c r="L568" s="185">
        <v>0</v>
      </c>
      <c r="M568" s="185">
        <v>0</v>
      </c>
      <c r="N568" s="185">
        <v>0</v>
      </c>
      <c r="O568" s="185">
        <v>0</v>
      </c>
      <c r="P568" s="185">
        <v>0</v>
      </c>
      <c r="Q568" s="185">
        <v>0</v>
      </c>
      <c r="R568" s="185">
        <v>0</v>
      </c>
      <c r="S568" s="185">
        <v>0</v>
      </c>
      <c r="T568" s="185">
        <v>0</v>
      </c>
      <c r="U568" s="185">
        <v>0</v>
      </c>
      <c r="V568" s="185">
        <v>0</v>
      </c>
      <c r="W568" s="185">
        <v>0</v>
      </c>
      <c r="X568" s="185">
        <v>0</v>
      </c>
      <c r="Y568" s="185">
        <v>0</v>
      </c>
      <c r="Z568" s="185">
        <v>0</v>
      </c>
      <c r="AA568" s="185">
        <v>0</v>
      </c>
      <c r="AB568" s="185">
        <v>0</v>
      </c>
      <c r="AC568" s="185">
        <v>0</v>
      </c>
      <c r="AD568" s="185">
        <v>0</v>
      </c>
      <c r="AE568" s="185">
        <v>0</v>
      </c>
      <c r="AF568" s="185">
        <v>0</v>
      </c>
      <c r="AG568" s="185">
        <v>0</v>
      </c>
      <c r="AH568" s="185">
        <v>0</v>
      </c>
    </row>
    <row r="569" spans="1:34" ht="30" customHeight="1">
      <c r="A569" s="2019"/>
      <c r="B569" s="995" t="s">
        <v>802</v>
      </c>
      <c r="C569" s="185">
        <v>0</v>
      </c>
      <c r="D569" s="185">
        <v>0</v>
      </c>
      <c r="E569" s="185">
        <v>0</v>
      </c>
      <c r="F569" s="185">
        <v>0</v>
      </c>
      <c r="G569" s="185">
        <v>0</v>
      </c>
      <c r="H569" s="185">
        <v>0</v>
      </c>
      <c r="I569" s="185">
        <v>0</v>
      </c>
      <c r="J569" s="185">
        <v>0</v>
      </c>
      <c r="K569" s="185">
        <v>0</v>
      </c>
      <c r="L569" s="185">
        <v>0</v>
      </c>
      <c r="M569" s="185">
        <v>0</v>
      </c>
      <c r="N569" s="185">
        <v>0</v>
      </c>
      <c r="O569" s="185">
        <v>0</v>
      </c>
      <c r="P569" s="185">
        <v>0</v>
      </c>
      <c r="Q569" s="185">
        <v>0</v>
      </c>
      <c r="R569" s="185">
        <v>0</v>
      </c>
      <c r="S569" s="185">
        <v>0</v>
      </c>
      <c r="T569" s="185">
        <v>0</v>
      </c>
      <c r="U569" s="185">
        <v>0</v>
      </c>
      <c r="V569" s="185">
        <v>0</v>
      </c>
      <c r="W569" s="185">
        <v>0</v>
      </c>
      <c r="X569" s="185">
        <v>0</v>
      </c>
      <c r="Y569" s="185">
        <v>0</v>
      </c>
      <c r="Z569" s="185">
        <v>0</v>
      </c>
      <c r="AA569" s="185">
        <v>0</v>
      </c>
      <c r="AB569" s="185">
        <v>0</v>
      </c>
      <c r="AC569" s="185">
        <v>0</v>
      </c>
      <c r="AD569" s="185">
        <v>0</v>
      </c>
      <c r="AE569" s="185">
        <v>0</v>
      </c>
      <c r="AF569" s="185">
        <v>0</v>
      </c>
      <c r="AG569" s="185">
        <v>0</v>
      </c>
      <c r="AH569" s="185">
        <v>0</v>
      </c>
    </row>
    <row r="570" spans="1:34" ht="30" customHeight="1">
      <c r="A570" s="2019"/>
      <c r="B570" s="995" t="s">
        <v>803</v>
      </c>
      <c r="C570" s="185">
        <v>0</v>
      </c>
      <c r="D570" s="185">
        <v>0</v>
      </c>
      <c r="E570" s="185">
        <v>0</v>
      </c>
      <c r="F570" s="185">
        <v>0</v>
      </c>
      <c r="G570" s="185">
        <v>0</v>
      </c>
      <c r="H570" s="185">
        <v>0</v>
      </c>
      <c r="I570" s="185">
        <v>0</v>
      </c>
      <c r="J570" s="185">
        <v>0</v>
      </c>
      <c r="K570" s="185">
        <v>0</v>
      </c>
      <c r="L570" s="185">
        <v>0</v>
      </c>
      <c r="M570" s="185">
        <v>0</v>
      </c>
      <c r="N570" s="185">
        <v>0</v>
      </c>
      <c r="O570" s="185">
        <v>0</v>
      </c>
      <c r="P570" s="185">
        <v>0</v>
      </c>
      <c r="Q570" s="185">
        <v>0</v>
      </c>
      <c r="R570" s="185">
        <v>0</v>
      </c>
      <c r="S570" s="185">
        <v>0</v>
      </c>
      <c r="T570" s="185">
        <v>0</v>
      </c>
      <c r="U570" s="185">
        <v>0</v>
      </c>
      <c r="V570" s="185">
        <v>0</v>
      </c>
      <c r="W570" s="185">
        <v>0</v>
      </c>
      <c r="X570" s="185">
        <v>0</v>
      </c>
      <c r="Y570" s="185">
        <v>0</v>
      </c>
      <c r="Z570" s="185">
        <v>0</v>
      </c>
      <c r="AA570" s="185">
        <v>0</v>
      </c>
      <c r="AB570" s="185">
        <v>0</v>
      </c>
      <c r="AC570" s="185">
        <v>0</v>
      </c>
      <c r="AD570" s="185">
        <v>0</v>
      </c>
      <c r="AE570" s="185">
        <v>0</v>
      </c>
      <c r="AF570" s="185">
        <v>0</v>
      </c>
      <c r="AG570" s="185">
        <v>0</v>
      </c>
      <c r="AH570" s="185">
        <v>0</v>
      </c>
    </row>
    <row r="571" spans="1:34" ht="30" customHeight="1">
      <c r="A571" s="2019"/>
      <c r="B571" s="1011" t="s">
        <v>804</v>
      </c>
      <c r="C571" s="185">
        <v>0</v>
      </c>
      <c r="D571" s="185">
        <v>0</v>
      </c>
      <c r="E571" s="185">
        <v>0</v>
      </c>
      <c r="F571" s="185">
        <v>0</v>
      </c>
      <c r="G571" s="185">
        <v>0</v>
      </c>
      <c r="H571" s="185">
        <v>0</v>
      </c>
      <c r="I571" s="185">
        <v>0</v>
      </c>
      <c r="J571" s="185">
        <v>0</v>
      </c>
      <c r="K571" s="185">
        <v>0</v>
      </c>
      <c r="L571" s="185">
        <v>0</v>
      </c>
      <c r="M571" s="185">
        <v>0</v>
      </c>
      <c r="N571" s="185">
        <v>0</v>
      </c>
      <c r="O571" s="185">
        <v>0</v>
      </c>
      <c r="P571" s="185">
        <v>0</v>
      </c>
      <c r="Q571" s="185">
        <v>0</v>
      </c>
      <c r="R571" s="185">
        <v>0</v>
      </c>
      <c r="S571" s="185">
        <v>0</v>
      </c>
      <c r="T571" s="185">
        <v>0</v>
      </c>
      <c r="U571" s="185">
        <v>0</v>
      </c>
      <c r="V571" s="185">
        <v>0</v>
      </c>
      <c r="W571" s="185">
        <v>0</v>
      </c>
      <c r="X571" s="185">
        <v>0</v>
      </c>
      <c r="Y571" s="185">
        <v>0</v>
      </c>
      <c r="Z571" s="185">
        <v>0</v>
      </c>
      <c r="AA571" s="185">
        <v>0</v>
      </c>
      <c r="AB571" s="185">
        <v>0</v>
      </c>
      <c r="AC571" s="185">
        <v>0</v>
      </c>
      <c r="AD571" s="185">
        <v>0</v>
      </c>
      <c r="AE571" s="185">
        <v>0</v>
      </c>
      <c r="AF571" s="185">
        <v>0</v>
      </c>
      <c r="AG571" s="185">
        <v>0</v>
      </c>
      <c r="AH571" s="185">
        <v>0</v>
      </c>
    </row>
    <row r="572" spans="1:34" ht="30" customHeight="1">
      <c r="A572" s="2019"/>
      <c r="B572" s="1011" t="s">
        <v>805</v>
      </c>
      <c r="C572" s="185">
        <v>0</v>
      </c>
      <c r="D572" s="185">
        <v>0</v>
      </c>
      <c r="E572" s="185">
        <v>0</v>
      </c>
      <c r="F572" s="185">
        <v>0</v>
      </c>
      <c r="G572" s="185">
        <v>0</v>
      </c>
      <c r="H572" s="185">
        <v>0</v>
      </c>
      <c r="I572" s="185">
        <v>0</v>
      </c>
      <c r="J572" s="185">
        <v>0</v>
      </c>
      <c r="K572" s="185">
        <v>0</v>
      </c>
      <c r="L572" s="185">
        <v>0</v>
      </c>
      <c r="M572" s="185">
        <v>0</v>
      </c>
      <c r="N572" s="185">
        <v>0</v>
      </c>
      <c r="O572" s="185">
        <v>0</v>
      </c>
      <c r="P572" s="185">
        <v>0</v>
      </c>
      <c r="Q572" s="185">
        <v>0</v>
      </c>
      <c r="R572" s="185">
        <v>0</v>
      </c>
      <c r="S572" s="185">
        <v>0</v>
      </c>
      <c r="T572" s="185">
        <v>0</v>
      </c>
      <c r="U572" s="185">
        <v>0</v>
      </c>
      <c r="V572" s="185">
        <v>0</v>
      </c>
      <c r="W572" s="185">
        <v>0</v>
      </c>
      <c r="X572" s="185">
        <v>0</v>
      </c>
      <c r="Y572" s="185">
        <v>0</v>
      </c>
      <c r="Z572" s="185">
        <v>0</v>
      </c>
      <c r="AA572" s="185">
        <v>0</v>
      </c>
      <c r="AB572" s="185">
        <v>0</v>
      </c>
      <c r="AC572" s="185">
        <v>0</v>
      </c>
      <c r="AD572" s="185">
        <v>0</v>
      </c>
      <c r="AE572" s="185">
        <v>0</v>
      </c>
      <c r="AF572" s="185">
        <v>0</v>
      </c>
      <c r="AG572" s="185">
        <v>0</v>
      </c>
      <c r="AH572" s="185">
        <v>0</v>
      </c>
    </row>
    <row r="573" spans="1:34" ht="30" customHeight="1">
      <c r="A573" s="2019"/>
      <c r="B573" s="1011" t="s">
        <v>806</v>
      </c>
      <c r="C573" s="185">
        <v>0</v>
      </c>
      <c r="D573" s="185">
        <v>0</v>
      </c>
      <c r="E573" s="185">
        <v>0</v>
      </c>
      <c r="F573" s="185">
        <v>0</v>
      </c>
      <c r="G573" s="185">
        <v>0</v>
      </c>
      <c r="H573" s="185">
        <v>0</v>
      </c>
      <c r="I573" s="185">
        <v>0</v>
      </c>
      <c r="J573" s="185">
        <v>0</v>
      </c>
      <c r="K573" s="185">
        <v>0</v>
      </c>
      <c r="L573" s="185">
        <v>0</v>
      </c>
      <c r="M573" s="185">
        <v>0</v>
      </c>
      <c r="N573" s="185">
        <v>0</v>
      </c>
      <c r="O573" s="185">
        <v>0</v>
      </c>
      <c r="P573" s="185">
        <v>0</v>
      </c>
      <c r="Q573" s="185">
        <v>0</v>
      </c>
      <c r="R573" s="185">
        <v>0</v>
      </c>
      <c r="S573" s="185">
        <v>0</v>
      </c>
      <c r="T573" s="185">
        <v>0</v>
      </c>
      <c r="U573" s="185">
        <v>0</v>
      </c>
      <c r="V573" s="185">
        <v>0</v>
      </c>
      <c r="W573" s="185">
        <v>0</v>
      </c>
      <c r="X573" s="185">
        <v>0</v>
      </c>
      <c r="Y573" s="185">
        <v>0</v>
      </c>
      <c r="Z573" s="185">
        <v>0</v>
      </c>
      <c r="AA573" s="185">
        <v>0</v>
      </c>
      <c r="AB573" s="185">
        <v>0</v>
      </c>
      <c r="AC573" s="185">
        <v>0</v>
      </c>
      <c r="AD573" s="185">
        <v>0</v>
      </c>
      <c r="AE573" s="185">
        <v>0</v>
      </c>
      <c r="AF573" s="185">
        <v>0</v>
      </c>
      <c r="AG573" s="185">
        <v>0</v>
      </c>
      <c r="AH573" s="185">
        <v>0</v>
      </c>
    </row>
    <row r="574" spans="1:34" ht="30" customHeight="1">
      <c r="A574" s="2019"/>
      <c r="B574" s="995" t="s">
        <v>807</v>
      </c>
      <c r="C574" s="185">
        <v>0</v>
      </c>
      <c r="D574" s="185">
        <v>0</v>
      </c>
      <c r="E574" s="185">
        <v>0</v>
      </c>
      <c r="F574" s="185">
        <v>0</v>
      </c>
      <c r="G574" s="185">
        <v>0</v>
      </c>
      <c r="H574" s="185">
        <v>0</v>
      </c>
      <c r="I574" s="185">
        <v>0</v>
      </c>
      <c r="J574" s="185">
        <v>0</v>
      </c>
      <c r="K574" s="185">
        <v>0</v>
      </c>
      <c r="L574" s="185">
        <v>0</v>
      </c>
      <c r="M574" s="185">
        <v>0</v>
      </c>
      <c r="N574" s="185">
        <v>0</v>
      </c>
      <c r="O574" s="185">
        <v>0</v>
      </c>
      <c r="P574" s="185">
        <v>0</v>
      </c>
      <c r="Q574" s="185">
        <v>0</v>
      </c>
      <c r="R574" s="185">
        <v>0</v>
      </c>
      <c r="S574" s="185">
        <v>0</v>
      </c>
      <c r="T574" s="185">
        <v>0</v>
      </c>
      <c r="U574" s="185">
        <v>0</v>
      </c>
      <c r="V574" s="185">
        <v>0</v>
      </c>
      <c r="W574" s="185">
        <v>0</v>
      </c>
      <c r="X574" s="185">
        <v>0</v>
      </c>
      <c r="Y574" s="185">
        <v>0</v>
      </c>
      <c r="Z574" s="185">
        <v>0</v>
      </c>
      <c r="AA574" s="185">
        <v>0</v>
      </c>
      <c r="AB574" s="185">
        <v>0</v>
      </c>
      <c r="AC574" s="185">
        <v>0</v>
      </c>
      <c r="AD574" s="185">
        <v>0</v>
      </c>
      <c r="AE574" s="185">
        <v>0</v>
      </c>
      <c r="AF574" s="185">
        <v>0</v>
      </c>
      <c r="AG574" s="185">
        <v>0</v>
      </c>
      <c r="AH574" s="185">
        <v>0</v>
      </c>
    </row>
    <row r="575" spans="1:34" ht="30" customHeight="1">
      <c r="A575" s="2019"/>
      <c r="B575" s="991" t="s">
        <v>808</v>
      </c>
      <c r="C575" s="185">
        <v>0</v>
      </c>
      <c r="D575" s="185">
        <v>0</v>
      </c>
      <c r="E575" s="185">
        <v>0</v>
      </c>
      <c r="F575" s="185">
        <v>0</v>
      </c>
      <c r="G575" s="185">
        <v>0</v>
      </c>
      <c r="H575" s="185">
        <v>0</v>
      </c>
      <c r="I575" s="185">
        <v>0</v>
      </c>
      <c r="J575" s="185">
        <v>0</v>
      </c>
      <c r="K575" s="185">
        <v>0</v>
      </c>
      <c r="L575" s="185">
        <v>0</v>
      </c>
      <c r="M575" s="185">
        <v>0</v>
      </c>
      <c r="N575" s="185">
        <v>0</v>
      </c>
      <c r="O575" s="185">
        <v>0</v>
      </c>
      <c r="P575" s="185">
        <v>0</v>
      </c>
      <c r="Q575" s="185">
        <v>0</v>
      </c>
      <c r="R575" s="185">
        <v>0</v>
      </c>
      <c r="S575" s="185">
        <v>0</v>
      </c>
      <c r="T575" s="185">
        <v>0</v>
      </c>
      <c r="U575" s="185">
        <v>0</v>
      </c>
      <c r="V575" s="185">
        <v>0</v>
      </c>
      <c r="W575" s="185">
        <v>0</v>
      </c>
      <c r="X575" s="185">
        <v>0</v>
      </c>
      <c r="Y575" s="185">
        <v>0</v>
      </c>
      <c r="Z575" s="185">
        <v>0</v>
      </c>
      <c r="AA575" s="185">
        <v>0</v>
      </c>
      <c r="AB575" s="185">
        <v>0</v>
      </c>
      <c r="AC575" s="185">
        <v>0</v>
      </c>
      <c r="AD575" s="185">
        <v>0</v>
      </c>
      <c r="AE575" s="185">
        <v>0</v>
      </c>
      <c r="AF575" s="185">
        <v>0</v>
      </c>
      <c r="AG575" s="185">
        <v>0</v>
      </c>
      <c r="AH575" s="185">
        <v>0</v>
      </c>
    </row>
    <row r="576" spans="1:34" ht="30" customHeight="1">
      <c r="A576" s="2019"/>
      <c r="B576" s="1011" t="s">
        <v>821</v>
      </c>
      <c r="C576" s="185">
        <v>0</v>
      </c>
      <c r="D576" s="185">
        <v>0</v>
      </c>
      <c r="E576" s="185">
        <v>0</v>
      </c>
      <c r="F576" s="185">
        <v>0</v>
      </c>
      <c r="G576" s="185">
        <v>0</v>
      </c>
      <c r="H576" s="185">
        <v>0</v>
      </c>
      <c r="I576" s="185">
        <v>0</v>
      </c>
      <c r="J576" s="185">
        <v>0</v>
      </c>
      <c r="K576" s="185">
        <v>0</v>
      </c>
      <c r="L576" s="185">
        <v>0</v>
      </c>
      <c r="M576" s="185">
        <v>0</v>
      </c>
      <c r="N576" s="185">
        <v>0</v>
      </c>
      <c r="O576" s="185">
        <v>0</v>
      </c>
      <c r="P576" s="185">
        <v>0</v>
      </c>
      <c r="Q576" s="185">
        <v>0</v>
      </c>
      <c r="R576" s="185">
        <v>0</v>
      </c>
      <c r="S576" s="185">
        <v>0</v>
      </c>
      <c r="T576" s="185">
        <v>0</v>
      </c>
      <c r="U576" s="185">
        <v>0</v>
      </c>
      <c r="V576" s="185">
        <v>0</v>
      </c>
      <c r="W576" s="185">
        <v>0</v>
      </c>
      <c r="X576" s="185">
        <v>0</v>
      </c>
      <c r="Y576" s="185">
        <v>0</v>
      </c>
      <c r="Z576" s="185">
        <v>0</v>
      </c>
      <c r="AA576" s="185">
        <v>0</v>
      </c>
      <c r="AB576" s="185">
        <v>0</v>
      </c>
      <c r="AC576" s="185">
        <v>0</v>
      </c>
      <c r="AD576" s="185">
        <v>0</v>
      </c>
      <c r="AE576" s="185">
        <v>0</v>
      </c>
      <c r="AF576" s="185">
        <v>0</v>
      </c>
      <c r="AG576" s="185">
        <v>0</v>
      </c>
      <c r="AH576" s="185">
        <v>0</v>
      </c>
    </row>
    <row r="577" spans="1:34" ht="30" customHeight="1">
      <c r="A577" s="2019"/>
      <c r="B577" s="1011" t="s">
        <v>822</v>
      </c>
      <c r="C577" s="185">
        <v>0</v>
      </c>
      <c r="D577" s="185">
        <v>0</v>
      </c>
      <c r="E577" s="185">
        <v>0</v>
      </c>
      <c r="F577" s="185">
        <v>0</v>
      </c>
      <c r="G577" s="185">
        <v>0</v>
      </c>
      <c r="H577" s="185">
        <v>0</v>
      </c>
      <c r="I577" s="185">
        <v>0</v>
      </c>
      <c r="J577" s="185">
        <v>0</v>
      </c>
      <c r="K577" s="185">
        <v>0</v>
      </c>
      <c r="L577" s="185">
        <v>0</v>
      </c>
      <c r="M577" s="185">
        <v>0</v>
      </c>
      <c r="N577" s="185">
        <v>0</v>
      </c>
      <c r="O577" s="185">
        <v>0</v>
      </c>
      <c r="P577" s="185">
        <v>0</v>
      </c>
      <c r="Q577" s="185">
        <v>0</v>
      </c>
      <c r="R577" s="185">
        <v>0</v>
      </c>
      <c r="S577" s="185">
        <v>0</v>
      </c>
      <c r="T577" s="185">
        <v>0</v>
      </c>
      <c r="U577" s="185">
        <v>0</v>
      </c>
      <c r="V577" s="185">
        <v>0</v>
      </c>
      <c r="W577" s="185">
        <v>0</v>
      </c>
      <c r="X577" s="185">
        <v>0</v>
      </c>
      <c r="Y577" s="185">
        <v>0</v>
      </c>
      <c r="Z577" s="185">
        <v>0</v>
      </c>
      <c r="AA577" s="185">
        <v>0</v>
      </c>
      <c r="AB577" s="185">
        <v>0</v>
      </c>
      <c r="AC577" s="185">
        <v>0</v>
      </c>
      <c r="AD577" s="185">
        <v>0</v>
      </c>
      <c r="AE577" s="185">
        <v>0</v>
      </c>
      <c r="AF577" s="185">
        <v>0</v>
      </c>
      <c r="AG577" s="185">
        <v>0</v>
      </c>
      <c r="AH577" s="185">
        <v>0</v>
      </c>
    </row>
    <row r="578" spans="1:34" ht="19.5" customHeight="1">
      <c r="A578" s="2019"/>
      <c r="B578" s="1242" t="s">
        <v>952</v>
      </c>
      <c r="C578" s="185">
        <v>0</v>
      </c>
      <c r="D578" s="185">
        <v>0</v>
      </c>
      <c r="E578" s="185">
        <v>0</v>
      </c>
      <c r="F578" s="185">
        <v>0</v>
      </c>
      <c r="G578" s="185">
        <v>0</v>
      </c>
      <c r="H578" s="185">
        <v>0</v>
      </c>
      <c r="I578" s="185">
        <v>0</v>
      </c>
      <c r="J578" s="185">
        <v>0</v>
      </c>
      <c r="K578" s="185">
        <v>0</v>
      </c>
      <c r="L578" s="185">
        <v>0</v>
      </c>
      <c r="M578" s="185">
        <v>0</v>
      </c>
      <c r="N578" s="185">
        <v>0</v>
      </c>
      <c r="O578" s="185">
        <v>0</v>
      </c>
      <c r="P578" s="185">
        <v>0</v>
      </c>
      <c r="Q578" s="185">
        <v>0</v>
      </c>
      <c r="R578" s="185">
        <v>0</v>
      </c>
      <c r="S578" s="185">
        <v>0</v>
      </c>
      <c r="T578" s="185">
        <v>0</v>
      </c>
      <c r="U578" s="185">
        <v>0</v>
      </c>
      <c r="V578" s="185">
        <v>0</v>
      </c>
      <c r="W578" s="185">
        <v>0</v>
      </c>
      <c r="X578" s="185">
        <v>0</v>
      </c>
      <c r="Y578" s="185">
        <v>0</v>
      </c>
      <c r="Z578" s="185">
        <v>0</v>
      </c>
      <c r="AA578" s="185">
        <v>0</v>
      </c>
      <c r="AB578" s="185">
        <v>0</v>
      </c>
      <c r="AC578" s="185">
        <v>0</v>
      </c>
      <c r="AD578" s="185">
        <v>0</v>
      </c>
      <c r="AE578" s="185">
        <v>0</v>
      </c>
      <c r="AF578" s="185">
        <v>0</v>
      </c>
      <c r="AG578" s="185">
        <v>0</v>
      </c>
      <c r="AH578" s="185">
        <v>0</v>
      </c>
    </row>
    <row r="579" spans="1:34" ht="19.5" customHeight="1">
      <c r="A579" s="2018" t="s">
        <v>818</v>
      </c>
      <c r="B579" s="1013" t="s">
        <v>41</v>
      </c>
      <c r="C579" s="1013">
        <f>SUM('2-9-2배수관 경년별 총괄'!C580:'2-9-2배수관 경년별 총괄'!C601)</f>
        <v>12330.11</v>
      </c>
      <c r="D579" s="1013">
        <f>SUM('2-9-2배수관 경년별 총괄'!D580:'2-9-2배수관 경년별 총괄'!D601)</f>
        <v>12330.11</v>
      </c>
      <c r="E579" s="1013">
        <f>SUM('2-9-2배수관 경년별 총괄'!E580:'2-9-2배수관 경년별 총괄'!E601)</f>
        <v>0</v>
      </c>
      <c r="F579" s="1013">
        <f>SUM('2-9-2배수관 경년별 총괄'!F580:'2-9-2배수관 경년별 총괄'!F601)</f>
        <v>0</v>
      </c>
      <c r="G579" s="1013">
        <f>SUM('2-9-2배수관 경년별 총괄'!G580:'2-9-2배수관 경년별 총괄'!G601)</f>
        <v>0</v>
      </c>
      <c r="H579" s="1013">
        <f>SUM('2-9-2배수관 경년별 총괄'!H580:'2-9-2배수관 경년별 총괄'!H601)</f>
        <v>0</v>
      </c>
      <c r="I579" s="1013">
        <f>SUM('2-9-2배수관 경년별 총괄'!I580:'2-9-2배수관 경년별 총괄'!I601)</f>
        <v>0</v>
      </c>
      <c r="J579" s="1013">
        <f>SUM('2-9-2배수관 경년별 총괄'!J580:'2-9-2배수관 경년별 총괄'!J601)</f>
        <v>0</v>
      </c>
      <c r="K579" s="1013">
        <f>SUM('2-9-2배수관 경년별 총괄'!K580:'2-9-2배수관 경년별 총괄'!K601)</f>
        <v>0</v>
      </c>
      <c r="L579" s="1013">
        <f>SUM('2-9-2배수관 경년별 총괄'!L580:'2-9-2배수관 경년별 총괄'!L601)</f>
        <v>0</v>
      </c>
      <c r="M579" s="1013">
        <f>SUM('2-9-2배수관 경년별 총괄'!M580:'2-9-2배수관 경년별 총괄'!M601)</f>
        <v>0</v>
      </c>
      <c r="N579" s="1013">
        <f>SUM('2-9-2배수관 경년별 총괄'!N580:'2-9-2배수관 경년별 총괄'!N601)</f>
        <v>0</v>
      </c>
      <c r="O579" s="1013">
        <f>SUM('2-9-2배수관 경년별 총괄'!O580:'2-9-2배수관 경년별 총괄'!O601)</f>
        <v>0</v>
      </c>
      <c r="P579" s="1013">
        <f>SUM('2-9-2배수관 경년별 총괄'!P580:'2-9-2배수관 경년별 총괄'!P601)</f>
        <v>0</v>
      </c>
      <c r="Q579" s="1013">
        <f>SUM('2-9-2배수관 경년별 총괄'!Q580:'2-9-2배수관 경년별 총괄'!Q601)</f>
        <v>0</v>
      </c>
      <c r="R579" s="1013">
        <f>SUM('2-9-2배수관 경년별 총괄'!R580:'2-9-2배수관 경년별 총괄'!R601)</f>
        <v>0</v>
      </c>
      <c r="S579" s="1013">
        <f>SUM('2-9-2배수관 경년별 총괄'!S580:'2-9-2배수관 경년별 총괄'!S601)</f>
        <v>0</v>
      </c>
      <c r="T579" s="1013">
        <f>SUM('2-9-2배수관 경년별 총괄'!T580:'2-9-2배수관 경년별 총괄'!T601)</f>
        <v>0</v>
      </c>
      <c r="U579" s="1013">
        <f>SUM('2-9-2배수관 경년별 총괄'!U580:'2-9-2배수관 경년별 총괄'!U601)</f>
        <v>0</v>
      </c>
      <c r="V579" s="1013">
        <f>SUM('2-9-2배수관 경년별 총괄'!V580:'2-9-2배수관 경년별 총괄'!V601)</f>
        <v>0</v>
      </c>
      <c r="W579" s="1013">
        <f>SUM('2-9-2배수관 경년별 총괄'!W580:'2-9-2배수관 경년별 총괄'!W601)</f>
        <v>0</v>
      </c>
      <c r="X579" s="1013">
        <f>SUM('2-9-2배수관 경년별 총괄'!X580:'2-9-2배수관 경년별 총괄'!X601)</f>
        <v>0</v>
      </c>
      <c r="Y579" s="1013">
        <f>SUM('2-9-2배수관 경년별 총괄'!Y580:'2-9-2배수관 경년별 총괄'!Y601)</f>
        <v>0</v>
      </c>
      <c r="Z579" s="1013">
        <f>SUM('2-9-2배수관 경년별 총괄'!Z580:'2-9-2배수관 경년별 총괄'!Z601)</f>
        <v>0</v>
      </c>
      <c r="AA579" s="1013">
        <f>SUM('2-9-2배수관 경년별 총괄'!AA580:'2-9-2배수관 경년별 총괄'!AA601)</f>
        <v>0</v>
      </c>
      <c r="AB579" s="1013">
        <f>SUM('2-9-2배수관 경년별 총괄'!AB580:'2-9-2배수관 경년별 총괄'!AB601)</f>
        <v>0</v>
      </c>
      <c r="AC579" s="1013">
        <f>SUM('2-9-2배수관 경년별 총괄'!AC580:'2-9-2배수관 경년별 총괄'!AC601)</f>
        <v>0</v>
      </c>
      <c r="AD579" s="1013">
        <f>SUM('2-9-2배수관 경년별 총괄'!AD580:'2-9-2배수관 경년별 총괄'!AD601)</f>
        <v>0</v>
      </c>
      <c r="AE579" s="1013">
        <f>SUM('2-9-2배수관 경년별 총괄'!AE580:'2-9-2배수관 경년별 총괄'!AE601)</f>
        <v>0</v>
      </c>
      <c r="AF579" s="1013">
        <f>SUM('2-9-2배수관 경년별 총괄'!AF580:'2-9-2배수관 경년별 총괄'!AF601)</f>
        <v>0</v>
      </c>
      <c r="AG579" s="1013">
        <f>SUM('2-9-2배수관 경년별 총괄'!AG580:'2-9-2배수관 경년별 총괄'!AG601)</f>
        <v>0</v>
      </c>
      <c r="AH579" s="1013">
        <f>SUM('2-9-2배수관 경년별 총괄'!AH580:'2-9-2배수관 경년별 총괄'!AH601)</f>
        <v>0</v>
      </c>
    </row>
    <row r="580" spans="1:34" ht="19.5" customHeight="1">
      <c r="A580" s="2018" t="s">
        <v>818</v>
      </c>
      <c r="B580" s="989" t="s">
        <v>951</v>
      </c>
      <c r="C580" s="185">
        <v>0</v>
      </c>
      <c r="D580" s="185">
        <v>0</v>
      </c>
      <c r="E580" s="185">
        <v>0</v>
      </c>
      <c r="F580" s="185">
        <v>0</v>
      </c>
      <c r="G580" s="185">
        <v>0</v>
      </c>
      <c r="H580" s="185">
        <v>0</v>
      </c>
      <c r="I580" s="185">
        <v>0</v>
      </c>
      <c r="J580" s="185">
        <v>0</v>
      </c>
      <c r="K580" s="185">
        <v>0</v>
      </c>
      <c r="L580" s="185">
        <v>0</v>
      </c>
      <c r="M580" s="185">
        <v>0</v>
      </c>
      <c r="N580" s="185">
        <v>0</v>
      </c>
      <c r="O580" s="185">
        <v>0</v>
      </c>
      <c r="P580" s="185">
        <v>0</v>
      </c>
      <c r="Q580" s="185">
        <v>0</v>
      </c>
      <c r="R580" s="185">
        <v>0</v>
      </c>
      <c r="S580" s="185">
        <v>0</v>
      </c>
      <c r="T580" s="185">
        <v>0</v>
      </c>
      <c r="U580" s="185">
        <v>0</v>
      </c>
      <c r="V580" s="185">
        <v>0</v>
      </c>
      <c r="W580" s="185">
        <v>0</v>
      </c>
      <c r="X580" s="185">
        <v>0</v>
      </c>
      <c r="Y580" s="185">
        <v>0</v>
      </c>
      <c r="Z580" s="185">
        <v>0</v>
      </c>
      <c r="AA580" s="185">
        <v>0</v>
      </c>
      <c r="AB580" s="185">
        <v>0</v>
      </c>
      <c r="AC580" s="185">
        <v>0</v>
      </c>
      <c r="AD580" s="185">
        <v>0</v>
      </c>
      <c r="AE580" s="185">
        <v>0</v>
      </c>
      <c r="AF580" s="185">
        <v>0</v>
      </c>
      <c r="AG580" s="185">
        <v>0</v>
      </c>
      <c r="AH580" s="185">
        <v>0</v>
      </c>
    </row>
    <row r="581" spans="1:34" ht="30" customHeight="1">
      <c r="A581" s="2019"/>
      <c r="B581" s="989" t="s">
        <v>796</v>
      </c>
      <c r="C581" s="185">
        <v>0</v>
      </c>
      <c r="D581" s="185">
        <v>0</v>
      </c>
      <c r="E581" s="185">
        <v>0</v>
      </c>
      <c r="F581" s="185">
        <v>0</v>
      </c>
      <c r="G581" s="185">
        <v>0</v>
      </c>
      <c r="H581" s="185">
        <v>0</v>
      </c>
      <c r="I581" s="185">
        <v>0</v>
      </c>
      <c r="J581" s="185">
        <v>0</v>
      </c>
      <c r="K581" s="185">
        <v>0</v>
      </c>
      <c r="L581" s="185">
        <v>0</v>
      </c>
      <c r="M581" s="185">
        <v>0</v>
      </c>
      <c r="N581" s="185">
        <v>0</v>
      </c>
      <c r="O581" s="185">
        <v>0</v>
      </c>
      <c r="P581" s="185">
        <v>0</v>
      </c>
      <c r="Q581" s="185">
        <v>0</v>
      </c>
      <c r="R581" s="185">
        <v>0</v>
      </c>
      <c r="S581" s="185">
        <v>0</v>
      </c>
      <c r="T581" s="185">
        <v>0</v>
      </c>
      <c r="U581" s="185">
        <v>0</v>
      </c>
      <c r="V581" s="185">
        <v>0</v>
      </c>
      <c r="W581" s="185">
        <v>0</v>
      </c>
      <c r="X581" s="185">
        <v>0</v>
      </c>
      <c r="Y581" s="185">
        <v>0</v>
      </c>
      <c r="Z581" s="185">
        <v>0</v>
      </c>
      <c r="AA581" s="185">
        <v>0</v>
      </c>
      <c r="AB581" s="185">
        <v>0</v>
      </c>
      <c r="AC581" s="185">
        <v>0</v>
      </c>
      <c r="AD581" s="185">
        <v>0</v>
      </c>
      <c r="AE581" s="185">
        <v>0</v>
      </c>
      <c r="AF581" s="185">
        <v>0</v>
      </c>
      <c r="AG581" s="185">
        <v>0</v>
      </c>
      <c r="AH581" s="185">
        <v>0</v>
      </c>
    </row>
    <row r="582" spans="1:34" ht="30" customHeight="1">
      <c r="A582" s="2019"/>
      <c r="B582" s="989" t="s">
        <v>797</v>
      </c>
      <c r="C582" s="185">
        <v>0</v>
      </c>
      <c r="D582" s="185">
        <v>0</v>
      </c>
      <c r="E582" s="185">
        <v>0</v>
      </c>
      <c r="F582" s="185">
        <v>0</v>
      </c>
      <c r="G582" s="185">
        <v>0</v>
      </c>
      <c r="H582" s="185">
        <v>0</v>
      </c>
      <c r="I582" s="185">
        <v>0</v>
      </c>
      <c r="J582" s="185">
        <v>0</v>
      </c>
      <c r="K582" s="185">
        <v>0</v>
      </c>
      <c r="L582" s="185">
        <v>0</v>
      </c>
      <c r="M582" s="185">
        <v>0</v>
      </c>
      <c r="N582" s="185">
        <v>0</v>
      </c>
      <c r="O582" s="185">
        <v>0</v>
      </c>
      <c r="P582" s="185">
        <v>0</v>
      </c>
      <c r="Q582" s="185">
        <v>0</v>
      </c>
      <c r="R582" s="185">
        <v>0</v>
      </c>
      <c r="S582" s="185">
        <v>0</v>
      </c>
      <c r="T582" s="185">
        <v>0</v>
      </c>
      <c r="U582" s="185">
        <v>0</v>
      </c>
      <c r="V582" s="185">
        <v>0</v>
      </c>
      <c r="W582" s="185">
        <v>0</v>
      </c>
      <c r="X582" s="185">
        <v>0</v>
      </c>
      <c r="Y582" s="185">
        <v>0</v>
      </c>
      <c r="Z582" s="185">
        <v>0</v>
      </c>
      <c r="AA582" s="185">
        <v>0</v>
      </c>
      <c r="AB582" s="185">
        <v>0</v>
      </c>
      <c r="AC582" s="185">
        <v>0</v>
      </c>
      <c r="AD582" s="185">
        <v>0</v>
      </c>
      <c r="AE582" s="185">
        <v>0</v>
      </c>
      <c r="AF582" s="185">
        <v>0</v>
      </c>
      <c r="AG582" s="185">
        <v>0</v>
      </c>
      <c r="AH582" s="185">
        <v>0</v>
      </c>
    </row>
    <row r="583" spans="1:34" ht="30" customHeight="1">
      <c r="A583" s="2019"/>
      <c r="B583" s="989" t="s">
        <v>798</v>
      </c>
      <c r="C583" s="185">
        <v>0</v>
      </c>
      <c r="D583" s="185">
        <v>0</v>
      </c>
      <c r="E583" s="185">
        <v>0</v>
      </c>
      <c r="F583" s="185">
        <v>0</v>
      </c>
      <c r="G583" s="185">
        <v>0</v>
      </c>
      <c r="H583" s="185">
        <v>0</v>
      </c>
      <c r="I583" s="185">
        <v>0</v>
      </c>
      <c r="J583" s="185">
        <v>0</v>
      </c>
      <c r="K583" s="185">
        <v>0</v>
      </c>
      <c r="L583" s="185">
        <v>0</v>
      </c>
      <c r="M583" s="185">
        <v>0</v>
      </c>
      <c r="N583" s="185">
        <v>0</v>
      </c>
      <c r="O583" s="185">
        <v>0</v>
      </c>
      <c r="P583" s="185">
        <v>0</v>
      </c>
      <c r="Q583" s="185">
        <v>0</v>
      </c>
      <c r="R583" s="185">
        <v>0</v>
      </c>
      <c r="S583" s="185">
        <v>0</v>
      </c>
      <c r="T583" s="185">
        <v>0</v>
      </c>
      <c r="U583" s="185">
        <v>0</v>
      </c>
      <c r="V583" s="185">
        <v>0</v>
      </c>
      <c r="W583" s="185">
        <v>0</v>
      </c>
      <c r="X583" s="185">
        <v>0</v>
      </c>
      <c r="Y583" s="185">
        <v>0</v>
      </c>
      <c r="Z583" s="185">
        <v>0</v>
      </c>
      <c r="AA583" s="185">
        <v>0</v>
      </c>
      <c r="AB583" s="185">
        <v>0</v>
      </c>
      <c r="AC583" s="185">
        <v>0</v>
      </c>
      <c r="AD583" s="185">
        <v>0</v>
      </c>
      <c r="AE583" s="185">
        <v>0</v>
      </c>
      <c r="AF583" s="185">
        <v>0</v>
      </c>
      <c r="AG583" s="185">
        <v>0</v>
      </c>
      <c r="AH583" s="185">
        <v>0</v>
      </c>
    </row>
    <row r="584" spans="1:34" ht="30" customHeight="1">
      <c r="A584" s="2019"/>
      <c r="B584" s="989" t="s">
        <v>780</v>
      </c>
      <c r="C584" s="185">
        <v>0</v>
      </c>
      <c r="D584" s="185">
        <v>0</v>
      </c>
      <c r="E584" s="185">
        <v>0</v>
      </c>
      <c r="F584" s="185">
        <v>0</v>
      </c>
      <c r="G584" s="185">
        <v>0</v>
      </c>
      <c r="H584" s="185">
        <v>0</v>
      </c>
      <c r="I584" s="185">
        <v>0</v>
      </c>
      <c r="J584" s="185">
        <v>0</v>
      </c>
      <c r="K584" s="185">
        <v>0</v>
      </c>
      <c r="L584" s="185">
        <v>0</v>
      </c>
      <c r="M584" s="185">
        <v>0</v>
      </c>
      <c r="N584" s="185">
        <v>0</v>
      </c>
      <c r="O584" s="185">
        <v>0</v>
      </c>
      <c r="P584" s="185">
        <v>0</v>
      </c>
      <c r="Q584" s="185">
        <v>0</v>
      </c>
      <c r="R584" s="185">
        <v>0</v>
      </c>
      <c r="S584" s="185">
        <v>0</v>
      </c>
      <c r="T584" s="185">
        <v>0</v>
      </c>
      <c r="U584" s="185">
        <v>0</v>
      </c>
      <c r="V584" s="185">
        <v>0</v>
      </c>
      <c r="W584" s="185">
        <v>0</v>
      </c>
      <c r="X584" s="185">
        <v>0</v>
      </c>
      <c r="Y584" s="185">
        <v>0</v>
      </c>
      <c r="Z584" s="185">
        <v>0</v>
      </c>
      <c r="AA584" s="185">
        <v>0</v>
      </c>
      <c r="AB584" s="185">
        <v>0</v>
      </c>
      <c r="AC584" s="185">
        <v>0</v>
      </c>
      <c r="AD584" s="185">
        <v>0</v>
      </c>
      <c r="AE584" s="185">
        <v>0</v>
      </c>
      <c r="AF584" s="185">
        <v>0</v>
      </c>
      <c r="AG584" s="185">
        <v>0</v>
      </c>
      <c r="AH584" s="185">
        <v>0</v>
      </c>
    </row>
    <row r="585" spans="1:34" ht="30" customHeight="1">
      <c r="A585" s="2019"/>
      <c r="B585" s="991" t="s">
        <v>781</v>
      </c>
      <c r="C585" s="185">
        <v>3843.15</v>
      </c>
      <c r="D585" s="185">
        <v>3843.15</v>
      </c>
      <c r="E585" s="185">
        <v>0</v>
      </c>
      <c r="F585" s="185">
        <v>0</v>
      </c>
      <c r="G585" s="185">
        <v>0</v>
      </c>
      <c r="H585" s="185">
        <v>0</v>
      </c>
      <c r="I585" s="185">
        <v>0</v>
      </c>
      <c r="J585" s="185">
        <v>0</v>
      </c>
      <c r="K585" s="185">
        <v>0</v>
      </c>
      <c r="L585" s="185">
        <v>0</v>
      </c>
      <c r="M585" s="185">
        <v>0</v>
      </c>
      <c r="N585" s="185">
        <v>0</v>
      </c>
      <c r="O585" s="185">
        <v>0</v>
      </c>
      <c r="P585" s="185">
        <v>0</v>
      </c>
      <c r="Q585" s="185">
        <v>0</v>
      </c>
      <c r="R585" s="185">
        <v>0</v>
      </c>
      <c r="S585" s="185">
        <v>0</v>
      </c>
      <c r="T585" s="185">
        <v>0</v>
      </c>
      <c r="U585" s="185">
        <v>0</v>
      </c>
      <c r="V585" s="185">
        <v>0</v>
      </c>
      <c r="W585" s="185">
        <v>0</v>
      </c>
      <c r="X585" s="185">
        <v>0</v>
      </c>
      <c r="Y585" s="185">
        <v>0</v>
      </c>
      <c r="Z585" s="185">
        <v>0</v>
      </c>
      <c r="AA585" s="185">
        <v>0</v>
      </c>
      <c r="AB585" s="185">
        <v>0</v>
      </c>
      <c r="AC585" s="185">
        <v>0</v>
      </c>
      <c r="AD585" s="185">
        <v>0</v>
      </c>
      <c r="AE585" s="185">
        <v>0</v>
      </c>
      <c r="AF585" s="185">
        <v>0</v>
      </c>
      <c r="AG585" s="185">
        <v>0</v>
      </c>
      <c r="AH585" s="185">
        <v>0</v>
      </c>
    </row>
    <row r="586" spans="1:34" ht="30" customHeight="1">
      <c r="A586" s="2019"/>
      <c r="B586" s="991" t="s">
        <v>786</v>
      </c>
      <c r="C586" s="185">
        <v>0</v>
      </c>
      <c r="D586" s="185">
        <v>0</v>
      </c>
      <c r="E586" s="185">
        <v>0</v>
      </c>
      <c r="F586" s="185">
        <v>0</v>
      </c>
      <c r="G586" s="185">
        <v>0</v>
      </c>
      <c r="H586" s="185">
        <v>0</v>
      </c>
      <c r="I586" s="185">
        <v>0</v>
      </c>
      <c r="J586" s="185">
        <v>0</v>
      </c>
      <c r="K586" s="185">
        <v>0</v>
      </c>
      <c r="L586" s="185">
        <v>0</v>
      </c>
      <c r="M586" s="185">
        <v>0</v>
      </c>
      <c r="N586" s="185">
        <v>0</v>
      </c>
      <c r="O586" s="185">
        <v>0</v>
      </c>
      <c r="P586" s="185">
        <v>0</v>
      </c>
      <c r="Q586" s="185">
        <v>0</v>
      </c>
      <c r="R586" s="185">
        <v>0</v>
      </c>
      <c r="S586" s="185">
        <v>0</v>
      </c>
      <c r="T586" s="185">
        <v>0</v>
      </c>
      <c r="U586" s="185">
        <v>0</v>
      </c>
      <c r="V586" s="185">
        <v>0</v>
      </c>
      <c r="W586" s="185">
        <v>0</v>
      </c>
      <c r="X586" s="185">
        <v>0</v>
      </c>
      <c r="Y586" s="185">
        <v>0</v>
      </c>
      <c r="Z586" s="185">
        <v>0</v>
      </c>
      <c r="AA586" s="185">
        <v>0</v>
      </c>
      <c r="AB586" s="185">
        <v>0</v>
      </c>
      <c r="AC586" s="185">
        <v>0</v>
      </c>
      <c r="AD586" s="185">
        <v>0</v>
      </c>
      <c r="AE586" s="185">
        <v>0</v>
      </c>
      <c r="AF586" s="185">
        <v>0</v>
      </c>
      <c r="AG586" s="185">
        <v>0</v>
      </c>
      <c r="AH586" s="185">
        <v>0</v>
      </c>
    </row>
    <row r="587" spans="1:34" ht="30" customHeight="1">
      <c r="A587" s="2019"/>
      <c r="B587" s="991" t="s">
        <v>799</v>
      </c>
      <c r="C587" s="185">
        <v>214.27</v>
      </c>
      <c r="D587" s="185">
        <v>214.27</v>
      </c>
      <c r="E587" s="185">
        <v>0</v>
      </c>
      <c r="F587" s="185">
        <v>0</v>
      </c>
      <c r="G587" s="185">
        <v>0</v>
      </c>
      <c r="H587" s="185">
        <v>0</v>
      </c>
      <c r="I587" s="185">
        <v>0</v>
      </c>
      <c r="J587" s="185">
        <v>0</v>
      </c>
      <c r="K587" s="185">
        <v>0</v>
      </c>
      <c r="L587" s="185">
        <v>0</v>
      </c>
      <c r="M587" s="185">
        <v>0</v>
      </c>
      <c r="N587" s="185">
        <v>0</v>
      </c>
      <c r="O587" s="185">
        <v>0</v>
      </c>
      <c r="P587" s="185">
        <v>0</v>
      </c>
      <c r="Q587" s="185">
        <v>0</v>
      </c>
      <c r="R587" s="185">
        <v>0</v>
      </c>
      <c r="S587" s="185">
        <v>0</v>
      </c>
      <c r="T587" s="185">
        <v>0</v>
      </c>
      <c r="U587" s="185">
        <v>0</v>
      </c>
      <c r="V587" s="185">
        <v>0</v>
      </c>
      <c r="W587" s="185">
        <v>0</v>
      </c>
      <c r="X587" s="185">
        <v>0</v>
      </c>
      <c r="Y587" s="185">
        <v>0</v>
      </c>
      <c r="Z587" s="185">
        <v>0</v>
      </c>
      <c r="AA587" s="185">
        <v>0</v>
      </c>
      <c r="AB587" s="185">
        <v>0</v>
      </c>
      <c r="AC587" s="185">
        <v>0</v>
      </c>
      <c r="AD587" s="185">
        <v>0</v>
      </c>
      <c r="AE587" s="185">
        <v>0</v>
      </c>
      <c r="AF587" s="185">
        <v>0</v>
      </c>
      <c r="AG587" s="185">
        <v>0</v>
      </c>
      <c r="AH587" s="185">
        <v>0</v>
      </c>
    </row>
    <row r="588" spans="1:34" ht="30" customHeight="1">
      <c r="A588" s="2019"/>
      <c r="B588" s="991" t="s">
        <v>787</v>
      </c>
      <c r="C588" s="185">
        <v>8272.69</v>
      </c>
      <c r="D588" s="185">
        <v>8272.69</v>
      </c>
      <c r="E588" s="185">
        <v>0</v>
      </c>
      <c r="F588" s="185">
        <v>0</v>
      </c>
      <c r="G588" s="185">
        <v>0</v>
      </c>
      <c r="H588" s="185">
        <v>0</v>
      </c>
      <c r="I588" s="185">
        <v>0</v>
      </c>
      <c r="J588" s="185">
        <v>0</v>
      </c>
      <c r="K588" s="185">
        <v>0</v>
      </c>
      <c r="L588" s="185">
        <v>0</v>
      </c>
      <c r="M588" s="185">
        <v>0</v>
      </c>
      <c r="N588" s="185">
        <v>0</v>
      </c>
      <c r="O588" s="185">
        <v>0</v>
      </c>
      <c r="P588" s="185">
        <v>0</v>
      </c>
      <c r="Q588" s="185">
        <v>0</v>
      </c>
      <c r="R588" s="185">
        <v>0</v>
      </c>
      <c r="S588" s="185">
        <v>0</v>
      </c>
      <c r="T588" s="185">
        <v>0</v>
      </c>
      <c r="U588" s="185">
        <v>0</v>
      </c>
      <c r="V588" s="185">
        <v>0</v>
      </c>
      <c r="W588" s="185">
        <v>0</v>
      </c>
      <c r="X588" s="185">
        <v>0</v>
      </c>
      <c r="Y588" s="185">
        <v>0</v>
      </c>
      <c r="Z588" s="185">
        <v>0</v>
      </c>
      <c r="AA588" s="185">
        <v>0</v>
      </c>
      <c r="AB588" s="185">
        <v>0</v>
      </c>
      <c r="AC588" s="185">
        <v>0</v>
      </c>
      <c r="AD588" s="185">
        <v>0</v>
      </c>
      <c r="AE588" s="185">
        <v>0</v>
      </c>
      <c r="AF588" s="185">
        <v>0</v>
      </c>
      <c r="AG588" s="185">
        <v>0</v>
      </c>
      <c r="AH588" s="185">
        <v>0</v>
      </c>
    </row>
    <row r="589" spans="1:34" ht="30" customHeight="1">
      <c r="A589" s="2019"/>
      <c r="B589" s="991" t="s">
        <v>820</v>
      </c>
      <c r="C589" s="185">
        <v>0</v>
      </c>
      <c r="D589" s="185">
        <v>0</v>
      </c>
      <c r="E589" s="185">
        <v>0</v>
      </c>
      <c r="F589" s="185">
        <v>0</v>
      </c>
      <c r="G589" s="185">
        <v>0</v>
      </c>
      <c r="H589" s="185">
        <v>0</v>
      </c>
      <c r="I589" s="185">
        <v>0</v>
      </c>
      <c r="J589" s="185">
        <v>0</v>
      </c>
      <c r="K589" s="185">
        <v>0</v>
      </c>
      <c r="L589" s="185">
        <v>0</v>
      </c>
      <c r="M589" s="185">
        <v>0</v>
      </c>
      <c r="N589" s="185">
        <v>0</v>
      </c>
      <c r="O589" s="185">
        <v>0</v>
      </c>
      <c r="P589" s="185">
        <v>0</v>
      </c>
      <c r="Q589" s="185">
        <v>0</v>
      </c>
      <c r="R589" s="185">
        <v>0</v>
      </c>
      <c r="S589" s="185">
        <v>0</v>
      </c>
      <c r="T589" s="185">
        <v>0</v>
      </c>
      <c r="U589" s="185">
        <v>0</v>
      </c>
      <c r="V589" s="185">
        <v>0</v>
      </c>
      <c r="W589" s="185">
        <v>0</v>
      </c>
      <c r="X589" s="185">
        <v>0</v>
      </c>
      <c r="Y589" s="185">
        <v>0</v>
      </c>
      <c r="Z589" s="185">
        <v>0</v>
      </c>
      <c r="AA589" s="185">
        <v>0</v>
      </c>
      <c r="AB589" s="185">
        <v>0</v>
      </c>
      <c r="AC589" s="185">
        <v>0</v>
      </c>
      <c r="AD589" s="185">
        <v>0</v>
      </c>
      <c r="AE589" s="185">
        <v>0</v>
      </c>
      <c r="AF589" s="185">
        <v>0</v>
      </c>
      <c r="AG589" s="185">
        <v>0</v>
      </c>
      <c r="AH589" s="185">
        <v>0</v>
      </c>
    </row>
    <row r="590" spans="1:34" ht="30" customHeight="1">
      <c r="A590" s="2019"/>
      <c r="B590" s="991" t="s">
        <v>800</v>
      </c>
      <c r="C590" s="185">
        <v>0</v>
      </c>
      <c r="D590" s="185">
        <v>0</v>
      </c>
      <c r="E590" s="185">
        <v>0</v>
      </c>
      <c r="F590" s="185">
        <v>0</v>
      </c>
      <c r="G590" s="185">
        <v>0</v>
      </c>
      <c r="H590" s="185">
        <v>0</v>
      </c>
      <c r="I590" s="185">
        <v>0</v>
      </c>
      <c r="J590" s="185">
        <v>0</v>
      </c>
      <c r="K590" s="185">
        <v>0</v>
      </c>
      <c r="L590" s="185">
        <v>0</v>
      </c>
      <c r="M590" s="185">
        <v>0</v>
      </c>
      <c r="N590" s="185">
        <v>0</v>
      </c>
      <c r="O590" s="185">
        <v>0</v>
      </c>
      <c r="P590" s="185">
        <v>0</v>
      </c>
      <c r="Q590" s="185">
        <v>0</v>
      </c>
      <c r="R590" s="185">
        <v>0</v>
      </c>
      <c r="S590" s="185">
        <v>0</v>
      </c>
      <c r="T590" s="185">
        <v>0</v>
      </c>
      <c r="U590" s="185">
        <v>0</v>
      </c>
      <c r="V590" s="185">
        <v>0</v>
      </c>
      <c r="W590" s="185">
        <v>0</v>
      </c>
      <c r="X590" s="185">
        <v>0</v>
      </c>
      <c r="Y590" s="185">
        <v>0</v>
      </c>
      <c r="Z590" s="185">
        <v>0</v>
      </c>
      <c r="AA590" s="185">
        <v>0</v>
      </c>
      <c r="AB590" s="185">
        <v>0</v>
      </c>
      <c r="AC590" s="185">
        <v>0</v>
      </c>
      <c r="AD590" s="185">
        <v>0</v>
      </c>
      <c r="AE590" s="185">
        <v>0</v>
      </c>
      <c r="AF590" s="185">
        <v>0</v>
      </c>
      <c r="AG590" s="185">
        <v>0</v>
      </c>
      <c r="AH590" s="185">
        <v>0</v>
      </c>
    </row>
    <row r="591" spans="1:34" ht="30" customHeight="1">
      <c r="A591" s="2019"/>
      <c r="B591" s="989" t="s">
        <v>801</v>
      </c>
      <c r="C591" s="185">
        <v>0</v>
      </c>
      <c r="D591" s="185">
        <v>0</v>
      </c>
      <c r="E591" s="185">
        <v>0</v>
      </c>
      <c r="F591" s="185">
        <v>0</v>
      </c>
      <c r="G591" s="185">
        <v>0</v>
      </c>
      <c r="H591" s="185">
        <v>0</v>
      </c>
      <c r="I591" s="185">
        <v>0</v>
      </c>
      <c r="J591" s="185">
        <v>0</v>
      </c>
      <c r="K591" s="185">
        <v>0</v>
      </c>
      <c r="L591" s="185">
        <v>0</v>
      </c>
      <c r="M591" s="185">
        <v>0</v>
      </c>
      <c r="N591" s="185">
        <v>0</v>
      </c>
      <c r="O591" s="185">
        <v>0</v>
      </c>
      <c r="P591" s="185">
        <v>0</v>
      </c>
      <c r="Q591" s="185">
        <v>0</v>
      </c>
      <c r="R591" s="185">
        <v>0</v>
      </c>
      <c r="S591" s="185">
        <v>0</v>
      </c>
      <c r="T591" s="185">
        <v>0</v>
      </c>
      <c r="U591" s="185">
        <v>0</v>
      </c>
      <c r="V591" s="185">
        <v>0</v>
      </c>
      <c r="W591" s="185">
        <v>0</v>
      </c>
      <c r="X591" s="185">
        <v>0</v>
      </c>
      <c r="Y591" s="185">
        <v>0</v>
      </c>
      <c r="Z591" s="185">
        <v>0</v>
      </c>
      <c r="AA591" s="185">
        <v>0</v>
      </c>
      <c r="AB591" s="185">
        <v>0</v>
      </c>
      <c r="AC591" s="185">
        <v>0</v>
      </c>
      <c r="AD591" s="185">
        <v>0</v>
      </c>
      <c r="AE591" s="185">
        <v>0</v>
      </c>
      <c r="AF591" s="185">
        <v>0</v>
      </c>
      <c r="AG591" s="185">
        <v>0</v>
      </c>
      <c r="AH591" s="185">
        <v>0</v>
      </c>
    </row>
    <row r="592" spans="1:34" ht="30" customHeight="1">
      <c r="A592" s="2019"/>
      <c r="B592" s="995" t="s">
        <v>802</v>
      </c>
      <c r="C592" s="185">
        <v>0</v>
      </c>
      <c r="D592" s="185">
        <v>0</v>
      </c>
      <c r="E592" s="185">
        <v>0</v>
      </c>
      <c r="F592" s="185">
        <v>0</v>
      </c>
      <c r="G592" s="185">
        <v>0</v>
      </c>
      <c r="H592" s="185">
        <v>0</v>
      </c>
      <c r="I592" s="185">
        <v>0</v>
      </c>
      <c r="J592" s="185">
        <v>0</v>
      </c>
      <c r="K592" s="185">
        <v>0</v>
      </c>
      <c r="L592" s="185">
        <v>0</v>
      </c>
      <c r="M592" s="185">
        <v>0</v>
      </c>
      <c r="N592" s="185">
        <v>0</v>
      </c>
      <c r="O592" s="185">
        <v>0</v>
      </c>
      <c r="P592" s="185">
        <v>0</v>
      </c>
      <c r="Q592" s="185">
        <v>0</v>
      </c>
      <c r="R592" s="185">
        <v>0</v>
      </c>
      <c r="S592" s="185">
        <v>0</v>
      </c>
      <c r="T592" s="185">
        <v>0</v>
      </c>
      <c r="U592" s="185">
        <v>0</v>
      </c>
      <c r="V592" s="185">
        <v>0</v>
      </c>
      <c r="W592" s="185">
        <v>0</v>
      </c>
      <c r="X592" s="185">
        <v>0</v>
      </c>
      <c r="Y592" s="185">
        <v>0</v>
      </c>
      <c r="Z592" s="185">
        <v>0</v>
      </c>
      <c r="AA592" s="185">
        <v>0</v>
      </c>
      <c r="AB592" s="185">
        <v>0</v>
      </c>
      <c r="AC592" s="185">
        <v>0</v>
      </c>
      <c r="AD592" s="185">
        <v>0</v>
      </c>
      <c r="AE592" s="185">
        <v>0</v>
      </c>
      <c r="AF592" s="185">
        <v>0</v>
      </c>
      <c r="AG592" s="185">
        <v>0</v>
      </c>
      <c r="AH592" s="185">
        <v>0</v>
      </c>
    </row>
    <row r="593" spans="1:34" ht="30" customHeight="1">
      <c r="A593" s="2019"/>
      <c r="B593" s="995" t="s">
        <v>803</v>
      </c>
      <c r="C593" s="185">
        <v>0</v>
      </c>
      <c r="D593" s="185">
        <v>0</v>
      </c>
      <c r="E593" s="185">
        <v>0</v>
      </c>
      <c r="F593" s="185">
        <v>0</v>
      </c>
      <c r="G593" s="185">
        <v>0</v>
      </c>
      <c r="H593" s="185">
        <v>0</v>
      </c>
      <c r="I593" s="185">
        <v>0</v>
      </c>
      <c r="J593" s="185">
        <v>0</v>
      </c>
      <c r="K593" s="185">
        <v>0</v>
      </c>
      <c r="L593" s="185">
        <v>0</v>
      </c>
      <c r="M593" s="185">
        <v>0</v>
      </c>
      <c r="N593" s="185">
        <v>0</v>
      </c>
      <c r="O593" s="185">
        <v>0</v>
      </c>
      <c r="P593" s="185">
        <v>0</v>
      </c>
      <c r="Q593" s="185">
        <v>0</v>
      </c>
      <c r="R593" s="185">
        <v>0</v>
      </c>
      <c r="S593" s="185">
        <v>0</v>
      </c>
      <c r="T593" s="185">
        <v>0</v>
      </c>
      <c r="U593" s="185">
        <v>0</v>
      </c>
      <c r="V593" s="185">
        <v>0</v>
      </c>
      <c r="W593" s="185">
        <v>0</v>
      </c>
      <c r="X593" s="185">
        <v>0</v>
      </c>
      <c r="Y593" s="185">
        <v>0</v>
      </c>
      <c r="Z593" s="185">
        <v>0</v>
      </c>
      <c r="AA593" s="185">
        <v>0</v>
      </c>
      <c r="AB593" s="185">
        <v>0</v>
      </c>
      <c r="AC593" s="185">
        <v>0</v>
      </c>
      <c r="AD593" s="185">
        <v>0</v>
      </c>
      <c r="AE593" s="185">
        <v>0</v>
      </c>
      <c r="AF593" s="185">
        <v>0</v>
      </c>
      <c r="AG593" s="185">
        <v>0</v>
      </c>
      <c r="AH593" s="185">
        <v>0</v>
      </c>
    </row>
    <row r="594" spans="1:34" ht="30" customHeight="1">
      <c r="A594" s="2019"/>
      <c r="B594" s="1011" t="s">
        <v>804</v>
      </c>
      <c r="C594" s="185">
        <v>0</v>
      </c>
      <c r="D594" s="185">
        <v>0</v>
      </c>
      <c r="E594" s="185">
        <v>0</v>
      </c>
      <c r="F594" s="185">
        <v>0</v>
      </c>
      <c r="G594" s="185">
        <v>0</v>
      </c>
      <c r="H594" s="185">
        <v>0</v>
      </c>
      <c r="I594" s="185">
        <v>0</v>
      </c>
      <c r="J594" s="185">
        <v>0</v>
      </c>
      <c r="K594" s="185">
        <v>0</v>
      </c>
      <c r="L594" s="185">
        <v>0</v>
      </c>
      <c r="M594" s="185">
        <v>0</v>
      </c>
      <c r="N594" s="185">
        <v>0</v>
      </c>
      <c r="O594" s="185">
        <v>0</v>
      </c>
      <c r="P594" s="185">
        <v>0</v>
      </c>
      <c r="Q594" s="185">
        <v>0</v>
      </c>
      <c r="R594" s="185">
        <v>0</v>
      </c>
      <c r="S594" s="185">
        <v>0</v>
      </c>
      <c r="T594" s="185">
        <v>0</v>
      </c>
      <c r="U594" s="185">
        <v>0</v>
      </c>
      <c r="V594" s="185">
        <v>0</v>
      </c>
      <c r="W594" s="185">
        <v>0</v>
      </c>
      <c r="X594" s="185">
        <v>0</v>
      </c>
      <c r="Y594" s="185">
        <v>0</v>
      </c>
      <c r="Z594" s="185">
        <v>0</v>
      </c>
      <c r="AA594" s="185">
        <v>0</v>
      </c>
      <c r="AB594" s="185">
        <v>0</v>
      </c>
      <c r="AC594" s="185">
        <v>0</v>
      </c>
      <c r="AD594" s="185">
        <v>0</v>
      </c>
      <c r="AE594" s="185">
        <v>0</v>
      </c>
      <c r="AF594" s="185">
        <v>0</v>
      </c>
      <c r="AG594" s="185">
        <v>0</v>
      </c>
      <c r="AH594" s="185">
        <v>0</v>
      </c>
    </row>
    <row r="595" spans="1:34" ht="30" customHeight="1">
      <c r="A595" s="2019"/>
      <c r="B595" s="1011" t="s">
        <v>805</v>
      </c>
      <c r="C595" s="185">
        <v>0</v>
      </c>
      <c r="D595" s="185">
        <v>0</v>
      </c>
      <c r="E595" s="185">
        <v>0</v>
      </c>
      <c r="F595" s="185">
        <v>0</v>
      </c>
      <c r="G595" s="185">
        <v>0</v>
      </c>
      <c r="H595" s="185">
        <v>0</v>
      </c>
      <c r="I595" s="185">
        <v>0</v>
      </c>
      <c r="J595" s="185">
        <v>0</v>
      </c>
      <c r="K595" s="185">
        <v>0</v>
      </c>
      <c r="L595" s="185">
        <v>0</v>
      </c>
      <c r="M595" s="185">
        <v>0</v>
      </c>
      <c r="N595" s="185">
        <v>0</v>
      </c>
      <c r="O595" s="185">
        <v>0</v>
      </c>
      <c r="P595" s="185">
        <v>0</v>
      </c>
      <c r="Q595" s="185">
        <v>0</v>
      </c>
      <c r="R595" s="185">
        <v>0</v>
      </c>
      <c r="S595" s="185">
        <v>0</v>
      </c>
      <c r="T595" s="185">
        <v>0</v>
      </c>
      <c r="U595" s="185">
        <v>0</v>
      </c>
      <c r="V595" s="185">
        <v>0</v>
      </c>
      <c r="W595" s="185">
        <v>0</v>
      </c>
      <c r="X595" s="185">
        <v>0</v>
      </c>
      <c r="Y595" s="185">
        <v>0</v>
      </c>
      <c r="Z595" s="185">
        <v>0</v>
      </c>
      <c r="AA595" s="185">
        <v>0</v>
      </c>
      <c r="AB595" s="185">
        <v>0</v>
      </c>
      <c r="AC595" s="185">
        <v>0</v>
      </c>
      <c r="AD595" s="185">
        <v>0</v>
      </c>
      <c r="AE595" s="185">
        <v>0</v>
      </c>
      <c r="AF595" s="185">
        <v>0</v>
      </c>
      <c r="AG595" s="185">
        <v>0</v>
      </c>
      <c r="AH595" s="185">
        <v>0</v>
      </c>
    </row>
    <row r="596" spans="1:34" ht="30" customHeight="1">
      <c r="A596" s="2019"/>
      <c r="B596" s="1011" t="s">
        <v>806</v>
      </c>
      <c r="C596" s="185">
        <v>0</v>
      </c>
      <c r="D596" s="185">
        <v>0</v>
      </c>
      <c r="E596" s="185">
        <v>0</v>
      </c>
      <c r="F596" s="185">
        <v>0</v>
      </c>
      <c r="G596" s="185">
        <v>0</v>
      </c>
      <c r="H596" s="185">
        <v>0</v>
      </c>
      <c r="I596" s="185">
        <v>0</v>
      </c>
      <c r="J596" s="185">
        <v>0</v>
      </c>
      <c r="K596" s="185">
        <v>0</v>
      </c>
      <c r="L596" s="185">
        <v>0</v>
      </c>
      <c r="M596" s="185">
        <v>0</v>
      </c>
      <c r="N596" s="185">
        <v>0</v>
      </c>
      <c r="O596" s="185">
        <v>0</v>
      </c>
      <c r="P596" s="185">
        <v>0</v>
      </c>
      <c r="Q596" s="185">
        <v>0</v>
      </c>
      <c r="R596" s="185">
        <v>0</v>
      </c>
      <c r="S596" s="185">
        <v>0</v>
      </c>
      <c r="T596" s="185">
        <v>0</v>
      </c>
      <c r="U596" s="185">
        <v>0</v>
      </c>
      <c r="V596" s="185">
        <v>0</v>
      </c>
      <c r="W596" s="185">
        <v>0</v>
      </c>
      <c r="X596" s="185">
        <v>0</v>
      </c>
      <c r="Y596" s="185">
        <v>0</v>
      </c>
      <c r="Z596" s="185">
        <v>0</v>
      </c>
      <c r="AA596" s="185">
        <v>0</v>
      </c>
      <c r="AB596" s="185">
        <v>0</v>
      </c>
      <c r="AC596" s="185">
        <v>0</v>
      </c>
      <c r="AD596" s="185">
        <v>0</v>
      </c>
      <c r="AE596" s="185">
        <v>0</v>
      </c>
      <c r="AF596" s="185">
        <v>0</v>
      </c>
      <c r="AG596" s="185">
        <v>0</v>
      </c>
      <c r="AH596" s="185">
        <v>0</v>
      </c>
    </row>
    <row r="597" spans="1:34" ht="30" customHeight="1">
      <c r="A597" s="2019"/>
      <c r="B597" s="995" t="s">
        <v>807</v>
      </c>
      <c r="C597" s="185">
        <v>0</v>
      </c>
      <c r="D597" s="185">
        <v>0</v>
      </c>
      <c r="E597" s="185">
        <v>0</v>
      </c>
      <c r="F597" s="185">
        <v>0</v>
      </c>
      <c r="G597" s="185">
        <v>0</v>
      </c>
      <c r="H597" s="185">
        <v>0</v>
      </c>
      <c r="I597" s="185">
        <v>0</v>
      </c>
      <c r="J597" s="185">
        <v>0</v>
      </c>
      <c r="K597" s="185">
        <v>0</v>
      </c>
      <c r="L597" s="185">
        <v>0</v>
      </c>
      <c r="M597" s="185">
        <v>0</v>
      </c>
      <c r="N597" s="185">
        <v>0</v>
      </c>
      <c r="O597" s="185">
        <v>0</v>
      </c>
      <c r="P597" s="185">
        <v>0</v>
      </c>
      <c r="Q597" s="185">
        <v>0</v>
      </c>
      <c r="R597" s="185">
        <v>0</v>
      </c>
      <c r="S597" s="185">
        <v>0</v>
      </c>
      <c r="T597" s="185">
        <v>0</v>
      </c>
      <c r="U597" s="185">
        <v>0</v>
      </c>
      <c r="V597" s="185">
        <v>0</v>
      </c>
      <c r="W597" s="185">
        <v>0</v>
      </c>
      <c r="X597" s="185">
        <v>0</v>
      </c>
      <c r="Y597" s="185">
        <v>0</v>
      </c>
      <c r="Z597" s="185">
        <v>0</v>
      </c>
      <c r="AA597" s="185">
        <v>0</v>
      </c>
      <c r="AB597" s="185">
        <v>0</v>
      </c>
      <c r="AC597" s="185">
        <v>0</v>
      </c>
      <c r="AD597" s="185">
        <v>0</v>
      </c>
      <c r="AE597" s="185">
        <v>0</v>
      </c>
      <c r="AF597" s="185">
        <v>0</v>
      </c>
      <c r="AG597" s="185">
        <v>0</v>
      </c>
      <c r="AH597" s="185">
        <v>0</v>
      </c>
    </row>
    <row r="598" spans="1:34" ht="30" customHeight="1">
      <c r="A598" s="2019"/>
      <c r="B598" s="991" t="s">
        <v>808</v>
      </c>
      <c r="C598" s="185">
        <v>0</v>
      </c>
      <c r="D598" s="185">
        <v>0</v>
      </c>
      <c r="E598" s="185">
        <v>0</v>
      </c>
      <c r="F598" s="185">
        <v>0</v>
      </c>
      <c r="G598" s="185">
        <v>0</v>
      </c>
      <c r="H598" s="185">
        <v>0</v>
      </c>
      <c r="I598" s="185">
        <v>0</v>
      </c>
      <c r="J598" s="185">
        <v>0</v>
      </c>
      <c r="K598" s="185">
        <v>0</v>
      </c>
      <c r="L598" s="185">
        <v>0</v>
      </c>
      <c r="M598" s="185">
        <v>0</v>
      </c>
      <c r="N598" s="185">
        <v>0</v>
      </c>
      <c r="O598" s="185">
        <v>0</v>
      </c>
      <c r="P598" s="185">
        <v>0</v>
      </c>
      <c r="Q598" s="185">
        <v>0</v>
      </c>
      <c r="R598" s="185">
        <v>0</v>
      </c>
      <c r="S598" s="185">
        <v>0</v>
      </c>
      <c r="T598" s="185">
        <v>0</v>
      </c>
      <c r="U598" s="185">
        <v>0</v>
      </c>
      <c r="V598" s="185">
        <v>0</v>
      </c>
      <c r="W598" s="185">
        <v>0</v>
      </c>
      <c r="X598" s="185">
        <v>0</v>
      </c>
      <c r="Y598" s="185">
        <v>0</v>
      </c>
      <c r="Z598" s="185">
        <v>0</v>
      </c>
      <c r="AA598" s="185">
        <v>0</v>
      </c>
      <c r="AB598" s="185">
        <v>0</v>
      </c>
      <c r="AC598" s="185">
        <v>0</v>
      </c>
      <c r="AD598" s="185">
        <v>0</v>
      </c>
      <c r="AE598" s="185">
        <v>0</v>
      </c>
      <c r="AF598" s="185">
        <v>0</v>
      </c>
      <c r="AG598" s="185">
        <v>0</v>
      </c>
      <c r="AH598" s="185">
        <v>0</v>
      </c>
    </row>
    <row r="599" spans="1:34" ht="30" customHeight="1">
      <c r="A599" s="2019"/>
      <c r="B599" s="1011" t="s">
        <v>821</v>
      </c>
      <c r="C599" s="185">
        <v>0</v>
      </c>
      <c r="D599" s="185">
        <v>0</v>
      </c>
      <c r="E599" s="185">
        <v>0</v>
      </c>
      <c r="F599" s="185">
        <v>0</v>
      </c>
      <c r="G599" s="185">
        <v>0</v>
      </c>
      <c r="H599" s="185">
        <v>0</v>
      </c>
      <c r="I599" s="185">
        <v>0</v>
      </c>
      <c r="J599" s="185">
        <v>0</v>
      </c>
      <c r="K599" s="185">
        <v>0</v>
      </c>
      <c r="L599" s="185">
        <v>0</v>
      </c>
      <c r="M599" s="185">
        <v>0</v>
      </c>
      <c r="N599" s="185">
        <v>0</v>
      </c>
      <c r="O599" s="185">
        <v>0</v>
      </c>
      <c r="P599" s="185">
        <v>0</v>
      </c>
      <c r="Q599" s="185">
        <v>0</v>
      </c>
      <c r="R599" s="185">
        <v>0</v>
      </c>
      <c r="S599" s="185">
        <v>0</v>
      </c>
      <c r="T599" s="185">
        <v>0</v>
      </c>
      <c r="U599" s="185">
        <v>0</v>
      </c>
      <c r="V599" s="185">
        <v>0</v>
      </c>
      <c r="W599" s="185">
        <v>0</v>
      </c>
      <c r="X599" s="185">
        <v>0</v>
      </c>
      <c r="Y599" s="185">
        <v>0</v>
      </c>
      <c r="Z599" s="185">
        <v>0</v>
      </c>
      <c r="AA599" s="185">
        <v>0</v>
      </c>
      <c r="AB599" s="185">
        <v>0</v>
      </c>
      <c r="AC599" s="185">
        <v>0</v>
      </c>
      <c r="AD599" s="185">
        <v>0</v>
      </c>
      <c r="AE599" s="185">
        <v>0</v>
      </c>
      <c r="AF599" s="185">
        <v>0</v>
      </c>
      <c r="AG599" s="185">
        <v>0</v>
      </c>
      <c r="AH599" s="185">
        <v>0</v>
      </c>
    </row>
    <row r="600" spans="1:34" ht="30" customHeight="1">
      <c r="A600" s="2019"/>
      <c r="B600" s="1011" t="s">
        <v>822</v>
      </c>
      <c r="C600" s="185">
        <v>0</v>
      </c>
      <c r="D600" s="185">
        <v>0</v>
      </c>
      <c r="E600" s="185">
        <v>0</v>
      </c>
      <c r="F600" s="185">
        <v>0</v>
      </c>
      <c r="G600" s="185">
        <v>0</v>
      </c>
      <c r="H600" s="185">
        <v>0</v>
      </c>
      <c r="I600" s="185">
        <v>0</v>
      </c>
      <c r="J600" s="185">
        <v>0</v>
      </c>
      <c r="K600" s="185">
        <v>0</v>
      </c>
      <c r="L600" s="185">
        <v>0</v>
      </c>
      <c r="M600" s="185">
        <v>0</v>
      </c>
      <c r="N600" s="185">
        <v>0</v>
      </c>
      <c r="O600" s="185">
        <v>0</v>
      </c>
      <c r="P600" s="185">
        <v>0</v>
      </c>
      <c r="Q600" s="185">
        <v>0</v>
      </c>
      <c r="R600" s="185">
        <v>0</v>
      </c>
      <c r="S600" s="185">
        <v>0</v>
      </c>
      <c r="T600" s="185">
        <v>0</v>
      </c>
      <c r="U600" s="185">
        <v>0</v>
      </c>
      <c r="V600" s="185">
        <v>0</v>
      </c>
      <c r="W600" s="185">
        <v>0</v>
      </c>
      <c r="X600" s="185">
        <v>0</v>
      </c>
      <c r="Y600" s="185">
        <v>0</v>
      </c>
      <c r="Z600" s="185">
        <v>0</v>
      </c>
      <c r="AA600" s="185">
        <v>0</v>
      </c>
      <c r="AB600" s="185">
        <v>0</v>
      </c>
      <c r="AC600" s="185">
        <v>0</v>
      </c>
      <c r="AD600" s="185">
        <v>0</v>
      </c>
      <c r="AE600" s="185">
        <v>0</v>
      </c>
      <c r="AF600" s="185">
        <v>0</v>
      </c>
      <c r="AG600" s="185">
        <v>0</v>
      </c>
      <c r="AH600" s="185">
        <v>0</v>
      </c>
    </row>
    <row r="601" spans="1:34" ht="19.5" customHeight="1">
      <c r="A601" s="2019"/>
      <c r="B601" s="1242" t="s">
        <v>952</v>
      </c>
      <c r="C601" s="185">
        <v>0</v>
      </c>
      <c r="D601" s="185">
        <v>0</v>
      </c>
      <c r="E601" s="185">
        <v>0</v>
      </c>
      <c r="F601" s="185">
        <v>0</v>
      </c>
      <c r="G601" s="185">
        <v>0</v>
      </c>
      <c r="H601" s="185">
        <v>0</v>
      </c>
      <c r="I601" s="185">
        <v>0</v>
      </c>
      <c r="J601" s="185">
        <v>0</v>
      </c>
      <c r="K601" s="185">
        <v>0</v>
      </c>
      <c r="L601" s="185">
        <v>0</v>
      </c>
      <c r="M601" s="185">
        <v>0</v>
      </c>
      <c r="N601" s="185">
        <v>0</v>
      </c>
      <c r="O601" s="185">
        <v>0</v>
      </c>
      <c r="P601" s="185">
        <v>0</v>
      </c>
      <c r="Q601" s="185">
        <v>0</v>
      </c>
      <c r="R601" s="185">
        <v>0</v>
      </c>
      <c r="S601" s="185">
        <v>0</v>
      </c>
      <c r="T601" s="185">
        <v>0</v>
      </c>
      <c r="U601" s="185">
        <v>0</v>
      </c>
      <c r="V601" s="185">
        <v>0</v>
      </c>
      <c r="W601" s="185">
        <v>0</v>
      </c>
      <c r="X601" s="185">
        <v>0</v>
      </c>
      <c r="Y601" s="185">
        <v>0</v>
      </c>
      <c r="Z601" s="185">
        <v>0</v>
      </c>
      <c r="AA601" s="185">
        <v>0</v>
      </c>
      <c r="AB601" s="185">
        <v>0</v>
      </c>
      <c r="AC601" s="185">
        <v>0</v>
      </c>
      <c r="AD601" s="185">
        <v>0</v>
      </c>
      <c r="AE601" s="185">
        <v>0</v>
      </c>
      <c r="AF601" s="185">
        <v>0</v>
      </c>
      <c r="AG601" s="185">
        <v>0</v>
      </c>
      <c r="AH601" s="185">
        <v>0</v>
      </c>
    </row>
    <row r="602" spans="1:34" ht="19.5" customHeight="1">
      <c r="A602" s="2018" t="s">
        <v>827</v>
      </c>
      <c r="B602" s="1013" t="s">
        <v>41</v>
      </c>
      <c r="C602" s="1013">
        <f>SUM('2-9-2배수관 경년별 총괄'!C603:'2-9-2배수관 경년별 총괄'!C624)</f>
        <v>74.09</v>
      </c>
      <c r="D602" s="1013">
        <f>SUM('2-9-2배수관 경년별 총괄'!D603:'2-9-2배수관 경년별 총괄'!D624)</f>
        <v>74.09</v>
      </c>
      <c r="E602" s="1013">
        <f>SUM('2-9-2배수관 경년별 총괄'!E603:'2-9-2배수관 경년별 총괄'!E624)</f>
        <v>0</v>
      </c>
      <c r="F602" s="1013">
        <f>SUM('2-9-2배수관 경년별 총괄'!F603:'2-9-2배수관 경년별 총괄'!F624)</f>
        <v>0</v>
      </c>
      <c r="G602" s="1013">
        <f>SUM('2-9-2배수관 경년별 총괄'!G603:'2-9-2배수관 경년별 총괄'!G624)</f>
        <v>0</v>
      </c>
      <c r="H602" s="1013">
        <f>SUM('2-9-2배수관 경년별 총괄'!H603:'2-9-2배수관 경년별 총괄'!H624)</f>
        <v>0</v>
      </c>
      <c r="I602" s="1013">
        <f>SUM('2-9-2배수관 경년별 총괄'!I603:'2-9-2배수관 경년별 총괄'!I624)</f>
        <v>0</v>
      </c>
      <c r="J602" s="1013">
        <f>SUM('2-9-2배수관 경년별 총괄'!J603:'2-9-2배수관 경년별 총괄'!J624)</f>
        <v>0</v>
      </c>
      <c r="K602" s="1013">
        <f>SUM('2-9-2배수관 경년별 총괄'!K603:'2-9-2배수관 경년별 총괄'!K624)</f>
        <v>0</v>
      </c>
      <c r="L602" s="1013">
        <f>SUM('2-9-2배수관 경년별 총괄'!L603:'2-9-2배수관 경년별 총괄'!L624)</f>
        <v>0</v>
      </c>
      <c r="M602" s="1013">
        <f>SUM('2-9-2배수관 경년별 총괄'!M603:'2-9-2배수관 경년별 총괄'!M624)</f>
        <v>0</v>
      </c>
      <c r="N602" s="1013">
        <f>SUM('2-9-2배수관 경년별 총괄'!N603:'2-9-2배수관 경년별 총괄'!N624)</f>
        <v>0</v>
      </c>
      <c r="O602" s="1013">
        <f>SUM('2-9-2배수관 경년별 총괄'!O603:'2-9-2배수관 경년별 총괄'!O624)</f>
        <v>0</v>
      </c>
      <c r="P602" s="1013">
        <f>SUM('2-9-2배수관 경년별 총괄'!P603:'2-9-2배수관 경년별 총괄'!P624)</f>
        <v>0</v>
      </c>
      <c r="Q602" s="1013">
        <f>SUM('2-9-2배수관 경년별 총괄'!Q603:'2-9-2배수관 경년별 총괄'!Q624)</f>
        <v>0</v>
      </c>
      <c r="R602" s="1013">
        <f>SUM('2-9-2배수관 경년별 총괄'!R603:'2-9-2배수관 경년별 총괄'!R624)</f>
        <v>0</v>
      </c>
      <c r="S602" s="1013">
        <f>SUM('2-9-2배수관 경년별 총괄'!S603:'2-9-2배수관 경년별 총괄'!S624)</f>
        <v>0</v>
      </c>
      <c r="T602" s="1013">
        <f>SUM('2-9-2배수관 경년별 총괄'!T603:'2-9-2배수관 경년별 총괄'!T624)</f>
        <v>0</v>
      </c>
      <c r="U602" s="1013">
        <f>SUM('2-9-2배수관 경년별 총괄'!U603:'2-9-2배수관 경년별 총괄'!U624)</f>
        <v>0</v>
      </c>
      <c r="V602" s="1013">
        <f>SUM('2-9-2배수관 경년별 총괄'!V603:'2-9-2배수관 경년별 총괄'!V624)</f>
        <v>0</v>
      </c>
      <c r="W602" s="1013">
        <f>SUM('2-9-2배수관 경년별 총괄'!W603:'2-9-2배수관 경년별 총괄'!W624)</f>
        <v>0</v>
      </c>
      <c r="X602" s="1013">
        <f>SUM('2-9-2배수관 경년별 총괄'!X603:'2-9-2배수관 경년별 총괄'!X624)</f>
        <v>0</v>
      </c>
      <c r="Y602" s="1013">
        <f>SUM('2-9-2배수관 경년별 총괄'!Y603:'2-9-2배수관 경년별 총괄'!Y624)</f>
        <v>0</v>
      </c>
      <c r="Z602" s="1013">
        <f>SUM('2-9-2배수관 경년별 총괄'!Z603:'2-9-2배수관 경년별 총괄'!Z624)</f>
        <v>0</v>
      </c>
      <c r="AA602" s="1013">
        <f>SUM('2-9-2배수관 경년별 총괄'!AA603:'2-9-2배수관 경년별 총괄'!AA624)</f>
        <v>0</v>
      </c>
      <c r="AB602" s="1013">
        <f>SUM('2-9-2배수관 경년별 총괄'!AB603:'2-9-2배수관 경년별 총괄'!AB624)</f>
        <v>0</v>
      </c>
      <c r="AC602" s="1013">
        <f>SUM('2-9-2배수관 경년별 총괄'!AC603:'2-9-2배수관 경년별 총괄'!AC624)</f>
        <v>0</v>
      </c>
      <c r="AD602" s="1013">
        <f>SUM('2-9-2배수관 경년별 총괄'!AD603:'2-9-2배수관 경년별 총괄'!AD624)</f>
        <v>0</v>
      </c>
      <c r="AE602" s="1013">
        <f>SUM('2-9-2배수관 경년별 총괄'!AE603:'2-9-2배수관 경년별 총괄'!AE624)</f>
        <v>0</v>
      </c>
      <c r="AF602" s="1013">
        <f>SUM('2-9-2배수관 경년별 총괄'!AF603:'2-9-2배수관 경년별 총괄'!AF624)</f>
        <v>0</v>
      </c>
      <c r="AG602" s="1013">
        <f>SUM('2-9-2배수관 경년별 총괄'!AG603:'2-9-2배수관 경년별 총괄'!AG624)</f>
        <v>0</v>
      </c>
      <c r="AH602" s="1013">
        <f>SUM('2-9-2배수관 경년별 총괄'!AH603:'2-9-2배수관 경년별 총괄'!AH624)</f>
        <v>0</v>
      </c>
    </row>
    <row r="603" spans="1:34" ht="19.5" customHeight="1">
      <c r="A603" s="2018" t="s">
        <v>827</v>
      </c>
      <c r="B603" s="989" t="s">
        <v>951</v>
      </c>
      <c r="C603" s="185">
        <v>0</v>
      </c>
      <c r="D603" s="185">
        <v>0</v>
      </c>
      <c r="E603" s="185">
        <v>0</v>
      </c>
      <c r="F603" s="185">
        <v>0</v>
      </c>
      <c r="G603" s="185">
        <v>0</v>
      </c>
      <c r="H603" s="185">
        <v>0</v>
      </c>
      <c r="I603" s="185">
        <v>0</v>
      </c>
      <c r="J603" s="185">
        <v>0</v>
      </c>
      <c r="K603" s="185">
        <v>0</v>
      </c>
      <c r="L603" s="185">
        <v>0</v>
      </c>
      <c r="M603" s="185">
        <v>0</v>
      </c>
      <c r="N603" s="185">
        <v>0</v>
      </c>
      <c r="O603" s="185">
        <v>0</v>
      </c>
      <c r="P603" s="185">
        <v>0</v>
      </c>
      <c r="Q603" s="185">
        <v>0</v>
      </c>
      <c r="R603" s="185">
        <v>0</v>
      </c>
      <c r="S603" s="185">
        <v>0</v>
      </c>
      <c r="T603" s="185">
        <v>0</v>
      </c>
      <c r="U603" s="185">
        <v>0</v>
      </c>
      <c r="V603" s="185">
        <v>0</v>
      </c>
      <c r="W603" s="185">
        <v>0</v>
      </c>
      <c r="X603" s="185">
        <v>0</v>
      </c>
      <c r="Y603" s="185">
        <v>0</v>
      </c>
      <c r="Z603" s="185">
        <v>0</v>
      </c>
      <c r="AA603" s="185">
        <v>0</v>
      </c>
      <c r="AB603" s="185">
        <v>0</v>
      </c>
      <c r="AC603" s="185">
        <v>0</v>
      </c>
      <c r="AD603" s="185">
        <v>0</v>
      </c>
      <c r="AE603" s="185">
        <v>0</v>
      </c>
      <c r="AF603" s="185">
        <v>0</v>
      </c>
      <c r="AG603" s="185">
        <v>0</v>
      </c>
      <c r="AH603" s="185">
        <v>0</v>
      </c>
    </row>
    <row r="604" spans="1:34" ht="30" customHeight="1">
      <c r="A604" s="2019"/>
      <c r="B604" s="989" t="s">
        <v>796</v>
      </c>
      <c r="C604" s="185">
        <v>0</v>
      </c>
      <c r="D604" s="185">
        <v>0</v>
      </c>
      <c r="E604" s="185">
        <v>0</v>
      </c>
      <c r="F604" s="185">
        <v>0</v>
      </c>
      <c r="G604" s="185">
        <v>0</v>
      </c>
      <c r="H604" s="185">
        <v>0</v>
      </c>
      <c r="I604" s="185">
        <v>0</v>
      </c>
      <c r="J604" s="185">
        <v>0</v>
      </c>
      <c r="K604" s="185">
        <v>0</v>
      </c>
      <c r="L604" s="185">
        <v>0</v>
      </c>
      <c r="M604" s="185">
        <v>0</v>
      </c>
      <c r="N604" s="185">
        <v>0</v>
      </c>
      <c r="O604" s="185">
        <v>0</v>
      </c>
      <c r="P604" s="185">
        <v>0</v>
      </c>
      <c r="Q604" s="185">
        <v>0</v>
      </c>
      <c r="R604" s="185">
        <v>0</v>
      </c>
      <c r="S604" s="185">
        <v>0</v>
      </c>
      <c r="T604" s="185">
        <v>0</v>
      </c>
      <c r="U604" s="185">
        <v>0</v>
      </c>
      <c r="V604" s="185">
        <v>0</v>
      </c>
      <c r="W604" s="185">
        <v>0</v>
      </c>
      <c r="X604" s="185">
        <v>0</v>
      </c>
      <c r="Y604" s="185">
        <v>0</v>
      </c>
      <c r="Z604" s="185">
        <v>0</v>
      </c>
      <c r="AA604" s="185">
        <v>0</v>
      </c>
      <c r="AB604" s="185">
        <v>0</v>
      </c>
      <c r="AC604" s="185">
        <v>0</v>
      </c>
      <c r="AD604" s="185">
        <v>0</v>
      </c>
      <c r="AE604" s="185">
        <v>0</v>
      </c>
      <c r="AF604" s="185">
        <v>0</v>
      </c>
      <c r="AG604" s="185">
        <v>0</v>
      </c>
      <c r="AH604" s="185">
        <v>0</v>
      </c>
    </row>
    <row r="605" spans="1:34" ht="30" customHeight="1">
      <c r="A605" s="2019"/>
      <c r="B605" s="989" t="s">
        <v>797</v>
      </c>
      <c r="C605" s="185">
        <v>0</v>
      </c>
      <c r="D605" s="185">
        <v>0</v>
      </c>
      <c r="E605" s="185">
        <v>0</v>
      </c>
      <c r="F605" s="185">
        <v>0</v>
      </c>
      <c r="G605" s="185">
        <v>0</v>
      </c>
      <c r="H605" s="185">
        <v>0</v>
      </c>
      <c r="I605" s="185">
        <v>0</v>
      </c>
      <c r="J605" s="185">
        <v>0</v>
      </c>
      <c r="K605" s="185">
        <v>0</v>
      </c>
      <c r="L605" s="185">
        <v>0</v>
      </c>
      <c r="M605" s="185">
        <v>0</v>
      </c>
      <c r="N605" s="185">
        <v>0</v>
      </c>
      <c r="O605" s="185">
        <v>0</v>
      </c>
      <c r="P605" s="185">
        <v>0</v>
      </c>
      <c r="Q605" s="185">
        <v>0</v>
      </c>
      <c r="R605" s="185">
        <v>0</v>
      </c>
      <c r="S605" s="185">
        <v>0</v>
      </c>
      <c r="T605" s="185">
        <v>0</v>
      </c>
      <c r="U605" s="185">
        <v>0</v>
      </c>
      <c r="V605" s="185">
        <v>0</v>
      </c>
      <c r="W605" s="185">
        <v>0</v>
      </c>
      <c r="X605" s="185">
        <v>0</v>
      </c>
      <c r="Y605" s="185">
        <v>0</v>
      </c>
      <c r="Z605" s="185">
        <v>0</v>
      </c>
      <c r="AA605" s="185">
        <v>0</v>
      </c>
      <c r="AB605" s="185">
        <v>0</v>
      </c>
      <c r="AC605" s="185">
        <v>0</v>
      </c>
      <c r="AD605" s="185">
        <v>0</v>
      </c>
      <c r="AE605" s="185">
        <v>0</v>
      </c>
      <c r="AF605" s="185">
        <v>0</v>
      </c>
      <c r="AG605" s="185">
        <v>0</v>
      </c>
      <c r="AH605" s="185">
        <v>0</v>
      </c>
    </row>
    <row r="606" spans="1:34" ht="30" customHeight="1">
      <c r="A606" s="2019"/>
      <c r="B606" s="989" t="s">
        <v>798</v>
      </c>
      <c r="C606" s="185">
        <v>0</v>
      </c>
      <c r="D606" s="185">
        <v>0</v>
      </c>
      <c r="E606" s="185">
        <v>0</v>
      </c>
      <c r="F606" s="185">
        <v>0</v>
      </c>
      <c r="G606" s="185">
        <v>0</v>
      </c>
      <c r="H606" s="185">
        <v>0</v>
      </c>
      <c r="I606" s="185">
        <v>0</v>
      </c>
      <c r="J606" s="185">
        <v>0</v>
      </c>
      <c r="K606" s="185">
        <v>0</v>
      </c>
      <c r="L606" s="185">
        <v>0</v>
      </c>
      <c r="M606" s="185">
        <v>0</v>
      </c>
      <c r="N606" s="185">
        <v>0</v>
      </c>
      <c r="O606" s="185">
        <v>0</v>
      </c>
      <c r="P606" s="185">
        <v>0</v>
      </c>
      <c r="Q606" s="185">
        <v>0</v>
      </c>
      <c r="R606" s="185">
        <v>0</v>
      </c>
      <c r="S606" s="185">
        <v>0</v>
      </c>
      <c r="T606" s="185">
        <v>0</v>
      </c>
      <c r="U606" s="185">
        <v>0</v>
      </c>
      <c r="V606" s="185">
        <v>0</v>
      </c>
      <c r="W606" s="185">
        <v>0</v>
      </c>
      <c r="X606" s="185">
        <v>0</v>
      </c>
      <c r="Y606" s="185">
        <v>0</v>
      </c>
      <c r="Z606" s="185">
        <v>0</v>
      </c>
      <c r="AA606" s="185">
        <v>0</v>
      </c>
      <c r="AB606" s="185">
        <v>0</v>
      </c>
      <c r="AC606" s="185">
        <v>0</v>
      </c>
      <c r="AD606" s="185">
        <v>0</v>
      </c>
      <c r="AE606" s="185">
        <v>0</v>
      </c>
      <c r="AF606" s="185">
        <v>0</v>
      </c>
      <c r="AG606" s="185">
        <v>0</v>
      </c>
      <c r="AH606" s="185">
        <v>0</v>
      </c>
    </row>
    <row r="607" spans="1:34" ht="30" customHeight="1">
      <c r="A607" s="2019"/>
      <c r="B607" s="989" t="s">
        <v>780</v>
      </c>
      <c r="C607" s="185">
        <v>0</v>
      </c>
      <c r="D607" s="185">
        <v>0</v>
      </c>
      <c r="E607" s="185">
        <v>0</v>
      </c>
      <c r="F607" s="185">
        <v>0</v>
      </c>
      <c r="G607" s="185">
        <v>0</v>
      </c>
      <c r="H607" s="185">
        <v>0</v>
      </c>
      <c r="I607" s="185">
        <v>0</v>
      </c>
      <c r="J607" s="185">
        <v>0</v>
      </c>
      <c r="K607" s="185">
        <v>0</v>
      </c>
      <c r="L607" s="185">
        <v>0</v>
      </c>
      <c r="M607" s="185">
        <v>0</v>
      </c>
      <c r="N607" s="185">
        <v>0</v>
      </c>
      <c r="O607" s="185">
        <v>0</v>
      </c>
      <c r="P607" s="185">
        <v>0</v>
      </c>
      <c r="Q607" s="185">
        <v>0</v>
      </c>
      <c r="R607" s="185">
        <v>0</v>
      </c>
      <c r="S607" s="185">
        <v>0</v>
      </c>
      <c r="T607" s="185">
        <v>0</v>
      </c>
      <c r="U607" s="185">
        <v>0</v>
      </c>
      <c r="V607" s="185">
        <v>0</v>
      </c>
      <c r="W607" s="185">
        <v>0</v>
      </c>
      <c r="X607" s="185">
        <v>0</v>
      </c>
      <c r="Y607" s="185">
        <v>0</v>
      </c>
      <c r="Z607" s="185">
        <v>0</v>
      </c>
      <c r="AA607" s="185">
        <v>0</v>
      </c>
      <c r="AB607" s="185">
        <v>0</v>
      </c>
      <c r="AC607" s="185">
        <v>0</v>
      </c>
      <c r="AD607" s="185">
        <v>0</v>
      </c>
      <c r="AE607" s="185">
        <v>0</v>
      </c>
      <c r="AF607" s="185">
        <v>0</v>
      </c>
      <c r="AG607" s="185">
        <v>0</v>
      </c>
      <c r="AH607" s="185">
        <v>0</v>
      </c>
    </row>
    <row r="608" spans="1:34" ht="30" customHeight="1">
      <c r="A608" s="2019"/>
      <c r="B608" s="991" t="s">
        <v>781</v>
      </c>
      <c r="C608" s="185">
        <v>74.09</v>
      </c>
      <c r="D608" s="185">
        <v>74.09</v>
      </c>
      <c r="E608" s="185">
        <v>0</v>
      </c>
      <c r="F608" s="185">
        <v>0</v>
      </c>
      <c r="G608" s="185">
        <v>0</v>
      </c>
      <c r="H608" s="185">
        <v>0</v>
      </c>
      <c r="I608" s="185">
        <v>0</v>
      </c>
      <c r="J608" s="185">
        <v>0</v>
      </c>
      <c r="K608" s="185">
        <v>0</v>
      </c>
      <c r="L608" s="185">
        <v>0</v>
      </c>
      <c r="M608" s="185">
        <v>0</v>
      </c>
      <c r="N608" s="185">
        <v>0</v>
      </c>
      <c r="O608" s="185">
        <v>0</v>
      </c>
      <c r="P608" s="185">
        <v>0</v>
      </c>
      <c r="Q608" s="185">
        <v>0</v>
      </c>
      <c r="R608" s="185">
        <v>0</v>
      </c>
      <c r="S608" s="185">
        <v>0</v>
      </c>
      <c r="T608" s="185">
        <v>0</v>
      </c>
      <c r="U608" s="185">
        <v>0</v>
      </c>
      <c r="V608" s="185">
        <v>0</v>
      </c>
      <c r="W608" s="185">
        <v>0</v>
      </c>
      <c r="X608" s="185">
        <v>0</v>
      </c>
      <c r="Y608" s="185">
        <v>0</v>
      </c>
      <c r="Z608" s="185">
        <v>0</v>
      </c>
      <c r="AA608" s="185">
        <v>0</v>
      </c>
      <c r="AB608" s="185">
        <v>0</v>
      </c>
      <c r="AC608" s="185">
        <v>0</v>
      </c>
      <c r="AD608" s="185">
        <v>0</v>
      </c>
      <c r="AE608" s="185">
        <v>0</v>
      </c>
      <c r="AF608" s="185">
        <v>0</v>
      </c>
      <c r="AG608" s="185">
        <v>0</v>
      </c>
      <c r="AH608" s="185">
        <v>0</v>
      </c>
    </row>
    <row r="609" spans="1:34" ht="30" customHeight="1">
      <c r="A609" s="2019"/>
      <c r="B609" s="991" t="s">
        <v>786</v>
      </c>
      <c r="C609" s="185">
        <v>0</v>
      </c>
      <c r="D609" s="185">
        <v>0</v>
      </c>
      <c r="E609" s="185">
        <v>0</v>
      </c>
      <c r="F609" s="185">
        <v>0</v>
      </c>
      <c r="G609" s="185">
        <v>0</v>
      </c>
      <c r="H609" s="185">
        <v>0</v>
      </c>
      <c r="I609" s="185">
        <v>0</v>
      </c>
      <c r="J609" s="185">
        <v>0</v>
      </c>
      <c r="K609" s="185">
        <v>0</v>
      </c>
      <c r="L609" s="185">
        <v>0</v>
      </c>
      <c r="M609" s="185">
        <v>0</v>
      </c>
      <c r="N609" s="185">
        <v>0</v>
      </c>
      <c r="O609" s="185">
        <v>0</v>
      </c>
      <c r="P609" s="185">
        <v>0</v>
      </c>
      <c r="Q609" s="185">
        <v>0</v>
      </c>
      <c r="R609" s="185">
        <v>0</v>
      </c>
      <c r="S609" s="185">
        <v>0</v>
      </c>
      <c r="T609" s="185">
        <v>0</v>
      </c>
      <c r="U609" s="185">
        <v>0</v>
      </c>
      <c r="V609" s="185">
        <v>0</v>
      </c>
      <c r="W609" s="185">
        <v>0</v>
      </c>
      <c r="X609" s="185">
        <v>0</v>
      </c>
      <c r="Y609" s="185">
        <v>0</v>
      </c>
      <c r="Z609" s="185">
        <v>0</v>
      </c>
      <c r="AA609" s="185">
        <v>0</v>
      </c>
      <c r="AB609" s="185">
        <v>0</v>
      </c>
      <c r="AC609" s="185">
        <v>0</v>
      </c>
      <c r="AD609" s="185">
        <v>0</v>
      </c>
      <c r="AE609" s="185">
        <v>0</v>
      </c>
      <c r="AF609" s="185">
        <v>0</v>
      </c>
      <c r="AG609" s="185">
        <v>0</v>
      </c>
      <c r="AH609" s="185">
        <v>0</v>
      </c>
    </row>
    <row r="610" spans="1:34" ht="30" customHeight="1">
      <c r="A610" s="2019"/>
      <c r="B610" s="991" t="s">
        <v>799</v>
      </c>
      <c r="C610" s="185">
        <v>0</v>
      </c>
      <c r="D610" s="185">
        <v>0</v>
      </c>
      <c r="E610" s="185">
        <v>0</v>
      </c>
      <c r="F610" s="185">
        <v>0</v>
      </c>
      <c r="G610" s="185">
        <v>0</v>
      </c>
      <c r="H610" s="185">
        <v>0</v>
      </c>
      <c r="I610" s="185">
        <v>0</v>
      </c>
      <c r="J610" s="185">
        <v>0</v>
      </c>
      <c r="K610" s="185">
        <v>0</v>
      </c>
      <c r="L610" s="185">
        <v>0</v>
      </c>
      <c r="M610" s="185">
        <v>0</v>
      </c>
      <c r="N610" s="185">
        <v>0</v>
      </c>
      <c r="O610" s="185">
        <v>0</v>
      </c>
      <c r="P610" s="185">
        <v>0</v>
      </c>
      <c r="Q610" s="185">
        <v>0</v>
      </c>
      <c r="R610" s="185">
        <v>0</v>
      </c>
      <c r="S610" s="185">
        <v>0</v>
      </c>
      <c r="T610" s="185">
        <v>0</v>
      </c>
      <c r="U610" s="185">
        <v>0</v>
      </c>
      <c r="V610" s="185">
        <v>0</v>
      </c>
      <c r="W610" s="185">
        <v>0</v>
      </c>
      <c r="X610" s="185">
        <v>0</v>
      </c>
      <c r="Y610" s="185">
        <v>0</v>
      </c>
      <c r="Z610" s="185">
        <v>0</v>
      </c>
      <c r="AA610" s="185">
        <v>0</v>
      </c>
      <c r="AB610" s="185">
        <v>0</v>
      </c>
      <c r="AC610" s="185">
        <v>0</v>
      </c>
      <c r="AD610" s="185">
        <v>0</v>
      </c>
      <c r="AE610" s="185">
        <v>0</v>
      </c>
      <c r="AF610" s="185">
        <v>0</v>
      </c>
      <c r="AG610" s="185">
        <v>0</v>
      </c>
      <c r="AH610" s="185">
        <v>0</v>
      </c>
    </row>
    <row r="611" spans="1:34" ht="30" customHeight="1">
      <c r="A611" s="2019"/>
      <c r="B611" s="991" t="s">
        <v>787</v>
      </c>
      <c r="C611" s="185">
        <v>0</v>
      </c>
      <c r="D611" s="185">
        <v>0</v>
      </c>
      <c r="E611" s="185">
        <v>0</v>
      </c>
      <c r="F611" s="185">
        <v>0</v>
      </c>
      <c r="G611" s="185">
        <v>0</v>
      </c>
      <c r="H611" s="185">
        <v>0</v>
      </c>
      <c r="I611" s="185">
        <v>0</v>
      </c>
      <c r="J611" s="185">
        <v>0</v>
      </c>
      <c r="K611" s="185">
        <v>0</v>
      </c>
      <c r="L611" s="185">
        <v>0</v>
      </c>
      <c r="M611" s="185">
        <v>0</v>
      </c>
      <c r="N611" s="185">
        <v>0</v>
      </c>
      <c r="O611" s="185">
        <v>0</v>
      </c>
      <c r="P611" s="185">
        <v>0</v>
      </c>
      <c r="Q611" s="185">
        <v>0</v>
      </c>
      <c r="R611" s="185">
        <v>0</v>
      </c>
      <c r="S611" s="185">
        <v>0</v>
      </c>
      <c r="T611" s="185">
        <v>0</v>
      </c>
      <c r="U611" s="185">
        <v>0</v>
      </c>
      <c r="V611" s="185">
        <v>0</v>
      </c>
      <c r="W611" s="185">
        <v>0</v>
      </c>
      <c r="X611" s="185">
        <v>0</v>
      </c>
      <c r="Y611" s="185">
        <v>0</v>
      </c>
      <c r="Z611" s="185">
        <v>0</v>
      </c>
      <c r="AA611" s="185">
        <v>0</v>
      </c>
      <c r="AB611" s="185">
        <v>0</v>
      </c>
      <c r="AC611" s="185">
        <v>0</v>
      </c>
      <c r="AD611" s="185">
        <v>0</v>
      </c>
      <c r="AE611" s="185">
        <v>0</v>
      </c>
      <c r="AF611" s="185">
        <v>0</v>
      </c>
      <c r="AG611" s="185">
        <v>0</v>
      </c>
      <c r="AH611" s="185">
        <v>0</v>
      </c>
    </row>
    <row r="612" spans="1:34" ht="30" customHeight="1">
      <c r="A612" s="2019"/>
      <c r="B612" s="991" t="s">
        <v>820</v>
      </c>
      <c r="C612" s="185">
        <v>0</v>
      </c>
      <c r="D612" s="185">
        <v>0</v>
      </c>
      <c r="E612" s="185">
        <v>0</v>
      </c>
      <c r="F612" s="185">
        <v>0</v>
      </c>
      <c r="G612" s="185">
        <v>0</v>
      </c>
      <c r="H612" s="185">
        <v>0</v>
      </c>
      <c r="I612" s="185">
        <v>0</v>
      </c>
      <c r="J612" s="185">
        <v>0</v>
      </c>
      <c r="K612" s="185">
        <v>0</v>
      </c>
      <c r="L612" s="185">
        <v>0</v>
      </c>
      <c r="M612" s="185">
        <v>0</v>
      </c>
      <c r="N612" s="185">
        <v>0</v>
      </c>
      <c r="O612" s="185">
        <v>0</v>
      </c>
      <c r="P612" s="185">
        <v>0</v>
      </c>
      <c r="Q612" s="185">
        <v>0</v>
      </c>
      <c r="R612" s="185">
        <v>0</v>
      </c>
      <c r="S612" s="185">
        <v>0</v>
      </c>
      <c r="T612" s="185">
        <v>0</v>
      </c>
      <c r="U612" s="185">
        <v>0</v>
      </c>
      <c r="V612" s="185">
        <v>0</v>
      </c>
      <c r="W612" s="185">
        <v>0</v>
      </c>
      <c r="X612" s="185">
        <v>0</v>
      </c>
      <c r="Y612" s="185">
        <v>0</v>
      </c>
      <c r="Z612" s="185">
        <v>0</v>
      </c>
      <c r="AA612" s="185">
        <v>0</v>
      </c>
      <c r="AB612" s="185">
        <v>0</v>
      </c>
      <c r="AC612" s="185">
        <v>0</v>
      </c>
      <c r="AD612" s="185">
        <v>0</v>
      </c>
      <c r="AE612" s="185">
        <v>0</v>
      </c>
      <c r="AF612" s="185">
        <v>0</v>
      </c>
      <c r="AG612" s="185">
        <v>0</v>
      </c>
      <c r="AH612" s="185">
        <v>0</v>
      </c>
    </row>
    <row r="613" spans="1:34" ht="30" customHeight="1">
      <c r="A613" s="2019"/>
      <c r="B613" s="991" t="s">
        <v>800</v>
      </c>
      <c r="C613" s="185">
        <v>0</v>
      </c>
      <c r="D613" s="185">
        <v>0</v>
      </c>
      <c r="E613" s="185">
        <v>0</v>
      </c>
      <c r="F613" s="185">
        <v>0</v>
      </c>
      <c r="G613" s="185">
        <v>0</v>
      </c>
      <c r="H613" s="185">
        <v>0</v>
      </c>
      <c r="I613" s="185">
        <v>0</v>
      </c>
      <c r="J613" s="185">
        <v>0</v>
      </c>
      <c r="K613" s="185">
        <v>0</v>
      </c>
      <c r="L613" s="185">
        <v>0</v>
      </c>
      <c r="M613" s="185">
        <v>0</v>
      </c>
      <c r="N613" s="185">
        <v>0</v>
      </c>
      <c r="O613" s="185">
        <v>0</v>
      </c>
      <c r="P613" s="185">
        <v>0</v>
      </c>
      <c r="Q613" s="185">
        <v>0</v>
      </c>
      <c r="R613" s="185">
        <v>0</v>
      </c>
      <c r="S613" s="185">
        <v>0</v>
      </c>
      <c r="T613" s="185">
        <v>0</v>
      </c>
      <c r="U613" s="185">
        <v>0</v>
      </c>
      <c r="V613" s="185">
        <v>0</v>
      </c>
      <c r="W613" s="185">
        <v>0</v>
      </c>
      <c r="X613" s="185">
        <v>0</v>
      </c>
      <c r="Y613" s="185">
        <v>0</v>
      </c>
      <c r="Z613" s="185">
        <v>0</v>
      </c>
      <c r="AA613" s="185">
        <v>0</v>
      </c>
      <c r="AB613" s="185">
        <v>0</v>
      </c>
      <c r="AC613" s="185">
        <v>0</v>
      </c>
      <c r="AD613" s="185">
        <v>0</v>
      </c>
      <c r="AE613" s="185">
        <v>0</v>
      </c>
      <c r="AF613" s="185">
        <v>0</v>
      </c>
      <c r="AG613" s="185">
        <v>0</v>
      </c>
      <c r="AH613" s="185">
        <v>0</v>
      </c>
    </row>
    <row r="614" spans="1:34" ht="30" customHeight="1">
      <c r="A614" s="2019"/>
      <c r="B614" s="989" t="s">
        <v>801</v>
      </c>
      <c r="C614" s="185">
        <v>0</v>
      </c>
      <c r="D614" s="185">
        <v>0</v>
      </c>
      <c r="E614" s="185">
        <v>0</v>
      </c>
      <c r="F614" s="185">
        <v>0</v>
      </c>
      <c r="G614" s="185">
        <v>0</v>
      </c>
      <c r="H614" s="185">
        <v>0</v>
      </c>
      <c r="I614" s="185">
        <v>0</v>
      </c>
      <c r="J614" s="185">
        <v>0</v>
      </c>
      <c r="K614" s="185">
        <v>0</v>
      </c>
      <c r="L614" s="185">
        <v>0</v>
      </c>
      <c r="M614" s="185">
        <v>0</v>
      </c>
      <c r="N614" s="185">
        <v>0</v>
      </c>
      <c r="O614" s="185">
        <v>0</v>
      </c>
      <c r="P614" s="185">
        <v>0</v>
      </c>
      <c r="Q614" s="185">
        <v>0</v>
      </c>
      <c r="R614" s="185">
        <v>0</v>
      </c>
      <c r="S614" s="185">
        <v>0</v>
      </c>
      <c r="T614" s="185">
        <v>0</v>
      </c>
      <c r="U614" s="185">
        <v>0</v>
      </c>
      <c r="V614" s="185">
        <v>0</v>
      </c>
      <c r="W614" s="185">
        <v>0</v>
      </c>
      <c r="X614" s="185">
        <v>0</v>
      </c>
      <c r="Y614" s="185">
        <v>0</v>
      </c>
      <c r="Z614" s="185">
        <v>0</v>
      </c>
      <c r="AA614" s="185">
        <v>0</v>
      </c>
      <c r="AB614" s="185">
        <v>0</v>
      </c>
      <c r="AC614" s="185">
        <v>0</v>
      </c>
      <c r="AD614" s="185">
        <v>0</v>
      </c>
      <c r="AE614" s="185">
        <v>0</v>
      </c>
      <c r="AF614" s="185">
        <v>0</v>
      </c>
      <c r="AG614" s="185">
        <v>0</v>
      </c>
      <c r="AH614" s="185">
        <v>0</v>
      </c>
    </row>
    <row r="615" spans="1:34" ht="30" customHeight="1">
      <c r="A615" s="2019"/>
      <c r="B615" s="995" t="s">
        <v>802</v>
      </c>
      <c r="C615" s="185">
        <v>0</v>
      </c>
      <c r="D615" s="185">
        <v>0</v>
      </c>
      <c r="E615" s="185">
        <v>0</v>
      </c>
      <c r="F615" s="185">
        <v>0</v>
      </c>
      <c r="G615" s="185">
        <v>0</v>
      </c>
      <c r="H615" s="185">
        <v>0</v>
      </c>
      <c r="I615" s="185">
        <v>0</v>
      </c>
      <c r="J615" s="185">
        <v>0</v>
      </c>
      <c r="K615" s="185">
        <v>0</v>
      </c>
      <c r="L615" s="185">
        <v>0</v>
      </c>
      <c r="M615" s="185">
        <v>0</v>
      </c>
      <c r="N615" s="185">
        <v>0</v>
      </c>
      <c r="O615" s="185">
        <v>0</v>
      </c>
      <c r="P615" s="185">
        <v>0</v>
      </c>
      <c r="Q615" s="185">
        <v>0</v>
      </c>
      <c r="R615" s="185">
        <v>0</v>
      </c>
      <c r="S615" s="185">
        <v>0</v>
      </c>
      <c r="T615" s="185">
        <v>0</v>
      </c>
      <c r="U615" s="185">
        <v>0</v>
      </c>
      <c r="V615" s="185">
        <v>0</v>
      </c>
      <c r="W615" s="185">
        <v>0</v>
      </c>
      <c r="X615" s="185">
        <v>0</v>
      </c>
      <c r="Y615" s="185">
        <v>0</v>
      </c>
      <c r="Z615" s="185">
        <v>0</v>
      </c>
      <c r="AA615" s="185">
        <v>0</v>
      </c>
      <c r="AB615" s="185">
        <v>0</v>
      </c>
      <c r="AC615" s="185">
        <v>0</v>
      </c>
      <c r="AD615" s="185">
        <v>0</v>
      </c>
      <c r="AE615" s="185">
        <v>0</v>
      </c>
      <c r="AF615" s="185">
        <v>0</v>
      </c>
      <c r="AG615" s="185">
        <v>0</v>
      </c>
      <c r="AH615" s="185">
        <v>0</v>
      </c>
    </row>
    <row r="616" spans="1:34" ht="30" customHeight="1">
      <c r="A616" s="2019"/>
      <c r="B616" s="995" t="s">
        <v>803</v>
      </c>
      <c r="C616" s="185">
        <v>0</v>
      </c>
      <c r="D616" s="185">
        <v>0</v>
      </c>
      <c r="E616" s="185">
        <v>0</v>
      </c>
      <c r="F616" s="185">
        <v>0</v>
      </c>
      <c r="G616" s="185">
        <v>0</v>
      </c>
      <c r="H616" s="185">
        <v>0</v>
      </c>
      <c r="I616" s="185">
        <v>0</v>
      </c>
      <c r="J616" s="185">
        <v>0</v>
      </c>
      <c r="K616" s="185">
        <v>0</v>
      </c>
      <c r="L616" s="185">
        <v>0</v>
      </c>
      <c r="M616" s="185">
        <v>0</v>
      </c>
      <c r="N616" s="185">
        <v>0</v>
      </c>
      <c r="O616" s="185">
        <v>0</v>
      </c>
      <c r="P616" s="185">
        <v>0</v>
      </c>
      <c r="Q616" s="185">
        <v>0</v>
      </c>
      <c r="R616" s="185">
        <v>0</v>
      </c>
      <c r="S616" s="185">
        <v>0</v>
      </c>
      <c r="T616" s="185">
        <v>0</v>
      </c>
      <c r="U616" s="185">
        <v>0</v>
      </c>
      <c r="V616" s="185">
        <v>0</v>
      </c>
      <c r="W616" s="185">
        <v>0</v>
      </c>
      <c r="X616" s="185">
        <v>0</v>
      </c>
      <c r="Y616" s="185">
        <v>0</v>
      </c>
      <c r="Z616" s="185">
        <v>0</v>
      </c>
      <c r="AA616" s="185">
        <v>0</v>
      </c>
      <c r="AB616" s="185">
        <v>0</v>
      </c>
      <c r="AC616" s="185">
        <v>0</v>
      </c>
      <c r="AD616" s="185">
        <v>0</v>
      </c>
      <c r="AE616" s="185">
        <v>0</v>
      </c>
      <c r="AF616" s="185">
        <v>0</v>
      </c>
      <c r="AG616" s="185">
        <v>0</v>
      </c>
      <c r="AH616" s="185">
        <v>0</v>
      </c>
    </row>
    <row r="617" spans="1:34" ht="30" customHeight="1">
      <c r="A617" s="2019"/>
      <c r="B617" s="1011" t="s">
        <v>804</v>
      </c>
      <c r="C617" s="185">
        <v>0</v>
      </c>
      <c r="D617" s="185">
        <v>0</v>
      </c>
      <c r="E617" s="185">
        <v>0</v>
      </c>
      <c r="F617" s="185">
        <v>0</v>
      </c>
      <c r="G617" s="185">
        <v>0</v>
      </c>
      <c r="H617" s="185">
        <v>0</v>
      </c>
      <c r="I617" s="185">
        <v>0</v>
      </c>
      <c r="J617" s="185">
        <v>0</v>
      </c>
      <c r="K617" s="185">
        <v>0</v>
      </c>
      <c r="L617" s="185">
        <v>0</v>
      </c>
      <c r="M617" s="185">
        <v>0</v>
      </c>
      <c r="N617" s="185">
        <v>0</v>
      </c>
      <c r="O617" s="185">
        <v>0</v>
      </c>
      <c r="P617" s="185">
        <v>0</v>
      </c>
      <c r="Q617" s="185">
        <v>0</v>
      </c>
      <c r="R617" s="185">
        <v>0</v>
      </c>
      <c r="S617" s="185">
        <v>0</v>
      </c>
      <c r="T617" s="185">
        <v>0</v>
      </c>
      <c r="U617" s="185">
        <v>0</v>
      </c>
      <c r="V617" s="185">
        <v>0</v>
      </c>
      <c r="W617" s="185">
        <v>0</v>
      </c>
      <c r="X617" s="185">
        <v>0</v>
      </c>
      <c r="Y617" s="185">
        <v>0</v>
      </c>
      <c r="Z617" s="185">
        <v>0</v>
      </c>
      <c r="AA617" s="185">
        <v>0</v>
      </c>
      <c r="AB617" s="185">
        <v>0</v>
      </c>
      <c r="AC617" s="185">
        <v>0</v>
      </c>
      <c r="AD617" s="185">
        <v>0</v>
      </c>
      <c r="AE617" s="185">
        <v>0</v>
      </c>
      <c r="AF617" s="185">
        <v>0</v>
      </c>
      <c r="AG617" s="185">
        <v>0</v>
      </c>
      <c r="AH617" s="185">
        <v>0</v>
      </c>
    </row>
    <row r="618" spans="1:34" ht="30" customHeight="1">
      <c r="A618" s="2019"/>
      <c r="B618" s="1011" t="s">
        <v>805</v>
      </c>
      <c r="C618" s="185">
        <v>0</v>
      </c>
      <c r="D618" s="185">
        <v>0</v>
      </c>
      <c r="E618" s="185">
        <v>0</v>
      </c>
      <c r="F618" s="185">
        <v>0</v>
      </c>
      <c r="G618" s="185">
        <v>0</v>
      </c>
      <c r="H618" s="185">
        <v>0</v>
      </c>
      <c r="I618" s="185">
        <v>0</v>
      </c>
      <c r="J618" s="185">
        <v>0</v>
      </c>
      <c r="K618" s="185">
        <v>0</v>
      </c>
      <c r="L618" s="185">
        <v>0</v>
      </c>
      <c r="M618" s="185">
        <v>0</v>
      </c>
      <c r="N618" s="185">
        <v>0</v>
      </c>
      <c r="O618" s="185">
        <v>0</v>
      </c>
      <c r="P618" s="185">
        <v>0</v>
      </c>
      <c r="Q618" s="185">
        <v>0</v>
      </c>
      <c r="R618" s="185">
        <v>0</v>
      </c>
      <c r="S618" s="185">
        <v>0</v>
      </c>
      <c r="T618" s="185">
        <v>0</v>
      </c>
      <c r="U618" s="185">
        <v>0</v>
      </c>
      <c r="V618" s="185">
        <v>0</v>
      </c>
      <c r="W618" s="185">
        <v>0</v>
      </c>
      <c r="X618" s="185">
        <v>0</v>
      </c>
      <c r="Y618" s="185">
        <v>0</v>
      </c>
      <c r="Z618" s="185">
        <v>0</v>
      </c>
      <c r="AA618" s="185">
        <v>0</v>
      </c>
      <c r="AB618" s="185">
        <v>0</v>
      </c>
      <c r="AC618" s="185">
        <v>0</v>
      </c>
      <c r="AD618" s="185">
        <v>0</v>
      </c>
      <c r="AE618" s="185">
        <v>0</v>
      </c>
      <c r="AF618" s="185">
        <v>0</v>
      </c>
      <c r="AG618" s="185">
        <v>0</v>
      </c>
      <c r="AH618" s="185">
        <v>0</v>
      </c>
    </row>
    <row r="619" spans="1:34" ht="30" customHeight="1">
      <c r="A619" s="2019"/>
      <c r="B619" s="1011" t="s">
        <v>806</v>
      </c>
      <c r="C619" s="185">
        <v>0</v>
      </c>
      <c r="D619" s="185">
        <v>0</v>
      </c>
      <c r="E619" s="185">
        <v>0</v>
      </c>
      <c r="F619" s="185">
        <v>0</v>
      </c>
      <c r="G619" s="185">
        <v>0</v>
      </c>
      <c r="H619" s="185">
        <v>0</v>
      </c>
      <c r="I619" s="185">
        <v>0</v>
      </c>
      <c r="J619" s="185">
        <v>0</v>
      </c>
      <c r="K619" s="185">
        <v>0</v>
      </c>
      <c r="L619" s="185">
        <v>0</v>
      </c>
      <c r="M619" s="185">
        <v>0</v>
      </c>
      <c r="N619" s="185">
        <v>0</v>
      </c>
      <c r="O619" s="185">
        <v>0</v>
      </c>
      <c r="P619" s="185">
        <v>0</v>
      </c>
      <c r="Q619" s="185">
        <v>0</v>
      </c>
      <c r="R619" s="185">
        <v>0</v>
      </c>
      <c r="S619" s="185">
        <v>0</v>
      </c>
      <c r="T619" s="185">
        <v>0</v>
      </c>
      <c r="U619" s="185">
        <v>0</v>
      </c>
      <c r="V619" s="185">
        <v>0</v>
      </c>
      <c r="W619" s="185">
        <v>0</v>
      </c>
      <c r="X619" s="185">
        <v>0</v>
      </c>
      <c r="Y619" s="185">
        <v>0</v>
      </c>
      <c r="Z619" s="185">
        <v>0</v>
      </c>
      <c r="AA619" s="185">
        <v>0</v>
      </c>
      <c r="AB619" s="185">
        <v>0</v>
      </c>
      <c r="AC619" s="185">
        <v>0</v>
      </c>
      <c r="AD619" s="185">
        <v>0</v>
      </c>
      <c r="AE619" s="185">
        <v>0</v>
      </c>
      <c r="AF619" s="185">
        <v>0</v>
      </c>
      <c r="AG619" s="185">
        <v>0</v>
      </c>
      <c r="AH619" s="185">
        <v>0</v>
      </c>
    </row>
    <row r="620" spans="1:34" ht="30" customHeight="1">
      <c r="A620" s="2019"/>
      <c r="B620" s="995" t="s">
        <v>807</v>
      </c>
      <c r="C620" s="185">
        <v>0</v>
      </c>
      <c r="D620" s="185">
        <v>0</v>
      </c>
      <c r="E620" s="185">
        <v>0</v>
      </c>
      <c r="F620" s="185">
        <v>0</v>
      </c>
      <c r="G620" s="185">
        <v>0</v>
      </c>
      <c r="H620" s="185">
        <v>0</v>
      </c>
      <c r="I620" s="185">
        <v>0</v>
      </c>
      <c r="J620" s="185">
        <v>0</v>
      </c>
      <c r="K620" s="185">
        <v>0</v>
      </c>
      <c r="L620" s="185">
        <v>0</v>
      </c>
      <c r="M620" s="185">
        <v>0</v>
      </c>
      <c r="N620" s="185">
        <v>0</v>
      </c>
      <c r="O620" s="185">
        <v>0</v>
      </c>
      <c r="P620" s="185">
        <v>0</v>
      </c>
      <c r="Q620" s="185">
        <v>0</v>
      </c>
      <c r="R620" s="185">
        <v>0</v>
      </c>
      <c r="S620" s="185">
        <v>0</v>
      </c>
      <c r="T620" s="185">
        <v>0</v>
      </c>
      <c r="U620" s="185">
        <v>0</v>
      </c>
      <c r="V620" s="185">
        <v>0</v>
      </c>
      <c r="W620" s="185">
        <v>0</v>
      </c>
      <c r="X620" s="185">
        <v>0</v>
      </c>
      <c r="Y620" s="185">
        <v>0</v>
      </c>
      <c r="Z620" s="185">
        <v>0</v>
      </c>
      <c r="AA620" s="185">
        <v>0</v>
      </c>
      <c r="AB620" s="185">
        <v>0</v>
      </c>
      <c r="AC620" s="185">
        <v>0</v>
      </c>
      <c r="AD620" s="185">
        <v>0</v>
      </c>
      <c r="AE620" s="185">
        <v>0</v>
      </c>
      <c r="AF620" s="185">
        <v>0</v>
      </c>
      <c r="AG620" s="185">
        <v>0</v>
      </c>
      <c r="AH620" s="185">
        <v>0</v>
      </c>
    </row>
    <row r="621" spans="1:34" ht="30" customHeight="1">
      <c r="A621" s="2019"/>
      <c r="B621" s="991" t="s">
        <v>808</v>
      </c>
      <c r="C621" s="185">
        <v>0</v>
      </c>
      <c r="D621" s="185">
        <v>0</v>
      </c>
      <c r="E621" s="185">
        <v>0</v>
      </c>
      <c r="F621" s="185">
        <v>0</v>
      </c>
      <c r="G621" s="185">
        <v>0</v>
      </c>
      <c r="H621" s="185">
        <v>0</v>
      </c>
      <c r="I621" s="185">
        <v>0</v>
      </c>
      <c r="J621" s="185">
        <v>0</v>
      </c>
      <c r="K621" s="185">
        <v>0</v>
      </c>
      <c r="L621" s="185">
        <v>0</v>
      </c>
      <c r="M621" s="185">
        <v>0</v>
      </c>
      <c r="N621" s="185">
        <v>0</v>
      </c>
      <c r="O621" s="185">
        <v>0</v>
      </c>
      <c r="P621" s="185">
        <v>0</v>
      </c>
      <c r="Q621" s="185">
        <v>0</v>
      </c>
      <c r="R621" s="185">
        <v>0</v>
      </c>
      <c r="S621" s="185">
        <v>0</v>
      </c>
      <c r="T621" s="185">
        <v>0</v>
      </c>
      <c r="U621" s="185">
        <v>0</v>
      </c>
      <c r="V621" s="185">
        <v>0</v>
      </c>
      <c r="W621" s="185">
        <v>0</v>
      </c>
      <c r="X621" s="185">
        <v>0</v>
      </c>
      <c r="Y621" s="185">
        <v>0</v>
      </c>
      <c r="Z621" s="185">
        <v>0</v>
      </c>
      <c r="AA621" s="185">
        <v>0</v>
      </c>
      <c r="AB621" s="185">
        <v>0</v>
      </c>
      <c r="AC621" s="185">
        <v>0</v>
      </c>
      <c r="AD621" s="185">
        <v>0</v>
      </c>
      <c r="AE621" s="185">
        <v>0</v>
      </c>
      <c r="AF621" s="185">
        <v>0</v>
      </c>
      <c r="AG621" s="185">
        <v>0</v>
      </c>
      <c r="AH621" s="185">
        <v>0</v>
      </c>
    </row>
    <row r="622" spans="1:34" ht="30" customHeight="1">
      <c r="A622" s="2019"/>
      <c r="B622" s="1011" t="s">
        <v>821</v>
      </c>
      <c r="C622" s="185">
        <v>0</v>
      </c>
      <c r="D622" s="185">
        <v>0</v>
      </c>
      <c r="E622" s="185">
        <v>0</v>
      </c>
      <c r="F622" s="185">
        <v>0</v>
      </c>
      <c r="G622" s="185">
        <v>0</v>
      </c>
      <c r="H622" s="185">
        <v>0</v>
      </c>
      <c r="I622" s="185">
        <v>0</v>
      </c>
      <c r="J622" s="185">
        <v>0</v>
      </c>
      <c r="K622" s="185">
        <v>0</v>
      </c>
      <c r="L622" s="185">
        <v>0</v>
      </c>
      <c r="M622" s="185">
        <v>0</v>
      </c>
      <c r="N622" s="185">
        <v>0</v>
      </c>
      <c r="O622" s="185">
        <v>0</v>
      </c>
      <c r="P622" s="185">
        <v>0</v>
      </c>
      <c r="Q622" s="185">
        <v>0</v>
      </c>
      <c r="R622" s="185">
        <v>0</v>
      </c>
      <c r="S622" s="185">
        <v>0</v>
      </c>
      <c r="T622" s="185">
        <v>0</v>
      </c>
      <c r="U622" s="185">
        <v>0</v>
      </c>
      <c r="V622" s="185">
        <v>0</v>
      </c>
      <c r="W622" s="185">
        <v>0</v>
      </c>
      <c r="X622" s="185">
        <v>0</v>
      </c>
      <c r="Y622" s="185">
        <v>0</v>
      </c>
      <c r="Z622" s="185">
        <v>0</v>
      </c>
      <c r="AA622" s="185">
        <v>0</v>
      </c>
      <c r="AB622" s="185">
        <v>0</v>
      </c>
      <c r="AC622" s="185">
        <v>0</v>
      </c>
      <c r="AD622" s="185">
        <v>0</v>
      </c>
      <c r="AE622" s="185">
        <v>0</v>
      </c>
      <c r="AF622" s="185">
        <v>0</v>
      </c>
      <c r="AG622" s="185">
        <v>0</v>
      </c>
      <c r="AH622" s="185">
        <v>0</v>
      </c>
    </row>
    <row r="623" spans="1:34" ht="30" customHeight="1">
      <c r="A623" s="2019"/>
      <c r="B623" s="1011" t="s">
        <v>822</v>
      </c>
      <c r="C623" s="185">
        <v>0</v>
      </c>
      <c r="D623" s="185">
        <v>0</v>
      </c>
      <c r="E623" s="185">
        <v>0</v>
      </c>
      <c r="F623" s="185">
        <v>0</v>
      </c>
      <c r="G623" s="185">
        <v>0</v>
      </c>
      <c r="H623" s="185">
        <v>0</v>
      </c>
      <c r="I623" s="185">
        <v>0</v>
      </c>
      <c r="J623" s="185">
        <v>0</v>
      </c>
      <c r="K623" s="185">
        <v>0</v>
      </c>
      <c r="L623" s="185">
        <v>0</v>
      </c>
      <c r="M623" s="185">
        <v>0</v>
      </c>
      <c r="N623" s="185">
        <v>0</v>
      </c>
      <c r="O623" s="185">
        <v>0</v>
      </c>
      <c r="P623" s="185">
        <v>0</v>
      </c>
      <c r="Q623" s="185">
        <v>0</v>
      </c>
      <c r="R623" s="185">
        <v>0</v>
      </c>
      <c r="S623" s="185">
        <v>0</v>
      </c>
      <c r="T623" s="185">
        <v>0</v>
      </c>
      <c r="U623" s="185">
        <v>0</v>
      </c>
      <c r="V623" s="185">
        <v>0</v>
      </c>
      <c r="W623" s="185">
        <v>0</v>
      </c>
      <c r="X623" s="185">
        <v>0</v>
      </c>
      <c r="Y623" s="185">
        <v>0</v>
      </c>
      <c r="Z623" s="185">
        <v>0</v>
      </c>
      <c r="AA623" s="185">
        <v>0</v>
      </c>
      <c r="AB623" s="185">
        <v>0</v>
      </c>
      <c r="AC623" s="185">
        <v>0</v>
      </c>
      <c r="AD623" s="185">
        <v>0</v>
      </c>
      <c r="AE623" s="185">
        <v>0</v>
      </c>
      <c r="AF623" s="185">
        <v>0</v>
      </c>
      <c r="AG623" s="185">
        <v>0</v>
      </c>
      <c r="AH623" s="185">
        <v>0</v>
      </c>
    </row>
    <row r="624" spans="1:34" ht="19.5" customHeight="1">
      <c r="A624" s="2019"/>
      <c r="B624" s="1242" t="s">
        <v>952</v>
      </c>
      <c r="C624" s="185">
        <v>0</v>
      </c>
      <c r="D624" s="185">
        <v>0</v>
      </c>
      <c r="E624" s="185">
        <v>0</v>
      </c>
      <c r="F624" s="185">
        <v>0</v>
      </c>
      <c r="G624" s="185">
        <v>0</v>
      </c>
      <c r="H624" s="185">
        <v>0</v>
      </c>
      <c r="I624" s="185">
        <v>0</v>
      </c>
      <c r="J624" s="185">
        <v>0</v>
      </c>
      <c r="K624" s="185">
        <v>0</v>
      </c>
      <c r="L624" s="185">
        <v>0</v>
      </c>
      <c r="M624" s="185">
        <v>0</v>
      </c>
      <c r="N624" s="185">
        <v>0</v>
      </c>
      <c r="O624" s="185">
        <v>0</v>
      </c>
      <c r="P624" s="185">
        <v>0</v>
      </c>
      <c r="Q624" s="185">
        <v>0</v>
      </c>
      <c r="R624" s="185">
        <v>0</v>
      </c>
      <c r="S624" s="185">
        <v>0</v>
      </c>
      <c r="T624" s="185">
        <v>0</v>
      </c>
      <c r="U624" s="185">
        <v>0</v>
      </c>
      <c r="V624" s="185">
        <v>0</v>
      </c>
      <c r="W624" s="185">
        <v>0</v>
      </c>
      <c r="X624" s="185">
        <v>0</v>
      </c>
      <c r="Y624" s="185">
        <v>0</v>
      </c>
      <c r="Z624" s="185">
        <v>0</v>
      </c>
      <c r="AA624" s="185">
        <v>0</v>
      </c>
      <c r="AB624" s="185">
        <v>0</v>
      </c>
      <c r="AC624" s="185">
        <v>0</v>
      </c>
      <c r="AD624" s="185">
        <v>0</v>
      </c>
      <c r="AE624" s="185">
        <v>0</v>
      </c>
      <c r="AF624" s="185">
        <v>0</v>
      </c>
      <c r="AG624" s="185">
        <v>0</v>
      </c>
      <c r="AH624" s="185">
        <v>0</v>
      </c>
    </row>
    <row r="625" spans="1:34" ht="19.5" customHeight="1">
      <c r="A625" s="2018" t="s">
        <v>828</v>
      </c>
      <c r="B625" s="1013" t="s">
        <v>41</v>
      </c>
      <c r="C625" s="1013">
        <f>SUM('2-9-2배수관 경년별 총괄'!C626:'2-9-2배수관 경년별 총괄'!C647)</f>
        <v>3.63</v>
      </c>
      <c r="D625" s="1013">
        <f>SUM('2-9-2배수관 경년별 총괄'!D626:'2-9-2배수관 경년별 총괄'!D647)</f>
        <v>3.63</v>
      </c>
      <c r="E625" s="1013">
        <f>SUM('2-9-2배수관 경년별 총괄'!E626:'2-9-2배수관 경년별 총괄'!E647)</f>
        <v>0</v>
      </c>
      <c r="F625" s="1013">
        <f>SUM('2-9-2배수관 경년별 총괄'!F626:'2-9-2배수관 경년별 총괄'!F647)</f>
        <v>0</v>
      </c>
      <c r="G625" s="1013">
        <f>SUM('2-9-2배수관 경년별 총괄'!G626:'2-9-2배수관 경년별 총괄'!G647)</f>
        <v>0</v>
      </c>
      <c r="H625" s="1013">
        <f>SUM('2-9-2배수관 경년별 총괄'!H626:'2-9-2배수관 경년별 총괄'!H647)</f>
        <v>0</v>
      </c>
      <c r="I625" s="1013">
        <f>SUM('2-9-2배수관 경년별 총괄'!I626:'2-9-2배수관 경년별 총괄'!I647)</f>
        <v>0</v>
      </c>
      <c r="J625" s="1013">
        <f>SUM('2-9-2배수관 경년별 총괄'!J626:'2-9-2배수관 경년별 총괄'!J647)</f>
        <v>0</v>
      </c>
      <c r="K625" s="1013">
        <f>SUM('2-9-2배수관 경년별 총괄'!K626:'2-9-2배수관 경년별 총괄'!K647)</f>
        <v>0</v>
      </c>
      <c r="L625" s="1013">
        <f>SUM('2-9-2배수관 경년별 총괄'!L626:'2-9-2배수관 경년별 총괄'!L647)</f>
        <v>0</v>
      </c>
      <c r="M625" s="1013">
        <f>SUM('2-9-2배수관 경년별 총괄'!M626:'2-9-2배수관 경년별 총괄'!M647)</f>
        <v>0</v>
      </c>
      <c r="N625" s="1013">
        <f>SUM('2-9-2배수관 경년별 총괄'!N626:'2-9-2배수관 경년별 총괄'!N647)</f>
        <v>0</v>
      </c>
      <c r="O625" s="1013">
        <f>SUM('2-9-2배수관 경년별 총괄'!O626:'2-9-2배수관 경년별 총괄'!O647)</f>
        <v>0</v>
      </c>
      <c r="P625" s="1013">
        <f>SUM('2-9-2배수관 경년별 총괄'!P626:'2-9-2배수관 경년별 총괄'!P647)</f>
        <v>0</v>
      </c>
      <c r="Q625" s="1013">
        <f>SUM('2-9-2배수관 경년별 총괄'!Q626:'2-9-2배수관 경년별 총괄'!Q647)</f>
        <v>0</v>
      </c>
      <c r="R625" s="1013">
        <f>SUM('2-9-2배수관 경년별 총괄'!R626:'2-9-2배수관 경년별 총괄'!R647)</f>
        <v>0</v>
      </c>
      <c r="S625" s="1013">
        <f>SUM('2-9-2배수관 경년별 총괄'!S626:'2-9-2배수관 경년별 총괄'!S647)</f>
        <v>0</v>
      </c>
      <c r="T625" s="1013">
        <f>SUM('2-9-2배수관 경년별 총괄'!T626:'2-9-2배수관 경년별 총괄'!T647)</f>
        <v>0</v>
      </c>
      <c r="U625" s="1013">
        <f>SUM('2-9-2배수관 경년별 총괄'!U626:'2-9-2배수관 경년별 총괄'!U647)</f>
        <v>0</v>
      </c>
      <c r="V625" s="1013">
        <f>SUM('2-9-2배수관 경년별 총괄'!V626:'2-9-2배수관 경년별 총괄'!V647)</f>
        <v>0</v>
      </c>
      <c r="W625" s="1013">
        <f>SUM('2-9-2배수관 경년별 총괄'!W626:'2-9-2배수관 경년별 총괄'!W647)</f>
        <v>0</v>
      </c>
      <c r="X625" s="1013">
        <f>SUM('2-9-2배수관 경년별 총괄'!X626:'2-9-2배수관 경년별 총괄'!X647)</f>
        <v>0</v>
      </c>
      <c r="Y625" s="1013">
        <f>SUM('2-9-2배수관 경년별 총괄'!Y626:'2-9-2배수관 경년별 총괄'!Y647)</f>
        <v>0</v>
      </c>
      <c r="Z625" s="1013">
        <f>SUM('2-9-2배수관 경년별 총괄'!Z626:'2-9-2배수관 경년별 총괄'!Z647)</f>
        <v>0</v>
      </c>
      <c r="AA625" s="1013">
        <f>SUM('2-9-2배수관 경년별 총괄'!AA626:'2-9-2배수관 경년별 총괄'!AA647)</f>
        <v>0</v>
      </c>
      <c r="AB625" s="1013">
        <f>SUM('2-9-2배수관 경년별 총괄'!AB626:'2-9-2배수관 경년별 총괄'!AB647)</f>
        <v>0</v>
      </c>
      <c r="AC625" s="1013">
        <f>SUM('2-9-2배수관 경년별 총괄'!AC626:'2-9-2배수관 경년별 총괄'!AC647)</f>
        <v>0</v>
      </c>
      <c r="AD625" s="1013">
        <f>SUM('2-9-2배수관 경년별 총괄'!AD626:'2-9-2배수관 경년별 총괄'!AD647)</f>
        <v>0</v>
      </c>
      <c r="AE625" s="1013">
        <f>SUM('2-9-2배수관 경년별 총괄'!AE626:'2-9-2배수관 경년별 총괄'!AE647)</f>
        <v>0</v>
      </c>
      <c r="AF625" s="1013">
        <f>SUM('2-9-2배수관 경년별 총괄'!AF626:'2-9-2배수관 경년별 총괄'!AF647)</f>
        <v>0</v>
      </c>
      <c r="AG625" s="1013">
        <f>SUM('2-9-2배수관 경년별 총괄'!AG626:'2-9-2배수관 경년별 총괄'!AG647)</f>
        <v>0</v>
      </c>
      <c r="AH625" s="1013">
        <f>SUM('2-9-2배수관 경년별 총괄'!AH626:'2-9-2배수관 경년별 총괄'!AH647)</f>
        <v>0</v>
      </c>
    </row>
    <row r="626" spans="1:34" ht="19.5" customHeight="1">
      <c r="A626" s="2018" t="s">
        <v>828</v>
      </c>
      <c r="B626" s="989" t="s">
        <v>951</v>
      </c>
      <c r="C626" s="185">
        <v>0</v>
      </c>
      <c r="D626" s="185">
        <v>0</v>
      </c>
      <c r="E626" s="185">
        <v>0</v>
      </c>
      <c r="F626" s="185">
        <v>0</v>
      </c>
      <c r="G626" s="185">
        <v>0</v>
      </c>
      <c r="H626" s="185">
        <v>0</v>
      </c>
      <c r="I626" s="185">
        <v>0</v>
      </c>
      <c r="J626" s="185">
        <v>0</v>
      </c>
      <c r="K626" s="185">
        <v>0</v>
      </c>
      <c r="L626" s="185">
        <v>0</v>
      </c>
      <c r="M626" s="185">
        <v>0</v>
      </c>
      <c r="N626" s="185">
        <v>0</v>
      </c>
      <c r="O626" s="185">
        <v>0</v>
      </c>
      <c r="P626" s="185">
        <v>0</v>
      </c>
      <c r="Q626" s="185">
        <v>0</v>
      </c>
      <c r="R626" s="185">
        <v>0</v>
      </c>
      <c r="S626" s="185">
        <v>0</v>
      </c>
      <c r="T626" s="185">
        <v>0</v>
      </c>
      <c r="U626" s="185">
        <v>0</v>
      </c>
      <c r="V626" s="185">
        <v>0</v>
      </c>
      <c r="W626" s="185">
        <v>0</v>
      </c>
      <c r="X626" s="185">
        <v>0</v>
      </c>
      <c r="Y626" s="185">
        <v>0</v>
      </c>
      <c r="Z626" s="185">
        <v>0</v>
      </c>
      <c r="AA626" s="185">
        <v>0</v>
      </c>
      <c r="AB626" s="185">
        <v>0</v>
      </c>
      <c r="AC626" s="185">
        <v>0</v>
      </c>
      <c r="AD626" s="185">
        <v>0</v>
      </c>
      <c r="AE626" s="185">
        <v>0</v>
      </c>
      <c r="AF626" s="185">
        <v>0</v>
      </c>
      <c r="AG626" s="185">
        <v>0</v>
      </c>
      <c r="AH626" s="185">
        <v>0</v>
      </c>
    </row>
    <row r="627" spans="1:34" ht="30" customHeight="1">
      <c r="A627" s="2019"/>
      <c r="B627" s="989" t="s">
        <v>796</v>
      </c>
      <c r="C627" s="185">
        <v>0</v>
      </c>
      <c r="D627" s="185">
        <v>0</v>
      </c>
      <c r="E627" s="185">
        <v>0</v>
      </c>
      <c r="F627" s="185">
        <v>0</v>
      </c>
      <c r="G627" s="185">
        <v>0</v>
      </c>
      <c r="H627" s="185">
        <v>0</v>
      </c>
      <c r="I627" s="185">
        <v>0</v>
      </c>
      <c r="J627" s="185">
        <v>0</v>
      </c>
      <c r="K627" s="185">
        <v>0</v>
      </c>
      <c r="L627" s="185">
        <v>0</v>
      </c>
      <c r="M627" s="185">
        <v>0</v>
      </c>
      <c r="N627" s="185">
        <v>0</v>
      </c>
      <c r="O627" s="185">
        <v>0</v>
      </c>
      <c r="P627" s="185">
        <v>0</v>
      </c>
      <c r="Q627" s="185">
        <v>0</v>
      </c>
      <c r="R627" s="185">
        <v>0</v>
      </c>
      <c r="S627" s="185">
        <v>0</v>
      </c>
      <c r="T627" s="185">
        <v>0</v>
      </c>
      <c r="U627" s="185">
        <v>0</v>
      </c>
      <c r="V627" s="185">
        <v>0</v>
      </c>
      <c r="W627" s="185">
        <v>0</v>
      </c>
      <c r="X627" s="185">
        <v>0</v>
      </c>
      <c r="Y627" s="185">
        <v>0</v>
      </c>
      <c r="Z627" s="185">
        <v>0</v>
      </c>
      <c r="AA627" s="185">
        <v>0</v>
      </c>
      <c r="AB627" s="185">
        <v>0</v>
      </c>
      <c r="AC627" s="185">
        <v>0</v>
      </c>
      <c r="AD627" s="185">
        <v>0</v>
      </c>
      <c r="AE627" s="185">
        <v>0</v>
      </c>
      <c r="AF627" s="185">
        <v>0</v>
      </c>
      <c r="AG627" s="185">
        <v>0</v>
      </c>
      <c r="AH627" s="185">
        <v>0</v>
      </c>
    </row>
    <row r="628" spans="1:34" ht="30" customHeight="1">
      <c r="A628" s="2019"/>
      <c r="B628" s="989" t="s">
        <v>797</v>
      </c>
      <c r="C628" s="185">
        <v>0</v>
      </c>
      <c r="D628" s="185">
        <v>0</v>
      </c>
      <c r="E628" s="185">
        <v>0</v>
      </c>
      <c r="F628" s="185">
        <v>0</v>
      </c>
      <c r="G628" s="185">
        <v>0</v>
      </c>
      <c r="H628" s="185">
        <v>0</v>
      </c>
      <c r="I628" s="185">
        <v>0</v>
      </c>
      <c r="J628" s="185">
        <v>0</v>
      </c>
      <c r="K628" s="185">
        <v>0</v>
      </c>
      <c r="L628" s="185">
        <v>0</v>
      </c>
      <c r="M628" s="185">
        <v>0</v>
      </c>
      <c r="N628" s="185">
        <v>0</v>
      </c>
      <c r="O628" s="185">
        <v>0</v>
      </c>
      <c r="P628" s="185">
        <v>0</v>
      </c>
      <c r="Q628" s="185">
        <v>0</v>
      </c>
      <c r="R628" s="185">
        <v>0</v>
      </c>
      <c r="S628" s="185">
        <v>0</v>
      </c>
      <c r="T628" s="185">
        <v>0</v>
      </c>
      <c r="U628" s="185">
        <v>0</v>
      </c>
      <c r="V628" s="185">
        <v>0</v>
      </c>
      <c r="W628" s="185">
        <v>0</v>
      </c>
      <c r="X628" s="185">
        <v>0</v>
      </c>
      <c r="Y628" s="185">
        <v>0</v>
      </c>
      <c r="Z628" s="185">
        <v>0</v>
      </c>
      <c r="AA628" s="185">
        <v>0</v>
      </c>
      <c r="AB628" s="185">
        <v>0</v>
      </c>
      <c r="AC628" s="185">
        <v>0</v>
      </c>
      <c r="AD628" s="185">
        <v>0</v>
      </c>
      <c r="AE628" s="185">
        <v>0</v>
      </c>
      <c r="AF628" s="185">
        <v>0</v>
      </c>
      <c r="AG628" s="185">
        <v>0</v>
      </c>
      <c r="AH628" s="185">
        <v>0</v>
      </c>
    </row>
    <row r="629" spans="1:34" ht="30" customHeight="1">
      <c r="A629" s="2019"/>
      <c r="B629" s="989" t="s">
        <v>798</v>
      </c>
      <c r="C629" s="185">
        <v>0</v>
      </c>
      <c r="D629" s="185">
        <v>0</v>
      </c>
      <c r="E629" s="185">
        <v>0</v>
      </c>
      <c r="F629" s="185">
        <v>0</v>
      </c>
      <c r="G629" s="185">
        <v>0</v>
      </c>
      <c r="H629" s="185">
        <v>0</v>
      </c>
      <c r="I629" s="185">
        <v>0</v>
      </c>
      <c r="J629" s="185">
        <v>0</v>
      </c>
      <c r="K629" s="185">
        <v>0</v>
      </c>
      <c r="L629" s="185">
        <v>0</v>
      </c>
      <c r="M629" s="185">
        <v>0</v>
      </c>
      <c r="N629" s="185">
        <v>0</v>
      </c>
      <c r="O629" s="185">
        <v>0</v>
      </c>
      <c r="P629" s="185">
        <v>0</v>
      </c>
      <c r="Q629" s="185">
        <v>0</v>
      </c>
      <c r="R629" s="185">
        <v>0</v>
      </c>
      <c r="S629" s="185">
        <v>0</v>
      </c>
      <c r="T629" s="185">
        <v>0</v>
      </c>
      <c r="U629" s="185">
        <v>0</v>
      </c>
      <c r="V629" s="185">
        <v>0</v>
      </c>
      <c r="W629" s="185">
        <v>0</v>
      </c>
      <c r="X629" s="185">
        <v>0</v>
      </c>
      <c r="Y629" s="185">
        <v>0</v>
      </c>
      <c r="Z629" s="185">
        <v>0</v>
      </c>
      <c r="AA629" s="185">
        <v>0</v>
      </c>
      <c r="AB629" s="185">
        <v>0</v>
      </c>
      <c r="AC629" s="185">
        <v>0</v>
      </c>
      <c r="AD629" s="185">
        <v>0</v>
      </c>
      <c r="AE629" s="185">
        <v>0</v>
      </c>
      <c r="AF629" s="185">
        <v>0</v>
      </c>
      <c r="AG629" s="185">
        <v>0</v>
      </c>
      <c r="AH629" s="185">
        <v>0</v>
      </c>
    </row>
    <row r="630" spans="1:34" ht="30" customHeight="1">
      <c r="A630" s="2019"/>
      <c r="B630" s="989" t="s">
        <v>780</v>
      </c>
      <c r="C630" s="185">
        <v>0</v>
      </c>
      <c r="D630" s="185">
        <v>0</v>
      </c>
      <c r="E630" s="185">
        <v>0</v>
      </c>
      <c r="F630" s="185">
        <v>0</v>
      </c>
      <c r="G630" s="185">
        <v>0</v>
      </c>
      <c r="H630" s="185">
        <v>0</v>
      </c>
      <c r="I630" s="185">
        <v>0</v>
      </c>
      <c r="J630" s="185">
        <v>0</v>
      </c>
      <c r="K630" s="185">
        <v>0</v>
      </c>
      <c r="L630" s="185">
        <v>0</v>
      </c>
      <c r="M630" s="185">
        <v>0</v>
      </c>
      <c r="N630" s="185">
        <v>0</v>
      </c>
      <c r="O630" s="185">
        <v>0</v>
      </c>
      <c r="P630" s="185">
        <v>0</v>
      </c>
      <c r="Q630" s="185">
        <v>0</v>
      </c>
      <c r="R630" s="185">
        <v>0</v>
      </c>
      <c r="S630" s="185">
        <v>0</v>
      </c>
      <c r="T630" s="185">
        <v>0</v>
      </c>
      <c r="U630" s="185">
        <v>0</v>
      </c>
      <c r="V630" s="185">
        <v>0</v>
      </c>
      <c r="W630" s="185">
        <v>0</v>
      </c>
      <c r="X630" s="185">
        <v>0</v>
      </c>
      <c r="Y630" s="185">
        <v>0</v>
      </c>
      <c r="Z630" s="185">
        <v>0</v>
      </c>
      <c r="AA630" s="185">
        <v>0</v>
      </c>
      <c r="AB630" s="185">
        <v>0</v>
      </c>
      <c r="AC630" s="185">
        <v>0</v>
      </c>
      <c r="AD630" s="185">
        <v>0</v>
      </c>
      <c r="AE630" s="185">
        <v>0</v>
      </c>
      <c r="AF630" s="185">
        <v>0</v>
      </c>
      <c r="AG630" s="185">
        <v>0</v>
      </c>
      <c r="AH630" s="185">
        <v>0</v>
      </c>
    </row>
    <row r="631" spans="1:34" ht="30" customHeight="1">
      <c r="A631" s="2019"/>
      <c r="B631" s="991" t="s">
        <v>781</v>
      </c>
      <c r="C631" s="185">
        <v>0</v>
      </c>
      <c r="D631" s="185">
        <v>0</v>
      </c>
      <c r="E631" s="185">
        <v>0</v>
      </c>
      <c r="F631" s="185">
        <v>0</v>
      </c>
      <c r="G631" s="185">
        <v>0</v>
      </c>
      <c r="H631" s="185">
        <v>0</v>
      </c>
      <c r="I631" s="185">
        <v>0</v>
      </c>
      <c r="J631" s="185">
        <v>0</v>
      </c>
      <c r="K631" s="185">
        <v>0</v>
      </c>
      <c r="L631" s="185">
        <v>0</v>
      </c>
      <c r="M631" s="185">
        <v>0</v>
      </c>
      <c r="N631" s="185">
        <v>0</v>
      </c>
      <c r="O631" s="185">
        <v>0</v>
      </c>
      <c r="P631" s="185">
        <v>0</v>
      </c>
      <c r="Q631" s="185">
        <v>0</v>
      </c>
      <c r="R631" s="185">
        <v>0</v>
      </c>
      <c r="S631" s="185">
        <v>0</v>
      </c>
      <c r="T631" s="185">
        <v>0</v>
      </c>
      <c r="U631" s="185">
        <v>0</v>
      </c>
      <c r="V631" s="185">
        <v>0</v>
      </c>
      <c r="W631" s="185">
        <v>0</v>
      </c>
      <c r="X631" s="185">
        <v>0</v>
      </c>
      <c r="Y631" s="185">
        <v>0</v>
      </c>
      <c r="Z631" s="185">
        <v>0</v>
      </c>
      <c r="AA631" s="185">
        <v>0</v>
      </c>
      <c r="AB631" s="185">
        <v>0</v>
      </c>
      <c r="AC631" s="185">
        <v>0</v>
      </c>
      <c r="AD631" s="185">
        <v>0</v>
      </c>
      <c r="AE631" s="185">
        <v>0</v>
      </c>
      <c r="AF631" s="185">
        <v>0</v>
      </c>
      <c r="AG631" s="185">
        <v>0</v>
      </c>
      <c r="AH631" s="185">
        <v>0</v>
      </c>
    </row>
    <row r="632" spans="1:34" ht="30" customHeight="1">
      <c r="A632" s="2019"/>
      <c r="B632" s="991" t="s">
        <v>786</v>
      </c>
      <c r="C632" s="185">
        <v>0</v>
      </c>
      <c r="D632" s="185">
        <v>0</v>
      </c>
      <c r="E632" s="185">
        <v>0</v>
      </c>
      <c r="F632" s="185">
        <v>0</v>
      </c>
      <c r="G632" s="185">
        <v>0</v>
      </c>
      <c r="H632" s="185">
        <v>0</v>
      </c>
      <c r="I632" s="185">
        <v>0</v>
      </c>
      <c r="J632" s="185">
        <v>0</v>
      </c>
      <c r="K632" s="185">
        <v>0</v>
      </c>
      <c r="L632" s="185">
        <v>0</v>
      </c>
      <c r="M632" s="185">
        <v>0</v>
      </c>
      <c r="N632" s="185">
        <v>0</v>
      </c>
      <c r="O632" s="185">
        <v>0</v>
      </c>
      <c r="P632" s="185">
        <v>0</v>
      </c>
      <c r="Q632" s="185">
        <v>0</v>
      </c>
      <c r="R632" s="185">
        <v>0</v>
      </c>
      <c r="S632" s="185">
        <v>0</v>
      </c>
      <c r="T632" s="185">
        <v>0</v>
      </c>
      <c r="U632" s="185">
        <v>0</v>
      </c>
      <c r="V632" s="185">
        <v>0</v>
      </c>
      <c r="W632" s="185">
        <v>0</v>
      </c>
      <c r="X632" s="185">
        <v>0</v>
      </c>
      <c r="Y632" s="185">
        <v>0</v>
      </c>
      <c r="Z632" s="185">
        <v>0</v>
      </c>
      <c r="AA632" s="185">
        <v>0</v>
      </c>
      <c r="AB632" s="185">
        <v>0</v>
      </c>
      <c r="AC632" s="185">
        <v>0</v>
      </c>
      <c r="AD632" s="185">
        <v>0</v>
      </c>
      <c r="AE632" s="185">
        <v>0</v>
      </c>
      <c r="AF632" s="185">
        <v>0</v>
      </c>
      <c r="AG632" s="185">
        <v>0</v>
      </c>
      <c r="AH632" s="185">
        <v>0</v>
      </c>
    </row>
    <row r="633" spans="1:34" ht="30" customHeight="1">
      <c r="A633" s="2019"/>
      <c r="B633" s="991" t="s">
        <v>799</v>
      </c>
      <c r="C633" s="185">
        <v>0</v>
      </c>
      <c r="D633" s="185">
        <v>0</v>
      </c>
      <c r="E633" s="185">
        <v>0</v>
      </c>
      <c r="F633" s="185">
        <v>0</v>
      </c>
      <c r="G633" s="185">
        <v>0</v>
      </c>
      <c r="H633" s="185">
        <v>0</v>
      </c>
      <c r="I633" s="185">
        <v>0</v>
      </c>
      <c r="J633" s="185">
        <v>0</v>
      </c>
      <c r="K633" s="185">
        <v>0</v>
      </c>
      <c r="L633" s="185">
        <v>0</v>
      </c>
      <c r="M633" s="185">
        <v>0</v>
      </c>
      <c r="N633" s="185">
        <v>0</v>
      </c>
      <c r="O633" s="185">
        <v>0</v>
      </c>
      <c r="P633" s="185">
        <v>0</v>
      </c>
      <c r="Q633" s="185">
        <v>0</v>
      </c>
      <c r="R633" s="185">
        <v>0</v>
      </c>
      <c r="S633" s="185">
        <v>0</v>
      </c>
      <c r="T633" s="185">
        <v>0</v>
      </c>
      <c r="U633" s="185">
        <v>0</v>
      </c>
      <c r="V633" s="185">
        <v>0</v>
      </c>
      <c r="W633" s="185">
        <v>0</v>
      </c>
      <c r="X633" s="185">
        <v>0</v>
      </c>
      <c r="Y633" s="185">
        <v>0</v>
      </c>
      <c r="Z633" s="185">
        <v>0</v>
      </c>
      <c r="AA633" s="185">
        <v>0</v>
      </c>
      <c r="AB633" s="185">
        <v>0</v>
      </c>
      <c r="AC633" s="185">
        <v>0</v>
      </c>
      <c r="AD633" s="185">
        <v>0</v>
      </c>
      <c r="AE633" s="185">
        <v>0</v>
      </c>
      <c r="AF633" s="185">
        <v>0</v>
      </c>
      <c r="AG633" s="185">
        <v>0</v>
      </c>
      <c r="AH633" s="185">
        <v>0</v>
      </c>
    </row>
    <row r="634" spans="1:34" ht="30" customHeight="1">
      <c r="A634" s="2019"/>
      <c r="B634" s="991" t="s">
        <v>787</v>
      </c>
      <c r="C634" s="185">
        <v>3.63</v>
      </c>
      <c r="D634" s="185">
        <v>3.63</v>
      </c>
      <c r="E634" s="185">
        <v>0</v>
      </c>
      <c r="F634" s="185">
        <v>0</v>
      </c>
      <c r="G634" s="185">
        <v>0</v>
      </c>
      <c r="H634" s="185">
        <v>0</v>
      </c>
      <c r="I634" s="185">
        <v>0</v>
      </c>
      <c r="J634" s="185">
        <v>0</v>
      </c>
      <c r="K634" s="185">
        <v>0</v>
      </c>
      <c r="L634" s="185">
        <v>0</v>
      </c>
      <c r="M634" s="185">
        <v>0</v>
      </c>
      <c r="N634" s="185">
        <v>0</v>
      </c>
      <c r="O634" s="185">
        <v>0</v>
      </c>
      <c r="P634" s="185">
        <v>0</v>
      </c>
      <c r="Q634" s="185">
        <v>0</v>
      </c>
      <c r="R634" s="185">
        <v>0</v>
      </c>
      <c r="S634" s="185">
        <v>0</v>
      </c>
      <c r="T634" s="185">
        <v>0</v>
      </c>
      <c r="U634" s="185">
        <v>0</v>
      </c>
      <c r="V634" s="185">
        <v>0</v>
      </c>
      <c r="W634" s="185">
        <v>0</v>
      </c>
      <c r="X634" s="185">
        <v>0</v>
      </c>
      <c r="Y634" s="185">
        <v>0</v>
      </c>
      <c r="Z634" s="185">
        <v>0</v>
      </c>
      <c r="AA634" s="185">
        <v>0</v>
      </c>
      <c r="AB634" s="185">
        <v>0</v>
      </c>
      <c r="AC634" s="185">
        <v>0</v>
      </c>
      <c r="AD634" s="185">
        <v>0</v>
      </c>
      <c r="AE634" s="185">
        <v>0</v>
      </c>
      <c r="AF634" s="185">
        <v>0</v>
      </c>
      <c r="AG634" s="185">
        <v>0</v>
      </c>
      <c r="AH634" s="185">
        <v>0</v>
      </c>
    </row>
    <row r="635" spans="1:34" ht="30" customHeight="1">
      <c r="A635" s="2019"/>
      <c r="B635" s="991" t="s">
        <v>820</v>
      </c>
      <c r="C635" s="185">
        <v>0</v>
      </c>
      <c r="D635" s="185">
        <v>0</v>
      </c>
      <c r="E635" s="185">
        <v>0</v>
      </c>
      <c r="F635" s="185">
        <v>0</v>
      </c>
      <c r="G635" s="185">
        <v>0</v>
      </c>
      <c r="H635" s="185">
        <v>0</v>
      </c>
      <c r="I635" s="185">
        <v>0</v>
      </c>
      <c r="J635" s="185">
        <v>0</v>
      </c>
      <c r="K635" s="185">
        <v>0</v>
      </c>
      <c r="L635" s="185">
        <v>0</v>
      </c>
      <c r="M635" s="185">
        <v>0</v>
      </c>
      <c r="N635" s="185">
        <v>0</v>
      </c>
      <c r="O635" s="185">
        <v>0</v>
      </c>
      <c r="P635" s="185">
        <v>0</v>
      </c>
      <c r="Q635" s="185">
        <v>0</v>
      </c>
      <c r="R635" s="185">
        <v>0</v>
      </c>
      <c r="S635" s="185">
        <v>0</v>
      </c>
      <c r="T635" s="185">
        <v>0</v>
      </c>
      <c r="U635" s="185">
        <v>0</v>
      </c>
      <c r="V635" s="185">
        <v>0</v>
      </c>
      <c r="W635" s="185">
        <v>0</v>
      </c>
      <c r="X635" s="185">
        <v>0</v>
      </c>
      <c r="Y635" s="185">
        <v>0</v>
      </c>
      <c r="Z635" s="185">
        <v>0</v>
      </c>
      <c r="AA635" s="185">
        <v>0</v>
      </c>
      <c r="AB635" s="185">
        <v>0</v>
      </c>
      <c r="AC635" s="185">
        <v>0</v>
      </c>
      <c r="AD635" s="185">
        <v>0</v>
      </c>
      <c r="AE635" s="185">
        <v>0</v>
      </c>
      <c r="AF635" s="185">
        <v>0</v>
      </c>
      <c r="AG635" s="185">
        <v>0</v>
      </c>
      <c r="AH635" s="185">
        <v>0</v>
      </c>
    </row>
    <row r="636" spans="1:34" ht="30" customHeight="1">
      <c r="A636" s="2019"/>
      <c r="B636" s="991" t="s">
        <v>800</v>
      </c>
      <c r="C636" s="185">
        <v>0</v>
      </c>
      <c r="D636" s="185">
        <v>0</v>
      </c>
      <c r="E636" s="185">
        <v>0</v>
      </c>
      <c r="F636" s="185">
        <v>0</v>
      </c>
      <c r="G636" s="185">
        <v>0</v>
      </c>
      <c r="H636" s="185">
        <v>0</v>
      </c>
      <c r="I636" s="185">
        <v>0</v>
      </c>
      <c r="J636" s="185">
        <v>0</v>
      </c>
      <c r="K636" s="185">
        <v>0</v>
      </c>
      <c r="L636" s="185">
        <v>0</v>
      </c>
      <c r="M636" s="185">
        <v>0</v>
      </c>
      <c r="N636" s="185">
        <v>0</v>
      </c>
      <c r="O636" s="185">
        <v>0</v>
      </c>
      <c r="P636" s="185">
        <v>0</v>
      </c>
      <c r="Q636" s="185">
        <v>0</v>
      </c>
      <c r="R636" s="185">
        <v>0</v>
      </c>
      <c r="S636" s="185">
        <v>0</v>
      </c>
      <c r="T636" s="185">
        <v>0</v>
      </c>
      <c r="U636" s="185">
        <v>0</v>
      </c>
      <c r="V636" s="185">
        <v>0</v>
      </c>
      <c r="W636" s="185">
        <v>0</v>
      </c>
      <c r="X636" s="185">
        <v>0</v>
      </c>
      <c r="Y636" s="185">
        <v>0</v>
      </c>
      <c r="Z636" s="185">
        <v>0</v>
      </c>
      <c r="AA636" s="185">
        <v>0</v>
      </c>
      <c r="AB636" s="185">
        <v>0</v>
      </c>
      <c r="AC636" s="185">
        <v>0</v>
      </c>
      <c r="AD636" s="185">
        <v>0</v>
      </c>
      <c r="AE636" s="185">
        <v>0</v>
      </c>
      <c r="AF636" s="185">
        <v>0</v>
      </c>
      <c r="AG636" s="185">
        <v>0</v>
      </c>
      <c r="AH636" s="185">
        <v>0</v>
      </c>
    </row>
    <row r="637" spans="1:34" ht="30" customHeight="1">
      <c r="A637" s="2019"/>
      <c r="B637" s="989" t="s">
        <v>801</v>
      </c>
      <c r="C637" s="185">
        <v>0</v>
      </c>
      <c r="D637" s="185">
        <v>0</v>
      </c>
      <c r="E637" s="185">
        <v>0</v>
      </c>
      <c r="F637" s="185">
        <v>0</v>
      </c>
      <c r="G637" s="185">
        <v>0</v>
      </c>
      <c r="H637" s="185">
        <v>0</v>
      </c>
      <c r="I637" s="185">
        <v>0</v>
      </c>
      <c r="J637" s="185">
        <v>0</v>
      </c>
      <c r="K637" s="185">
        <v>0</v>
      </c>
      <c r="L637" s="185">
        <v>0</v>
      </c>
      <c r="M637" s="185">
        <v>0</v>
      </c>
      <c r="N637" s="185">
        <v>0</v>
      </c>
      <c r="O637" s="185">
        <v>0</v>
      </c>
      <c r="P637" s="185">
        <v>0</v>
      </c>
      <c r="Q637" s="185">
        <v>0</v>
      </c>
      <c r="R637" s="185">
        <v>0</v>
      </c>
      <c r="S637" s="185">
        <v>0</v>
      </c>
      <c r="T637" s="185">
        <v>0</v>
      </c>
      <c r="U637" s="185">
        <v>0</v>
      </c>
      <c r="V637" s="185">
        <v>0</v>
      </c>
      <c r="W637" s="185">
        <v>0</v>
      </c>
      <c r="X637" s="185">
        <v>0</v>
      </c>
      <c r="Y637" s="185">
        <v>0</v>
      </c>
      <c r="Z637" s="185">
        <v>0</v>
      </c>
      <c r="AA637" s="185">
        <v>0</v>
      </c>
      <c r="AB637" s="185">
        <v>0</v>
      </c>
      <c r="AC637" s="185">
        <v>0</v>
      </c>
      <c r="AD637" s="185">
        <v>0</v>
      </c>
      <c r="AE637" s="185">
        <v>0</v>
      </c>
      <c r="AF637" s="185">
        <v>0</v>
      </c>
      <c r="AG637" s="185">
        <v>0</v>
      </c>
      <c r="AH637" s="185">
        <v>0</v>
      </c>
    </row>
    <row r="638" spans="1:34" ht="30" customHeight="1">
      <c r="A638" s="2019"/>
      <c r="B638" s="995" t="s">
        <v>802</v>
      </c>
      <c r="C638" s="185">
        <v>0</v>
      </c>
      <c r="D638" s="185">
        <v>0</v>
      </c>
      <c r="E638" s="185">
        <v>0</v>
      </c>
      <c r="F638" s="185">
        <v>0</v>
      </c>
      <c r="G638" s="185">
        <v>0</v>
      </c>
      <c r="H638" s="185">
        <v>0</v>
      </c>
      <c r="I638" s="185">
        <v>0</v>
      </c>
      <c r="J638" s="185">
        <v>0</v>
      </c>
      <c r="K638" s="185">
        <v>0</v>
      </c>
      <c r="L638" s="185">
        <v>0</v>
      </c>
      <c r="M638" s="185">
        <v>0</v>
      </c>
      <c r="N638" s="185">
        <v>0</v>
      </c>
      <c r="O638" s="185">
        <v>0</v>
      </c>
      <c r="P638" s="185">
        <v>0</v>
      </c>
      <c r="Q638" s="185">
        <v>0</v>
      </c>
      <c r="R638" s="185">
        <v>0</v>
      </c>
      <c r="S638" s="185">
        <v>0</v>
      </c>
      <c r="T638" s="185">
        <v>0</v>
      </c>
      <c r="U638" s="185">
        <v>0</v>
      </c>
      <c r="V638" s="185">
        <v>0</v>
      </c>
      <c r="W638" s="185">
        <v>0</v>
      </c>
      <c r="X638" s="185">
        <v>0</v>
      </c>
      <c r="Y638" s="185">
        <v>0</v>
      </c>
      <c r="Z638" s="185">
        <v>0</v>
      </c>
      <c r="AA638" s="185">
        <v>0</v>
      </c>
      <c r="AB638" s="185">
        <v>0</v>
      </c>
      <c r="AC638" s="185">
        <v>0</v>
      </c>
      <c r="AD638" s="185">
        <v>0</v>
      </c>
      <c r="AE638" s="185">
        <v>0</v>
      </c>
      <c r="AF638" s="185">
        <v>0</v>
      </c>
      <c r="AG638" s="185">
        <v>0</v>
      </c>
      <c r="AH638" s="185">
        <v>0</v>
      </c>
    </row>
    <row r="639" spans="1:34" ht="30" customHeight="1">
      <c r="A639" s="2019"/>
      <c r="B639" s="995" t="s">
        <v>803</v>
      </c>
      <c r="C639" s="185">
        <v>0</v>
      </c>
      <c r="D639" s="185">
        <v>0</v>
      </c>
      <c r="E639" s="185">
        <v>0</v>
      </c>
      <c r="F639" s="185">
        <v>0</v>
      </c>
      <c r="G639" s="185">
        <v>0</v>
      </c>
      <c r="H639" s="185">
        <v>0</v>
      </c>
      <c r="I639" s="185">
        <v>0</v>
      </c>
      <c r="J639" s="185">
        <v>0</v>
      </c>
      <c r="K639" s="185">
        <v>0</v>
      </c>
      <c r="L639" s="185">
        <v>0</v>
      </c>
      <c r="M639" s="185">
        <v>0</v>
      </c>
      <c r="N639" s="185">
        <v>0</v>
      </c>
      <c r="O639" s="185">
        <v>0</v>
      </c>
      <c r="P639" s="185">
        <v>0</v>
      </c>
      <c r="Q639" s="185">
        <v>0</v>
      </c>
      <c r="R639" s="185">
        <v>0</v>
      </c>
      <c r="S639" s="185">
        <v>0</v>
      </c>
      <c r="T639" s="185">
        <v>0</v>
      </c>
      <c r="U639" s="185">
        <v>0</v>
      </c>
      <c r="V639" s="185">
        <v>0</v>
      </c>
      <c r="W639" s="185">
        <v>0</v>
      </c>
      <c r="X639" s="185">
        <v>0</v>
      </c>
      <c r="Y639" s="185">
        <v>0</v>
      </c>
      <c r="Z639" s="185">
        <v>0</v>
      </c>
      <c r="AA639" s="185">
        <v>0</v>
      </c>
      <c r="AB639" s="185">
        <v>0</v>
      </c>
      <c r="AC639" s="185">
        <v>0</v>
      </c>
      <c r="AD639" s="185">
        <v>0</v>
      </c>
      <c r="AE639" s="185">
        <v>0</v>
      </c>
      <c r="AF639" s="185">
        <v>0</v>
      </c>
      <c r="AG639" s="185">
        <v>0</v>
      </c>
      <c r="AH639" s="185">
        <v>0</v>
      </c>
    </row>
    <row r="640" spans="1:34" ht="30" customHeight="1">
      <c r="A640" s="2019"/>
      <c r="B640" s="1011" t="s">
        <v>804</v>
      </c>
      <c r="C640" s="185">
        <v>0</v>
      </c>
      <c r="D640" s="185">
        <v>0</v>
      </c>
      <c r="E640" s="185">
        <v>0</v>
      </c>
      <c r="F640" s="185">
        <v>0</v>
      </c>
      <c r="G640" s="185">
        <v>0</v>
      </c>
      <c r="H640" s="185">
        <v>0</v>
      </c>
      <c r="I640" s="185">
        <v>0</v>
      </c>
      <c r="J640" s="185">
        <v>0</v>
      </c>
      <c r="K640" s="185">
        <v>0</v>
      </c>
      <c r="L640" s="185">
        <v>0</v>
      </c>
      <c r="M640" s="185">
        <v>0</v>
      </c>
      <c r="N640" s="185">
        <v>0</v>
      </c>
      <c r="O640" s="185">
        <v>0</v>
      </c>
      <c r="P640" s="185">
        <v>0</v>
      </c>
      <c r="Q640" s="185">
        <v>0</v>
      </c>
      <c r="R640" s="185">
        <v>0</v>
      </c>
      <c r="S640" s="185">
        <v>0</v>
      </c>
      <c r="T640" s="185">
        <v>0</v>
      </c>
      <c r="U640" s="185">
        <v>0</v>
      </c>
      <c r="V640" s="185">
        <v>0</v>
      </c>
      <c r="W640" s="185">
        <v>0</v>
      </c>
      <c r="X640" s="185">
        <v>0</v>
      </c>
      <c r="Y640" s="185">
        <v>0</v>
      </c>
      <c r="Z640" s="185">
        <v>0</v>
      </c>
      <c r="AA640" s="185">
        <v>0</v>
      </c>
      <c r="AB640" s="185">
        <v>0</v>
      </c>
      <c r="AC640" s="185">
        <v>0</v>
      </c>
      <c r="AD640" s="185">
        <v>0</v>
      </c>
      <c r="AE640" s="185">
        <v>0</v>
      </c>
      <c r="AF640" s="185">
        <v>0</v>
      </c>
      <c r="AG640" s="185">
        <v>0</v>
      </c>
      <c r="AH640" s="185">
        <v>0</v>
      </c>
    </row>
    <row r="641" spans="1:34" ht="30" customHeight="1">
      <c r="A641" s="2019"/>
      <c r="B641" s="1011" t="s">
        <v>805</v>
      </c>
      <c r="C641" s="185">
        <v>0</v>
      </c>
      <c r="D641" s="185">
        <v>0</v>
      </c>
      <c r="E641" s="185">
        <v>0</v>
      </c>
      <c r="F641" s="185">
        <v>0</v>
      </c>
      <c r="G641" s="185">
        <v>0</v>
      </c>
      <c r="H641" s="185">
        <v>0</v>
      </c>
      <c r="I641" s="185">
        <v>0</v>
      </c>
      <c r="J641" s="185">
        <v>0</v>
      </c>
      <c r="K641" s="185">
        <v>0</v>
      </c>
      <c r="L641" s="185">
        <v>0</v>
      </c>
      <c r="M641" s="185">
        <v>0</v>
      </c>
      <c r="N641" s="185">
        <v>0</v>
      </c>
      <c r="O641" s="185">
        <v>0</v>
      </c>
      <c r="P641" s="185">
        <v>0</v>
      </c>
      <c r="Q641" s="185">
        <v>0</v>
      </c>
      <c r="R641" s="185">
        <v>0</v>
      </c>
      <c r="S641" s="185">
        <v>0</v>
      </c>
      <c r="T641" s="185">
        <v>0</v>
      </c>
      <c r="U641" s="185">
        <v>0</v>
      </c>
      <c r="V641" s="185">
        <v>0</v>
      </c>
      <c r="W641" s="185">
        <v>0</v>
      </c>
      <c r="X641" s="185">
        <v>0</v>
      </c>
      <c r="Y641" s="185">
        <v>0</v>
      </c>
      <c r="Z641" s="185">
        <v>0</v>
      </c>
      <c r="AA641" s="185">
        <v>0</v>
      </c>
      <c r="AB641" s="185">
        <v>0</v>
      </c>
      <c r="AC641" s="185">
        <v>0</v>
      </c>
      <c r="AD641" s="185">
        <v>0</v>
      </c>
      <c r="AE641" s="185">
        <v>0</v>
      </c>
      <c r="AF641" s="185">
        <v>0</v>
      </c>
      <c r="AG641" s="185">
        <v>0</v>
      </c>
      <c r="AH641" s="185">
        <v>0</v>
      </c>
    </row>
    <row r="642" spans="1:34" ht="30" customHeight="1">
      <c r="A642" s="2019"/>
      <c r="B642" s="1011" t="s">
        <v>806</v>
      </c>
      <c r="C642" s="185">
        <v>0</v>
      </c>
      <c r="D642" s="185">
        <v>0</v>
      </c>
      <c r="E642" s="185">
        <v>0</v>
      </c>
      <c r="F642" s="185">
        <v>0</v>
      </c>
      <c r="G642" s="185">
        <v>0</v>
      </c>
      <c r="H642" s="185">
        <v>0</v>
      </c>
      <c r="I642" s="185">
        <v>0</v>
      </c>
      <c r="J642" s="185">
        <v>0</v>
      </c>
      <c r="K642" s="185">
        <v>0</v>
      </c>
      <c r="L642" s="185">
        <v>0</v>
      </c>
      <c r="M642" s="185">
        <v>0</v>
      </c>
      <c r="N642" s="185">
        <v>0</v>
      </c>
      <c r="O642" s="185">
        <v>0</v>
      </c>
      <c r="P642" s="185">
        <v>0</v>
      </c>
      <c r="Q642" s="185">
        <v>0</v>
      </c>
      <c r="R642" s="185">
        <v>0</v>
      </c>
      <c r="S642" s="185">
        <v>0</v>
      </c>
      <c r="T642" s="185">
        <v>0</v>
      </c>
      <c r="U642" s="185">
        <v>0</v>
      </c>
      <c r="V642" s="185">
        <v>0</v>
      </c>
      <c r="W642" s="185">
        <v>0</v>
      </c>
      <c r="X642" s="185">
        <v>0</v>
      </c>
      <c r="Y642" s="185">
        <v>0</v>
      </c>
      <c r="Z642" s="185">
        <v>0</v>
      </c>
      <c r="AA642" s="185">
        <v>0</v>
      </c>
      <c r="AB642" s="185">
        <v>0</v>
      </c>
      <c r="AC642" s="185">
        <v>0</v>
      </c>
      <c r="AD642" s="185">
        <v>0</v>
      </c>
      <c r="AE642" s="185">
        <v>0</v>
      </c>
      <c r="AF642" s="185">
        <v>0</v>
      </c>
      <c r="AG642" s="185">
        <v>0</v>
      </c>
      <c r="AH642" s="185">
        <v>0</v>
      </c>
    </row>
    <row r="643" spans="1:34" ht="30" customHeight="1">
      <c r="A643" s="2019"/>
      <c r="B643" s="995" t="s">
        <v>807</v>
      </c>
      <c r="C643" s="185">
        <v>0</v>
      </c>
      <c r="D643" s="185">
        <v>0</v>
      </c>
      <c r="E643" s="185">
        <v>0</v>
      </c>
      <c r="F643" s="185">
        <v>0</v>
      </c>
      <c r="G643" s="185">
        <v>0</v>
      </c>
      <c r="H643" s="185">
        <v>0</v>
      </c>
      <c r="I643" s="185">
        <v>0</v>
      </c>
      <c r="J643" s="185">
        <v>0</v>
      </c>
      <c r="K643" s="185">
        <v>0</v>
      </c>
      <c r="L643" s="185">
        <v>0</v>
      </c>
      <c r="M643" s="185">
        <v>0</v>
      </c>
      <c r="N643" s="185">
        <v>0</v>
      </c>
      <c r="O643" s="185">
        <v>0</v>
      </c>
      <c r="P643" s="185">
        <v>0</v>
      </c>
      <c r="Q643" s="185">
        <v>0</v>
      </c>
      <c r="R643" s="185">
        <v>0</v>
      </c>
      <c r="S643" s="185">
        <v>0</v>
      </c>
      <c r="T643" s="185">
        <v>0</v>
      </c>
      <c r="U643" s="185">
        <v>0</v>
      </c>
      <c r="V643" s="185">
        <v>0</v>
      </c>
      <c r="W643" s="185">
        <v>0</v>
      </c>
      <c r="X643" s="185">
        <v>0</v>
      </c>
      <c r="Y643" s="185">
        <v>0</v>
      </c>
      <c r="Z643" s="185">
        <v>0</v>
      </c>
      <c r="AA643" s="185">
        <v>0</v>
      </c>
      <c r="AB643" s="185">
        <v>0</v>
      </c>
      <c r="AC643" s="185">
        <v>0</v>
      </c>
      <c r="AD643" s="185">
        <v>0</v>
      </c>
      <c r="AE643" s="185">
        <v>0</v>
      </c>
      <c r="AF643" s="185">
        <v>0</v>
      </c>
      <c r="AG643" s="185">
        <v>0</v>
      </c>
      <c r="AH643" s="185">
        <v>0</v>
      </c>
    </row>
    <row r="644" spans="1:34" ht="30" customHeight="1">
      <c r="A644" s="2019"/>
      <c r="B644" s="991" t="s">
        <v>808</v>
      </c>
      <c r="C644" s="185">
        <v>0</v>
      </c>
      <c r="D644" s="185">
        <v>0</v>
      </c>
      <c r="E644" s="185">
        <v>0</v>
      </c>
      <c r="F644" s="185">
        <v>0</v>
      </c>
      <c r="G644" s="185">
        <v>0</v>
      </c>
      <c r="H644" s="185">
        <v>0</v>
      </c>
      <c r="I644" s="185">
        <v>0</v>
      </c>
      <c r="J644" s="185">
        <v>0</v>
      </c>
      <c r="K644" s="185">
        <v>0</v>
      </c>
      <c r="L644" s="185">
        <v>0</v>
      </c>
      <c r="M644" s="185">
        <v>0</v>
      </c>
      <c r="N644" s="185">
        <v>0</v>
      </c>
      <c r="O644" s="185">
        <v>0</v>
      </c>
      <c r="P644" s="185">
        <v>0</v>
      </c>
      <c r="Q644" s="185">
        <v>0</v>
      </c>
      <c r="R644" s="185">
        <v>0</v>
      </c>
      <c r="S644" s="185">
        <v>0</v>
      </c>
      <c r="T644" s="185">
        <v>0</v>
      </c>
      <c r="U644" s="185">
        <v>0</v>
      </c>
      <c r="V644" s="185">
        <v>0</v>
      </c>
      <c r="W644" s="185">
        <v>0</v>
      </c>
      <c r="X644" s="185">
        <v>0</v>
      </c>
      <c r="Y644" s="185">
        <v>0</v>
      </c>
      <c r="Z644" s="185">
        <v>0</v>
      </c>
      <c r="AA644" s="185">
        <v>0</v>
      </c>
      <c r="AB644" s="185">
        <v>0</v>
      </c>
      <c r="AC644" s="185">
        <v>0</v>
      </c>
      <c r="AD644" s="185">
        <v>0</v>
      </c>
      <c r="AE644" s="185">
        <v>0</v>
      </c>
      <c r="AF644" s="185">
        <v>0</v>
      </c>
      <c r="AG644" s="185">
        <v>0</v>
      </c>
      <c r="AH644" s="185">
        <v>0</v>
      </c>
    </row>
    <row r="645" spans="1:34" ht="30" customHeight="1">
      <c r="A645" s="2019"/>
      <c r="B645" s="1011" t="s">
        <v>821</v>
      </c>
      <c r="C645" s="185">
        <v>0</v>
      </c>
      <c r="D645" s="185">
        <v>0</v>
      </c>
      <c r="E645" s="185">
        <v>0</v>
      </c>
      <c r="F645" s="185">
        <v>0</v>
      </c>
      <c r="G645" s="185">
        <v>0</v>
      </c>
      <c r="H645" s="185">
        <v>0</v>
      </c>
      <c r="I645" s="185">
        <v>0</v>
      </c>
      <c r="J645" s="185">
        <v>0</v>
      </c>
      <c r="K645" s="185">
        <v>0</v>
      </c>
      <c r="L645" s="185">
        <v>0</v>
      </c>
      <c r="M645" s="185">
        <v>0</v>
      </c>
      <c r="N645" s="185">
        <v>0</v>
      </c>
      <c r="O645" s="185">
        <v>0</v>
      </c>
      <c r="P645" s="185">
        <v>0</v>
      </c>
      <c r="Q645" s="185">
        <v>0</v>
      </c>
      <c r="R645" s="185">
        <v>0</v>
      </c>
      <c r="S645" s="185">
        <v>0</v>
      </c>
      <c r="T645" s="185">
        <v>0</v>
      </c>
      <c r="U645" s="185">
        <v>0</v>
      </c>
      <c r="V645" s="185">
        <v>0</v>
      </c>
      <c r="W645" s="185">
        <v>0</v>
      </c>
      <c r="X645" s="185">
        <v>0</v>
      </c>
      <c r="Y645" s="185">
        <v>0</v>
      </c>
      <c r="Z645" s="185">
        <v>0</v>
      </c>
      <c r="AA645" s="185">
        <v>0</v>
      </c>
      <c r="AB645" s="185">
        <v>0</v>
      </c>
      <c r="AC645" s="185">
        <v>0</v>
      </c>
      <c r="AD645" s="185">
        <v>0</v>
      </c>
      <c r="AE645" s="185">
        <v>0</v>
      </c>
      <c r="AF645" s="185">
        <v>0</v>
      </c>
      <c r="AG645" s="185">
        <v>0</v>
      </c>
      <c r="AH645" s="185">
        <v>0</v>
      </c>
    </row>
    <row r="646" spans="1:34" ht="30" customHeight="1">
      <c r="A646" s="2019"/>
      <c r="B646" s="1011" t="s">
        <v>822</v>
      </c>
      <c r="C646" s="185">
        <v>0</v>
      </c>
      <c r="D646" s="185">
        <v>0</v>
      </c>
      <c r="E646" s="185">
        <v>0</v>
      </c>
      <c r="F646" s="185">
        <v>0</v>
      </c>
      <c r="G646" s="185">
        <v>0</v>
      </c>
      <c r="H646" s="185">
        <v>0</v>
      </c>
      <c r="I646" s="185">
        <v>0</v>
      </c>
      <c r="J646" s="185">
        <v>0</v>
      </c>
      <c r="K646" s="185">
        <v>0</v>
      </c>
      <c r="L646" s="185">
        <v>0</v>
      </c>
      <c r="M646" s="185">
        <v>0</v>
      </c>
      <c r="N646" s="185">
        <v>0</v>
      </c>
      <c r="O646" s="185">
        <v>0</v>
      </c>
      <c r="P646" s="185">
        <v>0</v>
      </c>
      <c r="Q646" s="185">
        <v>0</v>
      </c>
      <c r="R646" s="185">
        <v>0</v>
      </c>
      <c r="S646" s="185">
        <v>0</v>
      </c>
      <c r="T646" s="185">
        <v>0</v>
      </c>
      <c r="U646" s="185">
        <v>0</v>
      </c>
      <c r="V646" s="185">
        <v>0</v>
      </c>
      <c r="W646" s="185">
        <v>0</v>
      </c>
      <c r="X646" s="185">
        <v>0</v>
      </c>
      <c r="Y646" s="185">
        <v>0</v>
      </c>
      <c r="Z646" s="185">
        <v>0</v>
      </c>
      <c r="AA646" s="185">
        <v>0</v>
      </c>
      <c r="AB646" s="185">
        <v>0</v>
      </c>
      <c r="AC646" s="185">
        <v>0</v>
      </c>
      <c r="AD646" s="185">
        <v>0</v>
      </c>
      <c r="AE646" s="185">
        <v>0</v>
      </c>
      <c r="AF646" s="185">
        <v>0</v>
      </c>
      <c r="AG646" s="185">
        <v>0</v>
      </c>
      <c r="AH646" s="185">
        <v>0</v>
      </c>
    </row>
    <row r="647" spans="1:34" ht="19.5" customHeight="1">
      <c r="A647" s="2019"/>
      <c r="B647" s="1242" t="s">
        <v>952</v>
      </c>
      <c r="C647" s="185">
        <v>0</v>
      </c>
      <c r="D647" s="185">
        <v>0</v>
      </c>
      <c r="E647" s="185">
        <v>0</v>
      </c>
      <c r="F647" s="185">
        <v>0</v>
      </c>
      <c r="G647" s="185">
        <v>0</v>
      </c>
      <c r="H647" s="185">
        <v>0</v>
      </c>
      <c r="I647" s="185">
        <v>0</v>
      </c>
      <c r="J647" s="185">
        <v>0</v>
      </c>
      <c r="K647" s="185">
        <v>0</v>
      </c>
      <c r="L647" s="185">
        <v>0</v>
      </c>
      <c r="M647" s="185">
        <v>0</v>
      </c>
      <c r="N647" s="185">
        <v>0</v>
      </c>
      <c r="O647" s="185">
        <v>0</v>
      </c>
      <c r="P647" s="185">
        <v>0</v>
      </c>
      <c r="Q647" s="185">
        <v>0</v>
      </c>
      <c r="R647" s="185">
        <v>0</v>
      </c>
      <c r="S647" s="185">
        <v>0</v>
      </c>
      <c r="T647" s="185">
        <v>0</v>
      </c>
      <c r="U647" s="185">
        <v>0</v>
      </c>
      <c r="V647" s="185">
        <v>0</v>
      </c>
      <c r="W647" s="185">
        <v>0</v>
      </c>
      <c r="X647" s="185">
        <v>0</v>
      </c>
      <c r="Y647" s="185">
        <v>0</v>
      </c>
      <c r="Z647" s="185">
        <v>0</v>
      </c>
      <c r="AA647" s="185">
        <v>0</v>
      </c>
      <c r="AB647" s="185">
        <v>0</v>
      </c>
      <c r="AC647" s="185">
        <v>0</v>
      </c>
      <c r="AD647" s="185">
        <v>0</v>
      </c>
      <c r="AE647" s="185">
        <v>0</v>
      </c>
      <c r="AF647" s="185">
        <v>0</v>
      </c>
      <c r="AG647" s="185">
        <v>0</v>
      </c>
      <c r="AH647" s="185">
        <v>0</v>
      </c>
    </row>
    <row r="648" spans="1:34" ht="19.5" customHeight="1">
      <c r="A648" s="2018" t="s">
        <v>829</v>
      </c>
      <c r="B648" s="1013" t="s">
        <v>41</v>
      </c>
      <c r="C648" s="1013">
        <f>SUM('2-9-2배수관 경년별 총괄'!C649:'2-9-2배수관 경년별 총괄'!C670)</f>
        <v>2800.67</v>
      </c>
      <c r="D648" s="1013">
        <f>SUM('2-9-2배수관 경년별 총괄'!D649:'2-9-2배수관 경년별 총괄'!D670)</f>
        <v>2800.67</v>
      </c>
      <c r="E648" s="1013">
        <f>SUM('2-9-2배수관 경년별 총괄'!E649:'2-9-2배수관 경년별 총괄'!E670)</f>
        <v>0</v>
      </c>
      <c r="F648" s="1013">
        <f>SUM('2-9-2배수관 경년별 총괄'!F649:'2-9-2배수관 경년별 총괄'!F670)</f>
        <v>0</v>
      </c>
      <c r="G648" s="1013">
        <f>SUM('2-9-2배수관 경년별 총괄'!G649:'2-9-2배수관 경년별 총괄'!G670)</f>
        <v>0</v>
      </c>
      <c r="H648" s="1013">
        <f>SUM('2-9-2배수관 경년별 총괄'!H649:'2-9-2배수관 경년별 총괄'!H670)</f>
        <v>0</v>
      </c>
      <c r="I648" s="1013">
        <f>SUM('2-9-2배수관 경년별 총괄'!I649:'2-9-2배수관 경년별 총괄'!I670)</f>
        <v>0</v>
      </c>
      <c r="J648" s="1013">
        <f>SUM('2-9-2배수관 경년별 총괄'!J649:'2-9-2배수관 경년별 총괄'!J670)</f>
        <v>0</v>
      </c>
      <c r="K648" s="1013">
        <f>SUM('2-9-2배수관 경년별 총괄'!K649:'2-9-2배수관 경년별 총괄'!K670)</f>
        <v>0</v>
      </c>
      <c r="L648" s="1013">
        <f>SUM('2-9-2배수관 경년별 총괄'!L649:'2-9-2배수관 경년별 총괄'!L670)</f>
        <v>0</v>
      </c>
      <c r="M648" s="1013">
        <f>SUM('2-9-2배수관 경년별 총괄'!M649:'2-9-2배수관 경년별 총괄'!M670)</f>
        <v>0</v>
      </c>
      <c r="N648" s="1013">
        <f>SUM('2-9-2배수관 경년별 총괄'!N649:'2-9-2배수관 경년별 총괄'!N670)</f>
        <v>0</v>
      </c>
      <c r="O648" s="1013">
        <f>SUM('2-9-2배수관 경년별 총괄'!O649:'2-9-2배수관 경년별 총괄'!O670)</f>
        <v>0</v>
      </c>
      <c r="P648" s="1013">
        <f>SUM('2-9-2배수관 경년별 총괄'!P649:'2-9-2배수관 경년별 총괄'!P670)</f>
        <v>0</v>
      </c>
      <c r="Q648" s="1013">
        <f>SUM('2-9-2배수관 경년별 총괄'!Q649:'2-9-2배수관 경년별 총괄'!Q670)</f>
        <v>0</v>
      </c>
      <c r="R648" s="1013">
        <f>SUM('2-9-2배수관 경년별 총괄'!R649:'2-9-2배수관 경년별 총괄'!R670)</f>
        <v>0</v>
      </c>
      <c r="S648" s="1013">
        <f>SUM('2-9-2배수관 경년별 총괄'!S649:'2-9-2배수관 경년별 총괄'!S670)</f>
        <v>0</v>
      </c>
      <c r="T648" s="1013">
        <f>SUM('2-9-2배수관 경년별 총괄'!T649:'2-9-2배수관 경년별 총괄'!T670)</f>
        <v>0</v>
      </c>
      <c r="U648" s="1013">
        <f>SUM('2-9-2배수관 경년별 총괄'!U649:'2-9-2배수관 경년별 총괄'!U670)</f>
        <v>0</v>
      </c>
      <c r="V648" s="1013">
        <f>SUM('2-9-2배수관 경년별 총괄'!V649:'2-9-2배수관 경년별 총괄'!V670)</f>
        <v>0</v>
      </c>
      <c r="W648" s="1013">
        <f>SUM('2-9-2배수관 경년별 총괄'!W649:'2-9-2배수관 경년별 총괄'!W670)</f>
        <v>0</v>
      </c>
      <c r="X648" s="1013">
        <f>SUM('2-9-2배수관 경년별 총괄'!X649:'2-9-2배수관 경년별 총괄'!X670)</f>
        <v>0</v>
      </c>
      <c r="Y648" s="1013">
        <f>SUM('2-9-2배수관 경년별 총괄'!Y649:'2-9-2배수관 경년별 총괄'!Y670)</f>
        <v>0</v>
      </c>
      <c r="Z648" s="1013">
        <f>SUM('2-9-2배수관 경년별 총괄'!Z649:'2-9-2배수관 경년별 총괄'!Z670)</f>
        <v>0</v>
      </c>
      <c r="AA648" s="1013">
        <f>SUM('2-9-2배수관 경년별 총괄'!AA649:'2-9-2배수관 경년별 총괄'!AA670)</f>
        <v>0</v>
      </c>
      <c r="AB648" s="1013">
        <f>SUM('2-9-2배수관 경년별 총괄'!AB649:'2-9-2배수관 경년별 총괄'!AB670)</f>
        <v>0</v>
      </c>
      <c r="AC648" s="1013">
        <f>SUM('2-9-2배수관 경년별 총괄'!AC649:'2-9-2배수관 경년별 총괄'!AC670)</f>
        <v>0</v>
      </c>
      <c r="AD648" s="1013">
        <f>SUM('2-9-2배수관 경년별 총괄'!AD649:'2-9-2배수관 경년별 총괄'!AD670)</f>
        <v>0</v>
      </c>
      <c r="AE648" s="1013">
        <f>SUM('2-9-2배수관 경년별 총괄'!AE649:'2-9-2배수관 경년별 총괄'!AE670)</f>
        <v>0</v>
      </c>
      <c r="AF648" s="1013">
        <f>SUM('2-9-2배수관 경년별 총괄'!AF649:'2-9-2배수관 경년별 총괄'!AF670)</f>
        <v>0</v>
      </c>
      <c r="AG648" s="1013">
        <f>SUM('2-9-2배수관 경년별 총괄'!AG649:'2-9-2배수관 경년별 총괄'!AG670)</f>
        <v>0</v>
      </c>
      <c r="AH648" s="1013">
        <f>SUM('2-9-2배수관 경년별 총괄'!AH649:'2-9-2배수관 경년별 총괄'!AH670)</f>
        <v>0</v>
      </c>
    </row>
    <row r="649" spans="1:34" ht="19.5" customHeight="1">
      <c r="A649" s="2018" t="s">
        <v>829</v>
      </c>
      <c r="B649" s="989" t="s">
        <v>951</v>
      </c>
      <c r="C649" s="185">
        <v>0</v>
      </c>
      <c r="D649" s="185">
        <v>0</v>
      </c>
      <c r="E649" s="185">
        <v>0</v>
      </c>
      <c r="F649" s="185">
        <v>0</v>
      </c>
      <c r="G649" s="185">
        <v>0</v>
      </c>
      <c r="H649" s="185">
        <v>0</v>
      </c>
      <c r="I649" s="185">
        <v>0</v>
      </c>
      <c r="J649" s="185">
        <v>0</v>
      </c>
      <c r="K649" s="185">
        <v>0</v>
      </c>
      <c r="L649" s="185">
        <v>0</v>
      </c>
      <c r="M649" s="185">
        <v>0</v>
      </c>
      <c r="N649" s="185">
        <v>0</v>
      </c>
      <c r="O649" s="185">
        <v>0</v>
      </c>
      <c r="P649" s="185">
        <v>0</v>
      </c>
      <c r="Q649" s="185">
        <v>0</v>
      </c>
      <c r="R649" s="185">
        <v>0</v>
      </c>
      <c r="S649" s="185">
        <v>0</v>
      </c>
      <c r="T649" s="185">
        <v>0</v>
      </c>
      <c r="U649" s="185">
        <v>0</v>
      </c>
      <c r="V649" s="185">
        <v>0</v>
      </c>
      <c r="W649" s="185">
        <v>0</v>
      </c>
      <c r="X649" s="185">
        <v>0</v>
      </c>
      <c r="Y649" s="185">
        <v>0</v>
      </c>
      <c r="Z649" s="185">
        <v>0</v>
      </c>
      <c r="AA649" s="185">
        <v>0</v>
      </c>
      <c r="AB649" s="185">
        <v>0</v>
      </c>
      <c r="AC649" s="185">
        <v>0</v>
      </c>
      <c r="AD649" s="185">
        <v>0</v>
      </c>
      <c r="AE649" s="185">
        <v>0</v>
      </c>
      <c r="AF649" s="185">
        <v>0</v>
      </c>
      <c r="AG649" s="185">
        <v>0</v>
      </c>
      <c r="AH649" s="185">
        <v>0</v>
      </c>
    </row>
    <row r="650" spans="1:34" ht="30" customHeight="1">
      <c r="A650" s="2019"/>
      <c r="B650" s="989" t="s">
        <v>796</v>
      </c>
      <c r="C650" s="185">
        <v>0</v>
      </c>
      <c r="D650" s="185">
        <v>0</v>
      </c>
      <c r="E650" s="185">
        <v>0</v>
      </c>
      <c r="F650" s="185">
        <v>0</v>
      </c>
      <c r="G650" s="185">
        <v>0</v>
      </c>
      <c r="H650" s="185">
        <v>0</v>
      </c>
      <c r="I650" s="185">
        <v>0</v>
      </c>
      <c r="J650" s="185">
        <v>0</v>
      </c>
      <c r="K650" s="185">
        <v>0</v>
      </c>
      <c r="L650" s="185">
        <v>0</v>
      </c>
      <c r="M650" s="185">
        <v>0</v>
      </c>
      <c r="N650" s="185">
        <v>0</v>
      </c>
      <c r="O650" s="185">
        <v>0</v>
      </c>
      <c r="P650" s="185">
        <v>0</v>
      </c>
      <c r="Q650" s="185">
        <v>0</v>
      </c>
      <c r="R650" s="185">
        <v>0</v>
      </c>
      <c r="S650" s="185">
        <v>0</v>
      </c>
      <c r="T650" s="185">
        <v>0</v>
      </c>
      <c r="U650" s="185">
        <v>0</v>
      </c>
      <c r="V650" s="185">
        <v>0</v>
      </c>
      <c r="W650" s="185">
        <v>0</v>
      </c>
      <c r="X650" s="185">
        <v>0</v>
      </c>
      <c r="Y650" s="185">
        <v>0</v>
      </c>
      <c r="Z650" s="185">
        <v>0</v>
      </c>
      <c r="AA650" s="185">
        <v>0</v>
      </c>
      <c r="AB650" s="185">
        <v>0</v>
      </c>
      <c r="AC650" s="185">
        <v>0</v>
      </c>
      <c r="AD650" s="185">
        <v>0</v>
      </c>
      <c r="AE650" s="185">
        <v>0</v>
      </c>
      <c r="AF650" s="185">
        <v>0</v>
      </c>
      <c r="AG650" s="185">
        <v>0</v>
      </c>
      <c r="AH650" s="185">
        <v>0</v>
      </c>
    </row>
    <row r="651" spans="1:34" ht="30" customHeight="1">
      <c r="A651" s="2019"/>
      <c r="B651" s="989" t="s">
        <v>797</v>
      </c>
      <c r="C651" s="185">
        <v>0</v>
      </c>
      <c r="D651" s="185">
        <v>0</v>
      </c>
      <c r="E651" s="185">
        <v>0</v>
      </c>
      <c r="F651" s="185">
        <v>0</v>
      </c>
      <c r="G651" s="185">
        <v>0</v>
      </c>
      <c r="H651" s="185">
        <v>0</v>
      </c>
      <c r="I651" s="185">
        <v>0</v>
      </c>
      <c r="J651" s="185">
        <v>0</v>
      </c>
      <c r="K651" s="185">
        <v>0</v>
      </c>
      <c r="L651" s="185">
        <v>0</v>
      </c>
      <c r="M651" s="185">
        <v>0</v>
      </c>
      <c r="N651" s="185">
        <v>0</v>
      </c>
      <c r="O651" s="185">
        <v>0</v>
      </c>
      <c r="P651" s="185">
        <v>0</v>
      </c>
      <c r="Q651" s="185">
        <v>0</v>
      </c>
      <c r="R651" s="185">
        <v>0</v>
      </c>
      <c r="S651" s="185">
        <v>0</v>
      </c>
      <c r="T651" s="185">
        <v>0</v>
      </c>
      <c r="U651" s="185">
        <v>0</v>
      </c>
      <c r="V651" s="185">
        <v>0</v>
      </c>
      <c r="W651" s="185">
        <v>0</v>
      </c>
      <c r="X651" s="185">
        <v>0</v>
      </c>
      <c r="Y651" s="185">
        <v>0</v>
      </c>
      <c r="Z651" s="185">
        <v>0</v>
      </c>
      <c r="AA651" s="185">
        <v>0</v>
      </c>
      <c r="AB651" s="185">
        <v>0</v>
      </c>
      <c r="AC651" s="185">
        <v>0</v>
      </c>
      <c r="AD651" s="185">
        <v>0</v>
      </c>
      <c r="AE651" s="185">
        <v>0</v>
      </c>
      <c r="AF651" s="185">
        <v>0</v>
      </c>
      <c r="AG651" s="185">
        <v>0</v>
      </c>
      <c r="AH651" s="185">
        <v>0</v>
      </c>
    </row>
    <row r="652" spans="1:34" ht="30" customHeight="1">
      <c r="A652" s="2019"/>
      <c r="B652" s="989" t="s">
        <v>798</v>
      </c>
      <c r="C652" s="185">
        <v>0</v>
      </c>
      <c r="D652" s="185">
        <v>0</v>
      </c>
      <c r="E652" s="185">
        <v>0</v>
      </c>
      <c r="F652" s="185">
        <v>0</v>
      </c>
      <c r="G652" s="185">
        <v>0</v>
      </c>
      <c r="H652" s="185">
        <v>0</v>
      </c>
      <c r="I652" s="185">
        <v>0</v>
      </c>
      <c r="J652" s="185">
        <v>0</v>
      </c>
      <c r="K652" s="185">
        <v>0</v>
      </c>
      <c r="L652" s="185">
        <v>0</v>
      </c>
      <c r="M652" s="185">
        <v>0</v>
      </c>
      <c r="N652" s="185">
        <v>0</v>
      </c>
      <c r="O652" s="185">
        <v>0</v>
      </c>
      <c r="P652" s="185">
        <v>0</v>
      </c>
      <c r="Q652" s="185">
        <v>0</v>
      </c>
      <c r="R652" s="185">
        <v>0</v>
      </c>
      <c r="S652" s="185">
        <v>0</v>
      </c>
      <c r="T652" s="185">
        <v>0</v>
      </c>
      <c r="U652" s="185">
        <v>0</v>
      </c>
      <c r="V652" s="185">
        <v>0</v>
      </c>
      <c r="W652" s="185">
        <v>0</v>
      </c>
      <c r="X652" s="185">
        <v>0</v>
      </c>
      <c r="Y652" s="185">
        <v>0</v>
      </c>
      <c r="Z652" s="185">
        <v>0</v>
      </c>
      <c r="AA652" s="185">
        <v>0</v>
      </c>
      <c r="AB652" s="185">
        <v>0</v>
      </c>
      <c r="AC652" s="185">
        <v>0</v>
      </c>
      <c r="AD652" s="185">
        <v>0</v>
      </c>
      <c r="AE652" s="185">
        <v>0</v>
      </c>
      <c r="AF652" s="185">
        <v>0</v>
      </c>
      <c r="AG652" s="185">
        <v>0</v>
      </c>
      <c r="AH652" s="185">
        <v>0</v>
      </c>
    </row>
    <row r="653" spans="1:34" ht="30" customHeight="1">
      <c r="A653" s="2019"/>
      <c r="B653" s="989" t="s">
        <v>780</v>
      </c>
      <c r="C653" s="185">
        <v>0</v>
      </c>
      <c r="D653" s="185">
        <v>0</v>
      </c>
      <c r="E653" s="185">
        <v>0</v>
      </c>
      <c r="F653" s="185">
        <v>0</v>
      </c>
      <c r="G653" s="185">
        <v>0</v>
      </c>
      <c r="H653" s="185">
        <v>0</v>
      </c>
      <c r="I653" s="185">
        <v>0</v>
      </c>
      <c r="J653" s="185">
        <v>0</v>
      </c>
      <c r="K653" s="185">
        <v>0</v>
      </c>
      <c r="L653" s="185">
        <v>0</v>
      </c>
      <c r="M653" s="185">
        <v>0</v>
      </c>
      <c r="N653" s="185">
        <v>0</v>
      </c>
      <c r="O653" s="185">
        <v>0</v>
      </c>
      <c r="P653" s="185">
        <v>0</v>
      </c>
      <c r="Q653" s="185">
        <v>0</v>
      </c>
      <c r="R653" s="185">
        <v>0</v>
      </c>
      <c r="S653" s="185">
        <v>0</v>
      </c>
      <c r="T653" s="185">
        <v>0</v>
      </c>
      <c r="U653" s="185">
        <v>0</v>
      </c>
      <c r="V653" s="185">
        <v>0</v>
      </c>
      <c r="W653" s="185">
        <v>0</v>
      </c>
      <c r="X653" s="185">
        <v>0</v>
      </c>
      <c r="Y653" s="185">
        <v>0</v>
      </c>
      <c r="Z653" s="185">
        <v>0</v>
      </c>
      <c r="AA653" s="185">
        <v>0</v>
      </c>
      <c r="AB653" s="185">
        <v>0</v>
      </c>
      <c r="AC653" s="185">
        <v>0</v>
      </c>
      <c r="AD653" s="185">
        <v>0</v>
      </c>
      <c r="AE653" s="185">
        <v>0</v>
      </c>
      <c r="AF653" s="185">
        <v>0</v>
      </c>
      <c r="AG653" s="185">
        <v>0</v>
      </c>
      <c r="AH653" s="185">
        <v>0</v>
      </c>
    </row>
    <row r="654" spans="1:34" ht="30" customHeight="1">
      <c r="A654" s="2019"/>
      <c r="B654" s="991" t="s">
        <v>781</v>
      </c>
      <c r="C654" s="185">
        <v>0</v>
      </c>
      <c r="D654" s="185">
        <v>0</v>
      </c>
      <c r="E654" s="185">
        <v>0</v>
      </c>
      <c r="F654" s="185">
        <v>0</v>
      </c>
      <c r="G654" s="185">
        <v>0</v>
      </c>
      <c r="H654" s="185">
        <v>0</v>
      </c>
      <c r="I654" s="185">
        <v>0</v>
      </c>
      <c r="J654" s="185">
        <v>0</v>
      </c>
      <c r="K654" s="185">
        <v>0</v>
      </c>
      <c r="L654" s="185">
        <v>0</v>
      </c>
      <c r="M654" s="185">
        <v>0</v>
      </c>
      <c r="N654" s="185">
        <v>0</v>
      </c>
      <c r="O654" s="185">
        <v>0</v>
      </c>
      <c r="P654" s="185">
        <v>0</v>
      </c>
      <c r="Q654" s="185">
        <v>0</v>
      </c>
      <c r="R654" s="185">
        <v>0</v>
      </c>
      <c r="S654" s="185">
        <v>0</v>
      </c>
      <c r="T654" s="185">
        <v>0</v>
      </c>
      <c r="U654" s="185">
        <v>0</v>
      </c>
      <c r="V654" s="185">
        <v>0</v>
      </c>
      <c r="W654" s="185">
        <v>0</v>
      </c>
      <c r="X654" s="185">
        <v>0</v>
      </c>
      <c r="Y654" s="185">
        <v>0</v>
      </c>
      <c r="Z654" s="185">
        <v>0</v>
      </c>
      <c r="AA654" s="185">
        <v>0</v>
      </c>
      <c r="AB654" s="185">
        <v>0</v>
      </c>
      <c r="AC654" s="185">
        <v>0</v>
      </c>
      <c r="AD654" s="185">
        <v>0</v>
      </c>
      <c r="AE654" s="185">
        <v>0</v>
      </c>
      <c r="AF654" s="185">
        <v>0</v>
      </c>
      <c r="AG654" s="185">
        <v>0</v>
      </c>
      <c r="AH654" s="185">
        <v>0</v>
      </c>
    </row>
    <row r="655" spans="1:34" ht="30" customHeight="1">
      <c r="A655" s="2019"/>
      <c r="B655" s="991" t="s">
        <v>786</v>
      </c>
      <c r="C655" s="185">
        <v>0</v>
      </c>
      <c r="D655" s="185">
        <v>0</v>
      </c>
      <c r="E655" s="185">
        <v>0</v>
      </c>
      <c r="F655" s="185">
        <v>0</v>
      </c>
      <c r="G655" s="185">
        <v>0</v>
      </c>
      <c r="H655" s="185">
        <v>0</v>
      </c>
      <c r="I655" s="185">
        <v>0</v>
      </c>
      <c r="J655" s="185">
        <v>0</v>
      </c>
      <c r="K655" s="185">
        <v>0</v>
      </c>
      <c r="L655" s="185">
        <v>0</v>
      </c>
      <c r="M655" s="185">
        <v>0</v>
      </c>
      <c r="N655" s="185">
        <v>0</v>
      </c>
      <c r="O655" s="185">
        <v>0</v>
      </c>
      <c r="P655" s="185">
        <v>0</v>
      </c>
      <c r="Q655" s="185">
        <v>0</v>
      </c>
      <c r="R655" s="185">
        <v>0</v>
      </c>
      <c r="S655" s="185">
        <v>0</v>
      </c>
      <c r="T655" s="185">
        <v>0</v>
      </c>
      <c r="U655" s="185">
        <v>0</v>
      </c>
      <c r="V655" s="185">
        <v>0</v>
      </c>
      <c r="W655" s="185">
        <v>0</v>
      </c>
      <c r="X655" s="185">
        <v>0</v>
      </c>
      <c r="Y655" s="185">
        <v>0</v>
      </c>
      <c r="Z655" s="185">
        <v>0</v>
      </c>
      <c r="AA655" s="185">
        <v>0</v>
      </c>
      <c r="AB655" s="185">
        <v>0</v>
      </c>
      <c r="AC655" s="185">
        <v>0</v>
      </c>
      <c r="AD655" s="185">
        <v>0</v>
      </c>
      <c r="AE655" s="185">
        <v>0</v>
      </c>
      <c r="AF655" s="185">
        <v>0</v>
      </c>
      <c r="AG655" s="185">
        <v>0</v>
      </c>
      <c r="AH655" s="185">
        <v>0</v>
      </c>
    </row>
    <row r="656" spans="1:34" ht="30" customHeight="1">
      <c r="A656" s="2019"/>
      <c r="B656" s="991" t="s">
        <v>799</v>
      </c>
      <c r="C656" s="185">
        <v>0.85</v>
      </c>
      <c r="D656" s="185">
        <v>0.85</v>
      </c>
      <c r="E656" s="185">
        <v>0</v>
      </c>
      <c r="F656" s="185">
        <v>0</v>
      </c>
      <c r="G656" s="185">
        <v>0</v>
      </c>
      <c r="H656" s="185">
        <v>0</v>
      </c>
      <c r="I656" s="185">
        <v>0</v>
      </c>
      <c r="J656" s="185">
        <v>0</v>
      </c>
      <c r="K656" s="185">
        <v>0</v>
      </c>
      <c r="L656" s="185">
        <v>0</v>
      </c>
      <c r="M656" s="185">
        <v>0</v>
      </c>
      <c r="N656" s="185">
        <v>0</v>
      </c>
      <c r="O656" s="185">
        <v>0</v>
      </c>
      <c r="P656" s="185">
        <v>0</v>
      </c>
      <c r="Q656" s="185">
        <v>0</v>
      </c>
      <c r="R656" s="185">
        <v>0</v>
      </c>
      <c r="S656" s="185">
        <v>0</v>
      </c>
      <c r="T656" s="185">
        <v>0</v>
      </c>
      <c r="U656" s="185">
        <v>0</v>
      </c>
      <c r="V656" s="185">
        <v>0</v>
      </c>
      <c r="W656" s="185">
        <v>0</v>
      </c>
      <c r="X656" s="185">
        <v>0</v>
      </c>
      <c r="Y656" s="185">
        <v>0</v>
      </c>
      <c r="Z656" s="185">
        <v>0</v>
      </c>
      <c r="AA656" s="185">
        <v>0</v>
      </c>
      <c r="AB656" s="185">
        <v>0</v>
      </c>
      <c r="AC656" s="185">
        <v>0</v>
      </c>
      <c r="AD656" s="185">
        <v>0</v>
      </c>
      <c r="AE656" s="185">
        <v>0</v>
      </c>
      <c r="AF656" s="185">
        <v>0</v>
      </c>
      <c r="AG656" s="185">
        <v>0</v>
      </c>
      <c r="AH656" s="185">
        <v>0</v>
      </c>
    </row>
    <row r="657" spans="1:34" ht="30" customHeight="1">
      <c r="A657" s="2019"/>
      <c r="B657" s="991" t="s">
        <v>787</v>
      </c>
      <c r="C657" s="185">
        <v>2799.82</v>
      </c>
      <c r="D657" s="185">
        <v>2799.82</v>
      </c>
      <c r="E657" s="185">
        <v>0</v>
      </c>
      <c r="F657" s="185">
        <v>0</v>
      </c>
      <c r="G657" s="185">
        <v>0</v>
      </c>
      <c r="H657" s="185">
        <v>0</v>
      </c>
      <c r="I657" s="185">
        <v>0</v>
      </c>
      <c r="J657" s="185">
        <v>0</v>
      </c>
      <c r="K657" s="185">
        <v>0</v>
      </c>
      <c r="L657" s="185">
        <v>0</v>
      </c>
      <c r="M657" s="185">
        <v>0</v>
      </c>
      <c r="N657" s="185">
        <v>0</v>
      </c>
      <c r="O657" s="185">
        <v>0</v>
      </c>
      <c r="P657" s="185">
        <v>0</v>
      </c>
      <c r="Q657" s="185">
        <v>0</v>
      </c>
      <c r="R657" s="185">
        <v>0</v>
      </c>
      <c r="S657" s="185">
        <v>0</v>
      </c>
      <c r="T657" s="185">
        <v>0</v>
      </c>
      <c r="U657" s="185">
        <v>0</v>
      </c>
      <c r="V657" s="185">
        <v>0</v>
      </c>
      <c r="W657" s="185">
        <v>0</v>
      </c>
      <c r="X657" s="185">
        <v>0</v>
      </c>
      <c r="Y657" s="185">
        <v>0</v>
      </c>
      <c r="Z657" s="185">
        <v>0</v>
      </c>
      <c r="AA657" s="185">
        <v>0</v>
      </c>
      <c r="AB657" s="185">
        <v>0</v>
      </c>
      <c r="AC657" s="185">
        <v>0</v>
      </c>
      <c r="AD657" s="185">
        <v>0</v>
      </c>
      <c r="AE657" s="185">
        <v>0</v>
      </c>
      <c r="AF657" s="185">
        <v>0</v>
      </c>
      <c r="AG657" s="185">
        <v>0</v>
      </c>
      <c r="AH657" s="185">
        <v>0</v>
      </c>
    </row>
    <row r="658" spans="1:34" ht="30" customHeight="1">
      <c r="A658" s="2019"/>
      <c r="B658" s="991" t="s">
        <v>820</v>
      </c>
      <c r="C658" s="185">
        <v>0</v>
      </c>
      <c r="D658" s="185">
        <v>0</v>
      </c>
      <c r="E658" s="185">
        <v>0</v>
      </c>
      <c r="F658" s="185">
        <v>0</v>
      </c>
      <c r="G658" s="185">
        <v>0</v>
      </c>
      <c r="H658" s="185">
        <v>0</v>
      </c>
      <c r="I658" s="185">
        <v>0</v>
      </c>
      <c r="J658" s="185">
        <v>0</v>
      </c>
      <c r="K658" s="185">
        <v>0</v>
      </c>
      <c r="L658" s="185">
        <v>0</v>
      </c>
      <c r="M658" s="185">
        <v>0</v>
      </c>
      <c r="N658" s="185">
        <v>0</v>
      </c>
      <c r="O658" s="185">
        <v>0</v>
      </c>
      <c r="P658" s="185">
        <v>0</v>
      </c>
      <c r="Q658" s="185">
        <v>0</v>
      </c>
      <c r="R658" s="185">
        <v>0</v>
      </c>
      <c r="S658" s="185">
        <v>0</v>
      </c>
      <c r="T658" s="185">
        <v>0</v>
      </c>
      <c r="U658" s="185">
        <v>0</v>
      </c>
      <c r="V658" s="185">
        <v>0</v>
      </c>
      <c r="W658" s="185">
        <v>0</v>
      </c>
      <c r="X658" s="185">
        <v>0</v>
      </c>
      <c r="Y658" s="185">
        <v>0</v>
      </c>
      <c r="Z658" s="185">
        <v>0</v>
      </c>
      <c r="AA658" s="185">
        <v>0</v>
      </c>
      <c r="AB658" s="185">
        <v>0</v>
      </c>
      <c r="AC658" s="185">
        <v>0</v>
      </c>
      <c r="AD658" s="185">
        <v>0</v>
      </c>
      <c r="AE658" s="185">
        <v>0</v>
      </c>
      <c r="AF658" s="185">
        <v>0</v>
      </c>
      <c r="AG658" s="185">
        <v>0</v>
      </c>
      <c r="AH658" s="185">
        <v>0</v>
      </c>
    </row>
    <row r="659" spans="1:34" ht="30" customHeight="1">
      <c r="A659" s="2019"/>
      <c r="B659" s="991" t="s">
        <v>800</v>
      </c>
      <c r="C659" s="185">
        <v>0</v>
      </c>
      <c r="D659" s="185">
        <v>0</v>
      </c>
      <c r="E659" s="185">
        <v>0</v>
      </c>
      <c r="F659" s="185">
        <v>0</v>
      </c>
      <c r="G659" s="185">
        <v>0</v>
      </c>
      <c r="H659" s="185">
        <v>0</v>
      </c>
      <c r="I659" s="185">
        <v>0</v>
      </c>
      <c r="J659" s="185">
        <v>0</v>
      </c>
      <c r="K659" s="185">
        <v>0</v>
      </c>
      <c r="L659" s="185">
        <v>0</v>
      </c>
      <c r="M659" s="185">
        <v>0</v>
      </c>
      <c r="N659" s="185">
        <v>0</v>
      </c>
      <c r="O659" s="185">
        <v>0</v>
      </c>
      <c r="P659" s="185">
        <v>0</v>
      </c>
      <c r="Q659" s="185">
        <v>0</v>
      </c>
      <c r="R659" s="185">
        <v>0</v>
      </c>
      <c r="S659" s="185">
        <v>0</v>
      </c>
      <c r="T659" s="185">
        <v>0</v>
      </c>
      <c r="U659" s="185">
        <v>0</v>
      </c>
      <c r="V659" s="185">
        <v>0</v>
      </c>
      <c r="W659" s="185">
        <v>0</v>
      </c>
      <c r="X659" s="185">
        <v>0</v>
      </c>
      <c r="Y659" s="185">
        <v>0</v>
      </c>
      <c r="Z659" s="185">
        <v>0</v>
      </c>
      <c r="AA659" s="185">
        <v>0</v>
      </c>
      <c r="AB659" s="185">
        <v>0</v>
      </c>
      <c r="AC659" s="185">
        <v>0</v>
      </c>
      <c r="AD659" s="185">
        <v>0</v>
      </c>
      <c r="AE659" s="185">
        <v>0</v>
      </c>
      <c r="AF659" s="185">
        <v>0</v>
      </c>
      <c r="AG659" s="185">
        <v>0</v>
      </c>
      <c r="AH659" s="185">
        <v>0</v>
      </c>
    </row>
    <row r="660" spans="1:34" ht="30" customHeight="1">
      <c r="A660" s="2019"/>
      <c r="B660" s="989" t="s">
        <v>801</v>
      </c>
      <c r="C660" s="185">
        <v>0</v>
      </c>
      <c r="D660" s="185">
        <v>0</v>
      </c>
      <c r="E660" s="185">
        <v>0</v>
      </c>
      <c r="F660" s="185">
        <v>0</v>
      </c>
      <c r="G660" s="185">
        <v>0</v>
      </c>
      <c r="H660" s="185">
        <v>0</v>
      </c>
      <c r="I660" s="185">
        <v>0</v>
      </c>
      <c r="J660" s="185">
        <v>0</v>
      </c>
      <c r="K660" s="185">
        <v>0</v>
      </c>
      <c r="L660" s="185">
        <v>0</v>
      </c>
      <c r="M660" s="185">
        <v>0</v>
      </c>
      <c r="N660" s="185">
        <v>0</v>
      </c>
      <c r="O660" s="185">
        <v>0</v>
      </c>
      <c r="P660" s="185">
        <v>0</v>
      </c>
      <c r="Q660" s="185">
        <v>0</v>
      </c>
      <c r="R660" s="185">
        <v>0</v>
      </c>
      <c r="S660" s="185">
        <v>0</v>
      </c>
      <c r="T660" s="185">
        <v>0</v>
      </c>
      <c r="U660" s="185">
        <v>0</v>
      </c>
      <c r="V660" s="185">
        <v>0</v>
      </c>
      <c r="W660" s="185">
        <v>0</v>
      </c>
      <c r="X660" s="185">
        <v>0</v>
      </c>
      <c r="Y660" s="185">
        <v>0</v>
      </c>
      <c r="Z660" s="185">
        <v>0</v>
      </c>
      <c r="AA660" s="185">
        <v>0</v>
      </c>
      <c r="AB660" s="185">
        <v>0</v>
      </c>
      <c r="AC660" s="185">
        <v>0</v>
      </c>
      <c r="AD660" s="185">
        <v>0</v>
      </c>
      <c r="AE660" s="185">
        <v>0</v>
      </c>
      <c r="AF660" s="185">
        <v>0</v>
      </c>
      <c r="AG660" s="185">
        <v>0</v>
      </c>
      <c r="AH660" s="185">
        <v>0</v>
      </c>
    </row>
    <row r="661" spans="1:34" ht="30" customHeight="1">
      <c r="A661" s="2019"/>
      <c r="B661" s="995" t="s">
        <v>802</v>
      </c>
      <c r="C661" s="185">
        <v>0</v>
      </c>
      <c r="D661" s="185">
        <v>0</v>
      </c>
      <c r="E661" s="185">
        <v>0</v>
      </c>
      <c r="F661" s="185">
        <v>0</v>
      </c>
      <c r="G661" s="185">
        <v>0</v>
      </c>
      <c r="H661" s="185">
        <v>0</v>
      </c>
      <c r="I661" s="185">
        <v>0</v>
      </c>
      <c r="J661" s="185">
        <v>0</v>
      </c>
      <c r="K661" s="185">
        <v>0</v>
      </c>
      <c r="L661" s="185">
        <v>0</v>
      </c>
      <c r="M661" s="185">
        <v>0</v>
      </c>
      <c r="N661" s="185">
        <v>0</v>
      </c>
      <c r="O661" s="185">
        <v>0</v>
      </c>
      <c r="P661" s="185">
        <v>0</v>
      </c>
      <c r="Q661" s="185">
        <v>0</v>
      </c>
      <c r="R661" s="185">
        <v>0</v>
      </c>
      <c r="S661" s="185">
        <v>0</v>
      </c>
      <c r="T661" s="185">
        <v>0</v>
      </c>
      <c r="U661" s="185">
        <v>0</v>
      </c>
      <c r="V661" s="185">
        <v>0</v>
      </c>
      <c r="W661" s="185">
        <v>0</v>
      </c>
      <c r="X661" s="185">
        <v>0</v>
      </c>
      <c r="Y661" s="185">
        <v>0</v>
      </c>
      <c r="Z661" s="185">
        <v>0</v>
      </c>
      <c r="AA661" s="185">
        <v>0</v>
      </c>
      <c r="AB661" s="185">
        <v>0</v>
      </c>
      <c r="AC661" s="185">
        <v>0</v>
      </c>
      <c r="AD661" s="185">
        <v>0</v>
      </c>
      <c r="AE661" s="185">
        <v>0</v>
      </c>
      <c r="AF661" s="185">
        <v>0</v>
      </c>
      <c r="AG661" s="185">
        <v>0</v>
      </c>
      <c r="AH661" s="185">
        <v>0</v>
      </c>
    </row>
    <row r="662" spans="1:34" ht="30" customHeight="1">
      <c r="A662" s="2019"/>
      <c r="B662" s="995" t="s">
        <v>803</v>
      </c>
      <c r="C662" s="185">
        <v>0</v>
      </c>
      <c r="D662" s="185">
        <v>0</v>
      </c>
      <c r="E662" s="185">
        <v>0</v>
      </c>
      <c r="F662" s="185">
        <v>0</v>
      </c>
      <c r="G662" s="185">
        <v>0</v>
      </c>
      <c r="H662" s="185">
        <v>0</v>
      </c>
      <c r="I662" s="185">
        <v>0</v>
      </c>
      <c r="J662" s="185">
        <v>0</v>
      </c>
      <c r="K662" s="185">
        <v>0</v>
      </c>
      <c r="L662" s="185">
        <v>0</v>
      </c>
      <c r="M662" s="185">
        <v>0</v>
      </c>
      <c r="N662" s="185">
        <v>0</v>
      </c>
      <c r="O662" s="185">
        <v>0</v>
      </c>
      <c r="P662" s="185">
        <v>0</v>
      </c>
      <c r="Q662" s="185">
        <v>0</v>
      </c>
      <c r="R662" s="185">
        <v>0</v>
      </c>
      <c r="S662" s="185">
        <v>0</v>
      </c>
      <c r="T662" s="185">
        <v>0</v>
      </c>
      <c r="U662" s="185">
        <v>0</v>
      </c>
      <c r="V662" s="185">
        <v>0</v>
      </c>
      <c r="W662" s="185">
        <v>0</v>
      </c>
      <c r="X662" s="185">
        <v>0</v>
      </c>
      <c r="Y662" s="185">
        <v>0</v>
      </c>
      <c r="Z662" s="185">
        <v>0</v>
      </c>
      <c r="AA662" s="185">
        <v>0</v>
      </c>
      <c r="AB662" s="185">
        <v>0</v>
      </c>
      <c r="AC662" s="185">
        <v>0</v>
      </c>
      <c r="AD662" s="185">
        <v>0</v>
      </c>
      <c r="AE662" s="185">
        <v>0</v>
      </c>
      <c r="AF662" s="185">
        <v>0</v>
      </c>
      <c r="AG662" s="185">
        <v>0</v>
      </c>
      <c r="AH662" s="185">
        <v>0</v>
      </c>
    </row>
    <row r="663" spans="1:34" ht="30" customHeight="1">
      <c r="A663" s="2019"/>
      <c r="B663" s="1011" t="s">
        <v>804</v>
      </c>
      <c r="C663" s="185">
        <v>0</v>
      </c>
      <c r="D663" s="185">
        <v>0</v>
      </c>
      <c r="E663" s="185">
        <v>0</v>
      </c>
      <c r="F663" s="185">
        <v>0</v>
      </c>
      <c r="G663" s="185">
        <v>0</v>
      </c>
      <c r="H663" s="185">
        <v>0</v>
      </c>
      <c r="I663" s="185">
        <v>0</v>
      </c>
      <c r="J663" s="185">
        <v>0</v>
      </c>
      <c r="K663" s="185">
        <v>0</v>
      </c>
      <c r="L663" s="185">
        <v>0</v>
      </c>
      <c r="M663" s="185">
        <v>0</v>
      </c>
      <c r="N663" s="185">
        <v>0</v>
      </c>
      <c r="O663" s="185">
        <v>0</v>
      </c>
      <c r="P663" s="185">
        <v>0</v>
      </c>
      <c r="Q663" s="185">
        <v>0</v>
      </c>
      <c r="R663" s="185">
        <v>0</v>
      </c>
      <c r="S663" s="185">
        <v>0</v>
      </c>
      <c r="T663" s="185">
        <v>0</v>
      </c>
      <c r="U663" s="185">
        <v>0</v>
      </c>
      <c r="V663" s="185">
        <v>0</v>
      </c>
      <c r="W663" s="185">
        <v>0</v>
      </c>
      <c r="X663" s="185">
        <v>0</v>
      </c>
      <c r="Y663" s="185">
        <v>0</v>
      </c>
      <c r="Z663" s="185">
        <v>0</v>
      </c>
      <c r="AA663" s="185">
        <v>0</v>
      </c>
      <c r="AB663" s="185">
        <v>0</v>
      </c>
      <c r="AC663" s="185">
        <v>0</v>
      </c>
      <c r="AD663" s="185">
        <v>0</v>
      </c>
      <c r="AE663" s="185">
        <v>0</v>
      </c>
      <c r="AF663" s="185">
        <v>0</v>
      </c>
      <c r="AG663" s="185">
        <v>0</v>
      </c>
      <c r="AH663" s="185">
        <v>0</v>
      </c>
    </row>
    <row r="664" spans="1:34" ht="30" customHeight="1">
      <c r="A664" s="2019"/>
      <c r="B664" s="1011" t="s">
        <v>805</v>
      </c>
      <c r="C664" s="185">
        <v>0</v>
      </c>
      <c r="D664" s="185">
        <v>0</v>
      </c>
      <c r="E664" s="185">
        <v>0</v>
      </c>
      <c r="F664" s="185">
        <v>0</v>
      </c>
      <c r="G664" s="185">
        <v>0</v>
      </c>
      <c r="H664" s="185">
        <v>0</v>
      </c>
      <c r="I664" s="185">
        <v>0</v>
      </c>
      <c r="J664" s="185">
        <v>0</v>
      </c>
      <c r="K664" s="185">
        <v>0</v>
      </c>
      <c r="L664" s="185">
        <v>0</v>
      </c>
      <c r="M664" s="185">
        <v>0</v>
      </c>
      <c r="N664" s="185">
        <v>0</v>
      </c>
      <c r="O664" s="185">
        <v>0</v>
      </c>
      <c r="P664" s="185">
        <v>0</v>
      </c>
      <c r="Q664" s="185">
        <v>0</v>
      </c>
      <c r="R664" s="185">
        <v>0</v>
      </c>
      <c r="S664" s="185">
        <v>0</v>
      </c>
      <c r="T664" s="185">
        <v>0</v>
      </c>
      <c r="U664" s="185">
        <v>0</v>
      </c>
      <c r="V664" s="185">
        <v>0</v>
      </c>
      <c r="W664" s="185">
        <v>0</v>
      </c>
      <c r="X664" s="185">
        <v>0</v>
      </c>
      <c r="Y664" s="185">
        <v>0</v>
      </c>
      <c r="Z664" s="185">
        <v>0</v>
      </c>
      <c r="AA664" s="185">
        <v>0</v>
      </c>
      <c r="AB664" s="185">
        <v>0</v>
      </c>
      <c r="AC664" s="185">
        <v>0</v>
      </c>
      <c r="AD664" s="185">
        <v>0</v>
      </c>
      <c r="AE664" s="185">
        <v>0</v>
      </c>
      <c r="AF664" s="185">
        <v>0</v>
      </c>
      <c r="AG664" s="185">
        <v>0</v>
      </c>
      <c r="AH664" s="185">
        <v>0</v>
      </c>
    </row>
    <row r="665" spans="1:34" ht="30" customHeight="1">
      <c r="A665" s="2019"/>
      <c r="B665" s="1011" t="s">
        <v>806</v>
      </c>
      <c r="C665" s="185">
        <v>0</v>
      </c>
      <c r="D665" s="185">
        <v>0</v>
      </c>
      <c r="E665" s="185">
        <v>0</v>
      </c>
      <c r="F665" s="185">
        <v>0</v>
      </c>
      <c r="G665" s="185">
        <v>0</v>
      </c>
      <c r="H665" s="185">
        <v>0</v>
      </c>
      <c r="I665" s="185">
        <v>0</v>
      </c>
      <c r="J665" s="185">
        <v>0</v>
      </c>
      <c r="K665" s="185">
        <v>0</v>
      </c>
      <c r="L665" s="185">
        <v>0</v>
      </c>
      <c r="M665" s="185">
        <v>0</v>
      </c>
      <c r="N665" s="185">
        <v>0</v>
      </c>
      <c r="O665" s="185">
        <v>0</v>
      </c>
      <c r="P665" s="185">
        <v>0</v>
      </c>
      <c r="Q665" s="185">
        <v>0</v>
      </c>
      <c r="R665" s="185">
        <v>0</v>
      </c>
      <c r="S665" s="185">
        <v>0</v>
      </c>
      <c r="T665" s="185">
        <v>0</v>
      </c>
      <c r="U665" s="185">
        <v>0</v>
      </c>
      <c r="V665" s="185">
        <v>0</v>
      </c>
      <c r="W665" s="185">
        <v>0</v>
      </c>
      <c r="X665" s="185">
        <v>0</v>
      </c>
      <c r="Y665" s="185">
        <v>0</v>
      </c>
      <c r="Z665" s="185">
        <v>0</v>
      </c>
      <c r="AA665" s="185">
        <v>0</v>
      </c>
      <c r="AB665" s="185">
        <v>0</v>
      </c>
      <c r="AC665" s="185">
        <v>0</v>
      </c>
      <c r="AD665" s="185">
        <v>0</v>
      </c>
      <c r="AE665" s="185">
        <v>0</v>
      </c>
      <c r="AF665" s="185">
        <v>0</v>
      </c>
      <c r="AG665" s="185">
        <v>0</v>
      </c>
      <c r="AH665" s="185">
        <v>0</v>
      </c>
    </row>
    <row r="666" spans="1:34" ht="30" customHeight="1">
      <c r="A666" s="2019"/>
      <c r="B666" s="995" t="s">
        <v>807</v>
      </c>
      <c r="C666" s="185">
        <v>0</v>
      </c>
      <c r="D666" s="185">
        <v>0</v>
      </c>
      <c r="E666" s="185">
        <v>0</v>
      </c>
      <c r="F666" s="185">
        <v>0</v>
      </c>
      <c r="G666" s="185">
        <v>0</v>
      </c>
      <c r="H666" s="185">
        <v>0</v>
      </c>
      <c r="I666" s="185">
        <v>0</v>
      </c>
      <c r="J666" s="185">
        <v>0</v>
      </c>
      <c r="K666" s="185">
        <v>0</v>
      </c>
      <c r="L666" s="185">
        <v>0</v>
      </c>
      <c r="M666" s="185">
        <v>0</v>
      </c>
      <c r="N666" s="185">
        <v>0</v>
      </c>
      <c r="O666" s="185">
        <v>0</v>
      </c>
      <c r="P666" s="185">
        <v>0</v>
      </c>
      <c r="Q666" s="185">
        <v>0</v>
      </c>
      <c r="R666" s="185">
        <v>0</v>
      </c>
      <c r="S666" s="185">
        <v>0</v>
      </c>
      <c r="T666" s="185">
        <v>0</v>
      </c>
      <c r="U666" s="185">
        <v>0</v>
      </c>
      <c r="V666" s="185">
        <v>0</v>
      </c>
      <c r="W666" s="185">
        <v>0</v>
      </c>
      <c r="X666" s="185">
        <v>0</v>
      </c>
      <c r="Y666" s="185">
        <v>0</v>
      </c>
      <c r="Z666" s="185">
        <v>0</v>
      </c>
      <c r="AA666" s="185">
        <v>0</v>
      </c>
      <c r="AB666" s="185">
        <v>0</v>
      </c>
      <c r="AC666" s="185">
        <v>0</v>
      </c>
      <c r="AD666" s="185">
        <v>0</v>
      </c>
      <c r="AE666" s="185">
        <v>0</v>
      </c>
      <c r="AF666" s="185">
        <v>0</v>
      </c>
      <c r="AG666" s="185">
        <v>0</v>
      </c>
      <c r="AH666" s="185">
        <v>0</v>
      </c>
    </row>
    <row r="667" spans="1:34" ht="30" customHeight="1">
      <c r="A667" s="2019"/>
      <c r="B667" s="991" t="s">
        <v>808</v>
      </c>
      <c r="C667" s="185">
        <v>0</v>
      </c>
      <c r="D667" s="185">
        <v>0</v>
      </c>
      <c r="E667" s="185">
        <v>0</v>
      </c>
      <c r="F667" s="185">
        <v>0</v>
      </c>
      <c r="G667" s="185">
        <v>0</v>
      </c>
      <c r="H667" s="185">
        <v>0</v>
      </c>
      <c r="I667" s="185">
        <v>0</v>
      </c>
      <c r="J667" s="185">
        <v>0</v>
      </c>
      <c r="K667" s="185">
        <v>0</v>
      </c>
      <c r="L667" s="185">
        <v>0</v>
      </c>
      <c r="M667" s="185">
        <v>0</v>
      </c>
      <c r="N667" s="185">
        <v>0</v>
      </c>
      <c r="O667" s="185">
        <v>0</v>
      </c>
      <c r="P667" s="185">
        <v>0</v>
      </c>
      <c r="Q667" s="185">
        <v>0</v>
      </c>
      <c r="R667" s="185">
        <v>0</v>
      </c>
      <c r="S667" s="185">
        <v>0</v>
      </c>
      <c r="T667" s="185">
        <v>0</v>
      </c>
      <c r="U667" s="185">
        <v>0</v>
      </c>
      <c r="V667" s="185">
        <v>0</v>
      </c>
      <c r="W667" s="185">
        <v>0</v>
      </c>
      <c r="X667" s="185">
        <v>0</v>
      </c>
      <c r="Y667" s="185">
        <v>0</v>
      </c>
      <c r="Z667" s="185">
        <v>0</v>
      </c>
      <c r="AA667" s="185">
        <v>0</v>
      </c>
      <c r="AB667" s="185">
        <v>0</v>
      </c>
      <c r="AC667" s="185">
        <v>0</v>
      </c>
      <c r="AD667" s="185">
        <v>0</v>
      </c>
      <c r="AE667" s="185">
        <v>0</v>
      </c>
      <c r="AF667" s="185">
        <v>0</v>
      </c>
      <c r="AG667" s="185">
        <v>0</v>
      </c>
      <c r="AH667" s="185">
        <v>0</v>
      </c>
    </row>
    <row r="668" spans="1:34" ht="30" customHeight="1">
      <c r="A668" s="2019"/>
      <c r="B668" s="1011" t="s">
        <v>821</v>
      </c>
      <c r="C668" s="185">
        <v>0</v>
      </c>
      <c r="D668" s="185">
        <v>0</v>
      </c>
      <c r="E668" s="185">
        <v>0</v>
      </c>
      <c r="F668" s="185">
        <v>0</v>
      </c>
      <c r="G668" s="185">
        <v>0</v>
      </c>
      <c r="H668" s="185">
        <v>0</v>
      </c>
      <c r="I668" s="185">
        <v>0</v>
      </c>
      <c r="J668" s="185">
        <v>0</v>
      </c>
      <c r="K668" s="185">
        <v>0</v>
      </c>
      <c r="L668" s="185">
        <v>0</v>
      </c>
      <c r="M668" s="185">
        <v>0</v>
      </c>
      <c r="N668" s="185">
        <v>0</v>
      </c>
      <c r="O668" s="185">
        <v>0</v>
      </c>
      <c r="P668" s="185">
        <v>0</v>
      </c>
      <c r="Q668" s="185">
        <v>0</v>
      </c>
      <c r="R668" s="185">
        <v>0</v>
      </c>
      <c r="S668" s="185">
        <v>0</v>
      </c>
      <c r="T668" s="185">
        <v>0</v>
      </c>
      <c r="U668" s="185">
        <v>0</v>
      </c>
      <c r="V668" s="185">
        <v>0</v>
      </c>
      <c r="W668" s="185">
        <v>0</v>
      </c>
      <c r="X668" s="185">
        <v>0</v>
      </c>
      <c r="Y668" s="185">
        <v>0</v>
      </c>
      <c r="Z668" s="185">
        <v>0</v>
      </c>
      <c r="AA668" s="185">
        <v>0</v>
      </c>
      <c r="AB668" s="185">
        <v>0</v>
      </c>
      <c r="AC668" s="185">
        <v>0</v>
      </c>
      <c r="AD668" s="185">
        <v>0</v>
      </c>
      <c r="AE668" s="185">
        <v>0</v>
      </c>
      <c r="AF668" s="185">
        <v>0</v>
      </c>
      <c r="AG668" s="185">
        <v>0</v>
      </c>
      <c r="AH668" s="185">
        <v>0</v>
      </c>
    </row>
    <row r="669" spans="1:34" ht="30" customHeight="1">
      <c r="A669" s="2019"/>
      <c r="B669" s="1011" t="s">
        <v>822</v>
      </c>
      <c r="C669" s="185">
        <v>0</v>
      </c>
      <c r="D669" s="185">
        <v>0</v>
      </c>
      <c r="E669" s="185">
        <v>0</v>
      </c>
      <c r="F669" s="185">
        <v>0</v>
      </c>
      <c r="G669" s="185">
        <v>0</v>
      </c>
      <c r="H669" s="185">
        <v>0</v>
      </c>
      <c r="I669" s="185">
        <v>0</v>
      </c>
      <c r="J669" s="185">
        <v>0</v>
      </c>
      <c r="K669" s="185">
        <v>0</v>
      </c>
      <c r="L669" s="185">
        <v>0</v>
      </c>
      <c r="M669" s="185">
        <v>0</v>
      </c>
      <c r="N669" s="185">
        <v>0</v>
      </c>
      <c r="O669" s="185">
        <v>0</v>
      </c>
      <c r="P669" s="185">
        <v>0</v>
      </c>
      <c r="Q669" s="185">
        <v>0</v>
      </c>
      <c r="R669" s="185">
        <v>0</v>
      </c>
      <c r="S669" s="185">
        <v>0</v>
      </c>
      <c r="T669" s="185">
        <v>0</v>
      </c>
      <c r="U669" s="185">
        <v>0</v>
      </c>
      <c r="V669" s="185">
        <v>0</v>
      </c>
      <c r="W669" s="185">
        <v>0</v>
      </c>
      <c r="X669" s="185">
        <v>0</v>
      </c>
      <c r="Y669" s="185">
        <v>0</v>
      </c>
      <c r="Z669" s="185">
        <v>0</v>
      </c>
      <c r="AA669" s="185">
        <v>0</v>
      </c>
      <c r="AB669" s="185">
        <v>0</v>
      </c>
      <c r="AC669" s="185">
        <v>0</v>
      </c>
      <c r="AD669" s="185">
        <v>0</v>
      </c>
      <c r="AE669" s="185">
        <v>0</v>
      </c>
      <c r="AF669" s="185">
        <v>0</v>
      </c>
      <c r="AG669" s="185">
        <v>0</v>
      </c>
      <c r="AH669" s="185">
        <v>0</v>
      </c>
    </row>
    <row r="670" spans="1:34" ht="19.5" customHeight="1">
      <c r="A670" s="2019"/>
      <c r="B670" s="1242" t="s">
        <v>952</v>
      </c>
      <c r="C670" s="185">
        <v>0</v>
      </c>
      <c r="D670" s="185">
        <v>0</v>
      </c>
      <c r="E670" s="185">
        <v>0</v>
      </c>
      <c r="F670" s="185">
        <v>0</v>
      </c>
      <c r="G670" s="185">
        <v>0</v>
      </c>
      <c r="H670" s="185">
        <v>0</v>
      </c>
      <c r="I670" s="185">
        <v>0</v>
      </c>
      <c r="J670" s="185">
        <v>0</v>
      </c>
      <c r="K670" s="185">
        <v>0</v>
      </c>
      <c r="L670" s="185">
        <v>0</v>
      </c>
      <c r="M670" s="185">
        <v>0</v>
      </c>
      <c r="N670" s="185">
        <v>0</v>
      </c>
      <c r="O670" s="185">
        <v>0</v>
      </c>
      <c r="P670" s="185">
        <v>0</v>
      </c>
      <c r="Q670" s="185">
        <v>0</v>
      </c>
      <c r="R670" s="185">
        <v>0</v>
      </c>
      <c r="S670" s="185">
        <v>0</v>
      </c>
      <c r="T670" s="185">
        <v>0</v>
      </c>
      <c r="U670" s="185">
        <v>0</v>
      </c>
      <c r="V670" s="185">
        <v>0</v>
      </c>
      <c r="W670" s="185">
        <v>0</v>
      </c>
      <c r="X670" s="185">
        <v>0</v>
      </c>
      <c r="Y670" s="185">
        <v>0</v>
      </c>
      <c r="Z670" s="185">
        <v>0</v>
      </c>
      <c r="AA670" s="185">
        <v>0</v>
      </c>
      <c r="AB670" s="185">
        <v>0</v>
      </c>
      <c r="AC670" s="185">
        <v>0</v>
      </c>
      <c r="AD670" s="185">
        <v>0</v>
      </c>
      <c r="AE670" s="185">
        <v>0</v>
      </c>
      <c r="AF670" s="185">
        <v>0</v>
      </c>
      <c r="AG670" s="185">
        <v>0</v>
      </c>
      <c r="AH670" s="185">
        <v>0</v>
      </c>
    </row>
    <row r="671" spans="1:34" ht="19.5" customHeight="1">
      <c r="A671" s="2018" t="s">
        <v>784</v>
      </c>
      <c r="B671" s="1013" t="s">
        <v>41</v>
      </c>
      <c r="C671" s="1013">
        <f>SUM('2-9-2배수관 경년별 총괄'!C672:'2-9-2배수관 경년별 총괄'!C693)</f>
        <v>618.6</v>
      </c>
      <c r="D671" s="1013">
        <f>SUM('2-9-2배수관 경년별 총괄'!D672:'2-9-2배수관 경년별 총괄'!D693)</f>
        <v>618.6</v>
      </c>
      <c r="E671" s="1013">
        <f>SUM('2-9-2배수관 경년별 총괄'!E672:'2-9-2배수관 경년별 총괄'!E693)</f>
        <v>0</v>
      </c>
      <c r="F671" s="1013">
        <f>SUM('2-9-2배수관 경년별 총괄'!F672:'2-9-2배수관 경년별 총괄'!F693)</f>
        <v>0</v>
      </c>
      <c r="G671" s="1013">
        <f>SUM('2-9-2배수관 경년별 총괄'!G672:'2-9-2배수관 경년별 총괄'!G693)</f>
        <v>0</v>
      </c>
      <c r="H671" s="1013">
        <f>SUM('2-9-2배수관 경년별 총괄'!H672:'2-9-2배수관 경년별 총괄'!H693)</f>
        <v>0</v>
      </c>
      <c r="I671" s="1013">
        <f>SUM('2-9-2배수관 경년별 총괄'!I672:'2-9-2배수관 경년별 총괄'!I693)</f>
        <v>0</v>
      </c>
      <c r="J671" s="1013">
        <f>SUM('2-9-2배수관 경년별 총괄'!J672:'2-9-2배수관 경년별 총괄'!J693)</f>
        <v>0</v>
      </c>
      <c r="K671" s="1013">
        <f>SUM('2-9-2배수관 경년별 총괄'!K672:'2-9-2배수관 경년별 총괄'!K693)</f>
        <v>0</v>
      </c>
      <c r="L671" s="1013">
        <f>SUM('2-9-2배수관 경년별 총괄'!L672:'2-9-2배수관 경년별 총괄'!L693)</f>
        <v>0</v>
      </c>
      <c r="M671" s="1013">
        <f>SUM('2-9-2배수관 경년별 총괄'!M672:'2-9-2배수관 경년별 총괄'!M693)</f>
        <v>0</v>
      </c>
      <c r="N671" s="1013">
        <f>SUM('2-9-2배수관 경년별 총괄'!N672:'2-9-2배수관 경년별 총괄'!N693)</f>
        <v>0</v>
      </c>
      <c r="O671" s="1013">
        <f>SUM('2-9-2배수관 경년별 총괄'!O672:'2-9-2배수관 경년별 총괄'!O693)</f>
        <v>0</v>
      </c>
      <c r="P671" s="1013">
        <f>SUM('2-9-2배수관 경년별 총괄'!P672:'2-9-2배수관 경년별 총괄'!P693)</f>
        <v>0</v>
      </c>
      <c r="Q671" s="1013">
        <f>SUM('2-9-2배수관 경년별 총괄'!Q672:'2-9-2배수관 경년별 총괄'!Q693)</f>
        <v>0</v>
      </c>
      <c r="R671" s="1013">
        <f>SUM('2-9-2배수관 경년별 총괄'!R672:'2-9-2배수관 경년별 총괄'!R693)</f>
        <v>0</v>
      </c>
      <c r="S671" s="1013">
        <f>SUM('2-9-2배수관 경년별 총괄'!S672:'2-9-2배수관 경년별 총괄'!S693)</f>
        <v>0</v>
      </c>
      <c r="T671" s="1013">
        <f>SUM('2-9-2배수관 경년별 총괄'!T672:'2-9-2배수관 경년별 총괄'!T693)</f>
        <v>0</v>
      </c>
      <c r="U671" s="1013">
        <f>SUM('2-9-2배수관 경년별 총괄'!U672:'2-9-2배수관 경년별 총괄'!U693)</f>
        <v>0</v>
      </c>
      <c r="V671" s="1013">
        <f>SUM('2-9-2배수관 경년별 총괄'!V672:'2-9-2배수관 경년별 총괄'!V693)</f>
        <v>0</v>
      </c>
      <c r="W671" s="1013">
        <f>SUM('2-9-2배수관 경년별 총괄'!W672:'2-9-2배수관 경년별 총괄'!W693)</f>
        <v>0</v>
      </c>
      <c r="X671" s="1013">
        <f>SUM('2-9-2배수관 경년별 총괄'!X672:'2-9-2배수관 경년별 총괄'!X693)</f>
        <v>0</v>
      </c>
      <c r="Y671" s="1013">
        <f>SUM('2-9-2배수관 경년별 총괄'!Y672:'2-9-2배수관 경년별 총괄'!Y693)</f>
        <v>0</v>
      </c>
      <c r="Z671" s="1013">
        <f>SUM('2-9-2배수관 경년별 총괄'!Z672:'2-9-2배수관 경년별 총괄'!Z693)</f>
        <v>0</v>
      </c>
      <c r="AA671" s="1013">
        <f>SUM('2-9-2배수관 경년별 총괄'!AA672:'2-9-2배수관 경년별 총괄'!AA693)</f>
        <v>0</v>
      </c>
      <c r="AB671" s="1013">
        <f>SUM('2-9-2배수관 경년별 총괄'!AB672:'2-9-2배수관 경년별 총괄'!AB693)</f>
        <v>0</v>
      </c>
      <c r="AC671" s="1013">
        <f>SUM('2-9-2배수관 경년별 총괄'!AC672:'2-9-2배수관 경년별 총괄'!AC693)</f>
        <v>0</v>
      </c>
      <c r="AD671" s="1013">
        <f>SUM('2-9-2배수관 경년별 총괄'!AD672:'2-9-2배수관 경년별 총괄'!AD693)</f>
        <v>0</v>
      </c>
      <c r="AE671" s="1013">
        <f>SUM('2-9-2배수관 경년별 총괄'!AE672:'2-9-2배수관 경년별 총괄'!AE693)</f>
        <v>0</v>
      </c>
      <c r="AF671" s="1013">
        <f>SUM('2-9-2배수관 경년별 총괄'!AF672:'2-9-2배수관 경년별 총괄'!AF693)</f>
        <v>0</v>
      </c>
      <c r="AG671" s="1013">
        <f>SUM('2-9-2배수관 경년별 총괄'!AG672:'2-9-2배수관 경년별 총괄'!AG693)</f>
        <v>0</v>
      </c>
      <c r="AH671" s="1013">
        <f>SUM('2-9-2배수관 경년별 총괄'!AH672:'2-9-2배수관 경년별 총괄'!AH693)</f>
        <v>0</v>
      </c>
    </row>
    <row r="672" spans="1:34" ht="19.5" customHeight="1">
      <c r="A672" s="2018" t="s">
        <v>784</v>
      </c>
      <c r="B672" s="989" t="s">
        <v>951</v>
      </c>
      <c r="C672" s="185">
        <v>0</v>
      </c>
      <c r="D672" s="185">
        <v>0</v>
      </c>
      <c r="E672" s="185">
        <v>0</v>
      </c>
      <c r="F672" s="185">
        <v>0</v>
      </c>
      <c r="G672" s="185">
        <v>0</v>
      </c>
      <c r="H672" s="185">
        <v>0</v>
      </c>
      <c r="I672" s="185">
        <v>0</v>
      </c>
      <c r="J672" s="185">
        <v>0</v>
      </c>
      <c r="K672" s="185">
        <v>0</v>
      </c>
      <c r="L672" s="185">
        <v>0</v>
      </c>
      <c r="M672" s="185">
        <v>0</v>
      </c>
      <c r="N672" s="185">
        <v>0</v>
      </c>
      <c r="O672" s="185">
        <v>0</v>
      </c>
      <c r="P672" s="185">
        <v>0</v>
      </c>
      <c r="Q672" s="185">
        <v>0</v>
      </c>
      <c r="R672" s="185">
        <v>0</v>
      </c>
      <c r="S672" s="185">
        <v>0</v>
      </c>
      <c r="T672" s="185">
        <v>0</v>
      </c>
      <c r="U672" s="185">
        <v>0</v>
      </c>
      <c r="V672" s="185">
        <v>0</v>
      </c>
      <c r="W672" s="185">
        <v>0</v>
      </c>
      <c r="X672" s="185">
        <v>0</v>
      </c>
      <c r="Y672" s="185">
        <v>0</v>
      </c>
      <c r="Z672" s="185">
        <v>0</v>
      </c>
      <c r="AA672" s="185">
        <v>0</v>
      </c>
      <c r="AB672" s="185">
        <v>0</v>
      </c>
      <c r="AC672" s="185">
        <v>0</v>
      </c>
      <c r="AD672" s="185">
        <v>0</v>
      </c>
      <c r="AE672" s="185">
        <v>0</v>
      </c>
      <c r="AF672" s="185">
        <v>0</v>
      </c>
      <c r="AG672" s="185">
        <v>0</v>
      </c>
      <c r="AH672" s="185">
        <v>0</v>
      </c>
    </row>
    <row r="673" spans="1:34" ht="30" customHeight="1">
      <c r="A673" s="2019"/>
      <c r="B673" s="989" t="s">
        <v>796</v>
      </c>
      <c r="C673" s="185">
        <v>0</v>
      </c>
      <c r="D673" s="185">
        <v>0</v>
      </c>
      <c r="E673" s="185">
        <v>0</v>
      </c>
      <c r="F673" s="185">
        <v>0</v>
      </c>
      <c r="G673" s="185">
        <v>0</v>
      </c>
      <c r="H673" s="185">
        <v>0</v>
      </c>
      <c r="I673" s="185">
        <v>0</v>
      </c>
      <c r="J673" s="185">
        <v>0</v>
      </c>
      <c r="K673" s="185">
        <v>0</v>
      </c>
      <c r="L673" s="185">
        <v>0</v>
      </c>
      <c r="M673" s="185">
        <v>0</v>
      </c>
      <c r="N673" s="185">
        <v>0</v>
      </c>
      <c r="O673" s="185">
        <v>0</v>
      </c>
      <c r="P673" s="185">
        <v>0</v>
      </c>
      <c r="Q673" s="185">
        <v>0</v>
      </c>
      <c r="R673" s="185">
        <v>0</v>
      </c>
      <c r="S673" s="185">
        <v>0</v>
      </c>
      <c r="T673" s="185">
        <v>0</v>
      </c>
      <c r="U673" s="185">
        <v>0</v>
      </c>
      <c r="V673" s="185">
        <v>0</v>
      </c>
      <c r="W673" s="185">
        <v>0</v>
      </c>
      <c r="X673" s="185">
        <v>0</v>
      </c>
      <c r="Y673" s="185">
        <v>0</v>
      </c>
      <c r="Z673" s="185">
        <v>0</v>
      </c>
      <c r="AA673" s="185">
        <v>0</v>
      </c>
      <c r="AB673" s="185">
        <v>0</v>
      </c>
      <c r="AC673" s="185">
        <v>0</v>
      </c>
      <c r="AD673" s="185">
        <v>0</v>
      </c>
      <c r="AE673" s="185">
        <v>0</v>
      </c>
      <c r="AF673" s="185">
        <v>0</v>
      </c>
      <c r="AG673" s="185">
        <v>0</v>
      </c>
      <c r="AH673" s="185">
        <v>0</v>
      </c>
    </row>
    <row r="674" spans="1:34" ht="30" customHeight="1">
      <c r="A674" s="2019"/>
      <c r="B674" s="989" t="s">
        <v>797</v>
      </c>
      <c r="C674" s="185">
        <v>0</v>
      </c>
      <c r="D674" s="185">
        <v>0</v>
      </c>
      <c r="E674" s="185">
        <v>0</v>
      </c>
      <c r="F674" s="185">
        <v>0</v>
      </c>
      <c r="G674" s="185">
        <v>0</v>
      </c>
      <c r="H674" s="185">
        <v>0</v>
      </c>
      <c r="I674" s="185">
        <v>0</v>
      </c>
      <c r="J674" s="185">
        <v>0</v>
      </c>
      <c r="K674" s="185">
        <v>0</v>
      </c>
      <c r="L674" s="185">
        <v>0</v>
      </c>
      <c r="M674" s="185">
        <v>0</v>
      </c>
      <c r="N674" s="185">
        <v>0</v>
      </c>
      <c r="O674" s="185">
        <v>0</v>
      </c>
      <c r="P674" s="185">
        <v>0</v>
      </c>
      <c r="Q674" s="185">
        <v>0</v>
      </c>
      <c r="R674" s="185">
        <v>0</v>
      </c>
      <c r="S674" s="185">
        <v>0</v>
      </c>
      <c r="T674" s="185">
        <v>0</v>
      </c>
      <c r="U674" s="185">
        <v>0</v>
      </c>
      <c r="V674" s="185">
        <v>0</v>
      </c>
      <c r="W674" s="185">
        <v>0</v>
      </c>
      <c r="X674" s="185">
        <v>0</v>
      </c>
      <c r="Y674" s="185">
        <v>0</v>
      </c>
      <c r="Z674" s="185">
        <v>0</v>
      </c>
      <c r="AA674" s="185">
        <v>0</v>
      </c>
      <c r="AB674" s="185">
        <v>0</v>
      </c>
      <c r="AC674" s="185">
        <v>0</v>
      </c>
      <c r="AD674" s="185">
        <v>0</v>
      </c>
      <c r="AE674" s="185">
        <v>0</v>
      </c>
      <c r="AF674" s="185">
        <v>0</v>
      </c>
      <c r="AG674" s="185">
        <v>0</v>
      </c>
      <c r="AH674" s="185">
        <v>0</v>
      </c>
    </row>
    <row r="675" spans="1:34" ht="30" customHeight="1">
      <c r="A675" s="2019"/>
      <c r="B675" s="989" t="s">
        <v>798</v>
      </c>
      <c r="C675" s="185">
        <v>0</v>
      </c>
      <c r="D675" s="185">
        <v>0</v>
      </c>
      <c r="E675" s="185">
        <v>0</v>
      </c>
      <c r="F675" s="185">
        <v>0</v>
      </c>
      <c r="G675" s="185">
        <v>0</v>
      </c>
      <c r="H675" s="185">
        <v>0</v>
      </c>
      <c r="I675" s="185">
        <v>0</v>
      </c>
      <c r="J675" s="185">
        <v>0</v>
      </c>
      <c r="K675" s="185">
        <v>0</v>
      </c>
      <c r="L675" s="185">
        <v>0</v>
      </c>
      <c r="M675" s="185">
        <v>0</v>
      </c>
      <c r="N675" s="185">
        <v>0</v>
      </c>
      <c r="O675" s="185">
        <v>0</v>
      </c>
      <c r="P675" s="185">
        <v>0</v>
      </c>
      <c r="Q675" s="185">
        <v>0</v>
      </c>
      <c r="R675" s="185">
        <v>0</v>
      </c>
      <c r="S675" s="185">
        <v>0</v>
      </c>
      <c r="T675" s="185">
        <v>0</v>
      </c>
      <c r="U675" s="185">
        <v>0</v>
      </c>
      <c r="V675" s="185">
        <v>0</v>
      </c>
      <c r="W675" s="185">
        <v>0</v>
      </c>
      <c r="X675" s="185">
        <v>0</v>
      </c>
      <c r="Y675" s="185">
        <v>0</v>
      </c>
      <c r="Z675" s="185">
        <v>0</v>
      </c>
      <c r="AA675" s="185">
        <v>0</v>
      </c>
      <c r="AB675" s="185">
        <v>0</v>
      </c>
      <c r="AC675" s="185">
        <v>0</v>
      </c>
      <c r="AD675" s="185">
        <v>0</v>
      </c>
      <c r="AE675" s="185">
        <v>0</v>
      </c>
      <c r="AF675" s="185">
        <v>0</v>
      </c>
      <c r="AG675" s="185">
        <v>0</v>
      </c>
      <c r="AH675" s="185">
        <v>0</v>
      </c>
    </row>
    <row r="676" spans="1:34" ht="30" customHeight="1">
      <c r="A676" s="2019"/>
      <c r="B676" s="989" t="s">
        <v>780</v>
      </c>
      <c r="C676" s="185">
        <v>0</v>
      </c>
      <c r="D676" s="185">
        <v>0</v>
      </c>
      <c r="E676" s="185">
        <v>0</v>
      </c>
      <c r="F676" s="185">
        <v>0</v>
      </c>
      <c r="G676" s="185">
        <v>0</v>
      </c>
      <c r="H676" s="185">
        <v>0</v>
      </c>
      <c r="I676" s="185">
        <v>0</v>
      </c>
      <c r="J676" s="185">
        <v>0</v>
      </c>
      <c r="K676" s="185">
        <v>0</v>
      </c>
      <c r="L676" s="185">
        <v>0</v>
      </c>
      <c r="M676" s="185">
        <v>0</v>
      </c>
      <c r="N676" s="185">
        <v>0</v>
      </c>
      <c r="O676" s="185">
        <v>0</v>
      </c>
      <c r="P676" s="185">
        <v>0</v>
      </c>
      <c r="Q676" s="185">
        <v>0</v>
      </c>
      <c r="R676" s="185">
        <v>0</v>
      </c>
      <c r="S676" s="185">
        <v>0</v>
      </c>
      <c r="T676" s="185">
        <v>0</v>
      </c>
      <c r="U676" s="185">
        <v>0</v>
      </c>
      <c r="V676" s="185">
        <v>0</v>
      </c>
      <c r="W676" s="185">
        <v>0</v>
      </c>
      <c r="X676" s="185">
        <v>0</v>
      </c>
      <c r="Y676" s="185">
        <v>0</v>
      </c>
      <c r="Z676" s="185">
        <v>0</v>
      </c>
      <c r="AA676" s="185">
        <v>0</v>
      </c>
      <c r="AB676" s="185">
        <v>0</v>
      </c>
      <c r="AC676" s="185">
        <v>0</v>
      </c>
      <c r="AD676" s="185">
        <v>0</v>
      </c>
      <c r="AE676" s="185">
        <v>0</v>
      </c>
      <c r="AF676" s="185">
        <v>0</v>
      </c>
      <c r="AG676" s="185">
        <v>0</v>
      </c>
      <c r="AH676" s="185">
        <v>0</v>
      </c>
    </row>
    <row r="677" spans="1:34" ht="30" customHeight="1">
      <c r="A677" s="2019"/>
      <c r="B677" s="991" t="s">
        <v>781</v>
      </c>
      <c r="C677" s="185">
        <v>618.6</v>
      </c>
      <c r="D677" s="185">
        <v>618.6</v>
      </c>
      <c r="E677" s="185">
        <v>0</v>
      </c>
      <c r="F677" s="185">
        <v>0</v>
      </c>
      <c r="G677" s="185">
        <v>0</v>
      </c>
      <c r="H677" s="185">
        <v>0</v>
      </c>
      <c r="I677" s="185">
        <v>0</v>
      </c>
      <c r="J677" s="185">
        <v>0</v>
      </c>
      <c r="K677" s="185">
        <v>0</v>
      </c>
      <c r="L677" s="185">
        <v>0</v>
      </c>
      <c r="M677" s="185">
        <v>0</v>
      </c>
      <c r="N677" s="185">
        <v>0</v>
      </c>
      <c r="O677" s="185">
        <v>0</v>
      </c>
      <c r="P677" s="185">
        <v>0</v>
      </c>
      <c r="Q677" s="185">
        <v>0</v>
      </c>
      <c r="R677" s="185">
        <v>0</v>
      </c>
      <c r="S677" s="185">
        <v>0</v>
      </c>
      <c r="T677" s="185">
        <v>0</v>
      </c>
      <c r="U677" s="185">
        <v>0</v>
      </c>
      <c r="V677" s="185">
        <v>0</v>
      </c>
      <c r="W677" s="185">
        <v>0</v>
      </c>
      <c r="X677" s="185">
        <v>0</v>
      </c>
      <c r="Y677" s="185">
        <v>0</v>
      </c>
      <c r="Z677" s="185">
        <v>0</v>
      </c>
      <c r="AA677" s="185">
        <v>0</v>
      </c>
      <c r="AB677" s="185">
        <v>0</v>
      </c>
      <c r="AC677" s="185">
        <v>0</v>
      </c>
      <c r="AD677" s="185">
        <v>0</v>
      </c>
      <c r="AE677" s="185">
        <v>0</v>
      </c>
      <c r="AF677" s="185">
        <v>0</v>
      </c>
      <c r="AG677" s="185">
        <v>0</v>
      </c>
      <c r="AH677" s="185">
        <v>0</v>
      </c>
    </row>
    <row r="678" spans="1:34" ht="30" customHeight="1">
      <c r="A678" s="2019"/>
      <c r="B678" s="991" t="s">
        <v>786</v>
      </c>
      <c r="C678" s="185">
        <v>0</v>
      </c>
      <c r="D678" s="185">
        <v>0</v>
      </c>
      <c r="E678" s="185">
        <v>0</v>
      </c>
      <c r="F678" s="185">
        <v>0</v>
      </c>
      <c r="G678" s="185">
        <v>0</v>
      </c>
      <c r="H678" s="185">
        <v>0</v>
      </c>
      <c r="I678" s="185">
        <v>0</v>
      </c>
      <c r="J678" s="185">
        <v>0</v>
      </c>
      <c r="K678" s="185">
        <v>0</v>
      </c>
      <c r="L678" s="185">
        <v>0</v>
      </c>
      <c r="M678" s="185">
        <v>0</v>
      </c>
      <c r="N678" s="185">
        <v>0</v>
      </c>
      <c r="O678" s="185">
        <v>0</v>
      </c>
      <c r="P678" s="185">
        <v>0</v>
      </c>
      <c r="Q678" s="185">
        <v>0</v>
      </c>
      <c r="R678" s="185">
        <v>0</v>
      </c>
      <c r="S678" s="185">
        <v>0</v>
      </c>
      <c r="T678" s="185">
        <v>0</v>
      </c>
      <c r="U678" s="185">
        <v>0</v>
      </c>
      <c r="V678" s="185">
        <v>0</v>
      </c>
      <c r="W678" s="185">
        <v>0</v>
      </c>
      <c r="X678" s="185">
        <v>0</v>
      </c>
      <c r="Y678" s="185">
        <v>0</v>
      </c>
      <c r="Z678" s="185">
        <v>0</v>
      </c>
      <c r="AA678" s="185">
        <v>0</v>
      </c>
      <c r="AB678" s="185">
        <v>0</v>
      </c>
      <c r="AC678" s="185">
        <v>0</v>
      </c>
      <c r="AD678" s="185">
        <v>0</v>
      </c>
      <c r="AE678" s="185">
        <v>0</v>
      </c>
      <c r="AF678" s="185">
        <v>0</v>
      </c>
      <c r="AG678" s="185">
        <v>0</v>
      </c>
      <c r="AH678" s="185">
        <v>0</v>
      </c>
    </row>
    <row r="679" spans="1:34" ht="30" customHeight="1">
      <c r="A679" s="2019"/>
      <c r="B679" s="991" t="s">
        <v>799</v>
      </c>
      <c r="C679" s="185">
        <v>0</v>
      </c>
      <c r="D679" s="185">
        <v>0</v>
      </c>
      <c r="E679" s="185">
        <v>0</v>
      </c>
      <c r="F679" s="185">
        <v>0</v>
      </c>
      <c r="G679" s="185">
        <v>0</v>
      </c>
      <c r="H679" s="185">
        <v>0</v>
      </c>
      <c r="I679" s="185">
        <v>0</v>
      </c>
      <c r="J679" s="185">
        <v>0</v>
      </c>
      <c r="K679" s="185">
        <v>0</v>
      </c>
      <c r="L679" s="185">
        <v>0</v>
      </c>
      <c r="M679" s="185">
        <v>0</v>
      </c>
      <c r="N679" s="185">
        <v>0</v>
      </c>
      <c r="O679" s="185">
        <v>0</v>
      </c>
      <c r="P679" s="185">
        <v>0</v>
      </c>
      <c r="Q679" s="185">
        <v>0</v>
      </c>
      <c r="R679" s="185">
        <v>0</v>
      </c>
      <c r="S679" s="185">
        <v>0</v>
      </c>
      <c r="T679" s="185">
        <v>0</v>
      </c>
      <c r="U679" s="185">
        <v>0</v>
      </c>
      <c r="V679" s="185">
        <v>0</v>
      </c>
      <c r="W679" s="185">
        <v>0</v>
      </c>
      <c r="X679" s="185">
        <v>0</v>
      </c>
      <c r="Y679" s="185">
        <v>0</v>
      </c>
      <c r="Z679" s="185">
        <v>0</v>
      </c>
      <c r="AA679" s="185">
        <v>0</v>
      </c>
      <c r="AB679" s="185">
        <v>0</v>
      </c>
      <c r="AC679" s="185">
        <v>0</v>
      </c>
      <c r="AD679" s="185">
        <v>0</v>
      </c>
      <c r="AE679" s="185">
        <v>0</v>
      </c>
      <c r="AF679" s="185">
        <v>0</v>
      </c>
      <c r="AG679" s="185">
        <v>0</v>
      </c>
      <c r="AH679" s="185">
        <v>0</v>
      </c>
    </row>
    <row r="680" spans="1:34" ht="30" customHeight="1">
      <c r="A680" s="2019"/>
      <c r="B680" s="991" t="s">
        <v>787</v>
      </c>
      <c r="C680" s="185">
        <v>0</v>
      </c>
      <c r="D680" s="185">
        <v>0</v>
      </c>
      <c r="E680" s="185">
        <v>0</v>
      </c>
      <c r="F680" s="185">
        <v>0</v>
      </c>
      <c r="G680" s="185">
        <v>0</v>
      </c>
      <c r="H680" s="185">
        <v>0</v>
      </c>
      <c r="I680" s="185">
        <v>0</v>
      </c>
      <c r="J680" s="185">
        <v>0</v>
      </c>
      <c r="K680" s="185">
        <v>0</v>
      </c>
      <c r="L680" s="185">
        <v>0</v>
      </c>
      <c r="M680" s="185">
        <v>0</v>
      </c>
      <c r="N680" s="185">
        <v>0</v>
      </c>
      <c r="O680" s="185">
        <v>0</v>
      </c>
      <c r="P680" s="185">
        <v>0</v>
      </c>
      <c r="Q680" s="185">
        <v>0</v>
      </c>
      <c r="R680" s="185">
        <v>0</v>
      </c>
      <c r="S680" s="185">
        <v>0</v>
      </c>
      <c r="T680" s="185">
        <v>0</v>
      </c>
      <c r="U680" s="185">
        <v>0</v>
      </c>
      <c r="V680" s="185">
        <v>0</v>
      </c>
      <c r="W680" s="185">
        <v>0</v>
      </c>
      <c r="X680" s="185">
        <v>0</v>
      </c>
      <c r="Y680" s="185">
        <v>0</v>
      </c>
      <c r="Z680" s="185">
        <v>0</v>
      </c>
      <c r="AA680" s="185">
        <v>0</v>
      </c>
      <c r="AB680" s="185">
        <v>0</v>
      </c>
      <c r="AC680" s="185">
        <v>0</v>
      </c>
      <c r="AD680" s="185">
        <v>0</v>
      </c>
      <c r="AE680" s="185">
        <v>0</v>
      </c>
      <c r="AF680" s="185">
        <v>0</v>
      </c>
      <c r="AG680" s="185">
        <v>0</v>
      </c>
      <c r="AH680" s="185">
        <v>0</v>
      </c>
    </row>
    <row r="681" spans="1:34" ht="30" customHeight="1">
      <c r="A681" s="2019"/>
      <c r="B681" s="991" t="s">
        <v>820</v>
      </c>
      <c r="C681" s="185">
        <v>0</v>
      </c>
      <c r="D681" s="185">
        <v>0</v>
      </c>
      <c r="E681" s="185">
        <v>0</v>
      </c>
      <c r="F681" s="185">
        <v>0</v>
      </c>
      <c r="G681" s="185">
        <v>0</v>
      </c>
      <c r="H681" s="185">
        <v>0</v>
      </c>
      <c r="I681" s="185">
        <v>0</v>
      </c>
      <c r="J681" s="185">
        <v>0</v>
      </c>
      <c r="K681" s="185">
        <v>0</v>
      </c>
      <c r="L681" s="185">
        <v>0</v>
      </c>
      <c r="M681" s="185">
        <v>0</v>
      </c>
      <c r="N681" s="185">
        <v>0</v>
      </c>
      <c r="O681" s="185">
        <v>0</v>
      </c>
      <c r="P681" s="185">
        <v>0</v>
      </c>
      <c r="Q681" s="185">
        <v>0</v>
      </c>
      <c r="R681" s="185">
        <v>0</v>
      </c>
      <c r="S681" s="185">
        <v>0</v>
      </c>
      <c r="T681" s="185">
        <v>0</v>
      </c>
      <c r="U681" s="185">
        <v>0</v>
      </c>
      <c r="V681" s="185">
        <v>0</v>
      </c>
      <c r="W681" s="185">
        <v>0</v>
      </c>
      <c r="X681" s="185">
        <v>0</v>
      </c>
      <c r="Y681" s="185">
        <v>0</v>
      </c>
      <c r="Z681" s="185">
        <v>0</v>
      </c>
      <c r="AA681" s="185">
        <v>0</v>
      </c>
      <c r="AB681" s="185">
        <v>0</v>
      </c>
      <c r="AC681" s="185">
        <v>0</v>
      </c>
      <c r="AD681" s="185">
        <v>0</v>
      </c>
      <c r="AE681" s="185">
        <v>0</v>
      </c>
      <c r="AF681" s="185">
        <v>0</v>
      </c>
      <c r="AG681" s="185">
        <v>0</v>
      </c>
      <c r="AH681" s="185">
        <v>0</v>
      </c>
    </row>
    <row r="682" spans="1:34" ht="30" customHeight="1">
      <c r="A682" s="2019"/>
      <c r="B682" s="991" t="s">
        <v>800</v>
      </c>
      <c r="C682" s="185">
        <v>0</v>
      </c>
      <c r="D682" s="185">
        <v>0</v>
      </c>
      <c r="E682" s="185">
        <v>0</v>
      </c>
      <c r="F682" s="185">
        <v>0</v>
      </c>
      <c r="G682" s="185">
        <v>0</v>
      </c>
      <c r="H682" s="185">
        <v>0</v>
      </c>
      <c r="I682" s="185">
        <v>0</v>
      </c>
      <c r="J682" s="185">
        <v>0</v>
      </c>
      <c r="K682" s="185">
        <v>0</v>
      </c>
      <c r="L682" s="185">
        <v>0</v>
      </c>
      <c r="M682" s="185">
        <v>0</v>
      </c>
      <c r="N682" s="185">
        <v>0</v>
      </c>
      <c r="O682" s="185">
        <v>0</v>
      </c>
      <c r="P682" s="185">
        <v>0</v>
      </c>
      <c r="Q682" s="185">
        <v>0</v>
      </c>
      <c r="R682" s="185">
        <v>0</v>
      </c>
      <c r="S682" s="185">
        <v>0</v>
      </c>
      <c r="T682" s="185">
        <v>0</v>
      </c>
      <c r="U682" s="185">
        <v>0</v>
      </c>
      <c r="V682" s="185">
        <v>0</v>
      </c>
      <c r="W682" s="185">
        <v>0</v>
      </c>
      <c r="X682" s="185">
        <v>0</v>
      </c>
      <c r="Y682" s="185">
        <v>0</v>
      </c>
      <c r="Z682" s="185">
        <v>0</v>
      </c>
      <c r="AA682" s="185">
        <v>0</v>
      </c>
      <c r="AB682" s="185">
        <v>0</v>
      </c>
      <c r="AC682" s="185">
        <v>0</v>
      </c>
      <c r="AD682" s="185">
        <v>0</v>
      </c>
      <c r="AE682" s="185">
        <v>0</v>
      </c>
      <c r="AF682" s="185">
        <v>0</v>
      </c>
      <c r="AG682" s="185">
        <v>0</v>
      </c>
      <c r="AH682" s="185">
        <v>0</v>
      </c>
    </row>
    <row r="683" spans="1:34" ht="30" customHeight="1">
      <c r="A683" s="2019"/>
      <c r="B683" s="989" t="s">
        <v>801</v>
      </c>
      <c r="C683" s="185">
        <v>0</v>
      </c>
      <c r="D683" s="185">
        <v>0</v>
      </c>
      <c r="E683" s="185">
        <v>0</v>
      </c>
      <c r="F683" s="185">
        <v>0</v>
      </c>
      <c r="G683" s="185">
        <v>0</v>
      </c>
      <c r="H683" s="185">
        <v>0</v>
      </c>
      <c r="I683" s="185">
        <v>0</v>
      </c>
      <c r="J683" s="185">
        <v>0</v>
      </c>
      <c r="K683" s="185">
        <v>0</v>
      </c>
      <c r="L683" s="185">
        <v>0</v>
      </c>
      <c r="M683" s="185">
        <v>0</v>
      </c>
      <c r="N683" s="185">
        <v>0</v>
      </c>
      <c r="O683" s="185">
        <v>0</v>
      </c>
      <c r="P683" s="185">
        <v>0</v>
      </c>
      <c r="Q683" s="185">
        <v>0</v>
      </c>
      <c r="R683" s="185">
        <v>0</v>
      </c>
      <c r="S683" s="185">
        <v>0</v>
      </c>
      <c r="T683" s="185">
        <v>0</v>
      </c>
      <c r="U683" s="185">
        <v>0</v>
      </c>
      <c r="V683" s="185">
        <v>0</v>
      </c>
      <c r="W683" s="185">
        <v>0</v>
      </c>
      <c r="X683" s="185">
        <v>0</v>
      </c>
      <c r="Y683" s="185">
        <v>0</v>
      </c>
      <c r="Z683" s="185">
        <v>0</v>
      </c>
      <c r="AA683" s="185">
        <v>0</v>
      </c>
      <c r="AB683" s="185">
        <v>0</v>
      </c>
      <c r="AC683" s="185">
        <v>0</v>
      </c>
      <c r="AD683" s="185">
        <v>0</v>
      </c>
      <c r="AE683" s="185">
        <v>0</v>
      </c>
      <c r="AF683" s="185">
        <v>0</v>
      </c>
      <c r="AG683" s="185">
        <v>0</v>
      </c>
      <c r="AH683" s="185">
        <v>0</v>
      </c>
    </row>
    <row r="684" spans="1:34" ht="30" customHeight="1">
      <c r="A684" s="2019"/>
      <c r="B684" s="995" t="s">
        <v>802</v>
      </c>
      <c r="C684" s="185">
        <v>0</v>
      </c>
      <c r="D684" s="185">
        <v>0</v>
      </c>
      <c r="E684" s="185">
        <v>0</v>
      </c>
      <c r="F684" s="185">
        <v>0</v>
      </c>
      <c r="G684" s="185">
        <v>0</v>
      </c>
      <c r="H684" s="185">
        <v>0</v>
      </c>
      <c r="I684" s="185">
        <v>0</v>
      </c>
      <c r="J684" s="185">
        <v>0</v>
      </c>
      <c r="K684" s="185">
        <v>0</v>
      </c>
      <c r="L684" s="185">
        <v>0</v>
      </c>
      <c r="M684" s="185">
        <v>0</v>
      </c>
      <c r="N684" s="185">
        <v>0</v>
      </c>
      <c r="O684" s="185">
        <v>0</v>
      </c>
      <c r="P684" s="185">
        <v>0</v>
      </c>
      <c r="Q684" s="185">
        <v>0</v>
      </c>
      <c r="R684" s="185">
        <v>0</v>
      </c>
      <c r="S684" s="185">
        <v>0</v>
      </c>
      <c r="T684" s="185">
        <v>0</v>
      </c>
      <c r="U684" s="185">
        <v>0</v>
      </c>
      <c r="V684" s="185">
        <v>0</v>
      </c>
      <c r="W684" s="185">
        <v>0</v>
      </c>
      <c r="X684" s="185">
        <v>0</v>
      </c>
      <c r="Y684" s="185">
        <v>0</v>
      </c>
      <c r="Z684" s="185">
        <v>0</v>
      </c>
      <c r="AA684" s="185">
        <v>0</v>
      </c>
      <c r="AB684" s="185">
        <v>0</v>
      </c>
      <c r="AC684" s="185">
        <v>0</v>
      </c>
      <c r="AD684" s="185">
        <v>0</v>
      </c>
      <c r="AE684" s="185">
        <v>0</v>
      </c>
      <c r="AF684" s="185">
        <v>0</v>
      </c>
      <c r="AG684" s="185">
        <v>0</v>
      </c>
      <c r="AH684" s="185">
        <v>0</v>
      </c>
    </row>
    <row r="685" spans="1:34" ht="30" customHeight="1">
      <c r="A685" s="2019"/>
      <c r="B685" s="995" t="s">
        <v>803</v>
      </c>
      <c r="C685" s="185">
        <v>0</v>
      </c>
      <c r="D685" s="185">
        <v>0</v>
      </c>
      <c r="E685" s="185">
        <v>0</v>
      </c>
      <c r="F685" s="185">
        <v>0</v>
      </c>
      <c r="G685" s="185">
        <v>0</v>
      </c>
      <c r="H685" s="185">
        <v>0</v>
      </c>
      <c r="I685" s="185">
        <v>0</v>
      </c>
      <c r="J685" s="185">
        <v>0</v>
      </c>
      <c r="K685" s="185">
        <v>0</v>
      </c>
      <c r="L685" s="185">
        <v>0</v>
      </c>
      <c r="M685" s="185">
        <v>0</v>
      </c>
      <c r="N685" s="185">
        <v>0</v>
      </c>
      <c r="O685" s="185">
        <v>0</v>
      </c>
      <c r="P685" s="185">
        <v>0</v>
      </c>
      <c r="Q685" s="185">
        <v>0</v>
      </c>
      <c r="R685" s="185">
        <v>0</v>
      </c>
      <c r="S685" s="185">
        <v>0</v>
      </c>
      <c r="T685" s="185">
        <v>0</v>
      </c>
      <c r="U685" s="185">
        <v>0</v>
      </c>
      <c r="V685" s="185">
        <v>0</v>
      </c>
      <c r="W685" s="185">
        <v>0</v>
      </c>
      <c r="X685" s="185">
        <v>0</v>
      </c>
      <c r="Y685" s="185">
        <v>0</v>
      </c>
      <c r="Z685" s="185">
        <v>0</v>
      </c>
      <c r="AA685" s="185">
        <v>0</v>
      </c>
      <c r="AB685" s="185">
        <v>0</v>
      </c>
      <c r="AC685" s="185">
        <v>0</v>
      </c>
      <c r="AD685" s="185">
        <v>0</v>
      </c>
      <c r="AE685" s="185">
        <v>0</v>
      </c>
      <c r="AF685" s="185">
        <v>0</v>
      </c>
      <c r="AG685" s="185">
        <v>0</v>
      </c>
      <c r="AH685" s="185">
        <v>0</v>
      </c>
    </row>
    <row r="686" spans="1:34" ht="30" customHeight="1">
      <c r="A686" s="2019"/>
      <c r="B686" s="1011" t="s">
        <v>804</v>
      </c>
      <c r="C686" s="185">
        <v>0</v>
      </c>
      <c r="D686" s="185">
        <v>0</v>
      </c>
      <c r="E686" s="185">
        <v>0</v>
      </c>
      <c r="F686" s="185">
        <v>0</v>
      </c>
      <c r="G686" s="185">
        <v>0</v>
      </c>
      <c r="H686" s="185">
        <v>0</v>
      </c>
      <c r="I686" s="185">
        <v>0</v>
      </c>
      <c r="J686" s="185">
        <v>0</v>
      </c>
      <c r="K686" s="185">
        <v>0</v>
      </c>
      <c r="L686" s="185">
        <v>0</v>
      </c>
      <c r="M686" s="185">
        <v>0</v>
      </c>
      <c r="N686" s="185">
        <v>0</v>
      </c>
      <c r="O686" s="185">
        <v>0</v>
      </c>
      <c r="P686" s="185">
        <v>0</v>
      </c>
      <c r="Q686" s="185">
        <v>0</v>
      </c>
      <c r="R686" s="185">
        <v>0</v>
      </c>
      <c r="S686" s="185">
        <v>0</v>
      </c>
      <c r="T686" s="185">
        <v>0</v>
      </c>
      <c r="U686" s="185">
        <v>0</v>
      </c>
      <c r="V686" s="185">
        <v>0</v>
      </c>
      <c r="W686" s="185">
        <v>0</v>
      </c>
      <c r="X686" s="185">
        <v>0</v>
      </c>
      <c r="Y686" s="185">
        <v>0</v>
      </c>
      <c r="Z686" s="185">
        <v>0</v>
      </c>
      <c r="AA686" s="185">
        <v>0</v>
      </c>
      <c r="AB686" s="185">
        <v>0</v>
      </c>
      <c r="AC686" s="185">
        <v>0</v>
      </c>
      <c r="AD686" s="185">
        <v>0</v>
      </c>
      <c r="AE686" s="185">
        <v>0</v>
      </c>
      <c r="AF686" s="185">
        <v>0</v>
      </c>
      <c r="AG686" s="185">
        <v>0</v>
      </c>
      <c r="AH686" s="185">
        <v>0</v>
      </c>
    </row>
    <row r="687" spans="1:34" ht="30" customHeight="1">
      <c r="A687" s="2019"/>
      <c r="B687" s="1011" t="s">
        <v>805</v>
      </c>
      <c r="C687" s="185">
        <v>0</v>
      </c>
      <c r="D687" s="185">
        <v>0</v>
      </c>
      <c r="E687" s="185">
        <v>0</v>
      </c>
      <c r="F687" s="185">
        <v>0</v>
      </c>
      <c r="G687" s="185">
        <v>0</v>
      </c>
      <c r="H687" s="185">
        <v>0</v>
      </c>
      <c r="I687" s="185">
        <v>0</v>
      </c>
      <c r="J687" s="185">
        <v>0</v>
      </c>
      <c r="K687" s="185">
        <v>0</v>
      </c>
      <c r="L687" s="185">
        <v>0</v>
      </c>
      <c r="M687" s="185">
        <v>0</v>
      </c>
      <c r="N687" s="185">
        <v>0</v>
      </c>
      <c r="O687" s="185">
        <v>0</v>
      </c>
      <c r="P687" s="185">
        <v>0</v>
      </c>
      <c r="Q687" s="185">
        <v>0</v>
      </c>
      <c r="R687" s="185">
        <v>0</v>
      </c>
      <c r="S687" s="185">
        <v>0</v>
      </c>
      <c r="T687" s="185">
        <v>0</v>
      </c>
      <c r="U687" s="185">
        <v>0</v>
      </c>
      <c r="V687" s="185">
        <v>0</v>
      </c>
      <c r="W687" s="185">
        <v>0</v>
      </c>
      <c r="X687" s="185">
        <v>0</v>
      </c>
      <c r="Y687" s="185">
        <v>0</v>
      </c>
      <c r="Z687" s="185">
        <v>0</v>
      </c>
      <c r="AA687" s="185">
        <v>0</v>
      </c>
      <c r="AB687" s="185">
        <v>0</v>
      </c>
      <c r="AC687" s="185">
        <v>0</v>
      </c>
      <c r="AD687" s="185">
        <v>0</v>
      </c>
      <c r="AE687" s="185">
        <v>0</v>
      </c>
      <c r="AF687" s="185">
        <v>0</v>
      </c>
      <c r="AG687" s="185">
        <v>0</v>
      </c>
      <c r="AH687" s="185">
        <v>0</v>
      </c>
    </row>
    <row r="688" spans="1:34" ht="30" customHeight="1">
      <c r="A688" s="2019"/>
      <c r="B688" s="1011" t="s">
        <v>806</v>
      </c>
      <c r="C688" s="185">
        <v>0</v>
      </c>
      <c r="D688" s="185">
        <v>0</v>
      </c>
      <c r="E688" s="185">
        <v>0</v>
      </c>
      <c r="F688" s="185">
        <v>0</v>
      </c>
      <c r="G688" s="185">
        <v>0</v>
      </c>
      <c r="H688" s="185">
        <v>0</v>
      </c>
      <c r="I688" s="185">
        <v>0</v>
      </c>
      <c r="J688" s="185">
        <v>0</v>
      </c>
      <c r="K688" s="185">
        <v>0</v>
      </c>
      <c r="L688" s="185">
        <v>0</v>
      </c>
      <c r="M688" s="185">
        <v>0</v>
      </c>
      <c r="N688" s="185">
        <v>0</v>
      </c>
      <c r="O688" s="185">
        <v>0</v>
      </c>
      <c r="P688" s="185">
        <v>0</v>
      </c>
      <c r="Q688" s="185">
        <v>0</v>
      </c>
      <c r="R688" s="185">
        <v>0</v>
      </c>
      <c r="S688" s="185">
        <v>0</v>
      </c>
      <c r="T688" s="185">
        <v>0</v>
      </c>
      <c r="U688" s="185">
        <v>0</v>
      </c>
      <c r="V688" s="185">
        <v>0</v>
      </c>
      <c r="W688" s="185">
        <v>0</v>
      </c>
      <c r="X688" s="185">
        <v>0</v>
      </c>
      <c r="Y688" s="185">
        <v>0</v>
      </c>
      <c r="Z688" s="185">
        <v>0</v>
      </c>
      <c r="AA688" s="185">
        <v>0</v>
      </c>
      <c r="AB688" s="185">
        <v>0</v>
      </c>
      <c r="AC688" s="185">
        <v>0</v>
      </c>
      <c r="AD688" s="185">
        <v>0</v>
      </c>
      <c r="AE688" s="185">
        <v>0</v>
      </c>
      <c r="AF688" s="185">
        <v>0</v>
      </c>
      <c r="AG688" s="185">
        <v>0</v>
      </c>
      <c r="AH688" s="185">
        <v>0</v>
      </c>
    </row>
    <row r="689" spans="1:34" ht="30" customHeight="1">
      <c r="A689" s="2019"/>
      <c r="B689" s="995" t="s">
        <v>807</v>
      </c>
      <c r="C689" s="185">
        <v>0</v>
      </c>
      <c r="D689" s="185">
        <v>0</v>
      </c>
      <c r="E689" s="185">
        <v>0</v>
      </c>
      <c r="F689" s="185">
        <v>0</v>
      </c>
      <c r="G689" s="185">
        <v>0</v>
      </c>
      <c r="H689" s="185">
        <v>0</v>
      </c>
      <c r="I689" s="185">
        <v>0</v>
      </c>
      <c r="J689" s="185">
        <v>0</v>
      </c>
      <c r="K689" s="185">
        <v>0</v>
      </c>
      <c r="L689" s="185">
        <v>0</v>
      </c>
      <c r="M689" s="185">
        <v>0</v>
      </c>
      <c r="N689" s="185">
        <v>0</v>
      </c>
      <c r="O689" s="185">
        <v>0</v>
      </c>
      <c r="P689" s="185">
        <v>0</v>
      </c>
      <c r="Q689" s="185">
        <v>0</v>
      </c>
      <c r="R689" s="185">
        <v>0</v>
      </c>
      <c r="S689" s="185">
        <v>0</v>
      </c>
      <c r="T689" s="185">
        <v>0</v>
      </c>
      <c r="U689" s="185">
        <v>0</v>
      </c>
      <c r="V689" s="185">
        <v>0</v>
      </c>
      <c r="W689" s="185">
        <v>0</v>
      </c>
      <c r="X689" s="185">
        <v>0</v>
      </c>
      <c r="Y689" s="185">
        <v>0</v>
      </c>
      <c r="Z689" s="185">
        <v>0</v>
      </c>
      <c r="AA689" s="185">
        <v>0</v>
      </c>
      <c r="AB689" s="185">
        <v>0</v>
      </c>
      <c r="AC689" s="185">
        <v>0</v>
      </c>
      <c r="AD689" s="185">
        <v>0</v>
      </c>
      <c r="AE689" s="185">
        <v>0</v>
      </c>
      <c r="AF689" s="185">
        <v>0</v>
      </c>
      <c r="AG689" s="185">
        <v>0</v>
      </c>
      <c r="AH689" s="185">
        <v>0</v>
      </c>
    </row>
    <row r="690" spans="1:34" ht="30" customHeight="1">
      <c r="A690" s="2019"/>
      <c r="B690" s="991" t="s">
        <v>808</v>
      </c>
      <c r="C690" s="185">
        <v>0</v>
      </c>
      <c r="D690" s="185">
        <v>0</v>
      </c>
      <c r="E690" s="185">
        <v>0</v>
      </c>
      <c r="F690" s="185">
        <v>0</v>
      </c>
      <c r="G690" s="185">
        <v>0</v>
      </c>
      <c r="H690" s="185">
        <v>0</v>
      </c>
      <c r="I690" s="185">
        <v>0</v>
      </c>
      <c r="J690" s="185">
        <v>0</v>
      </c>
      <c r="K690" s="185">
        <v>0</v>
      </c>
      <c r="L690" s="185">
        <v>0</v>
      </c>
      <c r="M690" s="185">
        <v>0</v>
      </c>
      <c r="N690" s="185">
        <v>0</v>
      </c>
      <c r="O690" s="185">
        <v>0</v>
      </c>
      <c r="P690" s="185">
        <v>0</v>
      </c>
      <c r="Q690" s="185">
        <v>0</v>
      </c>
      <c r="R690" s="185">
        <v>0</v>
      </c>
      <c r="S690" s="185">
        <v>0</v>
      </c>
      <c r="T690" s="185">
        <v>0</v>
      </c>
      <c r="U690" s="185">
        <v>0</v>
      </c>
      <c r="V690" s="185">
        <v>0</v>
      </c>
      <c r="W690" s="185">
        <v>0</v>
      </c>
      <c r="X690" s="185">
        <v>0</v>
      </c>
      <c r="Y690" s="185">
        <v>0</v>
      </c>
      <c r="Z690" s="185">
        <v>0</v>
      </c>
      <c r="AA690" s="185">
        <v>0</v>
      </c>
      <c r="AB690" s="185">
        <v>0</v>
      </c>
      <c r="AC690" s="185">
        <v>0</v>
      </c>
      <c r="AD690" s="185">
        <v>0</v>
      </c>
      <c r="AE690" s="185">
        <v>0</v>
      </c>
      <c r="AF690" s="185">
        <v>0</v>
      </c>
      <c r="AG690" s="185">
        <v>0</v>
      </c>
      <c r="AH690" s="185">
        <v>0</v>
      </c>
    </row>
    <row r="691" spans="1:34" ht="30" customHeight="1">
      <c r="A691" s="2019"/>
      <c r="B691" s="1011" t="s">
        <v>821</v>
      </c>
      <c r="C691" s="185">
        <v>0</v>
      </c>
      <c r="D691" s="185">
        <v>0</v>
      </c>
      <c r="E691" s="185">
        <v>0</v>
      </c>
      <c r="F691" s="185">
        <v>0</v>
      </c>
      <c r="G691" s="185">
        <v>0</v>
      </c>
      <c r="H691" s="185">
        <v>0</v>
      </c>
      <c r="I691" s="185">
        <v>0</v>
      </c>
      <c r="J691" s="185">
        <v>0</v>
      </c>
      <c r="K691" s="185">
        <v>0</v>
      </c>
      <c r="L691" s="185">
        <v>0</v>
      </c>
      <c r="M691" s="185">
        <v>0</v>
      </c>
      <c r="N691" s="185">
        <v>0</v>
      </c>
      <c r="O691" s="185">
        <v>0</v>
      </c>
      <c r="P691" s="185">
        <v>0</v>
      </c>
      <c r="Q691" s="185">
        <v>0</v>
      </c>
      <c r="R691" s="185">
        <v>0</v>
      </c>
      <c r="S691" s="185">
        <v>0</v>
      </c>
      <c r="T691" s="185">
        <v>0</v>
      </c>
      <c r="U691" s="185">
        <v>0</v>
      </c>
      <c r="V691" s="185">
        <v>0</v>
      </c>
      <c r="W691" s="185">
        <v>0</v>
      </c>
      <c r="X691" s="185">
        <v>0</v>
      </c>
      <c r="Y691" s="185">
        <v>0</v>
      </c>
      <c r="Z691" s="185">
        <v>0</v>
      </c>
      <c r="AA691" s="185">
        <v>0</v>
      </c>
      <c r="AB691" s="185">
        <v>0</v>
      </c>
      <c r="AC691" s="185">
        <v>0</v>
      </c>
      <c r="AD691" s="185">
        <v>0</v>
      </c>
      <c r="AE691" s="185">
        <v>0</v>
      </c>
      <c r="AF691" s="185">
        <v>0</v>
      </c>
      <c r="AG691" s="185">
        <v>0</v>
      </c>
      <c r="AH691" s="185">
        <v>0</v>
      </c>
    </row>
    <row r="692" spans="1:34" ht="30" customHeight="1">
      <c r="A692" s="2019"/>
      <c r="B692" s="1011" t="s">
        <v>822</v>
      </c>
      <c r="C692" s="185">
        <v>0</v>
      </c>
      <c r="D692" s="185">
        <v>0</v>
      </c>
      <c r="E692" s="185">
        <v>0</v>
      </c>
      <c r="F692" s="185">
        <v>0</v>
      </c>
      <c r="G692" s="185">
        <v>0</v>
      </c>
      <c r="H692" s="185">
        <v>0</v>
      </c>
      <c r="I692" s="185">
        <v>0</v>
      </c>
      <c r="J692" s="185">
        <v>0</v>
      </c>
      <c r="K692" s="185">
        <v>0</v>
      </c>
      <c r="L692" s="185">
        <v>0</v>
      </c>
      <c r="M692" s="185">
        <v>0</v>
      </c>
      <c r="N692" s="185">
        <v>0</v>
      </c>
      <c r="O692" s="185">
        <v>0</v>
      </c>
      <c r="P692" s="185">
        <v>0</v>
      </c>
      <c r="Q692" s="185">
        <v>0</v>
      </c>
      <c r="R692" s="185">
        <v>0</v>
      </c>
      <c r="S692" s="185">
        <v>0</v>
      </c>
      <c r="T692" s="185">
        <v>0</v>
      </c>
      <c r="U692" s="185">
        <v>0</v>
      </c>
      <c r="V692" s="185">
        <v>0</v>
      </c>
      <c r="W692" s="185">
        <v>0</v>
      </c>
      <c r="X692" s="185">
        <v>0</v>
      </c>
      <c r="Y692" s="185">
        <v>0</v>
      </c>
      <c r="Z692" s="185">
        <v>0</v>
      </c>
      <c r="AA692" s="185">
        <v>0</v>
      </c>
      <c r="AB692" s="185">
        <v>0</v>
      </c>
      <c r="AC692" s="185">
        <v>0</v>
      </c>
      <c r="AD692" s="185">
        <v>0</v>
      </c>
      <c r="AE692" s="185">
        <v>0</v>
      </c>
      <c r="AF692" s="185">
        <v>0</v>
      </c>
      <c r="AG692" s="185">
        <v>0</v>
      </c>
      <c r="AH692" s="185">
        <v>0</v>
      </c>
    </row>
    <row r="693" spans="1:34" ht="19.5" customHeight="1">
      <c r="A693" s="2019"/>
      <c r="B693" s="1242" t="s">
        <v>952</v>
      </c>
      <c r="C693" s="185">
        <v>0</v>
      </c>
      <c r="D693" s="185">
        <v>0</v>
      </c>
      <c r="E693" s="185">
        <v>0</v>
      </c>
      <c r="F693" s="185">
        <v>0</v>
      </c>
      <c r="G693" s="185">
        <v>0</v>
      </c>
      <c r="H693" s="185">
        <v>0</v>
      </c>
      <c r="I693" s="185">
        <v>0</v>
      </c>
      <c r="J693" s="185">
        <v>0</v>
      </c>
      <c r="K693" s="185">
        <v>0</v>
      </c>
      <c r="L693" s="185">
        <v>0</v>
      </c>
      <c r="M693" s="185">
        <v>0</v>
      </c>
      <c r="N693" s="185">
        <v>0</v>
      </c>
      <c r="O693" s="185">
        <v>0</v>
      </c>
      <c r="P693" s="185">
        <v>0</v>
      </c>
      <c r="Q693" s="185">
        <v>0</v>
      </c>
      <c r="R693" s="185">
        <v>0</v>
      </c>
      <c r="S693" s="185">
        <v>0</v>
      </c>
      <c r="T693" s="185">
        <v>0</v>
      </c>
      <c r="U693" s="185">
        <v>0</v>
      </c>
      <c r="V693" s="185">
        <v>0</v>
      </c>
      <c r="W693" s="185">
        <v>0</v>
      </c>
      <c r="X693" s="185">
        <v>0</v>
      </c>
      <c r="Y693" s="185">
        <v>0</v>
      </c>
      <c r="Z693" s="185">
        <v>0</v>
      </c>
      <c r="AA693" s="185">
        <v>0</v>
      </c>
      <c r="AB693" s="185">
        <v>0</v>
      </c>
      <c r="AC693" s="185">
        <v>0</v>
      </c>
      <c r="AD693" s="185">
        <v>0</v>
      </c>
      <c r="AE693" s="185">
        <v>0</v>
      </c>
      <c r="AF693" s="185">
        <v>0</v>
      </c>
      <c r="AG693" s="185">
        <v>0</v>
      </c>
      <c r="AH693" s="185">
        <v>0</v>
      </c>
    </row>
    <row r="694" spans="1:34" ht="19.5" customHeight="1">
      <c r="A694" s="2018" t="s">
        <v>840</v>
      </c>
      <c r="B694" s="1013" t="s">
        <v>41</v>
      </c>
      <c r="C694" s="1013">
        <f>SUM('2-9-2배수관 경년별 총괄'!C695:'2-9-2배수관 경년별 총괄'!C716)</f>
        <v>254.35</v>
      </c>
      <c r="D694" s="1013">
        <f>SUM('2-9-2배수관 경년별 총괄'!D695:'2-9-2배수관 경년별 총괄'!D716)</f>
        <v>254.35</v>
      </c>
      <c r="E694" s="1013">
        <f>SUM('2-9-2배수관 경년별 총괄'!E695:'2-9-2배수관 경년별 총괄'!E716)</f>
        <v>0</v>
      </c>
      <c r="F694" s="1013">
        <f>SUM('2-9-2배수관 경년별 총괄'!F695:'2-9-2배수관 경년별 총괄'!F716)</f>
        <v>0</v>
      </c>
      <c r="G694" s="1013">
        <f>SUM('2-9-2배수관 경년별 총괄'!G695:'2-9-2배수관 경년별 총괄'!G716)</f>
        <v>0</v>
      </c>
      <c r="H694" s="1013">
        <f>SUM('2-9-2배수관 경년별 총괄'!H695:'2-9-2배수관 경년별 총괄'!H716)</f>
        <v>0</v>
      </c>
      <c r="I694" s="1013">
        <f>SUM('2-9-2배수관 경년별 총괄'!I695:'2-9-2배수관 경년별 총괄'!I716)</f>
        <v>0</v>
      </c>
      <c r="J694" s="1013">
        <f>SUM('2-9-2배수관 경년별 총괄'!J695:'2-9-2배수관 경년별 총괄'!J716)</f>
        <v>0</v>
      </c>
      <c r="K694" s="1013">
        <f>SUM('2-9-2배수관 경년별 총괄'!K695:'2-9-2배수관 경년별 총괄'!K716)</f>
        <v>0</v>
      </c>
      <c r="L694" s="1013">
        <f>SUM('2-9-2배수관 경년별 총괄'!L695:'2-9-2배수관 경년별 총괄'!L716)</f>
        <v>0</v>
      </c>
      <c r="M694" s="1013">
        <f>SUM('2-9-2배수관 경년별 총괄'!M695:'2-9-2배수관 경년별 총괄'!M716)</f>
        <v>0</v>
      </c>
      <c r="N694" s="1013">
        <f>SUM('2-9-2배수관 경년별 총괄'!N695:'2-9-2배수관 경년별 총괄'!N716)</f>
        <v>0</v>
      </c>
      <c r="O694" s="1013">
        <f>SUM('2-9-2배수관 경년별 총괄'!O695:'2-9-2배수관 경년별 총괄'!O716)</f>
        <v>0</v>
      </c>
      <c r="P694" s="1013">
        <f>SUM('2-9-2배수관 경년별 총괄'!P695:'2-9-2배수관 경년별 총괄'!P716)</f>
        <v>0</v>
      </c>
      <c r="Q694" s="1013">
        <f>SUM('2-9-2배수관 경년별 총괄'!Q695:'2-9-2배수관 경년별 총괄'!Q716)</f>
        <v>0</v>
      </c>
      <c r="R694" s="1013">
        <f>SUM('2-9-2배수관 경년별 총괄'!R695:'2-9-2배수관 경년별 총괄'!R716)</f>
        <v>0</v>
      </c>
      <c r="S694" s="1013">
        <f>SUM('2-9-2배수관 경년별 총괄'!S695:'2-9-2배수관 경년별 총괄'!S716)</f>
        <v>0</v>
      </c>
      <c r="T694" s="1013">
        <f>SUM('2-9-2배수관 경년별 총괄'!T695:'2-9-2배수관 경년별 총괄'!T716)</f>
        <v>0</v>
      </c>
      <c r="U694" s="1013">
        <f>SUM('2-9-2배수관 경년별 총괄'!U695:'2-9-2배수관 경년별 총괄'!U716)</f>
        <v>0</v>
      </c>
      <c r="V694" s="1013">
        <f>SUM('2-9-2배수관 경년별 총괄'!V695:'2-9-2배수관 경년별 총괄'!V716)</f>
        <v>0</v>
      </c>
      <c r="W694" s="1013">
        <f>SUM('2-9-2배수관 경년별 총괄'!W695:'2-9-2배수관 경년별 총괄'!W716)</f>
        <v>0</v>
      </c>
      <c r="X694" s="1013">
        <f>SUM('2-9-2배수관 경년별 총괄'!X695:'2-9-2배수관 경년별 총괄'!X716)</f>
        <v>0</v>
      </c>
      <c r="Y694" s="1013">
        <f>SUM('2-9-2배수관 경년별 총괄'!Y695:'2-9-2배수관 경년별 총괄'!Y716)</f>
        <v>0</v>
      </c>
      <c r="Z694" s="1013">
        <f>SUM('2-9-2배수관 경년별 총괄'!Z695:'2-9-2배수관 경년별 총괄'!Z716)</f>
        <v>0</v>
      </c>
      <c r="AA694" s="1013">
        <f>SUM('2-9-2배수관 경년별 총괄'!AA695:'2-9-2배수관 경년별 총괄'!AA716)</f>
        <v>0</v>
      </c>
      <c r="AB694" s="1013">
        <f>SUM('2-9-2배수관 경년별 총괄'!AB695:'2-9-2배수관 경년별 총괄'!AB716)</f>
        <v>0</v>
      </c>
      <c r="AC694" s="1013">
        <f>SUM('2-9-2배수관 경년별 총괄'!AC695:'2-9-2배수관 경년별 총괄'!AC716)</f>
        <v>0</v>
      </c>
      <c r="AD694" s="1013">
        <f>SUM('2-9-2배수관 경년별 총괄'!AD695:'2-9-2배수관 경년별 총괄'!AD716)</f>
        <v>0</v>
      </c>
      <c r="AE694" s="1013">
        <f>SUM('2-9-2배수관 경년별 총괄'!AE695:'2-9-2배수관 경년별 총괄'!AE716)</f>
        <v>0</v>
      </c>
      <c r="AF694" s="1013">
        <f>SUM('2-9-2배수관 경년별 총괄'!AF695:'2-9-2배수관 경년별 총괄'!AF716)</f>
        <v>0</v>
      </c>
      <c r="AG694" s="1013">
        <f>SUM('2-9-2배수관 경년별 총괄'!AG695:'2-9-2배수관 경년별 총괄'!AG716)</f>
        <v>0</v>
      </c>
      <c r="AH694" s="1013">
        <f>SUM('2-9-2배수관 경년별 총괄'!AH695:'2-9-2배수관 경년별 총괄'!AH716)</f>
        <v>0</v>
      </c>
    </row>
    <row r="695" spans="1:34" ht="19.5" customHeight="1">
      <c r="A695" s="2018" t="s">
        <v>840</v>
      </c>
      <c r="B695" s="989" t="s">
        <v>951</v>
      </c>
      <c r="C695" s="185">
        <v>0</v>
      </c>
      <c r="D695" s="185">
        <v>0</v>
      </c>
      <c r="E695" s="185">
        <v>0</v>
      </c>
      <c r="F695" s="185">
        <v>0</v>
      </c>
      <c r="G695" s="185">
        <v>0</v>
      </c>
      <c r="H695" s="185">
        <v>0</v>
      </c>
      <c r="I695" s="185">
        <v>0</v>
      </c>
      <c r="J695" s="185">
        <v>0</v>
      </c>
      <c r="K695" s="185">
        <v>0</v>
      </c>
      <c r="L695" s="185">
        <v>0</v>
      </c>
      <c r="M695" s="185">
        <v>0</v>
      </c>
      <c r="N695" s="185">
        <v>0</v>
      </c>
      <c r="O695" s="185">
        <v>0</v>
      </c>
      <c r="P695" s="185">
        <v>0</v>
      </c>
      <c r="Q695" s="185">
        <v>0</v>
      </c>
      <c r="R695" s="185">
        <v>0</v>
      </c>
      <c r="S695" s="185">
        <v>0</v>
      </c>
      <c r="T695" s="185">
        <v>0</v>
      </c>
      <c r="U695" s="185">
        <v>0</v>
      </c>
      <c r="V695" s="185">
        <v>0</v>
      </c>
      <c r="W695" s="185">
        <v>0</v>
      </c>
      <c r="X695" s="185">
        <v>0</v>
      </c>
      <c r="Y695" s="185">
        <v>0</v>
      </c>
      <c r="Z695" s="185">
        <v>0</v>
      </c>
      <c r="AA695" s="185">
        <v>0</v>
      </c>
      <c r="AB695" s="185">
        <v>0</v>
      </c>
      <c r="AC695" s="185">
        <v>0</v>
      </c>
      <c r="AD695" s="185">
        <v>0</v>
      </c>
      <c r="AE695" s="185">
        <v>0</v>
      </c>
      <c r="AF695" s="185">
        <v>0</v>
      </c>
      <c r="AG695" s="185">
        <v>0</v>
      </c>
      <c r="AH695" s="185">
        <v>0</v>
      </c>
    </row>
    <row r="696" spans="1:34" ht="30" customHeight="1">
      <c r="A696" s="2019"/>
      <c r="B696" s="989" t="s">
        <v>796</v>
      </c>
      <c r="C696" s="185">
        <v>0</v>
      </c>
      <c r="D696" s="185">
        <v>0</v>
      </c>
      <c r="E696" s="185">
        <v>0</v>
      </c>
      <c r="F696" s="185">
        <v>0</v>
      </c>
      <c r="G696" s="185">
        <v>0</v>
      </c>
      <c r="H696" s="185">
        <v>0</v>
      </c>
      <c r="I696" s="185">
        <v>0</v>
      </c>
      <c r="J696" s="185">
        <v>0</v>
      </c>
      <c r="K696" s="185">
        <v>0</v>
      </c>
      <c r="L696" s="185">
        <v>0</v>
      </c>
      <c r="M696" s="185">
        <v>0</v>
      </c>
      <c r="N696" s="185">
        <v>0</v>
      </c>
      <c r="O696" s="185">
        <v>0</v>
      </c>
      <c r="P696" s="185">
        <v>0</v>
      </c>
      <c r="Q696" s="185">
        <v>0</v>
      </c>
      <c r="R696" s="185">
        <v>0</v>
      </c>
      <c r="S696" s="185">
        <v>0</v>
      </c>
      <c r="T696" s="185">
        <v>0</v>
      </c>
      <c r="U696" s="185">
        <v>0</v>
      </c>
      <c r="V696" s="185">
        <v>0</v>
      </c>
      <c r="W696" s="185">
        <v>0</v>
      </c>
      <c r="X696" s="185">
        <v>0</v>
      </c>
      <c r="Y696" s="185">
        <v>0</v>
      </c>
      <c r="Z696" s="185">
        <v>0</v>
      </c>
      <c r="AA696" s="185">
        <v>0</v>
      </c>
      <c r="AB696" s="185">
        <v>0</v>
      </c>
      <c r="AC696" s="185">
        <v>0</v>
      </c>
      <c r="AD696" s="185">
        <v>0</v>
      </c>
      <c r="AE696" s="185">
        <v>0</v>
      </c>
      <c r="AF696" s="185">
        <v>0</v>
      </c>
      <c r="AG696" s="185">
        <v>0</v>
      </c>
      <c r="AH696" s="185">
        <v>0</v>
      </c>
    </row>
    <row r="697" spans="1:34" ht="30" customHeight="1">
      <c r="A697" s="2019"/>
      <c r="B697" s="989" t="s">
        <v>797</v>
      </c>
      <c r="C697" s="185">
        <v>0</v>
      </c>
      <c r="D697" s="185">
        <v>0</v>
      </c>
      <c r="E697" s="185">
        <v>0</v>
      </c>
      <c r="F697" s="185">
        <v>0</v>
      </c>
      <c r="G697" s="185">
        <v>0</v>
      </c>
      <c r="H697" s="185">
        <v>0</v>
      </c>
      <c r="I697" s="185">
        <v>0</v>
      </c>
      <c r="J697" s="185">
        <v>0</v>
      </c>
      <c r="K697" s="185">
        <v>0</v>
      </c>
      <c r="L697" s="185">
        <v>0</v>
      </c>
      <c r="M697" s="185">
        <v>0</v>
      </c>
      <c r="N697" s="185">
        <v>0</v>
      </c>
      <c r="O697" s="185">
        <v>0</v>
      </c>
      <c r="P697" s="185">
        <v>0</v>
      </c>
      <c r="Q697" s="185">
        <v>0</v>
      </c>
      <c r="R697" s="185">
        <v>0</v>
      </c>
      <c r="S697" s="185">
        <v>0</v>
      </c>
      <c r="T697" s="185">
        <v>0</v>
      </c>
      <c r="U697" s="185">
        <v>0</v>
      </c>
      <c r="V697" s="185">
        <v>0</v>
      </c>
      <c r="W697" s="185">
        <v>0</v>
      </c>
      <c r="X697" s="185">
        <v>0</v>
      </c>
      <c r="Y697" s="185">
        <v>0</v>
      </c>
      <c r="Z697" s="185">
        <v>0</v>
      </c>
      <c r="AA697" s="185">
        <v>0</v>
      </c>
      <c r="AB697" s="185">
        <v>0</v>
      </c>
      <c r="AC697" s="185">
        <v>0</v>
      </c>
      <c r="AD697" s="185">
        <v>0</v>
      </c>
      <c r="AE697" s="185">
        <v>0</v>
      </c>
      <c r="AF697" s="185">
        <v>0</v>
      </c>
      <c r="AG697" s="185">
        <v>0</v>
      </c>
      <c r="AH697" s="185">
        <v>0</v>
      </c>
    </row>
    <row r="698" spans="1:34" ht="30" customHeight="1">
      <c r="A698" s="2019"/>
      <c r="B698" s="989" t="s">
        <v>798</v>
      </c>
      <c r="C698" s="185">
        <v>0</v>
      </c>
      <c r="D698" s="185">
        <v>0</v>
      </c>
      <c r="E698" s="185">
        <v>0</v>
      </c>
      <c r="F698" s="185">
        <v>0</v>
      </c>
      <c r="G698" s="185">
        <v>0</v>
      </c>
      <c r="H698" s="185">
        <v>0</v>
      </c>
      <c r="I698" s="185">
        <v>0</v>
      </c>
      <c r="J698" s="185">
        <v>0</v>
      </c>
      <c r="K698" s="185">
        <v>0</v>
      </c>
      <c r="L698" s="185">
        <v>0</v>
      </c>
      <c r="M698" s="185">
        <v>0</v>
      </c>
      <c r="N698" s="185">
        <v>0</v>
      </c>
      <c r="O698" s="185">
        <v>0</v>
      </c>
      <c r="P698" s="185">
        <v>0</v>
      </c>
      <c r="Q698" s="185">
        <v>0</v>
      </c>
      <c r="R698" s="185">
        <v>0</v>
      </c>
      <c r="S698" s="185">
        <v>0</v>
      </c>
      <c r="T698" s="185">
        <v>0</v>
      </c>
      <c r="U698" s="185">
        <v>0</v>
      </c>
      <c r="V698" s="185">
        <v>0</v>
      </c>
      <c r="W698" s="185">
        <v>0</v>
      </c>
      <c r="X698" s="185">
        <v>0</v>
      </c>
      <c r="Y698" s="185">
        <v>0</v>
      </c>
      <c r="Z698" s="185">
        <v>0</v>
      </c>
      <c r="AA698" s="185">
        <v>0</v>
      </c>
      <c r="AB698" s="185">
        <v>0</v>
      </c>
      <c r="AC698" s="185">
        <v>0</v>
      </c>
      <c r="AD698" s="185">
        <v>0</v>
      </c>
      <c r="AE698" s="185">
        <v>0</v>
      </c>
      <c r="AF698" s="185">
        <v>0</v>
      </c>
      <c r="AG698" s="185">
        <v>0</v>
      </c>
      <c r="AH698" s="185">
        <v>0</v>
      </c>
    </row>
    <row r="699" spans="1:34" ht="30" customHeight="1">
      <c r="A699" s="2019"/>
      <c r="B699" s="989" t="s">
        <v>780</v>
      </c>
      <c r="C699" s="185">
        <v>0</v>
      </c>
      <c r="D699" s="185">
        <v>0</v>
      </c>
      <c r="E699" s="185">
        <v>0</v>
      </c>
      <c r="F699" s="185">
        <v>0</v>
      </c>
      <c r="G699" s="185">
        <v>0</v>
      </c>
      <c r="H699" s="185">
        <v>0</v>
      </c>
      <c r="I699" s="185">
        <v>0</v>
      </c>
      <c r="J699" s="185">
        <v>0</v>
      </c>
      <c r="K699" s="185">
        <v>0</v>
      </c>
      <c r="L699" s="185">
        <v>0</v>
      </c>
      <c r="M699" s="185">
        <v>0</v>
      </c>
      <c r="N699" s="185">
        <v>0</v>
      </c>
      <c r="O699" s="185">
        <v>0</v>
      </c>
      <c r="P699" s="185">
        <v>0</v>
      </c>
      <c r="Q699" s="185">
        <v>0</v>
      </c>
      <c r="R699" s="185">
        <v>0</v>
      </c>
      <c r="S699" s="185">
        <v>0</v>
      </c>
      <c r="T699" s="185">
        <v>0</v>
      </c>
      <c r="U699" s="185">
        <v>0</v>
      </c>
      <c r="V699" s="185">
        <v>0</v>
      </c>
      <c r="W699" s="185">
        <v>0</v>
      </c>
      <c r="X699" s="185">
        <v>0</v>
      </c>
      <c r="Y699" s="185">
        <v>0</v>
      </c>
      <c r="Z699" s="185">
        <v>0</v>
      </c>
      <c r="AA699" s="185">
        <v>0</v>
      </c>
      <c r="AB699" s="185">
        <v>0</v>
      </c>
      <c r="AC699" s="185">
        <v>0</v>
      </c>
      <c r="AD699" s="185">
        <v>0</v>
      </c>
      <c r="AE699" s="185">
        <v>0</v>
      </c>
      <c r="AF699" s="185">
        <v>0</v>
      </c>
      <c r="AG699" s="185">
        <v>0</v>
      </c>
      <c r="AH699" s="185">
        <v>0</v>
      </c>
    </row>
    <row r="700" spans="1:34" ht="30" customHeight="1">
      <c r="A700" s="2019"/>
      <c r="B700" s="991" t="s">
        <v>781</v>
      </c>
      <c r="C700" s="185">
        <v>0</v>
      </c>
      <c r="D700" s="185">
        <v>0</v>
      </c>
      <c r="E700" s="185">
        <v>0</v>
      </c>
      <c r="F700" s="185">
        <v>0</v>
      </c>
      <c r="G700" s="185">
        <v>0</v>
      </c>
      <c r="H700" s="185">
        <v>0</v>
      </c>
      <c r="I700" s="185">
        <v>0</v>
      </c>
      <c r="J700" s="185">
        <v>0</v>
      </c>
      <c r="K700" s="185">
        <v>0</v>
      </c>
      <c r="L700" s="185">
        <v>0</v>
      </c>
      <c r="M700" s="185">
        <v>0</v>
      </c>
      <c r="N700" s="185">
        <v>0</v>
      </c>
      <c r="O700" s="185">
        <v>0</v>
      </c>
      <c r="P700" s="185">
        <v>0</v>
      </c>
      <c r="Q700" s="185">
        <v>0</v>
      </c>
      <c r="R700" s="185">
        <v>0</v>
      </c>
      <c r="S700" s="185">
        <v>0</v>
      </c>
      <c r="T700" s="185">
        <v>0</v>
      </c>
      <c r="U700" s="185">
        <v>0</v>
      </c>
      <c r="V700" s="185">
        <v>0</v>
      </c>
      <c r="W700" s="185">
        <v>0</v>
      </c>
      <c r="X700" s="185">
        <v>0</v>
      </c>
      <c r="Y700" s="185">
        <v>0</v>
      </c>
      <c r="Z700" s="185">
        <v>0</v>
      </c>
      <c r="AA700" s="185">
        <v>0</v>
      </c>
      <c r="AB700" s="185">
        <v>0</v>
      </c>
      <c r="AC700" s="185">
        <v>0</v>
      </c>
      <c r="AD700" s="185">
        <v>0</v>
      </c>
      <c r="AE700" s="185">
        <v>0</v>
      </c>
      <c r="AF700" s="185">
        <v>0</v>
      </c>
      <c r="AG700" s="185">
        <v>0</v>
      </c>
      <c r="AH700" s="185">
        <v>0</v>
      </c>
    </row>
    <row r="701" spans="1:34" ht="30" customHeight="1">
      <c r="A701" s="2019"/>
      <c r="B701" s="991" t="s">
        <v>786</v>
      </c>
      <c r="C701" s="185">
        <v>0</v>
      </c>
      <c r="D701" s="185">
        <v>0</v>
      </c>
      <c r="E701" s="185">
        <v>0</v>
      </c>
      <c r="F701" s="185">
        <v>0</v>
      </c>
      <c r="G701" s="185">
        <v>0</v>
      </c>
      <c r="H701" s="185">
        <v>0</v>
      </c>
      <c r="I701" s="185">
        <v>0</v>
      </c>
      <c r="J701" s="185">
        <v>0</v>
      </c>
      <c r="K701" s="185">
        <v>0</v>
      </c>
      <c r="L701" s="185">
        <v>0</v>
      </c>
      <c r="M701" s="185">
        <v>0</v>
      </c>
      <c r="N701" s="185">
        <v>0</v>
      </c>
      <c r="O701" s="185">
        <v>0</v>
      </c>
      <c r="P701" s="185">
        <v>0</v>
      </c>
      <c r="Q701" s="185">
        <v>0</v>
      </c>
      <c r="R701" s="185">
        <v>0</v>
      </c>
      <c r="S701" s="185">
        <v>0</v>
      </c>
      <c r="T701" s="185">
        <v>0</v>
      </c>
      <c r="U701" s="185">
        <v>0</v>
      </c>
      <c r="V701" s="185">
        <v>0</v>
      </c>
      <c r="W701" s="185">
        <v>0</v>
      </c>
      <c r="X701" s="185">
        <v>0</v>
      </c>
      <c r="Y701" s="185">
        <v>0</v>
      </c>
      <c r="Z701" s="185">
        <v>0</v>
      </c>
      <c r="AA701" s="185">
        <v>0</v>
      </c>
      <c r="AB701" s="185">
        <v>0</v>
      </c>
      <c r="AC701" s="185">
        <v>0</v>
      </c>
      <c r="AD701" s="185">
        <v>0</v>
      </c>
      <c r="AE701" s="185">
        <v>0</v>
      </c>
      <c r="AF701" s="185">
        <v>0</v>
      </c>
      <c r="AG701" s="185">
        <v>0</v>
      </c>
      <c r="AH701" s="185">
        <v>0</v>
      </c>
    </row>
    <row r="702" spans="1:34" ht="30" customHeight="1">
      <c r="A702" s="2019"/>
      <c r="B702" s="991" t="s">
        <v>799</v>
      </c>
      <c r="C702" s="185">
        <v>0</v>
      </c>
      <c r="D702" s="185">
        <v>0</v>
      </c>
      <c r="E702" s="185">
        <v>0</v>
      </c>
      <c r="F702" s="185">
        <v>0</v>
      </c>
      <c r="G702" s="185">
        <v>0</v>
      </c>
      <c r="H702" s="185">
        <v>0</v>
      </c>
      <c r="I702" s="185">
        <v>0</v>
      </c>
      <c r="J702" s="185">
        <v>0</v>
      </c>
      <c r="K702" s="185">
        <v>0</v>
      </c>
      <c r="L702" s="185">
        <v>0</v>
      </c>
      <c r="M702" s="185">
        <v>0</v>
      </c>
      <c r="N702" s="185">
        <v>0</v>
      </c>
      <c r="O702" s="185">
        <v>0</v>
      </c>
      <c r="P702" s="185">
        <v>0</v>
      </c>
      <c r="Q702" s="185">
        <v>0</v>
      </c>
      <c r="R702" s="185">
        <v>0</v>
      </c>
      <c r="S702" s="185">
        <v>0</v>
      </c>
      <c r="T702" s="185">
        <v>0</v>
      </c>
      <c r="U702" s="185">
        <v>0</v>
      </c>
      <c r="V702" s="185">
        <v>0</v>
      </c>
      <c r="W702" s="185">
        <v>0</v>
      </c>
      <c r="X702" s="185">
        <v>0</v>
      </c>
      <c r="Y702" s="185">
        <v>0</v>
      </c>
      <c r="Z702" s="185">
        <v>0</v>
      </c>
      <c r="AA702" s="185">
        <v>0</v>
      </c>
      <c r="AB702" s="185">
        <v>0</v>
      </c>
      <c r="AC702" s="185">
        <v>0</v>
      </c>
      <c r="AD702" s="185">
        <v>0</v>
      </c>
      <c r="AE702" s="185">
        <v>0</v>
      </c>
      <c r="AF702" s="185">
        <v>0</v>
      </c>
      <c r="AG702" s="185">
        <v>0</v>
      </c>
      <c r="AH702" s="185">
        <v>0</v>
      </c>
    </row>
    <row r="703" spans="1:34" ht="30" customHeight="1">
      <c r="A703" s="2019"/>
      <c r="B703" s="991" t="s">
        <v>787</v>
      </c>
      <c r="C703" s="185">
        <v>0</v>
      </c>
      <c r="D703" s="185">
        <v>0</v>
      </c>
      <c r="E703" s="185">
        <v>0</v>
      </c>
      <c r="F703" s="185">
        <v>0</v>
      </c>
      <c r="G703" s="185">
        <v>0</v>
      </c>
      <c r="H703" s="185">
        <v>0</v>
      </c>
      <c r="I703" s="185">
        <v>0</v>
      </c>
      <c r="J703" s="185">
        <v>0</v>
      </c>
      <c r="K703" s="185">
        <v>0</v>
      </c>
      <c r="L703" s="185">
        <v>0</v>
      </c>
      <c r="M703" s="185">
        <v>0</v>
      </c>
      <c r="N703" s="185">
        <v>0</v>
      </c>
      <c r="O703" s="185">
        <v>0</v>
      </c>
      <c r="P703" s="185">
        <v>0</v>
      </c>
      <c r="Q703" s="185">
        <v>0</v>
      </c>
      <c r="R703" s="185">
        <v>0</v>
      </c>
      <c r="S703" s="185">
        <v>0</v>
      </c>
      <c r="T703" s="185">
        <v>0</v>
      </c>
      <c r="U703" s="185">
        <v>0</v>
      </c>
      <c r="V703" s="185">
        <v>0</v>
      </c>
      <c r="W703" s="185">
        <v>0</v>
      </c>
      <c r="X703" s="185">
        <v>0</v>
      </c>
      <c r="Y703" s="185">
        <v>0</v>
      </c>
      <c r="Z703" s="185">
        <v>0</v>
      </c>
      <c r="AA703" s="185">
        <v>0</v>
      </c>
      <c r="AB703" s="185">
        <v>0</v>
      </c>
      <c r="AC703" s="185">
        <v>0</v>
      </c>
      <c r="AD703" s="185">
        <v>0</v>
      </c>
      <c r="AE703" s="185">
        <v>0</v>
      </c>
      <c r="AF703" s="185">
        <v>0</v>
      </c>
      <c r="AG703" s="185">
        <v>0</v>
      </c>
      <c r="AH703" s="185">
        <v>0</v>
      </c>
    </row>
    <row r="704" spans="1:34" ht="30" customHeight="1">
      <c r="A704" s="2019"/>
      <c r="B704" s="991" t="s">
        <v>820</v>
      </c>
      <c r="C704" s="185">
        <v>0</v>
      </c>
      <c r="D704" s="185">
        <v>0</v>
      </c>
      <c r="E704" s="185">
        <v>0</v>
      </c>
      <c r="F704" s="185">
        <v>0</v>
      </c>
      <c r="G704" s="185">
        <v>0</v>
      </c>
      <c r="H704" s="185">
        <v>0</v>
      </c>
      <c r="I704" s="185">
        <v>0</v>
      </c>
      <c r="J704" s="185">
        <v>0</v>
      </c>
      <c r="K704" s="185">
        <v>0</v>
      </c>
      <c r="L704" s="185">
        <v>0</v>
      </c>
      <c r="M704" s="185">
        <v>0</v>
      </c>
      <c r="N704" s="185">
        <v>0</v>
      </c>
      <c r="O704" s="185">
        <v>0</v>
      </c>
      <c r="P704" s="185">
        <v>0</v>
      </c>
      <c r="Q704" s="185">
        <v>0</v>
      </c>
      <c r="R704" s="185">
        <v>0</v>
      </c>
      <c r="S704" s="185">
        <v>0</v>
      </c>
      <c r="T704" s="185">
        <v>0</v>
      </c>
      <c r="U704" s="185">
        <v>0</v>
      </c>
      <c r="V704" s="185">
        <v>0</v>
      </c>
      <c r="W704" s="185">
        <v>0</v>
      </c>
      <c r="X704" s="185">
        <v>0</v>
      </c>
      <c r="Y704" s="185">
        <v>0</v>
      </c>
      <c r="Z704" s="185">
        <v>0</v>
      </c>
      <c r="AA704" s="185">
        <v>0</v>
      </c>
      <c r="AB704" s="185">
        <v>0</v>
      </c>
      <c r="AC704" s="185">
        <v>0</v>
      </c>
      <c r="AD704" s="185">
        <v>0</v>
      </c>
      <c r="AE704" s="185">
        <v>0</v>
      </c>
      <c r="AF704" s="185">
        <v>0</v>
      </c>
      <c r="AG704" s="185">
        <v>0</v>
      </c>
      <c r="AH704" s="185">
        <v>0</v>
      </c>
    </row>
    <row r="705" spans="1:34" ht="30" customHeight="1">
      <c r="A705" s="2019"/>
      <c r="B705" s="991" t="s">
        <v>800</v>
      </c>
      <c r="C705" s="185">
        <v>0</v>
      </c>
      <c r="D705" s="185">
        <v>0</v>
      </c>
      <c r="E705" s="185">
        <v>0</v>
      </c>
      <c r="F705" s="185">
        <v>0</v>
      </c>
      <c r="G705" s="185">
        <v>0</v>
      </c>
      <c r="H705" s="185">
        <v>0</v>
      </c>
      <c r="I705" s="185">
        <v>0</v>
      </c>
      <c r="J705" s="185">
        <v>0</v>
      </c>
      <c r="K705" s="185">
        <v>0</v>
      </c>
      <c r="L705" s="185">
        <v>0</v>
      </c>
      <c r="M705" s="185">
        <v>0</v>
      </c>
      <c r="N705" s="185">
        <v>0</v>
      </c>
      <c r="O705" s="185">
        <v>0</v>
      </c>
      <c r="P705" s="185">
        <v>0</v>
      </c>
      <c r="Q705" s="185">
        <v>0</v>
      </c>
      <c r="R705" s="185">
        <v>0</v>
      </c>
      <c r="S705" s="185">
        <v>0</v>
      </c>
      <c r="T705" s="185">
        <v>0</v>
      </c>
      <c r="U705" s="185">
        <v>0</v>
      </c>
      <c r="V705" s="185">
        <v>0</v>
      </c>
      <c r="W705" s="185">
        <v>0</v>
      </c>
      <c r="X705" s="185">
        <v>0</v>
      </c>
      <c r="Y705" s="185">
        <v>0</v>
      </c>
      <c r="Z705" s="185">
        <v>0</v>
      </c>
      <c r="AA705" s="185">
        <v>0</v>
      </c>
      <c r="AB705" s="185">
        <v>0</v>
      </c>
      <c r="AC705" s="185">
        <v>0</v>
      </c>
      <c r="AD705" s="185">
        <v>0</v>
      </c>
      <c r="AE705" s="185">
        <v>0</v>
      </c>
      <c r="AF705" s="185">
        <v>0</v>
      </c>
      <c r="AG705" s="185">
        <v>0</v>
      </c>
      <c r="AH705" s="185">
        <v>0</v>
      </c>
    </row>
    <row r="706" spans="1:34" ht="30" customHeight="1">
      <c r="A706" s="2019"/>
      <c r="B706" s="989" t="s">
        <v>801</v>
      </c>
      <c r="C706" s="185">
        <v>0</v>
      </c>
      <c r="D706" s="185">
        <v>0</v>
      </c>
      <c r="E706" s="185">
        <v>0</v>
      </c>
      <c r="F706" s="185">
        <v>0</v>
      </c>
      <c r="G706" s="185">
        <v>0</v>
      </c>
      <c r="H706" s="185">
        <v>0</v>
      </c>
      <c r="I706" s="185">
        <v>0</v>
      </c>
      <c r="J706" s="185">
        <v>0</v>
      </c>
      <c r="K706" s="185">
        <v>0</v>
      </c>
      <c r="L706" s="185">
        <v>0</v>
      </c>
      <c r="M706" s="185">
        <v>0</v>
      </c>
      <c r="N706" s="185">
        <v>0</v>
      </c>
      <c r="O706" s="185">
        <v>0</v>
      </c>
      <c r="P706" s="185">
        <v>0</v>
      </c>
      <c r="Q706" s="185">
        <v>0</v>
      </c>
      <c r="R706" s="185">
        <v>0</v>
      </c>
      <c r="S706" s="185">
        <v>0</v>
      </c>
      <c r="T706" s="185">
        <v>0</v>
      </c>
      <c r="U706" s="185">
        <v>0</v>
      </c>
      <c r="V706" s="185">
        <v>0</v>
      </c>
      <c r="W706" s="185">
        <v>0</v>
      </c>
      <c r="X706" s="185">
        <v>0</v>
      </c>
      <c r="Y706" s="185">
        <v>0</v>
      </c>
      <c r="Z706" s="185">
        <v>0</v>
      </c>
      <c r="AA706" s="185">
        <v>0</v>
      </c>
      <c r="AB706" s="185">
        <v>0</v>
      </c>
      <c r="AC706" s="185">
        <v>0</v>
      </c>
      <c r="AD706" s="185">
        <v>0</v>
      </c>
      <c r="AE706" s="185">
        <v>0</v>
      </c>
      <c r="AF706" s="185">
        <v>0</v>
      </c>
      <c r="AG706" s="185">
        <v>0</v>
      </c>
      <c r="AH706" s="185">
        <v>0</v>
      </c>
    </row>
    <row r="707" spans="1:34" ht="30" customHeight="1">
      <c r="A707" s="2019"/>
      <c r="B707" s="995" t="s">
        <v>802</v>
      </c>
      <c r="C707" s="185">
        <v>0</v>
      </c>
      <c r="D707" s="185">
        <v>0</v>
      </c>
      <c r="E707" s="185">
        <v>0</v>
      </c>
      <c r="F707" s="185">
        <v>0</v>
      </c>
      <c r="G707" s="185">
        <v>0</v>
      </c>
      <c r="H707" s="185">
        <v>0</v>
      </c>
      <c r="I707" s="185">
        <v>0</v>
      </c>
      <c r="J707" s="185">
        <v>0</v>
      </c>
      <c r="K707" s="185">
        <v>0</v>
      </c>
      <c r="L707" s="185">
        <v>0</v>
      </c>
      <c r="M707" s="185">
        <v>0</v>
      </c>
      <c r="N707" s="185">
        <v>0</v>
      </c>
      <c r="O707" s="185">
        <v>0</v>
      </c>
      <c r="P707" s="185">
        <v>0</v>
      </c>
      <c r="Q707" s="185">
        <v>0</v>
      </c>
      <c r="R707" s="185">
        <v>0</v>
      </c>
      <c r="S707" s="185">
        <v>0</v>
      </c>
      <c r="T707" s="185">
        <v>0</v>
      </c>
      <c r="U707" s="185">
        <v>0</v>
      </c>
      <c r="V707" s="185">
        <v>0</v>
      </c>
      <c r="W707" s="185">
        <v>0</v>
      </c>
      <c r="X707" s="185">
        <v>0</v>
      </c>
      <c r="Y707" s="185">
        <v>0</v>
      </c>
      <c r="Z707" s="185">
        <v>0</v>
      </c>
      <c r="AA707" s="185">
        <v>0</v>
      </c>
      <c r="AB707" s="185">
        <v>0</v>
      </c>
      <c r="AC707" s="185">
        <v>0</v>
      </c>
      <c r="AD707" s="185">
        <v>0</v>
      </c>
      <c r="AE707" s="185">
        <v>0</v>
      </c>
      <c r="AF707" s="185">
        <v>0</v>
      </c>
      <c r="AG707" s="185">
        <v>0</v>
      </c>
      <c r="AH707" s="185">
        <v>0</v>
      </c>
    </row>
    <row r="708" spans="1:34" ht="30" customHeight="1">
      <c r="A708" s="2019"/>
      <c r="B708" s="995" t="s">
        <v>803</v>
      </c>
      <c r="C708" s="185">
        <v>0</v>
      </c>
      <c r="D708" s="185">
        <v>0</v>
      </c>
      <c r="E708" s="185">
        <v>0</v>
      </c>
      <c r="F708" s="185">
        <v>0</v>
      </c>
      <c r="G708" s="185">
        <v>0</v>
      </c>
      <c r="H708" s="185">
        <v>0</v>
      </c>
      <c r="I708" s="185">
        <v>0</v>
      </c>
      <c r="J708" s="185">
        <v>0</v>
      </c>
      <c r="K708" s="185">
        <v>0</v>
      </c>
      <c r="L708" s="185">
        <v>0</v>
      </c>
      <c r="M708" s="185">
        <v>0</v>
      </c>
      <c r="N708" s="185">
        <v>0</v>
      </c>
      <c r="O708" s="185">
        <v>0</v>
      </c>
      <c r="P708" s="185">
        <v>0</v>
      </c>
      <c r="Q708" s="185">
        <v>0</v>
      </c>
      <c r="R708" s="185">
        <v>0</v>
      </c>
      <c r="S708" s="185">
        <v>0</v>
      </c>
      <c r="T708" s="185">
        <v>0</v>
      </c>
      <c r="U708" s="185">
        <v>0</v>
      </c>
      <c r="V708" s="185">
        <v>0</v>
      </c>
      <c r="W708" s="185">
        <v>0</v>
      </c>
      <c r="X708" s="185">
        <v>0</v>
      </c>
      <c r="Y708" s="185">
        <v>0</v>
      </c>
      <c r="Z708" s="185">
        <v>0</v>
      </c>
      <c r="AA708" s="185">
        <v>0</v>
      </c>
      <c r="AB708" s="185">
        <v>0</v>
      </c>
      <c r="AC708" s="185">
        <v>0</v>
      </c>
      <c r="AD708" s="185">
        <v>0</v>
      </c>
      <c r="AE708" s="185">
        <v>0</v>
      </c>
      <c r="AF708" s="185">
        <v>0</v>
      </c>
      <c r="AG708" s="185">
        <v>0</v>
      </c>
      <c r="AH708" s="185">
        <v>0</v>
      </c>
    </row>
    <row r="709" spans="1:34" ht="30" customHeight="1">
      <c r="A709" s="2019"/>
      <c r="B709" s="1011" t="s">
        <v>804</v>
      </c>
      <c r="C709" s="185">
        <v>0</v>
      </c>
      <c r="D709" s="185">
        <v>0</v>
      </c>
      <c r="E709" s="185">
        <v>0</v>
      </c>
      <c r="F709" s="185">
        <v>0</v>
      </c>
      <c r="G709" s="185">
        <v>0</v>
      </c>
      <c r="H709" s="185">
        <v>0</v>
      </c>
      <c r="I709" s="185">
        <v>0</v>
      </c>
      <c r="J709" s="185">
        <v>0</v>
      </c>
      <c r="K709" s="185">
        <v>0</v>
      </c>
      <c r="L709" s="185">
        <v>0</v>
      </c>
      <c r="M709" s="185">
        <v>0</v>
      </c>
      <c r="N709" s="185">
        <v>0</v>
      </c>
      <c r="O709" s="185">
        <v>0</v>
      </c>
      <c r="P709" s="185">
        <v>0</v>
      </c>
      <c r="Q709" s="185">
        <v>0</v>
      </c>
      <c r="R709" s="185">
        <v>0</v>
      </c>
      <c r="S709" s="185">
        <v>0</v>
      </c>
      <c r="T709" s="185">
        <v>0</v>
      </c>
      <c r="U709" s="185">
        <v>0</v>
      </c>
      <c r="V709" s="185">
        <v>0</v>
      </c>
      <c r="W709" s="185">
        <v>0</v>
      </c>
      <c r="X709" s="185">
        <v>0</v>
      </c>
      <c r="Y709" s="185">
        <v>0</v>
      </c>
      <c r="Z709" s="185">
        <v>0</v>
      </c>
      <c r="AA709" s="185">
        <v>0</v>
      </c>
      <c r="AB709" s="185">
        <v>0</v>
      </c>
      <c r="AC709" s="185">
        <v>0</v>
      </c>
      <c r="AD709" s="185">
        <v>0</v>
      </c>
      <c r="AE709" s="185">
        <v>0</v>
      </c>
      <c r="AF709" s="185">
        <v>0</v>
      </c>
      <c r="AG709" s="185">
        <v>0</v>
      </c>
      <c r="AH709" s="185">
        <v>0</v>
      </c>
    </row>
    <row r="710" spans="1:34" ht="30" customHeight="1">
      <c r="A710" s="2019"/>
      <c r="B710" s="1011" t="s">
        <v>805</v>
      </c>
      <c r="C710" s="185">
        <v>254.35</v>
      </c>
      <c r="D710" s="185">
        <v>254.35</v>
      </c>
      <c r="E710" s="185">
        <v>0</v>
      </c>
      <c r="F710" s="185">
        <v>0</v>
      </c>
      <c r="G710" s="185">
        <v>0</v>
      </c>
      <c r="H710" s="185">
        <v>0</v>
      </c>
      <c r="I710" s="185">
        <v>0</v>
      </c>
      <c r="J710" s="185">
        <v>0</v>
      </c>
      <c r="K710" s="185">
        <v>0</v>
      </c>
      <c r="L710" s="185">
        <v>0</v>
      </c>
      <c r="M710" s="185">
        <v>0</v>
      </c>
      <c r="N710" s="185">
        <v>0</v>
      </c>
      <c r="O710" s="185">
        <v>0</v>
      </c>
      <c r="P710" s="185">
        <v>0</v>
      </c>
      <c r="Q710" s="185">
        <v>0</v>
      </c>
      <c r="R710" s="185">
        <v>0</v>
      </c>
      <c r="S710" s="185">
        <v>0</v>
      </c>
      <c r="T710" s="185">
        <v>0</v>
      </c>
      <c r="U710" s="185">
        <v>0</v>
      </c>
      <c r="V710" s="185">
        <v>0</v>
      </c>
      <c r="W710" s="185">
        <v>0</v>
      </c>
      <c r="X710" s="185">
        <v>0</v>
      </c>
      <c r="Y710" s="185">
        <v>0</v>
      </c>
      <c r="Z710" s="185">
        <v>0</v>
      </c>
      <c r="AA710" s="185">
        <v>0</v>
      </c>
      <c r="AB710" s="185">
        <v>0</v>
      </c>
      <c r="AC710" s="185">
        <v>0</v>
      </c>
      <c r="AD710" s="185">
        <v>0</v>
      </c>
      <c r="AE710" s="185">
        <v>0</v>
      </c>
      <c r="AF710" s="185">
        <v>0</v>
      </c>
      <c r="AG710" s="185">
        <v>0</v>
      </c>
      <c r="AH710" s="185">
        <v>0</v>
      </c>
    </row>
    <row r="711" spans="1:34" ht="30" customHeight="1">
      <c r="A711" s="2019"/>
      <c r="B711" s="1011" t="s">
        <v>806</v>
      </c>
      <c r="C711" s="185">
        <v>0</v>
      </c>
      <c r="D711" s="185">
        <v>0</v>
      </c>
      <c r="E711" s="185">
        <v>0</v>
      </c>
      <c r="F711" s="185">
        <v>0</v>
      </c>
      <c r="G711" s="185">
        <v>0</v>
      </c>
      <c r="H711" s="185">
        <v>0</v>
      </c>
      <c r="I711" s="185">
        <v>0</v>
      </c>
      <c r="J711" s="185">
        <v>0</v>
      </c>
      <c r="K711" s="185">
        <v>0</v>
      </c>
      <c r="L711" s="185">
        <v>0</v>
      </c>
      <c r="M711" s="185">
        <v>0</v>
      </c>
      <c r="N711" s="185">
        <v>0</v>
      </c>
      <c r="O711" s="185">
        <v>0</v>
      </c>
      <c r="P711" s="185">
        <v>0</v>
      </c>
      <c r="Q711" s="185">
        <v>0</v>
      </c>
      <c r="R711" s="185">
        <v>0</v>
      </c>
      <c r="S711" s="185">
        <v>0</v>
      </c>
      <c r="T711" s="185">
        <v>0</v>
      </c>
      <c r="U711" s="185">
        <v>0</v>
      </c>
      <c r="V711" s="185">
        <v>0</v>
      </c>
      <c r="W711" s="185">
        <v>0</v>
      </c>
      <c r="X711" s="185">
        <v>0</v>
      </c>
      <c r="Y711" s="185">
        <v>0</v>
      </c>
      <c r="Z711" s="185">
        <v>0</v>
      </c>
      <c r="AA711" s="185">
        <v>0</v>
      </c>
      <c r="AB711" s="185">
        <v>0</v>
      </c>
      <c r="AC711" s="185">
        <v>0</v>
      </c>
      <c r="AD711" s="185">
        <v>0</v>
      </c>
      <c r="AE711" s="185">
        <v>0</v>
      </c>
      <c r="AF711" s="185">
        <v>0</v>
      </c>
      <c r="AG711" s="185">
        <v>0</v>
      </c>
      <c r="AH711" s="185">
        <v>0</v>
      </c>
    </row>
    <row r="712" spans="1:34" ht="30" customHeight="1">
      <c r="A712" s="2019"/>
      <c r="B712" s="995" t="s">
        <v>807</v>
      </c>
      <c r="C712" s="185">
        <v>0</v>
      </c>
      <c r="D712" s="185">
        <v>0</v>
      </c>
      <c r="E712" s="185">
        <v>0</v>
      </c>
      <c r="F712" s="185">
        <v>0</v>
      </c>
      <c r="G712" s="185">
        <v>0</v>
      </c>
      <c r="H712" s="185">
        <v>0</v>
      </c>
      <c r="I712" s="185">
        <v>0</v>
      </c>
      <c r="J712" s="185">
        <v>0</v>
      </c>
      <c r="K712" s="185">
        <v>0</v>
      </c>
      <c r="L712" s="185">
        <v>0</v>
      </c>
      <c r="M712" s="185">
        <v>0</v>
      </c>
      <c r="N712" s="185">
        <v>0</v>
      </c>
      <c r="O712" s="185">
        <v>0</v>
      </c>
      <c r="P712" s="185">
        <v>0</v>
      </c>
      <c r="Q712" s="185">
        <v>0</v>
      </c>
      <c r="R712" s="185">
        <v>0</v>
      </c>
      <c r="S712" s="185">
        <v>0</v>
      </c>
      <c r="T712" s="185">
        <v>0</v>
      </c>
      <c r="U712" s="185">
        <v>0</v>
      </c>
      <c r="V712" s="185">
        <v>0</v>
      </c>
      <c r="W712" s="185">
        <v>0</v>
      </c>
      <c r="X712" s="185">
        <v>0</v>
      </c>
      <c r="Y712" s="185">
        <v>0</v>
      </c>
      <c r="Z712" s="185">
        <v>0</v>
      </c>
      <c r="AA712" s="185">
        <v>0</v>
      </c>
      <c r="AB712" s="185">
        <v>0</v>
      </c>
      <c r="AC712" s="185">
        <v>0</v>
      </c>
      <c r="AD712" s="185">
        <v>0</v>
      </c>
      <c r="AE712" s="185">
        <v>0</v>
      </c>
      <c r="AF712" s="185">
        <v>0</v>
      </c>
      <c r="AG712" s="185">
        <v>0</v>
      </c>
      <c r="AH712" s="185">
        <v>0</v>
      </c>
    </row>
    <row r="713" spans="1:34" ht="30" customHeight="1">
      <c r="A713" s="2019"/>
      <c r="B713" s="991" t="s">
        <v>808</v>
      </c>
      <c r="C713" s="185">
        <v>0</v>
      </c>
      <c r="D713" s="185">
        <v>0</v>
      </c>
      <c r="E713" s="185">
        <v>0</v>
      </c>
      <c r="F713" s="185">
        <v>0</v>
      </c>
      <c r="G713" s="185">
        <v>0</v>
      </c>
      <c r="H713" s="185">
        <v>0</v>
      </c>
      <c r="I713" s="185">
        <v>0</v>
      </c>
      <c r="J713" s="185">
        <v>0</v>
      </c>
      <c r="K713" s="185">
        <v>0</v>
      </c>
      <c r="L713" s="185">
        <v>0</v>
      </c>
      <c r="M713" s="185">
        <v>0</v>
      </c>
      <c r="N713" s="185">
        <v>0</v>
      </c>
      <c r="O713" s="185">
        <v>0</v>
      </c>
      <c r="P713" s="185">
        <v>0</v>
      </c>
      <c r="Q713" s="185">
        <v>0</v>
      </c>
      <c r="R713" s="185">
        <v>0</v>
      </c>
      <c r="S713" s="185">
        <v>0</v>
      </c>
      <c r="T713" s="185">
        <v>0</v>
      </c>
      <c r="U713" s="185">
        <v>0</v>
      </c>
      <c r="V713" s="185">
        <v>0</v>
      </c>
      <c r="W713" s="185">
        <v>0</v>
      </c>
      <c r="X713" s="185">
        <v>0</v>
      </c>
      <c r="Y713" s="185">
        <v>0</v>
      </c>
      <c r="Z713" s="185">
        <v>0</v>
      </c>
      <c r="AA713" s="185">
        <v>0</v>
      </c>
      <c r="AB713" s="185">
        <v>0</v>
      </c>
      <c r="AC713" s="185">
        <v>0</v>
      </c>
      <c r="AD713" s="185">
        <v>0</v>
      </c>
      <c r="AE713" s="185">
        <v>0</v>
      </c>
      <c r="AF713" s="185">
        <v>0</v>
      </c>
      <c r="AG713" s="185">
        <v>0</v>
      </c>
      <c r="AH713" s="185">
        <v>0</v>
      </c>
    </row>
    <row r="714" spans="1:34" ht="30" customHeight="1">
      <c r="A714" s="2019"/>
      <c r="B714" s="1011" t="s">
        <v>821</v>
      </c>
      <c r="C714" s="185">
        <v>0</v>
      </c>
      <c r="D714" s="185">
        <v>0</v>
      </c>
      <c r="E714" s="185">
        <v>0</v>
      </c>
      <c r="F714" s="185">
        <v>0</v>
      </c>
      <c r="G714" s="185">
        <v>0</v>
      </c>
      <c r="H714" s="185">
        <v>0</v>
      </c>
      <c r="I714" s="185">
        <v>0</v>
      </c>
      <c r="J714" s="185">
        <v>0</v>
      </c>
      <c r="K714" s="185">
        <v>0</v>
      </c>
      <c r="L714" s="185">
        <v>0</v>
      </c>
      <c r="M714" s="185">
        <v>0</v>
      </c>
      <c r="N714" s="185">
        <v>0</v>
      </c>
      <c r="O714" s="185">
        <v>0</v>
      </c>
      <c r="P714" s="185">
        <v>0</v>
      </c>
      <c r="Q714" s="185">
        <v>0</v>
      </c>
      <c r="R714" s="185">
        <v>0</v>
      </c>
      <c r="S714" s="185">
        <v>0</v>
      </c>
      <c r="T714" s="185">
        <v>0</v>
      </c>
      <c r="U714" s="185">
        <v>0</v>
      </c>
      <c r="V714" s="185">
        <v>0</v>
      </c>
      <c r="W714" s="185">
        <v>0</v>
      </c>
      <c r="X714" s="185">
        <v>0</v>
      </c>
      <c r="Y714" s="185">
        <v>0</v>
      </c>
      <c r="Z714" s="185">
        <v>0</v>
      </c>
      <c r="AA714" s="185">
        <v>0</v>
      </c>
      <c r="AB714" s="185">
        <v>0</v>
      </c>
      <c r="AC714" s="185">
        <v>0</v>
      </c>
      <c r="AD714" s="185">
        <v>0</v>
      </c>
      <c r="AE714" s="185">
        <v>0</v>
      </c>
      <c r="AF714" s="185">
        <v>0</v>
      </c>
      <c r="AG714" s="185">
        <v>0</v>
      </c>
      <c r="AH714" s="185">
        <v>0</v>
      </c>
    </row>
    <row r="715" spans="1:34" ht="30" customHeight="1">
      <c r="A715" s="2019"/>
      <c r="B715" s="1011" t="s">
        <v>822</v>
      </c>
      <c r="C715" s="185">
        <v>0</v>
      </c>
      <c r="D715" s="185">
        <v>0</v>
      </c>
      <c r="E715" s="185">
        <v>0</v>
      </c>
      <c r="F715" s="185">
        <v>0</v>
      </c>
      <c r="G715" s="185">
        <v>0</v>
      </c>
      <c r="H715" s="185">
        <v>0</v>
      </c>
      <c r="I715" s="185">
        <v>0</v>
      </c>
      <c r="J715" s="185">
        <v>0</v>
      </c>
      <c r="K715" s="185">
        <v>0</v>
      </c>
      <c r="L715" s="185">
        <v>0</v>
      </c>
      <c r="M715" s="185">
        <v>0</v>
      </c>
      <c r="N715" s="185">
        <v>0</v>
      </c>
      <c r="O715" s="185">
        <v>0</v>
      </c>
      <c r="P715" s="185">
        <v>0</v>
      </c>
      <c r="Q715" s="185">
        <v>0</v>
      </c>
      <c r="R715" s="185">
        <v>0</v>
      </c>
      <c r="S715" s="185">
        <v>0</v>
      </c>
      <c r="T715" s="185">
        <v>0</v>
      </c>
      <c r="U715" s="185">
        <v>0</v>
      </c>
      <c r="V715" s="185">
        <v>0</v>
      </c>
      <c r="W715" s="185">
        <v>0</v>
      </c>
      <c r="X715" s="185">
        <v>0</v>
      </c>
      <c r="Y715" s="185">
        <v>0</v>
      </c>
      <c r="Z715" s="185">
        <v>0</v>
      </c>
      <c r="AA715" s="185">
        <v>0</v>
      </c>
      <c r="AB715" s="185">
        <v>0</v>
      </c>
      <c r="AC715" s="185">
        <v>0</v>
      </c>
      <c r="AD715" s="185">
        <v>0</v>
      </c>
      <c r="AE715" s="185">
        <v>0</v>
      </c>
      <c r="AF715" s="185">
        <v>0</v>
      </c>
      <c r="AG715" s="185">
        <v>0</v>
      </c>
      <c r="AH715" s="185">
        <v>0</v>
      </c>
    </row>
    <row r="716" spans="1:34" ht="19.5" customHeight="1">
      <c r="A716" s="2019"/>
      <c r="B716" s="1242" t="s">
        <v>952</v>
      </c>
      <c r="C716" s="185">
        <v>0</v>
      </c>
      <c r="D716" s="185">
        <v>0</v>
      </c>
      <c r="E716" s="185">
        <v>0</v>
      </c>
      <c r="F716" s="185">
        <v>0</v>
      </c>
      <c r="G716" s="185">
        <v>0</v>
      </c>
      <c r="H716" s="185">
        <v>0</v>
      </c>
      <c r="I716" s="185">
        <v>0</v>
      </c>
      <c r="J716" s="185">
        <v>0</v>
      </c>
      <c r="K716" s="185">
        <v>0</v>
      </c>
      <c r="L716" s="185">
        <v>0</v>
      </c>
      <c r="M716" s="185">
        <v>0</v>
      </c>
      <c r="N716" s="185">
        <v>0</v>
      </c>
      <c r="O716" s="185">
        <v>0</v>
      </c>
      <c r="P716" s="185">
        <v>0</v>
      </c>
      <c r="Q716" s="185">
        <v>0</v>
      </c>
      <c r="R716" s="185">
        <v>0</v>
      </c>
      <c r="S716" s="185">
        <v>0</v>
      </c>
      <c r="T716" s="185">
        <v>0</v>
      </c>
      <c r="U716" s="185">
        <v>0</v>
      </c>
      <c r="V716" s="185">
        <v>0</v>
      </c>
      <c r="W716" s="185">
        <v>0</v>
      </c>
      <c r="X716" s="185">
        <v>0</v>
      </c>
      <c r="Y716" s="185">
        <v>0</v>
      </c>
      <c r="Z716" s="185">
        <v>0</v>
      </c>
      <c r="AA716" s="185">
        <v>0</v>
      </c>
      <c r="AB716" s="185">
        <v>0</v>
      </c>
      <c r="AC716" s="185">
        <v>0</v>
      </c>
      <c r="AD716" s="185">
        <v>0</v>
      </c>
      <c r="AE716" s="185">
        <v>0</v>
      </c>
      <c r="AF716" s="185">
        <v>0</v>
      </c>
      <c r="AG716" s="185">
        <v>0</v>
      </c>
      <c r="AH716" s="185">
        <v>0</v>
      </c>
    </row>
  </sheetData>
  <mergeCells count="31">
    <mergeCell ref="A464:A486"/>
    <mergeCell ref="A487:A509"/>
    <mergeCell ref="A510:A532"/>
    <mergeCell ref="A533:A555"/>
    <mergeCell ref="A694:A716"/>
    <mergeCell ref="A556:A578"/>
    <mergeCell ref="A579:A601"/>
    <mergeCell ref="A602:A624"/>
    <mergeCell ref="A625:A647"/>
    <mergeCell ref="A648:A670"/>
    <mergeCell ref="A671:A693"/>
    <mergeCell ref="A349:A371"/>
    <mergeCell ref="A372:A394"/>
    <mergeCell ref="A395:A417"/>
    <mergeCell ref="A418:A440"/>
    <mergeCell ref="A441:A463"/>
    <mergeCell ref="A234:A256"/>
    <mergeCell ref="A257:A279"/>
    <mergeCell ref="A280:A302"/>
    <mergeCell ref="A303:A325"/>
    <mergeCell ref="A326:A348"/>
    <mergeCell ref="A119:A141"/>
    <mergeCell ref="A142:A164"/>
    <mergeCell ref="A165:A187"/>
    <mergeCell ref="A188:A210"/>
    <mergeCell ref="A211:A233"/>
    <mergeCell ref="A4:A26"/>
    <mergeCell ref="A27:A49"/>
    <mergeCell ref="A50:A72"/>
    <mergeCell ref="A73:A95"/>
    <mergeCell ref="A96:A118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0000FF"/>
  </sheetPr>
  <dimension ref="A1:AH243"/>
  <sheetViews>
    <sheetView zoomScale="55" zoomScaleNormal="55" zoomScaleSheetLayoutView="80" workbookViewId="0">
      <pane xSplit="1" ySplit="3" topLeftCell="B4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8.19921875" defaultRowHeight="15.6"/>
  <cols>
    <col min="1" max="1" width="7.59765625" style="1633" customWidth="1"/>
    <col min="2" max="2" width="22.19921875" style="1012" customWidth="1"/>
    <col min="3" max="5" width="12.3984375" style="1630" customWidth="1"/>
    <col min="6" max="14" width="12.3984375" style="1631" customWidth="1"/>
    <col min="15" max="15" width="11.09765625" style="1631" customWidth="1"/>
    <col min="16" max="254" width="8.19921875" style="1631"/>
    <col min="255" max="255" width="7.59765625" style="1631" customWidth="1"/>
    <col min="256" max="256" width="22.19921875" style="1631" customWidth="1"/>
    <col min="257" max="268" width="12.3984375" style="1631" customWidth="1"/>
    <col min="269" max="269" width="11.09765625" style="1631" customWidth="1"/>
    <col min="270" max="510" width="8.19921875" style="1631"/>
    <col min="511" max="511" width="7.59765625" style="1631" customWidth="1"/>
    <col min="512" max="512" width="22.19921875" style="1631" customWidth="1"/>
    <col min="513" max="524" width="12.3984375" style="1631" customWidth="1"/>
    <col min="525" max="525" width="11.09765625" style="1631" customWidth="1"/>
    <col min="526" max="766" width="8.19921875" style="1631"/>
    <col min="767" max="767" width="7.59765625" style="1631" customWidth="1"/>
    <col min="768" max="768" width="22.19921875" style="1631" customWidth="1"/>
    <col min="769" max="780" width="12.3984375" style="1631" customWidth="1"/>
    <col min="781" max="781" width="11.09765625" style="1631" customWidth="1"/>
    <col min="782" max="1022" width="8.19921875" style="1631"/>
    <col min="1023" max="1023" width="7.59765625" style="1631" customWidth="1"/>
    <col min="1024" max="1024" width="22.19921875" style="1631" customWidth="1"/>
    <col min="1025" max="1036" width="12.3984375" style="1631" customWidth="1"/>
    <col min="1037" max="1037" width="11.09765625" style="1631" customWidth="1"/>
    <col min="1038" max="1278" width="8.19921875" style="1631"/>
    <col min="1279" max="1279" width="7.59765625" style="1631" customWidth="1"/>
    <col min="1280" max="1280" width="22.19921875" style="1631" customWidth="1"/>
    <col min="1281" max="1292" width="12.3984375" style="1631" customWidth="1"/>
    <col min="1293" max="1293" width="11.09765625" style="1631" customWidth="1"/>
    <col min="1294" max="1534" width="8.19921875" style="1631"/>
    <col min="1535" max="1535" width="7.59765625" style="1631" customWidth="1"/>
    <col min="1536" max="1536" width="22.19921875" style="1631" customWidth="1"/>
    <col min="1537" max="1548" width="12.3984375" style="1631" customWidth="1"/>
    <col min="1549" max="1549" width="11.09765625" style="1631" customWidth="1"/>
    <col min="1550" max="1790" width="8.19921875" style="1631"/>
    <col min="1791" max="1791" width="7.59765625" style="1631" customWidth="1"/>
    <col min="1792" max="1792" width="22.19921875" style="1631" customWidth="1"/>
    <col min="1793" max="1804" width="12.3984375" style="1631" customWidth="1"/>
    <col min="1805" max="1805" width="11.09765625" style="1631" customWidth="1"/>
    <col min="1806" max="2046" width="8.19921875" style="1631"/>
    <col min="2047" max="2047" width="7.59765625" style="1631" customWidth="1"/>
    <col min="2048" max="2048" width="22.19921875" style="1631" customWidth="1"/>
    <col min="2049" max="2060" width="12.3984375" style="1631" customWidth="1"/>
    <col min="2061" max="2061" width="11.09765625" style="1631" customWidth="1"/>
    <col min="2062" max="2302" width="8.19921875" style="1631"/>
    <col min="2303" max="2303" width="7.59765625" style="1631" customWidth="1"/>
    <col min="2304" max="2304" width="22.19921875" style="1631" customWidth="1"/>
    <col min="2305" max="2316" width="12.3984375" style="1631" customWidth="1"/>
    <col min="2317" max="2317" width="11.09765625" style="1631" customWidth="1"/>
    <col min="2318" max="2558" width="8.19921875" style="1631"/>
    <col min="2559" max="2559" width="7.59765625" style="1631" customWidth="1"/>
    <col min="2560" max="2560" width="22.19921875" style="1631" customWidth="1"/>
    <col min="2561" max="2572" width="12.3984375" style="1631" customWidth="1"/>
    <col min="2573" max="2573" width="11.09765625" style="1631" customWidth="1"/>
    <col min="2574" max="2814" width="8.19921875" style="1631"/>
    <col min="2815" max="2815" width="7.59765625" style="1631" customWidth="1"/>
    <col min="2816" max="2816" width="22.19921875" style="1631" customWidth="1"/>
    <col min="2817" max="2828" width="12.3984375" style="1631" customWidth="1"/>
    <col min="2829" max="2829" width="11.09765625" style="1631" customWidth="1"/>
    <col min="2830" max="3070" width="8.19921875" style="1631"/>
    <col min="3071" max="3071" width="7.59765625" style="1631" customWidth="1"/>
    <col min="3072" max="3072" width="22.19921875" style="1631" customWidth="1"/>
    <col min="3073" max="3084" width="12.3984375" style="1631" customWidth="1"/>
    <col min="3085" max="3085" width="11.09765625" style="1631" customWidth="1"/>
    <col min="3086" max="3326" width="8.19921875" style="1631"/>
    <col min="3327" max="3327" width="7.59765625" style="1631" customWidth="1"/>
    <col min="3328" max="3328" width="22.19921875" style="1631" customWidth="1"/>
    <col min="3329" max="3340" width="12.3984375" style="1631" customWidth="1"/>
    <col min="3341" max="3341" width="11.09765625" style="1631" customWidth="1"/>
    <col min="3342" max="3582" width="8.19921875" style="1631"/>
    <col min="3583" max="3583" width="7.59765625" style="1631" customWidth="1"/>
    <col min="3584" max="3584" width="22.19921875" style="1631" customWidth="1"/>
    <col min="3585" max="3596" width="12.3984375" style="1631" customWidth="1"/>
    <col min="3597" max="3597" width="11.09765625" style="1631" customWidth="1"/>
    <col min="3598" max="3838" width="8.19921875" style="1631"/>
    <col min="3839" max="3839" width="7.59765625" style="1631" customWidth="1"/>
    <col min="3840" max="3840" width="22.19921875" style="1631" customWidth="1"/>
    <col min="3841" max="3852" width="12.3984375" style="1631" customWidth="1"/>
    <col min="3853" max="3853" width="11.09765625" style="1631" customWidth="1"/>
    <col min="3854" max="4094" width="8.19921875" style="1631"/>
    <col min="4095" max="4095" width="7.59765625" style="1631" customWidth="1"/>
    <col min="4096" max="4096" width="22.19921875" style="1631" customWidth="1"/>
    <col min="4097" max="4108" width="12.3984375" style="1631" customWidth="1"/>
    <col min="4109" max="4109" width="11.09765625" style="1631" customWidth="1"/>
    <col min="4110" max="4350" width="8.19921875" style="1631"/>
    <col min="4351" max="4351" width="7.59765625" style="1631" customWidth="1"/>
    <col min="4352" max="4352" width="22.19921875" style="1631" customWidth="1"/>
    <col min="4353" max="4364" width="12.3984375" style="1631" customWidth="1"/>
    <col min="4365" max="4365" width="11.09765625" style="1631" customWidth="1"/>
    <col min="4366" max="4606" width="8.19921875" style="1631"/>
    <col min="4607" max="4607" width="7.59765625" style="1631" customWidth="1"/>
    <col min="4608" max="4608" width="22.19921875" style="1631" customWidth="1"/>
    <col min="4609" max="4620" width="12.3984375" style="1631" customWidth="1"/>
    <col min="4621" max="4621" width="11.09765625" style="1631" customWidth="1"/>
    <col min="4622" max="4862" width="8.19921875" style="1631"/>
    <col min="4863" max="4863" width="7.59765625" style="1631" customWidth="1"/>
    <col min="4864" max="4864" width="22.19921875" style="1631" customWidth="1"/>
    <col min="4865" max="4876" width="12.3984375" style="1631" customWidth="1"/>
    <col min="4877" max="4877" width="11.09765625" style="1631" customWidth="1"/>
    <col min="4878" max="5118" width="8.19921875" style="1631"/>
    <col min="5119" max="5119" width="7.59765625" style="1631" customWidth="1"/>
    <col min="5120" max="5120" width="22.19921875" style="1631" customWidth="1"/>
    <col min="5121" max="5132" width="12.3984375" style="1631" customWidth="1"/>
    <col min="5133" max="5133" width="11.09765625" style="1631" customWidth="1"/>
    <col min="5134" max="5374" width="8.19921875" style="1631"/>
    <col min="5375" max="5375" width="7.59765625" style="1631" customWidth="1"/>
    <col min="5376" max="5376" width="22.19921875" style="1631" customWidth="1"/>
    <col min="5377" max="5388" width="12.3984375" style="1631" customWidth="1"/>
    <col min="5389" max="5389" width="11.09765625" style="1631" customWidth="1"/>
    <col min="5390" max="5630" width="8.19921875" style="1631"/>
    <col min="5631" max="5631" width="7.59765625" style="1631" customWidth="1"/>
    <col min="5632" max="5632" width="22.19921875" style="1631" customWidth="1"/>
    <col min="5633" max="5644" width="12.3984375" style="1631" customWidth="1"/>
    <col min="5645" max="5645" width="11.09765625" style="1631" customWidth="1"/>
    <col min="5646" max="5886" width="8.19921875" style="1631"/>
    <col min="5887" max="5887" width="7.59765625" style="1631" customWidth="1"/>
    <col min="5888" max="5888" width="22.19921875" style="1631" customWidth="1"/>
    <col min="5889" max="5900" width="12.3984375" style="1631" customWidth="1"/>
    <col min="5901" max="5901" width="11.09765625" style="1631" customWidth="1"/>
    <col min="5902" max="6142" width="8.19921875" style="1631"/>
    <col min="6143" max="6143" width="7.59765625" style="1631" customWidth="1"/>
    <col min="6144" max="6144" width="22.19921875" style="1631" customWidth="1"/>
    <col min="6145" max="6156" width="12.3984375" style="1631" customWidth="1"/>
    <col min="6157" max="6157" width="11.09765625" style="1631" customWidth="1"/>
    <col min="6158" max="6398" width="8.19921875" style="1631"/>
    <col min="6399" max="6399" width="7.59765625" style="1631" customWidth="1"/>
    <col min="6400" max="6400" width="22.19921875" style="1631" customWidth="1"/>
    <col min="6401" max="6412" width="12.3984375" style="1631" customWidth="1"/>
    <col min="6413" max="6413" width="11.09765625" style="1631" customWidth="1"/>
    <col min="6414" max="6654" width="8.19921875" style="1631"/>
    <col min="6655" max="6655" width="7.59765625" style="1631" customWidth="1"/>
    <col min="6656" max="6656" width="22.19921875" style="1631" customWidth="1"/>
    <col min="6657" max="6668" width="12.3984375" style="1631" customWidth="1"/>
    <col min="6669" max="6669" width="11.09765625" style="1631" customWidth="1"/>
    <col min="6670" max="6910" width="8.19921875" style="1631"/>
    <col min="6911" max="6911" width="7.59765625" style="1631" customWidth="1"/>
    <col min="6912" max="6912" width="22.19921875" style="1631" customWidth="1"/>
    <col min="6913" max="6924" width="12.3984375" style="1631" customWidth="1"/>
    <col min="6925" max="6925" width="11.09765625" style="1631" customWidth="1"/>
    <col min="6926" max="7166" width="8.19921875" style="1631"/>
    <col min="7167" max="7167" width="7.59765625" style="1631" customWidth="1"/>
    <col min="7168" max="7168" width="22.19921875" style="1631" customWidth="1"/>
    <col min="7169" max="7180" width="12.3984375" style="1631" customWidth="1"/>
    <col min="7181" max="7181" width="11.09765625" style="1631" customWidth="1"/>
    <col min="7182" max="7422" width="8.19921875" style="1631"/>
    <col min="7423" max="7423" width="7.59765625" style="1631" customWidth="1"/>
    <col min="7424" max="7424" width="22.19921875" style="1631" customWidth="1"/>
    <col min="7425" max="7436" width="12.3984375" style="1631" customWidth="1"/>
    <col min="7437" max="7437" width="11.09765625" style="1631" customWidth="1"/>
    <col min="7438" max="7678" width="8.19921875" style="1631"/>
    <col min="7679" max="7679" width="7.59765625" style="1631" customWidth="1"/>
    <col min="7680" max="7680" width="22.19921875" style="1631" customWidth="1"/>
    <col min="7681" max="7692" width="12.3984375" style="1631" customWidth="1"/>
    <col min="7693" max="7693" width="11.09765625" style="1631" customWidth="1"/>
    <col min="7694" max="7934" width="8.19921875" style="1631"/>
    <col min="7935" max="7935" width="7.59765625" style="1631" customWidth="1"/>
    <col min="7936" max="7936" width="22.19921875" style="1631" customWidth="1"/>
    <col min="7937" max="7948" width="12.3984375" style="1631" customWidth="1"/>
    <col min="7949" max="7949" width="11.09765625" style="1631" customWidth="1"/>
    <col min="7950" max="8190" width="8.19921875" style="1631"/>
    <col min="8191" max="8191" width="7.59765625" style="1631" customWidth="1"/>
    <col min="8192" max="8192" width="22.19921875" style="1631" customWidth="1"/>
    <col min="8193" max="8204" width="12.3984375" style="1631" customWidth="1"/>
    <col min="8205" max="8205" width="11.09765625" style="1631" customWidth="1"/>
    <col min="8206" max="8446" width="8.19921875" style="1631"/>
    <col min="8447" max="8447" width="7.59765625" style="1631" customWidth="1"/>
    <col min="8448" max="8448" width="22.19921875" style="1631" customWidth="1"/>
    <col min="8449" max="8460" width="12.3984375" style="1631" customWidth="1"/>
    <col min="8461" max="8461" width="11.09765625" style="1631" customWidth="1"/>
    <col min="8462" max="8702" width="8.19921875" style="1631"/>
    <col min="8703" max="8703" width="7.59765625" style="1631" customWidth="1"/>
    <col min="8704" max="8704" width="22.19921875" style="1631" customWidth="1"/>
    <col min="8705" max="8716" width="12.3984375" style="1631" customWidth="1"/>
    <col min="8717" max="8717" width="11.09765625" style="1631" customWidth="1"/>
    <col min="8718" max="8958" width="8.19921875" style="1631"/>
    <col min="8959" max="8959" width="7.59765625" style="1631" customWidth="1"/>
    <col min="8960" max="8960" width="22.19921875" style="1631" customWidth="1"/>
    <col min="8961" max="8972" width="12.3984375" style="1631" customWidth="1"/>
    <col min="8973" max="8973" width="11.09765625" style="1631" customWidth="1"/>
    <col min="8974" max="9214" width="8.19921875" style="1631"/>
    <col min="9215" max="9215" width="7.59765625" style="1631" customWidth="1"/>
    <col min="9216" max="9216" width="22.19921875" style="1631" customWidth="1"/>
    <col min="9217" max="9228" width="12.3984375" style="1631" customWidth="1"/>
    <col min="9229" max="9229" width="11.09765625" style="1631" customWidth="1"/>
    <col min="9230" max="9470" width="8.19921875" style="1631"/>
    <col min="9471" max="9471" width="7.59765625" style="1631" customWidth="1"/>
    <col min="9472" max="9472" width="22.19921875" style="1631" customWidth="1"/>
    <col min="9473" max="9484" width="12.3984375" style="1631" customWidth="1"/>
    <col min="9485" max="9485" width="11.09765625" style="1631" customWidth="1"/>
    <col min="9486" max="9726" width="8.19921875" style="1631"/>
    <col min="9727" max="9727" width="7.59765625" style="1631" customWidth="1"/>
    <col min="9728" max="9728" width="22.19921875" style="1631" customWidth="1"/>
    <col min="9729" max="9740" width="12.3984375" style="1631" customWidth="1"/>
    <col min="9741" max="9741" width="11.09765625" style="1631" customWidth="1"/>
    <col min="9742" max="9982" width="8.19921875" style="1631"/>
    <col min="9983" max="9983" width="7.59765625" style="1631" customWidth="1"/>
    <col min="9984" max="9984" width="22.19921875" style="1631" customWidth="1"/>
    <col min="9985" max="9996" width="12.3984375" style="1631" customWidth="1"/>
    <col min="9997" max="9997" width="11.09765625" style="1631" customWidth="1"/>
    <col min="9998" max="10238" width="8.19921875" style="1631"/>
    <col min="10239" max="10239" width="7.59765625" style="1631" customWidth="1"/>
    <col min="10240" max="10240" width="22.19921875" style="1631" customWidth="1"/>
    <col min="10241" max="10252" width="12.3984375" style="1631" customWidth="1"/>
    <col min="10253" max="10253" width="11.09765625" style="1631" customWidth="1"/>
    <col min="10254" max="10494" width="8.19921875" style="1631"/>
    <col min="10495" max="10495" width="7.59765625" style="1631" customWidth="1"/>
    <col min="10496" max="10496" width="22.19921875" style="1631" customWidth="1"/>
    <col min="10497" max="10508" width="12.3984375" style="1631" customWidth="1"/>
    <col min="10509" max="10509" width="11.09765625" style="1631" customWidth="1"/>
    <col min="10510" max="10750" width="8.19921875" style="1631"/>
    <col min="10751" max="10751" width="7.59765625" style="1631" customWidth="1"/>
    <col min="10752" max="10752" width="22.19921875" style="1631" customWidth="1"/>
    <col min="10753" max="10764" width="12.3984375" style="1631" customWidth="1"/>
    <col min="10765" max="10765" width="11.09765625" style="1631" customWidth="1"/>
    <col min="10766" max="11006" width="8.19921875" style="1631"/>
    <col min="11007" max="11007" width="7.59765625" style="1631" customWidth="1"/>
    <col min="11008" max="11008" width="22.19921875" style="1631" customWidth="1"/>
    <col min="11009" max="11020" width="12.3984375" style="1631" customWidth="1"/>
    <col min="11021" max="11021" width="11.09765625" style="1631" customWidth="1"/>
    <col min="11022" max="11262" width="8.19921875" style="1631"/>
    <col min="11263" max="11263" width="7.59765625" style="1631" customWidth="1"/>
    <col min="11264" max="11264" width="22.19921875" style="1631" customWidth="1"/>
    <col min="11265" max="11276" width="12.3984375" style="1631" customWidth="1"/>
    <col min="11277" max="11277" width="11.09765625" style="1631" customWidth="1"/>
    <col min="11278" max="11518" width="8.19921875" style="1631"/>
    <col min="11519" max="11519" width="7.59765625" style="1631" customWidth="1"/>
    <col min="11520" max="11520" width="22.19921875" style="1631" customWidth="1"/>
    <col min="11521" max="11532" width="12.3984375" style="1631" customWidth="1"/>
    <col min="11533" max="11533" width="11.09765625" style="1631" customWidth="1"/>
    <col min="11534" max="11774" width="8.19921875" style="1631"/>
    <col min="11775" max="11775" width="7.59765625" style="1631" customWidth="1"/>
    <col min="11776" max="11776" width="22.19921875" style="1631" customWidth="1"/>
    <col min="11777" max="11788" width="12.3984375" style="1631" customWidth="1"/>
    <col min="11789" max="11789" width="11.09765625" style="1631" customWidth="1"/>
    <col min="11790" max="12030" width="8.19921875" style="1631"/>
    <col min="12031" max="12031" width="7.59765625" style="1631" customWidth="1"/>
    <col min="12032" max="12032" width="22.19921875" style="1631" customWidth="1"/>
    <col min="12033" max="12044" width="12.3984375" style="1631" customWidth="1"/>
    <col min="12045" max="12045" width="11.09765625" style="1631" customWidth="1"/>
    <col min="12046" max="12286" width="8.19921875" style="1631"/>
    <col min="12287" max="12287" width="7.59765625" style="1631" customWidth="1"/>
    <col min="12288" max="12288" width="22.19921875" style="1631" customWidth="1"/>
    <col min="12289" max="12300" width="12.3984375" style="1631" customWidth="1"/>
    <col min="12301" max="12301" width="11.09765625" style="1631" customWidth="1"/>
    <col min="12302" max="12542" width="8.19921875" style="1631"/>
    <col min="12543" max="12543" width="7.59765625" style="1631" customWidth="1"/>
    <col min="12544" max="12544" width="22.19921875" style="1631" customWidth="1"/>
    <col min="12545" max="12556" width="12.3984375" style="1631" customWidth="1"/>
    <col min="12557" max="12557" width="11.09765625" style="1631" customWidth="1"/>
    <col min="12558" max="12798" width="8.19921875" style="1631"/>
    <col min="12799" max="12799" width="7.59765625" style="1631" customWidth="1"/>
    <col min="12800" max="12800" width="22.19921875" style="1631" customWidth="1"/>
    <col min="12801" max="12812" width="12.3984375" style="1631" customWidth="1"/>
    <col min="12813" max="12813" width="11.09765625" style="1631" customWidth="1"/>
    <col min="12814" max="13054" width="8.19921875" style="1631"/>
    <col min="13055" max="13055" width="7.59765625" style="1631" customWidth="1"/>
    <col min="13056" max="13056" width="22.19921875" style="1631" customWidth="1"/>
    <col min="13057" max="13068" width="12.3984375" style="1631" customWidth="1"/>
    <col min="13069" max="13069" width="11.09765625" style="1631" customWidth="1"/>
    <col min="13070" max="13310" width="8.19921875" style="1631"/>
    <col min="13311" max="13311" width="7.59765625" style="1631" customWidth="1"/>
    <col min="13312" max="13312" width="22.19921875" style="1631" customWidth="1"/>
    <col min="13313" max="13324" width="12.3984375" style="1631" customWidth="1"/>
    <col min="13325" max="13325" width="11.09765625" style="1631" customWidth="1"/>
    <col min="13326" max="13566" width="8.19921875" style="1631"/>
    <col min="13567" max="13567" width="7.59765625" style="1631" customWidth="1"/>
    <col min="13568" max="13568" width="22.19921875" style="1631" customWidth="1"/>
    <col min="13569" max="13580" width="12.3984375" style="1631" customWidth="1"/>
    <col min="13581" max="13581" width="11.09765625" style="1631" customWidth="1"/>
    <col min="13582" max="13822" width="8.19921875" style="1631"/>
    <col min="13823" max="13823" width="7.59765625" style="1631" customWidth="1"/>
    <col min="13824" max="13824" width="22.19921875" style="1631" customWidth="1"/>
    <col min="13825" max="13836" width="12.3984375" style="1631" customWidth="1"/>
    <col min="13837" max="13837" width="11.09765625" style="1631" customWidth="1"/>
    <col min="13838" max="14078" width="8.19921875" style="1631"/>
    <col min="14079" max="14079" width="7.59765625" style="1631" customWidth="1"/>
    <col min="14080" max="14080" width="22.19921875" style="1631" customWidth="1"/>
    <col min="14081" max="14092" width="12.3984375" style="1631" customWidth="1"/>
    <col min="14093" max="14093" width="11.09765625" style="1631" customWidth="1"/>
    <col min="14094" max="14334" width="8.19921875" style="1631"/>
    <col min="14335" max="14335" width="7.59765625" style="1631" customWidth="1"/>
    <col min="14336" max="14336" width="22.19921875" style="1631" customWidth="1"/>
    <col min="14337" max="14348" width="12.3984375" style="1631" customWidth="1"/>
    <col min="14349" max="14349" width="11.09765625" style="1631" customWidth="1"/>
    <col min="14350" max="14590" width="8.19921875" style="1631"/>
    <col min="14591" max="14591" width="7.59765625" style="1631" customWidth="1"/>
    <col min="14592" max="14592" width="22.19921875" style="1631" customWidth="1"/>
    <col min="14593" max="14604" width="12.3984375" style="1631" customWidth="1"/>
    <col min="14605" max="14605" width="11.09765625" style="1631" customWidth="1"/>
    <col min="14606" max="14846" width="8.19921875" style="1631"/>
    <col min="14847" max="14847" width="7.59765625" style="1631" customWidth="1"/>
    <col min="14848" max="14848" width="22.19921875" style="1631" customWidth="1"/>
    <col min="14849" max="14860" width="12.3984375" style="1631" customWidth="1"/>
    <col min="14861" max="14861" width="11.09765625" style="1631" customWidth="1"/>
    <col min="14862" max="15102" width="8.19921875" style="1631"/>
    <col min="15103" max="15103" width="7.59765625" style="1631" customWidth="1"/>
    <col min="15104" max="15104" width="22.19921875" style="1631" customWidth="1"/>
    <col min="15105" max="15116" width="12.3984375" style="1631" customWidth="1"/>
    <col min="15117" max="15117" width="11.09765625" style="1631" customWidth="1"/>
    <col min="15118" max="15358" width="8.19921875" style="1631"/>
    <col min="15359" max="15359" width="7.59765625" style="1631" customWidth="1"/>
    <col min="15360" max="15360" width="22.19921875" style="1631" customWidth="1"/>
    <col min="15361" max="15372" width="12.3984375" style="1631" customWidth="1"/>
    <col min="15373" max="15373" width="11.09765625" style="1631" customWidth="1"/>
    <col min="15374" max="15614" width="8.19921875" style="1631"/>
    <col min="15615" max="15615" width="7.59765625" style="1631" customWidth="1"/>
    <col min="15616" max="15616" width="22.19921875" style="1631" customWidth="1"/>
    <col min="15617" max="15628" width="12.3984375" style="1631" customWidth="1"/>
    <col min="15629" max="15629" width="11.09765625" style="1631" customWidth="1"/>
    <col min="15630" max="15870" width="8.19921875" style="1631"/>
    <col min="15871" max="15871" width="7.59765625" style="1631" customWidth="1"/>
    <col min="15872" max="15872" width="22.19921875" style="1631" customWidth="1"/>
    <col min="15873" max="15884" width="12.3984375" style="1631" customWidth="1"/>
    <col min="15885" max="15885" width="11.09765625" style="1631" customWidth="1"/>
    <col min="15886" max="16126" width="8.19921875" style="1631"/>
    <col min="16127" max="16127" width="7.59765625" style="1631" customWidth="1"/>
    <col min="16128" max="16128" width="22.19921875" style="1631" customWidth="1"/>
    <col min="16129" max="16140" width="12.3984375" style="1631" customWidth="1"/>
    <col min="16141" max="16141" width="11.09765625" style="1631" customWidth="1"/>
    <col min="16142" max="16384" width="8.19921875" style="1631"/>
  </cols>
  <sheetData>
    <row r="1" spans="1:34" ht="38.25" customHeight="1">
      <c r="A1" s="1630"/>
      <c r="B1" s="997"/>
      <c r="C1" s="998" t="s">
        <v>868</v>
      </c>
      <c r="D1" s="999"/>
      <c r="E1" s="1631"/>
    </row>
    <row r="2" spans="1:34" ht="15" customHeight="1">
      <c r="A2" s="1000"/>
      <c r="B2" s="1001"/>
      <c r="E2" s="1002" t="s">
        <v>237</v>
      </c>
    </row>
    <row r="3" spans="1:34" s="1632" customFormat="1" ht="19.2" customHeight="1">
      <c r="A3" s="1005" t="s">
        <v>86</v>
      </c>
      <c r="B3" s="1005" t="s">
        <v>214</v>
      </c>
      <c r="C3" s="1005" t="s">
        <v>255</v>
      </c>
      <c r="D3" s="1005" t="s">
        <v>953</v>
      </c>
      <c r="E3" s="1650">
        <v>1994</v>
      </c>
      <c r="F3" s="1650">
        <v>1995</v>
      </c>
      <c r="G3" s="1650">
        <v>1996</v>
      </c>
      <c r="H3" s="1650">
        <v>1997</v>
      </c>
      <c r="I3" s="1650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>
        <v>2023</v>
      </c>
    </row>
    <row r="4" spans="1:34" s="1008" customFormat="1" ht="19.2" customHeight="1">
      <c r="A4" s="2018" t="s">
        <v>256</v>
      </c>
      <c r="B4" s="987" t="s">
        <v>40</v>
      </c>
      <c r="C4" s="1013">
        <f>SUM('2-9-3급수관 경년별 총괄'!C5:'2-9-3급수관 경년별 총괄'!C23)</f>
        <v>1264107.52</v>
      </c>
      <c r="D4" s="1013">
        <f>SUM('2-9-3급수관 경년별 총괄'!D5:'2-9-3급수관 경년별 총괄'!D23)</f>
        <v>177621.83000000002</v>
      </c>
      <c r="E4" s="1013">
        <f>SUM('2-9-3급수관 경년별 총괄'!E5:'2-9-3급수관 경년별 총괄'!E23)</f>
        <v>65538.390000000058</v>
      </c>
      <c r="F4" s="1013">
        <f>SUM('2-9-3급수관 경년별 총괄'!F5:'2-9-3급수관 경년별 총괄'!F23)</f>
        <v>22965.11</v>
      </c>
      <c r="G4" s="1013">
        <f>SUM('2-9-3급수관 경년별 총괄'!G5:'2-9-3급수관 경년별 총괄'!G23)</f>
        <v>56656.130000000019</v>
      </c>
      <c r="H4" s="1013">
        <f>SUM('2-9-3급수관 경년별 총괄'!H5:'2-9-3급수관 경년별 총괄'!H23)</f>
        <v>63311.099999999991</v>
      </c>
      <c r="I4" s="1013">
        <f>SUM('2-9-3급수관 경년별 총괄'!I5:'2-9-3급수관 경년별 총괄'!I23)</f>
        <v>40418.760000000009</v>
      </c>
      <c r="J4" s="1013">
        <f>SUM('2-9-3급수관 경년별 총괄'!J5:'2-9-3급수관 경년별 총괄'!J23)</f>
        <v>33656.28</v>
      </c>
      <c r="K4" s="1013">
        <f>SUM('2-9-3급수관 경년별 총괄'!K5:'2-9-3급수관 경년별 총괄'!K23)</f>
        <v>41372.050000000025</v>
      </c>
      <c r="L4" s="1013">
        <f>SUM('2-9-3급수관 경년별 총괄'!L5:'2-9-3급수관 경년별 총괄'!L23)</f>
        <v>55746.830000000016</v>
      </c>
      <c r="M4" s="1013">
        <f>SUM('2-9-3급수관 경년별 총괄'!M5:'2-9-3급수관 경년별 총괄'!M23)</f>
        <v>39044.170000000006</v>
      </c>
      <c r="N4" s="1013">
        <f>SUM('2-9-3급수관 경년별 총괄'!N5:'2-9-3급수관 경년별 총괄'!N23)</f>
        <v>45510.869999999995</v>
      </c>
      <c r="O4" s="1013">
        <f>SUM('2-9-3급수관 경년별 총괄'!O5:'2-9-3급수관 경년별 총괄'!O23)</f>
        <v>34330.949999999997</v>
      </c>
      <c r="P4" s="1013">
        <f>SUM('2-9-3급수관 경년별 총괄'!P5:'2-9-3급수관 경년별 총괄'!P23)</f>
        <v>45348.090000000004</v>
      </c>
      <c r="Q4" s="1013">
        <f>SUM('2-9-3급수관 경년별 총괄'!Q5:'2-9-3급수관 경년별 총괄'!Q23)</f>
        <v>55230.53</v>
      </c>
      <c r="R4" s="1013">
        <f>SUM('2-9-3급수관 경년별 총괄'!R5:'2-9-3급수관 경년별 총괄'!R23)</f>
        <v>39684.700000000004</v>
      </c>
      <c r="S4" s="1013">
        <f>SUM('2-9-3급수관 경년별 총괄'!S5:'2-9-3급수관 경년별 총괄'!S23)</f>
        <v>31901.639999999996</v>
      </c>
      <c r="T4" s="1013">
        <f>SUM('2-9-3급수관 경년별 총괄'!T5:'2-9-3급수관 경년별 총괄'!T23)</f>
        <v>28381.11</v>
      </c>
      <c r="U4" s="1013">
        <f>SUM('2-9-3급수관 경년별 총괄'!U5:'2-9-3급수관 경년별 총괄'!U23)</f>
        <v>37294.01</v>
      </c>
      <c r="V4" s="1013">
        <f>SUM('2-9-3급수관 경년별 총괄'!V5:'2-9-3급수관 경년별 총괄'!V23)</f>
        <v>35493.80999999999</v>
      </c>
      <c r="W4" s="1013">
        <f>SUM('2-9-3급수관 경년별 총괄'!W5:'2-9-3급수관 경년별 총괄'!W23)</f>
        <v>18720.510000000002</v>
      </c>
      <c r="X4" s="1013">
        <f>SUM('2-9-3급수관 경년별 총괄'!X5:'2-9-3급수관 경년별 총괄'!X23)</f>
        <v>26605.199999999997</v>
      </c>
      <c r="Y4" s="1013">
        <f>SUM('2-9-3급수관 경년별 총괄'!Y5:'2-9-3급수관 경년별 총괄'!Y23)</f>
        <v>38882.18</v>
      </c>
      <c r="Z4" s="1013">
        <f>SUM('2-9-3급수관 경년별 총괄'!Z5:'2-9-3급수관 경년별 총괄'!Z23)</f>
        <v>40265.71</v>
      </c>
      <c r="AA4" s="1013">
        <f>SUM('2-9-3급수관 경년별 총괄'!AA5:'2-9-3급수관 경년별 총괄'!AA23)</f>
        <v>39230.620000000003</v>
      </c>
      <c r="AB4" s="1013">
        <f>SUM('2-9-3급수관 경년별 총괄'!AB5:'2-9-3급수관 경년별 총괄'!AB23)</f>
        <v>26993.01</v>
      </c>
      <c r="AC4" s="1013">
        <f>SUM('2-9-3급수관 경년별 총괄'!AC5:'2-9-3급수관 경년별 총괄'!AC23)</f>
        <v>27635.53</v>
      </c>
      <c r="AD4" s="1013">
        <f>SUM('2-9-3급수관 경년별 총괄'!AD5:'2-9-3급수관 경년별 총괄'!AD23)</f>
        <v>24777.550000000003</v>
      </c>
      <c r="AE4" s="1013">
        <f>SUM('2-9-3급수관 경년별 총괄'!AE5:'2-9-3급수관 경년별 총괄'!AE23)</f>
        <v>20238.36</v>
      </c>
      <c r="AF4" s="1013">
        <f>SUM('2-9-3급수관 경년별 총괄'!AF5:'2-9-3급수관 경년별 총괄'!AF23)</f>
        <v>20995.799999999996</v>
      </c>
      <c r="AG4" s="1013">
        <f>SUM('2-9-3급수관 경년별 총괄'!AG5:'2-9-3급수관 경년별 총괄'!AG23)</f>
        <v>18275.399999999998</v>
      </c>
      <c r="AH4" s="1013">
        <f>SUM('2-9-3급수관 경년별 총괄'!AH5:'2-9-3급수관 경년별 총괄'!AH23)</f>
        <v>11981.29</v>
      </c>
    </row>
    <row r="5" spans="1:34" s="1010" customFormat="1" ht="19.5" customHeight="1">
      <c r="A5" s="2018" t="s">
        <v>256</v>
      </c>
      <c r="B5" s="989" t="s">
        <v>951</v>
      </c>
      <c r="C5" s="185">
        <f>SUM(D5:AH5)</f>
        <v>304.5</v>
      </c>
      <c r="D5" s="185">
        <f>SUM('중부 급수관'!D5,'서부 급수관'!D5,'유성 급수관'!D5)</f>
        <v>0</v>
      </c>
      <c r="E5" s="185">
        <f>SUM('중부 급수관'!E5,'서부 급수관'!E5,'유성 급수관'!E5)</f>
        <v>0</v>
      </c>
      <c r="F5" s="185">
        <f>SUM('중부 급수관'!F5,'서부 급수관'!F5,'유성 급수관'!F5)</f>
        <v>0</v>
      </c>
      <c r="G5" s="185">
        <f>SUM('중부 급수관'!G5,'서부 급수관'!G5,'유성 급수관'!G5)</f>
        <v>0</v>
      </c>
      <c r="H5" s="185">
        <f>SUM('중부 급수관'!H5,'서부 급수관'!H5,'유성 급수관'!H5)</f>
        <v>0</v>
      </c>
      <c r="I5" s="185">
        <f>SUM('중부 급수관'!I5,'서부 급수관'!I5,'유성 급수관'!I5)</f>
        <v>0</v>
      </c>
      <c r="J5" s="185">
        <f>SUM('중부 급수관'!J5,'서부 급수관'!J5,'유성 급수관'!J5)</f>
        <v>0</v>
      </c>
      <c r="K5" s="185">
        <f>SUM('중부 급수관'!K5,'서부 급수관'!K5,'유성 급수관'!K5)</f>
        <v>0</v>
      </c>
      <c r="L5" s="185">
        <f>SUM('중부 급수관'!L5,'서부 급수관'!L5,'유성 급수관'!L5)</f>
        <v>0</v>
      </c>
      <c r="M5" s="185">
        <f>SUM('중부 급수관'!M5,'서부 급수관'!M5,'유성 급수관'!M5)</f>
        <v>0</v>
      </c>
      <c r="N5" s="185">
        <f>SUM('중부 급수관'!N5,'서부 급수관'!N5,'유성 급수관'!N5)</f>
        <v>0</v>
      </c>
      <c r="O5" s="185">
        <f>SUM('중부 급수관'!O5,'서부 급수관'!O5,'유성 급수관'!O5)</f>
        <v>0</v>
      </c>
      <c r="P5" s="185">
        <f>SUM('중부 급수관'!P5,'서부 급수관'!P5,'유성 급수관'!P5)</f>
        <v>0</v>
      </c>
      <c r="Q5" s="185">
        <f>SUM('중부 급수관'!Q5,'서부 급수관'!Q5,'유성 급수관'!Q5)</f>
        <v>0</v>
      </c>
      <c r="R5" s="185">
        <f>SUM('중부 급수관'!R5,'서부 급수관'!R5,'유성 급수관'!R5)</f>
        <v>0</v>
      </c>
      <c r="S5" s="185">
        <f>SUM('중부 급수관'!S5,'서부 급수관'!S5,'유성 급수관'!S5)</f>
        <v>0</v>
      </c>
      <c r="T5" s="185">
        <f>SUM('중부 급수관'!T5,'서부 급수관'!T5,'유성 급수관'!T5)</f>
        <v>0</v>
      </c>
      <c r="U5" s="185">
        <f>SUM('중부 급수관'!U5,'서부 급수관'!U5,'유성 급수관'!U5)</f>
        <v>0</v>
      </c>
      <c r="V5" s="185">
        <f>SUM('중부 급수관'!V5,'서부 급수관'!V5,'유성 급수관'!V5)</f>
        <v>0</v>
      </c>
      <c r="W5" s="185">
        <f>SUM('중부 급수관'!W5,'서부 급수관'!W5,'유성 급수관'!W5)</f>
        <v>0</v>
      </c>
      <c r="X5" s="185">
        <f>SUM('중부 급수관'!X5,'서부 급수관'!X5,'유성 급수관'!X5)</f>
        <v>0</v>
      </c>
      <c r="Y5" s="185">
        <f>SUM('중부 급수관'!Y5,'서부 급수관'!Y5,'유성 급수관'!Y5)</f>
        <v>0</v>
      </c>
      <c r="Z5" s="185">
        <f>SUM('중부 급수관'!Z5,'서부 급수관'!Z5,'유성 급수관'!Z5)</f>
        <v>0</v>
      </c>
      <c r="AA5" s="185">
        <f>SUM('중부 급수관'!AA5,'서부 급수관'!AA5,'유성 급수관'!AA5)</f>
        <v>0</v>
      </c>
      <c r="AB5" s="185">
        <f>SUM('중부 급수관'!AB5,'서부 급수관'!AB5,'유성 급수관'!AB5)</f>
        <v>0</v>
      </c>
      <c r="AC5" s="185">
        <f>SUM('중부 급수관'!AC5,'서부 급수관'!AC5,'유성 급수관'!AC5)</f>
        <v>0</v>
      </c>
      <c r="AD5" s="185">
        <f>SUM('중부 급수관'!AD5,'서부 급수관'!AD5,'유성 급수관'!AD5)</f>
        <v>0</v>
      </c>
      <c r="AE5" s="185">
        <f>SUM('중부 급수관'!AE5,'서부 급수관'!AE5,'유성 급수관'!AE5)</f>
        <v>75</v>
      </c>
      <c r="AF5" s="185">
        <f>SUM('중부 급수관'!AF5,'서부 급수관'!AF5,'유성 급수관'!AF5)</f>
        <v>16.329999999999998</v>
      </c>
      <c r="AG5" s="185">
        <f>SUM('중부 급수관'!AG5,'서부 급수관'!AG5,'유성 급수관'!AG5)</f>
        <v>112.17</v>
      </c>
      <c r="AH5" s="185">
        <f>SUM('중부 급수관'!AH5,'서부 급수관'!AH5,'유성 급수관'!AH5)</f>
        <v>101</v>
      </c>
    </row>
    <row r="6" spans="1:34" ht="30" customHeight="1">
      <c r="A6" s="2019"/>
      <c r="B6" s="989" t="s">
        <v>797</v>
      </c>
      <c r="C6" s="185">
        <f t="shared" ref="C6:C23" si="0">SUM(D6:AH6)</f>
        <v>128.30000000000001</v>
      </c>
      <c r="D6" s="185">
        <f>SUM('동부 급수관'!D5,'유성 급수관'!D6)</f>
        <v>0</v>
      </c>
      <c r="E6" s="185">
        <f>SUM('동부 급수관'!E5,'유성 급수관'!E6)</f>
        <v>0</v>
      </c>
      <c r="F6" s="185">
        <f>SUM('동부 급수관'!F5,'유성 급수관'!F6)</f>
        <v>0</v>
      </c>
      <c r="G6" s="185">
        <f>SUM('동부 급수관'!G5,'유성 급수관'!G6)</f>
        <v>0</v>
      </c>
      <c r="H6" s="185">
        <f>SUM('동부 급수관'!H5,'유성 급수관'!H6)</f>
        <v>0</v>
      </c>
      <c r="I6" s="185">
        <f>SUM('동부 급수관'!I5,'유성 급수관'!I6)</f>
        <v>0</v>
      </c>
      <c r="J6" s="185">
        <f>SUM('동부 급수관'!J5,'유성 급수관'!J6)</f>
        <v>0</v>
      </c>
      <c r="K6" s="185">
        <f>SUM('동부 급수관'!K5,'유성 급수관'!K6)</f>
        <v>0</v>
      </c>
      <c r="L6" s="185">
        <f>SUM('동부 급수관'!L5,'유성 급수관'!L6)</f>
        <v>0</v>
      </c>
      <c r="M6" s="185">
        <f>SUM('동부 급수관'!M5,'유성 급수관'!M6)</f>
        <v>0</v>
      </c>
      <c r="N6" s="185">
        <f>SUM('동부 급수관'!N5,'유성 급수관'!N6)</f>
        <v>0</v>
      </c>
      <c r="O6" s="185">
        <f>SUM('동부 급수관'!O5,'유성 급수관'!O6)</f>
        <v>0</v>
      </c>
      <c r="P6" s="185">
        <f>SUM('동부 급수관'!P5,'유성 급수관'!P6)</f>
        <v>0</v>
      </c>
      <c r="Q6" s="185">
        <f>SUM('동부 급수관'!Q5,'유성 급수관'!Q6)</f>
        <v>0</v>
      </c>
      <c r="R6" s="185">
        <f>SUM('동부 급수관'!R5,'유성 급수관'!R6)</f>
        <v>0</v>
      </c>
      <c r="S6" s="185">
        <f>SUM('동부 급수관'!S5,'유성 급수관'!S6)</f>
        <v>0</v>
      </c>
      <c r="T6" s="185">
        <f>SUM('동부 급수관'!T5,'유성 급수관'!T6)</f>
        <v>0</v>
      </c>
      <c r="U6" s="185">
        <f>SUM('동부 급수관'!U5,'유성 급수관'!U6)</f>
        <v>0</v>
      </c>
      <c r="V6" s="185">
        <f>SUM('동부 급수관'!V5,'유성 급수관'!V6)</f>
        <v>0</v>
      </c>
      <c r="W6" s="185">
        <f>SUM('동부 급수관'!W5,'유성 급수관'!W6)</f>
        <v>0</v>
      </c>
      <c r="X6" s="185">
        <f>SUM('동부 급수관'!X5,'유성 급수관'!X6)</f>
        <v>0</v>
      </c>
      <c r="Y6" s="185">
        <f>SUM('동부 급수관'!Y5,'유성 급수관'!Y6)</f>
        <v>15</v>
      </c>
      <c r="Z6" s="185">
        <f>SUM('동부 급수관'!Z5,'유성 급수관'!Z6)</f>
        <v>0</v>
      </c>
      <c r="AA6" s="185">
        <f>SUM('동부 급수관'!AA5,'유성 급수관'!AA6)</f>
        <v>0</v>
      </c>
      <c r="AB6" s="185">
        <f>SUM('동부 급수관'!AB5,'유성 급수관'!AB6)</f>
        <v>0</v>
      </c>
      <c r="AC6" s="185">
        <f>SUM('동부 급수관'!AC5,'유성 급수관'!AC6)</f>
        <v>0</v>
      </c>
      <c r="AD6" s="185">
        <f>SUM('동부 급수관'!AD5,'유성 급수관'!AD6)</f>
        <v>29.3</v>
      </c>
      <c r="AE6" s="185">
        <f>SUM('동부 급수관'!AE5,'유성 급수관'!AE6)</f>
        <v>13</v>
      </c>
      <c r="AF6" s="185">
        <f>SUM('동부 급수관'!AF5,'유성 급수관'!AF6)</f>
        <v>7.12</v>
      </c>
      <c r="AG6" s="185">
        <f>SUM('동부 급수관'!AG5,'유성 급수관'!AG6)</f>
        <v>23.880000000000003</v>
      </c>
      <c r="AH6" s="185">
        <f>SUM('동부 급수관'!AH5,'유성 급수관'!AH6)</f>
        <v>40</v>
      </c>
    </row>
    <row r="7" spans="1:34" ht="30" customHeight="1">
      <c r="A7" s="2019"/>
      <c r="B7" s="989" t="s">
        <v>780</v>
      </c>
      <c r="C7" s="185">
        <f t="shared" si="0"/>
        <v>865.93000000000018</v>
      </c>
      <c r="D7" s="185">
        <f>SUM('동부 급수관'!D6,'중부 급수관'!D6,'서부 급수관'!D6,'유성 급수관'!D7,'대덕 급수관 '!D6)</f>
        <v>0</v>
      </c>
      <c r="E7" s="185">
        <f>SUM('동부 급수관'!E6,'중부 급수관'!E6,'서부 급수관'!E6,'유성 급수관'!E7,'대덕 급수관 '!E6)</f>
        <v>0</v>
      </c>
      <c r="F7" s="185">
        <f>SUM('동부 급수관'!F6,'중부 급수관'!F6,'서부 급수관'!F6,'유성 급수관'!F7,'대덕 급수관 '!F6)</f>
        <v>0</v>
      </c>
      <c r="G7" s="185">
        <f>SUM('동부 급수관'!G6,'중부 급수관'!G6,'서부 급수관'!G6,'유성 급수관'!G7,'대덕 급수관 '!G6)</f>
        <v>0</v>
      </c>
      <c r="H7" s="185">
        <f>SUM('동부 급수관'!H6,'중부 급수관'!H6,'서부 급수관'!H6,'유성 급수관'!H7,'대덕 급수관 '!H6)</f>
        <v>0</v>
      </c>
      <c r="I7" s="185">
        <f>SUM('동부 급수관'!I6,'중부 급수관'!I6,'서부 급수관'!I6,'유성 급수관'!I7,'대덕 급수관 '!I6)</f>
        <v>0</v>
      </c>
      <c r="J7" s="185">
        <f>SUM('동부 급수관'!J6,'중부 급수관'!J6,'서부 급수관'!J6,'유성 급수관'!J7,'대덕 급수관 '!J6)</f>
        <v>0</v>
      </c>
      <c r="K7" s="185">
        <f>SUM('동부 급수관'!K6,'중부 급수관'!K6,'서부 급수관'!K6,'유성 급수관'!K7,'대덕 급수관 '!K6)</f>
        <v>6.15</v>
      </c>
      <c r="L7" s="185">
        <f>SUM('동부 급수관'!L6,'중부 급수관'!L6,'서부 급수관'!L6,'유성 급수관'!L7,'대덕 급수관 '!L6)</f>
        <v>0</v>
      </c>
      <c r="M7" s="185">
        <f>SUM('동부 급수관'!M6,'중부 급수관'!M6,'서부 급수관'!M6,'유성 급수관'!M7,'대덕 급수관 '!M6)</f>
        <v>0</v>
      </c>
      <c r="N7" s="185">
        <f>SUM('동부 급수관'!N6,'중부 급수관'!N6,'서부 급수관'!N6,'유성 급수관'!N7,'대덕 급수관 '!N6)</f>
        <v>4.5599999999999996</v>
      </c>
      <c r="O7" s="185">
        <f>SUM('동부 급수관'!O6,'중부 급수관'!O6,'서부 급수관'!O6,'유성 급수관'!O7,'대덕 급수관 '!O6)</f>
        <v>0</v>
      </c>
      <c r="P7" s="185">
        <f>SUM('동부 급수관'!P6,'중부 급수관'!P6,'서부 급수관'!P6,'유성 급수관'!P7,'대덕 급수관 '!P6)</f>
        <v>0</v>
      </c>
      <c r="Q7" s="185">
        <f>SUM('동부 급수관'!Q6,'중부 급수관'!Q6,'서부 급수관'!Q6,'유성 급수관'!Q7,'대덕 급수관 '!Q6)</f>
        <v>0</v>
      </c>
      <c r="R7" s="185">
        <f>SUM('동부 급수관'!R6,'중부 급수관'!R6,'서부 급수관'!R6,'유성 급수관'!R7,'대덕 급수관 '!R6)</f>
        <v>0</v>
      </c>
      <c r="S7" s="185">
        <f>SUM('동부 급수관'!S6,'중부 급수관'!S6,'서부 급수관'!S6,'유성 급수관'!S7,'대덕 급수관 '!S6)</f>
        <v>62.81</v>
      </c>
      <c r="T7" s="185">
        <f>SUM('동부 급수관'!T6,'중부 급수관'!T6,'서부 급수관'!T6,'유성 급수관'!T7,'대덕 급수관 '!T6)</f>
        <v>0</v>
      </c>
      <c r="U7" s="185">
        <f>SUM('동부 급수관'!U6,'중부 급수관'!U6,'서부 급수관'!U6,'유성 급수관'!U7,'대덕 급수관 '!U6)</f>
        <v>0</v>
      </c>
      <c r="V7" s="185">
        <f>SUM('동부 급수관'!V6,'중부 급수관'!V6,'서부 급수관'!V6,'유성 급수관'!V7,'대덕 급수관 '!V6)</f>
        <v>4</v>
      </c>
      <c r="W7" s="185">
        <f>SUM('동부 급수관'!W6,'중부 급수관'!W6,'서부 급수관'!W6,'유성 급수관'!W7,'대덕 급수관 '!W6)</f>
        <v>241.56</v>
      </c>
      <c r="X7" s="185">
        <f>SUM('동부 급수관'!X6,'중부 급수관'!X6,'서부 급수관'!X6,'유성 급수관'!X7,'대덕 급수관 '!X6)</f>
        <v>38</v>
      </c>
      <c r="Y7" s="185">
        <f>SUM('동부 급수관'!Y6,'중부 급수관'!Y6,'서부 급수관'!Y6,'유성 급수관'!Y7,'대덕 급수관 '!Y6)</f>
        <v>59.51</v>
      </c>
      <c r="Z7" s="185">
        <f>SUM('동부 급수관'!Z6,'중부 급수관'!Z6,'서부 급수관'!Z6,'유성 급수관'!Z7,'대덕 급수관 '!Z6)</f>
        <v>56.19</v>
      </c>
      <c r="AA7" s="185">
        <f>SUM('동부 급수관'!AA6,'중부 급수관'!AA6,'서부 급수관'!AA6,'유성 급수관'!AA7,'대덕 급수관 '!AA6)</f>
        <v>36.19</v>
      </c>
      <c r="AB7" s="185">
        <f>SUM('동부 급수관'!AB6,'중부 급수관'!AB6,'서부 급수관'!AB6,'유성 급수관'!AB7,'대덕 급수관 '!AB6)</f>
        <v>27</v>
      </c>
      <c r="AC7" s="185">
        <f>SUM('동부 급수관'!AC6,'중부 급수관'!AC6,'서부 급수관'!AC6,'유성 급수관'!AC7,'대덕 급수관 '!AC6)</f>
        <v>178.42000000000002</v>
      </c>
      <c r="AD7" s="185">
        <f>SUM('동부 급수관'!AD6,'중부 급수관'!AD6,'서부 급수관'!AD6,'유성 급수관'!AD7,'대덕 급수관 '!AD6)</f>
        <v>56.71</v>
      </c>
      <c r="AE7" s="185">
        <f>SUM('동부 급수관'!AE6,'중부 급수관'!AE6,'서부 급수관'!AE6,'유성 급수관'!AE7,'대덕 급수관 '!AE6)</f>
        <v>26</v>
      </c>
      <c r="AF7" s="185">
        <f>SUM('동부 급수관'!AF6,'중부 급수관'!AF6,'서부 급수관'!AF6,'유성 급수관'!AF7,'대덕 급수관 '!AF6)</f>
        <v>44.73</v>
      </c>
      <c r="AG7" s="185">
        <f>SUM('동부 급수관'!AG6,'중부 급수관'!AG6,'서부 급수관'!AG6,'유성 급수관'!AG7,'대덕 급수관 '!AG6)</f>
        <v>23.1</v>
      </c>
      <c r="AH7" s="185">
        <f>SUM('동부 급수관'!AH6,'중부 급수관'!AH6,'서부 급수관'!AH6,'유성 급수관'!AH7,'대덕 급수관 '!AH6)</f>
        <v>1</v>
      </c>
    </row>
    <row r="8" spans="1:34" ht="30" customHeight="1">
      <c r="A8" s="2019"/>
      <c r="B8" s="991" t="s">
        <v>781</v>
      </c>
      <c r="C8" s="185">
        <f t="shared" si="0"/>
        <v>1058.5500000000002</v>
      </c>
      <c r="D8" s="185">
        <f>SUM('동부 급수관'!D7,'중부 급수관'!D7,'대덕 급수관 '!D7)</f>
        <v>24.82</v>
      </c>
      <c r="E8" s="185">
        <f>SUM('동부 급수관'!E7,'중부 급수관'!E7,'대덕 급수관 '!E7)</f>
        <v>0</v>
      </c>
      <c r="F8" s="185">
        <f>SUM('동부 급수관'!F7,'중부 급수관'!F7,'대덕 급수관 '!F7)</f>
        <v>720.8900000000001</v>
      </c>
      <c r="G8" s="185">
        <f>SUM('동부 급수관'!G7,'중부 급수관'!G7,'대덕 급수관 '!G7)</f>
        <v>170.44</v>
      </c>
      <c r="H8" s="185">
        <f>SUM('동부 급수관'!H7,'중부 급수관'!H7,'대덕 급수관 '!H7)</f>
        <v>41.99</v>
      </c>
      <c r="I8" s="185">
        <f>SUM('동부 급수관'!I7,'중부 급수관'!I7,'대덕 급수관 '!I7)</f>
        <v>0</v>
      </c>
      <c r="J8" s="185">
        <f>SUM('동부 급수관'!J7,'중부 급수관'!J7,'대덕 급수관 '!J7)</f>
        <v>0</v>
      </c>
      <c r="K8" s="185">
        <f>SUM('동부 급수관'!K7,'중부 급수관'!K7,'대덕 급수관 '!K7)</f>
        <v>0</v>
      </c>
      <c r="L8" s="185">
        <f>SUM('동부 급수관'!L7,'중부 급수관'!L7,'대덕 급수관 '!L7)</f>
        <v>0</v>
      </c>
      <c r="M8" s="185">
        <f>SUM('동부 급수관'!M7,'중부 급수관'!M7,'대덕 급수관 '!M7)</f>
        <v>0</v>
      </c>
      <c r="N8" s="185">
        <f>SUM('동부 급수관'!N7,'중부 급수관'!N7,'대덕 급수관 '!N7)</f>
        <v>0</v>
      </c>
      <c r="O8" s="185">
        <f>SUM('동부 급수관'!O7,'중부 급수관'!O7,'대덕 급수관 '!O7)</f>
        <v>0</v>
      </c>
      <c r="P8" s="185">
        <f>SUM('동부 급수관'!P7,'중부 급수관'!P7,'대덕 급수관 '!P7)</f>
        <v>0</v>
      </c>
      <c r="Q8" s="185">
        <f>SUM('동부 급수관'!Q7,'중부 급수관'!Q7,'대덕 급수관 '!Q7)</f>
        <v>0</v>
      </c>
      <c r="R8" s="185">
        <f>SUM('동부 급수관'!R7,'중부 급수관'!R7,'대덕 급수관 '!R7)</f>
        <v>0</v>
      </c>
      <c r="S8" s="185">
        <f>SUM('동부 급수관'!S7,'중부 급수관'!S7,'대덕 급수관 '!S7)</f>
        <v>0</v>
      </c>
      <c r="T8" s="185">
        <f>SUM('동부 급수관'!T7,'중부 급수관'!T7,'대덕 급수관 '!T7)</f>
        <v>0</v>
      </c>
      <c r="U8" s="185">
        <f>SUM('동부 급수관'!U7,'중부 급수관'!U7,'대덕 급수관 '!U7)</f>
        <v>0</v>
      </c>
      <c r="V8" s="185">
        <f>SUM('동부 급수관'!V7,'중부 급수관'!V7,'대덕 급수관 '!V7)</f>
        <v>0</v>
      </c>
      <c r="W8" s="185">
        <f>SUM('동부 급수관'!W7,'중부 급수관'!W7,'대덕 급수관 '!W7)</f>
        <v>0</v>
      </c>
      <c r="X8" s="185">
        <f>SUM('동부 급수관'!X7,'중부 급수관'!X7,'대덕 급수관 '!X7)</f>
        <v>8</v>
      </c>
      <c r="Y8" s="185">
        <f>SUM('동부 급수관'!Y7,'중부 급수관'!Y7,'대덕 급수관 '!Y7)</f>
        <v>0</v>
      </c>
      <c r="Z8" s="185">
        <f>SUM('동부 급수관'!Z7,'중부 급수관'!Z7,'대덕 급수관 '!Z7)</f>
        <v>0</v>
      </c>
      <c r="AA8" s="185">
        <f>SUM('동부 급수관'!AA7,'중부 급수관'!AA7,'대덕 급수관 '!AA7)</f>
        <v>0</v>
      </c>
      <c r="AB8" s="185">
        <f>SUM('동부 급수관'!AB7,'중부 급수관'!AB7,'대덕 급수관 '!AB7)</f>
        <v>0</v>
      </c>
      <c r="AC8" s="185">
        <f>SUM('동부 급수관'!AC7,'중부 급수관'!AC7,'대덕 급수관 '!AC7)</f>
        <v>7.47</v>
      </c>
      <c r="AD8" s="185">
        <f>SUM('동부 급수관'!AD7,'중부 급수관'!AD7,'대덕 급수관 '!AD7)</f>
        <v>0</v>
      </c>
      <c r="AE8" s="185">
        <f>SUM('동부 급수관'!AE7,'중부 급수관'!AE7,'대덕 급수관 '!AE7)</f>
        <v>0</v>
      </c>
      <c r="AF8" s="185">
        <f>SUM('동부 급수관'!AF7,'중부 급수관'!AF7,'대덕 급수관 '!AF7)</f>
        <v>0</v>
      </c>
      <c r="AG8" s="185">
        <f>SUM('동부 급수관'!AG7,'중부 급수관'!AG7,'대덕 급수관 '!AG7)</f>
        <v>84.94</v>
      </c>
      <c r="AH8" s="185">
        <f>SUM('동부 급수관'!AH7,'중부 급수관'!AH7,'대덕 급수관 '!AH7)</f>
        <v>0</v>
      </c>
    </row>
    <row r="9" spans="1:34" s="1630" customFormat="1" ht="30" customHeight="1">
      <c r="A9" s="2019"/>
      <c r="B9" s="991" t="s">
        <v>799</v>
      </c>
      <c r="C9" s="185">
        <f t="shared" si="0"/>
        <v>1356.56</v>
      </c>
      <c r="D9" s="185">
        <f>SUM('동부 급수관'!D8,'서부 급수관'!D7,'유성 급수관'!D8,'대덕 급수관 '!D8)</f>
        <v>9.15</v>
      </c>
      <c r="E9" s="185">
        <f>SUM('동부 급수관'!E8,'서부 급수관'!E7,'유성 급수관'!E8,'대덕 급수관 '!E8)</f>
        <v>10.74</v>
      </c>
      <c r="F9" s="185">
        <f>SUM('동부 급수관'!F8,'서부 급수관'!F7,'유성 급수관'!F8,'대덕 급수관 '!F8)</f>
        <v>983.0200000000001</v>
      </c>
      <c r="G9" s="185">
        <f>SUM('동부 급수관'!G8,'서부 급수관'!G7,'유성 급수관'!G8,'대덕 급수관 '!G8)</f>
        <v>117.02000000000001</v>
      </c>
      <c r="H9" s="185">
        <f>SUM('동부 급수관'!H8,'서부 급수관'!H7,'유성 급수관'!H8,'대덕 급수관 '!H8)</f>
        <v>2.2799999999999998</v>
      </c>
      <c r="I9" s="185">
        <f>SUM('동부 급수관'!I8,'서부 급수관'!I7,'유성 급수관'!I8,'대덕 급수관 '!I8)</f>
        <v>0</v>
      </c>
      <c r="J9" s="185">
        <f>SUM('동부 급수관'!J8,'서부 급수관'!J7,'유성 급수관'!J8,'대덕 급수관 '!J8)</f>
        <v>50.04</v>
      </c>
      <c r="K9" s="185">
        <f>SUM('동부 급수관'!K8,'서부 급수관'!K7,'유성 급수관'!K8,'대덕 급수관 '!K8)</f>
        <v>0</v>
      </c>
      <c r="L9" s="185">
        <f>SUM('동부 급수관'!L8,'서부 급수관'!L7,'유성 급수관'!L8,'대덕 급수관 '!L8)</f>
        <v>0</v>
      </c>
      <c r="M9" s="185">
        <f>SUM('동부 급수관'!M8,'서부 급수관'!M7,'유성 급수관'!M8,'대덕 급수관 '!M8)</f>
        <v>6.34</v>
      </c>
      <c r="N9" s="185">
        <f>SUM('동부 급수관'!N8,'서부 급수관'!N7,'유성 급수관'!N8,'대덕 급수관 '!N8)</f>
        <v>33.11</v>
      </c>
      <c r="O9" s="185">
        <f>SUM('동부 급수관'!O8,'서부 급수관'!O7,'유성 급수관'!O8,'대덕 급수관 '!O8)</f>
        <v>34.900000000000006</v>
      </c>
      <c r="P9" s="185">
        <f>SUM('동부 급수관'!P8,'서부 급수관'!P7,'유성 급수관'!P8,'대덕 급수관 '!P8)</f>
        <v>0</v>
      </c>
      <c r="Q9" s="185">
        <f>SUM('동부 급수관'!Q8,'서부 급수관'!Q7,'유성 급수관'!Q8,'대덕 급수관 '!Q8)</f>
        <v>0</v>
      </c>
      <c r="R9" s="185">
        <f>SUM('동부 급수관'!R8,'서부 급수관'!R7,'유성 급수관'!R8,'대덕 급수관 '!R8)</f>
        <v>0</v>
      </c>
      <c r="S9" s="185">
        <f>SUM('동부 급수관'!S8,'서부 급수관'!S7,'유성 급수관'!S8,'대덕 급수관 '!S8)</f>
        <v>59.910000000000004</v>
      </c>
      <c r="T9" s="185">
        <f>SUM('동부 급수관'!T8,'서부 급수관'!T7,'유성 급수관'!T8,'대덕 급수관 '!T8)</f>
        <v>0</v>
      </c>
      <c r="U9" s="185">
        <f>SUM('동부 급수관'!U8,'서부 급수관'!U7,'유성 급수관'!U8,'대덕 급수관 '!U8)</f>
        <v>0</v>
      </c>
      <c r="V9" s="185">
        <f>SUM('동부 급수관'!V8,'서부 급수관'!V7,'유성 급수관'!V8,'대덕 급수관 '!V8)</f>
        <v>0</v>
      </c>
      <c r="W9" s="185">
        <f>SUM('동부 급수관'!W8,'서부 급수관'!W7,'유성 급수관'!W8,'대덕 급수관 '!W8)</f>
        <v>0</v>
      </c>
      <c r="X9" s="185">
        <f>SUM('동부 급수관'!X8,'서부 급수관'!X7,'유성 급수관'!X8,'대덕 급수관 '!X8)</f>
        <v>0</v>
      </c>
      <c r="Y9" s="185">
        <f>SUM('동부 급수관'!Y8,'서부 급수관'!Y7,'유성 급수관'!Y8,'대덕 급수관 '!Y8)</f>
        <v>0</v>
      </c>
      <c r="Z9" s="185">
        <f>SUM('동부 급수관'!Z8,'서부 급수관'!Z7,'유성 급수관'!Z8,'대덕 급수관 '!Z8)</f>
        <v>0</v>
      </c>
      <c r="AA9" s="185">
        <f>SUM('동부 급수관'!AA8,'서부 급수관'!AA7,'유성 급수관'!AA8,'대덕 급수관 '!AA8)</f>
        <v>0</v>
      </c>
      <c r="AB9" s="185">
        <f>SUM('동부 급수관'!AB8,'서부 급수관'!AB7,'유성 급수관'!AB8,'대덕 급수관 '!AB8)</f>
        <v>0</v>
      </c>
      <c r="AC9" s="185">
        <f>SUM('동부 급수관'!AC8,'서부 급수관'!AC7,'유성 급수관'!AC8,'대덕 급수관 '!AC8)</f>
        <v>50.05</v>
      </c>
      <c r="AD9" s="185">
        <f>SUM('동부 급수관'!AD8,'서부 급수관'!AD7,'유성 급수관'!AD8,'대덕 급수관 '!AD8)</f>
        <v>0</v>
      </c>
      <c r="AE9" s="185">
        <f>SUM('동부 급수관'!AE8,'서부 급수관'!AE7,'유성 급수관'!AE8,'대덕 급수관 '!AE8)</f>
        <v>0</v>
      </c>
      <c r="AF9" s="185">
        <f>SUM('동부 급수관'!AF8,'서부 급수관'!AF7,'유성 급수관'!AF8,'대덕 급수관 '!AF8)</f>
        <v>0</v>
      </c>
      <c r="AG9" s="185">
        <f>SUM('동부 급수관'!AG8,'서부 급수관'!AG7,'유성 급수관'!AG8,'대덕 급수관 '!AG8)</f>
        <v>0</v>
      </c>
      <c r="AH9" s="185">
        <f>SUM('동부 급수관'!AH8,'서부 급수관'!AH7,'유성 급수관'!AH8,'대덕 급수관 '!AH8)</f>
        <v>0</v>
      </c>
    </row>
    <row r="10" spans="1:34" s="1630" customFormat="1" ht="30" customHeight="1">
      <c r="A10" s="2019"/>
      <c r="B10" s="991" t="s">
        <v>787</v>
      </c>
      <c r="C10" s="185">
        <f t="shared" si="0"/>
        <v>584.87</v>
      </c>
      <c r="D10" s="185">
        <f>SUM('서부 급수관'!D8)</f>
        <v>0</v>
      </c>
      <c r="E10" s="185">
        <f>SUM('서부 급수관'!E8)</f>
        <v>0</v>
      </c>
      <c r="F10" s="185">
        <f>SUM('서부 급수관'!F8)</f>
        <v>0</v>
      </c>
      <c r="G10" s="185">
        <f>SUM('서부 급수관'!G8)</f>
        <v>0</v>
      </c>
      <c r="H10" s="185">
        <f>SUM('서부 급수관'!H8)</f>
        <v>0</v>
      </c>
      <c r="I10" s="185">
        <f>SUM('서부 급수관'!I8)</f>
        <v>0</v>
      </c>
      <c r="J10" s="185">
        <f>SUM('서부 급수관'!J8)</f>
        <v>0</v>
      </c>
      <c r="K10" s="185">
        <f>SUM('서부 급수관'!K8)</f>
        <v>0</v>
      </c>
      <c r="L10" s="185">
        <f>SUM('서부 급수관'!L8)</f>
        <v>0</v>
      </c>
      <c r="M10" s="185">
        <f>SUM('서부 급수관'!M8)</f>
        <v>0</v>
      </c>
      <c r="N10" s="185">
        <f>SUM('서부 급수관'!N8)</f>
        <v>0</v>
      </c>
      <c r="O10" s="185">
        <f>SUM('서부 급수관'!O8)</f>
        <v>0</v>
      </c>
      <c r="P10" s="185">
        <f>SUM('서부 급수관'!P8)</f>
        <v>0</v>
      </c>
      <c r="Q10" s="185">
        <f>SUM('서부 급수관'!Q8)</f>
        <v>0</v>
      </c>
      <c r="R10" s="185">
        <f>SUM('서부 급수관'!R8)</f>
        <v>0</v>
      </c>
      <c r="S10" s="185">
        <f>SUM('서부 급수관'!S8)</f>
        <v>0</v>
      </c>
      <c r="T10" s="185">
        <f>SUM('서부 급수관'!T8)</f>
        <v>0</v>
      </c>
      <c r="U10" s="185">
        <f>SUM('서부 급수관'!U8)</f>
        <v>0</v>
      </c>
      <c r="V10" s="185">
        <f>SUM('서부 급수관'!V8)</f>
        <v>0</v>
      </c>
      <c r="W10" s="185">
        <f>SUM('서부 급수관'!W8)</f>
        <v>0</v>
      </c>
      <c r="X10" s="185">
        <f>SUM('서부 급수관'!X8)</f>
        <v>0</v>
      </c>
      <c r="Y10" s="185">
        <f>SUM('서부 급수관'!Y8)</f>
        <v>0</v>
      </c>
      <c r="Z10" s="185">
        <f>SUM('서부 급수관'!Z8)</f>
        <v>0</v>
      </c>
      <c r="AA10" s="185">
        <f>SUM('서부 급수관'!AA8)</f>
        <v>0</v>
      </c>
      <c r="AB10" s="185">
        <f>SUM('서부 급수관'!AB8)</f>
        <v>0</v>
      </c>
      <c r="AC10" s="185">
        <f>SUM('서부 급수관'!AC8)</f>
        <v>0</v>
      </c>
      <c r="AD10" s="185">
        <f>SUM('서부 급수관'!AD8)</f>
        <v>176</v>
      </c>
      <c r="AE10" s="185">
        <f>SUM('서부 급수관'!AE8)</f>
        <v>0</v>
      </c>
      <c r="AF10" s="185">
        <f>SUM('서부 급수관'!AF8)</f>
        <v>408.87</v>
      </c>
      <c r="AG10" s="185">
        <f>SUM('서부 급수관'!AG8)</f>
        <v>0</v>
      </c>
      <c r="AH10" s="185">
        <f>SUM('서부 급수관'!AH8)</f>
        <v>0</v>
      </c>
    </row>
    <row r="11" spans="1:34" s="1630" customFormat="1" ht="30" customHeight="1">
      <c r="A11" s="2019"/>
      <c r="B11" s="991" t="s">
        <v>800</v>
      </c>
      <c r="C11" s="185">
        <f t="shared" si="0"/>
        <v>79.66</v>
      </c>
      <c r="D11" s="185">
        <f>SUM('유성 급수관'!D9)</f>
        <v>0</v>
      </c>
      <c r="E11" s="185">
        <f>SUM('유성 급수관'!E9)</f>
        <v>0</v>
      </c>
      <c r="F11" s="185">
        <f>SUM('유성 급수관'!F9)</f>
        <v>0</v>
      </c>
      <c r="G11" s="185">
        <f>SUM('유성 급수관'!G9)</f>
        <v>0</v>
      </c>
      <c r="H11" s="185">
        <f>SUM('유성 급수관'!H9)</f>
        <v>0</v>
      </c>
      <c r="I11" s="185">
        <f>SUM('유성 급수관'!I9)</f>
        <v>0</v>
      </c>
      <c r="J11" s="185">
        <f>SUM('유성 급수관'!J9)</f>
        <v>0</v>
      </c>
      <c r="K11" s="185">
        <f>SUM('유성 급수관'!K9)</f>
        <v>0</v>
      </c>
      <c r="L11" s="185">
        <f>SUM('유성 급수관'!L9)</f>
        <v>0</v>
      </c>
      <c r="M11" s="185">
        <f>SUM('유성 급수관'!M9)</f>
        <v>0</v>
      </c>
      <c r="N11" s="185">
        <f>SUM('유성 급수관'!N9)</f>
        <v>0</v>
      </c>
      <c r="O11" s="185">
        <f>SUM('유성 급수관'!O9)</f>
        <v>0</v>
      </c>
      <c r="P11" s="185">
        <f>SUM('유성 급수관'!P9)</f>
        <v>0</v>
      </c>
      <c r="Q11" s="185">
        <f>SUM('유성 급수관'!Q9)</f>
        <v>0</v>
      </c>
      <c r="R11" s="185">
        <f>SUM('유성 급수관'!R9)</f>
        <v>0</v>
      </c>
      <c r="S11" s="185">
        <f>SUM('유성 급수관'!S9)</f>
        <v>0</v>
      </c>
      <c r="T11" s="185">
        <f>SUM('유성 급수관'!T9)</f>
        <v>0</v>
      </c>
      <c r="U11" s="185">
        <f>SUM('유성 급수관'!U9)</f>
        <v>0</v>
      </c>
      <c r="V11" s="185">
        <f>SUM('유성 급수관'!V9)</f>
        <v>0</v>
      </c>
      <c r="W11" s="185">
        <f>SUM('유성 급수관'!W9)</f>
        <v>0</v>
      </c>
      <c r="X11" s="185">
        <f>SUM('유성 급수관'!X9)</f>
        <v>0</v>
      </c>
      <c r="Y11" s="185">
        <f>SUM('유성 급수관'!Y9)</f>
        <v>0</v>
      </c>
      <c r="Z11" s="185">
        <f>SUM('유성 급수관'!Z9)</f>
        <v>0</v>
      </c>
      <c r="AA11" s="185">
        <f>SUM('유성 급수관'!AA9)</f>
        <v>0</v>
      </c>
      <c r="AB11" s="185">
        <f>SUM('유성 급수관'!AB9)</f>
        <v>79.66</v>
      </c>
      <c r="AC11" s="185">
        <f>SUM('유성 급수관'!AC9)</f>
        <v>0</v>
      </c>
      <c r="AD11" s="185">
        <f>SUM('유성 급수관'!AD9)</f>
        <v>0</v>
      </c>
      <c r="AE11" s="185">
        <f>SUM('유성 급수관'!AE9)</f>
        <v>0</v>
      </c>
      <c r="AF11" s="185">
        <f>SUM('유성 급수관'!AF9)</f>
        <v>0</v>
      </c>
      <c r="AG11" s="185">
        <f>SUM('유성 급수관'!AG9)</f>
        <v>0</v>
      </c>
      <c r="AH11" s="185">
        <f>SUM('유성 급수관'!AH9)</f>
        <v>0</v>
      </c>
    </row>
    <row r="12" spans="1:34" s="1630" customFormat="1" ht="30" customHeight="1">
      <c r="A12" s="2019"/>
      <c r="B12" s="989" t="s">
        <v>801</v>
      </c>
      <c r="C12" s="185">
        <f t="shared" si="0"/>
        <v>16.010000000000002</v>
      </c>
      <c r="D12" s="185">
        <f>SUM('중부 급수관'!D8)</f>
        <v>0</v>
      </c>
      <c r="E12" s="185">
        <f>SUM('중부 급수관'!E8)</f>
        <v>0</v>
      </c>
      <c r="F12" s="185">
        <f>SUM('중부 급수관'!F8)</f>
        <v>0</v>
      </c>
      <c r="G12" s="185">
        <f>SUM('중부 급수관'!G8)</f>
        <v>0</v>
      </c>
      <c r="H12" s="185">
        <f>SUM('중부 급수관'!H8)</f>
        <v>0</v>
      </c>
      <c r="I12" s="185">
        <f>SUM('중부 급수관'!I8)</f>
        <v>0</v>
      </c>
      <c r="J12" s="185">
        <f>SUM('중부 급수관'!J8)</f>
        <v>0</v>
      </c>
      <c r="K12" s="185">
        <f>SUM('중부 급수관'!K8)</f>
        <v>0</v>
      </c>
      <c r="L12" s="185">
        <f>SUM('중부 급수관'!L8)</f>
        <v>0</v>
      </c>
      <c r="M12" s="185">
        <f>SUM('중부 급수관'!M8)</f>
        <v>0</v>
      </c>
      <c r="N12" s="185">
        <f>SUM('중부 급수관'!N8)</f>
        <v>0</v>
      </c>
      <c r="O12" s="185">
        <f>SUM('중부 급수관'!O8)</f>
        <v>0</v>
      </c>
      <c r="P12" s="185">
        <f>SUM('중부 급수관'!P8)</f>
        <v>0</v>
      </c>
      <c r="Q12" s="185">
        <f>SUM('중부 급수관'!Q8)</f>
        <v>0</v>
      </c>
      <c r="R12" s="185">
        <f>SUM('중부 급수관'!R8)</f>
        <v>0</v>
      </c>
      <c r="S12" s="185">
        <f>SUM('중부 급수관'!S8)</f>
        <v>0</v>
      </c>
      <c r="T12" s="185">
        <f>SUM('중부 급수관'!T8)</f>
        <v>0</v>
      </c>
      <c r="U12" s="185">
        <f>SUM('중부 급수관'!U8)</f>
        <v>0</v>
      </c>
      <c r="V12" s="185">
        <f>SUM('중부 급수관'!V8)</f>
        <v>0</v>
      </c>
      <c r="W12" s="185">
        <f>SUM('중부 급수관'!W8)</f>
        <v>0</v>
      </c>
      <c r="X12" s="185">
        <f>SUM('중부 급수관'!X8)</f>
        <v>0</v>
      </c>
      <c r="Y12" s="185">
        <f>SUM('중부 급수관'!Y8)</f>
        <v>0</v>
      </c>
      <c r="Z12" s="185">
        <f>SUM('중부 급수관'!Z8)</f>
        <v>0</v>
      </c>
      <c r="AA12" s="185">
        <f>SUM('중부 급수관'!AA8)</f>
        <v>0</v>
      </c>
      <c r="AB12" s="185">
        <f>SUM('중부 급수관'!AB8)</f>
        <v>0</v>
      </c>
      <c r="AC12" s="185">
        <f>SUM('중부 급수관'!AC8)</f>
        <v>0</v>
      </c>
      <c r="AD12" s="185">
        <f>SUM('중부 급수관'!AD8)</f>
        <v>16.010000000000002</v>
      </c>
      <c r="AE12" s="185">
        <f>SUM('중부 급수관'!AE8)</f>
        <v>0</v>
      </c>
      <c r="AF12" s="185">
        <f>SUM('중부 급수관'!AF8)</f>
        <v>0</v>
      </c>
      <c r="AG12" s="185">
        <f>SUM('중부 급수관'!AG8)</f>
        <v>0</v>
      </c>
      <c r="AH12" s="185">
        <f>SUM('중부 급수관'!AH8)</f>
        <v>0</v>
      </c>
    </row>
    <row r="13" spans="1:34" s="1630" customFormat="1" ht="30" customHeight="1">
      <c r="A13" s="2019"/>
      <c r="B13" s="995" t="s">
        <v>802</v>
      </c>
      <c r="C13" s="185">
        <f t="shared" si="0"/>
        <v>118919.37000000001</v>
      </c>
      <c r="D13" s="185">
        <f>SUM('동부 급수관'!D9,'중부 급수관'!D9,'서부 급수관'!D9,'유성 급수관'!D10,'대덕 급수관 '!D9)</f>
        <v>113551.42000000001</v>
      </c>
      <c r="E13" s="185">
        <f>SUM('동부 급수관'!E9,'중부 급수관'!E9,'서부 급수관'!E9,'유성 급수관'!E10,'대덕 급수관 '!E9)</f>
        <v>1479.1499999999999</v>
      </c>
      <c r="F13" s="185">
        <f>SUM('동부 급수관'!F9,'중부 급수관'!F9,'서부 급수관'!F9,'유성 급수관'!F10,'대덕 급수관 '!F9)</f>
        <v>830.58</v>
      </c>
      <c r="G13" s="185">
        <f>SUM('동부 급수관'!G9,'중부 급수관'!G9,'서부 급수관'!G9,'유성 급수관'!G10,'대덕 급수관 '!G9)</f>
        <v>632.32000000000005</v>
      </c>
      <c r="H13" s="185">
        <f>SUM('동부 급수관'!H9,'중부 급수관'!H9,'서부 급수관'!H9,'유성 급수관'!H10,'대덕 급수관 '!H9)</f>
        <v>538.52</v>
      </c>
      <c r="I13" s="185">
        <f>SUM('동부 급수관'!I9,'중부 급수관'!I9,'서부 급수관'!I9,'유성 급수관'!I10,'대덕 급수관 '!I9)</f>
        <v>470.45</v>
      </c>
      <c r="J13" s="185">
        <f>SUM('동부 급수관'!J9,'중부 급수관'!J9,'서부 급수관'!J9,'유성 급수관'!J10,'대덕 급수관 '!J9)</f>
        <v>434.67999999999995</v>
      </c>
      <c r="K13" s="185">
        <f>SUM('동부 급수관'!K9,'중부 급수관'!K9,'서부 급수관'!K9,'유성 급수관'!K10,'대덕 급수관 '!K9)</f>
        <v>13.010000000000002</v>
      </c>
      <c r="L13" s="185">
        <f>SUM('동부 급수관'!L9,'중부 급수관'!L9,'서부 급수관'!L9,'유성 급수관'!L10,'대덕 급수관 '!L9)</f>
        <v>23.11</v>
      </c>
      <c r="M13" s="185">
        <f>SUM('동부 급수관'!M9,'중부 급수관'!M9,'서부 급수관'!M9,'유성 급수관'!M10,'대덕 급수관 '!M9)</f>
        <v>45.52</v>
      </c>
      <c r="N13" s="185">
        <f>SUM('동부 급수관'!N9,'중부 급수관'!N9,'서부 급수관'!N9,'유성 급수관'!N10,'대덕 급수관 '!N9)</f>
        <v>15.91</v>
      </c>
      <c r="O13" s="185">
        <f>SUM('동부 급수관'!O9,'중부 급수관'!O9,'서부 급수관'!O9,'유성 급수관'!O10,'대덕 급수관 '!O9)</f>
        <v>0</v>
      </c>
      <c r="P13" s="185">
        <f>SUM('동부 급수관'!P9,'중부 급수관'!P9,'서부 급수관'!P9,'유성 급수관'!P10,'대덕 급수관 '!P9)</f>
        <v>0</v>
      </c>
      <c r="Q13" s="185">
        <f>SUM('동부 급수관'!Q9,'중부 급수관'!Q9,'서부 급수관'!Q9,'유성 급수관'!Q10,'대덕 급수관 '!Q9)</f>
        <v>2.2799999999999998</v>
      </c>
      <c r="R13" s="185">
        <f>SUM('동부 급수관'!R9,'중부 급수관'!R9,'서부 급수관'!R9,'유성 급수관'!R10,'대덕 급수관 '!R9)</f>
        <v>19.71</v>
      </c>
      <c r="S13" s="185">
        <f>SUM('동부 급수관'!S9,'중부 급수관'!S9,'서부 급수관'!S9,'유성 급수관'!S10,'대덕 급수관 '!S9)</f>
        <v>14.26</v>
      </c>
      <c r="T13" s="185">
        <f>SUM('동부 급수관'!T9,'중부 급수관'!T9,'서부 급수관'!T9,'유성 급수관'!T10,'대덕 급수관 '!T9)</f>
        <v>0</v>
      </c>
      <c r="U13" s="185">
        <f>SUM('동부 급수관'!U9,'중부 급수관'!U9,'서부 급수관'!U9,'유성 급수관'!U10,'대덕 급수관 '!U9)</f>
        <v>0</v>
      </c>
      <c r="V13" s="185">
        <f>SUM('동부 급수관'!V9,'중부 급수관'!V9,'서부 급수관'!V9,'유성 급수관'!V10,'대덕 급수관 '!V9)</f>
        <v>113.45</v>
      </c>
      <c r="W13" s="185">
        <f>SUM('동부 급수관'!W9,'중부 급수관'!W9,'서부 급수관'!W9,'유성 급수관'!W10,'대덕 급수관 '!W9)</f>
        <v>0</v>
      </c>
      <c r="X13" s="185">
        <f>SUM('동부 급수관'!X9,'중부 급수관'!X9,'서부 급수관'!X9,'유성 급수관'!X10,'대덕 급수관 '!X9)</f>
        <v>12.21</v>
      </c>
      <c r="Y13" s="185">
        <f>SUM('동부 급수관'!Y9,'중부 급수관'!Y9,'서부 급수관'!Y9,'유성 급수관'!Y10,'대덕 급수관 '!Y9)</f>
        <v>86.18</v>
      </c>
      <c r="Z13" s="185">
        <f>SUM('동부 급수관'!Z9,'중부 급수관'!Z9,'서부 급수관'!Z9,'유성 급수관'!Z10,'대덕 급수관 '!Z9)</f>
        <v>3.8</v>
      </c>
      <c r="AA13" s="185">
        <f>SUM('동부 급수관'!AA9,'중부 급수관'!AA9,'서부 급수관'!AA9,'유성 급수관'!AA10,'대덕 급수관 '!AA9)</f>
        <v>81.210000000000008</v>
      </c>
      <c r="AB13" s="185">
        <f>SUM('동부 급수관'!AB9,'중부 급수관'!AB9,'서부 급수관'!AB9,'유성 급수관'!AB10,'대덕 급수관 '!AB9)</f>
        <v>0</v>
      </c>
      <c r="AC13" s="185">
        <f>SUM('동부 급수관'!AC9,'중부 급수관'!AC9,'서부 급수관'!AC9,'유성 급수관'!AC10,'대덕 급수관 '!AC9)</f>
        <v>239.67</v>
      </c>
      <c r="AD13" s="185">
        <f>SUM('동부 급수관'!AD9,'중부 급수관'!AD9,'서부 급수관'!AD9,'유성 급수관'!AD10,'대덕 급수관 '!AD9)</f>
        <v>101.27</v>
      </c>
      <c r="AE13" s="185">
        <f>SUM('동부 급수관'!AE9,'중부 급수관'!AE9,'서부 급수관'!AE9,'유성 급수관'!AE10,'대덕 급수관 '!AE9)</f>
        <v>63.68</v>
      </c>
      <c r="AF13" s="185">
        <f>SUM('동부 급수관'!AF9,'중부 급수관'!AF9,'서부 급수관'!AF9,'유성 급수관'!AF10,'대덕 급수관 '!AF9)</f>
        <v>3.73</v>
      </c>
      <c r="AG13" s="185">
        <f>SUM('동부 급수관'!AG9,'중부 급수관'!AG9,'서부 급수관'!AG9,'유성 급수관'!AG10,'대덕 급수관 '!AG9)</f>
        <v>5</v>
      </c>
      <c r="AH13" s="185">
        <f>SUM('동부 급수관'!AH9,'중부 급수관'!AH9,'서부 급수관'!AH9,'유성 급수관'!AH10,'대덕 급수관 '!AH9)</f>
        <v>138.25</v>
      </c>
    </row>
    <row r="14" spans="1:34" s="1630" customFormat="1" ht="30" customHeight="1">
      <c r="A14" s="2019"/>
      <c r="B14" s="995" t="s">
        <v>803</v>
      </c>
      <c r="C14" s="185">
        <f t="shared" si="0"/>
        <v>104854.83999999997</v>
      </c>
      <c r="D14" s="185">
        <f>SUM('동부 급수관'!D10,'중부 급수관'!D10,'서부 급수관'!D10,'유성 급수관'!D11,'대덕 급수관 '!D10)</f>
        <v>24390.18</v>
      </c>
      <c r="E14" s="185">
        <f>SUM('동부 급수관'!E10,'중부 급수관'!E10,'서부 급수관'!E10,'유성 급수관'!E11,'대덕 급수관 '!E10)</f>
        <v>7557.48</v>
      </c>
      <c r="F14" s="185">
        <f>SUM('동부 급수관'!F10,'중부 급수관'!F10,'서부 급수관'!F10,'유성 급수관'!F11,'대덕 급수관 '!F10)</f>
        <v>7831.7900000000009</v>
      </c>
      <c r="G14" s="185">
        <f>SUM('동부 급수관'!G10,'중부 급수관'!G10,'서부 급수관'!G10,'유성 급수관'!G11,'대덕 급수관 '!G10)</f>
        <v>6148.9700000000012</v>
      </c>
      <c r="H14" s="185">
        <f>SUM('동부 급수관'!H10,'중부 급수관'!H10,'서부 급수관'!H10,'유성 급수관'!H11,'대덕 급수관 '!H10)</f>
        <v>6206.95</v>
      </c>
      <c r="I14" s="185">
        <f>SUM('동부 급수관'!I10,'중부 급수관'!I10,'서부 급수관'!I10,'유성 급수관'!I11,'대덕 급수관 '!I10)</f>
        <v>4251.71</v>
      </c>
      <c r="J14" s="185">
        <f>SUM('동부 급수관'!J10,'중부 급수관'!J10,'서부 급수관'!J10,'유성 급수관'!J11,'대덕 급수관 '!J10)</f>
        <v>5475.16</v>
      </c>
      <c r="K14" s="185">
        <f>SUM('동부 급수관'!K10,'중부 급수관'!K10,'서부 급수관'!K10,'유성 급수관'!K11,'대덕 급수관 '!K10)</f>
        <v>4536.9400000000005</v>
      </c>
      <c r="L14" s="185">
        <f>SUM('동부 급수관'!L10,'중부 급수관'!L10,'서부 급수관'!L10,'유성 급수관'!L11,'대덕 급수관 '!L10)</f>
        <v>6815.4400000000005</v>
      </c>
      <c r="M14" s="185">
        <f>SUM('동부 급수관'!M10,'중부 급수관'!M10,'서부 급수관'!M10,'유성 급수관'!M11,'대덕 급수관 '!M10)</f>
        <v>7304.6499999999987</v>
      </c>
      <c r="N14" s="185">
        <f>SUM('동부 급수관'!N10,'중부 급수관'!N10,'서부 급수관'!N10,'유성 급수관'!N11,'대덕 급수관 '!N10)</f>
        <v>6392.380000000001</v>
      </c>
      <c r="O14" s="185">
        <f>SUM('동부 급수관'!O10,'중부 급수관'!O10,'서부 급수관'!O10,'유성 급수관'!O11,'대덕 급수관 '!O10)</f>
        <v>7867.9499999999989</v>
      </c>
      <c r="P14" s="185">
        <f>SUM('동부 급수관'!P10,'중부 급수관'!P10,'서부 급수관'!P10,'유성 급수관'!P11,'대덕 급수관 '!P10)</f>
        <v>6973.6500000000005</v>
      </c>
      <c r="Q14" s="185">
        <f>SUM('동부 급수관'!Q10,'중부 급수관'!Q10,'서부 급수관'!Q10,'유성 급수관'!Q11,'대덕 급수관 '!Q10)</f>
        <v>828.39</v>
      </c>
      <c r="R14" s="185">
        <f>SUM('동부 급수관'!R10,'중부 급수관'!R10,'서부 급수관'!R10,'유성 급수관'!R11,'대덕 급수관 '!R10)</f>
        <v>65.56</v>
      </c>
      <c r="S14" s="185">
        <f>SUM('동부 급수관'!S10,'중부 급수관'!S10,'서부 급수관'!S10,'유성 급수관'!S11,'대덕 급수관 '!S10)</f>
        <v>108.36</v>
      </c>
      <c r="T14" s="185">
        <f>SUM('동부 급수관'!T10,'중부 급수관'!T10,'서부 급수관'!T10,'유성 급수관'!T11,'대덕 급수관 '!T10)</f>
        <v>231.29000000000002</v>
      </c>
      <c r="U14" s="185">
        <f>SUM('동부 급수관'!U10,'중부 급수관'!U10,'서부 급수관'!U10,'유성 급수관'!U11,'대덕 급수관 '!U10)</f>
        <v>0</v>
      </c>
      <c r="V14" s="185">
        <f>SUM('동부 급수관'!V10,'중부 급수관'!V10,'서부 급수관'!V10,'유성 급수관'!V11,'대덕 급수관 '!V10)</f>
        <v>610.91999999999996</v>
      </c>
      <c r="W14" s="185">
        <f>SUM('동부 급수관'!W10,'중부 급수관'!W10,'서부 급수관'!W10,'유성 급수관'!W11,'대덕 급수관 '!W10)</f>
        <v>371.17</v>
      </c>
      <c r="X14" s="185">
        <f>SUM('동부 급수관'!X10,'중부 급수관'!X10,'서부 급수관'!X10,'유성 급수관'!X11,'대덕 급수관 '!X10)</f>
        <v>13.97</v>
      </c>
      <c r="Y14" s="185">
        <f>SUM('동부 급수관'!Y10,'중부 급수관'!Y10,'서부 급수관'!Y10,'유성 급수관'!Y11,'대덕 급수관 '!Y10)</f>
        <v>9.0399999999999991</v>
      </c>
      <c r="Z14" s="185">
        <f>SUM('동부 급수관'!Z10,'중부 급수관'!Z10,'서부 급수관'!Z10,'유성 급수관'!Z11,'대덕 급수관 '!Z10)</f>
        <v>54.9</v>
      </c>
      <c r="AA14" s="185">
        <f>SUM('동부 급수관'!AA10,'중부 급수관'!AA10,'서부 급수관'!AA10,'유성 급수관'!AA11,'대덕 급수관 '!AA10)</f>
        <v>3.5</v>
      </c>
      <c r="AB14" s="185">
        <f>SUM('동부 급수관'!AB10,'중부 급수관'!AB10,'서부 급수관'!AB10,'유성 급수관'!AB11,'대덕 급수관 '!AB10)</f>
        <v>43.35</v>
      </c>
      <c r="AC14" s="185">
        <f>SUM('동부 급수관'!AC10,'중부 급수관'!AC10,'서부 급수관'!AC10,'유성 급수관'!AC11,'대덕 급수관 '!AC10)</f>
        <v>179.29</v>
      </c>
      <c r="AD14" s="185">
        <f>SUM('동부 급수관'!AD10,'중부 급수관'!AD10,'서부 급수관'!AD10,'유성 급수관'!AD11,'대덕 급수관 '!AD10)</f>
        <v>113.2</v>
      </c>
      <c r="AE14" s="185">
        <f>SUM('동부 급수관'!AE10,'중부 급수관'!AE10,'서부 급수관'!AE10,'유성 급수관'!AE11,'대덕 급수관 '!AE10)</f>
        <v>7</v>
      </c>
      <c r="AF14" s="185">
        <f>SUM('동부 급수관'!AF10,'중부 급수관'!AF10,'서부 급수관'!AF10,'유성 급수관'!AF11,'대덕 급수관 '!AF10)</f>
        <v>141.02000000000001</v>
      </c>
      <c r="AG14" s="185">
        <f>SUM('동부 급수관'!AG10,'중부 급수관'!AG10,'서부 급수관'!AG10,'유성 급수관'!AG11,'대덕 급수관 '!AG10)</f>
        <v>153.55000000000001</v>
      </c>
      <c r="AH14" s="185">
        <f>SUM('동부 급수관'!AH10,'중부 급수관'!AH10,'서부 급수관'!AH10,'유성 급수관'!AH11,'대덕 급수관 '!AH10)</f>
        <v>167.07999999999998</v>
      </c>
    </row>
    <row r="15" spans="1:34" s="1630" customFormat="1" ht="30" customHeight="1">
      <c r="A15" s="2019"/>
      <c r="B15" s="1011" t="s">
        <v>804</v>
      </c>
      <c r="C15" s="185">
        <f t="shared" si="0"/>
        <v>3464.09</v>
      </c>
      <c r="D15" s="185">
        <f>SUM('동부 급수관'!D11,'중부 급수관'!D11,'서부 급수관'!D11,'유성 급수관'!D12,'대덕 급수관 '!D11)</f>
        <v>0</v>
      </c>
      <c r="E15" s="185">
        <f>SUM('동부 급수관'!E11,'중부 급수관'!E11,'서부 급수관'!E11,'유성 급수관'!E12,'대덕 급수관 '!E11)</f>
        <v>0</v>
      </c>
      <c r="F15" s="185">
        <f>SUM('동부 급수관'!F11,'중부 급수관'!F11,'서부 급수관'!F11,'유성 급수관'!F12,'대덕 급수관 '!F11)</f>
        <v>0</v>
      </c>
      <c r="G15" s="185">
        <f>SUM('동부 급수관'!G11,'중부 급수관'!G11,'서부 급수관'!G11,'유성 급수관'!G12,'대덕 급수관 '!G11)</f>
        <v>0</v>
      </c>
      <c r="H15" s="185">
        <f>SUM('동부 급수관'!H11,'중부 급수관'!H11,'서부 급수관'!H11,'유성 급수관'!H12,'대덕 급수관 '!H11)</f>
        <v>0</v>
      </c>
      <c r="I15" s="185">
        <f>SUM('동부 급수관'!I11,'중부 급수관'!I11,'서부 급수관'!I11,'유성 급수관'!I12,'대덕 급수관 '!I11)</f>
        <v>8.870000000000001</v>
      </c>
      <c r="J15" s="185">
        <f>SUM('동부 급수관'!J11,'중부 급수관'!J11,'서부 급수관'!J11,'유성 급수관'!J12,'대덕 급수관 '!J11)</f>
        <v>36</v>
      </c>
      <c r="K15" s="185">
        <f>SUM('동부 급수관'!K11,'중부 급수관'!K11,'서부 급수관'!K11,'유성 급수관'!K12,'대덕 급수관 '!K11)</f>
        <v>0</v>
      </c>
      <c r="L15" s="185">
        <f>SUM('동부 급수관'!L11,'중부 급수관'!L11,'서부 급수관'!L11,'유성 급수관'!L12,'대덕 급수관 '!L11)</f>
        <v>0</v>
      </c>
      <c r="M15" s="185">
        <f>SUM('동부 급수관'!M11,'중부 급수관'!M11,'서부 급수관'!M11,'유성 급수관'!M12,'대덕 급수관 '!M11)</f>
        <v>0</v>
      </c>
      <c r="N15" s="185">
        <f>SUM('동부 급수관'!N11,'중부 급수관'!N11,'서부 급수관'!N11,'유성 급수관'!N12,'대덕 급수관 '!N11)</f>
        <v>0</v>
      </c>
      <c r="O15" s="185">
        <f>SUM('동부 급수관'!O11,'중부 급수관'!O11,'서부 급수관'!O11,'유성 급수관'!O12,'대덕 급수관 '!O11)</f>
        <v>0</v>
      </c>
      <c r="P15" s="185">
        <f>SUM('동부 급수관'!P11,'중부 급수관'!P11,'서부 급수관'!P11,'유성 급수관'!P12,'대덕 급수관 '!P11)</f>
        <v>75.709999999999994</v>
      </c>
      <c r="Q15" s="185">
        <f>SUM('동부 급수관'!Q11,'중부 급수관'!Q11,'서부 급수관'!Q11,'유성 급수관'!Q12,'대덕 급수관 '!Q11)</f>
        <v>0</v>
      </c>
      <c r="R15" s="185">
        <f>SUM('동부 급수관'!R11,'중부 급수관'!R11,'서부 급수관'!R11,'유성 급수관'!R12,'대덕 급수관 '!R11)</f>
        <v>0</v>
      </c>
      <c r="S15" s="185">
        <f>SUM('동부 급수관'!S11,'중부 급수관'!S11,'서부 급수관'!S11,'유성 급수관'!S12,'대덕 급수관 '!S11)</f>
        <v>0</v>
      </c>
      <c r="T15" s="185">
        <f>SUM('동부 급수관'!T11,'중부 급수관'!T11,'서부 급수관'!T11,'유성 급수관'!T12,'대덕 급수관 '!T11)</f>
        <v>0</v>
      </c>
      <c r="U15" s="185">
        <f>SUM('동부 급수관'!U11,'중부 급수관'!U11,'서부 급수관'!U11,'유성 급수관'!U12,'대덕 급수관 '!U11)</f>
        <v>292.36</v>
      </c>
      <c r="V15" s="185">
        <f>SUM('동부 급수관'!V11,'중부 급수관'!V11,'서부 급수관'!V11,'유성 급수관'!V12,'대덕 급수관 '!V11)</f>
        <v>0</v>
      </c>
      <c r="W15" s="185">
        <f>SUM('동부 급수관'!W11,'중부 급수관'!W11,'서부 급수관'!W11,'유성 급수관'!W12,'대덕 급수관 '!W11)</f>
        <v>59.82</v>
      </c>
      <c r="X15" s="185">
        <f>SUM('동부 급수관'!X11,'중부 급수관'!X11,'서부 급수관'!X11,'유성 급수관'!X12,'대덕 급수관 '!X11)</f>
        <v>29</v>
      </c>
      <c r="Y15" s="185">
        <f>SUM('동부 급수관'!Y11,'중부 급수관'!Y11,'서부 급수관'!Y11,'유성 급수관'!Y12,'대덕 급수관 '!Y11)</f>
        <v>9</v>
      </c>
      <c r="Z15" s="185">
        <f>SUM('동부 급수관'!Z11,'중부 급수관'!Z11,'서부 급수관'!Z11,'유성 급수관'!Z12,'대덕 급수관 '!Z11)</f>
        <v>60.55</v>
      </c>
      <c r="AA15" s="185">
        <f>SUM('동부 급수관'!AA11,'중부 급수관'!AA11,'서부 급수관'!AA11,'유성 급수관'!AA12,'대덕 급수관 '!AA11)</f>
        <v>222</v>
      </c>
      <c r="AB15" s="185">
        <f>SUM('동부 급수관'!AB11,'중부 급수관'!AB11,'서부 급수관'!AB11,'유성 급수관'!AB12,'대덕 급수관 '!AB11)</f>
        <v>71</v>
      </c>
      <c r="AC15" s="185">
        <f>SUM('동부 급수관'!AC11,'중부 급수관'!AC11,'서부 급수관'!AC11,'유성 급수관'!AC12,'대덕 급수관 '!AC11)</f>
        <v>0</v>
      </c>
      <c r="AD15" s="185">
        <f>SUM('동부 급수관'!AD11,'중부 급수관'!AD11,'서부 급수관'!AD11,'유성 급수관'!AD12,'대덕 급수관 '!AD11)</f>
        <v>0</v>
      </c>
      <c r="AE15" s="185">
        <f>SUM('동부 급수관'!AE11,'중부 급수관'!AE11,'서부 급수관'!AE11,'유성 급수관'!AE12,'대덕 급수관 '!AE11)</f>
        <v>160</v>
      </c>
      <c r="AF15" s="185">
        <f>SUM('동부 급수관'!AF11,'중부 급수관'!AF11,'서부 급수관'!AF11,'유성 급수관'!AF12,'대덕 급수관 '!AF11)</f>
        <v>510</v>
      </c>
      <c r="AG15" s="185">
        <f>SUM('동부 급수관'!AG11,'중부 급수관'!AG11,'서부 급수관'!AG11,'유성 급수관'!AG12,'대덕 급수관 '!AG11)</f>
        <v>1108.04</v>
      </c>
      <c r="AH15" s="185">
        <f>SUM('동부 급수관'!AH11,'중부 급수관'!AH11,'서부 급수관'!AH11,'유성 급수관'!AH12,'대덕 급수관 '!AH11)</f>
        <v>821.74</v>
      </c>
    </row>
    <row r="16" spans="1:34" s="1630" customFormat="1" ht="30" customHeight="1">
      <c r="A16" s="2019"/>
      <c r="B16" s="1011" t="s">
        <v>805</v>
      </c>
      <c r="C16" s="185">
        <f t="shared" si="0"/>
        <v>511.22</v>
      </c>
      <c r="D16" s="185">
        <f>SUM('유성 급수관'!D13)</f>
        <v>0</v>
      </c>
      <c r="E16" s="185">
        <f>SUM('유성 급수관'!E13)</f>
        <v>0</v>
      </c>
      <c r="F16" s="185">
        <f>SUM('유성 급수관'!F13)</f>
        <v>0</v>
      </c>
      <c r="G16" s="185">
        <f>SUM('유성 급수관'!G13)</f>
        <v>0</v>
      </c>
      <c r="H16" s="185">
        <f>SUM('유성 급수관'!H13)</f>
        <v>0</v>
      </c>
      <c r="I16" s="185">
        <f>SUM('유성 급수관'!I13)</f>
        <v>0</v>
      </c>
      <c r="J16" s="185">
        <f>SUM('유성 급수관'!J13)</f>
        <v>0</v>
      </c>
      <c r="K16" s="185">
        <f>SUM('유성 급수관'!K13)</f>
        <v>0</v>
      </c>
      <c r="L16" s="185">
        <f>SUM('유성 급수관'!L13)</f>
        <v>0</v>
      </c>
      <c r="M16" s="185">
        <f>SUM('유성 급수관'!M13)</f>
        <v>0</v>
      </c>
      <c r="N16" s="185">
        <f>SUM('유성 급수관'!N13)</f>
        <v>0</v>
      </c>
      <c r="O16" s="185">
        <f>SUM('유성 급수관'!O13)</f>
        <v>0</v>
      </c>
      <c r="P16" s="185">
        <f>SUM('유성 급수관'!P13)</f>
        <v>0</v>
      </c>
      <c r="Q16" s="185">
        <f>SUM('유성 급수관'!Q13)</f>
        <v>0</v>
      </c>
      <c r="R16" s="185">
        <f>SUM('유성 급수관'!R13)</f>
        <v>0</v>
      </c>
      <c r="S16" s="185">
        <f>SUM('유성 급수관'!S13)</f>
        <v>0</v>
      </c>
      <c r="T16" s="185">
        <f>SUM('유성 급수관'!T13)</f>
        <v>0</v>
      </c>
      <c r="U16" s="185">
        <f>SUM('유성 급수관'!U13)</f>
        <v>0</v>
      </c>
      <c r="V16" s="185">
        <f>SUM('유성 급수관'!V13)</f>
        <v>0</v>
      </c>
      <c r="W16" s="185">
        <f>SUM('유성 급수관'!W13)</f>
        <v>0</v>
      </c>
      <c r="X16" s="185">
        <f>SUM('유성 급수관'!X13)</f>
        <v>0</v>
      </c>
      <c r="Y16" s="185">
        <f>SUM('유성 급수관'!Y13)</f>
        <v>0</v>
      </c>
      <c r="Z16" s="185">
        <f>SUM('유성 급수관'!Z13)</f>
        <v>0</v>
      </c>
      <c r="AA16" s="185">
        <f>SUM('유성 급수관'!AA13)</f>
        <v>0</v>
      </c>
      <c r="AB16" s="185">
        <f>SUM('유성 급수관'!AB13)</f>
        <v>0</v>
      </c>
      <c r="AC16" s="185">
        <f>SUM('유성 급수관'!AC13)</f>
        <v>0</v>
      </c>
      <c r="AD16" s="185">
        <f>SUM('유성 급수관'!AD13)</f>
        <v>0</v>
      </c>
      <c r="AE16" s="185">
        <f>SUM('유성 급수관'!AE13)</f>
        <v>0</v>
      </c>
      <c r="AF16" s="185">
        <f>SUM('유성 급수관'!AF13)</f>
        <v>0</v>
      </c>
      <c r="AG16" s="185">
        <f>SUM('유성 급수관'!AG13)</f>
        <v>456.22</v>
      </c>
      <c r="AH16" s="185">
        <f>SUM('유성 급수관'!AH13)</f>
        <v>55</v>
      </c>
    </row>
    <row r="17" spans="1:34" s="1630" customFormat="1" ht="30" customHeight="1">
      <c r="A17" s="2019"/>
      <c r="B17" s="1011" t="s">
        <v>848</v>
      </c>
      <c r="C17" s="185">
        <f t="shared" si="0"/>
        <v>103.77</v>
      </c>
      <c r="D17" s="185">
        <f>SUM('동부 급수관'!D12,'중부 급수관'!D12,'서부 급수관'!D12,'유성 급수관'!D14)</f>
        <v>0</v>
      </c>
      <c r="E17" s="185">
        <f>SUM('동부 급수관'!E12,'중부 급수관'!E12,'서부 급수관'!E12,'유성 급수관'!E14)</f>
        <v>0</v>
      </c>
      <c r="F17" s="185">
        <f>SUM('동부 급수관'!F12,'중부 급수관'!F12,'서부 급수관'!F12,'유성 급수관'!F14)</f>
        <v>0</v>
      </c>
      <c r="G17" s="185">
        <f>SUM('동부 급수관'!G12,'중부 급수관'!G12,'서부 급수관'!G12,'유성 급수관'!G14)</f>
        <v>0</v>
      </c>
      <c r="H17" s="185">
        <f>SUM('동부 급수관'!H12,'중부 급수관'!H12,'서부 급수관'!H12,'유성 급수관'!H14)</f>
        <v>0</v>
      </c>
      <c r="I17" s="185">
        <f>SUM('동부 급수관'!I12,'중부 급수관'!I12,'서부 급수관'!I12,'유성 급수관'!I14)</f>
        <v>0</v>
      </c>
      <c r="J17" s="185">
        <f>SUM('동부 급수관'!J12,'중부 급수관'!J12,'서부 급수관'!J12,'유성 급수관'!J14)</f>
        <v>0</v>
      </c>
      <c r="K17" s="185">
        <f>SUM('동부 급수관'!K12,'중부 급수관'!K12,'서부 급수관'!K12,'유성 급수관'!K14)</f>
        <v>0</v>
      </c>
      <c r="L17" s="185">
        <f>SUM('동부 급수관'!L12,'중부 급수관'!L12,'서부 급수관'!L12,'유성 급수관'!L14)</f>
        <v>0</v>
      </c>
      <c r="M17" s="185">
        <f>SUM('동부 급수관'!M12,'중부 급수관'!M12,'서부 급수관'!M12,'유성 급수관'!M14)</f>
        <v>0</v>
      </c>
      <c r="N17" s="185">
        <f>SUM('동부 급수관'!N12,'중부 급수관'!N12,'서부 급수관'!N12,'유성 급수관'!N14)</f>
        <v>0</v>
      </c>
      <c r="O17" s="185">
        <f>SUM('동부 급수관'!O12,'중부 급수관'!O12,'서부 급수관'!O12,'유성 급수관'!O14)</f>
        <v>0</v>
      </c>
      <c r="P17" s="185">
        <f>SUM('동부 급수관'!P12,'중부 급수관'!P12,'서부 급수관'!P12,'유성 급수관'!P14)</f>
        <v>0</v>
      </c>
      <c r="Q17" s="185">
        <f>SUM('동부 급수관'!Q12,'중부 급수관'!Q12,'서부 급수관'!Q12,'유성 급수관'!Q14)</f>
        <v>0</v>
      </c>
      <c r="R17" s="185">
        <f>SUM('동부 급수관'!R12,'중부 급수관'!R12,'서부 급수관'!R12,'유성 급수관'!R14)</f>
        <v>0</v>
      </c>
      <c r="S17" s="185">
        <f>SUM('동부 급수관'!S12,'중부 급수관'!S12,'서부 급수관'!S12,'유성 급수관'!S14)</f>
        <v>0</v>
      </c>
      <c r="T17" s="185">
        <f>SUM('동부 급수관'!T12,'중부 급수관'!T12,'서부 급수관'!T12,'유성 급수관'!T14)</f>
        <v>0</v>
      </c>
      <c r="U17" s="185">
        <f>SUM('동부 급수관'!U12,'중부 급수관'!U12,'서부 급수관'!U12,'유성 급수관'!U14)</f>
        <v>0</v>
      </c>
      <c r="V17" s="185">
        <f>SUM('동부 급수관'!V12,'중부 급수관'!V12,'서부 급수관'!V12,'유성 급수관'!V14)</f>
        <v>0</v>
      </c>
      <c r="W17" s="185">
        <f>SUM('동부 급수관'!W12,'중부 급수관'!W12,'서부 급수관'!W12,'유성 급수관'!W14)</f>
        <v>0</v>
      </c>
      <c r="X17" s="185">
        <f>SUM('동부 급수관'!X12,'중부 급수관'!X12,'서부 급수관'!X12,'유성 급수관'!X14)</f>
        <v>0</v>
      </c>
      <c r="Y17" s="185">
        <f>SUM('동부 급수관'!Y12,'중부 급수관'!Y12,'서부 급수관'!Y12,'유성 급수관'!Y14)</f>
        <v>0</v>
      </c>
      <c r="Z17" s="185">
        <f>SUM('동부 급수관'!Z12,'중부 급수관'!Z12,'서부 급수관'!Z12,'유성 급수관'!Z14)</f>
        <v>7.77</v>
      </c>
      <c r="AA17" s="185">
        <f>SUM('동부 급수관'!AA12,'중부 급수관'!AA12,'서부 급수관'!AA12,'유성 급수관'!AA14)</f>
        <v>49</v>
      </c>
      <c r="AB17" s="185">
        <f>SUM('동부 급수관'!AB12,'중부 급수관'!AB12,'서부 급수관'!AB12,'유성 급수관'!AB14)</f>
        <v>13</v>
      </c>
      <c r="AC17" s="185">
        <f>SUM('동부 급수관'!AC12,'중부 급수관'!AC12,'서부 급수관'!AC12,'유성 급수관'!AC14)</f>
        <v>0</v>
      </c>
      <c r="AD17" s="185">
        <f>SUM('동부 급수관'!AD12,'중부 급수관'!AD12,'서부 급수관'!AD12,'유성 급수관'!AD14)</f>
        <v>18</v>
      </c>
      <c r="AE17" s="185">
        <f>SUM('동부 급수관'!AE12,'중부 급수관'!AE12,'서부 급수관'!AE12,'유성 급수관'!AE14)</f>
        <v>16</v>
      </c>
      <c r="AF17" s="185">
        <f>SUM('동부 급수관'!AF12,'중부 급수관'!AF12,'서부 급수관'!AF12,'유성 급수관'!AF14)</f>
        <v>0</v>
      </c>
      <c r="AG17" s="185">
        <f>SUM('동부 급수관'!AG12,'중부 급수관'!AG12,'서부 급수관'!AG12,'유성 급수관'!AG14)</f>
        <v>0</v>
      </c>
      <c r="AH17" s="185">
        <f>SUM('동부 급수관'!AH12,'중부 급수관'!AH12,'서부 급수관'!AH12,'유성 급수관'!AH14)</f>
        <v>0</v>
      </c>
    </row>
    <row r="18" spans="1:34" s="1630" customFormat="1" ht="30" customHeight="1">
      <c r="A18" s="2019"/>
      <c r="B18" s="1011" t="s">
        <v>806</v>
      </c>
      <c r="C18" s="185">
        <f t="shared" si="0"/>
        <v>57.69</v>
      </c>
      <c r="D18" s="185">
        <f>SUM('유성 급수관'!D15,'대덕 급수관 '!D12)</f>
        <v>0</v>
      </c>
      <c r="E18" s="185">
        <f>SUM('유성 급수관'!E15,'대덕 급수관 '!E12)</f>
        <v>0</v>
      </c>
      <c r="F18" s="185">
        <f>SUM('유성 급수관'!F15,'대덕 급수관 '!F12)</f>
        <v>0</v>
      </c>
      <c r="G18" s="185">
        <f>SUM('유성 급수관'!G15,'대덕 급수관 '!G12)</f>
        <v>0</v>
      </c>
      <c r="H18" s="185">
        <f>SUM('유성 급수관'!H15,'대덕 급수관 '!H12)</f>
        <v>0</v>
      </c>
      <c r="I18" s="185">
        <f>SUM('유성 급수관'!I15,'대덕 급수관 '!I12)</f>
        <v>0</v>
      </c>
      <c r="J18" s="185">
        <f>SUM('유성 급수관'!J15,'대덕 급수관 '!J12)</f>
        <v>0</v>
      </c>
      <c r="K18" s="185">
        <f>SUM('유성 급수관'!K15,'대덕 급수관 '!K12)</f>
        <v>0</v>
      </c>
      <c r="L18" s="185">
        <f>SUM('유성 급수관'!L15,'대덕 급수관 '!L12)</f>
        <v>0</v>
      </c>
      <c r="M18" s="185">
        <f>SUM('유성 급수관'!M15,'대덕 급수관 '!M12)</f>
        <v>0</v>
      </c>
      <c r="N18" s="185">
        <f>SUM('유성 급수관'!N15,'대덕 급수관 '!N12)</f>
        <v>0</v>
      </c>
      <c r="O18" s="185">
        <f>SUM('유성 급수관'!O15,'대덕 급수관 '!O12)</f>
        <v>0</v>
      </c>
      <c r="P18" s="185">
        <f>SUM('유성 급수관'!P15,'대덕 급수관 '!P12)</f>
        <v>0</v>
      </c>
      <c r="Q18" s="185">
        <f>SUM('유성 급수관'!Q15,'대덕 급수관 '!Q12)</f>
        <v>0</v>
      </c>
      <c r="R18" s="185">
        <f>SUM('유성 급수관'!R15,'대덕 급수관 '!R12)</f>
        <v>0</v>
      </c>
      <c r="S18" s="185">
        <f>SUM('유성 급수관'!S15,'대덕 급수관 '!S12)</f>
        <v>0</v>
      </c>
      <c r="T18" s="185">
        <f>SUM('유성 급수관'!T15,'대덕 급수관 '!T12)</f>
        <v>0</v>
      </c>
      <c r="U18" s="185">
        <f>SUM('유성 급수관'!U15,'대덕 급수관 '!U12)</f>
        <v>0</v>
      </c>
      <c r="V18" s="185">
        <f>SUM('유성 급수관'!V15,'대덕 급수관 '!V12)</f>
        <v>0</v>
      </c>
      <c r="W18" s="185">
        <f>SUM('유성 급수관'!W15,'대덕 급수관 '!W12)</f>
        <v>0</v>
      </c>
      <c r="X18" s="185">
        <f>SUM('유성 급수관'!X15,'대덕 급수관 '!X12)</f>
        <v>0</v>
      </c>
      <c r="Y18" s="185">
        <f>SUM('유성 급수관'!Y15,'대덕 급수관 '!Y12)</f>
        <v>0</v>
      </c>
      <c r="Z18" s="185">
        <f>SUM('유성 급수관'!Z15,'대덕 급수관 '!Z12)</f>
        <v>0</v>
      </c>
      <c r="AA18" s="185">
        <f>SUM('유성 급수관'!AA15,'대덕 급수관 '!AA12)</f>
        <v>0</v>
      </c>
      <c r="AB18" s="185">
        <f>SUM('유성 급수관'!AB15,'대덕 급수관 '!AB12)</f>
        <v>0</v>
      </c>
      <c r="AC18" s="185">
        <f>SUM('유성 급수관'!AC15,'대덕 급수관 '!AC12)</f>
        <v>0</v>
      </c>
      <c r="AD18" s="185">
        <f>SUM('유성 급수관'!AD15,'대덕 급수관 '!AD12)</f>
        <v>0</v>
      </c>
      <c r="AE18" s="185">
        <f>SUM('유성 급수관'!AE15,'대덕 급수관 '!AE12)</f>
        <v>24</v>
      </c>
      <c r="AF18" s="185">
        <f>SUM('유성 급수관'!AF15,'대덕 급수관 '!AF12)</f>
        <v>30</v>
      </c>
      <c r="AG18" s="185">
        <f>SUM('유성 급수관'!AG15,'대덕 급수관 '!AG12)</f>
        <v>3.69</v>
      </c>
      <c r="AH18" s="185">
        <f>SUM('유성 급수관'!AH15,'대덕 급수관 '!AH12)</f>
        <v>0</v>
      </c>
    </row>
    <row r="19" spans="1:34" s="1630" customFormat="1" ht="30" customHeight="1">
      <c r="A19" s="2019"/>
      <c r="B19" s="995" t="s">
        <v>807</v>
      </c>
      <c r="C19" s="185">
        <f t="shared" si="0"/>
        <v>1021466.6300000002</v>
      </c>
      <c r="D19" s="185">
        <f>SUM('동부 급수관'!D13,'중부 급수관'!D13,'서부 급수관'!D13,'유성 급수관'!D16,'대덕 급수관 '!D13)</f>
        <v>39465.770000000004</v>
      </c>
      <c r="E19" s="185">
        <f>SUM('동부 급수관'!E13,'중부 급수관'!E13,'서부 급수관'!E13,'유성 급수관'!E16,'대덕 급수관 '!E13)</f>
        <v>56491.020000000062</v>
      </c>
      <c r="F19" s="185">
        <f>SUM('동부 급수관'!F13,'중부 급수관'!F13,'서부 급수관'!F13,'유성 급수관'!F16,'대덕 급수관 '!F13)</f>
        <v>12598.829999999998</v>
      </c>
      <c r="G19" s="185">
        <f>SUM('동부 급수관'!G13,'중부 급수관'!G13,'서부 급수관'!G13,'유성 급수관'!G16,'대덕 급수관 '!G13)</f>
        <v>49587.380000000019</v>
      </c>
      <c r="H19" s="185">
        <f>SUM('동부 급수관'!H13,'중부 급수관'!H13,'서부 급수관'!H13,'유성 급수관'!H16,'대덕 급수관 '!H13)</f>
        <v>56481.159999999996</v>
      </c>
      <c r="I19" s="185">
        <f>SUM('동부 급수관'!I13,'중부 급수관'!I13,'서부 급수관'!I13,'유성 급수관'!I16,'대덕 급수관 '!I13)</f>
        <v>35667.470000000016</v>
      </c>
      <c r="J19" s="185">
        <f>SUM('동부 급수관'!J13,'중부 급수관'!J13,'서부 급수관'!J13,'유성 급수관'!J16,'대덕 급수관 '!J13)</f>
        <v>27657.359999999997</v>
      </c>
      <c r="K19" s="185">
        <f>SUM('동부 급수관'!K13,'중부 급수관'!K13,'서부 급수관'!K13,'유성 급수관'!K16,'대덕 급수관 '!K13)</f>
        <v>36815.950000000026</v>
      </c>
      <c r="L19" s="185">
        <f>SUM('동부 급수관'!L13,'중부 급수관'!L13,'서부 급수관'!L13,'유성 급수관'!L16,'대덕 급수관 '!L13)</f>
        <v>48908.280000000013</v>
      </c>
      <c r="M19" s="185">
        <f>SUM('동부 급수관'!M13,'중부 급수관'!M13,'서부 급수관'!M13,'유성 급수관'!M16,'대덕 급수관 '!M13)</f>
        <v>31682.950000000004</v>
      </c>
      <c r="N19" s="185">
        <f>SUM('동부 급수관'!N13,'중부 급수관'!N13,'서부 급수관'!N13,'유성 급수관'!N16,'대덕 급수관 '!N13)</f>
        <v>39064.909999999996</v>
      </c>
      <c r="O19" s="185">
        <f>SUM('동부 급수관'!O13,'중부 급수관'!O13,'서부 급수관'!O13,'유성 급수관'!O16,'대덕 급수관 '!O13)</f>
        <v>26002.680000000004</v>
      </c>
      <c r="P19" s="185">
        <f>SUM('동부 급수관'!P13,'중부 급수관'!P13,'서부 급수관'!P13,'유성 급수관'!P16,'대덕 급수관 '!P13)</f>
        <v>38298.730000000003</v>
      </c>
      <c r="Q19" s="185">
        <f>SUM('동부 급수관'!Q13,'중부 급수관'!Q13,'서부 급수관'!Q13,'유성 급수관'!Q16,'대덕 급수관 '!Q13)</f>
        <v>54399.86</v>
      </c>
      <c r="R19" s="185">
        <f>SUM('동부 급수관'!R13,'중부 급수관'!R13,'서부 급수관'!R13,'유성 급수관'!R16,'대덕 급수관 '!R13)</f>
        <v>39599.430000000008</v>
      </c>
      <c r="S19" s="185">
        <f>SUM('동부 급수관'!S13,'중부 급수관'!S13,'서부 급수관'!S13,'유성 급수관'!S16,'대덕 급수관 '!S13)</f>
        <v>31656.299999999996</v>
      </c>
      <c r="T19" s="185">
        <f>SUM('동부 급수관'!T13,'중부 급수관'!T13,'서부 급수관'!T13,'유성 급수관'!T16,'대덕 급수관 '!T13)</f>
        <v>28149.82</v>
      </c>
      <c r="U19" s="185">
        <f>SUM('동부 급수관'!U13,'중부 급수관'!U13,'서부 급수관'!U13,'유성 급수관'!U16,'대덕 급수관 '!U13)</f>
        <v>36908.35</v>
      </c>
      <c r="V19" s="185">
        <f>SUM('동부 급수관'!V13,'중부 급수관'!V13,'서부 급수관'!V13,'유성 급수관'!V16,'대덕 급수관 '!V13)</f>
        <v>34765.439999999988</v>
      </c>
      <c r="W19" s="185">
        <f>SUM('동부 급수관'!W13,'중부 급수관'!W13,'서부 급수관'!W13,'유성 급수관'!W16,'대덕 급수관 '!W13)</f>
        <v>18047.960000000003</v>
      </c>
      <c r="X19" s="185">
        <f>SUM('동부 급수관'!X13,'중부 급수관'!X13,'서부 급수관'!X13,'유성 급수관'!X16,'대덕 급수관 '!X13)</f>
        <v>26163.35</v>
      </c>
      <c r="Y19" s="185">
        <f>SUM('동부 급수관'!Y13,'중부 급수관'!Y13,'서부 급수관'!Y13,'유성 급수관'!Y16,'대덕 급수관 '!Y13)</f>
        <v>35568.92</v>
      </c>
      <c r="Z19" s="185">
        <f>SUM('동부 급수관'!Z13,'중부 급수관'!Z13,'서부 급수관'!Z13,'유성 급수관'!Z16,'대덕 급수관 '!Z13)</f>
        <v>37991.769999999997</v>
      </c>
      <c r="AA19" s="185">
        <f>SUM('동부 급수관'!AA13,'중부 급수관'!AA13,'서부 급수관'!AA13,'유성 급수관'!AA16,'대덕 급수관 '!AA13)</f>
        <v>37597.870000000003</v>
      </c>
      <c r="AB19" s="185">
        <f>SUM('동부 급수관'!AB13,'중부 급수관'!AB13,'서부 급수관'!AB13,'유성 급수관'!AB16,'대덕 급수관 '!AB13)</f>
        <v>26641.35</v>
      </c>
      <c r="AC19" s="185">
        <f>SUM('동부 급수관'!AC13,'중부 급수관'!AC13,'서부 급수관'!AC13,'유성 급수관'!AC16,'대덕 급수관 '!AC13)</f>
        <v>26606.629999999997</v>
      </c>
      <c r="AD19" s="185">
        <f>SUM('동부 급수관'!AD13,'중부 급수관'!AD13,'서부 급수관'!AD13,'유성 급수관'!AD16,'대덕 급수관 '!AD13)</f>
        <v>22719.06</v>
      </c>
      <c r="AE19" s="185">
        <f>SUM('동부 급수관'!AE13,'중부 급수관'!AE13,'서부 급수관'!AE13,'유성 급수관'!AE16,'대덕 급수관 '!AE13)</f>
        <v>19837.68</v>
      </c>
      <c r="AF19" s="185">
        <f>SUM('동부 급수관'!AF13,'중부 급수관'!AF13,'서부 급수관'!AF13,'유성 급수관'!AF16,'대덕 급수관 '!AF13)</f>
        <v>19405.049999999996</v>
      </c>
      <c r="AG19" s="185">
        <f>SUM('동부 급수관'!AG13,'중부 급수관'!AG13,'서부 급수관'!AG13,'유성 급수관'!AG16,'대덕 급수관 '!AG13)</f>
        <v>16227.279999999999</v>
      </c>
      <c r="AH19" s="185">
        <f>SUM('동부 급수관'!AH13,'중부 급수관'!AH13,'서부 급수관'!AH13,'유성 급수관'!AH16,'대덕 급수관 '!AH13)</f>
        <v>10458.02</v>
      </c>
    </row>
    <row r="20" spans="1:34" s="1630" customFormat="1" ht="30" customHeight="1">
      <c r="A20" s="2019"/>
      <c r="B20" s="995" t="s">
        <v>788</v>
      </c>
      <c r="C20" s="185">
        <f t="shared" si="0"/>
        <v>179</v>
      </c>
      <c r="D20" s="185">
        <f>SUM('동부 급수관'!D14,'중부 급수관'!D14,'유성 급수관'!D17,'대덕 급수관 '!D14)</f>
        <v>0</v>
      </c>
      <c r="E20" s="185">
        <f>SUM('동부 급수관'!E14,'중부 급수관'!E14,'유성 급수관'!E17,'대덕 급수관 '!E14)</f>
        <v>0</v>
      </c>
      <c r="F20" s="185">
        <f>SUM('동부 급수관'!F14,'중부 급수관'!F14,'유성 급수관'!F17,'대덕 급수관 '!F14)</f>
        <v>0</v>
      </c>
      <c r="G20" s="185">
        <f>SUM('동부 급수관'!G14,'중부 급수관'!G14,'유성 급수관'!G17,'대덕 급수관 '!G14)</f>
        <v>0</v>
      </c>
      <c r="H20" s="185">
        <f>SUM('동부 급수관'!H14,'중부 급수관'!H14,'유성 급수관'!H17,'대덕 급수관 '!H14)</f>
        <v>0</v>
      </c>
      <c r="I20" s="185">
        <f>SUM('동부 급수관'!I14,'중부 급수관'!I14,'유성 급수관'!I17,'대덕 급수관 '!I14)</f>
        <v>0</v>
      </c>
      <c r="J20" s="185">
        <f>SUM('동부 급수관'!J14,'중부 급수관'!J14,'유성 급수관'!J17,'대덕 급수관 '!J14)</f>
        <v>0</v>
      </c>
      <c r="K20" s="185">
        <f>SUM('동부 급수관'!K14,'중부 급수관'!K14,'유성 급수관'!K17,'대덕 급수관 '!K14)</f>
        <v>0</v>
      </c>
      <c r="L20" s="185">
        <f>SUM('동부 급수관'!L14,'중부 급수관'!L14,'유성 급수관'!L17,'대덕 급수관 '!L14)</f>
        <v>0</v>
      </c>
      <c r="M20" s="185">
        <f>SUM('동부 급수관'!M14,'중부 급수관'!M14,'유성 급수관'!M17,'대덕 급수관 '!M14)</f>
        <v>0</v>
      </c>
      <c r="N20" s="185">
        <f>SUM('동부 급수관'!N14,'중부 급수관'!N14,'유성 급수관'!N17,'대덕 급수관 '!N14)</f>
        <v>0</v>
      </c>
      <c r="O20" s="185">
        <f>SUM('동부 급수관'!O14,'중부 급수관'!O14,'유성 급수관'!O17,'대덕 급수관 '!O14)</f>
        <v>0</v>
      </c>
      <c r="P20" s="185">
        <f>SUM('동부 급수관'!P14,'중부 급수관'!P14,'유성 급수관'!P17,'대덕 급수관 '!P14)</f>
        <v>0</v>
      </c>
      <c r="Q20" s="185">
        <f>SUM('동부 급수관'!Q14,'중부 급수관'!Q14,'유성 급수관'!Q17,'대덕 급수관 '!Q14)</f>
        <v>0</v>
      </c>
      <c r="R20" s="185">
        <f>SUM('동부 급수관'!R14,'중부 급수관'!R14,'유성 급수관'!R17,'대덕 급수관 '!R14)</f>
        <v>0</v>
      </c>
      <c r="S20" s="185">
        <f>SUM('동부 급수관'!S14,'중부 급수관'!S14,'유성 급수관'!S17,'대덕 급수관 '!S14)</f>
        <v>0</v>
      </c>
      <c r="T20" s="185">
        <f>SUM('동부 급수관'!T14,'중부 급수관'!T14,'유성 급수관'!T17,'대덕 급수관 '!T14)</f>
        <v>0</v>
      </c>
      <c r="U20" s="185">
        <f>SUM('동부 급수관'!U14,'중부 급수관'!U14,'유성 급수관'!U17,'대덕 급수관 '!U14)</f>
        <v>0</v>
      </c>
      <c r="V20" s="185">
        <f>SUM('동부 급수관'!V14,'중부 급수관'!V14,'유성 급수관'!V17,'대덕 급수관 '!V14)</f>
        <v>0</v>
      </c>
      <c r="W20" s="185">
        <f>SUM('동부 급수관'!W14,'중부 급수관'!W14,'유성 급수관'!W17,'대덕 급수관 '!W14)</f>
        <v>0</v>
      </c>
      <c r="X20" s="185">
        <f>SUM('동부 급수관'!X14,'중부 급수관'!X14,'유성 급수관'!X17,'대덕 급수관 '!X14)</f>
        <v>0</v>
      </c>
      <c r="Y20" s="185">
        <f>SUM('동부 급수관'!Y14,'중부 급수관'!Y14,'유성 급수관'!Y17,'대덕 급수관 '!Y14)</f>
        <v>0</v>
      </c>
      <c r="Z20" s="185">
        <f>SUM('동부 급수관'!Z14,'중부 급수관'!Z14,'유성 급수관'!Z17,'대덕 급수관 '!Z14)</f>
        <v>48</v>
      </c>
      <c r="AA20" s="185">
        <f>SUM('동부 급수관'!AA14,'중부 급수관'!AA14,'유성 급수관'!AA17,'대덕 급수관 '!AA14)</f>
        <v>8</v>
      </c>
      <c r="AB20" s="185">
        <f>SUM('동부 급수관'!AB14,'중부 급수관'!AB14,'유성 급수관'!AB17,'대덕 급수관 '!AB14)</f>
        <v>52</v>
      </c>
      <c r="AC20" s="185">
        <f>SUM('동부 급수관'!AC14,'중부 급수관'!AC14,'유성 급수관'!AC17,'대덕 급수관 '!AC14)</f>
        <v>39</v>
      </c>
      <c r="AD20" s="185">
        <f>SUM('동부 급수관'!AD14,'중부 급수관'!AD14,'유성 급수관'!AD17,'대덕 급수관 '!AD14)</f>
        <v>5</v>
      </c>
      <c r="AE20" s="185">
        <f>SUM('동부 급수관'!AE14,'중부 급수관'!AE14,'유성 급수관'!AE17,'대덕 급수관 '!AE14)</f>
        <v>0</v>
      </c>
      <c r="AF20" s="185">
        <f>SUM('동부 급수관'!AF14,'중부 급수관'!AF14,'유성 급수관'!AF17,'대덕 급수관 '!AF14)</f>
        <v>3</v>
      </c>
      <c r="AG20" s="185">
        <f>SUM('동부 급수관'!AG14,'중부 급수관'!AG14,'유성 급수관'!AG17,'대덕 급수관 '!AG14)</f>
        <v>0</v>
      </c>
      <c r="AH20" s="185">
        <f>SUM('동부 급수관'!AH14,'중부 급수관'!AH14,'유성 급수관'!AH17,'대덕 급수관 '!AH14)</f>
        <v>24</v>
      </c>
    </row>
    <row r="21" spans="1:34" s="1630" customFormat="1" ht="30" customHeight="1">
      <c r="A21" s="2019"/>
      <c r="B21" s="991" t="s">
        <v>849</v>
      </c>
      <c r="C21" s="185">
        <f t="shared" si="0"/>
        <v>9391.1500000000033</v>
      </c>
      <c r="D21" s="185">
        <f>SUM('동부 급수관'!D15,'중부 급수관'!D15,'서부 급수관'!D14,'유성 급수관'!D18,'대덕 급수관 '!D15)</f>
        <v>0</v>
      </c>
      <c r="E21" s="185">
        <f>SUM('동부 급수관'!E15,'중부 급수관'!E15,'서부 급수관'!E14,'유성 급수관'!E18,'대덕 급수관 '!E15)</f>
        <v>0</v>
      </c>
      <c r="F21" s="185">
        <f>SUM('동부 급수관'!F15,'중부 급수관'!F15,'서부 급수관'!F14,'유성 급수관'!F18,'대덕 급수관 '!F15)</f>
        <v>0</v>
      </c>
      <c r="G21" s="185">
        <f>SUM('동부 급수관'!G15,'중부 급수관'!G15,'서부 급수관'!G14,'유성 급수관'!G18,'대덕 급수관 '!G15)</f>
        <v>0</v>
      </c>
      <c r="H21" s="185">
        <f>SUM('동부 급수관'!H15,'중부 급수관'!H15,'서부 급수관'!H14,'유성 급수관'!H18,'대덕 급수관 '!H15)</f>
        <v>40.200000000000003</v>
      </c>
      <c r="I21" s="185">
        <f>SUM('동부 급수관'!I15,'중부 급수관'!I15,'서부 급수관'!I14,'유성 급수관'!I18,'대덕 급수관 '!I15)</f>
        <v>1.84</v>
      </c>
      <c r="J21" s="185">
        <f>SUM('동부 급수관'!J15,'중부 급수관'!J15,'서부 급수관'!J14,'유성 급수관'!J18,'대덕 급수관 '!J15)</f>
        <v>0</v>
      </c>
      <c r="K21" s="185">
        <f>SUM('동부 급수관'!K15,'중부 급수관'!K15,'서부 급수관'!K14,'유성 급수관'!K18,'대덕 급수관 '!K15)</f>
        <v>0</v>
      </c>
      <c r="L21" s="185">
        <f>SUM('동부 급수관'!L15,'중부 급수관'!L15,'서부 급수관'!L14,'유성 급수관'!L18,'대덕 급수관 '!L15)</f>
        <v>0</v>
      </c>
      <c r="M21" s="185">
        <f>SUM('동부 급수관'!M15,'중부 급수관'!M15,'서부 급수관'!M14,'유성 급수관'!M18,'대덕 급수관 '!M15)</f>
        <v>0</v>
      </c>
      <c r="N21" s="185">
        <f>SUM('동부 급수관'!N15,'중부 급수관'!N15,'서부 급수관'!N14,'유성 급수관'!N18,'대덕 급수관 '!N15)</f>
        <v>0</v>
      </c>
      <c r="O21" s="185">
        <f>SUM('동부 급수관'!O15,'중부 급수관'!O15,'서부 급수관'!O14,'유성 급수관'!O18,'대덕 급수관 '!O15)</f>
        <v>0</v>
      </c>
      <c r="P21" s="185">
        <f>SUM('동부 급수관'!P15,'중부 급수관'!P15,'서부 급수관'!P14,'유성 급수관'!P18,'대덕 급수관 '!P15)</f>
        <v>0</v>
      </c>
      <c r="Q21" s="185">
        <f>SUM('동부 급수관'!Q15,'중부 급수관'!Q15,'서부 급수관'!Q14,'유성 급수관'!Q18,'대덕 급수관 '!Q15)</f>
        <v>0</v>
      </c>
      <c r="R21" s="185">
        <f>SUM('동부 급수관'!R15,'중부 급수관'!R15,'서부 급수관'!R14,'유성 급수관'!R18,'대덕 급수관 '!R15)</f>
        <v>0</v>
      </c>
      <c r="S21" s="185">
        <f>SUM('동부 급수관'!S15,'중부 급수관'!S15,'서부 급수관'!S14,'유성 급수관'!S18,'대덕 급수관 '!S15)</f>
        <v>0</v>
      </c>
      <c r="T21" s="185">
        <f>SUM('동부 급수관'!T15,'중부 급수관'!T15,'서부 급수관'!T14,'유성 급수관'!T18,'대덕 급수관 '!T15)</f>
        <v>0</v>
      </c>
      <c r="U21" s="185">
        <f>SUM('동부 급수관'!U15,'중부 급수관'!U15,'서부 급수관'!U14,'유성 급수관'!U18,'대덕 급수관 '!U15)</f>
        <v>0</v>
      </c>
      <c r="V21" s="185">
        <f>SUM('동부 급수관'!V15,'중부 급수관'!V15,'서부 급수관'!V14,'유성 급수관'!V18,'대덕 급수관 '!V15)</f>
        <v>0</v>
      </c>
      <c r="W21" s="185">
        <f>SUM('동부 급수관'!W15,'중부 급수관'!W15,'서부 급수관'!W14,'유성 급수관'!W18,'대덕 급수관 '!W15)</f>
        <v>0</v>
      </c>
      <c r="X21" s="185">
        <f>SUM('동부 급수관'!X15,'중부 급수관'!X15,'서부 급수관'!X14,'유성 급수관'!X18,'대덕 급수관 '!X15)</f>
        <v>340.67</v>
      </c>
      <c r="Y21" s="185">
        <f>SUM('동부 급수관'!Y15,'중부 급수관'!Y15,'서부 급수관'!Y14,'유성 급수관'!Y18,'대덕 급수관 '!Y15)</f>
        <v>3134.53</v>
      </c>
      <c r="Z21" s="185">
        <f>SUM('동부 급수관'!Z15,'중부 급수관'!Z15,'서부 급수관'!Z14,'유성 급수관'!Z18,'대덕 급수관 '!Z15)</f>
        <v>2042.73</v>
      </c>
      <c r="AA21" s="185">
        <f>SUM('동부 급수관'!AA15,'중부 급수관'!AA15,'서부 급수관'!AA14,'유성 급수관'!AA18,'대덕 급수관 '!AA15)</f>
        <v>1219.8500000000001</v>
      </c>
      <c r="AB21" s="185">
        <f>SUM('동부 급수관'!AB15,'중부 급수관'!AB15,'서부 급수관'!AB14,'유성 급수관'!AB18,'대덕 급수관 '!AB15)</f>
        <v>38.65</v>
      </c>
      <c r="AC21" s="185">
        <f>SUM('동부 급수관'!AC15,'중부 급수관'!AC15,'서부 급수관'!AC14,'유성 급수관'!AC18,'대덕 급수관 '!AC15)</f>
        <v>335</v>
      </c>
      <c r="AD21" s="185">
        <f>SUM('동부 급수관'!AD15,'중부 급수관'!AD15,'서부 급수관'!AD14,'유성 급수관'!AD18,'대덕 급수관 '!AD15)</f>
        <v>1543</v>
      </c>
      <c r="AE21" s="185">
        <f>SUM('동부 급수관'!AE15,'중부 급수관'!AE15,'서부 급수관'!AE14,'유성 급수관'!AE18,'대덕 급수관 '!AE15)</f>
        <v>16</v>
      </c>
      <c r="AF21" s="185">
        <f>SUM('동부 급수관'!AF15,'중부 급수관'!AF15,'서부 급수관'!AF14,'유성 급수관'!AF18,'대덕 급수관 '!AF15)</f>
        <v>425.95</v>
      </c>
      <c r="AG21" s="185">
        <f>SUM('동부 급수관'!AG15,'중부 급수관'!AG15,'서부 급수관'!AG14,'유성 급수관'!AG18,'대덕 급수관 '!AG15)</f>
        <v>77.53</v>
      </c>
      <c r="AH21" s="185">
        <f>SUM('동부 급수관'!AH15,'중부 급수관'!AH15,'서부 급수관'!AH14,'유성 급수관'!AH18,'대덕 급수관 '!AH15)</f>
        <v>175.2</v>
      </c>
    </row>
    <row r="22" spans="1:34" s="1630" customFormat="1" ht="30" customHeight="1">
      <c r="A22" s="2019"/>
      <c r="B22" s="991" t="s">
        <v>808</v>
      </c>
      <c r="C22" s="185">
        <f t="shared" si="0"/>
        <v>752.38</v>
      </c>
      <c r="D22" s="185">
        <f>SUM('서부 급수관'!D15,'유성 급수관'!D19,'대덕 급수관 '!D16)</f>
        <v>180.49</v>
      </c>
      <c r="E22" s="185">
        <f>SUM('서부 급수관'!E15,'유성 급수관'!E19,'대덕 급수관 '!E16)</f>
        <v>0</v>
      </c>
      <c r="F22" s="185">
        <f>SUM('서부 급수관'!F15,'유성 급수관'!F19,'대덕 급수관 '!F16)</f>
        <v>0</v>
      </c>
      <c r="G22" s="185">
        <f>SUM('서부 급수관'!G15,'유성 급수관'!G19,'대덕 급수관 '!G16)</f>
        <v>0</v>
      </c>
      <c r="H22" s="185">
        <f>SUM('서부 급수관'!H15,'유성 급수관'!H19,'대덕 급수관 '!H16)</f>
        <v>0</v>
      </c>
      <c r="I22" s="185">
        <f>SUM('서부 급수관'!I15,'유성 급수관'!I19,'대덕 급수관 '!I16)</f>
        <v>18.420000000000002</v>
      </c>
      <c r="J22" s="185">
        <f>SUM('서부 급수관'!J15,'유성 급수관'!J19,'대덕 급수관 '!J16)</f>
        <v>3.04</v>
      </c>
      <c r="K22" s="185">
        <f>SUM('서부 급수관'!K15,'유성 급수관'!K19,'대덕 급수관 '!K16)</f>
        <v>0</v>
      </c>
      <c r="L22" s="185">
        <f>SUM('서부 급수관'!L15,'유성 급수관'!L19,'대덕 급수관 '!L16)</f>
        <v>0</v>
      </c>
      <c r="M22" s="185">
        <f>SUM('서부 급수관'!M15,'유성 급수관'!M19,'대덕 급수관 '!M16)</f>
        <v>4.71</v>
      </c>
      <c r="N22" s="185">
        <f>SUM('서부 급수관'!N15,'유성 급수관'!N19,'대덕 급수관 '!N16)</f>
        <v>0</v>
      </c>
      <c r="O22" s="185">
        <f>SUM('서부 급수관'!O15,'유성 급수관'!O19,'대덕 급수관 '!O16)</f>
        <v>425.42</v>
      </c>
      <c r="P22" s="185">
        <f>SUM('서부 급수관'!P15,'유성 급수관'!P19,'대덕 급수관 '!P16)</f>
        <v>0</v>
      </c>
      <c r="Q22" s="185">
        <f>SUM('서부 급수관'!Q15,'유성 급수관'!Q19,'대덕 급수관 '!Q16)</f>
        <v>0</v>
      </c>
      <c r="R22" s="185">
        <f>SUM('서부 급수관'!R15,'유성 급수관'!R19,'대덕 급수관 '!R16)</f>
        <v>0</v>
      </c>
      <c r="S22" s="185">
        <f>SUM('서부 급수관'!S15,'유성 급수관'!S19,'대덕 급수관 '!S16)</f>
        <v>0</v>
      </c>
      <c r="T22" s="185">
        <f>SUM('서부 급수관'!T15,'유성 급수관'!T19,'대덕 급수관 '!T16)</f>
        <v>0</v>
      </c>
      <c r="U22" s="185">
        <f>SUM('서부 급수관'!U15,'유성 급수관'!U19,'대덕 급수관 '!U16)</f>
        <v>93.3</v>
      </c>
      <c r="V22" s="185">
        <f>SUM('서부 급수관'!V15,'유성 급수관'!V19,'대덕 급수관 '!V16)</f>
        <v>0</v>
      </c>
      <c r="W22" s="185">
        <f>SUM('서부 급수관'!W15,'유성 급수관'!W19,'대덕 급수관 '!W16)</f>
        <v>0</v>
      </c>
      <c r="X22" s="185">
        <f>SUM('서부 급수관'!X15,'유성 급수관'!X19,'대덕 급수관 '!X16)</f>
        <v>0</v>
      </c>
      <c r="Y22" s="185">
        <f>SUM('서부 급수관'!Y15,'유성 급수관'!Y19,'대덕 급수관 '!Y16)</f>
        <v>0</v>
      </c>
      <c r="Z22" s="185">
        <f>SUM('서부 급수관'!Z15,'유성 급수관'!Z19,'대덕 급수관 '!Z16)</f>
        <v>0</v>
      </c>
      <c r="AA22" s="185">
        <f>SUM('서부 급수관'!AA15,'유성 급수관'!AA19,'대덕 급수관 '!AA16)</f>
        <v>0</v>
      </c>
      <c r="AB22" s="185">
        <f>SUM('서부 급수관'!AB15,'유성 급수관'!AB19,'대덕 급수관 '!AB16)</f>
        <v>27</v>
      </c>
      <c r="AC22" s="185">
        <f>SUM('서부 급수관'!AC15,'유성 급수관'!AC19,'대덕 급수관 '!AC16)</f>
        <v>0</v>
      </c>
      <c r="AD22" s="185">
        <f>SUM('서부 급수관'!AD15,'유성 급수관'!AD19,'대덕 급수관 '!AD16)</f>
        <v>0</v>
      </c>
      <c r="AE22" s="185">
        <f>SUM('서부 급수관'!AE15,'유성 급수관'!AE19,'대덕 급수관 '!AE16)</f>
        <v>0</v>
      </c>
      <c r="AF22" s="185">
        <f>SUM('서부 급수관'!AF15,'유성 급수관'!AF19,'대덕 급수관 '!AF16)</f>
        <v>0</v>
      </c>
      <c r="AG22" s="185">
        <f>SUM('서부 급수관'!AG15,'유성 급수관'!AG19,'대덕 급수관 '!AG16)</f>
        <v>0</v>
      </c>
      <c r="AH22" s="185">
        <f>SUM('서부 급수관'!AH15,'유성 급수관'!AH19,'대덕 급수관 '!AH16)</f>
        <v>0</v>
      </c>
    </row>
    <row r="23" spans="1:34" s="1630" customFormat="1" ht="19.5" customHeight="1">
      <c r="A23" s="2019"/>
      <c r="B23" s="1242" t="s">
        <v>850</v>
      </c>
      <c r="C23" s="185">
        <f t="shared" si="0"/>
        <v>13</v>
      </c>
      <c r="D23" s="185">
        <f>SUM('대덕 급수관 '!D17)</f>
        <v>0</v>
      </c>
      <c r="E23" s="185">
        <f>SUM('대덕 급수관 '!E17)</f>
        <v>0</v>
      </c>
      <c r="F23" s="185">
        <f>SUM('대덕 급수관 '!F17)</f>
        <v>0</v>
      </c>
      <c r="G23" s="185">
        <f>SUM('대덕 급수관 '!G17)</f>
        <v>0</v>
      </c>
      <c r="H23" s="185">
        <f>SUM('대덕 급수관 '!H17)</f>
        <v>0</v>
      </c>
      <c r="I23" s="185">
        <f>SUM('대덕 급수관 '!I17)</f>
        <v>0</v>
      </c>
      <c r="J23" s="185">
        <f>SUM('대덕 급수관 '!J17)</f>
        <v>0</v>
      </c>
      <c r="K23" s="185">
        <f>SUM('대덕 급수관 '!K17)</f>
        <v>0</v>
      </c>
      <c r="L23" s="185">
        <f>SUM('대덕 급수관 '!L17)</f>
        <v>0</v>
      </c>
      <c r="M23" s="185">
        <f>SUM('대덕 급수관 '!M17)</f>
        <v>0</v>
      </c>
      <c r="N23" s="185">
        <f>SUM('대덕 급수관 '!N17)</f>
        <v>0</v>
      </c>
      <c r="O23" s="185">
        <f>SUM('대덕 급수관 '!O17)</f>
        <v>0</v>
      </c>
      <c r="P23" s="185">
        <f>SUM('대덕 급수관 '!P17)</f>
        <v>0</v>
      </c>
      <c r="Q23" s="185">
        <f>SUM('대덕 급수관 '!Q17)</f>
        <v>0</v>
      </c>
      <c r="R23" s="185">
        <f>SUM('대덕 급수관 '!R17)</f>
        <v>0</v>
      </c>
      <c r="S23" s="185">
        <f>SUM('대덕 급수관 '!S17)</f>
        <v>0</v>
      </c>
      <c r="T23" s="185">
        <f>SUM('대덕 급수관 '!T17)</f>
        <v>0</v>
      </c>
      <c r="U23" s="185">
        <f>SUM('대덕 급수관 '!U17)</f>
        <v>0</v>
      </c>
      <c r="V23" s="185">
        <f>SUM('대덕 급수관 '!V17)</f>
        <v>0</v>
      </c>
      <c r="W23" s="185">
        <f>SUM('대덕 급수관 '!W17)</f>
        <v>0</v>
      </c>
      <c r="X23" s="185">
        <f>SUM('대덕 급수관 '!X17)</f>
        <v>0</v>
      </c>
      <c r="Y23" s="185">
        <f>SUM('대덕 급수관 '!Y17)</f>
        <v>0</v>
      </c>
      <c r="Z23" s="185">
        <f>SUM('대덕 급수관 '!Z17)</f>
        <v>0</v>
      </c>
      <c r="AA23" s="185">
        <f>SUM('대덕 급수관 '!AA17)</f>
        <v>13</v>
      </c>
      <c r="AB23" s="185">
        <f>SUM('대덕 급수관 '!AB17)</f>
        <v>0</v>
      </c>
      <c r="AC23" s="185">
        <f>SUM('대덕 급수관 '!AC17)</f>
        <v>0</v>
      </c>
      <c r="AD23" s="185">
        <f>SUM('대덕 급수관 '!AD17)</f>
        <v>0</v>
      </c>
      <c r="AE23" s="185">
        <f>SUM('대덕 급수관 '!AE17)</f>
        <v>0</v>
      </c>
      <c r="AF23" s="185">
        <f>SUM('대덕 급수관 '!AF17)</f>
        <v>0</v>
      </c>
      <c r="AG23" s="185">
        <f>SUM('대덕 급수관 '!AG17)</f>
        <v>0</v>
      </c>
      <c r="AH23" s="185">
        <f>SUM('대덕 급수관 '!AH17)</f>
        <v>0</v>
      </c>
    </row>
    <row r="24" spans="1:34" s="1630" customFormat="1" ht="19.5" customHeight="1">
      <c r="A24" s="2018" t="s">
        <v>862</v>
      </c>
      <c r="B24" s="1013" t="s">
        <v>41</v>
      </c>
      <c r="C24" s="1013">
        <f>SUM('2-9-3급수관 경년별 총괄'!C25:'2-9-3급수관 경년별 총괄'!C43)</f>
        <v>2063.4299999999998</v>
      </c>
      <c r="D24" s="1013">
        <f>SUM('2-9-3급수관 경년별 총괄'!D25:'2-9-3급수관 경년별 총괄'!D43)</f>
        <v>88.3</v>
      </c>
      <c r="E24" s="1013">
        <f>SUM('2-9-3급수관 경년별 총괄'!E25:'2-9-3급수관 경년별 총괄'!E43)</f>
        <v>0</v>
      </c>
      <c r="F24" s="1013">
        <f>SUM('2-9-3급수관 경년별 총괄'!F25:'2-9-3급수관 경년별 총괄'!F43)</f>
        <v>0</v>
      </c>
      <c r="G24" s="1013">
        <f>SUM('2-9-3급수관 경년별 총괄'!G25:'2-9-3급수관 경년별 총괄'!G43)</f>
        <v>14.91</v>
      </c>
      <c r="H24" s="1013">
        <f>SUM('2-9-3급수관 경년별 총괄'!H25:'2-9-3급수관 경년별 총괄'!H43)</f>
        <v>0</v>
      </c>
      <c r="I24" s="1013">
        <f>SUM('2-9-3급수관 경년별 총괄'!I25:'2-9-3급수관 경년별 총괄'!I43)</f>
        <v>0</v>
      </c>
      <c r="J24" s="1013">
        <f>SUM('2-9-3급수관 경년별 총괄'!J25:'2-9-3급수관 경년별 총괄'!J43)</f>
        <v>21</v>
      </c>
      <c r="K24" s="1013">
        <f>SUM('2-9-3급수관 경년별 총괄'!K25:'2-9-3급수관 경년별 총괄'!K43)</f>
        <v>0</v>
      </c>
      <c r="L24" s="1013">
        <f>SUM('2-9-3급수관 경년별 총괄'!L25:'2-9-3급수관 경년별 총괄'!L43)</f>
        <v>445.5</v>
      </c>
      <c r="M24" s="1013">
        <f>SUM('2-9-3급수관 경년별 총괄'!M25:'2-9-3급수관 경년별 총괄'!M43)</f>
        <v>933.01</v>
      </c>
      <c r="N24" s="1013">
        <f>SUM('2-9-3급수관 경년별 총괄'!N25:'2-9-3급수관 경년별 총괄'!N43)</f>
        <v>560.71</v>
      </c>
      <c r="O24" s="1013">
        <f>SUM('2-9-3급수관 경년별 총괄'!O25:'2-9-3급수관 경년별 총괄'!O43)</f>
        <v>88.3</v>
      </c>
      <c r="P24" s="1013">
        <f>SUM('2-9-3급수관 경년별 총괄'!P25:'2-9-3급수관 경년별 총괄'!P43)</f>
        <v>0</v>
      </c>
      <c r="Q24" s="1013">
        <f>SUM('2-9-3급수관 경년별 총괄'!Q25:'2-9-3급수관 경년별 총괄'!Q43)</f>
        <v>0</v>
      </c>
      <c r="R24" s="1013">
        <f>SUM('2-9-3급수관 경년별 총괄'!R25:'2-9-3급수관 경년별 총괄'!R43)</f>
        <v>14.91</v>
      </c>
      <c r="S24" s="1013">
        <f>SUM('2-9-3급수관 경년별 총괄'!S25:'2-9-3급수관 경년별 총괄'!S43)</f>
        <v>0</v>
      </c>
      <c r="T24" s="1013">
        <f>SUM('2-9-3급수관 경년별 총괄'!T25:'2-9-3급수관 경년별 총괄'!T43)</f>
        <v>0</v>
      </c>
      <c r="U24" s="1013">
        <f>SUM('2-9-3급수관 경년별 총괄'!U25:'2-9-3급수관 경년별 총괄'!U43)</f>
        <v>21</v>
      </c>
      <c r="V24" s="1013">
        <f>SUM('2-9-3급수관 경년별 총괄'!V25:'2-9-3급수관 경년별 총괄'!V43)</f>
        <v>0</v>
      </c>
      <c r="W24" s="1013">
        <f>SUM('2-9-3급수관 경년별 총괄'!W25:'2-9-3급수관 경년별 총괄'!W43)</f>
        <v>445.5</v>
      </c>
      <c r="X24" s="1013">
        <f>SUM('2-9-3급수관 경년별 총괄'!X25:'2-9-3급수관 경년별 총괄'!X43)</f>
        <v>933.01</v>
      </c>
      <c r="Y24" s="1013">
        <f>SUM('2-9-3급수관 경년별 총괄'!Y25:'2-9-3급수관 경년별 총괄'!Y43)</f>
        <v>560.71</v>
      </c>
      <c r="Z24" s="1013">
        <f>SUM('2-9-3급수관 경년별 총괄'!Z25:'2-9-3급수관 경년별 총괄'!Z43)</f>
        <v>88.3</v>
      </c>
      <c r="AA24" s="1013">
        <f>SUM('2-9-3급수관 경년별 총괄'!AA25:'2-9-3급수관 경년별 총괄'!AA43)</f>
        <v>0</v>
      </c>
      <c r="AB24" s="1013">
        <f>SUM('2-9-3급수관 경년별 총괄'!AB25:'2-9-3급수관 경년별 총괄'!AB43)</f>
        <v>0</v>
      </c>
      <c r="AC24" s="1013">
        <f>SUM('2-9-3급수관 경년별 총괄'!AC25:'2-9-3급수관 경년별 총괄'!AC43)</f>
        <v>14.91</v>
      </c>
      <c r="AD24" s="1013">
        <f>SUM('2-9-3급수관 경년별 총괄'!AD25:'2-9-3급수관 경년별 총괄'!AD43)</f>
        <v>0</v>
      </c>
      <c r="AE24" s="1013">
        <f>SUM('2-9-3급수관 경년별 총괄'!AE25:'2-9-3급수관 경년별 총괄'!AE43)</f>
        <v>0</v>
      </c>
      <c r="AF24" s="1013">
        <f>SUM('2-9-3급수관 경년별 총괄'!AF25:'2-9-3급수관 경년별 총괄'!AF43)</f>
        <v>21</v>
      </c>
      <c r="AG24" s="1013">
        <f>SUM('2-9-3급수관 경년별 총괄'!AG25:'2-9-3급수관 경년별 총괄'!AG43)</f>
        <v>0</v>
      </c>
      <c r="AH24" s="1013">
        <f>SUM('2-9-3급수관 경년별 총괄'!AH25:'2-9-3급수관 경년별 총괄'!AH43)</f>
        <v>445.5</v>
      </c>
    </row>
    <row r="25" spans="1:34" s="1633" customFormat="1" ht="19.5" customHeight="1">
      <c r="A25" s="2018" t="s">
        <v>862</v>
      </c>
      <c r="B25" s="989" t="s">
        <v>951</v>
      </c>
      <c r="C25" s="185">
        <v>0</v>
      </c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0</v>
      </c>
      <c r="AA25" s="185">
        <v>0</v>
      </c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85">
        <v>0</v>
      </c>
      <c r="AH25" s="185">
        <v>0</v>
      </c>
    </row>
    <row r="26" spans="1:34" s="1633" customFormat="1" ht="30" customHeight="1">
      <c r="A26" s="2019"/>
      <c r="B26" s="989" t="s">
        <v>797</v>
      </c>
      <c r="C26" s="185">
        <v>0</v>
      </c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185">
        <v>0</v>
      </c>
      <c r="AC26" s="185">
        <v>0</v>
      </c>
      <c r="AD26" s="185">
        <v>0</v>
      </c>
      <c r="AE26" s="185">
        <v>0</v>
      </c>
      <c r="AF26" s="185">
        <v>0</v>
      </c>
      <c r="AG26" s="185">
        <v>0</v>
      </c>
      <c r="AH26" s="185">
        <v>0</v>
      </c>
    </row>
    <row r="27" spans="1:34" s="1633" customFormat="1" ht="30" customHeight="1">
      <c r="A27" s="2019"/>
      <c r="B27" s="989" t="s">
        <v>780</v>
      </c>
      <c r="C27" s="185">
        <v>5</v>
      </c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5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185">
        <v>0</v>
      </c>
      <c r="U27" s="185">
        <v>5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5</v>
      </c>
      <c r="AG27" s="185">
        <v>0</v>
      </c>
      <c r="AH27" s="185">
        <v>0</v>
      </c>
    </row>
    <row r="28" spans="1:34" s="1633" customFormat="1" ht="30" customHeight="1">
      <c r="A28" s="2019"/>
      <c r="B28" s="991" t="s">
        <v>781</v>
      </c>
      <c r="C28" s="185">
        <v>0</v>
      </c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>
        <v>0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185">
        <v>0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185">
        <v>0</v>
      </c>
      <c r="AH28" s="185">
        <v>0</v>
      </c>
    </row>
    <row r="29" spans="1:34" s="1633" customFormat="1" ht="30" customHeight="1">
      <c r="A29" s="2019"/>
      <c r="B29" s="991" t="s">
        <v>799</v>
      </c>
      <c r="C29" s="185">
        <v>0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633" customFormat="1" ht="30" customHeight="1">
      <c r="A30" s="2019"/>
      <c r="B30" s="991" t="s">
        <v>787</v>
      </c>
      <c r="C30" s="185">
        <v>0</v>
      </c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633" customFormat="1" ht="30" customHeight="1">
      <c r="A31" s="2019"/>
      <c r="B31" s="991" t="s">
        <v>800</v>
      </c>
      <c r="C31" s="185"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633" customFormat="1" ht="30" customHeight="1">
      <c r="A32" s="2019"/>
      <c r="B32" s="989" t="s">
        <v>801</v>
      </c>
      <c r="C32" s="185">
        <v>0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633" customFormat="1" ht="30" customHeight="1">
      <c r="A33" s="2019"/>
      <c r="B33" s="995" t="s">
        <v>802</v>
      </c>
      <c r="C33" s="185">
        <v>5</v>
      </c>
      <c r="D33" s="185">
        <v>5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5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5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633" customFormat="1" ht="30" customHeight="1">
      <c r="A34" s="2019"/>
      <c r="B34" s="995" t="s">
        <v>803</v>
      </c>
      <c r="C34" s="185"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v>0</v>
      </c>
    </row>
    <row r="35" spans="1:34" s="1633" customFormat="1" ht="30" customHeight="1">
      <c r="A35" s="2019"/>
      <c r="B35" s="1011" t="s">
        <v>804</v>
      </c>
      <c r="C35" s="185">
        <v>0</v>
      </c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19"/>
      <c r="B36" s="1011" t="s">
        <v>805</v>
      </c>
      <c r="C36" s="185">
        <v>0</v>
      </c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19"/>
      <c r="B37" s="1011" t="s">
        <v>848</v>
      </c>
      <c r="C37" s="185">
        <v>0</v>
      </c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19"/>
      <c r="B38" s="1011" t="s">
        <v>806</v>
      </c>
      <c r="C38" s="185">
        <v>0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0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19"/>
      <c r="B39" s="995" t="s">
        <v>807</v>
      </c>
      <c r="C39" s="185">
        <v>2053.4299999999998</v>
      </c>
      <c r="D39" s="185">
        <v>83.3</v>
      </c>
      <c r="E39" s="185">
        <v>0</v>
      </c>
      <c r="F39" s="185">
        <v>0</v>
      </c>
      <c r="G39" s="185">
        <v>14.91</v>
      </c>
      <c r="H39" s="185">
        <v>0</v>
      </c>
      <c r="I39" s="185">
        <v>0</v>
      </c>
      <c r="J39" s="185">
        <v>16</v>
      </c>
      <c r="K39" s="185">
        <v>0</v>
      </c>
      <c r="L39" s="185">
        <v>445.5</v>
      </c>
      <c r="M39" s="185">
        <v>933.01</v>
      </c>
      <c r="N39" s="185">
        <v>560.71</v>
      </c>
      <c r="O39" s="185">
        <v>83.3</v>
      </c>
      <c r="P39" s="185">
        <v>0</v>
      </c>
      <c r="Q39" s="185">
        <v>0</v>
      </c>
      <c r="R39" s="185">
        <v>14.91</v>
      </c>
      <c r="S39" s="185">
        <v>0</v>
      </c>
      <c r="T39" s="185">
        <v>0</v>
      </c>
      <c r="U39" s="185">
        <v>16</v>
      </c>
      <c r="V39" s="185">
        <v>0</v>
      </c>
      <c r="W39" s="185">
        <v>445.5</v>
      </c>
      <c r="X39" s="185">
        <v>933.01</v>
      </c>
      <c r="Y39" s="185">
        <v>560.71</v>
      </c>
      <c r="Z39" s="185">
        <v>83.3</v>
      </c>
      <c r="AA39" s="185">
        <v>0</v>
      </c>
      <c r="AB39" s="185">
        <v>0</v>
      </c>
      <c r="AC39" s="185">
        <v>14.91</v>
      </c>
      <c r="AD39" s="185">
        <v>0</v>
      </c>
      <c r="AE39" s="185">
        <v>0</v>
      </c>
      <c r="AF39" s="185">
        <v>16</v>
      </c>
      <c r="AG39" s="185">
        <v>0</v>
      </c>
      <c r="AH39" s="185">
        <v>445.5</v>
      </c>
    </row>
    <row r="40" spans="1:34" ht="30" customHeight="1">
      <c r="A40" s="2019"/>
      <c r="B40" s="995" t="s">
        <v>788</v>
      </c>
      <c r="C40" s="185">
        <v>0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0</v>
      </c>
      <c r="AF40" s="185">
        <v>0</v>
      </c>
      <c r="AG40" s="185">
        <v>0</v>
      </c>
      <c r="AH40" s="185">
        <v>0</v>
      </c>
    </row>
    <row r="41" spans="1:34" ht="30" customHeight="1">
      <c r="A41" s="2019"/>
      <c r="B41" s="991" t="s">
        <v>849</v>
      </c>
      <c r="C41" s="185">
        <v>0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19"/>
      <c r="B42" s="991" t="s">
        <v>808</v>
      </c>
      <c r="C42" s="185">
        <v>0</v>
      </c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19.5" customHeight="1">
      <c r="A43" s="2019"/>
      <c r="B43" s="1242" t="s">
        <v>850</v>
      </c>
      <c r="C43" s="185"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19.5" customHeight="1">
      <c r="A44" s="2018" t="s">
        <v>861</v>
      </c>
      <c r="B44" s="1013" t="s">
        <v>41</v>
      </c>
      <c r="C44" s="1013">
        <f>SUM('2-9-3급수관 경년별 총괄'!C45:'2-9-3급수관 경년별 총괄'!C63)</f>
        <v>481480.55999999994</v>
      </c>
      <c r="D44" s="1013">
        <f>SUM('2-9-3급수관 경년별 총괄'!D45:'2-9-3급수관 경년별 총괄'!D63)</f>
        <v>417040.13</v>
      </c>
      <c r="E44" s="1013">
        <f>SUM('2-9-3급수관 경년별 총괄'!E45:'2-9-3급수관 경년별 총괄'!E63)</f>
        <v>8925.06</v>
      </c>
      <c r="F44" s="1013">
        <f>SUM('2-9-3급수관 경년별 총괄'!F45:'2-9-3급수관 경년별 총괄'!F63)</f>
        <v>11352.570000000002</v>
      </c>
      <c r="G44" s="1013">
        <f>SUM('2-9-3급수관 경년별 총괄'!G45:'2-9-3급수관 경년별 총괄'!G63)</f>
        <v>10248.56</v>
      </c>
      <c r="H44" s="1013">
        <f>SUM('2-9-3급수관 경년별 총괄'!H45:'2-9-3급수관 경년별 총괄'!H63)</f>
        <v>6709.39</v>
      </c>
      <c r="I44" s="1013">
        <f>SUM('2-9-3급수관 경년별 총괄'!I45:'2-9-3급수관 경년별 총괄'!I63)</f>
        <v>7061.8</v>
      </c>
      <c r="J44" s="1013">
        <f>SUM('2-9-3급수관 경년별 총괄'!J45:'2-9-3급수관 경년별 총괄'!J63)</f>
        <v>5274.1</v>
      </c>
      <c r="K44" s="1013">
        <f>SUM('2-9-3급수관 경년별 총괄'!K45:'2-9-3급수관 경년별 총괄'!K63)</f>
        <v>5078.3599999999997</v>
      </c>
      <c r="L44" s="1013">
        <f>SUM('2-9-3급수관 경년별 총괄'!L45:'2-9-3급수관 경년별 총괄'!L63)</f>
        <v>4373.95</v>
      </c>
      <c r="M44" s="1013">
        <f>SUM('2-9-3급수관 경년별 총괄'!M45:'2-9-3급수관 경년별 총괄'!M63)</f>
        <v>3664.14</v>
      </c>
      <c r="N44" s="1013">
        <f>SUM('2-9-3급수관 경년별 총괄'!N45:'2-9-3급수관 경년별 총괄'!N63)</f>
        <v>1752.5</v>
      </c>
      <c r="O44" s="1013">
        <f>SUM('2-9-3급수관 경년별 총괄'!O45:'2-9-3급수관 경년별 총괄'!O63)</f>
        <v>417040.13</v>
      </c>
      <c r="P44" s="1013">
        <f>SUM('2-9-3급수관 경년별 총괄'!P45:'2-9-3급수관 경년별 총괄'!P63)</f>
        <v>8925.06</v>
      </c>
      <c r="Q44" s="1013">
        <f>SUM('2-9-3급수관 경년별 총괄'!Q45:'2-9-3급수관 경년별 총괄'!Q63)</f>
        <v>11352.570000000002</v>
      </c>
      <c r="R44" s="1013">
        <f>SUM('2-9-3급수관 경년별 총괄'!R45:'2-9-3급수관 경년별 총괄'!R63)</f>
        <v>10248.56</v>
      </c>
      <c r="S44" s="1013">
        <f>SUM('2-9-3급수관 경년별 총괄'!S45:'2-9-3급수관 경년별 총괄'!S63)</f>
        <v>6709.39</v>
      </c>
      <c r="T44" s="1013">
        <f>SUM('2-9-3급수관 경년별 총괄'!T45:'2-9-3급수관 경년별 총괄'!T63)</f>
        <v>7061.8</v>
      </c>
      <c r="U44" s="1013">
        <f>SUM('2-9-3급수관 경년별 총괄'!U45:'2-9-3급수관 경년별 총괄'!U63)</f>
        <v>5274.1</v>
      </c>
      <c r="V44" s="1013">
        <f>SUM('2-9-3급수관 경년별 총괄'!V45:'2-9-3급수관 경년별 총괄'!V63)</f>
        <v>5078.3599999999997</v>
      </c>
      <c r="W44" s="1013">
        <f>SUM('2-9-3급수관 경년별 총괄'!W45:'2-9-3급수관 경년별 총괄'!W63)</f>
        <v>4373.95</v>
      </c>
      <c r="X44" s="1013">
        <f>SUM('2-9-3급수관 경년별 총괄'!X45:'2-9-3급수관 경년별 총괄'!X63)</f>
        <v>3664.14</v>
      </c>
      <c r="Y44" s="1013">
        <f>SUM('2-9-3급수관 경년별 총괄'!Y45:'2-9-3급수관 경년별 총괄'!Y63)</f>
        <v>1752.5</v>
      </c>
      <c r="Z44" s="1013">
        <f>SUM('2-9-3급수관 경년별 총괄'!Z45:'2-9-3급수관 경년별 총괄'!Z63)</f>
        <v>417040.13</v>
      </c>
      <c r="AA44" s="1013">
        <f>SUM('2-9-3급수관 경년별 총괄'!AA45:'2-9-3급수관 경년별 총괄'!AA63)</f>
        <v>8925.06</v>
      </c>
      <c r="AB44" s="1013">
        <f>SUM('2-9-3급수관 경년별 총괄'!AB45:'2-9-3급수관 경년별 총괄'!AB63)</f>
        <v>11352.570000000002</v>
      </c>
      <c r="AC44" s="1013">
        <f>SUM('2-9-3급수관 경년별 총괄'!AC45:'2-9-3급수관 경년별 총괄'!AC63)</f>
        <v>10248.56</v>
      </c>
      <c r="AD44" s="1013">
        <f>SUM('2-9-3급수관 경년별 총괄'!AD45:'2-9-3급수관 경년별 총괄'!AD63)</f>
        <v>6709.39</v>
      </c>
      <c r="AE44" s="1013">
        <f>SUM('2-9-3급수관 경년별 총괄'!AE45:'2-9-3급수관 경년별 총괄'!AE63)</f>
        <v>7061.8</v>
      </c>
      <c r="AF44" s="1013">
        <f>SUM('2-9-3급수관 경년별 총괄'!AF45:'2-9-3급수관 경년별 총괄'!AF63)</f>
        <v>5274.1</v>
      </c>
      <c r="AG44" s="1013">
        <f>SUM('2-9-3급수관 경년별 총괄'!AG45:'2-9-3급수관 경년별 총괄'!AG63)</f>
        <v>5078.3599999999997</v>
      </c>
      <c r="AH44" s="1013">
        <f>SUM('2-9-3급수관 경년별 총괄'!AH45:'2-9-3급수관 경년별 총괄'!AH63)</f>
        <v>4373.95</v>
      </c>
    </row>
    <row r="45" spans="1:34" ht="19.5" customHeight="1">
      <c r="A45" s="2018" t="s">
        <v>861</v>
      </c>
      <c r="B45" s="989" t="s">
        <v>951</v>
      </c>
      <c r="C45" s="185">
        <v>0</v>
      </c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B45" s="185">
        <v>0</v>
      </c>
      <c r="AC45" s="185">
        <v>0</v>
      </c>
      <c r="AD45" s="185">
        <v>0</v>
      </c>
      <c r="AE45" s="185">
        <v>0</v>
      </c>
      <c r="AF45" s="185">
        <v>0</v>
      </c>
      <c r="AG45" s="185">
        <v>0</v>
      </c>
      <c r="AH45" s="185">
        <v>0</v>
      </c>
    </row>
    <row r="46" spans="1:34" ht="30" customHeight="1">
      <c r="A46" s="2019"/>
      <c r="B46" s="989" t="s">
        <v>797</v>
      </c>
      <c r="C46" s="185">
        <v>0</v>
      </c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85">
        <v>0</v>
      </c>
      <c r="W46" s="185">
        <v>0</v>
      </c>
      <c r="X46" s="185">
        <v>0</v>
      </c>
      <c r="Y46" s="185">
        <v>0</v>
      </c>
      <c r="Z46" s="185">
        <v>0</v>
      </c>
      <c r="AA46" s="185">
        <v>0</v>
      </c>
      <c r="AB46" s="185">
        <v>0</v>
      </c>
      <c r="AC46" s="185">
        <v>0</v>
      </c>
      <c r="AD46" s="185">
        <v>0</v>
      </c>
      <c r="AE46" s="185">
        <v>0</v>
      </c>
      <c r="AF46" s="185">
        <v>0</v>
      </c>
      <c r="AG46" s="185">
        <v>0</v>
      </c>
      <c r="AH46" s="185">
        <v>0</v>
      </c>
    </row>
    <row r="47" spans="1:34" ht="30" customHeight="1">
      <c r="A47" s="2019"/>
      <c r="B47" s="989" t="s">
        <v>780</v>
      </c>
      <c r="C47" s="185">
        <v>42</v>
      </c>
      <c r="D47" s="185">
        <v>27</v>
      </c>
      <c r="E47" s="185">
        <v>0</v>
      </c>
      <c r="F47" s="185">
        <v>0</v>
      </c>
      <c r="G47" s="185">
        <v>0</v>
      </c>
      <c r="H47" s="185">
        <v>3</v>
      </c>
      <c r="I47" s="185">
        <v>0</v>
      </c>
      <c r="J47" s="185">
        <v>9</v>
      </c>
      <c r="K47" s="185">
        <v>3</v>
      </c>
      <c r="L47" s="185">
        <v>0</v>
      </c>
      <c r="M47" s="185">
        <v>0</v>
      </c>
      <c r="N47" s="185">
        <v>0</v>
      </c>
      <c r="O47" s="185">
        <v>27</v>
      </c>
      <c r="P47" s="185">
        <v>0</v>
      </c>
      <c r="Q47" s="185">
        <v>0</v>
      </c>
      <c r="R47" s="185">
        <v>0</v>
      </c>
      <c r="S47" s="185">
        <v>3</v>
      </c>
      <c r="T47" s="185">
        <v>0</v>
      </c>
      <c r="U47" s="185">
        <v>9</v>
      </c>
      <c r="V47" s="185">
        <v>3</v>
      </c>
      <c r="W47" s="185">
        <v>0</v>
      </c>
      <c r="X47" s="185">
        <v>0</v>
      </c>
      <c r="Y47" s="185">
        <v>0</v>
      </c>
      <c r="Z47" s="185">
        <v>27</v>
      </c>
      <c r="AA47" s="185">
        <v>0</v>
      </c>
      <c r="AB47" s="185">
        <v>0</v>
      </c>
      <c r="AC47" s="185">
        <v>0</v>
      </c>
      <c r="AD47" s="185">
        <v>3</v>
      </c>
      <c r="AE47" s="185">
        <v>0</v>
      </c>
      <c r="AF47" s="185">
        <v>9</v>
      </c>
      <c r="AG47" s="185">
        <v>3</v>
      </c>
      <c r="AH47" s="185">
        <v>0</v>
      </c>
    </row>
    <row r="48" spans="1:34" ht="30" customHeight="1">
      <c r="A48" s="2019"/>
      <c r="B48" s="991" t="s">
        <v>781</v>
      </c>
      <c r="C48" s="185">
        <v>0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0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30" customHeight="1">
      <c r="A49" s="2019"/>
      <c r="B49" s="991" t="s">
        <v>799</v>
      </c>
      <c r="C49" s="185">
        <v>355.94</v>
      </c>
      <c r="D49" s="185">
        <v>355.94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355.94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355.94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30" customHeight="1">
      <c r="A50" s="2019"/>
      <c r="B50" s="991" t="s">
        <v>787</v>
      </c>
      <c r="C50" s="185">
        <v>0</v>
      </c>
      <c r="D50" s="185">
        <v>0</v>
      </c>
      <c r="E50" s="185">
        <v>0</v>
      </c>
      <c r="F50" s="185">
        <v>0</v>
      </c>
      <c r="G50" s="185">
        <v>0</v>
      </c>
      <c r="H50" s="185">
        <v>0</v>
      </c>
      <c r="I50" s="185">
        <v>0</v>
      </c>
      <c r="J50" s="185">
        <v>0</v>
      </c>
      <c r="K50" s="185">
        <v>0</v>
      </c>
      <c r="L50" s="185">
        <v>0</v>
      </c>
      <c r="M50" s="185">
        <v>0</v>
      </c>
      <c r="N50" s="185">
        <v>0</v>
      </c>
      <c r="O50" s="185">
        <v>0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185">
        <v>0</v>
      </c>
      <c r="Y50" s="185">
        <v>0</v>
      </c>
      <c r="Z50" s="185">
        <v>0</v>
      </c>
      <c r="AA50" s="185">
        <v>0</v>
      </c>
      <c r="AB50" s="185">
        <v>0</v>
      </c>
      <c r="AC50" s="185">
        <v>0</v>
      </c>
      <c r="AD50" s="185">
        <v>0</v>
      </c>
      <c r="AE50" s="185">
        <v>0</v>
      </c>
      <c r="AF50" s="185">
        <v>0</v>
      </c>
      <c r="AG50" s="185">
        <v>0</v>
      </c>
      <c r="AH50" s="185">
        <v>0</v>
      </c>
    </row>
    <row r="51" spans="1:34" ht="30" customHeight="1">
      <c r="A51" s="2019"/>
      <c r="B51" s="991" t="s">
        <v>800</v>
      </c>
      <c r="C51" s="185"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30" customHeight="1">
      <c r="A52" s="2019"/>
      <c r="B52" s="989" t="s">
        <v>801</v>
      </c>
      <c r="C52" s="185"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0</v>
      </c>
      <c r="U52" s="185">
        <v>0</v>
      </c>
      <c r="V52" s="185">
        <v>0</v>
      </c>
      <c r="W52" s="185">
        <v>0</v>
      </c>
      <c r="X52" s="185">
        <v>0</v>
      </c>
      <c r="Y52" s="185">
        <v>0</v>
      </c>
      <c r="Z52" s="185">
        <v>0</v>
      </c>
      <c r="AA52" s="185">
        <v>0</v>
      </c>
      <c r="AB52" s="185">
        <v>0</v>
      </c>
      <c r="AC52" s="185">
        <v>0</v>
      </c>
      <c r="AD52" s="185">
        <v>0</v>
      </c>
      <c r="AE52" s="185">
        <v>0</v>
      </c>
      <c r="AF52" s="185">
        <v>0</v>
      </c>
      <c r="AG52" s="185">
        <v>0</v>
      </c>
      <c r="AH52" s="185">
        <v>0</v>
      </c>
    </row>
    <row r="53" spans="1:34" ht="30" customHeight="1">
      <c r="A53" s="2019"/>
      <c r="B53" s="995" t="s">
        <v>802</v>
      </c>
      <c r="C53" s="185">
        <v>50857.01</v>
      </c>
      <c r="D53" s="185">
        <v>50765.5</v>
      </c>
      <c r="E53" s="185">
        <v>0</v>
      </c>
      <c r="F53" s="185">
        <v>0</v>
      </c>
      <c r="G53" s="185">
        <v>5.97</v>
      </c>
      <c r="H53" s="185">
        <v>0</v>
      </c>
      <c r="I53" s="185">
        <v>19.8</v>
      </c>
      <c r="J53" s="185">
        <v>15.26</v>
      </c>
      <c r="K53" s="185">
        <v>46.75</v>
      </c>
      <c r="L53" s="185">
        <v>3.73</v>
      </c>
      <c r="M53" s="185">
        <v>0</v>
      </c>
      <c r="N53" s="185">
        <v>0</v>
      </c>
      <c r="O53" s="185">
        <v>50765.5</v>
      </c>
      <c r="P53" s="185">
        <v>0</v>
      </c>
      <c r="Q53" s="185">
        <v>0</v>
      </c>
      <c r="R53" s="185">
        <v>5.97</v>
      </c>
      <c r="S53" s="185">
        <v>0</v>
      </c>
      <c r="T53" s="185">
        <v>19.8</v>
      </c>
      <c r="U53" s="185">
        <v>15.26</v>
      </c>
      <c r="V53" s="185">
        <v>46.75</v>
      </c>
      <c r="W53" s="185">
        <v>3.73</v>
      </c>
      <c r="X53" s="185">
        <v>0</v>
      </c>
      <c r="Y53" s="185">
        <v>0</v>
      </c>
      <c r="Z53" s="185">
        <v>50765.5</v>
      </c>
      <c r="AA53" s="185">
        <v>0</v>
      </c>
      <c r="AB53" s="185">
        <v>0</v>
      </c>
      <c r="AC53" s="185">
        <v>5.97</v>
      </c>
      <c r="AD53" s="185">
        <v>0</v>
      </c>
      <c r="AE53" s="185">
        <v>19.8</v>
      </c>
      <c r="AF53" s="185">
        <v>15.26</v>
      </c>
      <c r="AG53" s="185">
        <v>46.75</v>
      </c>
      <c r="AH53" s="185">
        <v>3.73</v>
      </c>
    </row>
    <row r="54" spans="1:34" ht="30" customHeight="1">
      <c r="A54" s="2019"/>
      <c r="B54" s="995" t="s">
        <v>803</v>
      </c>
      <c r="C54" s="185">
        <v>342.7</v>
      </c>
      <c r="D54" s="185">
        <v>342.7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0</v>
      </c>
      <c r="M54" s="185">
        <v>0</v>
      </c>
      <c r="N54" s="185">
        <v>0</v>
      </c>
      <c r="O54" s="185">
        <v>342.7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342.7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19"/>
      <c r="B55" s="1011" t="s">
        <v>804</v>
      </c>
      <c r="C55" s="185">
        <v>56.57</v>
      </c>
      <c r="D55" s="185">
        <v>37.57</v>
      </c>
      <c r="E55" s="185">
        <v>0</v>
      </c>
      <c r="F55" s="185">
        <v>0</v>
      </c>
      <c r="G55" s="185">
        <v>7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12</v>
      </c>
      <c r="N55" s="185">
        <v>0</v>
      </c>
      <c r="O55" s="185">
        <v>37.57</v>
      </c>
      <c r="P55" s="185">
        <v>0</v>
      </c>
      <c r="Q55" s="185">
        <v>0</v>
      </c>
      <c r="R55" s="185">
        <v>7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12</v>
      </c>
      <c r="Y55" s="185">
        <v>0</v>
      </c>
      <c r="Z55" s="185">
        <v>37.57</v>
      </c>
      <c r="AA55" s="185">
        <v>0</v>
      </c>
      <c r="AB55" s="185">
        <v>0</v>
      </c>
      <c r="AC55" s="185">
        <v>7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19"/>
      <c r="B56" s="1011" t="s">
        <v>805</v>
      </c>
      <c r="C56" s="185"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19"/>
      <c r="B57" s="1011" t="s">
        <v>848</v>
      </c>
      <c r="C57" s="185">
        <v>26.77</v>
      </c>
      <c r="D57" s="185">
        <v>0</v>
      </c>
      <c r="E57" s="185">
        <v>0</v>
      </c>
      <c r="F57" s="185">
        <v>3.77</v>
      </c>
      <c r="G57" s="185">
        <v>5</v>
      </c>
      <c r="H57" s="185">
        <v>0</v>
      </c>
      <c r="I57" s="185">
        <v>0</v>
      </c>
      <c r="J57" s="185">
        <v>18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3.77</v>
      </c>
      <c r="R57" s="185">
        <v>5</v>
      </c>
      <c r="S57" s="185">
        <v>0</v>
      </c>
      <c r="T57" s="185">
        <v>0</v>
      </c>
      <c r="U57" s="185">
        <v>18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3.77</v>
      </c>
      <c r="AC57" s="185">
        <v>5</v>
      </c>
      <c r="AD57" s="185">
        <v>0</v>
      </c>
      <c r="AE57" s="185">
        <v>0</v>
      </c>
      <c r="AF57" s="185">
        <v>18</v>
      </c>
      <c r="AG57" s="185">
        <v>0</v>
      </c>
      <c r="AH57" s="185">
        <v>0</v>
      </c>
    </row>
    <row r="58" spans="1:34" ht="30" customHeight="1">
      <c r="A58" s="2019"/>
      <c r="B58" s="1011" t="s">
        <v>806</v>
      </c>
      <c r="C58" s="185">
        <v>3.69</v>
      </c>
      <c r="D58" s="185"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v>0</v>
      </c>
      <c r="J58" s="185">
        <v>0</v>
      </c>
      <c r="K58" s="185">
        <v>0</v>
      </c>
      <c r="L58" s="185">
        <v>0</v>
      </c>
      <c r="M58" s="185">
        <v>3.69</v>
      </c>
      <c r="N58" s="185">
        <v>0</v>
      </c>
      <c r="O58" s="185">
        <v>0</v>
      </c>
      <c r="P58" s="185">
        <v>0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185">
        <v>3.69</v>
      </c>
      <c r="Y58" s="185">
        <v>0</v>
      </c>
      <c r="Z58" s="185">
        <v>0</v>
      </c>
      <c r="AA58" s="185">
        <v>0</v>
      </c>
      <c r="AB58" s="185">
        <v>0</v>
      </c>
      <c r="AC58" s="185">
        <v>0</v>
      </c>
      <c r="AD58" s="185">
        <v>0</v>
      </c>
      <c r="AE58" s="185">
        <v>0</v>
      </c>
      <c r="AF58" s="185">
        <v>0</v>
      </c>
      <c r="AG58" s="185">
        <v>0</v>
      </c>
      <c r="AH58" s="185">
        <v>0</v>
      </c>
    </row>
    <row r="59" spans="1:34" ht="30" customHeight="1">
      <c r="A59" s="2019"/>
      <c r="B59" s="995" t="s">
        <v>807</v>
      </c>
      <c r="C59" s="185">
        <v>428547.6</v>
      </c>
      <c r="D59" s="185">
        <v>365468.18</v>
      </c>
      <c r="E59" s="185">
        <v>8678.06</v>
      </c>
      <c r="F59" s="185">
        <v>10785.7</v>
      </c>
      <c r="G59" s="185">
        <v>9890.65</v>
      </c>
      <c r="H59" s="185">
        <v>6699.39</v>
      </c>
      <c r="I59" s="185">
        <v>7013</v>
      </c>
      <c r="J59" s="185">
        <v>5231.84</v>
      </c>
      <c r="K59" s="185">
        <v>5012.6099999999997</v>
      </c>
      <c r="L59" s="185">
        <v>4367.22</v>
      </c>
      <c r="M59" s="185">
        <v>3648.45</v>
      </c>
      <c r="N59" s="185">
        <v>1752.5</v>
      </c>
      <c r="O59" s="185">
        <v>365468.18</v>
      </c>
      <c r="P59" s="185">
        <v>8678.06</v>
      </c>
      <c r="Q59" s="185">
        <v>10785.7</v>
      </c>
      <c r="R59" s="185">
        <v>9890.65</v>
      </c>
      <c r="S59" s="185">
        <v>6699.39</v>
      </c>
      <c r="T59" s="185">
        <v>7013</v>
      </c>
      <c r="U59" s="185">
        <v>5231.84</v>
      </c>
      <c r="V59" s="185">
        <v>5012.6099999999997</v>
      </c>
      <c r="W59" s="185">
        <v>4367.22</v>
      </c>
      <c r="X59" s="185">
        <v>3648.45</v>
      </c>
      <c r="Y59" s="185">
        <v>1752.5</v>
      </c>
      <c r="Z59" s="185">
        <v>365468.18</v>
      </c>
      <c r="AA59" s="185">
        <v>8678.06</v>
      </c>
      <c r="AB59" s="185">
        <v>10785.7</v>
      </c>
      <c r="AC59" s="185">
        <v>9890.65</v>
      </c>
      <c r="AD59" s="185">
        <v>6699.39</v>
      </c>
      <c r="AE59" s="185">
        <v>7013</v>
      </c>
      <c r="AF59" s="185">
        <v>5231.84</v>
      </c>
      <c r="AG59" s="185">
        <v>5012.6099999999997</v>
      </c>
      <c r="AH59" s="185">
        <v>4367.22</v>
      </c>
    </row>
    <row r="60" spans="1:34" ht="30" customHeight="1">
      <c r="A60" s="2019"/>
      <c r="B60" s="995" t="s">
        <v>788</v>
      </c>
      <c r="C60" s="185">
        <v>57</v>
      </c>
      <c r="D60" s="185">
        <v>0</v>
      </c>
      <c r="E60" s="185">
        <v>0</v>
      </c>
      <c r="F60" s="185">
        <v>13</v>
      </c>
      <c r="G60" s="185">
        <v>8</v>
      </c>
      <c r="H60" s="185">
        <v>7</v>
      </c>
      <c r="I60" s="185">
        <v>26</v>
      </c>
      <c r="J60" s="185">
        <v>0</v>
      </c>
      <c r="K60" s="185">
        <v>0</v>
      </c>
      <c r="L60" s="185">
        <v>3</v>
      </c>
      <c r="M60" s="185">
        <v>0</v>
      </c>
      <c r="N60" s="185">
        <v>0</v>
      </c>
      <c r="O60" s="185">
        <v>0</v>
      </c>
      <c r="P60" s="185">
        <v>0</v>
      </c>
      <c r="Q60" s="185">
        <v>13</v>
      </c>
      <c r="R60" s="185">
        <v>8</v>
      </c>
      <c r="S60" s="185">
        <v>7</v>
      </c>
      <c r="T60" s="185">
        <v>26</v>
      </c>
      <c r="U60" s="185">
        <v>0</v>
      </c>
      <c r="V60" s="185">
        <v>0</v>
      </c>
      <c r="W60" s="185">
        <v>3</v>
      </c>
      <c r="X60" s="185">
        <v>0</v>
      </c>
      <c r="Y60" s="185">
        <v>0</v>
      </c>
      <c r="Z60" s="185">
        <v>0</v>
      </c>
      <c r="AA60" s="185">
        <v>0</v>
      </c>
      <c r="AB60" s="185">
        <v>13</v>
      </c>
      <c r="AC60" s="185">
        <v>8</v>
      </c>
      <c r="AD60" s="185">
        <v>7</v>
      </c>
      <c r="AE60" s="185">
        <v>26</v>
      </c>
      <c r="AF60" s="185">
        <v>0</v>
      </c>
      <c r="AG60" s="185">
        <v>0</v>
      </c>
      <c r="AH60" s="185">
        <v>3</v>
      </c>
    </row>
    <row r="61" spans="1:34" ht="30" customHeight="1">
      <c r="A61" s="2019"/>
      <c r="B61" s="991" t="s">
        <v>849</v>
      </c>
      <c r="C61" s="185">
        <v>1175.24</v>
      </c>
      <c r="D61" s="185">
        <v>40.200000000000003</v>
      </c>
      <c r="E61" s="185">
        <v>247</v>
      </c>
      <c r="F61" s="185">
        <v>550.1</v>
      </c>
      <c r="G61" s="185">
        <v>318.94</v>
      </c>
      <c r="H61" s="185">
        <v>0</v>
      </c>
      <c r="I61" s="185">
        <v>3</v>
      </c>
      <c r="J61" s="185">
        <v>0</v>
      </c>
      <c r="K61" s="185">
        <v>16</v>
      </c>
      <c r="L61" s="185">
        <v>0</v>
      </c>
      <c r="M61" s="185">
        <v>0</v>
      </c>
      <c r="N61" s="185">
        <v>0</v>
      </c>
      <c r="O61" s="185">
        <v>40.200000000000003</v>
      </c>
      <c r="P61" s="185">
        <v>247</v>
      </c>
      <c r="Q61" s="185">
        <v>550.1</v>
      </c>
      <c r="R61" s="185">
        <v>318.94</v>
      </c>
      <c r="S61" s="185">
        <v>0</v>
      </c>
      <c r="T61" s="185">
        <v>3</v>
      </c>
      <c r="U61" s="185">
        <v>0</v>
      </c>
      <c r="V61" s="185">
        <v>16</v>
      </c>
      <c r="W61" s="185">
        <v>0</v>
      </c>
      <c r="X61" s="185">
        <v>0</v>
      </c>
      <c r="Y61" s="185">
        <v>0</v>
      </c>
      <c r="Z61" s="185">
        <v>40.200000000000003</v>
      </c>
      <c r="AA61" s="185">
        <v>247</v>
      </c>
      <c r="AB61" s="185">
        <v>550.1</v>
      </c>
      <c r="AC61" s="185">
        <v>318.94</v>
      </c>
      <c r="AD61" s="185">
        <v>0</v>
      </c>
      <c r="AE61" s="185">
        <v>3</v>
      </c>
      <c r="AF61" s="185">
        <v>0</v>
      </c>
      <c r="AG61" s="185">
        <v>16</v>
      </c>
      <c r="AH61" s="185">
        <v>0</v>
      </c>
    </row>
    <row r="62" spans="1:34" ht="30" customHeight="1">
      <c r="A62" s="2019"/>
      <c r="B62" s="991" t="s">
        <v>808</v>
      </c>
      <c r="C62" s="185">
        <v>3.04</v>
      </c>
      <c r="D62" s="185">
        <v>3.04</v>
      </c>
      <c r="E62" s="185">
        <v>0</v>
      </c>
      <c r="F62" s="185">
        <v>0</v>
      </c>
      <c r="G62" s="185">
        <v>0</v>
      </c>
      <c r="H62" s="185">
        <v>0</v>
      </c>
      <c r="I62" s="185">
        <v>0</v>
      </c>
      <c r="J62" s="185">
        <v>0</v>
      </c>
      <c r="K62" s="185">
        <v>0</v>
      </c>
      <c r="L62" s="185">
        <v>0</v>
      </c>
      <c r="M62" s="185">
        <v>0</v>
      </c>
      <c r="N62" s="185">
        <v>0</v>
      </c>
      <c r="O62" s="185">
        <v>3.04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3.04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</row>
    <row r="63" spans="1:34" ht="19.5" customHeight="1">
      <c r="A63" s="2019"/>
      <c r="B63" s="1242" t="s">
        <v>850</v>
      </c>
      <c r="C63" s="185">
        <v>13</v>
      </c>
      <c r="D63" s="185">
        <v>0</v>
      </c>
      <c r="E63" s="185">
        <v>0</v>
      </c>
      <c r="F63" s="185">
        <v>0</v>
      </c>
      <c r="G63" s="185">
        <v>13</v>
      </c>
      <c r="H63" s="185">
        <v>0</v>
      </c>
      <c r="I63" s="185">
        <v>0</v>
      </c>
      <c r="J63" s="185">
        <v>0</v>
      </c>
      <c r="K63" s="185"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>
        <v>13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185">
        <v>0</v>
      </c>
      <c r="AC63" s="185">
        <v>13</v>
      </c>
      <c r="AD63" s="185">
        <v>0</v>
      </c>
      <c r="AE63" s="185">
        <v>0</v>
      </c>
      <c r="AF63" s="185">
        <v>0</v>
      </c>
      <c r="AG63" s="185">
        <v>0</v>
      </c>
      <c r="AH63" s="185">
        <v>0</v>
      </c>
    </row>
    <row r="64" spans="1:34" ht="19.5" customHeight="1">
      <c r="A64" s="2018" t="s">
        <v>863</v>
      </c>
      <c r="B64" s="1013" t="s">
        <v>41</v>
      </c>
      <c r="C64" s="1013">
        <f>SUM('2-9-3급수관 경년별 총괄'!C65:'2-9-3급수관 경년별 총괄'!C83)</f>
        <v>206697.05000000002</v>
      </c>
      <c r="D64" s="1013">
        <f>SUM('2-9-3급수관 경년별 총괄'!D65:'2-9-3급수관 경년별 총괄'!D83)</f>
        <v>167552.72</v>
      </c>
      <c r="E64" s="1013">
        <f>SUM('2-9-3급수관 경년별 총괄'!E65:'2-9-3급수관 경년별 총괄'!E83)</f>
        <v>5514.6100000000006</v>
      </c>
      <c r="F64" s="1013">
        <f>SUM('2-9-3급수관 경년별 총괄'!F65:'2-9-3급수관 경년별 총괄'!F83)</f>
        <v>6723.02</v>
      </c>
      <c r="G64" s="1013">
        <f>SUM('2-9-3급수관 경년별 총괄'!G65:'2-9-3급수관 경년별 총괄'!G83)</f>
        <v>6549.7300000000005</v>
      </c>
      <c r="H64" s="1013">
        <f>SUM('2-9-3급수관 경년별 총괄'!H65:'2-9-3급수관 경년별 총괄'!H83)</f>
        <v>4261.08</v>
      </c>
      <c r="I64" s="1013">
        <f>SUM('2-9-3급수관 경년별 총괄'!I65:'2-9-3급수관 경년별 총괄'!I83)</f>
        <v>4332.5</v>
      </c>
      <c r="J64" s="1013">
        <f>SUM('2-9-3급수관 경년별 총괄'!J65:'2-9-3급수관 경년별 총괄'!J83)</f>
        <v>2825.18</v>
      </c>
      <c r="K64" s="1013">
        <f>SUM('2-9-3급수관 경년별 총괄'!K65:'2-9-3급수관 경년별 총괄'!K83)</f>
        <v>3312.31</v>
      </c>
      <c r="L64" s="1013">
        <f>SUM('2-9-3급수관 경년별 총괄'!L65:'2-9-3급수관 경년별 총괄'!L83)</f>
        <v>2504.96</v>
      </c>
      <c r="M64" s="1013">
        <f>SUM('2-9-3급수관 경년별 총괄'!M65:'2-9-3급수관 경년별 총괄'!M83)</f>
        <v>1840.26</v>
      </c>
      <c r="N64" s="1013">
        <f>SUM('2-9-3급수관 경년별 총괄'!N65:'2-9-3급수관 경년별 총괄'!N83)</f>
        <v>1280.68</v>
      </c>
      <c r="O64" s="1013">
        <f>SUM('2-9-3급수관 경년별 총괄'!O65:'2-9-3급수관 경년별 총괄'!O83)</f>
        <v>167552.72</v>
      </c>
      <c r="P64" s="1013">
        <f>SUM('2-9-3급수관 경년별 총괄'!P65:'2-9-3급수관 경년별 총괄'!P83)</f>
        <v>5514.6100000000006</v>
      </c>
      <c r="Q64" s="1013">
        <f>SUM('2-9-3급수관 경년별 총괄'!Q65:'2-9-3급수관 경년별 총괄'!Q83)</f>
        <v>6723.02</v>
      </c>
      <c r="R64" s="1013">
        <f>SUM('2-9-3급수관 경년별 총괄'!R65:'2-9-3급수관 경년별 총괄'!R83)</f>
        <v>6549.7300000000005</v>
      </c>
      <c r="S64" s="1013">
        <f>SUM('2-9-3급수관 경년별 총괄'!S65:'2-9-3급수관 경년별 총괄'!S83)</f>
        <v>4261.08</v>
      </c>
      <c r="T64" s="1013">
        <f>SUM('2-9-3급수관 경년별 총괄'!T65:'2-9-3급수관 경년별 총괄'!T83)</f>
        <v>4332.5</v>
      </c>
      <c r="U64" s="1013">
        <f>SUM('2-9-3급수관 경년별 총괄'!U65:'2-9-3급수관 경년별 총괄'!U83)</f>
        <v>2825.18</v>
      </c>
      <c r="V64" s="1013">
        <f>SUM('2-9-3급수관 경년별 총괄'!V65:'2-9-3급수관 경년별 총괄'!V83)</f>
        <v>3312.31</v>
      </c>
      <c r="W64" s="1013">
        <f>SUM('2-9-3급수관 경년별 총괄'!W65:'2-9-3급수관 경년별 총괄'!W83)</f>
        <v>2504.96</v>
      </c>
      <c r="X64" s="1013">
        <f>SUM('2-9-3급수관 경년별 총괄'!X65:'2-9-3급수관 경년별 총괄'!X83)</f>
        <v>1840.26</v>
      </c>
      <c r="Y64" s="1013">
        <f>SUM('2-9-3급수관 경년별 총괄'!Y65:'2-9-3급수관 경년별 총괄'!Y83)</f>
        <v>1280.68</v>
      </c>
      <c r="Z64" s="1013">
        <f>SUM('2-9-3급수관 경년별 총괄'!Z65:'2-9-3급수관 경년별 총괄'!Z83)</f>
        <v>167552.72</v>
      </c>
      <c r="AA64" s="1013">
        <f>SUM('2-9-3급수관 경년별 총괄'!AA65:'2-9-3급수관 경년별 총괄'!AA83)</f>
        <v>5514.6100000000006</v>
      </c>
      <c r="AB64" s="1013">
        <f>SUM('2-9-3급수관 경년별 총괄'!AB65:'2-9-3급수관 경년별 총괄'!AB83)</f>
        <v>6723.02</v>
      </c>
      <c r="AC64" s="1013">
        <f>SUM('2-9-3급수관 경년별 총괄'!AC65:'2-9-3급수관 경년별 총괄'!AC83)</f>
        <v>6549.7300000000005</v>
      </c>
      <c r="AD64" s="1013">
        <f>SUM('2-9-3급수관 경년별 총괄'!AD65:'2-9-3급수관 경년별 총괄'!AD83)</f>
        <v>4261.08</v>
      </c>
      <c r="AE64" s="1013">
        <f>SUM('2-9-3급수관 경년별 총괄'!AE65:'2-9-3급수관 경년별 총괄'!AE83)</f>
        <v>4332.5</v>
      </c>
      <c r="AF64" s="1013">
        <f>SUM('2-9-3급수관 경년별 총괄'!AF65:'2-9-3급수관 경년별 총괄'!AF83)</f>
        <v>2825.18</v>
      </c>
      <c r="AG64" s="1013">
        <f>SUM('2-9-3급수관 경년별 총괄'!AG65:'2-9-3급수관 경년별 총괄'!AG83)</f>
        <v>3312.31</v>
      </c>
      <c r="AH64" s="1013">
        <f>SUM('2-9-3급수관 경년별 총괄'!AH65:'2-9-3급수관 경년별 총괄'!AH83)</f>
        <v>2504.96</v>
      </c>
    </row>
    <row r="65" spans="1:34" ht="19.5" customHeight="1">
      <c r="A65" s="2018" t="s">
        <v>863</v>
      </c>
      <c r="B65" s="989" t="s">
        <v>951</v>
      </c>
      <c r="C65" s="185">
        <v>0</v>
      </c>
      <c r="D65" s="185">
        <v>0</v>
      </c>
      <c r="E65" s="185">
        <v>0</v>
      </c>
      <c r="F65" s="185">
        <v>0</v>
      </c>
      <c r="G65" s="185">
        <v>0</v>
      </c>
      <c r="H65" s="185">
        <v>0</v>
      </c>
      <c r="I65" s="185">
        <v>0</v>
      </c>
      <c r="J65" s="185">
        <v>0</v>
      </c>
      <c r="K65" s="185"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>
        <v>0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B65" s="185">
        <v>0</v>
      </c>
      <c r="AC65" s="185">
        <v>0</v>
      </c>
      <c r="AD65" s="185">
        <v>0</v>
      </c>
      <c r="AE65" s="185">
        <v>0</v>
      </c>
      <c r="AF65" s="185">
        <v>0</v>
      </c>
      <c r="AG65" s="185">
        <v>0</v>
      </c>
      <c r="AH65" s="185">
        <v>0</v>
      </c>
    </row>
    <row r="66" spans="1:34" ht="30" customHeight="1">
      <c r="A66" s="2019"/>
      <c r="B66" s="989" t="s">
        <v>797</v>
      </c>
      <c r="C66" s="185">
        <v>0</v>
      </c>
      <c r="D66" s="185"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v>0</v>
      </c>
      <c r="J66" s="185">
        <v>0</v>
      </c>
      <c r="K66" s="185"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5">
        <v>0</v>
      </c>
      <c r="R66" s="185">
        <v>0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B66" s="185">
        <v>0</v>
      </c>
      <c r="AC66" s="185">
        <v>0</v>
      </c>
      <c r="AD66" s="185">
        <v>0</v>
      </c>
      <c r="AE66" s="185">
        <v>0</v>
      </c>
      <c r="AF66" s="185">
        <v>0</v>
      </c>
      <c r="AG66" s="185">
        <v>0</v>
      </c>
      <c r="AH66" s="185">
        <v>0</v>
      </c>
    </row>
    <row r="67" spans="1:34" ht="30" customHeight="1">
      <c r="A67" s="2019"/>
      <c r="B67" s="989" t="s">
        <v>780</v>
      </c>
      <c r="C67" s="185">
        <v>20</v>
      </c>
      <c r="D67" s="185">
        <v>0</v>
      </c>
      <c r="E67" s="185">
        <v>0</v>
      </c>
      <c r="F67" s="185">
        <v>2</v>
      </c>
      <c r="G67" s="185">
        <v>0</v>
      </c>
      <c r="H67" s="185">
        <v>0</v>
      </c>
      <c r="I67" s="185">
        <v>0</v>
      </c>
      <c r="J67" s="185">
        <v>0</v>
      </c>
      <c r="K67" s="185">
        <v>13</v>
      </c>
      <c r="L67" s="185">
        <v>5</v>
      </c>
      <c r="M67" s="185">
        <v>0</v>
      </c>
      <c r="N67" s="185">
        <v>0</v>
      </c>
      <c r="O67" s="185">
        <v>0</v>
      </c>
      <c r="P67" s="185">
        <v>0</v>
      </c>
      <c r="Q67" s="185">
        <v>2</v>
      </c>
      <c r="R67" s="185">
        <v>0</v>
      </c>
      <c r="S67" s="185">
        <v>0</v>
      </c>
      <c r="T67" s="185">
        <v>0</v>
      </c>
      <c r="U67" s="185">
        <v>0</v>
      </c>
      <c r="V67" s="185">
        <v>13</v>
      </c>
      <c r="W67" s="185">
        <v>5</v>
      </c>
      <c r="X67" s="185">
        <v>0</v>
      </c>
      <c r="Y67" s="185">
        <v>0</v>
      </c>
      <c r="Z67" s="185">
        <v>0</v>
      </c>
      <c r="AA67" s="185">
        <v>0</v>
      </c>
      <c r="AB67" s="185">
        <v>2</v>
      </c>
      <c r="AC67" s="185">
        <v>0</v>
      </c>
      <c r="AD67" s="185">
        <v>0</v>
      </c>
      <c r="AE67" s="185">
        <v>0</v>
      </c>
      <c r="AF67" s="185">
        <v>0</v>
      </c>
      <c r="AG67" s="185">
        <v>13</v>
      </c>
      <c r="AH67" s="185">
        <v>5</v>
      </c>
    </row>
    <row r="68" spans="1:34" ht="30" customHeight="1">
      <c r="A68" s="2019"/>
      <c r="B68" s="991" t="s">
        <v>781</v>
      </c>
      <c r="C68" s="185">
        <v>0</v>
      </c>
      <c r="D68" s="185">
        <v>0</v>
      </c>
      <c r="E68" s="185">
        <v>0</v>
      </c>
      <c r="F68" s="185">
        <v>0</v>
      </c>
      <c r="G68" s="185">
        <v>0</v>
      </c>
      <c r="H68" s="185">
        <v>0</v>
      </c>
      <c r="I68" s="185">
        <v>0</v>
      </c>
      <c r="J68" s="185">
        <v>0</v>
      </c>
      <c r="K68" s="185">
        <v>0</v>
      </c>
      <c r="L68" s="185">
        <v>0</v>
      </c>
      <c r="M68" s="185">
        <v>0</v>
      </c>
      <c r="N68" s="185">
        <v>0</v>
      </c>
      <c r="O68" s="185">
        <v>0</v>
      </c>
      <c r="P68" s="185">
        <v>0</v>
      </c>
      <c r="Q68" s="185">
        <v>0</v>
      </c>
      <c r="R68" s="185">
        <v>0</v>
      </c>
      <c r="S68" s="185">
        <v>0</v>
      </c>
      <c r="T68" s="185">
        <v>0</v>
      </c>
      <c r="U68" s="185">
        <v>0</v>
      </c>
      <c r="V68" s="185">
        <v>0</v>
      </c>
      <c r="W68" s="185">
        <v>0</v>
      </c>
      <c r="X68" s="185">
        <v>0</v>
      </c>
      <c r="Y68" s="185">
        <v>0</v>
      </c>
      <c r="Z68" s="185">
        <v>0</v>
      </c>
      <c r="AA68" s="185">
        <v>0</v>
      </c>
      <c r="AB68" s="185">
        <v>0</v>
      </c>
      <c r="AC68" s="185">
        <v>0</v>
      </c>
      <c r="AD68" s="185">
        <v>0</v>
      </c>
      <c r="AE68" s="185">
        <v>0</v>
      </c>
      <c r="AF68" s="185">
        <v>0</v>
      </c>
      <c r="AG68" s="185">
        <v>0</v>
      </c>
      <c r="AH68" s="185">
        <v>0</v>
      </c>
    </row>
    <row r="69" spans="1:34" ht="30" customHeight="1">
      <c r="A69" s="2019"/>
      <c r="B69" s="991" t="s">
        <v>799</v>
      </c>
      <c r="C69" s="185">
        <v>910.74</v>
      </c>
      <c r="D69" s="185">
        <v>910.74</v>
      </c>
      <c r="E69" s="185">
        <v>0</v>
      </c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910.74</v>
      </c>
      <c r="P69" s="185">
        <v>0</v>
      </c>
      <c r="Q69" s="185">
        <v>0</v>
      </c>
      <c r="R69" s="185">
        <v>0</v>
      </c>
      <c r="S69" s="185">
        <v>0</v>
      </c>
      <c r="T69" s="185">
        <v>0</v>
      </c>
      <c r="U69" s="185">
        <v>0</v>
      </c>
      <c r="V69" s="185">
        <v>0</v>
      </c>
      <c r="W69" s="185">
        <v>0</v>
      </c>
      <c r="X69" s="185">
        <v>0</v>
      </c>
      <c r="Y69" s="185">
        <v>0</v>
      </c>
      <c r="Z69" s="185">
        <v>910.74</v>
      </c>
      <c r="AA69" s="185">
        <v>0</v>
      </c>
      <c r="AB69" s="185">
        <v>0</v>
      </c>
      <c r="AC69" s="185">
        <v>0</v>
      </c>
      <c r="AD69" s="185">
        <v>0</v>
      </c>
      <c r="AE69" s="185">
        <v>0</v>
      </c>
      <c r="AF69" s="185">
        <v>0</v>
      </c>
      <c r="AG69" s="185">
        <v>0</v>
      </c>
      <c r="AH69" s="185">
        <v>0</v>
      </c>
    </row>
    <row r="70" spans="1:34" ht="30" customHeight="1">
      <c r="A70" s="2019"/>
      <c r="B70" s="991" t="s">
        <v>787</v>
      </c>
      <c r="C70" s="185">
        <v>0</v>
      </c>
      <c r="D70" s="185">
        <v>0</v>
      </c>
      <c r="E70" s="185">
        <v>0</v>
      </c>
      <c r="F70" s="185">
        <v>0</v>
      </c>
      <c r="G70" s="185">
        <v>0</v>
      </c>
      <c r="H70" s="185">
        <v>0</v>
      </c>
      <c r="I70" s="185">
        <v>0</v>
      </c>
      <c r="J70" s="185">
        <v>0</v>
      </c>
      <c r="K70" s="185"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185">
        <v>0</v>
      </c>
      <c r="AC70" s="185">
        <v>0</v>
      </c>
      <c r="AD70" s="185">
        <v>0</v>
      </c>
      <c r="AE70" s="185">
        <v>0</v>
      </c>
      <c r="AF70" s="185">
        <v>0</v>
      </c>
      <c r="AG70" s="185">
        <v>0</v>
      </c>
      <c r="AH70" s="185">
        <v>0</v>
      </c>
    </row>
    <row r="71" spans="1:34" ht="30" customHeight="1">
      <c r="A71" s="2019"/>
      <c r="B71" s="991" t="s">
        <v>800</v>
      </c>
      <c r="C71" s="185">
        <v>0</v>
      </c>
      <c r="D71" s="185"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v>0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0</v>
      </c>
      <c r="AH71" s="185">
        <v>0</v>
      </c>
    </row>
    <row r="72" spans="1:34" ht="30" customHeight="1">
      <c r="A72" s="2019"/>
      <c r="B72" s="989" t="s">
        <v>801</v>
      </c>
      <c r="C72" s="185">
        <v>0</v>
      </c>
      <c r="D72" s="185">
        <v>0</v>
      </c>
      <c r="E72" s="185">
        <v>0</v>
      </c>
      <c r="F72" s="185">
        <v>0</v>
      </c>
      <c r="G72" s="185">
        <v>0</v>
      </c>
      <c r="H72" s="185">
        <v>0</v>
      </c>
      <c r="I72" s="185">
        <v>0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>
        <v>0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0</v>
      </c>
      <c r="AF72" s="185">
        <v>0</v>
      </c>
      <c r="AG72" s="185">
        <v>0</v>
      </c>
      <c r="AH72" s="185">
        <v>0</v>
      </c>
    </row>
    <row r="73" spans="1:34" ht="30" customHeight="1">
      <c r="A73" s="2019"/>
      <c r="B73" s="995" t="s">
        <v>802</v>
      </c>
      <c r="C73" s="185">
        <v>16220.57</v>
      </c>
      <c r="D73" s="185">
        <v>16070.86</v>
      </c>
      <c r="E73" s="185">
        <v>86.18</v>
      </c>
      <c r="F73" s="185">
        <v>0</v>
      </c>
      <c r="G73" s="185">
        <v>6.1</v>
      </c>
      <c r="H73" s="185">
        <v>0</v>
      </c>
      <c r="I73" s="185">
        <v>24.04</v>
      </c>
      <c r="J73" s="185">
        <v>16.46</v>
      </c>
      <c r="K73" s="185">
        <v>16.93</v>
      </c>
      <c r="L73" s="185">
        <v>0</v>
      </c>
      <c r="M73" s="185">
        <v>0</v>
      </c>
      <c r="N73" s="185">
        <v>0</v>
      </c>
      <c r="O73" s="185">
        <v>16070.86</v>
      </c>
      <c r="P73" s="185">
        <v>86.18</v>
      </c>
      <c r="Q73" s="185">
        <v>0</v>
      </c>
      <c r="R73" s="185">
        <v>6.1</v>
      </c>
      <c r="S73" s="185">
        <v>0</v>
      </c>
      <c r="T73" s="185">
        <v>24.04</v>
      </c>
      <c r="U73" s="185">
        <v>16.46</v>
      </c>
      <c r="V73" s="185">
        <v>16.93</v>
      </c>
      <c r="W73" s="185">
        <v>0</v>
      </c>
      <c r="X73" s="185">
        <v>0</v>
      </c>
      <c r="Y73" s="185">
        <v>0</v>
      </c>
      <c r="Z73" s="185">
        <v>16070.86</v>
      </c>
      <c r="AA73" s="185">
        <v>86.18</v>
      </c>
      <c r="AB73" s="185">
        <v>0</v>
      </c>
      <c r="AC73" s="185">
        <v>6.1</v>
      </c>
      <c r="AD73" s="185">
        <v>0</v>
      </c>
      <c r="AE73" s="185">
        <v>24.04</v>
      </c>
      <c r="AF73" s="185">
        <v>16.46</v>
      </c>
      <c r="AG73" s="185">
        <v>16.93</v>
      </c>
      <c r="AH73" s="185">
        <v>0</v>
      </c>
    </row>
    <row r="74" spans="1:34" ht="30" customHeight="1">
      <c r="A74" s="2019"/>
      <c r="B74" s="995" t="s">
        <v>803</v>
      </c>
      <c r="C74" s="185">
        <v>688.86</v>
      </c>
      <c r="D74" s="185">
        <v>688.86</v>
      </c>
      <c r="E74" s="185">
        <v>0</v>
      </c>
      <c r="F74" s="185">
        <v>0</v>
      </c>
      <c r="G74" s="185">
        <v>0</v>
      </c>
      <c r="H74" s="185">
        <v>0</v>
      </c>
      <c r="I74" s="185">
        <v>0</v>
      </c>
      <c r="J74" s="185">
        <v>0</v>
      </c>
      <c r="K74" s="185">
        <v>0</v>
      </c>
      <c r="L74" s="185">
        <v>0</v>
      </c>
      <c r="M74" s="185">
        <v>0</v>
      </c>
      <c r="N74" s="185">
        <v>0</v>
      </c>
      <c r="O74" s="185">
        <v>688.86</v>
      </c>
      <c r="P74" s="185">
        <v>0</v>
      </c>
      <c r="Q74" s="185">
        <v>0</v>
      </c>
      <c r="R74" s="185">
        <v>0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185">
        <v>0</v>
      </c>
      <c r="Y74" s="185">
        <v>0</v>
      </c>
      <c r="Z74" s="185">
        <v>688.86</v>
      </c>
      <c r="AA74" s="185">
        <v>0</v>
      </c>
      <c r="AB74" s="185">
        <v>0</v>
      </c>
      <c r="AC74" s="185">
        <v>0</v>
      </c>
      <c r="AD74" s="185">
        <v>0</v>
      </c>
      <c r="AE74" s="185">
        <v>0</v>
      </c>
      <c r="AF74" s="185">
        <v>0</v>
      </c>
      <c r="AG74" s="185">
        <v>0</v>
      </c>
      <c r="AH74" s="185">
        <v>0</v>
      </c>
    </row>
    <row r="75" spans="1:34" ht="30" customHeight="1">
      <c r="A75" s="2019"/>
      <c r="B75" s="1011" t="s">
        <v>804</v>
      </c>
      <c r="C75" s="185">
        <v>138.65</v>
      </c>
      <c r="D75" s="185">
        <v>23.65</v>
      </c>
      <c r="E75" s="185">
        <v>9</v>
      </c>
      <c r="F75" s="185">
        <v>0</v>
      </c>
      <c r="G75" s="185">
        <v>106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23.65</v>
      </c>
      <c r="P75" s="185">
        <v>9</v>
      </c>
      <c r="Q75" s="185">
        <v>0</v>
      </c>
      <c r="R75" s="185">
        <v>106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23.65</v>
      </c>
      <c r="AA75" s="185">
        <v>9</v>
      </c>
      <c r="AB75" s="185">
        <v>0</v>
      </c>
      <c r="AC75" s="185">
        <v>106</v>
      </c>
      <c r="AD75" s="185">
        <v>0</v>
      </c>
      <c r="AE75" s="185">
        <v>0</v>
      </c>
      <c r="AF75" s="185">
        <v>0</v>
      </c>
      <c r="AG75" s="185">
        <v>0</v>
      </c>
      <c r="AH75" s="185">
        <v>0</v>
      </c>
    </row>
    <row r="76" spans="1:34" ht="30" customHeight="1">
      <c r="A76" s="2019"/>
      <c r="B76" s="1011" t="s">
        <v>805</v>
      </c>
      <c r="C76" s="185">
        <v>0</v>
      </c>
      <c r="D76" s="185"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v>0</v>
      </c>
      <c r="J76" s="185">
        <v>0</v>
      </c>
      <c r="K76" s="185"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5">
        <v>0</v>
      </c>
      <c r="R76" s="185">
        <v>0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185">
        <v>0</v>
      </c>
      <c r="Y76" s="185">
        <v>0</v>
      </c>
      <c r="Z76" s="185">
        <v>0</v>
      </c>
      <c r="AA76" s="185">
        <v>0</v>
      </c>
      <c r="AB76" s="185">
        <v>0</v>
      </c>
      <c r="AC76" s="185">
        <v>0</v>
      </c>
      <c r="AD76" s="185">
        <v>0</v>
      </c>
      <c r="AE76" s="185">
        <v>0</v>
      </c>
      <c r="AF76" s="185">
        <v>0</v>
      </c>
      <c r="AG76" s="185">
        <v>0</v>
      </c>
      <c r="AH76" s="185">
        <v>0</v>
      </c>
    </row>
    <row r="77" spans="1:34" ht="30" customHeight="1">
      <c r="A77" s="2019"/>
      <c r="B77" s="1011" t="s">
        <v>848</v>
      </c>
      <c r="C77" s="185">
        <v>50</v>
      </c>
      <c r="D77" s="185">
        <v>0</v>
      </c>
      <c r="E77" s="185">
        <v>0</v>
      </c>
      <c r="F77" s="185">
        <v>4</v>
      </c>
      <c r="G77" s="185">
        <v>35</v>
      </c>
      <c r="H77" s="185">
        <v>11</v>
      </c>
      <c r="I77" s="185">
        <v>0</v>
      </c>
      <c r="J77" s="185">
        <v>0</v>
      </c>
      <c r="K77" s="185"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5">
        <v>4</v>
      </c>
      <c r="R77" s="185">
        <v>35</v>
      </c>
      <c r="S77" s="185">
        <v>11</v>
      </c>
      <c r="T77" s="185">
        <v>0</v>
      </c>
      <c r="U77" s="185">
        <v>0</v>
      </c>
      <c r="V77" s="185">
        <v>0</v>
      </c>
      <c r="W77" s="185">
        <v>0</v>
      </c>
      <c r="X77" s="185">
        <v>0</v>
      </c>
      <c r="Y77" s="185">
        <v>0</v>
      </c>
      <c r="Z77" s="185">
        <v>0</v>
      </c>
      <c r="AA77" s="185">
        <v>0</v>
      </c>
      <c r="AB77" s="185">
        <v>4</v>
      </c>
      <c r="AC77" s="185">
        <v>35</v>
      </c>
      <c r="AD77" s="185">
        <v>11</v>
      </c>
      <c r="AE77" s="185">
        <v>0</v>
      </c>
      <c r="AF77" s="185">
        <v>0</v>
      </c>
      <c r="AG77" s="185">
        <v>0</v>
      </c>
      <c r="AH77" s="185">
        <v>0</v>
      </c>
    </row>
    <row r="78" spans="1:34" ht="30" customHeight="1">
      <c r="A78" s="2019"/>
      <c r="B78" s="1011" t="s">
        <v>806</v>
      </c>
      <c r="C78" s="185">
        <v>0</v>
      </c>
      <c r="D78" s="185"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v>0</v>
      </c>
      <c r="J78" s="185">
        <v>0</v>
      </c>
      <c r="K78" s="185"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185">
        <v>0</v>
      </c>
      <c r="Y78" s="185">
        <v>0</v>
      </c>
      <c r="Z78" s="185">
        <v>0</v>
      </c>
      <c r="AA78" s="185">
        <v>0</v>
      </c>
      <c r="AB78" s="185">
        <v>0</v>
      </c>
      <c r="AC78" s="185">
        <v>0</v>
      </c>
      <c r="AD78" s="185">
        <v>0</v>
      </c>
      <c r="AE78" s="185">
        <v>0</v>
      </c>
      <c r="AF78" s="185">
        <v>0</v>
      </c>
      <c r="AG78" s="185">
        <v>0</v>
      </c>
      <c r="AH78" s="185">
        <v>0</v>
      </c>
    </row>
    <row r="79" spans="1:34" ht="30" customHeight="1">
      <c r="A79" s="2019"/>
      <c r="B79" s="995" t="s">
        <v>807</v>
      </c>
      <c r="C79" s="185">
        <v>187941.47</v>
      </c>
      <c r="D79" s="185">
        <v>149858.60999999999</v>
      </c>
      <c r="E79" s="185">
        <v>5246.68</v>
      </c>
      <c r="F79" s="185">
        <v>6307.51</v>
      </c>
      <c r="G79" s="185">
        <v>6289.13</v>
      </c>
      <c r="H79" s="185">
        <v>4247.08</v>
      </c>
      <c r="I79" s="185">
        <v>4295.46</v>
      </c>
      <c r="J79" s="185">
        <v>2808.72</v>
      </c>
      <c r="K79" s="185">
        <v>3282.38</v>
      </c>
      <c r="L79" s="185">
        <v>2484.96</v>
      </c>
      <c r="M79" s="185">
        <v>1840.26</v>
      </c>
      <c r="N79" s="185">
        <v>1280.68</v>
      </c>
      <c r="O79" s="185">
        <v>149858.60999999999</v>
      </c>
      <c r="P79" s="185">
        <v>5246.68</v>
      </c>
      <c r="Q79" s="185">
        <v>6307.51</v>
      </c>
      <c r="R79" s="185">
        <v>6289.13</v>
      </c>
      <c r="S79" s="185">
        <v>4247.08</v>
      </c>
      <c r="T79" s="185">
        <v>4295.46</v>
      </c>
      <c r="U79" s="185">
        <v>2808.72</v>
      </c>
      <c r="V79" s="185">
        <v>3282.38</v>
      </c>
      <c r="W79" s="185">
        <v>2484.96</v>
      </c>
      <c r="X79" s="185">
        <v>1840.26</v>
      </c>
      <c r="Y79" s="185">
        <v>1280.68</v>
      </c>
      <c r="Z79" s="185">
        <v>149858.60999999999</v>
      </c>
      <c r="AA79" s="185">
        <v>5246.68</v>
      </c>
      <c r="AB79" s="185">
        <v>6307.51</v>
      </c>
      <c r="AC79" s="185">
        <v>6289.13</v>
      </c>
      <c r="AD79" s="185">
        <v>4247.08</v>
      </c>
      <c r="AE79" s="185">
        <v>4295.46</v>
      </c>
      <c r="AF79" s="185">
        <v>2808.72</v>
      </c>
      <c r="AG79" s="185">
        <v>3282.38</v>
      </c>
      <c r="AH79" s="185">
        <v>2484.96</v>
      </c>
    </row>
    <row r="80" spans="1:34" ht="30" customHeight="1">
      <c r="A80" s="2019"/>
      <c r="B80" s="995" t="s">
        <v>788</v>
      </c>
      <c r="C80" s="185">
        <v>13</v>
      </c>
      <c r="D80" s="185"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v>13</v>
      </c>
      <c r="J80" s="185">
        <v>0</v>
      </c>
      <c r="K80" s="185"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5">
        <v>0</v>
      </c>
      <c r="R80" s="185">
        <v>0</v>
      </c>
      <c r="S80" s="185">
        <v>0</v>
      </c>
      <c r="T80" s="185">
        <v>13</v>
      </c>
      <c r="U80" s="185">
        <v>0</v>
      </c>
      <c r="V80" s="185">
        <v>0</v>
      </c>
      <c r="W80" s="185">
        <v>0</v>
      </c>
      <c r="X80" s="185">
        <v>0</v>
      </c>
      <c r="Y80" s="185">
        <v>0</v>
      </c>
      <c r="Z80" s="185">
        <v>0</v>
      </c>
      <c r="AA80" s="185">
        <v>0</v>
      </c>
      <c r="AB80" s="185">
        <v>0</v>
      </c>
      <c r="AC80" s="185">
        <v>0</v>
      </c>
      <c r="AD80" s="185">
        <v>0</v>
      </c>
      <c r="AE80" s="185">
        <v>13</v>
      </c>
      <c r="AF80" s="185">
        <v>0</v>
      </c>
      <c r="AG80" s="185">
        <v>0</v>
      </c>
      <c r="AH80" s="185">
        <v>0</v>
      </c>
    </row>
    <row r="81" spans="1:34" ht="30" customHeight="1">
      <c r="A81" s="2019"/>
      <c r="B81" s="991" t="s">
        <v>849</v>
      </c>
      <c r="C81" s="185">
        <v>713.76</v>
      </c>
      <c r="D81" s="185">
        <v>0</v>
      </c>
      <c r="E81" s="185">
        <v>172.75</v>
      </c>
      <c r="F81" s="185">
        <v>409.51</v>
      </c>
      <c r="G81" s="185">
        <v>113.5</v>
      </c>
      <c r="H81" s="185">
        <v>3</v>
      </c>
      <c r="I81" s="185">
        <v>0</v>
      </c>
      <c r="J81" s="185">
        <v>0</v>
      </c>
      <c r="K81" s="185">
        <v>0</v>
      </c>
      <c r="L81" s="185">
        <v>15</v>
      </c>
      <c r="M81" s="185">
        <v>0</v>
      </c>
      <c r="N81" s="185">
        <v>0</v>
      </c>
      <c r="O81" s="185">
        <v>0</v>
      </c>
      <c r="P81" s="185">
        <v>172.75</v>
      </c>
      <c r="Q81" s="185">
        <v>409.51</v>
      </c>
      <c r="R81" s="185">
        <v>113.5</v>
      </c>
      <c r="S81" s="185">
        <v>3</v>
      </c>
      <c r="T81" s="185">
        <v>0</v>
      </c>
      <c r="U81" s="185">
        <v>0</v>
      </c>
      <c r="V81" s="185">
        <v>0</v>
      </c>
      <c r="W81" s="185">
        <v>15</v>
      </c>
      <c r="X81" s="185">
        <v>0</v>
      </c>
      <c r="Y81" s="185">
        <v>0</v>
      </c>
      <c r="Z81" s="185">
        <v>0</v>
      </c>
      <c r="AA81" s="185">
        <v>172.75</v>
      </c>
      <c r="AB81" s="185">
        <v>409.51</v>
      </c>
      <c r="AC81" s="185">
        <v>113.5</v>
      </c>
      <c r="AD81" s="185">
        <v>3</v>
      </c>
      <c r="AE81" s="185">
        <v>0</v>
      </c>
      <c r="AF81" s="185">
        <v>0</v>
      </c>
      <c r="AG81" s="185">
        <v>0</v>
      </c>
      <c r="AH81" s="185">
        <v>15</v>
      </c>
    </row>
    <row r="82" spans="1:34" ht="30" customHeight="1">
      <c r="A82" s="2019"/>
      <c r="B82" s="991" t="s">
        <v>808</v>
      </c>
      <c r="C82" s="185">
        <v>0</v>
      </c>
      <c r="D82" s="185"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>
        <v>0</v>
      </c>
      <c r="S82" s="185">
        <v>0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185">
        <v>0</v>
      </c>
      <c r="AC82" s="185">
        <v>0</v>
      </c>
      <c r="AD82" s="185">
        <v>0</v>
      </c>
      <c r="AE82" s="185">
        <v>0</v>
      </c>
      <c r="AF82" s="185">
        <v>0</v>
      </c>
      <c r="AG82" s="185">
        <v>0</v>
      </c>
      <c r="AH82" s="185">
        <v>0</v>
      </c>
    </row>
    <row r="83" spans="1:34" ht="19.5" customHeight="1">
      <c r="A83" s="2019"/>
      <c r="B83" s="1242" t="s">
        <v>850</v>
      </c>
      <c r="C83" s="185">
        <v>0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185">
        <v>0</v>
      </c>
      <c r="Y83" s="185">
        <v>0</v>
      </c>
      <c r="Z83" s="185">
        <v>0</v>
      </c>
      <c r="AA83" s="185">
        <v>0</v>
      </c>
      <c r="AB83" s="185">
        <v>0</v>
      </c>
      <c r="AC83" s="185">
        <v>0</v>
      </c>
      <c r="AD83" s="185">
        <v>0</v>
      </c>
      <c r="AE83" s="185">
        <v>0</v>
      </c>
      <c r="AF83" s="185">
        <v>0</v>
      </c>
      <c r="AG83" s="185">
        <v>0</v>
      </c>
      <c r="AH83" s="185">
        <v>0</v>
      </c>
    </row>
    <row r="84" spans="1:34" ht="19.5" customHeight="1">
      <c r="A84" s="2018" t="s">
        <v>864</v>
      </c>
      <c r="B84" s="1013" t="s">
        <v>41</v>
      </c>
      <c r="C84" s="1013">
        <f>SUM('2-9-3급수관 경년별 총괄'!C85:'2-9-3급수관 경년별 총괄'!C103)</f>
        <v>167518.78000000003</v>
      </c>
      <c r="D84" s="1013">
        <f>SUM('2-9-3급수관 경년별 총괄'!D85:'2-9-3급수관 경년별 총괄'!D103)</f>
        <v>115699.44</v>
      </c>
      <c r="E84" s="1013">
        <f>SUM('2-9-3급수관 경년별 총괄'!E85:'2-9-3급수관 경년별 총괄'!E103)</f>
        <v>7907.56</v>
      </c>
      <c r="F84" s="1013">
        <f>SUM('2-9-3급수관 경년별 총괄'!F85:'2-9-3급수관 경년별 총괄'!F103)</f>
        <v>7071.4900000000007</v>
      </c>
      <c r="G84" s="1013">
        <f>SUM('2-9-3급수관 경년별 총괄'!G85:'2-9-3급수관 경년별 총괄'!G103)</f>
        <v>7367.04</v>
      </c>
      <c r="H84" s="1013">
        <f>SUM('2-9-3급수관 경년별 총괄'!H85:'2-9-3급수관 경년별 총괄'!H103)</f>
        <v>5703.5899999999992</v>
      </c>
      <c r="I84" s="1013">
        <f>SUM('2-9-3급수관 경년별 총괄'!I85:'2-9-3급수관 경년별 총괄'!I103)</f>
        <v>5858.0999999999995</v>
      </c>
      <c r="J84" s="1013">
        <f>SUM('2-9-3급수관 경년별 총괄'!J85:'2-9-3급수관 경년별 총괄'!J103)</f>
        <v>4245.3499999999995</v>
      </c>
      <c r="K84" s="1013">
        <f>SUM('2-9-3급수관 경년별 총괄'!K85:'2-9-3급수관 경년별 총괄'!K103)</f>
        <v>3923.41</v>
      </c>
      <c r="L84" s="1013">
        <f>SUM('2-9-3급수관 경년별 총괄'!L85:'2-9-3급수관 경년별 총괄'!L103)</f>
        <v>3310.06</v>
      </c>
      <c r="M84" s="1013">
        <f>SUM('2-9-3급수관 경년별 총괄'!M85:'2-9-3급수관 경년별 총괄'!M103)</f>
        <v>4010.26</v>
      </c>
      <c r="N84" s="1013">
        <f>SUM('2-9-3급수관 경년별 총괄'!N85:'2-9-3급수관 경년별 총괄'!N103)</f>
        <v>2422.48</v>
      </c>
      <c r="O84" s="1013">
        <f>SUM('2-9-3급수관 경년별 총괄'!O85:'2-9-3급수관 경년별 총괄'!O103)</f>
        <v>115699.44</v>
      </c>
      <c r="P84" s="1013">
        <f>SUM('2-9-3급수관 경년별 총괄'!P85:'2-9-3급수관 경년별 총괄'!P103)</f>
        <v>7907.56</v>
      </c>
      <c r="Q84" s="1013">
        <f>SUM('2-9-3급수관 경년별 총괄'!Q85:'2-9-3급수관 경년별 총괄'!Q103)</f>
        <v>7071.4900000000007</v>
      </c>
      <c r="R84" s="1013">
        <f>SUM('2-9-3급수관 경년별 총괄'!R85:'2-9-3급수관 경년별 총괄'!R103)</f>
        <v>7367.04</v>
      </c>
      <c r="S84" s="1013">
        <f>SUM('2-9-3급수관 경년별 총괄'!S85:'2-9-3급수관 경년별 총괄'!S103)</f>
        <v>5703.5899999999992</v>
      </c>
      <c r="T84" s="1013">
        <f>SUM('2-9-3급수관 경년별 총괄'!T85:'2-9-3급수관 경년별 총괄'!T103)</f>
        <v>5858.0999999999995</v>
      </c>
      <c r="U84" s="1013">
        <f>SUM('2-9-3급수관 경년별 총괄'!U85:'2-9-3급수관 경년별 총괄'!U103)</f>
        <v>4245.3499999999995</v>
      </c>
      <c r="V84" s="1013">
        <f>SUM('2-9-3급수관 경년별 총괄'!V85:'2-9-3급수관 경년별 총괄'!V103)</f>
        <v>3923.41</v>
      </c>
      <c r="W84" s="1013">
        <f>SUM('2-9-3급수관 경년별 총괄'!W85:'2-9-3급수관 경년별 총괄'!W103)</f>
        <v>3310.06</v>
      </c>
      <c r="X84" s="1013">
        <f>SUM('2-9-3급수관 경년별 총괄'!X85:'2-9-3급수관 경년별 총괄'!X103)</f>
        <v>4010.26</v>
      </c>
      <c r="Y84" s="1013">
        <f>SUM('2-9-3급수관 경년별 총괄'!Y85:'2-9-3급수관 경년별 총괄'!Y103)</f>
        <v>2422.48</v>
      </c>
      <c r="Z84" s="1013">
        <f>SUM('2-9-3급수관 경년별 총괄'!Z85:'2-9-3급수관 경년별 총괄'!Z103)</f>
        <v>115699.44</v>
      </c>
      <c r="AA84" s="1013">
        <f>SUM('2-9-3급수관 경년별 총괄'!AA85:'2-9-3급수관 경년별 총괄'!AA103)</f>
        <v>7907.56</v>
      </c>
      <c r="AB84" s="1013">
        <f>SUM('2-9-3급수관 경년별 총괄'!AB85:'2-9-3급수관 경년별 총괄'!AB103)</f>
        <v>7071.4900000000007</v>
      </c>
      <c r="AC84" s="1013">
        <f>SUM('2-9-3급수관 경년별 총괄'!AC85:'2-9-3급수관 경년별 총괄'!AC103)</f>
        <v>7367.04</v>
      </c>
      <c r="AD84" s="1013">
        <f>SUM('2-9-3급수관 경년별 총괄'!AD85:'2-9-3급수관 경년별 총괄'!AD103)</f>
        <v>5703.5899999999992</v>
      </c>
      <c r="AE84" s="1013">
        <f>SUM('2-9-3급수관 경년별 총괄'!AE85:'2-9-3급수관 경년별 총괄'!AE103)</f>
        <v>5858.0999999999995</v>
      </c>
      <c r="AF84" s="1013">
        <f>SUM('2-9-3급수관 경년별 총괄'!AF85:'2-9-3급수관 경년별 총괄'!AF103)</f>
        <v>4245.3499999999995</v>
      </c>
      <c r="AG84" s="1013">
        <f>SUM('2-9-3급수관 경년별 총괄'!AG85:'2-9-3급수관 경년별 총괄'!AG103)</f>
        <v>3923.41</v>
      </c>
      <c r="AH84" s="1013">
        <f>SUM('2-9-3급수관 경년별 총괄'!AH85:'2-9-3급수관 경년별 총괄'!AH103)</f>
        <v>3310.06</v>
      </c>
    </row>
    <row r="85" spans="1:34" ht="19.5" customHeight="1">
      <c r="A85" s="2018" t="s">
        <v>864</v>
      </c>
      <c r="B85" s="989" t="s">
        <v>951</v>
      </c>
      <c r="C85" s="185">
        <v>0</v>
      </c>
      <c r="D85" s="185"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185">
        <v>0</v>
      </c>
      <c r="AC85" s="185">
        <v>0</v>
      </c>
      <c r="AD85" s="185">
        <v>0</v>
      </c>
      <c r="AE85" s="185">
        <v>0</v>
      </c>
      <c r="AF85" s="185">
        <v>0</v>
      </c>
      <c r="AG85" s="185">
        <v>0</v>
      </c>
      <c r="AH85" s="185">
        <v>0</v>
      </c>
    </row>
    <row r="86" spans="1:34" ht="30" customHeight="1">
      <c r="A86" s="2019"/>
      <c r="B86" s="989" t="s">
        <v>797</v>
      </c>
      <c r="C86" s="185">
        <v>0</v>
      </c>
      <c r="D86" s="185">
        <v>0</v>
      </c>
      <c r="E86" s="185">
        <v>0</v>
      </c>
      <c r="F86" s="185"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185">
        <v>0</v>
      </c>
      <c r="Y86" s="185">
        <v>0</v>
      </c>
      <c r="Z86" s="185">
        <v>0</v>
      </c>
      <c r="AA86" s="185">
        <v>0</v>
      </c>
      <c r="AB86" s="185">
        <v>0</v>
      </c>
      <c r="AC86" s="185">
        <v>0</v>
      </c>
      <c r="AD86" s="185">
        <v>0</v>
      </c>
      <c r="AE86" s="185">
        <v>0</v>
      </c>
      <c r="AF86" s="185">
        <v>0</v>
      </c>
      <c r="AG86" s="185">
        <v>0</v>
      </c>
      <c r="AH86" s="185">
        <v>0</v>
      </c>
    </row>
    <row r="87" spans="1:34" ht="30" customHeight="1">
      <c r="A87" s="2019"/>
      <c r="B87" s="989" t="s">
        <v>780</v>
      </c>
      <c r="C87" s="185">
        <v>38.44</v>
      </c>
      <c r="D87" s="185">
        <v>0</v>
      </c>
      <c r="E87" s="185">
        <v>0</v>
      </c>
      <c r="F87" s="185">
        <v>0</v>
      </c>
      <c r="G87" s="185">
        <v>0</v>
      </c>
      <c r="H87" s="185">
        <v>0</v>
      </c>
      <c r="I87" s="185">
        <v>0</v>
      </c>
      <c r="J87" s="185">
        <v>3</v>
      </c>
      <c r="K87" s="185">
        <v>0</v>
      </c>
      <c r="L87" s="185">
        <v>31.49</v>
      </c>
      <c r="M87" s="185">
        <v>3.95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3</v>
      </c>
      <c r="V87" s="185">
        <v>0</v>
      </c>
      <c r="W87" s="185">
        <v>31.49</v>
      </c>
      <c r="X87" s="185">
        <v>3.95</v>
      </c>
      <c r="Y87" s="185">
        <v>0</v>
      </c>
      <c r="Z87" s="185">
        <v>0</v>
      </c>
      <c r="AA87" s="185">
        <v>0</v>
      </c>
      <c r="AB87" s="185">
        <v>0</v>
      </c>
      <c r="AC87" s="185">
        <v>0</v>
      </c>
      <c r="AD87" s="185">
        <v>0</v>
      </c>
      <c r="AE87" s="185">
        <v>0</v>
      </c>
      <c r="AF87" s="185">
        <v>3</v>
      </c>
      <c r="AG87" s="185">
        <v>0</v>
      </c>
      <c r="AH87" s="185">
        <v>31.49</v>
      </c>
    </row>
    <row r="88" spans="1:34" ht="30" customHeight="1">
      <c r="A88" s="2019"/>
      <c r="B88" s="991" t="s">
        <v>781</v>
      </c>
      <c r="C88" s="185">
        <v>0</v>
      </c>
      <c r="D88" s="185">
        <v>0</v>
      </c>
      <c r="E88" s="185">
        <v>0</v>
      </c>
      <c r="F88" s="185">
        <v>0</v>
      </c>
      <c r="G88" s="185">
        <v>0</v>
      </c>
      <c r="H88" s="185">
        <v>0</v>
      </c>
      <c r="I88" s="185">
        <v>0</v>
      </c>
      <c r="J88" s="185">
        <v>0</v>
      </c>
      <c r="K88" s="185"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185">
        <v>0</v>
      </c>
      <c r="Y88" s="185">
        <v>0</v>
      </c>
      <c r="Z88" s="185">
        <v>0</v>
      </c>
      <c r="AA88" s="185">
        <v>0</v>
      </c>
      <c r="AB88" s="185">
        <v>0</v>
      </c>
      <c r="AC88" s="185">
        <v>0</v>
      </c>
      <c r="AD88" s="185">
        <v>0</v>
      </c>
      <c r="AE88" s="185">
        <v>0</v>
      </c>
      <c r="AF88" s="185">
        <v>0</v>
      </c>
      <c r="AG88" s="185">
        <v>0</v>
      </c>
      <c r="AH88" s="185">
        <v>0</v>
      </c>
    </row>
    <row r="89" spans="1:34" ht="30" customHeight="1">
      <c r="A89" s="2019"/>
      <c r="B89" s="991" t="s">
        <v>799</v>
      </c>
      <c r="C89" s="185">
        <v>198.49</v>
      </c>
      <c r="D89" s="185">
        <v>198.49</v>
      </c>
      <c r="E89" s="185">
        <v>0</v>
      </c>
      <c r="F89" s="185"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v>0</v>
      </c>
      <c r="L89" s="185">
        <v>0</v>
      </c>
      <c r="M89" s="185">
        <v>0</v>
      </c>
      <c r="N89" s="185">
        <v>0</v>
      </c>
      <c r="O89" s="185">
        <v>198.49</v>
      </c>
      <c r="P89" s="185">
        <v>0</v>
      </c>
      <c r="Q89" s="185">
        <v>0</v>
      </c>
      <c r="R89" s="185">
        <v>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185">
        <v>0</v>
      </c>
      <c r="Y89" s="185">
        <v>0</v>
      </c>
      <c r="Z89" s="185">
        <v>198.49</v>
      </c>
      <c r="AA89" s="185">
        <v>0</v>
      </c>
      <c r="AB89" s="185">
        <v>0</v>
      </c>
      <c r="AC89" s="185">
        <v>0</v>
      </c>
      <c r="AD89" s="185">
        <v>0</v>
      </c>
      <c r="AE89" s="185">
        <v>0</v>
      </c>
      <c r="AF89" s="185">
        <v>0</v>
      </c>
      <c r="AG89" s="185">
        <v>0</v>
      </c>
      <c r="AH89" s="185">
        <v>0</v>
      </c>
    </row>
    <row r="90" spans="1:34" ht="30" customHeight="1">
      <c r="A90" s="2019"/>
      <c r="B90" s="991" t="s">
        <v>787</v>
      </c>
      <c r="C90" s="185">
        <v>0</v>
      </c>
      <c r="D90" s="185">
        <v>0</v>
      </c>
      <c r="E90" s="185">
        <v>0</v>
      </c>
      <c r="F90" s="185">
        <v>0</v>
      </c>
      <c r="G90" s="185">
        <v>0</v>
      </c>
      <c r="H90" s="185">
        <v>0</v>
      </c>
      <c r="I90" s="185">
        <v>0</v>
      </c>
      <c r="J90" s="185">
        <v>0</v>
      </c>
      <c r="K90" s="185"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185">
        <v>0</v>
      </c>
      <c r="Y90" s="185">
        <v>0</v>
      </c>
      <c r="Z90" s="185">
        <v>0</v>
      </c>
      <c r="AA90" s="185">
        <v>0</v>
      </c>
      <c r="AB90" s="185">
        <v>0</v>
      </c>
      <c r="AC90" s="185">
        <v>0</v>
      </c>
      <c r="AD90" s="185">
        <v>0</v>
      </c>
      <c r="AE90" s="185">
        <v>0</v>
      </c>
      <c r="AF90" s="185">
        <v>0</v>
      </c>
      <c r="AG90" s="185">
        <v>0</v>
      </c>
      <c r="AH90" s="185">
        <v>0</v>
      </c>
    </row>
    <row r="91" spans="1:34" ht="30" customHeight="1">
      <c r="A91" s="2019"/>
      <c r="B91" s="991" t="s">
        <v>800</v>
      </c>
      <c r="C91" s="185">
        <v>79.66</v>
      </c>
      <c r="D91" s="185">
        <v>0</v>
      </c>
      <c r="E91" s="185">
        <v>0</v>
      </c>
      <c r="F91" s="185">
        <v>0</v>
      </c>
      <c r="G91" s="185">
        <v>0</v>
      </c>
      <c r="H91" s="185">
        <v>79.66</v>
      </c>
      <c r="I91" s="185">
        <v>0</v>
      </c>
      <c r="J91" s="185">
        <v>0</v>
      </c>
      <c r="K91" s="185">
        <v>0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5">
        <v>0</v>
      </c>
      <c r="R91" s="185">
        <v>0</v>
      </c>
      <c r="S91" s="185">
        <v>79.66</v>
      </c>
      <c r="T91" s="185">
        <v>0</v>
      </c>
      <c r="U91" s="185">
        <v>0</v>
      </c>
      <c r="V91" s="185">
        <v>0</v>
      </c>
      <c r="W91" s="185">
        <v>0</v>
      </c>
      <c r="X91" s="185">
        <v>0</v>
      </c>
      <c r="Y91" s="185">
        <v>0</v>
      </c>
      <c r="Z91" s="185">
        <v>0</v>
      </c>
      <c r="AA91" s="185">
        <v>0</v>
      </c>
      <c r="AB91" s="185">
        <v>0</v>
      </c>
      <c r="AC91" s="185">
        <v>0</v>
      </c>
      <c r="AD91" s="185">
        <v>79.66</v>
      </c>
      <c r="AE91" s="185">
        <v>0</v>
      </c>
      <c r="AF91" s="185">
        <v>0</v>
      </c>
      <c r="AG91" s="185">
        <v>0</v>
      </c>
      <c r="AH91" s="185">
        <v>0</v>
      </c>
    </row>
    <row r="92" spans="1:34" ht="30" customHeight="1">
      <c r="A92" s="2019"/>
      <c r="B92" s="989" t="s">
        <v>801</v>
      </c>
      <c r="C92" s="185"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5">
        <v>0</v>
      </c>
      <c r="K92" s="185"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185">
        <v>0</v>
      </c>
      <c r="Y92" s="185">
        <v>0</v>
      </c>
      <c r="Z92" s="185">
        <v>0</v>
      </c>
      <c r="AA92" s="185">
        <v>0</v>
      </c>
      <c r="AB92" s="185">
        <v>0</v>
      </c>
      <c r="AC92" s="185">
        <v>0</v>
      </c>
      <c r="AD92" s="185">
        <v>0</v>
      </c>
      <c r="AE92" s="185">
        <v>0</v>
      </c>
      <c r="AF92" s="185">
        <v>0</v>
      </c>
      <c r="AG92" s="185">
        <v>0</v>
      </c>
      <c r="AH92" s="185">
        <v>0</v>
      </c>
    </row>
    <row r="93" spans="1:34" ht="30" customHeight="1">
      <c r="A93" s="2019"/>
      <c r="B93" s="995" t="s">
        <v>802</v>
      </c>
      <c r="C93" s="185">
        <v>8400.7900000000009</v>
      </c>
      <c r="D93" s="185">
        <v>8360.69</v>
      </c>
      <c r="E93" s="185">
        <v>0</v>
      </c>
      <c r="F93" s="185">
        <v>3.8</v>
      </c>
      <c r="G93" s="185">
        <v>0</v>
      </c>
      <c r="H93" s="185">
        <v>0</v>
      </c>
      <c r="I93" s="185">
        <v>28.61</v>
      </c>
      <c r="J93" s="185">
        <v>7.69</v>
      </c>
      <c r="K93" s="185">
        <v>0</v>
      </c>
      <c r="L93" s="185">
        <v>0</v>
      </c>
      <c r="M93" s="185">
        <v>0</v>
      </c>
      <c r="N93" s="185">
        <v>0</v>
      </c>
      <c r="O93" s="185">
        <v>8360.69</v>
      </c>
      <c r="P93" s="185">
        <v>0</v>
      </c>
      <c r="Q93" s="185">
        <v>3.8</v>
      </c>
      <c r="R93" s="185">
        <v>0</v>
      </c>
      <c r="S93" s="185">
        <v>0</v>
      </c>
      <c r="T93" s="185">
        <v>28.61</v>
      </c>
      <c r="U93" s="185">
        <v>7.69</v>
      </c>
      <c r="V93" s="185">
        <v>0</v>
      </c>
      <c r="W93" s="185">
        <v>0</v>
      </c>
      <c r="X93" s="185">
        <v>0</v>
      </c>
      <c r="Y93" s="185">
        <v>0</v>
      </c>
      <c r="Z93" s="185">
        <v>8360.69</v>
      </c>
      <c r="AA93" s="185">
        <v>0</v>
      </c>
      <c r="AB93" s="185">
        <v>3.8</v>
      </c>
      <c r="AC93" s="185">
        <v>0</v>
      </c>
      <c r="AD93" s="185">
        <v>0</v>
      </c>
      <c r="AE93" s="185">
        <v>28.61</v>
      </c>
      <c r="AF93" s="185">
        <v>7.69</v>
      </c>
      <c r="AG93" s="185">
        <v>0</v>
      </c>
      <c r="AH93" s="185">
        <v>0</v>
      </c>
    </row>
    <row r="94" spans="1:34" ht="30" customHeight="1">
      <c r="A94" s="2019"/>
      <c r="B94" s="995" t="s">
        <v>803</v>
      </c>
      <c r="C94" s="185">
        <v>501.27</v>
      </c>
      <c r="D94" s="185">
        <v>501.27</v>
      </c>
      <c r="E94" s="185">
        <v>0</v>
      </c>
      <c r="F94" s="185">
        <v>0</v>
      </c>
      <c r="G94" s="185">
        <v>0</v>
      </c>
      <c r="H94" s="185">
        <v>0</v>
      </c>
      <c r="I94" s="185">
        <v>0</v>
      </c>
      <c r="J94" s="185">
        <v>0</v>
      </c>
      <c r="K94" s="185">
        <v>0</v>
      </c>
      <c r="L94" s="185">
        <v>0</v>
      </c>
      <c r="M94" s="185">
        <v>0</v>
      </c>
      <c r="N94" s="185">
        <v>0</v>
      </c>
      <c r="O94" s="185">
        <v>501.27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v>0</v>
      </c>
      <c r="V94" s="185">
        <v>0</v>
      </c>
      <c r="W94" s="185">
        <v>0</v>
      </c>
      <c r="X94" s="185">
        <v>0</v>
      </c>
      <c r="Y94" s="185">
        <v>0</v>
      </c>
      <c r="Z94" s="185">
        <v>501.27</v>
      </c>
      <c r="AA94" s="185">
        <v>0</v>
      </c>
      <c r="AB94" s="185">
        <v>0</v>
      </c>
      <c r="AC94" s="185">
        <v>0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</row>
    <row r="95" spans="1:34" ht="30" customHeight="1">
      <c r="A95" s="2019"/>
      <c r="B95" s="1011" t="s">
        <v>804</v>
      </c>
      <c r="C95" s="185">
        <v>268.60000000000002</v>
      </c>
      <c r="D95" s="185">
        <v>15.6</v>
      </c>
      <c r="E95" s="185">
        <v>0</v>
      </c>
      <c r="F95" s="185">
        <v>0</v>
      </c>
      <c r="G95" s="185">
        <v>0</v>
      </c>
      <c r="H95" s="185">
        <v>0</v>
      </c>
      <c r="I95" s="185">
        <v>0</v>
      </c>
      <c r="J95" s="185">
        <v>0</v>
      </c>
      <c r="K95" s="185">
        <v>0</v>
      </c>
      <c r="L95" s="185">
        <v>0</v>
      </c>
      <c r="M95" s="185">
        <v>188</v>
      </c>
      <c r="N95" s="185">
        <v>65</v>
      </c>
      <c r="O95" s="185">
        <v>15.6</v>
      </c>
      <c r="P95" s="185">
        <v>0</v>
      </c>
      <c r="Q95" s="185">
        <v>0</v>
      </c>
      <c r="R95" s="185">
        <v>0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185">
        <v>188</v>
      </c>
      <c r="Y95" s="185">
        <v>65</v>
      </c>
      <c r="Z95" s="185">
        <v>15.6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0</v>
      </c>
      <c r="AH95" s="185">
        <v>0</v>
      </c>
    </row>
    <row r="96" spans="1:34" ht="30" customHeight="1">
      <c r="A96" s="2019"/>
      <c r="B96" s="1011" t="s">
        <v>805</v>
      </c>
      <c r="C96" s="185">
        <v>0</v>
      </c>
      <c r="D96" s="185">
        <v>0</v>
      </c>
      <c r="E96" s="185">
        <v>0</v>
      </c>
      <c r="F96" s="185">
        <v>0</v>
      </c>
      <c r="G96" s="185">
        <v>0</v>
      </c>
      <c r="H96" s="185">
        <v>0</v>
      </c>
      <c r="I96" s="185">
        <v>0</v>
      </c>
      <c r="J96" s="185">
        <v>0</v>
      </c>
      <c r="K96" s="185">
        <v>0</v>
      </c>
      <c r="L96" s="185">
        <v>0</v>
      </c>
      <c r="M96" s="185">
        <v>0</v>
      </c>
      <c r="N96" s="185">
        <v>0</v>
      </c>
      <c r="O96" s="185">
        <v>0</v>
      </c>
      <c r="P96" s="185">
        <v>0</v>
      </c>
      <c r="Q96" s="185">
        <v>0</v>
      </c>
      <c r="R96" s="185">
        <v>0</v>
      </c>
      <c r="S96" s="185">
        <v>0</v>
      </c>
      <c r="T96" s="185">
        <v>0</v>
      </c>
      <c r="U96" s="185">
        <v>0</v>
      </c>
      <c r="V96" s="185">
        <v>0</v>
      </c>
      <c r="W96" s="185">
        <v>0</v>
      </c>
      <c r="X96" s="185">
        <v>0</v>
      </c>
      <c r="Y96" s="185">
        <v>0</v>
      </c>
      <c r="Z96" s="185">
        <v>0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185">
        <v>0</v>
      </c>
      <c r="AH96" s="185">
        <v>0</v>
      </c>
    </row>
    <row r="97" spans="1:34" ht="30" customHeight="1">
      <c r="A97" s="2019"/>
      <c r="B97" s="1011" t="s">
        <v>848</v>
      </c>
      <c r="C97" s="185">
        <v>27</v>
      </c>
      <c r="D97" s="185">
        <v>0</v>
      </c>
      <c r="E97" s="185">
        <v>0</v>
      </c>
      <c r="F97" s="185">
        <v>0</v>
      </c>
      <c r="G97" s="185">
        <v>9</v>
      </c>
      <c r="H97" s="185">
        <v>2</v>
      </c>
      <c r="I97" s="185">
        <v>0</v>
      </c>
      <c r="J97" s="185">
        <v>0</v>
      </c>
      <c r="K97" s="185">
        <v>16</v>
      </c>
      <c r="L97" s="185">
        <v>0</v>
      </c>
      <c r="M97" s="185">
        <v>0</v>
      </c>
      <c r="N97" s="185">
        <v>0</v>
      </c>
      <c r="O97" s="185">
        <v>0</v>
      </c>
      <c r="P97" s="185">
        <v>0</v>
      </c>
      <c r="Q97" s="185">
        <v>0</v>
      </c>
      <c r="R97" s="185">
        <v>9</v>
      </c>
      <c r="S97" s="185">
        <v>2</v>
      </c>
      <c r="T97" s="185">
        <v>0</v>
      </c>
      <c r="U97" s="185">
        <v>0</v>
      </c>
      <c r="V97" s="185">
        <v>16</v>
      </c>
      <c r="W97" s="185">
        <v>0</v>
      </c>
      <c r="X97" s="185">
        <v>0</v>
      </c>
      <c r="Y97" s="185">
        <v>0</v>
      </c>
      <c r="Z97" s="185">
        <v>0</v>
      </c>
      <c r="AA97" s="185">
        <v>0</v>
      </c>
      <c r="AB97" s="185">
        <v>0</v>
      </c>
      <c r="AC97" s="185">
        <v>9</v>
      </c>
      <c r="AD97" s="185">
        <v>2</v>
      </c>
      <c r="AE97" s="185">
        <v>0</v>
      </c>
      <c r="AF97" s="185">
        <v>0</v>
      </c>
      <c r="AG97" s="185">
        <v>16</v>
      </c>
      <c r="AH97" s="185">
        <v>0</v>
      </c>
    </row>
    <row r="98" spans="1:34" ht="30" customHeight="1">
      <c r="A98" s="2019"/>
      <c r="B98" s="1011" t="s">
        <v>806</v>
      </c>
      <c r="C98" s="185">
        <v>0</v>
      </c>
      <c r="D98" s="185">
        <v>0</v>
      </c>
      <c r="E98" s="185">
        <v>0</v>
      </c>
      <c r="F98" s="185">
        <v>0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185">
        <v>0</v>
      </c>
      <c r="Y98" s="185">
        <v>0</v>
      </c>
      <c r="Z98" s="185">
        <v>0</v>
      </c>
      <c r="AA98" s="185">
        <v>0</v>
      </c>
      <c r="AB98" s="185">
        <v>0</v>
      </c>
      <c r="AC98" s="185">
        <v>0</v>
      </c>
      <c r="AD98" s="185">
        <v>0</v>
      </c>
      <c r="AE98" s="185">
        <v>0</v>
      </c>
      <c r="AF98" s="185">
        <v>0</v>
      </c>
      <c r="AG98" s="185">
        <v>0</v>
      </c>
      <c r="AH98" s="185">
        <v>0</v>
      </c>
    </row>
    <row r="99" spans="1:34" ht="30" customHeight="1">
      <c r="A99" s="2019"/>
      <c r="B99" s="995" t="s">
        <v>807</v>
      </c>
      <c r="C99" s="185">
        <v>156673.07</v>
      </c>
      <c r="D99" s="185">
        <v>106603.13</v>
      </c>
      <c r="E99" s="185">
        <v>7616.13</v>
      </c>
      <c r="F99" s="185">
        <v>6806.89</v>
      </c>
      <c r="G99" s="185">
        <v>7150.41</v>
      </c>
      <c r="H99" s="185">
        <v>5588.82</v>
      </c>
      <c r="I99" s="185">
        <v>5497.49</v>
      </c>
      <c r="J99" s="185">
        <v>4227.66</v>
      </c>
      <c r="K99" s="185">
        <v>3907.41</v>
      </c>
      <c r="L99" s="185">
        <v>3278.57</v>
      </c>
      <c r="M99" s="185">
        <v>3740.78</v>
      </c>
      <c r="N99" s="185">
        <v>2255.7800000000002</v>
      </c>
      <c r="O99" s="185">
        <v>106603.13</v>
      </c>
      <c r="P99" s="185">
        <v>7616.13</v>
      </c>
      <c r="Q99" s="185">
        <v>6806.89</v>
      </c>
      <c r="R99" s="185">
        <v>7150.41</v>
      </c>
      <c r="S99" s="185">
        <v>5588.82</v>
      </c>
      <c r="T99" s="185">
        <v>5497.49</v>
      </c>
      <c r="U99" s="185">
        <v>4227.66</v>
      </c>
      <c r="V99" s="185">
        <v>3907.41</v>
      </c>
      <c r="W99" s="185">
        <v>3278.57</v>
      </c>
      <c r="X99" s="185">
        <v>3740.78</v>
      </c>
      <c r="Y99" s="185">
        <v>2255.7800000000002</v>
      </c>
      <c r="Z99" s="185">
        <v>106603.13</v>
      </c>
      <c r="AA99" s="185">
        <v>7616.13</v>
      </c>
      <c r="AB99" s="185">
        <v>6806.89</v>
      </c>
      <c r="AC99" s="185">
        <v>7150.41</v>
      </c>
      <c r="AD99" s="185">
        <v>5588.82</v>
      </c>
      <c r="AE99" s="185">
        <v>5497.49</v>
      </c>
      <c r="AF99" s="185">
        <v>4227.66</v>
      </c>
      <c r="AG99" s="185">
        <v>3907.41</v>
      </c>
      <c r="AH99" s="185">
        <v>3278.57</v>
      </c>
    </row>
    <row r="100" spans="1:34" ht="30" customHeight="1">
      <c r="A100" s="2019"/>
      <c r="B100" s="995" t="s">
        <v>788</v>
      </c>
      <c r="C100" s="185">
        <v>10</v>
      </c>
      <c r="D100" s="185">
        <v>0</v>
      </c>
      <c r="E100" s="185">
        <v>0</v>
      </c>
      <c r="F100" s="185">
        <v>5</v>
      </c>
      <c r="G100" s="185">
        <v>0</v>
      </c>
      <c r="H100" s="185">
        <v>0</v>
      </c>
      <c r="I100" s="185">
        <v>0</v>
      </c>
      <c r="J100" s="185">
        <v>5</v>
      </c>
      <c r="K100" s="185"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5">
        <v>5</v>
      </c>
      <c r="R100" s="185">
        <v>0</v>
      </c>
      <c r="S100" s="185">
        <v>0</v>
      </c>
      <c r="T100" s="185">
        <v>0</v>
      </c>
      <c r="U100" s="185">
        <v>5</v>
      </c>
      <c r="V100" s="185">
        <v>0</v>
      </c>
      <c r="W100" s="185">
        <v>0</v>
      </c>
      <c r="X100" s="185">
        <v>0</v>
      </c>
      <c r="Y100" s="185">
        <v>0</v>
      </c>
      <c r="Z100" s="185">
        <v>0</v>
      </c>
      <c r="AA100" s="185">
        <v>0</v>
      </c>
      <c r="AB100" s="185">
        <v>5</v>
      </c>
      <c r="AC100" s="185">
        <v>0</v>
      </c>
      <c r="AD100" s="185">
        <v>0</v>
      </c>
      <c r="AE100" s="185">
        <v>0</v>
      </c>
      <c r="AF100" s="185">
        <v>5</v>
      </c>
      <c r="AG100" s="185">
        <v>0</v>
      </c>
      <c r="AH100" s="185">
        <v>0</v>
      </c>
    </row>
    <row r="101" spans="1:34" ht="30" customHeight="1">
      <c r="A101" s="2019"/>
      <c r="B101" s="991" t="s">
        <v>849</v>
      </c>
      <c r="C101" s="185">
        <v>1276.04</v>
      </c>
      <c r="D101" s="185">
        <v>1.84</v>
      </c>
      <c r="E101" s="185">
        <v>291.43</v>
      </c>
      <c r="F101" s="185">
        <v>255.8</v>
      </c>
      <c r="G101" s="185">
        <v>207.63</v>
      </c>
      <c r="H101" s="185">
        <v>6.11</v>
      </c>
      <c r="I101" s="185">
        <v>332</v>
      </c>
      <c r="J101" s="185">
        <v>2</v>
      </c>
      <c r="K101" s="185">
        <v>0</v>
      </c>
      <c r="L101" s="185">
        <v>0</v>
      </c>
      <c r="M101" s="185">
        <v>77.53</v>
      </c>
      <c r="N101" s="185">
        <v>101.7</v>
      </c>
      <c r="O101" s="185">
        <v>1.84</v>
      </c>
      <c r="P101" s="185">
        <v>291.43</v>
      </c>
      <c r="Q101" s="185">
        <v>255.8</v>
      </c>
      <c r="R101" s="185">
        <v>207.63</v>
      </c>
      <c r="S101" s="185">
        <v>6.11</v>
      </c>
      <c r="T101" s="185">
        <v>332</v>
      </c>
      <c r="U101" s="185">
        <v>2</v>
      </c>
      <c r="V101" s="185">
        <v>0</v>
      </c>
      <c r="W101" s="185">
        <v>0</v>
      </c>
      <c r="X101" s="185">
        <v>77.53</v>
      </c>
      <c r="Y101" s="185">
        <v>101.7</v>
      </c>
      <c r="Z101" s="185">
        <v>1.84</v>
      </c>
      <c r="AA101" s="185">
        <v>291.43</v>
      </c>
      <c r="AB101" s="185">
        <v>255.8</v>
      </c>
      <c r="AC101" s="185">
        <v>207.63</v>
      </c>
      <c r="AD101" s="185">
        <v>6.11</v>
      </c>
      <c r="AE101" s="185">
        <v>332</v>
      </c>
      <c r="AF101" s="185">
        <v>2</v>
      </c>
      <c r="AG101" s="185">
        <v>0</v>
      </c>
      <c r="AH101" s="185">
        <v>0</v>
      </c>
    </row>
    <row r="102" spans="1:34" ht="30" customHeight="1">
      <c r="A102" s="2019"/>
      <c r="B102" s="991" t="s">
        <v>808</v>
      </c>
      <c r="C102" s="185">
        <v>45.42</v>
      </c>
      <c r="D102" s="185">
        <v>18.420000000000002</v>
      </c>
      <c r="E102" s="185">
        <v>0</v>
      </c>
      <c r="F102" s="185">
        <v>0</v>
      </c>
      <c r="G102" s="185">
        <v>0</v>
      </c>
      <c r="H102" s="185">
        <v>27</v>
      </c>
      <c r="I102" s="185">
        <v>0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18.420000000000002</v>
      </c>
      <c r="P102" s="185">
        <v>0</v>
      </c>
      <c r="Q102" s="185">
        <v>0</v>
      </c>
      <c r="R102" s="185">
        <v>0</v>
      </c>
      <c r="S102" s="185">
        <v>27</v>
      </c>
      <c r="T102" s="185">
        <v>0</v>
      </c>
      <c r="U102" s="185">
        <v>0</v>
      </c>
      <c r="V102" s="185">
        <v>0</v>
      </c>
      <c r="W102" s="185">
        <v>0</v>
      </c>
      <c r="X102" s="185">
        <v>0</v>
      </c>
      <c r="Y102" s="185">
        <v>0</v>
      </c>
      <c r="Z102" s="185">
        <v>18.420000000000002</v>
      </c>
      <c r="AA102" s="185">
        <v>0</v>
      </c>
      <c r="AB102" s="185">
        <v>0</v>
      </c>
      <c r="AC102" s="185">
        <v>0</v>
      </c>
      <c r="AD102" s="185">
        <v>27</v>
      </c>
      <c r="AE102" s="185">
        <v>0</v>
      </c>
      <c r="AF102" s="185">
        <v>0</v>
      </c>
      <c r="AG102" s="185">
        <v>0</v>
      </c>
      <c r="AH102" s="185">
        <v>0</v>
      </c>
    </row>
    <row r="103" spans="1:34" ht="19.5" customHeight="1">
      <c r="A103" s="2019"/>
      <c r="B103" s="1242" t="s">
        <v>850</v>
      </c>
      <c r="C103" s="185">
        <v>0</v>
      </c>
      <c r="D103" s="185">
        <v>0</v>
      </c>
      <c r="E103" s="185">
        <v>0</v>
      </c>
      <c r="F103" s="185">
        <v>0</v>
      </c>
      <c r="G103" s="185">
        <v>0</v>
      </c>
      <c r="H103" s="185">
        <v>0</v>
      </c>
      <c r="I103" s="185">
        <v>0</v>
      </c>
      <c r="J103" s="185">
        <v>0</v>
      </c>
      <c r="K103" s="185"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5">
        <v>0</v>
      </c>
      <c r="R103" s="185">
        <v>0</v>
      </c>
      <c r="S103" s="185">
        <v>0</v>
      </c>
      <c r="T103" s="185">
        <v>0</v>
      </c>
      <c r="U103" s="185">
        <v>0</v>
      </c>
      <c r="V103" s="185">
        <v>0</v>
      </c>
      <c r="W103" s="185">
        <v>0</v>
      </c>
      <c r="X103" s="185">
        <v>0</v>
      </c>
      <c r="Y103" s="185">
        <v>0</v>
      </c>
      <c r="Z103" s="185">
        <v>0</v>
      </c>
      <c r="AA103" s="185">
        <v>0</v>
      </c>
      <c r="AB103" s="185">
        <v>0</v>
      </c>
      <c r="AC103" s="185">
        <v>0</v>
      </c>
      <c r="AD103" s="185">
        <v>0</v>
      </c>
      <c r="AE103" s="185">
        <v>0</v>
      </c>
      <c r="AF103" s="185">
        <v>0</v>
      </c>
      <c r="AG103" s="185">
        <v>0</v>
      </c>
      <c r="AH103" s="185">
        <v>0</v>
      </c>
    </row>
    <row r="104" spans="1:34" ht="19.5" customHeight="1">
      <c r="A104" s="2018" t="s">
        <v>865</v>
      </c>
      <c r="B104" s="1013" t="s">
        <v>41</v>
      </c>
      <c r="C104" s="1013">
        <f>SUM('2-9-3급수관 경년별 총괄'!C105:'2-9-3급수관 경년별 총괄'!C123)</f>
        <v>35388.26</v>
      </c>
      <c r="D104" s="1013">
        <f>SUM('2-9-3급수관 경년별 총괄'!D105:'2-9-3급수관 경년별 총괄'!D123)</f>
        <v>22747.870000000003</v>
      </c>
      <c r="E104" s="1013">
        <f>SUM('2-9-3급수관 경년별 총괄'!E105:'2-9-3급수관 경년별 총괄'!E123)</f>
        <v>1420.8</v>
      </c>
      <c r="F104" s="1013">
        <f>SUM('2-9-3급수관 경년별 총괄'!F105:'2-9-3급수관 경년별 총괄'!F123)</f>
        <v>1831.76</v>
      </c>
      <c r="G104" s="1013">
        <f>SUM('2-9-3급수관 경년별 총괄'!G105:'2-9-3급수관 경년별 총괄'!G123)</f>
        <v>1461.47</v>
      </c>
      <c r="H104" s="1013">
        <f>SUM('2-9-3급수관 경년별 총괄'!H105:'2-9-3급수관 경년별 총괄'!H123)</f>
        <v>1647.92</v>
      </c>
      <c r="I104" s="1013">
        <f>SUM('2-9-3급수관 경년별 총괄'!I105:'2-9-3급수관 경년별 총괄'!I123)</f>
        <v>1472.67</v>
      </c>
      <c r="J104" s="1013">
        <f>SUM('2-9-3급수관 경년별 총괄'!J105:'2-9-3급수관 경년별 총괄'!J123)</f>
        <v>1115.48</v>
      </c>
      <c r="K104" s="1013">
        <f>SUM('2-9-3급수관 경년별 총괄'!K105:'2-9-3급수관 경년별 총괄'!K123)</f>
        <v>1543.78</v>
      </c>
      <c r="L104" s="1013">
        <f>SUM('2-9-3급수관 경년별 총괄'!L105:'2-9-3급수관 경년별 총괄'!L123)</f>
        <v>858.26</v>
      </c>
      <c r="M104" s="1013">
        <f>SUM('2-9-3급수관 경년별 총괄'!M105:'2-9-3급수관 경년별 총괄'!M123)</f>
        <v>777.12</v>
      </c>
      <c r="N104" s="1013">
        <f>SUM('2-9-3급수관 경년별 총괄'!N105:'2-9-3급수관 경년별 총괄'!N123)</f>
        <v>511.13</v>
      </c>
      <c r="O104" s="1013">
        <f>SUM('2-9-3급수관 경년별 총괄'!O105:'2-9-3급수관 경년별 총괄'!O123)</f>
        <v>22747.870000000003</v>
      </c>
      <c r="P104" s="1013">
        <f>SUM('2-9-3급수관 경년별 총괄'!P105:'2-9-3급수관 경년별 총괄'!P123)</f>
        <v>1420.8</v>
      </c>
      <c r="Q104" s="1013">
        <f>SUM('2-9-3급수관 경년별 총괄'!Q105:'2-9-3급수관 경년별 총괄'!Q123)</f>
        <v>1831.76</v>
      </c>
      <c r="R104" s="1013">
        <f>SUM('2-9-3급수관 경년별 총괄'!R105:'2-9-3급수관 경년별 총괄'!R123)</f>
        <v>1461.47</v>
      </c>
      <c r="S104" s="1013">
        <f>SUM('2-9-3급수관 경년별 총괄'!S105:'2-9-3급수관 경년별 총괄'!S123)</f>
        <v>1647.92</v>
      </c>
      <c r="T104" s="1013">
        <f>SUM('2-9-3급수관 경년별 총괄'!T105:'2-9-3급수관 경년별 총괄'!T123)</f>
        <v>1472.67</v>
      </c>
      <c r="U104" s="1013">
        <f>SUM('2-9-3급수관 경년별 총괄'!U105:'2-9-3급수관 경년별 총괄'!U123)</f>
        <v>1115.48</v>
      </c>
      <c r="V104" s="1013">
        <f>SUM('2-9-3급수관 경년별 총괄'!V105:'2-9-3급수관 경년별 총괄'!V123)</f>
        <v>1543.78</v>
      </c>
      <c r="W104" s="1013">
        <f>SUM('2-9-3급수관 경년별 총괄'!W105:'2-9-3급수관 경년별 총괄'!W123)</f>
        <v>858.26</v>
      </c>
      <c r="X104" s="1013">
        <f>SUM('2-9-3급수관 경년별 총괄'!X105:'2-9-3급수관 경년별 총괄'!X123)</f>
        <v>777.12</v>
      </c>
      <c r="Y104" s="1013">
        <f>SUM('2-9-3급수관 경년별 총괄'!Y105:'2-9-3급수관 경년별 총괄'!Y123)</f>
        <v>511.13</v>
      </c>
      <c r="Z104" s="1013">
        <f>SUM('2-9-3급수관 경년별 총괄'!Z105:'2-9-3급수관 경년별 총괄'!Z123)</f>
        <v>22747.870000000003</v>
      </c>
      <c r="AA104" s="1013">
        <f>SUM('2-9-3급수관 경년별 총괄'!AA105:'2-9-3급수관 경년별 총괄'!AA123)</f>
        <v>1420.8</v>
      </c>
      <c r="AB104" s="1013">
        <f>SUM('2-9-3급수관 경년별 총괄'!AB105:'2-9-3급수관 경년별 총괄'!AB123)</f>
        <v>1831.76</v>
      </c>
      <c r="AC104" s="1013">
        <f>SUM('2-9-3급수관 경년별 총괄'!AC105:'2-9-3급수관 경년별 총괄'!AC123)</f>
        <v>1461.47</v>
      </c>
      <c r="AD104" s="1013">
        <f>SUM('2-9-3급수관 경년별 총괄'!AD105:'2-9-3급수관 경년별 총괄'!AD123)</f>
        <v>1647.92</v>
      </c>
      <c r="AE104" s="1013">
        <f>SUM('2-9-3급수관 경년별 총괄'!AE105:'2-9-3급수관 경년별 총괄'!AE123)</f>
        <v>1472.67</v>
      </c>
      <c r="AF104" s="1013">
        <f>SUM('2-9-3급수관 경년별 총괄'!AF105:'2-9-3급수관 경년별 총괄'!AF123)</f>
        <v>1115.48</v>
      </c>
      <c r="AG104" s="1013">
        <f>SUM('2-9-3급수관 경년별 총괄'!AG105:'2-9-3급수관 경년별 총괄'!AG123)</f>
        <v>1543.78</v>
      </c>
      <c r="AH104" s="1013">
        <f>SUM('2-9-3급수관 경년별 총괄'!AH105:'2-9-3급수관 경년별 총괄'!AH123)</f>
        <v>858.26</v>
      </c>
    </row>
    <row r="105" spans="1:34" ht="19.5" customHeight="1">
      <c r="A105" s="2018" t="s">
        <v>865</v>
      </c>
      <c r="B105" s="989" t="s">
        <v>951</v>
      </c>
      <c r="C105" s="185">
        <v>0</v>
      </c>
      <c r="D105" s="185">
        <v>0</v>
      </c>
      <c r="E105" s="185">
        <v>0</v>
      </c>
      <c r="F105" s="185">
        <v>0</v>
      </c>
      <c r="G105" s="185">
        <v>0</v>
      </c>
      <c r="H105" s="185">
        <v>0</v>
      </c>
      <c r="I105" s="185">
        <v>0</v>
      </c>
      <c r="J105" s="185">
        <v>0</v>
      </c>
      <c r="K105" s="185"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185">
        <v>0</v>
      </c>
      <c r="S105" s="185">
        <v>0</v>
      </c>
      <c r="T105" s="185">
        <v>0</v>
      </c>
      <c r="U105" s="185">
        <v>0</v>
      </c>
      <c r="V105" s="185">
        <v>0</v>
      </c>
      <c r="W105" s="185">
        <v>0</v>
      </c>
      <c r="X105" s="185">
        <v>0</v>
      </c>
      <c r="Y105" s="185">
        <v>0</v>
      </c>
      <c r="Z105" s="185">
        <v>0</v>
      </c>
      <c r="AA105" s="185">
        <v>0</v>
      </c>
      <c r="AB105" s="185">
        <v>0</v>
      </c>
      <c r="AC105" s="185">
        <v>0</v>
      </c>
      <c r="AD105" s="185">
        <v>0</v>
      </c>
      <c r="AE105" s="185">
        <v>0</v>
      </c>
      <c r="AF105" s="185">
        <v>0</v>
      </c>
      <c r="AG105" s="185">
        <v>0</v>
      </c>
      <c r="AH105" s="185">
        <v>0</v>
      </c>
    </row>
    <row r="106" spans="1:34" ht="30" customHeight="1">
      <c r="A106" s="2019"/>
      <c r="B106" s="989" t="s">
        <v>797</v>
      </c>
      <c r="C106" s="185">
        <v>0</v>
      </c>
      <c r="D106" s="185">
        <v>0</v>
      </c>
      <c r="E106" s="185">
        <v>0</v>
      </c>
      <c r="F106" s="185">
        <v>0</v>
      </c>
      <c r="G106" s="185">
        <v>0</v>
      </c>
      <c r="H106" s="185">
        <v>0</v>
      </c>
      <c r="I106" s="185">
        <v>0</v>
      </c>
      <c r="J106" s="185">
        <v>0</v>
      </c>
      <c r="K106" s="185"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5">
        <v>0</v>
      </c>
      <c r="R106" s="185">
        <v>0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185">
        <v>0</v>
      </c>
      <c r="Y106" s="185">
        <v>0</v>
      </c>
      <c r="Z106" s="185">
        <v>0</v>
      </c>
      <c r="AA106" s="185">
        <v>0</v>
      </c>
      <c r="AB106" s="185">
        <v>0</v>
      </c>
      <c r="AC106" s="185">
        <v>0</v>
      </c>
      <c r="AD106" s="185">
        <v>0</v>
      </c>
      <c r="AE106" s="185">
        <v>0</v>
      </c>
      <c r="AF106" s="185">
        <v>0</v>
      </c>
      <c r="AG106" s="185">
        <v>0</v>
      </c>
      <c r="AH106" s="185">
        <v>0</v>
      </c>
    </row>
    <row r="107" spans="1:34" ht="30" customHeight="1">
      <c r="A107" s="2019"/>
      <c r="B107" s="989" t="s">
        <v>780</v>
      </c>
      <c r="C107" s="185">
        <v>4</v>
      </c>
      <c r="D107" s="185">
        <v>0</v>
      </c>
      <c r="E107" s="185">
        <v>0</v>
      </c>
      <c r="F107" s="185">
        <v>0</v>
      </c>
      <c r="G107" s="185">
        <v>0</v>
      </c>
      <c r="H107" s="185">
        <v>0</v>
      </c>
      <c r="I107" s="185">
        <v>0</v>
      </c>
      <c r="J107" s="185">
        <v>0</v>
      </c>
      <c r="K107" s="185">
        <v>4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5">
        <v>0</v>
      </c>
      <c r="R107" s="185">
        <v>0</v>
      </c>
      <c r="S107" s="185">
        <v>0</v>
      </c>
      <c r="T107" s="185">
        <v>0</v>
      </c>
      <c r="U107" s="185">
        <v>0</v>
      </c>
      <c r="V107" s="185">
        <v>4</v>
      </c>
      <c r="W107" s="185">
        <v>0</v>
      </c>
      <c r="X107" s="185">
        <v>0</v>
      </c>
      <c r="Y107" s="185">
        <v>0</v>
      </c>
      <c r="Z107" s="185">
        <v>0</v>
      </c>
      <c r="AA107" s="185">
        <v>0</v>
      </c>
      <c r="AB107" s="185">
        <v>0</v>
      </c>
      <c r="AC107" s="185">
        <v>0</v>
      </c>
      <c r="AD107" s="185">
        <v>0</v>
      </c>
      <c r="AE107" s="185">
        <v>0</v>
      </c>
      <c r="AF107" s="185">
        <v>0</v>
      </c>
      <c r="AG107" s="185">
        <v>4</v>
      </c>
      <c r="AH107" s="185">
        <v>0</v>
      </c>
    </row>
    <row r="108" spans="1:34" ht="30" customHeight="1">
      <c r="A108" s="2019"/>
      <c r="B108" s="991" t="s">
        <v>781</v>
      </c>
      <c r="C108" s="185">
        <v>0</v>
      </c>
      <c r="D108" s="185">
        <v>0</v>
      </c>
      <c r="E108" s="185">
        <v>0</v>
      </c>
      <c r="F108" s="185">
        <v>0</v>
      </c>
      <c r="G108" s="185">
        <v>0</v>
      </c>
      <c r="H108" s="185">
        <v>0</v>
      </c>
      <c r="I108" s="185">
        <v>0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5">
        <v>0</v>
      </c>
      <c r="R108" s="185">
        <v>0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185">
        <v>0</v>
      </c>
      <c r="Y108" s="185">
        <v>0</v>
      </c>
      <c r="Z108" s="185">
        <v>0</v>
      </c>
      <c r="AA108" s="185">
        <v>0</v>
      </c>
      <c r="AB108" s="185">
        <v>0</v>
      </c>
      <c r="AC108" s="185">
        <v>0</v>
      </c>
      <c r="AD108" s="185">
        <v>0</v>
      </c>
      <c r="AE108" s="185">
        <v>0</v>
      </c>
      <c r="AF108" s="185">
        <v>0</v>
      </c>
      <c r="AG108" s="185">
        <v>0</v>
      </c>
      <c r="AH108" s="185">
        <v>0</v>
      </c>
    </row>
    <row r="109" spans="1:34" ht="30" customHeight="1">
      <c r="A109" s="2019"/>
      <c r="B109" s="991" t="s">
        <v>799</v>
      </c>
      <c r="C109" s="185">
        <v>36.57</v>
      </c>
      <c r="D109" s="185">
        <v>36.57</v>
      </c>
      <c r="E109" s="185">
        <v>0</v>
      </c>
      <c r="F109" s="185">
        <v>0</v>
      </c>
      <c r="G109" s="185">
        <v>0</v>
      </c>
      <c r="H109" s="185">
        <v>0</v>
      </c>
      <c r="I109" s="185">
        <v>0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36.57</v>
      </c>
      <c r="P109" s="185">
        <v>0</v>
      </c>
      <c r="Q109" s="185">
        <v>0</v>
      </c>
      <c r="R109" s="185">
        <v>0</v>
      </c>
      <c r="S109" s="185">
        <v>0</v>
      </c>
      <c r="T109" s="185">
        <v>0</v>
      </c>
      <c r="U109" s="185">
        <v>0</v>
      </c>
      <c r="V109" s="185">
        <v>0</v>
      </c>
      <c r="W109" s="185">
        <v>0</v>
      </c>
      <c r="X109" s="185">
        <v>0</v>
      </c>
      <c r="Y109" s="185">
        <v>0</v>
      </c>
      <c r="Z109" s="185">
        <v>36.57</v>
      </c>
      <c r="AA109" s="185">
        <v>0</v>
      </c>
      <c r="AB109" s="185">
        <v>0</v>
      </c>
      <c r="AC109" s="185">
        <v>0</v>
      </c>
      <c r="AD109" s="185">
        <v>0</v>
      </c>
      <c r="AE109" s="185">
        <v>0</v>
      </c>
      <c r="AF109" s="185">
        <v>0</v>
      </c>
      <c r="AG109" s="185">
        <v>0</v>
      </c>
      <c r="AH109" s="185">
        <v>0</v>
      </c>
    </row>
    <row r="110" spans="1:34" ht="30" customHeight="1">
      <c r="A110" s="2019"/>
      <c r="B110" s="991" t="s">
        <v>787</v>
      </c>
      <c r="C110" s="185">
        <v>0</v>
      </c>
      <c r="D110" s="185">
        <v>0</v>
      </c>
      <c r="E110" s="185">
        <v>0</v>
      </c>
      <c r="F110" s="185">
        <v>0</v>
      </c>
      <c r="G110" s="185">
        <v>0</v>
      </c>
      <c r="H110" s="185">
        <v>0</v>
      </c>
      <c r="I110" s="185">
        <v>0</v>
      </c>
      <c r="J110" s="185">
        <v>0</v>
      </c>
      <c r="K110" s="185"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5">
        <v>0</v>
      </c>
      <c r="R110" s="185">
        <v>0</v>
      </c>
      <c r="S110" s="185">
        <v>0</v>
      </c>
      <c r="T110" s="185">
        <v>0</v>
      </c>
      <c r="U110" s="185">
        <v>0</v>
      </c>
      <c r="V110" s="185">
        <v>0</v>
      </c>
      <c r="W110" s="185">
        <v>0</v>
      </c>
      <c r="X110" s="185">
        <v>0</v>
      </c>
      <c r="Y110" s="185">
        <v>0</v>
      </c>
      <c r="Z110" s="185">
        <v>0</v>
      </c>
      <c r="AA110" s="185">
        <v>0</v>
      </c>
      <c r="AB110" s="185">
        <v>0</v>
      </c>
      <c r="AC110" s="185">
        <v>0</v>
      </c>
      <c r="AD110" s="185">
        <v>0</v>
      </c>
      <c r="AE110" s="185">
        <v>0</v>
      </c>
      <c r="AF110" s="185">
        <v>0</v>
      </c>
      <c r="AG110" s="185">
        <v>0</v>
      </c>
      <c r="AH110" s="185">
        <v>0</v>
      </c>
    </row>
    <row r="111" spans="1:34" ht="30" customHeight="1">
      <c r="A111" s="2019"/>
      <c r="B111" s="991" t="s">
        <v>800</v>
      </c>
      <c r="C111" s="185">
        <v>0</v>
      </c>
      <c r="D111" s="185">
        <v>0</v>
      </c>
      <c r="E111" s="185">
        <v>0</v>
      </c>
      <c r="F111" s="185">
        <v>0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5">
        <v>0</v>
      </c>
      <c r="R111" s="185">
        <v>0</v>
      </c>
      <c r="S111" s="185">
        <v>0</v>
      </c>
      <c r="T111" s="185">
        <v>0</v>
      </c>
      <c r="U111" s="185">
        <v>0</v>
      </c>
      <c r="V111" s="185">
        <v>0</v>
      </c>
      <c r="W111" s="185">
        <v>0</v>
      </c>
      <c r="X111" s="185">
        <v>0</v>
      </c>
      <c r="Y111" s="185">
        <v>0</v>
      </c>
      <c r="Z111" s="185">
        <v>0</v>
      </c>
      <c r="AA111" s="185">
        <v>0</v>
      </c>
      <c r="AB111" s="185">
        <v>0</v>
      </c>
      <c r="AC111" s="185">
        <v>0</v>
      </c>
      <c r="AD111" s="185">
        <v>0</v>
      </c>
      <c r="AE111" s="185">
        <v>0</v>
      </c>
      <c r="AF111" s="185">
        <v>0</v>
      </c>
      <c r="AG111" s="185">
        <v>0</v>
      </c>
      <c r="AH111" s="185">
        <v>0</v>
      </c>
    </row>
    <row r="112" spans="1:34" ht="30" customHeight="1">
      <c r="A112" s="2019"/>
      <c r="B112" s="989" t="s">
        <v>801</v>
      </c>
      <c r="C112" s="185">
        <v>0</v>
      </c>
      <c r="D112" s="185">
        <v>0</v>
      </c>
      <c r="E112" s="185">
        <v>0</v>
      </c>
      <c r="F112" s="185">
        <v>0</v>
      </c>
      <c r="G112" s="185">
        <v>0</v>
      </c>
      <c r="H112" s="185">
        <v>0</v>
      </c>
      <c r="I112" s="185">
        <v>0</v>
      </c>
      <c r="J112" s="185">
        <v>0</v>
      </c>
      <c r="K112" s="185"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5">
        <v>0</v>
      </c>
      <c r="R112" s="185">
        <v>0</v>
      </c>
      <c r="S112" s="185">
        <v>0</v>
      </c>
      <c r="T112" s="185">
        <v>0</v>
      </c>
      <c r="U112" s="185">
        <v>0</v>
      </c>
      <c r="V112" s="185">
        <v>0</v>
      </c>
      <c r="W112" s="185">
        <v>0</v>
      </c>
      <c r="X112" s="185">
        <v>0</v>
      </c>
      <c r="Y112" s="185">
        <v>0</v>
      </c>
      <c r="Z112" s="185">
        <v>0</v>
      </c>
      <c r="AA112" s="185">
        <v>0</v>
      </c>
      <c r="AB112" s="185">
        <v>0</v>
      </c>
      <c r="AC112" s="185">
        <v>0</v>
      </c>
      <c r="AD112" s="185">
        <v>0</v>
      </c>
      <c r="AE112" s="185">
        <v>0</v>
      </c>
      <c r="AF112" s="185">
        <v>0</v>
      </c>
      <c r="AG112" s="185">
        <v>0</v>
      </c>
      <c r="AH112" s="185">
        <v>0</v>
      </c>
    </row>
    <row r="113" spans="1:34" ht="30" customHeight="1">
      <c r="A113" s="2019"/>
      <c r="B113" s="995" t="s">
        <v>802</v>
      </c>
      <c r="C113" s="185">
        <v>5798.79</v>
      </c>
      <c r="D113" s="185">
        <v>5727.63</v>
      </c>
      <c r="E113" s="185">
        <v>0</v>
      </c>
      <c r="F113" s="185">
        <v>0</v>
      </c>
      <c r="G113" s="185">
        <v>0</v>
      </c>
      <c r="H113" s="185">
        <v>0</v>
      </c>
      <c r="I113" s="185">
        <v>0</v>
      </c>
      <c r="J113" s="185">
        <v>0</v>
      </c>
      <c r="K113" s="185">
        <v>0</v>
      </c>
      <c r="L113" s="185">
        <v>0</v>
      </c>
      <c r="M113" s="185">
        <v>0</v>
      </c>
      <c r="N113" s="185">
        <v>71.16</v>
      </c>
      <c r="O113" s="185">
        <v>5727.63</v>
      </c>
      <c r="P113" s="185">
        <v>0</v>
      </c>
      <c r="Q113" s="185">
        <v>0</v>
      </c>
      <c r="R113" s="185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185">
        <v>0</v>
      </c>
      <c r="Y113" s="185">
        <v>71.16</v>
      </c>
      <c r="Z113" s="185">
        <v>5727.63</v>
      </c>
      <c r="AA113" s="185">
        <v>0</v>
      </c>
      <c r="AB113" s="185">
        <v>0</v>
      </c>
      <c r="AC113" s="185">
        <v>0</v>
      </c>
      <c r="AD113" s="185">
        <v>0</v>
      </c>
      <c r="AE113" s="185">
        <v>0</v>
      </c>
      <c r="AF113" s="185">
        <v>0</v>
      </c>
      <c r="AG113" s="185">
        <v>0</v>
      </c>
      <c r="AH113" s="185">
        <v>0</v>
      </c>
    </row>
    <row r="114" spans="1:34" ht="30" customHeight="1">
      <c r="A114" s="2019"/>
      <c r="B114" s="995" t="s">
        <v>803</v>
      </c>
      <c r="C114" s="185">
        <v>2805.15</v>
      </c>
      <c r="D114" s="185">
        <v>2805.15</v>
      </c>
      <c r="E114" s="185">
        <v>0</v>
      </c>
      <c r="F114" s="185">
        <v>0</v>
      </c>
      <c r="G114" s="185">
        <v>0</v>
      </c>
      <c r="H114" s="185">
        <v>0</v>
      </c>
      <c r="I114" s="185">
        <v>0</v>
      </c>
      <c r="J114" s="185">
        <v>0</v>
      </c>
      <c r="K114" s="185">
        <v>0</v>
      </c>
      <c r="L114" s="185">
        <v>0</v>
      </c>
      <c r="M114" s="185">
        <v>0</v>
      </c>
      <c r="N114" s="185">
        <v>0</v>
      </c>
      <c r="O114" s="185">
        <v>2805.15</v>
      </c>
      <c r="P114" s="185">
        <v>0</v>
      </c>
      <c r="Q114" s="185">
        <v>0</v>
      </c>
      <c r="R114" s="185">
        <v>0</v>
      </c>
      <c r="S114" s="185">
        <v>0</v>
      </c>
      <c r="T114" s="185">
        <v>0</v>
      </c>
      <c r="U114" s="185">
        <v>0</v>
      </c>
      <c r="V114" s="185">
        <v>0</v>
      </c>
      <c r="W114" s="185">
        <v>0</v>
      </c>
      <c r="X114" s="185">
        <v>0</v>
      </c>
      <c r="Y114" s="185">
        <v>0</v>
      </c>
      <c r="Z114" s="185">
        <v>2805.15</v>
      </c>
      <c r="AA114" s="185">
        <v>0</v>
      </c>
      <c r="AB114" s="185">
        <v>0</v>
      </c>
      <c r="AC114" s="185">
        <v>0</v>
      </c>
      <c r="AD114" s="185">
        <v>0</v>
      </c>
      <c r="AE114" s="185">
        <v>0</v>
      </c>
      <c r="AF114" s="185">
        <v>0</v>
      </c>
      <c r="AG114" s="185">
        <v>0</v>
      </c>
      <c r="AH114" s="185">
        <v>0</v>
      </c>
    </row>
    <row r="115" spans="1:34" ht="30" customHeight="1">
      <c r="A115" s="2019"/>
      <c r="B115" s="1011" t="s">
        <v>804</v>
      </c>
      <c r="C115" s="185">
        <v>0</v>
      </c>
      <c r="D115" s="185">
        <v>0</v>
      </c>
      <c r="E115" s="185">
        <v>0</v>
      </c>
      <c r="F115" s="185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5">
        <v>0</v>
      </c>
      <c r="R115" s="185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185">
        <v>0</v>
      </c>
      <c r="Y115" s="185">
        <v>0</v>
      </c>
      <c r="Z115" s="185">
        <v>0</v>
      </c>
      <c r="AA115" s="185">
        <v>0</v>
      </c>
      <c r="AB115" s="185">
        <v>0</v>
      </c>
      <c r="AC115" s="185">
        <v>0</v>
      </c>
      <c r="AD115" s="185">
        <v>0</v>
      </c>
      <c r="AE115" s="185">
        <v>0</v>
      </c>
      <c r="AF115" s="185">
        <v>0</v>
      </c>
      <c r="AG115" s="185">
        <v>0</v>
      </c>
      <c r="AH115" s="185">
        <v>0</v>
      </c>
    </row>
    <row r="116" spans="1:34" ht="30" customHeight="1">
      <c r="A116" s="2019"/>
      <c r="B116" s="1011" t="s">
        <v>805</v>
      </c>
      <c r="C116" s="185">
        <v>0</v>
      </c>
      <c r="D116" s="185">
        <v>0</v>
      </c>
      <c r="E116" s="185">
        <v>0</v>
      </c>
      <c r="F116" s="185">
        <v>0</v>
      </c>
      <c r="G116" s="185">
        <v>0</v>
      </c>
      <c r="H116" s="185">
        <v>0</v>
      </c>
      <c r="I116" s="185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5">
        <v>0</v>
      </c>
      <c r="R116" s="185">
        <v>0</v>
      </c>
      <c r="S116" s="185">
        <v>0</v>
      </c>
      <c r="T116" s="185">
        <v>0</v>
      </c>
      <c r="U116" s="185">
        <v>0</v>
      </c>
      <c r="V116" s="185">
        <v>0</v>
      </c>
      <c r="W116" s="185">
        <v>0</v>
      </c>
      <c r="X116" s="185">
        <v>0</v>
      </c>
      <c r="Y116" s="185">
        <v>0</v>
      </c>
      <c r="Z116" s="185">
        <v>0</v>
      </c>
      <c r="AA116" s="185">
        <v>0</v>
      </c>
      <c r="AB116" s="185">
        <v>0</v>
      </c>
      <c r="AC116" s="185">
        <v>0</v>
      </c>
      <c r="AD116" s="185">
        <v>0</v>
      </c>
      <c r="AE116" s="185">
        <v>0</v>
      </c>
      <c r="AF116" s="185">
        <v>0</v>
      </c>
      <c r="AG116" s="185">
        <v>0</v>
      </c>
      <c r="AH116" s="185">
        <v>0</v>
      </c>
    </row>
    <row r="117" spans="1:34" ht="30" customHeight="1">
      <c r="A117" s="2019"/>
      <c r="B117" s="1011" t="s">
        <v>848</v>
      </c>
      <c r="C117" s="185">
        <v>0</v>
      </c>
      <c r="D117" s="185">
        <v>0</v>
      </c>
      <c r="E117" s="185">
        <v>0</v>
      </c>
      <c r="F117" s="185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>
        <v>0</v>
      </c>
      <c r="S117" s="185">
        <v>0</v>
      </c>
      <c r="T117" s="185">
        <v>0</v>
      </c>
      <c r="U117" s="185">
        <v>0</v>
      </c>
      <c r="V117" s="185">
        <v>0</v>
      </c>
      <c r="W117" s="185">
        <v>0</v>
      </c>
      <c r="X117" s="185">
        <v>0</v>
      </c>
      <c r="Y117" s="185">
        <v>0</v>
      </c>
      <c r="Z117" s="185">
        <v>0</v>
      </c>
      <c r="AA117" s="185">
        <v>0</v>
      </c>
      <c r="AB117" s="185">
        <v>0</v>
      </c>
      <c r="AC117" s="185">
        <v>0</v>
      </c>
      <c r="AD117" s="185">
        <v>0</v>
      </c>
      <c r="AE117" s="185">
        <v>0</v>
      </c>
      <c r="AF117" s="185">
        <v>0</v>
      </c>
      <c r="AG117" s="185">
        <v>0</v>
      </c>
      <c r="AH117" s="185">
        <v>0</v>
      </c>
    </row>
    <row r="118" spans="1:34" ht="30" customHeight="1">
      <c r="A118" s="2019"/>
      <c r="B118" s="1011" t="s">
        <v>806</v>
      </c>
      <c r="C118" s="185">
        <v>0</v>
      </c>
      <c r="D118" s="185">
        <v>0</v>
      </c>
      <c r="E118" s="185">
        <v>0</v>
      </c>
      <c r="F118" s="185">
        <v>0</v>
      </c>
      <c r="G118" s="185">
        <v>0</v>
      </c>
      <c r="H118" s="185">
        <v>0</v>
      </c>
      <c r="I118" s="185">
        <v>0</v>
      </c>
      <c r="J118" s="185">
        <v>0</v>
      </c>
      <c r="K118" s="185">
        <v>0</v>
      </c>
      <c r="L118" s="185">
        <v>0</v>
      </c>
      <c r="M118" s="185">
        <v>0</v>
      </c>
      <c r="N118" s="185">
        <v>0</v>
      </c>
      <c r="O118" s="185">
        <v>0</v>
      </c>
      <c r="P118" s="185">
        <v>0</v>
      </c>
      <c r="Q118" s="185">
        <v>0</v>
      </c>
      <c r="R118" s="185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185">
        <v>0</v>
      </c>
      <c r="Y118" s="185">
        <v>0</v>
      </c>
      <c r="Z118" s="185">
        <v>0</v>
      </c>
      <c r="AA118" s="185">
        <v>0</v>
      </c>
      <c r="AB118" s="185">
        <v>0</v>
      </c>
      <c r="AC118" s="185">
        <v>0</v>
      </c>
      <c r="AD118" s="185">
        <v>0</v>
      </c>
      <c r="AE118" s="185">
        <v>0</v>
      </c>
      <c r="AF118" s="185">
        <v>0</v>
      </c>
      <c r="AG118" s="185">
        <v>0</v>
      </c>
      <c r="AH118" s="185">
        <v>0</v>
      </c>
    </row>
    <row r="119" spans="1:34" ht="30" customHeight="1">
      <c r="A119" s="2019"/>
      <c r="B119" s="995" t="s">
        <v>807</v>
      </c>
      <c r="C119" s="185">
        <v>26438.75</v>
      </c>
      <c r="D119" s="185">
        <v>14178.52</v>
      </c>
      <c r="E119" s="185">
        <v>1411.8</v>
      </c>
      <c r="F119" s="185">
        <v>1542.76</v>
      </c>
      <c r="G119" s="185">
        <v>1454.47</v>
      </c>
      <c r="H119" s="185">
        <v>1647.92</v>
      </c>
      <c r="I119" s="185">
        <v>1472.67</v>
      </c>
      <c r="J119" s="185">
        <v>1115.48</v>
      </c>
      <c r="K119" s="185">
        <v>1539.78</v>
      </c>
      <c r="L119" s="185">
        <v>858.26</v>
      </c>
      <c r="M119" s="185">
        <v>777.12</v>
      </c>
      <c r="N119" s="185">
        <v>439.97</v>
      </c>
      <c r="O119" s="185">
        <v>14178.52</v>
      </c>
      <c r="P119" s="185">
        <v>1411.8</v>
      </c>
      <c r="Q119" s="185">
        <v>1542.76</v>
      </c>
      <c r="R119" s="185">
        <v>1454.47</v>
      </c>
      <c r="S119" s="185">
        <v>1647.92</v>
      </c>
      <c r="T119" s="185">
        <v>1472.67</v>
      </c>
      <c r="U119" s="185">
        <v>1115.48</v>
      </c>
      <c r="V119" s="185">
        <v>1539.78</v>
      </c>
      <c r="W119" s="185">
        <v>858.26</v>
      </c>
      <c r="X119" s="185">
        <v>777.12</v>
      </c>
      <c r="Y119" s="185">
        <v>439.97</v>
      </c>
      <c r="Z119" s="185">
        <v>14178.52</v>
      </c>
      <c r="AA119" s="185">
        <v>1411.8</v>
      </c>
      <c r="AB119" s="185">
        <v>1542.76</v>
      </c>
      <c r="AC119" s="185">
        <v>1454.47</v>
      </c>
      <c r="AD119" s="185">
        <v>1647.92</v>
      </c>
      <c r="AE119" s="185">
        <v>1472.67</v>
      </c>
      <c r="AF119" s="185">
        <v>1115.48</v>
      </c>
      <c r="AG119" s="185">
        <v>1539.78</v>
      </c>
      <c r="AH119" s="185">
        <v>858.26</v>
      </c>
    </row>
    <row r="120" spans="1:34" ht="30" customHeight="1">
      <c r="A120" s="2019"/>
      <c r="B120" s="995" t="s">
        <v>788</v>
      </c>
      <c r="C120" s="185">
        <v>30</v>
      </c>
      <c r="D120" s="185">
        <v>0</v>
      </c>
      <c r="E120" s="185">
        <v>0</v>
      </c>
      <c r="F120" s="185">
        <v>30</v>
      </c>
      <c r="G120" s="185">
        <v>0</v>
      </c>
      <c r="H120" s="185">
        <v>0</v>
      </c>
      <c r="I120" s="185">
        <v>0</v>
      </c>
      <c r="J120" s="185">
        <v>0</v>
      </c>
      <c r="K120" s="185">
        <v>0</v>
      </c>
      <c r="L120" s="185">
        <v>0</v>
      </c>
      <c r="M120" s="185">
        <v>0</v>
      </c>
      <c r="N120" s="185">
        <v>0</v>
      </c>
      <c r="O120" s="185">
        <v>0</v>
      </c>
      <c r="P120" s="185">
        <v>0</v>
      </c>
      <c r="Q120" s="185">
        <v>30</v>
      </c>
      <c r="R120" s="185">
        <v>0</v>
      </c>
      <c r="S120" s="185">
        <v>0</v>
      </c>
      <c r="T120" s="185">
        <v>0</v>
      </c>
      <c r="U120" s="185">
        <v>0</v>
      </c>
      <c r="V120" s="185">
        <v>0</v>
      </c>
      <c r="W120" s="185">
        <v>0</v>
      </c>
      <c r="X120" s="185">
        <v>0</v>
      </c>
      <c r="Y120" s="185">
        <v>0</v>
      </c>
      <c r="Z120" s="185">
        <v>0</v>
      </c>
      <c r="AA120" s="185">
        <v>0</v>
      </c>
      <c r="AB120" s="185">
        <v>30</v>
      </c>
      <c r="AC120" s="185">
        <v>0</v>
      </c>
      <c r="AD120" s="185">
        <v>0</v>
      </c>
      <c r="AE120" s="185">
        <v>0</v>
      </c>
      <c r="AF120" s="185">
        <v>0</v>
      </c>
      <c r="AG120" s="185">
        <v>0</v>
      </c>
      <c r="AH120" s="185">
        <v>0</v>
      </c>
    </row>
    <row r="121" spans="1:34" ht="30" customHeight="1">
      <c r="A121" s="2019"/>
      <c r="B121" s="991" t="s">
        <v>849</v>
      </c>
      <c r="C121" s="185">
        <v>275</v>
      </c>
      <c r="D121" s="185">
        <v>0</v>
      </c>
      <c r="E121" s="185">
        <v>9</v>
      </c>
      <c r="F121" s="185">
        <v>259</v>
      </c>
      <c r="G121" s="185">
        <v>7</v>
      </c>
      <c r="H121" s="185">
        <v>0</v>
      </c>
      <c r="I121" s="185">
        <v>0</v>
      </c>
      <c r="J121" s="185">
        <v>0</v>
      </c>
      <c r="K121" s="185"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9</v>
      </c>
      <c r="Q121" s="185">
        <v>259</v>
      </c>
      <c r="R121" s="185">
        <v>7</v>
      </c>
      <c r="S121" s="185">
        <v>0</v>
      </c>
      <c r="T121" s="185">
        <v>0</v>
      </c>
      <c r="U121" s="185">
        <v>0</v>
      </c>
      <c r="V121" s="185">
        <v>0</v>
      </c>
      <c r="W121" s="185">
        <v>0</v>
      </c>
      <c r="X121" s="185">
        <v>0</v>
      </c>
      <c r="Y121" s="185">
        <v>0</v>
      </c>
      <c r="Z121" s="185">
        <v>0</v>
      </c>
      <c r="AA121" s="185">
        <v>9</v>
      </c>
      <c r="AB121" s="185">
        <v>259</v>
      </c>
      <c r="AC121" s="185">
        <v>7</v>
      </c>
      <c r="AD121" s="185">
        <v>0</v>
      </c>
      <c r="AE121" s="185">
        <v>0</v>
      </c>
      <c r="AF121" s="185">
        <v>0</v>
      </c>
      <c r="AG121" s="185">
        <v>0</v>
      </c>
      <c r="AH121" s="185">
        <v>0</v>
      </c>
    </row>
    <row r="122" spans="1:34" ht="30" customHeight="1">
      <c r="A122" s="2019"/>
      <c r="B122" s="991" t="s">
        <v>808</v>
      </c>
      <c r="C122" s="185">
        <v>0</v>
      </c>
      <c r="D122" s="185">
        <v>0</v>
      </c>
      <c r="E122" s="185">
        <v>0</v>
      </c>
      <c r="F122" s="185">
        <v>0</v>
      </c>
      <c r="G122" s="185">
        <v>0</v>
      </c>
      <c r="H122" s="185">
        <v>0</v>
      </c>
      <c r="I122" s="185">
        <v>0</v>
      </c>
      <c r="J122" s="185">
        <v>0</v>
      </c>
      <c r="K122" s="185"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5">
        <v>0</v>
      </c>
      <c r="R122" s="185">
        <v>0</v>
      </c>
      <c r="S122" s="185">
        <v>0</v>
      </c>
      <c r="T122" s="185">
        <v>0</v>
      </c>
      <c r="U122" s="185">
        <v>0</v>
      </c>
      <c r="V122" s="185">
        <v>0</v>
      </c>
      <c r="W122" s="185">
        <v>0</v>
      </c>
      <c r="X122" s="185">
        <v>0</v>
      </c>
      <c r="Y122" s="185">
        <v>0</v>
      </c>
      <c r="Z122" s="185">
        <v>0</v>
      </c>
      <c r="AA122" s="185">
        <v>0</v>
      </c>
      <c r="AB122" s="185">
        <v>0</v>
      </c>
      <c r="AC122" s="185">
        <v>0</v>
      </c>
      <c r="AD122" s="185">
        <v>0</v>
      </c>
      <c r="AE122" s="185">
        <v>0</v>
      </c>
      <c r="AF122" s="185">
        <v>0</v>
      </c>
      <c r="AG122" s="185">
        <v>0</v>
      </c>
      <c r="AH122" s="185">
        <v>0</v>
      </c>
    </row>
    <row r="123" spans="1:34" ht="19.5" customHeight="1">
      <c r="A123" s="2019"/>
      <c r="B123" s="1242" t="s">
        <v>850</v>
      </c>
      <c r="C123" s="185">
        <v>0</v>
      </c>
      <c r="D123" s="185"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v>0</v>
      </c>
      <c r="J123" s="185">
        <v>0</v>
      </c>
      <c r="K123" s="185">
        <v>0</v>
      </c>
      <c r="L123" s="185">
        <v>0</v>
      </c>
      <c r="M123" s="185">
        <v>0</v>
      </c>
      <c r="N123" s="185">
        <v>0</v>
      </c>
      <c r="O123" s="185">
        <v>0</v>
      </c>
      <c r="P123" s="185">
        <v>0</v>
      </c>
      <c r="Q123" s="185">
        <v>0</v>
      </c>
      <c r="R123" s="185">
        <v>0</v>
      </c>
      <c r="S123" s="185">
        <v>0</v>
      </c>
      <c r="T123" s="185">
        <v>0</v>
      </c>
      <c r="U123" s="185">
        <v>0</v>
      </c>
      <c r="V123" s="185">
        <v>0</v>
      </c>
      <c r="W123" s="185">
        <v>0</v>
      </c>
      <c r="X123" s="185">
        <v>0</v>
      </c>
      <c r="Y123" s="185">
        <v>0</v>
      </c>
      <c r="Z123" s="185">
        <v>0</v>
      </c>
      <c r="AA123" s="185">
        <v>0</v>
      </c>
      <c r="AB123" s="185">
        <v>0</v>
      </c>
      <c r="AC123" s="185">
        <v>0</v>
      </c>
      <c r="AD123" s="185">
        <v>0</v>
      </c>
      <c r="AE123" s="185">
        <v>0</v>
      </c>
      <c r="AF123" s="185">
        <v>0</v>
      </c>
      <c r="AG123" s="185">
        <v>0</v>
      </c>
      <c r="AH123" s="185">
        <v>0</v>
      </c>
    </row>
    <row r="124" spans="1:34" ht="19.5" customHeight="1">
      <c r="A124" s="2018" t="s">
        <v>866</v>
      </c>
      <c r="B124" s="1013" t="s">
        <v>41</v>
      </c>
      <c r="C124" s="1013">
        <f>SUM('2-9-3급수관 경년별 총괄'!C125:'2-9-3급수관 경년별 총괄'!C143)</f>
        <v>131605.78</v>
      </c>
      <c r="D124" s="1013">
        <f>SUM('2-9-3급수관 경년별 총괄'!D125:'2-9-3급수관 경년별 총괄'!D143)</f>
        <v>97701.959999999992</v>
      </c>
      <c r="E124" s="1013">
        <f>SUM('2-9-3급수관 경년별 총괄'!E125:'2-9-3급수관 경년별 총괄'!E143)</f>
        <v>6040.4400000000005</v>
      </c>
      <c r="F124" s="1013">
        <f>SUM('2-9-3급수관 경년별 총괄'!F125:'2-9-3급수관 경년별 총괄'!F143)</f>
        <v>4537.5600000000004</v>
      </c>
      <c r="G124" s="1013">
        <f>SUM('2-9-3급수관 경년별 총괄'!G125:'2-9-3급수관 경년별 총괄'!G143)</f>
        <v>3710.81</v>
      </c>
      <c r="H124" s="1013">
        <f>SUM('2-9-3급수관 경년별 총괄'!H125:'2-9-3급수관 경년별 총괄'!H143)</f>
        <v>3477.02</v>
      </c>
      <c r="I124" s="1013">
        <f>SUM('2-9-3급수관 경년별 총괄'!I125:'2-9-3급수관 경년별 총괄'!I143)</f>
        <v>2886.54</v>
      </c>
      <c r="J124" s="1013">
        <f>SUM('2-9-3급수관 경년별 총괄'!J125:'2-9-3급수관 경년별 총괄'!J143)</f>
        <v>4916.6499999999996</v>
      </c>
      <c r="K124" s="1013">
        <f>SUM('2-9-3급수관 경년별 총괄'!K125:'2-9-3급수관 경년별 총괄'!K143)</f>
        <v>2680.47</v>
      </c>
      <c r="L124" s="1013">
        <f>SUM('2-9-3급수관 경년별 총괄'!L125:'2-9-3급수관 경년별 총괄'!L143)</f>
        <v>2440.46</v>
      </c>
      <c r="M124" s="1013">
        <f>SUM('2-9-3급수관 경년별 총괄'!M125:'2-9-3급수관 경년별 총괄'!M143)</f>
        <v>1914.55</v>
      </c>
      <c r="N124" s="1013">
        <f>SUM('2-9-3급수관 경년별 총괄'!N125:'2-9-3급수관 경년별 총괄'!N143)</f>
        <v>1299.32</v>
      </c>
      <c r="O124" s="1013">
        <f>SUM('2-9-3급수관 경년별 총괄'!O125:'2-9-3급수관 경년별 총괄'!O143)</f>
        <v>97701.959999999992</v>
      </c>
      <c r="P124" s="1013">
        <f>SUM('2-9-3급수관 경년별 총괄'!P125:'2-9-3급수관 경년별 총괄'!P143)</f>
        <v>6040.4400000000005</v>
      </c>
      <c r="Q124" s="1013">
        <f>SUM('2-9-3급수관 경년별 총괄'!Q125:'2-9-3급수관 경년별 총괄'!Q143)</f>
        <v>4537.5600000000004</v>
      </c>
      <c r="R124" s="1013">
        <f>SUM('2-9-3급수관 경년별 총괄'!R125:'2-9-3급수관 경년별 총괄'!R143)</f>
        <v>3710.81</v>
      </c>
      <c r="S124" s="1013">
        <f>SUM('2-9-3급수관 경년별 총괄'!S125:'2-9-3급수관 경년별 총괄'!S143)</f>
        <v>3477.02</v>
      </c>
      <c r="T124" s="1013">
        <f>SUM('2-9-3급수관 경년별 총괄'!T125:'2-9-3급수관 경년별 총괄'!T143)</f>
        <v>2886.54</v>
      </c>
      <c r="U124" s="1013">
        <f>SUM('2-9-3급수관 경년별 총괄'!U125:'2-9-3급수관 경년별 총괄'!U143)</f>
        <v>4916.6499999999996</v>
      </c>
      <c r="V124" s="1013">
        <f>SUM('2-9-3급수관 경년별 총괄'!V125:'2-9-3급수관 경년별 총괄'!V143)</f>
        <v>2680.47</v>
      </c>
      <c r="W124" s="1013">
        <f>SUM('2-9-3급수관 경년별 총괄'!W125:'2-9-3급수관 경년별 총괄'!W143)</f>
        <v>2440.46</v>
      </c>
      <c r="X124" s="1013">
        <f>SUM('2-9-3급수관 경년별 총괄'!X125:'2-9-3급수관 경년별 총괄'!X143)</f>
        <v>1914.55</v>
      </c>
      <c r="Y124" s="1013">
        <f>SUM('2-9-3급수관 경년별 총괄'!Y125:'2-9-3급수관 경년별 총괄'!Y143)</f>
        <v>1299.32</v>
      </c>
      <c r="Z124" s="1013">
        <f>SUM('2-9-3급수관 경년별 총괄'!Z125:'2-9-3급수관 경년별 총괄'!Z143)</f>
        <v>97701.959999999992</v>
      </c>
      <c r="AA124" s="1013">
        <f>SUM('2-9-3급수관 경년별 총괄'!AA125:'2-9-3급수관 경년별 총괄'!AA143)</f>
        <v>6040.4400000000005</v>
      </c>
      <c r="AB124" s="1013">
        <f>SUM('2-9-3급수관 경년별 총괄'!AB125:'2-9-3급수관 경년별 총괄'!AB143)</f>
        <v>4537.5600000000004</v>
      </c>
      <c r="AC124" s="1013">
        <f>SUM('2-9-3급수관 경년별 총괄'!AC125:'2-9-3급수관 경년별 총괄'!AC143)</f>
        <v>3710.81</v>
      </c>
      <c r="AD124" s="1013">
        <f>SUM('2-9-3급수관 경년별 총괄'!AD125:'2-9-3급수관 경년별 총괄'!AD143)</f>
        <v>3477.02</v>
      </c>
      <c r="AE124" s="1013">
        <f>SUM('2-9-3급수관 경년별 총괄'!AE125:'2-9-3급수관 경년별 총괄'!AE143)</f>
        <v>2886.54</v>
      </c>
      <c r="AF124" s="1013">
        <f>SUM('2-9-3급수관 경년별 총괄'!AF125:'2-9-3급수관 경년별 총괄'!AF143)</f>
        <v>4916.6499999999996</v>
      </c>
      <c r="AG124" s="1013">
        <f>SUM('2-9-3급수관 경년별 총괄'!AG125:'2-9-3급수관 경년별 총괄'!AG143)</f>
        <v>2680.47</v>
      </c>
      <c r="AH124" s="1013">
        <f>SUM('2-9-3급수관 경년별 총괄'!AH125:'2-9-3급수관 경년별 총괄'!AH143)</f>
        <v>2440.46</v>
      </c>
    </row>
    <row r="125" spans="1:34" ht="19.5" customHeight="1">
      <c r="A125" s="2018" t="s">
        <v>866</v>
      </c>
      <c r="B125" s="989" t="s">
        <v>951</v>
      </c>
      <c r="C125" s="185">
        <v>0</v>
      </c>
      <c r="D125" s="185">
        <v>0</v>
      </c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</row>
    <row r="126" spans="1:34" ht="30" customHeight="1">
      <c r="A126" s="2019"/>
      <c r="B126" s="989" t="s">
        <v>797</v>
      </c>
      <c r="C126" s="185">
        <v>0</v>
      </c>
      <c r="D126" s="185"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0</v>
      </c>
      <c r="AE126" s="185">
        <v>0</v>
      </c>
      <c r="AF126" s="185">
        <v>0</v>
      </c>
      <c r="AG126" s="185">
        <v>0</v>
      </c>
      <c r="AH126" s="185">
        <v>0</v>
      </c>
    </row>
    <row r="127" spans="1:34" ht="30" customHeight="1">
      <c r="A127" s="2019"/>
      <c r="B127" s="989" t="s">
        <v>780</v>
      </c>
      <c r="C127" s="185">
        <v>8.69</v>
      </c>
      <c r="D127" s="185">
        <v>0</v>
      </c>
      <c r="E127" s="185">
        <v>0</v>
      </c>
      <c r="F127" s="185">
        <v>0</v>
      </c>
      <c r="G127" s="185">
        <v>8.69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8.69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8.69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</row>
    <row r="128" spans="1:34" ht="30" customHeight="1">
      <c r="A128" s="2019"/>
      <c r="B128" s="991" t="s">
        <v>781</v>
      </c>
      <c r="C128" s="185">
        <v>92.41</v>
      </c>
      <c r="D128" s="185">
        <v>0</v>
      </c>
      <c r="E128" s="185">
        <v>0</v>
      </c>
      <c r="F128" s="185">
        <v>0</v>
      </c>
      <c r="G128" s="185">
        <v>0</v>
      </c>
      <c r="H128" s="185">
        <v>0</v>
      </c>
      <c r="I128" s="185">
        <v>7.47</v>
      </c>
      <c r="J128" s="185">
        <v>0</v>
      </c>
      <c r="K128" s="185">
        <v>0</v>
      </c>
      <c r="L128" s="185">
        <v>0</v>
      </c>
      <c r="M128" s="185">
        <v>84.94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7.47</v>
      </c>
      <c r="U128" s="185">
        <v>0</v>
      </c>
      <c r="V128" s="185">
        <v>0</v>
      </c>
      <c r="W128" s="185">
        <v>0</v>
      </c>
      <c r="X128" s="185">
        <v>84.94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7.47</v>
      </c>
      <c r="AF128" s="185">
        <v>0</v>
      </c>
      <c r="AG128" s="185">
        <v>0</v>
      </c>
      <c r="AH128" s="185">
        <v>0</v>
      </c>
    </row>
    <row r="129" spans="1:34" ht="30" customHeight="1">
      <c r="A129" s="2019"/>
      <c r="B129" s="991" t="s">
        <v>799</v>
      </c>
      <c r="C129" s="185">
        <v>250.14</v>
      </c>
      <c r="D129" s="185">
        <v>250.14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250.14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250.14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</row>
    <row r="130" spans="1:34" ht="30" customHeight="1">
      <c r="A130" s="2019"/>
      <c r="B130" s="991" t="s">
        <v>787</v>
      </c>
      <c r="C130" s="185">
        <v>176</v>
      </c>
      <c r="D130" s="185">
        <v>0</v>
      </c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176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176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176</v>
      </c>
      <c r="AG130" s="185">
        <v>0</v>
      </c>
      <c r="AH130" s="185">
        <v>0</v>
      </c>
    </row>
    <row r="131" spans="1:34" ht="30" customHeight="1">
      <c r="A131" s="2019"/>
      <c r="B131" s="991" t="s">
        <v>800</v>
      </c>
      <c r="C131" s="185">
        <v>0</v>
      </c>
      <c r="D131" s="185">
        <v>0</v>
      </c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</row>
    <row r="132" spans="1:34" ht="30" customHeight="1">
      <c r="A132" s="2019"/>
      <c r="B132" s="989" t="s">
        <v>801</v>
      </c>
      <c r="C132" s="185">
        <v>0</v>
      </c>
      <c r="D132" s="185">
        <v>0</v>
      </c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</row>
    <row r="133" spans="1:34" ht="30" customHeight="1">
      <c r="A133" s="2019"/>
      <c r="B133" s="995" t="s">
        <v>802</v>
      </c>
      <c r="C133" s="185">
        <v>19055.12</v>
      </c>
      <c r="D133" s="185">
        <v>18997.939999999999</v>
      </c>
      <c r="E133" s="185">
        <v>0</v>
      </c>
      <c r="F133" s="185">
        <v>0</v>
      </c>
      <c r="G133" s="185">
        <v>39.4</v>
      </c>
      <c r="H133" s="185">
        <v>0</v>
      </c>
      <c r="I133" s="185">
        <v>0</v>
      </c>
      <c r="J133" s="185">
        <v>12.78</v>
      </c>
      <c r="K133" s="185">
        <v>0</v>
      </c>
      <c r="L133" s="185">
        <v>0</v>
      </c>
      <c r="M133" s="185">
        <v>5</v>
      </c>
      <c r="N133" s="185">
        <v>0</v>
      </c>
      <c r="O133" s="185">
        <v>18997.939999999999</v>
      </c>
      <c r="P133" s="185">
        <v>0</v>
      </c>
      <c r="Q133" s="185">
        <v>0</v>
      </c>
      <c r="R133" s="185">
        <v>39.4</v>
      </c>
      <c r="S133" s="185">
        <v>0</v>
      </c>
      <c r="T133" s="185">
        <v>0</v>
      </c>
      <c r="U133" s="185">
        <v>12.78</v>
      </c>
      <c r="V133" s="185">
        <v>0</v>
      </c>
      <c r="W133" s="185">
        <v>0</v>
      </c>
      <c r="X133" s="185">
        <v>5</v>
      </c>
      <c r="Y133" s="185">
        <v>0</v>
      </c>
      <c r="Z133" s="185">
        <v>18997.939999999999</v>
      </c>
      <c r="AA133" s="185">
        <v>0</v>
      </c>
      <c r="AB133" s="185">
        <v>0</v>
      </c>
      <c r="AC133" s="185">
        <v>39.4</v>
      </c>
      <c r="AD133" s="185">
        <v>0</v>
      </c>
      <c r="AE133" s="185">
        <v>0</v>
      </c>
      <c r="AF133" s="185">
        <v>12.78</v>
      </c>
      <c r="AG133" s="185">
        <v>0</v>
      </c>
      <c r="AH133" s="185">
        <v>0</v>
      </c>
    </row>
    <row r="134" spans="1:34" ht="30" customHeight="1">
      <c r="A134" s="2019"/>
      <c r="B134" s="995" t="s">
        <v>803</v>
      </c>
      <c r="C134" s="185">
        <v>33734.379999999997</v>
      </c>
      <c r="D134" s="185">
        <v>33493.269999999997</v>
      </c>
      <c r="E134" s="185">
        <v>0</v>
      </c>
      <c r="F134" s="185">
        <v>0</v>
      </c>
      <c r="G134" s="185">
        <v>0</v>
      </c>
      <c r="H134" s="185">
        <v>43.35</v>
      </c>
      <c r="I134" s="185">
        <v>34.75</v>
      </c>
      <c r="J134" s="185">
        <v>111.56</v>
      </c>
      <c r="K134" s="185">
        <v>4</v>
      </c>
      <c r="L134" s="185">
        <v>0</v>
      </c>
      <c r="M134" s="185">
        <v>0</v>
      </c>
      <c r="N134" s="185">
        <v>47.45</v>
      </c>
      <c r="O134" s="185">
        <v>33493.269999999997</v>
      </c>
      <c r="P134" s="185">
        <v>0</v>
      </c>
      <c r="Q134" s="185">
        <v>0</v>
      </c>
      <c r="R134" s="185">
        <v>0</v>
      </c>
      <c r="S134" s="185">
        <v>43.35</v>
      </c>
      <c r="T134" s="185">
        <v>34.75</v>
      </c>
      <c r="U134" s="185">
        <v>111.56</v>
      </c>
      <c r="V134" s="185">
        <v>4</v>
      </c>
      <c r="W134" s="185">
        <v>0</v>
      </c>
      <c r="X134" s="185">
        <v>0</v>
      </c>
      <c r="Y134" s="185">
        <v>47.45</v>
      </c>
      <c r="Z134" s="185">
        <v>33493.269999999997</v>
      </c>
      <c r="AA134" s="185">
        <v>0</v>
      </c>
      <c r="AB134" s="185">
        <v>0</v>
      </c>
      <c r="AC134" s="185">
        <v>0</v>
      </c>
      <c r="AD134" s="185">
        <v>43.35</v>
      </c>
      <c r="AE134" s="185">
        <v>34.75</v>
      </c>
      <c r="AF134" s="185">
        <v>111.56</v>
      </c>
      <c r="AG134" s="185">
        <v>4</v>
      </c>
      <c r="AH134" s="185">
        <v>0</v>
      </c>
    </row>
    <row r="135" spans="1:34" ht="30" customHeight="1">
      <c r="A135" s="2019"/>
      <c r="B135" s="1011" t="s">
        <v>804</v>
      </c>
      <c r="C135" s="185">
        <v>183.89</v>
      </c>
      <c r="D135" s="185">
        <v>12</v>
      </c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160</v>
      </c>
      <c r="L135" s="185">
        <v>0</v>
      </c>
      <c r="M135" s="185">
        <v>11.89</v>
      </c>
      <c r="N135" s="185">
        <v>0</v>
      </c>
      <c r="O135" s="185">
        <v>12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160</v>
      </c>
      <c r="W135" s="185">
        <v>0</v>
      </c>
      <c r="X135" s="185">
        <v>11.89</v>
      </c>
      <c r="Y135" s="185">
        <v>0</v>
      </c>
      <c r="Z135" s="185">
        <v>12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160</v>
      </c>
      <c r="AH135" s="185">
        <v>0</v>
      </c>
    </row>
    <row r="136" spans="1:34" ht="30" customHeight="1">
      <c r="A136" s="2019"/>
      <c r="B136" s="1011" t="s">
        <v>805</v>
      </c>
      <c r="C136" s="185">
        <v>0</v>
      </c>
      <c r="D136" s="185">
        <v>0</v>
      </c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</row>
    <row r="137" spans="1:34" ht="30" customHeight="1">
      <c r="A137" s="2019"/>
      <c r="B137" s="1011" t="s">
        <v>848</v>
      </c>
      <c r="C137" s="185">
        <v>0</v>
      </c>
      <c r="D137" s="185">
        <v>0</v>
      </c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</row>
    <row r="138" spans="1:34" ht="30" customHeight="1">
      <c r="A138" s="2019"/>
      <c r="B138" s="1011" t="s">
        <v>806</v>
      </c>
      <c r="C138" s="185">
        <v>30</v>
      </c>
      <c r="D138" s="185">
        <v>0</v>
      </c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30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30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30</v>
      </c>
    </row>
    <row r="139" spans="1:34" ht="30" customHeight="1">
      <c r="A139" s="2019"/>
      <c r="B139" s="995" t="s">
        <v>807</v>
      </c>
      <c r="C139" s="185">
        <v>75430.14</v>
      </c>
      <c r="D139" s="185">
        <v>44948.61</v>
      </c>
      <c r="E139" s="185">
        <v>5437.76</v>
      </c>
      <c r="F139" s="185">
        <v>4400.5600000000004</v>
      </c>
      <c r="G139" s="185">
        <v>3431.43</v>
      </c>
      <c r="H139" s="185">
        <v>3359.13</v>
      </c>
      <c r="I139" s="185">
        <v>2844.32</v>
      </c>
      <c r="J139" s="185">
        <v>3075.31</v>
      </c>
      <c r="K139" s="185">
        <v>2516.4699999999998</v>
      </c>
      <c r="L139" s="185">
        <v>2410.46</v>
      </c>
      <c r="M139" s="185">
        <v>1812.72</v>
      </c>
      <c r="N139" s="185">
        <v>1193.3699999999999</v>
      </c>
      <c r="O139" s="185">
        <v>44948.61</v>
      </c>
      <c r="P139" s="185">
        <v>5437.76</v>
      </c>
      <c r="Q139" s="185">
        <v>4400.5600000000004</v>
      </c>
      <c r="R139" s="185">
        <v>3431.43</v>
      </c>
      <c r="S139" s="185">
        <v>3359.13</v>
      </c>
      <c r="T139" s="185">
        <v>2844.32</v>
      </c>
      <c r="U139" s="185">
        <v>3075.31</v>
      </c>
      <c r="V139" s="185">
        <v>2516.4699999999998</v>
      </c>
      <c r="W139" s="185">
        <v>2410.46</v>
      </c>
      <c r="X139" s="185">
        <v>1812.72</v>
      </c>
      <c r="Y139" s="185">
        <v>1193.3699999999999</v>
      </c>
      <c r="Z139" s="185">
        <v>44948.61</v>
      </c>
      <c r="AA139" s="185">
        <v>5437.76</v>
      </c>
      <c r="AB139" s="185">
        <v>4400.5600000000004</v>
      </c>
      <c r="AC139" s="185">
        <v>3431.43</v>
      </c>
      <c r="AD139" s="185">
        <v>3359.13</v>
      </c>
      <c r="AE139" s="185">
        <v>2844.32</v>
      </c>
      <c r="AF139" s="185">
        <v>3075.31</v>
      </c>
      <c r="AG139" s="185">
        <v>2516.4699999999998</v>
      </c>
      <c r="AH139" s="185">
        <v>2410.46</v>
      </c>
    </row>
    <row r="140" spans="1:34" ht="30" customHeight="1">
      <c r="A140" s="2019"/>
      <c r="B140" s="995" t="s">
        <v>788</v>
      </c>
      <c r="C140" s="185">
        <v>45</v>
      </c>
      <c r="D140" s="185">
        <v>0</v>
      </c>
      <c r="E140" s="185">
        <v>0</v>
      </c>
      <c r="F140" s="185">
        <v>0</v>
      </c>
      <c r="G140" s="185">
        <v>0</v>
      </c>
      <c r="H140" s="185">
        <v>45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45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45</v>
      </c>
      <c r="AE140" s="185">
        <v>0</v>
      </c>
      <c r="AF140" s="185">
        <v>0</v>
      </c>
      <c r="AG140" s="185">
        <v>0</v>
      </c>
      <c r="AH140" s="185">
        <v>0</v>
      </c>
    </row>
    <row r="141" spans="1:34" ht="30" customHeight="1">
      <c r="A141" s="2019"/>
      <c r="B141" s="991" t="s">
        <v>849</v>
      </c>
      <c r="C141" s="185">
        <v>2600.0100000000002</v>
      </c>
      <c r="D141" s="185">
        <v>0</v>
      </c>
      <c r="E141" s="185">
        <v>602.67999999999995</v>
      </c>
      <c r="F141" s="185">
        <v>137</v>
      </c>
      <c r="G141" s="185">
        <v>231.29</v>
      </c>
      <c r="H141" s="185">
        <v>29.54</v>
      </c>
      <c r="I141" s="185">
        <v>0</v>
      </c>
      <c r="J141" s="185">
        <v>1541</v>
      </c>
      <c r="K141" s="185">
        <v>0</v>
      </c>
      <c r="L141" s="185">
        <v>0</v>
      </c>
      <c r="M141" s="185">
        <v>0</v>
      </c>
      <c r="N141" s="185">
        <v>58.5</v>
      </c>
      <c r="O141" s="185">
        <v>0</v>
      </c>
      <c r="P141" s="185">
        <v>602.67999999999995</v>
      </c>
      <c r="Q141" s="185">
        <v>137</v>
      </c>
      <c r="R141" s="185">
        <v>231.29</v>
      </c>
      <c r="S141" s="185">
        <v>29.54</v>
      </c>
      <c r="T141" s="185">
        <v>0</v>
      </c>
      <c r="U141" s="185">
        <v>1541</v>
      </c>
      <c r="V141" s="185">
        <v>0</v>
      </c>
      <c r="W141" s="185">
        <v>0</v>
      </c>
      <c r="X141" s="185">
        <v>0</v>
      </c>
      <c r="Y141" s="185">
        <v>58.5</v>
      </c>
      <c r="Z141" s="185">
        <v>0</v>
      </c>
      <c r="AA141" s="185">
        <v>602.67999999999995</v>
      </c>
      <c r="AB141" s="185">
        <v>137</v>
      </c>
      <c r="AC141" s="185">
        <v>231.29</v>
      </c>
      <c r="AD141" s="185">
        <v>29.54</v>
      </c>
      <c r="AE141" s="185">
        <v>0</v>
      </c>
      <c r="AF141" s="185">
        <v>1541</v>
      </c>
      <c r="AG141" s="185">
        <v>0</v>
      </c>
      <c r="AH141" s="185">
        <v>0</v>
      </c>
    </row>
    <row r="142" spans="1:34" ht="30" customHeight="1">
      <c r="A142" s="2019"/>
      <c r="B142" s="991" t="s">
        <v>808</v>
      </c>
      <c r="C142" s="185">
        <v>0</v>
      </c>
      <c r="D142" s="185">
        <v>0</v>
      </c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</row>
    <row r="143" spans="1:34" ht="19.5" customHeight="1">
      <c r="A143" s="2019"/>
      <c r="B143" s="1242" t="s">
        <v>850</v>
      </c>
      <c r="C143" s="185">
        <v>0</v>
      </c>
      <c r="D143" s="185">
        <v>0</v>
      </c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</row>
    <row r="144" spans="1:34" ht="19.5" customHeight="1">
      <c r="A144" s="2018" t="s">
        <v>867</v>
      </c>
      <c r="B144" s="1013" t="s">
        <v>41</v>
      </c>
      <c r="C144" s="1013">
        <f>SUM('2-9-3급수관 경년별 총괄'!C145:'2-9-3급수관 경년별 총괄'!C163)</f>
        <v>237037.66000000003</v>
      </c>
      <c r="D144" s="1013">
        <f>SUM('2-9-3급수관 경년별 총괄'!D145:'2-9-3급수관 경년별 총괄'!D163)</f>
        <v>172883.26</v>
      </c>
      <c r="E144" s="1013">
        <f>SUM('2-9-3급수관 경년별 총괄'!E145:'2-9-3급수관 경년별 총괄'!E163)</f>
        <v>8951.2000000000007</v>
      </c>
      <c r="F144" s="1013">
        <f>SUM('2-9-3급수관 경년별 총괄'!F145:'2-9-3급수관 경년별 총괄'!F163)</f>
        <v>8540.89</v>
      </c>
      <c r="G144" s="1013">
        <f>SUM('2-9-3급수관 경년별 총괄'!G145:'2-9-3급수관 경년별 총괄'!G163)</f>
        <v>9847.6</v>
      </c>
      <c r="H144" s="1013">
        <f>SUM('2-9-3급수관 경년별 총괄'!H145:'2-9-3급수관 경년별 총괄'!H163)</f>
        <v>5162.01</v>
      </c>
      <c r="I144" s="1013">
        <f>SUM('2-9-3급수관 경년별 총괄'!I145:'2-9-3급수관 경년별 총괄'!I163)</f>
        <v>5834.76</v>
      </c>
      <c r="J144" s="1013">
        <f>SUM('2-9-3급수관 경년별 총괄'!J145:'2-9-3급수관 경년별 총괄'!J163)</f>
        <v>6197.77</v>
      </c>
      <c r="K144" s="1013">
        <f>SUM('2-9-3급수관 경년별 총괄'!K145:'2-9-3급수관 경년별 총괄'!K163)</f>
        <v>3598.03</v>
      </c>
      <c r="L144" s="1013">
        <f>SUM('2-9-3급수관 경년별 총괄'!L145:'2-9-3급수관 경년별 총괄'!L163)</f>
        <v>7022.22</v>
      </c>
      <c r="M144" s="1013">
        <f>SUM('2-9-3급수관 경년별 총괄'!M145:'2-9-3급수관 경년별 총괄'!M163)</f>
        <v>4987.45</v>
      </c>
      <c r="N144" s="1013">
        <f>SUM('2-9-3급수관 경년별 총괄'!N145:'2-9-3급수관 경년별 총괄'!N163)</f>
        <v>4012.4700000000003</v>
      </c>
      <c r="O144" s="1013">
        <f>SUM('2-9-3급수관 경년별 총괄'!O145:'2-9-3급수관 경년별 총괄'!O163)</f>
        <v>172883.26</v>
      </c>
      <c r="P144" s="1013">
        <f>SUM('2-9-3급수관 경년별 총괄'!P145:'2-9-3급수관 경년별 총괄'!P163)</f>
        <v>8951.2000000000007</v>
      </c>
      <c r="Q144" s="1013">
        <f>SUM('2-9-3급수관 경년별 총괄'!Q145:'2-9-3급수관 경년별 총괄'!Q163)</f>
        <v>8540.89</v>
      </c>
      <c r="R144" s="1013">
        <f>SUM('2-9-3급수관 경년별 총괄'!R145:'2-9-3급수관 경년별 총괄'!R163)</f>
        <v>9847.6</v>
      </c>
      <c r="S144" s="1013">
        <f>SUM('2-9-3급수관 경년별 총괄'!S145:'2-9-3급수관 경년별 총괄'!S163)</f>
        <v>5162.01</v>
      </c>
      <c r="T144" s="1013">
        <f>SUM('2-9-3급수관 경년별 총괄'!T145:'2-9-3급수관 경년별 총괄'!T163)</f>
        <v>5834.76</v>
      </c>
      <c r="U144" s="1013">
        <f>SUM('2-9-3급수관 경년별 총괄'!U145:'2-9-3급수관 경년별 총괄'!U163)</f>
        <v>6197.77</v>
      </c>
      <c r="V144" s="1013">
        <f>SUM('2-9-3급수관 경년별 총괄'!V145:'2-9-3급수관 경년별 총괄'!V163)</f>
        <v>3598.03</v>
      </c>
      <c r="W144" s="1013">
        <f>SUM('2-9-3급수관 경년별 총괄'!W145:'2-9-3급수관 경년별 총괄'!W163)</f>
        <v>7022.22</v>
      </c>
      <c r="X144" s="1013">
        <f>SUM('2-9-3급수관 경년별 총괄'!X145:'2-9-3급수관 경년별 총괄'!X163)</f>
        <v>4987.45</v>
      </c>
      <c r="Y144" s="1013">
        <f>SUM('2-9-3급수관 경년별 총괄'!Y145:'2-9-3급수관 경년별 총괄'!Y163)</f>
        <v>4012.4700000000003</v>
      </c>
      <c r="Z144" s="1013">
        <f>SUM('2-9-3급수관 경년별 총괄'!Z145:'2-9-3급수관 경년별 총괄'!Z163)</f>
        <v>172883.26</v>
      </c>
      <c r="AA144" s="1013">
        <f>SUM('2-9-3급수관 경년별 총괄'!AA145:'2-9-3급수관 경년별 총괄'!AA163)</f>
        <v>8951.2000000000007</v>
      </c>
      <c r="AB144" s="1013">
        <f>SUM('2-9-3급수관 경년별 총괄'!AB145:'2-9-3급수관 경년별 총괄'!AB163)</f>
        <v>8540.89</v>
      </c>
      <c r="AC144" s="1013">
        <f>SUM('2-9-3급수관 경년별 총괄'!AC145:'2-9-3급수관 경년별 총괄'!AC163)</f>
        <v>9847.6</v>
      </c>
      <c r="AD144" s="1013">
        <f>SUM('2-9-3급수관 경년별 총괄'!AD145:'2-9-3급수관 경년별 총괄'!AD163)</f>
        <v>5162.01</v>
      </c>
      <c r="AE144" s="1013">
        <f>SUM('2-9-3급수관 경년별 총괄'!AE145:'2-9-3급수관 경년별 총괄'!AE163)</f>
        <v>5834.76</v>
      </c>
      <c r="AF144" s="1013">
        <f>SUM('2-9-3급수관 경년별 총괄'!AF145:'2-9-3급수관 경년별 총괄'!AF163)</f>
        <v>6197.77</v>
      </c>
      <c r="AG144" s="1013">
        <f>SUM('2-9-3급수관 경년별 총괄'!AG145:'2-9-3급수관 경년별 총괄'!AG163)</f>
        <v>3598.03</v>
      </c>
      <c r="AH144" s="1013">
        <f>SUM('2-9-3급수관 경년별 총괄'!AH145:'2-9-3급수관 경년별 총괄'!AH163)</f>
        <v>7022.22</v>
      </c>
    </row>
    <row r="145" spans="1:34" ht="19.5" customHeight="1">
      <c r="A145" s="2018" t="s">
        <v>867</v>
      </c>
      <c r="B145" s="989" t="s">
        <v>951</v>
      </c>
      <c r="C145" s="185">
        <v>2.82</v>
      </c>
      <c r="D145" s="185">
        <v>0</v>
      </c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1.33</v>
      </c>
      <c r="M145" s="185">
        <v>1.49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1.33</v>
      </c>
      <c r="X145" s="185">
        <v>1.49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1.33</v>
      </c>
    </row>
    <row r="146" spans="1:34" ht="30" customHeight="1">
      <c r="A146" s="2019"/>
      <c r="B146" s="989" t="s">
        <v>797</v>
      </c>
      <c r="C146" s="185">
        <v>0</v>
      </c>
      <c r="D146" s="185">
        <v>0</v>
      </c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</row>
    <row r="147" spans="1:34" ht="30" customHeight="1">
      <c r="A147" s="2019"/>
      <c r="B147" s="989" t="s">
        <v>780</v>
      </c>
      <c r="C147" s="185">
        <v>52.57</v>
      </c>
      <c r="D147" s="185">
        <v>0</v>
      </c>
      <c r="E147" s="185">
        <v>0</v>
      </c>
      <c r="F147" s="185">
        <v>0</v>
      </c>
      <c r="G147" s="185">
        <v>0</v>
      </c>
      <c r="H147" s="185">
        <v>0</v>
      </c>
      <c r="I147" s="185">
        <v>43.42</v>
      </c>
      <c r="J147" s="185">
        <v>0</v>
      </c>
      <c r="K147" s="185">
        <v>0</v>
      </c>
      <c r="L147" s="185">
        <v>0</v>
      </c>
      <c r="M147" s="185">
        <v>9.15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43.42</v>
      </c>
      <c r="U147" s="185">
        <v>0</v>
      </c>
      <c r="V147" s="185">
        <v>0</v>
      </c>
      <c r="W147" s="185">
        <v>0</v>
      </c>
      <c r="X147" s="185">
        <v>9.15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43.42</v>
      </c>
      <c r="AF147" s="185">
        <v>0</v>
      </c>
      <c r="AG147" s="185">
        <v>0</v>
      </c>
      <c r="AH147" s="185">
        <v>0</v>
      </c>
    </row>
    <row r="148" spans="1:34" ht="30" customHeight="1">
      <c r="A148" s="2019"/>
      <c r="B148" s="991" t="s">
        <v>781</v>
      </c>
      <c r="C148" s="185">
        <v>24.82</v>
      </c>
      <c r="D148" s="185">
        <v>24.82</v>
      </c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24.82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24.82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</row>
    <row r="149" spans="1:34" ht="30" customHeight="1">
      <c r="A149" s="2019"/>
      <c r="B149" s="991" t="s">
        <v>799</v>
      </c>
      <c r="C149" s="185">
        <v>546</v>
      </c>
      <c r="D149" s="185">
        <v>495.95</v>
      </c>
      <c r="E149" s="185">
        <v>0</v>
      </c>
      <c r="F149" s="185">
        <v>0</v>
      </c>
      <c r="G149" s="185">
        <v>0</v>
      </c>
      <c r="H149" s="185">
        <v>0</v>
      </c>
      <c r="I149" s="185">
        <v>50.05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495.95</v>
      </c>
      <c r="P149" s="185">
        <v>0</v>
      </c>
      <c r="Q149" s="185">
        <v>0</v>
      </c>
      <c r="R149" s="185">
        <v>0</v>
      </c>
      <c r="S149" s="185">
        <v>0</v>
      </c>
      <c r="T149" s="185">
        <v>50.05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495.95</v>
      </c>
      <c r="AA149" s="185">
        <v>0</v>
      </c>
      <c r="AB149" s="185">
        <v>0</v>
      </c>
      <c r="AC149" s="185">
        <v>0</v>
      </c>
      <c r="AD149" s="185">
        <v>0</v>
      </c>
      <c r="AE149" s="185">
        <v>50.05</v>
      </c>
      <c r="AF149" s="185">
        <v>0</v>
      </c>
      <c r="AG149" s="185">
        <v>0</v>
      </c>
      <c r="AH149" s="185">
        <v>0</v>
      </c>
    </row>
    <row r="150" spans="1:34" ht="30" customHeight="1">
      <c r="A150" s="2019"/>
      <c r="B150" s="991" t="s">
        <v>787</v>
      </c>
      <c r="C150" s="185">
        <v>408.87</v>
      </c>
      <c r="D150" s="185">
        <v>0</v>
      </c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408.87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408.87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408.87</v>
      </c>
    </row>
    <row r="151" spans="1:34" ht="30" customHeight="1">
      <c r="A151" s="2019"/>
      <c r="B151" s="991" t="s">
        <v>800</v>
      </c>
      <c r="C151" s="185">
        <v>0</v>
      </c>
      <c r="D151" s="185">
        <v>0</v>
      </c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</row>
    <row r="152" spans="1:34" ht="30" customHeight="1">
      <c r="A152" s="2019"/>
      <c r="B152" s="989" t="s">
        <v>801</v>
      </c>
      <c r="C152" s="185">
        <v>0</v>
      </c>
      <c r="D152" s="185">
        <v>0</v>
      </c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</row>
    <row r="153" spans="1:34" ht="30" customHeight="1">
      <c r="A153" s="2019"/>
      <c r="B153" s="995" t="s">
        <v>802</v>
      </c>
      <c r="C153" s="185">
        <v>18416.259999999998</v>
      </c>
      <c r="D153" s="185">
        <v>18103.13</v>
      </c>
      <c r="E153" s="185">
        <v>0</v>
      </c>
      <c r="F153" s="185">
        <v>0</v>
      </c>
      <c r="G153" s="185">
        <v>29.74</v>
      </c>
      <c r="H153" s="185">
        <v>0</v>
      </c>
      <c r="I153" s="185">
        <v>167.22</v>
      </c>
      <c r="J153" s="185">
        <v>49.08</v>
      </c>
      <c r="K153" s="185">
        <v>0</v>
      </c>
      <c r="L153" s="185">
        <v>0</v>
      </c>
      <c r="M153" s="185">
        <v>0</v>
      </c>
      <c r="N153" s="185">
        <v>67.09</v>
      </c>
      <c r="O153" s="185">
        <v>18103.13</v>
      </c>
      <c r="P153" s="185">
        <v>0</v>
      </c>
      <c r="Q153" s="185">
        <v>0</v>
      </c>
      <c r="R153" s="185">
        <v>29.74</v>
      </c>
      <c r="S153" s="185">
        <v>0</v>
      </c>
      <c r="T153" s="185">
        <v>167.22</v>
      </c>
      <c r="U153" s="185">
        <v>49.08</v>
      </c>
      <c r="V153" s="185">
        <v>0</v>
      </c>
      <c r="W153" s="185">
        <v>0</v>
      </c>
      <c r="X153" s="185">
        <v>0</v>
      </c>
      <c r="Y153" s="185">
        <v>67.09</v>
      </c>
      <c r="Z153" s="185">
        <v>18103.13</v>
      </c>
      <c r="AA153" s="185">
        <v>0</v>
      </c>
      <c r="AB153" s="185">
        <v>0</v>
      </c>
      <c r="AC153" s="185">
        <v>29.74</v>
      </c>
      <c r="AD153" s="185">
        <v>0</v>
      </c>
      <c r="AE153" s="185">
        <v>167.22</v>
      </c>
      <c r="AF153" s="185">
        <v>49.08</v>
      </c>
      <c r="AG153" s="185">
        <v>0</v>
      </c>
      <c r="AH153" s="185">
        <v>0</v>
      </c>
    </row>
    <row r="154" spans="1:34" ht="30" customHeight="1">
      <c r="A154" s="2019"/>
      <c r="B154" s="995" t="s">
        <v>803</v>
      </c>
      <c r="C154" s="185">
        <v>66270.320000000007</v>
      </c>
      <c r="D154" s="185">
        <v>65639.5</v>
      </c>
      <c r="E154" s="185">
        <v>9.0399999999999991</v>
      </c>
      <c r="F154" s="185">
        <v>54.9</v>
      </c>
      <c r="G154" s="185">
        <v>3.5</v>
      </c>
      <c r="H154" s="185">
        <v>0</v>
      </c>
      <c r="I154" s="185">
        <v>144.54</v>
      </c>
      <c r="J154" s="185">
        <v>1.64</v>
      </c>
      <c r="K154" s="185">
        <v>3</v>
      </c>
      <c r="L154" s="185">
        <v>141.02000000000001</v>
      </c>
      <c r="M154" s="185">
        <v>153.55000000000001</v>
      </c>
      <c r="N154" s="185">
        <v>119.63</v>
      </c>
      <c r="O154" s="185">
        <v>65639.5</v>
      </c>
      <c r="P154" s="185">
        <v>9.0399999999999991</v>
      </c>
      <c r="Q154" s="185">
        <v>54.9</v>
      </c>
      <c r="R154" s="185">
        <v>3.5</v>
      </c>
      <c r="S154" s="185">
        <v>0</v>
      </c>
      <c r="T154" s="185">
        <v>144.54</v>
      </c>
      <c r="U154" s="185">
        <v>1.64</v>
      </c>
      <c r="V154" s="185">
        <v>3</v>
      </c>
      <c r="W154" s="185">
        <v>141.02000000000001</v>
      </c>
      <c r="X154" s="185">
        <v>153.55000000000001</v>
      </c>
      <c r="Y154" s="185">
        <v>119.63</v>
      </c>
      <c r="Z154" s="185">
        <v>65639.5</v>
      </c>
      <c r="AA154" s="185">
        <v>9.0399999999999991</v>
      </c>
      <c r="AB154" s="185">
        <v>54.9</v>
      </c>
      <c r="AC154" s="185">
        <v>3.5</v>
      </c>
      <c r="AD154" s="185">
        <v>0</v>
      </c>
      <c r="AE154" s="185">
        <v>144.54</v>
      </c>
      <c r="AF154" s="185">
        <v>1.64</v>
      </c>
      <c r="AG154" s="185">
        <v>3</v>
      </c>
      <c r="AH154" s="185">
        <v>141.02000000000001</v>
      </c>
    </row>
    <row r="155" spans="1:34" ht="30" customHeight="1">
      <c r="A155" s="2019"/>
      <c r="B155" s="1011" t="s">
        <v>804</v>
      </c>
      <c r="C155" s="185">
        <v>2816.38</v>
      </c>
      <c r="D155" s="185">
        <v>412.94</v>
      </c>
      <c r="E155" s="185">
        <v>0</v>
      </c>
      <c r="F155" s="185">
        <v>60.55</v>
      </c>
      <c r="G155" s="185">
        <v>109</v>
      </c>
      <c r="H155" s="185">
        <v>71</v>
      </c>
      <c r="I155" s="185">
        <v>0</v>
      </c>
      <c r="J155" s="185">
        <v>0</v>
      </c>
      <c r="K155" s="185">
        <v>0</v>
      </c>
      <c r="L155" s="185">
        <v>510</v>
      </c>
      <c r="M155" s="185">
        <v>896.15</v>
      </c>
      <c r="N155" s="185">
        <v>756.74</v>
      </c>
      <c r="O155" s="185">
        <v>412.94</v>
      </c>
      <c r="P155" s="185">
        <v>0</v>
      </c>
      <c r="Q155" s="185">
        <v>60.55</v>
      </c>
      <c r="R155" s="185">
        <v>109</v>
      </c>
      <c r="S155" s="185">
        <v>71</v>
      </c>
      <c r="T155" s="185">
        <v>0</v>
      </c>
      <c r="U155" s="185">
        <v>0</v>
      </c>
      <c r="V155" s="185">
        <v>0</v>
      </c>
      <c r="W155" s="185">
        <v>510</v>
      </c>
      <c r="X155" s="185">
        <v>896.15</v>
      </c>
      <c r="Y155" s="185">
        <v>756.74</v>
      </c>
      <c r="Z155" s="185">
        <v>412.94</v>
      </c>
      <c r="AA155" s="185">
        <v>0</v>
      </c>
      <c r="AB155" s="185">
        <v>60.55</v>
      </c>
      <c r="AC155" s="185">
        <v>109</v>
      </c>
      <c r="AD155" s="185">
        <v>71</v>
      </c>
      <c r="AE155" s="185">
        <v>0</v>
      </c>
      <c r="AF155" s="185">
        <v>0</v>
      </c>
      <c r="AG155" s="185">
        <v>0</v>
      </c>
      <c r="AH155" s="185">
        <v>510</v>
      </c>
    </row>
    <row r="156" spans="1:34" ht="30" customHeight="1">
      <c r="A156" s="2019"/>
      <c r="B156" s="1011" t="s">
        <v>805</v>
      </c>
      <c r="C156" s="185">
        <v>511.22</v>
      </c>
      <c r="D156" s="185">
        <v>0</v>
      </c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456.22</v>
      </c>
      <c r="N156" s="185">
        <v>55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456.22</v>
      </c>
      <c r="Y156" s="185">
        <v>55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</row>
    <row r="157" spans="1:34" ht="30" customHeight="1">
      <c r="A157" s="2019"/>
      <c r="B157" s="1011" t="s">
        <v>848</v>
      </c>
      <c r="C157" s="185">
        <v>0</v>
      </c>
      <c r="D157" s="185">
        <v>0</v>
      </c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</row>
    <row r="158" spans="1:34" ht="30" customHeight="1">
      <c r="A158" s="2019"/>
      <c r="B158" s="1011" t="s">
        <v>806</v>
      </c>
      <c r="C158" s="185">
        <v>24</v>
      </c>
      <c r="D158" s="185">
        <v>0</v>
      </c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24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24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24</v>
      </c>
      <c r="AH158" s="185">
        <v>0</v>
      </c>
    </row>
    <row r="159" spans="1:34" ht="30" customHeight="1">
      <c r="A159" s="2019"/>
      <c r="B159" s="995" t="s">
        <v>807</v>
      </c>
      <c r="C159" s="185">
        <v>143885.38</v>
      </c>
      <c r="D159" s="185">
        <v>87162.33</v>
      </c>
      <c r="E159" s="185">
        <v>7130.49</v>
      </c>
      <c r="F159" s="185">
        <v>7994.12</v>
      </c>
      <c r="G159" s="185">
        <v>9363.8700000000008</v>
      </c>
      <c r="H159" s="185">
        <v>5091.01</v>
      </c>
      <c r="I159" s="185">
        <v>5429.53</v>
      </c>
      <c r="J159" s="185">
        <v>6147.05</v>
      </c>
      <c r="K159" s="185">
        <v>3571.03</v>
      </c>
      <c r="L159" s="185">
        <v>5550.05</v>
      </c>
      <c r="M159" s="185">
        <v>3470.89</v>
      </c>
      <c r="N159" s="185">
        <v>2975.01</v>
      </c>
      <c r="O159" s="185">
        <v>87162.33</v>
      </c>
      <c r="P159" s="185">
        <v>7130.49</v>
      </c>
      <c r="Q159" s="185">
        <v>7994.12</v>
      </c>
      <c r="R159" s="185">
        <v>9363.8700000000008</v>
      </c>
      <c r="S159" s="185">
        <v>5091.01</v>
      </c>
      <c r="T159" s="185">
        <v>5429.53</v>
      </c>
      <c r="U159" s="185">
        <v>6147.05</v>
      </c>
      <c r="V159" s="185">
        <v>3571.03</v>
      </c>
      <c r="W159" s="185">
        <v>5550.05</v>
      </c>
      <c r="X159" s="185">
        <v>3470.89</v>
      </c>
      <c r="Y159" s="185">
        <v>2975.01</v>
      </c>
      <c r="Z159" s="185">
        <v>87162.33</v>
      </c>
      <c r="AA159" s="185">
        <v>7130.49</v>
      </c>
      <c r="AB159" s="185">
        <v>7994.12</v>
      </c>
      <c r="AC159" s="185">
        <v>9363.8700000000008</v>
      </c>
      <c r="AD159" s="185">
        <v>5091.01</v>
      </c>
      <c r="AE159" s="185">
        <v>5429.53</v>
      </c>
      <c r="AF159" s="185">
        <v>6147.05</v>
      </c>
      <c r="AG159" s="185">
        <v>3571.03</v>
      </c>
      <c r="AH159" s="185">
        <v>5550.05</v>
      </c>
    </row>
    <row r="160" spans="1:34" ht="30" customHeight="1">
      <c r="A160" s="2019"/>
      <c r="B160" s="995" t="s">
        <v>788</v>
      </c>
      <c r="C160" s="185">
        <v>24</v>
      </c>
      <c r="D160" s="185">
        <v>0</v>
      </c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24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24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</row>
    <row r="161" spans="1:34" ht="30" customHeight="1">
      <c r="A161" s="2019"/>
      <c r="B161" s="991" t="s">
        <v>849</v>
      </c>
      <c r="C161" s="185">
        <v>3351.1</v>
      </c>
      <c r="D161" s="185">
        <v>340.67</v>
      </c>
      <c r="E161" s="185">
        <v>1811.67</v>
      </c>
      <c r="F161" s="185">
        <v>431.32</v>
      </c>
      <c r="G161" s="185">
        <v>341.49</v>
      </c>
      <c r="H161" s="185">
        <v>0</v>
      </c>
      <c r="I161" s="185">
        <v>0</v>
      </c>
      <c r="J161" s="185">
        <v>0</v>
      </c>
      <c r="K161" s="185">
        <v>0</v>
      </c>
      <c r="L161" s="185">
        <v>410.95</v>
      </c>
      <c r="M161" s="185">
        <v>0</v>
      </c>
      <c r="N161" s="185">
        <v>15</v>
      </c>
      <c r="O161" s="185">
        <v>340.67</v>
      </c>
      <c r="P161" s="185">
        <v>1811.67</v>
      </c>
      <c r="Q161" s="185">
        <v>431.32</v>
      </c>
      <c r="R161" s="185">
        <v>341.49</v>
      </c>
      <c r="S161" s="185">
        <v>0</v>
      </c>
      <c r="T161" s="185">
        <v>0</v>
      </c>
      <c r="U161" s="185">
        <v>0</v>
      </c>
      <c r="V161" s="185">
        <v>0</v>
      </c>
      <c r="W161" s="185">
        <v>410.95</v>
      </c>
      <c r="X161" s="185">
        <v>0</v>
      </c>
      <c r="Y161" s="185">
        <v>15</v>
      </c>
      <c r="Z161" s="185">
        <v>340.67</v>
      </c>
      <c r="AA161" s="185">
        <v>1811.67</v>
      </c>
      <c r="AB161" s="185">
        <v>431.32</v>
      </c>
      <c r="AC161" s="185">
        <v>341.49</v>
      </c>
      <c r="AD161" s="185">
        <v>0</v>
      </c>
      <c r="AE161" s="185">
        <v>0</v>
      </c>
      <c r="AF161" s="185">
        <v>0</v>
      </c>
      <c r="AG161" s="185">
        <v>0</v>
      </c>
      <c r="AH161" s="185">
        <v>410.95</v>
      </c>
    </row>
    <row r="162" spans="1:34" ht="30" customHeight="1">
      <c r="A162" s="2019"/>
      <c r="B162" s="991" t="s">
        <v>808</v>
      </c>
      <c r="C162" s="185">
        <v>703.92</v>
      </c>
      <c r="D162" s="185">
        <v>703.92</v>
      </c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703.92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703.92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</row>
    <row r="163" spans="1:34" ht="19.5" customHeight="1">
      <c r="A163" s="2019"/>
      <c r="B163" s="1242" t="s">
        <v>850</v>
      </c>
      <c r="C163" s="185">
        <v>0</v>
      </c>
      <c r="D163" s="185">
        <v>0</v>
      </c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</row>
    <row r="164" spans="1:34" ht="19.5" customHeight="1">
      <c r="A164" s="2018" t="s">
        <v>809</v>
      </c>
      <c r="B164" s="1013" t="s">
        <v>41</v>
      </c>
      <c r="C164" s="1013">
        <f>SUM('2-9-3급수관 경년별 총괄'!C165:'2-9-3급수관 경년별 총괄'!C183)</f>
        <v>1291.8899999999999</v>
      </c>
      <c r="D164" s="1013">
        <f>SUM('2-9-3급수관 경년별 총괄'!D165:'2-9-3급수관 경년별 총괄'!D183)</f>
        <v>500.96999999999997</v>
      </c>
      <c r="E164" s="1013">
        <f>SUM('2-9-3급수관 경년별 총괄'!E165:'2-9-3급수관 경년별 총괄'!E183)</f>
        <v>86.509999999999991</v>
      </c>
      <c r="F164" s="1013">
        <f>SUM('2-9-3급수관 경년별 총괄'!F165:'2-9-3급수관 경년별 총괄'!F183)</f>
        <v>92.49</v>
      </c>
      <c r="G164" s="1013">
        <f>SUM('2-9-3급수관 경년별 총괄'!G165:'2-9-3급수관 경년별 총괄'!G183)</f>
        <v>19</v>
      </c>
      <c r="H164" s="1013">
        <f>SUM('2-9-3급수관 경년별 총괄'!H165:'2-9-3급수관 경년별 총괄'!H183)</f>
        <v>5</v>
      </c>
      <c r="I164" s="1013">
        <f>SUM('2-9-3급수관 경년별 총괄'!I165:'2-9-3급수관 경년별 총괄'!I183)</f>
        <v>131.16</v>
      </c>
      <c r="J164" s="1013">
        <f>SUM('2-9-3급수관 경년별 총괄'!J165:'2-9-3급수관 경년별 총괄'!J183)</f>
        <v>117.02000000000001</v>
      </c>
      <c r="K164" s="1013">
        <f>SUM('2-9-3급수관 경년별 총괄'!K165:'2-9-3급수관 경년별 총괄'!K183)</f>
        <v>125.79</v>
      </c>
      <c r="L164" s="1013">
        <f>SUM('2-9-3급수관 경년별 총괄'!L165:'2-9-3급수관 경년별 총괄'!L183)</f>
        <v>20.94</v>
      </c>
      <c r="M164" s="1013">
        <f>SUM('2-9-3급수관 경년별 총괄'!M165:'2-9-3급수관 경년별 총괄'!M183)</f>
        <v>74.010000000000005</v>
      </c>
      <c r="N164" s="1013">
        <f>SUM('2-9-3급수관 경년별 총괄'!N165:'2-9-3급수관 경년별 총괄'!N183)</f>
        <v>119</v>
      </c>
      <c r="O164" s="1013">
        <f>SUM('2-9-3급수관 경년별 총괄'!O165:'2-9-3급수관 경년별 총괄'!O183)</f>
        <v>500.96999999999997</v>
      </c>
      <c r="P164" s="1013">
        <f>SUM('2-9-3급수관 경년별 총괄'!P165:'2-9-3급수관 경년별 총괄'!P183)</f>
        <v>86.509999999999991</v>
      </c>
      <c r="Q164" s="1013">
        <f>SUM('2-9-3급수관 경년별 총괄'!Q165:'2-9-3급수관 경년별 총괄'!Q183)</f>
        <v>92.49</v>
      </c>
      <c r="R164" s="1013">
        <f>SUM('2-9-3급수관 경년별 총괄'!R165:'2-9-3급수관 경년별 총괄'!R183)</f>
        <v>19</v>
      </c>
      <c r="S164" s="1013">
        <f>SUM('2-9-3급수관 경년별 총괄'!S165:'2-9-3급수관 경년별 총괄'!S183)</f>
        <v>5</v>
      </c>
      <c r="T164" s="1013">
        <f>SUM('2-9-3급수관 경년별 총괄'!T165:'2-9-3급수관 경년별 총괄'!T183)</f>
        <v>131.16</v>
      </c>
      <c r="U164" s="1013">
        <f>SUM('2-9-3급수관 경년별 총괄'!U165:'2-9-3급수관 경년별 총괄'!U183)</f>
        <v>117.02000000000001</v>
      </c>
      <c r="V164" s="1013">
        <f>SUM('2-9-3급수관 경년별 총괄'!V165:'2-9-3급수관 경년별 총괄'!V183)</f>
        <v>125.79</v>
      </c>
      <c r="W164" s="1013">
        <f>SUM('2-9-3급수관 경년별 총괄'!W165:'2-9-3급수관 경년별 총괄'!W183)</f>
        <v>20.94</v>
      </c>
      <c r="X164" s="1013">
        <f>SUM('2-9-3급수관 경년별 총괄'!X165:'2-9-3급수관 경년별 총괄'!X183)</f>
        <v>74.010000000000005</v>
      </c>
      <c r="Y164" s="1013">
        <f>SUM('2-9-3급수관 경년별 총괄'!Y165:'2-9-3급수관 경년별 총괄'!Y183)</f>
        <v>119</v>
      </c>
      <c r="Z164" s="1013">
        <f>SUM('2-9-3급수관 경년별 총괄'!Z165:'2-9-3급수관 경년별 총괄'!Z183)</f>
        <v>500.96999999999997</v>
      </c>
      <c r="AA164" s="1013">
        <f>SUM('2-9-3급수관 경년별 총괄'!AA165:'2-9-3급수관 경년별 총괄'!AA183)</f>
        <v>86.509999999999991</v>
      </c>
      <c r="AB164" s="1013">
        <f>SUM('2-9-3급수관 경년별 총괄'!AB165:'2-9-3급수관 경년별 총괄'!AB183)</f>
        <v>92.49</v>
      </c>
      <c r="AC164" s="1013">
        <f>SUM('2-9-3급수관 경년별 총괄'!AC165:'2-9-3급수관 경년별 총괄'!AC183)</f>
        <v>19</v>
      </c>
      <c r="AD164" s="1013">
        <f>SUM('2-9-3급수관 경년별 총괄'!AD165:'2-9-3급수관 경년별 총괄'!AD183)</f>
        <v>5</v>
      </c>
      <c r="AE164" s="1013">
        <f>SUM('2-9-3급수관 경년별 총괄'!AE165:'2-9-3급수관 경년별 총괄'!AE183)</f>
        <v>131.16</v>
      </c>
      <c r="AF164" s="1013">
        <f>SUM('2-9-3급수관 경년별 총괄'!AF165:'2-9-3급수관 경년별 총괄'!AF183)</f>
        <v>117.02000000000001</v>
      </c>
      <c r="AG164" s="1013">
        <f>SUM('2-9-3급수관 경년별 총괄'!AG165:'2-9-3급수관 경년별 총괄'!AG183)</f>
        <v>125.79</v>
      </c>
      <c r="AH164" s="1013">
        <f>SUM('2-9-3급수관 경년별 총괄'!AH165:'2-9-3급수관 경년별 총괄'!AH183)</f>
        <v>20.94</v>
      </c>
    </row>
    <row r="165" spans="1:34" ht="19.5" customHeight="1">
      <c r="A165" s="2018" t="s">
        <v>809</v>
      </c>
      <c r="B165" s="989" t="s">
        <v>951</v>
      </c>
      <c r="C165" s="185">
        <v>252.47</v>
      </c>
      <c r="D165" s="185">
        <v>0</v>
      </c>
      <c r="E165" s="185">
        <v>0</v>
      </c>
      <c r="F165" s="185">
        <v>0</v>
      </c>
      <c r="G165" s="185">
        <v>0</v>
      </c>
      <c r="H165" s="185">
        <v>0</v>
      </c>
      <c r="I165" s="185">
        <v>0</v>
      </c>
      <c r="J165" s="185">
        <v>0</v>
      </c>
      <c r="K165" s="185">
        <v>104.79</v>
      </c>
      <c r="L165" s="185">
        <v>6</v>
      </c>
      <c r="M165" s="185">
        <v>62.68</v>
      </c>
      <c r="N165" s="185">
        <v>79</v>
      </c>
      <c r="O165" s="185">
        <v>0</v>
      </c>
      <c r="P165" s="185">
        <v>0</v>
      </c>
      <c r="Q165" s="185">
        <v>0</v>
      </c>
      <c r="R165" s="185">
        <v>0</v>
      </c>
      <c r="S165" s="185">
        <v>0</v>
      </c>
      <c r="T165" s="185">
        <v>0</v>
      </c>
      <c r="U165" s="185">
        <v>0</v>
      </c>
      <c r="V165" s="185">
        <v>104.79</v>
      </c>
      <c r="W165" s="185">
        <v>6</v>
      </c>
      <c r="X165" s="185">
        <v>62.68</v>
      </c>
      <c r="Y165" s="185">
        <v>79</v>
      </c>
      <c r="Z165" s="185">
        <v>0</v>
      </c>
      <c r="AA165" s="185">
        <v>0</v>
      </c>
      <c r="AB165" s="185">
        <v>0</v>
      </c>
      <c r="AC165" s="185">
        <v>0</v>
      </c>
      <c r="AD165" s="185">
        <v>0</v>
      </c>
      <c r="AE165" s="185">
        <v>0</v>
      </c>
      <c r="AF165" s="185">
        <v>0</v>
      </c>
      <c r="AG165" s="185">
        <v>104.79</v>
      </c>
      <c r="AH165" s="185">
        <v>6</v>
      </c>
    </row>
    <row r="166" spans="1:34" ht="30" customHeight="1">
      <c r="A166" s="2019"/>
      <c r="B166" s="989" t="s">
        <v>797</v>
      </c>
      <c r="C166" s="185">
        <v>94.75</v>
      </c>
      <c r="D166" s="185">
        <v>0</v>
      </c>
      <c r="E166" s="185">
        <v>0</v>
      </c>
      <c r="F166" s="185">
        <v>0</v>
      </c>
      <c r="G166" s="185">
        <v>0</v>
      </c>
      <c r="H166" s="185">
        <v>0</v>
      </c>
      <c r="I166" s="185">
        <v>0</v>
      </c>
      <c r="J166" s="185">
        <v>29.3</v>
      </c>
      <c r="K166" s="185">
        <v>13</v>
      </c>
      <c r="L166" s="185">
        <v>7.12</v>
      </c>
      <c r="M166" s="185">
        <v>5.33</v>
      </c>
      <c r="N166" s="185">
        <v>40</v>
      </c>
      <c r="O166" s="185">
        <v>0</v>
      </c>
      <c r="P166" s="185">
        <v>0</v>
      </c>
      <c r="Q166" s="185">
        <v>0</v>
      </c>
      <c r="R166" s="185">
        <v>0</v>
      </c>
      <c r="S166" s="185">
        <v>0</v>
      </c>
      <c r="T166" s="185">
        <v>0</v>
      </c>
      <c r="U166" s="185">
        <v>29.3</v>
      </c>
      <c r="V166" s="185">
        <v>13</v>
      </c>
      <c r="W166" s="185">
        <v>7.12</v>
      </c>
      <c r="X166" s="185">
        <v>5.33</v>
      </c>
      <c r="Y166" s="185">
        <v>40</v>
      </c>
      <c r="Z166" s="185">
        <v>0</v>
      </c>
      <c r="AA166" s="185">
        <v>0</v>
      </c>
      <c r="AB166" s="185">
        <v>0</v>
      </c>
      <c r="AC166" s="185">
        <v>0</v>
      </c>
      <c r="AD166" s="185">
        <v>0</v>
      </c>
      <c r="AE166" s="185">
        <v>0</v>
      </c>
      <c r="AF166" s="185">
        <v>29.3</v>
      </c>
      <c r="AG166" s="185">
        <v>13</v>
      </c>
      <c r="AH166" s="185">
        <v>7.12</v>
      </c>
    </row>
    <row r="167" spans="1:34" ht="30" customHeight="1">
      <c r="A167" s="2019"/>
      <c r="B167" s="989" t="s">
        <v>780</v>
      </c>
      <c r="C167" s="185">
        <v>184.49</v>
      </c>
      <c r="D167" s="185">
        <v>12.27</v>
      </c>
      <c r="E167" s="185">
        <v>38.51</v>
      </c>
      <c r="F167" s="185">
        <v>5</v>
      </c>
      <c r="G167" s="185">
        <v>16</v>
      </c>
      <c r="H167" s="185">
        <v>0</v>
      </c>
      <c r="I167" s="185">
        <v>77</v>
      </c>
      <c r="J167" s="185">
        <v>29.71</v>
      </c>
      <c r="K167" s="185">
        <v>0</v>
      </c>
      <c r="L167" s="185">
        <v>0</v>
      </c>
      <c r="M167" s="185">
        <v>6</v>
      </c>
      <c r="N167" s="185">
        <v>0</v>
      </c>
      <c r="O167" s="185">
        <v>12.27</v>
      </c>
      <c r="P167" s="185">
        <v>38.51</v>
      </c>
      <c r="Q167" s="185">
        <v>5</v>
      </c>
      <c r="R167" s="185">
        <v>16</v>
      </c>
      <c r="S167" s="185">
        <v>0</v>
      </c>
      <c r="T167" s="185">
        <v>77</v>
      </c>
      <c r="U167" s="185">
        <v>29.71</v>
      </c>
      <c r="V167" s="185">
        <v>0</v>
      </c>
      <c r="W167" s="185">
        <v>0</v>
      </c>
      <c r="X167" s="185">
        <v>6</v>
      </c>
      <c r="Y167" s="185">
        <v>0</v>
      </c>
      <c r="Z167" s="185">
        <v>12.27</v>
      </c>
      <c r="AA167" s="185">
        <v>38.51</v>
      </c>
      <c r="AB167" s="185">
        <v>5</v>
      </c>
      <c r="AC167" s="185">
        <v>16</v>
      </c>
      <c r="AD167" s="185">
        <v>0</v>
      </c>
      <c r="AE167" s="185">
        <v>77</v>
      </c>
      <c r="AF167" s="185">
        <v>29.71</v>
      </c>
      <c r="AG167" s="185">
        <v>0</v>
      </c>
      <c r="AH167" s="185">
        <v>0</v>
      </c>
    </row>
    <row r="168" spans="1:34" ht="30" customHeight="1">
      <c r="A168" s="2019"/>
      <c r="B168" s="991" t="s">
        <v>781</v>
      </c>
      <c r="C168" s="185">
        <v>0</v>
      </c>
      <c r="D168" s="185">
        <v>0</v>
      </c>
      <c r="E168" s="185">
        <v>0</v>
      </c>
      <c r="F168" s="185">
        <v>0</v>
      </c>
      <c r="G168" s="185">
        <v>0</v>
      </c>
      <c r="H168" s="185">
        <v>0</v>
      </c>
      <c r="I168" s="185">
        <v>0</v>
      </c>
      <c r="J168" s="185">
        <v>0</v>
      </c>
      <c r="K168" s="185">
        <v>0</v>
      </c>
      <c r="L168" s="185">
        <v>0</v>
      </c>
      <c r="M168" s="185">
        <v>0</v>
      </c>
      <c r="N168" s="185">
        <v>0</v>
      </c>
      <c r="O168" s="185">
        <v>0</v>
      </c>
      <c r="P168" s="185">
        <v>0</v>
      </c>
      <c r="Q168" s="185">
        <v>0</v>
      </c>
      <c r="R168" s="185">
        <v>0</v>
      </c>
      <c r="S168" s="185">
        <v>0</v>
      </c>
      <c r="T168" s="185">
        <v>0</v>
      </c>
      <c r="U168" s="185">
        <v>0</v>
      </c>
      <c r="V168" s="185">
        <v>0</v>
      </c>
      <c r="W168" s="185">
        <v>0</v>
      </c>
      <c r="X168" s="185">
        <v>0</v>
      </c>
      <c r="Y168" s="185">
        <v>0</v>
      </c>
      <c r="Z168" s="185">
        <v>0</v>
      </c>
      <c r="AA168" s="185">
        <v>0</v>
      </c>
      <c r="AB168" s="185">
        <v>0</v>
      </c>
      <c r="AC168" s="185">
        <v>0</v>
      </c>
      <c r="AD168" s="185">
        <v>0</v>
      </c>
      <c r="AE168" s="185">
        <v>0</v>
      </c>
      <c r="AF168" s="185">
        <v>0</v>
      </c>
      <c r="AG168" s="185">
        <v>0</v>
      </c>
      <c r="AH168" s="185">
        <v>0</v>
      </c>
    </row>
    <row r="169" spans="1:34" ht="30" customHeight="1">
      <c r="A169" s="2019"/>
      <c r="B169" s="991" t="s">
        <v>799</v>
      </c>
      <c r="C169" s="185">
        <v>0</v>
      </c>
      <c r="D169" s="185">
        <v>0</v>
      </c>
      <c r="E169" s="185">
        <v>0</v>
      </c>
      <c r="F169" s="185">
        <v>0</v>
      </c>
      <c r="G169" s="185">
        <v>0</v>
      </c>
      <c r="H169" s="185">
        <v>0</v>
      </c>
      <c r="I169" s="185">
        <v>0</v>
      </c>
      <c r="J169" s="185">
        <v>0</v>
      </c>
      <c r="K169" s="185">
        <v>0</v>
      </c>
      <c r="L169" s="185">
        <v>0</v>
      </c>
      <c r="M169" s="185">
        <v>0</v>
      </c>
      <c r="N169" s="185">
        <v>0</v>
      </c>
      <c r="O169" s="185">
        <v>0</v>
      </c>
      <c r="P169" s="185">
        <v>0</v>
      </c>
      <c r="Q169" s="185">
        <v>0</v>
      </c>
      <c r="R169" s="185">
        <v>0</v>
      </c>
      <c r="S169" s="185">
        <v>0</v>
      </c>
      <c r="T169" s="185">
        <v>0</v>
      </c>
      <c r="U169" s="185">
        <v>0</v>
      </c>
      <c r="V169" s="185">
        <v>0</v>
      </c>
      <c r="W169" s="185">
        <v>0</v>
      </c>
      <c r="X169" s="185">
        <v>0</v>
      </c>
      <c r="Y169" s="185">
        <v>0</v>
      </c>
      <c r="Z169" s="185">
        <v>0</v>
      </c>
      <c r="AA169" s="185">
        <v>0</v>
      </c>
      <c r="AB169" s="185">
        <v>0</v>
      </c>
      <c r="AC169" s="185">
        <v>0</v>
      </c>
      <c r="AD169" s="185">
        <v>0</v>
      </c>
      <c r="AE169" s="185">
        <v>0</v>
      </c>
      <c r="AF169" s="185">
        <v>0</v>
      </c>
      <c r="AG169" s="185">
        <v>0</v>
      </c>
      <c r="AH169" s="185">
        <v>0</v>
      </c>
    </row>
    <row r="170" spans="1:34" ht="30" customHeight="1">
      <c r="A170" s="2019"/>
      <c r="B170" s="991" t="s">
        <v>787</v>
      </c>
      <c r="C170" s="185">
        <v>0</v>
      </c>
      <c r="D170" s="185">
        <v>0</v>
      </c>
      <c r="E170" s="185">
        <v>0</v>
      </c>
      <c r="F170" s="185">
        <v>0</v>
      </c>
      <c r="G170" s="185">
        <v>0</v>
      </c>
      <c r="H170" s="185">
        <v>0</v>
      </c>
      <c r="I170" s="185">
        <v>0</v>
      </c>
      <c r="J170" s="185">
        <v>0</v>
      </c>
      <c r="K170" s="185">
        <v>0</v>
      </c>
      <c r="L170" s="185">
        <v>0</v>
      </c>
      <c r="M170" s="185">
        <v>0</v>
      </c>
      <c r="N170" s="185">
        <v>0</v>
      </c>
      <c r="O170" s="185">
        <v>0</v>
      </c>
      <c r="P170" s="185">
        <v>0</v>
      </c>
      <c r="Q170" s="185">
        <v>0</v>
      </c>
      <c r="R170" s="185">
        <v>0</v>
      </c>
      <c r="S170" s="185">
        <v>0</v>
      </c>
      <c r="T170" s="185">
        <v>0</v>
      </c>
      <c r="U170" s="185">
        <v>0</v>
      </c>
      <c r="V170" s="185">
        <v>0</v>
      </c>
      <c r="W170" s="185">
        <v>0</v>
      </c>
      <c r="X170" s="185">
        <v>0</v>
      </c>
      <c r="Y170" s="185">
        <v>0</v>
      </c>
      <c r="Z170" s="185">
        <v>0</v>
      </c>
      <c r="AA170" s="185">
        <v>0</v>
      </c>
      <c r="AB170" s="185">
        <v>0</v>
      </c>
      <c r="AC170" s="185">
        <v>0</v>
      </c>
      <c r="AD170" s="185">
        <v>0</v>
      </c>
      <c r="AE170" s="185">
        <v>0</v>
      </c>
      <c r="AF170" s="185">
        <v>0</v>
      </c>
      <c r="AG170" s="185">
        <v>0</v>
      </c>
      <c r="AH170" s="185">
        <v>0</v>
      </c>
    </row>
    <row r="171" spans="1:34" ht="30" customHeight="1">
      <c r="A171" s="2019"/>
      <c r="B171" s="991" t="s">
        <v>800</v>
      </c>
      <c r="C171" s="185">
        <v>0</v>
      </c>
      <c r="D171" s="185">
        <v>0</v>
      </c>
      <c r="E171" s="185">
        <v>0</v>
      </c>
      <c r="F171" s="185">
        <v>0</v>
      </c>
      <c r="G171" s="185">
        <v>0</v>
      </c>
      <c r="H171" s="185">
        <v>0</v>
      </c>
      <c r="I171" s="185">
        <v>0</v>
      </c>
      <c r="J171" s="185">
        <v>0</v>
      </c>
      <c r="K171" s="185">
        <v>0</v>
      </c>
      <c r="L171" s="185">
        <v>0</v>
      </c>
      <c r="M171" s="185">
        <v>0</v>
      </c>
      <c r="N171" s="185">
        <v>0</v>
      </c>
      <c r="O171" s="185">
        <v>0</v>
      </c>
      <c r="P171" s="185">
        <v>0</v>
      </c>
      <c r="Q171" s="185">
        <v>0</v>
      </c>
      <c r="R171" s="185">
        <v>0</v>
      </c>
      <c r="S171" s="185">
        <v>0</v>
      </c>
      <c r="T171" s="185">
        <v>0</v>
      </c>
      <c r="U171" s="185">
        <v>0</v>
      </c>
      <c r="V171" s="185">
        <v>0</v>
      </c>
      <c r="W171" s="185">
        <v>0</v>
      </c>
      <c r="X171" s="185">
        <v>0</v>
      </c>
      <c r="Y171" s="185">
        <v>0</v>
      </c>
      <c r="Z171" s="185">
        <v>0</v>
      </c>
      <c r="AA171" s="185">
        <v>0</v>
      </c>
      <c r="AB171" s="185">
        <v>0</v>
      </c>
      <c r="AC171" s="185">
        <v>0</v>
      </c>
      <c r="AD171" s="185">
        <v>0</v>
      </c>
      <c r="AE171" s="185">
        <v>0</v>
      </c>
      <c r="AF171" s="185">
        <v>0</v>
      </c>
      <c r="AG171" s="185">
        <v>0</v>
      </c>
      <c r="AH171" s="185">
        <v>0</v>
      </c>
    </row>
    <row r="172" spans="1:34" ht="30" customHeight="1">
      <c r="A172" s="2019"/>
      <c r="B172" s="989" t="s">
        <v>801</v>
      </c>
      <c r="C172" s="185">
        <v>16.010000000000002</v>
      </c>
      <c r="D172" s="185">
        <v>0</v>
      </c>
      <c r="E172" s="185">
        <v>0</v>
      </c>
      <c r="F172" s="185">
        <v>0</v>
      </c>
      <c r="G172" s="185">
        <v>0</v>
      </c>
      <c r="H172" s="185">
        <v>0</v>
      </c>
      <c r="I172" s="185">
        <v>0</v>
      </c>
      <c r="J172" s="185">
        <v>16.010000000000002</v>
      </c>
      <c r="K172" s="185">
        <v>0</v>
      </c>
      <c r="L172" s="185">
        <v>0</v>
      </c>
      <c r="M172" s="185">
        <v>0</v>
      </c>
      <c r="N172" s="185">
        <v>0</v>
      </c>
      <c r="O172" s="185">
        <v>0</v>
      </c>
      <c r="P172" s="185">
        <v>0</v>
      </c>
      <c r="Q172" s="185">
        <v>0</v>
      </c>
      <c r="R172" s="185">
        <v>0</v>
      </c>
      <c r="S172" s="185">
        <v>0</v>
      </c>
      <c r="T172" s="185">
        <v>0</v>
      </c>
      <c r="U172" s="185">
        <v>16.010000000000002</v>
      </c>
      <c r="V172" s="185">
        <v>0</v>
      </c>
      <c r="W172" s="185">
        <v>0</v>
      </c>
      <c r="X172" s="185">
        <v>0</v>
      </c>
      <c r="Y172" s="185">
        <v>0</v>
      </c>
      <c r="Z172" s="185">
        <v>0</v>
      </c>
      <c r="AA172" s="185">
        <v>0</v>
      </c>
      <c r="AB172" s="185">
        <v>0</v>
      </c>
      <c r="AC172" s="185">
        <v>0</v>
      </c>
      <c r="AD172" s="185">
        <v>0</v>
      </c>
      <c r="AE172" s="185">
        <v>0</v>
      </c>
      <c r="AF172" s="185">
        <v>16.010000000000002</v>
      </c>
      <c r="AG172" s="185">
        <v>0</v>
      </c>
      <c r="AH172" s="185">
        <v>0</v>
      </c>
    </row>
    <row r="173" spans="1:34" ht="30" customHeight="1">
      <c r="A173" s="2019"/>
      <c r="B173" s="995" t="s">
        <v>802</v>
      </c>
      <c r="C173" s="185">
        <v>166.83</v>
      </c>
      <c r="D173" s="185">
        <v>166.83</v>
      </c>
      <c r="E173" s="185">
        <v>0</v>
      </c>
      <c r="F173" s="185">
        <v>0</v>
      </c>
      <c r="G173" s="185">
        <v>0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v>0</v>
      </c>
      <c r="N173" s="185">
        <v>0</v>
      </c>
      <c r="O173" s="185">
        <v>166.83</v>
      </c>
      <c r="P173" s="185">
        <v>0</v>
      </c>
      <c r="Q173" s="185">
        <v>0</v>
      </c>
      <c r="R173" s="185">
        <v>0</v>
      </c>
      <c r="S173" s="185">
        <v>0</v>
      </c>
      <c r="T173" s="185">
        <v>0</v>
      </c>
      <c r="U173" s="185">
        <v>0</v>
      </c>
      <c r="V173" s="185">
        <v>0</v>
      </c>
      <c r="W173" s="185">
        <v>0</v>
      </c>
      <c r="X173" s="185">
        <v>0</v>
      </c>
      <c r="Y173" s="185">
        <v>0</v>
      </c>
      <c r="Z173" s="185">
        <v>166.83</v>
      </c>
      <c r="AA173" s="185">
        <v>0</v>
      </c>
      <c r="AB173" s="185">
        <v>0</v>
      </c>
      <c r="AC173" s="185">
        <v>0</v>
      </c>
      <c r="AD173" s="185">
        <v>0</v>
      </c>
      <c r="AE173" s="185">
        <v>0</v>
      </c>
      <c r="AF173" s="185">
        <v>0</v>
      </c>
      <c r="AG173" s="185">
        <v>0</v>
      </c>
      <c r="AH173" s="185">
        <v>0</v>
      </c>
    </row>
    <row r="174" spans="1:34" ht="30" customHeight="1">
      <c r="A174" s="2019"/>
      <c r="B174" s="995" t="s">
        <v>803</v>
      </c>
      <c r="C174" s="185">
        <v>319.77999999999997</v>
      </c>
      <c r="D174" s="185">
        <v>319.77999999999997</v>
      </c>
      <c r="E174" s="185">
        <v>0</v>
      </c>
      <c r="F174" s="185">
        <v>0</v>
      </c>
      <c r="G174" s="185">
        <v>0</v>
      </c>
      <c r="H174" s="185">
        <v>0</v>
      </c>
      <c r="I174" s="185">
        <v>0</v>
      </c>
      <c r="J174" s="185">
        <v>0</v>
      </c>
      <c r="K174" s="185">
        <v>0</v>
      </c>
      <c r="L174" s="185">
        <v>0</v>
      </c>
      <c r="M174" s="185">
        <v>0</v>
      </c>
      <c r="N174" s="185">
        <v>0</v>
      </c>
      <c r="O174" s="185">
        <v>319.77999999999997</v>
      </c>
      <c r="P174" s="185">
        <v>0</v>
      </c>
      <c r="Q174" s="185">
        <v>0</v>
      </c>
      <c r="R174" s="185">
        <v>0</v>
      </c>
      <c r="S174" s="185">
        <v>0</v>
      </c>
      <c r="T174" s="185">
        <v>0</v>
      </c>
      <c r="U174" s="185">
        <v>0</v>
      </c>
      <c r="V174" s="185">
        <v>0</v>
      </c>
      <c r="W174" s="185">
        <v>0</v>
      </c>
      <c r="X174" s="185">
        <v>0</v>
      </c>
      <c r="Y174" s="185">
        <v>0</v>
      </c>
      <c r="Z174" s="185">
        <v>319.77999999999997</v>
      </c>
      <c r="AA174" s="185">
        <v>0</v>
      </c>
      <c r="AB174" s="185">
        <v>0</v>
      </c>
      <c r="AC174" s="185">
        <v>0</v>
      </c>
      <c r="AD174" s="185">
        <v>0</v>
      </c>
      <c r="AE174" s="185">
        <v>0</v>
      </c>
      <c r="AF174" s="185">
        <v>0</v>
      </c>
      <c r="AG174" s="185">
        <v>0</v>
      </c>
      <c r="AH174" s="185">
        <v>0</v>
      </c>
    </row>
    <row r="175" spans="1:34" ht="30" customHeight="1">
      <c r="A175" s="2019"/>
      <c r="B175" s="1011" t="s">
        <v>804</v>
      </c>
      <c r="C175" s="185">
        <v>0</v>
      </c>
      <c r="D175" s="185">
        <v>0</v>
      </c>
      <c r="E175" s="185">
        <v>0</v>
      </c>
      <c r="F175" s="185">
        <v>0</v>
      </c>
      <c r="G175" s="185">
        <v>0</v>
      </c>
      <c r="H175" s="185">
        <v>0</v>
      </c>
      <c r="I175" s="185">
        <v>0</v>
      </c>
      <c r="J175" s="185">
        <v>0</v>
      </c>
      <c r="K175" s="185">
        <v>0</v>
      </c>
      <c r="L175" s="185">
        <v>0</v>
      </c>
      <c r="M175" s="185">
        <v>0</v>
      </c>
      <c r="N175" s="185">
        <v>0</v>
      </c>
      <c r="O175" s="185">
        <v>0</v>
      </c>
      <c r="P175" s="185">
        <v>0</v>
      </c>
      <c r="Q175" s="185">
        <v>0</v>
      </c>
      <c r="R175" s="185">
        <v>0</v>
      </c>
      <c r="S175" s="185">
        <v>0</v>
      </c>
      <c r="T175" s="185">
        <v>0</v>
      </c>
      <c r="U175" s="185">
        <v>0</v>
      </c>
      <c r="V175" s="185">
        <v>0</v>
      </c>
      <c r="W175" s="185">
        <v>0</v>
      </c>
      <c r="X175" s="185">
        <v>0</v>
      </c>
      <c r="Y175" s="185">
        <v>0</v>
      </c>
      <c r="Z175" s="185">
        <v>0</v>
      </c>
      <c r="AA175" s="185">
        <v>0</v>
      </c>
      <c r="AB175" s="185">
        <v>0</v>
      </c>
      <c r="AC175" s="185">
        <v>0</v>
      </c>
      <c r="AD175" s="185">
        <v>0</v>
      </c>
      <c r="AE175" s="185">
        <v>0</v>
      </c>
      <c r="AF175" s="185">
        <v>0</v>
      </c>
      <c r="AG175" s="185">
        <v>0</v>
      </c>
      <c r="AH175" s="185">
        <v>0</v>
      </c>
    </row>
    <row r="176" spans="1:34" ht="30" customHeight="1">
      <c r="A176" s="2019"/>
      <c r="B176" s="1011" t="s">
        <v>805</v>
      </c>
      <c r="C176" s="185">
        <v>0</v>
      </c>
      <c r="D176" s="185">
        <v>0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>
        <v>0</v>
      </c>
      <c r="S176" s="185">
        <v>0</v>
      </c>
      <c r="T176" s="185">
        <v>0</v>
      </c>
      <c r="U176" s="185">
        <v>0</v>
      </c>
      <c r="V176" s="185">
        <v>0</v>
      </c>
      <c r="W176" s="185">
        <v>0</v>
      </c>
      <c r="X176" s="185">
        <v>0</v>
      </c>
      <c r="Y176" s="185">
        <v>0</v>
      </c>
      <c r="Z176" s="185">
        <v>0</v>
      </c>
      <c r="AA176" s="185">
        <v>0</v>
      </c>
      <c r="AB176" s="185">
        <v>0</v>
      </c>
      <c r="AC176" s="185">
        <v>0</v>
      </c>
      <c r="AD176" s="185">
        <v>0</v>
      </c>
      <c r="AE176" s="185">
        <v>0</v>
      </c>
      <c r="AF176" s="185">
        <v>0</v>
      </c>
      <c r="AG176" s="185">
        <v>0</v>
      </c>
      <c r="AH176" s="185">
        <v>0</v>
      </c>
    </row>
    <row r="177" spans="1:34" ht="30" customHeight="1">
      <c r="A177" s="2019"/>
      <c r="B177" s="1011" t="s">
        <v>848</v>
      </c>
      <c r="C177" s="185">
        <v>0</v>
      </c>
      <c r="D177" s="185">
        <v>0</v>
      </c>
      <c r="E177" s="185">
        <v>0</v>
      </c>
      <c r="F177" s="185">
        <v>0</v>
      </c>
      <c r="G177" s="185">
        <v>0</v>
      </c>
      <c r="H177" s="185">
        <v>0</v>
      </c>
      <c r="I177" s="185">
        <v>0</v>
      </c>
      <c r="J177" s="185">
        <v>0</v>
      </c>
      <c r="K177" s="185">
        <v>0</v>
      </c>
      <c r="L177" s="185">
        <v>0</v>
      </c>
      <c r="M177" s="185">
        <v>0</v>
      </c>
      <c r="N177" s="185">
        <v>0</v>
      </c>
      <c r="O177" s="185">
        <v>0</v>
      </c>
      <c r="P177" s="185">
        <v>0</v>
      </c>
      <c r="Q177" s="185">
        <v>0</v>
      </c>
      <c r="R177" s="185">
        <v>0</v>
      </c>
      <c r="S177" s="185">
        <v>0</v>
      </c>
      <c r="T177" s="185">
        <v>0</v>
      </c>
      <c r="U177" s="185">
        <v>0</v>
      </c>
      <c r="V177" s="185">
        <v>0</v>
      </c>
      <c r="W177" s="185">
        <v>0</v>
      </c>
      <c r="X177" s="185">
        <v>0</v>
      </c>
      <c r="Y177" s="185">
        <v>0</v>
      </c>
      <c r="Z177" s="185">
        <v>0</v>
      </c>
      <c r="AA177" s="185">
        <v>0</v>
      </c>
      <c r="AB177" s="185">
        <v>0</v>
      </c>
      <c r="AC177" s="185">
        <v>0</v>
      </c>
      <c r="AD177" s="185">
        <v>0</v>
      </c>
      <c r="AE177" s="185">
        <v>0</v>
      </c>
      <c r="AF177" s="185">
        <v>0</v>
      </c>
      <c r="AG177" s="185">
        <v>0</v>
      </c>
      <c r="AH177" s="185">
        <v>0</v>
      </c>
    </row>
    <row r="178" spans="1:34" ht="30" customHeight="1">
      <c r="A178" s="2019"/>
      <c r="B178" s="1011" t="s">
        <v>806</v>
      </c>
      <c r="C178" s="185">
        <v>0</v>
      </c>
      <c r="D178" s="185">
        <v>0</v>
      </c>
      <c r="E178" s="185">
        <v>0</v>
      </c>
      <c r="F178" s="185">
        <v>0</v>
      </c>
      <c r="G178" s="185">
        <v>0</v>
      </c>
      <c r="H178" s="185">
        <v>0</v>
      </c>
      <c r="I178" s="185">
        <v>0</v>
      </c>
      <c r="J178" s="185">
        <v>0</v>
      </c>
      <c r="K178" s="185">
        <v>0</v>
      </c>
      <c r="L178" s="185">
        <v>0</v>
      </c>
      <c r="M178" s="185">
        <v>0</v>
      </c>
      <c r="N178" s="185">
        <v>0</v>
      </c>
      <c r="O178" s="185">
        <v>0</v>
      </c>
      <c r="P178" s="185">
        <v>0</v>
      </c>
      <c r="Q178" s="185">
        <v>0</v>
      </c>
      <c r="R178" s="185">
        <v>0</v>
      </c>
      <c r="S178" s="185">
        <v>0</v>
      </c>
      <c r="T178" s="185">
        <v>0</v>
      </c>
      <c r="U178" s="185">
        <v>0</v>
      </c>
      <c r="V178" s="185">
        <v>0</v>
      </c>
      <c r="W178" s="185">
        <v>0</v>
      </c>
      <c r="X178" s="185">
        <v>0</v>
      </c>
      <c r="Y178" s="185">
        <v>0</v>
      </c>
      <c r="Z178" s="185">
        <v>0</v>
      </c>
      <c r="AA178" s="185">
        <v>0</v>
      </c>
      <c r="AB178" s="185">
        <v>0</v>
      </c>
      <c r="AC178" s="185">
        <v>0</v>
      </c>
      <c r="AD178" s="185">
        <v>0</v>
      </c>
      <c r="AE178" s="185">
        <v>0</v>
      </c>
      <c r="AF178" s="185">
        <v>0</v>
      </c>
      <c r="AG178" s="185">
        <v>0</v>
      </c>
      <c r="AH178" s="185">
        <v>0</v>
      </c>
    </row>
    <row r="179" spans="1:34" ht="30" customHeight="1">
      <c r="A179" s="2019"/>
      <c r="B179" s="995" t="s">
        <v>807</v>
      </c>
      <c r="C179" s="185">
        <v>257.56</v>
      </c>
      <c r="D179" s="185">
        <v>2.09</v>
      </c>
      <c r="E179" s="185">
        <v>48</v>
      </c>
      <c r="F179" s="185">
        <v>87.49</v>
      </c>
      <c r="G179" s="185">
        <v>3</v>
      </c>
      <c r="H179" s="185">
        <v>5</v>
      </c>
      <c r="I179" s="185">
        <v>54.16</v>
      </c>
      <c r="J179" s="185">
        <v>42</v>
      </c>
      <c r="K179" s="185">
        <v>8</v>
      </c>
      <c r="L179" s="185">
        <v>7.82</v>
      </c>
      <c r="M179" s="185">
        <v>0</v>
      </c>
      <c r="N179" s="185">
        <v>0</v>
      </c>
      <c r="O179" s="185">
        <v>2.09</v>
      </c>
      <c r="P179" s="185">
        <v>48</v>
      </c>
      <c r="Q179" s="185">
        <v>87.49</v>
      </c>
      <c r="R179" s="185">
        <v>3</v>
      </c>
      <c r="S179" s="185">
        <v>5</v>
      </c>
      <c r="T179" s="185">
        <v>54.16</v>
      </c>
      <c r="U179" s="185">
        <v>42</v>
      </c>
      <c r="V179" s="185">
        <v>8</v>
      </c>
      <c r="W179" s="185">
        <v>7.82</v>
      </c>
      <c r="X179" s="185">
        <v>0</v>
      </c>
      <c r="Y179" s="185">
        <v>0</v>
      </c>
      <c r="Z179" s="185">
        <v>2.09</v>
      </c>
      <c r="AA179" s="185">
        <v>48</v>
      </c>
      <c r="AB179" s="185">
        <v>87.49</v>
      </c>
      <c r="AC179" s="185">
        <v>3</v>
      </c>
      <c r="AD179" s="185">
        <v>5</v>
      </c>
      <c r="AE179" s="185">
        <v>54.16</v>
      </c>
      <c r="AF179" s="185">
        <v>42</v>
      </c>
      <c r="AG179" s="185">
        <v>8</v>
      </c>
      <c r="AH179" s="185">
        <v>7.82</v>
      </c>
    </row>
    <row r="180" spans="1:34" ht="30" customHeight="1">
      <c r="A180" s="2019"/>
      <c r="B180" s="995" t="s">
        <v>788</v>
      </c>
      <c r="C180" s="185">
        <v>0</v>
      </c>
      <c r="D180" s="185">
        <v>0</v>
      </c>
      <c r="E180" s="185">
        <v>0</v>
      </c>
      <c r="F180" s="185">
        <v>0</v>
      </c>
      <c r="G180" s="185">
        <v>0</v>
      </c>
      <c r="H180" s="185">
        <v>0</v>
      </c>
      <c r="I180" s="185">
        <v>0</v>
      </c>
      <c r="J180" s="185">
        <v>0</v>
      </c>
      <c r="K180" s="185">
        <v>0</v>
      </c>
      <c r="L180" s="185">
        <v>0</v>
      </c>
      <c r="M180" s="185">
        <v>0</v>
      </c>
      <c r="N180" s="185">
        <v>0</v>
      </c>
      <c r="O180" s="185">
        <v>0</v>
      </c>
      <c r="P180" s="185">
        <v>0</v>
      </c>
      <c r="Q180" s="185">
        <v>0</v>
      </c>
      <c r="R180" s="185">
        <v>0</v>
      </c>
      <c r="S180" s="185">
        <v>0</v>
      </c>
      <c r="T180" s="185">
        <v>0</v>
      </c>
      <c r="U180" s="185">
        <v>0</v>
      </c>
      <c r="V180" s="185">
        <v>0</v>
      </c>
      <c r="W180" s="185">
        <v>0</v>
      </c>
      <c r="X180" s="185">
        <v>0</v>
      </c>
      <c r="Y180" s="185">
        <v>0</v>
      </c>
      <c r="Z180" s="185">
        <v>0</v>
      </c>
      <c r="AA180" s="185">
        <v>0</v>
      </c>
      <c r="AB180" s="185">
        <v>0</v>
      </c>
      <c r="AC180" s="185">
        <v>0</v>
      </c>
      <c r="AD180" s="185">
        <v>0</v>
      </c>
      <c r="AE180" s="185">
        <v>0</v>
      </c>
      <c r="AF180" s="185">
        <v>0</v>
      </c>
      <c r="AG180" s="185">
        <v>0</v>
      </c>
      <c r="AH180" s="185">
        <v>0</v>
      </c>
    </row>
    <row r="181" spans="1:34" ht="30" customHeight="1">
      <c r="A181" s="2019"/>
      <c r="B181" s="991" t="s">
        <v>849</v>
      </c>
      <c r="C181" s="185">
        <v>0</v>
      </c>
      <c r="D181" s="185">
        <v>0</v>
      </c>
      <c r="E181" s="185">
        <v>0</v>
      </c>
      <c r="F181" s="185">
        <v>0</v>
      </c>
      <c r="G181" s="185">
        <v>0</v>
      </c>
      <c r="H181" s="185">
        <v>0</v>
      </c>
      <c r="I181" s="185">
        <v>0</v>
      </c>
      <c r="J181" s="185">
        <v>0</v>
      </c>
      <c r="K181" s="185">
        <v>0</v>
      </c>
      <c r="L181" s="185">
        <v>0</v>
      </c>
      <c r="M181" s="185">
        <v>0</v>
      </c>
      <c r="N181" s="185">
        <v>0</v>
      </c>
      <c r="O181" s="185">
        <v>0</v>
      </c>
      <c r="P181" s="185">
        <v>0</v>
      </c>
      <c r="Q181" s="185">
        <v>0</v>
      </c>
      <c r="R181" s="185">
        <v>0</v>
      </c>
      <c r="S181" s="185">
        <v>0</v>
      </c>
      <c r="T181" s="185">
        <v>0</v>
      </c>
      <c r="U181" s="185">
        <v>0</v>
      </c>
      <c r="V181" s="185">
        <v>0</v>
      </c>
      <c r="W181" s="185">
        <v>0</v>
      </c>
      <c r="X181" s="185">
        <v>0</v>
      </c>
      <c r="Y181" s="185">
        <v>0</v>
      </c>
      <c r="Z181" s="185">
        <v>0</v>
      </c>
      <c r="AA181" s="185">
        <v>0</v>
      </c>
      <c r="AB181" s="185">
        <v>0</v>
      </c>
      <c r="AC181" s="185">
        <v>0</v>
      </c>
      <c r="AD181" s="185">
        <v>0</v>
      </c>
      <c r="AE181" s="185">
        <v>0</v>
      </c>
      <c r="AF181" s="185">
        <v>0</v>
      </c>
      <c r="AG181" s="185">
        <v>0</v>
      </c>
      <c r="AH181" s="185">
        <v>0</v>
      </c>
    </row>
    <row r="182" spans="1:34" ht="30" customHeight="1">
      <c r="A182" s="2019"/>
      <c r="B182" s="991" t="s">
        <v>808</v>
      </c>
      <c r="C182" s="185">
        <v>0</v>
      </c>
      <c r="D182" s="185">
        <v>0</v>
      </c>
      <c r="E182" s="185">
        <v>0</v>
      </c>
      <c r="F182" s="185">
        <v>0</v>
      </c>
      <c r="G182" s="185">
        <v>0</v>
      </c>
      <c r="H182" s="185">
        <v>0</v>
      </c>
      <c r="I182" s="185">
        <v>0</v>
      </c>
      <c r="J182" s="185">
        <v>0</v>
      </c>
      <c r="K182" s="185">
        <v>0</v>
      </c>
      <c r="L182" s="185">
        <v>0</v>
      </c>
      <c r="M182" s="185">
        <v>0</v>
      </c>
      <c r="N182" s="185">
        <v>0</v>
      </c>
      <c r="O182" s="185">
        <v>0</v>
      </c>
      <c r="P182" s="185">
        <v>0</v>
      </c>
      <c r="Q182" s="185">
        <v>0</v>
      </c>
      <c r="R182" s="185">
        <v>0</v>
      </c>
      <c r="S182" s="185">
        <v>0</v>
      </c>
      <c r="T182" s="185">
        <v>0</v>
      </c>
      <c r="U182" s="185">
        <v>0</v>
      </c>
      <c r="V182" s="185">
        <v>0</v>
      </c>
      <c r="W182" s="185">
        <v>0</v>
      </c>
      <c r="X182" s="185">
        <v>0</v>
      </c>
      <c r="Y182" s="185">
        <v>0</v>
      </c>
      <c r="Z182" s="185">
        <v>0</v>
      </c>
      <c r="AA182" s="185">
        <v>0</v>
      </c>
      <c r="AB182" s="185">
        <v>0</v>
      </c>
      <c r="AC182" s="185">
        <v>0</v>
      </c>
      <c r="AD182" s="185">
        <v>0</v>
      </c>
      <c r="AE182" s="185">
        <v>0</v>
      </c>
      <c r="AF182" s="185">
        <v>0</v>
      </c>
      <c r="AG182" s="185">
        <v>0</v>
      </c>
      <c r="AH182" s="185">
        <v>0</v>
      </c>
    </row>
    <row r="183" spans="1:34" ht="19.5" customHeight="1">
      <c r="A183" s="2019"/>
      <c r="B183" s="1242" t="s">
        <v>850</v>
      </c>
      <c r="C183" s="185">
        <v>0</v>
      </c>
      <c r="D183" s="185">
        <v>0</v>
      </c>
      <c r="E183" s="185">
        <v>0</v>
      </c>
      <c r="F183" s="185">
        <v>0</v>
      </c>
      <c r="G183" s="185">
        <v>0</v>
      </c>
      <c r="H183" s="185">
        <v>0</v>
      </c>
      <c r="I183" s="185">
        <v>0</v>
      </c>
      <c r="J183" s="185">
        <v>0</v>
      </c>
      <c r="K183" s="185">
        <v>0</v>
      </c>
      <c r="L183" s="185">
        <v>0</v>
      </c>
      <c r="M183" s="185">
        <v>0</v>
      </c>
      <c r="N183" s="185">
        <v>0</v>
      </c>
      <c r="O183" s="185">
        <v>0</v>
      </c>
      <c r="P183" s="185">
        <v>0</v>
      </c>
      <c r="Q183" s="185">
        <v>0</v>
      </c>
      <c r="R183" s="185">
        <v>0</v>
      </c>
      <c r="S183" s="185">
        <v>0</v>
      </c>
      <c r="T183" s="185">
        <v>0</v>
      </c>
      <c r="U183" s="185">
        <v>0</v>
      </c>
      <c r="V183" s="185">
        <v>0</v>
      </c>
      <c r="W183" s="185">
        <v>0</v>
      </c>
      <c r="X183" s="185">
        <v>0</v>
      </c>
      <c r="Y183" s="185">
        <v>0</v>
      </c>
      <c r="Z183" s="185">
        <v>0</v>
      </c>
      <c r="AA183" s="185">
        <v>0</v>
      </c>
      <c r="AB183" s="185">
        <v>0</v>
      </c>
      <c r="AC183" s="185">
        <v>0</v>
      </c>
      <c r="AD183" s="185">
        <v>0</v>
      </c>
      <c r="AE183" s="185">
        <v>0</v>
      </c>
      <c r="AF183" s="185">
        <v>0</v>
      </c>
      <c r="AG183" s="185">
        <v>0</v>
      </c>
      <c r="AH183" s="185">
        <v>0</v>
      </c>
    </row>
    <row r="184" spans="1:34" ht="19.5" customHeight="1">
      <c r="A184" s="2018" t="s">
        <v>789</v>
      </c>
      <c r="B184" s="1013" t="s">
        <v>41</v>
      </c>
      <c r="C184" s="1013">
        <f>SUM('2-9-3급수관 경년별 총괄'!C185:'2-9-3급수관 경년별 총괄'!C203)</f>
        <v>758.11</v>
      </c>
      <c r="D184" s="1013">
        <f>SUM('2-9-3급수관 경년별 총괄'!D185:'2-9-3급수관 경년별 총괄'!D203)</f>
        <v>479.63</v>
      </c>
      <c r="E184" s="1013">
        <f>SUM('2-9-3급수관 경년별 총괄'!E185:'2-9-3급수관 경년별 총괄'!E203)</f>
        <v>19</v>
      </c>
      <c r="F184" s="1013">
        <f>SUM('2-9-3급수관 경년별 총괄'!F185:'2-9-3급수관 경년별 총괄'!F203)</f>
        <v>103.92999999999999</v>
      </c>
      <c r="G184" s="1013">
        <f>SUM('2-9-3급수관 경년별 총괄'!G185:'2-9-3급수관 경년별 총괄'!G203)</f>
        <v>0.5</v>
      </c>
      <c r="H184" s="1013">
        <f>SUM('2-9-3급수관 경년별 총괄'!H185:'2-9-3급수관 경년별 총괄'!H203)</f>
        <v>3</v>
      </c>
      <c r="I184" s="1013">
        <f>SUM('2-9-3급수관 경년별 총괄'!I185:'2-9-3급수관 경년별 총괄'!I203)</f>
        <v>10</v>
      </c>
      <c r="J184" s="1013">
        <f>SUM('2-9-3급수관 경년별 총괄'!J185:'2-9-3급수관 경년별 총괄'!J203)</f>
        <v>40</v>
      </c>
      <c r="K184" s="1013">
        <f>SUM('2-9-3급수관 경년별 총괄'!K185:'2-9-3급수관 경년별 총괄'!K203)</f>
        <v>0</v>
      </c>
      <c r="L184" s="1013">
        <f>SUM('2-9-3급수관 경년별 총괄'!L185:'2-9-3급수관 경년별 총괄'!L203)</f>
        <v>19.450000000000003</v>
      </c>
      <c r="M184" s="1013">
        <f>SUM('2-9-3급수관 경년별 총괄'!M185:'2-9-3급수관 경년별 총괄'!M203)</f>
        <v>70.599999999999994</v>
      </c>
      <c r="N184" s="1013">
        <f>SUM('2-9-3급수관 경년별 총괄'!N185:'2-9-3급수관 경년별 총괄'!N203)</f>
        <v>12</v>
      </c>
      <c r="O184" s="1013">
        <f>SUM('2-9-3급수관 경년별 총괄'!O185:'2-9-3급수관 경년별 총괄'!O203)</f>
        <v>479.63</v>
      </c>
      <c r="P184" s="1013">
        <f>SUM('2-9-3급수관 경년별 총괄'!P185:'2-9-3급수관 경년별 총괄'!P203)</f>
        <v>19</v>
      </c>
      <c r="Q184" s="1013">
        <f>SUM('2-9-3급수관 경년별 총괄'!Q185:'2-9-3급수관 경년별 총괄'!Q203)</f>
        <v>103.92999999999999</v>
      </c>
      <c r="R184" s="1013">
        <f>SUM('2-9-3급수관 경년별 총괄'!R185:'2-9-3급수관 경년별 총괄'!R203)</f>
        <v>0.5</v>
      </c>
      <c r="S184" s="1013">
        <f>SUM('2-9-3급수관 경년별 총괄'!S185:'2-9-3급수관 경년별 총괄'!S203)</f>
        <v>3</v>
      </c>
      <c r="T184" s="1013">
        <f>SUM('2-9-3급수관 경년별 총괄'!T185:'2-9-3급수관 경년별 총괄'!T203)</f>
        <v>10</v>
      </c>
      <c r="U184" s="1013">
        <f>SUM('2-9-3급수관 경년별 총괄'!U185:'2-9-3급수관 경년별 총괄'!U203)</f>
        <v>40</v>
      </c>
      <c r="V184" s="1013">
        <f>SUM('2-9-3급수관 경년별 총괄'!V185:'2-9-3급수관 경년별 총괄'!V203)</f>
        <v>0</v>
      </c>
      <c r="W184" s="1013">
        <f>SUM('2-9-3급수관 경년별 총괄'!W185:'2-9-3급수관 경년별 총괄'!W203)</f>
        <v>19.450000000000003</v>
      </c>
      <c r="X184" s="1013">
        <f>SUM('2-9-3급수관 경년별 총괄'!X185:'2-9-3급수관 경년별 총괄'!X203)</f>
        <v>70.599999999999994</v>
      </c>
      <c r="Y184" s="1013">
        <f>SUM('2-9-3급수관 경년별 총괄'!Y185:'2-9-3급수관 경년별 총괄'!Y203)</f>
        <v>12</v>
      </c>
      <c r="Z184" s="1013">
        <f>SUM('2-9-3급수관 경년별 총괄'!Z185:'2-9-3급수관 경년별 총괄'!Z203)</f>
        <v>479.63</v>
      </c>
      <c r="AA184" s="1013">
        <f>SUM('2-9-3급수관 경년별 총괄'!AA185:'2-9-3급수관 경년별 총괄'!AA203)</f>
        <v>19</v>
      </c>
      <c r="AB184" s="1013">
        <f>SUM('2-9-3급수관 경년별 총괄'!AB185:'2-9-3급수관 경년별 총괄'!AB203)</f>
        <v>103.92999999999999</v>
      </c>
      <c r="AC184" s="1013">
        <f>SUM('2-9-3급수관 경년별 총괄'!AC185:'2-9-3급수관 경년별 총괄'!AC203)</f>
        <v>0.5</v>
      </c>
      <c r="AD184" s="1013">
        <f>SUM('2-9-3급수관 경년별 총괄'!AD185:'2-9-3급수관 경년별 총괄'!AD203)</f>
        <v>3</v>
      </c>
      <c r="AE184" s="1013">
        <f>SUM('2-9-3급수관 경년별 총괄'!AE185:'2-9-3급수관 경년별 총괄'!AE203)</f>
        <v>10</v>
      </c>
      <c r="AF184" s="1013">
        <f>SUM('2-9-3급수관 경년별 총괄'!AF185:'2-9-3급수관 경년별 총괄'!AF203)</f>
        <v>40</v>
      </c>
      <c r="AG184" s="1013">
        <f>SUM('2-9-3급수관 경년별 총괄'!AG185:'2-9-3급수관 경년별 총괄'!AG203)</f>
        <v>0</v>
      </c>
      <c r="AH184" s="1013">
        <f>SUM('2-9-3급수관 경년별 총괄'!AH185:'2-9-3급수관 경년별 총괄'!AH203)</f>
        <v>19.450000000000003</v>
      </c>
    </row>
    <row r="185" spans="1:34" ht="19.5" customHeight="1">
      <c r="A185" s="2018" t="s">
        <v>789</v>
      </c>
      <c r="B185" s="989" t="s">
        <v>951</v>
      </c>
      <c r="C185" s="185">
        <v>69</v>
      </c>
      <c r="D185" s="185">
        <v>0</v>
      </c>
      <c r="E185" s="185">
        <v>0</v>
      </c>
      <c r="F185" s="185">
        <v>0</v>
      </c>
      <c r="G185" s="185">
        <v>0</v>
      </c>
      <c r="H185" s="185">
        <v>0</v>
      </c>
      <c r="I185" s="185">
        <v>0</v>
      </c>
      <c r="J185" s="185">
        <v>0</v>
      </c>
      <c r="K185" s="185">
        <v>0</v>
      </c>
      <c r="L185" s="185">
        <v>9</v>
      </c>
      <c r="M185" s="185">
        <v>48</v>
      </c>
      <c r="N185" s="185">
        <v>12</v>
      </c>
      <c r="O185" s="185">
        <v>0</v>
      </c>
      <c r="P185" s="185">
        <v>0</v>
      </c>
      <c r="Q185" s="185">
        <v>0</v>
      </c>
      <c r="R185" s="185">
        <v>0</v>
      </c>
      <c r="S185" s="185">
        <v>0</v>
      </c>
      <c r="T185" s="185">
        <v>0</v>
      </c>
      <c r="U185" s="185">
        <v>0</v>
      </c>
      <c r="V185" s="185">
        <v>0</v>
      </c>
      <c r="W185" s="185">
        <v>9</v>
      </c>
      <c r="X185" s="185">
        <v>48</v>
      </c>
      <c r="Y185" s="185">
        <v>12</v>
      </c>
      <c r="Z185" s="185">
        <v>0</v>
      </c>
      <c r="AA185" s="185">
        <v>0</v>
      </c>
      <c r="AB185" s="185">
        <v>0</v>
      </c>
      <c r="AC185" s="185">
        <v>0</v>
      </c>
      <c r="AD185" s="185">
        <v>0</v>
      </c>
      <c r="AE185" s="185">
        <v>0</v>
      </c>
      <c r="AF185" s="185">
        <v>0</v>
      </c>
      <c r="AG185" s="185">
        <v>0</v>
      </c>
      <c r="AH185" s="185">
        <v>9</v>
      </c>
    </row>
    <row r="186" spans="1:34" ht="30" customHeight="1">
      <c r="A186" s="2019"/>
      <c r="B186" s="989" t="s">
        <v>797</v>
      </c>
      <c r="C186" s="185">
        <v>33.549999999999997</v>
      </c>
      <c r="D186" s="185">
        <v>0</v>
      </c>
      <c r="E186" s="185">
        <v>15</v>
      </c>
      <c r="F186" s="185">
        <v>0</v>
      </c>
      <c r="G186" s="185">
        <v>0</v>
      </c>
      <c r="H186" s="185">
        <v>0</v>
      </c>
      <c r="I186" s="185">
        <v>0</v>
      </c>
      <c r="J186" s="185">
        <v>0</v>
      </c>
      <c r="K186" s="185">
        <v>0</v>
      </c>
      <c r="L186" s="185">
        <v>0</v>
      </c>
      <c r="M186" s="185">
        <v>18.55</v>
      </c>
      <c r="N186" s="185">
        <v>0</v>
      </c>
      <c r="O186" s="185">
        <v>0</v>
      </c>
      <c r="P186" s="185">
        <v>15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0</v>
      </c>
      <c r="W186" s="185">
        <v>0</v>
      </c>
      <c r="X186" s="185">
        <v>18.55</v>
      </c>
      <c r="Y186" s="185">
        <v>0</v>
      </c>
      <c r="Z186" s="185">
        <v>0</v>
      </c>
      <c r="AA186" s="185">
        <v>15</v>
      </c>
      <c r="AB186" s="185">
        <v>0</v>
      </c>
      <c r="AC186" s="185">
        <v>0</v>
      </c>
      <c r="AD186" s="185">
        <v>0</v>
      </c>
      <c r="AE186" s="185">
        <v>0</v>
      </c>
      <c r="AF186" s="185">
        <v>0</v>
      </c>
      <c r="AG186" s="185">
        <v>0</v>
      </c>
      <c r="AH186" s="185">
        <v>0</v>
      </c>
    </row>
    <row r="187" spans="1:34" ht="30" customHeight="1">
      <c r="A187" s="2019"/>
      <c r="B187" s="989" t="s">
        <v>780</v>
      </c>
      <c r="C187" s="185">
        <v>354.74</v>
      </c>
      <c r="D187" s="185">
        <v>294.81</v>
      </c>
      <c r="E187" s="185">
        <v>4</v>
      </c>
      <c r="F187" s="185">
        <v>37.19</v>
      </c>
      <c r="G187" s="185">
        <v>0.5</v>
      </c>
      <c r="H187" s="185">
        <v>0</v>
      </c>
      <c r="I187" s="185">
        <v>10</v>
      </c>
      <c r="J187" s="185">
        <v>0</v>
      </c>
      <c r="K187" s="185">
        <v>0</v>
      </c>
      <c r="L187" s="185">
        <v>8.24</v>
      </c>
      <c r="M187" s="185">
        <v>0</v>
      </c>
      <c r="N187" s="185">
        <v>0</v>
      </c>
      <c r="O187" s="185">
        <v>294.81</v>
      </c>
      <c r="P187" s="185">
        <v>4</v>
      </c>
      <c r="Q187" s="185">
        <v>37.19</v>
      </c>
      <c r="R187" s="185">
        <v>0.5</v>
      </c>
      <c r="S187" s="185">
        <v>0</v>
      </c>
      <c r="T187" s="185">
        <v>10</v>
      </c>
      <c r="U187" s="185">
        <v>0</v>
      </c>
      <c r="V187" s="185">
        <v>0</v>
      </c>
      <c r="W187" s="185">
        <v>8.24</v>
      </c>
      <c r="X187" s="185">
        <v>0</v>
      </c>
      <c r="Y187" s="185">
        <v>0</v>
      </c>
      <c r="Z187" s="185">
        <v>294.81</v>
      </c>
      <c r="AA187" s="185">
        <v>4</v>
      </c>
      <c r="AB187" s="185">
        <v>37.19</v>
      </c>
      <c r="AC187" s="185">
        <v>0.5</v>
      </c>
      <c r="AD187" s="185">
        <v>0</v>
      </c>
      <c r="AE187" s="185">
        <v>10</v>
      </c>
      <c r="AF187" s="185">
        <v>0</v>
      </c>
      <c r="AG187" s="185">
        <v>0</v>
      </c>
      <c r="AH187" s="185">
        <v>8.24</v>
      </c>
    </row>
    <row r="188" spans="1:34" ht="30" customHeight="1">
      <c r="A188" s="2019"/>
      <c r="B188" s="991" t="s">
        <v>781</v>
      </c>
      <c r="C188" s="185">
        <v>0</v>
      </c>
      <c r="D188" s="185">
        <v>0</v>
      </c>
      <c r="E188" s="185">
        <v>0</v>
      </c>
      <c r="F188" s="185">
        <v>0</v>
      </c>
      <c r="G188" s="185">
        <v>0</v>
      </c>
      <c r="H188" s="185">
        <v>0</v>
      </c>
      <c r="I188" s="185">
        <v>0</v>
      </c>
      <c r="J188" s="185">
        <v>0</v>
      </c>
      <c r="K188" s="185">
        <v>0</v>
      </c>
      <c r="L188" s="185">
        <v>0</v>
      </c>
      <c r="M188" s="185">
        <v>0</v>
      </c>
      <c r="N188" s="185">
        <v>0</v>
      </c>
      <c r="O188" s="185">
        <v>0</v>
      </c>
      <c r="P188" s="185">
        <v>0</v>
      </c>
      <c r="Q188" s="185">
        <v>0</v>
      </c>
      <c r="R188" s="185">
        <v>0</v>
      </c>
      <c r="S188" s="185">
        <v>0</v>
      </c>
      <c r="T188" s="185">
        <v>0</v>
      </c>
      <c r="U188" s="185">
        <v>0</v>
      </c>
      <c r="V188" s="185">
        <v>0</v>
      </c>
      <c r="W188" s="185">
        <v>0</v>
      </c>
      <c r="X188" s="185">
        <v>0</v>
      </c>
      <c r="Y188" s="185">
        <v>0</v>
      </c>
      <c r="Z188" s="185">
        <v>0</v>
      </c>
      <c r="AA188" s="185">
        <v>0</v>
      </c>
      <c r="AB188" s="185">
        <v>0</v>
      </c>
      <c r="AC188" s="185">
        <v>0</v>
      </c>
      <c r="AD188" s="185">
        <v>0</v>
      </c>
      <c r="AE188" s="185">
        <v>0</v>
      </c>
      <c r="AF188" s="185">
        <v>0</v>
      </c>
      <c r="AG188" s="185">
        <v>0</v>
      </c>
      <c r="AH188" s="185">
        <v>0</v>
      </c>
    </row>
    <row r="189" spans="1:34" ht="30" customHeight="1">
      <c r="A189" s="2019"/>
      <c r="B189" s="991" t="s">
        <v>799</v>
      </c>
      <c r="C189" s="185">
        <v>0</v>
      </c>
      <c r="D189" s="185">
        <v>0</v>
      </c>
      <c r="E189" s="185">
        <v>0</v>
      </c>
      <c r="F189" s="185">
        <v>0</v>
      </c>
      <c r="G189" s="185">
        <v>0</v>
      </c>
      <c r="H189" s="185">
        <v>0</v>
      </c>
      <c r="I189" s="185">
        <v>0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85">
        <v>0</v>
      </c>
      <c r="W189" s="185">
        <v>0</v>
      </c>
      <c r="X189" s="185">
        <v>0</v>
      </c>
      <c r="Y189" s="185">
        <v>0</v>
      </c>
      <c r="Z189" s="185">
        <v>0</v>
      </c>
      <c r="AA189" s="185">
        <v>0</v>
      </c>
      <c r="AB189" s="185">
        <v>0</v>
      </c>
      <c r="AC189" s="185">
        <v>0</v>
      </c>
      <c r="AD189" s="185">
        <v>0</v>
      </c>
      <c r="AE189" s="185">
        <v>0</v>
      </c>
      <c r="AF189" s="185">
        <v>0</v>
      </c>
      <c r="AG189" s="185">
        <v>0</v>
      </c>
      <c r="AH189" s="185">
        <v>0</v>
      </c>
    </row>
    <row r="190" spans="1:34" ht="30" customHeight="1">
      <c r="A190" s="2019"/>
      <c r="B190" s="991" t="s">
        <v>787</v>
      </c>
      <c r="C190" s="185">
        <v>0</v>
      </c>
      <c r="D190" s="185">
        <v>0</v>
      </c>
      <c r="E190" s="185">
        <v>0</v>
      </c>
      <c r="F190" s="185">
        <v>0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0</v>
      </c>
      <c r="Q190" s="185">
        <v>0</v>
      </c>
      <c r="R190" s="185">
        <v>0</v>
      </c>
      <c r="S190" s="185">
        <v>0</v>
      </c>
      <c r="T190" s="185">
        <v>0</v>
      </c>
      <c r="U190" s="185">
        <v>0</v>
      </c>
      <c r="V190" s="185">
        <v>0</v>
      </c>
      <c r="W190" s="185">
        <v>0</v>
      </c>
      <c r="X190" s="185">
        <v>0</v>
      </c>
      <c r="Y190" s="185">
        <v>0</v>
      </c>
      <c r="Z190" s="185">
        <v>0</v>
      </c>
      <c r="AA190" s="185">
        <v>0</v>
      </c>
      <c r="AB190" s="185">
        <v>0</v>
      </c>
      <c r="AC190" s="185">
        <v>0</v>
      </c>
      <c r="AD190" s="185">
        <v>0</v>
      </c>
      <c r="AE190" s="185">
        <v>0</v>
      </c>
      <c r="AF190" s="185">
        <v>0</v>
      </c>
      <c r="AG190" s="185">
        <v>0</v>
      </c>
      <c r="AH190" s="185">
        <v>0</v>
      </c>
    </row>
    <row r="191" spans="1:34" ht="30" customHeight="1">
      <c r="A191" s="2019"/>
      <c r="B191" s="991" t="s">
        <v>800</v>
      </c>
      <c r="C191" s="185">
        <v>0</v>
      </c>
      <c r="D191" s="185">
        <v>0</v>
      </c>
      <c r="E191" s="185">
        <v>0</v>
      </c>
      <c r="F191" s="185">
        <v>0</v>
      </c>
      <c r="G191" s="185">
        <v>0</v>
      </c>
      <c r="H191" s="185">
        <v>0</v>
      </c>
      <c r="I191" s="185">
        <v>0</v>
      </c>
      <c r="J191" s="185">
        <v>0</v>
      </c>
      <c r="K191" s="185">
        <v>0</v>
      </c>
      <c r="L191" s="185">
        <v>0</v>
      </c>
      <c r="M191" s="185">
        <v>0</v>
      </c>
      <c r="N191" s="185">
        <v>0</v>
      </c>
      <c r="O191" s="185">
        <v>0</v>
      </c>
      <c r="P191" s="185">
        <v>0</v>
      </c>
      <c r="Q191" s="185">
        <v>0</v>
      </c>
      <c r="R191" s="185">
        <v>0</v>
      </c>
      <c r="S191" s="185">
        <v>0</v>
      </c>
      <c r="T191" s="185">
        <v>0</v>
      </c>
      <c r="U191" s="185">
        <v>0</v>
      </c>
      <c r="V191" s="185">
        <v>0</v>
      </c>
      <c r="W191" s="185">
        <v>0</v>
      </c>
      <c r="X191" s="185">
        <v>0</v>
      </c>
      <c r="Y191" s="185">
        <v>0</v>
      </c>
      <c r="Z191" s="185">
        <v>0</v>
      </c>
      <c r="AA191" s="185">
        <v>0</v>
      </c>
      <c r="AB191" s="185">
        <v>0</v>
      </c>
      <c r="AC191" s="185">
        <v>0</v>
      </c>
      <c r="AD191" s="185">
        <v>0</v>
      </c>
      <c r="AE191" s="185">
        <v>0</v>
      </c>
      <c r="AF191" s="185">
        <v>0</v>
      </c>
      <c r="AG191" s="185">
        <v>0</v>
      </c>
      <c r="AH191" s="185">
        <v>0</v>
      </c>
    </row>
    <row r="192" spans="1:34" ht="30" customHeight="1">
      <c r="A192" s="2019"/>
      <c r="B192" s="989" t="s">
        <v>801</v>
      </c>
      <c r="C192" s="185">
        <v>0</v>
      </c>
      <c r="D192" s="185">
        <v>0</v>
      </c>
      <c r="E192" s="185">
        <v>0</v>
      </c>
      <c r="F192" s="185">
        <v>0</v>
      </c>
      <c r="G192" s="185">
        <v>0</v>
      </c>
      <c r="H192" s="185">
        <v>0</v>
      </c>
      <c r="I192" s="185">
        <v>0</v>
      </c>
      <c r="J192" s="185">
        <v>0</v>
      </c>
      <c r="K192" s="185">
        <v>0</v>
      </c>
      <c r="L192" s="185">
        <v>0</v>
      </c>
      <c r="M192" s="185">
        <v>0</v>
      </c>
      <c r="N192" s="185">
        <v>0</v>
      </c>
      <c r="O192" s="185">
        <v>0</v>
      </c>
      <c r="P192" s="185">
        <v>0</v>
      </c>
      <c r="Q192" s="185">
        <v>0</v>
      </c>
      <c r="R192" s="185">
        <v>0</v>
      </c>
      <c r="S192" s="185">
        <v>0</v>
      </c>
      <c r="T192" s="185">
        <v>0</v>
      </c>
      <c r="U192" s="185">
        <v>0</v>
      </c>
      <c r="V192" s="185">
        <v>0</v>
      </c>
      <c r="W192" s="185">
        <v>0</v>
      </c>
      <c r="X192" s="185">
        <v>0</v>
      </c>
      <c r="Y192" s="185">
        <v>0</v>
      </c>
      <c r="Z192" s="185">
        <v>0</v>
      </c>
      <c r="AA192" s="185">
        <v>0</v>
      </c>
      <c r="AB192" s="185">
        <v>0</v>
      </c>
      <c r="AC192" s="185">
        <v>0</v>
      </c>
      <c r="AD192" s="185">
        <v>0</v>
      </c>
      <c r="AE192" s="185">
        <v>0</v>
      </c>
      <c r="AF192" s="185">
        <v>0</v>
      </c>
      <c r="AG192" s="185">
        <v>0</v>
      </c>
      <c r="AH192" s="185">
        <v>0</v>
      </c>
    </row>
    <row r="193" spans="1:34" ht="30" customHeight="1">
      <c r="A193" s="2019"/>
      <c r="B193" s="995" t="s">
        <v>802</v>
      </c>
      <c r="C193" s="185">
        <v>0</v>
      </c>
      <c r="D193" s="185">
        <v>0</v>
      </c>
      <c r="E193" s="185">
        <v>0</v>
      </c>
      <c r="F193" s="185">
        <v>0</v>
      </c>
      <c r="G193" s="185">
        <v>0</v>
      </c>
      <c r="H193" s="185">
        <v>0</v>
      </c>
      <c r="I193" s="185">
        <v>0</v>
      </c>
      <c r="J193" s="185">
        <v>0</v>
      </c>
      <c r="K193" s="185">
        <v>0</v>
      </c>
      <c r="L193" s="185">
        <v>0</v>
      </c>
      <c r="M193" s="185">
        <v>0</v>
      </c>
      <c r="N193" s="185">
        <v>0</v>
      </c>
      <c r="O193" s="185">
        <v>0</v>
      </c>
      <c r="P193" s="185">
        <v>0</v>
      </c>
      <c r="Q193" s="185">
        <v>0</v>
      </c>
      <c r="R193" s="185">
        <v>0</v>
      </c>
      <c r="S193" s="185">
        <v>0</v>
      </c>
      <c r="T193" s="185">
        <v>0</v>
      </c>
      <c r="U193" s="185">
        <v>0</v>
      </c>
      <c r="V193" s="185">
        <v>0</v>
      </c>
      <c r="W193" s="185">
        <v>0</v>
      </c>
      <c r="X193" s="185">
        <v>0</v>
      </c>
      <c r="Y193" s="185">
        <v>0</v>
      </c>
      <c r="Z193" s="185">
        <v>0</v>
      </c>
      <c r="AA193" s="185">
        <v>0</v>
      </c>
      <c r="AB193" s="185">
        <v>0</v>
      </c>
      <c r="AC193" s="185">
        <v>0</v>
      </c>
      <c r="AD193" s="185">
        <v>0</v>
      </c>
      <c r="AE193" s="185">
        <v>0</v>
      </c>
      <c r="AF193" s="185">
        <v>0</v>
      </c>
      <c r="AG193" s="185">
        <v>0</v>
      </c>
      <c r="AH193" s="185">
        <v>0</v>
      </c>
    </row>
    <row r="194" spans="1:34" ht="30" customHeight="1">
      <c r="A194" s="2019"/>
      <c r="B194" s="995" t="s">
        <v>803</v>
      </c>
      <c r="C194" s="185">
        <v>100.82</v>
      </c>
      <c r="D194" s="185">
        <v>100.82</v>
      </c>
      <c r="E194" s="185">
        <v>0</v>
      </c>
      <c r="F194" s="185">
        <v>0</v>
      </c>
      <c r="G194" s="185">
        <v>0</v>
      </c>
      <c r="H194" s="185">
        <v>0</v>
      </c>
      <c r="I194" s="185">
        <v>0</v>
      </c>
      <c r="J194" s="185">
        <v>0</v>
      </c>
      <c r="K194" s="185">
        <v>0</v>
      </c>
      <c r="L194" s="185">
        <v>0</v>
      </c>
      <c r="M194" s="185">
        <v>0</v>
      </c>
      <c r="N194" s="185">
        <v>0</v>
      </c>
      <c r="O194" s="185">
        <v>100.82</v>
      </c>
      <c r="P194" s="185">
        <v>0</v>
      </c>
      <c r="Q194" s="185">
        <v>0</v>
      </c>
      <c r="R194" s="185">
        <v>0</v>
      </c>
      <c r="S194" s="185">
        <v>0</v>
      </c>
      <c r="T194" s="185">
        <v>0</v>
      </c>
      <c r="U194" s="185">
        <v>0</v>
      </c>
      <c r="V194" s="185">
        <v>0</v>
      </c>
      <c r="W194" s="185">
        <v>0</v>
      </c>
      <c r="X194" s="185">
        <v>0</v>
      </c>
      <c r="Y194" s="185">
        <v>0</v>
      </c>
      <c r="Z194" s="185">
        <v>100.82</v>
      </c>
      <c r="AA194" s="185">
        <v>0</v>
      </c>
      <c r="AB194" s="185">
        <v>0</v>
      </c>
      <c r="AC194" s="185">
        <v>0</v>
      </c>
      <c r="AD194" s="185">
        <v>0</v>
      </c>
      <c r="AE194" s="185">
        <v>0</v>
      </c>
      <c r="AF194" s="185">
        <v>0</v>
      </c>
      <c r="AG194" s="185">
        <v>0</v>
      </c>
      <c r="AH194" s="185">
        <v>0</v>
      </c>
    </row>
    <row r="195" spans="1:34" ht="30" customHeight="1">
      <c r="A195" s="2019"/>
      <c r="B195" s="1011" t="s">
        <v>804</v>
      </c>
      <c r="C195" s="185">
        <v>0</v>
      </c>
      <c r="D195" s="185">
        <v>0</v>
      </c>
      <c r="E195" s="185">
        <v>0</v>
      </c>
      <c r="F195" s="185">
        <v>0</v>
      </c>
      <c r="G195" s="185">
        <v>0</v>
      </c>
      <c r="H195" s="185">
        <v>0</v>
      </c>
      <c r="I195" s="185">
        <v>0</v>
      </c>
      <c r="J195" s="185">
        <v>0</v>
      </c>
      <c r="K195" s="185">
        <v>0</v>
      </c>
      <c r="L195" s="185">
        <v>0</v>
      </c>
      <c r="M195" s="185">
        <v>0</v>
      </c>
      <c r="N195" s="185">
        <v>0</v>
      </c>
      <c r="O195" s="185">
        <v>0</v>
      </c>
      <c r="P195" s="185">
        <v>0</v>
      </c>
      <c r="Q195" s="185">
        <v>0</v>
      </c>
      <c r="R195" s="185">
        <v>0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185">
        <v>0</v>
      </c>
      <c r="Y195" s="185">
        <v>0</v>
      </c>
      <c r="Z195" s="185">
        <v>0</v>
      </c>
      <c r="AA195" s="185">
        <v>0</v>
      </c>
      <c r="AB195" s="185">
        <v>0</v>
      </c>
      <c r="AC195" s="185">
        <v>0</v>
      </c>
      <c r="AD195" s="185">
        <v>0</v>
      </c>
      <c r="AE195" s="185">
        <v>0</v>
      </c>
      <c r="AF195" s="185">
        <v>0</v>
      </c>
      <c r="AG195" s="185">
        <v>0</v>
      </c>
      <c r="AH195" s="185">
        <v>0</v>
      </c>
    </row>
    <row r="196" spans="1:34" ht="30" customHeight="1">
      <c r="A196" s="2019"/>
      <c r="B196" s="1011" t="s">
        <v>805</v>
      </c>
      <c r="C196" s="185">
        <v>0</v>
      </c>
      <c r="D196" s="185">
        <v>0</v>
      </c>
      <c r="E196" s="185">
        <v>0</v>
      </c>
      <c r="F196" s="185">
        <v>0</v>
      </c>
      <c r="G196" s="185">
        <v>0</v>
      </c>
      <c r="H196" s="185">
        <v>0</v>
      </c>
      <c r="I196" s="185">
        <v>0</v>
      </c>
      <c r="J196" s="185">
        <v>0</v>
      </c>
      <c r="K196" s="185">
        <v>0</v>
      </c>
      <c r="L196" s="185">
        <v>0</v>
      </c>
      <c r="M196" s="185">
        <v>0</v>
      </c>
      <c r="N196" s="185">
        <v>0</v>
      </c>
      <c r="O196" s="185">
        <v>0</v>
      </c>
      <c r="P196" s="185">
        <v>0</v>
      </c>
      <c r="Q196" s="185">
        <v>0</v>
      </c>
      <c r="R196" s="185">
        <v>0</v>
      </c>
      <c r="S196" s="185">
        <v>0</v>
      </c>
      <c r="T196" s="185">
        <v>0</v>
      </c>
      <c r="U196" s="185">
        <v>0</v>
      </c>
      <c r="V196" s="185">
        <v>0</v>
      </c>
      <c r="W196" s="185">
        <v>0</v>
      </c>
      <c r="X196" s="185">
        <v>0</v>
      </c>
      <c r="Y196" s="185">
        <v>0</v>
      </c>
      <c r="Z196" s="185">
        <v>0</v>
      </c>
      <c r="AA196" s="185">
        <v>0</v>
      </c>
      <c r="AB196" s="185">
        <v>0</v>
      </c>
      <c r="AC196" s="185">
        <v>0</v>
      </c>
      <c r="AD196" s="185">
        <v>0</v>
      </c>
      <c r="AE196" s="185">
        <v>0</v>
      </c>
      <c r="AF196" s="185">
        <v>0</v>
      </c>
      <c r="AG196" s="185">
        <v>0</v>
      </c>
      <c r="AH196" s="185">
        <v>0</v>
      </c>
    </row>
    <row r="197" spans="1:34" ht="30" customHeight="1">
      <c r="A197" s="2019"/>
      <c r="B197" s="1011" t="s">
        <v>848</v>
      </c>
      <c r="C197" s="185">
        <v>0</v>
      </c>
      <c r="D197" s="185">
        <v>0</v>
      </c>
      <c r="E197" s="185">
        <v>0</v>
      </c>
      <c r="F197" s="185">
        <v>0</v>
      </c>
      <c r="G197" s="185">
        <v>0</v>
      </c>
      <c r="H197" s="185">
        <v>0</v>
      </c>
      <c r="I197" s="185">
        <v>0</v>
      </c>
      <c r="J197" s="185">
        <v>0</v>
      </c>
      <c r="K197" s="185">
        <v>0</v>
      </c>
      <c r="L197" s="185">
        <v>0</v>
      </c>
      <c r="M197" s="185">
        <v>0</v>
      </c>
      <c r="N197" s="185">
        <v>0</v>
      </c>
      <c r="O197" s="185">
        <v>0</v>
      </c>
      <c r="P197" s="185">
        <v>0</v>
      </c>
      <c r="Q197" s="185">
        <v>0</v>
      </c>
      <c r="R197" s="185">
        <v>0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185">
        <v>0</v>
      </c>
      <c r="Y197" s="185">
        <v>0</v>
      </c>
      <c r="Z197" s="185">
        <v>0</v>
      </c>
      <c r="AA197" s="185">
        <v>0</v>
      </c>
      <c r="AB197" s="185">
        <v>0</v>
      </c>
      <c r="AC197" s="185">
        <v>0</v>
      </c>
      <c r="AD197" s="185">
        <v>0</v>
      </c>
      <c r="AE197" s="185">
        <v>0</v>
      </c>
      <c r="AF197" s="185">
        <v>0</v>
      </c>
      <c r="AG197" s="185">
        <v>0</v>
      </c>
      <c r="AH197" s="185">
        <v>0</v>
      </c>
    </row>
    <row r="198" spans="1:34" ht="30" customHeight="1">
      <c r="A198" s="2019"/>
      <c r="B198" s="1011" t="s">
        <v>806</v>
      </c>
      <c r="C198" s="185">
        <v>0</v>
      </c>
      <c r="D198" s="185">
        <v>0</v>
      </c>
      <c r="E198" s="185">
        <v>0</v>
      </c>
      <c r="F198" s="185">
        <v>0</v>
      </c>
      <c r="G198" s="185">
        <v>0</v>
      </c>
      <c r="H198" s="185">
        <v>0</v>
      </c>
      <c r="I198" s="185">
        <v>0</v>
      </c>
      <c r="J198" s="185">
        <v>0</v>
      </c>
      <c r="K198" s="185">
        <v>0</v>
      </c>
      <c r="L198" s="185">
        <v>0</v>
      </c>
      <c r="M198" s="185">
        <v>0</v>
      </c>
      <c r="N198" s="185">
        <v>0</v>
      </c>
      <c r="O198" s="18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185">
        <v>0</v>
      </c>
      <c r="Y198" s="185">
        <v>0</v>
      </c>
      <c r="Z198" s="185">
        <v>0</v>
      </c>
      <c r="AA198" s="185">
        <v>0</v>
      </c>
      <c r="AB198" s="185">
        <v>0</v>
      </c>
      <c r="AC198" s="185">
        <v>0</v>
      </c>
      <c r="AD198" s="185">
        <v>0</v>
      </c>
      <c r="AE198" s="185">
        <v>0</v>
      </c>
      <c r="AF198" s="185">
        <v>0</v>
      </c>
      <c r="AG198" s="185">
        <v>0</v>
      </c>
      <c r="AH198" s="185">
        <v>0</v>
      </c>
    </row>
    <row r="199" spans="1:34" ht="30" customHeight="1">
      <c r="A199" s="2019"/>
      <c r="B199" s="995" t="s">
        <v>807</v>
      </c>
      <c r="C199" s="185">
        <v>200</v>
      </c>
      <c r="D199" s="185">
        <v>84</v>
      </c>
      <c r="E199" s="185">
        <v>0</v>
      </c>
      <c r="F199" s="185">
        <v>66.739999999999995</v>
      </c>
      <c r="G199" s="185">
        <v>0</v>
      </c>
      <c r="H199" s="185">
        <v>3</v>
      </c>
      <c r="I199" s="185">
        <v>0</v>
      </c>
      <c r="J199" s="185">
        <v>40</v>
      </c>
      <c r="K199" s="185">
        <v>0</v>
      </c>
      <c r="L199" s="185">
        <v>2.21</v>
      </c>
      <c r="M199" s="185">
        <v>4.05</v>
      </c>
      <c r="N199" s="185">
        <v>0</v>
      </c>
      <c r="O199" s="185">
        <v>84</v>
      </c>
      <c r="P199" s="185">
        <v>0</v>
      </c>
      <c r="Q199" s="185">
        <v>66.739999999999995</v>
      </c>
      <c r="R199" s="185">
        <v>0</v>
      </c>
      <c r="S199" s="185">
        <v>3</v>
      </c>
      <c r="T199" s="185">
        <v>0</v>
      </c>
      <c r="U199" s="185">
        <v>40</v>
      </c>
      <c r="V199" s="185">
        <v>0</v>
      </c>
      <c r="W199" s="185">
        <v>2.21</v>
      </c>
      <c r="X199" s="185">
        <v>4.05</v>
      </c>
      <c r="Y199" s="185">
        <v>0</v>
      </c>
      <c r="Z199" s="185">
        <v>84</v>
      </c>
      <c r="AA199" s="185">
        <v>0</v>
      </c>
      <c r="AB199" s="185">
        <v>66.739999999999995</v>
      </c>
      <c r="AC199" s="185">
        <v>0</v>
      </c>
      <c r="AD199" s="185">
        <v>3</v>
      </c>
      <c r="AE199" s="185">
        <v>0</v>
      </c>
      <c r="AF199" s="185">
        <v>40</v>
      </c>
      <c r="AG199" s="185">
        <v>0</v>
      </c>
      <c r="AH199" s="185">
        <v>2.21</v>
      </c>
    </row>
    <row r="200" spans="1:34" ht="30" customHeight="1">
      <c r="A200" s="2019"/>
      <c r="B200" s="995" t="s">
        <v>788</v>
      </c>
      <c r="C200" s="185">
        <v>0</v>
      </c>
      <c r="D200" s="185">
        <v>0</v>
      </c>
      <c r="E200" s="185">
        <v>0</v>
      </c>
      <c r="F200" s="185">
        <v>0</v>
      </c>
      <c r="G200" s="185">
        <v>0</v>
      </c>
      <c r="H200" s="185">
        <v>0</v>
      </c>
      <c r="I200" s="185">
        <v>0</v>
      </c>
      <c r="J200" s="185">
        <v>0</v>
      </c>
      <c r="K200" s="185">
        <v>0</v>
      </c>
      <c r="L200" s="185">
        <v>0</v>
      </c>
      <c r="M200" s="185">
        <v>0</v>
      </c>
      <c r="N200" s="185">
        <v>0</v>
      </c>
      <c r="O200" s="185">
        <v>0</v>
      </c>
      <c r="P200" s="185">
        <v>0</v>
      </c>
      <c r="Q200" s="185">
        <v>0</v>
      </c>
      <c r="R200" s="185">
        <v>0</v>
      </c>
      <c r="S200" s="185">
        <v>0</v>
      </c>
      <c r="T200" s="185">
        <v>0</v>
      </c>
      <c r="U200" s="185">
        <v>0</v>
      </c>
      <c r="V200" s="185">
        <v>0</v>
      </c>
      <c r="W200" s="185">
        <v>0</v>
      </c>
      <c r="X200" s="185">
        <v>0</v>
      </c>
      <c r="Y200" s="185">
        <v>0</v>
      </c>
      <c r="Z200" s="185">
        <v>0</v>
      </c>
      <c r="AA200" s="185">
        <v>0</v>
      </c>
      <c r="AB200" s="185">
        <v>0</v>
      </c>
      <c r="AC200" s="185">
        <v>0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</row>
    <row r="201" spans="1:34" ht="30" customHeight="1">
      <c r="A201" s="2019"/>
      <c r="B201" s="991" t="s">
        <v>849</v>
      </c>
      <c r="C201" s="185">
        <v>0</v>
      </c>
      <c r="D201" s="185">
        <v>0</v>
      </c>
      <c r="E201" s="185">
        <v>0</v>
      </c>
      <c r="F201" s="185">
        <v>0</v>
      </c>
      <c r="G201" s="185">
        <v>0</v>
      </c>
      <c r="H201" s="185">
        <v>0</v>
      </c>
      <c r="I201" s="185">
        <v>0</v>
      </c>
      <c r="J201" s="185">
        <v>0</v>
      </c>
      <c r="K201" s="185">
        <v>0</v>
      </c>
      <c r="L201" s="185">
        <v>0</v>
      </c>
      <c r="M201" s="185">
        <v>0</v>
      </c>
      <c r="N201" s="185">
        <v>0</v>
      </c>
      <c r="O201" s="185">
        <v>0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185">
        <v>0</v>
      </c>
      <c r="Y201" s="185">
        <v>0</v>
      </c>
      <c r="Z201" s="185">
        <v>0</v>
      </c>
      <c r="AA201" s="185">
        <v>0</v>
      </c>
      <c r="AB201" s="185">
        <v>0</v>
      </c>
      <c r="AC201" s="185">
        <v>0</v>
      </c>
      <c r="AD201" s="185">
        <v>0</v>
      </c>
      <c r="AE201" s="185">
        <v>0</v>
      </c>
      <c r="AF201" s="185">
        <v>0</v>
      </c>
      <c r="AG201" s="185">
        <v>0</v>
      </c>
      <c r="AH201" s="185">
        <v>0</v>
      </c>
    </row>
    <row r="202" spans="1:34" ht="30" customHeight="1">
      <c r="A202" s="2019"/>
      <c r="B202" s="991" t="s">
        <v>808</v>
      </c>
      <c r="C202" s="185">
        <v>0</v>
      </c>
      <c r="D202" s="185">
        <v>0</v>
      </c>
      <c r="E202" s="185">
        <v>0</v>
      </c>
      <c r="F202" s="185">
        <v>0</v>
      </c>
      <c r="G202" s="185">
        <v>0</v>
      </c>
      <c r="H202" s="185">
        <v>0</v>
      </c>
      <c r="I202" s="185">
        <v>0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0</v>
      </c>
      <c r="Q202" s="185">
        <v>0</v>
      </c>
      <c r="R202" s="185">
        <v>0</v>
      </c>
      <c r="S202" s="185">
        <v>0</v>
      </c>
      <c r="T202" s="185">
        <v>0</v>
      </c>
      <c r="U202" s="185">
        <v>0</v>
      </c>
      <c r="V202" s="185">
        <v>0</v>
      </c>
      <c r="W202" s="185">
        <v>0</v>
      </c>
      <c r="X202" s="185">
        <v>0</v>
      </c>
      <c r="Y202" s="185">
        <v>0</v>
      </c>
      <c r="Z202" s="185">
        <v>0</v>
      </c>
      <c r="AA202" s="185">
        <v>0</v>
      </c>
      <c r="AB202" s="185">
        <v>0</v>
      </c>
      <c r="AC202" s="185">
        <v>0</v>
      </c>
      <c r="AD202" s="185">
        <v>0</v>
      </c>
      <c r="AE202" s="185">
        <v>0</v>
      </c>
      <c r="AF202" s="185">
        <v>0</v>
      </c>
      <c r="AG202" s="185">
        <v>0</v>
      </c>
      <c r="AH202" s="185">
        <v>0</v>
      </c>
    </row>
    <row r="203" spans="1:34" ht="19.5" customHeight="1">
      <c r="A203" s="2019"/>
      <c r="B203" s="1242" t="s">
        <v>850</v>
      </c>
      <c r="C203" s="185">
        <v>0</v>
      </c>
      <c r="D203" s="185">
        <v>0</v>
      </c>
      <c r="E203" s="185">
        <v>0</v>
      </c>
      <c r="F203" s="185">
        <v>0</v>
      </c>
      <c r="G203" s="185">
        <v>0</v>
      </c>
      <c r="H203" s="185">
        <v>0</v>
      </c>
      <c r="I203" s="185">
        <v>0</v>
      </c>
      <c r="J203" s="185">
        <v>0</v>
      </c>
      <c r="K203" s="185">
        <v>0</v>
      </c>
      <c r="L203" s="185">
        <v>0</v>
      </c>
      <c r="M203" s="185">
        <v>0</v>
      </c>
      <c r="N203" s="185">
        <v>0</v>
      </c>
      <c r="O203" s="185">
        <v>0</v>
      </c>
      <c r="P203" s="185">
        <v>0</v>
      </c>
      <c r="Q203" s="185">
        <v>0</v>
      </c>
      <c r="R203" s="185">
        <v>0</v>
      </c>
      <c r="S203" s="185">
        <v>0</v>
      </c>
      <c r="T203" s="185">
        <v>0</v>
      </c>
      <c r="U203" s="185">
        <v>0</v>
      </c>
      <c r="V203" s="185">
        <v>0</v>
      </c>
      <c r="W203" s="185">
        <v>0</v>
      </c>
      <c r="X203" s="185">
        <v>0</v>
      </c>
      <c r="Y203" s="185">
        <v>0</v>
      </c>
      <c r="Z203" s="185">
        <v>0</v>
      </c>
      <c r="AA203" s="185">
        <v>0</v>
      </c>
      <c r="AB203" s="185">
        <v>0</v>
      </c>
      <c r="AC203" s="185">
        <v>0</v>
      </c>
      <c r="AD203" s="185">
        <v>0</v>
      </c>
      <c r="AE203" s="185">
        <v>0</v>
      </c>
      <c r="AF203" s="185">
        <v>0</v>
      </c>
      <c r="AG203" s="185">
        <v>0</v>
      </c>
      <c r="AH203" s="185">
        <v>0</v>
      </c>
    </row>
    <row r="204" spans="1:34" ht="19.5" customHeight="1">
      <c r="A204" s="2018" t="s">
        <v>810</v>
      </c>
      <c r="B204" s="1013" t="s">
        <v>41</v>
      </c>
      <c r="C204" s="1013">
        <f>SUM('2-9-3급수관 경년별 총괄'!C205:'2-9-3급수관 경년별 총괄'!C223)</f>
        <v>268.56</v>
      </c>
      <c r="D204" s="1013">
        <f>SUM('2-9-3급수관 경년별 총괄'!D205:'2-9-3급수관 경년별 총괄'!D223)</f>
        <v>114.56</v>
      </c>
      <c r="E204" s="1013">
        <f>SUM('2-9-3급수관 경년별 총괄'!E205:'2-9-3급수관 경년별 총괄'!E223)</f>
        <v>17</v>
      </c>
      <c r="F204" s="1013">
        <f>SUM('2-9-3급수관 경년별 총괄'!F205:'2-9-3급수관 경년별 총괄'!F223)</f>
        <v>12</v>
      </c>
      <c r="G204" s="1013">
        <f>SUM('2-9-3급수관 경년별 총괄'!G205:'2-9-3급수관 경년별 총괄'!G223)</f>
        <v>11</v>
      </c>
      <c r="H204" s="1013">
        <f>SUM('2-9-3급수관 경년별 총괄'!H205:'2-9-3급수관 경년별 총괄'!H223)</f>
        <v>24</v>
      </c>
      <c r="I204" s="1013">
        <f>SUM('2-9-3급수관 경년별 총괄'!I205:'2-9-3급수관 경년별 총괄'!I223)</f>
        <v>48</v>
      </c>
      <c r="J204" s="1013">
        <f>SUM('2-9-3급수관 경년별 총괄'!J205:'2-9-3급수관 경년별 총괄'!J223)</f>
        <v>25</v>
      </c>
      <c r="K204" s="1013">
        <f>SUM('2-9-3급수관 경년별 총괄'!K205:'2-9-3급수관 경년별 총괄'!K223)</f>
        <v>6</v>
      </c>
      <c r="L204" s="1013">
        <f>SUM('2-9-3급수관 경년별 총괄'!L205:'2-9-3급수관 경년별 총괄'!L223)</f>
        <v>0</v>
      </c>
      <c r="M204" s="1013">
        <f>SUM('2-9-3급수관 경년별 총괄'!M205:'2-9-3급수관 경년별 총괄'!M223)</f>
        <v>0</v>
      </c>
      <c r="N204" s="1013">
        <f>SUM('2-9-3급수관 경년별 총괄'!N205:'2-9-3급수관 경년별 총괄'!N223)</f>
        <v>11</v>
      </c>
      <c r="O204" s="1013">
        <f>SUM('2-9-3급수관 경년별 총괄'!O205:'2-9-3급수관 경년별 총괄'!O223)</f>
        <v>114.56</v>
      </c>
      <c r="P204" s="1013">
        <f>SUM('2-9-3급수관 경년별 총괄'!P205:'2-9-3급수관 경년별 총괄'!P223)</f>
        <v>17</v>
      </c>
      <c r="Q204" s="1013">
        <f>SUM('2-9-3급수관 경년별 총괄'!Q205:'2-9-3급수관 경년별 총괄'!Q223)</f>
        <v>12</v>
      </c>
      <c r="R204" s="1013">
        <f>SUM('2-9-3급수관 경년별 총괄'!R205:'2-9-3급수관 경년별 총괄'!R223)</f>
        <v>11</v>
      </c>
      <c r="S204" s="1013">
        <f>SUM('2-9-3급수관 경년별 총괄'!S205:'2-9-3급수관 경년별 총괄'!S223)</f>
        <v>24</v>
      </c>
      <c r="T204" s="1013">
        <f>SUM('2-9-3급수관 경년별 총괄'!T205:'2-9-3급수관 경년별 총괄'!T223)</f>
        <v>48</v>
      </c>
      <c r="U204" s="1013">
        <f>SUM('2-9-3급수관 경년별 총괄'!U205:'2-9-3급수관 경년별 총괄'!U223)</f>
        <v>25</v>
      </c>
      <c r="V204" s="1013">
        <f>SUM('2-9-3급수관 경년별 총괄'!V205:'2-9-3급수관 경년별 총괄'!V223)</f>
        <v>6</v>
      </c>
      <c r="W204" s="1013">
        <f>SUM('2-9-3급수관 경년별 총괄'!W205:'2-9-3급수관 경년별 총괄'!W223)</f>
        <v>0</v>
      </c>
      <c r="X204" s="1013">
        <f>SUM('2-9-3급수관 경년별 총괄'!X205:'2-9-3급수관 경년별 총괄'!X223)</f>
        <v>0</v>
      </c>
      <c r="Y204" s="1013">
        <f>SUM('2-9-3급수관 경년별 총괄'!Y205:'2-9-3급수관 경년별 총괄'!Y223)</f>
        <v>11</v>
      </c>
      <c r="Z204" s="1013">
        <f>SUM('2-9-3급수관 경년별 총괄'!Z205:'2-9-3급수관 경년별 총괄'!Z223)</f>
        <v>114.56</v>
      </c>
      <c r="AA204" s="1013">
        <f>SUM('2-9-3급수관 경년별 총괄'!AA205:'2-9-3급수관 경년별 총괄'!AA223)</f>
        <v>17</v>
      </c>
      <c r="AB204" s="1013">
        <f>SUM('2-9-3급수관 경년별 총괄'!AB205:'2-9-3급수관 경년별 총괄'!AB223)</f>
        <v>12</v>
      </c>
      <c r="AC204" s="1013">
        <f>SUM('2-9-3급수관 경년별 총괄'!AC205:'2-9-3급수관 경년별 총괄'!AC223)</f>
        <v>11</v>
      </c>
      <c r="AD204" s="1013">
        <f>SUM('2-9-3급수관 경년별 총괄'!AD205:'2-9-3급수관 경년별 총괄'!AD223)</f>
        <v>24</v>
      </c>
      <c r="AE204" s="1013">
        <f>SUM('2-9-3급수관 경년별 총괄'!AE205:'2-9-3급수관 경년별 총괄'!AE223)</f>
        <v>48</v>
      </c>
      <c r="AF204" s="1013">
        <f>SUM('2-9-3급수관 경년별 총괄'!AF205:'2-9-3급수관 경년별 총괄'!AF223)</f>
        <v>25</v>
      </c>
      <c r="AG204" s="1013">
        <f>SUM('2-9-3급수관 경년별 총괄'!AG205:'2-9-3급수관 경년별 총괄'!AG223)</f>
        <v>6</v>
      </c>
      <c r="AH204" s="1013">
        <f>SUM('2-9-3급수관 경년별 총괄'!AH205:'2-9-3급수관 경년별 총괄'!AH223)</f>
        <v>0</v>
      </c>
    </row>
    <row r="205" spans="1:34" ht="19.5" customHeight="1">
      <c r="A205" s="2018" t="s">
        <v>810</v>
      </c>
      <c r="B205" s="989" t="s">
        <v>951</v>
      </c>
      <c r="C205" s="185">
        <v>10</v>
      </c>
      <c r="D205" s="185">
        <v>0</v>
      </c>
      <c r="E205" s="185">
        <v>0</v>
      </c>
      <c r="F205" s="185">
        <v>0</v>
      </c>
      <c r="G205" s="185">
        <v>0</v>
      </c>
      <c r="H205" s="185">
        <v>0</v>
      </c>
      <c r="I205" s="185">
        <v>0</v>
      </c>
      <c r="J205" s="185">
        <v>0</v>
      </c>
      <c r="K205" s="185">
        <v>0</v>
      </c>
      <c r="L205" s="185">
        <v>0</v>
      </c>
      <c r="M205" s="185">
        <v>0</v>
      </c>
      <c r="N205" s="185">
        <v>10</v>
      </c>
      <c r="O205" s="185">
        <v>0</v>
      </c>
      <c r="P205" s="185">
        <v>0</v>
      </c>
      <c r="Q205" s="185">
        <v>0</v>
      </c>
      <c r="R205" s="185">
        <v>0</v>
      </c>
      <c r="S205" s="185">
        <v>0</v>
      </c>
      <c r="T205" s="185">
        <v>0</v>
      </c>
      <c r="U205" s="185">
        <v>0</v>
      </c>
      <c r="V205" s="185">
        <v>0</v>
      </c>
      <c r="W205" s="185">
        <v>0</v>
      </c>
      <c r="X205" s="185">
        <v>0</v>
      </c>
      <c r="Y205" s="185">
        <v>10</v>
      </c>
      <c r="Z205" s="185">
        <v>0</v>
      </c>
      <c r="AA205" s="185">
        <v>0</v>
      </c>
      <c r="AB205" s="185">
        <v>0</v>
      </c>
      <c r="AC205" s="185">
        <v>0</v>
      </c>
      <c r="AD205" s="185">
        <v>0</v>
      </c>
      <c r="AE205" s="185">
        <v>0</v>
      </c>
      <c r="AF205" s="185">
        <v>0</v>
      </c>
      <c r="AG205" s="185">
        <v>0</v>
      </c>
      <c r="AH205" s="185">
        <v>0</v>
      </c>
    </row>
    <row r="206" spans="1:34" ht="30" customHeight="1">
      <c r="A206" s="2019"/>
      <c r="B206" s="989" t="s">
        <v>797</v>
      </c>
      <c r="C206" s="185">
        <v>0</v>
      </c>
      <c r="D206" s="185">
        <v>0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</v>
      </c>
      <c r="K206" s="185">
        <v>0</v>
      </c>
      <c r="L206" s="185">
        <v>0</v>
      </c>
      <c r="M206" s="185">
        <v>0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</v>
      </c>
      <c r="U206" s="185">
        <v>0</v>
      </c>
      <c r="V206" s="185">
        <v>0</v>
      </c>
      <c r="W206" s="185">
        <v>0</v>
      </c>
      <c r="X206" s="185">
        <v>0</v>
      </c>
      <c r="Y206" s="185">
        <v>0</v>
      </c>
      <c r="Z206" s="185">
        <v>0</v>
      </c>
      <c r="AA206" s="185">
        <v>0</v>
      </c>
      <c r="AB206" s="185">
        <v>0</v>
      </c>
      <c r="AC206" s="185">
        <v>0</v>
      </c>
      <c r="AD206" s="185">
        <v>0</v>
      </c>
      <c r="AE206" s="185">
        <v>0</v>
      </c>
      <c r="AF206" s="185">
        <v>0</v>
      </c>
      <c r="AG206" s="185">
        <v>0</v>
      </c>
      <c r="AH206" s="185">
        <v>0</v>
      </c>
    </row>
    <row r="207" spans="1:34" ht="30" customHeight="1">
      <c r="A207" s="2019"/>
      <c r="B207" s="989" t="s">
        <v>780</v>
      </c>
      <c r="C207" s="185">
        <v>152</v>
      </c>
      <c r="D207" s="185">
        <v>23</v>
      </c>
      <c r="E207" s="185">
        <v>17</v>
      </c>
      <c r="F207" s="185">
        <v>12</v>
      </c>
      <c r="G207" s="185">
        <v>11</v>
      </c>
      <c r="H207" s="185">
        <v>24</v>
      </c>
      <c r="I207" s="185">
        <v>48</v>
      </c>
      <c r="J207" s="185">
        <v>10</v>
      </c>
      <c r="K207" s="185">
        <v>6</v>
      </c>
      <c r="L207" s="185">
        <v>0</v>
      </c>
      <c r="M207" s="185">
        <v>0</v>
      </c>
      <c r="N207" s="185">
        <v>1</v>
      </c>
      <c r="O207" s="185">
        <v>23</v>
      </c>
      <c r="P207" s="185">
        <v>17</v>
      </c>
      <c r="Q207" s="185">
        <v>12</v>
      </c>
      <c r="R207" s="185">
        <v>11</v>
      </c>
      <c r="S207" s="185">
        <v>24</v>
      </c>
      <c r="T207" s="185">
        <v>48</v>
      </c>
      <c r="U207" s="185">
        <v>10</v>
      </c>
      <c r="V207" s="185">
        <v>6</v>
      </c>
      <c r="W207" s="185">
        <v>0</v>
      </c>
      <c r="X207" s="185">
        <v>0</v>
      </c>
      <c r="Y207" s="185">
        <v>1</v>
      </c>
      <c r="Z207" s="185">
        <v>23</v>
      </c>
      <c r="AA207" s="185">
        <v>17</v>
      </c>
      <c r="AB207" s="185">
        <v>12</v>
      </c>
      <c r="AC207" s="185">
        <v>11</v>
      </c>
      <c r="AD207" s="185">
        <v>24</v>
      </c>
      <c r="AE207" s="185">
        <v>48</v>
      </c>
      <c r="AF207" s="185">
        <v>10</v>
      </c>
      <c r="AG207" s="185">
        <v>6</v>
      </c>
      <c r="AH207" s="185">
        <v>0</v>
      </c>
    </row>
    <row r="208" spans="1:34" ht="30" customHeight="1">
      <c r="A208" s="2019"/>
      <c r="B208" s="991" t="s">
        <v>781</v>
      </c>
      <c r="C208" s="185">
        <v>0</v>
      </c>
      <c r="D208" s="185">
        <v>0</v>
      </c>
      <c r="E208" s="185">
        <v>0</v>
      </c>
      <c r="F208" s="185">
        <v>0</v>
      </c>
      <c r="G208" s="185">
        <v>0</v>
      </c>
      <c r="H208" s="185">
        <v>0</v>
      </c>
      <c r="I208" s="185">
        <v>0</v>
      </c>
      <c r="J208" s="185">
        <v>0</v>
      </c>
      <c r="K208" s="185">
        <v>0</v>
      </c>
      <c r="L208" s="185">
        <v>0</v>
      </c>
      <c r="M208" s="185">
        <v>0</v>
      </c>
      <c r="N208" s="185">
        <v>0</v>
      </c>
      <c r="O208" s="185">
        <v>0</v>
      </c>
      <c r="P208" s="185">
        <v>0</v>
      </c>
      <c r="Q208" s="185">
        <v>0</v>
      </c>
      <c r="R208" s="185">
        <v>0</v>
      </c>
      <c r="S208" s="185">
        <v>0</v>
      </c>
      <c r="T208" s="185">
        <v>0</v>
      </c>
      <c r="U208" s="185">
        <v>0</v>
      </c>
      <c r="V208" s="185">
        <v>0</v>
      </c>
      <c r="W208" s="185">
        <v>0</v>
      </c>
      <c r="X208" s="185">
        <v>0</v>
      </c>
      <c r="Y208" s="185">
        <v>0</v>
      </c>
      <c r="Z208" s="185">
        <v>0</v>
      </c>
      <c r="AA208" s="185">
        <v>0</v>
      </c>
      <c r="AB208" s="185">
        <v>0</v>
      </c>
      <c r="AC208" s="185">
        <v>0</v>
      </c>
      <c r="AD208" s="185">
        <v>0</v>
      </c>
      <c r="AE208" s="185">
        <v>0</v>
      </c>
      <c r="AF208" s="185">
        <v>0</v>
      </c>
      <c r="AG208" s="185">
        <v>0</v>
      </c>
      <c r="AH208" s="185">
        <v>0</v>
      </c>
    </row>
    <row r="209" spans="1:34" ht="30" customHeight="1">
      <c r="A209" s="2019"/>
      <c r="B209" s="991" t="s">
        <v>799</v>
      </c>
      <c r="C209" s="185">
        <v>0</v>
      </c>
      <c r="D209" s="185">
        <v>0</v>
      </c>
      <c r="E209" s="185">
        <v>0</v>
      </c>
      <c r="F209" s="185"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v>0</v>
      </c>
      <c r="N209" s="185">
        <v>0</v>
      </c>
      <c r="O209" s="185">
        <v>0</v>
      </c>
      <c r="P209" s="185">
        <v>0</v>
      </c>
      <c r="Q209" s="185">
        <v>0</v>
      </c>
      <c r="R209" s="185">
        <v>0</v>
      </c>
      <c r="S209" s="185">
        <v>0</v>
      </c>
      <c r="T209" s="185">
        <v>0</v>
      </c>
      <c r="U209" s="185">
        <v>0</v>
      </c>
      <c r="V209" s="185">
        <v>0</v>
      </c>
      <c r="W209" s="185">
        <v>0</v>
      </c>
      <c r="X209" s="185">
        <v>0</v>
      </c>
      <c r="Y209" s="185">
        <v>0</v>
      </c>
      <c r="Z209" s="185">
        <v>0</v>
      </c>
      <c r="AA209" s="185">
        <v>0</v>
      </c>
      <c r="AB209" s="185">
        <v>0</v>
      </c>
      <c r="AC209" s="185">
        <v>0</v>
      </c>
      <c r="AD209" s="185">
        <v>0</v>
      </c>
      <c r="AE209" s="185">
        <v>0</v>
      </c>
      <c r="AF209" s="185">
        <v>0</v>
      </c>
      <c r="AG209" s="185">
        <v>0</v>
      </c>
      <c r="AH209" s="185">
        <v>0</v>
      </c>
    </row>
    <row r="210" spans="1:34" ht="30" customHeight="1">
      <c r="A210" s="2019"/>
      <c r="B210" s="991" t="s">
        <v>787</v>
      </c>
      <c r="C210" s="185">
        <v>0</v>
      </c>
      <c r="D210" s="185">
        <v>0</v>
      </c>
      <c r="E210" s="185">
        <v>0</v>
      </c>
      <c r="F210" s="185">
        <v>0</v>
      </c>
      <c r="G210" s="185">
        <v>0</v>
      </c>
      <c r="H210" s="185">
        <v>0</v>
      </c>
      <c r="I210" s="185">
        <v>0</v>
      </c>
      <c r="J210" s="185">
        <v>0</v>
      </c>
      <c r="K210" s="185">
        <v>0</v>
      </c>
      <c r="L210" s="185">
        <v>0</v>
      </c>
      <c r="M210" s="185">
        <v>0</v>
      </c>
      <c r="N210" s="185">
        <v>0</v>
      </c>
      <c r="O210" s="185">
        <v>0</v>
      </c>
      <c r="P210" s="185">
        <v>0</v>
      </c>
      <c r="Q210" s="185">
        <v>0</v>
      </c>
      <c r="R210" s="185">
        <v>0</v>
      </c>
      <c r="S210" s="185">
        <v>0</v>
      </c>
      <c r="T210" s="185">
        <v>0</v>
      </c>
      <c r="U210" s="185">
        <v>0</v>
      </c>
      <c r="V210" s="185">
        <v>0</v>
      </c>
      <c r="W210" s="185">
        <v>0</v>
      </c>
      <c r="X210" s="185">
        <v>0</v>
      </c>
      <c r="Y210" s="185">
        <v>0</v>
      </c>
      <c r="Z210" s="185">
        <v>0</v>
      </c>
      <c r="AA210" s="185">
        <v>0</v>
      </c>
      <c r="AB210" s="185">
        <v>0</v>
      </c>
      <c r="AC210" s="185">
        <v>0</v>
      </c>
      <c r="AD210" s="185">
        <v>0</v>
      </c>
      <c r="AE210" s="185">
        <v>0</v>
      </c>
      <c r="AF210" s="185">
        <v>0</v>
      </c>
      <c r="AG210" s="185">
        <v>0</v>
      </c>
      <c r="AH210" s="185">
        <v>0</v>
      </c>
    </row>
    <row r="211" spans="1:34" ht="30" customHeight="1">
      <c r="A211" s="2019"/>
      <c r="B211" s="991" t="s">
        <v>800</v>
      </c>
      <c r="C211" s="185">
        <v>0</v>
      </c>
      <c r="D211" s="185">
        <v>0</v>
      </c>
      <c r="E211" s="185">
        <v>0</v>
      </c>
      <c r="F211" s="185">
        <v>0</v>
      </c>
      <c r="G211" s="185">
        <v>0</v>
      </c>
      <c r="H211" s="185">
        <v>0</v>
      </c>
      <c r="I211" s="185">
        <v>0</v>
      </c>
      <c r="J211" s="185">
        <v>0</v>
      </c>
      <c r="K211" s="185">
        <v>0</v>
      </c>
      <c r="L211" s="185">
        <v>0</v>
      </c>
      <c r="M211" s="185">
        <v>0</v>
      </c>
      <c r="N211" s="185">
        <v>0</v>
      </c>
      <c r="O211" s="185">
        <v>0</v>
      </c>
      <c r="P211" s="185">
        <v>0</v>
      </c>
      <c r="Q211" s="185">
        <v>0</v>
      </c>
      <c r="R211" s="185">
        <v>0</v>
      </c>
      <c r="S211" s="185">
        <v>0</v>
      </c>
      <c r="T211" s="185">
        <v>0</v>
      </c>
      <c r="U211" s="185">
        <v>0</v>
      </c>
      <c r="V211" s="185">
        <v>0</v>
      </c>
      <c r="W211" s="185">
        <v>0</v>
      </c>
      <c r="X211" s="185">
        <v>0</v>
      </c>
      <c r="Y211" s="185">
        <v>0</v>
      </c>
      <c r="Z211" s="185">
        <v>0</v>
      </c>
      <c r="AA211" s="185">
        <v>0</v>
      </c>
      <c r="AB211" s="185">
        <v>0</v>
      </c>
      <c r="AC211" s="185">
        <v>0</v>
      </c>
      <c r="AD211" s="185">
        <v>0</v>
      </c>
      <c r="AE211" s="185">
        <v>0</v>
      </c>
      <c r="AF211" s="185">
        <v>0</v>
      </c>
      <c r="AG211" s="185">
        <v>0</v>
      </c>
      <c r="AH211" s="185">
        <v>0</v>
      </c>
    </row>
    <row r="212" spans="1:34" ht="30" customHeight="1">
      <c r="A212" s="2019"/>
      <c r="B212" s="989" t="s">
        <v>801</v>
      </c>
      <c r="C212" s="185">
        <v>0</v>
      </c>
      <c r="D212" s="185">
        <v>0</v>
      </c>
      <c r="E212" s="185">
        <v>0</v>
      </c>
      <c r="F212" s="185">
        <v>0</v>
      </c>
      <c r="G212" s="185">
        <v>0</v>
      </c>
      <c r="H212" s="185">
        <v>0</v>
      </c>
      <c r="I212" s="185">
        <v>0</v>
      </c>
      <c r="J212" s="185">
        <v>0</v>
      </c>
      <c r="K212" s="185">
        <v>0</v>
      </c>
      <c r="L212" s="185">
        <v>0</v>
      </c>
      <c r="M212" s="185">
        <v>0</v>
      </c>
      <c r="N212" s="185">
        <v>0</v>
      </c>
      <c r="O212" s="185">
        <v>0</v>
      </c>
      <c r="P212" s="185">
        <v>0</v>
      </c>
      <c r="Q212" s="185">
        <v>0</v>
      </c>
      <c r="R212" s="185">
        <v>0</v>
      </c>
      <c r="S212" s="185">
        <v>0</v>
      </c>
      <c r="T212" s="185">
        <v>0</v>
      </c>
      <c r="U212" s="185">
        <v>0</v>
      </c>
      <c r="V212" s="185">
        <v>0</v>
      </c>
      <c r="W212" s="185">
        <v>0</v>
      </c>
      <c r="X212" s="185">
        <v>0</v>
      </c>
      <c r="Y212" s="185">
        <v>0</v>
      </c>
      <c r="Z212" s="185">
        <v>0</v>
      </c>
      <c r="AA212" s="185">
        <v>0</v>
      </c>
      <c r="AB212" s="185">
        <v>0</v>
      </c>
      <c r="AC212" s="185">
        <v>0</v>
      </c>
      <c r="AD212" s="185">
        <v>0</v>
      </c>
      <c r="AE212" s="185">
        <v>0</v>
      </c>
      <c r="AF212" s="185">
        <v>0</v>
      </c>
      <c r="AG212" s="185">
        <v>0</v>
      </c>
      <c r="AH212" s="185">
        <v>0</v>
      </c>
    </row>
    <row r="213" spans="1:34" ht="30" customHeight="1">
      <c r="A213" s="2019"/>
      <c r="B213" s="995" t="s">
        <v>802</v>
      </c>
      <c r="C213" s="185">
        <v>0</v>
      </c>
      <c r="D213" s="185">
        <v>0</v>
      </c>
      <c r="E213" s="185">
        <v>0</v>
      </c>
      <c r="F213" s="185">
        <v>0</v>
      </c>
      <c r="G213" s="185">
        <v>0</v>
      </c>
      <c r="H213" s="185">
        <v>0</v>
      </c>
      <c r="I213" s="185">
        <v>0</v>
      </c>
      <c r="J213" s="185">
        <v>0</v>
      </c>
      <c r="K213" s="185">
        <v>0</v>
      </c>
      <c r="L213" s="185">
        <v>0</v>
      </c>
      <c r="M213" s="185">
        <v>0</v>
      </c>
      <c r="N213" s="185">
        <v>0</v>
      </c>
      <c r="O213" s="185">
        <v>0</v>
      </c>
      <c r="P213" s="185">
        <v>0</v>
      </c>
      <c r="Q213" s="185">
        <v>0</v>
      </c>
      <c r="R213" s="185">
        <v>0</v>
      </c>
      <c r="S213" s="185">
        <v>0</v>
      </c>
      <c r="T213" s="185">
        <v>0</v>
      </c>
      <c r="U213" s="185">
        <v>0</v>
      </c>
      <c r="V213" s="185">
        <v>0</v>
      </c>
      <c r="W213" s="185">
        <v>0</v>
      </c>
      <c r="X213" s="185">
        <v>0</v>
      </c>
      <c r="Y213" s="185">
        <v>0</v>
      </c>
      <c r="Z213" s="185">
        <v>0</v>
      </c>
      <c r="AA213" s="185">
        <v>0</v>
      </c>
      <c r="AB213" s="185">
        <v>0</v>
      </c>
      <c r="AC213" s="185">
        <v>0</v>
      </c>
      <c r="AD213" s="185">
        <v>0</v>
      </c>
      <c r="AE213" s="185">
        <v>0</v>
      </c>
      <c r="AF213" s="185">
        <v>0</v>
      </c>
      <c r="AG213" s="185">
        <v>0</v>
      </c>
      <c r="AH213" s="185">
        <v>0</v>
      </c>
    </row>
    <row r="214" spans="1:34" ht="30" customHeight="1">
      <c r="A214" s="2019"/>
      <c r="B214" s="995" t="s">
        <v>803</v>
      </c>
      <c r="C214" s="185">
        <v>91.56</v>
      </c>
      <c r="D214" s="185">
        <v>91.56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0</v>
      </c>
      <c r="N214" s="185">
        <v>0</v>
      </c>
      <c r="O214" s="185">
        <v>91.56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0</v>
      </c>
      <c r="X214" s="185">
        <v>0</v>
      </c>
      <c r="Y214" s="185">
        <v>0</v>
      </c>
      <c r="Z214" s="185">
        <v>91.56</v>
      </c>
      <c r="AA214" s="185">
        <v>0</v>
      </c>
      <c r="AB214" s="185">
        <v>0</v>
      </c>
      <c r="AC214" s="185">
        <v>0</v>
      </c>
      <c r="AD214" s="185">
        <v>0</v>
      </c>
      <c r="AE214" s="185">
        <v>0</v>
      </c>
      <c r="AF214" s="185">
        <v>0</v>
      </c>
      <c r="AG214" s="185">
        <v>0</v>
      </c>
      <c r="AH214" s="185">
        <v>0</v>
      </c>
    </row>
    <row r="215" spans="1:34" ht="30" customHeight="1">
      <c r="A215" s="2019"/>
      <c r="B215" s="1011" t="s">
        <v>804</v>
      </c>
      <c r="C215" s="185">
        <v>0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185">
        <v>0</v>
      </c>
      <c r="Y215" s="185">
        <v>0</v>
      </c>
      <c r="Z215" s="185">
        <v>0</v>
      </c>
      <c r="AA215" s="185">
        <v>0</v>
      </c>
      <c r="AB215" s="185">
        <v>0</v>
      </c>
      <c r="AC215" s="185">
        <v>0</v>
      </c>
      <c r="AD215" s="185">
        <v>0</v>
      </c>
      <c r="AE215" s="185">
        <v>0</v>
      </c>
      <c r="AF215" s="185">
        <v>0</v>
      </c>
      <c r="AG215" s="185">
        <v>0</v>
      </c>
      <c r="AH215" s="185">
        <v>0</v>
      </c>
    </row>
    <row r="216" spans="1:34" ht="30" customHeight="1">
      <c r="A216" s="2019"/>
      <c r="B216" s="1011" t="s">
        <v>805</v>
      </c>
      <c r="C216" s="185">
        <v>0</v>
      </c>
      <c r="D216" s="185">
        <v>0</v>
      </c>
      <c r="E216" s="185">
        <v>0</v>
      </c>
      <c r="F216" s="185">
        <v>0</v>
      </c>
      <c r="G216" s="185">
        <v>0</v>
      </c>
      <c r="H216" s="185">
        <v>0</v>
      </c>
      <c r="I216" s="185">
        <v>0</v>
      </c>
      <c r="J216" s="185">
        <v>0</v>
      </c>
      <c r="K216" s="185">
        <v>0</v>
      </c>
      <c r="L216" s="185">
        <v>0</v>
      </c>
      <c r="M216" s="185">
        <v>0</v>
      </c>
      <c r="N216" s="185">
        <v>0</v>
      </c>
      <c r="O216" s="185">
        <v>0</v>
      </c>
      <c r="P216" s="185">
        <v>0</v>
      </c>
      <c r="Q216" s="185">
        <v>0</v>
      </c>
      <c r="R216" s="185">
        <v>0</v>
      </c>
      <c r="S216" s="185">
        <v>0</v>
      </c>
      <c r="T216" s="185">
        <v>0</v>
      </c>
      <c r="U216" s="185">
        <v>0</v>
      </c>
      <c r="V216" s="185">
        <v>0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85">
        <v>0</v>
      </c>
      <c r="AH216" s="185">
        <v>0</v>
      </c>
    </row>
    <row r="217" spans="1:34" ht="30" customHeight="1">
      <c r="A217" s="2019"/>
      <c r="B217" s="1011" t="s">
        <v>848</v>
      </c>
      <c r="C217" s="185">
        <v>0</v>
      </c>
      <c r="D217" s="185">
        <v>0</v>
      </c>
      <c r="E217" s="185">
        <v>0</v>
      </c>
      <c r="F217" s="185">
        <v>0</v>
      </c>
      <c r="G217" s="185">
        <v>0</v>
      </c>
      <c r="H217" s="185">
        <v>0</v>
      </c>
      <c r="I217" s="185">
        <v>0</v>
      </c>
      <c r="J217" s="185">
        <v>0</v>
      </c>
      <c r="K217" s="185">
        <v>0</v>
      </c>
      <c r="L217" s="185">
        <v>0</v>
      </c>
      <c r="M217" s="185">
        <v>0</v>
      </c>
      <c r="N217" s="185">
        <v>0</v>
      </c>
      <c r="O217" s="185">
        <v>0</v>
      </c>
      <c r="P217" s="185">
        <v>0</v>
      </c>
      <c r="Q217" s="185">
        <v>0</v>
      </c>
      <c r="R217" s="185">
        <v>0</v>
      </c>
      <c r="S217" s="185">
        <v>0</v>
      </c>
      <c r="T217" s="185">
        <v>0</v>
      </c>
      <c r="U217" s="185">
        <v>0</v>
      </c>
      <c r="V217" s="185">
        <v>0</v>
      </c>
      <c r="W217" s="185">
        <v>0</v>
      </c>
      <c r="X217" s="185">
        <v>0</v>
      </c>
      <c r="Y217" s="185">
        <v>0</v>
      </c>
      <c r="Z217" s="185">
        <v>0</v>
      </c>
      <c r="AA217" s="185">
        <v>0</v>
      </c>
      <c r="AB217" s="185">
        <v>0</v>
      </c>
      <c r="AC217" s="185">
        <v>0</v>
      </c>
      <c r="AD217" s="185">
        <v>0</v>
      </c>
      <c r="AE217" s="185">
        <v>0</v>
      </c>
      <c r="AF217" s="185">
        <v>0</v>
      </c>
      <c r="AG217" s="185">
        <v>0</v>
      </c>
      <c r="AH217" s="185">
        <v>0</v>
      </c>
    </row>
    <row r="218" spans="1:34" ht="30" customHeight="1">
      <c r="A218" s="2019"/>
      <c r="B218" s="1011" t="s">
        <v>806</v>
      </c>
      <c r="C218" s="185">
        <v>0</v>
      </c>
      <c r="D218" s="185">
        <v>0</v>
      </c>
      <c r="E218" s="185">
        <v>0</v>
      </c>
      <c r="F218" s="185"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v>0</v>
      </c>
      <c r="N218" s="185">
        <v>0</v>
      </c>
      <c r="O218" s="185">
        <v>0</v>
      </c>
      <c r="P218" s="185">
        <v>0</v>
      </c>
      <c r="Q218" s="185">
        <v>0</v>
      </c>
      <c r="R218" s="185">
        <v>0</v>
      </c>
      <c r="S218" s="185">
        <v>0</v>
      </c>
      <c r="T218" s="185">
        <v>0</v>
      </c>
      <c r="U218" s="185">
        <v>0</v>
      </c>
      <c r="V218" s="185">
        <v>0</v>
      </c>
      <c r="W218" s="185">
        <v>0</v>
      </c>
      <c r="X218" s="185">
        <v>0</v>
      </c>
      <c r="Y218" s="185">
        <v>0</v>
      </c>
      <c r="Z218" s="185">
        <v>0</v>
      </c>
      <c r="AA218" s="185">
        <v>0</v>
      </c>
      <c r="AB218" s="185">
        <v>0</v>
      </c>
      <c r="AC218" s="185">
        <v>0</v>
      </c>
      <c r="AD218" s="185">
        <v>0</v>
      </c>
      <c r="AE218" s="185">
        <v>0</v>
      </c>
      <c r="AF218" s="185">
        <v>0</v>
      </c>
      <c r="AG218" s="185">
        <v>0</v>
      </c>
      <c r="AH218" s="185">
        <v>0</v>
      </c>
    </row>
    <row r="219" spans="1:34" ht="30" customHeight="1">
      <c r="A219" s="2019"/>
      <c r="B219" s="995" t="s">
        <v>807</v>
      </c>
      <c r="C219" s="185">
        <v>15</v>
      </c>
      <c r="D219" s="185">
        <v>0</v>
      </c>
      <c r="E219" s="185">
        <v>0</v>
      </c>
      <c r="F219" s="185">
        <v>0</v>
      </c>
      <c r="G219" s="185">
        <v>0</v>
      </c>
      <c r="H219" s="185">
        <v>0</v>
      </c>
      <c r="I219" s="185">
        <v>0</v>
      </c>
      <c r="J219" s="185">
        <v>15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185">
        <v>0</v>
      </c>
      <c r="Q219" s="185">
        <v>0</v>
      </c>
      <c r="R219" s="185">
        <v>0</v>
      </c>
      <c r="S219" s="185">
        <v>0</v>
      </c>
      <c r="T219" s="185">
        <v>0</v>
      </c>
      <c r="U219" s="185">
        <v>15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15</v>
      </c>
      <c r="AG219" s="185">
        <v>0</v>
      </c>
      <c r="AH219" s="185">
        <v>0</v>
      </c>
    </row>
    <row r="220" spans="1:34" ht="30" customHeight="1">
      <c r="A220" s="2019"/>
      <c r="B220" s="995" t="s">
        <v>788</v>
      </c>
      <c r="C220" s="185">
        <v>0</v>
      </c>
      <c r="D220" s="185">
        <v>0</v>
      </c>
      <c r="E220" s="185">
        <v>0</v>
      </c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185">
        <v>0</v>
      </c>
      <c r="Y220" s="185">
        <v>0</v>
      </c>
      <c r="Z220" s="185">
        <v>0</v>
      </c>
      <c r="AA220" s="185">
        <v>0</v>
      </c>
      <c r="AB220" s="185">
        <v>0</v>
      </c>
      <c r="AC220" s="185">
        <v>0</v>
      </c>
      <c r="AD220" s="185">
        <v>0</v>
      </c>
      <c r="AE220" s="185">
        <v>0</v>
      </c>
      <c r="AF220" s="185">
        <v>0</v>
      </c>
      <c r="AG220" s="185">
        <v>0</v>
      </c>
      <c r="AH220" s="185">
        <v>0</v>
      </c>
    </row>
    <row r="221" spans="1:34" ht="30" customHeight="1">
      <c r="A221" s="2019"/>
      <c r="B221" s="991" t="s">
        <v>849</v>
      </c>
      <c r="C221" s="185">
        <v>0</v>
      </c>
      <c r="D221" s="185">
        <v>0</v>
      </c>
      <c r="E221" s="185">
        <v>0</v>
      </c>
      <c r="F221" s="185">
        <v>0</v>
      </c>
      <c r="G221" s="185">
        <v>0</v>
      </c>
      <c r="H221" s="185">
        <v>0</v>
      </c>
      <c r="I221" s="185">
        <v>0</v>
      </c>
      <c r="J221" s="185">
        <v>0</v>
      </c>
      <c r="K221" s="185">
        <v>0</v>
      </c>
      <c r="L221" s="185">
        <v>0</v>
      </c>
      <c r="M221" s="185">
        <v>0</v>
      </c>
      <c r="N221" s="185">
        <v>0</v>
      </c>
      <c r="O221" s="185">
        <v>0</v>
      </c>
      <c r="P221" s="185">
        <v>0</v>
      </c>
      <c r="Q221" s="185">
        <v>0</v>
      </c>
      <c r="R221" s="185">
        <v>0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185">
        <v>0</v>
      </c>
      <c r="Y221" s="185">
        <v>0</v>
      </c>
      <c r="Z221" s="185">
        <v>0</v>
      </c>
      <c r="AA221" s="185">
        <v>0</v>
      </c>
      <c r="AB221" s="185">
        <v>0</v>
      </c>
      <c r="AC221" s="185">
        <v>0</v>
      </c>
      <c r="AD221" s="185">
        <v>0</v>
      </c>
      <c r="AE221" s="185">
        <v>0</v>
      </c>
      <c r="AF221" s="185">
        <v>0</v>
      </c>
      <c r="AG221" s="185">
        <v>0</v>
      </c>
      <c r="AH221" s="185">
        <v>0</v>
      </c>
    </row>
    <row r="222" spans="1:34" ht="30" customHeight="1">
      <c r="A222" s="2019"/>
      <c r="B222" s="991" t="s">
        <v>808</v>
      </c>
      <c r="C222" s="185">
        <v>0</v>
      </c>
      <c r="D222" s="185">
        <v>0</v>
      </c>
      <c r="E222" s="185">
        <v>0</v>
      </c>
      <c r="F222" s="185">
        <v>0</v>
      </c>
      <c r="G222" s="185">
        <v>0</v>
      </c>
      <c r="H222" s="185">
        <v>0</v>
      </c>
      <c r="I222" s="185">
        <v>0</v>
      </c>
      <c r="J222" s="185">
        <v>0</v>
      </c>
      <c r="K222" s="185">
        <v>0</v>
      </c>
      <c r="L222" s="185">
        <v>0</v>
      </c>
      <c r="M222" s="185">
        <v>0</v>
      </c>
      <c r="N222" s="185">
        <v>0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</row>
    <row r="223" spans="1:34" ht="19.5" customHeight="1">
      <c r="A223" s="2019"/>
      <c r="B223" s="1242" t="s">
        <v>850</v>
      </c>
      <c r="C223" s="185">
        <v>0</v>
      </c>
      <c r="D223" s="185">
        <v>0</v>
      </c>
      <c r="E223" s="185">
        <v>0</v>
      </c>
      <c r="F223" s="185">
        <v>0</v>
      </c>
      <c r="G223" s="185">
        <v>0</v>
      </c>
      <c r="H223" s="185">
        <v>0</v>
      </c>
      <c r="I223" s="185">
        <v>0</v>
      </c>
      <c r="J223" s="185">
        <v>0</v>
      </c>
      <c r="K223" s="185">
        <v>0</v>
      </c>
      <c r="L223" s="185">
        <v>0</v>
      </c>
      <c r="M223" s="185">
        <v>0</v>
      </c>
      <c r="N223" s="185">
        <v>0</v>
      </c>
      <c r="O223" s="185">
        <v>0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</row>
    <row r="224" spans="1:34" ht="19.5" customHeight="1">
      <c r="A224" s="2018" t="s">
        <v>813</v>
      </c>
      <c r="B224" s="1013" t="s">
        <v>41</v>
      </c>
      <c r="C224" s="1013">
        <f>SUM('2-9-3급수관 경년별 총괄'!C225:'2-9-3급수관 경년별 총괄'!C243)</f>
        <v>4</v>
      </c>
      <c r="D224" s="1013">
        <f>SUM('2-9-3급수관 경년별 총괄'!D225:'2-9-3급수관 경년별 총괄'!D243)</f>
        <v>0</v>
      </c>
      <c r="E224" s="1013">
        <f>SUM('2-9-3급수관 경년별 총괄'!E225:'2-9-3급수관 경년별 총괄'!E243)</f>
        <v>0</v>
      </c>
      <c r="F224" s="1013">
        <f>SUM('2-9-3급수관 경년별 총괄'!F225:'2-9-3급수관 경년별 총괄'!F243)</f>
        <v>0</v>
      </c>
      <c r="G224" s="1013">
        <f>SUM('2-9-3급수관 경년별 총괄'!G225:'2-9-3급수관 경년별 총괄'!G243)</f>
        <v>0</v>
      </c>
      <c r="H224" s="1013">
        <f>SUM('2-9-3급수관 경년별 총괄'!H225:'2-9-3급수관 경년별 총괄'!H243)</f>
        <v>0</v>
      </c>
      <c r="I224" s="1013">
        <f>SUM('2-9-3급수관 경년별 총괄'!I225:'2-9-3급수관 경년별 총괄'!I243)</f>
        <v>0</v>
      </c>
      <c r="J224" s="1013">
        <f>SUM('2-9-3급수관 경년별 총괄'!J225:'2-9-3급수관 경년별 총괄'!J243)</f>
        <v>0</v>
      </c>
      <c r="K224" s="1013">
        <f>SUM('2-9-3급수관 경년별 총괄'!K225:'2-9-3급수관 경년별 총괄'!K243)</f>
        <v>0</v>
      </c>
      <c r="L224" s="1013">
        <f>SUM('2-9-3급수관 경년별 총괄'!L225:'2-9-3급수관 경년별 총괄'!L243)</f>
        <v>0</v>
      </c>
      <c r="M224" s="1013">
        <f>SUM('2-9-3급수관 경년별 총괄'!M225:'2-9-3급수관 경년별 총괄'!M243)</f>
        <v>4</v>
      </c>
      <c r="N224" s="1013">
        <f>SUM('2-9-3급수관 경년별 총괄'!N225:'2-9-3급수관 경년별 총괄'!N243)</f>
        <v>0</v>
      </c>
      <c r="O224" s="1013">
        <f>SUM('2-9-3급수관 경년별 총괄'!O225:'2-9-3급수관 경년별 총괄'!O243)</f>
        <v>0</v>
      </c>
      <c r="P224" s="1013">
        <f>SUM('2-9-3급수관 경년별 총괄'!P225:'2-9-3급수관 경년별 총괄'!P243)</f>
        <v>0</v>
      </c>
      <c r="Q224" s="1013">
        <f>SUM('2-9-3급수관 경년별 총괄'!Q225:'2-9-3급수관 경년별 총괄'!Q243)</f>
        <v>0</v>
      </c>
      <c r="R224" s="1013">
        <f>SUM('2-9-3급수관 경년별 총괄'!R225:'2-9-3급수관 경년별 총괄'!R243)</f>
        <v>0</v>
      </c>
      <c r="S224" s="1013">
        <f>SUM('2-9-3급수관 경년별 총괄'!S225:'2-9-3급수관 경년별 총괄'!S243)</f>
        <v>0</v>
      </c>
      <c r="T224" s="1013">
        <f>SUM('2-9-3급수관 경년별 총괄'!T225:'2-9-3급수관 경년별 총괄'!T243)</f>
        <v>0</v>
      </c>
      <c r="U224" s="1013">
        <f>SUM('2-9-3급수관 경년별 총괄'!U225:'2-9-3급수관 경년별 총괄'!U243)</f>
        <v>0</v>
      </c>
      <c r="V224" s="1013">
        <f>SUM('2-9-3급수관 경년별 총괄'!V225:'2-9-3급수관 경년별 총괄'!V243)</f>
        <v>0</v>
      </c>
      <c r="W224" s="1013">
        <f>SUM('2-9-3급수관 경년별 총괄'!W225:'2-9-3급수관 경년별 총괄'!W243)</f>
        <v>0</v>
      </c>
      <c r="X224" s="1013">
        <f>SUM('2-9-3급수관 경년별 총괄'!X225:'2-9-3급수관 경년별 총괄'!X243)</f>
        <v>4</v>
      </c>
      <c r="Y224" s="1013">
        <f>SUM('2-9-3급수관 경년별 총괄'!Y225:'2-9-3급수관 경년별 총괄'!Y243)</f>
        <v>0</v>
      </c>
      <c r="Z224" s="1013">
        <f>SUM('2-9-3급수관 경년별 총괄'!Z225:'2-9-3급수관 경년별 총괄'!Z243)</f>
        <v>0</v>
      </c>
      <c r="AA224" s="1013">
        <f>SUM('2-9-3급수관 경년별 총괄'!AA225:'2-9-3급수관 경년별 총괄'!AA243)</f>
        <v>0</v>
      </c>
      <c r="AB224" s="1013">
        <f>SUM('2-9-3급수관 경년별 총괄'!AB225:'2-9-3급수관 경년별 총괄'!AB243)</f>
        <v>0</v>
      </c>
      <c r="AC224" s="1013">
        <f>SUM('2-9-3급수관 경년별 총괄'!AC225:'2-9-3급수관 경년별 총괄'!AC243)</f>
        <v>0</v>
      </c>
      <c r="AD224" s="1013">
        <f>SUM('2-9-3급수관 경년별 총괄'!AD225:'2-9-3급수관 경년별 총괄'!AD243)</f>
        <v>0</v>
      </c>
      <c r="AE224" s="1013">
        <f>SUM('2-9-3급수관 경년별 총괄'!AE225:'2-9-3급수관 경년별 총괄'!AE243)</f>
        <v>0</v>
      </c>
      <c r="AF224" s="1013">
        <f>SUM('2-9-3급수관 경년별 총괄'!AF225:'2-9-3급수관 경년별 총괄'!AF243)</f>
        <v>0</v>
      </c>
      <c r="AG224" s="1013">
        <f>SUM('2-9-3급수관 경년별 총괄'!AG225:'2-9-3급수관 경년별 총괄'!AG243)</f>
        <v>0</v>
      </c>
      <c r="AH224" s="1013">
        <f>SUM('2-9-3급수관 경년별 총괄'!AH225:'2-9-3급수관 경년별 총괄'!AH243)</f>
        <v>0</v>
      </c>
    </row>
    <row r="225" spans="1:34" ht="19.5" customHeight="1">
      <c r="A225" s="2018" t="s">
        <v>813</v>
      </c>
      <c r="B225" s="989" t="s">
        <v>951</v>
      </c>
      <c r="C225" s="185">
        <v>0</v>
      </c>
      <c r="D225" s="185">
        <v>0</v>
      </c>
      <c r="E225" s="185">
        <v>0</v>
      </c>
      <c r="F225" s="185">
        <v>0</v>
      </c>
      <c r="G225" s="185">
        <v>0</v>
      </c>
      <c r="H225" s="185">
        <v>0</v>
      </c>
      <c r="I225" s="185">
        <v>0</v>
      </c>
      <c r="J225" s="185">
        <v>0</v>
      </c>
      <c r="K225" s="185">
        <v>0</v>
      </c>
      <c r="L225" s="185">
        <v>0</v>
      </c>
      <c r="M225" s="185">
        <v>0</v>
      </c>
      <c r="N225" s="185">
        <v>0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</row>
    <row r="226" spans="1:34" ht="30" customHeight="1">
      <c r="A226" s="2019"/>
      <c r="B226" s="989" t="s">
        <v>797</v>
      </c>
      <c r="C226" s="185">
        <v>0</v>
      </c>
      <c r="D226" s="185">
        <v>0</v>
      </c>
      <c r="E226" s="185">
        <v>0</v>
      </c>
      <c r="F226" s="185">
        <v>0</v>
      </c>
      <c r="G226" s="185">
        <v>0</v>
      </c>
      <c r="H226" s="185">
        <v>0</v>
      </c>
      <c r="I226" s="185">
        <v>0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>
        <v>0</v>
      </c>
      <c r="U226" s="185">
        <v>0</v>
      </c>
      <c r="V226" s="185">
        <v>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</row>
    <row r="227" spans="1:34" ht="30" customHeight="1">
      <c r="A227" s="2019"/>
      <c r="B227" s="989" t="s">
        <v>780</v>
      </c>
      <c r="C227" s="185">
        <v>4</v>
      </c>
      <c r="D227" s="185">
        <v>0</v>
      </c>
      <c r="E227" s="185">
        <v>0</v>
      </c>
      <c r="F227" s="185">
        <v>0</v>
      </c>
      <c r="G227" s="185">
        <v>0</v>
      </c>
      <c r="H227" s="185">
        <v>0</v>
      </c>
      <c r="I227" s="185">
        <v>0</v>
      </c>
      <c r="J227" s="185">
        <v>0</v>
      </c>
      <c r="K227" s="185">
        <v>0</v>
      </c>
      <c r="L227" s="185">
        <v>0</v>
      </c>
      <c r="M227" s="185">
        <v>4</v>
      </c>
      <c r="N227" s="185">
        <v>0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185">
        <v>4</v>
      </c>
      <c r="Y227" s="185">
        <v>0</v>
      </c>
      <c r="Z227" s="185">
        <v>0</v>
      </c>
      <c r="AA227" s="185">
        <v>0</v>
      </c>
      <c r="AB227" s="185">
        <v>0</v>
      </c>
      <c r="AC227" s="185">
        <v>0</v>
      </c>
      <c r="AD227" s="185">
        <v>0</v>
      </c>
      <c r="AE227" s="185">
        <v>0</v>
      </c>
      <c r="AF227" s="185">
        <v>0</v>
      </c>
      <c r="AG227" s="185">
        <v>0</v>
      </c>
      <c r="AH227" s="185">
        <v>0</v>
      </c>
    </row>
    <row r="228" spans="1:34" ht="30" customHeight="1">
      <c r="A228" s="2019"/>
      <c r="B228" s="991" t="s">
        <v>781</v>
      </c>
      <c r="C228" s="185">
        <v>0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</row>
    <row r="229" spans="1:34" ht="30" customHeight="1">
      <c r="A229" s="2019"/>
      <c r="B229" s="991" t="s">
        <v>799</v>
      </c>
      <c r="C229" s="185">
        <v>0</v>
      </c>
      <c r="D229" s="185">
        <v>0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185">
        <v>0</v>
      </c>
      <c r="Y229" s="185">
        <v>0</v>
      </c>
      <c r="Z229" s="185">
        <v>0</v>
      </c>
      <c r="AA229" s="185">
        <v>0</v>
      </c>
      <c r="AB229" s="185">
        <v>0</v>
      </c>
      <c r="AC229" s="185">
        <v>0</v>
      </c>
      <c r="AD229" s="185">
        <v>0</v>
      </c>
      <c r="AE229" s="185">
        <v>0</v>
      </c>
      <c r="AF229" s="185">
        <v>0</v>
      </c>
      <c r="AG229" s="185">
        <v>0</v>
      </c>
      <c r="AH229" s="185">
        <v>0</v>
      </c>
    </row>
    <row r="230" spans="1:34" ht="30" customHeight="1">
      <c r="A230" s="2019"/>
      <c r="B230" s="991" t="s">
        <v>787</v>
      </c>
      <c r="C230" s="185">
        <v>0</v>
      </c>
      <c r="D230" s="185">
        <v>0</v>
      </c>
      <c r="E230" s="185">
        <v>0</v>
      </c>
      <c r="F230" s="185">
        <v>0</v>
      </c>
      <c r="G230" s="185">
        <v>0</v>
      </c>
      <c r="H230" s="185">
        <v>0</v>
      </c>
      <c r="I230" s="185">
        <v>0</v>
      </c>
      <c r="J230" s="185">
        <v>0</v>
      </c>
      <c r="K230" s="185">
        <v>0</v>
      </c>
      <c r="L230" s="185">
        <v>0</v>
      </c>
      <c r="M230" s="185">
        <v>0</v>
      </c>
      <c r="N230" s="185">
        <v>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</row>
    <row r="231" spans="1:34" ht="30" customHeight="1">
      <c r="A231" s="2019"/>
      <c r="B231" s="991" t="s">
        <v>800</v>
      </c>
      <c r="C231" s="185">
        <v>0</v>
      </c>
      <c r="D231" s="185">
        <v>0</v>
      </c>
      <c r="E231" s="185">
        <v>0</v>
      </c>
      <c r="F231" s="185">
        <v>0</v>
      </c>
      <c r="G231" s="185">
        <v>0</v>
      </c>
      <c r="H231" s="185">
        <v>0</v>
      </c>
      <c r="I231" s="185">
        <v>0</v>
      </c>
      <c r="J231" s="185">
        <v>0</v>
      </c>
      <c r="K231" s="185">
        <v>0</v>
      </c>
      <c r="L231" s="185">
        <v>0</v>
      </c>
      <c r="M231" s="185">
        <v>0</v>
      </c>
      <c r="N231" s="185">
        <v>0</v>
      </c>
      <c r="O231" s="185">
        <v>0</v>
      </c>
      <c r="P231" s="185">
        <v>0</v>
      </c>
      <c r="Q231" s="185">
        <v>0</v>
      </c>
      <c r="R231" s="185">
        <v>0</v>
      </c>
      <c r="S231" s="185">
        <v>0</v>
      </c>
      <c r="T231" s="185">
        <v>0</v>
      </c>
      <c r="U231" s="185">
        <v>0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</row>
    <row r="232" spans="1:34" ht="30" customHeight="1">
      <c r="A232" s="2019"/>
      <c r="B232" s="989" t="s">
        <v>801</v>
      </c>
      <c r="C232" s="185">
        <v>0</v>
      </c>
      <c r="D232" s="185">
        <v>0</v>
      </c>
      <c r="E232" s="185">
        <v>0</v>
      </c>
      <c r="F232" s="185">
        <v>0</v>
      </c>
      <c r="G232" s="185">
        <v>0</v>
      </c>
      <c r="H232" s="185">
        <v>0</v>
      </c>
      <c r="I232" s="185">
        <v>0</v>
      </c>
      <c r="J232" s="185">
        <v>0</v>
      </c>
      <c r="K232" s="185"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5">
        <v>0</v>
      </c>
      <c r="R232" s="185">
        <v>0</v>
      </c>
      <c r="S232" s="185">
        <v>0</v>
      </c>
      <c r="T232" s="185">
        <v>0</v>
      </c>
      <c r="U232" s="185">
        <v>0</v>
      </c>
      <c r="V232" s="185">
        <v>0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</row>
    <row r="233" spans="1:34" ht="30" customHeight="1">
      <c r="A233" s="2019"/>
      <c r="B233" s="995" t="s">
        <v>802</v>
      </c>
      <c r="C233" s="185">
        <v>0</v>
      </c>
      <c r="D233" s="185">
        <v>0</v>
      </c>
      <c r="E233" s="185">
        <v>0</v>
      </c>
      <c r="F233" s="185">
        <v>0</v>
      </c>
      <c r="G233" s="185">
        <v>0</v>
      </c>
      <c r="H233" s="185">
        <v>0</v>
      </c>
      <c r="I233" s="185">
        <v>0</v>
      </c>
      <c r="J233" s="185">
        <v>0</v>
      </c>
      <c r="K233" s="185">
        <v>0</v>
      </c>
      <c r="L233" s="185">
        <v>0</v>
      </c>
      <c r="M233" s="185">
        <v>0</v>
      </c>
      <c r="N233" s="185">
        <v>0</v>
      </c>
      <c r="O233" s="185">
        <v>0</v>
      </c>
      <c r="P233" s="185">
        <v>0</v>
      </c>
      <c r="Q233" s="185">
        <v>0</v>
      </c>
      <c r="R233" s="185">
        <v>0</v>
      </c>
      <c r="S233" s="185">
        <v>0</v>
      </c>
      <c r="T233" s="185">
        <v>0</v>
      </c>
      <c r="U233" s="185">
        <v>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</row>
    <row r="234" spans="1:34" ht="30" customHeight="1">
      <c r="A234" s="2019"/>
      <c r="B234" s="995" t="s">
        <v>803</v>
      </c>
      <c r="C234" s="185">
        <v>0</v>
      </c>
      <c r="D234" s="185">
        <v>0</v>
      </c>
      <c r="E234" s="185">
        <v>0</v>
      </c>
      <c r="F234" s="185">
        <v>0</v>
      </c>
      <c r="G234" s="185">
        <v>0</v>
      </c>
      <c r="H234" s="185">
        <v>0</v>
      </c>
      <c r="I234" s="185">
        <v>0</v>
      </c>
      <c r="J234" s="185">
        <v>0</v>
      </c>
      <c r="K234" s="185">
        <v>0</v>
      </c>
      <c r="L234" s="185">
        <v>0</v>
      </c>
      <c r="M234" s="185">
        <v>0</v>
      </c>
      <c r="N234" s="185">
        <v>0</v>
      </c>
      <c r="O234" s="185">
        <v>0</v>
      </c>
      <c r="P234" s="185">
        <v>0</v>
      </c>
      <c r="Q234" s="185">
        <v>0</v>
      </c>
      <c r="R234" s="185">
        <v>0</v>
      </c>
      <c r="S234" s="185">
        <v>0</v>
      </c>
      <c r="T234" s="185">
        <v>0</v>
      </c>
      <c r="U234" s="185">
        <v>0</v>
      </c>
      <c r="V234" s="185">
        <v>0</v>
      </c>
      <c r="W234" s="185">
        <v>0</v>
      </c>
      <c r="X234" s="185">
        <v>0</v>
      </c>
      <c r="Y234" s="185">
        <v>0</v>
      </c>
      <c r="Z234" s="185">
        <v>0</v>
      </c>
      <c r="AA234" s="185">
        <v>0</v>
      </c>
      <c r="AB234" s="185">
        <v>0</v>
      </c>
      <c r="AC234" s="185">
        <v>0</v>
      </c>
      <c r="AD234" s="185">
        <v>0</v>
      </c>
      <c r="AE234" s="185">
        <v>0</v>
      </c>
      <c r="AF234" s="185">
        <v>0</v>
      </c>
      <c r="AG234" s="185">
        <v>0</v>
      </c>
      <c r="AH234" s="185">
        <v>0</v>
      </c>
    </row>
    <row r="235" spans="1:34" ht="30" customHeight="1">
      <c r="A235" s="2019"/>
      <c r="B235" s="1011" t="s">
        <v>804</v>
      </c>
      <c r="C235" s="185">
        <v>0</v>
      </c>
      <c r="D235" s="185">
        <v>0</v>
      </c>
      <c r="E235" s="185">
        <v>0</v>
      </c>
      <c r="F235" s="185">
        <v>0</v>
      </c>
      <c r="G235" s="185">
        <v>0</v>
      </c>
      <c r="H235" s="185">
        <v>0</v>
      </c>
      <c r="I235" s="185">
        <v>0</v>
      </c>
      <c r="J235" s="185">
        <v>0</v>
      </c>
      <c r="K235" s="185">
        <v>0</v>
      </c>
      <c r="L235" s="185">
        <v>0</v>
      </c>
      <c r="M235" s="185">
        <v>0</v>
      </c>
      <c r="N235" s="185">
        <v>0</v>
      </c>
      <c r="O235" s="18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0</v>
      </c>
      <c r="V235" s="185">
        <v>0</v>
      </c>
      <c r="W235" s="185">
        <v>0</v>
      </c>
      <c r="X235" s="185">
        <v>0</v>
      </c>
      <c r="Y235" s="185">
        <v>0</v>
      </c>
      <c r="Z235" s="185">
        <v>0</v>
      </c>
      <c r="AA235" s="185">
        <v>0</v>
      </c>
      <c r="AB235" s="185">
        <v>0</v>
      </c>
      <c r="AC235" s="185">
        <v>0</v>
      </c>
      <c r="AD235" s="185">
        <v>0</v>
      </c>
      <c r="AE235" s="185">
        <v>0</v>
      </c>
      <c r="AF235" s="185">
        <v>0</v>
      </c>
      <c r="AG235" s="185">
        <v>0</v>
      </c>
      <c r="AH235" s="185">
        <v>0</v>
      </c>
    </row>
    <row r="236" spans="1:34" ht="30" customHeight="1">
      <c r="A236" s="2019"/>
      <c r="B236" s="1011" t="s">
        <v>805</v>
      </c>
      <c r="C236" s="185">
        <v>0</v>
      </c>
      <c r="D236" s="185">
        <v>0</v>
      </c>
      <c r="E236" s="185">
        <v>0</v>
      </c>
      <c r="F236" s="185">
        <v>0</v>
      </c>
      <c r="G236" s="185">
        <v>0</v>
      </c>
      <c r="H236" s="185">
        <v>0</v>
      </c>
      <c r="I236" s="185">
        <v>0</v>
      </c>
      <c r="J236" s="185">
        <v>0</v>
      </c>
      <c r="K236" s="185">
        <v>0</v>
      </c>
      <c r="L236" s="185">
        <v>0</v>
      </c>
      <c r="M236" s="185">
        <v>0</v>
      </c>
      <c r="N236" s="185">
        <v>0</v>
      </c>
      <c r="O236" s="185">
        <v>0</v>
      </c>
      <c r="P236" s="185">
        <v>0</v>
      </c>
      <c r="Q236" s="185">
        <v>0</v>
      </c>
      <c r="R236" s="185">
        <v>0</v>
      </c>
      <c r="S236" s="185">
        <v>0</v>
      </c>
      <c r="T236" s="185">
        <v>0</v>
      </c>
      <c r="U236" s="185">
        <v>0</v>
      </c>
      <c r="V236" s="185">
        <v>0</v>
      </c>
      <c r="W236" s="185">
        <v>0</v>
      </c>
      <c r="X236" s="185">
        <v>0</v>
      </c>
      <c r="Y236" s="185">
        <v>0</v>
      </c>
      <c r="Z236" s="185">
        <v>0</v>
      </c>
      <c r="AA236" s="185">
        <v>0</v>
      </c>
      <c r="AB236" s="185">
        <v>0</v>
      </c>
      <c r="AC236" s="185">
        <v>0</v>
      </c>
      <c r="AD236" s="185">
        <v>0</v>
      </c>
      <c r="AE236" s="185">
        <v>0</v>
      </c>
      <c r="AF236" s="185">
        <v>0</v>
      </c>
      <c r="AG236" s="185">
        <v>0</v>
      </c>
      <c r="AH236" s="185">
        <v>0</v>
      </c>
    </row>
    <row r="237" spans="1:34" ht="30" customHeight="1">
      <c r="A237" s="2019"/>
      <c r="B237" s="1011" t="s">
        <v>848</v>
      </c>
      <c r="C237" s="185">
        <v>0</v>
      </c>
      <c r="D237" s="185">
        <v>0</v>
      </c>
      <c r="E237" s="185">
        <v>0</v>
      </c>
      <c r="F237" s="185">
        <v>0</v>
      </c>
      <c r="G237" s="185">
        <v>0</v>
      </c>
      <c r="H237" s="185">
        <v>0</v>
      </c>
      <c r="I237" s="185">
        <v>0</v>
      </c>
      <c r="J237" s="185">
        <v>0</v>
      </c>
      <c r="K237" s="185">
        <v>0</v>
      </c>
      <c r="L237" s="185">
        <v>0</v>
      </c>
      <c r="M237" s="185">
        <v>0</v>
      </c>
      <c r="N237" s="185">
        <v>0</v>
      </c>
      <c r="O237" s="185">
        <v>0</v>
      </c>
      <c r="P237" s="185">
        <v>0</v>
      </c>
      <c r="Q237" s="185">
        <v>0</v>
      </c>
      <c r="R237" s="185">
        <v>0</v>
      </c>
      <c r="S237" s="185">
        <v>0</v>
      </c>
      <c r="T237" s="185">
        <v>0</v>
      </c>
      <c r="U237" s="185">
        <v>0</v>
      </c>
      <c r="V237" s="185">
        <v>0</v>
      </c>
      <c r="W237" s="185">
        <v>0</v>
      </c>
      <c r="X237" s="185">
        <v>0</v>
      </c>
      <c r="Y237" s="185">
        <v>0</v>
      </c>
      <c r="Z237" s="185">
        <v>0</v>
      </c>
      <c r="AA237" s="185">
        <v>0</v>
      </c>
      <c r="AB237" s="185">
        <v>0</v>
      </c>
      <c r="AC237" s="185">
        <v>0</v>
      </c>
      <c r="AD237" s="185">
        <v>0</v>
      </c>
      <c r="AE237" s="185">
        <v>0</v>
      </c>
      <c r="AF237" s="185">
        <v>0</v>
      </c>
      <c r="AG237" s="185">
        <v>0</v>
      </c>
      <c r="AH237" s="185">
        <v>0</v>
      </c>
    </row>
    <row r="238" spans="1:34" ht="30" customHeight="1">
      <c r="A238" s="2019"/>
      <c r="B238" s="1011" t="s">
        <v>806</v>
      </c>
      <c r="C238" s="185">
        <v>0</v>
      </c>
      <c r="D238" s="185">
        <v>0</v>
      </c>
      <c r="E238" s="185">
        <v>0</v>
      </c>
      <c r="F238" s="185">
        <v>0</v>
      </c>
      <c r="G238" s="185">
        <v>0</v>
      </c>
      <c r="H238" s="185">
        <v>0</v>
      </c>
      <c r="I238" s="185">
        <v>0</v>
      </c>
      <c r="J238" s="185">
        <v>0</v>
      </c>
      <c r="K238" s="185">
        <v>0</v>
      </c>
      <c r="L238" s="185">
        <v>0</v>
      </c>
      <c r="M238" s="185">
        <v>0</v>
      </c>
      <c r="N238" s="185">
        <v>0</v>
      </c>
      <c r="O238" s="185">
        <v>0</v>
      </c>
      <c r="P238" s="185">
        <v>0</v>
      </c>
      <c r="Q238" s="185">
        <v>0</v>
      </c>
      <c r="R238" s="185">
        <v>0</v>
      </c>
      <c r="S238" s="185">
        <v>0</v>
      </c>
      <c r="T238" s="185">
        <v>0</v>
      </c>
      <c r="U238" s="185">
        <v>0</v>
      </c>
      <c r="V238" s="185">
        <v>0</v>
      </c>
      <c r="W238" s="185">
        <v>0</v>
      </c>
      <c r="X238" s="185">
        <v>0</v>
      </c>
      <c r="Y238" s="185">
        <v>0</v>
      </c>
      <c r="Z238" s="185">
        <v>0</v>
      </c>
      <c r="AA238" s="185">
        <v>0</v>
      </c>
      <c r="AB238" s="185">
        <v>0</v>
      </c>
      <c r="AC238" s="185">
        <v>0</v>
      </c>
      <c r="AD238" s="185">
        <v>0</v>
      </c>
      <c r="AE238" s="185">
        <v>0</v>
      </c>
      <c r="AF238" s="185">
        <v>0</v>
      </c>
      <c r="AG238" s="185">
        <v>0</v>
      </c>
      <c r="AH238" s="185">
        <v>0</v>
      </c>
    </row>
    <row r="239" spans="1:34" ht="30" customHeight="1">
      <c r="A239" s="2019"/>
      <c r="B239" s="995" t="s">
        <v>807</v>
      </c>
      <c r="C239" s="185">
        <v>0</v>
      </c>
      <c r="D239" s="185">
        <v>0</v>
      </c>
      <c r="E239" s="185">
        <v>0</v>
      </c>
      <c r="F239" s="185">
        <v>0</v>
      </c>
      <c r="G239" s="185">
        <v>0</v>
      </c>
      <c r="H239" s="185">
        <v>0</v>
      </c>
      <c r="I239" s="185">
        <v>0</v>
      </c>
      <c r="J239" s="185">
        <v>0</v>
      </c>
      <c r="K239" s="185">
        <v>0</v>
      </c>
      <c r="L239" s="185">
        <v>0</v>
      </c>
      <c r="M239" s="185">
        <v>0</v>
      </c>
      <c r="N239" s="185">
        <v>0</v>
      </c>
      <c r="O239" s="185">
        <v>0</v>
      </c>
      <c r="P239" s="185">
        <v>0</v>
      </c>
      <c r="Q239" s="185">
        <v>0</v>
      </c>
      <c r="R239" s="185">
        <v>0</v>
      </c>
      <c r="S239" s="185">
        <v>0</v>
      </c>
      <c r="T239" s="185">
        <v>0</v>
      </c>
      <c r="U239" s="185">
        <v>0</v>
      </c>
      <c r="V239" s="185">
        <v>0</v>
      </c>
      <c r="W239" s="185">
        <v>0</v>
      </c>
      <c r="X239" s="185">
        <v>0</v>
      </c>
      <c r="Y239" s="185">
        <v>0</v>
      </c>
      <c r="Z239" s="185">
        <v>0</v>
      </c>
      <c r="AA239" s="185">
        <v>0</v>
      </c>
      <c r="AB239" s="185">
        <v>0</v>
      </c>
      <c r="AC239" s="185">
        <v>0</v>
      </c>
      <c r="AD239" s="185">
        <v>0</v>
      </c>
      <c r="AE239" s="185">
        <v>0</v>
      </c>
      <c r="AF239" s="185">
        <v>0</v>
      </c>
      <c r="AG239" s="185">
        <v>0</v>
      </c>
      <c r="AH239" s="185">
        <v>0</v>
      </c>
    </row>
    <row r="240" spans="1:34" ht="30" customHeight="1">
      <c r="A240" s="2019"/>
      <c r="B240" s="995" t="s">
        <v>788</v>
      </c>
      <c r="C240" s="185">
        <v>0</v>
      </c>
      <c r="D240" s="185">
        <v>0</v>
      </c>
      <c r="E240" s="185">
        <v>0</v>
      </c>
      <c r="F240" s="185">
        <v>0</v>
      </c>
      <c r="G240" s="185">
        <v>0</v>
      </c>
      <c r="H240" s="185">
        <v>0</v>
      </c>
      <c r="I240" s="185">
        <v>0</v>
      </c>
      <c r="J240" s="185">
        <v>0</v>
      </c>
      <c r="K240" s="185">
        <v>0</v>
      </c>
      <c r="L240" s="185">
        <v>0</v>
      </c>
      <c r="M240" s="185">
        <v>0</v>
      </c>
      <c r="N240" s="185">
        <v>0</v>
      </c>
      <c r="O240" s="185">
        <v>0</v>
      </c>
      <c r="P240" s="185">
        <v>0</v>
      </c>
      <c r="Q240" s="185">
        <v>0</v>
      </c>
      <c r="R240" s="185">
        <v>0</v>
      </c>
      <c r="S240" s="185">
        <v>0</v>
      </c>
      <c r="T240" s="185">
        <v>0</v>
      </c>
      <c r="U240" s="185">
        <v>0</v>
      </c>
      <c r="V240" s="185">
        <v>0</v>
      </c>
      <c r="W240" s="185">
        <v>0</v>
      </c>
      <c r="X240" s="185">
        <v>0</v>
      </c>
      <c r="Y240" s="185">
        <v>0</v>
      </c>
      <c r="Z240" s="185">
        <v>0</v>
      </c>
      <c r="AA240" s="185">
        <v>0</v>
      </c>
      <c r="AB240" s="185">
        <v>0</v>
      </c>
      <c r="AC240" s="185">
        <v>0</v>
      </c>
      <c r="AD240" s="185">
        <v>0</v>
      </c>
      <c r="AE240" s="185">
        <v>0</v>
      </c>
      <c r="AF240" s="185">
        <v>0</v>
      </c>
      <c r="AG240" s="185">
        <v>0</v>
      </c>
      <c r="AH240" s="185">
        <v>0</v>
      </c>
    </row>
    <row r="241" spans="1:34" ht="30" customHeight="1">
      <c r="A241" s="2019"/>
      <c r="B241" s="991" t="s">
        <v>849</v>
      </c>
      <c r="C241" s="185">
        <v>0</v>
      </c>
      <c r="D241" s="185">
        <v>0</v>
      </c>
      <c r="E241" s="185">
        <v>0</v>
      </c>
      <c r="F241" s="185">
        <v>0</v>
      </c>
      <c r="G241" s="185">
        <v>0</v>
      </c>
      <c r="H241" s="185">
        <v>0</v>
      </c>
      <c r="I241" s="185">
        <v>0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85">
        <v>0</v>
      </c>
      <c r="W241" s="185">
        <v>0</v>
      </c>
      <c r="X241" s="185">
        <v>0</v>
      </c>
      <c r="Y241" s="185">
        <v>0</v>
      </c>
      <c r="Z241" s="185">
        <v>0</v>
      </c>
      <c r="AA241" s="185">
        <v>0</v>
      </c>
      <c r="AB241" s="185">
        <v>0</v>
      </c>
      <c r="AC241" s="185">
        <v>0</v>
      </c>
      <c r="AD241" s="185">
        <v>0</v>
      </c>
      <c r="AE241" s="185">
        <v>0</v>
      </c>
      <c r="AF241" s="185">
        <v>0</v>
      </c>
      <c r="AG241" s="185">
        <v>0</v>
      </c>
      <c r="AH241" s="185">
        <v>0</v>
      </c>
    </row>
    <row r="242" spans="1:34" ht="30" customHeight="1">
      <c r="A242" s="2019"/>
      <c r="B242" s="991" t="s">
        <v>808</v>
      </c>
      <c r="C242" s="185">
        <v>0</v>
      </c>
      <c r="D242" s="185">
        <v>0</v>
      </c>
      <c r="E242" s="185">
        <v>0</v>
      </c>
      <c r="F242" s="185">
        <v>0</v>
      </c>
      <c r="G242" s="185">
        <v>0</v>
      </c>
      <c r="H242" s="185">
        <v>0</v>
      </c>
      <c r="I242" s="185">
        <v>0</v>
      </c>
      <c r="J242" s="185">
        <v>0</v>
      </c>
      <c r="K242" s="185">
        <v>0</v>
      </c>
      <c r="L242" s="185">
        <v>0</v>
      </c>
      <c r="M242" s="185">
        <v>0</v>
      </c>
      <c r="N242" s="185">
        <v>0</v>
      </c>
      <c r="O242" s="185">
        <v>0</v>
      </c>
      <c r="P242" s="185">
        <v>0</v>
      </c>
      <c r="Q242" s="185">
        <v>0</v>
      </c>
      <c r="R242" s="185">
        <v>0</v>
      </c>
      <c r="S242" s="185">
        <v>0</v>
      </c>
      <c r="T242" s="185">
        <v>0</v>
      </c>
      <c r="U242" s="185">
        <v>0</v>
      </c>
      <c r="V242" s="185">
        <v>0</v>
      </c>
      <c r="W242" s="185">
        <v>0</v>
      </c>
      <c r="X242" s="185">
        <v>0</v>
      </c>
      <c r="Y242" s="185">
        <v>0</v>
      </c>
      <c r="Z242" s="185">
        <v>0</v>
      </c>
      <c r="AA242" s="185">
        <v>0</v>
      </c>
      <c r="AB242" s="185">
        <v>0</v>
      </c>
      <c r="AC242" s="185">
        <v>0</v>
      </c>
      <c r="AD242" s="185">
        <v>0</v>
      </c>
      <c r="AE242" s="185">
        <v>0</v>
      </c>
      <c r="AF242" s="185">
        <v>0</v>
      </c>
      <c r="AG242" s="185">
        <v>0</v>
      </c>
      <c r="AH242" s="185">
        <v>0</v>
      </c>
    </row>
    <row r="243" spans="1:34" ht="19.5" customHeight="1">
      <c r="A243" s="2019"/>
      <c r="B243" s="1242" t="s">
        <v>850</v>
      </c>
      <c r="C243" s="185">
        <v>0</v>
      </c>
      <c r="D243" s="185">
        <v>0</v>
      </c>
      <c r="E243" s="185">
        <v>0</v>
      </c>
      <c r="F243" s="185">
        <v>0</v>
      </c>
      <c r="G243" s="185">
        <v>0</v>
      </c>
      <c r="H243" s="185">
        <v>0</v>
      </c>
      <c r="I243" s="185">
        <v>0</v>
      </c>
      <c r="J243" s="185">
        <v>0</v>
      </c>
      <c r="K243" s="185">
        <v>0</v>
      </c>
      <c r="L243" s="185">
        <v>0</v>
      </c>
      <c r="M243" s="185">
        <v>0</v>
      </c>
      <c r="N243" s="185">
        <v>0</v>
      </c>
      <c r="O243" s="185">
        <v>0</v>
      </c>
      <c r="P243" s="185">
        <v>0</v>
      </c>
      <c r="Q243" s="185">
        <v>0</v>
      </c>
      <c r="R243" s="185">
        <v>0</v>
      </c>
      <c r="S243" s="185">
        <v>0</v>
      </c>
      <c r="T243" s="185">
        <v>0</v>
      </c>
      <c r="U243" s="185">
        <v>0</v>
      </c>
      <c r="V243" s="185">
        <v>0</v>
      </c>
      <c r="W243" s="185">
        <v>0</v>
      </c>
      <c r="X243" s="185">
        <v>0</v>
      </c>
      <c r="Y243" s="185">
        <v>0</v>
      </c>
      <c r="Z243" s="185">
        <v>0</v>
      </c>
      <c r="AA243" s="185">
        <v>0</v>
      </c>
      <c r="AB243" s="185">
        <v>0</v>
      </c>
      <c r="AC243" s="185">
        <v>0</v>
      </c>
      <c r="AD243" s="185">
        <v>0</v>
      </c>
      <c r="AE243" s="185">
        <v>0</v>
      </c>
      <c r="AF243" s="185">
        <v>0</v>
      </c>
      <c r="AG243" s="185">
        <v>0</v>
      </c>
      <c r="AH243" s="185">
        <v>0</v>
      </c>
    </row>
  </sheetData>
  <mergeCells count="12">
    <mergeCell ref="A224:A243"/>
    <mergeCell ref="A4:A23"/>
    <mergeCell ref="A24:A43"/>
    <mergeCell ref="A44:A63"/>
    <mergeCell ref="A64:A83"/>
    <mergeCell ref="A84:A103"/>
    <mergeCell ref="A104:A123"/>
    <mergeCell ref="A124:A143"/>
    <mergeCell ref="A144:A163"/>
    <mergeCell ref="A164:A183"/>
    <mergeCell ref="A184:A203"/>
    <mergeCell ref="A204:A223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00FF"/>
  </sheetPr>
  <dimension ref="A1:J50"/>
  <sheetViews>
    <sheetView view="pageBreakPreview" zoomScaleNormal="130" zoomScaleSheetLayoutView="100" workbookViewId="0">
      <selection activeCell="U38" sqref="U38"/>
    </sheetView>
  </sheetViews>
  <sheetFormatPr defaultColWidth="8.8984375" defaultRowHeight="27.9" customHeight="1"/>
  <cols>
    <col min="1" max="2" width="9.3984375" style="498" customWidth="1"/>
    <col min="3" max="7" width="10.796875" style="498" customWidth="1"/>
    <col min="8" max="16384" width="8.8984375" style="498"/>
  </cols>
  <sheetData>
    <row r="1" spans="1:10" ht="27.9" customHeight="1">
      <c r="A1" s="586" t="s">
        <v>907</v>
      </c>
      <c r="B1" s="585"/>
      <c r="C1" s="585"/>
      <c r="D1" s="585"/>
      <c r="E1" s="585"/>
      <c r="F1" s="587"/>
      <c r="G1" s="2022"/>
      <c r="H1" s="2023"/>
      <c r="I1" s="2023"/>
      <c r="J1" s="2023"/>
    </row>
    <row r="2" spans="1:10" ht="33" customHeight="1">
      <c r="A2" s="588" t="s">
        <v>259</v>
      </c>
      <c r="B2" s="585"/>
      <c r="C2" s="585"/>
      <c r="D2" s="585"/>
      <c r="E2" s="580"/>
      <c r="F2" s="589" t="s">
        <v>260</v>
      </c>
      <c r="G2" s="585"/>
      <c r="H2" s="585"/>
      <c r="I2" s="585"/>
      <c r="J2" s="585"/>
    </row>
    <row r="3" spans="1:10" ht="5.25" customHeight="1">
      <c r="A3" s="585"/>
      <c r="B3" s="585"/>
      <c r="C3" s="585"/>
      <c r="D3" s="585"/>
      <c r="E3" s="585"/>
      <c r="F3" s="585"/>
      <c r="G3" s="585"/>
    </row>
    <row r="4" spans="1:10" s="499" customFormat="1" ht="28.5" customHeight="1">
      <c r="A4" s="2026" t="s">
        <v>261</v>
      </c>
      <c r="B4" s="2026"/>
      <c r="C4" s="590" t="s">
        <v>104</v>
      </c>
      <c r="D4" s="591" t="s">
        <v>254</v>
      </c>
      <c r="E4" s="590" t="s">
        <v>257</v>
      </c>
      <c r="F4" s="592" t="s">
        <v>425</v>
      </c>
      <c r="G4" s="590" t="s">
        <v>43</v>
      </c>
    </row>
    <row r="5" spans="1:10" s="500" customFormat="1" ht="12.75" customHeight="1">
      <c r="A5" s="2025" t="s">
        <v>104</v>
      </c>
      <c r="B5" s="593" t="s">
        <v>262</v>
      </c>
      <c r="C5" s="604">
        <f t="shared" ref="C5:G7" si="0">SUM(C24,C35)</f>
        <v>0</v>
      </c>
      <c r="D5" s="604">
        <f t="shared" si="0"/>
        <v>0</v>
      </c>
      <c r="E5" s="604">
        <f t="shared" si="0"/>
        <v>0</v>
      </c>
      <c r="F5" s="604">
        <f t="shared" si="0"/>
        <v>0</v>
      </c>
      <c r="G5" s="605">
        <f t="shared" si="0"/>
        <v>0</v>
      </c>
    </row>
    <row r="6" spans="1:10" s="500" customFormat="1" ht="12.75" customHeight="1">
      <c r="A6" s="2025"/>
      <c r="B6" s="594" t="s">
        <v>263</v>
      </c>
      <c r="C6" s="606">
        <f t="shared" si="0"/>
        <v>0</v>
      </c>
      <c r="D6" s="606">
        <f t="shared" si="0"/>
        <v>0</v>
      </c>
      <c r="E6" s="606">
        <f t="shared" si="0"/>
        <v>0</v>
      </c>
      <c r="F6" s="606">
        <f t="shared" si="0"/>
        <v>0</v>
      </c>
      <c r="G6" s="607">
        <f t="shared" si="0"/>
        <v>0</v>
      </c>
    </row>
    <row r="7" spans="1:10" s="500" customFormat="1" ht="12.75" customHeight="1">
      <c r="A7" s="2025"/>
      <c r="B7" s="595" t="s">
        <v>264</v>
      </c>
      <c r="C7" s="608">
        <f t="shared" si="0"/>
        <v>0</v>
      </c>
      <c r="D7" s="608">
        <f t="shared" si="0"/>
        <v>0</v>
      </c>
      <c r="E7" s="608">
        <f t="shared" si="0"/>
        <v>0</v>
      </c>
      <c r="F7" s="608">
        <f t="shared" si="0"/>
        <v>0</v>
      </c>
      <c r="G7" s="609">
        <f t="shared" si="0"/>
        <v>0</v>
      </c>
    </row>
    <row r="8" spans="1:10" s="500" customFormat="1" ht="12.75" customHeight="1">
      <c r="A8" s="2025" t="s">
        <v>265</v>
      </c>
      <c r="B8" s="593" t="s">
        <v>262</v>
      </c>
      <c r="C8" s="605">
        <f t="shared" ref="C8:G16" si="1">SUM(C38)</f>
        <v>0</v>
      </c>
      <c r="D8" s="605">
        <f t="shared" si="1"/>
        <v>0</v>
      </c>
      <c r="E8" s="605">
        <f t="shared" si="1"/>
        <v>0</v>
      </c>
      <c r="F8" s="605">
        <f t="shared" si="1"/>
        <v>0</v>
      </c>
      <c r="G8" s="605">
        <f t="shared" si="1"/>
        <v>0</v>
      </c>
    </row>
    <row r="9" spans="1:10" s="500" customFormat="1" ht="12.75" customHeight="1">
      <c r="A9" s="2025"/>
      <c r="B9" s="594" t="s">
        <v>263</v>
      </c>
      <c r="C9" s="606">
        <f t="shared" si="1"/>
        <v>0</v>
      </c>
      <c r="D9" s="606">
        <f t="shared" si="1"/>
        <v>0</v>
      </c>
      <c r="E9" s="606">
        <f t="shared" si="1"/>
        <v>0</v>
      </c>
      <c r="F9" s="606">
        <f t="shared" si="1"/>
        <v>0</v>
      </c>
      <c r="G9" s="607">
        <f t="shared" si="1"/>
        <v>0</v>
      </c>
    </row>
    <row r="10" spans="1:10" s="500" customFormat="1" ht="12.75" customHeight="1">
      <c r="A10" s="2025"/>
      <c r="B10" s="595" t="s">
        <v>264</v>
      </c>
      <c r="C10" s="608">
        <f t="shared" si="1"/>
        <v>0</v>
      </c>
      <c r="D10" s="608">
        <f t="shared" si="1"/>
        <v>0</v>
      </c>
      <c r="E10" s="608">
        <f t="shared" si="1"/>
        <v>0</v>
      </c>
      <c r="F10" s="608">
        <f t="shared" si="1"/>
        <v>0</v>
      </c>
      <c r="G10" s="609">
        <f t="shared" si="1"/>
        <v>0</v>
      </c>
    </row>
    <row r="11" spans="1:10" s="500" customFormat="1" ht="12.75" customHeight="1">
      <c r="A11" s="2025" t="s">
        <v>266</v>
      </c>
      <c r="B11" s="593" t="s">
        <v>262</v>
      </c>
      <c r="C11" s="605">
        <f t="shared" si="1"/>
        <v>0</v>
      </c>
      <c r="D11" s="605">
        <f t="shared" si="1"/>
        <v>0</v>
      </c>
      <c r="E11" s="605">
        <f t="shared" si="1"/>
        <v>0</v>
      </c>
      <c r="F11" s="605">
        <f t="shared" si="1"/>
        <v>0</v>
      </c>
      <c r="G11" s="605">
        <f t="shared" si="1"/>
        <v>0</v>
      </c>
    </row>
    <row r="12" spans="1:10" s="500" customFormat="1" ht="12.75" customHeight="1">
      <c r="A12" s="2025"/>
      <c r="B12" s="594" t="s">
        <v>263</v>
      </c>
      <c r="C12" s="606">
        <f t="shared" si="1"/>
        <v>0</v>
      </c>
      <c r="D12" s="606">
        <f t="shared" si="1"/>
        <v>0</v>
      </c>
      <c r="E12" s="606">
        <f t="shared" si="1"/>
        <v>0</v>
      </c>
      <c r="F12" s="606">
        <f t="shared" si="1"/>
        <v>0</v>
      </c>
      <c r="G12" s="607">
        <f t="shared" si="1"/>
        <v>0</v>
      </c>
    </row>
    <row r="13" spans="1:10" s="500" customFormat="1" ht="12.75" customHeight="1">
      <c r="A13" s="2025"/>
      <c r="B13" s="595" t="s">
        <v>264</v>
      </c>
      <c r="C13" s="608">
        <f t="shared" si="1"/>
        <v>0</v>
      </c>
      <c r="D13" s="608">
        <f t="shared" si="1"/>
        <v>0</v>
      </c>
      <c r="E13" s="608">
        <f t="shared" si="1"/>
        <v>0</v>
      </c>
      <c r="F13" s="608">
        <f t="shared" si="1"/>
        <v>0</v>
      </c>
      <c r="G13" s="609">
        <f t="shared" si="1"/>
        <v>0</v>
      </c>
    </row>
    <row r="14" spans="1:10" s="500" customFormat="1" ht="12.75" customHeight="1">
      <c r="A14" s="2025" t="s">
        <v>267</v>
      </c>
      <c r="B14" s="593" t="s">
        <v>262</v>
      </c>
      <c r="C14" s="605">
        <f t="shared" si="1"/>
        <v>0</v>
      </c>
      <c r="D14" s="605">
        <f t="shared" si="1"/>
        <v>0</v>
      </c>
      <c r="E14" s="605">
        <f t="shared" si="1"/>
        <v>0</v>
      </c>
      <c r="F14" s="605">
        <f t="shared" si="1"/>
        <v>0</v>
      </c>
      <c r="G14" s="605">
        <f t="shared" si="1"/>
        <v>0</v>
      </c>
    </row>
    <row r="15" spans="1:10" s="500" customFormat="1" ht="12.75" customHeight="1">
      <c r="A15" s="2025"/>
      <c r="B15" s="594" t="s">
        <v>263</v>
      </c>
      <c r="C15" s="606">
        <f t="shared" si="1"/>
        <v>0</v>
      </c>
      <c r="D15" s="606">
        <f t="shared" si="1"/>
        <v>0</v>
      </c>
      <c r="E15" s="606">
        <f t="shared" si="1"/>
        <v>0</v>
      </c>
      <c r="F15" s="606">
        <f t="shared" si="1"/>
        <v>0</v>
      </c>
      <c r="G15" s="607">
        <f t="shared" si="1"/>
        <v>0</v>
      </c>
    </row>
    <row r="16" spans="1:10" s="500" customFormat="1" ht="12.75" customHeight="1">
      <c r="A16" s="2025"/>
      <c r="B16" s="595" t="s">
        <v>264</v>
      </c>
      <c r="C16" s="608">
        <f t="shared" si="1"/>
        <v>0</v>
      </c>
      <c r="D16" s="608">
        <f t="shared" si="1"/>
        <v>0</v>
      </c>
      <c r="E16" s="608">
        <f t="shared" si="1"/>
        <v>0</v>
      </c>
      <c r="F16" s="608">
        <f t="shared" si="1"/>
        <v>0</v>
      </c>
      <c r="G16" s="609">
        <f t="shared" si="1"/>
        <v>0</v>
      </c>
    </row>
    <row r="17" spans="1:7" s="500" customFormat="1" ht="12.75" customHeight="1">
      <c r="A17" s="2025" t="s">
        <v>268</v>
      </c>
      <c r="B17" s="593" t="s">
        <v>262</v>
      </c>
      <c r="C17" s="605">
        <f t="shared" ref="C17:G19" si="2">SUM(C27,C47)</f>
        <v>0</v>
      </c>
      <c r="D17" s="605">
        <f t="shared" si="2"/>
        <v>0</v>
      </c>
      <c r="E17" s="605">
        <f t="shared" si="2"/>
        <v>0</v>
      </c>
      <c r="F17" s="605">
        <f t="shared" si="2"/>
        <v>0</v>
      </c>
      <c r="G17" s="605">
        <f t="shared" si="2"/>
        <v>0</v>
      </c>
    </row>
    <row r="18" spans="1:7" s="500" customFormat="1" ht="12.75" customHeight="1">
      <c r="A18" s="2025"/>
      <c r="B18" s="594" t="s">
        <v>263</v>
      </c>
      <c r="C18" s="606">
        <f t="shared" si="2"/>
        <v>0</v>
      </c>
      <c r="D18" s="606">
        <f t="shared" si="2"/>
        <v>0</v>
      </c>
      <c r="E18" s="606">
        <f t="shared" si="2"/>
        <v>0</v>
      </c>
      <c r="F18" s="606">
        <f t="shared" si="2"/>
        <v>0</v>
      </c>
      <c r="G18" s="607">
        <f t="shared" si="2"/>
        <v>0</v>
      </c>
    </row>
    <row r="19" spans="1:7" s="500" customFormat="1" ht="12.75" customHeight="1">
      <c r="A19" s="2025"/>
      <c r="B19" s="595" t="s">
        <v>264</v>
      </c>
      <c r="C19" s="609">
        <f t="shared" si="2"/>
        <v>0</v>
      </c>
      <c r="D19" s="609">
        <f t="shared" si="2"/>
        <v>0</v>
      </c>
      <c r="E19" s="609">
        <f t="shared" si="2"/>
        <v>0</v>
      </c>
      <c r="F19" s="609">
        <f t="shared" si="2"/>
        <v>0</v>
      </c>
      <c r="G19" s="609">
        <f t="shared" si="2"/>
        <v>0</v>
      </c>
    </row>
    <row r="20" spans="1:7" s="500" customFormat="1" ht="14.25" customHeight="1">
      <c r="A20" s="596" t="s">
        <v>269</v>
      </c>
      <c r="B20" s="597"/>
      <c r="C20" s="598"/>
      <c r="D20" s="598"/>
      <c r="E20" s="598"/>
      <c r="F20" s="598"/>
      <c r="G20" s="598"/>
    </row>
    <row r="21" spans="1:7" ht="33.75" customHeight="1">
      <c r="A21" s="588" t="s">
        <v>270</v>
      </c>
      <c r="B21" s="585"/>
      <c r="C21" s="585"/>
      <c r="D21" s="585"/>
      <c r="E21" s="585"/>
      <c r="F21" s="589" t="s">
        <v>247</v>
      </c>
      <c r="G21" s="585"/>
    </row>
    <row r="22" spans="1:7" ht="5.25" customHeight="1">
      <c r="A22" s="585"/>
      <c r="B22" s="585"/>
      <c r="C22" s="585"/>
      <c r="D22" s="585"/>
      <c r="E22" s="585"/>
      <c r="F22" s="599"/>
      <c r="G22" s="585"/>
    </row>
    <row r="23" spans="1:7" s="499" customFormat="1" ht="30.75" customHeight="1">
      <c r="A23" s="2026" t="s">
        <v>271</v>
      </c>
      <c r="B23" s="2026"/>
      <c r="C23" s="590" t="s">
        <v>220</v>
      </c>
      <c r="D23" s="591" t="s">
        <v>254</v>
      </c>
      <c r="E23" s="590" t="s">
        <v>257</v>
      </c>
      <c r="F23" s="592" t="s">
        <v>425</v>
      </c>
      <c r="G23" s="590" t="s">
        <v>43</v>
      </c>
    </row>
    <row r="24" spans="1:7" s="499" customFormat="1" ht="12.75" customHeight="1">
      <c r="A24" s="2025" t="s">
        <v>220</v>
      </c>
      <c r="B24" s="600" t="s">
        <v>262</v>
      </c>
      <c r="C24" s="604">
        <f>C25-C26</f>
        <v>0</v>
      </c>
      <c r="D24" s="604">
        <f>D25-D26</f>
        <v>0</v>
      </c>
      <c r="E24" s="604">
        <f>E25-E26</f>
        <v>0</v>
      </c>
      <c r="F24" s="604">
        <f>F25-F26</f>
        <v>0</v>
      </c>
      <c r="G24" s="605">
        <f>G25-G26</f>
        <v>0</v>
      </c>
    </row>
    <row r="25" spans="1:7" s="499" customFormat="1" ht="12.75" customHeight="1">
      <c r="A25" s="2025"/>
      <c r="B25" s="594" t="s">
        <v>263</v>
      </c>
      <c r="C25" s="607">
        <f t="shared" ref="C25:G26" si="3">C28</f>
        <v>0</v>
      </c>
      <c r="D25" s="607">
        <f t="shared" si="3"/>
        <v>0</v>
      </c>
      <c r="E25" s="607">
        <f t="shared" si="3"/>
        <v>0</v>
      </c>
      <c r="F25" s="607">
        <f t="shared" si="3"/>
        <v>0</v>
      </c>
      <c r="G25" s="607">
        <f t="shared" si="3"/>
        <v>0</v>
      </c>
    </row>
    <row r="26" spans="1:7" s="499" customFormat="1" ht="12.75" customHeight="1">
      <c r="A26" s="2025"/>
      <c r="B26" s="595" t="s">
        <v>264</v>
      </c>
      <c r="C26" s="609">
        <f t="shared" si="3"/>
        <v>0</v>
      </c>
      <c r="D26" s="609">
        <f t="shared" si="3"/>
        <v>0</v>
      </c>
      <c r="E26" s="609">
        <f t="shared" si="3"/>
        <v>0</v>
      </c>
      <c r="F26" s="609">
        <f t="shared" si="3"/>
        <v>0</v>
      </c>
      <c r="G26" s="609">
        <f t="shared" si="3"/>
        <v>0</v>
      </c>
    </row>
    <row r="27" spans="1:7" s="499" customFormat="1" ht="12.75" customHeight="1">
      <c r="A27" s="2025" t="s">
        <v>268</v>
      </c>
      <c r="B27" s="593" t="s">
        <v>262</v>
      </c>
      <c r="C27" s="605">
        <f>C28-C29</f>
        <v>0</v>
      </c>
      <c r="D27" s="605">
        <f>D28-D29</f>
        <v>0</v>
      </c>
      <c r="E27" s="605">
        <f>E28-E29</f>
        <v>0</v>
      </c>
      <c r="F27" s="605">
        <f>F28-F29</f>
        <v>0</v>
      </c>
      <c r="G27" s="605">
        <f>G28-G29</f>
        <v>0</v>
      </c>
    </row>
    <row r="28" spans="1:7" s="499" customFormat="1" ht="12.75" customHeight="1">
      <c r="A28" s="2025"/>
      <c r="B28" s="594" t="s">
        <v>263</v>
      </c>
      <c r="C28" s="607">
        <f>SUM(D28:G28)</f>
        <v>0</v>
      </c>
      <c r="D28" s="607"/>
      <c r="E28" s="607"/>
      <c r="F28" s="607"/>
      <c r="G28" s="607"/>
    </row>
    <row r="29" spans="1:7" s="499" customFormat="1" ht="12.75" customHeight="1">
      <c r="A29" s="2025"/>
      <c r="B29" s="595" t="s">
        <v>264</v>
      </c>
      <c r="C29" s="609">
        <f>SUM(D29:G29)</f>
        <v>0</v>
      </c>
      <c r="D29" s="609"/>
      <c r="E29" s="609"/>
      <c r="F29" s="609"/>
      <c r="G29" s="609"/>
    </row>
    <row r="30" spans="1:7" s="499" customFormat="1" ht="2.25" customHeight="1">
      <c r="A30" s="597"/>
      <c r="B30" s="597"/>
      <c r="C30" s="598"/>
      <c r="D30" s="598"/>
      <c r="E30" s="598"/>
      <c r="F30" s="598"/>
      <c r="G30" s="598"/>
    </row>
    <row r="31" spans="1:7" ht="11.25" customHeight="1">
      <c r="A31" s="596" t="s">
        <v>269</v>
      </c>
      <c r="B31" s="599"/>
      <c r="C31" s="599"/>
      <c r="D31" s="599"/>
      <c r="E31" s="599"/>
      <c r="F31" s="585"/>
      <c r="G31" s="585"/>
    </row>
    <row r="32" spans="1:7" ht="33" customHeight="1">
      <c r="A32" s="588" t="s">
        <v>272</v>
      </c>
      <c r="B32" s="585"/>
      <c r="C32" s="585"/>
      <c r="D32" s="585"/>
      <c r="E32" s="585"/>
      <c r="F32" s="589" t="s">
        <v>247</v>
      </c>
      <c r="G32" s="585"/>
    </row>
    <row r="33" spans="1:7" ht="6" customHeight="1">
      <c r="A33" s="585"/>
      <c r="B33" s="585"/>
      <c r="C33" s="585"/>
      <c r="D33" s="585"/>
      <c r="E33" s="585"/>
      <c r="F33" s="585"/>
      <c r="G33" s="585"/>
    </row>
    <row r="34" spans="1:7" s="499" customFormat="1" ht="30" customHeight="1">
      <c r="A34" s="2024" t="s">
        <v>273</v>
      </c>
      <c r="B34" s="2024"/>
      <c r="C34" s="601" t="s">
        <v>220</v>
      </c>
      <c r="D34" s="602" t="s">
        <v>254</v>
      </c>
      <c r="E34" s="601" t="s">
        <v>257</v>
      </c>
      <c r="F34" s="603" t="s">
        <v>425</v>
      </c>
      <c r="G34" s="601" t="s">
        <v>43</v>
      </c>
    </row>
    <row r="35" spans="1:7" s="500" customFormat="1" ht="12" customHeight="1">
      <c r="A35" s="2025" t="s">
        <v>220</v>
      </c>
      <c r="B35" s="593" t="s">
        <v>262</v>
      </c>
      <c r="C35" s="604">
        <f>C36-C37</f>
        <v>0</v>
      </c>
      <c r="D35" s="604">
        <f>D36-D37</f>
        <v>0</v>
      </c>
      <c r="E35" s="604">
        <f>E36-E37</f>
        <v>0</v>
      </c>
      <c r="F35" s="604">
        <f>F36-F37</f>
        <v>0</v>
      </c>
      <c r="G35" s="605">
        <f>G36-G37</f>
        <v>0</v>
      </c>
    </row>
    <row r="36" spans="1:7" s="500" customFormat="1" ht="12" customHeight="1">
      <c r="A36" s="2025"/>
      <c r="B36" s="594" t="s">
        <v>263</v>
      </c>
      <c r="C36" s="607">
        <f t="shared" ref="C36:G37" si="4">C39+C42+C45+C48</f>
        <v>0</v>
      </c>
      <c r="D36" s="607">
        <f t="shared" si="4"/>
        <v>0</v>
      </c>
      <c r="E36" s="607">
        <f t="shared" si="4"/>
        <v>0</v>
      </c>
      <c r="F36" s="607">
        <f t="shared" si="4"/>
        <v>0</v>
      </c>
      <c r="G36" s="607">
        <f t="shared" si="4"/>
        <v>0</v>
      </c>
    </row>
    <row r="37" spans="1:7" s="500" customFormat="1" ht="12" customHeight="1">
      <c r="A37" s="2025"/>
      <c r="B37" s="595" t="s">
        <v>264</v>
      </c>
      <c r="C37" s="609">
        <f t="shared" si="4"/>
        <v>0</v>
      </c>
      <c r="D37" s="609">
        <f t="shared" si="4"/>
        <v>0</v>
      </c>
      <c r="E37" s="609">
        <f t="shared" si="4"/>
        <v>0</v>
      </c>
      <c r="F37" s="609">
        <f t="shared" si="4"/>
        <v>0</v>
      </c>
      <c r="G37" s="609">
        <f t="shared" si="4"/>
        <v>0</v>
      </c>
    </row>
    <row r="38" spans="1:7" s="500" customFormat="1" ht="12" customHeight="1">
      <c r="A38" s="2025" t="s">
        <v>265</v>
      </c>
      <c r="B38" s="593" t="s">
        <v>262</v>
      </c>
      <c r="C38" s="605">
        <f>C39-C40</f>
        <v>0</v>
      </c>
      <c r="D38" s="605">
        <f>D39-D40</f>
        <v>0</v>
      </c>
      <c r="E38" s="605">
        <f>E39-E40</f>
        <v>0</v>
      </c>
      <c r="F38" s="605">
        <f>F39-F40</f>
        <v>0</v>
      </c>
      <c r="G38" s="605">
        <f>G39-G40</f>
        <v>0</v>
      </c>
    </row>
    <row r="39" spans="1:7" s="500" customFormat="1" ht="12" customHeight="1">
      <c r="A39" s="2025"/>
      <c r="B39" s="594" t="s">
        <v>263</v>
      </c>
      <c r="C39" s="607">
        <f>SUM(D39:G39)</f>
        <v>0</v>
      </c>
      <c r="D39" s="607"/>
      <c r="E39" s="607"/>
      <c r="F39" s="607"/>
      <c r="G39" s="607"/>
    </row>
    <row r="40" spans="1:7" s="500" customFormat="1" ht="12" customHeight="1">
      <c r="A40" s="2025"/>
      <c r="B40" s="595" t="s">
        <v>264</v>
      </c>
      <c r="C40" s="609">
        <f>SUM(D40:G40)</f>
        <v>0</v>
      </c>
      <c r="D40" s="609"/>
      <c r="E40" s="609"/>
      <c r="F40" s="609"/>
      <c r="G40" s="609"/>
    </row>
    <row r="41" spans="1:7" s="500" customFormat="1" ht="12" customHeight="1">
      <c r="A41" s="2025" t="s">
        <v>266</v>
      </c>
      <c r="B41" s="593" t="s">
        <v>262</v>
      </c>
      <c r="C41" s="605">
        <f>C42-C43</f>
        <v>0</v>
      </c>
      <c r="D41" s="605">
        <f>D42-D43</f>
        <v>0</v>
      </c>
      <c r="E41" s="605">
        <f>E42-E43</f>
        <v>0</v>
      </c>
      <c r="F41" s="605">
        <f>F42-F43</f>
        <v>0</v>
      </c>
      <c r="G41" s="605">
        <f>G42-G43</f>
        <v>0</v>
      </c>
    </row>
    <row r="42" spans="1:7" s="500" customFormat="1" ht="12" customHeight="1">
      <c r="A42" s="2025"/>
      <c r="B42" s="594" t="s">
        <v>263</v>
      </c>
      <c r="C42" s="607">
        <f>SUM(D42:G42)</f>
        <v>0</v>
      </c>
      <c r="D42" s="607"/>
      <c r="E42" s="607"/>
      <c r="F42" s="607"/>
      <c r="G42" s="607"/>
    </row>
    <row r="43" spans="1:7" s="500" customFormat="1" ht="12" customHeight="1">
      <c r="A43" s="2025"/>
      <c r="B43" s="595" t="s">
        <v>264</v>
      </c>
      <c r="C43" s="609">
        <f>SUM(D43:G43)</f>
        <v>0</v>
      </c>
      <c r="D43" s="609"/>
      <c r="E43" s="609"/>
      <c r="F43" s="609"/>
      <c r="G43" s="609"/>
    </row>
    <row r="44" spans="1:7" s="500" customFormat="1" ht="12" customHeight="1">
      <c r="A44" s="2025" t="s">
        <v>267</v>
      </c>
      <c r="B44" s="593" t="s">
        <v>262</v>
      </c>
      <c r="C44" s="605">
        <f>C45-C46</f>
        <v>0</v>
      </c>
      <c r="D44" s="605">
        <f>D45-D46</f>
        <v>0</v>
      </c>
      <c r="E44" s="605">
        <f>E45-E46</f>
        <v>0</v>
      </c>
      <c r="F44" s="605">
        <f>F45-F46</f>
        <v>0</v>
      </c>
      <c r="G44" s="605">
        <f>G45-G46</f>
        <v>0</v>
      </c>
    </row>
    <row r="45" spans="1:7" s="500" customFormat="1" ht="12" customHeight="1">
      <c r="A45" s="2025"/>
      <c r="B45" s="594" t="s">
        <v>263</v>
      </c>
      <c r="C45" s="607">
        <f>SUM(D45:G45)</f>
        <v>0</v>
      </c>
      <c r="D45" s="607"/>
      <c r="E45" s="607"/>
      <c r="F45" s="607"/>
      <c r="G45" s="607"/>
    </row>
    <row r="46" spans="1:7" s="500" customFormat="1" ht="12" customHeight="1">
      <c r="A46" s="2025"/>
      <c r="B46" s="595" t="s">
        <v>264</v>
      </c>
      <c r="C46" s="609">
        <f>SUM(D46:G46)</f>
        <v>0</v>
      </c>
      <c r="D46" s="609"/>
      <c r="E46" s="609"/>
      <c r="F46" s="609"/>
      <c r="G46" s="609"/>
    </row>
    <row r="47" spans="1:7" s="500" customFormat="1" ht="12" customHeight="1">
      <c r="A47" s="2025" t="s">
        <v>268</v>
      </c>
      <c r="B47" s="593" t="s">
        <v>262</v>
      </c>
      <c r="C47" s="605">
        <f>C48-C49</f>
        <v>0</v>
      </c>
      <c r="D47" s="605">
        <f>D48-D49</f>
        <v>0</v>
      </c>
      <c r="E47" s="605">
        <f>E48-E49</f>
        <v>0</v>
      </c>
      <c r="F47" s="605">
        <f>F48-F49</f>
        <v>0</v>
      </c>
      <c r="G47" s="605">
        <f>G48-G49</f>
        <v>0</v>
      </c>
    </row>
    <row r="48" spans="1:7" s="500" customFormat="1" ht="12" customHeight="1">
      <c r="A48" s="2025"/>
      <c r="B48" s="594" t="s">
        <v>263</v>
      </c>
      <c r="C48" s="607">
        <f>SUM(D48:G48)</f>
        <v>0</v>
      </c>
      <c r="D48" s="607"/>
      <c r="E48" s="607"/>
      <c r="F48" s="607"/>
      <c r="G48" s="607"/>
    </row>
    <row r="49" spans="1:7" s="500" customFormat="1" ht="12" customHeight="1">
      <c r="A49" s="2025"/>
      <c r="B49" s="595" t="s">
        <v>264</v>
      </c>
      <c r="C49" s="609">
        <f>SUM(D49:G49)</f>
        <v>0</v>
      </c>
      <c r="D49" s="609"/>
      <c r="E49" s="609"/>
      <c r="F49" s="609"/>
      <c r="G49" s="609"/>
    </row>
    <row r="50" spans="1:7" s="501" customFormat="1" ht="12" customHeight="1">
      <c r="A50" s="596" t="s">
        <v>269</v>
      </c>
      <c r="B50" s="599"/>
      <c r="C50" s="599"/>
      <c r="D50" s="599"/>
      <c r="E50" s="599"/>
      <c r="F50" s="599"/>
      <c r="G50" s="599"/>
    </row>
  </sheetData>
  <mergeCells count="16">
    <mergeCell ref="G1:J1"/>
    <mergeCell ref="A34:B34"/>
    <mergeCell ref="A47:A49"/>
    <mergeCell ref="A38:A40"/>
    <mergeCell ref="A41:A43"/>
    <mergeCell ref="A44:A46"/>
    <mergeCell ref="A35:A37"/>
    <mergeCell ref="A23:B23"/>
    <mergeCell ref="A24:A26"/>
    <mergeCell ref="A27:A29"/>
    <mergeCell ref="A4:B4"/>
    <mergeCell ref="A17:A19"/>
    <mergeCell ref="A5:A7"/>
    <mergeCell ref="A8:A10"/>
    <mergeCell ref="A14:A16"/>
    <mergeCell ref="A11:A13"/>
  </mergeCells>
  <phoneticPr fontId="63" type="noConversion"/>
  <pageMargins left="0.77" right="0.7" top="0.98425196850393704" bottom="0.59055118110236204" header="0" footer="0"/>
  <pageSetup paperSize="9" firstPageNumber="67" orientation="portrait" useFirstPageNumber="1" horizontalDpi="300" verticalDpi="300" r:id="rId1"/>
  <headerFooter alignWithMargins="0">
    <oddFooter>&amp;C- &amp;P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00FF"/>
    <outlinePr summaryBelow="0"/>
    <pageSetUpPr fitToPage="1"/>
  </sheetPr>
  <dimension ref="A1:AP124"/>
  <sheetViews>
    <sheetView zoomScaleNormal="100" workbookViewId="0">
      <selection activeCell="D10" sqref="D10"/>
    </sheetView>
  </sheetViews>
  <sheetFormatPr defaultRowHeight="14.4"/>
  <cols>
    <col min="1" max="1" width="6.19921875" style="1634" customWidth="1"/>
    <col min="2" max="2" width="17.59765625" style="1634" customWidth="1"/>
    <col min="3" max="7" width="9.8984375" style="1634" customWidth="1"/>
    <col min="8" max="8" width="6.19921875" style="1634" customWidth="1"/>
    <col min="9" max="9" width="17.59765625" style="1634" customWidth="1"/>
    <col min="10" max="14" width="9.8984375" style="1634" customWidth="1"/>
    <col min="15" max="15" width="6.19921875" style="1634" customWidth="1"/>
    <col min="16" max="16" width="17.59765625" style="1634" customWidth="1"/>
    <col min="17" max="21" width="9.8984375" style="1634" customWidth="1"/>
    <col min="22" max="22" width="6.19921875" style="1634" customWidth="1"/>
    <col min="23" max="23" width="17.59765625" style="1634" customWidth="1"/>
    <col min="24" max="28" width="9.8984375" style="1634" customWidth="1"/>
    <col min="29" max="29" width="6.19921875" style="1634" customWidth="1"/>
    <col min="30" max="30" width="17.59765625" style="1634" customWidth="1"/>
    <col min="31" max="35" width="9.8984375" style="1634" customWidth="1"/>
    <col min="36" max="36" width="6.19921875" style="1634" customWidth="1"/>
    <col min="37" max="37" width="17.59765625" style="1634" customWidth="1"/>
    <col min="38" max="42" width="9.8984375" style="1634" customWidth="1"/>
    <col min="43" max="16384" width="8.796875" style="1634"/>
  </cols>
  <sheetData>
    <row r="1" spans="1:42" ht="40.5" customHeight="1">
      <c r="B1" s="1178" t="s">
        <v>1525</v>
      </c>
      <c r="C1" s="1178"/>
      <c r="D1" s="1179"/>
      <c r="E1" s="1179"/>
      <c r="F1" s="1179"/>
      <c r="G1" s="1179"/>
      <c r="I1" s="1178" t="s">
        <v>1524</v>
      </c>
      <c r="J1" s="1178"/>
      <c r="K1" s="1179"/>
      <c r="L1" s="1179"/>
      <c r="M1" s="1179"/>
      <c r="N1" s="1179"/>
      <c r="P1" s="1178" t="s">
        <v>1523</v>
      </c>
      <c r="Q1" s="1178"/>
      <c r="R1" s="1179"/>
      <c r="S1" s="1179"/>
      <c r="T1" s="1179"/>
      <c r="U1" s="1179"/>
      <c r="W1" s="1178" t="s">
        <v>1522</v>
      </c>
      <c r="X1" s="1178"/>
      <c r="Y1" s="1179"/>
      <c r="Z1" s="1179"/>
      <c r="AA1" s="1179"/>
      <c r="AB1" s="1179"/>
      <c r="AD1" s="1178" t="s">
        <v>1521</v>
      </c>
      <c r="AE1" s="1178"/>
      <c r="AF1" s="1179"/>
      <c r="AG1" s="1179"/>
      <c r="AH1" s="1179"/>
      <c r="AI1" s="1179"/>
      <c r="AK1" s="1178" t="s">
        <v>1520</v>
      </c>
      <c r="AL1" s="1178"/>
      <c r="AM1" s="1179"/>
      <c r="AN1" s="1179"/>
      <c r="AO1" s="1179"/>
      <c r="AP1" s="1179"/>
    </row>
    <row r="2" spans="1:42" ht="25.5" customHeight="1">
      <c r="A2" s="1180"/>
      <c r="B2" s="1181"/>
      <c r="C2" s="1182"/>
      <c r="D2" s="1183"/>
      <c r="F2" s="1251" t="s">
        <v>410</v>
      </c>
      <c r="G2" s="1251"/>
      <c r="H2" s="1180"/>
      <c r="I2" s="1181"/>
      <c r="J2" s="1182"/>
      <c r="K2" s="1183"/>
      <c r="M2" s="1251" t="s">
        <v>410</v>
      </c>
      <c r="N2" s="1251"/>
      <c r="O2" s="1180"/>
      <c r="P2" s="1181"/>
      <c r="Q2" s="1182"/>
      <c r="R2" s="1183"/>
      <c r="T2" s="1251" t="s">
        <v>410</v>
      </c>
      <c r="U2" s="1251"/>
      <c r="V2" s="1180"/>
      <c r="W2" s="1181"/>
      <c r="X2" s="1182"/>
      <c r="Y2" s="1183"/>
      <c r="AA2" s="1251" t="s">
        <v>410</v>
      </c>
      <c r="AB2" s="1251"/>
      <c r="AC2" s="1180"/>
      <c r="AD2" s="1181"/>
      <c r="AE2" s="1182"/>
      <c r="AF2" s="1183"/>
      <c r="AH2" s="1251" t="s">
        <v>410</v>
      </c>
      <c r="AI2" s="1251"/>
      <c r="AJ2" s="1180"/>
      <c r="AK2" s="1181"/>
      <c r="AL2" s="1182"/>
      <c r="AM2" s="1183"/>
      <c r="AO2" s="1251" t="s">
        <v>410</v>
      </c>
      <c r="AP2" s="1251"/>
    </row>
    <row r="3" spans="1:42" ht="30.6" customHeight="1">
      <c r="A3" s="2027" t="s">
        <v>86</v>
      </c>
      <c r="B3" s="2027"/>
      <c r="C3" s="2027" t="s">
        <v>255</v>
      </c>
      <c r="D3" s="2028" t="s">
        <v>41</v>
      </c>
      <c r="E3" s="2029"/>
      <c r="F3" s="2030"/>
      <c r="G3" s="1252"/>
      <c r="H3" s="2027" t="s">
        <v>86</v>
      </c>
      <c r="I3" s="2027"/>
      <c r="J3" s="2027" t="s">
        <v>255</v>
      </c>
      <c r="K3" s="2028" t="s">
        <v>41</v>
      </c>
      <c r="L3" s="2029"/>
      <c r="M3" s="2030"/>
      <c r="N3" s="1252"/>
      <c r="O3" s="2027" t="s">
        <v>86</v>
      </c>
      <c r="P3" s="2027"/>
      <c r="Q3" s="2027" t="s">
        <v>255</v>
      </c>
      <c r="R3" s="2028" t="s">
        <v>41</v>
      </c>
      <c r="S3" s="2029"/>
      <c r="T3" s="2030"/>
      <c r="U3" s="1252"/>
      <c r="V3" s="2027" t="s">
        <v>86</v>
      </c>
      <c r="W3" s="2027"/>
      <c r="X3" s="2027" t="s">
        <v>255</v>
      </c>
      <c r="Y3" s="2028" t="s">
        <v>41</v>
      </c>
      <c r="Z3" s="2029"/>
      <c r="AA3" s="2030"/>
      <c r="AB3" s="1252"/>
      <c r="AC3" s="2027" t="s">
        <v>86</v>
      </c>
      <c r="AD3" s="2027"/>
      <c r="AE3" s="2027" t="s">
        <v>255</v>
      </c>
      <c r="AF3" s="2028" t="s">
        <v>41</v>
      </c>
      <c r="AG3" s="2029"/>
      <c r="AH3" s="2030"/>
      <c r="AI3" s="1252"/>
      <c r="AJ3" s="2027" t="s">
        <v>86</v>
      </c>
      <c r="AK3" s="2027"/>
      <c r="AL3" s="2027" t="s">
        <v>255</v>
      </c>
      <c r="AM3" s="2028" t="s">
        <v>41</v>
      </c>
      <c r="AN3" s="2029"/>
      <c r="AO3" s="2030"/>
      <c r="AP3" s="1252"/>
    </row>
    <row r="4" spans="1:42" ht="28.95" customHeight="1">
      <c r="A4" s="2027"/>
      <c r="B4" s="2027"/>
      <c r="C4" s="2027"/>
      <c r="D4" s="1635" t="s">
        <v>1503</v>
      </c>
      <c r="E4" s="1635" t="s">
        <v>1504</v>
      </c>
      <c r="F4" s="1635" t="s">
        <v>841</v>
      </c>
      <c r="G4" s="1253"/>
      <c r="H4" s="2027"/>
      <c r="I4" s="2027"/>
      <c r="J4" s="2027"/>
      <c r="K4" s="1635" t="s">
        <v>1503</v>
      </c>
      <c r="L4" s="1635" t="s">
        <v>1504</v>
      </c>
      <c r="M4" s="1635" t="s">
        <v>841</v>
      </c>
      <c r="N4" s="1253"/>
      <c r="O4" s="2027"/>
      <c r="P4" s="2027"/>
      <c r="Q4" s="2027"/>
      <c r="R4" s="1635" t="s">
        <v>1503</v>
      </c>
      <c r="S4" s="1635" t="s">
        <v>1504</v>
      </c>
      <c r="T4" s="1635" t="s">
        <v>841</v>
      </c>
      <c r="U4" s="1253"/>
      <c r="V4" s="2027"/>
      <c r="W4" s="2027"/>
      <c r="X4" s="2027"/>
      <c r="Y4" s="1635" t="s">
        <v>1503</v>
      </c>
      <c r="Z4" s="1635" t="s">
        <v>1504</v>
      </c>
      <c r="AA4" s="1635" t="s">
        <v>841</v>
      </c>
      <c r="AB4" s="1253"/>
      <c r="AC4" s="2027"/>
      <c r="AD4" s="2027"/>
      <c r="AE4" s="2027"/>
      <c r="AF4" s="1635" t="s">
        <v>1503</v>
      </c>
      <c r="AG4" s="1635" t="s">
        <v>1504</v>
      </c>
      <c r="AH4" s="1635" t="s">
        <v>841</v>
      </c>
      <c r="AI4" s="1253"/>
      <c r="AJ4" s="2027"/>
      <c r="AK4" s="2027"/>
      <c r="AL4" s="2027"/>
      <c r="AM4" s="1635" t="s">
        <v>1503</v>
      </c>
      <c r="AN4" s="1635" t="s">
        <v>1504</v>
      </c>
      <c r="AO4" s="1635" t="s">
        <v>841</v>
      </c>
      <c r="AP4" s="1253"/>
    </row>
    <row r="5" spans="1:42" ht="18.600000000000001" customHeight="1">
      <c r="A5" s="2031" t="s">
        <v>256</v>
      </c>
      <c r="B5" s="1254" t="s">
        <v>873</v>
      </c>
      <c r="C5" s="1255">
        <f>SUM('2-10-2 2023 배수관 부설(급수과)'!C6:'2-10-2 2023 배수관 부설(급수과)'!C12)</f>
        <v>2760.2300000000005</v>
      </c>
      <c r="D5" s="1255">
        <f>SUM('2-10-2 2023 배수관 부설(급수과)'!D6:'2-10-2 2023 배수관 부설(급수과)'!D12)</f>
        <v>25372.620000000003</v>
      </c>
      <c r="E5" s="1255">
        <f>SUM('2-10-2 2023 배수관 부설(급수과)'!E6:'2-10-2 2023 배수관 부설(급수과)'!E12)</f>
        <v>0</v>
      </c>
      <c r="F5" s="1255">
        <f>SUM('2-10-2 2023 배수관 부설(급수과)'!F6:'2-10-2 2023 배수관 부설(급수과)'!F12)</f>
        <v>22612.39</v>
      </c>
      <c r="G5" s="1256"/>
      <c r="H5" s="2031" t="s">
        <v>256</v>
      </c>
      <c r="I5" s="1254" t="s">
        <v>873</v>
      </c>
      <c r="J5" s="1255">
        <f>SUM('2-10-2 2023 배수관 부설(급수과)'!J6:'2-10-2 2023 배수관 부설(급수과)'!J12)</f>
        <v>1623.44</v>
      </c>
      <c r="K5" s="1255">
        <f>SUM('2-10-2 2023 배수관 부설(급수과)'!K6:'2-10-2 2023 배수관 부설(급수과)'!K12)</f>
        <v>5088.8900000000003</v>
      </c>
      <c r="L5" s="1255">
        <f>SUM('2-10-2 2023 배수관 부설(급수과)'!L6:'2-10-2 2023 배수관 부설(급수과)'!L12)</f>
        <v>0</v>
      </c>
      <c r="M5" s="1255">
        <f>SUM('2-10-2 2023 배수관 부설(급수과)'!M6:'2-10-2 2023 배수관 부설(급수과)'!M12)</f>
        <v>3465.45</v>
      </c>
      <c r="N5" s="1256"/>
      <c r="O5" s="2031" t="s">
        <v>256</v>
      </c>
      <c r="P5" s="1254" t="s">
        <v>873</v>
      </c>
      <c r="Q5" s="1255">
        <f>SUM('2-10-2 2023 배수관 부설(급수과)'!Q6:'2-10-2 2023 배수관 부설(급수과)'!Q12)</f>
        <v>-1984.5200000000002</v>
      </c>
      <c r="R5" s="1255">
        <f>SUM('2-10-2 2023 배수관 부설(급수과)'!R6:'2-10-2 2023 배수관 부설(급수과)'!R12)</f>
        <v>3106.34</v>
      </c>
      <c r="S5" s="1255">
        <f>SUM('2-10-2 2023 배수관 부설(급수과)'!S6:'2-10-2 2023 배수관 부설(급수과)'!S12)</f>
        <v>0</v>
      </c>
      <c r="T5" s="1255">
        <f>SUM('2-10-2 2023 배수관 부설(급수과)'!T6:'2-10-2 2023 배수관 부설(급수과)'!T12)</f>
        <v>5090.8600000000006</v>
      </c>
      <c r="U5" s="1256"/>
      <c r="V5" s="2031" t="s">
        <v>256</v>
      </c>
      <c r="W5" s="1254" t="s">
        <v>873</v>
      </c>
      <c r="X5" s="1255">
        <f>SUM('2-10-2 2023 배수관 부설(급수과)'!X6:'2-10-2 2023 배수관 부설(급수과)'!X12)</f>
        <v>511.09999999999991</v>
      </c>
      <c r="Y5" s="1255">
        <f>SUM('2-10-2 2023 배수관 부설(급수과)'!Y6:'2-10-2 2023 배수관 부설(급수과)'!Y12)</f>
        <v>6069.33</v>
      </c>
      <c r="Z5" s="1255">
        <f>SUM('2-10-2 2023 배수관 부설(급수과)'!Z6:'2-10-2 2023 배수관 부설(급수과)'!Z12)</f>
        <v>0</v>
      </c>
      <c r="AA5" s="1255">
        <f>SUM('2-10-2 2023 배수관 부설(급수과)'!AA6:'2-10-2 2023 배수관 부설(급수과)'!AA12)</f>
        <v>5558.23</v>
      </c>
      <c r="AB5" s="1256"/>
      <c r="AC5" s="2031" t="s">
        <v>256</v>
      </c>
      <c r="AD5" s="1254" t="s">
        <v>873</v>
      </c>
      <c r="AE5" s="1255">
        <f>SUM('2-10-2 2023 배수관 부설(급수과)'!AE6:'2-10-2 2023 배수관 부설(급수과)'!AE12)</f>
        <v>1631.62</v>
      </c>
      <c r="AF5" s="1255">
        <f>SUM('2-10-2 2023 배수관 부설(급수과)'!AF6:'2-10-2 2023 배수관 부설(급수과)'!AF12)</f>
        <v>5018.75</v>
      </c>
      <c r="AG5" s="1255">
        <f>SUM('2-10-2 2023 배수관 부설(급수과)'!AG6:'2-10-2 2023 배수관 부설(급수과)'!AG12)</f>
        <v>0</v>
      </c>
      <c r="AH5" s="1255">
        <f>SUM('2-10-2 2023 배수관 부설(급수과)'!AH6:'2-10-2 2023 배수관 부설(급수과)'!AH12)</f>
        <v>3387.1299999999997</v>
      </c>
      <c r="AI5" s="1256"/>
      <c r="AJ5" s="2031" t="s">
        <v>256</v>
      </c>
      <c r="AK5" s="1254" t="s">
        <v>873</v>
      </c>
      <c r="AL5" s="1255">
        <f>SUM('2-10-2 2023 배수관 부설(급수과)'!AL6:'2-10-2 2023 배수관 부설(급수과)'!AL12)</f>
        <v>5932.91</v>
      </c>
      <c r="AM5" s="1255">
        <f>SUM('2-10-2 2023 배수관 부설(급수과)'!AM6:'2-10-2 2023 배수관 부설(급수과)'!AM12)</f>
        <v>5992.03</v>
      </c>
      <c r="AN5" s="1255">
        <f>SUM('2-10-2 2023 배수관 부설(급수과)'!AN6:'2-10-2 2023 배수관 부설(급수과)'!AN12)</f>
        <v>0</v>
      </c>
      <c r="AO5" s="1255">
        <f>SUM('2-10-2 2023 배수관 부설(급수과)'!AO6:'2-10-2 2023 배수관 부설(급수과)'!AO12)</f>
        <v>59.12</v>
      </c>
      <c r="AP5" s="1256"/>
    </row>
    <row r="6" spans="1:42" ht="18.600000000000001" customHeight="1">
      <c r="A6" s="2031" t="s">
        <v>256</v>
      </c>
      <c r="B6" s="989" t="s">
        <v>874</v>
      </c>
      <c r="C6" s="1255">
        <v>629.29999999999995</v>
      </c>
      <c r="D6" s="1255">
        <v>18226.93</v>
      </c>
      <c r="E6" s="1255">
        <v>0</v>
      </c>
      <c r="F6" s="1255">
        <v>17597.63</v>
      </c>
      <c r="G6" s="1256"/>
      <c r="H6" s="2031" t="s">
        <v>256</v>
      </c>
      <c r="I6" s="989" t="s">
        <v>874</v>
      </c>
      <c r="J6" s="1255">
        <v>1360.17</v>
      </c>
      <c r="K6" s="1255">
        <v>3873.62</v>
      </c>
      <c r="L6" s="1255">
        <v>0</v>
      </c>
      <c r="M6" s="1255">
        <v>2513.4499999999998</v>
      </c>
      <c r="N6" s="1256"/>
      <c r="O6" s="2031" t="s">
        <v>256</v>
      </c>
      <c r="P6" s="989" t="s">
        <v>874</v>
      </c>
      <c r="Q6" s="1255">
        <v>-1011.34</v>
      </c>
      <c r="R6" s="1255">
        <v>2338.87</v>
      </c>
      <c r="S6" s="1255">
        <v>0</v>
      </c>
      <c r="T6" s="1255">
        <v>3350.21</v>
      </c>
      <c r="U6" s="1256"/>
      <c r="V6" s="2031" t="s">
        <v>256</v>
      </c>
      <c r="W6" s="989" t="s">
        <v>874</v>
      </c>
      <c r="X6" s="1255">
        <v>-2780.74</v>
      </c>
      <c r="Y6" s="1255">
        <v>2282.7199999999998</v>
      </c>
      <c r="Z6" s="1255">
        <v>0</v>
      </c>
      <c r="AA6" s="1255">
        <v>5063.46</v>
      </c>
      <c r="AB6" s="1256"/>
      <c r="AC6" s="2031" t="s">
        <v>256</v>
      </c>
      <c r="AD6" s="989" t="s">
        <v>874</v>
      </c>
      <c r="AE6" s="1255">
        <v>1910.11</v>
      </c>
      <c r="AF6" s="1255">
        <v>4707.33</v>
      </c>
      <c r="AG6" s="1255">
        <v>0</v>
      </c>
      <c r="AH6" s="1255">
        <v>2797.22</v>
      </c>
      <c r="AI6" s="1256"/>
      <c r="AJ6" s="2031" t="s">
        <v>256</v>
      </c>
      <c r="AK6" s="989" t="s">
        <v>874</v>
      </c>
      <c r="AL6" s="1255">
        <v>4937.01</v>
      </c>
      <c r="AM6" s="1255">
        <v>4996.13</v>
      </c>
      <c r="AN6" s="1255">
        <v>0</v>
      </c>
      <c r="AO6" s="1255">
        <v>59.12</v>
      </c>
      <c r="AP6" s="1256"/>
    </row>
    <row r="7" spans="1:42" ht="18.600000000000001" customHeight="1">
      <c r="A7" s="2032"/>
      <c r="B7" s="991" t="s">
        <v>257</v>
      </c>
      <c r="C7" s="1255">
        <v>-537.66999999999996</v>
      </c>
      <c r="D7" s="1255">
        <v>122.7</v>
      </c>
      <c r="E7" s="1255">
        <v>0</v>
      </c>
      <c r="F7" s="1255">
        <v>660.37</v>
      </c>
      <c r="H7" s="2032"/>
      <c r="I7" s="991" t="s">
        <v>257</v>
      </c>
      <c r="J7" s="1255">
        <v>-49.93</v>
      </c>
      <c r="K7" s="1255">
        <v>0</v>
      </c>
      <c r="L7" s="1255">
        <v>0</v>
      </c>
      <c r="M7" s="1255">
        <v>49.93</v>
      </c>
      <c r="O7" s="2032"/>
      <c r="P7" s="991" t="s">
        <v>257</v>
      </c>
      <c r="Q7" s="1255">
        <v>-8.4600000000000009</v>
      </c>
      <c r="R7" s="1255">
        <v>0</v>
      </c>
      <c r="S7" s="1255">
        <v>0</v>
      </c>
      <c r="T7" s="1255">
        <v>8.4600000000000009</v>
      </c>
      <c r="V7" s="2032"/>
      <c r="W7" s="991" t="s">
        <v>257</v>
      </c>
      <c r="X7" s="1255">
        <v>122.7</v>
      </c>
      <c r="Y7" s="1255">
        <v>122.7</v>
      </c>
      <c r="Z7" s="1255">
        <v>0</v>
      </c>
      <c r="AA7" s="1255">
        <v>0</v>
      </c>
      <c r="AC7" s="2032"/>
      <c r="AD7" s="991" t="s">
        <v>257</v>
      </c>
      <c r="AE7" s="1255">
        <v>-589.91</v>
      </c>
      <c r="AF7" s="1255">
        <v>0</v>
      </c>
      <c r="AG7" s="1255">
        <v>0</v>
      </c>
      <c r="AH7" s="1255">
        <v>589.91</v>
      </c>
      <c r="AJ7" s="2032"/>
      <c r="AK7" s="991" t="s">
        <v>257</v>
      </c>
      <c r="AL7" s="1255">
        <v>0</v>
      </c>
      <c r="AM7" s="1255">
        <v>0</v>
      </c>
      <c r="AN7" s="1255">
        <v>0</v>
      </c>
      <c r="AO7" s="1255">
        <v>0</v>
      </c>
    </row>
    <row r="8" spans="1:42" ht="18.600000000000001" customHeight="1">
      <c r="A8" s="2032"/>
      <c r="B8" s="995" t="s">
        <v>802</v>
      </c>
      <c r="C8" s="1255">
        <v>-129.26</v>
      </c>
      <c r="D8" s="1255">
        <v>69.02</v>
      </c>
      <c r="E8" s="1255">
        <v>0</v>
      </c>
      <c r="F8" s="1255">
        <v>198.28</v>
      </c>
      <c r="H8" s="2032"/>
      <c r="I8" s="995" t="s">
        <v>802</v>
      </c>
      <c r="J8" s="1255">
        <v>0</v>
      </c>
      <c r="K8" s="1255">
        <v>0</v>
      </c>
      <c r="L8" s="1255">
        <v>0</v>
      </c>
      <c r="M8" s="1255">
        <v>0</v>
      </c>
      <c r="O8" s="2032"/>
      <c r="P8" s="995" t="s">
        <v>802</v>
      </c>
      <c r="Q8" s="1255">
        <v>0</v>
      </c>
      <c r="R8" s="1255">
        <v>0</v>
      </c>
      <c r="S8" s="1255">
        <v>0</v>
      </c>
      <c r="T8" s="1255">
        <v>0</v>
      </c>
      <c r="V8" s="2032"/>
      <c r="W8" s="995" t="s">
        <v>802</v>
      </c>
      <c r="X8" s="1255">
        <v>0</v>
      </c>
      <c r="Y8" s="1255">
        <v>0</v>
      </c>
      <c r="Z8" s="1255">
        <v>0</v>
      </c>
      <c r="AA8" s="1255">
        <v>0</v>
      </c>
      <c r="AC8" s="2032"/>
      <c r="AD8" s="995" t="s">
        <v>802</v>
      </c>
      <c r="AE8" s="1255">
        <v>0</v>
      </c>
      <c r="AF8" s="1255">
        <v>0</v>
      </c>
      <c r="AG8" s="1255">
        <v>0</v>
      </c>
      <c r="AH8" s="1255">
        <v>0</v>
      </c>
      <c r="AJ8" s="2032"/>
      <c r="AK8" s="995" t="s">
        <v>802</v>
      </c>
      <c r="AL8" s="1255">
        <v>0</v>
      </c>
      <c r="AM8" s="1255">
        <v>0</v>
      </c>
      <c r="AN8" s="1255">
        <v>0</v>
      </c>
      <c r="AO8" s="1255">
        <v>0</v>
      </c>
    </row>
    <row r="9" spans="1:42" ht="18.600000000000001" customHeight="1">
      <c r="A9" s="2032"/>
      <c r="B9" s="995" t="s">
        <v>803</v>
      </c>
      <c r="C9" s="1255">
        <v>-4154.29</v>
      </c>
      <c r="D9" s="1255">
        <v>0</v>
      </c>
      <c r="E9" s="1255">
        <v>0</v>
      </c>
      <c r="F9" s="1255">
        <v>4154.29</v>
      </c>
      <c r="H9" s="2032"/>
      <c r="I9" s="995" t="s">
        <v>803</v>
      </c>
      <c r="J9" s="1255">
        <v>-900.25</v>
      </c>
      <c r="K9" s="1255">
        <v>0</v>
      </c>
      <c r="L9" s="1255">
        <v>0</v>
      </c>
      <c r="M9" s="1255">
        <v>900.25</v>
      </c>
      <c r="O9" s="2032"/>
      <c r="P9" s="995" t="s">
        <v>803</v>
      </c>
      <c r="Q9" s="1255">
        <v>-1732.19</v>
      </c>
      <c r="R9" s="1255">
        <v>0</v>
      </c>
      <c r="S9" s="1255">
        <v>0</v>
      </c>
      <c r="T9" s="1255">
        <v>1732.19</v>
      </c>
      <c r="V9" s="2032"/>
      <c r="W9" s="995" t="s">
        <v>803</v>
      </c>
      <c r="X9" s="1255">
        <v>-494.77</v>
      </c>
      <c r="Y9" s="1255">
        <v>0</v>
      </c>
      <c r="Z9" s="1255">
        <v>0</v>
      </c>
      <c r="AA9" s="1255">
        <v>494.77</v>
      </c>
      <c r="AC9" s="2032"/>
      <c r="AD9" s="995" t="s">
        <v>803</v>
      </c>
      <c r="AE9" s="1255">
        <v>0</v>
      </c>
      <c r="AF9" s="1255">
        <v>0</v>
      </c>
      <c r="AG9" s="1255">
        <v>0</v>
      </c>
      <c r="AH9" s="1255">
        <v>0</v>
      </c>
      <c r="AJ9" s="2032"/>
      <c r="AK9" s="995" t="s">
        <v>803</v>
      </c>
      <c r="AL9" s="1255">
        <v>0</v>
      </c>
      <c r="AM9" s="1255">
        <v>0</v>
      </c>
      <c r="AN9" s="1255">
        <v>0</v>
      </c>
      <c r="AO9" s="1255">
        <v>0</v>
      </c>
    </row>
    <row r="10" spans="1:42" ht="18.600000000000001" customHeight="1">
      <c r="A10" s="2032"/>
      <c r="B10" s="1011" t="s">
        <v>875</v>
      </c>
      <c r="C10" s="1255">
        <v>2188.38</v>
      </c>
      <c r="D10" s="1255">
        <v>2189.5100000000002</v>
      </c>
      <c r="E10" s="1255">
        <v>0</v>
      </c>
      <c r="F10" s="1255">
        <v>1.1299999999999999</v>
      </c>
      <c r="H10" s="2032"/>
      <c r="I10" s="1011" t="s">
        <v>875</v>
      </c>
      <c r="J10" s="1255">
        <v>945.35</v>
      </c>
      <c r="K10" s="1255">
        <v>946.48</v>
      </c>
      <c r="L10" s="1255">
        <v>0</v>
      </c>
      <c r="M10" s="1255">
        <v>1.1299999999999999</v>
      </c>
      <c r="O10" s="2032"/>
      <c r="P10" s="1011" t="s">
        <v>875</v>
      </c>
      <c r="Q10" s="1255">
        <v>281.67</v>
      </c>
      <c r="R10" s="1255">
        <v>281.67</v>
      </c>
      <c r="S10" s="1255">
        <v>0</v>
      </c>
      <c r="T10" s="1255">
        <v>0</v>
      </c>
      <c r="V10" s="2032"/>
      <c r="W10" s="1011" t="s">
        <v>875</v>
      </c>
      <c r="X10" s="1255">
        <v>372.68</v>
      </c>
      <c r="Y10" s="1255">
        <v>372.68</v>
      </c>
      <c r="Z10" s="1255">
        <v>0</v>
      </c>
      <c r="AA10" s="1255">
        <v>0</v>
      </c>
      <c r="AC10" s="2032"/>
      <c r="AD10" s="1011" t="s">
        <v>875</v>
      </c>
      <c r="AE10" s="1255">
        <v>0</v>
      </c>
      <c r="AF10" s="1255">
        <v>0</v>
      </c>
      <c r="AG10" s="1255">
        <v>0</v>
      </c>
      <c r="AH10" s="1255">
        <v>0</v>
      </c>
      <c r="AJ10" s="2032"/>
      <c r="AK10" s="1011" t="s">
        <v>875</v>
      </c>
      <c r="AL10" s="1255">
        <v>588.67999999999995</v>
      </c>
      <c r="AM10" s="1255">
        <v>588.67999999999995</v>
      </c>
      <c r="AN10" s="1255">
        <v>0</v>
      </c>
      <c r="AO10" s="1255">
        <v>0</v>
      </c>
    </row>
    <row r="11" spans="1:42" ht="18.600000000000001" customHeight="1">
      <c r="A11" s="2032"/>
      <c r="B11" s="995" t="s">
        <v>807</v>
      </c>
      <c r="C11" s="1255">
        <v>16.38</v>
      </c>
      <c r="D11" s="1255">
        <v>17.07</v>
      </c>
      <c r="E11" s="1255">
        <v>0</v>
      </c>
      <c r="F11" s="1255">
        <v>0.69</v>
      </c>
      <c r="H11" s="2032"/>
      <c r="I11" s="995" t="s">
        <v>807</v>
      </c>
      <c r="J11" s="1255">
        <v>0</v>
      </c>
      <c r="K11" s="1255">
        <v>0.69</v>
      </c>
      <c r="L11" s="1255">
        <v>0</v>
      </c>
      <c r="M11" s="1255">
        <v>0.69</v>
      </c>
      <c r="O11" s="2032"/>
      <c r="P11" s="995" t="s">
        <v>807</v>
      </c>
      <c r="Q11" s="1255">
        <v>0</v>
      </c>
      <c r="R11" s="1255">
        <v>0</v>
      </c>
      <c r="S11" s="1255">
        <v>0</v>
      </c>
      <c r="T11" s="1255">
        <v>0</v>
      </c>
      <c r="V11" s="2032"/>
      <c r="W11" s="995" t="s">
        <v>807</v>
      </c>
      <c r="X11" s="1255">
        <v>0</v>
      </c>
      <c r="Y11" s="1255">
        <v>0</v>
      </c>
      <c r="Z11" s="1255">
        <v>0</v>
      </c>
      <c r="AA11" s="1255">
        <v>0</v>
      </c>
      <c r="AC11" s="2032"/>
      <c r="AD11" s="995" t="s">
        <v>807</v>
      </c>
      <c r="AE11" s="1255">
        <v>11.81</v>
      </c>
      <c r="AF11" s="1255">
        <v>11.81</v>
      </c>
      <c r="AG11" s="1255">
        <v>0</v>
      </c>
      <c r="AH11" s="1255">
        <v>0</v>
      </c>
      <c r="AJ11" s="2032"/>
      <c r="AK11" s="995" t="s">
        <v>807</v>
      </c>
      <c r="AL11" s="1255">
        <v>4.57</v>
      </c>
      <c r="AM11" s="1255">
        <v>4.57</v>
      </c>
      <c r="AN11" s="1255">
        <v>0</v>
      </c>
      <c r="AO11" s="1255">
        <v>0</v>
      </c>
    </row>
    <row r="12" spans="1:42" ht="18.600000000000001" customHeight="1">
      <c r="A12" s="2032"/>
      <c r="B12" s="1691" t="s">
        <v>43</v>
      </c>
      <c r="C12" s="1255">
        <v>4747.3900000000003</v>
      </c>
      <c r="D12" s="1255">
        <v>4747.3900000000003</v>
      </c>
      <c r="E12" s="1255">
        <v>0</v>
      </c>
      <c r="F12" s="1255">
        <v>0</v>
      </c>
      <c r="H12" s="2032"/>
      <c r="I12" s="1691" t="s">
        <v>43</v>
      </c>
      <c r="J12" s="1255">
        <v>268.10000000000002</v>
      </c>
      <c r="K12" s="1255">
        <v>268.10000000000002</v>
      </c>
      <c r="L12" s="1255">
        <v>0</v>
      </c>
      <c r="M12" s="1255">
        <v>0</v>
      </c>
      <c r="O12" s="2032"/>
      <c r="P12" s="1691" t="s">
        <v>43</v>
      </c>
      <c r="Q12" s="1255">
        <v>485.8</v>
      </c>
      <c r="R12" s="1255">
        <v>485.8</v>
      </c>
      <c r="S12" s="1255">
        <v>0</v>
      </c>
      <c r="T12" s="1255">
        <v>0</v>
      </c>
      <c r="V12" s="2032"/>
      <c r="W12" s="1691" t="s">
        <v>43</v>
      </c>
      <c r="X12" s="1255">
        <v>3291.23</v>
      </c>
      <c r="Y12" s="1255">
        <v>3291.23</v>
      </c>
      <c r="Z12" s="1255">
        <v>0</v>
      </c>
      <c r="AA12" s="1255">
        <v>0</v>
      </c>
      <c r="AC12" s="2032"/>
      <c r="AD12" s="1691" t="s">
        <v>43</v>
      </c>
      <c r="AE12" s="1255">
        <v>299.61</v>
      </c>
      <c r="AF12" s="1255">
        <v>299.61</v>
      </c>
      <c r="AG12" s="1255">
        <v>0</v>
      </c>
      <c r="AH12" s="1255">
        <v>0</v>
      </c>
      <c r="AJ12" s="2032"/>
      <c r="AK12" s="1691" t="s">
        <v>43</v>
      </c>
      <c r="AL12" s="1255">
        <v>402.65</v>
      </c>
      <c r="AM12" s="1255">
        <v>402.65</v>
      </c>
      <c r="AN12" s="1255">
        <v>0</v>
      </c>
      <c r="AO12" s="1255">
        <v>0</v>
      </c>
    </row>
    <row r="13" spans="1:42" ht="18.600000000000001" customHeight="1">
      <c r="A13" s="2031" t="s">
        <v>867</v>
      </c>
      <c r="B13" s="1254" t="s">
        <v>873</v>
      </c>
      <c r="C13" s="1255">
        <f>SUM('2-10-2 2023 배수관 부설(급수과)'!C14:'2-10-2 2023 배수관 부설(급수과)'!C20)</f>
        <v>315.99</v>
      </c>
      <c r="D13" s="1255">
        <f>SUM('2-10-2 2023 배수관 부설(급수과)'!D14:'2-10-2 2023 배수관 부설(급수과)'!D20)</f>
        <v>315.99</v>
      </c>
      <c r="E13" s="1255">
        <f>SUM('2-10-2 2023 배수관 부설(급수과)'!E14:'2-10-2 2023 배수관 부설(급수과)'!E20)</f>
        <v>0</v>
      </c>
      <c r="F13" s="1255">
        <f>SUM('2-10-2 2023 배수관 부설(급수과)'!F14:'2-10-2 2023 배수관 부설(급수과)'!F20)</f>
        <v>0</v>
      </c>
      <c r="H13" s="2031" t="s">
        <v>867</v>
      </c>
      <c r="I13" s="1254" t="s">
        <v>873</v>
      </c>
      <c r="J13" s="1255">
        <f>SUM('2-10-2 2023 배수관 부설(급수과)'!J14:'2-10-2 2023 배수관 부설(급수과)'!J20)</f>
        <v>0</v>
      </c>
      <c r="K13" s="1255">
        <f>SUM('2-10-2 2023 배수관 부설(급수과)'!K14:'2-10-2 2023 배수관 부설(급수과)'!K20)</f>
        <v>0</v>
      </c>
      <c r="L13" s="1255">
        <f>SUM('2-10-2 2023 배수관 부설(급수과)'!L14:'2-10-2 2023 배수관 부설(급수과)'!L20)</f>
        <v>0</v>
      </c>
      <c r="M13" s="1255">
        <f>SUM('2-10-2 2023 배수관 부설(급수과)'!M14:'2-10-2 2023 배수관 부설(급수과)'!M20)</f>
        <v>0</v>
      </c>
      <c r="O13" s="2031" t="s">
        <v>867</v>
      </c>
      <c r="P13" s="1254" t="s">
        <v>873</v>
      </c>
      <c r="Q13" s="1255">
        <f>SUM('2-10-2 2023 배수관 부설(급수과)'!Q14:'2-10-2 2023 배수관 부설(급수과)'!Q20)</f>
        <v>0</v>
      </c>
      <c r="R13" s="1255">
        <f>SUM('2-10-2 2023 배수관 부설(급수과)'!R14:'2-10-2 2023 배수관 부설(급수과)'!R20)</f>
        <v>0</v>
      </c>
      <c r="S13" s="1255">
        <f>SUM('2-10-2 2023 배수관 부설(급수과)'!S14:'2-10-2 2023 배수관 부설(급수과)'!S20)</f>
        <v>0</v>
      </c>
      <c r="T13" s="1255">
        <f>SUM('2-10-2 2023 배수관 부설(급수과)'!T14:'2-10-2 2023 배수관 부설(급수과)'!T20)</f>
        <v>0</v>
      </c>
      <c r="V13" s="2031" t="s">
        <v>867</v>
      </c>
      <c r="W13" s="1254" t="s">
        <v>873</v>
      </c>
      <c r="X13" s="1255">
        <f>SUM('2-10-2 2023 배수관 부설(급수과)'!X14:'2-10-2 2023 배수관 부설(급수과)'!X20)</f>
        <v>0</v>
      </c>
      <c r="Y13" s="1255">
        <f>SUM('2-10-2 2023 배수관 부설(급수과)'!Y14:'2-10-2 2023 배수관 부설(급수과)'!Y20)</f>
        <v>0</v>
      </c>
      <c r="Z13" s="1255">
        <f>SUM('2-10-2 2023 배수관 부설(급수과)'!Z14:'2-10-2 2023 배수관 부설(급수과)'!Z20)</f>
        <v>0</v>
      </c>
      <c r="AA13" s="1255">
        <f>SUM('2-10-2 2023 배수관 부설(급수과)'!AA14:'2-10-2 2023 배수관 부설(급수과)'!AA20)</f>
        <v>0</v>
      </c>
      <c r="AC13" s="2031" t="s">
        <v>867</v>
      </c>
      <c r="AD13" s="1254" t="s">
        <v>873</v>
      </c>
      <c r="AE13" s="1255">
        <f>SUM('2-10-2 2023 배수관 부설(급수과)'!AE14:'2-10-2 2023 배수관 부설(급수과)'!AE20)</f>
        <v>311.42</v>
      </c>
      <c r="AF13" s="1255">
        <f>SUM('2-10-2 2023 배수관 부설(급수과)'!AF14:'2-10-2 2023 배수관 부설(급수과)'!AF20)</f>
        <v>311.42</v>
      </c>
      <c r="AG13" s="1255">
        <f>SUM('2-10-2 2023 배수관 부설(급수과)'!AG14:'2-10-2 2023 배수관 부설(급수과)'!AG20)</f>
        <v>0</v>
      </c>
      <c r="AH13" s="1255">
        <f>SUM('2-10-2 2023 배수관 부설(급수과)'!AH14:'2-10-2 2023 배수관 부설(급수과)'!AH20)</f>
        <v>0</v>
      </c>
      <c r="AJ13" s="2031" t="s">
        <v>867</v>
      </c>
      <c r="AK13" s="1254" t="s">
        <v>873</v>
      </c>
      <c r="AL13" s="1255">
        <f>SUM('2-10-2 2023 배수관 부설(급수과)'!AL14:'2-10-2 2023 배수관 부설(급수과)'!AL20)</f>
        <v>4.57</v>
      </c>
      <c r="AM13" s="1255">
        <f>SUM('2-10-2 2023 배수관 부설(급수과)'!AM14:'2-10-2 2023 배수관 부설(급수과)'!AM20)</f>
        <v>4.57</v>
      </c>
      <c r="AN13" s="1255">
        <f>SUM('2-10-2 2023 배수관 부설(급수과)'!AN14:'2-10-2 2023 배수관 부설(급수과)'!AN20)</f>
        <v>0</v>
      </c>
      <c r="AO13" s="1255">
        <f>SUM('2-10-2 2023 배수관 부설(급수과)'!AO14:'2-10-2 2023 배수관 부설(급수과)'!AO20)</f>
        <v>0</v>
      </c>
    </row>
    <row r="14" spans="1:42" ht="18.600000000000001" customHeight="1">
      <c r="A14" s="2031" t="s">
        <v>867</v>
      </c>
      <c r="B14" s="989" t="s">
        <v>874</v>
      </c>
      <c r="C14" s="1255">
        <v>0</v>
      </c>
      <c r="D14" s="1255">
        <v>0</v>
      </c>
      <c r="E14" s="1255">
        <v>0</v>
      </c>
      <c r="F14" s="1255">
        <v>0</v>
      </c>
      <c r="H14" s="2031" t="s">
        <v>867</v>
      </c>
      <c r="I14" s="989" t="s">
        <v>874</v>
      </c>
      <c r="J14" s="1255">
        <v>0</v>
      </c>
      <c r="K14" s="1255">
        <v>0</v>
      </c>
      <c r="L14" s="1255">
        <v>0</v>
      </c>
      <c r="M14" s="1255">
        <v>0</v>
      </c>
      <c r="O14" s="2031" t="s">
        <v>867</v>
      </c>
      <c r="P14" s="989" t="s">
        <v>874</v>
      </c>
      <c r="Q14" s="1255">
        <v>0</v>
      </c>
      <c r="R14" s="1255">
        <v>0</v>
      </c>
      <c r="S14" s="1255">
        <v>0</v>
      </c>
      <c r="T14" s="1255">
        <v>0</v>
      </c>
      <c r="V14" s="2031" t="s">
        <v>867</v>
      </c>
      <c r="W14" s="989" t="s">
        <v>874</v>
      </c>
      <c r="X14" s="1255">
        <v>0</v>
      </c>
      <c r="Y14" s="1255">
        <v>0</v>
      </c>
      <c r="Z14" s="1255">
        <v>0</v>
      </c>
      <c r="AA14" s="1255">
        <v>0</v>
      </c>
      <c r="AC14" s="2031" t="s">
        <v>867</v>
      </c>
      <c r="AD14" s="989" t="s">
        <v>874</v>
      </c>
      <c r="AE14" s="1255">
        <v>0</v>
      </c>
      <c r="AF14" s="1255">
        <v>0</v>
      </c>
      <c r="AG14" s="1255">
        <v>0</v>
      </c>
      <c r="AH14" s="1255">
        <v>0</v>
      </c>
      <c r="AJ14" s="2031" t="s">
        <v>867</v>
      </c>
      <c r="AK14" s="989" t="s">
        <v>874</v>
      </c>
      <c r="AL14" s="1255">
        <v>0</v>
      </c>
      <c r="AM14" s="1255">
        <v>0</v>
      </c>
      <c r="AN14" s="1255">
        <v>0</v>
      </c>
      <c r="AO14" s="1255">
        <v>0</v>
      </c>
    </row>
    <row r="15" spans="1:42" ht="18.600000000000001" customHeight="1">
      <c r="A15" s="2032"/>
      <c r="B15" s="991" t="s">
        <v>257</v>
      </c>
      <c r="C15" s="1255">
        <v>0</v>
      </c>
      <c r="D15" s="1255">
        <v>0</v>
      </c>
      <c r="E15" s="1255">
        <v>0</v>
      </c>
      <c r="F15" s="1255">
        <v>0</v>
      </c>
      <c r="H15" s="2032"/>
      <c r="I15" s="991" t="s">
        <v>257</v>
      </c>
      <c r="J15" s="1255">
        <v>0</v>
      </c>
      <c r="K15" s="1255">
        <v>0</v>
      </c>
      <c r="L15" s="1255">
        <v>0</v>
      </c>
      <c r="M15" s="1255">
        <v>0</v>
      </c>
      <c r="O15" s="2032"/>
      <c r="P15" s="991" t="s">
        <v>257</v>
      </c>
      <c r="Q15" s="1255">
        <v>0</v>
      </c>
      <c r="R15" s="1255">
        <v>0</v>
      </c>
      <c r="S15" s="1255">
        <v>0</v>
      </c>
      <c r="T15" s="1255">
        <v>0</v>
      </c>
      <c r="V15" s="2032"/>
      <c r="W15" s="991" t="s">
        <v>257</v>
      </c>
      <c r="X15" s="1255">
        <v>0</v>
      </c>
      <c r="Y15" s="1255">
        <v>0</v>
      </c>
      <c r="Z15" s="1255">
        <v>0</v>
      </c>
      <c r="AA15" s="1255">
        <v>0</v>
      </c>
      <c r="AC15" s="2032"/>
      <c r="AD15" s="991" t="s">
        <v>257</v>
      </c>
      <c r="AE15" s="1255">
        <v>0</v>
      </c>
      <c r="AF15" s="1255">
        <v>0</v>
      </c>
      <c r="AG15" s="1255">
        <v>0</v>
      </c>
      <c r="AH15" s="1255">
        <v>0</v>
      </c>
      <c r="AJ15" s="2032"/>
      <c r="AK15" s="991" t="s">
        <v>257</v>
      </c>
      <c r="AL15" s="1255">
        <v>0</v>
      </c>
      <c r="AM15" s="1255">
        <v>0</v>
      </c>
      <c r="AN15" s="1255">
        <v>0</v>
      </c>
      <c r="AO15" s="1255">
        <v>0</v>
      </c>
    </row>
    <row r="16" spans="1:42" ht="18.600000000000001" customHeight="1">
      <c r="A16" s="2032"/>
      <c r="B16" s="995" t="s">
        <v>802</v>
      </c>
      <c r="C16" s="1255">
        <v>0</v>
      </c>
      <c r="D16" s="1255">
        <v>0</v>
      </c>
      <c r="E16" s="1255">
        <v>0</v>
      </c>
      <c r="F16" s="1255">
        <v>0</v>
      </c>
      <c r="H16" s="2032"/>
      <c r="I16" s="995" t="s">
        <v>802</v>
      </c>
      <c r="J16" s="1255">
        <v>0</v>
      </c>
      <c r="K16" s="1255">
        <v>0</v>
      </c>
      <c r="L16" s="1255">
        <v>0</v>
      </c>
      <c r="M16" s="1255">
        <v>0</v>
      </c>
      <c r="O16" s="2032"/>
      <c r="P16" s="995" t="s">
        <v>802</v>
      </c>
      <c r="Q16" s="1255">
        <v>0</v>
      </c>
      <c r="R16" s="1255">
        <v>0</v>
      </c>
      <c r="S16" s="1255">
        <v>0</v>
      </c>
      <c r="T16" s="1255">
        <v>0</v>
      </c>
      <c r="V16" s="2032"/>
      <c r="W16" s="995" t="s">
        <v>802</v>
      </c>
      <c r="X16" s="1255">
        <v>0</v>
      </c>
      <c r="Y16" s="1255">
        <v>0</v>
      </c>
      <c r="Z16" s="1255">
        <v>0</v>
      </c>
      <c r="AA16" s="1255">
        <v>0</v>
      </c>
      <c r="AC16" s="2032"/>
      <c r="AD16" s="995" t="s">
        <v>802</v>
      </c>
      <c r="AE16" s="1255">
        <v>0</v>
      </c>
      <c r="AF16" s="1255">
        <v>0</v>
      </c>
      <c r="AG16" s="1255">
        <v>0</v>
      </c>
      <c r="AH16" s="1255">
        <v>0</v>
      </c>
      <c r="AJ16" s="2032"/>
      <c r="AK16" s="995" t="s">
        <v>802</v>
      </c>
      <c r="AL16" s="1255">
        <v>0</v>
      </c>
      <c r="AM16" s="1255">
        <v>0</v>
      </c>
      <c r="AN16" s="1255">
        <v>0</v>
      </c>
      <c r="AO16" s="1255">
        <v>0</v>
      </c>
    </row>
    <row r="17" spans="1:41" ht="18.600000000000001" customHeight="1">
      <c r="A17" s="2032"/>
      <c r="B17" s="995" t="s">
        <v>803</v>
      </c>
      <c r="C17" s="1255">
        <v>0</v>
      </c>
      <c r="D17" s="1255">
        <v>0</v>
      </c>
      <c r="E17" s="1255">
        <v>0</v>
      </c>
      <c r="F17" s="1255">
        <v>0</v>
      </c>
      <c r="H17" s="2032"/>
      <c r="I17" s="995" t="s">
        <v>803</v>
      </c>
      <c r="J17" s="1255">
        <v>0</v>
      </c>
      <c r="K17" s="1255">
        <v>0</v>
      </c>
      <c r="L17" s="1255">
        <v>0</v>
      </c>
      <c r="M17" s="1255">
        <v>0</v>
      </c>
      <c r="O17" s="2032"/>
      <c r="P17" s="995" t="s">
        <v>803</v>
      </c>
      <c r="Q17" s="1255">
        <v>0</v>
      </c>
      <c r="R17" s="1255">
        <v>0</v>
      </c>
      <c r="S17" s="1255">
        <v>0</v>
      </c>
      <c r="T17" s="1255">
        <v>0</v>
      </c>
      <c r="V17" s="2032"/>
      <c r="W17" s="995" t="s">
        <v>803</v>
      </c>
      <c r="X17" s="1255">
        <v>0</v>
      </c>
      <c r="Y17" s="1255">
        <v>0</v>
      </c>
      <c r="Z17" s="1255">
        <v>0</v>
      </c>
      <c r="AA17" s="1255">
        <v>0</v>
      </c>
      <c r="AC17" s="2032"/>
      <c r="AD17" s="995" t="s">
        <v>803</v>
      </c>
      <c r="AE17" s="1255">
        <v>0</v>
      </c>
      <c r="AF17" s="1255">
        <v>0</v>
      </c>
      <c r="AG17" s="1255">
        <v>0</v>
      </c>
      <c r="AH17" s="1255">
        <v>0</v>
      </c>
      <c r="AJ17" s="2032"/>
      <c r="AK17" s="995" t="s">
        <v>803</v>
      </c>
      <c r="AL17" s="1255">
        <v>0</v>
      </c>
      <c r="AM17" s="1255">
        <v>0</v>
      </c>
      <c r="AN17" s="1255">
        <v>0</v>
      </c>
      <c r="AO17" s="1255">
        <v>0</v>
      </c>
    </row>
    <row r="18" spans="1:41" ht="18.600000000000001" customHeight="1">
      <c r="A18" s="2032"/>
      <c r="B18" s="1011" t="s">
        <v>875</v>
      </c>
      <c r="C18" s="1255">
        <v>0</v>
      </c>
      <c r="D18" s="1255">
        <v>0</v>
      </c>
      <c r="E18" s="1255">
        <v>0</v>
      </c>
      <c r="F18" s="1255">
        <v>0</v>
      </c>
      <c r="H18" s="2032"/>
      <c r="I18" s="1011" t="s">
        <v>875</v>
      </c>
      <c r="J18" s="1255">
        <v>0</v>
      </c>
      <c r="K18" s="1255">
        <v>0</v>
      </c>
      <c r="L18" s="1255">
        <v>0</v>
      </c>
      <c r="M18" s="1255">
        <v>0</v>
      </c>
      <c r="O18" s="2032"/>
      <c r="P18" s="1011" t="s">
        <v>875</v>
      </c>
      <c r="Q18" s="1255">
        <v>0</v>
      </c>
      <c r="R18" s="1255">
        <v>0</v>
      </c>
      <c r="S18" s="1255">
        <v>0</v>
      </c>
      <c r="T18" s="1255">
        <v>0</v>
      </c>
      <c r="V18" s="2032"/>
      <c r="W18" s="1011" t="s">
        <v>875</v>
      </c>
      <c r="X18" s="1255">
        <v>0</v>
      </c>
      <c r="Y18" s="1255">
        <v>0</v>
      </c>
      <c r="Z18" s="1255">
        <v>0</v>
      </c>
      <c r="AA18" s="1255">
        <v>0</v>
      </c>
      <c r="AC18" s="2032"/>
      <c r="AD18" s="1011" t="s">
        <v>875</v>
      </c>
      <c r="AE18" s="1255">
        <v>0</v>
      </c>
      <c r="AF18" s="1255">
        <v>0</v>
      </c>
      <c r="AG18" s="1255">
        <v>0</v>
      </c>
      <c r="AH18" s="1255">
        <v>0</v>
      </c>
      <c r="AJ18" s="2032"/>
      <c r="AK18" s="1011" t="s">
        <v>875</v>
      </c>
      <c r="AL18" s="1255">
        <v>0</v>
      </c>
      <c r="AM18" s="1255">
        <v>0</v>
      </c>
      <c r="AN18" s="1255">
        <v>0</v>
      </c>
      <c r="AO18" s="1255">
        <v>0</v>
      </c>
    </row>
    <row r="19" spans="1:41" ht="18.600000000000001" customHeight="1">
      <c r="A19" s="2032"/>
      <c r="B19" s="995" t="s">
        <v>807</v>
      </c>
      <c r="C19" s="1255">
        <v>16.38</v>
      </c>
      <c r="D19" s="1255">
        <v>16.38</v>
      </c>
      <c r="E19" s="1255">
        <v>0</v>
      </c>
      <c r="F19" s="1255">
        <v>0</v>
      </c>
      <c r="H19" s="2032"/>
      <c r="I19" s="995" t="s">
        <v>807</v>
      </c>
      <c r="J19" s="1255">
        <v>0</v>
      </c>
      <c r="K19" s="1255">
        <v>0</v>
      </c>
      <c r="L19" s="1255">
        <v>0</v>
      </c>
      <c r="M19" s="1255">
        <v>0</v>
      </c>
      <c r="O19" s="2032"/>
      <c r="P19" s="995" t="s">
        <v>807</v>
      </c>
      <c r="Q19" s="1255">
        <v>0</v>
      </c>
      <c r="R19" s="1255">
        <v>0</v>
      </c>
      <c r="S19" s="1255">
        <v>0</v>
      </c>
      <c r="T19" s="1255">
        <v>0</v>
      </c>
      <c r="V19" s="2032"/>
      <c r="W19" s="995" t="s">
        <v>807</v>
      </c>
      <c r="X19" s="1255">
        <v>0</v>
      </c>
      <c r="Y19" s="1255">
        <v>0</v>
      </c>
      <c r="Z19" s="1255">
        <v>0</v>
      </c>
      <c r="AA19" s="1255">
        <v>0</v>
      </c>
      <c r="AC19" s="2032"/>
      <c r="AD19" s="995" t="s">
        <v>807</v>
      </c>
      <c r="AE19" s="1255">
        <v>11.81</v>
      </c>
      <c r="AF19" s="1255">
        <v>11.81</v>
      </c>
      <c r="AG19" s="1255">
        <v>0</v>
      </c>
      <c r="AH19" s="1255">
        <v>0</v>
      </c>
      <c r="AJ19" s="2032"/>
      <c r="AK19" s="995" t="s">
        <v>807</v>
      </c>
      <c r="AL19" s="1255">
        <v>4.57</v>
      </c>
      <c r="AM19" s="1255">
        <v>4.57</v>
      </c>
      <c r="AN19" s="1255">
        <v>0</v>
      </c>
      <c r="AO19" s="1255">
        <v>0</v>
      </c>
    </row>
    <row r="20" spans="1:41" ht="18.600000000000001" customHeight="1">
      <c r="A20" s="2032"/>
      <c r="B20" s="1691" t="s">
        <v>43</v>
      </c>
      <c r="C20" s="1255">
        <v>299.61</v>
      </c>
      <c r="D20" s="1255">
        <v>299.61</v>
      </c>
      <c r="E20" s="1255">
        <v>0</v>
      </c>
      <c r="F20" s="1255">
        <v>0</v>
      </c>
      <c r="H20" s="2032"/>
      <c r="I20" s="1691" t="s">
        <v>43</v>
      </c>
      <c r="J20" s="1255">
        <v>0</v>
      </c>
      <c r="K20" s="1255">
        <v>0</v>
      </c>
      <c r="L20" s="1255">
        <v>0</v>
      </c>
      <c r="M20" s="1255">
        <v>0</v>
      </c>
      <c r="O20" s="2032"/>
      <c r="P20" s="1691" t="s">
        <v>43</v>
      </c>
      <c r="Q20" s="1255">
        <v>0</v>
      </c>
      <c r="R20" s="1255">
        <v>0</v>
      </c>
      <c r="S20" s="1255">
        <v>0</v>
      </c>
      <c r="T20" s="1255">
        <v>0</v>
      </c>
      <c r="V20" s="2032"/>
      <c r="W20" s="1691" t="s">
        <v>43</v>
      </c>
      <c r="X20" s="1255">
        <v>0</v>
      </c>
      <c r="Y20" s="1255">
        <v>0</v>
      </c>
      <c r="Z20" s="1255">
        <v>0</v>
      </c>
      <c r="AA20" s="1255">
        <v>0</v>
      </c>
      <c r="AC20" s="2032"/>
      <c r="AD20" s="1691" t="s">
        <v>43</v>
      </c>
      <c r="AE20" s="1255">
        <v>299.61</v>
      </c>
      <c r="AF20" s="1255">
        <v>299.61</v>
      </c>
      <c r="AG20" s="1255">
        <v>0</v>
      </c>
      <c r="AH20" s="1255">
        <v>0</v>
      </c>
      <c r="AJ20" s="2032"/>
      <c r="AK20" s="1691" t="s">
        <v>43</v>
      </c>
      <c r="AL20" s="1255">
        <v>0</v>
      </c>
      <c r="AM20" s="1255">
        <v>0</v>
      </c>
      <c r="AN20" s="1255">
        <v>0</v>
      </c>
      <c r="AO20" s="1255">
        <v>0</v>
      </c>
    </row>
    <row r="21" spans="1:41" ht="18.600000000000001" customHeight="1">
      <c r="A21" s="2031" t="s">
        <v>809</v>
      </c>
      <c r="B21" s="1254" t="s">
        <v>873</v>
      </c>
      <c r="C21" s="1255">
        <f>SUM('2-10-2 2023 배수관 부설(급수과)'!C22:'2-10-2 2023 배수관 부설(급수과)'!C28)</f>
        <v>-2298.6800000000003</v>
      </c>
      <c r="D21" s="1255">
        <f>SUM('2-10-2 2023 배수관 부설(급수과)'!D22:'2-10-2 2023 배수관 부설(급수과)'!D28)</f>
        <v>387.10999999999996</v>
      </c>
      <c r="E21" s="1255">
        <f>SUM('2-10-2 2023 배수관 부설(급수과)'!E22:'2-10-2 2023 배수관 부설(급수과)'!E28)</f>
        <v>0</v>
      </c>
      <c r="F21" s="1255">
        <f>SUM('2-10-2 2023 배수관 부설(급수과)'!F22:'2-10-2 2023 배수관 부설(급수과)'!F28)</f>
        <v>2685.7900000000004</v>
      </c>
      <c r="H21" s="2031" t="s">
        <v>809</v>
      </c>
      <c r="I21" s="1254" t="s">
        <v>873</v>
      </c>
      <c r="J21" s="1255">
        <f>SUM('2-10-2 2023 배수관 부설(급수과)'!J22:'2-10-2 2023 배수관 부설(급수과)'!J28)</f>
        <v>-52.54</v>
      </c>
      <c r="K21" s="1255">
        <f>SUM('2-10-2 2023 배수관 부설(급수과)'!K22:'2-10-2 2023 배수관 부설(급수과)'!K28)</f>
        <v>5</v>
      </c>
      <c r="L21" s="1255">
        <f>SUM('2-10-2 2023 배수관 부설(급수과)'!L22:'2-10-2 2023 배수관 부설(급수과)'!L28)</f>
        <v>0</v>
      </c>
      <c r="M21" s="1255">
        <f>SUM('2-10-2 2023 배수관 부설(급수과)'!M22:'2-10-2 2023 배수관 부설(급수과)'!M28)</f>
        <v>57.54</v>
      </c>
      <c r="O21" s="2031" t="s">
        <v>809</v>
      </c>
      <c r="P21" s="1254" t="s">
        <v>873</v>
      </c>
      <c r="Q21" s="1255">
        <f>SUM('2-10-2 2023 배수관 부설(급수과)'!Q22:'2-10-2 2023 배수관 부설(급수과)'!Q28)</f>
        <v>-1307.52</v>
      </c>
      <c r="R21" s="1255">
        <f>SUM('2-10-2 2023 배수관 부설(급수과)'!R22:'2-10-2 2023 배수관 부설(급수과)'!R28)</f>
        <v>7.44</v>
      </c>
      <c r="S21" s="1255">
        <f>SUM('2-10-2 2023 배수관 부설(급수과)'!S22:'2-10-2 2023 배수관 부설(급수과)'!S28)</f>
        <v>0</v>
      </c>
      <c r="T21" s="1255">
        <f>SUM('2-10-2 2023 배수관 부설(급수과)'!T22:'2-10-2 2023 배수관 부설(급수과)'!T28)</f>
        <v>1314.96</v>
      </c>
      <c r="V21" s="2031" t="s">
        <v>809</v>
      </c>
      <c r="W21" s="1254" t="s">
        <v>873</v>
      </c>
      <c r="X21" s="1255">
        <f>SUM('2-10-2 2023 배수관 부설(급수과)'!X22:'2-10-2 2023 배수관 부설(급수과)'!X28)</f>
        <v>-515.78</v>
      </c>
      <c r="Y21" s="1255">
        <f>SUM('2-10-2 2023 배수관 부설(급수과)'!Y22:'2-10-2 2023 배수관 부설(급수과)'!Y28)</f>
        <v>6</v>
      </c>
      <c r="Z21" s="1255">
        <f>SUM('2-10-2 2023 배수관 부설(급수과)'!Z22:'2-10-2 2023 배수관 부설(급수과)'!Z28)</f>
        <v>0</v>
      </c>
      <c r="AA21" s="1255">
        <f>SUM('2-10-2 2023 배수관 부설(급수과)'!AA22:'2-10-2 2023 배수관 부설(급수과)'!AA28)</f>
        <v>521.78</v>
      </c>
      <c r="AC21" s="2031" t="s">
        <v>809</v>
      </c>
      <c r="AD21" s="1254" t="s">
        <v>873</v>
      </c>
      <c r="AE21" s="1255">
        <f>SUM('2-10-2 2023 배수관 부설(급수과)'!AE22:'2-10-2 2023 배수관 부설(급수과)'!AE28)</f>
        <v>-179.85</v>
      </c>
      <c r="AF21" s="1255">
        <f>SUM('2-10-2 2023 배수관 부설(급수과)'!AF22:'2-10-2 2023 배수관 부설(급수과)'!AF28)</f>
        <v>127.09</v>
      </c>
      <c r="AG21" s="1255">
        <f>SUM('2-10-2 2023 배수관 부설(급수과)'!AG22:'2-10-2 2023 배수관 부설(급수과)'!AG28)</f>
        <v>0</v>
      </c>
      <c r="AH21" s="1255">
        <f>SUM('2-10-2 2023 배수관 부설(급수과)'!AH22:'2-10-2 2023 배수관 부설(급수과)'!AH28)</f>
        <v>306.94</v>
      </c>
      <c r="AJ21" s="2031" t="s">
        <v>809</v>
      </c>
      <c r="AK21" s="1254" t="s">
        <v>873</v>
      </c>
      <c r="AL21" s="1255">
        <f>SUM('2-10-2 2023 배수관 부설(급수과)'!AL22:'2-10-2 2023 배수관 부설(급수과)'!AL28)</f>
        <v>144.30000000000001</v>
      </c>
      <c r="AM21" s="1255">
        <f>SUM('2-10-2 2023 배수관 부설(급수과)'!AM22:'2-10-2 2023 배수관 부설(급수과)'!AM28)</f>
        <v>144.30000000000001</v>
      </c>
      <c r="AN21" s="1255">
        <f>SUM('2-10-2 2023 배수관 부설(급수과)'!AN22:'2-10-2 2023 배수관 부설(급수과)'!AN28)</f>
        <v>0</v>
      </c>
      <c r="AO21" s="1255">
        <f>SUM('2-10-2 2023 배수관 부설(급수과)'!AO22:'2-10-2 2023 배수관 부설(급수과)'!AO28)</f>
        <v>0</v>
      </c>
    </row>
    <row r="22" spans="1:41" ht="18.600000000000001" customHeight="1">
      <c r="A22" s="2031" t="s">
        <v>809</v>
      </c>
      <c r="B22" s="989" t="s">
        <v>874</v>
      </c>
      <c r="C22" s="1255">
        <v>-1631.69</v>
      </c>
      <c r="D22" s="1255">
        <v>318.08999999999997</v>
      </c>
      <c r="E22" s="1255">
        <v>0</v>
      </c>
      <c r="F22" s="1255">
        <v>1949.78</v>
      </c>
      <c r="H22" s="2031" t="s">
        <v>809</v>
      </c>
      <c r="I22" s="989" t="s">
        <v>874</v>
      </c>
      <c r="J22" s="1255">
        <v>-1.38</v>
      </c>
      <c r="K22" s="1255">
        <v>5</v>
      </c>
      <c r="L22" s="1255">
        <v>0</v>
      </c>
      <c r="M22" s="1255">
        <v>6.38</v>
      </c>
      <c r="O22" s="2031" t="s">
        <v>809</v>
      </c>
      <c r="P22" s="989" t="s">
        <v>874</v>
      </c>
      <c r="Q22" s="1255">
        <v>-1120.7</v>
      </c>
      <c r="R22" s="1255">
        <v>7.44</v>
      </c>
      <c r="S22" s="1255">
        <v>0</v>
      </c>
      <c r="T22" s="1255">
        <v>1128.1400000000001</v>
      </c>
      <c r="V22" s="2031" t="s">
        <v>809</v>
      </c>
      <c r="W22" s="989" t="s">
        <v>874</v>
      </c>
      <c r="X22" s="1255">
        <v>-352.81</v>
      </c>
      <c r="Y22" s="1255">
        <v>6</v>
      </c>
      <c r="Z22" s="1255">
        <v>0</v>
      </c>
      <c r="AA22" s="1255">
        <v>358.81</v>
      </c>
      <c r="AC22" s="2031" t="s">
        <v>809</v>
      </c>
      <c r="AD22" s="989" t="s">
        <v>874</v>
      </c>
      <c r="AE22" s="1255">
        <v>-174.71</v>
      </c>
      <c r="AF22" s="1255">
        <v>127.09</v>
      </c>
      <c r="AG22" s="1255">
        <v>0</v>
      </c>
      <c r="AH22" s="1255">
        <v>301.8</v>
      </c>
      <c r="AJ22" s="2031" t="s">
        <v>809</v>
      </c>
      <c r="AK22" s="989" t="s">
        <v>874</v>
      </c>
      <c r="AL22" s="1255">
        <v>144.30000000000001</v>
      </c>
      <c r="AM22" s="1255">
        <v>144.30000000000001</v>
      </c>
      <c r="AN22" s="1255">
        <v>0</v>
      </c>
      <c r="AO22" s="1255">
        <v>0</v>
      </c>
    </row>
    <row r="23" spans="1:41" ht="18.600000000000001" customHeight="1">
      <c r="A23" s="2032"/>
      <c r="B23" s="991" t="s">
        <v>257</v>
      </c>
      <c r="C23" s="1255">
        <v>-5.14</v>
      </c>
      <c r="D23" s="1255">
        <v>0</v>
      </c>
      <c r="E23" s="1255">
        <v>0</v>
      </c>
      <c r="F23" s="1255">
        <v>5.14</v>
      </c>
      <c r="H23" s="2032"/>
      <c r="I23" s="991" t="s">
        <v>257</v>
      </c>
      <c r="J23" s="1255">
        <v>0</v>
      </c>
      <c r="K23" s="1255">
        <v>0</v>
      </c>
      <c r="L23" s="1255">
        <v>0</v>
      </c>
      <c r="M23" s="1255">
        <v>0</v>
      </c>
      <c r="O23" s="2032"/>
      <c r="P23" s="991" t="s">
        <v>257</v>
      </c>
      <c r="Q23" s="1255">
        <v>0</v>
      </c>
      <c r="R23" s="1255">
        <v>0</v>
      </c>
      <c r="S23" s="1255">
        <v>0</v>
      </c>
      <c r="T23" s="1255">
        <v>0</v>
      </c>
      <c r="V23" s="2032"/>
      <c r="W23" s="991" t="s">
        <v>257</v>
      </c>
      <c r="X23" s="1255">
        <v>0</v>
      </c>
      <c r="Y23" s="1255">
        <v>0</v>
      </c>
      <c r="Z23" s="1255">
        <v>0</v>
      </c>
      <c r="AA23" s="1255">
        <v>0</v>
      </c>
      <c r="AC23" s="2032"/>
      <c r="AD23" s="991" t="s">
        <v>257</v>
      </c>
      <c r="AE23" s="1255">
        <v>-5.14</v>
      </c>
      <c r="AF23" s="1255">
        <v>0</v>
      </c>
      <c r="AG23" s="1255">
        <v>0</v>
      </c>
      <c r="AH23" s="1255">
        <v>5.14</v>
      </c>
      <c r="AJ23" s="2032"/>
      <c r="AK23" s="991" t="s">
        <v>257</v>
      </c>
      <c r="AL23" s="1255">
        <v>0</v>
      </c>
      <c r="AM23" s="1255">
        <v>0</v>
      </c>
      <c r="AN23" s="1255">
        <v>0</v>
      </c>
      <c r="AO23" s="1255">
        <v>0</v>
      </c>
    </row>
    <row r="24" spans="1:41" ht="18.600000000000001" customHeight="1">
      <c r="A24" s="2032"/>
      <c r="B24" s="995" t="s">
        <v>802</v>
      </c>
      <c r="C24" s="1255">
        <v>-125.53</v>
      </c>
      <c r="D24" s="1255">
        <v>69.02</v>
      </c>
      <c r="E24" s="1255">
        <v>0</v>
      </c>
      <c r="F24" s="1255">
        <v>194.55</v>
      </c>
      <c r="H24" s="2032"/>
      <c r="I24" s="995" t="s">
        <v>802</v>
      </c>
      <c r="J24" s="1255">
        <v>0</v>
      </c>
      <c r="K24" s="1255">
        <v>0</v>
      </c>
      <c r="L24" s="1255">
        <v>0</v>
      </c>
      <c r="M24" s="1255">
        <v>0</v>
      </c>
      <c r="O24" s="2032"/>
      <c r="P24" s="995" t="s">
        <v>802</v>
      </c>
      <c r="Q24" s="1255">
        <v>0</v>
      </c>
      <c r="R24" s="1255">
        <v>0</v>
      </c>
      <c r="S24" s="1255">
        <v>0</v>
      </c>
      <c r="T24" s="1255">
        <v>0</v>
      </c>
      <c r="V24" s="2032"/>
      <c r="W24" s="995" t="s">
        <v>802</v>
      </c>
      <c r="X24" s="1255">
        <v>0</v>
      </c>
      <c r="Y24" s="1255">
        <v>0</v>
      </c>
      <c r="Z24" s="1255">
        <v>0</v>
      </c>
      <c r="AA24" s="1255">
        <v>0</v>
      </c>
      <c r="AC24" s="2032"/>
      <c r="AD24" s="995" t="s">
        <v>802</v>
      </c>
      <c r="AE24" s="1255">
        <v>0</v>
      </c>
      <c r="AF24" s="1255">
        <v>0</v>
      </c>
      <c r="AG24" s="1255">
        <v>0</v>
      </c>
      <c r="AH24" s="1255">
        <v>0</v>
      </c>
      <c r="AJ24" s="2032"/>
      <c r="AK24" s="995" t="s">
        <v>802</v>
      </c>
      <c r="AL24" s="1255">
        <v>0</v>
      </c>
      <c r="AM24" s="1255">
        <v>0</v>
      </c>
      <c r="AN24" s="1255">
        <v>0</v>
      </c>
      <c r="AO24" s="1255">
        <v>0</v>
      </c>
    </row>
    <row r="25" spans="1:41" ht="18.600000000000001" customHeight="1">
      <c r="A25" s="2032"/>
      <c r="B25" s="995" t="s">
        <v>803</v>
      </c>
      <c r="C25" s="1255">
        <v>-536.32000000000005</v>
      </c>
      <c r="D25" s="1255">
        <v>0</v>
      </c>
      <c r="E25" s="1255">
        <v>0</v>
      </c>
      <c r="F25" s="1255">
        <v>536.32000000000005</v>
      </c>
      <c r="H25" s="2032"/>
      <c r="I25" s="995" t="s">
        <v>803</v>
      </c>
      <c r="J25" s="1255">
        <v>-51.16</v>
      </c>
      <c r="K25" s="1255">
        <v>0</v>
      </c>
      <c r="L25" s="1255">
        <v>0</v>
      </c>
      <c r="M25" s="1255">
        <v>51.16</v>
      </c>
      <c r="O25" s="2032"/>
      <c r="P25" s="995" t="s">
        <v>803</v>
      </c>
      <c r="Q25" s="1255">
        <v>-186.82</v>
      </c>
      <c r="R25" s="1255">
        <v>0</v>
      </c>
      <c r="S25" s="1255">
        <v>0</v>
      </c>
      <c r="T25" s="1255">
        <v>186.82</v>
      </c>
      <c r="V25" s="2032"/>
      <c r="W25" s="995" t="s">
        <v>803</v>
      </c>
      <c r="X25" s="1255">
        <v>-162.97</v>
      </c>
      <c r="Y25" s="1255">
        <v>0</v>
      </c>
      <c r="Z25" s="1255">
        <v>0</v>
      </c>
      <c r="AA25" s="1255">
        <v>162.97</v>
      </c>
      <c r="AC25" s="2032"/>
      <c r="AD25" s="995" t="s">
        <v>803</v>
      </c>
      <c r="AE25" s="1255">
        <v>0</v>
      </c>
      <c r="AF25" s="1255">
        <v>0</v>
      </c>
      <c r="AG25" s="1255">
        <v>0</v>
      </c>
      <c r="AH25" s="1255">
        <v>0</v>
      </c>
      <c r="AJ25" s="2032"/>
      <c r="AK25" s="995" t="s">
        <v>803</v>
      </c>
      <c r="AL25" s="1255">
        <v>0</v>
      </c>
      <c r="AM25" s="1255">
        <v>0</v>
      </c>
      <c r="AN25" s="1255">
        <v>0</v>
      </c>
      <c r="AO25" s="1255">
        <v>0</v>
      </c>
    </row>
    <row r="26" spans="1:41" ht="18.600000000000001" customHeight="1">
      <c r="A26" s="2032"/>
      <c r="B26" s="1011" t="s">
        <v>875</v>
      </c>
      <c r="C26" s="1255">
        <v>0</v>
      </c>
      <c r="D26" s="1255">
        <v>0</v>
      </c>
      <c r="E26" s="1255">
        <v>0</v>
      </c>
      <c r="F26" s="1255">
        <v>0</v>
      </c>
      <c r="H26" s="2032"/>
      <c r="I26" s="1011" t="s">
        <v>875</v>
      </c>
      <c r="J26" s="1255">
        <v>0</v>
      </c>
      <c r="K26" s="1255">
        <v>0</v>
      </c>
      <c r="L26" s="1255">
        <v>0</v>
      </c>
      <c r="M26" s="1255">
        <v>0</v>
      </c>
      <c r="O26" s="2032"/>
      <c r="P26" s="1011" t="s">
        <v>875</v>
      </c>
      <c r="Q26" s="1255">
        <v>0</v>
      </c>
      <c r="R26" s="1255">
        <v>0</v>
      </c>
      <c r="S26" s="1255">
        <v>0</v>
      </c>
      <c r="T26" s="1255">
        <v>0</v>
      </c>
      <c r="V26" s="2032"/>
      <c r="W26" s="1011" t="s">
        <v>875</v>
      </c>
      <c r="X26" s="1255">
        <v>0</v>
      </c>
      <c r="Y26" s="1255">
        <v>0</v>
      </c>
      <c r="Z26" s="1255">
        <v>0</v>
      </c>
      <c r="AA26" s="1255">
        <v>0</v>
      </c>
      <c r="AC26" s="2032"/>
      <c r="AD26" s="1011" t="s">
        <v>875</v>
      </c>
      <c r="AE26" s="1255">
        <v>0</v>
      </c>
      <c r="AF26" s="1255">
        <v>0</v>
      </c>
      <c r="AG26" s="1255">
        <v>0</v>
      </c>
      <c r="AH26" s="1255">
        <v>0</v>
      </c>
      <c r="AJ26" s="2032"/>
      <c r="AK26" s="1011" t="s">
        <v>875</v>
      </c>
      <c r="AL26" s="1255">
        <v>0</v>
      </c>
      <c r="AM26" s="1255">
        <v>0</v>
      </c>
      <c r="AN26" s="1255">
        <v>0</v>
      </c>
      <c r="AO26" s="1255">
        <v>0</v>
      </c>
    </row>
    <row r="27" spans="1:41" ht="18.600000000000001" customHeight="1">
      <c r="A27" s="2032"/>
      <c r="B27" s="995" t="s">
        <v>807</v>
      </c>
      <c r="C27" s="1255">
        <v>0</v>
      </c>
      <c r="D27" s="1255">
        <v>0</v>
      </c>
      <c r="E27" s="1255">
        <v>0</v>
      </c>
      <c r="F27" s="1255">
        <v>0</v>
      </c>
      <c r="H27" s="2032"/>
      <c r="I27" s="995" t="s">
        <v>807</v>
      </c>
      <c r="J27" s="1255">
        <v>0</v>
      </c>
      <c r="K27" s="1255">
        <v>0</v>
      </c>
      <c r="L27" s="1255">
        <v>0</v>
      </c>
      <c r="M27" s="1255">
        <v>0</v>
      </c>
      <c r="O27" s="2032"/>
      <c r="P27" s="995" t="s">
        <v>807</v>
      </c>
      <c r="Q27" s="1255">
        <v>0</v>
      </c>
      <c r="R27" s="1255">
        <v>0</v>
      </c>
      <c r="S27" s="1255">
        <v>0</v>
      </c>
      <c r="T27" s="1255">
        <v>0</v>
      </c>
      <c r="V27" s="2032"/>
      <c r="W27" s="995" t="s">
        <v>807</v>
      </c>
      <c r="X27" s="1255">
        <v>0</v>
      </c>
      <c r="Y27" s="1255">
        <v>0</v>
      </c>
      <c r="Z27" s="1255">
        <v>0</v>
      </c>
      <c r="AA27" s="1255">
        <v>0</v>
      </c>
      <c r="AC27" s="2032"/>
      <c r="AD27" s="995" t="s">
        <v>807</v>
      </c>
      <c r="AE27" s="1255">
        <v>0</v>
      </c>
      <c r="AF27" s="1255">
        <v>0</v>
      </c>
      <c r="AG27" s="1255">
        <v>0</v>
      </c>
      <c r="AH27" s="1255">
        <v>0</v>
      </c>
      <c r="AJ27" s="2032"/>
      <c r="AK27" s="995" t="s">
        <v>807</v>
      </c>
      <c r="AL27" s="1255">
        <v>0</v>
      </c>
      <c r="AM27" s="1255">
        <v>0</v>
      </c>
      <c r="AN27" s="1255">
        <v>0</v>
      </c>
      <c r="AO27" s="1255">
        <v>0</v>
      </c>
    </row>
    <row r="28" spans="1:41" ht="18.600000000000001" customHeight="1">
      <c r="A28" s="2032"/>
      <c r="B28" s="1691" t="s">
        <v>43</v>
      </c>
      <c r="C28" s="1255">
        <v>0</v>
      </c>
      <c r="D28" s="1255">
        <v>0</v>
      </c>
      <c r="E28" s="1255">
        <v>0</v>
      </c>
      <c r="F28" s="1255">
        <v>0</v>
      </c>
      <c r="H28" s="2032"/>
      <c r="I28" s="1691" t="s">
        <v>43</v>
      </c>
      <c r="J28" s="1255">
        <v>0</v>
      </c>
      <c r="K28" s="1255">
        <v>0</v>
      </c>
      <c r="L28" s="1255">
        <v>0</v>
      </c>
      <c r="M28" s="1255">
        <v>0</v>
      </c>
      <c r="O28" s="2032"/>
      <c r="P28" s="1691" t="s">
        <v>43</v>
      </c>
      <c r="Q28" s="1255">
        <v>0</v>
      </c>
      <c r="R28" s="1255">
        <v>0</v>
      </c>
      <c r="S28" s="1255">
        <v>0</v>
      </c>
      <c r="T28" s="1255">
        <v>0</v>
      </c>
      <c r="V28" s="2032"/>
      <c r="W28" s="1691" t="s">
        <v>43</v>
      </c>
      <c r="X28" s="1255">
        <v>0</v>
      </c>
      <c r="Y28" s="1255">
        <v>0</v>
      </c>
      <c r="Z28" s="1255">
        <v>0</v>
      </c>
      <c r="AA28" s="1255">
        <v>0</v>
      </c>
      <c r="AC28" s="2032"/>
      <c r="AD28" s="1691" t="s">
        <v>43</v>
      </c>
      <c r="AE28" s="1255">
        <v>0</v>
      </c>
      <c r="AF28" s="1255">
        <v>0</v>
      </c>
      <c r="AG28" s="1255">
        <v>0</v>
      </c>
      <c r="AH28" s="1255">
        <v>0</v>
      </c>
      <c r="AJ28" s="2032"/>
      <c r="AK28" s="1691" t="s">
        <v>43</v>
      </c>
      <c r="AL28" s="1255">
        <v>0</v>
      </c>
      <c r="AM28" s="1255">
        <v>0</v>
      </c>
      <c r="AN28" s="1255">
        <v>0</v>
      </c>
      <c r="AO28" s="1255">
        <v>0</v>
      </c>
    </row>
    <row r="29" spans="1:41" ht="18.600000000000001" customHeight="1">
      <c r="A29" s="2031" t="s">
        <v>789</v>
      </c>
      <c r="B29" s="1254" t="s">
        <v>873</v>
      </c>
      <c r="C29" s="1255">
        <f>SUM('2-10-2 2023 배수관 부설(급수과)'!C30:'2-10-2 2023 배수관 부설(급수과)'!C36)</f>
        <v>2819.96</v>
      </c>
      <c r="D29" s="1255">
        <f>SUM('2-10-2 2023 배수관 부설(급수과)'!D30:'2-10-2 2023 배수관 부설(급수과)'!D36)</f>
        <v>10974.2</v>
      </c>
      <c r="E29" s="1255">
        <f>SUM('2-10-2 2023 배수관 부설(급수과)'!E30:'2-10-2 2023 배수관 부설(급수과)'!E36)</f>
        <v>0</v>
      </c>
      <c r="F29" s="1255">
        <f>SUM('2-10-2 2023 배수관 부설(급수과)'!F30:'2-10-2 2023 배수관 부설(급수과)'!F36)</f>
        <v>8154.24</v>
      </c>
      <c r="H29" s="2031" t="s">
        <v>789</v>
      </c>
      <c r="I29" s="1254" t="s">
        <v>873</v>
      </c>
      <c r="J29" s="1255">
        <f>SUM('2-10-2 2023 배수관 부설(급수과)'!J30:'2-10-2 2023 배수관 부설(급수과)'!J36)</f>
        <v>1193.94</v>
      </c>
      <c r="K29" s="1255">
        <f>SUM('2-10-2 2023 배수관 부설(급수과)'!K30:'2-10-2 2023 배수관 부설(급수과)'!K36)</f>
        <v>1851.95</v>
      </c>
      <c r="L29" s="1255">
        <f>SUM('2-10-2 2023 배수관 부설(급수과)'!L30:'2-10-2 2023 배수관 부설(급수과)'!L36)</f>
        <v>0</v>
      </c>
      <c r="M29" s="1255">
        <f>SUM('2-10-2 2023 배수관 부설(급수과)'!M30:'2-10-2 2023 배수관 부설(급수과)'!M36)</f>
        <v>658.01</v>
      </c>
      <c r="O29" s="2031" t="s">
        <v>789</v>
      </c>
      <c r="P29" s="1254" t="s">
        <v>873</v>
      </c>
      <c r="Q29" s="1255">
        <f>SUM('2-10-2 2023 배수관 부설(급수과)'!Q30:'2-10-2 2023 배수관 부설(급수과)'!Q36)</f>
        <v>-402.41999999999985</v>
      </c>
      <c r="R29" s="1255">
        <f>SUM('2-10-2 2023 배수관 부설(급수과)'!R30:'2-10-2 2023 배수관 부설(급수과)'!R36)</f>
        <v>1750.98</v>
      </c>
      <c r="S29" s="1255">
        <f>SUM('2-10-2 2023 배수관 부설(급수과)'!S30:'2-10-2 2023 배수관 부설(급수과)'!S36)</f>
        <v>0</v>
      </c>
      <c r="T29" s="1255">
        <f>SUM('2-10-2 2023 배수관 부설(급수과)'!T30:'2-10-2 2023 배수관 부설(급수과)'!T36)</f>
        <v>2153.4</v>
      </c>
      <c r="V29" s="2031" t="s">
        <v>789</v>
      </c>
      <c r="W29" s="1254" t="s">
        <v>873</v>
      </c>
      <c r="X29" s="1255">
        <f>SUM('2-10-2 2023 배수관 부설(급수과)'!X30:'2-10-2 2023 배수관 부설(급수과)'!X36)</f>
        <v>1457.92</v>
      </c>
      <c r="Y29" s="1255">
        <f>SUM('2-10-2 2023 배수관 부설(급수과)'!Y30:'2-10-2 2023 배수관 부설(급수과)'!Y36)</f>
        <v>3095.29</v>
      </c>
      <c r="Z29" s="1255">
        <f>SUM('2-10-2 2023 배수관 부설(급수과)'!Z30:'2-10-2 2023 배수관 부설(급수과)'!Z36)</f>
        <v>0</v>
      </c>
      <c r="AA29" s="1255">
        <f>SUM('2-10-2 2023 배수관 부설(급수과)'!AA30:'2-10-2 2023 배수관 부설(급수과)'!AA36)</f>
        <v>1637.37</v>
      </c>
      <c r="AC29" s="2031" t="s">
        <v>789</v>
      </c>
      <c r="AD29" s="1254" t="s">
        <v>873</v>
      </c>
      <c r="AE29" s="1255">
        <f>SUM('2-10-2 2023 배수관 부설(급수과)'!AE30:'2-10-2 2023 배수관 부설(급수과)'!AE36)</f>
        <v>418.28999999999996</v>
      </c>
      <c r="AF29" s="1255">
        <f>SUM('2-10-2 2023 배수관 부설(급수과)'!AF30:'2-10-2 2023 배수관 부설(급수과)'!AF36)</f>
        <v>1161.83</v>
      </c>
      <c r="AG29" s="1255">
        <f>SUM('2-10-2 2023 배수관 부설(급수과)'!AG30:'2-10-2 2023 배수관 부설(급수과)'!AG36)</f>
        <v>0</v>
      </c>
      <c r="AH29" s="1255">
        <f>SUM('2-10-2 2023 배수관 부설(급수과)'!AH30:'2-10-2 2023 배수관 부설(급수과)'!AH36)</f>
        <v>743.54</v>
      </c>
      <c r="AJ29" s="2031" t="s">
        <v>789</v>
      </c>
      <c r="AK29" s="1254" t="s">
        <v>873</v>
      </c>
      <c r="AL29" s="1255">
        <f>SUM('2-10-2 2023 배수관 부설(급수과)'!AL30:'2-10-2 2023 배수관 부설(급수과)'!AL36)</f>
        <v>3114.15</v>
      </c>
      <c r="AM29" s="1255">
        <f>SUM('2-10-2 2023 배수관 부설(급수과)'!AM30:'2-10-2 2023 배수관 부설(급수과)'!AM36)</f>
        <v>3114.15</v>
      </c>
      <c r="AN29" s="1255">
        <f>SUM('2-10-2 2023 배수관 부설(급수과)'!AN30:'2-10-2 2023 배수관 부설(급수과)'!AN36)</f>
        <v>0</v>
      </c>
      <c r="AO29" s="1255">
        <f>SUM('2-10-2 2023 배수관 부설(급수과)'!AO30:'2-10-2 2023 배수관 부설(급수과)'!AO36)</f>
        <v>0</v>
      </c>
    </row>
    <row r="30" spans="1:41" ht="18.600000000000001" customHeight="1">
      <c r="A30" s="2031" t="s">
        <v>789</v>
      </c>
      <c r="B30" s="989" t="s">
        <v>874</v>
      </c>
      <c r="C30" s="1255">
        <v>3083.23</v>
      </c>
      <c r="D30" s="1255">
        <v>7773.41</v>
      </c>
      <c r="E30" s="1255">
        <v>0</v>
      </c>
      <c r="F30" s="1255">
        <v>4690.18</v>
      </c>
      <c r="H30" s="2031" t="s">
        <v>789</v>
      </c>
      <c r="I30" s="989" t="s">
        <v>874</v>
      </c>
      <c r="J30" s="1255">
        <v>1143.26</v>
      </c>
      <c r="K30" s="1255">
        <v>1335.72</v>
      </c>
      <c r="L30" s="1255">
        <v>0</v>
      </c>
      <c r="M30" s="1255">
        <v>192.46</v>
      </c>
      <c r="O30" s="2031" t="s">
        <v>789</v>
      </c>
      <c r="P30" s="989" t="s">
        <v>874</v>
      </c>
      <c r="Q30" s="1255">
        <v>483.19</v>
      </c>
      <c r="R30" s="1255">
        <v>1253.53</v>
      </c>
      <c r="S30" s="1255">
        <v>0</v>
      </c>
      <c r="T30" s="1255">
        <v>770.34</v>
      </c>
      <c r="V30" s="2031" t="s">
        <v>789</v>
      </c>
      <c r="W30" s="989" t="s">
        <v>874</v>
      </c>
      <c r="X30" s="1255">
        <v>-188.41</v>
      </c>
      <c r="Y30" s="1255">
        <v>1232.33</v>
      </c>
      <c r="Z30" s="1255">
        <v>0</v>
      </c>
      <c r="AA30" s="1255">
        <v>1420.74</v>
      </c>
      <c r="AC30" s="2031" t="s">
        <v>789</v>
      </c>
      <c r="AD30" s="989" t="s">
        <v>874</v>
      </c>
      <c r="AE30" s="1255">
        <v>1003.06</v>
      </c>
      <c r="AF30" s="1255">
        <v>1161.83</v>
      </c>
      <c r="AG30" s="1255">
        <v>0</v>
      </c>
      <c r="AH30" s="1255">
        <v>158.77000000000001</v>
      </c>
      <c r="AJ30" s="2031" t="s">
        <v>789</v>
      </c>
      <c r="AK30" s="989" t="s">
        <v>874</v>
      </c>
      <c r="AL30" s="1255">
        <v>2790</v>
      </c>
      <c r="AM30" s="1255">
        <v>2790</v>
      </c>
      <c r="AN30" s="1255">
        <v>0</v>
      </c>
      <c r="AO30" s="1255">
        <v>0</v>
      </c>
    </row>
    <row r="31" spans="1:41" ht="18.600000000000001" customHeight="1">
      <c r="A31" s="2032"/>
      <c r="B31" s="991" t="s">
        <v>257</v>
      </c>
      <c r="C31" s="1255">
        <v>-474.14</v>
      </c>
      <c r="D31" s="1255">
        <v>122.7</v>
      </c>
      <c r="E31" s="1255">
        <v>0</v>
      </c>
      <c r="F31" s="1255">
        <v>596.84</v>
      </c>
      <c r="H31" s="2032"/>
      <c r="I31" s="991" t="s">
        <v>257</v>
      </c>
      <c r="J31" s="1255">
        <v>0</v>
      </c>
      <c r="K31" s="1255">
        <v>0</v>
      </c>
      <c r="L31" s="1255">
        <v>0</v>
      </c>
      <c r="M31" s="1255">
        <v>0</v>
      </c>
      <c r="O31" s="2032"/>
      <c r="P31" s="991" t="s">
        <v>257</v>
      </c>
      <c r="Q31" s="1255">
        <v>0</v>
      </c>
      <c r="R31" s="1255">
        <v>0</v>
      </c>
      <c r="S31" s="1255">
        <v>0</v>
      </c>
      <c r="T31" s="1255">
        <v>0</v>
      </c>
      <c r="V31" s="2032"/>
      <c r="W31" s="991" t="s">
        <v>257</v>
      </c>
      <c r="X31" s="1255">
        <v>122.7</v>
      </c>
      <c r="Y31" s="1255">
        <v>122.7</v>
      </c>
      <c r="Z31" s="1255">
        <v>0</v>
      </c>
      <c r="AA31" s="1255">
        <v>0</v>
      </c>
      <c r="AC31" s="2032"/>
      <c r="AD31" s="991" t="s">
        <v>257</v>
      </c>
      <c r="AE31" s="1255">
        <v>-584.77</v>
      </c>
      <c r="AF31" s="1255">
        <v>0</v>
      </c>
      <c r="AG31" s="1255">
        <v>0</v>
      </c>
      <c r="AH31" s="1255">
        <v>584.77</v>
      </c>
      <c r="AJ31" s="2032"/>
      <c r="AK31" s="991" t="s">
        <v>257</v>
      </c>
      <c r="AL31" s="1255">
        <v>0</v>
      </c>
      <c r="AM31" s="1255">
        <v>0</v>
      </c>
      <c r="AN31" s="1255">
        <v>0</v>
      </c>
      <c r="AO31" s="1255">
        <v>0</v>
      </c>
    </row>
    <row r="32" spans="1:41" ht="18.600000000000001" customHeight="1">
      <c r="A32" s="2032"/>
      <c r="B32" s="995" t="s">
        <v>802</v>
      </c>
      <c r="C32" s="1255">
        <v>0</v>
      </c>
      <c r="D32" s="1255">
        <v>0</v>
      </c>
      <c r="E32" s="1255">
        <v>0</v>
      </c>
      <c r="F32" s="1255">
        <v>0</v>
      </c>
      <c r="H32" s="2032"/>
      <c r="I32" s="995" t="s">
        <v>802</v>
      </c>
      <c r="J32" s="1255">
        <v>0</v>
      </c>
      <c r="K32" s="1255">
        <v>0</v>
      </c>
      <c r="L32" s="1255">
        <v>0</v>
      </c>
      <c r="M32" s="1255">
        <v>0</v>
      </c>
      <c r="O32" s="2032"/>
      <c r="P32" s="995" t="s">
        <v>802</v>
      </c>
      <c r="Q32" s="1255">
        <v>0</v>
      </c>
      <c r="R32" s="1255">
        <v>0</v>
      </c>
      <c r="S32" s="1255">
        <v>0</v>
      </c>
      <c r="T32" s="1255">
        <v>0</v>
      </c>
      <c r="V32" s="2032"/>
      <c r="W32" s="995" t="s">
        <v>802</v>
      </c>
      <c r="X32" s="1255">
        <v>0</v>
      </c>
      <c r="Y32" s="1255">
        <v>0</v>
      </c>
      <c r="Z32" s="1255">
        <v>0</v>
      </c>
      <c r="AA32" s="1255">
        <v>0</v>
      </c>
      <c r="AC32" s="2032"/>
      <c r="AD32" s="995" t="s">
        <v>802</v>
      </c>
      <c r="AE32" s="1255">
        <v>0</v>
      </c>
      <c r="AF32" s="1255">
        <v>0</v>
      </c>
      <c r="AG32" s="1255">
        <v>0</v>
      </c>
      <c r="AH32" s="1255">
        <v>0</v>
      </c>
      <c r="AJ32" s="2032"/>
      <c r="AK32" s="995" t="s">
        <v>802</v>
      </c>
      <c r="AL32" s="1255">
        <v>0</v>
      </c>
      <c r="AM32" s="1255">
        <v>0</v>
      </c>
      <c r="AN32" s="1255">
        <v>0</v>
      </c>
      <c r="AO32" s="1255">
        <v>0</v>
      </c>
    </row>
    <row r="33" spans="1:41" ht="18.600000000000001" customHeight="1">
      <c r="A33" s="2032"/>
      <c r="B33" s="995" t="s">
        <v>803</v>
      </c>
      <c r="C33" s="1255">
        <v>-2867.22</v>
      </c>
      <c r="D33" s="1255">
        <v>0</v>
      </c>
      <c r="E33" s="1255">
        <v>0</v>
      </c>
      <c r="F33" s="1255">
        <v>2867.22</v>
      </c>
      <c r="H33" s="2032"/>
      <c r="I33" s="995" t="s">
        <v>803</v>
      </c>
      <c r="J33" s="1255">
        <v>-465.55</v>
      </c>
      <c r="K33" s="1255">
        <v>0</v>
      </c>
      <c r="L33" s="1255">
        <v>0</v>
      </c>
      <c r="M33" s="1255">
        <v>465.55</v>
      </c>
      <c r="O33" s="2032"/>
      <c r="P33" s="995" t="s">
        <v>803</v>
      </c>
      <c r="Q33" s="1255">
        <v>-1383.06</v>
      </c>
      <c r="R33" s="1255">
        <v>0</v>
      </c>
      <c r="S33" s="1255">
        <v>0</v>
      </c>
      <c r="T33" s="1255">
        <v>1383.06</v>
      </c>
      <c r="V33" s="2032"/>
      <c r="W33" s="995" t="s">
        <v>803</v>
      </c>
      <c r="X33" s="1255">
        <v>-216.63</v>
      </c>
      <c r="Y33" s="1255">
        <v>0</v>
      </c>
      <c r="Z33" s="1255">
        <v>0</v>
      </c>
      <c r="AA33" s="1255">
        <v>216.63</v>
      </c>
      <c r="AC33" s="2032"/>
      <c r="AD33" s="995" t="s">
        <v>803</v>
      </c>
      <c r="AE33" s="1255">
        <v>0</v>
      </c>
      <c r="AF33" s="1255">
        <v>0</v>
      </c>
      <c r="AG33" s="1255">
        <v>0</v>
      </c>
      <c r="AH33" s="1255">
        <v>0</v>
      </c>
      <c r="AJ33" s="2032"/>
      <c r="AK33" s="995" t="s">
        <v>803</v>
      </c>
      <c r="AL33" s="1255">
        <v>0</v>
      </c>
      <c r="AM33" s="1255">
        <v>0</v>
      </c>
      <c r="AN33" s="1255">
        <v>0</v>
      </c>
      <c r="AO33" s="1255">
        <v>0</v>
      </c>
    </row>
    <row r="34" spans="1:41" ht="18.600000000000001" customHeight="1">
      <c r="A34" s="2032"/>
      <c r="B34" s="1011" t="s">
        <v>875</v>
      </c>
      <c r="C34" s="1255">
        <v>888.41</v>
      </c>
      <c r="D34" s="1255">
        <v>888.41</v>
      </c>
      <c r="E34" s="1255">
        <v>0</v>
      </c>
      <c r="F34" s="1255">
        <v>0</v>
      </c>
      <c r="H34" s="2032"/>
      <c r="I34" s="1011" t="s">
        <v>875</v>
      </c>
      <c r="J34" s="1255">
        <v>248.95</v>
      </c>
      <c r="K34" s="1255">
        <v>248.95</v>
      </c>
      <c r="L34" s="1255">
        <v>0</v>
      </c>
      <c r="M34" s="1255">
        <v>0</v>
      </c>
      <c r="O34" s="2032"/>
      <c r="P34" s="1011" t="s">
        <v>875</v>
      </c>
      <c r="Q34" s="1255">
        <v>136.83000000000001</v>
      </c>
      <c r="R34" s="1255">
        <v>136.83000000000001</v>
      </c>
      <c r="S34" s="1255">
        <v>0</v>
      </c>
      <c r="T34" s="1255">
        <v>0</v>
      </c>
      <c r="V34" s="2032"/>
      <c r="W34" s="1011" t="s">
        <v>875</v>
      </c>
      <c r="X34" s="1255">
        <v>178.48</v>
      </c>
      <c r="Y34" s="1255">
        <v>178.48</v>
      </c>
      <c r="Z34" s="1255">
        <v>0</v>
      </c>
      <c r="AA34" s="1255">
        <v>0</v>
      </c>
      <c r="AC34" s="2032"/>
      <c r="AD34" s="1011" t="s">
        <v>875</v>
      </c>
      <c r="AE34" s="1255">
        <v>0</v>
      </c>
      <c r="AF34" s="1255">
        <v>0</v>
      </c>
      <c r="AG34" s="1255">
        <v>0</v>
      </c>
      <c r="AH34" s="1255">
        <v>0</v>
      </c>
      <c r="AJ34" s="2032"/>
      <c r="AK34" s="1011" t="s">
        <v>875</v>
      </c>
      <c r="AL34" s="1255">
        <v>324.14999999999998</v>
      </c>
      <c r="AM34" s="1255">
        <v>324.14999999999998</v>
      </c>
      <c r="AN34" s="1255">
        <v>0</v>
      </c>
      <c r="AO34" s="1255">
        <v>0</v>
      </c>
    </row>
    <row r="35" spans="1:41" ht="18.600000000000001" customHeight="1">
      <c r="A35" s="2032"/>
      <c r="B35" s="995" t="s">
        <v>807</v>
      </c>
      <c r="C35" s="1255">
        <v>0</v>
      </c>
      <c r="D35" s="1255">
        <v>0</v>
      </c>
      <c r="E35" s="1255">
        <v>0</v>
      </c>
      <c r="F35" s="1255">
        <v>0</v>
      </c>
      <c r="H35" s="2032"/>
      <c r="I35" s="995" t="s">
        <v>807</v>
      </c>
      <c r="J35" s="1255">
        <v>0</v>
      </c>
      <c r="K35" s="1255">
        <v>0</v>
      </c>
      <c r="L35" s="1255">
        <v>0</v>
      </c>
      <c r="M35" s="1255">
        <v>0</v>
      </c>
      <c r="O35" s="2032"/>
      <c r="P35" s="995" t="s">
        <v>807</v>
      </c>
      <c r="Q35" s="1255">
        <v>0</v>
      </c>
      <c r="R35" s="1255">
        <v>0</v>
      </c>
      <c r="S35" s="1255">
        <v>0</v>
      </c>
      <c r="T35" s="1255">
        <v>0</v>
      </c>
      <c r="V35" s="2032"/>
      <c r="W35" s="995" t="s">
        <v>807</v>
      </c>
      <c r="X35" s="1255">
        <v>0</v>
      </c>
      <c r="Y35" s="1255">
        <v>0</v>
      </c>
      <c r="Z35" s="1255">
        <v>0</v>
      </c>
      <c r="AA35" s="1255">
        <v>0</v>
      </c>
      <c r="AC35" s="2032"/>
      <c r="AD35" s="995" t="s">
        <v>807</v>
      </c>
      <c r="AE35" s="1255">
        <v>0</v>
      </c>
      <c r="AF35" s="1255">
        <v>0</v>
      </c>
      <c r="AG35" s="1255">
        <v>0</v>
      </c>
      <c r="AH35" s="1255">
        <v>0</v>
      </c>
      <c r="AJ35" s="2032"/>
      <c r="AK35" s="995" t="s">
        <v>807</v>
      </c>
      <c r="AL35" s="1255">
        <v>0</v>
      </c>
      <c r="AM35" s="1255">
        <v>0</v>
      </c>
      <c r="AN35" s="1255">
        <v>0</v>
      </c>
      <c r="AO35" s="1255">
        <v>0</v>
      </c>
    </row>
    <row r="36" spans="1:41" ht="18.600000000000001" customHeight="1">
      <c r="A36" s="2032"/>
      <c r="B36" s="1691" t="s">
        <v>43</v>
      </c>
      <c r="C36" s="1255">
        <v>2189.6799999999998</v>
      </c>
      <c r="D36" s="1255">
        <v>2189.6799999999998</v>
      </c>
      <c r="E36" s="1255">
        <v>0</v>
      </c>
      <c r="F36" s="1255">
        <v>0</v>
      </c>
      <c r="H36" s="2032"/>
      <c r="I36" s="1691" t="s">
        <v>43</v>
      </c>
      <c r="J36" s="1255">
        <v>267.27999999999997</v>
      </c>
      <c r="K36" s="1255">
        <v>267.27999999999997</v>
      </c>
      <c r="L36" s="1255">
        <v>0</v>
      </c>
      <c r="M36" s="1255">
        <v>0</v>
      </c>
      <c r="O36" s="2032"/>
      <c r="P36" s="1691" t="s">
        <v>43</v>
      </c>
      <c r="Q36" s="1255">
        <v>360.62</v>
      </c>
      <c r="R36" s="1255">
        <v>360.62</v>
      </c>
      <c r="S36" s="1255">
        <v>0</v>
      </c>
      <c r="T36" s="1255">
        <v>0</v>
      </c>
      <c r="V36" s="2032"/>
      <c r="W36" s="1691" t="s">
        <v>43</v>
      </c>
      <c r="X36" s="1255">
        <v>1561.78</v>
      </c>
      <c r="Y36" s="1255">
        <v>1561.78</v>
      </c>
      <c r="Z36" s="1255">
        <v>0</v>
      </c>
      <c r="AA36" s="1255">
        <v>0</v>
      </c>
      <c r="AC36" s="2032"/>
      <c r="AD36" s="1691" t="s">
        <v>43</v>
      </c>
      <c r="AE36" s="1255">
        <v>0</v>
      </c>
      <c r="AF36" s="1255">
        <v>0</v>
      </c>
      <c r="AG36" s="1255">
        <v>0</v>
      </c>
      <c r="AH36" s="1255">
        <v>0</v>
      </c>
      <c r="AJ36" s="2032"/>
      <c r="AK36" s="1691" t="s">
        <v>43</v>
      </c>
      <c r="AL36" s="1255">
        <v>0</v>
      </c>
      <c r="AM36" s="1255">
        <v>0</v>
      </c>
      <c r="AN36" s="1255">
        <v>0</v>
      </c>
      <c r="AO36" s="1255">
        <v>0</v>
      </c>
    </row>
    <row r="37" spans="1:41" ht="18.600000000000001" customHeight="1">
      <c r="A37" s="2031" t="s">
        <v>810</v>
      </c>
      <c r="B37" s="1254" t="s">
        <v>873</v>
      </c>
      <c r="C37" s="1255">
        <f>SUM('2-10-2 2023 배수관 부설(급수과)'!C38:'2-10-2 2023 배수관 부설(급수과)'!C44)</f>
        <v>2038.5600000000002</v>
      </c>
      <c r="D37" s="1255">
        <f>SUM('2-10-2 2023 배수관 부설(급수과)'!D38:'2-10-2 2023 배수관 부설(급수과)'!D44)</f>
        <v>6108.86</v>
      </c>
      <c r="E37" s="1255">
        <f>SUM('2-10-2 2023 배수관 부설(급수과)'!E38:'2-10-2 2023 배수관 부설(급수과)'!E44)</f>
        <v>0</v>
      </c>
      <c r="F37" s="1255">
        <f>SUM('2-10-2 2023 배수관 부설(급수과)'!F38:'2-10-2 2023 배수관 부설(급수과)'!F44)</f>
        <v>4070.3</v>
      </c>
      <c r="H37" s="2031" t="s">
        <v>810</v>
      </c>
      <c r="I37" s="1254" t="s">
        <v>873</v>
      </c>
      <c r="J37" s="1255">
        <f>SUM('2-10-2 2023 배수관 부설(급수과)'!J38:'2-10-2 2023 배수관 부설(급수과)'!J44)</f>
        <v>1940.05</v>
      </c>
      <c r="K37" s="1255">
        <f>SUM('2-10-2 2023 배수관 부설(급수과)'!K38:'2-10-2 2023 배수관 부설(급수과)'!K44)</f>
        <v>2854.2500000000005</v>
      </c>
      <c r="L37" s="1255">
        <f>SUM('2-10-2 2023 배수관 부설(급수과)'!L38:'2-10-2 2023 배수관 부설(급수과)'!L44)</f>
        <v>0</v>
      </c>
      <c r="M37" s="1255">
        <f>SUM('2-10-2 2023 배수관 부설(급수과)'!M38:'2-10-2 2023 배수관 부설(급수과)'!M44)</f>
        <v>914.19999999999993</v>
      </c>
      <c r="O37" s="2031" t="s">
        <v>810</v>
      </c>
      <c r="P37" s="1254" t="s">
        <v>873</v>
      </c>
      <c r="Q37" s="1255">
        <f>SUM('2-10-2 2023 배수관 부설(급수과)'!Q38:'2-10-2 2023 배수관 부설(급수과)'!Q44)</f>
        <v>225.57</v>
      </c>
      <c r="R37" s="1255">
        <f>SUM('2-10-2 2023 배수관 부설(급수과)'!R38:'2-10-2 2023 배수관 부설(급수과)'!R44)</f>
        <v>842.02</v>
      </c>
      <c r="S37" s="1255">
        <f>SUM('2-10-2 2023 배수관 부설(급수과)'!S38:'2-10-2 2023 배수관 부설(급수과)'!S44)</f>
        <v>0</v>
      </c>
      <c r="T37" s="1255">
        <f>SUM('2-10-2 2023 배수관 부설(급수과)'!T38:'2-10-2 2023 배수관 부설(급수과)'!T44)</f>
        <v>616.45000000000005</v>
      </c>
      <c r="V37" s="2031" t="s">
        <v>810</v>
      </c>
      <c r="W37" s="1254" t="s">
        <v>873</v>
      </c>
      <c r="X37" s="1255">
        <f>SUM('2-10-2 2023 배수관 부설(급수과)'!X38:'2-10-2 2023 배수관 부설(급수과)'!X44)</f>
        <v>-582.74</v>
      </c>
      <c r="Y37" s="1255">
        <f>SUM('2-10-2 2023 배수관 부설(급수과)'!Y38:'2-10-2 2023 배수관 부설(급수과)'!Y44)</f>
        <v>353.22</v>
      </c>
      <c r="Z37" s="1255">
        <f>SUM('2-10-2 2023 배수관 부설(급수과)'!Z38:'2-10-2 2023 배수관 부설(급수과)'!Z44)</f>
        <v>0</v>
      </c>
      <c r="AA37" s="1255">
        <f>SUM('2-10-2 2023 배수관 부설(급수과)'!AA38:'2-10-2 2023 배수관 부설(급수과)'!AA44)</f>
        <v>935.95999999999992</v>
      </c>
      <c r="AC37" s="2031" t="s">
        <v>810</v>
      </c>
      <c r="AD37" s="1254" t="s">
        <v>873</v>
      </c>
      <c r="AE37" s="1255">
        <f>SUM('2-10-2 2023 배수관 부설(급수과)'!AE38:'2-10-2 2023 배수관 부설(급수과)'!AE44)</f>
        <v>544.17999999999995</v>
      </c>
      <c r="AF37" s="1255">
        <f>SUM('2-10-2 2023 배수관 부설(급수과)'!AF38:'2-10-2 2023 배수관 부설(급수과)'!AF44)</f>
        <v>748.94</v>
      </c>
      <c r="AG37" s="1255">
        <f>SUM('2-10-2 2023 배수관 부설(급수과)'!AG38:'2-10-2 2023 배수관 부설(급수과)'!AG44)</f>
        <v>0</v>
      </c>
      <c r="AH37" s="1255">
        <f>SUM('2-10-2 2023 배수관 부설(급수과)'!AH38:'2-10-2 2023 배수관 부설(급수과)'!AH44)</f>
        <v>204.76</v>
      </c>
      <c r="AJ37" s="2031" t="s">
        <v>810</v>
      </c>
      <c r="AK37" s="1254" t="s">
        <v>873</v>
      </c>
      <c r="AL37" s="1255">
        <f>SUM('2-10-2 2023 배수관 부설(급수과)'!AL38:'2-10-2 2023 배수관 부설(급수과)'!AL44)</f>
        <v>1289.6899999999998</v>
      </c>
      <c r="AM37" s="1255">
        <f>SUM('2-10-2 2023 배수관 부설(급수과)'!AM38:'2-10-2 2023 배수관 부설(급수과)'!AM44)</f>
        <v>1310.43</v>
      </c>
      <c r="AN37" s="1255">
        <f>SUM('2-10-2 2023 배수관 부설(급수과)'!AN38:'2-10-2 2023 배수관 부설(급수과)'!AN44)</f>
        <v>0</v>
      </c>
      <c r="AO37" s="1255">
        <f>SUM('2-10-2 2023 배수관 부설(급수과)'!AO38:'2-10-2 2023 배수관 부설(급수과)'!AO44)</f>
        <v>20.74</v>
      </c>
    </row>
    <row r="38" spans="1:41" ht="18.600000000000001" customHeight="1">
      <c r="A38" s="2031" t="s">
        <v>810</v>
      </c>
      <c r="B38" s="989" t="s">
        <v>874</v>
      </c>
      <c r="C38" s="1255">
        <v>1159.6400000000001</v>
      </c>
      <c r="D38" s="1255">
        <v>4653.32</v>
      </c>
      <c r="E38" s="1255">
        <v>0</v>
      </c>
      <c r="F38" s="1255">
        <v>3493.68</v>
      </c>
      <c r="H38" s="2031" t="s">
        <v>810</v>
      </c>
      <c r="I38" s="989" t="s">
        <v>874</v>
      </c>
      <c r="J38" s="1255">
        <v>1641.04</v>
      </c>
      <c r="K38" s="1255">
        <v>2170.5700000000002</v>
      </c>
      <c r="L38" s="1255">
        <v>0</v>
      </c>
      <c r="M38" s="1255">
        <v>529.53</v>
      </c>
      <c r="O38" s="2031" t="s">
        <v>810</v>
      </c>
      <c r="P38" s="989" t="s">
        <v>874</v>
      </c>
      <c r="Q38" s="1255">
        <v>42.5</v>
      </c>
      <c r="R38" s="1255">
        <v>572</v>
      </c>
      <c r="S38" s="1255">
        <v>0</v>
      </c>
      <c r="T38" s="1255">
        <v>529.5</v>
      </c>
      <c r="V38" s="2031" t="s">
        <v>810</v>
      </c>
      <c r="W38" s="989" t="s">
        <v>874</v>
      </c>
      <c r="X38" s="1255">
        <v>-557.1</v>
      </c>
      <c r="Y38" s="1255">
        <v>278.94</v>
      </c>
      <c r="Z38" s="1255">
        <v>0</v>
      </c>
      <c r="AA38" s="1255">
        <v>836.04</v>
      </c>
      <c r="AC38" s="2031" t="s">
        <v>810</v>
      </c>
      <c r="AD38" s="989" t="s">
        <v>874</v>
      </c>
      <c r="AE38" s="1255">
        <v>544.17999999999995</v>
      </c>
      <c r="AF38" s="1255">
        <v>748.94</v>
      </c>
      <c r="AG38" s="1255">
        <v>0</v>
      </c>
      <c r="AH38" s="1255">
        <v>204.76</v>
      </c>
      <c r="AJ38" s="2031" t="s">
        <v>810</v>
      </c>
      <c r="AK38" s="989" t="s">
        <v>874</v>
      </c>
      <c r="AL38" s="1255">
        <v>862.13</v>
      </c>
      <c r="AM38" s="1255">
        <v>882.87</v>
      </c>
      <c r="AN38" s="1255">
        <v>0</v>
      </c>
      <c r="AO38" s="1255">
        <v>20.74</v>
      </c>
    </row>
    <row r="39" spans="1:41" ht="18.600000000000001" customHeight="1">
      <c r="A39" s="2032"/>
      <c r="B39" s="991" t="s">
        <v>257</v>
      </c>
      <c r="C39" s="1255">
        <v>0</v>
      </c>
      <c r="D39" s="1255">
        <v>0</v>
      </c>
      <c r="E39" s="1255">
        <v>0</v>
      </c>
      <c r="F39" s="1255">
        <v>0</v>
      </c>
      <c r="H39" s="2032"/>
      <c r="I39" s="991" t="s">
        <v>257</v>
      </c>
      <c r="J39" s="1255">
        <v>0</v>
      </c>
      <c r="K39" s="1255">
        <v>0</v>
      </c>
      <c r="L39" s="1255">
        <v>0</v>
      </c>
      <c r="M39" s="1255">
        <v>0</v>
      </c>
      <c r="O39" s="2032"/>
      <c r="P39" s="991" t="s">
        <v>257</v>
      </c>
      <c r="Q39" s="1255">
        <v>0</v>
      </c>
      <c r="R39" s="1255">
        <v>0</v>
      </c>
      <c r="S39" s="1255">
        <v>0</v>
      </c>
      <c r="T39" s="1255">
        <v>0</v>
      </c>
      <c r="V39" s="2032"/>
      <c r="W39" s="991" t="s">
        <v>257</v>
      </c>
      <c r="X39" s="1255">
        <v>0</v>
      </c>
      <c r="Y39" s="1255">
        <v>0</v>
      </c>
      <c r="Z39" s="1255">
        <v>0</v>
      </c>
      <c r="AA39" s="1255">
        <v>0</v>
      </c>
      <c r="AC39" s="2032"/>
      <c r="AD39" s="991" t="s">
        <v>257</v>
      </c>
      <c r="AE39" s="1255">
        <v>0</v>
      </c>
      <c r="AF39" s="1255">
        <v>0</v>
      </c>
      <c r="AG39" s="1255">
        <v>0</v>
      </c>
      <c r="AH39" s="1255">
        <v>0</v>
      </c>
      <c r="AJ39" s="2032"/>
      <c r="AK39" s="991" t="s">
        <v>257</v>
      </c>
      <c r="AL39" s="1255">
        <v>0</v>
      </c>
      <c r="AM39" s="1255">
        <v>0</v>
      </c>
      <c r="AN39" s="1255">
        <v>0</v>
      </c>
      <c r="AO39" s="1255">
        <v>0</v>
      </c>
    </row>
    <row r="40" spans="1:41" ht="18.600000000000001" customHeight="1">
      <c r="A40" s="2032"/>
      <c r="B40" s="995" t="s">
        <v>802</v>
      </c>
      <c r="C40" s="1255">
        <v>-3.73</v>
      </c>
      <c r="D40" s="1255">
        <v>0</v>
      </c>
      <c r="E40" s="1255">
        <v>0</v>
      </c>
      <c r="F40" s="1255">
        <v>3.73</v>
      </c>
      <c r="H40" s="2032"/>
      <c r="I40" s="995" t="s">
        <v>802</v>
      </c>
      <c r="J40" s="1255">
        <v>0</v>
      </c>
      <c r="K40" s="1255">
        <v>0</v>
      </c>
      <c r="L40" s="1255">
        <v>0</v>
      </c>
      <c r="M40" s="1255">
        <v>0</v>
      </c>
      <c r="O40" s="2032"/>
      <c r="P40" s="995" t="s">
        <v>802</v>
      </c>
      <c r="Q40" s="1255">
        <v>0</v>
      </c>
      <c r="R40" s="1255">
        <v>0</v>
      </c>
      <c r="S40" s="1255">
        <v>0</v>
      </c>
      <c r="T40" s="1255">
        <v>0</v>
      </c>
      <c r="V40" s="2032"/>
      <c r="W40" s="995" t="s">
        <v>802</v>
      </c>
      <c r="X40" s="1255">
        <v>0</v>
      </c>
      <c r="Y40" s="1255">
        <v>0</v>
      </c>
      <c r="Z40" s="1255">
        <v>0</v>
      </c>
      <c r="AA40" s="1255">
        <v>0</v>
      </c>
      <c r="AC40" s="2032"/>
      <c r="AD40" s="995" t="s">
        <v>802</v>
      </c>
      <c r="AE40" s="1255">
        <v>0</v>
      </c>
      <c r="AF40" s="1255">
        <v>0</v>
      </c>
      <c r="AG40" s="1255">
        <v>0</v>
      </c>
      <c r="AH40" s="1255">
        <v>0</v>
      </c>
      <c r="AJ40" s="2032"/>
      <c r="AK40" s="995" t="s">
        <v>802</v>
      </c>
      <c r="AL40" s="1255">
        <v>0</v>
      </c>
      <c r="AM40" s="1255">
        <v>0</v>
      </c>
      <c r="AN40" s="1255">
        <v>0</v>
      </c>
      <c r="AO40" s="1255">
        <v>0</v>
      </c>
    </row>
    <row r="41" spans="1:41" ht="18.600000000000001" customHeight="1">
      <c r="A41" s="2032"/>
      <c r="B41" s="995" t="s">
        <v>803</v>
      </c>
      <c r="C41" s="1255">
        <v>-571.76</v>
      </c>
      <c r="D41" s="1255">
        <v>0</v>
      </c>
      <c r="E41" s="1255">
        <v>0</v>
      </c>
      <c r="F41" s="1255">
        <v>571.76</v>
      </c>
      <c r="H41" s="2032"/>
      <c r="I41" s="995" t="s">
        <v>803</v>
      </c>
      <c r="J41" s="1255">
        <v>-383.54</v>
      </c>
      <c r="K41" s="1255">
        <v>0</v>
      </c>
      <c r="L41" s="1255">
        <v>0</v>
      </c>
      <c r="M41" s="1255">
        <v>383.54</v>
      </c>
      <c r="O41" s="2032"/>
      <c r="P41" s="995" t="s">
        <v>803</v>
      </c>
      <c r="Q41" s="1255">
        <v>-86.95</v>
      </c>
      <c r="R41" s="1255">
        <v>0</v>
      </c>
      <c r="S41" s="1255">
        <v>0</v>
      </c>
      <c r="T41" s="1255">
        <v>86.95</v>
      </c>
      <c r="V41" s="2032"/>
      <c r="W41" s="995" t="s">
        <v>803</v>
      </c>
      <c r="X41" s="1255">
        <v>-99.92</v>
      </c>
      <c r="Y41" s="1255">
        <v>0</v>
      </c>
      <c r="Z41" s="1255">
        <v>0</v>
      </c>
      <c r="AA41" s="1255">
        <v>99.92</v>
      </c>
      <c r="AC41" s="2032"/>
      <c r="AD41" s="995" t="s">
        <v>803</v>
      </c>
      <c r="AE41" s="1255">
        <v>0</v>
      </c>
      <c r="AF41" s="1255">
        <v>0</v>
      </c>
      <c r="AG41" s="1255">
        <v>0</v>
      </c>
      <c r="AH41" s="1255">
        <v>0</v>
      </c>
      <c r="AJ41" s="2032"/>
      <c r="AK41" s="995" t="s">
        <v>803</v>
      </c>
      <c r="AL41" s="1255">
        <v>0</v>
      </c>
      <c r="AM41" s="1255">
        <v>0</v>
      </c>
      <c r="AN41" s="1255">
        <v>0</v>
      </c>
      <c r="AO41" s="1255">
        <v>0</v>
      </c>
    </row>
    <row r="42" spans="1:41" ht="18.600000000000001" customHeight="1">
      <c r="A42" s="2032"/>
      <c r="B42" s="1011" t="s">
        <v>875</v>
      </c>
      <c r="C42" s="1255">
        <v>1165.3800000000001</v>
      </c>
      <c r="D42" s="1255">
        <v>1166.51</v>
      </c>
      <c r="E42" s="1255">
        <v>0</v>
      </c>
      <c r="F42" s="1255">
        <v>1.1299999999999999</v>
      </c>
      <c r="H42" s="2032"/>
      <c r="I42" s="1011" t="s">
        <v>875</v>
      </c>
      <c r="J42" s="1255">
        <v>681.73</v>
      </c>
      <c r="K42" s="1255">
        <v>682.86</v>
      </c>
      <c r="L42" s="1255">
        <v>0</v>
      </c>
      <c r="M42" s="1255">
        <v>1.1299999999999999</v>
      </c>
      <c r="O42" s="2032"/>
      <c r="P42" s="1011" t="s">
        <v>875</v>
      </c>
      <c r="Q42" s="1255">
        <v>144.84</v>
      </c>
      <c r="R42" s="1255">
        <v>144.84</v>
      </c>
      <c r="S42" s="1255">
        <v>0</v>
      </c>
      <c r="T42" s="1255">
        <v>0</v>
      </c>
      <c r="V42" s="2032"/>
      <c r="W42" s="1011" t="s">
        <v>875</v>
      </c>
      <c r="X42" s="1255">
        <v>74.28</v>
      </c>
      <c r="Y42" s="1255">
        <v>74.28</v>
      </c>
      <c r="Z42" s="1255">
        <v>0</v>
      </c>
      <c r="AA42" s="1255">
        <v>0</v>
      </c>
      <c r="AC42" s="2032"/>
      <c r="AD42" s="1011" t="s">
        <v>875</v>
      </c>
      <c r="AE42" s="1255">
        <v>0</v>
      </c>
      <c r="AF42" s="1255">
        <v>0</v>
      </c>
      <c r="AG42" s="1255">
        <v>0</v>
      </c>
      <c r="AH42" s="1255">
        <v>0</v>
      </c>
      <c r="AJ42" s="2032"/>
      <c r="AK42" s="1011" t="s">
        <v>875</v>
      </c>
      <c r="AL42" s="1255">
        <v>264.52999999999997</v>
      </c>
      <c r="AM42" s="1255">
        <v>264.52999999999997</v>
      </c>
      <c r="AN42" s="1255">
        <v>0</v>
      </c>
      <c r="AO42" s="1255">
        <v>0</v>
      </c>
    </row>
    <row r="43" spans="1:41" ht="18.600000000000001" customHeight="1">
      <c r="A43" s="2032"/>
      <c r="B43" s="995" t="s">
        <v>807</v>
      </c>
      <c r="C43" s="1255">
        <v>0</v>
      </c>
      <c r="D43" s="1255">
        <v>0</v>
      </c>
      <c r="E43" s="1255">
        <v>0</v>
      </c>
      <c r="F43" s="1255">
        <v>0</v>
      </c>
      <c r="H43" s="2032"/>
      <c r="I43" s="995" t="s">
        <v>807</v>
      </c>
      <c r="J43" s="1255">
        <v>0</v>
      </c>
      <c r="K43" s="1255">
        <v>0</v>
      </c>
      <c r="L43" s="1255">
        <v>0</v>
      </c>
      <c r="M43" s="1255">
        <v>0</v>
      </c>
      <c r="O43" s="2032"/>
      <c r="P43" s="995" t="s">
        <v>807</v>
      </c>
      <c r="Q43" s="1255">
        <v>0</v>
      </c>
      <c r="R43" s="1255">
        <v>0</v>
      </c>
      <c r="S43" s="1255">
        <v>0</v>
      </c>
      <c r="T43" s="1255">
        <v>0</v>
      </c>
      <c r="V43" s="2032"/>
      <c r="W43" s="995" t="s">
        <v>807</v>
      </c>
      <c r="X43" s="1255">
        <v>0</v>
      </c>
      <c r="Y43" s="1255">
        <v>0</v>
      </c>
      <c r="Z43" s="1255">
        <v>0</v>
      </c>
      <c r="AA43" s="1255">
        <v>0</v>
      </c>
      <c r="AC43" s="2032"/>
      <c r="AD43" s="995" t="s">
        <v>807</v>
      </c>
      <c r="AE43" s="1255">
        <v>0</v>
      </c>
      <c r="AF43" s="1255">
        <v>0</v>
      </c>
      <c r="AG43" s="1255">
        <v>0</v>
      </c>
      <c r="AH43" s="1255">
        <v>0</v>
      </c>
      <c r="AJ43" s="2032"/>
      <c r="AK43" s="995" t="s">
        <v>807</v>
      </c>
      <c r="AL43" s="1255">
        <v>0</v>
      </c>
      <c r="AM43" s="1255">
        <v>0</v>
      </c>
      <c r="AN43" s="1255">
        <v>0</v>
      </c>
      <c r="AO43" s="1255">
        <v>0</v>
      </c>
    </row>
    <row r="44" spans="1:41" ht="18.600000000000001" customHeight="1">
      <c r="A44" s="2032"/>
      <c r="B44" s="1691" t="s">
        <v>43</v>
      </c>
      <c r="C44" s="1255">
        <v>289.02999999999997</v>
      </c>
      <c r="D44" s="1255">
        <v>289.02999999999997</v>
      </c>
      <c r="E44" s="1255">
        <v>0</v>
      </c>
      <c r="F44" s="1255">
        <v>0</v>
      </c>
      <c r="H44" s="2032"/>
      <c r="I44" s="1691" t="s">
        <v>43</v>
      </c>
      <c r="J44" s="1255">
        <v>0.82</v>
      </c>
      <c r="K44" s="1255">
        <v>0.82</v>
      </c>
      <c r="L44" s="1255">
        <v>0</v>
      </c>
      <c r="M44" s="1255">
        <v>0</v>
      </c>
      <c r="O44" s="2032"/>
      <c r="P44" s="1691" t="s">
        <v>43</v>
      </c>
      <c r="Q44" s="1255">
        <v>125.18</v>
      </c>
      <c r="R44" s="1255">
        <v>125.18</v>
      </c>
      <c r="S44" s="1255">
        <v>0</v>
      </c>
      <c r="T44" s="1255">
        <v>0</v>
      </c>
      <c r="V44" s="2032"/>
      <c r="W44" s="1691" t="s">
        <v>43</v>
      </c>
      <c r="X44" s="1255">
        <v>0</v>
      </c>
      <c r="Y44" s="1255">
        <v>0</v>
      </c>
      <c r="Z44" s="1255">
        <v>0</v>
      </c>
      <c r="AA44" s="1255">
        <v>0</v>
      </c>
      <c r="AC44" s="2032"/>
      <c r="AD44" s="1691" t="s">
        <v>43</v>
      </c>
      <c r="AE44" s="1255">
        <v>0</v>
      </c>
      <c r="AF44" s="1255">
        <v>0</v>
      </c>
      <c r="AG44" s="1255">
        <v>0</v>
      </c>
      <c r="AH44" s="1255">
        <v>0</v>
      </c>
      <c r="AJ44" s="2032"/>
      <c r="AK44" s="1691" t="s">
        <v>43</v>
      </c>
      <c r="AL44" s="1255">
        <v>163.03</v>
      </c>
      <c r="AM44" s="1255">
        <v>163.03</v>
      </c>
      <c r="AN44" s="1255">
        <v>0</v>
      </c>
      <c r="AO44" s="1255">
        <v>0</v>
      </c>
    </row>
    <row r="45" spans="1:41" ht="18.600000000000001" customHeight="1">
      <c r="A45" s="2031" t="s">
        <v>811</v>
      </c>
      <c r="B45" s="1254" t="s">
        <v>873</v>
      </c>
      <c r="C45" s="1255">
        <f>SUM('2-10-2 2023 배수관 부설(급수과)'!C46:'2-10-2 2023 배수관 부설(급수과)'!C52)</f>
        <v>94.6099999999999</v>
      </c>
      <c r="D45" s="1255">
        <f>SUM('2-10-2 2023 배수관 부설(급수과)'!D46:'2-10-2 2023 배수관 부설(급수과)'!D52)</f>
        <v>2956.08</v>
      </c>
      <c r="E45" s="1255">
        <f>SUM('2-10-2 2023 배수관 부설(급수과)'!E46:'2-10-2 2023 배수관 부설(급수과)'!E52)</f>
        <v>0</v>
      </c>
      <c r="F45" s="1255">
        <f>SUM('2-10-2 2023 배수관 부설(급수과)'!F46:'2-10-2 2023 배수관 부설(급수과)'!F52)</f>
        <v>2861.4700000000003</v>
      </c>
      <c r="H45" s="2031" t="s">
        <v>811</v>
      </c>
      <c r="I45" s="1254" t="s">
        <v>873</v>
      </c>
      <c r="J45" s="1255">
        <f>SUM('2-10-2 2023 배수관 부설(급수과)'!J46:'2-10-2 2023 배수관 부설(급수과)'!J52)</f>
        <v>62.58</v>
      </c>
      <c r="K45" s="1255">
        <f>SUM('2-10-2 2023 배수관 부설(급수과)'!K46:'2-10-2 2023 배수관 부설(급수과)'!K52)</f>
        <v>329.41</v>
      </c>
      <c r="L45" s="1255">
        <f>SUM('2-10-2 2023 배수관 부설(급수과)'!L46:'2-10-2 2023 배수관 부설(급수과)'!L52)</f>
        <v>0</v>
      </c>
      <c r="M45" s="1255">
        <f>SUM('2-10-2 2023 배수관 부설(급수과)'!M46:'2-10-2 2023 배수관 부설(급수과)'!M52)</f>
        <v>266.83</v>
      </c>
      <c r="O45" s="2031" t="s">
        <v>811</v>
      </c>
      <c r="P45" s="1254" t="s">
        <v>873</v>
      </c>
      <c r="Q45" s="1255">
        <f>SUM('2-10-2 2023 배수관 부설(급수과)'!Q46:'2-10-2 2023 배수관 부설(급수과)'!Q52)</f>
        <v>-228.39999999999998</v>
      </c>
      <c r="R45" s="1255">
        <f>SUM('2-10-2 2023 배수관 부설(급수과)'!R46:'2-10-2 2023 배수관 부설(급수과)'!R52)</f>
        <v>2.17</v>
      </c>
      <c r="S45" s="1255">
        <f>SUM('2-10-2 2023 배수관 부설(급수과)'!S46:'2-10-2 2023 배수관 부설(급수과)'!S52)</f>
        <v>0</v>
      </c>
      <c r="T45" s="1255">
        <f>SUM('2-10-2 2023 배수관 부설(급수과)'!T46:'2-10-2 2023 배수관 부설(급수과)'!T52)</f>
        <v>230.57</v>
      </c>
      <c r="V45" s="2031" t="s">
        <v>811</v>
      </c>
      <c r="W45" s="1254" t="s">
        <v>873</v>
      </c>
      <c r="X45" s="1255">
        <f>SUM('2-10-2 2023 배수관 부설(급수과)'!X46:'2-10-2 2023 배수관 부설(급수과)'!X52)</f>
        <v>299.50000000000023</v>
      </c>
      <c r="Y45" s="1255">
        <f>SUM('2-10-2 2023 배수관 부설(급수과)'!Y46:'2-10-2 2023 배수관 부설(급수과)'!Y52)</f>
        <v>1973.89</v>
      </c>
      <c r="Z45" s="1255">
        <f>SUM('2-10-2 2023 배수관 부설(급수과)'!Z46:'2-10-2 2023 배수관 부설(급수과)'!Z52)</f>
        <v>0</v>
      </c>
      <c r="AA45" s="1255">
        <f>SUM('2-10-2 2023 배수관 부설(급수과)'!AA46:'2-10-2 2023 배수관 부설(급수과)'!AA52)</f>
        <v>1674.39</v>
      </c>
      <c r="AC45" s="2031" t="s">
        <v>811</v>
      </c>
      <c r="AD45" s="1254" t="s">
        <v>873</v>
      </c>
      <c r="AE45" s="1255">
        <f>SUM('2-10-2 2023 배수관 부설(급수과)'!AE46:'2-10-2 2023 배수관 부설(급수과)'!AE52)</f>
        <v>-60.12</v>
      </c>
      <c r="AF45" s="1255">
        <f>SUM('2-10-2 2023 배수관 부설(급수과)'!AF46:'2-10-2 2023 배수관 부설(급수과)'!AF52)</f>
        <v>402.64</v>
      </c>
      <c r="AG45" s="1255">
        <f>SUM('2-10-2 2023 배수관 부설(급수과)'!AG46:'2-10-2 2023 배수관 부설(급수과)'!AG52)</f>
        <v>0</v>
      </c>
      <c r="AH45" s="1255">
        <f>SUM('2-10-2 2023 배수관 부설(급수과)'!AH46:'2-10-2 2023 배수관 부설(급수과)'!AH52)</f>
        <v>462.76</v>
      </c>
      <c r="AJ45" s="2031" t="s">
        <v>811</v>
      </c>
      <c r="AK45" s="1254" t="s">
        <v>873</v>
      </c>
      <c r="AL45" s="1255">
        <f>SUM('2-10-2 2023 배수관 부설(급수과)'!AL46:'2-10-2 2023 배수관 부설(급수과)'!AL52)</f>
        <v>247.97</v>
      </c>
      <c r="AM45" s="1255">
        <f>SUM('2-10-2 2023 배수관 부설(급수과)'!AM46:'2-10-2 2023 배수관 부설(급수과)'!AM52)</f>
        <v>247.97</v>
      </c>
      <c r="AN45" s="1255">
        <f>SUM('2-10-2 2023 배수관 부설(급수과)'!AN46:'2-10-2 2023 배수관 부설(급수과)'!AN52)</f>
        <v>0</v>
      </c>
      <c r="AO45" s="1255">
        <f>SUM('2-10-2 2023 배수관 부설(급수과)'!AO46:'2-10-2 2023 배수관 부설(급수과)'!AO52)</f>
        <v>0</v>
      </c>
    </row>
    <row r="46" spans="1:41" ht="18.600000000000001" customHeight="1">
      <c r="A46" s="2031" t="s">
        <v>811</v>
      </c>
      <c r="B46" s="989" t="s">
        <v>874</v>
      </c>
      <c r="C46" s="1255">
        <v>-1821.95</v>
      </c>
      <c r="D46" s="1255">
        <v>860.53</v>
      </c>
      <c r="E46" s="1255">
        <v>0</v>
      </c>
      <c r="F46" s="1255">
        <v>2682.48</v>
      </c>
      <c r="H46" s="2031" t="s">
        <v>811</v>
      </c>
      <c r="I46" s="989" t="s">
        <v>874</v>
      </c>
      <c r="J46" s="1255">
        <v>47.91</v>
      </c>
      <c r="K46" s="1255">
        <v>314.74</v>
      </c>
      <c r="L46" s="1255">
        <v>0</v>
      </c>
      <c r="M46" s="1255">
        <v>266.83</v>
      </c>
      <c r="O46" s="2031" t="s">
        <v>811</v>
      </c>
      <c r="P46" s="989" t="s">
        <v>874</v>
      </c>
      <c r="Q46" s="1255">
        <v>-153.04</v>
      </c>
      <c r="R46" s="1255">
        <v>2.17</v>
      </c>
      <c r="S46" s="1255">
        <v>0</v>
      </c>
      <c r="T46" s="1255">
        <v>155.21</v>
      </c>
      <c r="V46" s="2031" t="s">
        <v>811</v>
      </c>
      <c r="W46" s="989" t="s">
        <v>874</v>
      </c>
      <c r="X46" s="1255">
        <v>-1534.62</v>
      </c>
      <c r="Y46" s="1255">
        <v>124.52</v>
      </c>
      <c r="Z46" s="1255">
        <v>0</v>
      </c>
      <c r="AA46" s="1255">
        <v>1659.14</v>
      </c>
      <c r="AC46" s="2031" t="s">
        <v>811</v>
      </c>
      <c r="AD46" s="989" t="s">
        <v>874</v>
      </c>
      <c r="AE46" s="1255">
        <v>-60.12</v>
      </c>
      <c r="AF46" s="1255">
        <v>402.64</v>
      </c>
      <c r="AG46" s="1255">
        <v>0</v>
      </c>
      <c r="AH46" s="1255">
        <v>462.76</v>
      </c>
      <c r="AJ46" s="2031" t="s">
        <v>811</v>
      </c>
      <c r="AK46" s="989" t="s">
        <v>874</v>
      </c>
      <c r="AL46" s="1255">
        <v>16.46</v>
      </c>
      <c r="AM46" s="1255">
        <v>16.46</v>
      </c>
      <c r="AN46" s="1255">
        <v>0</v>
      </c>
      <c r="AO46" s="1255">
        <v>0</v>
      </c>
    </row>
    <row r="47" spans="1:41" ht="18.600000000000001" customHeight="1">
      <c r="A47" s="2032"/>
      <c r="B47" s="991" t="s">
        <v>257</v>
      </c>
      <c r="C47" s="1255">
        <v>0</v>
      </c>
      <c r="D47" s="1255">
        <v>0</v>
      </c>
      <c r="E47" s="1255">
        <v>0</v>
      </c>
      <c r="F47" s="1255">
        <v>0</v>
      </c>
      <c r="H47" s="2032"/>
      <c r="I47" s="991" t="s">
        <v>257</v>
      </c>
      <c r="J47" s="1255">
        <v>0</v>
      </c>
      <c r="K47" s="1255">
        <v>0</v>
      </c>
      <c r="L47" s="1255">
        <v>0</v>
      </c>
      <c r="M47" s="1255">
        <v>0</v>
      </c>
      <c r="O47" s="2032"/>
      <c r="P47" s="991" t="s">
        <v>257</v>
      </c>
      <c r="Q47" s="1255">
        <v>0</v>
      </c>
      <c r="R47" s="1255">
        <v>0</v>
      </c>
      <c r="S47" s="1255">
        <v>0</v>
      </c>
      <c r="T47" s="1255">
        <v>0</v>
      </c>
      <c r="V47" s="2032"/>
      <c r="W47" s="991" t="s">
        <v>257</v>
      </c>
      <c r="X47" s="1255">
        <v>0</v>
      </c>
      <c r="Y47" s="1255">
        <v>0</v>
      </c>
      <c r="Z47" s="1255">
        <v>0</v>
      </c>
      <c r="AA47" s="1255">
        <v>0</v>
      </c>
      <c r="AC47" s="2032"/>
      <c r="AD47" s="991" t="s">
        <v>257</v>
      </c>
      <c r="AE47" s="1255">
        <v>0</v>
      </c>
      <c r="AF47" s="1255">
        <v>0</v>
      </c>
      <c r="AG47" s="1255">
        <v>0</v>
      </c>
      <c r="AH47" s="1255">
        <v>0</v>
      </c>
      <c r="AJ47" s="2032"/>
      <c r="AK47" s="991" t="s">
        <v>257</v>
      </c>
      <c r="AL47" s="1255">
        <v>0</v>
      </c>
      <c r="AM47" s="1255">
        <v>0</v>
      </c>
      <c r="AN47" s="1255">
        <v>0</v>
      </c>
      <c r="AO47" s="1255">
        <v>0</v>
      </c>
    </row>
    <row r="48" spans="1:41" ht="18.600000000000001" customHeight="1">
      <c r="A48" s="2032"/>
      <c r="B48" s="995" t="s">
        <v>802</v>
      </c>
      <c r="C48" s="1255">
        <v>0</v>
      </c>
      <c r="D48" s="1255">
        <v>0</v>
      </c>
      <c r="E48" s="1255">
        <v>0</v>
      </c>
      <c r="F48" s="1255">
        <v>0</v>
      </c>
      <c r="H48" s="2032"/>
      <c r="I48" s="995" t="s">
        <v>802</v>
      </c>
      <c r="J48" s="1255">
        <v>0</v>
      </c>
      <c r="K48" s="1255">
        <v>0</v>
      </c>
      <c r="L48" s="1255">
        <v>0</v>
      </c>
      <c r="M48" s="1255">
        <v>0</v>
      </c>
      <c r="O48" s="2032"/>
      <c r="P48" s="995" t="s">
        <v>802</v>
      </c>
      <c r="Q48" s="1255">
        <v>0</v>
      </c>
      <c r="R48" s="1255">
        <v>0</v>
      </c>
      <c r="S48" s="1255">
        <v>0</v>
      </c>
      <c r="T48" s="1255">
        <v>0</v>
      </c>
      <c r="V48" s="2032"/>
      <c r="W48" s="995" t="s">
        <v>802</v>
      </c>
      <c r="X48" s="1255">
        <v>0</v>
      </c>
      <c r="Y48" s="1255">
        <v>0</v>
      </c>
      <c r="Z48" s="1255">
        <v>0</v>
      </c>
      <c r="AA48" s="1255">
        <v>0</v>
      </c>
      <c r="AC48" s="2032"/>
      <c r="AD48" s="995" t="s">
        <v>802</v>
      </c>
      <c r="AE48" s="1255">
        <v>0</v>
      </c>
      <c r="AF48" s="1255">
        <v>0</v>
      </c>
      <c r="AG48" s="1255">
        <v>0</v>
      </c>
      <c r="AH48" s="1255">
        <v>0</v>
      </c>
      <c r="AJ48" s="2032"/>
      <c r="AK48" s="995" t="s">
        <v>802</v>
      </c>
      <c r="AL48" s="1255">
        <v>0</v>
      </c>
      <c r="AM48" s="1255">
        <v>0</v>
      </c>
      <c r="AN48" s="1255">
        <v>0</v>
      </c>
      <c r="AO48" s="1255">
        <v>0</v>
      </c>
    </row>
    <row r="49" spans="1:41" ht="18.600000000000001" customHeight="1">
      <c r="A49" s="2032"/>
      <c r="B49" s="995" t="s">
        <v>803</v>
      </c>
      <c r="C49" s="1255">
        <v>-178.99</v>
      </c>
      <c r="D49" s="1255">
        <v>0</v>
      </c>
      <c r="E49" s="1255">
        <v>0</v>
      </c>
      <c r="F49" s="1255">
        <v>178.99</v>
      </c>
      <c r="H49" s="2032"/>
      <c r="I49" s="995" t="s">
        <v>803</v>
      </c>
      <c r="J49" s="1255">
        <v>0</v>
      </c>
      <c r="K49" s="1255">
        <v>0</v>
      </c>
      <c r="L49" s="1255">
        <v>0</v>
      </c>
      <c r="M49" s="1255">
        <v>0</v>
      </c>
      <c r="O49" s="2032"/>
      <c r="P49" s="995" t="s">
        <v>803</v>
      </c>
      <c r="Q49" s="1255">
        <v>-75.36</v>
      </c>
      <c r="R49" s="1255">
        <v>0</v>
      </c>
      <c r="S49" s="1255">
        <v>0</v>
      </c>
      <c r="T49" s="1255">
        <v>75.36</v>
      </c>
      <c r="V49" s="2032"/>
      <c r="W49" s="995" t="s">
        <v>803</v>
      </c>
      <c r="X49" s="1255">
        <v>-15.25</v>
      </c>
      <c r="Y49" s="1255">
        <v>0</v>
      </c>
      <c r="Z49" s="1255">
        <v>0</v>
      </c>
      <c r="AA49" s="1255">
        <v>15.25</v>
      </c>
      <c r="AC49" s="2032"/>
      <c r="AD49" s="995" t="s">
        <v>803</v>
      </c>
      <c r="AE49" s="1255">
        <v>0</v>
      </c>
      <c r="AF49" s="1255">
        <v>0</v>
      </c>
      <c r="AG49" s="1255">
        <v>0</v>
      </c>
      <c r="AH49" s="1255">
        <v>0</v>
      </c>
      <c r="AJ49" s="2032"/>
      <c r="AK49" s="995" t="s">
        <v>803</v>
      </c>
      <c r="AL49" s="1255">
        <v>0</v>
      </c>
      <c r="AM49" s="1255">
        <v>0</v>
      </c>
      <c r="AN49" s="1255">
        <v>0</v>
      </c>
      <c r="AO49" s="1255">
        <v>0</v>
      </c>
    </row>
    <row r="50" spans="1:41" ht="18.600000000000001" customHeight="1">
      <c r="A50" s="2032"/>
      <c r="B50" s="1011" t="s">
        <v>875</v>
      </c>
      <c r="C50" s="1255">
        <v>134.59</v>
      </c>
      <c r="D50" s="1255">
        <v>134.59</v>
      </c>
      <c r="E50" s="1255">
        <v>0</v>
      </c>
      <c r="F50" s="1255">
        <v>0</v>
      </c>
      <c r="H50" s="2032"/>
      <c r="I50" s="1011" t="s">
        <v>875</v>
      </c>
      <c r="J50" s="1255">
        <v>14.67</v>
      </c>
      <c r="K50" s="1255">
        <v>14.67</v>
      </c>
      <c r="L50" s="1255">
        <v>0</v>
      </c>
      <c r="M50" s="1255">
        <v>0</v>
      </c>
      <c r="O50" s="2032"/>
      <c r="P50" s="1011" t="s">
        <v>875</v>
      </c>
      <c r="Q50" s="1255">
        <v>0</v>
      </c>
      <c r="R50" s="1255">
        <v>0</v>
      </c>
      <c r="S50" s="1255">
        <v>0</v>
      </c>
      <c r="T50" s="1255">
        <v>0</v>
      </c>
      <c r="V50" s="2032"/>
      <c r="W50" s="1011" t="s">
        <v>875</v>
      </c>
      <c r="X50" s="1255">
        <v>119.92</v>
      </c>
      <c r="Y50" s="1255">
        <v>119.92</v>
      </c>
      <c r="Z50" s="1255">
        <v>0</v>
      </c>
      <c r="AA50" s="1255">
        <v>0</v>
      </c>
      <c r="AC50" s="2032"/>
      <c r="AD50" s="1011" t="s">
        <v>875</v>
      </c>
      <c r="AE50" s="1255">
        <v>0</v>
      </c>
      <c r="AF50" s="1255">
        <v>0</v>
      </c>
      <c r="AG50" s="1255">
        <v>0</v>
      </c>
      <c r="AH50" s="1255">
        <v>0</v>
      </c>
      <c r="AJ50" s="2032"/>
      <c r="AK50" s="1011" t="s">
        <v>875</v>
      </c>
      <c r="AL50" s="1255">
        <v>0</v>
      </c>
      <c r="AM50" s="1255">
        <v>0</v>
      </c>
      <c r="AN50" s="1255">
        <v>0</v>
      </c>
      <c r="AO50" s="1255">
        <v>0</v>
      </c>
    </row>
    <row r="51" spans="1:41" ht="18.600000000000001" customHeight="1">
      <c r="A51" s="2032"/>
      <c r="B51" s="995" t="s">
        <v>807</v>
      </c>
      <c r="C51" s="1255">
        <v>0</v>
      </c>
      <c r="D51" s="1255">
        <v>0</v>
      </c>
      <c r="E51" s="1255">
        <v>0</v>
      </c>
      <c r="F51" s="1255">
        <v>0</v>
      </c>
      <c r="H51" s="2032"/>
      <c r="I51" s="995" t="s">
        <v>807</v>
      </c>
      <c r="J51" s="1255">
        <v>0</v>
      </c>
      <c r="K51" s="1255">
        <v>0</v>
      </c>
      <c r="L51" s="1255">
        <v>0</v>
      </c>
      <c r="M51" s="1255">
        <v>0</v>
      </c>
      <c r="O51" s="2032"/>
      <c r="P51" s="995" t="s">
        <v>807</v>
      </c>
      <c r="Q51" s="1255">
        <v>0</v>
      </c>
      <c r="R51" s="1255">
        <v>0</v>
      </c>
      <c r="S51" s="1255">
        <v>0</v>
      </c>
      <c r="T51" s="1255">
        <v>0</v>
      </c>
      <c r="V51" s="2032"/>
      <c r="W51" s="995" t="s">
        <v>807</v>
      </c>
      <c r="X51" s="1255">
        <v>0</v>
      </c>
      <c r="Y51" s="1255">
        <v>0</v>
      </c>
      <c r="Z51" s="1255">
        <v>0</v>
      </c>
      <c r="AA51" s="1255">
        <v>0</v>
      </c>
      <c r="AC51" s="2032"/>
      <c r="AD51" s="995" t="s">
        <v>807</v>
      </c>
      <c r="AE51" s="1255">
        <v>0</v>
      </c>
      <c r="AF51" s="1255">
        <v>0</v>
      </c>
      <c r="AG51" s="1255">
        <v>0</v>
      </c>
      <c r="AH51" s="1255">
        <v>0</v>
      </c>
      <c r="AJ51" s="2032"/>
      <c r="AK51" s="995" t="s">
        <v>807</v>
      </c>
      <c r="AL51" s="1255">
        <v>0</v>
      </c>
      <c r="AM51" s="1255">
        <v>0</v>
      </c>
      <c r="AN51" s="1255">
        <v>0</v>
      </c>
      <c r="AO51" s="1255">
        <v>0</v>
      </c>
    </row>
    <row r="52" spans="1:41" ht="18.600000000000001" customHeight="1">
      <c r="A52" s="2032"/>
      <c r="B52" s="1691" t="s">
        <v>43</v>
      </c>
      <c r="C52" s="1255">
        <v>1960.96</v>
      </c>
      <c r="D52" s="1255">
        <v>1960.96</v>
      </c>
      <c r="E52" s="1255">
        <v>0</v>
      </c>
      <c r="F52" s="1255">
        <v>0</v>
      </c>
      <c r="H52" s="2032"/>
      <c r="I52" s="1691" t="s">
        <v>43</v>
      </c>
      <c r="J52" s="1255">
        <v>0</v>
      </c>
      <c r="K52" s="1255">
        <v>0</v>
      </c>
      <c r="L52" s="1255">
        <v>0</v>
      </c>
      <c r="M52" s="1255">
        <v>0</v>
      </c>
      <c r="O52" s="2032"/>
      <c r="P52" s="1691" t="s">
        <v>43</v>
      </c>
      <c r="Q52" s="1255">
        <v>0</v>
      </c>
      <c r="R52" s="1255">
        <v>0</v>
      </c>
      <c r="S52" s="1255">
        <v>0</v>
      </c>
      <c r="T52" s="1255">
        <v>0</v>
      </c>
      <c r="V52" s="2032"/>
      <c r="W52" s="1691" t="s">
        <v>43</v>
      </c>
      <c r="X52" s="1255">
        <v>1729.45</v>
      </c>
      <c r="Y52" s="1255">
        <v>1729.45</v>
      </c>
      <c r="Z52" s="1255">
        <v>0</v>
      </c>
      <c r="AA52" s="1255">
        <v>0</v>
      </c>
      <c r="AC52" s="2032"/>
      <c r="AD52" s="1691" t="s">
        <v>43</v>
      </c>
      <c r="AE52" s="1255">
        <v>0</v>
      </c>
      <c r="AF52" s="1255">
        <v>0</v>
      </c>
      <c r="AG52" s="1255">
        <v>0</v>
      </c>
      <c r="AH52" s="1255">
        <v>0</v>
      </c>
      <c r="AJ52" s="2032"/>
      <c r="AK52" s="1691" t="s">
        <v>43</v>
      </c>
      <c r="AL52" s="1255">
        <v>231.51</v>
      </c>
      <c r="AM52" s="1255">
        <v>231.51</v>
      </c>
      <c r="AN52" s="1255">
        <v>0</v>
      </c>
      <c r="AO52" s="1255">
        <v>0</v>
      </c>
    </row>
    <row r="53" spans="1:41" ht="18.600000000000001" customHeight="1">
      <c r="A53" s="2031" t="s">
        <v>812</v>
      </c>
      <c r="B53" s="1254" t="s">
        <v>873</v>
      </c>
      <c r="C53" s="1255">
        <f>SUM('2-10-2 2023 배수관 부설(급수과)'!C54:'2-10-2 2023 배수관 부설(급수과)'!C60)</f>
        <v>-308.64</v>
      </c>
      <c r="D53" s="1255">
        <f>SUM('2-10-2 2023 배수관 부설(급수과)'!D54:'2-10-2 2023 배수관 부설(급수과)'!D60)</f>
        <v>0.83</v>
      </c>
      <c r="E53" s="1255">
        <f>SUM('2-10-2 2023 배수관 부설(급수과)'!E54:'2-10-2 2023 배수관 부설(급수과)'!E60)</f>
        <v>0</v>
      </c>
      <c r="F53" s="1255">
        <f>SUM('2-10-2 2023 배수관 부설(급수과)'!F54:'2-10-2 2023 배수관 부설(급수과)'!F60)</f>
        <v>309.47000000000003</v>
      </c>
      <c r="H53" s="2031" t="s">
        <v>812</v>
      </c>
      <c r="I53" s="1254" t="s">
        <v>873</v>
      </c>
      <c r="J53" s="1255">
        <f>SUM('2-10-2 2023 배수관 부설(급수과)'!J54:'2-10-2 2023 배수관 부설(급수과)'!J60)</f>
        <v>-89.41</v>
      </c>
      <c r="K53" s="1255">
        <f>SUM('2-10-2 2023 배수관 부설(급수과)'!K54:'2-10-2 2023 배수관 부설(급수과)'!K60)</f>
        <v>0</v>
      </c>
      <c r="L53" s="1255">
        <f>SUM('2-10-2 2023 배수관 부설(급수과)'!L54:'2-10-2 2023 배수관 부설(급수과)'!L60)</f>
        <v>0</v>
      </c>
      <c r="M53" s="1255">
        <f>SUM('2-10-2 2023 배수관 부설(급수과)'!M54:'2-10-2 2023 배수관 부설(급수과)'!M60)</f>
        <v>89.41</v>
      </c>
      <c r="O53" s="2031" t="s">
        <v>812</v>
      </c>
      <c r="P53" s="1254" t="s">
        <v>873</v>
      </c>
      <c r="Q53" s="1255">
        <f>SUM('2-10-2 2023 배수관 부설(급수과)'!Q54:'2-10-2 2023 배수관 부설(급수과)'!Q60)</f>
        <v>0</v>
      </c>
      <c r="R53" s="1255">
        <f>SUM('2-10-2 2023 배수관 부설(급수과)'!R54:'2-10-2 2023 배수관 부설(급수과)'!R60)</f>
        <v>0</v>
      </c>
      <c r="S53" s="1255">
        <f>SUM('2-10-2 2023 배수관 부설(급수과)'!S54:'2-10-2 2023 배수관 부설(급수과)'!S60)</f>
        <v>0</v>
      </c>
      <c r="T53" s="1255">
        <f>SUM('2-10-2 2023 배수관 부설(급수과)'!T54:'2-10-2 2023 배수관 부설(급수과)'!T60)</f>
        <v>0</v>
      </c>
      <c r="V53" s="2031" t="s">
        <v>812</v>
      </c>
      <c r="W53" s="1254" t="s">
        <v>873</v>
      </c>
      <c r="X53" s="1255">
        <f>SUM('2-10-2 2023 배수관 부설(급수과)'!X54:'2-10-2 2023 배수관 부설(급수과)'!X60)</f>
        <v>-218.2</v>
      </c>
      <c r="Y53" s="1255">
        <f>SUM('2-10-2 2023 배수관 부설(급수과)'!Y54:'2-10-2 2023 배수관 부설(급수과)'!Y60)</f>
        <v>0</v>
      </c>
      <c r="Z53" s="1255">
        <f>SUM('2-10-2 2023 배수관 부설(급수과)'!Z54:'2-10-2 2023 배수관 부설(급수과)'!Z60)</f>
        <v>0</v>
      </c>
      <c r="AA53" s="1255">
        <f>SUM('2-10-2 2023 배수관 부설(급수과)'!AA54:'2-10-2 2023 배수관 부설(급수과)'!AA60)</f>
        <v>218.2</v>
      </c>
      <c r="AC53" s="2031" t="s">
        <v>812</v>
      </c>
      <c r="AD53" s="1254" t="s">
        <v>873</v>
      </c>
      <c r="AE53" s="1255">
        <f>SUM('2-10-2 2023 배수관 부설(급수과)'!AE54:'2-10-2 2023 배수관 부설(급수과)'!AE60)</f>
        <v>-1.03</v>
      </c>
      <c r="AF53" s="1255">
        <f>SUM('2-10-2 2023 배수관 부설(급수과)'!AF54:'2-10-2 2023 배수관 부설(급수과)'!AF60)</f>
        <v>0.83</v>
      </c>
      <c r="AG53" s="1255">
        <f>SUM('2-10-2 2023 배수관 부설(급수과)'!AG54:'2-10-2 2023 배수관 부설(급수과)'!AG60)</f>
        <v>0</v>
      </c>
      <c r="AH53" s="1255">
        <f>SUM('2-10-2 2023 배수관 부설(급수과)'!AH54:'2-10-2 2023 배수관 부설(급수과)'!AH60)</f>
        <v>1.86</v>
      </c>
      <c r="AJ53" s="2031" t="s">
        <v>812</v>
      </c>
      <c r="AK53" s="1254" t="s">
        <v>873</v>
      </c>
      <c r="AL53" s="1255">
        <f>SUM('2-10-2 2023 배수관 부설(급수과)'!AL54:'2-10-2 2023 배수관 부설(급수과)'!AL60)</f>
        <v>0</v>
      </c>
      <c r="AM53" s="1255">
        <f>SUM('2-10-2 2023 배수관 부설(급수과)'!AM54:'2-10-2 2023 배수관 부설(급수과)'!AM60)</f>
        <v>0</v>
      </c>
      <c r="AN53" s="1255">
        <f>SUM('2-10-2 2023 배수관 부설(급수과)'!AN54:'2-10-2 2023 배수관 부설(급수과)'!AN60)</f>
        <v>0</v>
      </c>
      <c r="AO53" s="1255">
        <f>SUM('2-10-2 2023 배수관 부설(급수과)'!AO54:'2-10-2 2023 배수관 부설(급수과)'!AO60)</f>
        <v>0</v>
      </c>
    </row>
    <row r="54" spans="1:41" ht="18.600000000000001" customHeight="1">
      <c r="A54" s="2031" t="s">
        <v>812</v>
      </c>
      <c r="B54" s="989" t="s">
        <v>874</v>
      </c>
      <c r="C54" s="1255">
        <v>-308.64</v>
      </c>
      <c r="D54" s="1255">
        <v>0.83</v>
      </c>
      <c r="E54" s="1255">
        <v>0</v>
      </c>
      <c r="F54" s="1255">
        <v>309.47000000000003</v>
      </c>
      <c r="H54" s="2031" t="s">
        <v>812</v>
      </c>
      <c r="I54" s="989" t="s">
        <v>874</v>
      </c>
      <c r="J54" s="1255">
        <v>-89.41</v>
      </c>
      <c r="K54" s="1255">
        <v>0</v>
      </c>
      <c r="L54" s="1255">
        <v>0</v>
      </c>
      <c r="M54" s="1255">
        <v>89.41</v>
      </c>
      <c r="O54" s="2031" t="s">
        <v>812</v>
      </c>
      <c r="P54" s="989" t="s">
        <v>874</v>
      </c>
      <c r="Q54" s="1255">
        <v>0</v>
      </c>
      <c r="R54" s="1255">
        <v>0</v>
      </c>
      <c r="S54" s="1255">
        <v>0</v>
      </c>
      <c r="T54" s="1255">
        <v>0</v>
      </c>
      <c r="V54" s="2031" t="s">
        <v>812</v>
      </c>
      <c r="W54" s="989" t="s">
        <v>874</v>
      </c>
      <c r="X54" s="1255">
        <v>-218.2</v>
      </c>
      <c r="Y54" s="1255">
        <v>0</v>
      </c>
      <c r="Z54" s="1255">
        <v>0</v>
      </c>
      <c r="AA54" s="1255">
        <v>218.2</v>
      </c>
      <c r="AC54" s="2031" t="s">
        <v>812</v>
      </c>
      <c r="AD54" s="989" t="s">
        <v>874</v>
      </c>
      <c r="AE54" s="1255">
        <v>-1.03</v>
      </c>
      <c r="AF54" s="1255">
        <v>0.83</v>
      </c>
      <c r="AG54" s="1255">
        <v>0</v>
      </c>
      <c r="AH54" s="1255">
        <v>1.86</v>
      </c>
      <c r="AJ54" s="2031" t="s">
        <v>812</v>
      </c>
      <c r="AK54" s="989" t="s">
        <v>874</v>
      </c>
      <c r="AL54" s="1255">
        <v>0</v>
      </c>
      <c r="AM54" s="1255">
        <v>0</v>
      </c>
      <c r="AN54" s="1255">
        <v>0</v>
      </c>
      <c r="AO54" s="1255">
        <v>0</v>
      </c>
    </row>
    <row r="55" spans="1:41" ht="18.600000000000001" customHeight="1">
      <c r="A55" s="2032"/>
      <c r="B55" s="991" t="s">
        <v>257</v>
      </c>
      <c r="C55" s="1255">
        <v>0</v>
      </c>
      <c r="D55" s="1255">
        <v>0</v>
      </c>
      <c r="E55" s="1255">
        <v>0</v>
      </c>
      <c r="F55" s="1255">
        <v>0</v>
      </c>
      <c r="H55" s="2032"/>
      <c r="I55" s="991" t="s">
        <v>257</v>
      </c>
      <c r="J55" s="1255">
        <v>0</v>
      </c>
      <c r="K55" s="1255">
        <v>0</v>
      </c>
      <c r="L55" s="1255">
        <v>0</v>
      </c>
      <c r="M55" s="1255">
        <v>0</v>
      </c>
      <c r="O55" s="2032"/>
      <c r="P55" s="991" t="s">
        <v>257</v>
      </c>
      <c r="Q55" s="1255">
        <v>0</v>
      </c>
      <c r="R55" s="1255">
        <v>0</v>
      </c>
      <c r="S55" s="1255">
        <v>0</v>
      </c>
      <c r="T55" s="1255">
        <v>0</v>
      </c>
      <c r="V55" s="2032"/>
      <c r="W55" s="991" t="s">
        <v>257</v>
      </c>
      <c r="X55" s="1255">
        <v>0</v>
      </c>
      <c r="Y55" s="1255">
        <v>0</v>
      </c>
      <c r="Z55" s="1255">
        <v>0</v>
      </c>
      <c r="AA55" s="1255">
        <v>0</v>
      </c>
      <c r="AC55" s="2032"/>
      <c r="AD55" s="991" t="s">
        <v>257</v>
      </c>
      <c r="AE55" s="1255">
        <v>0</v>
      </c>
      <c r="AF55" s="1255">
        <v>0</v>
      </c>
      <c r="AG55" s="1255">
        <v>0</v>
      </c>
      <c r="AH55" s="1255">
        <v>0</v>
      </c>
      <c r="AJ55" s="2032"/>
      <c r="AK55" s="991" t="s">
        <v>257</v>
      </c>
      <c r="AL55" s="1255">
        <v>0</v>
      </c>
      <c r="AM55" s="1255">
        <v>0</v>
      </c>
      <c r="AN55" s="1255">
        <v>0</v>
      </c>
      <c r="AO55" s="1255">
        <v>0</v>
      </c>
    </row>
    <row r="56" spans="1:41" ht="18.600000000000001" customHeight="1">
      <c r="A56" s="2032"/>
      <c r="B56" s="995" t="s">
        <v>802</v>
      </c>
      <c r="C56" s="1255">
        <v>0</v>
      </c>
      <c r="D56" s="1255">
        <v>0</v>
      </c>
      <c r="E56" s="1255">
        <v>0</v>
      </c>
      <c r="F56" s="1255">
        <v>0</v>
      </c>
      <c r="H56" s="2032"/>
      <c r="I56" s="995" t="s">
        <v>802</v>
      </c>
      <c r="J56" s="1255">
        <v>0</v>
      </c>
      <c r="K56" s="1255">
        <v>0</v>
      </c>
      <c r="L56" s="1255">
        <v>0</v>
      </c>
      <c r="M56" s="1255">
        <v>0</v>
      </c>
      <c r="O56" s="2032"/>
      <c r="P56" s="995" t="s">
        <v>802</v>
      </c>
      <c r="Q56" s="1255">
        <v>0</v>
      </c>
      <c r="R56" s="1255">
        <v>0</v>
      </c>
      <c r="S56" s="1255">
        <v>0</v>
      </c>
      <c r="T56" s="1255">
        <v>0</v>
      </c>
      <c r="V56" s="2032"/>
      <c r="W56" s="995" t="s">
        <v>802</v>
      </c>
      <c r="X56" s="1255">
        <v>0</v>
      </c>
      <c r="Y56" s="1255">
        <v>0</v>
      </c>
      <c r="Z56" s="1255">
        <v>0</v>
      </c>
      <c r="AA56" s="1255">
        <v>0</v>
      </c>
      <c r="AC56" s="2032"/>
      <c r="AD56" s="995" t="s">
        <v>802</v>
      </c>
      <c r="AE56" s="1255">
        <v>0</v>
      </c>
      <c r="AF56" s="1255">
        <v>0</v>
      </c>
      <c r="AG56" s="1255">
        <v>0</v>
      </c>
      <c r="AH56" s="1255">
        <v>0</v>
      </c>
      <c r="AJ56" s="2032"/>
      <c r="AK56" s="995" t="s">
        <v>802</v>
      </c>
      <c r="AL56" s="1255">
        <v>0</v>
      </c>
      <c r="AM56" s="1255">
        <v>0</v>
      </c>
      <c r="AN56" s="1255">
        <v>0</v>
      </c>
      <c r="AO56" s="1255">
        <v>0</v>
      </c>
    </row>
    <row r="57" spans="1:41" ht="18.600000000000001" customHeight="1">
      <c r="A57" s="2032"/>
      <c r="B57" s="995" t="s">
        <v>803</v>
      </c>
      <c r="C57" s="1255">
        <v>0</v>
      </c>
      <c r="D57" s="1255">
        <v>0</v>
      </c>
      <c r="E57" s="1255">
        <v>0</v>
      </c>
      <c r="F57" s="1255">
        <v>0</v>
      </c>
      <c r="H57" s="2032"/>
      <c r="I57" s="995" t="s">
        <v>803</v>
      </c>
      <c r="J57" s="1255">
        <v>0</v>
      </c>
      <c r="K57" s="1255">
        <v>0</v>
      </c>
      <c r="L57" s="1255">
        <v>0</v>
      </c>
      <c r="M57" s="1255">
        <v>0</v>
      </c>
      <c r="O57" s="2032"/>
      <c r="P57" s="995" t="s">
        <v>803</v>
      </c>
      <c r="Q57" s="1255">
        <v>0</v>
      </c>
      <c r="R57" s="1255">
        <v>0</v>
      </c>
      <c r="S57" s="1255">
        <v>0</v>
      </c>
      <c r="T57" s="1255">
        <v>0</v>
      </c>
      <c r="V57" s="2032"/>
      <c r="W57" s="995" t="s">
        <v>803</v>
      </c>
      <c r="X57" s="1255">
        <v>0</v>
      </c>
      <c r="Y57" s="1255">
        <v>0</v>
      </c>
      <c r="Z57" s="1255">
        <v>0</v>
      </c>
      <c r="AA57" s="1255">
        <v>0</v>
      </c>
      <c r="AC57" s="2032"/>
      <c r="AD57" s="995" t="s">
        <v>803</v>
      </c>
      <c r="AE57" s="1255">
        <v>0</v>
      </c>
      <c r="AF57" s="1255">
        <v>0</v>
      </c>
      <c r="AG57" s="1255">
        <v>0</v>
      </c>
      <c r="AH57" s="1255">
        <v>0</v>
      </c>
      <c r="AJ57" s="2032"/>
      <c r="AK57" s="995" t="s">
        <v>803</v>
      </c>
      <c r="AL57" s="1255">
        <v>0</v>
      </c>
      <c r="AM57" s="1255">
        <v>0</v>
      </c>
      <c r="AN57" s="1255">
        <v>0</v>
      </c>
      <c r="AO57" s="1255">
        <v>0</v>
      </c>
    </row>
    <row r="58" spans="1:41" ht="18.600000000000001" customHeight="1">
      <c r="A58" s="2032"/>
      <c r="B58" s="1011" t="s">
        <v>875</v>
      </c>
      <c r="C58" s="1255">
        <v>0</v>
      </c>
      <c r="D58" s="1255">
        <v>0</v>
      </c>
      <c r="E58" s="1255">
        <v>0</v>
      </c>
      <c r="F58" s="1255">
        <v>0</v>
      </c>
      <c r="H58" s="2032"/>
      <c r="I58" s="1011" t="s">
        <v>875</v>
      </c>
      <c r="J58" s="1255">
        <v>0</v>
      </c>
      <c r="K58" s="1255">
        <v>0</v>
      </c>
      <c r="L58" s="1255">
        <v>0</v>
      </c>
      <c r="M58" s="1255">
        <v>0</v>
      </c>
      <c r="O58" s="2032"/>
      <c r="P58" s="1011" t="s">
        <v>875</v>
      </c>
      <c r="Q58" s="1255">
        <v>0</v>
      </c>
      <c r="R58" s="1255">
        <v>0</v>
      </c>
      <c r="S58" s="1255">
        <v>0</v>
      </c>
      <c r="T58" s="1255">
        <v>0</v>
      </c>
      <c r="V58" s="2032"/>
      <c r="W58" s="1011" t="s">
        <v>875</v>
      </c>
      <c r="X58" s="1255">
        <v>0</v>
      </c>
      <c r="Y58" s="1255">
        <v>0</v>
      </c>
      <c r="Z58" s="1255">
        <v>0</v>
      </c>
      <c r="AA58" s="1255">
        <v>0</v>
      </c>
      <c r="AC58" s="2032"/>
      <c r="AD58" s="1011" t="s">
        <v>875</v>
      </c>
      <c r="AE58" s="1255">
        <v>0</v>
      </c>
      <c r="AF58" s="1255">
        <v>0</v>
      </c>
      <c r="AG58" s="1255">
        <v>0</v>
      </c>
      <c r="AH58" s="1255">
        <v>0</v>
      </c>
      <c r="AJ58" s="2032"/>
      <c r="AK58" s="1011" t="s">
        <v>875</v>
      </c>
      <c r="AL58" s="1255">
        <v>0</v>
      </c>
      <c r="AM58" s="1255">
        <v>0</v>
      </c>
      <c r="AN58" s="1255">
        <v>0</v>
      </c>
      <c r="AO58" s="1255">
        <v>0</v>
      </c>
    </row>
    <row r="59" spans="1:41" ht="18.600000000000001" customHeight="1">
      <c r="A59" s="2032"/>
      <c r="B59" s="995" t="s">
        <v>807</v>
      </c>
      <c r="C59" s="1255">
        <v>0</v>
      </c>
      <c r="D59" s="1255">
        <v>0</v>
      </c>
      <c r="E59" s="1255">
        <v>0</v>
      </c>
      <c r="F59" s="1255">
        <v>0</v>
      </c>
      <c r="H59" s="2032"/>
      <c r="I59" s="995" t="s">
        <v>807</v>
      </c>
      <c r="J59" s="1255">
        <v>0</v>
      </c>
      <c r="K59" s="1255">
        <v>0</v>
      </c>
      <c r="L59" s="1255">
        <v>0</v>
      </c>
      <c r="M59" s="1255">
        <v>0</v>
      </c>
      <c r="O59" s="2032"/>
      <c r="P59" s="995" t="s">
        <v>807</v>
      </c>
      <c r="Q59" s="1255">
        <v>0</v>
      </c>
      <c r="R59" s="1255">
        <v>0</v>
      </c>
      <c r="S59" s="1255">
        <v>0</v>
      </c>
      <c r="T59" s="1255">
        <v>0</v>
      </c>
      <c r="V59" s="2032"/>
      <c r="W59" s="995" t="s">
        <v>807</v>
      </c>
      <c r="X59" s="1255">
        <v>0</v>
      </c>
      <c r="Y59" s="1255">
        <v>0</v>
      </c>
      <c r="Z59" s="1255">
        <v>0</v>
      </c>
      <c r="AA59" s="1255">
        <v>0</v>
      </c>
      <c r="AC59" s="2032"/>
      <c r="AD59" s="995" t="s">
        <v>807</v>
      </c>
      <c r="AE59" s="1255">
        <v>0</v>
      </c>
      <c r="AF59" s="1255">
        <v>0</v>
      </c>
      <c r="AG59" s="1255">
        <v>0</v>
      </c>
      <c r="AH59" s="1255">
        <v>0</v>
      </c>
      <c r="AJ59" s="2032"/>
      <c r="AK59" s="995" t="s">
        <v>807</v>
      </c>
      <c r="AL59" s="1255">
        <v>0</v>
      </c>
      <c r="AM59" s="1255">
        <v>0</v>
      </c>
      <c r="AN59" s="1255">
        <v>0</v>
      </c>
      <c r="AO59" s="1255">
        <v>0</v>
      </c>
    </row>
    <row r="60" spans="1:41" ht="18.600000000000001" customHeight="1">
      <c r="A60" s="2032"/>
      <c r="B60" s="1691" t="s">
        <v>43</v>
      </c>
      <c r="C60" s="1255">
        <v>0</v>
      </c>
      <c r="D60" s="1255">
        <v>0</v>
      </c>
      <c r="E60" s="1255">
        <v>0</v>
      </c>
      <c r="F60" s="1255">
        <v>0</v>
      </c>
      <c r="H60" s="2032"/>
      <c r="I60" s="1691" t="s">
        <v>43</v>
      </c>
      <c r="J60" s="1255">
        <v>0</v>
      </c>
      <c r="K60" s="1255">
        <v>0</v>
      </c>
      <c r="L60" s="1255">
        <v>0</v>
      </c>
      <c r="M60" s="1255">
        <v>0</v>
      </c>
      <c r="O60" s="2032"/>
      <c r="P60" s="1691" t="s">
        <v>43</v>
      </c>
      <c r="Q60" s="1255">
        <v>0</v>
      </c>
      <c r="R60" s="1255">
        <v>0</v>
      </c>
      <c r="S60" s="1255">
        <v>0</v>
      </c>
      <c r="T60" s="1255">
        <v>0</v>
      </c>
      <c r="V60" s="2032"/>
      <c r="W60" s="1691" t="s">
        <v>43</v>
      </c>
      <c r="X60" s="1255">
        <v>0</v>
      </c>
      <c r="Y60" s="1255">
        <v>0</v>
      </c>
      <c r="Z60" s="1255">
        <v>0</v>
      </c>
      <c r="AA60" s="1255">
        <v>0</v>
      </c>
      <c r="AC60" s="2032"/>
      <c r="AD60" s="1691" t="s">
        <v>43</v>
      </c>
      <c r="AE60" s="1255">
        <v>0</v>
      </c>
      <c r="AF60" s="1255">
        <v>0</v>
      </c>
      <c r="AG60" s="1255">
        <v>0</v>
      </c>
      <c r="AH60" s="1255">
        <v>0</v>
      </c>
      <c r="AJ60" s="2032"/>
      <c r="AK60" s="1691" t="s">
        <v>43</v>
      </c>
      <c r="AL60" s="1255">
        <v>0</v>
      </c>
      <c r="AM60" s="1255">
        <v>0</v>
      </c>
      <c r="AN60" s="1255">
        <v>0</v>
      </c>
      <c r="AO60" s="1255">
        <v>0</v>
      </c>
    </row>
    <row r="61" spans="1:41" ht="18.600000000000001" customHeight="1">
      <c r="A61" s="2031" t="s">
        <v>813</v>
      </c>
      <c r="B61" s="1254" t="s">
        <v>873</v>
      </c>
      <c r="C61" s="1255">
        <f>SUM('2-10-2 2023 배수관 부설(급수과)'!C62:'2-10-2 2023 배수관 부설(급수과)'!C68)</f>
        <v>-408.78</v>
      </c>
      <c r="D61" s="1255">
        <f>SUM('2-10-2 2023 배수관 부설(급수과)'!D62:'2-10-2 2023 배수관 부설(급수과)'!D68)</f>
        <v>2644.88</v>
      </c>
      <c r="E61" s="1255">
        <f>SUM('2-10-2 2023 배수관 부설(급수과)'!E62:'2-10-2 2023 배수관 부설(급수과)'!E68)</f>
        <v>0</v>
      </c>
      <c r="F61" s="1255">
        <f>SUM('2-10-2 2023 배수관 부설(급수과)'!F62:'2-10-2 2023 배수관 부설(급수과)'!F68)</f>
        <v>3053.66</v>
      </c>
      <c r="H61" s="2031" t="s">
        <v>813</v>
      </c>
      <c r="I61" s="1254" t="s">
        <v>873</v>
      </c>
      <c r="J61" s="1255">
        <f>SUM('2-10-2 2023 배수관 부설(급수과)'!J62:'2-10-2 2023 배수관 부설(급수과)'!J68)</f>
        <v>-1320.82</v>
      </c>
      <c r="K61" s="1255">
        <f>SUM('2-10-2 2023 배수관 부설(급수과)'!K62:'2-10-2 2023 배수관 부설(급수과)'!K68)</f>
        <v>0</v>
      </c>
      <c r="L61" s="1255">
        <f>SUM('2-10-2 2023 배수관 부설(급수과)'!L62:'2-10-2 2023 배수관 부설(급수과)'!L68)</f>
        <v>0</v>
      </c>
      <c r="M61" s="1255">
        <f>SUM('2-10-2 2023 배수관 부설(급수과)'!M62:'2-10-2 2023 배수관 부설(급수과)'!M68)</f>
        <v>1320.82</v>
      </c>
      <c r="O61" s="2031" t="s">
        <v>813</v>
      </c>
      <c r="P61" s="1254" t="s">
        <v>873</v>
      </c>
      <c r="Q61" s="1255">
        <f>SUM('2-10-2 2023 배수관 부설(급수과)'!Q62:'2-10-2 2023 배수관 부설(급수과)'!Q68)</f>
        <v>-284.55</v>
      </c>
      <c r="R61" s="1255">
        <f>SUM('2-10-2 2023 배수관 부설(급수과)'!R62:'2-10-2 2023 배수관 부설(급수과)'!R68)</f>
        <v>0</v>
      </c>
      <c r="S61" s="1255">
        <f>SUM('2-10-2 2023 배수관 부설(급수과)'!S62:'2-10-2 2023 배수관 부설(급수과)'!S68)</f>
        <v>0</v>
      </c>
      <c r="T61" s="1255">
        <f>SUM('2-10-2 2023 배수관 부설(급수과)'!T62:'2-10-2 2023 배수관 부설(급수과)'!T68)</f>
        <v>284.55</v>
      </c>
      <c r="V61" s="2031" t="s">
        <v>813</v>
      </c>
      <c r="W61" s="1254" t="s">
        <v>873</v>
      </c>
      <c r="X61" s="1255">
        <f>SUM('2-10-2 2023 배수관 부설(급수과)'!X62:'2-10-2 2023 배수관 부설(급수과)'!X68)</f>
        <v>-102.58</v>
      </c>
      <c r="Y61" s="1255">
        <f>SUM('2-10-2 2023 배수관 부설(급수과)'!Y62:'2-10-2 2023 배수관 부설(급수과)'!Y68)</f>
        <v>176.14</v>
      </c>
      <c r="Z61" s="1255">
        <f>SUM('2-10-2 2023 배수관 부설(급수과)'!Z62:'2-10-2 2023 배수관 부설(급수과)'!Z68)</f>
        <v>0</v>
      </c>
      <c r="AA61" s="1255">
        <f>SUM('2-10-2 2023 배수관 부설(급수과)'!AA62:'2-10-2 2023 배수관 부설(급수과)'!AA68)</f>
        <v>278.72000000000003</v>
      </c>
      <c r="AC61" s="2031" t="s">
        <v>813</v>
      </c>
      <c r="AD61" s="1254" t="s">
        <v>873</v>
      </c>
      <c r="AE61" s="1255">
        <f>SUM('2-10-2 2023 배수관 부설(급수과)'!AE62:'2-10-2 2023 배수관 부설(급수과)'!AE68)</f>
        <v>591.79</v>
      </c>
      <c r="AF61" s="1255">
        <f>SUM('2-10-2 2023 배수관 부설(급수과)'!AF62:'2-10-2 2023 배수관 부설(급수과)'!AF68)</f>
        <v>1761.36</v>
      </c>
      <c r="AG61" s="1255">
        <f>SUM('2-10-2 2023 배수관 부설(급수과)'!AG62:'2-10-2 2023 배수관 부설(급수과)'!AG68)</f>
        <v>0</v>
      </c>
      <c r="AH61" s="1255">
        <f>SUM('2-10-2 2023 배수관 부설(급수과)'!AH62:'2-10-2 2023 배수관 부설(급수과)'!AH68)</f>
        <v>1169.57</v>
      </c>
      <c r="AJ61" s="2031" t="s">
        <v>813</v>
      </c>
      <c r="AK61" s="1254" t="s">
        <v>873</v>
      </c>
      <c r="AL61" s="1255">
        <f>SUM('2-10-2 2023 배수관 부설(급수과)'!AL62:'2-10-2 2023 배수관 부설(급수과)'!AL68)</f>
        <v>707.38</v>
      </c>
      <c r="AM61" s="1255">
        <f>SUM('2-10-2 2023 배수관 부설(급수과)'!AM62:'2-10-2 2023 배수관 부설(급수과)'!AM68)</f>
        <v>707.38</v>
      </c>
      <c r="AN61" s="1255">
        <f>SUM('2-10-2 2023 배수관 부설(급수과)'!AN62:'2-10-2 2023 배수관 부설(급수과)'!AN68)</f>
        <v>0</v>
      </c>
      <c r="AO61" s="1255">
        <f>SUM('2-10-2 2023 배수관 부설(급수과)'!AO62:'2-10-2 2023 배수관 부설(급수과)'!AO68)</f>
        <v>0</v>
      </c>
    </row>
    <row r="62" spans="1:41" ht="18.600000000000001" customHeight="1">
      <c r="A62" s="2031" t="s">
        <v>813</v>
      </c>
      <c r="B62" s="989" t="s">
        <v>874</v>
      </c>
      <c r="C62" s="1255">
        <v>-409.33</v>
      </c>
      <c r="D62" s="1255">
        <v>2644.33</v>
      </c>
      <c r="E62" s="1255">
        <v>0</v>
      </c>
      <c r="F62" s="1255">
        <v>3053.66</v>
      </c>
      <c r="H62" s="2031" t="s">
        <v>813</v>
      </c>
      <c r="I62" s="989" t="s">
        <v>874</v>
      </c>
      <c r="J62" s="1255">
        <v>-1320.82</v>
      </c>
      <c r="K62" s="1255">
        <v>0</v>
      </c>
      <c r="L62" s="1255">
        <v>0</v>
      </c>
      <c r="M62" s="1255">
        <v>1320.82</v>
      </c>
      <c r="O62" s="2031" t="s">
        <v>813</v>
      </c>
      <c r="P62" s="989" t="s">
        <v>874</v>
      </c>
      <c r="Q62" s="1255">
        <v>-284.55</v>
      </c>
      <c r="R62" s="1255">
        <v>0</v>
      </c>
      <c r="S62" s="1255">
        <v>0</v>
      </c>
      <c r="T62" s="1255">
        <v>284.55</v>
      </c>
      <c r="V62" s="2031" t="s">
        <v>813</v>
      </c>
      <c r="W62" s="989" t="s">
        <v>874</v>
      </c>
      <c r="X62" s="1255">
        <v>-102.58</v>
      </c>
      <c r="Y62" s="1255">
        <v>176.14</v>
      </c>
      <c r="Z62" s="1255">
        <v>0</v>
      </c>
      <c r="AA62" s="1255">
        <v>278.72000000000003</v>
      </c>
      <c r="AC62" s="2031" t="s">
        <v>813</v>
      </c>
      <c r="AD62" s="989" t="s">
        <v>874</v>
      </c>
      <c r="AE62" s="1255">
        <v>591.79</v>
      </c>
      <c r="AF62" s="1255">
        <v>1761.36</v>
      </c>
      <c r="AG62" s="1255">
        <v>0</v>
      </c>
      <c r="AH62" s="1255">
        <v>1169.57</v>
      </c>
      <c r="AJ62" s="2031" t="s">
        <v>813</v>
      </c>
      <c r="AK62" s="989" t="s">
        <v>874</v>
      </c>
      <c r="AL62" s="1255">
        <v>706.83</v>
      </c>
      <c r="AM62" s="1255">
        <v>706.83</v>
      </c>
      <c r="AN62" s="1255">
        <v>0</v>
      </c>
      <c r="AO62" s="1255">
        <v>0</v>
      </c>
    </row>
    <row r="63" spans="1:41" ht="18.600000000000001" customHeight="1">
      <c r="A63" s="2032"/>
      <c r="B63" s="991" t="s">
        <v>257</v>
      </c>
      <c r="C63" s="1255">
        <v>0</v>
      </c>
      <c r="D63" s="1255">
        <v>0</v>
      </c>
      <c r="E63" s="1255">
        <v>0</v>
      </c>
      <c r="F63" s="1255">
        <v>0</v>
      </c>
      <c r="H63" s="2032"/>
      <c r="I63" s="991" t="s">
        <v>257</v>
      </c>
      <c r="J63" s="1255">
        <v>0</v>
      </c>
      <c r="K63" s="1255">
        <v>0</v>
      </c>
      <c r="L63" s="1255">
        <v>0</v>
      </c>
      <c r="M63" s="1255">
        <v>0</v>
      </c>
      <c r="O63" s="2032"/>
      <c r="P63" s="991" t="s">
        <v>257</v>
      </c>
      <c r="Q63" s="1255">
        <v>0</v>
      </c>
      <c r="R63" s="1255">
        <v>0</v>
      </c>
      <c r="S63" s="1255">
        <v>0</v>
      </c>
      <c r="T63" s="1255">
        <v>0</v>
      </c>
      <c r="V63" s="2032"/>
      <c r="W63" s="991" t="s">
        <v>257</v>
      </c>
      <c r="X63" s="1255">
        <v>0</v>
      </c>
      <c r="Y63" s="1255">
        <v>0</v>
      </c>
      <c r="Z63" s="1255">
        <v>0</v>
      </c>
      <c r="AA63" s="1255">
        <v>0</v>
      </c>
      <c r="AC63" s="2032"/>
      <c r="AD63" s="991" t="s">
        <v>257</v>
      </c>
      <c r="AE63" s="1255">
        <v>0</v>
      </c>
      <c r="AF63" s="1255">
        <v>0</v>
      </c>
      <c r="AG63" s="1255">
        <v>0</v>
      </c>
      <c r="AH63" s="1255">
        <v>0</v>
      </c>
      <c r="AJ63" s="2032"/>
      <c r="AK63" s="991" t="s">
        <v>257</v>
      </c>
      <c r="AL63" s="1255">
        <v>0</v>
      </c>
      <c r="AM63" s="1255">
        <v>0</v>
      </c>
      <c r="AN63" s="1255">
        <v>0</v>
      </c>
      <c r="AO63" s="1255">
        <v>0</v>
      </c>
    </row>
    <row r="64" spans="1:41" ht="18.600000000000001" customHeight="1">
      <c r="A64" s="2032"/>
      <c r="B64" s="995" t="s">
        <v>802</v>
      </c>
      <c r="C64" s="1255">
        <v>0</v>
      </c>
      <c r="D64" s="1255">
        <v>0</v>
      </c>
      <c r="E64" s="1255">
        <v>0</v>
      </c>
      <c r="F64" s="1255">
        <v>0</v>
      </c>
      <c r="H64" s="2032"/>
      <c r="I64" s="995" t="s">
        <v>802</v>
      </c>
      <c r="J64" s="1255">
        <v>0</v>
      </c>
      <c r="K64" s="1255">
        <v>0</v>
      </c>
      <c r="L64" s="1255">
        <v>0</v>
      </c>
      <c r="M64" s="1255">
        <v>0</v>
      </c>
      <c r="O64" s="2032"/>
      <c r="P64" s="995" t="s">
        <v>802</v>
      </c>
      <c r="Q64" s="1255">
        <v>0</v>
      </c>
      <c r="R64" s="1255">
        <v>0</v>
      </c>
      <c r="S64" s="1255">
        <v>0</v>
      </c>
      <c r="T64" s="1255">
        <v>0</v>
      </c>
      <c r="V64" s="2032"/>
      <c r="W64" s="995" t="s">
        <v>802</v>
      </c>
      <c r="X64" s="1255">
        <v>0</v>
      </c>
      <c r="Y64" s="1255">
        <v>0</v>
      </c>
      <c r="Z64" s="1255">
        <v>0</v>
      </c>
      <c r="AA64" s="1255">
        <v>0</v>
      </c>
      <c r="AC64" s="2032"/>
      <c r="AD64" s="995" t="s">
        <v>802</v>
      </c>
      <c r="AE64" s="1255">
        <v>0</v>
      </c>
      <c r="AF64" s="1255">
        <v>0</v>
      </c>
      <c r="AG64" s="1255">
        <v>0</v>
      </c>
      <c r="AH64" s="1255">
        <v>0</v>
      </c>
      <c r="AJ64" s="2032"/>
      <c r="AK64" s="995" t="s">
        <v>802</v>
      </c>
      <c r="AL64" s="1255">
        <v>0</v>
      </c>
      <c r="AM64" s="1255">
        <v>0</v>
      </c>
      <c r="AN64" s="1255">
        <v>0</v>
      </c>
      <c r="AO64" s="1255">
        <v>0</v>
      </c>
    </row>
    <row r="65" spans="1:41" ht="18.600000000000001" customHeight="1">
      <c r="A65" s="2032"/>
      <c r="B65" s="995" t="s">
        <v>803</v>
      </c>
      <c r="C65" s="1255">
        <v>0</v>
      </c>
      <c r="D65" s="1255">
        <v>0</v>
      </c>
      <c r="E65" s="1255">
        <v>0</v>
      </c>
      <c r="F65" s="1255">
        <v>0</v>
      </c>
      <c r="H65" s="2032"/>
      <c r="I65" s="995" t="s">
        <v>803</v>
      </c>
      <c r="J65" s="1255">
        <v>0</v>
      </c>
      <c r="K65" s="1255">
        <v>0</v>
      </c>
      <c r="L65" s="1255">
        <v>0</v>
      </c>
      <c r="M65" s="1255">
        <v>0</v>
      </c>
      <c r="O65" s="2032"/>
      <c r="P65" s="995" t="s">
        <v>803</v>
      </c>
      <c r="Q65" s="1255">
        <v>0</v>
      </c>
      <c r="R65" s="1255">
        <v>0</v>
      </c>
      <c r="S65" s="1255">
        <v>0</v>
      </c>
      <c r="T65" s="1255">
        <v>0</v>
      </c>
      <c r="V65" s="2032"/>
      <c r="W65" s="995" t="s">
        <v>803</v>
      </c>
      <c r="X65" s="1255">
        <v>0</v>
      </c>
      <c r="Y65" s="1255">
        <v>0</v>
      </c>
      <c r="Z65" s="1255">
        <v>0</v>
      </c>
      <c r="AA65" s="1255">
        <v>0</v>
      </c>
      <c r="AC65" s="2032"/>
      <c r="AD65" s="995" t="s">
        <v>803</v>
      </c>
      <c r="AE65" s="1255">
        <v>0</v>
      </c>
      <c r="AF65" s="1255">
        <v>0</v>
      </c>
      <c r="AG65" s="1255">
        <v>0</v>
      </c>
      <c r="AH65" s="1255">
        <v>0</v>
      </c>
      <c r="AJ65" s="2032"/>
      <c r="AK65" s="995" t="s">
        <v>803</v>
      </c>
      <c r="AL65" s="1255">
        <v>0</v>
      </c>
      <c r="AM65" s="1255">
        <v>0</v>
      </c>
      <c r="AN65" s="1255">
        <v>0</v>
      </c>
      <c r="AO65" s="1255">
        <v>0</v>
      </c>
    </row>
    <row r="66" spans="1:41" ht="18.600000000000001" customHeight="1">
      <c r="A66" s="2032"/>
      <c r="B66" s="1011" t="s">
        <v>875</v>
      </c>
      <c r="C66" s="1255">
        <v>0</v>
      </c>
      <c r="D66" s="1255">
        <v>0</v>
      </c>
      <c r="E66" s="1255">
        <v>0</v>
      </c>
      <c r="F66" s="1255">
        <v>0</v>
      </c>
      <c r="H66" s="2032"/>
      <c r="I66" s="1011" t="s">
        <v>875</v>
      </c>
      <c r="J66" s="1255">
        <v>0</v>
      </c>
      <c r="K66" s="1255">
        <v>0</v>
      </c>
      <c r="L66" s="1255">
        <v>0</v>
      </c>
      <c r="M66" s="1255">
        <v>0</v>
      </c>
      <c r="O66" s="2032"/>
      <c r="P66" s="1011" t="s">
        <v>875</v>
      </c>
      <c r="Q66" s="1255">
        <v>0</v>
      </c>
      <c r="R66" s="1255">
        <v>0</v>
      </c>
      <c r="S66" s="1255">
        <v>0</v>
      </c>
      <c r="T66" s="1255">
        <v>0</v>
      </c>
      <c r="V66" s="2032"/>
      <c r="W66" s="1011" t="s">
        <v>875</v>
      </c>
      <c r="X66" s="1255">
        <v>0</v>
      </c>
      <c r="Y66" s="1255">
        <v>0</v>
      </c>
      <c r="Z66" s="1255">
        <v>0</v>
      </c>
      <c r="AA66" s="1255">
        <v>0</v>
      </c>
      <c r="AC66" s="2032"/>
      <c r="AD66" s="1011" t="s">
        <v>875</v>
      </c>
      <c r="AE66" s="1255">
        <v>0</v>
      </c>
      <c r="AF66" s="1255">
        <v>0</v>
      </c>
      <c r="AG66" s="1255">
        <v>0</v>
      </c>
      <c r="AH66" s="1255">
        <v>0</v>
      </c>
      <c r="AJ66" s="2032"/>
      <c r="AK66" s="1011" t="s">
        <v>875</v>
      </c>
      <c r="AL66" s="1255">
        <v>0</v>
      </c>
      <c r="AM66" s="1255">
        <v>0</v>
      </c>
      <c r="AN66" s="1255">
        <v>0</v>
      </c>
      <c r="AO66" s="1255">
        <v>0</v>
      </c>
    </row>
    <row r="67" spans="1:41" ht="18.600000000000001" customHeight="1">
      <c r="A67" s="2032"/>
      <c r="B67" s="995" t="s">
        <v>807</v>
      </c>
      <c r="C67" s="1255">
        <v>0</v>
      </c>
      <c r="D67" s="1255">
        <v>0</v>
      </c>
      <c r="E67" s="1255">
        <v>0</v>
      </c>
      <c r="F67" s="1255">
        <v>0</v>
      </c>
      <c r="H67" s="2032"/>
      <c r="I67" s="995" t="s">
        <v>807</v>
      </c>
      <c r="J67" s="1255">
        <v>0</v>
      </c>
      <c r="K67" s="1255">
        <v>0</v>
      </c>
      <c r="L67" s="1255">
        <v>0</v>
      </c>
      <c r="M67" s="1255">
        <v>0</v>
      </c>
      <c r="O67" s="2032"/>
      <c r="P67" s="995" t="s">
        <v>807</v>
      </c>
      <c r="Q67" s="1255">
        <v>0</v>
      </c>
      <c r="R67" s="1255">
        <v>0</v>
      </c>
      <c r="S67" s="1255">
        <v>0</v>
      </c>
      <c r="T67" s="1255">
        <v>0</v>
      </c>
      <c r="V67" s="2032"/>
      <c r="W67" s="995" t="s">
        <v>807</v>
      </c>
      <c r="X67" s="1255">
        <v>0</v>
      </c>
      <c r="Y67" s="1255">
        <v>0</v>
      </c>
      <c r="Z67" s="1255">
        <v>0</v>
      </c>
      <c r="AA67" s="1255">
        <v>0</v>
      </c>
      <c r="AC67" s="2032"/>
      <c r="AD67" s="995" t="s">
        <v>807</v>
      </c>
      <c r="AE67" s="1255">
        <v>0</v>
      </c>
      <c r="AF67" s="1255">
        <v>0</v>
      </c>
      <c r="AG67" s="1255">
        <v>0</v>
      </c>
      <c r="AH67" s="1255">
        <v>0</v>
      </c>
      <c r="AJ67" s="2032"/>
      <c r="AK67" s="995" t="s">
        <v>807</v>
      </c>
      <c r="AL67" s="1255">
        <v>0</v>
      </c>
      <c r="AM67" s="1255">
        <v>0</v>
      </c>
      <c r="AN67" s="1255">
        <v>0</v>
      </c>
      <c r="AO67" s="1255">
        <v>0</v>
      </c>
    </row>
    <row r="68" spans="1:41" ht="18.600000000000001" customHeight="1">
      <c r="A68" s="2032"/>
      <c r="B68" s="1691" t="s">
        <v>43</v>
      </c>
      <c r="C68" s="1255">
        <v>0.55000000000000004</v>
      </c>
      <c r="D68" s="1255">
        <v>0.55000000000000004</v>
      </c>
      <c r="E68" s="1255">
        <v>0</v>
      </c>
      <c r="F68" s="1255">
        <v>0</v>
      </c>
      <c r="H68" s="2032"/>
      <c r="I68" s="1691" t="s">
        <v>43</v>
      </c>
      <c r="J68" s="1255">
        <v>0</v>
      </c>
      <c r="K68" s="1255">
        <v>0</v>
      </c>
      <c r="L68" s="1255">
        <v>0</v>
      </c>
      <c r="M68" s="1255">
        <v>0</v>
      </c>
      <c r="O68" s="2032"/>
      <c r="P68" s="1691" t="s">
        <v>43</v>
      </c>
      <c r="Q68" s="1255">
        <v>0</v>
      </c>
      <c r="R68" s="1255">
        <v>0</v>
      </c>
      <c r="S68" s="1255">
        <v>0</v>
      </c>
      <c r="T68" s="1255">
        <v>0</v>
      </c>
      <c r="V68" s="2032"/>
      <c r="W68" s="1691" t="s">
        <v>43</v>
      </c>
      <c r="X68" s="1255">
        <v>0</v>
      </c>
      <c r="Y68" s="1255">
        <v>0</v>
      </c>
      <c r="Z68" s="1255">
        <v>0</v>
      </c>
      <c r="AA68" s="1255">
        <v>0</v>
      </c>
      <c r="AC68" s="2032"/>
      <c r="AD68" s="1691" t="s">
        <v>43</v>
      </c>
      <c r="AE68" s="1255">
        <v>0</v>
      </c>
      <c r="AF68" s="1255">
        <v>0</v>
      </c>
      <c r="AG68" s="1255">
        <v>0</v>
      </c>
      <c r="AH68" s="1255">
        <v>0</v>
      </c>
      <c r="AJ68" s="2032"/>
      <c r="AK68" s="1691" t="s">
        <v>43</v>
      </c>
      <c r="AL68" s="1255">
        <v>0.55000000000000004</v>
      </c>
      <c r="AM68" s="1255">
        <v>0.55000000000000004</v>
      </c>
      <c r="AN68" s="1255">
        <v>0</v>
      </c>
      <c r="AO68" s="1255">
        <v>0</v>
      </c>
    </row>
    <row r="69" spans="1:41" ht="18.600000000000001" customHeight="1">
      <c r="A69" s="2031" t="s">
        <v>814</v>
      </c>
      <c r="B69" s="1254" t="s">
        <v>873</v>
      </c>
      <c r="C69" s="1255">
        <f>SUM('2-10-2 2023 배수관 부설(급수과)'!C70:'2-10-2 2023 배수관 부설(급수과)'!C76)</f>
        <v>-154.22</v>
      </c>
      <c r="D69" s="1255">
        <f>SUM('2-10-2 2023 배수관 부설(급수과)'!D70:'2-10-2 2023 배수관 부설(급수과)'!D76)</f>
        <v>0.54</v>
      </c>
      <c r="E69" s="1255">
        <f>SUM('2-10-2 2023 배수관 부설(급수과)'!E70:'2-10-2 2023 배수관 부설(급수과)'!E76)</f>
        <v>0</v>
      </c>
      <c r="F69" s="1255">
        <f>SUM('2-10-2 2023 배수관 부설(급수과)'!F70:'2-10-2 2023 배수관 부설(급수과)'!F76)</f>
        <v>154.76</v>
      </c>
      <c r="H69" s="2031" t="s">
        <v>814</v>
      </c>
      <c r="I69" s="1254" t="s">
        <v>873</v>
      </c>
      <c r="J69" s="1255">
        <f>SUM('2-10-2 2023 배수관 부설(급수과)'!J70:'2-10-2 2023 배수관 부설(급수과)'!J76)</f>
        <v>0</v>
      </c>
      <c r="K69" s="1255">
        <f>SUM('2-10-2 2023 배수관 부설(급수과)'!K70:'2-10-2 2023 배수관 부설(급수과)'!K76)</f>
        <v>0</v>
      </c>
      <c r="L69" s="1255">
        <f>SUM('2-10-2 2023 배수관 부설(급수과)'!L70:'2-10-2 2023 배수관 부설(급수과)'!L76)</f>
        <v>0</v>
      </c>
      <c r="M69" s="1255">
        <f>SUM('2-10-2 2023 배수관 부설(급수과)'!M70:'2-10-2 2023 배수관 부설(급수과)'!M76)</f>
        <v>0</v>
      </c>
      <c r="O69" s="2031" t="s">
        <v>814</v>
      </c>
      <c r="P69" s="1254" t="s">
        <v>873</v>
      </c>
      <c r="Q69" s="1255">
        <f>SUM('2-10-2 2023 배수관 부설(급수과)'!Q70:'2-10-2 2023 배수관 부설(급수과)'!Q76)</f>
        <v>0</v>
      </c>
      <c r="R69" s="1255">
        <f>SUM('2-10-2 2023 배수관 부설(급수과)'!R70:'2-10-2 2023 배수관 부설(급수과)'!R76)</f>
        <v>0</v>
      </c>
      <c r="S69" s="1255">
        <f>SUM('2-10-2 2023 배수관 부설(급수과)'!S70:'2-10-2 2023 배수관 부설(급수과)'!S76)</f>
        <v>0</v>
      </c>
      <c r="T69" s="1255">
        <f>SUM('2-10-2 2023 배수관 부설(급수과)'!T70:'2-10-2 2023 배수관 부설(급수과)'!T76)</f>
        <v>0</v>
      </c>
      <c r="V69" s="2031" t="s">
        <v>814</v>
      </c>
      <c r="W69" s="1254" t="s">
        <v>873</v>
      </c>
      <c r="X69" s="1255">
        <f>SUM('2-10-2 2023 배수관 부설(급수과)'!X70:'2-10-2 2023 배수관 부설(급수과)'!X76)</f>
        <v>-154.76</v>
      </c>
      <c r="Y69" s="1255">
        <f>SUM('2-10-2 2023 배수관 부설(급수과)'!Y70:'2-10-2 2023 배수관 부설(급수과)'!Y76)</f>
        <v>0</v>
      </c>
      <c r="Z69" s="1255">
        <f>SUM('2-10-2 2023 배수관 부설(급수과)'!Z70:'2-10-2 2023 배수관 부설(급수과)'!Z76)</f>
        <v>0</v>
      </c>
      <c r="AA69" s="1255">
        <f>SUM('2-10-2 2023 배수관 부설(급수과)'!AA70:'2-10-2 2023 배수관 부설(급수과)'!AA76)</f>
        <v>154.76</v>
      </c>
      <c r="AC69" s="2031" t="s">
        <v>814</v>
      </c>
      <c r="AD69" s="1254" t="s">
        <v>873</v>
      </c>
      <c r="AE69" s="1255">
        <f>SUM('2-10-2 2023 배수관 부설(급수과)'!AE70:'2-10-2 2023 배수관 부설(급수과)'!AE76)</f>
        <v>0</v>
      </c>
      <c r="AF69" s="1255">
        <f>SUM('2-10-2 2023 배수관 부설(급수과)'!AF70:'2-10-2 2023 배수관 부설(급수과)'!AF76)</f>
        <v>0</v>
      </c>
      <c r="AG69" s="1255">
        <f>SUM('2-10-2 2023 배수관 부설(급수과)'!AG70:'2-10-2 2023 배수관 부설(급수과)'!AG76)</f>
        <v>0</v>
      </c>
      <c r="AH69" s="1255">
        <f>SUM('2-10-2 2023 배수관 부설(급수과)'!AH70:'2-10-2 2023 배수관 부설(급수과)'!AH76)</f>
        <v>0</v>
      </c>
      <c r="AJ69" s="2031" t="s">
        <v>814</v>
      </c>
      <c r="AK69" s="1254" t="s">
        <v>873</v>
      </c>
      <c r="AL69" s="1255">
        <f>SUM('2-10-2 2023 배수관 부설(급수과)'!AL70:'2-10-2 2023 배수관 부설(급수과)'!AL76)</f>
        <v>0.54</v>
      </c>
      <c r="AM69" s="1255">
        <f>SUM('2-10-2 2023 배수관 부설(급수과)'!AM70:'2-10-2 2023 배수관 부설(급수과)'!AM76)</f>
        <v>0.54</v>
      </c>
      <c r="AN69" s="1255">
        <f>SUM('2-10-2 2023 배수관 부설(급수과)'!AN70:'2-10-2 2023 배수관 부설(급수과)'!AN76)</f>
        <v>0</v>
      </c>
      <c r="AO69" s="1255">
        <f>SUM('2-10-2 2023 배수관 부설(급수과)'!AO70:'2-10-2 2023 배수관 부설(급수과)'!AO76)</f>
        <v>0</v>
      </c>
    </row>
    <row r="70" spans="1:41" ht="18.600000000000001" customHeight="1">
      <c r="A70" s="2031" t="s">
        <v>814</v>
      </c>
      <c r="B70" s="989" t="s">
        <v>874</v>
      </c>
      <c r="C70" s="1255">
        <v>-154.22</v>
      </c>
      <c r="D70" s="1255">
        <v>0.54</v>
      </c>
      <c r="E70" s="1255">
        <v>0</v>
      </c>
      <c r="F70" s="1255">
        <v>154.76</v>
      </c>
      <c r="H70" s="2031" t="s">
        <v>814</v>
      </c>
      <c r="I70" s="989" t="s">
        <v>874</v>
      </c>
      <c r="J70" s="1255">
        <v>0</v>
      </c>
      <c r="K70" s="1255">
        <v>0</v>
      </c>
      <c r="L70" s="1255">
        <v>0</v>
      </c>
      <c r="M70" s="1255">
        <v>0</v>
      </c>
      <c r="O70" s="2031" t="s">
        <v>814</v>
      </c>
      <c r="P70" s="989" t="s">
        <v>874</v>
      </c>
      <c r="Q70" s="1255">
        <v>0</v>
      </c>
      <c r="R70" s="1255">
        <v>0</v>
      </c>
      <c r="S70" s="1255">
        <v>0</v>
      </c>
      <c r="T70" s="1255">
        <v>0</v>
      </c>
      <c r="V70" s="2031" t="s">
        <v>814</v>
      </c>
      <c r="W70" s="989" t="s">
        <v>874</v>
      </c>
      <c r="X70" s="1255">
        <v>-154.76</v>
      </c>
      <c r="Y70" s="1255">
        <v>0</v>
      </c>
      <c r="Z70" s="1255">
        <v>0</v>
      </c>
      <c r="AA70" s="1255">
        <v>154.76</v>
      </c>
      <c r="AC70" s="2031" t="s">
        <v>814</v>
      </c>
      <c r="AD70" s="989" t="s">
        <v>874</v>
      </c>
      <c r="AE70" s="1255">
        <v>0</v>
      </c>
      <c r="AF70" s="1255">
        <v>0</v>
      </c>
      <c r="AG70" s="1255">
        <v>0</v>
      </c>
      <c r="AH70" s="1255">
        <v>0</v>
      </c>
      <c r="AJ70" s="2031" t="s">
        <v>814</v>
      </c>
      <c r="AK70" s="989" t="s">
        <v>874</v>
      </c>
      <c r="AL70" s="1255">
        <v>0.54</v>
      </c>
      <c r="AM70" s="1255">
        <v>0.54</v>
      </c>
      <c r="AN70" s="1255">
        <v>0</v>
      </c>
      <c r="AO70" s="1255">
        <v>0</v>
      </c>
    </row>
    <row r="71" spans="1:41" ht="18.600000000000001" customHeight="1">
      <c r="A71" s="2032"/>
      <c r="B71" s="991" t="s">
        <v>257</v>
      </c>
      <c r="C71" s="1255">
        <v>0</v>
      </c>
      <c r="D71" s="1255">
        <v>0</v>
      </c>
      <c r="E71" s="1255">
        <v>0</v>
      </c>
      <c r="F71" s="1255">
        <v>0</v>
      </c>
      <c r="H71" s="2032"/>
      <c r="I71" s="991" t="s">
        <v>257</v>
      </c>
      <c r="J71" s="1255">
        <v>0</v>
      </c>
      <c r="K71" s="1255">
        <v>0</v>
      </c>
      <c r="L71" s="1255">
        <v>0</v>
      </c>
      <c r="M71" s="1255">
        <v>0</v>
      </c>
      <c r="O71" s="2032"/>
      <c r="P71" s="991" t="s">
        <v>257</v>
      </c>
      <c r="Q71" s="1255">
        <v>0</v>
      </c>
      <c r="R71" s="1255">
        <v>0</v>
      </c>
      <c r="S71" s="1255">
        <v>0</v>
      </c>
      <c r="T71" s="1255">
        <v>0</v>
      </c>
      <c r="V71" s="2032"/>
      <c r="W71" s="991" t="s">
        <v>257</v>
      </c>
      <c r="X71" s="1255">
        <v>0</v>
      </c>
      <c r="Y71" s="1255">
        <v>0</v>
      </c>
      <c r="Z71" s="1255">
        <v>0</v>
      </c>
      <c r="AA71" s="1255">
        <v>0</v>
      </c>
      <c r="AC71" s="2032"/>
      <c r="AD71" s="991" t="s">
        <v>257</v>
      </c>
      <c r="AE71" s="1255">
        <v>0</v>
      </c>
      <c r="AF71" s="1255">
        <v>0</v>
      </c>
      <c r="AG71" s="1255">
        <v>0</v>
      </c>
      <c r="AH71" s="1255">
        <v>0</v>
      </c>
      <c r="AJ71" s="2032"/>
      <c r="AK71" s="991" t="s">
        <v>257</v>
      </c>
      <c r="AL71" s="1255">
        <v>0</v>
      </c>
      <c r="AM71" s="1255">
        <v>0</v>
      </c>
      <c r="AN71" s="1255">
        <v>0</v>
      </c>
      <c r="AO71" s="1255">
        <v>0</v>
      </c>
    </row>
    <row r="72" spans="1:41" ht="18.600000000000001" customHeight="1">
      <c r="A72" s="2032"/>
      <c r="B72" s="995" t="s">
        <v>802</v>
      </c>
      <c r="C72" s="1255">
        <v>0</v>
      </c>
      <c r="D72" s="1255">
        <v>0</v>
      </c>
      <c r="E72" s="1255">
        <v>0</v>
      </c>
      <c r="F72" s="1255">
        <v>0</v>
      </c>
      <c r="H72" s="2032"/>
      <c r="I72" s="995" t="s">
        <v>802</v>
      </c>
      <c r="J72" s="1255">
        <v>0</v>
      </c>
      <c r="K72" s="1255">
        <v>0</v>
      </c>
      <c r="L72" s="1255">
        <v>0</v>
      </c>
      <c r="M72" s="1255">
        <v>0</v>
      </c>
      <c r="O72" s="2032"/>
      <c r="P72" s="995" t="s">
        <v>802</v>
      </c>
      <c r="Q72" s="1255">
        <v>0</v>
      </c>
      <c r="R72" s="1255">
        <v>0</v>
      </c>
      <c r="S72" s="1255">
        <v>0</v>
      </c>
      <c r="T72" s="1255">
        <v>0</v>
      </c>
      <c r="V72" s="2032"/>
      <c r="W72" s="995" t="s">
        <v>802</v>
      </c>
      <c r="X72" s="1255">
        <v>0</v>
      </c>
      <c r="Y72" s="1255">
        <v>0</v>
      </c>
      <c r="Z72" s="1255">
        <v>0</v>
      </c>
      <c r="AA72" s="1255">
        <v>0</v>
      </c>
      <c r="AC72" s="2032"/>
      <c r="AD72" s="995" t="s">
        <v>802</v>
      </c>
      <c r="AE72" s="1255">
        <v>0</v>
      </c>
      <c r="AF72" s="1255">
        <v>0</v>
      </c>
      <c r="AG72" s="1255">
        <v>0</v>
      </c>
      <c r="AH72" s="1255">
        <v>0</v>
      </c>
      <c r="AJ72" s="2032"/>
      <c r="AK72" s="995" t="s">
        <v>802</v>
      </c>
      <c r="AL72" s="1255">
        <v>0</v>
      </c>
      <c r="AM72" s="1255">
        <v>0</v>
      </c>
      <c r="AN72" s="1255">
        <v>0</v>
      </c>
      <c r="AO72" s="1255">
        <v>0</v>
      </c>
    </row>
    <row r="73" spans="1:41" ht="18.600000000000001" customHeight="1">
      <c r="A73" s="2032"/>
      <c r="B73" s="995" t="s">
        <v>803</v>
      </c>
      <c r="C73" s="1255">
        <v>0</v>
      </c>
      <c r="D73" s="1255">
        <v>0</v>
      </c>
      <c r="E73" s="1255">
        <v>0</v>
      </c>
      <c r="F73" s="1255">
        <v>0</v>
      </c>
      <c r="H73" s="2032"/>
      <c r="I73" s="995" t="s">
        <v>803</v>
      </c>
      <c r="J73" s="1255">
        <v>0</v>
      </c>
      <c r="K73" s="1255">
        <v>0</v>
      </c>
      <c r="L73" s="1255">
        <v>0</v>
      </c>
      <c r="M73" s="1255">
        <v>0</v>
      </c>
      <c r="O73" s="2032"/>
      <c r="P73" s="995" t="s">
        <v>803</v>
      </c>
      <c r="Q73" s="1255">
        <v>0</v>
      </c>
      <c r="R73" s="1255">
        <v>0</v>
      </c>
      <c r="S73" s="1255">
        <v>0</v>
      </c>
      <c r="T73" s="1255">
        <v>0</v>
      </c>
      <c r="V73" s="2032"/>
      <c r="W73" s="995" t="s">
        <v>803</v>
      </c>
      <c r="X73" s="1255">
        <v>0</v>
      </c>
      <c r="Y73" s="1255">
        <v>0</v>
      </c>
      <c r="Z73" s="1255">
        <v>0</v>
      </c>
      <c r="AA73" s="1255">
        <v>0</v>
      </c>
      <c r="AC73" s="2032"/>
      <c r="AD73" s="995" t="s">
        <v>803</v>
      </c>
      <c r="AE73" s="1255">
        <v>0</v>
      </c>
      <c r="AF73" s="1255">
        <v>0</v>
      </c>
      <c r="AG73" s="1255">
        <v>0</v>
      </c>
      <c r="AH73" s="1255">
        <v>0</v>
      </c>
      <c r="AJ73" s="2032"/>
      <c r="AK73" s="995" t="s">
        <v>803</v>
      </c>
      <c r="AL73" s="1255">
        <v>0</v>
      </c>
      <c r="AM73" s="1255">
        <v>0</v>
      </c>
      <c r="AN73" s="1255">
        <v>0</v>
      </c>
      <c r="AO73" s="1255">
        <v>0</v>
      </c>
    </row>
    <row r="74" spans="1:41" ht="18.600000000000001" customHeight="1">
      <c r="A74" s="2032"/>
      <c r="B74" s="1011" t="s">
        <v>875</v>
      </c>
      <c r="C74" s="1255">
        <v>0</v>
      </c>
      <c r="D74" s="1255">
        <v>0</v>
      </c>
      <c r="E74" s="1255">
        <v>0</v>
      </c>
      <c r="F74" s="1255">
        <v>0</v>
      </c>
      <c r="H74" s="2032"/>
      <c r="I74" s="1011" t="s">
        <v>875</v>
      </c>
      <c r="J74" s="1255">
        <v>0</v>
      </c>
      <c r="K74" s="1255">
        <v>0</v>
      </c>
      <c r="L74" s="1255">
        <v>0</v>
      </c>
      <c r="M74" s="1255">
        <v>0</v>
      </c>
      <c r="O74" s="2032"/>
      <c r="P74" s="1011" t="s">
        <v>875</v>
      </c>
      <c r="Q74" s="1255">
        <v>0</v>
      </c>
      <c r="R74" s="1255">
        <v>0</v>
      </c>
      <c r="S74" s="1255">
        <v>0</v>
      </c>
      <c r="T74" s="1255">
        <v>0</v>
      </c>
      <c r="V74" s="2032"/>
      <c r="W74" s="1011" t="s">
        <v>875</v>
      </c>
      <c r="X74" s="1255">
        <v>0</v>
      </c>
      <c r="Y74" s="1255">
        <v>0</v>
      </c>
      <c r="Z74" s="1255">
        <v>0</v>
      </c>
      <c r="AA74" s="1255">
        <v>0</v>
      </c>
      <c r="AC74" s="2032"/>
      <c r="AD74" s="1011" t="s">
        <v>875</v>
      </c>
      <c r="AE74" s="1255">
        <v>0</v>
      </c>
      <c r="AF74" s="1255">
        <v>0</v>
      </c>
      <c r="AG74" s="1255">
        <v>0</v>
      </c>
      <c r="AH74" s="1255">
        <v>0</v>
      </c>
      <c r="AJ74" s="2032"/>
      <c r="AK74" s="1011" t="s">
        <v>875</v>
      </c>
      <c r="AL74" s="1255">
        <v>0</v>
      </c>
      <c r="AM74" s="1255">
        <v>0</v>
      </c>
      <c r="AN74" s="1255">
        <v>0</v>
      </c>
      <c r="AO74" s="1255">
        <v>0</v>
      </c>
    </row>
    <row r="75" spans="1:41" ht="18.600000000000001" customHeight="1">
      <c r="A75" s="2032"/>
      <c r="B75" s="995" t="s">
        <v>807</v>
      </c>
      <c r="C75" s="1255">
        <v>0</v>
      </c>
      <c r="D75" s="1255">
        <v>0</v>
      </c>
      <c r="E75" s="1255">
        <v>0</v>
      </c>
      <c r="F75" s="1255">
        <v>0</v>
      </c>
      <c r="H75" s="2032"/>
      <c r="I75" s="995" t="s">
        <v>807</v>
      </c>
      <c r="J75" s="1255">
        <v>0</v>
      </c>
      <c r="K75" s="1255">
        <v>0</v>
      </c>
      <c r="L75" s="1255">
        <v>0</v>
      </c>
      <c r="M75" s="1255">
        <v>0</v>
      </c>
      <c r="O75" s="2032"/>
      <c r="P75" s="995" t="s">
        <v>807</v>
      </c>
      <c r="Q75" s="1255">
        <v>0</v>
      </c>
      <c r="R75" s="1255">
        <v>0</v>
      </c>
      <c r="S75" s="1255">
        <v>0</v>
      </c>
      <c r="T75" s="1255">
        <v>0</v>
      </c>
      <c r="V75" s="2032"/>
      <c r="W75" s="995" t="s">
        <v>807</v>
      </c>
      <c r="X75" s="1255">
        <v>0</v>
      </c>
      <c r="Y75" s="1255">
        <v>0</v>
      </c>
      <c r="Z75" s="1255">
        <v>0</v>
      </c>
      <c r="AA75" s="1255">
        <v>0</v>
      </c>
      <c r="AC75" s="2032"/>
      <c r="AD75" s="995" t="s">
        <v>807</v>
      </c>
      <c r="AE75" s="1255">
        <v>0</v>
      </c>
      <c r="AF75" s="1255">
        <v>0</v>
      </c>
      <c r="AG75" s="1255">
        <v>0</v>
      </c>
      <c r="AH75" s="1255">
        <v>0</v>
      </c>
      <c r="AJ75" s="2032"/>
      <c r="AK75" s="995" t="s">
        <v>807</v>
      </c>
      <c r="AL75" s="1255">
        <v>0</v>
      </c>
      <c r="AM75" s="1255">
        <v>0</v>
      </c>
      <c r="AN75" s="1255">
        <v>0</v>
      </c>
      <c r="AO75" s="1255">
        <v>0</v>
      </c>
    </row>
    <row r="76" spans="1:41" ht="18.600000000000001" customHeight="1">
      <c r="A76" s="2032"/>
      <c r="B76" s="1691" t="s">
        <v>43</v>
      </c>
      <c r="C76" s="1255">
        <v>0</v>
      </c>
      <c r="D76" s="1255">
        <v>0</v>
      </c>
      <c r="E76" s="1255">
        <v>0</v>
      </c>
      <c r="F76" s="1255">
        <v>0</v>
      </c>
      <c r="H76" s="2032"/>
      <c r="I76" s="1691" t="s">
        <v>43</v>
      </c>
      <c r="J76" s="1255">
        <v>0</v>
      </c>
      <c r="K76" s="1255">
        <v>0</v>
      </c>
      <c r="L76" s="1255">
        <v>0</v>
      </c>
      <c r="M76" s="1255">
        <v>0</v>
      </c>
      <c r="O76" s="2032"/>
      <c r="P76" s="1691" t="s">
        <v>43</v>
      </c>
      <c r="Q76" s="1255">
        <v>0</v>
      </c>
      <c r="R76" s="1255">
        <v>0</v>
      </c>
      <c r="S76" s="1255">
        <v>0</v>
      </c>
      <c r="T76" s="1255">
        <v>0</v>
      </c>
      <c r="V76" s="2032"/>
      <c r="W76" s="1691" t="s">
        <v>43</v>
      </c>
      <c r="X76" s="1255">
        <v>0</v>
      </c>
      <c r="Y76" s="1255">
        <v>0</v>
      </c>
      <c r="Z76" s="1255">
        <v>0</v>
      </c>
      <c r="AA76" s="1255">
        <v>0</v>
      </c>
      <c r="AC76" s="2032"/>
      <c r="AD76" s="1691" t="s">
        <v>43</v>
      </c>
      <c r="AE76" s="1255">
        <v>0</v>
      </c>
      <c r="AF76" s="1255">
        <v>0</v>
      </c>
      <c r="AG76" s="1255">
        <v>0</v>
      </c>
      <c r="AH76" s="1255">
        <v>0</v>
      </c>
      <c r="AJ76" s="2032"/>
      <c r="AK76" s="1691" t="s">
        <v>43</v>
      </c>
      <c r="AL76" s="1255">
        <v>0</v>
      </c>
      <c r="AM76" s="1255">
        <v>0</v>
      </c>
      <c r="AN76" s="1255">
        <v>0</v>
      </c>
      <c r="AO76" s="1255">
        <v>0</v>
      </c>
    </row>
    <row r="77" spans="1:41" ht="18.600000000000001" customHeight="1">
      <c r="A77" s="2031" t="s">
        <v>782</v>
      </c>
      <c r="B77" s="1254" t="s">
        <v>873</v>
      </c>
      <c r="C77" s="1255">
        <f>SUM('2-10-2 2023 배수관 부설(급수과)'!C78:'2-10-2 2023 배수관 부설(급수과)'!C84)</f>
        <v>284.79000000000002</v>
      </c>
      <c r="D77" s="1255">
        <f>SUM('2-10-2 2023 배수관 부설(급수과)'!D78:'2-10-2 2023 배수관 부설(급수과)'!D84)</f>
        <v>986.39</v>
      </c>
      <c r="E77" s="1255">
        <f>SUM('2-10-2 2023 배수관 부설(급수과)'!E78:'2-10-2 2023 배수관 부설(급수과)'!E84)</f>
        <v>0</v>
      </c>
      <c r="F77" s="1255">
        <f>SUM('2-10-2 2023 배수관 부설(급수과)'!F78:'2-10-2 2023 배수관 부설(급수과)'!F84)</f>
        <v>701.6</v>
      </c>
      <c r="H77" s="2031" t="s">
        <v>782</v>
      </c>
      <c r="I77" s="1254" t="s">
        <v>873</v>
      </c>
      <c r="J77" s="1255">
        <f>SUM('2-10-2 2023 배수관 부설(급수과)'!J78:'2-10-2 2023 배수관 부설(급수과)'!J84)</f>
        <v>-19.260000000000002</v>
      </c>
      <c r="K77" s="1255">
        <f>SUM('2-10-2 2023 배수관 부설(급수과)'!K78:'2-10-2 2023 배수관 부설(급수과)'!K84)</f>
        <v>47.59</v>
      </c>
      <c r="L77" s="1255">
        <f>SUM('2-10-2 2023 배수관 부설(급수과)'!L78:'2-10-2 2023 배수관 부설(급수과)'!L84)</f>
        <v>0</v>
      </c>
      <c r="M77" s="1255">
        <f>SUM('2-10-2 2023 배수관 부설(급수과)'!M78:'2-10-2 2023 배수관 부설(급수과)'!M84)</f>
        <v>66.849999999999994</v>
      </c>
      <c r="O77" s="2031" t="s">
        <v>782</v>
      </c>
      <c r="P77" s="1254" t="s">
        <v>873</v>
      </c>
      <c r="Q77" s="1255">
        <f>SUM('2-10-2 2023 배수관 부설(급수과)'!Q78:'2-10-2 2023 배수관 부설(급수과)'!Q84)</f>
        <v>12.15</v>
      </c>
      <c r="R77" s="1255">
        <f>SUM('2-10-2 2023 배수관 부설(급수과)'!R78:'2-10-2 2023 배수관 부설(급수과)'!R84)</f>
        <v>12.15</v>
      </c>
      <c r="S77" s="1255">
        <f>SUM('2-10-2 2023 배수관 부설(급수과)'!S78:'2-10-2 2023 배수관 부설(급수과)'!S84)</f>
        <v>0</v>
      </c>
      <c r="T77" s="1255">
        <f>SUM('2-10-2 2023 배수관 부설(급수과)'!T78:'2-10-2 2023 배수관 부설(급수과)'!T84)</f>
        <v>0</v>
      </c>
      <c r="V77" s="2031" t="s">
        <v>782</v>
      </c>
      <c r="W77" s="1254" t="s">
        <v>873</v>
      </c>
      <c r="X77" s="1255">
        <f>SUM('2-10-2 2023 배수관 부설(급수과)'!X78:'2-10-2 2023 배수관 부설(급수과)'!X84)</f>
        <v>327.74</v>
      </c>
      <c r="Y77" s="1255">
        <f>SUM('2-10-2 2023 배수관 부설(급수과)'!Y78:'2-10-2 2023 배수관 부설(급수과)'!Y84)</f>
        <v>464.79</v>
      </c>
      <c r="Z77" s="1255">
        <f>SUM('2-10-2 2023 배수관 부설(급수과)'!Z78:'2-10-2 2023 배수관 부설(급수과)'!Z84)</f>
        <v>0</v>
      </c>
      <c r="AA77" s="1255">
        <f>SUM('2-10-2 2023 배수관 부설(급수과)'!AA78:'2-10-2 2023 배수관 부설(급수과)'!AA84)</f>
        <v>137.05000000000001</v>
      </c>
      <c r="AC77" s="2031" t="s">
        <v>782</v>
      </c>
      <c r="AD77" s="1254" t="s">
        <v>873</v>
      </c>
      <c r="AE77" s="1255">
        <f>SUM('2-10-2 2023 배수관 부설(급수과)'!AE78:'2-10-2 2023 배수관 부설(급수과)'!AE84)</f>
        <v>-493.82</v>
      </c>
      <c r="AF77" s="1255">
        <f>SUM('2-10-2 2023 배수관 부설(급수과)'!AF78:'2-10-2 2023 배수관 부설(급수과)'!AF84)</f>
        <v>3.88</v>
      </c>
      <c r="AG77" s="1255">
        <f>SUM('2-10-2 2023 배수관 부설(급수과)'!AG78:'2-10-2 2023 배수관 부설(급수과)'!AG84)</f>
        <v>0</v>
      </c>
      <c r="AH77" s="1255">
        <f>SUM('2-10-2 2023 배수관 부설(급수과)'!AH78:'2-10-2 2023 배수관 부설(급수과)'!AH84)</f>
        <v>497.7</v>
      </c>
      <c r="AJ77" s="2031" t="s">
        <v>782</v>
      </c>
      <c r="AK77" s="1254" t="s">
        <v>873</v>
      </c>
      <c r="AL77" s="1255">
        <f>SUM('2-10-2 2023 배수관 부설(급수과)'!AL78:'2-10-2 2023 배수관 부설(급수과)'!AL84)</f>
        <v>457.98</v>
      </c>
      <c r="AM77" s="1255">
        <f>SUM('2-10-2 2023 배수관 부설(급수과)'!AM78:'2-10-2 2023 배수관 부설(급수과)'!AM84)</f>
        <v>457.98</v>
      </c>
      <c r="AN77" s="1255">
        <f>SUM('2-10-2 2023 배수관 부설(급수과)'!AN78:'2-10-2 2023 배수관 부설(급수과)'!AN84)</f>
        <v>0</v>
      </c>
      <c r="AO77" s="1255">
        <f>SUM('2-10-2 2023 배수관 부설(급수과)'!AO78:'2-10-2 2023 배수관 부설(급수과)'!AO84)</f>
        <v>0</v>
      </c>
    </row>
    <row r="78" spans="1:41" ht="18.600000000000001" customHeight="1">
      <c r="A78" s="2031" t="s">
        <v>782</v>
      </c>
      <c r="B78" s="989" t="s">
        <v>874</v>
      </c>
      <c r="C78" s="1255">
        <v>281.74</v>
      </c>
      <c r="D78" s="1255">
        <v>983.34</v>
      </c>
      <c r="E78" s="1255">
        <v>0</v>
      </c>
      <c r="F78" s="1255">
        <v>701.6</v>
      </c>
      <c r="H78" s="2031" t="s">
        <v>782</v>
      </c>
      <c r="I78" s="989" t="s">
        <v>874</v>
      </c>
      <c r="J78" s="1255">
        <v>-19.260000000000002</v>
      </c>
      <c r="K78" s="1255">
        <v>47.59</v>
      </c>
      <c r="L78" s="1255">
        <v>0</v>
      </c>
      <c r="M78" s="1255">
        <v>66.849999999999994</v>
      </c>
      <c r="O78" s="2031" t="s">
        <v>782</v>
      </c>
      <c r="P78" s="989" t="s">
        <v>874</v>
      </c>
      <c r="Q78" s="1255">
        <v>12.15</v>
      </c>
      <c r="R78" s="1255">
        <v>12.15</v>
      </c>
      <c r="S78" s="1255">
        <v>0</v>
      </c>
      <c r="T78" s="1255">
        <v>0</v>
      </c>
      <c r="V78" s="2031" t="s">
        <v>782</v>
      </c>
      <c r="W78" s="989" t="s">
        <v>874</v>
      </c>
      <c r="X78" s="1255">
        <v>327.74</v>
      </c>
      <c r="Y78" s="1255">
        <v>464.79</v>
      </c>
      <c r="Z78" s="1255">
        <v>0</v>
      </c>
      <c r="AA78" s="1255">
        <v>137.05000000000001</v>
      </c>
      <c r="AC78" s="2031" t="s">
        <v>782</v>
      </c>
      <c r="AD78" s="989" t="s">
        <v>874</v>
      </c>
      <c r="AE78" s="1255">
        <v>-493.82</v>
      </c>
      <c r="AF78" s="1255">
        <v>3.88</v>
      </c>
      <c r="AG78" s="1255">
        <v>0</v>
      </c>
      <c r="AH78" s="1255">
        <v>497.7</v>
      </c>
      <c r="AJ78" s="2031" t="s">
        <v>782</v>
      </c>
      <c r="AK78" s="989" t="s">
        <v>874</v>
      </c>
      <c r="AL78" s="1255">
        <v>454.93</v>
      </c>
      <c r="AM78" s="1255">
        <v>454.93</v>
      </c>
      <c r="AN78" s="1255">
        <v>0</v>
      </c>
      <c r="AO78" s="1255">
        <v>0</v>
      </c>
    </row>
    <row r="79" spans="1:41" ht="18.600000000000001" customHeight="1">
      <c r="A79" s="2032"/>
      <c r="B79" s="991" t="s">
        <v>257</v>
      </c>
      <c r="C79" s="1255">
        <v>0</v>
      </c>
      <c r="D79" s="1255">
        <v>0</v>
      </c>
      <c r="E79" s="1255">
        <v>0</v>
      </c>
      <c r="F79" s="1255">
        <v>0</v>
      </c>
      <c r="H79" s="2032"/>
      <c r="I79" s="991" t="s">
        <v>257</v>
      </c>
      <c r="J79" s="1255">
        <v>0</v>
      </c>
      <c r="K79" s="1255">
        <v>0</v>
      </c>
      <c r="L79" s="1255">
        <v>0</v>
      </c>
      <c r="M79" s="1255">
        <v>0</v>
      </c>
      <c r="O79" s="2032"/>
      <c r="P79" s="991" t="s">
        <v>257</v>
      </c>
      <c r="Q79" s="1255">
        <v>0</v>
      </c>
      <c r="R79" s="1255">
        <v>0</v>
      </c>
      <c r="S79" s="1255">
        <v>0</v>
      </c>
      <c r="T79" s="1255">
        <v>0</v>
      </c>
      <c r="V79" s="2032"/>
      <c r="W79" s="991" t="s">
        <v>257</v>
      </c>
      <c r="X79" s="1255">
        <v>0</v>
      </c>
      <c r="Y79" s="1255">
        <v>0</v>
      </c>
      <c r="Z79" s="1255">
        <v>0</v>
      </c>
      <c r="AA79" s="1255">
        <v>0</v>
      </c>
      <c r="AC79" s="2032"/>
      <c r="AD79" s="991" t="s">
        <v>257</v>
      </c>
      <c r="AE79" s="1255">
        <v>0</v>
      </c>
      <c r="AF79" s="1255">
        <v>0</v>
      </c>
      <c r="AG79" s="1255">
        <v>0</v>
      </c>
      <c r="AH79" s="1255">
        <v>0</v>
      </c>
      <c r="AJ79" s="2032"/>
      <c r="AK79" s="991" t="s">
        <v>257</v>
      </c>
      <c r="AL79" s="1255">
        <v>0</v>
      </c>
      <c r="AM79" s="1255">
        <v>0</v>
      </c>
      <c r="AN79" s="1255">
        <v>0</v>
      </c>
      <c r="AO79" s="1255">
        <v>0</v>
      </c>
    </row>
    <row r="80" spans="1:41" ht="18.600000000000001" customHeight="1">
      <c r="A80" s="2032"/>
      <c r="B80" s="995" t="s">
        <v>802</v>
      </c>
      <c r="C80" s="1255">
        <v>0</v>
      </c>
      <c r="D80" s="1255">
        <v>0</v>
      </c>
      <c r="E80" s="1255">
        <v>0</v>
      </c>
      <c r="F80" s="1255">
        <v>0</v>
      </c>
      <c r="H80" s="2032"/>
      <c r="I80" s="995" t="s">
        <v>802</v>
      </c>
      <c r="J80" s="1255">
        <v>0</v>
      </c>
      <c r="K80" s="1255">
        <v>0</v>
      </c>
      <c r="L80" s="1255">
        <v>0</v>
      </c>
      <c r="M80" s="1255">
        <v>0</v>
      </c>
      <c r="O80" s="2032"/>
      <c r="P80" s="995" t="s">
        <v>802</v>
      </c>
      <c r="Q80" s="1255">
        <v>0</v>
      </c>
      <c r="R80" s="1255">
        <v>0</v>
      </c>
      <c r="S80" s="1255">
        <v>0</v>
      </c>
      <c r="T80" s="1255">
        <v>0</v>
      </c>
      <c r="V80" s="2032"/>
      <c r="W80" s="995" t="s">
        <v>802</v>
      </c>
      <c r="X80" s="1255">
        <v>0</v>
      </c>
      <c r="Y80" s="1255">
        <v>0</v>
      </c>
      <c r="Z80" s="1255">
        <v>0</v>
      </c>
      <c r="AA80" s="1255">
        <v>0</v>
      </c>
      <c r="AC80" s="2032"/>
      <c r="AD80" s="995" t="s">
        <v>802</v>
      </c>
      <c r="AE80" s="1255">
        <v>0</v>
      </c>
      <c r="AF80" s="1255">
        <v>0</v>
      </c>
      <c r="AG80" s="1255">
        <v>0</v>
      </c>
      <c r="AH80" s="1255">
        <v>0</v>
      </c>
      <c r="AJ80" s="2032"/>
      <c r="AK80" s="995" t="s">
        <v>802</v>
      </c>
      <c r="AL80" s="1255">
        <v>0</v>
      </c>
      <c r="AM80" s="1255">
        <v>0</v>
      </c>
      <c r="AN80" s="1255">
        <v>0</v>
      </c>
      <c r="AO80" s="1255">
        <v>0</v>
      </c>
    </row>
    <row r="81" spans="1:41" ht="18.600000000000001" customHeight="1">
      <c r="A81" s="2032"/>
      <c r="B81" s="995" t="s">
        <v>803</v>
      </c>
      <c r="C81" s="1255">
        <v>0</v>
      </c>
      <c r="D81" s="1255">
        <v>0</v>
      </c>
      <c r="E81" s="1255">
        <v>0</v>
      </c>
      <c r="F81" s="1255">
        <v>0</v>
      </c>
      <c r="H81" s="2032"/>
      <c r="I81" s="995" t="s">
        <v>803</v>
      </c>
      <c r="J81" s="1255">
        <v>0</v>
      </c>
      <c r="K81" s="1255">
        <v>0</v>
      </c>
      <c r="L81" s="1255">
        <v>0</v>
      </c>
      <c r="M81" s="1255">
        <v>0</v>
      </c>
      <c r="O81" s="2032"/>
      <c r="P81" s="995" t="s">
        <v>803</v>
      </c>
      <c r="Q81" s="1255">
        <v>0</v>
      </c>
      <c r="R81" s="1255">
        <v>0</v>
      </c>
      <c r="S81" s="1255">
        <v>0</v>
      </c>
      <c r="T81" s="1255">
        <v>0</v>
      </c>
      <c r="V81" s="2032"/>
      <c r="W81" s="995" t="s">
        <v>803</v>
      </c>
      <c r="X81" s="1255">
        <v>0</v>
      </c>
      <c r="Y81" s="1255">
        <v>0</v>
      </c>
      <c r="Z81" s="1255">
        <v>0</v>
      </c>
      <c r="AA81" s="1255">
        <v>0</v>
      </c>
      <c r="AC81" s="2032"/>
      <c r="AD81" s="995" t="s">
        <v>803</v>
      </c>
      <c r="AE81" s="1255">
        <v>0</v>
      </c>
      <c r="AF81" s="1255">
        <v>0</v>
      </c>
      <c r="AG81" s="1255">
        <v>0</v>
      </c>
      <c r="AH81" s="1255">
        <v>0</v>
      </c>
      <c r="AJ81" s="2032"/>
      <c r="AK81" s="995" t="s">
        <v>803</v>
      </c>
      <c r="AL81" s="1255">
        <v>0</v>
      </c>
      <c r="AM81" s="1255">
        <v>0</v>
      </c>
      <c r="AN81" s="1255">
        <v>0</v>
      </c>
      <c r="AO81" s="1255">
        <v>0</v>
      </c>
    </row>
    <row r="82" spans="1:41" ht="18.600000000000001" customHeight="1">
      <c r="A82" s="2032"/>
      <c r="B82" s="1011" t="s">
        <v>875</v>
      </c>
      <c r="C82" s="1255">
        <v>0</v>
      </c>
      <c r="D82" s="1255">
        <v>0</v>
      </c>
      <c r="E82" s="1255">
        <v>0</v>
      </c>
      <c r="F82" s="1255">
        <v>0</v>
      </c>
      <c r="H82" s="2032"/>
      <c r="I82" s="1011" t="s">
        <v>875</v>
      </c>
      <c r="J82" s="1255">
        <v>0</v>
      </c>
      <c r="K82" s="1255">
        <v>0</v>
      </c>
      <c r="L82" s="1255">
        <v>0</v>
      </c>
      <c r="M82" s="1255">
        <v>0</v>
      </c>
      <c r="O82" s="2032"/>
      <c r="P82" s="1011" t="s">
        <v>875</v>
      </c>
      <c r="Q82" s="1255">
        <v>0</v>
      </c>
      <c r="R82" s="1255">
        <v>0</v>
      </c>
      <c r="S82" s="1255">
        <v>0</v>
      </c>
      <c r="T82" s="1255">
        <v>0</v>
      </c>
      <c r="V82" s="2032"/>
      <c r="W82" s="1011" t="s">
        <v>875</v>
      </c>
      <c r="X82" s="1255">
        <v>0</v>
      </c>
      <c r="Y82" s="1255">
        <v>0</v>
      </c>
      <c r="Z82" s="1255">
        <v>0</v>
      </c>
      <c r="AA82" s="1255">
        <v>0</v>
      </c>
      <c r="AC82" s="2032"/>
      <c r="AD82" s="1011" t="s">
        <v>875</v>
      </c>
      <c r="AE82" s="1255">
        <v>0</v>
      </c>
      <c r="AF82" s="1255">
        <v>0</v>
      </c>
      <c r="AG82" s="1255">
        <v>0</v>
      </c>
      <c r="AH82" s="1255">
        <v>0</v>
      </c>
      <c r="AJ82" s="2032"/>
      <c r="AK82" s="1011" t="s">
        <v>875</v>
      </c>
      <c r="AL82" s="1255">
        <v>0</v>
      </c>
      <c r="AM82" s="1255">
        <v>0</v>
      </c>
      <c r="AN82" s="1255">
        <v>0</v>
      </c>
      <c r="AO82" s="1255">
        <v>0</v>
      </c>
    </row>
    <row r="83" spans="1:41" ht="18.600000000000001" customHeight="1">
      <c r="A83" s="2032"/>
      <c r="B83" s="995" t="s">
        <v>807</v>
      </c>
      <c r="C83" s="1255">
        <v>0</v>
      </c>
      <c r="D83" s="1255">
        <v>0</v>
      </c>
      <c r="E83" s="1255">
        <v>0</v>
      </c>
      <c r="F83" s="1255">
        <v>0</v>
      </c>
      <c r="H83" s="2032"/>
      <c r="I83" s="995" t="s">
        <v>807</v>
      </c>
      <c r="J83" s="1255">
        <v>0</v>
      </c>
      <c r="K83" s="1255">
        <v>0</v>
      </c>
      <c r="L83" s="1255">
        <v>0</v>
      </c>
      <c r="M83" s="1255">
        <v>0</v>
      </c>
      <c r="O83" s="2032"/>
      <c r="P83" s="995" t="s">
        <v>807</v>
      </c>
      <c r="Q83" s="1255">
        <v>0</v>
      </c>
      <c r="R83" s="1255">
        <v>0</v>
      </c>
      <c r="S83" s="1255">
        <v>0</v>
      </c>
      <c r="T83" s="1255">
        <v>0</v>
      </c>
      <c r="V83" s="2032"/>
      <c r="W83" s="995" t="s">
        <v>807</v>
      </c>
      <c r="X83" s="1255">
        <v>0</v>
      </c>
      <c r="Y83" s="1255">
        <v>0</v>
      </c>
      <c r="Z83" s="1255">
        <v>0</v>
      </c>
      <c r="AA83" s="1255">
        <v>0</v>
      </c>
      <c r="AC83" s="2032"/>
      <c r="AD83" s="995" t="s">
        <v>807</v>
      </c>
      <c r="AE83" s="1255">
        <v>0</v>
      </c>
      <c r="AF83" s="1255">
        <v>0</v>
      </c>
      <c r="AG83" s="1255">
        <v>0</v>
      </c>
      <c r="AH83" s="1255">
        <v>0</v>
      </c>
      <c r="AJ83" s="2032"/>
      <c r="AK83" s="995" t="s">
        <v>807</v>
      </c>
      <c r="AL83" s="1255">
        <v>0</v>
      </c>
      <c r="AM83" s="1255">
        <v>0</v>
      </c>
      <c r="AN83" s="1255">
        <v>0</v>
      </c>
      <c r="AO83" s="1255">
        <v>0</v>
      </c>
    </row>
    <row r="84" spans="1:41" ht="18.600000000000001" customHeight="1">
      <c r="A84" s="2032"/>
      <c r="B84" s="1691" t="s">
        <v>43</v>
      </c>
      <c r="C84" s="1255">
        <v>3.05</v>
      </c>
      <c r="D84" s="1255">
        <v>3.05</v>
      </c>
      <c r="E84" s="1255">
        <v>0</v>
      </c>
      <c r="F84" s="1255">
        <v>0</v>
      </c>
      <c r="H84" s="2032"/>
      <c r="I84" s="1691" t="s">
        <v>43</v>
      </c>
      <c r="J84" s="1255">
        <v>0</v>
      </c>
      <c r="K84" s="1255">
        <v>0</v>
      </c>
      <c r="L84" s="1255">
        <v>0</v>
      </c>
      <c r="M84" s="1255">
        <v>0</v>
      </c>
      <c r="O84" s="2032"/>
      <c r="P84" s="1691" t="s">
        <v>43</v>
      </c>
      <c r="Q84" s="1255">
        <v>0</v>
      </c>
      <c r="R84" s="1255">
        <v>0</v>
      </c>
      <c r="S84" s="1255">
        <v>0</v>
      </c>
      <c r="T84" s="1255">
        <v>0</v>
      </c>
      <c r="V84" s="2032"/>
      <c r="W84" s="1691" t="s">
        <v>43</v>
      </c>
      <c r="X84" s="1255">
        <v>0</v>
      </c>
      <c r="Y84" s="1255">
        <v>0</v>
      </c>
      <c r="Z84" s="1255">
        <v>0</v>
      </c>
      <c r="AA84" s="1255">
        <v>0</v>
      </c>
      <c r="AC84" s="2032"/>
      <c r="AD84" s="1691" t="s">
        <v>43</v>
      </c>
      <c r="AE84" s="1255">
        <v>0</v>
      </c>
      <c r="AF84" s="1255">
        <v>0</v>
      </c>
      <c r="AG84" s="1255">
        <v>0</v>
      </c>
      <c r="AH84" s="1255">
        <v>0</v>
      </c>
      <c r="AJ84" s="2032"/>
      <c r="AK84" s="1691" t="s">
        <v>43</v>
      </c>
      <c r="AL84" s="1255">
        <v>3.05</v>
      </c>
      <c r="AM84" s="1255">
        <v>3.05</v>
      </c>
      <c r="AN84" s="1255">
        <v>0</v>
      </c>
      <c r="AO84" s="1255">
        <v>0</v>
      </c>
    </row>
    <row r="85" spans="1:41" ht="18.600000000000001" customHeight="1">
      <c r="A85" s="2031" t="s">
        <v>783</v>
      </c>
      <c r="B85" s="1254" t="s">
        <v>873</v>
      </c>
      <c r="C85" s="1255">
        <f>SUM('2-10-2 2023 배수관 부설(급수과)'!C86:'2-10-2 2023 배수관 부설(급수과)'!C92)</f>
        <v>-35.71</v>
      </c>
      <c r="D85" s="1255">
        <f>SUM('2-10-2 2023 배수관 부설(급수과)'!D86:'2-10-2 2023 배수관 부설(급수과)'!D92)</f>
        <v>421.92</v>
      </c>
      <c r="E85" s="1255">
        <f>SUM('2-10-2 2023 배수관 부설(급수과)'!E86:'2-10-2 2023 배수관 부설(급수과)'!E92)</f>
        <v>0</v>
      </c>
      <c r="F85" s="1255">
        <f>SUM('2-10-2 2023 배수관 부설(급수과)'!F86:'2-10-2 2023 배수관 부설(급수과)'!F92)</f>
        <v>457.63</v>
      </c>
      <c r="H85" s="2031" t="s">
        <v>783</v>
      </c>
      <c r="I85" s="1254" t="s">
        <v>873</v>
      </c>
      <c r="J85" s="1255">
        <f>SUM('2-10-2 2023 배수관 부설(급수과)'!J86:'2-10-2 2023 배수관 부설(급수과)'!J92)</f>
        <v>0</v>
      </c>
      <c r="K85" s="1255">
        <f>SUM('2-10-2 2023 배수관 부설(급수과)'!K86:'2-10-2 2023 배수관 부설(급수과)'!K92)</f>
        <v>0</v>
      </c>
      <c r="L85" s="1255">
        <f>SUM('2-10-2 2023 배수관 부설(급수과)'!L86:'2-10-2 2023 배수관 부설(급수과)'!L92)</f>
        <v>0</v>
      </c>
      <c r="M85" s="1255">
        <f>SUM('2-10-2 2023 배수관 부설(급수과)'!M86:'2-10-2 2023 배수관 부설(급수과)'!M92)</f>
        <v>0</v>
      </c>
      <c r="O85" s="2031" t="s">
        <v>783</v>
      </c>
      <c r="P85" s="1254" t="s">
        <v>873</v>
      </c>
      <c r="Q85" s="1255">
        <f>SUM('2-10-2 2023 배수관 부설(급수과)'!Q86:'2-10-2 2023 배수관 부설(급수과)'!Q92)</f>
        <v>2.4700000000000002</v>
      </c>
      <c r="R85" s="1255">
        <f>SUM('2-10-2 2023 배수관 부설(급수과)'!R86:'2-10-2 2023 배수관 부설(급수과)'!R92)</f>
        <v>421.72</v>
      </c>
      <c r="S85" s="1255">
        <f>SUM('2-10-2 2023 배수관 부설(급수과)'!S86:'2-10-2 2023 배수관 부설(급수과)'!S92)</f>
        <v>0</v>
      </c>
      <c r="T85" s="1255">
        <f>SUM('2-10-2 2023 배수관 부설(급수과)'!T86:'2-10-2 2023 배수관 부설(급수과)'!T92)</f>
        <v>419.25</v>
      </c>
      <c r="V85" s="2031" t="s">
        <v>783</v>
      </c>
      <c r="W85" s="1254" t="s">
        <v>873</v>
      </c>
      <c r="X85" s="1255">
        <f>SUM('2-10-2 2023 배수관 부설(급수과)'!X86:'2-10-2 2023 배수관 부설(급수과)'!X92)</f>
        <v>0</v>
      </c>
      <c r="Y85" s="1255">
        <f>SUM('2-10-2 2023 배수관 부설(급수과)'!Y86:'2-10-2 2023 배수관 부설(급수과)'!Y92)</f>
        <v>0</v>
      </c>
      <c r="Z85" s="1255">
        <f>SUM('2-10-2 2023 배수관 부설(급수과)'!Z86:'2-10-2 2023 배수관 부설(급수과)'!Z92)</f>
        <v>0</v>
      </c>
      <c r="AA85" s="1255">
        <f>SUM('2-10-2 2023 배수관 부설(급수과)'!AA86:'2-10-2 2023 배수관 부설(급수과)'!AA92)</f>
        <v>0</v>
      </c>
      <c r="AC85" s="2031" t="s">
        <v>783</v>
      </c>
      <c r="AD85" s="1254" t="s">
        <v>873</v>
      </c>
      <c r="AE85" s="1255">
        <f>SUM('2-10-2 2023 배수관 부설(급수과)'!AE86:'2-10-2 2023 배수관 부설(급수과)'!AE92)</f>
        <v>0</v>
      </c>
      <c r="AF85" s="1255">
        <f>SUM('2-10-2 2023 배수관 부설(급수과)'!AF86:'2-10-2 2023 배수관 부설(급수과)'!AF92)</f>
        <v>0</v>
      </c>
      <c r="AG85" s="1255">
        <f>SUM('2-10-2 2023 배수관 부설(급수과)'!AG86:'2-10-2 2023 배수관 부설(급수과)'!AG92)</f>
        <v>0</v>
      </c>
      <c r="AH85" s="1255">
        <f>SUM('2-10-2 2023 배수관 부설(급수과)'!AH86:'2-10-2 2023 배수관 부설(급수과)'!AH92)</f>
        <v>0</v>
      </c>
      <c r="AJ85" s="2031" t="s">
        <v>783</v>
      </c>
      <c r="AK85" s="1254" t="s">
        <v>873</v>
      </c>
      <c r="AL85" s="1255">
        <f>SUM('2-10-2 2023 배수관 부설(급수과)'!AL86:'2-10-2 2023 배수관 부설(급수과)'!AL92)</f>
        <v>-38.18</v>
      </c>
      <c r="AM85" s="1255">
        <f>SUM('2-10-2 2023 배수관 부설(급수과)'!AM86:'2-10-2 2023 배수관 부설(급수과)'!AM92)</f>
        <v>0.2</v>
      </c>
      <c r="AN85" s="1255">
        <f>SUM('2-10-2 2023 배수관 부설(급수과)'!AN86:'2-10-2 2023 배수관 부설(급수과)'!AN92)</f>
        <v>0</v>
      </c>
      <c r="AO85" s="1255">
        <f>SUM('2-10-2 2023 배수관 부설(급수과)'!AO86:'2-10-2 2023 배수관 부설(급수과)'!AO92)</f>
        <v>38.380000000000003</v>
      </c>
    </row>
    <row r="86" spans="1:41" ht="18.600000000000001" customHeight="1">
      <c r="A86" s="2031" t="s">
        <v>783</v>
      </c>
      <c r="B86" s="989" t="s">
        <v>874</v>
      </c>
      <c r="C86" s="1255">
        <v>-35.71</v>
      </c>
      <c r="D86" s="1255">
        <v>421.92</v>
      </c>
      <c r="E86" s="1255">
        <v>0</v>
      </c>
      <c r="F86" s="1255">
        <v>457.63</v>
      </c>
      <c r="H86" s="2031" t="s">
        <v>783</v>
      </c>
      <c r="I86" s="989" t="s">
        <v>874</v>
      </c>
      <c r="J86" s="1255">
        <v>0</v>
      </c>
      <c r="K86" s="1255">
        <v>0</v>
      </c>
      <c r="L86" s="1255">
        <v>0</v>
      </c>
      <c r="M86" s="1255">
        <v>0</v>
      </c>
      <c r="O86" s="2031" t="s">
        <v>783</v>
      </c>
      <c r="P86" s="989" t="s">
        <v>874</v>
      </c>
      <c r="Q86" s="1255">
        <v>2.4700000000000002</v>
      </c>
      <c r="R86" s="1255">
        <v>421.72</v>
      </c>
      <c r="S86" s="1255">
        <v>0</v>
      </c>
      <c r="T86" s="1255">
        <v>419.25</v>
      </c>
      <c r="V86" s="2031" t="s">
        <v>783</v>
      </c>
      <c r="W86" s="989" t="s">
        <v>874</v>
      </c>
      <c r="X86" s="1255">
        <v>0</v>
      </c>
      <c r="Y86" s="1255">
        <v>0</v>
      </c>
      <c r="Z86" s="1255">
        <v>0</v>
      </c>
      <c r="AA86" s="1255">
        <v>0</v>
      </c>
      <c r="AC86" s="2031" t="s">
        <v>783</v>
      </c>
      <c r="AD86" s="989" t="s">
        <v>874</v>
      </c>
      <c r="AE86" s="1255">
        <v>0</v>
      </c>
      <c r="AF86" s="1255">
        <v>0</v>
      </c>
      <c r="AG86" s="1255">
        <v>0</v>
      </c>
      <c r="AH86" s="1255">
        <v>0</v>
      </c>
      <c r="AJ86" s="2031" t="s">
        <v>783</v>
      </c>
      <c r="AK86" s="989" t="s">
        <v>874</v>
      </c>
      <c r="AL86" s="1255">
        <v>-38.18</v>
      </c>
      <c r="AM86" s="1255">
        <v>0.2</v>
      </c>
      <c r="AN86" s="1255">
        <v>0</v>
      </c>
      <c r="AO86" s="1255">
        <v>38.380000000000003</v>
      </c>
    </row>
    <row r="87" spans="1:41" ht="18.600000000000001" customHeight="1">
      <c r="A87" s="2032"/>
      <c r="B87" s="991" t="s">
        <v>257</v>
      </c>
      <c r="C87" s="1255">
        <v>0</v>
      </c>
      <c r="D87" s="1255">
        <v>0</v>
      </c>
      <c r="E87" s="1255">
        <v>0</v>
      </c>
      <c r="F87" s="1255">
        <v>0</v>
      </c>
      <c r="H87" s="2032"/>
      <c r="I87" s="991" t="s">
        <v>257</v>
      </c>
      <c r="J87" s="1255">
        <v>0</v>
      </c>
      <c r="K87" s="1255">
        <v>0</v>
      </c>
      <c r="L87" s="1255">
        <v>0</v>
      </c>
      <c r="M87" s="1255">
        <v>0</v>
      </c>
      <c r="O87" s="2032"/>
      <c r="P87" s="991" t="s">
        <v>257</v>
      </c>
      <c r="Q87" s="1255">
        <v>0</v>
      </c>
      <c r="R87" s="1255">
        <v>0</v>
      </c>
      <c r="S87" s="1255">
        <v>0</v>
      </c>
      <c r="T87" s="1255">
        <v>0</v>
      </c>
      <c r="V87" s="2032"/>
      <c r="W87" s="991" t="s">
        <v>257</v>
      </c>
      <c r="X87" s="1255">
        <v>0</v>
      </c>
      <c r="Y87" s="1255">
        <v>0</v>
      </c>
      <c r="Z87" s="1255">
        <v>0</v>
      </c>
      <c r="AA87" s="1255">
        <v>0</v>
      </c>
      <c r="AC87" s="2032"/>
      <c r="AD87" s="991" t="s">
        <v>257</v>
      </c>
      <c r="AE87" s="1255">
        <v>0</v>
      </c>
      <c r="AF87" s="1255">
        <v>0</v>
      </c>
      <c r="AG87" s="1255">
        <v>0</v>
      </c>
      <c r="AH87" s="1255">
        <v>0</v>
      </c>
      <c r="AJ87" s="2032"/>
      <c r="AK87" s="991" t="s">
        <v>257</v>
      </c>
      <c r="AL87" s="1255">
        <v>0</v>
      </c>
      <c r="AM87" s="1255">
        <v>0</v>
      </c>
      <c r="AN87" s="1255">
        <v>0</v>
      </c>
      <c r="AO87" s="1255">
        <v>0</v>
      </c>
    </row>
    <row r="88" spans="1:41" ht="18.600000000000001" customHeight="1">
      <c r="A88" s="2032"/>
      <c r="B88" s="995" t="s">
        <v>802</v>
      </c>
      <c r="C88" s="1255">
        <v>0</v>
      </c>
      <c r="D88" s="1255">
        <v>0</v>
      </c>
      <c r="E88" s="1255">
        <v>0</v>
      </c>
      <c r="F88" s="1255">
        <v>0</v>
      </c>
      <c r="H88" s="2032"/>
      <c r="I88" s="995" t="s">
        <v>802</v>
      </c>
      <c r="J88" s="1255">
        <v>0</v>
      </c>
      <c r="K88" s="1255">
        <v>0</v>
      </c>
      <c r="L88" s="1255">
        <v>0</v>
      </c>
      <c r="M88" s="1255">
        <v>0</v>
      </c>
      <c r="O88" s="2032"/>
      <c r="P88" s="995" t="s">
        <v>802</v>
      </c>
      <c r="Q88" s="1255">
        <v>0</v>
      </c>
      <c r="R88" s="1255">
        <v>0</v>
      </c>
      <c r="S88" s="1255">
        <v>0</v>
      </c>
      <c r="T88" s="1255">
        <v>0</v>
      </c>
      <c r="V88" s="2032"/>
      <c r="W88" s="995" t="s">
        <v>802</v>
      </c>
      <c r="X88" s="1255">
        <v>0</v>
      </c>
      <c r="Y88" s="1255">
        <v>0</v>
      </c>
      <c r="Z88" s="1255">
        <v>0</v>
      </c>
      <c r="AA88" s="1255">
        <v>0</v>
      </c>
      <c r="AC88" s="2032"/>
      <c r="AD88" s="995" t="s">
        <v>802</v>
      </c>
      <c r="AE88" s="1255">
        <v>0</v>
      </c>
      <c r="AF88" s="1255">
        <v>0</v>
      </c>
      <c r="AG88" s="1255">
        <v>0</v>
      </c>
      <c r="AH88" s="1255">
        <v>0</v>
      </c>
      <c r="AJ88" s="2032"/>
      <c r="AK88" s="995" t="s">
        <v>802</v>
      </c>
      <c r="AL88" s="1255">
        <v>0</v>
      </c>
      <c r="AM88" s="1255">
        <v>0</v>
      </c>
      <c r="AN88" s="1255">
        <v>0</v>
      </c>
      <c r="AO88" s="1255">
        <v>0</v>
      </c>
    </row>
    <row r="89" spans="1:41" ht="18.600000000000001" customHeight="1">
      <c r="A89" s="2032"/>
      <c r="B89" s="995" t="s">
        <v>803</v>
      </c>
      <c r="C89" s="1255">
        <v>0</v>
      </c>
      <c r="D89" s="1255">
        <v>0</v>
      </c>
      <c r="E89" s="1255">
        <v>0</v>
      </c>
      <c r="F89" s="1255">
        <v>0</v>
      </c>
      <c r="H89" s="2032"/>
      <c r="I89" s="995" t="s">
        <v>803</v>
      </c>
      <c r="J89" s="1255">
        <v>0</v>
      </c>
      <c r="K89" s="1255">
        <v>0</v>
      </c>
      <c r="L89" s="1255">
        <v>0</v>
      </c>
      <c r="M89" s="1255">
        <v>0</v>
      </c>
      <c r="O89" s="2032"/>
      <c r="P89" s="995" t="s">
        <v>803</v>
      </c>
      <c r="Q89" s="1255">
        <v>0</v>
      </c>
      <c r="R89" s="1255">
        <v>0</v>
      </c>
      <c r="S89" s="1255">
        <v>0</v>
      </c>
      <c r="T89" s="1255">
        <v>0</v>
      </c>
      <c r="V89" s="2032"/>
      <c r="W89" s="995" t="s">
        <v>803</v>
      </c>
      <c r="X89" s="1255">
        <v>0</v>
      </c>
      <c r="Y89" s="1255">
        <v>0</v>
      </c>
      <c r="Z89" s="1255">
        <v>0</v>
      </c>
      <c r="AA89" s="1255">
        <v>0</v>
      </c>
      <c r="AC89" s="2032"/>
      <c r="AD89" s="995" t="s">
        <v>803</v>
      </c>
      <c r="AE89" s="1255">
        <v>0</v>
      </c>
      <c r="AF89" s="1255">
        <v>0</v>
      </c>
      <c r="AG89" s="1255">
        <v>0</v>
      </c>
      <c r="AH89" s="1255">
        <v>0</v>
      </c>
      <c r="AJ89" s="2032"/>
      <c r="AK89" s="995" t="s">
        <v>803</v>
      </c>
      <c r="AL89" s="1255">
        <v>0</v>
      </c>
      <c r="AM89" s="1255">
        <v>0</v>
      </c>
      <c r="AN89" s="1255">
        <v>0</v>
      </c>
      <c r="AO89" s="1255">
        <v>0</v>
      </c>
    </row>
    <row r="90" spans="1:41" ht="18.600000000000001" customHeight="1">
      <c r="A90" s="2032"/>
      <c r="B90" s="1011" t="s">
        <v>875</v>
      </c>
      <c r="C90" s="1255">
        <v>0</v>
      </c>
      <c r="D90" s="1255">
        <v>0</v>
      </c>
      <c r="E90" s="1255">
        <v>0</v>
      </c>
      <c r="F90" s="1255">
        <v>0</v>
      </c>
      <c r="H90" s="2032"/>
      <c r="I90" s="1011" t="s">
        <v>875</v>
      </c>
      <c r="J90" s="1255">
        <v>0</v>
      </c>
      <c r="K90" s="1255">
        <v>0</v>
      </c>
      <c r="L90" s="1255">
        <v>0</v>
      </c>
      <c r="M90" s="1255">
        <v>0</v>
      </c>
      <c r="O90" s="2032"/>
      <c r="P90" s="1011" t="s">
        <v>875</v>
      </c>
      <c r="Q90" s="1255">
        <v>0</v>
      </c>
      <c r="R90" s="1255">
        <v>0</v>
      </c>
      <c r="S90" s="1255">
        <v>0</v>
      </c>
      <c r="T90" s="1255">
        <v>0</v>
      </c>
      <c r="V90" s="2032"/>
      <c r="W90" s="1011" t="s">
        <v>875</v>
      </c>
      <c r="X90" s="1255">
        <v>0</v>
      </c>
      <c r="Y90" s="1255">
        <v>0</v>
      </c>
      <c r="Z90" s="1255">
        <v>0</v>
      </c>
      <c r="AA90" s="1255">
        <v>0</v>
      </c>
      <c r="AC90" s="2032"/>
      <c r="AD90" s="1011" t="s">
        <v>875</v>
      </c>
      <c r="AE90" s="1255">
        <v>0</v>
      </c>
      <c r="AF90" s="1255">
        <v>0</v>
      </c>
      <c r="AG90" s="1255">
        <v>0</v>
      </c>
      <c r="AH90" s="1255">
        <v>0</v>
      </c>
      <c r="AJ90" s="2032"/>
      <c r="AK90" s="1011" t="s">
        <v>875</v>
      </c>
      <c r="AL90" s="1255">
        <v>0</v>
      </c>
      <c r="AM90" s="1255">
        <v>0</v>
      </c>
      <c r="AN90" s="1255">
        <v>0</v>
      </c>
      <c r="AO90" s="1255">
        <v>0</v>
      </c>
    </row>
    <row r="91" spans="1:41" ht="18.600000000000001" customHeight="1">
      <c r="A91" s="2032"/>
      <c r="B91" s="995" t="s">
        <v>807</v>
      </c>
      <c r="C91" s="1255">
        <v>0</v>
      </c>
      <c r="D91" s="1255">
        <v>0</v>
      </c>
      <c r="E91" s="1255">
        <v>0</v>
      </c>
      <c r="F91" s="1255">
        <v>0</v>
      </c>
      <c r="H91" s="2032"/>
      <c r="I91" s="995" t="s">
        <v>807</v>
      </c>
      <c r="J91" s="1255">
        <v>0</v>
      </c>
      <c r="K91" s="1255">
        <v>0</v>
      </c>
      <c r="L91" s="1255">
        <v>0</v>
      </c>
      <c r="M91" s="1255">
        <v>0</v>
      </c>
      <c r="O91" s="2032"/>
      <c r="P91" s="995" t="s">
        <v>807</v>
      </c>
      <c r="Q91" s="1255">
        <v>0</v>
      </c>
      <c r="R91" s="1255">
        <v>0</v>
      </c>
      <c r="S91" s="1255">
        <v>0</v>
      </c>
      <c r="T91" s="1255">
        <v>0</v>
      </c>
      <c r="V91" s="2032"/>
      <c r="W91" s="995" t="s">
        <v>807</v>
      </c>
      <c r="X91" s="1255">
        <v>0</v>
      </c>
      <c r="Y91" s="1255">
        <v>0</v>
      </c>
      <c r="Z91" s="1255">
        <v>0</v>
      </c>
      <c r="AA91" s="1255">
        <v>0</v>
      </c>
      <c r="AC91" s="2032"/>
      <c r="AD91" s="995" t="s">
        <v>807</v>
      </c>
      <c r="AE91" s="1255">
        <v>0</v>
      </c>
      <c r="AF91" s="1255">
        <v>0</v>
      </c>
      <c r="AG91" s="1255">
        <v>0</v>
      </c>
      <c r="AH91" s="1255">
        <v>0</v>
      </c>
      <c r="AJ91" s="2032"/>
      <c r="AK91" s="995" t="s">
        <v>807</v>
      </c>
      <c r="AL91" s="1255">
        <v>0</v>
      </c>
      <c r="AM91" s="1255">
        <v>0</v>
      </c>
      <c r="AN91" s="1255">
        <v>0</v>
      </c>
      <c r="AO91" s="1255">
        <v>0</v>
      </c>
    </row>
    <row r="92" spans="1:41" ht="18.600000000000001" customHeight="1">
      <c r="A92" s="2032"/>
      <c r="B92" s="1691" t="s">
        <v>43</v>
      </c>
      <c r="C92" s="1255">
        <v>0</v>
      </c>
      <c r="D92" s="1255">
        <v>0</v>
      </c>
      <c r="E92" s="1255">
        <v>0</v>
      </c>
      <c r="F92" s="1255">
        <v>0</v>
      </c>
      <c r="H92" s="2032"/>
      <c r="I92" s="1691" t="s">
        <v>43</v>
      </c>
      <c r="J92" s="1255">
        <v>0</v>
      </c>
      <c r="K92" s="1255">
        <v>0</v>
      </c>
      <c r="L92" s="1255">
        <v>0</v>
      </c>
      <c r="M92" s="1255">
        <v>0</v>
      </c>
      <c r="O92" s="2032"/>
      <c r="P92" s="1691" t="s">
        <v>43</v>
      </c>
      <c r="Q92" s="1255">
        <v>0</v>
      </c>
      <c r="R92" s="1255">
        <v>0</v>
      </c>
      <c r="S92" s="1255">
        <v>0</v>
      </c>
      <c r="T92" s="1255">
        <v>0</v>
      </c>
      <c r="V92" s="2032"/>
      <c r="W92" s="1691" t="s">
        <v>43</v>
      </c>
      <c r="X92" s="1255">
        <v>0</v>
      </c>
      <c r="Y92" s="1255">
        <v>0</v>
      </c>
      <c r="Z92" s="1255">
        <v>0</v>
      </c>
      <c r="AA92" s="1255">
        <v>0</v>
      </c>
      <c r="AC92" s="2032"/>
      <c r="AD92" s="1691" t="s">
        <v>43</v>
      </c>
      <c r="AE92" s="1255">
        <v>0</v>
      </c>
      <c r="AF92" s="1255">
        <v>0</v>
      </c>
      <c r="AG92" s="1255">
        <v>0</v>
      </c>
      <c r="AH92" s="1255">
        <v>0</v>
      </c>
      <c r="AJ92" s="2032"/>
      <c r="AK92" s="1691" t="s">
        <v>43</v>
      </c>
      <c r="AL92" s="1255">
        <v>0</v>
      </c>
      <c r="AM92" s="1255">
        <v>0</v>
      </c>
      <c r="AN92" s="1255">
        <v>0</v>
      </c>
      <c r="AO92" s="1255">
        <v>0</v>
      </c>
    </row>
    <row r="93" spans="1:41" ht="18.600000000000001" customHeight="1">
      <c r="A93" s="2031" t="s">
        <v>815</v>
      </c>
      <c r="B93" s="1254" t="s">
        <v>873</v>
      </c>
      <c r="C93" s="1255">
        <f>SUM('2-10-2 2023 배수관 부설(급수과)'!C94:'2-10-2 2023 배수관 부설(급수과)'!C100)</f>
        <v>428.12</v>
      </c>
      <c r="D93" s="1255">
        <f>SUM('2-10-2 2023 배수관 부설(급수과)'!D94:'2-10-2 2023 배수관 부설(급수과)'!D100)</f>
        <v>566.83000000000004</v>
      </c>
      <c r="E93" s="1255">
        <f>SUM('2-10-2 2023 배수관 부설(급수과)'!E94:'2-10-2 2023 배수관 부설(급수과)'!E100)</f>
        <v>0</v>
      </c>
      <c r="F93" s="1255">
        <f>SUM('2-10-2 2023 배수관 부설(급수과)'!F94:'2-10-2 2023 배수관 부설(급수과)'!F100)</f>
        <v>138.71</v>
      </c>
      <c r="H93" s="2031" t="s">
        <v>815</v>
      </c>
      <c r="I93" s="1254" t="s">
        <v>873</v>
      </c>
      <c r="J93" s="1255">
        <f>SUM('2-10-2 2023 배수관 부설(급수과)'!J94:'2-10-2 2023 배수관 부설(급수과)'!J100)</f>
        <v>-91.1</v>
      </c>
      <c r="K93" s="1255">
        <f>SUM('2-10-2 2023 배수관 부설(급수과)'!K94:'2-10-2 2023 배수관 부설(급수과)'!K100)</f>
        <v>0</v>
      </c>
      <c r="L93" s="1255">
        <f>SUM('2-10-2 2023 배수관 부설(급수과)'!L94:'2-10-2 2023 배수관 부설(급수과)'!L100)</f>
        <v>0</v>
      </c>
      <c r="M93" s="1255">
        <f>SUM('2-10-2 2023 배수관 부설(급수과)'!M94:'2-10-2 2023 배수관 부설(급수과)'!M100)</f>
        <v>91.1</v>
      </c>
      <c r="O93" s="2031" t="s">
        <v>815</v>
      </c>
      <c r="P93" s="1254" t="s">
        <v>873</v>
      </c>
      <c r="Q93" s="1255">
        <f>SUM('2-10-2 2023 배수관 부설(급수과)'!Q94:'2-10-2 2023 배수관 부설(급수과)'!Q100)</f>
        <v>18.46</v>
      </c>
      <c r="R93" s="1255">
        <f>SUM('2-10-2 2023 배수관 부설(급수과)'!R94:'2-10-2 2023 배수관 부설(급수과)'!R100)</f>
        <v>66.069999999999993</v>
      </c>
      <c r="S93" s="1255">
        <f>SUM('2-10-2 2023 배수관 부설(급수과)'!S94:'2-10-2 2023 배수관 부설(급수과)'!S100)</f>
        <v>0</v>
      </c>
      <c r="T93" s="1255">
        <f>SUM('2-10-2 2023 배수관 부설(급수과)'!T94:'2-10-2 2023 배수관 부설(급수과)'!T100)</f>
        <v>47.61</v>
      </c>
      <c r="V93" s="2031" t="s">
        <v>815</v>
      </c>
      <c r="W93" s="1254" t="s">
        <v>873</v>
      </c>
      <c r="X93" s="1255">
        <f>SUM('2-10-2 2023 배수관 부설(급수과)'!X94:'2-10-2 2023 배수관 부설(급수과)'!X100)</f>
        <v>0</v>
      </c>
      <c r="Y93" s="1255">
        <f>SUM('2-10-2 2023 배수관 부설(급수과)'!Y94:'2-10-2 2023 배수관 부설(급수과)'!Y100)</f>
        <v>0</v>
      </c>
      <c r="Z93" s="1255">
        <f>SUM('2-10-2 2023 배수관 부설(급수과)'!Z94:'2-10-2 2023 배수관 부설(급수과)'!Z100)</f>
        <v>0</v>
      </c>
      <c r="AA93" s="1255">
        <f>SUM('2-10-2 2023 배수관 부설(급수과)'!AA94:'2-10-2 2023 배수관 부설(급수과)'!AA100)</f>
        <v>0</v>
      </c>
      <c r="AC93" s="2031" t="s">
        <v>815</v>
      </c>
      <c r="AD93" s="1254" t="s">
        <v>873</v>
      </c>
      <c r="AE93" s="1255">
        <f>SUM('2-10-2 2023 배수관 부설(급수과)'!AE94:'2-10-2 2023 배수관 부설(급수과)'!AE100)</f>
        <v>500.76</v>
      </c>
      <c r="AF93" s="1255">
        <f>SUM('2-10-2 2023 배수관 부설(급수과)'!AF94:'2-10-2 2023 배수관 부설(급수과)'!AF100)</f>
        <v>500.76</v>
      </c>
      <c r="AG93" s="1255">
        <f>SUM('2-10-2 2023 배수관 부설(급수과)'!AG94:'2-10-2 2023 배수관 부설(급수과)'!AG100)</f>
        <v>0</v>
      </c>
      <c r="AH93" s="1255">
        <f>SUM('2-10-2 2023 배수관 부설(급수과)'!AH94:'2-10-2 2023 배수관 부설(급수과)'!AH100)</f>
        <v>0</v>
      </c>
      <c r="AJ93" s="2031" t="s">
        <v>815</v>
      </c>
      <c r="AK93" s="1254" t="s">
        <v>873</v>
      </c>
      <c r="AL93" s="1255">
        <f>SUM('2-10-2 2023 배수관 부설(급수과)'!AL94:'2-10-2 2023 배수관 부설(급수과)'!AL100)</f>
        <v>0</v>
      </c>
      <c r="AM93" s="1255">
        <f>SUM('2-10-2 2023 배수관 부설(급수과)'!AM94:'2-10-2 2023 배수관 부설(급수과)'!AM100)</f>
        <v>0</v>
      </c>
      <c r="AN93" s="1255">
        <f>SUM('2-10-2 2023 배수관 부설(급수과)'!AN94:'2-10-2 2023 배수관 부설(급수과)'!AN100)</f>
        <v>0</v>
      </c>
      <c r="AO93" s="1255">
        <f>SUM('2-10-2 2023 배수관 부설(급수과)'!AO94:'2-10-2 2023 배수관 부설(급수과)'!AO100)</f>
        <v>0</v>
      </c>
    </row>
    <row r="94" spans="1:41" ht="18.600000000000001" customHeight="1">
      <c r="A94" s="2031" t="s">
        <v>815</v>
      </c>
      <c r="B94" s="989" t="s">
        <v>874</v>
      </c>
      <c r="C94" s="1255">
        <v>478.05</v>
      </c>
      <c r="D94" s="1255">
        <v>566.83000000000004</v>
      </c>
      <c r="E94" s="1255">
        <v>0</v>
      </c>
      <c r="F94" s="1255">
        <v>88.78</v>
      </c>
      <c r="H94" s="2031" t="s">
        <v>815</v>
      </c>
      <c r="I94" s="989" t="s">
        <v>874</v>
      </c>
      <c r="J94" s="1255">
        <v>-41.17</v>
      </c>
      <c r="K94" s="1255">
        <v>0</v>
      </c>
      <c r="L94" s="1255">
        <v>0</v>
      </c>
      <c r="M94" s="1255">
        <v>41.17</v>
      </c>
      <c r="O94" s="2031" t="s">
        <v>815</v>
      </c>
      <c r="P94" s="989" t="s">
        <v>874</v>
      </c>
      <c r="Q94" s="1255">
        <v>18.46</v>
      </c>
      <c r="R94" s="1255">
        <v>66.069999999999993</v>
      </c>
      <c r="S94" s="1255">
        <v>0</v>
      </c>
      <c r="T94" s="1255">
        <v>47.61</v>
      </c>
      <c r="V94" s="2031" t="s">
        <v>815</v>
      </c>
      <c r="W94" s="989" t="s">
        <v>874</v>
      </c>
      <c r="X94" s="1255">
        <v>0</v>
      </c>
      <c r="Y94" s="1255">
        <v>0</v>
      </c>
      <c r="Z94" s="1255">
        <v>0</v>
      </c>
      <c r="AA94" s="1255">
        <v>0</v>
      </c>
      <c r="AC94" s="2031" t="s">
        <v>815</v>
      </c>
      <c r="AD94" s="989" t="s">
        <v>874</v>
      </c>
      <c r="AE94" s="1255">
        <v>500.76</v>
      </c>
      <c r="AF94" s="1255">
        <v>500.76</v>
      </c>
      <c r="AG94" s="1255">
        <v>0</v>
      </c>
      <c r="AH94" s="1255">
        <v>0</v>
      </c>
      <c r="AJ94" s="2031" t="s">
        <v>815</v>
      </c>
      <c r="AK94" s="989" t="s">
        <v>874</v>
      </c>
      <c r="AL94" s="1255">
        <v>0</v>
      </c>
      <c r="AM94" s="1255">
        <v>0</v>
      </c>
      <c r="AN94" s="1255">
        <v>0</v>
      </c>
      <c r="AO94" s="1255">
        <v>0</v>
      </c>
    </row>
    <row r="95" spans="1:41" ht="18.600000000000001" customHeight="1">
      <c r="A95" s="2032"/>
      <c r="B95" s="991" t="s">
        <v>257</v>
      </c>
      <c r="C95" s="1255">
        <v>-49.93</v>
      </c>
      <c r="D95" s="1255">
        <v>0</v>
      </c>
      <c r="E95" s="1255">
        <v>0</v>
      </c>
      <c r="F95" s="1255">
        <v>49.93</v>
      </c>
      <c r="H95" s="2032"/>
      <c r="I95" s="991" t="s">
        <v>257</v>
      </c>
      <c r="J95" s="1255">
        <v>-49.93</v>
      </c>
      <c r="K95" s="1255">
        <v>0</v>
      </c>
      <c r="L95" s="1255">
        <v>0</v>
      </c>
      <c r="M95" s="1255">
        <v>49.93</v>
      </c>
      <c r="O95" s="2032"/>
      <c r="P95" s="991" t="s">
        <v>257</v>
      </c>
      <c r="Q95" s="1255">
        <v>0</v>
      </c>
      <c r="R95" s="1255">
        <v>0</v>
      </c>
      <c r="S95" s="1255">
        <v>0</v>
      </c>
      <c r="T95" s="1255">
        <v>0</v>
      </c>
      <c r="V95" s="2032"/>
      <c r="W95" s="991" t="s">
        <v>257</v>
      </c>
      <c r="X95" s="1255">
        <v>0</v>
      </c>
      <c r="Y95" s="1255">
        <v>0</v>
      </c>
      <c r="Z95" s="1255">
        <v>0</v>
      </c>
      <c r="AA95" s="1255">
        <v>0</v>
      </c>
      <c r="AC95" s="2032"/>
      <c r="AD95" s="991" t="s">
        <v>257</v>
      </c>
      <c r="AE95" s="1255">
        <v>0</v>
      </c>
      <c r="AF95" s="1255">
        <v>0</v>
      </c>
      <c r="AG95" s="1255">
        <v>0</v>
      </c>
      <c r="AH95" s="1255">
        <v>0</v>
      </c>
      <c r="AJ95" s="2032"/>
      <c r="AK95" s="991" t="s">
        <v>257</v>
      </c>
      <c r="AL95" s="1255">
        <v>0</v>
      </c>
      <c r="AM95" s="1255">
        <v>0</v>
      </c>
      <c r="AN95" s="1255">
        <v>0</v>
      </c>
      <c r="AO95" s="1255">
        <v>0</v>
      </c>
    </row>
    <row r="96" spans="1:41" ht="18.600000000000001" customHeight="1">
      <c r="A96" s="2032"/>
      <c r="B96" s="995" t="s">
        <v>802</v>
      </c>
      <c r="C96" s="1255">
        <v>0</v>
      </c>
      <c r="D96" s="1255">
        <v>0</v>
      </c>
      <c r="E96" s="1255">
        <v>0</v>
      </c>
      <c r="F96" s="1255">
        <v>0</v>
      </c>
      <c r="H96" s="2032"/>
      <c r="I96" s="995" t="s">
        <v>802</v>
      </c>
      <c r="J96" s="1255">
        <v>0</v>
      </c>
      <c r="K96" s="1255">
        <v>0</v>
      </c>
      <c r="L96" s="1255">
        <v>0</v>
      </c>
      <c r="M96" s="1255">
        <v>0</v>
      </c>
      <c r="O96" s="2032"/>
      <c r="P96" s="995" t="s">
        <v>802</v>
      </c>
      <c r="Q96" s="1255">
        <v>0</v>
      </c>
      <c r="R96" s="1255">
        <v>0</v>
      </c>
      <c r="S96" s="1255">
        <v>0</v>
      </c>
      <c r="T96" s="1255">
        <v>0</v>
      </c>
      <c r="V96" s="2032"/>
      <c r="W96" s="995" t="s">
        <v>802</v>
      </c>
      <c r="X96" s="1255">
        <v>0</v>
      </c>
      <c r="Y96" s="1255">
        <v>0</v>
      </c>
      <c r="Z96" s="1255">
        <v>0</v>
      </c>
      <c r="AA96" s="1255">
        <v>0</v>
      </c>
      <c r="AC96" s="2032"/>
      <c r="AD96" s="995" t="s">
        <v>802</v>
      </c>
      <c r="AE96" s="1255">
        <v>0</v>
      </c>
      <c r="AF96" s="1255">
        <v>0</v>
      </c>
      <c r="AG96" s="1255">
        <v>0</v>
      </c>
      <c r="AH96" s="1255">
        <v>0</v>
      </c>
      <c r="AJ96" s="2032"/>
      <c r="AK96" s="995" t="s">
        <v>802</v>
      </c>
      <c r="AL96" s="1255">
        <v>0</v>
      </c>
      <c r="AM96" s="1255">
        <v>0</v>
      </c>
      <c r="AN96" s="1255">
        <v>0</v>
      </c>
      <c r="AO96" s="1255">
        <v>0</v>
      </c>
    </row>
    <row r="97" spans="1:41" ht="18.600000000000001" customHeight="1">
      <c r="A97" s="2032"/>
      <c r="B97" s="995" t="s">
        <v>803</v>
      </c>
      <c r="C97" s="1255">
        <v>0</v>
      </c>
      <c r="D97" s="1255">
        <v>0</v>
      </c>
      <c r="E97" s="1255">
        <v>0</v>
      </c>
      <c r="F97" s="1255">
        <v>0</v>
      </c>
      <c r="H97" s="2032"/>
      <c r="I97" s="995" t="s">
        <v>803</v>
      </c>
      <c r="J97" s="1255">
        <v>0</v>
      </c>
      <c r="K97" s="1255">
        <v>0</v>
      </c>
      <c r="L97" s="1255">
        <v>0</v>
      </c>
      <c r="M97" s="1255">
        <v>0</v>
      </c>
      <c r="O97" s="2032"/>
      <c r="P97" s="995" t="s">
        <v>803</v>
      </c>
      <c r="Q97" s="1255">
        <v>0</v>
      </c>
      <c r="R97" s="1255">
        <v>0</v>
      </c>
      <c r="S97" s="1255">
        <v>0</v>
      </c>
      <c r="T97" s="1255">
        <v>0</v>
      </c>
      <c r="V97" s="2032"/>
      <c r="W97" s="995" t="s">
        <v>803</v>
      </c>
      <c r="X97" s="1255">
        <v>0</v>
      </c>
      <c r="Y97" s="1255">
        <v>0</v>
      </c>
      <c r="Z97" s="1255">
        <v>0</v>
      </c>
      <c r="AA97" s="1255">
        <v>0</v>
      </c>
      <c r="AC97" s="2032"/>
      <c r="AD97" s="995" t="s">
        <v>803</v>
      </c>
      <c r="AE97" s="1255">
        <v>0</v>
      </c>
      <c r="AF97" s="1255">
        <v>0</v>
      </c>
      <c r="AG97" s="1255">
        <v>0</v>
      </c>
      <c r="AH97" s="1255">
        <v>0</v>
      </c>
      <c r="AJ97" s="2032"/>
      <c r="AK97" s="995" t="s">
        <v>803</v>
      </c>
      <c r="AL97" s="1255">
        <v>0</v>
      </c>
      <c r="AM97" s="1255">
        <v>0</v>
      </c>
      <c r="AN97" s="1255">
        <v>0</v>
      </c>
      <c r="AO97" s="1255">
        <v>0</v>
      </c>
    </row>
    <row r="98" spans="1:41" ht="18.600000000000001" customHeight="1">
      <c r="A98" s="2032"/>
      <c r="B98" s="1011" t="s">
        <v>875</v>
      </c>
      <c r="C98" s="1255">
        <v>0</v>
      </c>
      <c r="D98" s="1255">
        <v>0</v>
      </c>
      <c r="E98" s="1255">
        <v>0</v>
      </c>
      <c r="F98" s="1255">
        <v>0</v>
      </c>
      <c r="H98" s="2032"/>
      <c r="I98" s="1011" t="s">
        <v>875</v>
      </c>
      <c r="J98" s="1255">
        <v>0</v>
      </c>
      <c r="K98" s="1255">
        <v>0</v>
      </c>
      <c r="L98" s="1255">
        <v>0</v>
      </c>
      <c r="M98" s="1255">
        <v>0</v>
      </c>
      <c r="O98" s="2032"/>
      <c r="P98" s="1011" t="s">
        <v>875</v>
      </c>
      <c r="Q98" s="1255">
        <v>0</v>
      </c>
      <c r="R98" s="1255">
        <v>0</v>
      </c>
      <c r="S98" s="1255">
        <v>0</v>
      </c>
      <c r="T98" s="1255">
        <v>0</v>
      </c>
      <c r="V98" s="2032"/>
      <c r="W98" s="1011" t="s">
        <v>875</v>
      </c>
      <c r="X98" s="1255">
        <v>0</v>
      </c>
      <c r="Y98" s="1255">
        <v>0</v>
      </c>
      <c r="Z98" s="1255">
        <v>0</v>
      </c>
      <c r="AA98" s="1255">
        <v>0</v>
      </c>
      <c r="AC98" s="2032"/>
      <c r="AD98" s="1011" t="s">
        <v>875</v>
      </c>
      <c r="AE98" s="1255">
        <v>0</v>
      </c>
      <c r="AF98" s="1255">
        <v>0</v>
      </c>
      <c r="AG98" s="1255">
        <v>0</v>
      </c>
      <c r="AH98" s="1255">
        <v>0</v>
      </c>
      <c r="AJ98" s="2032"/>
      <c r="AK98" s="1011" t="s">
        <v>875</v>
      </c>
      <c r="AL98" s="1255">
        <v>0</v>
      </c>
      <c r="AM98" s="1255">
        <v>0</v>
      </c>
      <c r="AN98" s="1255">
        <v>0</v>
      </c>
      <c r="AO98" s="1255">
        <v>0</v>
      </c>
    </row>
    <row r="99" spans="1:41" ht="18.600000000000001" customHeight="1">
      <c r="A99" s="2032"/>
      <c r="B99" s="995" t="s">
        <v>807</v>
      </c>
      <c r="C99" s="1255">
        <v>0</v>
      </c>
      <c r="D99" s="1255">
        <v>0</v>
      </c>
      <c r="E99" s="1255">
        <v>0</v>
      </c>
      <c r="F99" s="1255">
        <v>0</v>
      </c>
      <c r="H99" s="2032"/>
      <c r="I99" s="995" t="s">
        <v>807</v>
      </c>
      <c r="J99" s="1255">
        <v>0</v>
      </c>
      <c r="K99" s="1255">
        <v>0</v>
      </c>
      <c r="L99" s="1255">
        <v>0</v>
      </c>
      <c r="M99" s="1255">
        <v>0</v>
      </c>
      <c r="O99" s="2032"/>
      <c r="P99" s="995" t="s">
        <v>807</v>
      </c>
      <c r="Q99" s="1255">
        <v>0</v>
      </c>
      <c r="R99" s="1255">
        <v>0</v>
      </c>
      <c r="S99" s="1255">
        <v>0</v>
      </c>
      <c r="T99" s="1255">
        <v>0</v>
      </c>
      <c r="V99" s="2032"/>
      <c r="W99" s="995" t="s">
        <v>807</v>
      </c>
      <c r="X99" s="1255">
        <v>0</v>
      </c>
      <c r="Y99" s="1255">
        <v>0</v>
      </c>
      <c r="Z99" s="1255">
        <v>0</v>
      </c>
      <c r="AA99" s="1255">
        <v>0</v>
      </c>
      <c r="AC99" s="2032"/>
      <c r="AD99" s="995" t="s">
        <v>807</v>
      </c>
      <c r="AE99" s="1255">
        <v>0</v>
      </c>
      <c r="AF99" s="1255">
        <v>0</v>
      </c>
      <c r="AG99" s="1255">
        <v>0</v>
      </c>
      <c r="AH99" s="1255">
        <v>0</v>
      </c>
      <c r="AJ99" s="2032"/>
      <c r="AK99" s="995" t="s">
        <v>807</v>
      </c>
      <c r="AL99" s="1255">
        <v>0</v>
      </c>
      <c r="AM99" s="1255">
        <v>0</v>
      </c>
      <c r="AN99" s="1255">
        <v>0</v>
      </c>
      <c r="AO99" s="1255">
        <v>0</v>
      </c>
    </row>
    <row r="100" spans="1:41" ht="18.600000000000001" customHeight="1">
      <c r="A100" s="2032"/>
      <c r="B100" s="1691" t="s">
        <v>43</v>
      </c>
      <c r="C100" s="1255">
        <v>0</v>
      </c>
      <c r="D100" s="1255">
        <v>0</v>
      </c>
      <c r="E100" s="1255">
        <v>0</v>
      </c>
      <c r="F100" s="1255">
        <v>0</v>
      </c>
      <c r="H100" s="2032"/>
      <c r="I100" s="1691" t="s">
        <v>43</v>
      </c>
      <c r="J100" s="1255">
        <v>0</v>
      </c>
      <c r="K100" s="1255">
        <v>0</v>
      </c>
      <c r="L100" s="1255">
        <v>0</v>
      </c>
      <c r="M100" s="1255">
        <v>0</v>
      </c>
      <c r="O100" s="2032"/>
      <c r="P100" s="1691" t="s">
        <v>43</v>
      </c>
      <c r="Q100" s="1255">
        <v>0</v>
      </c>
      <c r="R100" s="1255">
        <v>0</v>
      </c>
      <c r="S100" s="1255">
        <v>0</v>
      </c>
      <c r="T100" s="1255">
        <v>0</v>
      </c>
      <c r="V100" s="2032"/>
      <c r="W100" s="1691" t="s">
        <v>43</v>
      </c>
      <c r="X100" s="1255">
        <v>0</v>
      </c>
      <c r="Y100" s="1255">
        <v>0</v>
      </c>
      <c r="Z100" s="1255">
        <v>0</v>
      </c>
      <c r="AA100" s="1255">
        <v>0</v>
      </c>
      <c r="AC100" s="2032"/>
      <c r="AD100" s="1691" t="s">
        <v>43</v>
      </c>
      <c r="AE100" s="1255">
        <v>0</v>
      </c>
      <c r="AF100" s="1255">
        <v>0</v>
      </c>
      <c r="AG100" s="1255">
        <v>0</v>
      </c>
      <c r="AH100" s="1255">
        <v>0</v>
      </c>
      <c r="AJ100" s="2032"/>
      <c r="AK100" s="1691" t="s">
        <v>43</v>
      </c>
      <c r="AL100" s="1255">
        <v>0</v>
      </c>
      <c r="AM100" s="1255">
        <v>0</v>
      </c>
      <c r="AN100" s="1255">
        <v>0</v>
      </c>
      <c r="AO100" s="1255">
        <v>0</v>
      </c>
    </row>
    <row r="101" spans="1:41" ht="18.600000000000001" customHeight="1">
      <c r="A101" s="2031" t="s">
        <v>817</v>
      </c>
      <c r="B101" s="1254" t="s">
        <v>873</v>
      </c>
      <c r="C101" s="1255">
        <f>SUM('2-10-2 2023 배수관 부설(급수과)'!C102:'2-10-2 2023 배수관 부설(급수과)'!C108)</f>
        <v>-20.28</v>
      </c>
      <c r="D101" s="1255">
        <f>SUM('2-10-2 2023 배수관 부설(급수과)'!D102:'2-10-2 2023 배수관 부설(급수과)'!D108)</f>
        <v>3.79</v>
      </c>
      <c r="E101" s="1255">
        <f>SUM('2-10-2 2023 배수관 부설(급수과)'!E102:'2-10-2 2023 배수관 부설(급수과)'!E108)</f>
        <v>0</v>
      </c>
      <c r="F101" s="1255">
        <f>SUM('2-10-2 2023 배수관 부설(급수과)'!F102:'2-10-2 2023 배수관 부설(급수과)'!F108)</f>
        <v>24.07</v>
      </c>
      <c r="H101" s="2031" t="s">
        <v>817</v>
      </c>
      <c r="I101" s="1254" t="s">
        <v>873</v>
      </c>
      <c r="J101" s="1255">
        <f>SUM('2-10-2 2023 배수관 부설(급수과)'!J102:'2-10-2 2023 배수관 부설(급수과)'!J108)</f>
        <v>0</v>
      </c>
      <c r="K101" s="1255">
        <f>SUM('2-10-2 2023 배수관 부설(급수과)'!K102:'2-10-2 2023 배수관 부설(급수과)'!K108)</f>
        <v>0</v>
      </c>
      <c r="L101" s="1255">
        <f>SUM('2-10-2 2023 배수관 부설(급수과)'!L102:'2-10-2 2023 배수관 부설(급수과)'!L108)</f>
        <v>0</v>
      </c>
      <c r="M101" s="1255">
        <f>SUM('2-10-2 2023 배수관 부설(급수과)'!M102:'2-10-2 2023 배수관 부설(급수과)'!M108)</f>
        <v>0</v>
      </c>
      <c r="O101" s="2031" t="s">
        <v>817</v>
      </c>
      <c r="P101" s="1254" t="s">
        <v>873</v>
      </c>
      <c r="Q101" s="1255">
        <f>SUM('2-10-2 2023 배수관 부설(급수과)'!Q102:'2-10-2 2023 배수관 부설(급수과)'!Q108)</f>
        <v>-20.28</v>
      </c>
      <c r="R101" s="1255">
        <f>SUM('2-10-2 2023 배수관 부설(급수과)'!R102:'2-10-2 2023 배수관 부설(급수과)'!R108)</f>
        <v>3.79</v>
      </c>
      <c r="S101" s="1255">
        <f>SUM('2-10-2 2023 배수관 부설(급수과)'!S102:'2-10-2 2023 배수관 부설(급수과)'!S108)</f>
        <v>0</v>
      </c>
      <c r="T101" s="1255">
        <f>SUM('2-10-2 2023 배수관 부설(급수과)'!T102:'2-10-2 2023 배수관 부설(급수과)'!T108)</f>
        <v>24.07</v>
      </c>
      <c r="V101" s="2031" t="s">
        <v>817</v>
      </c>
      <c r="W101" s="1254" t="s">
        <v>873</v>
      </c>
      <c r="X101" s="1255">
        <f>SUM('2-10-2 2023 배수관 부설(급수과)'!X102:'2-10-2 2023 배수관 부설(급수과)'!X108)</f>
        <v>0</v>
      </c>
      <c r="Y101" s="1255">
        <f>SUM('2-10-2 2023 배수관 부설(급수과)'!Y102:'2-10-2 2023 배수관 부설(급수과)'!Y108)</f>
        <v>0</v>
      </c>
      <c r="Z101" s="1255">
        <f>SUM('2-10-2 2023 배수관 부설(급수과)'!Z102:'2-10-2 2023 배수관 부설(급수과)'!Z108)</f>
        <v>0</v>
      </c>
      <c r="AA101" s="1255">
        <f>SUM('2-10-2 2023 배수관 부설(급수과)'!AA102:'2-10-2 2023 배수관 부설(급수과)'!AA108)</f>
        <v>0</v>
      </c>
      <c r="AC101" s="2031" t="s">
        <v>817</v>
      </c>
      <c r="AD101" s="1254" t="s">
        <v>873</v>
      </c>
      <c r="AE101" s="1255">
        <f>SUM('2-10-2 2023 배수관 부설(급수과)'!AE102:'2-10-2 2023 배수관 부설(급수과)'!AE108)</f>
        <v>0</v>
      </c>
      <c r="AF101" s="1255">
        <f>SUM('2-10-2 2023 배수관 부설(급수과)'!AF102:'2-10-2 2023 배수관 부설(급수과)'!AF108)</f>
        <v>0</v>
      </c>
      <c r="AG101" s="1255">
        <f>SUM('2-10-2 2023 배수관 부설(급수과)'!AG102:'2-10-2 2023 배수관 부설(급수과)'!AG108)</f>
        <v>0</v>
      </c>
      <c r="AH101" s="1255">
        <f>SUM('2-10-2 2023 배수관 부설(급수과)'!AH102:'2-10-2 2023 배수관 부설(급수과)'!AH108)</f>
        <v>0</v>
      </c>
      <c r="AJ101" s="2031" t="s">
        <v>817</v>
      </c>
      <c r="AK101" s="1254" t="s">
        <v>873</v>
      </c>
      <c r="AL101" s="1255">
        <f>SUM('2-10-2 2023 배수관 부설(급수과)'!AL102:'2-10-2 2023 배수관 부설(급수과)'!AL108)</f>
        <v>0</v>
      </c>
      <c r="AM101" s="1255">
        <f>SUM('2-10-2 2023 배수관 부설(급수과)'!AM102:'2-10-2 2023 배수관 부설(급수과)'!AM108)</f>
        <v>0</v>
      </c>
      <c r="AN101" s="1255">
        <f>SUM('2-10-2 2023 배수관 부설(급수과)'!AN102:'2-10-2 2023 배수관 부설(급수과)'!AN108)</f>
        <v>0</v>
      </c>
      <c r="AO101" s="1255">
        <f>SUM('2-10-2 2023 배수관 부설(급수과)'!AO102:'2-10-2 2023 배수관 부설(급수과)'!AO108)</f>
        <v>0</v>
      </c>
    </row>
    <row r="102" spans="1:41" ht="18.600000000000001" customHeight="1">
      <c r="A102" s="2031" t="s">
        <v>817</v>
      </c>
      <c r="B102" s="989" t="s">
        <v>874</v>
      </c>
      <c r="C102" s="1255">
        <v>-11.82</v>
      </c>
      <c r="D102" s="1255">
        <v>3.79</v>
      </c>
      <c r="E102" s="1255">
        <v>0</v>
      </c>
      <c r="F102" s="1255">
        <v>15.61</v>
      </c>
      <c r="H102" s="2031" t="s">
        <v>817</v>
      </c>
      <c r="I102" s="989" t="s">
        <v>874</v>
      </c>
      <c r="J102" s="1255">
        <v>0</v>
      </c>
      <c r="K102" s="1255">
        <v>0</v>
      </c>
      <c r="L102" s="1255">
        <v>0</v>
      </c>
      <c r="M102" s="1255">
        <v>0</v>
      </c>
      <c r="O102" s="2031" t="s">
        <v>817</v>
      </c>
      <c r="P102" s="989" t="s">
        <v>874</v>
      </c>
      <c r="Q102" s="1255">
        <v>-11.82</v>
      </c>
      <c r="R102" s="1255">
        <v>3.79</v>
      </c>
      <c r="S102" s="1255">
        <v>0</v>
      </c>
      <c r="T102" s="1255">
        <v>15.61</v>
      </c>
      <c r="V102" s="2031" t="s">
        <v>817</v>
      </c>
      <c r="W102" s="989" t="s">
        <v>874</v>
      </c>
      <c r="X102" s="1255">
        <v>0</v>
      </c>
      <c r="Y102" s="1255">
        <v>0</v>
      </c>
      <c r="Z102" s="1255">
        <v>0</v>
      </c>
      <c r="AA102" s="1255">
        <v>0</v>
      </c>
      <c r="AC102" s="2031" t="s">
        <v>817</v>
      </c>
      <c r="AD102" s="989" t="s">
        <v>874</v>
      </c>
      <c r="AE102" s="1255">
        <v>0</v>
      </c>
      <c r="AF102" s="1255">
        <v>0</v>
      </c>
      <c r="AG102" s="1255">
        <v>0</v>
      </c>
      <c r="AH102" s="1255">
        <v>0</v>
      </c>
      <c r="AJ102" s="2031" t="s">
        <v>817</v>
      </c>
      <c r="AK102" s="989" t="s">
        <v>874</v>
      </c>
      <c r="AL102" s="1255">
        <v>0</v>
      </c>
      <c r="AM102" s="1255">
        <v>0</v>
      </c>
      <c r="AN102" s="1255">
        <v>0</v>
      </c>
      <c r="AO102" s="1255">
        <v>0</v>
      </c>
    </row>
    <row r="103" spans="1:41" ht="18.600000000000001" customHeight="1">
      <c r="A103" s="2032"/>
      <c r="B103" s="991" t="s">
        <v>257</v>
      </c>
      <c r="C103" s="1255">
        <v>-8.4600000000000009</v>
      </c>
      <c r="D103" s="1255">
        <v>0</v>
      </c>
      <c r="E103" s="1255">
        <v>0</v>
      </c>
      <c r="F103" s="1255">
        <v>8.4600000000000009</v>
      </c>
      <c r="H103" s="2032"/>
      <c r="I103" s="991" t="s">
        <v>257</v>
      </c>
      <c r="J103" s="1255">
        <v>0</v>
      </c>
      <c r="K103" s="1255">
        <v>0</v>
      </c>
      <c r="L103" s="1255">
        <v>0</v>
      </c>
      <c r="M103" s="1255">
        <v>0</v>
      </c>
      <c r="O103" s="2032"/>
      <c r="P103" s="991" t="s">
        <v>257</v>
      </c>
      <c r="Q103" s="1255">
        <v>-8.4600000000000009</v>
      </c>
      <c r="R103" s="1255">
        <v>0</v>
      </c>
      <c r="S103" s="1255">
        <v>0</v>
      </c>
      <c r="T103" s="1255">
        <v>8.4600000000000009</v>
      </c>
      <c r="V103" s="2032"/>
      <c r="W103" s="991" t="s">
        <v>257</v>
      </c>
      <c r="X103" s="1255">
        <v>0</v>
      </c>
      <c r="Y103" s="1255">
        <v>0</v>
      </c>
      <c r="Z103" s="1255">
        <v>0</v>
      </c>
      <c r="AA103" s="1255">
        <v>0</v>
      </c>
      <c r="AC103" s="2032"/>
      <c r="AD103" s="991" t="s">
        <v>257</v>
      </c>
      <c r="AE103" s="1255">
        <v>0</v>
      </c>
      <c r="AF103" s="1255">
        <v>0</v>
      </c>
      <c r="AG103" s="1255">
        <v>0</v>
      </c>
      <c r="AH103" s="1255">
        <v>0</v>
      </c>
      <c r="AJ103" s="2032"/>
      <c r="AK103" s="991" t="s">
        <v>257</v>
      </c>
      <c r="AL103" s="1255">
        <v>0</v>
      </c>
      <c r="AM103" s="1255">
        <v>0</v>
      </c>
      <c r="AN103" s="1255">
        <v>0</v>
      </c>
      <c r="AO103" s="1255">
        <v>0</v>
      </c>
    </row>
    <row r="104" spans="1:41" ht="18.600000000000001" customHeight="1">
      <c r="A104" s="2032"/>
      <c r="B104" s="995" t="s">
        <v>802</v>
      </c>
      <c r="C104" s="1255">
        <v>0</v>
      </c>
      <c r="D104" s="1255">
        <v>0</v>
      </c>
      <c r="E104" s="1255">
        <v>0</v>
      </c>
      <c r="F104" s="1255">
        <v>0</v>
      </c>
      <c r="H104" s="2032"/>
      <c r="I104" s="995" t="s">
        <v>802</v>
      </c>
      <c r="J104" s="1255">
        <v>0</v>
      </c>
      <c r="K104" s="1255">
        <v>0</v>
      </c>
      <c r="L104" s="1255">
        <v>0</v>
      </c>
      <c r="M104" s="1255">
        <v>0</v>
      </c>
      <c r="O104" s="2032"/>
      <c r="P104" s="995" t="s">
        <v>802</v>
      </c>
      <c r="Q104" s="1255">
        <v>0</v>
      </c>
      <c r="R104" s="1255">
        <v>0</v>
      </c>
      <c r="S104" s="1255">
        <v>0</v>
      </c>
      <c r="T104" s="1255">
        <v>0</v>
      </c>
      <c r="V104" s="2032"/>
      <c r="W104" s="995" t="s">
        <v>802</v>
      </c>
      <c r="X104" s="1255">
        <v>0</v>
      </c>
      <c r="Y104" s="1255">
        <v>0</v>
      </c>
      <c r="Z104" s="1255">
        <v>0</v>
      </c>
      <c r="AA104" s="1255">
        <v>0</v>
      </c>
      <c r="AC104" s="2032"/>
      <c r="AD104" s="995" t="s">
        <v>802</v>
      </c>
      <c r="AE104" s="1255">
        <v>0</v>
      </c>
      <c r="AF104" s="1255">
        <v>0</v>
      </c>
      <c r="AG104" s="1255">
        <v>0</v>
      </c>
      <c r="AH104" s="1255">
        <v>0</v>
      </c>
      <c r="AJ104" s="2032"/>
      <c r="AK104" s="995" t="s">
        <v>802</v>
      </c>
      <c r="AL104" s="1255">
        <v>0</v>
      </c>
      <c r="AM104" s="1255">
        <v>0</v>
      </c>
      <c r="AN104" s="1255">
        <v>0</v>
      </c>
      <c r="AO104" s="1255">
        <v>0</v>
      </c>
    </row>
    <row r="105" spans="1:41" ht="18.600000000000001" customHeight="1">
      <c r="A105" s="2032"/>
      <c r="B105" s="995" t="s">
        <v>803</v>
      </c>
      <c r="C105" s="1255">
        <v>0</v>
      </c>
      <c r="D105" s="1255">
        <v>0</v>
      </c>
      <c r="E105" s="1255">
        <v>0</v>
      </c>
      <c r="F105" s="1255">
        <v>0</v>
      </c>
      <c r="H105" s="2032"/>
      <c r="I105" s="995" t="s">
        <v>803</v>
      </c>
      <c r="J105" s="1255">
        <v>0</v>
      </c>
      <c r="K105" s="1255">
        <v>0</v>
      </c>
      <c r="L105" s="1255">
        <v>0</v>
      </c>
      <c r="M105" s="1255">
        <v>0</v>
      </c>
      <c r="O105" s="2032"/>
      <c r="P105" s="995" t="s">
        <v>803</v>
      </c>
      <c r="Q105" s="1255">
        <v>0</v>
      </c>
      <c r="R105" s="1255">
        <v>0</v>
      </c>
      <c r="S105" s="1255">
        <v>0</v>
      </c>
      <c r="T105" s="1255">
        <v>0</v>
      </c>
      <c r="V105" s="2032"/>
      <c r="W105" s="995" t="s">
        <v>803</v>
      </c>
      <c r="X105" s="1255">
        <v>0</v>
      </c>
      <c r="Y105" s="1255">
        <v>0</v>
      </c>
      <c r="Z105" s="1255">
        <v>0</v>
      </c>
      <c r="AA105" s="1255">
        <v>0</v>
      </c>
      <c r="AC105" s="2032"/>
      <c r="AD105" s="995" t="s">
        <v>803</v>
      </c>
      <c r="AE105" s="1255">
        <v>0</v>
      </c>
      <c r="AF105" s="1255">
        <v>0</v>
      </c>
      <c r="AG105" s="1255">
        <v>0</v>
      </c>
      <c r="AH105" s="1255">
        <v>0</v>
      </c>
      <c r="AJ105" s="2032"/>
      <c r="AK105" s="995" t="s">
        <v>803</v>
      </c>
      <c r="AL105" s="1255">
        <v>0</v>
      </c>
      <c r="AM105" s="1255">
        <v>0</v>
      </c>
      <c r="AN105" s="1255">
        <v>0</v>
      </c>
      <c r="AO105" s="1255">
        <v>0</v>
      </c>
    </row>
    <row r="106" spans="1:41" ht="18.600000000000001" customHeight="1">
      <c r="A106" s="2032"/>
      <c r="B106" s="1011" t="s">
        <v>875</v>
      </c>
      <c r="C106" s="1255">
        <v>0</v>
      </c>
      <c r="D106" s="1255">
        <v>0</v>
      </c>
      <c r="E106" s="1255">
        <v>0</v>
      </c>
      <c r="F106" s="1255">
        <v>0</v>
      </c>
      <c r="H106" s="2032"/>
      <c r="I106" s="1011" t="s">
        <v>875</v>
      </c>
      <c r="J106" s="1255">
        <v>0</v>
      </c>
      <c r="K106" s="1255">
        <v>0</v>
      </c>
      <c r="L106" s="1255">
        <v>0</v>
      </c>
      <c r="M106" s="1255">
        <v>0</v>
      </c>
      <c r="O106" s="2032"/>
      <c r="P106" s="1011" t="s">
        <v>875</v>
      </c>
      <c r="Q106" s="1255">
        <v>0</v>
      </c>
      <c r="R106" s="1255">
        <v>0</v>
      </c>
      <c r="S106" s="1255">
        <v>0</v>
      </c>
      <c r="T106" s="1255">
        <v>0</v>
      </c>
      <c r="V106" s="2032"/>
      <c r="W106" s="1011" t="s">
        <v>875</v>
      </c>
      <c r="X106" s="1255">
        <v>0</v>
      </c>
      <c r="Y106" s="1255">
        <v>0</v>
      </c>
      <c r="Z106" s="1255">
        <v>0</v>
      </c>
      <c r="AA106" s="1255">
        <v>0</v>
      </c>
      <c r="AC106" s="2032"/>
      <c r="AD106" s="1011" t="s">
        <v>875</v>
      </c>
      <c r="AE106" s="1255">
        <v>0</v>
      </c>
      <c r="AF106" s="1255">
        <v>0</v>
      </c>
      <c r="AG106" s="1255">
        <v>0</v>
      </c>
      <c r="AH106" s="1255">
        <v>0</v>
      </c>
      <c r="AJ106" s="2032"/>
      <c r="AK106" s="1011" t="s">
        <v>875</v>
      </c>
      <c r="AL106" s="1255">
        <v>0</v>
      </c>
      <c r="AM106" s="1255">
        <v>0</v>
      </c>
      <c r="AN106" s="1255">
        <v>0</v>
      </c>
      <c r="AO106" s="1255">
        <v>0</v>
      </c>
    </row>
    <row r="107" spans="1:41" ht="18.600000000000001" customHeight="1">
      <c r="A107" s="2032"/>
      <c r="B107" s="995" t="s">
        <v>807</v>
      </c>
      <c r="C107" s="1255">
        <v>0</v>
      </c>
      <c r="D107" s="1255">
        <v>0</v>
      </c>
      <c r="E107" s="1255">
        <v>0</v>
      </c>
      <c r="F107" s="1255">
        <v>0</v>
      </c>
      <c r="H107" s="2032"/>
      <c r="I107" s="995" t="s">
        <v>807</v>
      </c>
      <c r="J107" s="1255">
        <v>0</v>
      </c>
      <c r="K107" s="1255">
        <v>0</v>
      </c>
      <c r="L107" s="1255">
        <v>0</v>
      </c>
      <c r="M107" s="1255">
        <v>0</v>
      </c>
      <c r="O107" s="2032"/>
      <c r="P107" s="995" t="s">
        <v>807</v>
      </c>
      <c r="Q107" s="1255">
        <v>0</v>
      </c>
      <c r="R107" s="1255">
        <v>0</v>
      </c>
      <c r="S107" s="1255">
        <v>0</v>
      </c>
      <c r="T107" s="1255">
        <v>0</v>
      </c>
      <c r="V107" s="2032"/>
      <c r="W107" s="995" t="s">
        <v>807</v>
      </c>
      <c r="X107" s="1255">
        <v>0</v>
      </c>
      <c r="Y107" s="1255">
        <v>0</v>
      </c>
      <c r="Z107" s="1255">
        <v>0</v>
      </c>
      <c r="AA107" s="1255">
        <v>0</v>
      </c>
      <c r="AC107" s="2032"/>
      <c r="AD107" s="995" t="s">
        <v>807</v>
      </c>
      <c r="AE107" s="1255">
        <v>0</v>
      </c>
      <c r="AF107" s="1255">
        <v>0</v>
      </c>
      <c r="AG107" s="1255">
        <v>0</v>
      </c>
      <c r="AH107" s="1255">
        <v>0</v>
      </c>
      <c r="AJ107" s="2032"/>
      <c r="AK107" s="995" t="s">
        <v>807</v>
      </c>
      <c r="AL107" s="1255">
        <v>0</v>
      </c>
      <c r="AM107" s="1255">
        <v>0</v>
      </c>
      <c r="AN107" s="1255">
        <v>0</v>
      </c>
      <c r="AO107" s="1255">
        <v>0</v>
      </c>
    </row>
    <row r="108" spans="1:41" ht="18.600000000000001" customHeight="1">
      <c r="A108" s="2032"/>
      <c r="B108" s="1691" t="s">
        <v>43</v>
      </c>
      <c r="C108" s="1255">
        <v>0</v>
      </c>
      <c r="D108" s="1255">
        <v>0</v>
      </c>
      <c r="E108" s="1255">
        <v>0</v>
      </c>
      <c r="F108" s="1255">
        <v>0</v>
      </c>
      <c r="H108" s="2032"/>
      <c r="I108" s="1691" t="s">
        <v>43</v>
      </c>
      <c r="J108" s="1255">
        <v>0</v>
      </c>
      <c r="K108" s="1255">
        <v>0</v>
      </c>
      <c r="L108" s="1255">
        <v>0</v>
      </c>
      <c r="M108" s="1255">
        <v>0</v>
      </c>
      <c r="O108" s="2032"/>
      <c r="P108" s="1691" t="s">
        <v>43</v>
      </c>
      <c r="Q108" s="1255">
        <v>0</v>
      </c>
      <c r="R108" s="1255">
        <v>0</v>
      </c>
      <c r="S108" s="1255">
        <v>0</v>
      </c>
      <c r="T108" s="1255">
        <v>0</v>
      </c>
      <c r="V108" s="2032"/>
      <c r="W108" s="1691" t="s">
        <v>43</v>
      </c>
      <c r="X108" s="1255">
        <v>0</v>
      </c>
      <c r="Y108" s="1255">
        <v>0</v>
      </c>
      <c r="Z108" s="1255">
        <v>0</v>
      </c>
      <c r="AA108" s="1255">
        <v>0</v>
      </c>
      <c r="AC108" s="2032"/>
      <c r="AD108" s="1691" t="s">
        <v>43</v>
      </c>
      <c r="AE108" s="1255">
        <v>0</v>
      </c>
      <c r="AF108" s="1255">
        <v>0</v>
      </c>
      <c r="AG108" s="1255">
        <v>0</v>
      </c>
      <c r="AH108" s="1255">
        <v>0</v>
      </c>
      <c r="AJ108" s="2032"/>
      <c r="AK108" s="1691" t="s">
        <v>43</v>
      </c>
      <c r="AL108" s="1255">
        <v>0</v>
      </c>
      <c r="AM108" s="1255">
        <v>0</v>
      </c>
      <c r="AN108" s="1255">
        <v>0</v>
      </c>
      <c r="AO108" s="1255">
        <v>0</v>
      </c>
    </row>
    <row r="109" spans="1:41" ht="18.600000000000001" customHeight="1">
      <c r="A109" s="2031" t="s">
        <v>792</v>
      </c>
      <c r="B109" s="1254" t="s">
        <v>873</v>
      </c>
      <c r="C109" s="1255">
        <f>SUM('2-10-2 2023 배수관 부설(급수과)'!C110:'2-10-2 2023 배수관 부설(급수과)'!C116)</f>
        <v>4.51</v>
      </c>
      <c r="D109" s="1255">
        <f>SUM('2-10-2 2023 배수관 부설(급수과)'!D110:'2-10-2 2023 배수관 부설(급수과)'!D116)</f>
        <v>4.51</v>
      </c>
      <c r="E109" s="1255">
        <f>SUM('2-10-2 2023 배수관 부설(급수과)'!E110:'2-10-2 2023 배수관 부설(급수과)'!E116)</f>
        <v>0</v>
      </c>
      <c r="F109" s="1255">
        <f>SUM('2-10-2 2023 배수관 부설(급수과)'!F110:'2-10-2 2023 배수관 부설(급수과)'!F116)</f>
        <v>0</v>
      </c>
      <c r="H109" s="2031" t="s">
        <v>792</v>
      </c>
      <c r="I109" s="1254" t="s">
        <v>873</v>
      </c>
      <c r="J109" s="1255">
        <f>SUM('2-10-2 2023 배수관 부설(급수과)'!J110:'2-10-2 2023 배수관 부설(급수과)'!J116)</f>
        <v>0</v>
      </c>
      <c r="K109" s="1255">
        <f>SUM('2-10-2 2023 배수관 부설(급수과)'!K110:'2-10-2 2023 배수관 부설(급수과)'!K116)</f>
        <v>0</v>
      </c>
      <c r="L109" s="1255">
        <f>SUM('2-10-2 2023 배수관 부설(급수과)'!L110:'2-10-2 2023 배수관 부설(급수과)'!L116)</f>
        <v>0</v>
      </c>
      <c r="M109" s="1255">
        <f>SUM('2-10-2 2023 배수관 부설(급수과)'!M110:'2-10-2 2023 배수관 부설(급수과)'!M116)</f>
        <v>0</v>
      </c>
      <c r="O109" s="2031" t="s">
        <v>792</v>
      </c>
      <c r="P109" s="1254" t="s">
        <v>873</v>
      </c>
      <c r="Q109" s="1255">
        <f>SUM('2-10-2 2023 배수관 부설(급수과)'!Q110:'2-10-2 2023 배수관 부설(급수과)'!Q116)</f>
        <v>0</v>
      </c>
      <c r="R109" s="1255">
        <f>SUM('2-10-2 2023 배수관 부설(급수과)'!R110:'2-10-2 2023 배수관 부설(급수과)'!R116)</f>
        <v>0</v>
      </c>
      <c r="S109" s="1255">
        <f>SUM('2-10-2 2023 배수관 부설(급수과)'!S110:'2-10-2 2023 배수관 부설(급수과)'!S116)</f>
        <v>0</v>
      </c>
      <c r="T109" s="1255">
        <f>SUM('2-10-2 2023 배수관 부설(급수과)'!T110:'2-10-2 2023 배수관 부설(급수과)'!T116)</f>
        <v>0</v>
      </c>
      <c r="V109" s="2031" t="s">
        <v>792</v>
      </c>
      <c r="W109" s="1254" t="s">
        <v>873</v>
      </c>
      <c r="X109" s="1255">
        <f>SUM('2-10-2 2023 배수관 부설(급수과)'!X110:'2-10-2 2023 배수관 부설(급수과)'!X116)</f>
        <v>0</v>
      </c>
      <c r="Y109" s="1255">
        <f>SUM('2-10-2 2023 배수관 부설(급수과)'!Y110:'2-10-2 2023 배수관 부설(급수과)'!Y116)</f>
        <v>0</v>
      </c>
      <c r="Z109" s="1255">
        <f>SUM('2-10-2 2023 배수관 부설(급수과)'!Z110:'2-10-2 2023 배수관 부설(급수과)'!Z116)</f>
        <v>0</v>
      </c>
      <c r="AA109" s="1255">
        <f>SUM('2-10-2 2023 배수관 부설(급수과)'!AA110:'2-10-2 2023 배수관 부설(급수과)'!AA116)</f>
        <v>0</v>
      </c>
      <c r="AC109" s="2031" t="s">
        <v>792</v>
      </c>
      <c r="AD109" s="1254" t="s">
        <v>873</v>
      </c>
      <c r="AE109" s="1255">
        <f>SUM('2-10-2 2023 배수관 부설(급수과)'!AE110:'2-10-2 2023 배수관 부설(급수과)'!AE116)</f>
        <v>0</v>
      </c>
      <c r="AF109" s="1255">
        <f>SUM('2-10-2 2023 배수관 부설(급수과)'!AF110:'2-10-2 2023 배수관 부설(급수과)'!AF116)</f>
        <v>0</v>
      </c>
      <c r="AG109" s="1255">
        <f>SUM('2-10-2 2023 배수관 부설(급수과)'!AG110:'2-10-2 2023 배수관 부설(급수과)'!AG116)</f>
        <v>0</v>
      </c>
      <c r="AH109" s="1255">
        <f>SUM('2-10-2 2023 배수관 부설(급수과)'!AH110:'2-10-2 2023 배수관 부설(급수과)'!AH116)</f>
        <v>0</v>
      </c>
      <c r="AJ109" s="2031" t="s">
        <v>792</v>
      </c>
      <c r="AK109" s="1254" t="s">
        <v>873</v>
      </c>
      <c r="AL109" s="1255">
        <f>SUM('2-10-2 2023 배수관 부설(급수과)'!AL110:'2-10-2 2023 배수관 부설(급수과)'!AL116)</f>
        <v>4.51</v>
      </c>
      <c r="AM109" s="1255">
        <f>SUM('2-10-2 2023 배수관 부설(급수과)'!AM110:'2-10-2 2023 배수관 부설(급수과)'!AM116)</f>
        <v>4.51</v>
      </c>
      <c r="AN109" s="1255">
        <f>SUM('2-10-2 2023 배수관 부설(급수과)'!AN110:'2-10-2 2023 배수관 부설(급수과)'!AN116)</f>
        <v>0</v>
      </c>
      <c r="AO109" s="1255">
        <f>SUM('2-10-2 2023 배수관 부설(급수과)'!AO110:'2-10-2 2023 배수관 부설(급수과)'!AO116)</f>
        <v>0</v>
      </c>
    </row>
    <row r="110" spans="1:41" ht="18.600000000000001" customHeight="1">
      <c r="A110" s="2031" t="s">
        <v>792</v>
      </c>
      <c r="B110" s="989" t="s">
        <v>874</v>
      </c>
      <c r="C110" s="1255">
        <v>0</v>
      </c>
      <c r="D110" s="1255">
        <v>0</v>
      </c>
      <c r="E110" s="1255">
        <v>0</v>
      </c>
      <c r="F110" s="1255">
        <v>0</v>
      </c>
      <c r="H110" s="2031" t="s">
        <v>792</v>
      </c>
      <c r="I110" s="989" t="s">
        <v>874</v>
      </c>
      <c r="J110" s="1255">
        <v>0</v>
      </c>
      <c r="K110" s="1255">
        <v>0</v>
      </c>
      <c r="L110" s="1255">
        <v>0</v>
      </c>
      <c r="M110" s="1255">
        <v>0</v>
      </c>
      <c r="O110" s="2031" t="s">
        <v>792</v>
      </c>
      <c r="P110" s="989" t="s">
        <v>874</v>
      </c>
      <c r="Q110" s="1255">
        <v>0</v>
      </c>
      <c r="R110" s="1255">
        <v>0</v>
      </c>
      <c r="S110" s="1255">
        <v>0</v>
      </c>
      <c r="T110" s="1255">
        <v>0</v>
      </c>
      <c r="V110" s="2031" t="s">
        <v>792</v>
      </c>
      <c r="W110" s="989" t="s">
        <v>874</v>
      </c>
      <c r="X110" s="1255">
        <v>0</v>
      </c>
      <c r="Y110" s="1255">
        <v>0</v>
      </c>
      <c r="Z110" s="1255">
        <v>0</v>
      </c>
      <c r="AA110" s="1255">
        <v>0</v>
      </c>
      <c r="AC110" s="2031" t="s">
        <v>792</v>
      </c>
      <c r="AD110" s="989" t="s">
        <v>874</v>
      </c>
      <c r="AE110" s="1255">
        <v>0</v>
      </c>
      <c r="AF110" s="1255">
        <v>0</v>
      </c>
      <c r="AG110" s="1255">
        <v>0</v>
      </c>
      <c r="AH110" s="1255">
        <v>0</v>
      </c>
      <c r="AJ110" s="2031" t="s">
        <v>792</v>
      </c>
      <c r="AK110" s="989" t="s">
        <v>874</v>
      </c>
      <c r="AL110" s="1255">
        <v>0</v>
      </c>
      <c r="AM110" s="1255">
        <v>0</v>
      </c>
      <c r="AN110" s="1255">
        <v>0</v>
      </c>
      <c r="AO110" s="1255">
        <v>0</v>
      </c>
    </row>
    <row r="111" spans="1:41" ht="18.600000000000001" customHeight="1">
      <c r="A111" s="2032"/>
      <c r="B111" s="991" t="s">
        <v>257</v>
      </c>
      <c r="C111" s="1255">
        <v>0</v>
      </c>
      <c r="D111" s="1255">
        <v>0</v>
      </c>
      <c r="E111" s="1255">
        <v>0</v>
      </c>
      <c r="F111" s="1255">
        <v>0</v>
      </c>
      <c r="H111" s="2032"/>
      <c r="I111" s="991" t="s">
        <v>257</v>
      </c>
      <c r="J111" s="1255">
        <v>0</v>
      </c>
      <c r="K111" s="1255">
        <v>0</v>
      </c>
      <c r="L111" s="1255">
        <v>0</v>
      </c>
      <c r="M111" s="1255">
        <v>0</v>
      </c>
      <c r="O111" s="2032"/>
      <c r="P111" s="991" t="s">
        <v>257</v>
      </c>
      <c r="Q111" s="1255">
        <v>0</v>
      </c>
      <c r="R111" s="1255">
        <v>0</v>
      </c>
      <c r="S111" s="1255">
        <v>0</v>
      </c>
      <c r="T111" s="1255">
        <v>0</v>
      </c>
      <c r="V111" s="2032"/>
      <c r="W111" s="991" t="s">
        <v>257</v>
      </c>
      <c r="X111" s="1255">
        <v>0</v>
      </c>
      <c r="Y111" s="1255">
        <v>0</v>
      </c>
      <c r="Z111" s="1255">
        <v>0</v>
      </c>
      <c r="AA111" s="1255">
        <v>0</v>
      </c>
      <c r="AC111" s="2032"/>
      <c r="AD111" s="991" t="s">
        <v>257</v>
      </c>
      <c r="AE111" s="1255">
        <v>0</v>
      </c>
      <c r="AF111" s="1255">
        <v>0</v>
      </c>
      <c r="AG111" s="1255">
        <v>0</v>
      </c>
      <c r="AH111" s="1255">
        <v>0</v>
      </c>
      <c r="AJ111" s="2032"/>
      <c r="AK111" s="991" t="s">
        <v>257</v>
      </c>
      <c r="AL111" s="1255">
        <v>0</v>
      </c>
      <c r="AM111" s="1255">
        <v>0</v>
      </c>
      <c r="AN111" s="1255">
        <v>0</v>
      </c>
      <c r="AO111" s="1255">
        <v>0</v>
      </c>
    </row>
    <row r="112" spans="1:41" ht="18.600000000000001" customHeight="1">
      <c r="A112" s="2032"/>
      <c r="B112" s="995" t="s">
        <v>802</v>
      </c>
      <c r="C112" s="1255">
        <v>0</v>
      </c>
      <c r="D112" s="1255">
        <v>0</v>
      </c>
      <c r="E112" s="1255">
        <v>0</v>
      </c>
      <c r="F112" s="1255">
        <v>0</v>
      </c>
      <c r="H112" s="2032"/>
      <c r="I112" s="995" t="s">
        <v>802</v>
      </c>
      <c r="J112" s="1255">
        <v>0</v>
      </c>
      <c r="K112" s="1255">
        <v>0</v>
      </c>
      <c r="L112" s="1255">
        <v>0</v>
      </c>
      <c r="M112" s="1255">
        <v>0</v>
      </c>
      <c r="O112" s="2032"/>
      <c r="P112" s="995" t="s">
        <v>802</v>
      </c>
      <c r="Q112" s="1255">
        <v>0</v>
      </c>
      <c r="R112" s="1255">
        <v>0</v>
      </c>
      <c r="S112" s="1255">
        <v>0</v>
      </c>
      <c r="T112" s="1255">
        <v>0</v>
      </c>
      <c r="V112" s="2032"/>
      <c r="W112" s="995" t="s">
        <v>802</v>
      </c>
      <c r="X112" s="1255">
        <v>0</v>
      </c>
      <c r="Y112" s="1255">
        <v>0</v>
      </c>
      <c r="Z112" s="1255">
        <v>0</v>
      </c>
      <c r="AA112" s="1255">
        <v>0</v>
      </c>
      <c r="AC112" s="2032"/>
      <c r="AD112" s="995" t="s">
        <v>802</v>
      </c>
      <c r="AE112" s="1255">
        <v>0</v>
      </c>
      <c r="AF112" s="1255">
        <v>0</v>
      </c>
      <c r="AG112" s="1255">
        <v>0</v>
      </c>
      <c r="AH112" s="1255">
        <v>0</v>
      </c>
      <c r="AJ112" s="2032"/>
      <c r="AK112" s="995" t="s">
        <v>802</v>
      </c>
      <c r="AL112" s="1255">
        <v>0</v>
      </c>
      <c r="AM112" s="1255">
        <v>0</v>
      </c>
      <c r="AN112" s="1255">
        <v>0</v>
      </c>
      <c r="AO112" s="1255">
        <v>0</v>
      </c>
    </row>
    <row r="113" spans="1:41" ht="18.600000000000001" customHeight="1">
      <c r="A113" s="2032"/>
      <c r="B113" s="995" t="s">
        <v>803</v>
      </c>
      <c r="C113" s="1255">
        <v>0</v>
      </c>
      <c r="D113" s="1255">
        <v>0</v>
      </c>
      <c r="E113" s="1255">
        <v>0</v>
      </c>
      <c r="F113" s="1255">
        <v>0</v>
      </c>
      <c r="H113" s="2032"/>
      <c r="I113" s="995" t="s">
        <v>803</v>
      </c>
      <c r="J113" s="1255">
        <v>0</v>
      </c>
      <c r="K113" s="1255">
        <v>0</v>
      </c>
      <c r="L113" s="1255">
        <v>0</v>
      </c>
      <c r="M113" s="1255">
        <v>0</v>
      </c>
      <c r="O113" s="2032"/>
      <c r="P113" s="995" t="s">
        <v>803</v>
      </c>
      <c r="Q113" s="1255">
        <v>0</v>
      </c>
      <c r="R113" s="1255">
        <v>0</v>
      </c>
      <c r="S113" s="1255">
        <v>0</v>
      </c>
      <c r="T113" s="1255">
        <v>0</v>
      </c>
      <c r="V113" s="2032"/>
      <c r="W113" s="995" t="s">
        <v>803</v>
      </c>
      <c r="X113" s="1255">
        <v>0</v>
      </c>
      <c r="Y113" s="1255">
        <v>0</v>
      </c>
      <c r="Z113" s="1255">
        <v>0</v>
      </c>
      <c r="AA113" s="1255">
        <v>0</v>
      </c>
      <c r="AC113" s="2032"/>
      <c r="AD113" s="995" t="s">
        <v>803</v>
      </c>
      <c r="AE113" s="1255">
        <v>0</v>
      </c>
      <c r="AF113" s="1255">
        <v>0</v>
      </c>
      <c r="AG113" s="1255">
        <v>0</v>
      </c>
      <c r="AH113" s="1255">
        <v>0</v>
      </c>
      <c r="AJ113" s="2032"/>
      <c r="AK113" s="995" t="s">
        <v>803</v>
      </c>
      <c r="AL113" s="1255">
        <v>0</v>
      </c>
      <c r="AM113" s="1255">
        <v>0</v>
      </c>
      <c r="AN113" s="1255">
        <v>0</v>
      </c>
      <c r="AO113" s="1255">
        <v>0</v>
      </c>
    </row>
    <row r="114" spans="1:41" ht="18.600000000000001" customHeight="1">
      <c r="A114" s="2032"/>
      <c r="B114" s="1011" t="s">
        <v>875</v>
      </c>
      <c r="C114" s="1255">
        <v>0</v>
      </c>
      <c r="D114" s="1255">
        <v>0</v>
      </c>
      <c r="E114" s="1255">
        <v>0</v>
      </c>
      <c r="F114" s="1255">
        <v>0</v>
      </c>
      <c r="H114" s="2032"/>
      <c r="I114" s="1011" t="s">
        <v>875</v>
      </c>
      <c r="J114" s="1255">
        <v>0</v>
      </c>
      <c r="K114" s="1255">
        <v>0</v>
      </c>
      <c r="L114" s="1255">
        <v>0</v>
      </c>
      <c r="M114" s="1255">
        <v>0</v>
      </c>
      <c r="O114" s="2032"/>
      <c r="P114" s="1011" t="s">
        <v>875</v>
      </c>
      <c r="Q114" s="1255">
        <v>0</v>
      </c>
      <c r="R114" s="1255">
        <v>0</v>
      </c>
      <c r="S114" s="1255">
        <v>0</v>
      </c>
      <c r="T114" s="1255">
        <v>0</v>
      </c>
      <c r="V114" s="2032"/>
      <c r="W114" s="1011" t="s">
        <v>875</v>
      </c>
      <c r="X114" s="1255">
        <v>0</v>
      </c>
      <c r="Y114" s="1255">
        <v>0</v>
      </c>
      <c r="Z114" s="1255">
        <v>0</v>
      </c>
      <c r="AA114" s="1255">
        <v>0</v>
      </c>
      <c r="AC114" s="2032"/>
      <c r="AD114" s="1011" t="s">
        <v>875</v>
      </c>
      <c r="AE114" s="1255">
        <v>0</v>
      </c>
      <c r="AF114" s="1255">
        <v>0</v>
      </c>
      <c r="AG114" s="1255">
        <v>0</v>
      </c>
      <c r="AH114" s="1255">
        <v>0</v>
      </c>
      <c r="AJ114" s="2032"/>
      <c r="AK114" s="1011" t="s">
        <v>875</v>
      </c>
      <c r="AL114" s="1255">
        <v>0</v>
      </c>
      <c r="AM114" s="1255">
        <v>0</v>
      </c>
      <c r="AN114" s="1255">
        <v>0</v>
      </c>
      <c r="AO114" s="1255">
        <v>0</v>
      </c>
    </row>
    <row r="115" spans="1:41" ht="18.600000000000001" customHeight="1">
      <c r="A115" s="2032"/>
      <c r="B115" s="995" t="s">
        <v>807</v>
      </c>
      <c r="C115" s="1255">
        <v>0</v>
      </c>
      <c r="D115" s="1255">
        <v>0</v>
      </c>
      <c r="E115" s="1255">
        <v>0</v>
      </c>
      <c r="F115" s="1255">
        <v>0</v>
      </c>
      <c r="H115" s="2032"/>
      <c r="I115" s="995" t="s">
        <v>807</v>
      </c>
      <c r="J115" s="1255">
        <v>0</v>
      </c>
      <c r="K115" s="1255">
        <v>0</v>
      </c>
      <c r="L115" s="1255">
        <v>0</v>
      </c>
      <c r="M115" s="1255">
        <v>0</v>
      </c>
      <c r="O115" s="2032"/>
      <c r="P115" s="995" t="s">
        <v>807</v>
      </c>
      <c r="Q115" s="1255">
        <v>0</v>
      </c>
      <c r="R115" s="1255">
        <v>0</v>
      </c>
      <c r="S115" s="1255">
        <v>0</v>
      </c>
      <c r="T115" s="1255">
        <v>0</v>
      </c>
      <c r="V115" s="2032"/>
      <c r="W115" s="995" t="s">
        <v>807</v>
      </c>
      <c r="X115" s="1255">
        <v>0</v>
      </c>
      <c r="Y115" s="1255">
        <v>0</v>
      </c>
      <c r="Z115" s="1255">
        <v>0</v>
      </c>
      <c r="AA115" s="1255">
        <v>0</v>
      </c>
      <c r="AC115" s="2032"/>
      <c r="AD115" s="995" t="s">
        <v>807</v>
      </c>
      <c r="AE115" s="1255">
        <v>0</v>
      </c>
      <c r="AF115" s="1255">
        <v>0</v>
      </c>
      <c r="AG115" s="1255">
        <v>0</v>
      </c>
      <c r="AH115" s="1255">
        <v>0</v>
      </c>
      <c r="AJ115" s="2032"/>
      <c r="AK115" s="995" t="s">
        <v>807</v>
      </c>
      <c r="AL115" s="1255">
        <v>0</v>
      </c>
      <c r="AM115" s="1255">
        <v>0</v>
      </c>
      <c r="AN115" s="1255">
        <v>0</v>
      </c>
      <c r="AO115" s="1255">
        <v>0</v>
      </c>
    </row>
    <row r="116" spans="1:41" ht="18.600000000000001" customHeight="1">
      <c r="A116" s="2032"/>
      <c r="B116" s="1691" t="s">
        <v>43</v>
      </c>
      <c r="C116" s="1255">
        <v>4.51</v>
      </c>
      <c r="D116" s="1255">
        <v>4.51</v>
      </c>
      <c r="E116" s="1255">
        <v>0</v>
      </c>
      <c r="F116" s="1255">
        <v>0</v>
      </c>
      <c r="H116" s="2032"/>
      <c r="I116" s="1691" t="s">
        <v>43</v>
      </c>
      <c r="J116" s="1255">
        <v>0</v>
      </c>
      <c r="K116" s="1255">
        <v>0</v>
      </c>
      <c r="L116" s="1255">
        <v>0</v>
      </c>
      <c r="M116" s="1255">
        <v>0</v>
      </c>
      <c r="O116" s="2032"/>
      <c r="P116" s="1691" t="s">
        <v>43</v>
      </c>
      <c r="Q116" s="1255">
        <v>0</v>
      </c>
      <c r="R116" s="1255">
        <v>0</v>
      </c>
      <c r="S116" s="1255">
        <v>0</v>
      </c>
      <c r="T116" s="1255">
        <v>0</v>
      </c>
      <c r="V116" s="2032"/>
      <c r="W116" s="1691" t="s">
        <v>43</v>
      </c>
      <c r="X116" s="1255">
        <v>0</v>
      </c>
      <c r="Y116" s="1255">
        <v>0</v>
      </c>
      <c r="Z116" s="1255">
        <v>0</v>
      </c>
      <c r="AA116" s="1255">
        <v>0</v>
      </c>
      <c r="AC116" s="2032"/>
      <c r="AD116" s="1691" t="s">
        <v>43</v>
      </c>
      <c r="AE116" s="1255">
        <v>0</v>
      </c>
      <c r="AF116" s="1255">
        <v>0</v>
      </c>
      <c r="AG116" s="1255">
        <v>0</v>
      </c>
      <c r="AH116" s="1255">
        <v>0</v>
      </c>
      <c r="AJ116" s="2032"/>
      <c r="AK116" s="1691" t="s">
        <v>43</v>
      </c>
      <c r="AL116" s="1255">
        <v>4.51</v>
      </c>
      <c r="AM116" s="1255">
        <v>4.51</v>
      </c>
      <c r="AN116" s="1255">
        <v>0</v>
      </c>
      <c r="AO116" s="1255">
        <v>0</v>
      </c>
    </row>
    <row r="117" spans="1:41" ht="18.600000000000001" customHeight="1">
      <c r="A117" s="2031" t="s">
        <v>840</v>
      </c>
      <c r="B117" s="1254" t="s">
        <v>873</v>
      </c>
      <c r="C117" s="1255">
        <f>SUM('2-10-2 2023 배수관 부설(급수과)'!C118:'2-10-2 2023 배수관 부설(급수과)'!C124)</f>
        <v>0</v>
      </c>
      <c r="D117" s="1255">
        <f>SUM('2-10-2 2023 배수관 부설(급수과)'!D118:'2-10-2 2023 배수관 부설(급수과)'!D124)</f>
        <v>0.69</v>
      </c>
      <c r="E117" s="1255">
        <f>SUM('2-10-2 2023 배수관 부설(급수과)'!E118:'2-10-2 2023 배수관 부설(급수과)'!E124)</f>
        <v>0</v>
      </c>
      <c r="F117" s="1255">
        <f>SUM('2-10-2 2023 배수관 부설(급수과)'!F118:'2-10-2 2023 배수관 부설(급수과)'!F124)</f>
        <v>0.69</v>
      </c>
      <c r="H117" s="2031" t="s">
        <v>840</v>
      </c>
      <c r="I117" s="1254" t="s">
        <v>873</v>
      </c>
      <c r="J117" s="1255">
        <f>SUM('2-10-2 2023 배수관 부설(급수과)'!J118:'2-10-2 2023 배수관 부설(급수과)'!J124)</f>
        <v>0</v>
      </c>
      <c r="K117" s="1255">
        <f>SUM('2-10-2 2023 배수관 부설(급수과)'!K118:'2-10-2 2023 배수관 부설(급수과)'!K124)</f>
        <v>0.69</v>
      </c>
      <c r="L117" s="1255">
        <f>SUM('2-10-2 2023 배수관 부설(급수과)'!L118:'2-10-2 2023 배수관 부설(급수과)'!L124)</f>
        <v>0</v>
      </c>
      <c r="M117" s="1255">
        <f>SUM('2-10-2 2023 배수관 부설(급수과)'!M118:'2-10-2 2023 배수관 부설(급수과)'!M124)</f>
        <v>0.69</v>
      </c>
      <c r="O117" s="2031" t="s">
        <v>840</v>
      </c>
      <c r="P117" s="1254" t="s">
        <v>873</v>
      </c>
      <c r="Q117" s="1255">
        <f>SUM('2-10-2 2023 배수관 부설(급수과)'!Q118:'2-10-2 2023 배수관 부설(급수과)'!Q124)</f>
        <v>0</v>
      </c>
      <c r="R117" s="1255">
        <f>SUM('2-10-2 2023 배수관 부설(급수과)'!R118:'2-10-2 2023 배수관 부설(급수과)'!R124)</f>
        <v>0</v>
      </c>
      <c r="S117" s="1255">
        <f>SUM('2-10-2 2023 배수관 부설(급수과)'!S118:'2-10-2 2023 배수관 부설(급수과)'!S124)</f>
        <v>0</v>
      </c>
      <c r="T117" s="1255">
        <f>SUM('2-10-2 2023 배수관 부설(급수과)'!T118:'2-10-2 2023 배수관 부설(급수과)'!T124)</f>
        <v>0</v>
      </c>
      <c r="V117" s="2031" t="s">
        <v>840</v>
      </c>
      <c r="W117" s="1254" t="s">
        <v>873</v>
      </c>
      <c r="X117" s="1255">
        <f>SUM('2-10-2 2023 배수관 부설(급수과)'!X118:'2-10-2 2023 배수관 부설(급수과)'!X124)</f>
        <v>0</v>
      </c>
      <c r="Y117" s="1255">
        <f>SUM('2-10-2 2023 배수관 부설(급수과)'!Y118:'2-10-2 2023 배수관 부설(급수과)'!Y124)</f>
        <v>0</v>
      </c>
      <c r="Z117" s="1255">
        <f>SUM('2-10-2 2023 배수관 부설(급수과)'!Z118:'2-10-2 2023 배수관 부설(급수과)'!Z124)</f>
        <v>0</v>
      </c>
      <c r="AA117" s="1255">
        <f>SUM('2-10-2 2023 배수관 부설(급수과)'!AA118:'2-10-2 2023 배수관 부설(급수과)'!AA124)</f>
        <v>0</v>
      </c>
      <c r="AC117" s="2031" t="s">
        <v>840</v>
      </c>
      <c r="AD117" s="1254" t="s">
        <v>873</v>
      </c>
      <c r="AE117" s="1255">
        <f>SUM('2-10-2 2023 배수관 부설(급수과)'!AE118:'2-10-2 2023 배수관 부설(급수과)'!AE124)</f>
        <v>0</v>
      </c>
      <c r="AF117" s="1255">
        <f>SUM('2-10-2 2023 배수관 부설(급수과)'!AF118:'2-10-2 2023 배수관 부설(급수과)'!AF124)</f>
        <v>0</v>
      </c>
      <c r="AG117" s="1255">
        <f>SUM('2-10-2 2023 배수관 부설(급수과)'!AG118:'2-10-2 2023 배수관 부설(급수과)'!AG124)</f>
        <v>0</v>
      </c>
      <c r="AH117" s="1255">
        <f>SUM('2-10-2 2023 배수관 부설(급수과)'!AH118:'2-10-2 2023 배수관 부설(급수과)'!AH124)</f>
        <v>0</v>
      </c>
      <c r="AJ117" s="2031" t="s">
        <v>840</v>
      </c>
      <c r="AK117" s="1254" t="s">
        <v>873</v>
      </c>
      <c r="AL117" s="1255">
        <f>SUM('2-10-2 2023 배수관 부설(급수과)'!AL118:'2-10-2 2023 배수관 부설(급수과)'!AL124)</f>
        <v>0</v>
      </c>
      <c r="AM117" s="1255">
        <f>SUM('2-10-2 2023 배수관 부설(급수과)'!AM118:'2-10-2 2023 배수관 부설(급수과)'!AM124)</f>
        <v>0</v>
      </c>
      <c r="AN117" s="1255">
        <f>SUM('2-10-2 2023 배수관 부설(급수과)'!AN118:'2-10-2 2023 배수관 부설(급수과)'!AN124)</f>
        <v>0</v>
      </c>
      <c r="AO117" s="1255">
        <f>SUM('2-10-2 2023 배수관 부설(급수과)'!AO118:'2-10-2 2023 배수관 부설(급수과)'!AO124)</f>
        <v>0</v>
      </c>
    </row>
    <row r="118" spans="1:41" ht="18.600000000000001" customHeight="1">
      <c r="A118" s="2031" t="s">
        <v>840</v>
      </c>
      <c r="B118" s="989" t="s">
        <v>874</v>
      </c>
      <c r="C118" s="1255">
        <v>0</v>
      </c>
      <c r="D118" s="1255">
        <v>0</v>
      </c>
      <c r="E118" s="1255">
        <v>0</v>
      </c>
      <c r="F118" s="1255">
        <v>0</v>
      </c>
      <c r="H118" s="2031" t="s">
        <v>840</v>
      </c>
      <c r="I118" s="989" t="s">
        <v>874</v>
      </c>
      <c r="J118" s="1255">
        <v>0</v>
      </c>
      <c r="K118" s="1255">
        <v>0</v>
      </c>
      <c r="L118" s="1255">
        <v>0</v>
      </c>
      <c r="M118" s="1255">
        <v>0</v>
      </c>
      <c r="O118" s="2031" t="s">
        <v>840</v>
      </c>
      <c r="P118" s="989" t="s">
        <v>874</v>
      </c>
      <c r="Q118" s="1255">
        <v>0</v>
      </c>
      <c r="R118" s="1255">
        <v>0</v>
      </c>
      <c r="S118" s="1255">
        <v>0</v>
      </c>
      <c r="T118" s="1255">
        <v>0</v>
      </c>
      <c r="V118" s="2031" t="s">
        <v>840</v>
      </c>
      <c r="W118" s="989" t="s">
        <v>874</v>
      </c>
      <c r="X118" s="1255">
        <v>0</v>
      </c>
      <c r="Y118" s="1255">
        <v>0</v>
      </c>
      <c r="Z118" s="1255">
        <v>0</v>
      </c>
      <c r="AA118" s="1255">
        <v>0</v>
      </c>
      <c r="AC118" s="2031" t="s">
        <v>840</v>
      </c>
      <c r="AD118" s="989" t="s">
        <v>874</v>
      </c>
      <c r="AE118" s="1255">
        <v>0</v>
      </c>
      <c r="AF118" s="1255">
        <v>0</v>
      </c>
      <c r="AG118" s="1255">
        <v>0</v>
      </c>
      <c r="AH118" s="1255">
        <v>0</v>
      </c>
      <c r="AJ118" s="2031" t="s">
        <v>840</v>
      </c>
      <c r="AK118" s="989" t="s">
        <v>874</v>
      </c>
      <c r="AL118" s="1255">
        <v>0</v>
      </c>
      <c r="AM118" s="1255">
        <v>0</v>
      </c>
      <c r="AN118" s="1255">
        <v>0</v>
      </c>
      <c r="AO118" s="1255">
        <v>0</v>
      </c>
    </row>
    <row r="119" spans="1:41" ht="18.600000000000001" customHeight="1">
      <c r="A119" s="2032"/>
      <c r="B119" s="991" t="s">
        <v>257</v>
      </c>
      <c r="C119" s="1255">
        <v>0</v>
      </c>
      <c r="D119" s="1255">
        <v>0</v>
      </c>
      <c r="E119" s="1255">
        <v>0</v>
      </c>
      <c r="F119" s="1255">
        <v>0</v>
      </c>
      <c r="H119" s="2032"/>
      <c r="I119" s="991" t="s">
        <v>257</v>
      </c>
      <c r="J119" s="1255">
        <v>0</v>
      </c>
      <c r="K119" s="1255">
        <v>0</v>
      </c>
      <c r="L119" s="1255">
        <v>0</v>
      </c>
      <c r="M119" s="1255">
        <v>0</v>
      </c>
      <c r="O119" s="2032"/>
      <c r="P119" s="991" t="s">
        <v>257</v>
      </c>
      <c r="Q119" s="1255">
        <v>0</v>
      </c>
      <c r="R119" s="1255">
        <v>0</v>
      </c>
      <c r="S119" s="1255">
        <v>0</v>
      </c>
      <c r="T119" s="1255">
        <v>0</v>
      </c>
      <c r="V119" s="2032"/>
      <c r="W119" s="991" t="s">
        <v>257</v>
      </c>
      <c r="X119" s="1255">
        <v>0</v>
      </c>
      <c r="Y119" s="1255">
        <v>0</v>
      </c>
      <c r="Z119" s="1255">
        <v>0</v>
      </c>
      <c r="AA119" s="1255">
        <v>0</v>
      </c>
      <c r="AC119" s="2032"/>
      <c r="AD119" s="991" t="s">
        <v>257</v>
      </c>
      <c r="AE119" s="1255">
        <v>0</v>
      </c>
      <c r="AF119" s="1255">
        <v>0</v>
      </c>
      <c r="AG119" s="1255">
        <v>0</v>
      </c>
      <c r="AH119" s="1255">
        <v>0</v>
      </c>
      <c r="AJ119" s="2032"/>
      <c r="AK119" s="991" t="s">
        <v>257</v>
      </c>
      <c r="AL119" s="1255">
        <v>0</v>
      </c>
      <c r="AM119" s="1255">
        <v>0</v>
      </c>
      <c r="AN119" s="1255">
        <v>0</v>
      </c>
      <c r="AO119" s="1255">
        <v>0</v>
      </c>
    </row>
    <row r="120" spans="1:41" ht="18.600000000000001" customHeight="1">
      <c r="A120" s="2032"/>
      <c r="B120" s="995" t="s">
        <v>802</v>
      </c>
      <c r="C120" s="1255">
        <v>0</v>
      </c>
      <c r="D120" s="1255">
        <v>0</v>
      </c>
      <c r="E120" s="1255">
        <v>0</v>
      </c>
      <c r="F120" s="1255">
        <v>0</v>
      </c>
      <c r="H120" s="2032"/>
      <c r="I120" s="995" t="s">
        <v>802</v>
      </c>
      <c r="J120" s="1255">
        <v>0</v>
      </c>
      <c r="K120" s="1255">
        <v>0</v>
      </c>
      <c r="L120" s="1255">
        <v>0</v>
      </c>
      <c r="M120" s="1255">
        <v>0</v>
      </c>
      <c r="O120" s="2032"/>
      <c r="P120" s="995" t="s">
        <v>802</v>
      </c>
      <c r="Q120" s="1255">
        <v>0</v>
      </c>
      <c r="R120" s="1255">
        <v>0</v>
      </c>
      <c r="S120" s="1255">
        <v>0</v>
      </c>
      <c r="T120" s="1255">
        <v>0</v>
      </c>
      <c r="V120" s="2032"/>
      <c r="W120" s="995" t="s">
        <v>802</v>
      </c>
      <c r="X120" s="1255">
        <v>0</v>
      </c>
      <c r="Y120" s="1255">
        <v>0</v>
      </c>
      <c r="Z120" s="1255">
        <v>0</v>
      </c>
      <c r="AA120" s="1255">
        <v>0</v>
      </c>
      <c r="AC120" s="2032"/>
      <c r="AD120" s="995" t="s">
        <v>802</v>
      </c>
      <c r="AE120" s="1255">
        <v>0</v>
      </c>
      <c r="AF120" s="1255">
        <v>0</v>
      </c>
      <c r="AG120" s="1255">
        <v>0</v>
      </c>
      <c r="AH120" s="1255">
        <v>0</v>
      </c>
      <c r="AJ120" s="2032"/>
      <c r="AK120" s="995" t="s">
        <v>802</v>
      </c>
      <c r="AL120" s="1255">
        <v>0</v>
      </c>
      <c r="AM120" s="1255">
        <v>0</v>
      </c>
      <c r="AN120" s="1255">
        <v>0</v>
      </c>
      <c r="AO120" s="1255">
        <v>0</v>
      </c>
    </row>
    <row r="121" spans="1:41" ht="18.600000000000001" customHeight="1">
      <c r="A121" s="2032"/>
      <c r="B121" s="995" t="s">
        <v>803</v>
      </c>
      <c r="C121" s="1255">
        <v>0</v>
      </c>
      <c r="D121" s="1255">
        <v>0</v>
      </c>
      <c r="E121" s="1255">
        <v>0</v>
      </c>
      <c r="F121" s="1255">
        <v>0</v>
      </c>
      <c r="H121" s="2032"/>
      <c r="I121" s="995" t="s">
        <v>803</v>
      </c>
      <c r="J121" s="1255">
        <v>0</v>
      </c>
      <c r="K121" s="1255">
        <v>0</v>
      </c>
      <c r="L121" s="1255">
        <v>0</v>
      </c>
      <c r="M121" s="1255">
        <v>0</v>
      </c>
      <c r="O121" s="2032"/>
      <c r="P121" s="995" t="s">
        <v>803</v>
      </c>
      <c r="Q121" s="1255">
        <v>0</v>
      </c>
      <c r="R121" s="1255">
        <v>0</v>
      </c>
      <c r="S121" s="1255">
        <v>0</v>
      </c>
      <c r="T121" s="1255">
        <v>0</v>
      </c>
      <c r="V121" s="2032"/>
      <c r="W121" s="995" t="s">
        <v>803</v>
      </c>
      <c r="X121" s="1255">
        <v>0</v>
      </c>
      <c r="Y121" s="1255">
        <v>0</v>
      </c>
      <c r="Z121" s="1255">
        <v>0</v>
      </c>
      <c r="AA121" s="1255">
        <v>0</v>
      </c>
      <c r="AC121" s="2032"/>
      <c r="AD121" s="995" t="s">
        <v>803</v>
      </c>
      <c r="AE121" s="1255">
        <v>0</v>
      </c>
      <c r="AF121" s="1255">
        <v>0</v>
      </c>
      <c r="AG121" s="1255">
        <v>0</v>
      </c>
      <c r="AH121" s="1255">
        <v>0</v>
      </c>
      <c r="AJ121" s="2032"/>
      <c r="AK121" s="995" t="s">
        <v>803</v>
      </c>
      <c r="AL121" s="1255">
        <v>0</v>
      </c>
      <c r="AM121" s="1255">
        <v>0</v>
      </c>
      <c r="AN121" s="1255">
        <v>0</v>
      </c>
      <c r="AO121" s="1255">
        <v>0</v>
      </c>
    </row>
    <row r="122" spans="1:41" ht="18.600000000000001" customHeight="1">
      <c r="A122" s="2032"/>
      <c r="B122" s="1011" t="s">
        <v>875</v>
      </c>
      <c r="C122" s="1255">
        <v>0</v>
      </c>
      <c r="D122" s="1255">
        <v>0</v>
      </c>
      <c r="E122" s="1255">
        <v>0</v>
      </c>
      <c r="F122" s="1255">
        <v>0</v>
      </c>
      <c r="H122" s="2032"/>
      <c r="I122" s="1011" t="s">
        <v>875</v>
      </c>
      <c r="J122" s="1255">
        <v>0</v>
      </c>
      <c r="K122" s="1255">
        <v>0</v>
      </c>
      <c r="L122" s="1255">
        <v>0</v>
      </c>
      <c r="M122" s="1255">
        <v>0</v>
      </c>
      <c r="O122" s="2032"/>
      <c r="P122" s="1011" t="s">
        <v>875</v>
      </c>
      <c r="Q122" s="1255">
        <v>0</v>
      </c>
      <c r="R122" s="1255">
        <v>0</v>
      </c>
      <c r="S122" s="1255">
        <v>0</v>
      </c>
      <c r="T122" s="1255">
        <v>0</v>
      </c>
      <c r="V122" s="2032"/>
      <c r="W122" s="1011" t="s">
        <v>875</v>
      </c>
      <c r="X122" s="1255">
        <v>0</v>
      </c>
      <c r="Y122" s="1255">
        <v>0</v>
      </c>
      <c r="Z122" s="1255">
        <v>0</v>
      </c>
      <c r="AA122" s="1255">
        <v>0</v>
      </c>
      <c r="AC122" s="2032"/>
      <c r="AD122" s="1011" t="s">
        <v>875</v>
      </c>
      <c r="AE122" s="1255">
        <v>0</v>
      </c>
      <c r="AF122" s="1255">
        <v>0</v>
      </c>
      <c r="AG122" s="1255">
        <v>0</v>
      </c>
      <c r="AH122" s="1255">
        <v>0</v>
      </c>
      <c r="AJ122" s="2032"/>
      <c r="AK122" s="1011" t="s">
        <v>875</v>
      </c>
      <c r="AL122" s="1255">
        <v>0</v>
      </c>
      <c r="AM122" s="1255">
        <v>0</v>
      </c>
      <c r="AN122" s="1255">
        <v>0</v>
      </c>
      <c r="AO122" s="1255">
        <v>0</v>
      </c>
    </row>
    <row r="123" spans="1:41" ht="18.600000000000001" customHeight="1">
      <c r="A123" s="2032"/>
      <c r="B123" s="995" t="s">
        <v>807</v>
      </c>
      <c r="C123" s="1255">
        <v>0</v>
      </c>
      <c r="D123" s="1255">
        <v>0.69</v>
      </c>
      <c r="E123" s="1255">
        <v>0</v>
      </c>
      <c r="F123" s="1255">
        <v>0.69</v>
      </c>
      <c r="H123" s="2032"/>
      <c r="I123" s="995" t="s">
        <v>807</v>
      </c>
      <c r="J123" s="1255">
        <v>0</v>
      </c>
      <c r="K123" s="1255">
        <v>0.69</v>
      </c>
      <c r="L123" s="1255">
        <v>0</v>
      </c>
      <c r="M123" s="1255">
        <v>0.69</v>
      </c>
      <c r="O123" s="2032"/>
      <c r="P123" s="995" t="s">
        <v>807</v>
      </c>
      <c r="Q123" s="1255">
        <v>0</v>
      </c>
      <c r="R123" s="1255">
        <v>0</v>
      </c>
      <c r="S123" s="1255">
        <v>0</v>
      </c>
      <c r="T123" s="1255">
        <v>0</v>
      </c>
      <c r="V123" s="2032"/>
      <c r="W123" s="995" t="s">
        <v>807</v>
      </c>
      <c r="X123" s="1255">
        <v>0</v>
      </c>
      <c r="Y123" s="1255">
        <v>0</v>
      </c>
      <c r="Z123" s="1255">
        <v>0</v>
      </c>
      <c r="AA123" s="1255">
        <v>0</v>
      </c>
      <c r="AC123" s="2032"/>
      <c r="AD123" s="995" t="s">
        <v>807</v>
      </c>
      <c r="AE123" s="1255">
        <v>0</v>
      </c>
      <c r="AF123" s="1255">
        <v>0</v>
      </c>
      <c r="AG123" s="1255">
        <v>0</v>
      </c>
      <c r="AH123" s="1255">
        <v>0</v>
      </c>
      <c r="AJ123" s="2032"/>
      <c r="AK123" s="995" t="s">
        <v>807</v>
      </c>
      <c r="AL123" s="1255">
        <v>0</v>
      </c>
      <c r="AM123" s="1255">
        <v>0</v>
      </c>
      <c r="AN123" s="1255">
        <v>0</v>
      </c>
      <c r="AO123" s="1255">
        <v>0</v>
      </c>
    </row>
    <row r="124" spans="1:41" ht="18.600000000000001" customHeight="1">
      <c r="A124" s="2032"/>
      <c r="B124" s="1691" t="s">
        <v>43</v>
      </c>
      <c r="C124" s="1255">
        <v>0</v>
      </c>
      <c r="D124" s="1255">
        <v>0</v>
      </c>
      <c r="E124" s="1255">
        <v>0</v>
      </c>
      <c r="F124" s="1255">
        <v>0</v>
      </c>
      <c r="H124" s="2032"/>
      <c r="I124" s="1691" t="s">
        <v>43</v>
      </c>
      <c r="J124" s="1255">
        <v>0</v>
      </c>
      <c r="K124" s="1255">
        <v>0</v>
      </c>
      <c r="L124" s="1255">
        <v>0</v>
      </c>
      <c r="M124" s="1255">
        <v>0</v>
      </c>
      <c r="O124" s="2032"/>
      <c r="P124" s="1691" t="s">
        <v>43</v>
      </c>
      <c r="Q124" s="1255">
        <v>0</v>
      </c>
      <c r="R124" s="1255">
        <v>0</v>
      </c>
      <c r="S124" s="1255">
        <v>0</v>
      </c>
      <c r="T124" s="1255">
        <v>0</v>
      </c>
      <c r="V124" s="2032"/>
      <c r="W124" s="1691" t="s">
        <v>43</v>
      </c>
      <c r="X124" s="1255">
        <v>0</v>
      </c>
      <c r="Y124" s="1255">
        <v>0</v>
      </c>
      <c r="Z124" s="1255">
        <v>0</v>
      </c>
      <c r="AA124" s="1255">
        <v>0</v>
      </c>
      <c r="AC124" s="2032"/>
      <c r="AD124" s="1691" t="s">
        <v>43</v>
      </c>
      <c r="AE124" s="1255">
        <v>0</v>
      </c>
      <c r="AF124" s="1255">
        <v>0</v>
      </c>
      <c r="AG124" s="1255">
        <v>0</v>
      </c>
      <c r="AH124" s="1255">
        <v>0</v>
      </c>
      <c r="AJ124" s="2032"/>
      <c r="AK124" s="1691" t="s">
        <v>43</v>
      </c>
      <c r="AL124" s="1255">
        <v>0</v>
      </c>
      <c r="AM124" s="1255">
        <v>0</v>
      </c>
      <c r="AN124" s="1255">
        <v>0</v>
      </c>
      <c r="AO124" s="1255">
        <v>0</v>
      </c>
    </row>
  </sheetData>
  <mergeCells count="108">
    <mergeCell ref="AJ53:AJ60"/>
    <mergeCell ref="AJ61:AJ68"/>
    <mergeCell ref="AJ69:AJ76"/>
    <mergeCell ref="AJ77:AJ84"/>
    <mergeCell ref="AJ85:AJ92"/>
    <mergeCell ref="AJ93:AJ100"/>
    <mergeCell ref="AJ101:AJ108"/>
    <mergeCell ref="AJ109:AJ116"/>
    <mergeCell ref="AJ117:AJ124"/>
    <mergeCell ref="AJ3:AK4"/>
    <mergeCell ref="AL3:AL4"/>
    <mergeCell ref="AM3:AO3"/>
    <mergeCell ref="AJ5:AJ12"/>
    <mergeCell ref="AJ13:AJ20"/>
    <mergeCell ref="AJ21:AJ28"/>
    <mergeCell ref="AJ29:AJ36"/>
    <mergeCell ref="AJ37:AJ44"/>
    <mergeCell ref="AJ45:AJ52"/>
    <mergeCell ref="AC53:AC60"/>
    <mergeCell ref="AC61:AC68"/>
    <mergeCell ref="AC69:AC76"/>
    <mergeCell ref="AC77:AC84"/>
    <mergeCell ref="AC85:AC92"/>
    <mergeCell ref="AC93:AC100"/>
    <mergeCell ref="AC101:AC108"/>
    <mergeCell ref="AC109:AC116"/>
    <mergeCell ref="AC117:AC124"/>
    <mergeCell ref="AC3:AD4"/>
    <mergeCell ref="AE3:AE4"/>
    <mergeCell ref="AF3:AH3"/>
    <mergeCell ref="AC5:AC12"/>
    <mergeCell ref="AC13:AC20"/>
    <mergeCell ref="AC21:AC28"/>
    <mergeCell ref="AC29:AC36"/>
    <mergeCell ref="AC37:AC44"/>
    <mergeCell ref="AC45:AC52"/>
    <mergeCell ref="V53:V60"/>
    <mergeCell ref="V61:V68"/>
    <mergeCell ref="V69:V76"/>
    <mergeCell ref="V77:V84"/>
    <mergeCell ref="V85:V92"/>
    <mergeCell ref="V93:V100"/>
    <mergeCell ref="V101:V108"/>
    <mergeCell ref="V109:V116"/>
    <mergeCell ref="V117:V124"/>
    <mergeCell ref="V3:W4"/>
    <mergeCell ref="X3:X4"/>
    <mergeCell ref="Y3:AA3"/>
    <mergeCell ref="V5:V12"/>
    <mergeCell ref="V13:V20"/>
    <mergeCell ref="V21:V28"/>
    <mergeCell ref="V29:V36"/>
    <mergeCell ref="V37:V44"/>
    <mergeCell ref="V45:V52"/>
    <mergeCell ref="O53:O60"/>
    <mergeCell ref="O61:O68"/>
    <mergeCell ref="O69:O76"/>
    <mergeCell ref="O77:O84"/>
    <mergeCell ref="O85:O92"/>
    <mergeCell ref="O93:O100"/>
    <mergeCell ref="O101:O108"/>
    <mergeCell ref="O109:O116"/>
    <mergeCell ref="O117:O124"/>
    <mergeCell ref="O3:P4"/>
    <mergeCell ref="Q3:Q4"/>
    <mergeCell ref="R3:T3"/>
    <mergeCell ref="O5:O12"/>
    <mergeCell ref="O13:O20"/>
    <mergeCell ref="O21:O28"/>
    <mergeCell ref="O29:O36"/>
    <mergeCell ref="O37:O44"/>
    <mergeCell ref="O45:O52"/>
    <mergeCell ref="H53:H60"/>
    <mergeCell ref="H61:H68"/>
    <mergeCell ref="H69:H76"/>
    <mergeCell ref="H77:H84"/>
    <mergeCell ref="H85:H92"/>
    <mergeCell ref="H93:H100"/>
    <mergeCell ref="H101:H108"/>
    <mergeCell ref="H109:H116"/>
    <mergeCell ref="H117:H124"/>
    <mergeCell ref="H3:I4"/>
    <mergeCell ref="J3:J4"/>
    <mergeCell ref="K3:M3"/>
    <mergeCell ref="H5:H12"/>
    <mergeCell ref="H13:H20"/>
    <mergeCell ref="H21:H28"/>
    <mergeCell ref="H29:H36"/>
    <mergeCell ref="H37:H44"/>
    <mergeCell ref="H45:H52"/>
    <mergeCell ref="A53:A60"/>
    <mergeCell ref="A61:A68"/>
    <mergeCell ref="A69:A76"/>
    <mergeCell ref="A77:A84"/>
    <mergeCell ref="A85:A92"/>
    <mergeCell ref="A93:A100"/>
    <mergeCell ref="A101:A108"/>
    <mergeCell ref="A109:A116"/>
    <mergeCell ref="A117:A124"/>
    <mergeCell ref="A3:B4"/>
    <mergeCell ref="C3:C4"/>
    <mergeCell ref="D3:F3"/>
    <mergeCell ref="A5:A12"/>
    <mergeCell ref="A13:A20"/>
    <mergeCell ref="A21:A28"/>
    <mergeCell ref="A29:A36"/>
    <mergeCell ref="A37:A44"/>
    <mergeCell ref="A45:A52"/>
  </mergeCells>
  <phoneticPr fontId="63" type="noConversion"/>
  <pageMargins left="0.75" right="0.75" top="1" bottom="1" header="0.31496062992125984" footer="0.31496062992125984"/>
  <pageSetup paperSize="9" scale="1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00FF"/>
    <outlinePr summaryBelow="0"/>
    <pageSetUpPr fitToPage="1"/>
  </sheetPr>
  <dimension ref="A1:AP92"/>
  <sheetViews>
    <sheetView workbookViewId="0">
      <selection activeCell="P28" sqref="P28"/>
    </sheetView>
  </sheetViews>
  <sheetFormatPr defaultRowHeight="14.4"/>
  <cols>
    <col min="1" max="1" width="6.19921875" style="1634" customWidth="1"/>
    <col min="2" max="2" width="17.59765625" style="1634" customWidth="1"/>
    <col min="3" max="7" width="9.8984375" style="1634" customWidth="1"/>
    <col min="8" max="8" width="6.19921875" style="1634" customWidth="1"/>
    <col min="9" max="9" width="17.59765625" style="1634" customWidth="1"/>
    <col min="10" max="14" width="9.8984375" style="1634" customWidth="1"/>
    <col min="15" max="15" width="6.19921875" style="1634" customWidth="1"/>
    <col min="16" max="16" width="17.59765625" style="1634" customWidth="1"/>
    <col min="17" max="21" width="9.8984375" style="1634" customWidth="1"/>
    <col min="22" max="22" width="6.19921875" style="1634" customWidth="1"/>
    <col min="23" max="23" width="17.59765625" style="1634" customWidth="1"/>
    <col min="24" max="28" width="9.8984375" style="1634" customWidth="1"/>
    <col min="29" max="29" width="6.19921875" style="1634" customWidth="1"/>
    <col min="30" max="30" width="17.59765625" style="1634" customWidth="1"/>
    <col min="31" max="35" width="9.8984375" style="1634" customWidth="1"/>
    <col min="36" max="36" width="6.19921875" style="1634" customWidth="1"/>
    <col min="37" max="37" width="17.59765625" style="1634" customWidth="1"/>
    <col min="38" max="42" width="9.8984375" style="1634" customWidth="1"/>
    <col min="43" max="16384" width="8.796875" style="1634"/>
  </cols>
  <sheetData>
    <row r="1" spans="1:42" ht="40.5" customHeight="1">
      <c r="B1" s="1178" t="s">
        <v>1531</v>
      </c>
      <c r="C1" s="1178"/>
      <c r="D1" s="1179"/>
      <c r="E1" s="1179"/>
      <c r="F1" s="1179"/>
      <c r="G1" s="1179"/>
      <c r="I1" s="1178" t="s">
        <v>1530</v>
      </c>
      <c r="J1" s="1178"/>
      <c r="K1" s="1179"/>
      <c r="L1" s="1179"/>
      <c r="M1" s="1179"/>
      <c r="N1" s="1179"/>
      <c r="P1" s="1178" t="s">
        <v>1529</v>
      </c>
      <c r="Q1" s="1178"/>
      <c r="R1" s="1179"/>
      <c r="S1" s="1179"/>
      <c r="T1" s="1179"/>
      <c r="U1" s="1179"/>
      <c r="W1" s="1178" t="s">
        <v>1528</v>
      </c>
      <c r="X1" s="1178"/>
      <c r="Y1" s="1179"/>
      <c r="Z1" s="1179"/>
      <c r="AA1" s="1179"/>
      <c r="AB1" s="1179"/>
      <c r="AD1" s="1178" t="s">
        <v>1527</v>
      </c>
      <c r="AE1" s="1178"/>
      <c r="AF1" s="1179"/>
      <c r="AG1" s="1179"/>
      <c r="AH1" s="1179"/>
      <c r="AI1" s="1179"/>
      <c r="AK1" s="1178" t="s">
        <v>1526</v>
      </c>
      <c r="AL1" s="1178"/>
      <c r="AM1" s="1179"/>
      <c r="AN1" s="1179"/>
      <c r="AO1" s="1179"/>
      <c r="AP1" s="1179"/>
    </row>
    <row r="2" spans="1:42" ht="25.5" customHeight="1">
      <c r="A2" s="1180"/>
      <c r="B2" s="1181"/>
      <c r="C2" s="1182"/>
      <c r="D2" s="1183"/>
      <c r="F2" s="1251" t="s">
        <v>410</v>
      </c>
      <c r="G2" s="1251"/>
      <c r="H2" s="1180"/>
      <c r="I2" s="1181"/>
      <c r="J2" s="1182"/>
      <c r="K2" s="1183"/>
      <c r="M2" s="1251" t="s">
        <v>410</v>
      </c>
      <c r="N2" s="1251"/>
      <c r="O2" s="1180"/>
      <c r="P2" s="1181"/>
      <c r="Q2" s="1182"/>
      <c r="R2" s="1183"/>
      <c r="T2" s="1251" t="s">
        <v>410</v>
      </c>
      <c r="U2" s="1251"/>
      <c r="V2" s="1180"/>
      <c r="W2" s="1181"/>
      <c r="X2" s="1182"/>
      <c r="Y2" s="1183"/>
      <c r="AA2" s="1251" t="s">
        <v>410</v>
      </c>
      <c r="AB2" s="1251"/>
      <c r="AC2" s="1180"/>
      <c r="AD2" s="1181"/>
      <c r="AE2" s="1182"/>
      <c r="AF2" s="1183"/>
      <c r="AH2" s="1251" t="s">
        <v>410</v>
      </c>
      <c r="AI2" s="1251"/>
      <c r="AJ2" s="1180"/>
      <c r="AK2" s="1181"/>
      <c r="AL2" s="1182"/>
      <c r="AM2" s="1183"/>
      <c r="AO2" s="1251" t="s">
        <v>410</v>
      </c>
      <c r="AP2" s="1251"/>
    </row>
    <row r="3" spans="1:42" ht="30.6" customHeight="1">
      <c r="A3" s="2027" t="s">
        <v>86</v>
      </c>
      <c r="B3" s="2027"/>
      <c r="C3" s="2027" t="s">
        <v>255</v>
      </c>
      <c r="D3" s="2028" t="s">
        <v>41</v>
      </c>
      <c r="E3" s="2029"/>
      <c r="F3" s="2030"/>
      <c r="G3" s="1252"/>
      <c r="H3" s="2027" t="s">
        <v>86</v>
      </c>
      <c r="I3" s="2027"/>
      <c r="J3" s="2027" t="s">
        <v>255</v>
      </c>
      <c r="K3" s="2028" t="s">
        <v>41</v>
      </c>
      <c r="L3" s="2029"/>
      <c r="M3" s="2030"/>
      <c r="N3" s="1252"/>
      <c r="O3" s="2027" t="s">
        <v>86</v>
      </c>
      <c r="P3" s="2027"/>
      <c r="Q3" s="2027" t="s">
        <v>255</v>
      </c>
      <c r="R3" s="2028" t="s">
        <v>41</v>
      </c>
      <c r="S3" s="2029"/>
      <c r="T3" s="2030"/>
      <c r="U3" s="1252"/>
      <c r="V3" s="2027" t="s">
        <v>86</v>
      </c>
      <c r="W3" s="2027"/>
      <c r="X3" s="2027" t="s">
        <v>255</v>
      </c>
      <c r="Y3" s="2028" t="s">
        <v>41</v>
      </c>
      <c r="Z3" s="2029"/>
      <c r="AA3" s="2030"/>
      <c r="AB3" s="1252"/>
      <c r="AC3" s="2027" t="s">
        <v>86</v>
      </c>
      <c r="AD3" s="2027"/>
      <c r="AE3" s="2027" t="s">
        <v>255</v>
      </c>
      <c r="AF3" s="2028" t="s">
        <v>41</v>
      </c>
      <c r="AG3" s="2029"/>
      <c r="AH3" s="2030"/>
      <c r="AI3" s="1252"/>
      <c r="AJ3" s="2027" t="s">
        <v>86</v>
      </c>
      <c r="AK3" s="2027"/>
      <c r="AL3" s="2027" t="s">
        <v>255</v>
      </c>
      <c r="AM3" s="2028" t="s">
        <v>41</v>
      </c>
      <c r="AN3" s="2029"/>
      <c r="AO3" s="2030"/>
      <c r="AP3" s="1252"/>
    </row>
    <row r="4" spans="1:42" ht="28.95" customHeight="1">
      <c r="A4" s="2027"/>
      <c r="B4" s="2027"/>
      <c r="C4" s="2027"/>
      <c r="D4" s="1635" t="s">
        <v>1503</v>
      </c>
      <c r="E4" s="1635" t="s">
        <v>1504</v>
      </c>
      <c r="F4" s="1635" t="s">
        <v>841</v>
      </c>
      <c r="G4" s="1253"/>
      <c r="H4" s="2027"/>
      <c r="I4" s="2027"/>
      <c r="J4" s="2027"/>
      <c r="K4" s="1635" t="s">
        <v>1503</v>
      </c>
      <c r="L4" s="1635" t="s">
        <v>1504</v>
      </c>
      <c r="M4" s="1635" t="s">
        <v>841</v>
      </c>
      <c r="N4" s="1253"/>
      <c r="O4" s="2027"/>
      <c r="P4" s="2027"/>
      <c r="Q4" s="2027"/>
      <c r="R4" s="1635" t="s">
        <v>1503</v>
      </c>
      <c r="S4" s="1635" t="s">
        <v>1504</v>
      </c>
      <c r="T4" s="1635" t="s">
        <v>841</v>
      </c>
      <c r="U4" s="1253"/>
      <c r="V4" s="2027"/>
      <c r="W4" s="2027"/>
      <c r="X4" s="2027"/>
      <c r="Y4" s="1635" t="s">
        <v>1503</v>
      </c>
      <c r="Z4" s="1635" t="s">
        <v>1504</v>
      </c>
      <c r="AA4" s="1635" t="s">
        <v>841</v>
      </c>
      <c r="AB4" s="1253"/>
      <c r="AC4" s="2027"/>
      <c r="AD4" s="2027"/>
      <c r="AE4" s="2027"/>
      <c r="AF4" s="1635" t="s">
        <v>1503</v>
      </c>
      <c r="AG4" s="1635" t="s">
        <v>1504</v>
      </c>
      <c r="AH4" s="1635" t="s">
        <v>841</v>
      </c>
      <c r="AI4" s="1253"/>
      <c r="AJ4" s="2027"/>
      <c r="AK4" s="2027"/>
      <c r="AL4" s="2027"/>
      <c r="AM4" s="1635" t="s">
        <v>1503</v>
      </c>
      <c r="AN4" s="1635" t="s">
        <v>1504</v>
      </c>
      <c r="AO4" s="1635" t="s">
        <v>841</v>
      </c>
      <c r="AP4" s="1253"/>
    </row>
    <row r="5" spans="1:42" ht="18.600000000000001" customHeight="1">
      <c r="A5" s="2031" t="s">
        <v>256</v>
      </c>
      <c r="B5" s="1254" t="s">
        <v>873</v>
      </c>
      <c r="C5" s="1255">
        <f>SUM('2-10-3 2023 급수관 부설(급수과)'!C6:'2-10-3 2023 급수관 부설(급수과)'!C12)</f>
        <v>8931.010000000002</v>
      </c>
      <c r="D5" s="1255">
        <f>SUM('2-10-3 2023 급수관 부설(급수과)'!D6:'2-10-3 2023 급수관 부설(급수과)'!D12)</f>
        <v>12015.760000000002</v>
      </c>
      <c r="E5" s="1255">
        <f>SUM('2-10-3 2023 급수관 부설(급수과)'!E6:'2-10-3 2023 급수관 부설(급수과)'!E12)</f>
        <v>0</v>
      </c>
      <c r="F5" s="1255">
        <f>SUM('2-10-3 2023 급수관 부설(급수과)'!F6:'2-10-3 2023 급수관 부설(급수과)'!F12)</f>
        <v>3084.75</v>
      </c>
      <c r="G5" s="1256"/>
      <c r="H5" s="2031" t="s">
        <v>256</v>
      </c>
      <c r="I5" s="1254" t="s">
        <v>873</v>
      </c>
      <c r="J5" s="1255">
        <f>SUM('2-10-3 2023 급수관 부설(급수과)'!J6:'2-10-3 2023 급수관 부설(급수과)'!J12)</f>
        <v>2846.08</v>
      </c>
      <c r="K5" s="1255">
        <f>SUM('2-10-3 2023 급수관 부설(급수과)'!K6:'2-10-3 2023 급수관 부설(급수과)'!K12)</f>
        <v>2856.47</v>
      </c>
      <c r="L5" s="1255">
        <f>SUM('2-10-3 2023 급수관 부설(급수과)'!L6:'2-10-3 2023 급수관 부설(급수과)'!L12)</f>
        <v>0</v>
      </c>
      <c r="M5" s="1255">
        <f>SUM('2-10-3 2023 급수관 부설(급수과)'!M6:'2-10-3 2023 급수관 부설(급수과)'!M12)</f>
        <v>10.39</v>
      </c>
      <c r="N5" s="1256"/>
      <c r="O5" s="2031" t="s">
        <v>256</v>
      </c>
      <c r="P5" s="1254" t="s">
        <v>873</v>
      </c>
      <c r="Q5" s="1255">
        <f>SUM('2-10-3 2023 급수관 부설(급수과)'!Q6:'2-10-3 2023 급수관 부설(급수과)'!Q12)</f>
        <v>1868.8400000000001</v>
      </c>
      <c r="R5" s="1255">
        <f>SUM('2-10-3 2023 급수관 부설(급수과)'!R6:'2-10-3 2023 급수관 부설(급수과)'!R12)</f>
        <v>1875.14</v>
      </c>
      <c r="S5" s="1255">
        <f>SUM('2-10-3 2023 급수관 부설(급수과)'!S6:'2-10-3 2023 급수관 부설(급수과)'!S12)</f>
        <v>0</v>
      </c>
      <c r="T5" s="1255">
        <f>SUM('2-10-3 2023 급수관 부설(급수과)'!T6:'2-10-3 2023 급수관 부설(급수과)'!T12)</f>
        <v>6.3</v>
      </c>
      <c r="U5" s="1256"/>
      <c r="V5" s="2031" t="s">
        <v>256</v>
      </c>
      <c r="W5" s="1254" t="s">
        <v>873</v>
      </c>
      <c r="X5" s="1255">
        <f>SUM('2-10-3 2023 급수관 부설(급수과)'!X6:'2-10-3 2023 급수관 부설(급수과)'!X12)</f>
        <v>1797.08</v>
      </c>
      <c r="Y5" s="1255">
        <f>SUM('2-10-3 2023 급수관 부설(급수과)'!Y6:'2-10-3 2023 급수관 부설(급수과)'!Y12)</f>
        <v>2400.1</v>
      </c>
      <c r="Z5" s="1255">
        <f>SUM('2-10-3 2023 급수관 부설(급수과)'!Z6:'2-10-3 2023 급수관 부설(급수과)'!Z12)</f>
        <v>0</v>
      </c>
      <c r="AA5" s="1255">
        <f>SUM('2-10-3 2023 급수관 부설(급수과)'!AA6:'2-10-3 2023 급수관 부설(급수과)'!AA12)</f>
        <v>603.02</v>
      </c>
      <c r="AB5" s="1256"/>
      <c r="AC5" s="2031" t="s">
        <v>256</v>
      </c>
      <c r="AD5" s="1254" t="s">
        <v>873</v>
      </c>
      <c r="AE5" s="1255">
        <f>SUM('2-10-3 2023 급수관 부설(급수과)'!AE6:'2-10-3 2023 급수관 부설(급수과)'!AE12)</f>
        <v>960.82999999999993</v>
      </c>
      <c r="AF5" s="1255">
        <f>SUM('2-10-3 2023 급수관 부설(급수과)'!AF6:'2-10-3 2023 급수관 부설(급수과)'!AF12)</f>
        <v>3406.87</v>
      </c>
      <c r="AG5" s="1255">
        <f>SUM('2-10-3 2023 급수관 부설(급수과)'!AG6:'2-10-3 2023 급수관 부설(급수과)'!AG12)</f>
        <v>0</v>
      </c>
      <c r="AH5" s="1255">
        <f>SUM('2-10-3 2023 급수관 부설(급수과)'!AH6:'2-10-3 2023 급수관 부설(급수과)'!AH12)</f>
        <v>2446.04</v>
      </c>
      <c r="AI5" s="1256"/>
      <c r="AJ5" s="2031" t="s">
        <v>256</v>
      </c>
      <c r="AK5" s="1254" t="s">
        <v>873</v>
      </c>
      <c r="AL5" s="1255">
        <f>SUM('2-10-3 2023 급수관 부설(급수과)'!AL6:'2-10-3 2023 급수관 부설(급수과)'!AL12)</f>
        <v>1458.18</v>
      </c>
      <c r="AM5" s="1255">
        <f>SUM('2-10-3 2023 급수관 부설(급수과)'!AM6:'2-10-3 2023 급수관 부설(급수과)'!AM12)</f>
        <v>1477.18</v>
      </c>
      <c r="AN5" s="1255">
        <f>SUM('2-10-3 2023 급수관 부설(급수과)'!AN6:'2-10-3 2023 급수관 부설(급수과)'!AN12)</f>
        <v>0</v>
      </c>
      <c r="AO5" s="1255">
        <f>SUM('2-10-3 2023 급수관 부설(급수과)'!AO6:'2-10-3 2023 급수관 부설(급수과)'!AO12)</f>
        <v>19</v>
      </c>
      <c r="AP5" s="1256"/>
    </row>
    <row r="6" spans="1:42" ht="18.600000000000001" customHeight="1">
      <c r="A6" s="2031" t="s">
        <v>256</v>
      </c>
      <c r="B6" s="989" t="s">
        <v>874</v>
      </c>
      <c r="C6" s="1255">
        <v>142</v>
      </c>
      <c r="D6" s="1255">
        <v>142</v>
      </c>
      <c r="E6" s="1255">
        <v>0</v>
      </c>
      <c r="F6" s="1255">
        <v>0</v>
      </c>
      <c r="G6" s="1256"/>
      <c r="H6" s="2031" t="s">
        <v>256</v>
      </c>
      <c r="I6" s="989" t="s">
        <v>874</v>
      </c>
      <c r="J6" s="1255">
        <v>0</v>
      </c>
      <c r="K6" s="1255">
        <v>0</v>
      </c>
      <c r="L6" s="1255">
        <v>0</v>
      </c>
      <c r="M6" s="1255">
        <v>0</v>
      </c>
      <c r="N6" s="1256"/>
      <c r="O6" s="2031" t="s">
        <v>256</v>
      </c>
      <c r="P6" s="989" t="s">
        <v>874</v>
      </c>
      <c r="Q6" s="1255">
        <v>50</v>
      </c>
      <c r="R6" s="1255">
        <v>50</v>
      </c>
      <c r="S6" s="1255">
        <v>0</v>
      </c>
      <c r="T6" s="1255">
        <v>0</v>
      </c>
      <c r="U6" s="1256"/>
      <c r="V6" s="2031" t="s">
        <v>256</v>
      </c>
      <c r="W6" s="989" t="s">
        <v>874</v>
      </c>
      <c r="X6" s="1255">
        <v>7</v>
      </c>
      <c r="Y6" s="1255">
        <v>7</v>
      </c>
      <c r="Z6" s="1255">
        <v>0</v>
      </c>
      <c r="AA6" s="1255">
        <v>0</v>
      </c>
      <c r="AB6" s="1256"/>
      <c r="AC6" s="2031" t="s">
        <v>256</v>
      </c>
      <c r="AD6" s="989" t="s">
        <v>874</v>
      </c>
      <c r="AE6" s="1255">
        <v>85</v>
      </c>
      <c r="AF6" s="1255">
        <v>85</v>
      </c>
      <c r="AG6" s="1255">
        <v>0</v>
      </c>
      <c r="AH6" s="1255">
        <v>0</v>
      </c>
      <c r="AI6" s="1256"/>
      <c r="AJ6" s="2031" t="s">
        <v>256</v>
      </c>
      <c r="AK6" s="989" t="s">
        <v>874</v>
      </c>
      <c r="AL6" s="1255">
        <v>0</v>
      </c>
      <c r="AM6" s="1255">
        <v>0</v>
      </c>
      <c r="AN6" s="1255">
        <v>0</v>
      </c>
      <c r="AO6" s="1255">
        <v>0</v>
      </c>
      <c r="AP6" s="1256"/>
    </row>
    <row r="7" spans="1:42" ht="18.600000000000001" customHeight="1">
      <c r="A7" s="2032"/>
      <c r="B7" s="995" t="s">
        <v>802</v>
      </c>
      <c r="C7" s="1255">
        <v>41.3</v>
      </c>
      <c r="D7" s="1255">
        <v>138.25</v>
      </c>
      <c r="E7" s="1255">
        <v>0</v>
      </c>
      <c r="F7" s="1255">
        <v>96.95</v>
      </c>
      <c r="H7" s="2032"/>
      <c r="I7" s="995" t="s">
        <v>802</v>
      </c>
      <c r="J7" s="1255">
        <v>0</v>
      </c>
      <c r="K7" s="1255">
        <v>0</v>
      </c>
      <c r="L7" s="1255">
        <v>0</v>
      </c>
      <c r="M7" s="1255">
        <v>0</v>
      </c>
      <c r="O7" s="2032"/>
      <c r="P7" s="995" t="s">
        <v>802</v>
      </c>
      <c r="Q7" s="1255">
        <v>131.94999999999999</v>
      </c>
      <c r="R7" s="1255">
        <v>138.25</v>
      </c>
      <c r="S7" s="1255">
        <v>0</v>
      </c>
      <c r="T7" s="1255">
        <v>6.3</v>
      </c>
      <c r="V7" s="2032"/>
      <c r="W7" s="995" t="s">
        <v>802</v>
      </c>
      <c r="X7" s="1255">
        <v>-90.65</v>
      </c>
      <c r="Y7" s="1255">
        <v>0</v>
      </c>
      <c r="Z7" s="1255">
        <v>0</v>
      </c>
      <c r="AA7" s="1255">
        <v>90.65</v>
      </c>
      <c r="AC7" s="2032"/>
      <c r="AD7" s="995" t="s">
        <v>802</v>
      </c>
      <c r="AE7" s="1255">
        <v>0</v>
      </c>
      <c r="AF7" s="1255">
        <v>0</v>
      </c>
      <c r="AG7" s="1255">
        <v>0</v>
      </c>
      <c r="AH7" s="1255">
        <v>0</v>
      </c>
      <c r="AJ7" s="2032"/>
      <c r="AK7" s="995" t="s">
        <v>802</v>
      </c>
      <c r="AL7" s="1255">
        <v>0</v>
      </c>
      <c r="AM7" s="1255">
        <v>0</v>
      </c>
      <c r="AN7" s="1255">
        <v>0</v>
      </c>
      <c r="AO7" s="1255">
        <v>0</v>
      </c>
    </row>
    <row r="8" spans="1:42" ht="18.600000000000001" customHeight="1">
      <c r="A8" s="2032"/>
      <c r="B8" s="995" t="s">
        <v>803</v>
      </c>
      <c r="C8" s="1255">
        <v>-827.27</v>
      </c>
      <c r="D8" s="1255">
        <v>167.08</v>
      </c>
      <c r="E8" s="1255">
        <v>0</v>
      </c>
      <c r="F8" s="1255">
        <v>994.35</v>
      </c>
      <c r="H8" s="2032"/>
      <c r="I8" s="995" t="s">
        <v>803</v>
      </c>
      <c r="J8" s="1255">
        <v>109.24</v>
      </c>
      <c r="K8" s="1255">
        <v>118.63</v>
      </c>
      <c r="L8" s="1255">
        <v>0</v>
      </c>
      <c r="M8" s="1255">
        <v>9.39</v>
      </c>
      <c r="O8" s="2032"/>
      <c r="P8" s="995" t="s">
        <v>803</v>
      </c>
      <c r="Q8" s="1255">
        <v>48.45</v>
      </c>
      <c r="R8" s="1255">
        <v>48.45</v>
      </c>
      <c r="S8" s="1255">
        <v>0</v>
      </c>
      <c r="T8" s="1255">
        <v>0</v>
      </c>
      <c r="V8" s="2032"/>
      <c r="W8" s="995" t="s">
        <v>803</v>
      </c>
      <c r="X8" s="1255">
        <v>-27.82</v>
      </c>
      <c r="Y8" s="1255">
        <v>0</v>
      </c>
      <c r="Z8" s="1255">
        <v>0</v>
      </c>
      <c r="AA8" s="1255">
        <v>27.82</v>
      </c>
      <c r="AC8" s="2032"/>
      <c r="AD8" s="995" t="s">
        <v>803</v>
      </c>
      <c r="AE8" s="1255">
        <v>-957.14</v>
      </c>
      <c r="AF8" s="1255">
        <v>0</v>
      </c>
      <c r="AG8" s="1255">
        <v>0</v>
      </c>
      <c r="AH8" s="1255">
        <v>957.14</v>
      </c>
      <c r="AJ8" s="2032"/>
      <c r="AK8" s="995" t="s">
        <v>803</v>
      </c>
      <c r="AL8" s="1255">
        <v>0</v>
      </c>
      <c r="AM8" s="1255">
        <v>0</v>
      </c>
      <c r="AN8" s="1255">
        <v>0</v>
      </c>
      <c r="AO8" s="1255">
        <v>0</v>
      </c>
    </row>
    <row r="9" spans="1:42" ht="18.600000000000001" customHeight="1">
      <c r="A9" s="2032"/>
      <c r="B9" s="1011" t="s">
        <v>875</v>
      </c>
      <c r="C9" s="1255">
        <v>876.74</v>
      </c>
      <c r="D9" s="1255">
        <v>889.21</v>
      </c>
      <c r="E9" s="1255">
        <v>0</v>
      </c>
      <c r="F9" s="1255">
        <v>12.47</v>
      </c>
      <c r="H9" s="2032"/>
      <c r="I9" s="1011" t="s">
        <v>875</v>
      </c>
      <c r="J9" s="1255">
        <v>343.82</v>
      </c>
      <c r="K9" s="1255">
        <v>343.82</v>
      </c>
      <c r="L9" s="1255">
        <v>0</v>
      </c>
      <c r="M9" s="1255">
        <v>0</v>
      </c>
      <c r="O9" s="2032"/>
      <c r="P9" s="1011" t="s">
        <v>875</v>
      </c>
      <c r="Q9" s="1255">
        <v>0</v>
      </c>
      <c r="R9" s="1255">
        <v>0</v>
      </c>
      <c r="S9" s="1255">
        <v>0</v>
      </c>
      <c r="T9" s="1255">
        <v>0</v>
      </c>
      <c r="V9" s="2032"/>
      <c r="W9" s="1011" t="s">
        <v>875</v>
      </c>
      <c r="X9" s="1255">
        <v>0</v>
      </c>
      <c r="Y9" s="1255">
        <v>0</v>
      </c>
      <c r="Z9" s="1255">
        <v>0</v>
      </c>
      <c r="AA9" s="1255">
        <v>0</v>
      </c>
      <c r="AC9" s="2032"/>
      <c r="AD9" s="1011" t="s">
        <v>875</v>
      </c>
      <c r="AE9" s="1255">
        <v>532.91999999999996</v>
      </c>
      <c r="AF9" s="1255">
        <v>545.39</v>
      </c>
      <c r="AG9" s="1255">
        <v>0</v>
      </c>
      <c r="AH9" s="1255">
        <v>12.47</v>
      </c>
      <c r="AJ9" s="2032"/>
      <c r="AK9" s="1011" t="s">
        <v>875</v>
      </c>
      <c r="AL9" s="1255">
        <v>0</v>
      </c>
      <c r="AM9" s="1255">
        <v>0</v>
      </c>
      <c r="AN9" s="1255">
        <v>0</v>
      </c>
      <c r="AO9" s="1255">
        <v>0</v>
      </c>
    </row>
    <row r="10" spans="1:42" ht="18.600000000000001" customHeight="1">
      <c r="A10" s="2032"/>
      <c r="B10" s="995" t="s">
        <v>807</v>
      </c>
      <c r="C10" s="1255">
        <v>8499.0400000000009</v>
      </c>
      <c r="D10" s="1255">
        <v>10480.02</v>
      </c>
      <c r="E10" s="1255">
        <v>0</v>
      </c>
      <c r="F10" s="1255">
        <v>1980.98</v>
      </c>
      <c r="H10" s="2032"/>
      <c r="I10" s="995" t="s">
        <v>807</v>
      </c>
      <c r="J10" s="1255">
        <v>2393.02</v>
      </c>
      <c r="K10" s="1255">
        <v>2394.02</v>
      </c>
      <c r="L10" s="1255">
        <v>0</v>
      </c>
      <c r="M10" s="1255">
        <v>1</v>
      </c>
      <c r="O10" s="2032"/>
      <c r="P10" s="995" t="s">
        <v>807</v>
      </c>
      <c r="Q10" s="1255">
        <v>1638.44</v>
      </c>
      <c r="R10" s="1255">
        <v>1638.44</v>
      </c>
      <c r="S10" s="1255">
        <v>0</v>
      </c>
      <c r="T10" s="1255">
        <v>0</v>
      </c>
      <c r="V10" s="2032"/>
      <c r="W10" s="995" t="s">
        <v>807</v>
      </c>
      <c r="X10" s="1255">
        <v>1826.35</v>
      </c>
      <c r="Y10" s="1255">
        <v>2310.9</v>
      </c>
      <c r="Z10" s="1255">
        <v>0</v>
      </c>
      <c r="AA10" s="1255">
        <v>484.55</v>
      </c>
      <c r="AC10" s="2032"/>
      <c r="AD10" s="995" t="s">
        <v>807</v>
      </c>
      <c r="AE10" s="1255">
        <v>1207.05</v>
      </c>
      <c r="AF10" s="1255">
        <v>2683.48</v>
      </c>
      <c r="AG10" s="1255">
        <v>0</v>
      </c>
      <c r="AH10" s="1255">
        <v>1476.43</v>
      </c>
      <c r="AJ10" s="2032"/>
      <c r="AK10" s="995" t="s">
        <v>807</v>
      </c>
      <c r="AL10" s="1255">
        <v>1434.18</v>
      </c>
      <c r="AM10" s="1255">
        <v>1453.18</v>
      </c>
      <c r="AN10" s="1255">
        <v>0</v>
      </c>
      <c r="AO10" s="1255">
        <v>19</v>
      </c>
    </row>
    <row r="11" spans="1:42" ht="18.600000000000001" customHeight="1">
      <c r="A11" s="2032"/>
      <c r="B11" s="995" t="s">
        <v>788</v>
      </c>
      <c r="C11" s="1255">
        <v>24</v>
      </c>
      <c r="D11" s="1255">
        <v>24</v>
      </c>
      <c r="E11" s="1255">
        <v>0</v>
      </c>
      <c r="F11" s="1255">
        <v>0</v>
      </c>
      <c r="H11" s="2032"/>
      <c r="I11" s="995" t="s">
        <v>788</v>
      </c>
      <c r="J11" s="1255">
        <v>0</v>
      </c>
      <c r="K11" s="1255">
        <v>0</v>
      </c>
      <c r="L11" s="1255">
        <v>0</v>
      </c>
      <c r="M11" s="1255">
        <v>0</v>
      </c>
      <c r="O11" s="2032"/>
      <c r="P11" s="995" t="s">
        <v>788</v>
      </c>
      <c r="Q11" s="1255">
        <v>0</v>
      </c>
      <c r="R11" s="1255">
        <v>0</v>
      </c>
      <c r="S11" s="1255">
        <v>0</v>
      </c>
      <c r="T11" s="1255">
        <v>0</v>
      </c>
      <c r="V11" s="2032"/>
      <c r="W11" s="995" t="s">
        <v>788</v>
      </c>
      <c r="X11" s="1255">
        <v>0</v>
      </c>
      <c r="Y11" s="1255">
        <v>0</v>
      </c>
      <c r="Z11" s="1255">
        <v>0</v>
      </c>
      <c r="AA11" s="1255">
        <v>0</v>
      </c>
      <c r="AC11" s="2032"/>
      <c r="AD11" s="995" t="s">
        <v>788</v>
      </c>
      <c r="AE11" s="1255">
        <v>0</v>
      </c>
      <c r="AF11" s="1255">
        <v>0</v>
      </c>
      <c r="AG11" s="1255">
        <v>0</v>
      </c>
      <c r="AH11" s="1255">
        <v>0</v>
      </c>
      <c r="AJ11" s="2032"/>
      <c r="AK11" s="995" t="s">
        <v>788</v>
      </c>
      <c r="AL11" s="1255">
        <v>24</v>
      </c>
      <c r="AM11" s="1255">
        <v>24</v>
      </c>
      <c r="AN11" s="1255">
        <v>0</v>
      </c>
      <c r="AO11" s="1255">
        <v>0</v>
      </c>
    </row>
    <row r="12" spans="1:42" ht="18.600000000000001" customHeight="1">
      <c r="A12" s="2032"/>
      <c r="B12" s="991" t="s">
        <v>257</v>
      </c>
      <c r="C12" s="1255">
        <v>175.2</v>
      </c>
      <c r="D12" s="1255">
        <v>175.2</v>
      </c>
      <c r="E12" s="1255">
        <v>0</v>
      </c>
      <c r="F12" s="1255">
        <v>0</v>
      </c>
      <c r="H12" s="2032"/>
      <c r="I12" s="991" t="s">
        <v>257</v>
      </c>
      <c r="J12" s="1255">
        <v>0</v>
      </c>
      <c r="K12" s="1255">
        <v>0</v>
      </c>
      <c r="L12" s="1255">
        <v>0</v>
      </c>
      <c r="M12" s="1255">
        <v>0</v>
      </c>
      <c r="O12" s="2032"/>
      <c r="P12" s="991" t="s">
        <v>257</v>
      </c>
      <c r="Q12" s="1255">
        <v>0</v>
      </c>
      <c r="R12" s="1255">
        <v>0</v>
      </c>
      <c r="S12" s="1255">
        <v>0</v>
      </c>
      <c r="T12" s="1255">
        <v>0</v>
      </c>
      <c r="V12" s="2032"/>
      <c r="W12" s="991" t="s">
        <v>257</v>
      </c>
      <c r="X12" s="1255">
        <v>82.2</v>
      </c>
      <c r="Y12" s="1255">
        <v>82.2</v>
      </c>
      <c r="Z12" s="1255">
        <v>0</v>
      </c>
      <c r="AA12" s="1255">
        <v>0</v>
      </c>
      <c r="AC12" s="2032"/>
      <c r="AD12" s="991" t="s">
        <v>257</v>
      </c>
      <c r="AE12" s="1255">
        <v>93</v>
      </c>
      <c r="AF12" s="1255">
        <v>93</v>
      </c>
      <c r="AG12" s="1255">
        <v>0</v>
      </c>
      <c r="AH12" s="1255">
        <v>0</v>
      </c>
      <c r="AJ12" s="2032"/>
      <c r="AK12" s="991" t="s">
        <v>257</v>
      </c>
      <c r="AL12" s="1255">
        <v>0</v>
      </c>
      <c r="AM12" s="1255">
        <v>0</v>
      </c>
      <c r="AN12" s="1255">
        <v>0</v>
      </c>
      <c r="AO12" s="1255">
        <v>0</v>
      </c>
    </row>
    <row r="13" spans="1:42" ht="18.600000000000001" customHeight="1">
      <c r="A13" s="2031" t="s">
        <v>862</v>
      </c>
      <c r="B13" s="1254" t="s">
        <v>873</v>
      </c>
      <c r="C13" s="1255">
        <f>SUM('2-10-3 2023 급수관 부설(급수과)'!C14:'2-10-3 2023 급수관 부설(급수과)'!C20)</f>
        <v>560.71</v>
      </c>
      <c r="D13" s="1255">
        <f>SUM('2-10-3 2023 급수관 부설(급수과)'!D14:'2-10-3 2023 급수관 부설(급수과)'!D20)</f>
        <v>560.71</v>
      </c>
      <c r="E13" s="1255">
        <f>SUM('2-10-3 2023 급수관 부설(급수과)'!E14:'2-10-3 2023 급수관 부설(급수과)'!E20)</f>
        <v>0</v>
      </c>
      <c r="F13" s="1255">
        <f>SUM('2-10-3 2023 급수관 부설(급수과)'!F14:'2-10-3 2023 급수관 부설(급수과)'!F20)</f>
        <v>0</v>
      </c>
      <c r="H13" s="2031" t="s">
        <v>862</v>
      </c>
      <c r="I13" s="1254" t="s">
        <v>873</v>
      </c>
      <c r="J13" s="1255">
        <f>SUM('2-10-3 2023 급수관 부설(급수과)'!J14:'2-10-3 2023 급수관 부설(급수과)'!J20)</f>
        <v>0</v>
      </c>
      <c r="K13" s="1255">
        <f>SUM('2-10-3 2023 급수관 부설(급수과)'!K14:'2-10-3 2023 급수관 부설(급수과)'!K20)</f>
        <v>0</v>
      </c>
      <c r="L13" s="1255">
        <f>SUM('2-10-3 2023 급수관 부설(급수과)'!L14:'2-10-3 2023 급수관 부설(급수과)'!L20)</f>
        <v>0</v>
      </c>
      <c r="M13" s="1255">
        <f>SUM('2-10-3 2023 급수관 부설(급수과)'!M14:'2-10-3 2023 급수관 부설(급수과)'!M20)</f>
        <v>0</v>
      </c>
      <c r="O13" s="2031" t="s">
        <v>862</v>
      </c>
      <c r="P13" s="1254" t="s">
        <v>873</v>
      </c>
      <c r="Q13" s="1255">
        <f>SUM('2-10-3 2023 급수관 부설(급수과)'!Q14:'2-10-3 2023 급수관 부설(급수과)'!Q20)</f>
        <v>223.18</v>
      </c>
      <c r="R13" s="1255">
        <f>SUM('2-10-3 2023 급수관 부설(급수과)'!R14:'2-10-3 2023 급수관 부설(급수과)'!R20)</f>
        <v>223.18</v>
      </c>
      <c r="S13" s="1255">
        <f>SUM('2-10-3 2023 급수관 부설(급수과)'!S14:'2-10-3 2023 급수관 부설(급수과)'!S20)</f>
        <v>0</v>
      </c>
      <c r="T13" s="1255">
        <f>SUM('2-10-3 2023 급수관 부설(급수과)'!T14:'2-10-3 2023 급수관 부설(급수과)'!T20)</f>
        <v>0</v>
      </c>
      <c r="V13" s="2031" t="s">
        <v>862</v>
      </c>
      <c r="W13" s="1254" t="s">
        <v>873</v>
      </c>
      <c r="X13" s="1255">
        <f>SUM('2-10-3 2023 급수관 부설(급수과)'!X14:'2-10-3 2023 급수관 부설(급수과)'!X20)</f>
        <v>305.52999999999997</v>
      </c>
      <c r="Y13" s="1255">
        <f>SUM('2-10-3 2023 급수관 부설(급수과)'!Y14:'2-10-3 2023 급수관 부설(급수과)'!Y20)</f>
        <v>305.52999999999997</v>
      </c>
      <c r="Z13" s="1255">
        <f>SUM('2-10-3 2023 급수관 부설(급수과)'!Z14:'2-10-3 2023 급수관 부설(급수과)'!Z20)</f>
        <v>0</v>
      </c>
      <c r="AA13" s="1255">
        <f>SUM('2-10-3 2023 급수관 부설(급수과)'!AA14:'2-10-3 2023 급수관 부설(급수과)'!AA20)</f>
        <v>0</v>
      </c>
      <c r="AC13" s="2031" t="s">
        <v>862</v>
      </c>
      <c r="AD13" s="1254" t="s">
        <v>873</v>
      </c>
      <c r="AE13" s="1255">
        <f>SUM('2-10-3 2023 급수관 부설(급수과)'!AE14:'2-10-3 2023 급수관 부설(급수과)'!AE20)</f>
        <v>32</v>
      </c>
      <c r="AF13" s="1255">
        <f>SUM('2-10-3 2023 급수관 부설(급수과)'!AF14:'2-10-3 2023 급수관 부설(급수과)'!AF20)</f>
        <v>32</v>
      </c>
      <c r="AG13" s="1255">
        <f>SUM('2-10-3 2023 급수관 부설(급수과)'!AG14:'2-10-3 2023 급수관 부설(급수과)'!AG20)</f>
        <v>0</v>
      </c>
      <c r="AH13" s="1255">
        <f>SUM('2-10-3 2023 급수관 부설(급수과)'!AH14:'2-10-3 2023 급수관 부설(급수과)'!AH20)</f>
        <v>0</v>
      </c>
      <c r="AJ13" s="2031" t="s">
        <v>862</v>
      </c>
      <c r="AK13" s="1254" t="s">
        <v>873</v>
      </c>
      <c r="AL13" s="1255">
        <f>SUM('2-10-3 2023 급수관 부설(급수과)'!AL14:'2-10-3 2023 급수관 부설(급수과)'!AL20)</f>
        <v>0</v>
      </c>
      <c r="AM13" s="1255">
        <f>SUM('2-10-3 2023 급수관 부설(급수과)'!AM14:'2-10-3 2023 급수관 부설(급수과)'!AM20)</f>
        <v>0</v>
      </c>
      <c r="AN13" s="1255">
        <f>SUM('2-10-3 2023 급수관 부설(급수과)'!AN14:'2-10-3 2023 급수관 부설(급수과)'!AN20)</f>
        <v>0</v>
      </c>
      <c r="AO13" s="1255">
        <f>SUM('2-10-3 2023 급수관 부설(급수과)'!AO14:'2-10-3 2023 급수관 부설(급수과)'!AO20)</f>
        <v>0</v>
      </c>
    </row>
    <row r="14" spans="1:42" ht="18.600000000000001" customHeight="1">
      <c r="A14" s="2031" t="s">
        <v>862</v>
      </c>
      <c r="B14" s="989" t="s">
        <v>874</v>
      </c>
      <c r="C14" s="1255">
        <v>0</v>
      </c>
      <c r="D14" s="1255">
        <v>0</v>
      </c>
      <c r="E14" s="1255">
        <v>0</v>
      </c>
      <c r="F14" s="1255">
        <v>0</v>
      </c>
      <c r="H14" s="2031" t="s">
        <v>862</v>
      </c>
      <c r="I14" s="989" t="s">
        <v>874</v>
      </c>
      <c r="J14" s="1255">
        <v>0</v>
      </c>
      <c r="K14" s="1255">
        <v>0</v>
      </c>
      <c r="L14" s="1255">
        <v>0</v>
      </c>
      <c r="M14" s="1255">
        <v>0</v>
      </c>
      <c r="O14" s="2031" t="s">
        <v>862</v>
      </c>
      <c r="P14" s="989" t="s">
        <v>874</v>
      </c>
      <c r="Q14" s="1255">
        <v>0</v>
      </c>
      <c r="R14" s="1255">
        <v>0</v>
      </c>
      <c r="S14" s="1255">
        <v>0</v>
      </c>
      <c r="T14" s="1255">
        <v>0</v>
      </c>
      <c r="V14" s="2031" t="s">
        <v>862</v>
      </c>
      <c r="W14" s="989" t="s">
        <v>874</v>
      </c>
      <c r="X14" s="1255">
        <v>0</v>
      </c>
      <c r="Y14" s="1255">
        <v>0</v>
      </c>
      <c r="Z14" s="1255">
        <v>0</v>
      </c>
      <c r="AA14" s="1255">
        <v>0</v>
      </c>
      <c r="AC14" s="2031" t="s">
        <v>862</v>
      </c>
      <c r="AD14" s="989" t="s">
        <v>874</v>
      </c>
      <c r="AE14" s="1255">
        <v>0</v>
      </c>
      <c r="AF14" s="1255">
        <v>0</v>
      </c>
      <c r="AG14" s="1255">
        <v>0</v>
      </c>
      <c r="AH14" s="1255">
        <v>0</v>
      </c>
      <c r="AJ14" s="2031" t="s">
        <v>862</v>
      </c>
      <c r="AK14" s="989" t="s">
        <v>874</v>
      </c>
      <c r="AL14" s="1255">
        <v>0</v>
      </c>
      <c r="AM14" s="1255">
        <v>0</v>
      </c>
      <c r="AN14" s="1255">
        <v>0</v>
      </c>
      <c r="AO14" s="1255">
        <v>0</v>
      </c>
    </row>
    <row r="15" spans="1:42" ht="18.600000000000001" customHeight="1">
      <c r="A15" s="2032"/>
      <c r="B15" s="995" t="s">
        <v>802</v>
      </c>
      <c r="C15" s="1255">
        <v>0</v>
      </c>
      <c r="D15" s="1255">
        <v>0</v>
      </c>
      <c r="E15" s="1255">
        <v>0</v>
      </c>
      <c r="F15" s="1255">
        <v>0</v>
      </c>
      <c r="H15" s="2032"/>
      <c r="I15" s="995" t="s">
        <v>802</v>
      </c>
      <c r="J15" s="1255">
        <v>0</v>
      </c>
      <c r="K15" s="1255">
        <v>0</v>
      </c>
      <c r="L15" s="1255">
        <v>0</v>
      </c>
      <c r="M15" s="1255">
        <v>0</v>
      </c>
      <c r="O15" s="2032"/>
      <c r="P15" s="995" t="s">
        <v>802</v>
      </c>
      <c r="Q15" s="1255">
        <v>0</v>
      </c>
      <c r="R15" s="1255">
        <v>0</v>
      </c>
      <c r="S15" s="1255">
        <v>0</v>
      </c>
      <c r="T15" s="1255">
        <v>0</v>
      </c>
      <c r="V15" s="2032"/>
      <c r="W15" s="995" t="s">
        <v>802</v>
      </c>
      <c r="X15" s="1255">
        <v>0</v>
      </c>
      <c r="Y15" s="1255">
        <v>0</v>
      </c>
      <c r="Z15" s="1255">
        <v>0</v>
      </c>
      <c r="AA15" s="1255">
        <v>0</v>
      </c>
      <c r="AC15" s="2032"/>
      <c r="AD15" s="995" t="s">
        <v>802</v>
      </c>
      <c r="AE15" s="1255">
        <v>0</v>
      </c>
      <c r="AF15" s="1255">
        <v>0</v>
      </c>
      <c r="AG15" s="1255">
        <v>0</v>
      </c>
      <c r="AH15" s="1255">
        <v>0</v>
      </c>
      <c r="AJ15" s="2032"/>
      <c r="AK15" s="995" t="s">
        <v>802</v>
      </c>
      <c r="AL15" s="1255">
        <v>0</v>
      </c>
      <c r="AM15" s="1255">
        <v>0</v>
      </c>
      <c r="AN15" s="1255">
        <v>0</v>
      </c>
      <c r="AO15" s="1255">
        <v>0</v>
      </c>
    </row>
    <row r="16" spans="1:42" ht="18.600000000000001" customHeight="1">
      <c r="A16" s="2032"/>
      <c r="B16" s="995" t="s">
        <v>803</v>
      </c>
      <c r="C16" s="1255">
        <v>0</v>
      </c>
      <c r="D16" s="1255">
        <v>0</v>
      </c>
      <c r="E16" s="1255">
        <v>0</v>
      </c>
      <c r="F16" s="1255">
        <v>0</v>
      </c>
      <c r="H16" s="2032"/>
      <c r="I16" s="995" t="s">
        <v>803</v>
      </c>
      <c r="J16" s="1255">
        <v>0</v>
      </c>
      <c r="K16" s="1255">
        <v>0</v>
      </c>
      <c r="L16" s="1255">
        <v>0</v>
      </c>
      <c r="M16" s="1255">
        <v>0</v>
      </c>
      <c r="O16" s="2032"/>
      <c r="P16" s="995" t="s">
        <v>803</v>
      </c>
      <c r="Q16" s="1255">
        <v>0</v>
      </c>
      <c r="R16" s="1255">
        <v>0</v>
      </c>
      <c r="S16" s="1255">
        <v>0</v>
      </c>
      <c r="T16" s="1255">
        <v>0</v>
      </c>
      <c r="V16" s="2032"/>
      <c r="W16" s="995" t="s">
        <v>803</v>
      </c>
      <c r="X16" s="1255">
        <v>0</v>
      </c>
      <c r="Y16" s="1255">
        <v>0</v>
      </c>
      <c r="Z16" s="1255">
        <v>0</v>
      </c>
      <c r="AA16" s="1255">
        <v>0</v>
      </c>
      <c r="AC16" s="2032"/>
      <c r="AD16" s="995" t="s">
        <v>803</v>
      </c>
      <c r="AE16" s="1255">
        <v>0</v>
      </c>
      <c r="AF16" s="1255">
        <v>0</v>
      </c>
      <c r="AG16" s="1255">
        <v>0</v>
      </c>
      <c r="AH16" s="1255">
        <v>0</v>
      </c>
      <c r="AJ16" s="2032"/>
      <c r="AK16" s="995" t="s">
        <v>803</v>
      </c>
      <c r="AL16" s="1255">
        <v>0</v>
      </c>
      <c r="AM16" s="1255">
        <v>0</v>
      </c>
      <c r="AN16" s="1255">
        <v>0</v>
      </c>
      <c r="AO16" s="1255">
        <v>0</v>
      </c>
    </row>
    <row r="17" spans="1:41" ht="18.600000000000001" customHeight="1">
      <c r="A17" s="2032"/>
      <c r="B17" s="1011" t="s">
        <v>875</v>
      </c>
      <c r="C17" s="1255">
        <v>0</v>
      </c>
      <c r="D17" s="1255">
        <v>0</v>
      </c>
      <c r="E17" s="1255">
        <v>0</v>
      </c>
      <c r="F17" s="1255">
        <v>0</v>
      </c>
      <c r="H17" s="2032"/>
      <c r="I17" s="1011" t="s">
        <v>875</v>
      </c>
      <c r="J17" s="1255">
        <v>0</v>
      </c>
      <c r="K17" s="1255">
        <v>0</v>
      </c>
      <c r="L17" s="1255">
        <v>0</v>
      </c>
      <c r="M17" s="1255">
        <v>0</v>
      </c>
      <c r="O17" s="2032"/>
      <c r="P17" s="1011" t="s">
        <v>875</v>
      </c>
      <c r="Q17" s="1255">
        <v>0</v>
      </c>
      <c r="R17" s="1255">
        <v>0</v>
      </c>
      <c r="S17" s="1255">
        <v>0</v>
      </c>
      <c r="T17" s="1255">
        <v>0</v>
      </c>
      <c r="V17" s="2032"/>
      <c r="W17" s="1011" t="s">
        <v>875</v>
      </c>
      <c r="X17" s="1255">
        <v>0</v>
      </c>
      <c r="Y17" s="1255">
        <v>0</v>
      </c>
      <c r="Z17" s="1255">
        <v>0</v>
      </c>
      <c r="AA17" s="1255">
        <v>0</v>
      </c>
      <c r="AC17" s="2032"/>
      <c r="AD17" s="1011" t="s">
        <v>875</v>
      </c>
      <c r="AE17" s="1255">
        <v>0</v>
      </c>
      <c r="AF17" s="1255">
        <v>0</v>
      </c>
      <c r="AG17" s="1255">
        <v>0</v>
      </c>
      <c r="AH17" s="1255">
        <v>0</v>
      </c>
      <c r="AJ17" s="2032"/>
      <c r="AK17" s="1011" t="s">
        <v>875</v>
      </c>
      <c r="AL17" s="1255">
        <v>0</v>
      </c>
      <c r="AM17" s="1255">
        <v>0</v>
      </c>
      <c r="AN17" s="1255">
        <v>0</v>
      </c>
      <c r="AO17" s="1255">
        <v>0</v>
      </c>
    </row>
    <row r="18" spans="1:41" ht="18.600000000000001" customHeight="1">
      <c r="A18" s="2032"/>
      <c r="B18" s="995" t="s">
        <v>807</v>
      </c>
      <c r="C18" s="1255">
        <v>560.71</v>
      </c>
      <c r="D18" s="1255">
        <v>560.71</v>
      </c>
      <c r="E18" s="1255">
        <v>0</v>
      </c>
      <c r="F18" s="1255">
        <v>0</v>
      </c>
      <c r="H18" s="2032"/>
      <c r="I18" s="995" t="s">
        <v>807</v>
      </c>
      <c r="J18" s="1255">
        <v>0</v>
      </c>
      <c r="K18" s="1255">
        <v>0</v>
      </c>
      <c r="L18" s="1255">
        <v>0</v>
      </c>
      <c r="M18" s="1255">
        <v>0</v>
      </c>
      <c r="O18" s="2032"/>
      <c r="P18" s="995" t="s">
        <v>807</v>
      </c>
      <c r="Q18" s="1255">
        <v>223.18</v>
      </c>
      <c r="R18" s="1255">
        <v>223.18</v>
      </c>
      <c r="S18" s="1255">
        <v>0</v>
      </c>
      <c r="T18" s="1255">
        <v>0</v>
      </c>
      <c r="V18" s="2032"/>
      <c r="W18" s="995" t="s">
        <v>807</v>
      </c>
      <c r="X18" s="1255">
        <v>305.52999999999997</v>
      </c>
      <c r="Y18" s="1255">
        <v>305.52999999999997</v>
      </c>
      <c r="Z18" s="1255">
        <v>0</v>
      </c>
      <c r="AA18" s="1255">
        <v>0</v>
      </c>
      <c r="AC18" s="2032"/>
      <c r="AD18" s="995" t="s">
        <v>807</v>
      </c>
      <c r="AE18" s="1255">
        <v>32</v>
      </c>
      <c r="AF18" s="1255">
        <v>32</v>
      </c>
      <c r="AG18" s="1255">
        <v>0</v>
      </c>
      <c r="AH18" s="1255">
        <v>0</v>
      </c>
      <c r="AJ18" s="2032"/>
      <c r="AK18" s="995" t="s">
        <v>807</v>
      </c>
      <c r="AL18" s="1255">
        <v>0</v>
      </c>
      <c r="AM18" s="1255">
        <v>0</v>
      </c>
      <c r="AN18" s="1255">
        <v>0</v>
      </c>
      <c r="AO18" s="1255">
        <v>0</v>
      </c>
    </row>
    <row r="19" spans="1:41" ht="18.600000000000001" customHeight="1">
      <c r="A19" s="2032"/>
      <c r="B19" s="995" t="s">
        <v>788</v>
      </c>
      <c r="C19" s="1255">
        <v>0</v>
      </c>
      <c r="D19" s="1255">
        <v>0</v>
      </c>
      <c r="E19" s="1255">
        <v>0</v>
      </c>
      <c r="F19" s="1255">
        <v>0</v>
      </c>
      <c r="H19" s="2032"/>
      <c r="I19" s="995" t="s">
        <v>788</v>
      </c>
      <c r="J19" s="1255">
        <v>0</v>
      </c>
      <c r="K19" s="1255">
        <v>0</v>
      </c>
      <c r="L19" s="1255">
        <v>0</v>
      </c>
      <c r="M19" s="1255">
        <v>0</v>
      </c>
      <c r="O19" s="2032"/>
      <c r="P19" s="995" t="s">
        <v>788</v>
      </c>
      <c r="Q19" s="1255">
        <v>0</v>
      </c>
      <c r="R19" s="1255">
        <v>0</v>
      </c>
      <c r="S19" s="1255">
        <v>0</v>
      </c>
      <c r="T19" s="1255">
        <v>0</v>
      </c>
      <c r="V19" s="2032"/>
      <c r="W19" s="995" t="s">
        <v>788</v>
      </c>
      <c r="X19" s="1255">
        <v>0</v>
      </c>
      <c r="Y19" s="1255">
        <v>0</v>
      </c>
      <c r="Z19" s="1255">
        <v>0</v>
      </c>
      <c r="AA19" s="1255">
        <v>0</v>
      </c>
      <c r="AC19" s="2032"/>
      <c r="AD19" s="995" t="s">
        <v>788</v>
      </c>
      <c r="AE19" s="1255">
        <v>0</v>
      </c>
      <c r="AF19" s="1255">
        <v>0</v>
      </c>
      <c r="AG19" s="1255">
        <v>0</v>
      </c>
      <c r="AH19" s="1255">
        <v>0</v>
      </c>
      <c r="AJ19" s="2032"/>
      <c r="AK19" s="995" t="s">
        <v>788</v>
      </c>
      <c r="AL19" s="1255">
        <v>0</v>
      </c>
      <c r="AM19" s="1255">
        <v>0</v>
      </c>
      <c r="AN19" s="1255">
        <v>0</v>
      </c>
      <c r="AO19" s="1255">
        <v>0</v>
      </c>
    </row>
    <row r="20" spans="1:41" ht="18.600000000000001" customHeight="1">
      <c r="A20" s="2032"/>
      <c r="B20" s="991" t="s">
        <v>257</v>
      </c>
      <c r="C20" s="1255">
        <v>0</v>
      </c>
      <c r="D20" s="1255">
        <v>0</v>
      </c>
      <c r="E20" s="1255">
        <v>0</v>
      </c>
      <c r="F20" s="1255">
        <v>0</v>
      </c>
      <c r="H20" s="2032"/>
      <c r="I20" s="991" t="s">
        <v>257</v>
      </c>
      <c r="J20" s="1255">
        <v>0</v>
      </c>
      <c r="K20" s="1255">
        <v>0</v>
      </c>
      <c r="L20" s="1255">
        <v>0</v>
      </c>
      <c r="M20" s="1255">
        <v>0</v>
      </c>
      <c r="O20" s="2032"/>
      <c r="P20" s="991" t="s">
        <v>257</v>
      </c>
      <c r="Q20" s="1255">
        <v>0</v>
      </c>
      <c r="R20" s="1255">
        <v>0</v>
      </c>
      <c r="S20" s="1255">
        <v>0</v>
      </c>
      <c r="T20" s="1255">
        <v>0</v>
      </c>
      <c r="V20" s="2032"/>
      <c r="W20" s="991" t="s">
        <v>257</v>
      </c>
      <c r="X20" s="1255">
        <v>0</v>
      </c>
      <c r="Y20" s="1255">
        <v>0</v>
      </c>
      <c r="Z20" s="1255">
        <v>0</v>
      </c>
      <c r="AA20" s="1255">
        <v>0</v>
      </c>
      <c r="AC20" s="2032"/>
      <c r="AD20" s="991" t="s">
        <v>257</v>
      </c>
      <c r="AE20" s="1255">
        <v>0</v>
      </c>
      <c r="AF20" s="1255">
        <v>0</v>
      </c>
      <c r="AG20" s="1255">
        <v>0</v>
      </c>
      <c r="AH20" s="1255">
        <v>0</v>
      </c>
      <c r="AJ20" s="2032"/>
      <c r="AK20" s="991" t="s">
        <v>257</v>
      </c>
      <c r="AL20" s="1255">
        <v>0</v>
      </c>
      <c r="AM20" s="1255">
        <v>0</v>
      </c>
      <c r="AN20" s="1255">
        <v>0</v>
      </c>
      <c r="AO20" s="1255">
        <v>0</v>
      </c>
    </row>
    <row r="21" spans="1:41" ht="18.600000000000001" customHeight="1">
      <c r="A21" s="2031" t="s">
        <v>861</v>
      </c>
      <c r="B21" s="1254" t="s">
        <v>873</v>
      </c>
      <c r="C21" s="1255">
        <f>SUM('2-10-3 2023 급수관 부설(급수과)'!C22:'2-10-3 2023 급수관 부설(급수과)'!C28)</f>
        <v>1124.96</v>
      </c>
      <c r="D21" s="1255">
        <f>SUM('2-10-3 2023 급수관 부설(급수과)'!D22:'2-10-3 2023 급수관 부설(급수과)'!D28)</f>
        <v>1765.5</v>
      </c>
      <c r="E21" s="1255">
        <f>SUM('2-10-3 2023 급수관 부설(급수과)'!E22:'2-10-3 2023 급수관 부설(급수과)'!E28)</f>
        <v>0</v>
      </c>
      <c r="F21" s="1255">
        <f>SUM('2-10-3 2023 급수관 부설(급수과)'!F22:'2-10-3 2023 급수관 부설(급수과)'!F28)</f>
        <v>640.54</v>
      </c>
      <c r="H21" s="2031" t="s">
        <v>861</v>
      </c>
      <c r="I21" s="1254" t="s">
        <v>873</v>
      </c>
      <c r="J21" s="1255">
        <f>SUM('2-10-3 2023 급수관 부설(급수과)'!J22:'2-10-3 2023 급수관 부설(급수과)'!J28)</f>
        <v>235.12</v>
      </c>
      <c r="K21" s="1255">
        <f>SUM('2-10-3 2023 급수관 부설(급수과)'!K22:'2-10-3 2023 급수관 부설(급수과)'!K28)</f>
        <v>235.12</v>
      </c>
      <c r="L21" s="1255">
        <f>SUM('2-10-3 2023 급수관 부설(급수과)'!L22:'2-10-3 2023 급수관 부설(급수과)'!L28)</f>
        <v>0</v>
      </c>
      <c r="M21" s="1255">
        <f>SUM('2-10-3 2023 급수관 부설(급수과)'!M22:'2-10-3 2023 급수관 부설(급수과)'!M28)</f>
        <v>0</v>
      </c>
      <c r="O21" s="2031" t="s">
        <v>861</v>
      </c>
      <c r="P21" s="1254" t="s">
        <v>873</v>
      </c>
      <c r="Q21" s="1255">
        <f>SUM('2-10-3 2023 급수관 부설(급수과)'!Q22:'2-10-3 2023 급수관 부설(급수과)'!Q28)</f>
        <v>193.91</v>
      </c>
      <c r="R21" s="1255">
        <f>SUM('2-10-3 2023 급수관 부설(급수과)'!R22:'2-10-3 2023 급수관 부설(급수과)'!R28)</f>
        <v>193.91</v>
      </c>
      <c r="S21" s="1255">
        <f>SUM('2-10-3 2023 급수관 부설(급수과)'!S22:'2-10-3 2023 급수관 부설(급수과)'!S28)</f>
        <v>0</v>
      </c>
      <c r="T21" s="1255">
        <f>SUM('2-10-3 2023 급수관 부설(급수과)'!T22:'2-10-3 2023 급수관 부설(급수과)'!T28)</f>
        <v>0</v>
      </c>
      <c r="V21" s="2031" t="s">
        <v>861</v>
      </c>
      <c r="W21" s="1254" t="s">
        <v>873</v>
      </c>
      <c r="X21" s="1255">
        <f>SUM('2-10-3 2023 급수관 부설(급수과)'!X22:'2-10-3 2023 급수관 부설(급수과)'!X28)</f>
        <v>23.31</v>
      </c>
      <c r="Y21" s="1255">
        <f>SUM('2-10-3 2023 급수관 부설(급수과)'!Y22:'2-10-3 2023 급수관 부설(급수과)'!Y28)</f>
        <v>321.64</v>
      </c>
      <c r="Z21" s="1255">
        <f>SUM('2-10-3 2023 급수관 부설(급수과)'!Z22:'2-10-3 2023 급수관 부설(급수과)'!Z28)</f>
        <v>0</v>
      </c>
      <c r="AA21" s="1255">
        <f>SUM('2-10-3 2023 급수관 부설(급수과)'!AA22:'2-10-3 2023 급수관 부설(급수과)'!AA28)</f>
        <v>298.33</v>
      </c>
      <c r="AC21" s="2031" t="s">
        <v>861</v>
      </c>
      <c r="AD21" s="1254" t="s">
        <v>873</v>
      </c>
      <c r="AE21" s="1255">
        <f>SUM('2-10-3 2023 급수관 부설(급수과)'!AE22:'2-10-3 2023 급수관 부설(급수과)'!AE28)</f>
        <v>225.18</v>
      </c>
      <c r="AF21" s="1255">
        <f>SUM('2-10-3 2023 급수관 부설(급수과)'!AF22:'2-10-3 2023 급수관 부설(급수과)'!AF28)</f>
        <v>567.39</v>
      </c>
      <c r="AG21" s="1255">
        <f>SUM('2-10-3 2023 급수관 부설(급수과)'!AG22:'2-10-3 2023 급수관 부설(급수과)'!AG28)</f>
        <v>0</v>
      </c>
      <c r="AH21" s="1255">
        <f>SUM('2-10-3 2023 급수관 부설(급수과)'!AH22:'2-10-3 2023 급수관 부설(급수과)'!AH28)</f>
        <v>342.21</v>
      </c>
      <c r="AJ21" s="2031" t="s">
        <v>861</v>
      </c>
      <c r="AK21" s="1254" t="s">
        <v>873</v>
      </c>
      <c r="AL21" s="1255">
        <f>SUM('2-10-3 2023 급수관 부설(급수과)'!AL22:'2-10-3 2023 급수관 부설(급수과)'!AL28)</f>
        <v>447.44</v>
      </c>
      <c r="AM21" s="1255">
        <f>SUM('2-10-3 2023 급수관 부설(급수과)'!AM22:'2-10-3 2023 급수관 부설(급수과)'!AM28)</f>
        <v>447.44</v>
      </c>
      <c r="AN21" s="1255">
        <f>SUM('2-10-3 2023 급수관 부설(급수과)'!AN22:'2-10-3 2023 급수관 부설(급수과)'!AN28)</f>
        <v>0</v>
      </c>
      <c r="AO21" s="1255">
        <f>SUM('2-10-3 2023 급수관 부설(급수과)'!AO22:'2-10-3 2023 급수관 부설(급수과)'!AO28)</f>
        <v>0</v>
      </c>
    </row>
    <row r="22" spans="1:41" ht="18.600000000000001" customHeight="1">
      <c r="A22" s="2031" t="s">
        <v>861</v>
      </c>
      <c r="B22" s="989" t="s">
        <v>874</v>
      </c>
      <c r="C22" s="1255">
        <v>0</v>
      </c>
      <c r="D22" s="1255">
        <v>0</v>
      </c>
      <c r="E22" s="1255">
        <v>0</v>
      </c>
      <c r="F22" s="1255">
        <v>0</v>
      </c>
      <c r="H22" s="2031" t="s">
        <v>861</v>
      </c>
      <c r="I22" s="989" t="s">
        <v>874</v>
      </c>
      <c r="J22" s="1255">
        <v>0</v>
      </c>
      <c r="K22" s="1255">
        <v>0</v>
      </c>
      <c r="L22" s="1255">
        <v>0</v>
      </c>
      <c r="M22" s="1255">
        <v>0</v>
      </c>
      <c r="O22" s="2031" t="s">
        <v>861</v>
      </c>
      <c r="P22" s="989" t="s">
        <v>874</v>
      </c>
      <c r="Q22" s="1255">
        <v>0</v>
      </c>
      <c r="R22" s="1255">
        <v>0</v>
      </c>
      <c r="S22" s="1255">
        <v>0</v>
      </c>
      <c r="T22" s="1255">
        <v>0</v>
      </c>
      <c r="V22" s="2031" t="s">
        <v>861</v>
      </c>
      <c r="W22" s="989" t="s">
        <v>874</v>
      </c>
      <c r="X22" s="1255">
        <v>0</v>
      </c>
      <c r="Y22" s="1255">
        <v>0</v>
      </c>
      <c r="Z22" s="1255">
        <v>0</v>
      </c>
      <c r="AA22" s="1255">
        <v>0</v>
      </c>
      <c r="AC22" s="2031" t="s">
        <v>861</v>
      </c>
      <c r="AD22" s="989" t="s">
        <v>874</v>
      </c>
      <c r="AE22" s="1255">
        <v>0</v>
      </c>
      <c r="AF22" s="1255">
        <v>0</v>
      </c>
      <c r="AG22" s="1255">
        <v>0</v>
      </c>
      <c r="AH22" s="1255">
        <v>0</v>
      </c>
      <c r="AJ22" s="2031" t="s">
        <v>861</v>
      </c>
      <c r="AK22" s="989" t="s">
        <v>874</v>
      </c>
      <c r="AL22" s="1255">
        <v>0</v>
      </c>
      <c r="AM22" s="1255">
        <v>0</v>
      </c>
      <c r="AN22" s="1255">
        <v>0</v>
      </c>
      <c r="AO22" s="1255">
        <v>0</v>
      </c>
    </row>
    <row r="23" spans="1:41" ht="18.600000000000001" customHeight="1">
      <c r="A23" s="2032"/>
      <c r="B23" s="995" t="s">
        <v>802</v>
      </c>
      <c r="C23" s="1255">
        <v>-8</v>
      </c>
      <c r="D23" s="1255">
        <v>0</v>
      </c>
      <c r="E23" s="1255">
        <v>0</v>
      </c>
      <c r="F23" s="1255">
        <v>8</v>
      </c>
      <c r="H23" s="2032"/>
      <c r="I23" s="995" t="s">
        <v>802</v>
      </c>
      <c r="J23" s="1255">
        <v>0</v>
      </c>
      <c r="K23" s="1255">
        <v>0</v>
      </c>
      <c r="L23" s="1255">
        <v>0</v>
      </c>
      <c r="M23" s="1255">
        <v>0</v>
      </c>
      <c r="O23" s="2032"/>
      <c r="P23" s="995" t="s">
        <v>802</v>
      </c>
      <c r="Q23" s="1255">
        <v>0</v>
      </c>
      <c r="R23" s="1255">
        <v>0</v>
      </c>
      <c r="S23" s="1255">
        <v>0</v>
      </c>
      <c r="T23" s="1255">
        <v>0</v>
      </c>
      <c r="V23" s="2032"/>
      <c r="W23" s="995" t="s">
        <v>802</v>
      </c>
      <c r="X23" s="1255">
        <v>-8</v>
      </c>
      <c r="Y23" s="1255">
        <v>0</v>
      </c>
      <c r="Z23" s="1255">
        <v>0</v>
      </c>
      <c r="AA23" s="1255">
        <v>8</v>
      </c>
      <c r="AC23" s="2032"/>
      <c r="AD23" s="995" t="s">
        <v>802</v>
      </c>
      <c r="AE23" s="1255">
        <v>0</v>
      </c>
      <c r="AF23" s="1255">
        <v>0</v>
      </c>
      <c r="AG23" s="1255">
        <v>0</v>
      </c>
      <c r="AH23" s="1255">
        <v>0</v>
      </c>
      <c r="AJ23" s="2032"/>
      <c r="AK23" s="995" t="s">
        <v>802</v>
      </c>
      <c r="AL23" s="1255">
        <v>0</v>
      </c>
      <c r="AM23" s="1255">
        <v>0</v>
      </c>
      <c r="AN23" s="1255">
        <v>0</v>
      </c>
      <c r="AO23" s="1255">
        <v>0</v>
      </c>
    </row>
    <row r="24" spans="1:41" ht="18.600000000000001" customHeight="1">
      <c r="A24" s="2032"/>
      <c r="B24" s="995" t="s">
        <v>803</v>
      </c>
      <c r="C24" s="1255">
        <v>0</v>
      </c>
      <c r="D24" s="1255">
        <v>0</v>
      </c>
      <c r="E24" s="1255">
        <v>0</v>
      </c>
      <c r="F24" s="1255">
        <v>0</v>
      </c>
      <c r="H24" s="2032"/>
      <c r="I24" s="995" t="s">
        <v>803</v>
      </c>
      <c r="J24" s="1255">
        <v>0</v>
      </c>
      <c r="K24" s="1255">
        <v>0</v>
      </c>
      <c r="L24" s="1255">
        <v>0</v>
      </c>
      <c r="M24" s="1255">
        <v>0</v>
      </c>
      <c r="O24" s="2032"/>
      <c r="P24" s="995" t="s">
        <v>803</v>
      </c>
      <c r="Q24" s="1255">
        <v>0</v>
      </c>
      <c r="R24" s="1255">
        <v>0</v>
      </c>
      <c r="S24" s="1255">
        <v>0</v>
      </c>
      <c r="T24" s="1255">
        <v>0</v>
      </c>
      <c r="V24" s="2032"/>
      <c r="W24" s="995" t="s">
        <v>803</v>
      </c>
      <c r="X24" s="1255">
        <v>0</v>
      </c>
      <c r="Y24" s="1255">
        <v>0</v>
      </c>
      <c r="Z24" s="1255">
        <v>0</v>
      </c>
      <c r="AA24" s="1255">
        <v>0</v>
      </c>
      <c r="AC24" s="2032"/>
      <c r="AD24" s="995" t="s">
        <v>803</v>
      </c>
      <c r="AE24" s="1255">
        <v>0</v>
      </c>
      <c r="AF24" s="1255">
        <v>0</v>
      </c>
      <c r="AG24" s="1255">
        <v>0</v>
      </c>
      <c r="AH24" s="1255">
        <v>0</v>
      </c>
      <c r="AJ24" s="2032"/>
      <c r="AK24" s="995" t="s">
        <v>803</v>
      </c>
      <c r="AL24" s="1255">
        <v>0</v>
      </c>
      <c r="AM24" s="1255">
        <v>0</v>
      </c>
      <c r="AN24" s="1255">
        <v>0</v>
      </c>
      <c r="AO24" s="1255">
        <v>0</v>
      </c>
    </row>
    <row r="25" spans="1:41" ht="18.600000000000001" customHeight="1">
      <c r="A25" s="2032"/>
      <c r="B25" s="1011" t="s">
        <v>875</v>
      </c>
      <c r="C25" s="1255">
        <v>0</v>
      </c>
      <c r="D25" s="1255">
        <v>0</v>
      </c>
      <c r="E25" s="1255">
        <v>0</v>
      </c>
      <c r="F25" s="1255">
        <v>0</v>
      </c>
      <c r="H25" s="2032"/>
      <c r="I25" s="1011" t="s">
        <v>875</v>
      </c>
      <c r="J25" s="1255">
        <v>0</v>
      </c>
      <c r="K25" s="1255">
        <v>0</v>
      </c>
      <c r="L25" s="1255">
        <v>0</v>
      </c>
      <c r="M25" s="1255">
        <v>0</v>
      </c>
      <c r="O25" s="2032"/>
      <c r="P25" s="1011" t="s">
        <v>875</v>
      </c>
      <c r="Q25" s="1255">
        <v>0</v>
      </c>
      <c r="R25" s="1255">
        <v>0</v>
      </c>
      <c r="S25" s="1255">
        <v>0</v>
      </c>
      <c r="T25" s="1255">
        <v>0</v>
      </c>
      <c r="V25" s="2032"/>
      <c r="W25" s="1011" t="s">
        <v>875</v>
      </c>
      <c r="X25" s="1255">
        <v>0</v>
      </c>
      <c r="Y25" s="1255">
        <v>0</v>
      </c>
      <c r="Z25" s="1255">
        <v>0</v>
      </c>
      <c r="AA25" s="1255">
        <v>0</v>
      </c>
      <c r="AC25" s="2032"/>
      <c r="AD25" s="1011" t="s">
        <v>875</v>
      </c>
      <c r="AE25" s="1255">
        <v>0</v>
      </c>
      <c r="AF25" s="1255">
        <v>0</v>
      </c>
      <c r="AG25" s="1255">
        <v>0</v>
      </c>
      <c r="AH25" s="1255">
        <v>0</v>
      </c>
      <c r="AJ25" s="2032"/>
      <c r="AK25" s="1011" t="s">
        <v>875</v>
      </c>
      <c r="AL25" s="1255">
        <v>0</v>
      </c>
      <c r="AM25" s="1255">
        <v>0</v>
      </c>
      <c r="AN25" s="1255">
        <v>0</v>
      </c>
      <c r="AO25" s="1255">
        <v>0</v>
      </c>
    </row>
    <row r="26" spans="1:41" ht="18.600000000000001" customHeight="1">
      <c r="A26" s="2032"/>
      <c r="B26" s="995" t="s">
        <v>807</v>
      </c>
      <c r="C26" s="1255">
        <v>1132.96</v>
      </c>
      <c r="D26" s="1255">
        <v>1765.5</v>
      </c>
      <c r="E26" s="1255">
        <v>0</v>
      </c>
      <c r="F26" s="1255">
        <v>632.54</v>
      </c>
      <c r="H26" s="2032"/>
      <c r="I26" s="995" t="s">
        <v>807</v>
      </c>
      <c r="J26" s="1255">
        <v>235.12</v>
      </c>
      <c r="K26" s="1255">
        <v>235.12</v>
      </c>
      <c r="L26" s="1255">
        <v>0</v>
      </c>
      <c r="M26" s="1255">
        <v>0</v>
      </c>
      <c r="O26" s="2032"/>
      <c r="P26" s="995" t="s">
        <v>807</v>
      </c>
      <c r="Q26" s="1255">
        <v>193.91</v>
      </c>
      <c r="R26" s="1255">
        <v>193.91</v>
      </c>
      <c r="S26" s="1255">
        <v>0</v>
      </c>
      <c r="T26" s="1255">
        <v>0</v>
      </c>
      <c r="V26" s="2032"/>
      <c r="W26" s="995" t="s">
        <v>807</v>
      </c>
      <c r="X26" s="1255">
        <v>31.31</v>
      </c>
      <c r="Y26" s="1255">
        <v>321.64</v>
      </c>
      <c r="Z26" s="1255">
        <v>0</v>
      </c>
      <c r="AA26" s="1255">
        <v>290.33</v>
      </c>
      <c r="AC26" s="2032"/>
      <c r="AD26" s="995" t="s">
        <v>807</v>
      </c>
      <c r="AE26" s="1255">
        <v>225.18</v>
      </c>
      <c r="AF26" s="1255">
        <v>567.39</v>
      </c>
      <c r="AG26" s="1255">
        <v>0</v>
      </c>
      <c r="AH26" s="1255">
        <v>342.21</v>
      </c>
      <c r="AJ26" s="2032"/>
      <c r="AK26" s="995" t="s">
        <v>807</v>
      </c>
      <c r="AL26" s="1255">
        <v>447.44</v>
      </c>
      <c r="AM26" s="1255">
        <v>447.44</v>
      </c>
      <c r="AN26" s="1255">
        <v>0</v>
      </c>
      <c r="AO26" s="1255">
        <v>0</v>
      </c>
    </row>
    <row r="27" spans="1:41" ht="18.600000000000001" customHeight="1">
      <c r="A27" s="2032"/>
      <c r="B27" s="995" t="s">
        <v>788</v>
      </c>
      <c r="C27" s="1255">
        <v>0</v>
      </c>
      <c r="D27" s="1255">
        <v>0</v>
      </c>
      <c r="E27" s="1255">
        <v>0</v>
      </c>
      <c r="F27" s="1255">
        <v>0</v>
      </c>
      <c r="H27" s="2032"/>
      <c r="I27" s="995" t="s">
        <v>788</v>
      </c>
      <c r="J27" s="1255">
        <v>0</v>
      </c>
      <c r="K27" s="1255">
        <v>0</v>
      </c>
      <c r="L27" s="1255">
        <v>0</v>
      </c>
      <c r="M27" s="1255">
        <v>0</v>
      </c>
      <c r="O27" s="2032"/>
      <c r="P27" s="995" t="s">
        <v>788</v>
      </c>
      <c r="Q27" s="1255">
        <v>0</v>
      </c>
      <c r="R27" s="1255">
        <v>0</v>
      </c>
      <c r="S27" s="1255">
        <v>0</v>
      </c>
      <c r="T27" s="1255">
        <v>0</v>
      </c>
      <c r="V27" s="2032"/>
      <c r="W27" s="995" t="s">
        <v>788</v>
      </c>
      <c r="X27" s="1255">
        <v>0</v>
      </c>
      <c r="Y27" s="1255">
        <v>0</v>
      </c>
      <c r="Z27" s="1255">
        <v>0</v>
      </c>
      <c r="AA27" s="1255">
        <v>0</v>
      </c>
      <c r="AC27" s="2032"/>
      <c r="AD27" s="995" t="s">
        <v>788</v>
      </c>
      <c r="AE27" s="1255">
        <v>0</v>
      </c>
      <c r="AF27" s="1255">
        <v>0</v>
      </c>
      <c r="AG27" s="1255">
        <v>0</v>
      </c>
      <c r="AH27" s="1255">
        <v>0</v>
      </c>
      <c r="AJ27" s="2032"/>
      <c r="AK27" s="995" t="s">
        <v>788</v>
      </c>
      <c r="AL27" s="1255">
        <v>0</v>
      </c>
      <c r="AM27" s="1255">
        <v>0</v>
      </c>
      <c r="AN27" s="1255">
        <v>0</v>
      </c>
      <c r="AO27" s="1255">
        <v>0</v>
      </c>
    </row>
    <row r="28" spans="1:41" ht="18.600000000000001" customHeight="1">
      <c r="A28" s="2032"/>
      <c r="B28" s="991" t="s">
        <v>257</v>
      </c>
      <c r="C28" s="1255">
        <v>0</v>
      </c>
      <c r="D28" s="1255">
        <v>0</v>
      </c>
      <c r="E28" s="1255">
        <v>0</v>
      </c>
      <c r="F28" s="1255">
        <v>0</v>
      </c>
      <c r="H28" s="2032"/>
      <c r="I28" s="991" t="s">
        <v>257</v>
      </c>
      <c r="J28" s="1255">
        <v>0</v>
      </c>
      <c r="K28" s="1255">
        <v>0</v>
      </c>
      <c r="L28" s="1255">
        <v>0</v>
      </c>
      <c r="M28" s="1255">
        <v>0</v>
      </c>
      <c r="O28" s="2032"/>
      <c r="P28" s="991" t="s">
        <v>257</v>
      </c>
      <c r="Q28" s="1255">
        <v>0</v>
      </c>
      <c r="R28" s="1255">
        <v>0</v>
      </c>
      <c r="S28" s="1255">
        <v>0</v>
      </c>
      <c r="T28" s="1255">
        <v>0</v>
      </c>
      <c r="V28" s="2032"/>
      <c r="W28" s="991" t="s">
        <v>257</v>
      </c>
      <c r="X28" s="1255">
        <v>0</v>
      </c>
      <c r="Y28" s="1255">
        <v>0</v>
      </c>
      <c r="Z28" s="1255">
        <v>0</v>
      </c>
      <c r="AA28" s="1255">
        <v>0</v>
      </c>
      <c r="AC28" s="2032"/>
      <c r="AD28" s="991" t="s">
        <v>257</v>
      </c>
      <c r="AE28" s="1255">
        <v>0</v>
      </c>
      <c r="AF28" s="1255">
        <v>0</v>
      </c>
      <c r="AG28" s="1255">
        <v>0</v>
      </c>
      <c r="AH28" s="1255">
        <v>0</v>
      </c>
      <c r="AJ28" s="2032"/>
      <c r="AK28" s="991" t="s">
        <v>257</v>
      </c>
      <c r="AL28" s="1255">
        <v>0</v>
      </c>
      <c r="AM28" s="1255">
        <v>0</v>
      </c>
      <c r="AN28" s="1255">
        <v>0</v>
      </c>
      <c r="AO28" s="1255">
        <v>0</v>
      </c>
    </row>
    <row r="29" spans="1:41" ht="18.600000000000001" customHeight="1">
      <c r="A29" s="2031" t="s">
        <v>863</v>
      </c>
      <c r="B29" s="1254" t="s">
        <v>873</v>
      </c>
      <c r="C29" s="1255">
        <f>SUM('2-10-3 2023 급수관 부설(급수과)'!C30:'2-10-3 2023 급수관 부설(급수과)'!C36)</f>
        <v>990.36</v>
      </c>
      <c r="D29" s="1255">
        <f>SUM('2-10-3 2023 급수관 부설(급수과)'!D30:'2-10-3 2023 급수관 부설(급수과)'!D36)</f>
        <v>1280.68</v>
      </c>
      <c r="E29" s="1255">
        <f>SUM('2-10-3 2023 급수관 부설(급수과)'!E30:'2-10-3 2023 급수관 부설(급수과)'!E36)</f>
        <v>0</v>
      </c>
      <c r="F29" s="1255">
        <f>SUM('2-10-3 2023 급수관 부설(급수과)'!F30:'2-10-3 2023 급수관 부설(급수과)'!F36)</f>
        <v>290.32000000000005</v>
      </c>
      <c r="H29" s="2031" t="s">
        <v>863</v>
      </c>
      <c r="I29" s="1254" t="s">
        <v>873</v>
      </c>
      <c r="J29" s="1255">
        <f>SUM('2-10-3 2023 급수관 부설(급수과)'!J30:'2-10-3 2023 급수관 부설(급수과)'!J36)</f>
        <v>458.06</v>
      </c>
      <c r="K29" s="1255">
        <f>SUM('2-10-3 2023 급수관 부설(급수과)'!K30:'2-10-3 2023 급수관 부설(급수과)'!K36)</f>
        <v>458.06</v>
      </c>
      <c r="L29" s="1255">
        <f>SUM('2-10-3 2023 급수관 부설(급수과)'!L30:'2-10-3 2023 급수관 부설(급수과)'!L36)</f>
        <v>0</v>
      </c>
      <c r="M29" s="1255">
        <f>SUM('2-10-3 2023 급수관 부설(급수과)'!M30:'2-10-3 2023 급수관 부설(급수과)'!M36)</f>
        <v>0</v>
      </c>
      <c r="O29" s="2031" t="s">
        <v>863</v>
      </c>
      <c r="P29" s="1254" t="s">
        <v>873</v>
      </c>
      <c r="Q29" s="1255">
        <f>SUM('2-10-3 2023 급수관 부설(급수과)'!Q30:'2-10-3 2023 급수관 부설(급수과)'!Q36)</f>
        <v>144.93</v>
      </c>
      <c r="R29" s="1255">
        <f>SUM('2-10-3 2023 급수관 부설(급수과)'!R30:'2-10-3 2023 급수관 부설(급수과)'!R36)</f>
        <v>144.93</v>
      </c>
      <c r="S29" s="1255">
        <f>SUM('2-10-3 2023 급수관 부설(급수과)'!S30:'2-10-3 2023 급수관 부설(급수과)'!S36)</f>
        <v>0</v>
      </c>
      <c r="T29" s="1255">
        <f>SUM('2-10-3 2023 급수관 부설(급수과)'!T30:'2-10-3 2023 급수관 부설(급수과)'!T36)</f>
        <v>0</v>
      </c>
      <c r="V29" s="2031" t="s">
        <v>863</v>
      </c>
      <c r="W29" s="1254" t="s">
        <v>873</v>
      </c>
      <c r="X29" s="1255">
        <f>SUM('2-10-3 2023 급수관 부설(급수과)'!X30:'2-10-3 2023 급수관 부설(급수과)'!X36)</f>
        <v>174.59</v>
      </c>
      <c r="Y29" s="1255">
        <f>SUM('2-10-3 2023 급수관 부설(급수과)'!Y30:'2-10-3 2023 급수관 부설(급수과)'!Y36)</f>
        <v>276.43</v>
      </c>
      <c r="Z29" s="1255">
        <f>SUM('2-10-3 2023 급수관 부설(급수과)'!Z30:'2-10-3 2023 급수관 부설(급수과)'!Z36)</f>
        <v>0</v>
      </c>
      <c r="AA29" s="1255">
        <f>SUM('2-10-3 2023 급수관 부설(급수과)'!AA30:'2-10-3 2023 급수관 부설(급수과)'!AA36)</f>
        <v>101.84</v>
      </c>
      <c r="AC29" s="2031" t="s">
        <v>863</v>
      </c>
      <c r="AD29" s="1254" t="s">
        <v>873</v>
      </c>
      <c r="AE29" s="1255">
        <f>SUM('2-10-3 2023 급수관 부설(급수과)'!AE30:'2-10-3 2023 급수관 부설(급수과)'!AE36)</f>
        <v>131.78</v>
      </c>
      <c r="AF29" s="1255">
        <f>SUM('2-10-3 2023 급수관 부설(급수과)'!AF30:'2-10-3 2023 급수관 부설(급수과)'!AF36)</f>
        <v>320.26</v>
      </c>
      <c r="AG29" s="1255">
        <f>SUM('2-10-3 2023 급수관 부설(급수과)'!AG30:'2-10-3 2023 급수관 부설(급수과)'!AG36)</f>
        <v>0</v>
      </c>
      <c r="AH29" s="1255">
        <f>SUM('2-10-3 2023 급수관 부설(급수과)'!AH30:'2-10-3 2023 급수관 부설(급수과)'!AH36)</f>
        <v>188.48</v>
      </c>
      <c r="AJ29" s="2031" t="s">
        <v>863</v>
      </c>
      <c r="AK29" s="1254" t="s">
        <v>873</v>
      </c>
      <c r="AL29" s="1255">
        <f>SUM('2-10-3 2023 급수관 부설(급수과)'!AL30:'2-10-3 2023 급수관 부설(급수과)'!AL36)</f>
        <v>81</v>
      </c>
      <c r="AM29" s="1255">
        <f>SUM('2-10-3 2023 급수관 부설(급수과)'!AM30:'2-10-3 2023 급수관 부설(급수과)'!AM36)</f>
        <v>81</v>
      </c>
      <c r="AN29" s="1255">
        <f>SUM('2-10-3 2023 급수관 부설(급수과)'!AN30:'2-10-3 2023 급수관 부설(급수과)'!AN36)</f>
        <v>0</v>
      </c>
      <c r="AO29" s="1255">
        <f>SUM('2-10-3 2023 급수관 부설(급수과)'!AO30:'2-10-3 2023 급수관 부설(급수과)'!AO36)</f>
        <v>0</v>
      </c>
    </row>
    <row r="30" spans="1:41" ht="18.600000000000001" customHeight="1">
      <c r="A30" s="2031" t="s">
        <v>863</v>
      </c>
      <c r="B30" s="989" t="s">
        <v>874</v>
      </c>
      <c r="C30" s="1255">
        <v>0</v>
      </c>
      <c r="D30" s="1255">
        <v>0</v>
      </c>
      <c r="E30" s="1255">
        <v>0</v>
      </c>
      <c r="F30" s="1255">
        <v>0</v>
      </c>
      <c r="H30" s="2031" t="s">
        <v>863</v>
      </c>
      <c r="I30" s="989" t="s">
        <v>874</v>
      </c>
      <c r="J30" s="1255">
        <v>0</v>
      </c>
      <c r="K30" s="1255">
        <v>0</v>
      </c>
      <c r="L30" s="1255">
        <v>0</v>
      </c>
      <c r="M30" s="1255">
        <v>0</v>
      </c>
      <c r="O30" s="2031" t="s">
        <v>863</v>
      </c>
      <c r="P30" s="989" t="s">
        <v>874</v>
      </c>
      <c r="Q30" s="1255">
        <v>0</v>
      </c>
      <c r="R30" s="1255">
        <v>0</v>
      </c>
      <c r="S30" s="1255">
        <v>0</v>
      </c>
      <c r="T30" s="1255">
        <v>0</v>
      </c>
      <c r="V30" s="2031" t="s">
        <v>863</v>
      </c>
      <c r="W30" s="989" t="s">
        <v>874</v>
      </c>
      <c r="X30" s="1255">
        <v>0</v>
      </c>
      <c r="Y30" s="1255">
        <v>0</v>
      </c>
      <c r="Z30" s="1255">
        <v>0</v>
      </c>
      <c r="AA30" s="1255">
        <v>0</v>
      </c>
      <c r="AC30" s="2031" t="s">
        <v>863</v>
      </c>
      <c r="AD30" s="989" t="s">
        <v>874</v>
      </c>
      <c r="AE30" s="1255">
        <v>0</v>
      </c>
      <c r="AF30" s="1255">
        <v>0</v>
      </c>
      <c r="AG30" s="1255">
        <v>0</v>
      </c>
      <c r="AH30" s="1255">
        <v>0</v>
      </c>
      <c r="AJ30" s="2031" t="s">
        <v>863</v>
      </c>
      <c r="AK30" s="989" t="s">
        <v>874</v>
      </c>
      <c r="AL30" s="1255">
        <v>0</v>
      </c>
      <c r="AM30" s="1255">
        <v>0</v>
      </c>
      <c r="AN30" s="1255">
        <v>0</v>
      </c>
      <c r="AO30" s="1255">
        <v>0</v>
      </c>
    </row>
    <row r="31" spans="1:41" ht="18.600000000000001" customHeight="1">
      <c r="A31" s="2032"/>
      <c r="B31" s="995" t="s">
        <v>802</v>
      </c>
      <c r="C31" s="1255">
        <v>-32.1</v>
      </c>
      <c r="D31" s="1255">
        <v>0</v>
      </c>
      <c r="E31" s="1255">
        <v>0</v>
      </c>
      <c r="F31" s="1255">
        <v>32.1</v>
      </c>
      <c r="H31" s="2032"/>
      <c r="I31" s="995" t="s">
        <v>802</v>
      </c>
      <c r="J31" s="1255">
        <v>0</v>
      </c>
      <c r="K31" s="1255">
        <v>0</v>
      </c>
      <c r="L31" s="1255">
        <v>0</v>
      </c>
      <c r="M31" s="1255">
        <v>0</v>
      </c>
      <c r="O31" s="2032"/>
      <c r="P31" s="995" t="s">
        <v>802</v>
      </c>
      <c r="Q31" s="1255">
        <v>0</v>
      </c>
      <c r="R31" s="1255">
        <v>0</v>
      </c>
      <c r="S31" s="1255">
        <v>0</v>
      </c>
      <c r="T31" s="1255">
        <v>0</v>
      </c>
      <c r="V31" s="2032"/>
      <c r="W31" s="995" t="s">
        <v>802</v>
      </c>
      <c r="X31" s="1255">
        <v>-32.1</v>
      </c>
      <c r="Y31" s="1255">
        <v>0</v>
      </c>
      <c r="Z31" s="1255">
        <v>0</v>
      </c>
      <c r="AA31" s="1255">
        <v>32.1</v>
      </c>
      <c r="AC31" s="2032"/>
      <c r="AD31" s="995" t="s">
        <v>802</v>
      </c>
      <c r="AE31" s="1255">
        <v>0</v>
      </c>
      <c r="AF31" s="1255">
        <v>0</v>
      </c>
      <c r="AG31" s="1255">
        <v>0</v>
      </c>
      <c r="AH31" s="1255">
        <v>0</v>
      </c>
      <c r="AJ31" s="2032"/>
      <c r="AK31" s="995" t="s">
        <v>802</v>
      </c>
      <c r="AL31" s="1255">
        <v>0</v>
      </c>
      <c r="AM31" s="1255">
        <v>0</v>
      </c>
      <c r="AN31" s="1255">
        <v>0</v>
      </c>
      <c r="AO31" s="1255">
        <v>0</v>
      </c>
    </row>
    <row r="32" spans="1:41" ht="18.600000000000001" customHeight="1">
      <c r="A32" s="2032"/>
      <c r="B32" s="995" t="s">
        <v>803</v>
      </c>
      <c r="C32" s="1255">
        <v>0</v>
      </c>
      <c r="D32" s="1255">
        <v>0</v>
      </c>
      <c r="E32" s="1255">
        <v>0</v>
      </c>
      <c r="F32" s="1255">
        <v>0</v>
      </c>
      <c r="H32" s="2032"/>
      <c r="I32" s="995" t="s">
        <v>803</v>
      </c>
      <c r="J32" s="1255">
        <v>0</v>
      </c>
      <c r="K32" s="1255">
        <v>0</v>
      </c>
      <c r="L32" s="1255">
        <v>0</v>
      </c>
      <c r="M32" s="1255">
        <v>0</v>
      </c>
      <c r="O32" s="2032"/>
      <c r="P32" s="995" t="s">
        <v>803</v>
      </c>
      <c r="Q32" s="1255">
        <v>0</v>
      </c>
      <c r="R32" s="1255">
        <v>0</v>
      </c>
      <c r="S32" s="1255">
        <v>0</v>
      </c>
      <c r="T32" s="1255">
        <v>0</v>
      </c>
      <c r="V32" s="2032"/>
      <c r="W32" s="995" t="s">
        <v>803</v>
      </c>
      <c r="X32" s="1255">
        <v>0</v>
      </c>
      <c r="Y32" s="1255">
        <v>0</v>
      </c>
      <c r="Z32" s="1255">
        <v>0</v>
      </c>
      <c r="AA32" s="1255">
        <v>0</v>
      </c>
      <c r="AC32" s="2032"/>
      <c r="AD32" s="995" t="s">
        <v>803</v>
      </c>
      <c r="AE32" s="1255">
        <v>0</v>
      </c>
      <c r="AF32" s="1255">
        <v>0</v>
      </c>
      <c r="AG32" s="1255">
        <v>0</v>
      </c>
      <c r="AH32" s="1255">
        <v>0</v>
      </c>
      <c r="AJ32" s="2032"/>
      <c r="AK32" s="995" t="s">
        <v>803</v>
      </c>
      <c r="AL32" s="1255">
        <v>0</v>
      </c>
      <c r="AM32" s="1255">
        <v>0</v>
      </c>
      <c r="AN32" s="1255">
        <v>0</v>
      </c>
      <c r="AO32" s="1255">
        <v>0</v>
      </c>
    </row>
    <row r="33" spans="1:41" ht="18.600000000000001" customHeight="1">
      <c r="A33" s="2032"/>
      <c r="B33" s="1011" t="s">
        <v>875</v>
      </c>
      <c r="C33" s="1255">
        <v>0</v>
      </c>
      <c r="D33" s="1255">
        <v>0</v>
      </c>
      <c r="E33" s="1255">
        <v>0</v>
      </c>
      <c r="F33" s="1255">
        <v>0</v>
      </c>
      <c r="H33" s="2032"/>
      <c r="I33" s="1011" t="s">
        <v>875</v>
      </c>
      <c r="J33" s="1255">
        <v>0</v>
      </c>
      <c r="K33" s="1255">
        <v>0</v>
      </c>
      <c r="L33" s="1255">
        <v>0</v>
      </c>
      <c r="M33" s="1255">
        <v>0</v>
      </c>
      <c r="O33" s="2032"/>
      <c r="P33" s="1011" t="s">
        <v>875</v>
      </c>
      <c r="Q33" s="1255">
        <v>0</v>
      </c>
      <c r="R33" s="1255">
        <v>0</v>
      </c>
      <c r="S33" s="1255">
        <v>0</v>
      </c>
      <c r="T33" s="1255">
        <v>0</v>
      </c>
      <c r="V33" s="2032"/>
      <c r="W33" s="1011" t="s">
        <v>875</v>
      </c>
      <c r="X33" s="1255">
        <v>0</v>
      </c>
      <c r="Y33" s="1255">
        <v>0</v>
      </c>
      <c r="Z33" s="1255">
        <v>0</v>
      </c>
      <c r="AA33" s="1255">
        <v>0</v>
      </c>
      <c r="AC33" s="2032"/>
      <c r="AD33" s="1011" t="s">
        <v>875</v>
      </c>
      <c r="AE33" s="1255">
        <v>0</v>
      </c>
      <c r="AF33" s="1255">
        <v>0</v>
      </c>
      <c r="AG33" s="1255">
        <v>0</v>
      </c>
      <c r="AH33" s="1255">
        <v>0</v>
      </c>
      <c r="AJ33" s="2032"/>
      <c r="AK33" s="1011" t="s">
        <v>875</v>
      </c>
      <c r="AL33" s="1255">
        <v>0</v>
      </c>
      <c r="AM33" s="1255">
        <v>0</v>
      </c>
      <c r="AN33" s="1255">
        <v>0</v>
      </c>
      <c r="AO33" s="1255">
        <v>0</v>
      </c>
    </row>
    <row r="34" spans="1:41" ht="18.600000000000001" customHeight="1">
      <c r="A34" s="2032"/>
      <c r="B34" s="995" t="s">
        <v>807</v>
      </c>
      <c r="C34" s="1255">
        <v>1022.46</v>
      </c>
      <c r="D34" s="1255">
        <v>1280.68</v>
      </c>
      <c r="E34" s="1255">
        <v>0</v>
      </c>
      <c r="F34" s="1255">
        <v>258.22000000000003</v>
      </c>
      <c r="H34" s="2032"/>
      <c r="I34" s="995" t="s">
        <v>807</v>
      </c>
      <c r="J34" s="1255">
        <v>458.06</v>
      </c>
      <c r="K34" s="1255">
        <v>458.06</v>
      </c>
      <c r="L34" s="1255">
        <v>0</v>
      </c>
      <c r="M34" s="1255">
        <v>0</v>
      </c>
      <c r="O34" s="2032"/>
      <c r="P34" s="995" t="s">
        <v>807</v>
      </c>
      <c r="Q34" s="1255">
        <v>144.93</v>
      </c>
      <c r="R34" s="1255">
        <v>144.93</v>
      </c>
      <c r="S34" s="1255">
        <v>0</v>
      </c>
      <c r="T34" s="1255">
        <v>0</v>
      </c>
      <c r="V34" s="2032"/>
      <c r="W34" s="995" t="s">
        <v>807</v>
      </c>
      <c r="X34" s="1255">
        <v>206.69</v>
      </c>
      <c r="Y34" s="1255">
        <v>276.43</v>
      </c>
      <c r="Z34" s="1255">
        <v>0</v>
      </c>
      <c r="AA34" s="1255">
        <v>69.739999999999995</v>
      </c>
      <c r="AC34" s="2032"/>
      <c r="AD34" s="995" t="s">
        <v>807</v>
      </c>
      <c r="AE34" s="1255">
        <v>131.78</v>
      </c>
      <c r="AF34" s="1255">
        <v>320.26</v>
      </c>
      <c r="AG34" s="1255">
        <v>0</v>
      </c>
      <c r="AH34" s="1255">
        <v>188.48</v>
      </c>
      <c r="AJ34" s="2032"/>
      <c r="AK34" s="995" t="s">
        <v>807</v>
      </c>
      <c r="AL34" s="1255">
        <v>81</v>
      </c>
      <c r="AM34" s="1255">
        <v>81</v>
      </c>
      <c r="AN34" s="1255">
        <v>0</v>
      </c>
      <c r="AO34" s="1255">
        <v>0</v>
      </c>
    </row>
    <row r="35" spans="1:41" ht="18.600000000000001" customHeight="1">
      <c r="A35" s="2032"/>
      <c r="B35" s="995" t="s">
        <v>788</v>
      </c>
      <c r="C35" s="1255">
        <v>0</v>
      </c>
      <c r="D35" s="1255">
        <v>0</v>
      </c>
      <c r="E35" s="1255">
        <v>0</v>
      </c>
      <c r="F35" s="1255">
        <v>0</v>
      </c>
      <c r="H35" s="2032"/>
      <c r="I35" s="995" t="s">
        <v>788</v>
      </c>
      <c r="J35" s="1255">
        <v>0</v>
      </c>
      <c r="K35" s="1255">
        <v>0</v>
      </c>
      <c r="L35" s="1255">
        <v>0</v>
      </c>
      <c r="M35" s="1255">
        <v>0</v>
      </c>
      <c r="O35" s="2032"/>
      <c r="P35" s="995" t="s">
        <v>788</v>
      </c>
      <c r="Q35" s="1255">
        <v>0</v>
      </c>
      <c r="R35" s="1255">
        <v>0</v>
      </c>
      <c r="S35" s="1255">
        <v>0</v>
      </c>
      <c r="T35" s="1255">
        <v>0</v>
      </c>
      <c r="V35" s="2032"/>
      <c r="W35" s="995" t="s">
        <v>788</v>
      </c>
      <c r="X35" s="1255">
        <v>0</v>
      </c>
      <c r="Y35" s="1255">
        <v>0</v>
      </c>
      <c r="Z35" s="1255">
        <v>0</v>
      </c>
      <c r="AA35" s="1255">
        <v>0</v>
      </c>
      <c r="AC35" s="2032"/>
      <c r="AD35" s="995" t="s">
        <v>788</v>
      </c>
      <c r="AE35" s="1255">
        <v>0</v>
      </c>
      <c r="AF35" s="1255">
        <v>0</v>
      </c>
      <c r="AG35" s="1255">
        <v>0</v>
      </c>
      <c r="AH35" s="1255">
        <v>0</v>
      </c>
      <c r="AJ35" s="2032"/>
      <c r="AK35" s="995" t="s">
        <v>788</v>
      </c>
      <c r="AL35" s="1255">
        <v>0</v>
      </c>
      <c r="AM35" s="1255">
        <v>0</v>
      </c>
      <c r="AN35" s="1255">
        <v>0</v>
      </c>
      <c r="AO35" s="1255">
        <v>0</v>
      </c>
    </row>
    <row r="36" spans="1:41" ht="18.600000000000001" customHeight="1">
      <c r="A36" s="2032"/>
      <c r="B36" s="991" t="s">
        <v>257</v>
      </c>
      <c r="C36" s="1255">
        <v>0</v>
      </c>
      <c r="D36" s="1255">
        <v>0</v>
      </c>
      <c r="E36" s="1255">
        <v>0</v>
      </c>
      <c r="F36" s="1255">
        <v>0</v>
      </c>
      <c r="H36" s="2032"/>
      <c r="I36" s="991" t="s">
        <v>257</v>
      </c>
      <c r="J36" s="1255">
        <v>0</v>
      </c>
      <c r="K36" s="1255">
        <v>0</v>
      </c>
      <c r="L36" s="1255">
        <v>0</v>
      </c>
      <c r="M36" s="1255">
        <v>0</v>
      </c>
      <c r="O36" s="2032"/>
      <c r="P36" s="991" t="s">
        <v>257</v>
      </c>
      <c r="Q36" s="1255">
        <v>0</v>
      </c>
      <c r="R36" s="1255">
        <v>0</v>
      </c>
      <c r="S36" s="1255">
        <v>0</v>
      </c>
      <c r="T36" s="1255">
        <v>0</v>
      </c>
      <c r="V36" s="2032"/>
      <c r="W36" s="991" t="s">
        <v>257</v>
      </c>
      <c r="X36" s="1255">
        <v>0</v>
      </c>
      <c r="Y36" s="1255">
        <v>0</v>
      </c>
      <c r="Z36" s="1255">
        <v>0</v>
      </c>
      <c r="AA36" s="1255">
        <v>0</v>
      </c>
      <c r="AC36" s="2032"/>
      <c r="AD36" s="991" t="s">
        <v>257</v>
      </c>
      <c r="AE36" s="1255">
        <v>0</v>
      </c>
      <c r="AF36" s="1255">
        <v>0</v>
      </c>
      <c r="AG36" s="1255">
        <v>0</v>
      </c>
      <c r="AH36" s="1255">
        <v>0</v>
      </c>
      <c r="AJ36" s="2032"/>
      <c r="AK36" s="991" t="s">
        <v>257</v>
      </c>
      <c r="AL36" s="1255">
        <v>0</v>
      </c>
      <c r="AM36" s="1255">
        <v>0</v>
      </c>
      <c r="AN36" s="1255">
        <v>0</v>
      </c>
      <c r="AO36" s="1255">
        <v>0</v>
      </c>
    </row>
    <row r="37" spans="1:41" ht="18.600000000000001" customHeight="1">
      <c r="A37" s="2031" t="s">
        <v>864</v>
      </c>
      <c r="B37" s="1254" t="s">
        <v>873</v>
      </c>
      <c r="C37" s="1255">
        <f>SUM('2-10-3 2023 급수관 부설(급수과)'!C38:'2-10-3 2023 급수관 부설(급수과)'!C44)</f>
        <v>2101.14</v>
      </c>
      <c r="D37" s="1255">
        <f>SUM('2-10-3 2023 급수관 부설(급수과)'!D38:'2-10-3 2023 급수관 부설(급수과)'!D44)</f>
        <v>2422.48</v>
      </c>
      <c r="E37" s="1255">
        <f>SUM('2-10-3 2023 급수관 부설(급수과)'!E38:'2-10-3 2023 급수관 부설(급수과)'!E44)</f>
        <v>0</v>
      </c>
      <c r="F37" s="1255">
        <f>SUM('2-10-3 2023 급수관 부설(급수과)'!F38:'2-10-3 2023 급수관 부설(급수과)'!F44)</f>
        <v>321.34000000000003</v>
      </c>
      <c r="H37" s="2031" t="s">
        <v>864</v>
      </c>
      <c r="I37" s="1254" t="s">
        <v>873</v>
      </c>
      <c r="J37" s="1255">
        <f>SUM('2-10-3 2023 급수관 부설(급수과)'!J38:'2-10-3 2023 급수관 부설(급수과)'!J44)</f>
        <v>751.74</v>
      </c>
      <c r="K37" s="1255">
        <f>SUM('2-10-3 2023 급수관 부설(급수과)'!K38:'2-10-3 2023 급수관 부설(급수과)'!K44)</f>
        <v>751.74</v>
      </c>
      <c r="L37" s="1255">
        <f>SUM('2-10-3 2023 급수관 부설(급수과)'!L38:'2-10-3 2023 급수관 부설(급수과)'!L44)</f>
        <v>0</v>
      </c>
      <c r="M37" s="1255">
        <f>SUM('2-10-3 2023 급수관 부설(급수과)'!M38:'2-10-3 2023 급수관 부설(급수과)'!M44)</f>
        <v>0</v>
      </c>
      <c r="O37" s="2031" t="s">
        <v>864</v>
      </c>
      <c r="P37" s="1254" t="s">
        <v>873</v>
      </c>
      <c r="Q37" s="1255">
        <f>SUM('2-10-3 2023 급수관 부설(급수과)'!Q38:'2-10-3 2023 급수관 부설(급수과)'!Q44)</f>
        <v>331.26</v>
      </c>
      <c r="R37" s="1255">
        <f>SUM('2-10-3 2023 급수관 부설(급수과)'!R38:'2-10-3 2023 급수관 부설(급수과)'!R44)</f>
        <v>337.56</v>
      </c>
      <c r="S37" s="1255">
        <f>SUM('2-10-3 2023 급수관 부설(급수과)'!S38:'2-10-3 2023 급수관 부설(급수과)'!S44)</f>
        <v>0</v>
      </c>
      <c r="T37" s="1255">
        <f>SUM('2-10-3 2023 급수관 부설(급수과)'!T38:'2-10-3 2023 급수관 부설(급수과)'!T44)</f>
        <v>6.3</v>
      </c>
      <c r="V37" s="2031" t="s">
        <v>864</v>
      </c>
      <c r="W37" s="1254" t="s">
        <v>873</v>
      </c>
      <c r="X37" s="1255">
        <f>SUM('2-10-3 2023 급수관 부설(급수과)'!X38:'2-10-3 2023 급수관 부설(급수과)'!X44)</f>
        <v>376.56</v>
      </c>
      <c r="Y37" s="1255">
        <f>SUM('2-10-3 2023 급수관 부설(급수과)'!Y38:'2-10-3 2023 급수관 부설(급수과)'!Y44)</f>
        <v>399.38</v>
      </c>
      <c r="Z37" s="1255">
        <f>SUM('2-10-3 2023 급수관 부설(급수과)'!Z38:'2-10-3 2023 급수관 부설(급수과)'!Z44)</f>
        <v>0</v>
      </c>
      <c r="AA37" s="1255">
        <f>SUM('2-10-3 2023 급수관 부설(급수과)'!AA38:'2-10-3 2023 급수관 부설(급수과)'!AA44)</f>
        <v>22.82</v>
      </c>
      <c r="AC37" s="2031" t="s">
        <v>864</v>
      </c>
      <c r="AD37" s="1254" t="s">
        <v>873</v>
      </c>
      <c r="AE37" s="1255">
        <f>SUM('2-10-3 2023 급수관 부설(급수과)'!AE38:'2-10-3 2023 급수관 부설(급수과)'!AE44)</f>
        <v>510.53</v>
      </c>
      <c r="AF37" s="1255">
        <f>SUM('2-10-3 2023 급수관 부설(급수과)'!AF38:'2-10-3 2023 급수관 부설(급수과)'!AF44)</f>
        <v>783.75</v>
      </c>
      <c r="AG37" s="1255">
        <f>SUM('2-10-3 2023 급수관 부설(급수과)'!AG38:'2-10-3 2023 급수관 부설(급수과)'!AG44)</f>
        <v>0</v>
      </c>
      <c r="AH37" s="1255">
        <f>SUM('2-10-3 2023 급수관 부설(급수과)'!AH38:'2-10-3 2023 급수관 부설(급수과)'!AH44)</f>
        <v>273.22000000000003</v>
      </c>
      <c r="AJ37" s="2031" t="s">
        <v>864</v>
      </c>
      <c r="AK37" s="1254" t="s">
        <v>873</v>
      </c>
      <c r="AL37" s="1255">
        <f>SUM('2-10-3 2023 급수관 부설(급수과)'!AL38:'2-10-3 2023 급수관 부설(급수과)'!AL44)</f>
        <v>131.05000000000001</v>
      </c>
      <c r="AM37" s="1255">
        <f>SUM('2-10-3 2023 급수관 부설(급수과)'!AM38:'2-10-3 2023 급수관 부설(급수과)'!AM44)</f>
        <v>150.05000000000001</v>
      </c>
      <c r="AN37" s="1255">
        <f>SUM('2-10-3 2023 급수관 부설(급수과)'!AN38:'2-10-3 2023 급수관 부설(급수과)'!AN44)</f>
        <v>0</v>
      </c>
      <c r="AO37" s="1255">
        <f>SUM('2-10-3 2023 급수관 부설(급수과)'!AO38:'2-10-3 2023 급수관 부설(급수과)'!AO44)</f>
        <v>19</v>
      </c>
    </row>
    <row r="38" spans="1:41" ht="18.600000000000001" customHeight="1">
      <c r="A38" s="2031" t="s">
        <v>864</v>
      </c>
      <c r="B38" s="989" t="s">
        <v>874</v>
      </c>
      <c r="C38" s="1255">
        <v>0</v>
      </c>
      <c r="D38" s="1255">
        <v>0</v>
      </c>
      <c r="E38" s="1255">
        <v>0</v>
      </c>
      <c r="F38" s="1255">
        <v>0</v>
      </c>
      <c r="H38" s="2031" t="s">
        <v>864</v>
      </c>
      <c r="I38" s="989" t="s">
        <v>874</v>
      </c>
      <c r="J38" s="1255">
        <v>0</v>
      </c>
      <c r="K38" s="1255">
        <v>0</v>
      </c>
      <c r="L38" s="1255">
        <v>0</v>
      </c>
      <c r="M38" s="1255">
        <v>0</v>
      </c>
      <c r="O38" s="2031" t="s">
        <v>864</v>
      </c>
      <c r="P38" s="989" t="s">
        <v>874</v>
      </c>
      <c r="Q38" s="1255">
        <v>0</v>
      </c>
      <c r="R38" s="1255">
        <v>0</v>
      </c>
      <c r="S38" s="1255">
        <v>0</v>
      </c>
      <c r="T38" s="1255">
        <v>0</v>
      </c>
      <c r="V38" s="2031" t="s">
        <v>864</v>
      </c>
      <c r="W38" s="989" t="s">
        <v>874</v>
      </c>
      <c r="X38" s="1255">
        <v>0</v>
      </c>
      <c r="Y38" s="1255">
        <v>0</v>
      </c>
      <c r="Z38" s="1255">
        <v>0</v>
      </c>
      <c r="AA38" s="1255">
        <v>0</v>
      </c>
      <c r="AC38" s="2031" t="s">
        <v>864</v>
      </c>
      <c r="AD38" s="989" t="s">
        <v>874</v>
      </c>
      <c r="AE38" s="1255">
        <v>0</v>
      </c>
      <c r="AF38" s="1255">
        <v>0</v>
      </c>
      <c r="AG38" s="1255">
        <v>0</v>
      </c>
      <c r="AH38" s="1255">
        <v>0</v>
      </c>
      <c r="AJ38" s="2031" t="s">
        <v>864</v>
      </c>
      <c r="AK38" s="989" t="s">
        <v>874</v>
      </c>
      <c r="AL38" s="1255">
        <v>0</v>
      </c>
      <c r="AM38" s="1255">
        <v>0</v>
      </c>
      <c r="AN38" s="1255">
        <v>0</v>
      </c>
      <c r="AO38" s="1255">
        <v>0</v>
      </c>
    </row>
    <row r="39" spans="1:41" ht="18.600000000000001" customHeight="1">
      <c r="A39" s="2032"/>
      <c r="B39" s="995" t="s">
        <v>802</v>
      </c>
      <c r="C39" s="1255">
        <v>-6.3</v>
      </c>
      <c r="D39" s="1255">
        <v>0</v>
      </c>
      <c r="E39" s="1255">
        <v>0</v>
      </c>
      <c r="F39" s="1255">
        <v>6.3</v>
      </c>
      <c r="H39" s="2032"/>
      <c r="I39" s="995" t="s">
        <v>802</v>
      </c>
      <c r="J39" s="1255">
        <v>0</v>
      </c>
      <c r="K39" s="1255">
        <v>0</v>
      </c>
      <c r="L39" s="1255">
        <v>0</v>
      </c>
      <c r="M39" s="1255">
        <v>0</v>
      </c>
      <c r="O39" s="2032"/>
      <c r="P39" s="995" t="s">
        <v>802</v>
      </c>
      <c r="Q39" s="1255">
        <v>-6.3</v>
      </c>
      <c r="R39" s="1255">
        <v>0</v>
      </c>
      <c r="S39" s="1255">
        <v>0</v>
      </c>
      <c r="T39" s="1255">
        <v>6.3</v>
      </c>
      <c r="V39" s="2032"/>
      <c r="W39" s="995" t="s">
        <v>802</v>
      </c>
      <c r="X39" s="1255">
        <v>0</v>
      </c>
      <c r="Y39" s="1255">
        <v>0</v>
      </c>
      <c r="Z39" s="1255">
        <v>0</v>
      </c>
      <c r="AA39" s="1255">
        <v>0</v>
      </c>
      <c r="AC39" s="2032"/>
      <c r="AD39" s="995" t="s">
        <v>802</v>
      </c>
      <c r="AE39" s="1255">
        <v>0</v>
      </c>
      <c r="AF39" s="1255">
        <v>0</v>
      </c>
      <c r="AG39" s="1255">
        <v>0</v>
      </c>
      <c r="AH39" s="1255">
        <v>0</v>
      </c>
      <c r="AJ39" s="2032"/>
      <c r="AK39" s="995" t="s">
        <v>802</v>
      </c>
      <c r="AL39" s="1255">
        <v>0</v>
      </c>
      <c r="AM39" s="1255">
        <v>0</v>
      </c>
      <c r="AN39" s="1255">
        <v>0</v>
      </c>
      <c r="AO39" s="1255">
        <v>0</v>
      </c>
    </row>
    <row r="40" spans="1:41" ht="18.600000000000001" customHeight="1">
      <c r="A40" s="2032"/>
      <c r="B40" s="995" t="s">
        <v>803</v>
      </c>
      <c r="C40" s="1255">
        <v>0</v>
      </c>
      <c r="D40" s="1255">
        <v>0</v>
      </c>
      <c r="E40" s="1255">
        <v>0</v>
      </c>
      <c r="F40" s="1255">
        <v>0</v>
      </c>
      <c r="H40" s="2032"/>
      <c r="I40" s="995" t="s">
        <v>803</v>
      </c>
      <c r="J40" s="1255">
        <v>0</v>
      </c>
      <c r="K40" s="1255">
        <v>0</v>
      </c>
      <c r="L40" s="1255">
        <v>0</v>
      </c>
      <c r="M40" s="1255">
        <v>0</v>
      </c>
      <c r="O40" s="2032"/>
      <c r="P40" s="995" t="s">
        <v>803</v>
      </c>
      <c r="Q40" s="1255">
        <v>0</v>
      </c>
      <c r="R40" s="1255">
        <v>0</v>
      </c>
      <c r="S40" s="1255">
        <v>0</v>
      </c>
      <c r="T40" s="1255">
        <v>0</v>
      </c>
      <c r="V40" s="2032"/>
      <c r="W40" s="995" t="s">
        <v>803</v>
      </c>
      <c r="X40" s="1255">
        <v>0</v>
      </c>
      <c r="Y40" s="1255">
        <v>0</v>
      </c>
      <c r="Z40" s="1255">
        <v>0</v>
      </c>
      <c r="AA40" s="1255">
        <v>0</v>
      </c>
      <c r="AC40" s="2032"/>
      <c r="AD40" s="995" t="s">
        <v>803</v>
      </c>
      <c r="AE40" s="1255">
        <v>0</v>
      </c>
      <c r="AF40" s="1255">
        <v>0</v>
      </c>
      <c r="AG40" s="1255">
        <v>0</v>
      </c>
      <c r="AH40" s="1255">
        <v>0</v>
      </c>
      <c r="AJ40" s="2032"/>
      <c r="AK40" s="995" t="s">
        <v>803</v>
      </c>
      <c r="AL40" s="1255">
        <v>0</v>
      </c>
      <c r="AM40" s="1255">
        <v>0</v>
      </c>
      <c r="AN40" s="1255">
        <v>0</v>
      </c>
      <c r="AO40" s="1255">
        <v>0</v>
      </c>
    </row>
    <row r="41" spans="1:41" ht="18.600000000000001" customHeight="1">
      <c r="A41" s="2032"/>
      <c r="B41" s="1011" t="s">
        <v>875</v>
      </c>
      <c r="C41" s="1255">
        <v>65</v>
      </c>
      <c r="D41" s="1255">
        <v>65</v>
      </c>
      <c r="E41" s="1255">
        <v>0</v>
      </c>
      <c r="F41" s="1255">
        <v>0</v>
      </c>
      <c r="H41" s="2032"/>
      <c r="I41" s="1011" t="s">
        <v>875</v>
      </c>
      <c r="J41" s="1255">
        <v>0</v>
      </c>
      <c r="K41" s="1255">
        <v>0</v>
      </c>
      <c r="L41" s="1255">
        <v>0</v>
      </c>
      <c r="M41" s="1255">
        <v>0</v>
      </c>
      <c r="O41" s="2032"/>
      <c r="P41" s="1011" t="s">
        <v>875</v>
      </c>
      <c r="Q41" s="1255">
        <v>0</v>
      </c>
      <c r="R41" s="1255">
        <v>0</v>
      </c>
      <c r="S41" s="1255">
        <v>0</v>
      </c>
      <c r="T41" s="1255">
        <v>0</v>
      </c>
      <c r="V41" s="2032"/>
      <c r="W41" s="1011" t="s">
        <v>875</v>
      </c>
      <c r="X41" s="1255">
        <v>0</v>
      </c>
      <c r="Y41" s="1255">
        <v>0</v>
      </c>
      <c r="Z41" s="1255">
        <v>0</v>
      </c>
      <c r="AA41" s="1255">
        <v>0</v>
      </c>
      <c r="AC41" s="2032"/>
      <c r="AD41" s="1011" t="s">
        <v>875</v>
      </c>
      <c r="AE41" s="1255">
        <v>65</v>
      </c>
      <c r="AF41" s="1255">
        <v>65</v>
      </c>
      <c r="AG41" s="1255">
        <v>0</v>
      </c>
      <c r="AH41" s="1255">
        <v>0</v>
      </c>
      <c r="AJ41" s="2032"/>
      <c r="AK41" s="1011" t="s">
        <v>875</v>
      </c>
      <c r="AL41" s="1255">
        <v>0</v>
      </c>
      <c r="AM41" s="1255">
        <v>0</v>
      </c>
      <c r="AN41" s="1255">
        <v>0</v>
      </c>
      <c r="AO41" s="1255">
        <v>0</v>
      </c>
    </row>
    <row r="42" spans="1:41" ht="18.600000000000001" customHeight="1">
      <c r="A42" s="2032"/>
      <c r="B42" s="995" t="s">
        <v>807</v>
      </c>
      <c r="C42" s="1255">
        <v>1940.74</v>
      </c>
      <c r="D42" s="1255">
        <v>2255.7800000000002</v>
      </c>
      <c r="E42" s="1255">
        <v>0</v>
      </c>
      <c r="F42" s="1255">
        <v>315.04000000000002</v>
      </c>
      <c r="H42" s="2032"/>
      <c r="I42" s="995" t="s">
        <v>807</v>
      </c>
      <c r="J42" s="1255">
        <v>751.74</v>
      </c>
      <c r="K42" s="1255">
        <v>751.74</v>
      </c>
      <c r="L42" s="1255">
        <v>0</v>
      </c>
      <c r="M42" s="1255">
        <v>0</v>
      </c>
      <c r="O42" s="2032"/>
      <c r="P42" s="995" t="s">
        <v>807</v>
      </c>
      <c r="Q42" s="1255">
        <v>337.56</v>
      </c>
      <c r="R42" s="1255">
        <v>337.56</v>
      </c>
      <c r="S42" s="1255">
        <v>0</v>
      </c>
      <c r="T42" s="1255">
        <v>0</v>
      </c>
      <c r="V42" s="2032"/>
      <c r="W42" s="995" t="s">
        <v>807</v>
      </c>
      <c r="X42" s="1255">
        <v>352.86</v>
      </c>
      <c r="Y42" s="1255">
        <v>375.68</v>
      </c>
      <c r="Z42" s="1255">
        <v>0</v>
      </c>
      <c r="AA42" s="1255">
        <v>22.82</v>
      </c>
      <c r="AC42" s="2032"/>
      <c r="AD42" s="995" t="s">
        <v>807</v>
      </c>
      <c r="AE42" s="1255">
        <v>367.53</v>
      </c>
      <c r="AF42" s="1255">
        <v>640.75</v>
      </c>
      <c r="AG42" s="1255">
        <v>0</v>
      </c>
      <c r="AH42" s="1255">
        <v>273.22000000000003</v>
      </c>
      <c r="AJ42" s="2032"/>
      <c r="AK42" s="995" t="s">
        <v>807</v>
      </c>
      <c r="AL42" s="1255">
        <v>131.05000000000001</v>
      </c>
      <c r="AM42" s="1255">
        <v>150.05000000000001</v>
      </c>
      <c r="AN42" s="1255">
        <v>0</v>
      </c>
      <c r="AO42" s="1255">
        <v>19</v>
      </c>
    </row>
    <row r="43" spans="1:41" ht="18.600000000000001" customHeight="1">
      <c r="A43" s="2032"/>
      <c r="B43" s="995" t="s">
        <v>788</v>
      </c>
      <c r="C43" s="1255">
        <v>0</v>
      </c>
      <c r="D43" s="1255">
        <v>0</v>
      </c>
      <c r="E43" s="1255">
        <v>0</v>
      </c>
      <c r="F43" s="1255">
        <v>0</v>
      </c>
      <c r="H43" s="2032"/>
      <c r="I43" s="995" t="s">
        <v>788</v>
      </c>
      <c r="J43" s="1255">
        <v>0</v>
      </c>
      <c r="K43" s="1255">
        <v>0</v>
      </c>
      <c r="L43" s="1255">
        <v>0</v>
      </c>
      <c r="M43" s="1255">
        <v>0</v>
      </c>
      <c r="O43" s="2032"/>
      <c r="P43" s="995" t="s">
        <v>788</v>
      </c>
      <c r="Q43" s="1255">
        <v>0</v>
      </c>
      <c r="R43" s="1255">
        <v>0</v>
      </c>
      <c r="S43" s="1255">
        <v>0</v>
      </c>
      <c r="T43" s="1255">
        <v>0</v>
      </c>
      <c r="V43" s="2032"/>
      <c r="W43" s="995" t="s">
        <v>788</v>
      </c>
      <c r="X43" s="1255">
        <v>0</v>
      </c>
      <c r="Y43" s="1255">
        <v>0</v>
      </c>
      <c r="Z43" s="1255">
        <v>0</v>
      </c>
      <c r="AA43" s="1255">
        <v>0</v>
      </c>
      <c r="AC43" s="2032"/>
      <c r="AD43" s="995" t="s">
        <v>788</v>
      </c>
      <c r="AE43" s="1255">
        <v>0</v>
      </c>
      <c r="AF43" s="1255">
        <v>0</v>
      </c>
      <c r="AG43" s="1255">
        <v>0</v>
      </c>
      <c r="AH43" s="1255">
        <v>0</v>
      </c>
      <c r="AJ43" s="2032"/>
      <c r="AK43" s="995" t="s">
        <v>788</v>
      </c>
      <c r="AL43" s="1255">
        <v>0</v>
      </c>
      <c r="AM43" s="1255">
        <v>0</v>
      </c>
      <c r="AN43" s="1255">
        <v>0</v>
      </c>
      <c r="AO43" s="1255">
        <v>0</v>
      </c>
    </row>
    <row r="44" spans="1:41" ht="18.600000000000001" customHeight="1">
      <c r="A44" s="2032"/>
      <c r="B44" s="991" t="s">
        <v>257</v>
      </c>
      <c r="C44" s="1255">
        <v>101.7</v>
      </c>
      <c r="D44" s="1255">
        <v>101.7</v>
      </c>
      <c r="E44" s="1255">
        <v>0</v>
      </c>
      <c r="F44" s="1255">
        <v>0</v>
      </c>
      <c r="H44" s="2032"/>
      <c r="I44" s="991" t="s">
        <v>257</v>
      </c>
      <c r="J44" s="1255">
        <v>0</v>
      </c>
      <c r="K44" s="1255">
        <v>0</v>
      </c>
      <c r="L44" s="1255">
        <v>0</v>
      </c>
      <c r="M44" s="1255">
        <v>0</v>
      </c>
      <c r="O44" s="2032"/>
      <c r="P44" s="991" t="s">
        <v>257</v>
      </c>
      <c r="Q44" s="1255">
        <v>0</v>
      </c>
      <c r="R44" s="1255">
        <v>0</v>
      </c>
      <c r="S44" s="1255">
        <v>0</v>
      </c>
      <c r="T44" s="1255">
        <v>0</v>
      </c>
      <c r="V44" s="2032"/>
      <c r="W44" s="991" t="s">
        <v>257</v>
      </c>
      <c r="X44" s="1255">
        <v>23.7</v>
      </c>
      <c r="Y44" s="1255">
        <v>23.7</v>
      </c>
      <c r="Z44" s="1255">
        <v>0</v>
      </c>
      <c r="AA44" s="1255">
        <v>0</v>
      </c>
      <c r="AC44" s="2032"/>
      <c r="AD44" s="991" t="s">
        <v>257</v>
      </c>
      <c r="AE44" s="1255">
        <v>78</v>
      </c>
      <c r="AF44" s="1255">
        <v>78</v>
      </c>
      <c r="AG44" s="1255">
        <v>0</v>
      </c>
      <c r="AH44" s="1255">
        <v>0</v>
      </c>
      <c r="AJ44" s="2032"/>
      <c r="AK44" s="991" t="s">
        <v>257</v>
      </c>
      <c r="AL44" s="1255">
        <v>0</v>
      </c>
      <c r="AM44" s="1255">
        <v>0</v>
      </c>
      <c r="AN44" s="1255">
        <v>0</v>
      </c>
      <c r="AO44" s="1255">
        <v>0</v>
      </c>
    </row>
    <row r="45" spans="1:41" ht="18.600000000000001" customHeight="1">
      <c r="A45" s="2031" t="s">
        <v>865</v>
      </c>
      <c r="B45" s="1254" t="s">
        <v>873</v>
      </c>
      <c r="C45" s="1255">
        <f>SUM('2-10-3 2023 급수관 부설(급수과)'!C46:'2-10-3 2023 급수관 부설(급수과)'!C52)</f>
        <v>111.84999999999997</v>
      </c>
      <c r="D45" s="1255">
        <f>SUM('2-10-3 2023 급수관 부설(급수과)'!D46:'2-10-3 2023 급수관 부설(급수과)'!D52)</f>
        <v>517.13</v>
      </c>
      <c r="E45" s="1255">
        <f>SUM('2-10-3 2023 급수관 부설(급수과)'!E46:'2-10-3 2023 급수관 부설(급수과)'!E52)</f>
        <v>0</v>
      </c>
      <c r="F45" s="1255">
        <f>SUM('2-10-3 2023 급수관 부설(급수과)'!F46:'2-10-3 2023 급수관 부설(급수과)'!F52)</f>
        <v>405.28000000000003</v>
      </c>
      <c r="H45" s="2031" t="s">
        <v>865</v>
      </c>
      <c r="I45" s="1254" t="s">
        <v>873</v>
      </c>
      <c r="J45" s="1255">
        <f>SUM('2-10-3 2023 급수관 부설(급수과)'!J46:'2-10-3 2023 급수관 부설(급수과)'!J52)</f>
        <v>91.43</v>
      </c>
      <c r="K45" s="1255">
        <f>SUM('2-10-3 2023 급수관 부설(급수과)'!K46:'2-10-3 2023 급수관 부설(급수과)'!K52)</f>
        <v>92.43</v>
      </c>
      <c r="L45" s="1255">
        <f>SUM('2-10-3 2023 급수관 부설(급수과)'!L46:'2-10-3 2023 급수관 부설(급수과)'!L52)</f>
        <v>0</v>
      </c>
      <c r="M45" s="1255">
        <f>SUM('2-10-3 2023 급수관 부설(급수과)'!M46:'2-10-3 2023 급수관 부설(급수과)'!M52)</f>
        <v>1</v>
      </c>
      <c r="O45" s="2031" t="s">
        <v>865</v>
      </c>
      <c r="P45" s="1254" t="s">
        <v>873</v>
      </c>
      <c r="Q45" s="1255">
        <f>SUM('2-10-3 2023 급수관 부설(급수과)'!Q46:'2-10-3 2023 급수관 부설(급수과)'!Q52)</f>
        <v>108.03</v>
      </c>
      <c r="R45" s="1255">
        <f>SUM('2-10-3 2023 급수관 부설(급수과)'!R46:'2-10-3 2023 급수관 부설(급수과)'!R52)</f>
        <v>108.03</v>
      </c>
      <c r="S45" s="1255">
        <f>SUM('2-10-3 2023 급수관 부설(급수과)'!S46:'2-10-3 2023 급수관 부설(급수과)'!S52)</f>
        <v>0</v>
      </c>
      <c r="T45" s="1255">
        <f>SUM('2-10-3 2023 급수관 부설(급수과)'!T46:'2-10-3 2023 급수관 부설(급수과)'!T52)</f>
        <v>0</v>
      </c>
      <c r="V45" s="2031" t="s">
        <v>865</v>
      </c>
      <c r="W45" s="1254" t="s">
        <v>873</v>
      </c>
      <c r="X45" s="1255">
        <f>SUM('2-10-3 2023 급수관 부설(급수과)'!X46:'2-10-3 2023 급수관 부설(급수과)'!X52)</f>
        <v>128</v>
      </c>
      <c r="Y45" s="1255">
        <f>SUM('2-10-3 2023 급수관 부설(급수과)'!Y46:'2-10-3 2023 급수관 부설(급수과)'!Y52)</f>
        <v>133</v>
      </c>
      <c r="Z45" s="1255">
        <f>SUM('2-10-3 2023 급수관 부설(급수과)'!Z46:'2-10-3 2023 급수관 부설(급수과)'!Z52)</f>
        <v>0</v>
      </c>
      <c r="AA45" s="1255">
        <f>SUM('2-10-3 2023 급수관 부설(급수과)'!AA46:'2-10-3 2023 급수관 부설(급수과)'!AA52)</f>
        <v>5</v>
      </c>
      <c r="AC45" s="2031" t="s">
        <v>865</v>
      </c>
      <c r="AD45" s="1254" t="s">
        <v>873</v>
      </c>
      <c r="AE45" s="1255">
        <f>SUM('2-10-3 2023 급수관 부설(급수과)'!AE46:'2-10-3 2023 급수관 부설(급수과)'!AE52)</f>
        <v>-249.61</v>
      </c>
      <c r="AF45" s="1255">
        <f>SUM('2-10-3 2023 급수관 부설(급수과)'!AF46:'2-10-3 2023 급수관 부설(급수과)'!AF52)</f>
        <v>149.66999999999999</v>
      </c>
      <c r="AG45" s="1255">
        <f>SUM('2-10-3 2023 급수관 부설(급수과)'!AG46:'2-10-3 2023 급수관 부설(급수과)'!AG52)</f>
        <v>0</v>
      </c>
      <c r="AH45" s="1255">
        <f>SUM('2-10-3 2023 급수관 부설(급수과)'!AH46:'2-10-3 2023 급수관 부설(급수과)'!AH52)</f>
        <v>399.28000000000003</v>
      </c>
      <c r="AJ45" s="2031" t="s">
        <v>865</v>
      </c>
      <c r="AK45" s="1254" t="s">
        <v>873</v>
      </c>
      <c r="AL45" s="1255">
        <f>SUM('2-10-3 2023 급수관 부설(급수과)'!AL46:'2-10-3 2023 급수관 부설(급수과)'!AL52)</f>
        <v>34</v>
      </c>
      <c r="AM45" s="1255">
        <f>SUM('2-10-3 2023 급수관 부설(급수과)'!AM46:'2-10-3 2023 급수관 부설(급수과)'!AM52)</f>
        <v>34</v>
      </c>
      <c r="AN45" s="1255">
        <f>SUM('2-10-3 2023 급수관 부설(급수과)'!AN46:'2-10-3 2023 급수관 부설(급수과)'!AN52)</f>
        <v>0</v>
      </c>
      <c r="AO45" s="1255">
        <f>SUM('2-10-3 2023 급수관 부설(급수과)'!AO46:'2-10-3 2023 급수관 부설(급수과)'!AO52)</f>
        <v>0</v>
      </c>
    </row>
    <row r="46" spans="1:41" ht="18.600000000000001" customHeight="1">
      <c r="A46" s="2031" t="s">
        <v>865</v>
      </c>
      <c r="B46" s="989" t="s">
        <v>874</v>
      </c>
      <c r="C46" s="1255">
        <v>0</v>
      </c>
      <c r="D46" s="1255">
        <v>0</v>
      </c>
      <c r="E46" s="1255">
        <v>0</v>
      </c>
      <c r="F46" s="1255">
        <v>0</v>
      </c>
      <c r="H46" s="2031" t="s">
        <v>865</v>
      </c>
      <c r="I46" s="989" t="s">
        <v>874</v>
      </c>
      <c r="J46" s="1255">
        <v>0</v>
      </c>
      <c r="K46" s="1255">
        <v>0</v>
      </c>
      <c r="L46" s="1255">
        <v>0</v>
      </c>
      <c r="M46" s="1255">
        <v>0</v>
      </c>
      <c r="O46" s="2031" t="s">
        <v>865</v>
      </c>
      <c r="P46" s="989" t="s">
        <v>874</v>
      </c>
      <c r="Q46" s="1255">
        <v>0</v>
      </c>
      <c r="R46" s="1255">
        <v>0</v>
      </c>
      <c r="S46" s="1255">
        <v>0</v>
      </c>
      <c r="T46" s="1255">
        <v>0</v>
      </c>
      <c r="V46" s="2031" t="s">
        <v>865</v>
      </c>
      <c r="W46" s="989" t="s">
        <v>874</v>
      </c>
      <c r="X46" s="1255">
        <v>0</v>
      </c>
      <c r="Y46" s="1255">
        <v>0</v>
      </c>
      <c r="Z46" s="1255">
        <v>0</v>
      </c>
      <c r="AA46" s="1255">
        <v>0</v>
      </c>
      <c r="AC46" s="2031" t="s">
        <v>865</v>
      </c>
      <c r="AD46" s="989" t="s">
        <v>874</v>
      </c>
      <c r="AE46" s="1255">
        <v>0</v>
      </c>
      <c r="AF46" s="1255">
        <v>0</v>
      </c>
      <c r="AG46" s="1255">
        <v>0</v>
      </c>
      <c r="AH46" s="1255">
        <v>0</v>
      </c>
      <c r="AJ46" s="2031" t="s">
        <v>865</v>
      </c>
      <c r="AK46" s="989" t="s">
        <v>874</v>
      </c>
      <c r="AL46" s="1255">
        <v>0</v>
      </c>
      <c r="AM46" s="1255">
        <v>0</v>
      </c>
      <c r="AN46" s="1255">
        <v>0</v>
      </c>
      <c r="AO46" s="1255">
        <v>0</v>
      </c>
    </row>
    <row r="47" spans="1:41" ht="18.600000000000001" customHeight="1">
      <c r="A47" s="2032"/>
      <c r="B47" s="995" t="s">
        <v>802</v>
      </c>
      <c r="C47" s="1255">
        <v>71.16</v>
      </c>
      <c r="D47" s="1255">
        <v>71.16</v>
      </c>
      <c r="E47" s="1255">
        <v>0</v>
      </c>
      <c r="F47" s="1255">
        <v>0</v>
      </c>
      <c r="H47" s="2032"/>
      <c r="I47" s="995" t="s">
        <v>802</v>
      </c>
      <c r="J47" s="1255">
        <v>0</v>
      </c>
      <c r="K47" s="1255">
        <v>0</v>
      </c>
      <c r="L47" s="1255">
        <v>0</v>
      </c>
      <c r="M47" s="1255">
        <v>0</v>
      </c>
      <c r="O47" s="2032"/>
      <c r="P47" s="995" t="s">
        <v>802</v>
      </c>
      <c r="Q47" s="1255">
        <v>71.16</v>
      </c>
      <c r="R47" s="1255">
        <v>71.16</v>
      </c>
      <c r="S47" s="1255">
        <v>0</v>
      </c>
      <c r="T47" s="1255">
        <v>0</v>
      </c>
      <c r="V47" s="2032"/>
      <c r="W47" s="995" t="s">
        <v>802</v>
      </c>
      <c r="X47" s="1255">
        <v>0</v>
      </c>
      <c r="Y47" s="1255">
        <v>0</v>
      </c>
      <c r="Z47" s="1255">
        <v>0</v>
      </c>
      <c r="AA47" s="1255">
        <v>0</v>
      </c>
      <c r="AC47" s="2032"/>
      <c r="AD47" s="995" t="s">
        <v>802</v>
      </c>
      <c r="AE47" s="1255">
        <v>0</v>
      </c>
      <c r="AF47" s="1255">
        <v>0</v>
      </c>
      <c r="AG47" s="1255">
        <v>0</v>
      </c>
      <c r="AH47" s="1255">
        <v>0</v>
      </c>
      <c r="AJ47" s="2032"/>
      <c r="AK47" s="995" t="s">
        <v>802</v>
      </c>
      <c r="AL47" s="1255">
        <v>0</v>
      </c>
      <c r="AM47" s="1255">
        <v>0</v>
      </c>
      <c r="AN47" s="1255">
        <v>0</v>
      </c>
      <c r="AO47" s="1255">
        <v>0</v>
      </c>
    </row>
    <row r="48" spans="1:41" ht="18.600000000000001" customHeight="1">
      <c r="A48" s="2032"/>
      <c r="B48" s="995" t="s">
        <v>803</v>
      </c>
      <c r="C48" s="1255">
        <v>-362.74</v>
      </c>
      <c r="D48" s="1255">
        <v>0</v>
      </c>
      <c r="E48" s="1255">
        <v>0</v>
      </c>
      <c r="F48" s="1255">
        <v>362.74</v>
      </c>
      <c r="H48" s="2032"/>
      <c r="I48" s="995" t="s">
        <v>803</v>
      </c>
      <c r="J48" s="1255">
        <v>0</v>
      </c>
      <c r="K48" s="1255">
        <v>0</v>
      </c>
      <c r="L48" s="1255">
        <v>0</v>
      </c>
      <c r="M48" s="1255">
        <v>0</v>
      </c>
      <c r="O48" s="2032"/>
      <c r="P48" s="995" t="s">
        <v>803</v>
      </c>
      <c r="Q48" s="1255">
        <v>0</v>
      </c>
      <c r="R48" s="1255">
        <v>0</v>
      </c>
      <c r="S48" s="1255">
        <v>0</v>
      </c>
      <c r="T48" s="1255">
        <v>0</v>
      </c>
      <c r="V48" s="2032"/>
      <c r="W48" s="995" t="s">
        <v>803</v>
      </c>
      <c r="X48" s="1255">
        <v>0</v>
      </c>
      <c r="Y48" s="1255">
        <v>0</v>
      </c>
      <c r="Z48" s="1255">
        <v>0</v>
      </c>
      <c r="AA48" s="1255">
        <v>0</v>
      </c>
      <c r="AC48" s="2032"/>
      <c r="AD48" s="995" t="s">
        <v>803</v>
      </c>
      <c r="AE48" s="1255">
        <v>-362.74</v>
      </c>
      <c r="AF48" s="1255">
        <v>0</v>
      </c>
      <c r="AG48" s="1255">
        <v>0</v>
      </c>
      <c r="AH48" s="1255">
        <v>362.74</v>
      </c>
      <c r="AJ48" s="2032"/>
      <c r="AK48" s="995" t="s">
        <v>803</v>
      </c>
      <c r="AL48" s="1255">
        <v>0</v>
      </c>
      <c r="AM48" s="1255">
        <v>0</v>
      </c>
      <c r="AN48" s="1255">
        <v>0</v>
      </c>
      <c r="AO48" s="1255">
        <v>0</v>
      </c>
    </row>
    <row r="49" spans="1:41" ht="18.600000000000001" customHeight="1">
      <c r="A49" s="2032"/>
      <c r="B49" s="1011" t="s">
        <v>875</v>
      </c>
      <c r="C49" s="1255">
        <v>0</v>
      </c>
      <c r="D49" s="1255">
        <v>0</v>
      </c>
      <c r="E49" s="1255">
        <v>0</v>
      </c>
      <c r="F49" s="1255">
        <v>0</v>
      </c>
      <c r="H49" s="2032"/>
      <c r="I49" s="1011" t="s">
        <v>875</v>
      </c>
      <c r="J49" s="1255">
        <v>0</v>
      </c>
      <c r="K49" s="1255">
        <v>0</v>
      </c>
      <c r="L49" s="1255">
        <v>0</v>
      </c>
      <c r="M49" s="1255">
        <v>0</v>
      </c>
      <c r="O49" s="2032"/>
      <c r="P49" s="1011" t="s">
        <v>875</v>
      </c>
      <c r="Q49" s="1255">
        <v>0</v>
      </c>
      <c r="R49" s="1255">
        <v>0</v>
      </c>
      <c r="S49" s="1255">
        <v>0</v>
      </c>
      <c r="T49" s="1255">
        <v>0</v>
      </c>
      <c r="V49" s="2032"/>
      <c r="W49" s="1011" t="s">
        <v>875</v>
      </c>
      <c r="X49" s="1255">
        <v>0</v>
      </c>
      <c r="Y49" s="1255">
        <v>0</v>
      </c>
      <c r="Z49" s="1255">
        <v>0</v>
      </c>
      <c r="AA49" s="1255">
        <v>0</v>
      </c>
      <c r="AC49" s="2032"/>
      <c r="AD49" s="1011" t="s">
        <v>875</v>
      </c>
      <c r="AE49" s="1255">
        <v>0</v>
      </c>
      <c r="AF49" s="1255">
        <v>0</v>
      </c>
      <c r="AG49" s="1255">
        <v>0</v>
      </c>
      <c r="AH49" s="1255">
        <v>0</v>
      </c>
      <c r="AJ49" s="2032"/>
      <c r="AK49" s="1011" t="s">
        <v>875</v>
      </c>
      <c r="AL49" s="1255">
        <v>0</v>
      </c>
      <c r="AM49" s="1255">
        <v>0</v>
      </c>
      <c r="AN49" s="1255">
        <v>0</v>
      </c>
      <c r="AO49" s="1255">
        <v>0</v>
      </c>
    </row>
    <row r="50" spans="1:41" ht="18.600000000000001" customHeight="1">
      <c r="A50" s="2032"/>
      <c r="B50" s="995" t="s">
        <v>807</v>
      </c>
      <c r="C50" s="1255">
        <v>403.43</v>
      </c>
      <c r="D50" s="1255">
        <v>445.97</v>
      </c>
      <c r="E50" s="1255">
        <v>0</v>
      </c>
      <c r="F50" s="1255">
        <v>42.54</v>
      </c>
      <c r="H50" s="2032"/>
      <c r="I50" s="995" t="s">
        <v>807</v>
      </c>
      <c r="J50" s="1255">
        <v>91.43</v>
      </c>
      <c r="K50" s="1255">
        <v>92.43</v>
      </c>
      <c r="L50" s="1255">
        <v>0</v>
      </c>
      <c r="M50" s="1255">
        <v>1</v>
      </c>
      <c r="O50" s="2032"/>
      <c r="P50" s="995" t="s">
        <v>807</v>
      </c>
      <c r="Q50" s="1255">
        <v>36.869999999999997</v>
      </c>
      <c r="R50" s="1255">
        <v>36.869999999999997</v>
      </c>
      <c r="S50" s="1255">
        <v>0</v>
      </c>
      <c r="T50" s="1255">
        <v>0</v>
      </c>
      <c r="V50" s="2032"/>
      <c r="W50" s="995" t="s">
        <v>807</v>
      </c>
      <c r="X50" s="1255">
        <v>128</v>
      </c>
      <c r="Y50" s="1255">
        <v>133</v>
      </c>
      <c r="Z50" s="1255">
        <v>0</v>
      </c>
      <c r="AA50" s="1255">
        <v>5</v>
      </c>
      <c r="AC50" s="2032"/>
      <c r="AD50" s="995" t="s">
        <v>807</v>
      </c>
      <c r="AE50" s="1255">
        <v>113.13</v>
      </c>
      <c r="AF50" s="1255">
        <v>149.66999999999999</v>
      </c>
      <c r="AG50" s="1255">
        <v>0</v>
      </c>
      <c r="AH50" s="1255">
        <v>36.54</v>
      </c>
      <c r="AJ50" s="2032"/>
      <c r="AK50" s="995" t="s">
        <v>807</v>
      </c>
      <c r="AL50" s="1255">
        <v>34</v>
      </c>
      <c r="AM50" s="1255">
        <v>34</v>
      </c>
      <c r="AN50" s="1255">
        <v>0</v>
      </c>
      <c r="AO50" s="1255">
        <v>0</v>
      </c>
    </row>
    <row r="51" spans="1:41" ht="18.600000000000001" customHeight="1">
      <c r="A51" s="2032"/>
      <c r="B51" s="995" t="s">
        <v>788</v>
      </c>
      <c r="C51" s="1255">
        <v>0</v>
      </c>
      <c r="D51" s="1255">
        <v>0</v>
      </c>
      <c r="E51" s="1255">
        <v>0</v>
      </c>
      <c r="F51" s="1255">
        <v>0</v>
      </c>
      <c r="H51" s="2032"/>
      <c r="I51" s="995" t="s">
        <v>788</v>
      </c>
      <c r="J51" s="1255">
        <v>0</v>
      </c>
      <c r="K51" s="1255">
        <v>0</v>
      </c>
      <c r="L51" s="1255">
        <v>0</v>
      </c>
      <c r="M51" s="1255">
        <v>0</v>
      </c>
      <c r="O51" s="2032"/>
      <c r="P51" s="995" t="s">
        <v>788</v>
      </c>
      <c r="Q51" s="1255">
        <v>0</v>
      </c>
      <c r="R51" s="1255">
        <v>0</v>
      </c>
      <c r="S51" s="1255">
        <v>0</v>
      </c>
      <c r="T51" s="1255">
        <v>0</v>
      </c>
      <c r="V51" s="2032"/>
      <c r="W51" s="995" t="s">
        <v>788</v>
      </c>
      <c r="X51" s="1255">
        <v>0</v>
      </c>
      <c r="Y51" s="1255">
        <v>0</v>
      </c>
      <c r="Z51" s="1255">
        <v>0</v>
      </c>
      <c r="AA51" s="1255">
        <v>0</v>
      </c>
      <c r="AC51" s="2032"/>
      <c r="AD51" s="995" t="s">
        <v>788</v>
      </c>
      <c r="AE51" s="1255">
        <v>0</v>
      </c>
      <c r="AF51" s="1255">
        <v>0</v>
      </c>
      <c r="AG51" s="1255">
        <v>0</v>
      </c>
      <c r="AH51" s="1255">
        <v>0</v>
      </c>
      <c r="AJ51" s="2032"/>
      <c r="AK51" s="995" t="s">
        <v>788</v>
      </c>
      <c r="AL51" s="1255">
        <v>0</v>
      </c>
      <c r="AM51" s="1255">
        <v>0</v>
      </c>
      <c r="AN51" s="1255">
        <v>0</v>
      </c>
      <c r="AO51" s="1255">
        <v>0</v>
      </c>
    </row>
    <row r="52" spans="1:41" ht="18.600000000000001" customHeight="1">
      <c r="A52" s="2032"/>
      <c r="B52" s="991" t="s">
        <v>257</v>
      </c>
      <c r="C52" s="1255">
        <v>0</v>
      </c>
      <c r="D52" s="1255">
        <v>0</v>
      </c>
      <c r="E52" s="1255">
        <v>0</v>
      </c>
      <c r="F52" s="1255">
        <v>0</v>
      </c>
      <c r="H52" s="2032"/>
      <c r="I52" s="991" t="s">
        <v>257</v>
      </c>
      <c r="J52" s="1255">
        <v>0</v>
      </c>
      <c r="K52" s="1255">
        <v>0</v>
      </c>
      <c r="L52" s="1255">
        <v>0</v>
      </c>
      <c r="M52" s="1255">
        <v>0</v>
      </c>
      <c r="O52" s="2032"/>
      <c r="P52" s="991" t="s">
        <v>257</v>
      </c>
      <c r="Q52" s="1255">
        <v>0</v>
      </c>
      <c r="R52" s="1255">
        <v>0</v>
      </c>
      <c r="S52" s="1255">
        <v>0</v>
      </c>
      <c r="T52" s="1255">
        <v>0</v>
      </c>
      <c r="V52" s="2032"/>
      <c r="W52" s="991" t="s">
        <v>257</v>
      </c>
      <c r="X52" s="1255">
        <v>0</v>
      </c>
      <c r="Y52" s="1255">
        <v>0</v>
      </c>
      <c r="Z52" s="1255">
        <v>0</v>
      </c>
      <c r="AA52" s="1255">
        <v>0</v>
      </c>
      <c r="AC52" s="2032"/>
      <c r="AD52" s="991" t="s">
        <v>257</v>
      </c>
      <c r="AE52" s="1255">
        <v>0</v>
      </c>
      <c r="AF52" s="1255">
        <v>0</v>
      </c>
      <c r="AG52" s="1255">
        <v>0</v>
      </c>
      <c r="AH52" s="1255">
        <v>0</v>
      </c>
      <c r="AJ52" s="2032"/>
      <c r="AK52" s="991" t="s">
        <v>257</v>
      </c>
      <c r="AL52" s="1255">
        <v>0</v>
      </c>
      <c r="AM52" s="1255">
        <v>0</v>
      </c>
      <c r="AN52" s="1255">
        <v>0</v>
      </c>
      <c r="AO52" s="1255">
        <v>0</v>
      </c>
    </row>
    <row r="53" spans="1:41" ht="18.600000000000001" customHeight="1">
      <c r="A53" s="2031" t="s">
        <v>866</v>
      </c>
      <c r="B53" s="1254" t="s">
        <v>873</v>
      </c>
      <c r="C53" s="1255">
        <f>SUM('2-10-3 2023 급수관 부설(급수과)'!C54:'2-10-3 2023 급수관 부설(급수과)'!C60)</f>
        <v>897.15</v>
      </c>
      <c r="D53" s="1255">
        <f>SUM('2-10-3 2023 급수관 부설(급수과)'!D54:'2-10-3 2023 급수관 부설(급수과)'!D60)</f>
        <v>1299.32</v>
      </c>
      <c r="E53" s="1255">
        <f>SUM('2-10-3 2023 급수관 부설(급수과)'!E54:'2-10-3 2023 급수관 부설(급수과)'!E60)</f>
        <v>0</v>
      </c>
      <c r="F53" s="1255">
        <f>SUM('2-10-3 2023 급수관 부설(급수과)'!F54:'2-10-3 2023 급수관 부설(급수과)'!F60)</f>
        <v>402.16999999999996</v>
      </c>
      <c r="H53" s="2031" t="s">
        <v>866</v>
      </c>
      <c r="I53" s="1254" t="s">
        <v>873</v>
      </c>
      <c r="J53" s="1255">
        <f>SUM('2-10-3 2023 급수관 부설(급수과)'!J54:'2-10-3 2023 급수관 부설(급수과)'!J60)</f>
        <v>45.58</v>
      </c>
      <c r="K53" s="1255">
        <f>SUM('2-10-3 2023 급수관 부설(급수과)'!K54:'2-10-3 2023 급수관 부설(급수과)'!K60)</f>
        <v>45.58</v>
      </c>
      <c r="L53" s="1255">
        <f>SUM('2-10-3 2023 급수관 부설(급수과)'!L54:'2-10-3 2023 급수관 부설(급수과)'!L60)</f>
        <v>0</v>
      </c>
      <c r="M53" s="1255">
        <f>SUM('2-10-3 2023 급수관 부설(급수과)'!M54:'2-10-3 2023 급수관 부설(급수과)'!M60)</f>
        <v>0</v>
      </c>
      <c r="O53" s="2031" t="s">
        <v>866</v>
      </c>
      <c r="P53" s="1254" t="s">
        <v>873</v>
      </c>
      <c r="Q53" s="1255">
        <f>SUM('2-10-3 2023 급수관 부설(급수과)'!Q54:'2-10-3 2023 급수관 부설(급수과)'!Q60)</f>
        <v>209.61</v>
      </c>
      <c r="R53" s="1255">
        <f>SUM('2-10-3 2023 급수관 부설(급수과)'!R54:'2-10-3 2023 급수관 부설(급수과)'!R60)</f>
        <v>209.61</v>
      </c>
      <c r="S53" s="1255">
        <f>SUM('2-10-3 2023 급수관 부설(급수과)'!S54:'2-10-3 2023 급수관 부설(급수과)'!S60)</f>
        <v>0</v>
      </c>
      <c r="T53" s="1255">
        <f>SUM('2-10-3 2023 급수관 부설(급수과)'!T54:'2-10-3 2023 급수관 부설(급수과)'!T60)</f>
        <v>0</v>
      </c>
      <c r="V53" s="2031" t="s">
        <v>866</v>
      </c>
      <c r="W53" s="1254" t="s">
        <v>873</v>
      </c>
      <c r="X53" s="1255">
        <f>SUM('2-10-3 2023 급수관 부설(급수과)'!X54:'2-10-3 2023 급수관 부설(급수과)'!X60)</f>
        <v>540.74</v>
      </c>
      <c r="Y53" s="1255">
        <f>SUM('2-10-3 2023 급수관 부설(급수과)'!Y54:'2-10-3 2023 급수관 부설(급수과)'!Y60)</f>
        <v>568.55999999999995</v>
      </c>
      <c r="Z53" s="1255">
        <f>SUM('2-10-3 2023 급수관 부설(급수과)'!Z54:'2-10-3 2023 급수관 부설(급수과)'!Z60)</f>
        <v>0</v>
      </c>
      <c r="AA53" s="1255">
        <f>SUM('2-10-3 2023 급수관 부설(급수과)'!AA54:'2-10-3 2023 급수관 부설(급수과)'!AA60)</f>
        <v>27.82</v>
      </c>
      <c r="AC53" s="2031" t="s">
        <v>866</v>
      </c>
      <c r="AD53" s="1254" t="s">
        <v>873</v>
      </c>
      <c r="AE53" s="1255">
        <f>SUM('2-10-3 2023 급수관 부설(급수과)'!AE54:'2-10-3 2023 급수관 부설(급수과)'!AE60)</f>
        <v>-42.349999999999994</v>
      </c>
      <c r="AF53" s="1255">
        <f>SUM('2-10-3 2023 급수관 부설(급수과)'!AF54:'2-10-3 2023 급수관 부설(급수과)'!AF60)</f>
        <v>332</v>
      </c>
      <c r="AG53" s="1255">
        <f>SUM('2-10-3 2023 급수관 부설(급수과)'!AG54:'2-10-3 2023 급수관 부설(급수과)'!AG60)</f>
        <v>0</v>
      </c>
      <c r="AH53" s="1255">
        <f>SUM('2-10-3 2023 급수관 부설(급수과)'!AH54:'2-10-3 2023 급수관 부설(급수과)'!AH60)</f>
        <v>374.35</v>
      </c>
      <c r="AJ53" s="2031" t="s">
        <v>866</v>
      </c>
      <c r="AK53" s="1254" t="s">
        <v>873</v>
      </c>
      <c r="AL53" s="1255">
        <f>SUM('2-10-3 2023 급수관 부설(급수과)'!AL54:'2-10-3 2023 급수관 부설(급수과)'!AL60)</f>
        <v>143.57</v>
      </c>
      <c r="AM53" s="1255">
        <f>SUM('2-10-3 2023 급수관 부설(급수과)'!AM54:'2-10-3 2023 급수관 부설(급수과)'!AM60)</f>
        <v>143.57</v>
      </c>
      <c r="AN53" s="1255">
        <f>SUM('2-10-3 2023 급수관 부설(급수과)'!AN54:'2-10-3 2023 급수관 부설(급수과)'!AN60)</f>
        <v>0</v>
      </c>
      <c r="AO53" s="1255">
        <f>SUM('2-10-3 2023 급수관 부설(급수과)'!AO54:'2-10-3 2023 급수관 부설(급수과)'!AO60)</f>
        <v>0</v>
      </c>
    </row>
    <row r="54" spans="1:41" ht="18.600000000000001" customHeight="1">
      <c r="A54" s="2031" t="s">
        <v>866</v>
      </c>
      <c r="B54" s="989" t="s">
        <v>874</v>
      </c>
      <c r="C54" s="1255">
        <v>0</v>
      </c>
      <c r="D54" s="1255">
        <v>0</v>
      </c>
      <c r="E54" s="1255">
        <v>0</v>
      </c>
      <c r="F54" s="1255">
        <v>0</v>
      </c>
      <c r="H54" s="2031" t="s">
        <v>866</v>
      </c>
      <c r="I54" s="989" t="s">
        <v>874</v>
      </c>
      <c r="J54" s="1255">
        <v>0</v>
      </c>
      <c r="K54" s="1255">
        <v>0</v>
      </c>
      <c r="L54" s="1255">
        <v>0</v>
      </c>
      <c r="M54" s="1255">
        <v>0</v>
      </c>
      <c r="O54" s="2031" t="s">
        <v>866</v>
      </c>
      <c r="P54" s="989" t="s">
        <v>874</v>
      </c>
      <c r="Q54" s="1255">
        <v>0</v>
      </c>
      <c r="R54" s="1255">
        <v>0</v>
      </c>
      <c r="S54" s="1255">
        <v>0</v>
      </c>
      <c r="T54" s="1255">
        <v>0</v>
      </c>
      <c r="V54" s="2031" t="s">
        <v>866</v>
      </c>
      <c r="W54" s="989" t="s">
        <v>874</v>
      </c>
      <c r="X54" s="1255">
        <v>0</v>
      </c>
      <c r="Y54" s="1255">
        <v>0</v>
      </c>
      <c r="Z54" s="1255">
        <v>0</v>
      </c>
      <c r="AA54" s="1255">
        <v>0</v>
      </c>
      <c r="AC54" s="2031" t="s">
        <v>866</v>
      </c>
      <c r="AD54" s="989" t="s">
        <v>874</v>
      </c>
      <c r="AE54" s="1255">
        <v>0</v>
      </c>
      <c r="AF54" s="1255">
        <v>0</v>
      </c>
      <c r="AG54" s="1255">
        <v>0</v>
      </c>
      <c r="AH54" s="1255">
        <v>0</v>
      </c>
      <c r="AJ54" s="2031" t="s">
        <v>866</v>
      </c>
      <c r="AK54" s="989" t="s">
        <v>874</v>
      </c>
      <c r="AL54" s="1255">
        <v>0</v>
      </c>
      <c r="AM54" s="1255">
        <v>0</v>
      </c>
      <c r="AN54" s="1255">
        <v>0</v>
      </c>
      <c r="AO54" s="1255">
        <v>0</v>
      </c>
    </row>
    <row r="55" spans="1:41" ht="18.600000000000001" customHeight="1">
      <c r="A55" s="2032"/>
      <c r="B55" s="995" t="s">
        <v>802</v>
      </c>
      <c r="C55" s="1255">
        <v>0</v>
      </c>
      <c r="D55" s="1255">
        <v>0</v>
      </c>
      <c r="E55" s="1255">
        <v>0</v>
      </c>
      <c r="F55" s="1255">
        <v>0</v>
      </c>
      <c r="H55" s="2032"/>
      <c r="I55" s="995" t="s">
        <v>802</v>
      </c>
      <c r="J55" s="1255">
        <v>0</v>
      </c>
      <c r="K55" s="1255">
        <v>0</v>
      </c>
      <c r="L55" s="1255">
        <v>0</v>
      </c>
      <c r="M55" s="1255">
        <v>0</v>
      </c>
      <c r="O55" s="2032"/>
      <c r="P55" s="995" t="s">
        <v>802</v>
      </c>
      <c r="Q55" s="1255">
        <v>0</v>
      </c>
      <c r="R55" s="1255">
        <v>0</v>
      </c>
      <c r="S55" s="1255">
        <v>0</v>
      </c>
      <c r="T55" s="1255">
        <v>0</v>
      </c>
      <c r="V55" s="2032"/>
      <c r="W55" s="995" t="s">
        <v>802</v>
      </c>
      <c r="X55" s="1255">
        <v>0</v>
      </c>
      <c r="Y55" s="1255">
        <v>0</v>
      </c>
      <c r="Z55" s="1255">
        <v>0</v>
      </c>
      <c r="AA55" s="1255">
        <v>0</v>
      </c>
      <c r="AC55" s="2032"/>
      <c r="AD55" s="995" t="s">
        <v>802</v>
      </c>
      <c r="AE55" s="1255">
        <v>0</v>
      </c>
      <c r="AF55" s="1255">
        <v>0</v>
      </c>
      <c r="AG55" s="1255">
        <v>0</v>
      </c>
      <c r="AH55" s="1255">
        <v>0</v>
      </c>
      <c r="AJ55" s="2032"/>
      <c r="AK55" s="995" t="s">
        <v>802</v>
      </c>
      <c r="AL55" s="1255">
        <v>0</v>
      </c>
      <c r="AM55" s="1255">
        <v>0</v>
      </c>
      <c r="AN55" s="1255">
        <v>0</v>
      </c>
      <c r="AO55" s="1255">
        <v>0</v>
      </c>
    </row>
    <row r="56" spans="1:41" ht="18.600000000000001" customHeight="1">
      <c r="A56" s="2032"/>
      <c r="B56" s="995" t="s">
        <v>803</v>
      </c>
      <c r="C56" s="1255">
        <v>-124.9</v>
      </c>
      <c r="D56" s="1255">
        <v>47.45</v>
      </c>
      <c r="E56" s="1255">
        <v>0</v>
      </c>
      <c r="F56" s="1255">
        <v>172.35</v>
      </c>
      <c r="H56" s="2032"/>
      <c r="I56" s="995" t="s">
        <v>803</v>
      </c>
      <c r="J56" s="1255">
        <v>0</v>
      </c>
      <c r="K56" s="1255">
        <v>0</v>
      </c>
      <c r="L56" s="1255">
        <v>0</v>
      </c>
      <c r="M56" s="1255">
        <v>0</v>
      </c>
      <c r="O56" s="2032"/>
      <c r="P56" s="995" t="s">
        <v>803</v>
      </c>
      <c r="Q56" s="1255">
        <v>47.45</v>
      </c>
      <c r="R56" s="1255">
        <v>47.45</v>
      </c>
      <c r="S56" s="1255">
        <v>0</v>
      </c>
      <c r="T56" s="1255">
        <v>0</v>
      </c>
      <c r="V56" s="2032"/>
      <c r="W56" s="995" t="s">
        <v>803</v>
      </c>
      <c r="X56" s="1255">
        <v>-27.82</v>
      </c>
      <c r="Y56" s="1255">
        <v>0</v>
      </c>
      <c r="Z56" s="1255">
        <v>0</v>
      </c>
      <c r="AA56" s="1255">
        <v>27.82</v>
      </c>
      <c r="AC56" s="2032"/>
      <c r="AD56" s="995" t="s">
        <v>803</v>
      </c>
      <c r="AE56" s="1255">
        <v>-144.53</v>
      </c>
      <c r="AF56" s="1255">
        <v>0</v>
      </c>
      <c r="AG56" s="1255">
        <v>0</v>
      </c>
      <c r="AH56" s="1255">
        <v>144.53</v>
      </c>
      <c r="AJ56" s="2032"/>
      <c r="AK56" s="995" t="s">
        <v>803</v>
      </c>
      <c r="AL56" s="1255">
        <v>0</v>
      </c>
      <c r="AM56" s="1255">
        <v>0</v>
      </c>
      <c r="AN56" s="1255">
        <v>0</v>
      </c>
      <c r="AO56" s="1255">
        <v>0</v>
      </c>
    </row>
    <row r="57" spans="1:41" ht="18.600000000000001" customHeight="1">
      <c r="A57" s="2032"/>
      <c r="B57" s="1011" t="s">
        <v>875</v>
      </c>
      <c r="C57" s="1255">
        <v>0</v>
      </c>
      <c r="D57" s="1255">
        <v>0</v>
      </c>
      <c r="E57" s="1255">
        <v>0</v>
      </c>
      <c r="F57" s="1255">
        <v>0</v>
      </c>
      <c r="H57" s="2032"/>
      <c r="I57" s="1011" t="s">
        <v>875</v>
      </c>
      <c r="J57" s="1255">
        <v>0</v>
      </c>
      <c r="K57" s="1255">
        <v>0</v>
      </c>
      <c r="L57" s="1255">
        <v>0</v>
      </c>
      <c r="M57" s="1255">
        <v>0</v>
      </c>
      <c r="O57" s="2032"/>
      <c r="P57" s="1011" t="s">
        <v>875</v>
      </c>
      <c r="Q57" s="1255">
        <v>0</v>
      </c>
      <c r="R57" s="1255">
        <v>0</v>
      </c>
      <c r="S57" s="1255">
        <v>0</v>
      </c>
      <c r="T57" s="1255">
        <v>0</v>
      </c>
      <c r="V57" s="2032"/>
      <c r="W57" s="1011" t="s">
        <v>875</v>
      </c>
      <c r="X57" s="1255">
        <v>0</v>
      </c>
      <c r="Y57" s="1255">
        <v>0</v>
      </c>
      <c r="Z57" s="1255">
        <v>0</v>
      </c>
      <c r="AA57" s="1255">
        <v>0</v>
      </c>
      <c r="AC57" s="2032"/>
      <c r="AD57" s="1011" t="s">
        <v>875</v>
      </c>
      <c r="AE57" s="1255">
        <v>0</v>
      </c>
      <c r="AF57" s="1255">
        <v>0</v>
      </c>
      <c r="AG57" s="1255">
        <v>0</v>
      </c>
      <c r="AH57" s="1255">
        <v>0</v>
      </c>
      <c r="AJ57" s="2032"/>
      <c r="AK57" s="1011" t="s">
        <v>875</v>
      </c>
      <c r="AL57" s="1255">
        <v>0</v>
      </c>
      <c r="AM57" s="1255">
        <v>0</v>
      </c>
      <c r="AN57" s="1255">
        <v>0</v>
      </c>
      <c r="AO57" s="1255">
        <v>0</v>
      </c>
    </row>
    <row r="58" spans="1:41" ht="18.600000000000001" customHeight="1">
      <c r="A58" s="2032"/>
      <c r="B58" s="995" t="s">
        <v>807</v>
      </c>
      <c r="C58" s="1255">
        <v>963.55</v>
      </c>
      <c r="D58" s="1255">
        <v>1193.3699999999999</v>
      </c>
      <c r="E58" s="1255">
        <v>0</v>
      </c>
      <c r="F58" s="1255">
        <v>229.82</v>
      </c>
      <c r="H58" s="2032"/>
      <c r="I58" s="995" t="s">
        <v>807</v>
      </c>
      <c r="J58" s="1255">
        <v>45.58</v>
      </c>
      <c r="K58" s="1255">
        <v>45.58</v>
      </c>
      <c r="L58" s="1255">
        <v>0</v>
      </c>
      <c r="M58" s="1255">
        <v>0</v>
      </c>
      <c r="O58" s="2032"/>
      <c r="P58" s="995" t="s">
        <v>807</v>
      </c>
      <c r="Q58" s="1255">
        <v>162.16</v>
      </c>
      <c r="R58" s="1255">
        <v>162.16</v>
      </c>
      <c r="S58" s="1255">
        <v>0</v>
      </c>
      <c r="T58" s="1255">
        <v>0</v>
      </c>
      <c r="V58" s="2032"/>
      <c r="W58" s="995" t="s">
        <v>807</v>
      </c>
      <c r="X58" s="1255">
        <v>510.06</v>
      </c>
      <c r="Y58" s="1255">
        <v>510.06</v>
      </c>
      <c r="Z58" s="1255">
        <v>0</v>
      </c>
      <c r="AA58" s="1255">
        <v>0</v>
      </c>
      <c r="AC58" s="2032"/>
      <c r="AD58" s="995" t="s">
        <v>807</v>
      </c>
      <c r="AE58" s="1255">
        <v>102.18</v>
      </c>
      <c r="AF58" s="1255">
        <v>332</v>
      </c>
      <c r="AG58" s="1255">
        <v>0</v>
      </c>
      <c r="AH58" s="1255">
        <v>229.82</v>
      </c>
      <c r="AJ58" s="2032"/>
      <c r="AK58" s="995" t="s">
        <v>807</v>
      </c>
      <c r="AL58" s="1255">
        <v>143.57</v>
      </c>
      <c r="AM58" s="1255">
        <v>143.57</v>
      </c>
      <c r="AN58" s="1255">
        <v>0</v>
      </c>
      <c r="AO58" s="1255">
        <v>0</v>
      </c>
    </row>
    <row r="59" spans="1:41" ht="18.600000000000001" customHeight="1">
      <c r="A59" s="2032"/>
      <c r="B59" s="995" t="s">
        <v>788</v>
      </c>
      <c r="C59" s="1255">
        <v>0</v>
      </c>
      <c r="D59" s="1255">
        <v>0</v>
      </c>
      <c r="E59" s="1255">
        <v>0</v>
      </c>
      <c r="F59" s="1255">
        <v>0</v>
      </c>
      <c r="H59" s="2032"/>
      <c r="I59" s="995" t="s">
        <v>788</v>
      </c>
      <c r="J59" s="1255">
        <v>0</v>
      </c>
      <c r="K59" s="1255">
        <v>0</v>
      </c>
      <c r="L59" s="1255">
        <v>0</v>
      </c>
      <c r="M59" s="1255">
        <v>0</v>
      </c>
      <c r="O59" s="2032"/>
      <c r="P59" s="995" t="s">
        <v>788</v>
      </c>
      <c r="Q59" s="1255">
        <v>0</v>
      </c>
      <c r="R59" s="1255">
        <v>0</v>
      </c>
      <c r="S59" s="1255">
        <v>0</v>
      </c>
      <c r="T59" s="1255">
        <v>0</v>
      </c>
      <c r="V59" s="2032"/>
      <c r="W59" s="995" t="s">
        <v>788</v>
      </c>
      <c r="X59" s="1255">
        <v>0</v>
      </c>
      <c r="Y59" s="1255">
        <v>0</v>
      </c>
      <c r="Z59" s="1255">
        <v>0</v>
      </c>
      <c r="AA59" s="1255">
        <v>0</v>
      </c>
      <c r="AC59" s="2032"/>
      <c r="AD59" s="995" t="s">
        <v>788</v>
      </c>
      <c r="AE59" s="1255">
        <v>0</v>
      </c>
      <c r="AF59" s="1255">
        <v>0</v>
      </c>
      <c r="AG59" s="1255">
        <v>0</v>
      </c>
      <c r="AH59" s="1255">
        <v>0</v>
      </c>
      <c r="AJ59" s="2032"/>
      <c r="AK59" s="995" t="s">
        <v>788</v>
      </c>
      <c r="AL59" s="1255">
        <v>0</v>
      </c>
      <c r="AM59" s="1255">
        <v>0</v>
      </c>
      <c r="AN59" s="1255">
        <v>0</v>
      </c>
      <c r="AO59" s="1255">
        <v>0</v>
      </c>
    </row>
    <row r="60" spans="1:41" ht="18.600000000000001" customHeight="1">
      <c r="A60" s="2032"/>
      <c r="B60" s="991" t="s">
        <v>257</v>
      </c>
      <c r="C60" s="1255">
        <v>58.5</v>
      </c>
      <c r="D60" s="1255">
        <v>58.5</v>
      </c>
      <c r="E60" s="1255">
        <v>0</v>
      </c>
      <c r="F60" s="1255">
        <v>0</v>
      </c>
      <c r="H60" s="2032"/>
      <c r="I60" s="991" t="s">
        <v>257</v>
      </c>
      <c r="J60" s="1255">
        <v>0</v>
      </c>
      <c r="K60" s="1255">
        <v>0</v>
      </c>
      <c r="L60" s="1255">
        <v>0</v>
      </c>
      <c r="M60" s="1255">
        <v>0</v>
      </c>
      <c r="O60" s="2032"/>
      <c r="P60" s="991" t="s">
        <v>257</v>
      </c>
      <c r="Q60" s="1255">
        <v>0</v>
      </c>
      <c r="R60" s="1255">
        <v>0</v>
      </c>
      <c r="S60" s="1255">
        <v>0</v>
      </c>
      <c r="T60" s="1255">
        <v>0</v>
      </c>
      <c r="V60" s="2032"/>
      <c r="W60" s="991" t="s">
        <v>257</v>
      </c>
      <c r="X60" s="1255">
        <v>58.5</v>
      </c>
      <c r="Y60" s="1255">
        <v>58.5</v>
      </c>
      <c r="Z60" s="1255">
        <v>0</v>
      </c>
      <c r="AA60" s="1255">
        <v>0</v>
      </c>
      <c r="AC60" s="2032"/>
      <c r="AD60" s="991" t="s">
        <v>257</v>
      </c>
      <c r="AE60" s="1255">
        <v>0</v>
      </c>
      <c r="AF60" s="1255">
        <v>0</v>
      </c>
      <c r="AG60" s="1255">
        <v>0</v>
      </c>
      <c r="AH60" s="1255">
        <v>0</v>
      </c>
      <c r="AJ60" s="2032"/>
      <c r="AK60" s="991" t="s">
        <v>257</v>
      </c>
      <c r="AL60" s="1255">
        <v>0</v>
      </c>
      <c r="AM60" s="1255">
        <v>0</v>
      </c>
      <c r="AN60" s="1255">
        <v>0</v>
      </c>
      <c r="AO60" s="1255">
        <v>0</v>
      </c>
    </row>
    <row r="61" spans="1:41" ht="18.600000000000001" customHeight="1">
      <c r="A61" s="2031" t="s">
        <v>867</v>
      </c>
      <c r="B61" s="1254" t="s">
        <v>873</v>
      </c>
      <c r="C61" s="1255">
        <f>SUM('2-10-3 2023 급수관 부설(급수과)'!C62:'2-10-3 2023 급수관 부설(급수과)'!C68)</f>
        <v>3002.84</v>
      </c>
      <c r="D61" s="1255">
        <f>SUM('2-10-3 2023 급수관 부설(급수과)'!D62:'2-10-3 2023 급수관 부설(급수과)'!D68)</f>
        <v>4027.9400000000005</v>
      </c>
      <c r="E61" s="1255">
        <f>SUM('2-10-3 2023 급수관 부설(급수과)'!E62:'2-10-3 2023 급수관 부설(급수과)'!E68)</f>
        <v>0</v>
      </c>
      <c r="F61" s="1255">
        <f>SUM('2-10-3 2023 급수관 부설(급수과)'!F62:'2-10-3 2023 급수관 부설(급수과)'!F68)</f>
        <v>1025.0999999999999</v>
      </c>
      <c r="H61" s="2031" t="s">
        <v>867</v>
      </c>
      <c r="I61" s="1254" t="s">
        <v>873</v>
      </c>
      <c r="J61" s="1255">
        <f>SUM('2-10-3 2023 급수관 부설(급수과)'!J62:'2-10-3 2023 급수관 부설(급수과)'!J68)</f>
        <v>1264.1500000000001</v>
      </c>
      <c r="K61" s="1255">
        <f>SUM('2-10-3 2023 급수관 부설(급수과)'!K62:'2-10-3 2023 급수관 부설(급수과)'!K68)</f>
        <v>1273.54</v>
      </c>
      <c r="L61" s="1255">
        <f>SUM('2-10-3 2023 급수관 부설(급수과)'!L62:'2-10-3 2023 급수관 부설(급수과)'!L68)</f>
        <v>0</v>
      </c>
      <c r="M61" s="1255">
        <f>SUM('2-10-3 2023 급수관 부설(급수과)'!M62:'2-10-3 2023 급수관 부설(급수과)'!M68)</f>
        <v>9.39</v>
      </c>
      <c r="O61" s="2031" t="s">
        <v>867</v>
      </c>
      <c r="P61" s="1254" t="s">
        <v>873</v>
      </c>
      <c r="Q61" s="1255">
        <f>SUM('2-10-3 2023 급수관 부설(급수과)'!Q62:'2-10-3 2023 급수관 부설(급수과)'!Q68)</f>
        <v>607.92000000000007</v>
      </c>
      <c r="R61" s="1255">
        <f>SUM('2-10-3 2023 급수관 부설(급수과)'!R62:'2-10-3 2023 급수관 부설(급수과)'!R68)</f>
        <v>607.92000000000007</v>
      </c>
      <c r="S61" s="1255">
        <f>SUM('2-10-3 2023 급수관 부설(급수과)'!S62:'2-10-3 2023 급수관 부설(급수과)'!S68)</f>
        <v>0</v>
      </c>
      <c r="T61" s="1255">
        <f>SUM('2-10-3 2023 급수관 부설(급수과)'!T62:'2-10-3 2023 급수관 부설(급수과)'!T68)</f>
        <v>0</v>
      </c>
      <c r="V61" s="2031" t="s">
        <v>867</v>
      </c>
      <c r="W61" s="1254" t="s">
        <v>873</v>
      </c>
      <c r="X61" s="1255">
        <f>SUM('2-10-3 2023 급수관 부설(급수과)'!X62:'2-10-3 2023 급수관 부설(급수과)'!X68)</f>
        <v>241.34999999999997</v>
      </c>
      <c r="Y61" s="1255">
        <f>SUM('2-10-3 2023 급수관 부설(급수과)'!Y62:'2-10-3 2023 급수관 부설(급수과)'!Y68)</f>
        <v>388.56</v>
      </c>
      <c r="Z61" s="1255">
        <f>SUM('2-10-3 2023 급수관 부설(급수과)'!Z62:'2-10-3 2023 급수관 부설(급수과)'!Z68)</f>
        <v>0</v>
      </c>
      <c r="AA61" s="1255">
        <f>SUM('2-10-3 2023 급수관 부설(급수과)'!AA62:'2-10-3 2023 급수관 부설(급수과)'!AA68)</f>
        <v>147.20999999999998</v>
      </c>
      <c r="AC61" s="2031" t="s">
        <v>867</v>
      </c>
      <c r="AD61" s="1254" t="s">
        <v>873</v>
      </c>
      <c r="AE61" s="1255">
        <f>SUM('2-10-3 2023 급수관 부설(급수과)'!AE62:'2-10-3 2023 급수관 부설(급수과)'!AE68)</f>
        <v>268.3</v>
      </c>
      <c r="AF61" s="1255">
        <f>SUM('2-10-3 2023 급수관 부설(급수과)'!AF62:'2-10-3 2023 급수관 부설(급수과)'!AF68)</f>
        <v>1136.8</v>
      </c>
      <c r="AG61" s="1255">
        <f>SUM('2-10-3 2023 급수관 부설(급수과)'!AG62:'2-10-3 2023 급수관 부설(급수과)'!AG68)</f>
        <v>0</v>
      </c>
      <c r="AH61" s="1255">
        <f>SUM('2-10-3 2023 급수관 부설(급수과)'!AH62:'2-10-3 2023 급수관 부설(급수과)'!AH68)</f>
        <v>868.5</v>
      </c>
      <c r="AJ61" s="2031" t="s">
        <v>867</v>
      </c>
      <c r="AK61" s="1254" t="s">
        <v>873</v>
      </c>
      <c r="AL61" s="1255">
        <f>SUM('2-10-3 2023 급수관 부설(급수과)'!AL62:'2-10-3 2023 급수관 부설(급수과)'!AL68)</f>
        <v>621.12</v>
      </c>
      <c r="AM61" s="1255">
        <f>SUM('2-10-3 2023 급수관 부설(급수과)'!AM62:'2-10-3 2023 급수관 부설(급수과)'!AM68)</f>
        <v>621.12</v>
      </c>
      <c r="AN61" s="1255">
        <f>SUM('2-10-3 2023 급수관 부설(급수과)'!AN62:'2-10-3 2023 급수관 부설(급수과)'!AN68)</f>
        <v>0</v>
      </c>
      <c r="AO61" s="1255">
        <f>SUM('2-10-3 2023 급수관 부설(급수과)'!AO62:'2-10-3 2023 급수관 부설(급수과)'!AO68)</f>
        <v>0</v>
      </c>
    </row>
    <row r="62" spans="1:41" ht="18.600000000000001" customHeight="1">
      <c r="A62" s="2031" t="s">
        <v>867</v>
      </c>
      <c r="B62" s="989" t="s">
        <v>874</v>
      </c>
      <c r="C62" s="1255">
        <v>0</v>
      </c>
      <c r="D62" s="1255">
        <v>0</v>
      </c>
      <c r="E62" s="1255">
        <v>0</v>
      </c>
      <c r="F62" s="1255">
        <v>0</v>
      </c>
      <c r="H62" s="2031" t="s">
        <v>867</v>
      </c>
      <c r="I62" s="989" t="s">
        <v>874</v>
      </c>
      <c r="J62" s="1255">
        <v>0</v>
      </c>
      <c r="K62" s="1255">
        <v>0</v>
      </c>
      <c r="L62" s="1255">
        <v>0</v>
      </c>
      <c r="M62" s="1255">
        <v>0</v>
      </c>
      <c r="O62" s="2031" t="s">
        <v>867</v>
      </c>
      <c r="P62" s="989" t="s">
        <v>874</v>
      </c>
      <c r="Q62" s="1255">
        <v>0</v>
      </c>
      <c r="R62" s="1255">
        <v>0</v>
      </c>
      <c r="S62" s="1255">
        <v>0</v>
      </c>
      <c r="T62" s="1255">
        <v>0</v>
      </c>
      <c r="V62" s="2031" t="s">
        <v>867</v>
      </c>
      <c r="W62" s="989" t="s">
        <v>874</v>
      </c>
      <c r="X62" s="1255">
        <v>0</v>
      </c>
      <c r="Y62" s="1255">
        <v>0</v>
      </c>
      <c r="Z62" s="1255">
        <v>0</v>
      </c>
      <c r="AA62" s="1255">
        <v>0</v>
      </c>
      <c r="AC62" s="2031" t="s">
        <v>867</v>
      </c>
      <c r="AD62" s="989" t="s">
        <v>874</v>
      </c>
      <c r="AE62" s="1255">
        <v>0</v>
      </c>
      <c r="AF62" s="1255">
        <v>0</v>
      </c>
      <c r="AG62" s="1255">
        <v>0</v>
      </c>
      <c r="AH62" s="1255">
        <v>0</v>
      </c>
      <c r="AJ62" s="2031" t="s">
        <v>867</v>
      </c>
      <c r="AK62" s="989" t="s">
        <v>874</v>
      </c>
      <c r="AL62" s="1255">
        <v>0</v>
      </c>
      <c r="AM62" s="1255">
        <v>0</v>
      </c>
      <c r="AN62" s="1255">
        <v>0</v>
      </c>
      <c r="AO62" s="1255">
        <v>0</v>
      </c>
    </row>
    <row r="63" spans="1:41" ht="18.600000000000001" customHeight="1">
      <c r="A63" s="2032"/>
      <c r="B63" s="995" t="s">
        <v>802</v>
      </c>
      <c r="C63" s="1255">
        <v>16.54</v>
      </c>
      <c r="D63" s="1255">
        <v>67.09</v>
      </c>
      <c r="E63" s="1255">
        <v>0</v>
      </c>
      <c r="F63" s="1255">
        <v>50.55</v>
      </c>
      <c r="H63" s="2032"/>
      <c r="I63" s="995" t="s">
        <v>802</v>
      </c>
      <c r="J63" s="1255">
        <v>0</v>
      </c>
      <c r="K63" s="1255">
        <v>0</v>
      </c>
      <c r="L63" s="1255">
        <v>0</v>
      </c>
      <c r="M63" s="1255">
        <v>0</v>
      </c>
      <c r="O63" s="2032"/>
      <c r="P63" s="995" t="s">
        <v>802</v>
      </c>
      <c r="Q63" s="1255">
        <v>67.09</v>
      </c>
      <c r="R63" s="1255">
        <v>67.09</v>
      </c>
      <c r="S63" s="1255">
        <v>0</v>
      </c>
      <c r="T63" s="1255">
        <v>0</v>
      </c>
      <c r="V63" s="2032"/>
      <c r="W63" s="995" t="s">
        <v>802</v>
      </c>
      <c r="X63" s="1255">
        <v>-50.55</v>
      </c>
      <c r="Y63" s="1255">
        <v>0</v>
      </c>
      <c r="Z63" s="1255">
        <v>0</v>
      </c>
      <c r="AA63" s="1255">
        <v>50.55</v>
      </c>
      <c r="AC63" s="2032"/>
      <c r="AD63" s="995" t="s">
        <v>802</v>
      </c>
      <c r="AE63" s="1255">
        <v>0</v>
      </c>
      <c r="AF63" s="1255">
        <v>0</v>
      </c>
      <c r="AG63" s="1255">
        <v>0</v>
      </c>
      <c r="AH63" s="1255">
        <v>0</v>
      </c>
      <c r="AJ63" s="2032"/>
      <c r="AK63" s="995" t="s">
        <v>802</v>
      </c>
      <c r="AL63" s="1255">
        <v>0</v>
      </c>
      <c r="AM63" s="1255">
        <v>0</v>
      </c>
      <c r="AN63" s="1255">
        <v>0</v>
      </c>
      <c r="AO63" s="1255">
        <v>0</v>
      </c>
    </row>
    <row r="64" spans="1:41" ht="18.600000000000001" customHeight="1">
      <c r="A64" s="2032"/>
      <c r="B64" s="995" t="s">
        <v>803</v>
      </c>
      <c r="C64" s="1255">
        <v>-339.63</v>
      </c>
      <c r="D64" s="1255">
        <v>119.63</v>
      </c>
      <c r="E64" s="1255">
        <v>0</v>
      </c>
      <c r="F64" s="1255">
        <v>459.26</v>
      </c>
      <c r="H64" s="2032"/>
      <c r="I64" s="995" t="s">
        <v>803</v>
      </c>
      <c r="J64" s="1255">
        <v>109.24</v>
      </c>
      <c r="K64" s="1255">
        <v>118.63</v>
      </c>
      <c r="L64" s="1255">
        <v>0</v>
      </c>
      <c r="M64" s="1255">
        <v>9.39</v>
      </c>
      <c r="O64" s="2032"/>
      <c r="P64" s="995" t="s">
        <v>803</v>
      </c>
      <c r="Q64" s="1255">
        <v>1</v>
      </c>
      <c r="R64" s="1255">
        <v>1</v>
      </c>
      <c r="S64" s="1255">
        <v>0</v>
      </c>
      <c r="T64" s="1255">
        <v>0</v>
      </c>
      <c r="V64" s="2032"/>
      <c r="W64" s="995" t="s">
        <v>803</v>
      </c>
      <c r="X64" s="1255">
        <v>0</v>
      </c>
      <c r="Y64" s="1255">
        <v>0</v>
      </c>
      <c r="Z64" s="1255">
        <v>0</v>
      </c>
      <c r="AA64" s="1255">
        <v>0</v>
      </c>
      <c r="AC64" s="2032"/>
      <c r="AD64" s="995" t="s">
        <v>803</v>
      </c>
      <c r="AE64" s="1255">
        <v>-449.87</v>
      </c>
      <c r="AF64" s="1255">
        <v>0</v>
      </c>
      <c r="AG64" s="1255">
        <v>0</v>
      </c>
      <c r="AH64" s="1255">
        <v>449.87</v>
      </c>
      <c r="AJ64" s="2032"/>
      <c r="AK64" s="995" t="s">
        <v>803</v>
      </c>
      <c r="AL64" s="1255">
        <v>0</v>
      </c>
      <c r="AM64" s="1255">
        <v>0</v>
      </c>
      <c r="AN64" s="1255">
        <v>0</v>
      </c>
      <c r="AO64" s="1255">
        <v>0</v>
      </c>
    </row>
    <row r="65" spans="1:41" ht="18.600000000000001" customHeight="1">
      <c r="A65" s="2032"/>
      <c r="B65" s="1011" t="s">
        <v>875</v>
      </c>
      <c r="C65" s="1255">
        <v>811.74</v>
      </c>
      <c r="D65" s="1255">
        <v>824.21</v>
      </c>
      <c r="E65" s="1255">
        <v>0</v>
      </c>
      <c r="F65" s="1255">
        <v>12.47</v>
      </c>
      <c r="H65" s="2032"/>
      <c r="I65" s="1011" t="s">
        <v>875</v>
      </c>
      <c r="J65" s="1255">
        <v>343.82</v>
      </c>
      <c r="K65" s="1255">
        <v>343.82</v>
      </c>
      <c r="L65" s="1255">
        <v>0</v>
      </c>
      <c r="M65" s="1255">
        <v>0</v>
      </c>
      <c r="O65" s="2032"/>
      <c r="P65" s="1011" t="s">
        <v>875</v>
      </c>
      <c r="Q65" s="1255">
        <v>0</v>
      </c>
      <c r="R65" s="1255">
        <v>0</v>
      </c>
      <c r="S65" s="1255">
        <v>0</v>
      </c>
      <c r="T65" s="1255">
        <v>0</v>
      </c>
      <c r="V65" s="2032"/>
      <c r="W65" s="1011" t="s">
        <v>875</v>
      </c>
      <c r="X65" s="1255">
        <v>0</v>
      </c>
      <c r="Y65" s="1255">
        <v>0</v>
      </c>
      <c r="Z65" s="1255">
        <v>0</v>
      </c>
      <c r="AA65" s="1255">
        <v>0</v>
      </c>
      <c r="AC65" s="2032"/>
      <c r="AD65" s="1011" t="s">
        <v>875</v>
      </c>
      <c r="AE65" s="1255">
        <v>467.92</v>
      </c>
      <c r="AF65" s="1255">
        <v>480.39</v>
      </c>
      <c r="AG65" s="1255">
        <v>0</v>
      </c>
      <c r="AH65" s="1255">
        <v>12.47</v>
      </c>
      <c r="AJ65" s="2032"/>
      <c r="AK65" s="1011" t="s">
        <v>875</v>
      </c>
      <c r="AL65" s="1255">
        <v>0</v>
      </c>
      <c r="AM65" s="1255">
        <v>0</v>
      </c>
      <c r="AN65" s="1255">
        <v>0</v>
      </c>
      <c r="AO65" s="1255">
        <v>0</v>
      </c>
    </row>
    <row r="66" spans="1:41" ht="18.600000000000001" customHeight="1">
      <c r="A66" s="2032"/>
      <c r="B66" s="995" t="s">
        <v>807</v>
      </c>
      <c r="C66" s="1255">
        <v>2475.19</v>
      </c>
      <c r="D66" s="1255">
        <v>2978.01</v>
      </c>
      <c r="E66" s="1255">
        <v>0</v>
      </c>
      <c r="F66" s="1255">
        <v>502.82</v>
      </c>
      <c r="H66" s="2032"/>
      <c r="I66" s="995" t="s">
        <v>807</v>
      </c>
      <c r="J66" s="1255">
        <v>811.09</v>
      </c>
      <c r="K66" s="1255">
        <v>811.09</v>
      </c>
      <c r="L66" s="1255">
        <v>0</v>
      </c>
      <c r="M66" s="1255">
        <v>0</v>
      </c>
      <c r="O66" s="2032"/>
      <c r="P66" s="995" t="s">
        <v>807</v>
      </c>
      <c r="Q66" s="1255">
        <v>539.83000000000004</v>
      </c>
      <c r="R66" s="1255">
        <v>539.83000000000004</v>
      </c>
      <c r="S66" s="1255">
        <v>0</v>
      </c>
      <c r="T66" s="1255">
        <v>0</v>
      </c>
      <c r="V66" s="2032"/>
      <c r="W66" s="995" t="s">
        <v>807</v>
      </c>
      <c r="X66" s="1255">
        <v>291.89999999999998</v>
      </c>
      <c r="Y66" s="1255">
        <v>388.56</v>
      </c>
      <c r="Z66" s="1255">
        <v>0</v>
      </c>
      <c r="AA66" s="1255">
        <v>96.66</v>
      </c>
      <c r="AC66" s="2032"/>
      <c r="AD66" s="995" t="s">
        <v>807</v>
      </c>
      <c r="AE66" s="1255">
        <v>235.25</v>
      </c>
      <c r="AF66" s="1255">
        <v>641.41</v>
      </c>
      <c r="AG66" s="1255">
        <v>0</v>
      </c>
      <c r="AH66" s="1255">
        <v>406.16</v>
      </c>
      <c r="AJ66" s="2032"/>
      <c r="AK66" s="995" t="s">
        <v>807</v>
      </c>
      <c r="AL66" s="1255">
        <v>597.12</v>
      </c>
      <c r="AM66" s="1255">
        <v>597.12</v>
      </c>
      <c r="AN66" s="1255">
        <v>0</v>
      </c>
      <c r="AO66" s="1255">
        <v>0</v>
      </c>
    </row>
    <row r="67" spans="1:41" ht="18.600000000000001" customHeight="1">
      <c r="A67" s="2032"/>
      <c r="B67" s="995" t="s">
        <v>788</v>
      </c>
      <c r="C67" s="1255">
        <v>24</v>
      </c>
      <c r="D67" s="1255">
        <v>24</v>
      </c>
      <c r="E67" s="1255">
        <v>0</v>
      </c>
      <c r="F67" s="1255">
        <v>0</v>
      </c>
      <c r="H67" s="2032"/>
      <c r="I67" s="995" t="s">
        <v>788</v>
      </c>
      <c r="J67" s="1255">
        <v>0</v>
      </c>
      <c r="K67" s="1255">
        <v>0</v>
      </c>
      <c r="L67" s="1255">
        <v>0</v>
      </c>
      <c r="M67" s="1255">
        <v>0</v>
      </c>
      <c r="O67" s="2032"/>
      <c r="P67" s="995" t="s">
        <v>788</v>
      </c>
      <c r="Q67" s="1255">
        <v>0</v>
      </c>
      <c r="R67" s="1255">
        <v>0</v>
      </c>
      <c r="S67" s="1255">
        <v>0</v>
      </c>
      <c r="T67" s="1255">
        <v>0</v>
      </c>
      <c r="V67" s="2032"/>
      <c r="W67" s="995" t="s">
        <v>788</v>
      </c>
      <c r="X67" s="1255">
        <v>0</v>
      </c>
      <c r="Y67" s="1255">
        <v>0</v>
      </c>
      <c r="Z67" s="1255">
        <v>0</v>
      </c>
      <c r="AA67" s="1255">
        <v>0</v>
      </c>
      <c r="AC67" s="2032"/>
      <c r="AD67" s="995" t="s">
        <v>788</v>
      </c>
      <c r="AE67" s="1255">
        <v>0</v>
      </c>
      <c r="AF67" s="1255">
        <v>0</v>
      </c>
      <c r="AG67" s="1255">
        <v>0</v>
      </c>
      <c r="AH67" s="1255">
        <v>0</v>
      </c>
      <c r="AJ67" s="2032"/>
      <c r="AK67" s="995" t="s">
        <v>788</v>
      </c>
      <c r="AL67" s="1255">
        <v>24</v>
      </c>
      <c r="AM67" s="1255">
        <v>24</v>
      </c>
      <c r="AN67" s="1255">
        <v>0</v>
      </c>
      <c r="AO67" s="1255">
        <v>0</v>
      </c>
    </row>
    <row r="68" spans="1:41" ht="18.600000000000001" customHeight="1">
      <c r="A68" s="2032"/>
      <c r="B68" s="991" t="s">
        <v>257</v>
      </c>
      <c r="C68" s="1255">
        <v>15</v>
      </c>
      <c r="D68" s="1255">
        <v>15</v>
      </c>
      <c r="E68" s="1255">
        <v>0</v>
      </c>
      <c r="F68" s="1255">
        <v>0</v>
      </c>
      <c r="H68" s="2032"/>
      <c r="I68" s="991" t="s">
        <v>257</v>
      </c>
      <c r="J68" s="1255">
        <v>0</v>
      </c>
      <c r="K68" s="1255">
        <v>0</v>
      </c>
      <c r="L68" s="1255">
        <v>0</v>
      </c>
      <c r="M68" s="1255">
        <v>0</v>
      </c>
      <c r="O68" s="2032"/>
      <c r="P68" s="991" t="s">
        <v>257</v>
      </c>
      <c r="Q68" s="1255">
        <v>0</v>
      </c>
      <c r="R68" s="1255">
        <v>0</v>
      </c>
      <c r="S68" s="1255">
        <v>0</v>
      </c>
      <c r="T68" s="1255">
        <v>0</v>
      </c>
      <c r="V68" s="2032"/>
      <c r="W68" s="991" t="s">
        <v>257</v>
      </c>
      <c r="X68" s="1255">
        <v>0</v>
      </c>
      <c r="Y68" s="1255">
        <v>0</v>
      </c>
      <c r="Z68" s="1255">
        <v>0</v>
      </c>
      <c r="AA68" s="1255">
        <v>0</v>
      </c>
      <c r="AC68" s="2032"/>
      <c r="AD68" s="991" t="s">
        <v>257</v>
      </c>
      <c r="AE68" s="1255">
        <v>15</v>
      </c>
      <c r="AF68" s="1255">
        <v>15</v>
      </c>
      <c r="AG68" s="1255">
        <v>0</v>
      </c>
      <c r="AH68" s="1255">
        <v>0</v>
      </c>
      <c r="AJ68" s="2032"/>
      <c r="AK68" s="991" t="s">
        <v>257</v>
      </c>
      <c r="AL68" s="1255">
        <v>0</v>
      </c>
      <c r="AM68" s="1255">
        <v>0</v>
      </c>
      <c r="AN68" s="1255">
        <v>0</v>
      </c>
      <c r="AO68" s="1255">
        <v>0</v>
      </c>
    </row>
    <row r="69" spans="1:41" ht="18.600000000000001" customHeight="1">
      <c r="A69" s="2031" t="s">
        <v>809</v>
      </c>
      <c r="B69" s="1254" t="s">
        <v>873</v>
      </c>
      <c r="C69" s="1255">
        <f>SUM('2-10-3 2023 급수관 부설(급수과)'!C70:'2-10-3 2023 급수관 부설(급수과)'!C76)</f>
        <v>119</v>
      </c>
      <c r="D69" s="1255">
        <f>SUM('2-10-3 2023 급수관 부설(급수과)'!D70:'2-10-3 2023 급수관 부설(급수과)'!D76)</f>
        <v>119</v>
      </c>
      <c r="E69" s="1255">
        <f>SUM('2-10-3 2023 급수관 부설(급수과)'!E70:'2-10-3 2023 급수관 부설(급수과)'!E76)</f>
        <v>0</v>
      </c>
      <c r="F69" s="1255">
        <f>SUM('2-10-3 2023 급수관 부설(급수과)'!F70:'2-10-3 2023 급수관 부설(급수과)'!F76)</f>
        <v>0</v>
      </c>
      <c r="H69" s="2031" t="s">
        <v>809</v>
      </c>
      <c r="I69" s="1254" t="s">
        <v>873</v>
      </c>
      <c r="J69" s="1255">
        <f>SUM('2-10-3 2023 급수관 부설(급수과)'!J70:'2-10-3 2023 급수관 부설(급수과)'!J76)</f>
        <v>0</v>
      </c>
      <c r="K69" s="1255">
        <f>SUM('2-10-3 2023 급수관 부설(급수과)'!K70:'2-10-3 2023 급수관 부설(급수과)'!K76)</f>
        <v>0</v>
      </c>
      <c r="L69" s="1255">
        <f>SUM('2-10-3 2023 급수관 부설(급수과)'!L70:'2-10-3 2023 급수관 부설(급수과)'!L76)</f>
        <v>0</v>
      </c>
      <c r="M69" s="1255">
        <f>SUM('2-10-3 2023 급수관 부설(급수과)'!M70:'2-10-3 2023 급수관 부설(급수과)'!M76)</f>
        <v>0</v>
      </c>
      <c r="O69" s="2031" t="s">
        <v>809</v>
      </c>
      <c r="P69" s="1254" t="s">
        <v>873</v>
      </c>
      <c r="Q69" s="1255">
        <f>SUM('2-10-3 2023 급수관 부설(급수과)'!Q70:'2-10-3 2023 급수관 부설(급수과)'!Q76)</f>
        <v>49</v>
      </c>
      <c r="R69" s="1255">
        <f>SUM('2-10-3 2023 급수관 부설(급수과)'!R70:'2-10-3 2023 급수관 부설(급수과)'!R76)</f>
        <v>49</v>
      </c>
      <c r="S69" s="1255">
        <f>SUM('2-10-3 2023 급수관 부설(급수과)'!S70:'2-10-3 2023 급수관 부설(급수과)'!S76)</f>
        <v>0</v>
      </c>
      <c r="T69" s="1255">
        <f>SUM('2-10-3 2023 급수관 부설(급수과)'!T70:'2-10-3 2023 급수관 부설(급수과)'!T76)</f>
        <v>0</v>
      </c>
      <c r="V69" s="2031" t="s">
        <v>809</v>
      </c>
      <c r="W69" s="1254" t="s">
        <v>873</v>
      </c>
      <c r="X69" s="1255">
        <f>SUM('2-10-3 2023 급수관 부설(급수과)'!X70:'2-10-3 2023 급수관 부설(급수과)'!X76)</f>
        <v>7</v>
      </c>
      <c r="Y69" s="1255">
        <f>SUM('2-10-3 2023 급수관 부설(급수과)'!Y70:'2-10-3 2023 급수관 부설(급수과)'!Y76)</f>
        <v>7</v>
      </c>
      <c r="Z69" s="1255">
        <f>SUM('2-10-3 2023 급수관 부설(급수과)'!Z70:'2-10-3 2023 급수관 부설(급수과)'!Z76)</f>
        <v>0</v>
      </c>
      <c r="AA69" s="1255">
        <f>SUM('2-10-3 2023 급수관 부설(급수과)'!AA70:'2-10-3 2023 급수관 부설(급수과)'!AA76)</f>
        <v>0</v>
      </c>
      <c r="AC69" s="2031" t="s">
        <v>809</v>
      </c>
      <c r="AD69" s="1254" t="s">
        <v>873</v>
      </c>
      <c r="AE69" s="1255">
        <f>SUM('2-10-3 2023 급수관 부설(급수과)'!AE70:'2-10-3 2023 급수관 부설(급수과)'!AE76)</f>
        <v>63</v>
      </c>
      <c r="AF69" s="1255">
        <f>SUM('2-10-3 2023 급수관 부설(급수과)'!AF70:'2-10-3 2023 급수관 부설(급수과)'!AF76)</f>
        <v>63</v>
      </c>
      <c r="AG69" s="1255">
        <f>SUM('2-10-3 2023 급수관 부설(급수과)'!AG70:'2-10-3 2023 급수관 부설(급수과)'!AG76)</f>
        <v>0</v>
      </c>
      <c r="AH69" s="1255">
        <f>SUM('2-10-3 2023 급수관 부설(급수과)'!AH70:'2-10-3 2023 급수관 부설(급수과)'!AH76)</f>
        <v>0</v>
      </c>
      <c r="AJ69" s="2031" t="s">
        <v>809</v>
      </c>
      <c r="AK69" s="1254" t="s">
        <v>873</v>
      </c>
      <c r="AL69" s="1255">
        <f>SUM('2-10-3 2023 급수관 부설(급수과)'!AL70:'2-10-3 2023 급수관 부설(급수과)'!AL76)</f>
        <v>0</v>
      </c>
      <c r="AM69" s="1255">
        <f>SUM('2-10-3 2023 급수관 부설(급수과)'!AM70:'2-10-3 2023 급수관 부설(급수과)'!AM76)</f>
        <v>0</v>
      </c>
      <c r="AN69" s="1255">
        <f>SUM('2-10-3 2023 급수관 부설(급수과)'!AN70:'2-10-3 2023 급수관 부설(급수과)'!AN76)</f>
        <v>0</v>
      </c>
      <c r="AO69" s="1255">
        <f>SUM('2-10-3 2023 급수관 부설(급수과)'!AO70:'2-10-3 2023 급수관 부설(급수과)'!AO76)</f>
        <v>0</v>
      </c>
    </row>
    <row r="70" spans="1:41" ht="18.600000000000001" customHeight="1">
      <c r="A70" s="2031" t="s">
        <v>809</v>
      </c>
      <c r="B70" s="989" t="s">
        <v>874</v>
      </c>
      <c r="C70" s="1255">
        <v>119</v>
      </c>
      <c r="D70" s="1255">
        <v>119</v>
      </c>
      <c r="E70" s="1255">
        <v>0</v>
      </c>
      <c r="F70" s="1255">
        <v>0</v>
      </c>
      <c r="H70" s="2031" t="s">
        <v>809</v>
      </c>
      <c r="I70" s="989" t="s">
        <v>874</v>
      </c>
      <c r="J70" s="1255">
        <v>0</v>
      </c>
      <c r="K70" s="1255">
        <v>0</v>
      </c>
      <c r="L70" s="1255">
        <v>0</v>
      </c>
      <c r="M70" s="1255">
        <v>0</v>
      </c>
      <c r="O70" s="2031" t="s">
        <v>809</v>
      </c>
      <c r="P70" s="989" t="s">
        <v>874</v>
      </c>
      <c r="Q70" s="1255">
        <v>49</v>
      </c>
      <c r="R70" s="1255">
        <v>49</v>
      </c>
      <c r="S70" s="1255">
        <v>0</v>
      </c>
      <c r="T70" s="1255">
        <v>0</v>
      </c>
      <c r="V70" s="2031" t="s">
        <v>809</v>
      </c>
      <c r="W70" s="989" t="s">
        <v>874</v>
      </c>
      <c r="X70" s="1255">
        <v>7</v>
      </c>
      <c r="Y70" s="1255">
        <v>7</v>
      </c>
      <c r="Z70" s="1255">
        <v>0</v>
      </c>
      <c r="AA70" s="1255">
        <v>0</v>
      </c>
      <c r="AC70" s="2031" t="s">
        <v>809</v>
      </c>
      <c r="AD70" s="989" t="s">
        <v>874</v>
      </c>
      <c r="AE70" s="1255">
        <v>63</v>
      </c>
      <c r="AF70" s="1255">
        <v>63</v>
      </c>
      <c r="AG70" s="1255">
        <v>0</v>
      </c>
      <c r="AH70" s="1255">
        <v>0</v>
      </c>
      <c r="AJ70" s="2031" t="s">
        <v>809</v>
      </c>
      <c r="AK70" s="989" t="s">
        <v>874</v>
      </c>
      <c r="AL70" s="1255">
        <v>0</v>
      </c>
      <c r="AM70" s="1255">
        <v>0</v>
      </c>
      <c r="AN70" s="1255">
        <v>0</v>
      </c>
      <c r="AO70" s="1255">
        <v>0</v>
      </c>
    </row>
    <row r="71" spans="1:41" ht="18.600000000000001" customHeight="1">
      <c r="A71" s="2032"/>
      <c r="B71" s="995" t="s">
        <v>802</v>
      </c>
      <c r="C71" s="1255">
        <v>0</v>
      </c>
      <c r="D71" s="1255">
        <v>0</v>
      </c>
      <c r="E71" s="1255">
        <v>0</v>
      </c>
      <c r="F71" s="1255">
        <v>0</v>
      </c>
      <c r="H71" s="2032"/>
      <c r="I71" s="995" t="s">
        <v>802</v>
      </c>
      <c r="J71" s="1255">
        <v>0</v>
      </c>
      <c r="K71" s="1255">
        <v>0</v>
      </c>
      <c r="L71" s="1255">
        <v>0</v>
      </c>
      <c r="M71" s="1255">
        <v>0</v>
      </c>
      <c r="O71" s="2032"/>
      <c r="P71" s="995" t="s">
        <v>802</v>
      </c>
      <c r="Q71" s="1255">
        <v>0</v>
      </c>
      <c r="R71" s="1255">
        <v>0</v>
      </c>
      <c r="S71" s="1255">
        <v>0</v>
      </c>
      <c r="T71" s="1255">
        <v>0</v>
      </c>
      <c r="V71" s="2032"/>
      <c r="W71" s="995" t="s">
        <v>802</v>
      </c>
      <c r="X71" s="1255">
        <v>0</v>
      </c>
      <c r="Y71" s="1255">
        <v>0</v>
      </c>
      <c r="Z71" s="1255">
        <v>0</v>
      </c>
      <c r="AA71" s="1255">
        <v>0</v>
      </c>
      <c r="AC71" s="2032"/>
      <c r="AD71" s="995" t="s">
        <v>802</v>
      </c>
      <c r="AE71" s="1255">
        <v>0</v>
      </c>
      <c r="AF71" s="1255">
        <v>0</v>
      </c>
      <c r="AG71" s="1255">
        <v>0</v>
      </c>
      <c r="AH71" s="1255">
        <v>0</v>
      </c>
      <c r="AJ71" s="2032"/>
      <c r="AK71" s="995" t="s">
        <v>802</v>
      </c>
      <c r="AL71" s="1255">
        <v>0</v>
      </c>
      <c r="AM71" s="1255">
        <v>0</v>
      </c>
      <c r="AN71" s="1255">
        <v>0</v>
      </c>
      <c r="AO71" s="1255">
        <v>0</v>
      </c>
    </row>
    <row r="72" spans="1:41" ht="18.600000000000001" customHeight="1">
      <c r="A72" s="2032"/>
      <c r="B72" s="995" t="s">
        <v>803</v>
      </c>
      <c r="C72" s="1255">
        <v>0</v>
      </c>
      <c r="D72" s="1255">
        <v>0</v>
      </c>
      <c r="E72" s="1255">
        <v>0</v>
      </c>
      <c r="F72" s="1255">
        <v>0</v>
      </c>
      <c r="H72" s="2032"/>
      <c r="I72" s="995" t="s">
        <v>803</v>
      </c>
      <c r="J72" s="1255">
        <v>0</v>
      </c>
      <c r="K72" s="1255">
        <v>0</v>
      </c>
      <c r="L72" s="1255">
        <v>0</v>
      </c>
      <c r="M72" s="1255">
        <v>0</v>
      </c>
      <c r="O72" s="2032"/>
      <c r="P72" s="995" t="s">
        <v>803</v>
      </c>
      <c r="Q72" s="1255">
        <v>0</v>
      </c>
      <c r="R72" s="1255">
        <v>0</v>
      </c>
      <c r="S72" s="1255">
        <v>0</v>
      </c>
      <c r="T72" s="1255">
        <v>0</v>
      </c>
      <c r="V72" s="2032"/>
      <c r="W72" s="995" t="s">
        <v>803</v>
      </c>
      <c r="X72" s="1255">
        <v>0</v>
      </c>
      <c r="Y72" s="1255">
        <v>0</v>
      </c>
      <c r="Z72" s="1255">
        <v>0</v>
      </c>
      <c r="AA72" s="1255">
        <v>0</v>
      </c>
      <c r="AC72" s="2032"/>
      <c r="AD72" s="995" t="s">
        <v>803</v>
      </c>
      <c r="AE72" s="1255">
        <v>0</v>
      </c>
      <c r="AF72" s="1255">
        <v>0</v>
      </c>
      <c r="AG72" s="1255">
        <v>0</v>
      </c>
      <c r="AH72" s="1255">
        <v>0</v>
      </c>
      <c r="AJ72" s="2032"/>
      <c r="AK72" s="995" t="s">
        <v>803</v>
      </c>
      <c r="AL72" s="1255">
        <v>0</v>
      </c>
      <c r="AM72" s="1255">
        <v>0</v>
      </c>
      <c r="AN72" s="1255">
        <v>0</v>
      </c>
      <c r="AO72" s="1255">
        <v>0</v>
      </c>
    </row>
    <row r="73" spans="1:41" ht="18.600000000000001" customHeight="1">
      <c r="A73" s="2032"/>
      <c r="B73" s="1011" t="s">
        <v>875</v>
      </c>
      <c r="C73" s="1255">
        <v>0</v>
      </c>
      <c r="D73" s="1255">
        <v>0</v>
      </c>
      <c r="E73" s="1255">
        <v>0</v>
      </c>
      <c r="F73" s="1255">
        <v>0</v>
      </c>
      <c r="H73" s="2032"/>
      <c r="I73" s="1011" t="s">
        <v>875</v>
      </c>
      <c r="J73" s="1255">
        <v>0</v>
      </c>
      <c r="K73" s="1255">
        <v>0</v>
      </c>
      <c r="L73" s="1255">
        <v>0</v>
      </c>
      <c r="M73" s="1255">
        <v>0</v>
      </c>
      <c r="O73" s="2032"/>
      <c r="P73" s="1011" t="s">
        <v>875</v>
      </c>
      <c r="Q73" s="1255">
        <v>0</v>
      </c>
      <c r="R73" s="1255">
        <v>0</v>
      </c>
      <c r="S73" s="1255">
        <v>0</v>
      </c>
      <c r="T73" s="1255">
        <v>0</v>
      </c>
      <c r="V73" s="2032"/>
      <c r="W73" s="1011" t="s">
        <v>875</v>
      </c>
      <c r="X73" s="1255">
        <v>0</v>
      </c>
      <c r="Y73" s="1255">
        <v>0</v>
      </c>
      <c r="Z73" s="1255">
        <v>0</v>
      </c>
      <c r="AA73" s="1255">
        <v>0</v>
      </c>
      <c r="AC73" s="2032"/>
      <c r="AD73" s="1011" t="s">
        <v>875</v>
      </c>
      <c r="AE73" s="1255">
        <v>0</v>
      </c>
      <c r="AF73" s="1255">
        <v>0</v>
      </c>
      <c r="AG73" s="1255">
        <v>0</v>
      </c>
      <c r="AH73" s="1255">
        <v>0</v>
      </c>
      <c r="AJ73" s="2032"/>
      <c r="AK73" s="1011" t="s">
        <v>875</v>
      </c>
      <c r="AL73" s="1255">
        <v>0</v>
      </c>
      <c r="AM73" s="1255">
        <v>0</v>
      </c>
      <c r="AN73" s="1255">
        <v>0</v>
      </c>
      <c r="AO73" s="1255">
        <v>0</v>
      </c>
    </row>
    <row r="74" spans="1:41" ht="18.600000000000001" customHeight="1">
      <c r="A74" s="2032"/>
      <c r="B74" s="995" t="s">
        <v>807</v>
      </c>
      <c r="C74" s="1255">
        <v>0</v>
      </c>
      <c r="D74" s="1255">
        <v>0</v>
      </c>
      <c r="E74" s="1255">
        <v>0</v>
      </c>
      <c r="F74" s="1255">
        <v>0</v>
      </c>
      <c r="H74" s="2032"/>
      <c r="I74" s="995" t="s">
        <v>807</v>
      </c>
      <c r="J74" s="1255">
        <v>0</v>
      </c>
      <c r="K74" s="1255">
        <v>0</v>
      </c>
      <c r="L74" s="1255">
        <v>0</v>
      </c>
      <c r="M74" s="1255">
        <v>0</v>
      </c>
      <c r="O74" s="2032"/>
      <c r="P74" s="995" t="s">
        <v>807</v>
      </c>
      <c r="Q74" s="1255">
        <v>0</v>
      </c>
      <c r="R74" s="1255">
        <v>0</v>
      </c>
      <c r="S74" s="1255">
        <v>0</v>
      </c>
      <c r="T74" s="1255">
        <v>0</v>
      </c>
      <c r="V74" s="2032"/>
      <c r="W74" s="995" t="s">
        <v>807</v>
      </c>
      <c r="X74" s="1255">
        <v>0</v>
      </c>
      <c r="Y74" s="1255">
        <v>0</v>
      </c>
      <c r="Z74" s="1255">
        <v>0</v>
      </c>
      <c r="AA74" s="1255">
        <v>0</v>
      </c>
      <c r="AC74" s="2032"/>
      <c r="AD74" s="995" t="s">
        <v>807</v>
      </c>
      <c r="AE74" s="1255">
        <v>0</v>
      </c>
      <c r="AF74" s="1255">
        <v>0</v>
      </c>
      <c r="AG74" s="1255">
        <v>0</v>
      </c>
      <c r="AH74" s="1255">
        <v>0</v>
      </c>
      <c r="AJ74" s="2032"/>
      <c r="AK74" s="995" t="s">
        <v>807</v>
      </c>
      <c r="AL74" s="1255">
        <v>0</v>
      </c>
      <c r="AM74" s="1255">
        <v>0</v>
      </c>
      <c r="AN74" s="1255">
        <v>0</v>
      </c>
      <c r="AO74" s="1255">
        <v>0</v>
      </c>
    </row>
    <row r="75" spans="1:41" ht="18.600000000000001" customHeight="1">
      <c r="A75" s="2032"/>
      <c r="B75" s="995" t="s">
        <v>788</v>
      </c>
      <c r="C75" s="1255">
        <v>0</v>
      </c>
      <c r="D75" s="1255">
        <v>0</v>
      </c>
      <c r="E75" s="1255">
        <v>0</v>
      </c>
      <c r="F75" s="1255">
        <v>0</v>
      </c>
      <c r="H75" s="2032"/>
      <c r="I75" s="995" t="s">
        <v>788</v>
      </c>
      <c r="J75" s="1255">
        <v>0</v>
      </c>
      <c r="K75" s="1255">
        <v>0</v>
      </c>
      <c r="L75" s="1255">
        <v>0</v>
      </c>
      <c r="M75" s="1255">
        <v>0</v>
      </c>
      <c r="O75" s="2032"/>
      <c r="P75" s="995" t="s">
        <v>788</v>
      </c>
      <c r="Q75" s="1255">
        <v>0</v>
      </c>
      <c r="R75" s="1255">
        <v>0</v>
      </c>
      <c r="S75" s="1255">
        <v>0</v>
      </c>
      <c r="T75" s="1255">
        <v>0</v>
      </c>
      <c r="V75" s="2032"/>
      <c r="W75" s="995" t="s">
        <v>788</v>
      </c>
      <c r="X75" s="1255">
        <v>0</v>
      </c>
      <c r="Y75" s="1255">
        <v>0</v>
      </c>
      <c r="Z75" s="1255">
        <v>0</v>
      </c>
      <c r="AA75" s="1255">
        <v>0</v>
      </c>
      <c r="AC75" s="2032"/>
      <c r="AD75" s="995" t="s">
        <v>788</v>
      </c>
      <c r="AE75" s="1255">
        <v>0</v>
      </c>
      <c r="AF75" s="1255">
        <v>0</v>
      </c>
      <c r="AG75" s="1255">
        <v>0</v>
      </c>
      <c r="AH75" s="1255">
        <v>0</v>
      </c>
      <c r="AJ75" s="2032"/>
      <c r="AK75" s="995" t="s">
        <v>788</v>
      </c>
      <c r="AL75" s="1255">
        <v>0</v>
      </c>
      <c r="AM75" s="1255">
        <v>0</v>
      </c>
      <c r="AN75" s="1255">
        <v>0</v>
      </c>
      <c r="AO75" s="1255">
        <v>0</v>
      </c>
    </row>
    <row r="76" spans="1:41" ht="18.600000000000001" customHeight="1">
      <c r="A76" s="2032"/>
      <c r="B76" s="991" t="s">
        <v>257</v>
      </c>
      <c r="C76" s="1255">
        <v>0</v>
      </c>
      <c r="D76" s="1255">
        <v>0</v>
      </c>
      <c r="E76" s="1255">
        <v>0</v>
      </c>
      <c r="F76" s="1255">
        <v>0</v>
      </c>
      <c r="H76" s="2032"/>
      <c r="I76" s="991" t="s">
        <v>257</v>
      </c>
      <c r="J76" s="1255">
        <v>0</v>
      </c>
      <c r="K76" s="1255">
        <v>0</v>
      </c>
      <c r="L76" s="1255">
        <v>0</v>
      </c>
      <c r="M76" s="1255">
        <v>0</v>
      </c>
      <c r="O76" s="2032"/>
      <c r="P76" s="991" t="s">
        <v>257</v>
      </c>
      <c r="Q76" s="1255">
        <v>0</v>
      </c>
      <c r="R76" s="1255">
        <v>0</v>
      </c>
      <c r="S76" s="1255">
        <v>0</v>
      </c>
      <c r="T76" s="1255">
        <v>0</v>
      </c>
      <c r="V76" s="2032"/>
      <c r="W76" s="991" t="s">
        <v>257</v>
      </c>
      <c r="X76" s="1255">
        <v>0</v>
      </c>
      <c r="Y76" s="1255">
        <v>0</v>
      </c>
      <c r="Z76" s="1255">
        <v>0</v>
      </c>
      <c r="AA76" s="1255">
        <v>0</v>
      </c>
      <c r="AC76" s="2032"/>
      <c r="AD76" s="991" t="s">
        <v>257</v>
      </c>
      <c r="AE76" s="1255">
        <v>0</v>
      </c>
      <c r="AF76" s="1255">
        <v>0</v>
      </c>
      <c r="AG76" s="1255">
        <v>0</v>
      </c>
      <c r="AH76" s="1255">
        <v>0</v>
      </c>
      <c r="AJ76" s="2032"/>
      <c r="AK76" s="991" t="s">
        <v>257</v>
      </c>
      <c r="AL76" s="1255">
        <v>0</v>
      </c>
      <c r="AM76" s="1255">
        <v>0</v>
      </c>
      <c r="AN76" s="1255">
        <v>0</v>
      </c>
      <c r="AO76" s="1255">
        <v>0</v>
      </c>
    </row>
    <row r="77" spans="1:41" ht="18.600000000000001" customHeight="1">
      <c r="A77" s="2031" t="s">
        <v>789</v>
      </c>
      <c r="B77" s="1254" t="s">
        <v>873</v>
      </c>
      <c r="C77" s="1255">
        <f>SUM('2-10-3 2023 급수관 부설(급수과)'!C78:'2-10-3 2023 급수관 부설(급수과)'!C84)</f>
        <v>12</v>
      </c>
      <c r="D77" s="1255">
        <f>SUM('2-10-3 2023 급수관 부설(급수과)'!D78:'2-10-3 2023 급수관 부설(급수과)'!D84)</f>
        <v>12</v>
      </c>
      <c r="E77" s="1255">
        <f>SUM('2-10-3 2023 급수관 부설(급수과)'!E78:'2-10-3 2023 급수관 부설(급수과)'!E84)</f>
        <v>0</v>
      </c>
      <c r="F77" s="1255">
        <f>SUM('2-10-3 2023 급수관 부설(급수과)'!F78:'2-10-3 2023 급수관 부설(급수과)'!F84)</f>
        <v>0</v>
      </c>
      <c r="H77" s="2031" t="s">
        <v>789</v>
      </c>
      <c r="I77" s="1254" t="s">
        <v>873</v>
      </c>
      <c r="J77" s="1255">
        <f>SUM('2-10-3 2023 급수관 부설(급수과)'!J78:'2-10-3 2023 급수관 부설(급수과)'!J84)</f>
        <v>0</v>
      </c>
      <c r="K77" s="1255">
        <f>SUM('2-10-3 2023 급수관 부설(급수과)'!K78:'2-10-3 2023 급수관 부설(급수과)'!K84)</f>
        <v>0</v>
      </c>
      <c r="L77" s="1255">
        <f>SUM('2-10-3 2023 급수관 부설(급수과)'!L78:'2-10-3 2023 급수관 부설(급수과)'!L84)</f>
        <v>0</v>
      </c>
      <c r="M77" s="1255">
        <f>SUM('2-10-3 2023 급수관 부설(급수과)'!M78:'2-10-3 2023 급수관 부설(급수과)'!M84)</f>
        <v>0</v>
      </c>
      <c r="O77" s="2031" t="s">
        <v>789</v>
      </c>
      <c r="P77" s="1254" t="s">
        <v>873</v>
      </c>
      <c r="Q77" s="1255">
        <f>SUM('2-10-3 2023 급수관 부설(급수과)'!Q78:'2-10-3 2023 급수관 부설(급수과)'!Q84)</f>
        <v>0</v>
      </c>
      <c r="R77" s="1255">
        <f>SUM('2-10-3 2023 급수관 부설(급수과)'!R78:'2-10-3 2023 급수관 부설(급수과)'!R84)</f>
        <v>0</v>
      </c>
      <c r="S77" s="1255">
        <f>SUM('2-10-3 2023 급수관 부설(급수과)'!S78:'2-10-3 2023 급수관 부설(급수과)'!S84)</f>
        <v>0</v>
      </c>
      <c r="T77" s="1255">
        <f>SUM('2-10-3 2023 급수관 부설(급수과)'!T78:'2-10-3 2023 급수관 부설(급수과)'!T84)</f>
        <v>0</v>
      </c>
      <c r="V77" s="2031" t="s">
        <v>789</v>
      </c>
      <c r="W77" s="1254" t="s">
        <v>873</v>
      </c>
      <c r="X77" s="1255">
        <f>SUM('2-10-3 2023 급수관 부설(급수과)'!X78:'2-10-3 2023 급수관 부설(급수과)'!X84)</f>
        <v>0</v>
      </c>
      <c r="Y77" s="1255">
        <f>SUM('2-10-3 2023 급수관 부설(급수과)'!Y78:'2-10-3 2023 급수관 부설(급수과)'!Y84)</f>
        <v>0</v>
      </c>
      <c r="Z77" s="1255">
        <f>SUM('2-10-3 2023 급수관 부설(급수과)'!Z78:'2-10-3 2023 급수관 부설(급수과)'!Z84)</f>
        <v>0</v>
      </c>
      <c r="AA77" s="1255">
        <f>SUM('2-10-3 2023 급수관 부설(급수과)'!AA78:'2-10-3 2023 급수관 부설(급수과)'!AA84)</f>
        <v>0</v>
      </c>
      <c r="AC77" s="2031" t="s">
        <v>789</v>
      </c>
      <c r="AD77" s="1254" t="s">
        <v>873</v>
      </c>
      <c r="AE77" s="1255">
        <f>SUM('2-10-3 2023 급수관 부설(급수과)'!AE78:'2-10-3 2023 급수관 부설(급수과)'!AE84)</f>
        <v>12</v>
      </c>
      <c r="AF77" s="1255">
        <f>SUM('2-10-3 2023 급수관 부설(급수과)'!AF78:'2-10-3 2023 급수관 부설(급수과)'!AF84)</f>
        <v>12</v>
      </c>
      <c r="AG77" s="1255">
        <f>SUM('2-10-3 2023 급수관 부설(급수과)'!AG78:'2-10-3 2023 급수관 부설(급수과)'!AG84)</f>
        <v>0</v>
      </c>
      <c r="AH77" s="1255">
        <f>SUM('2-10-3 2023 급수관 부설(급수과)'!AH78:'2-10-3 2023 급수관 부설(급수과)'!AH84)</f>
        <v>0</v>
      </c>
      <c r="AJ77" s="2031" t="s">
        <v>789</v>
      </c>
      <c r="AK77" s="1254" t="s">
        <v>873</v>
      </c>
      <c r="AL77" s="1255">
        <f>SUM('2-10-3 2023 급수관 부설(급수과)'!AL78:'2-10-3 2023 급수관 부설(급수과)'!AL84)</f>
        <v>0</v>
      </c>
      <c r="AM77" s="1255">
        <f>SUM('2-10-3 2023 급수관 부설(급수과)'!AM78:'2-10-3 2023 급수관 부설(급수과)'!AM84)</f>
        <v>0</v>
      </c>
      <c r="AN77" s="1255">
        <f>SUM('2-10-3 2023 급수관 부설(급수과)'!AN78:'2-10-3 2023 급수관 부설(급수과)'!AN84)</f>
        <v>0</v>
      </c>
      <c r="AO77" s="1255">
        <f>SUM('2-10-3 2023 급수관 부설(급수과)'!AO78:'2-10-3 2023 급수관 부설(급수과)'!AO84)</f>
        <v>0</v>
      </c>
    </row>
    <row r="78" spans="1:41" ht="18.600000000000001" customHeight="1">
      <c r="A78" s="2031" t="s">
        <v>789</v>
      </c>
      <c r="B78" s="989" t="s">
        <v>874</v>
      </c>
      <c r="C78" s="1255">
        <v>12</v>
      </c>
      <c r="D78" s="1255">
        <v>12</v>
      </c>
      <c r="E78" s="1255">
        <v>0</v>
      </c>
      <c r="F78" s="1255">
        <v>0</v>
      </c>
      <c r="H78" s="2031" t="s">
        <v>789</v>
      </c>
      <c r="I78" s="989" t="s">
        <v>874</v>
      </c>
      <c r="J78" s="1255">
        <v>0</v>
      </c>
      <c r="K78" s="1255">
        <v>0</v>
      </c>
      <c r="L78" s="1255">
        <v>0</v>
      </c>
      <c r="M78" s="1255">
        <v>0</v>
      </c>
      <c r="O78" s="2031" t="s">
        <v>789</v>
      </c>
      <c r="P78" s="989" t="s">
        <v>874</v>
      </c>
      <c r="Q78" s="1255">
        <v>0</v>
      </c>
      <c r="R78" s="1255">
        <v>0</v>
      </c>
      <c r="S78" s="1255">
        <v>0</v>
      </c>
      <c r="T78" s="1255">
        <v>0</v>
      </c>
      <c r="V78" s="2031" t="s">
        <v>789</v>
      </c>
      <c r="W78" s="989" t="s">
        <v>874</v>
      </c>
      <c r="X78" s="1255">
        <v>0</v>
      </c>
      <c r="Y78" s="1255">
        <v>0</v>
      </c>
      <c r="Z78" s="1255">
        <v>0</v>
      </c>
      <c r="AA78" s="1255">
        <v>0</v>
      </c>
      <c r="AC78" s="2031" t="s">
        <v>789</v>
      </c>
      <c r="AD78" s="989" t="s">
        <v>874</v>
      </c>
      <c r="AE78" s="1255">
        <v>12</v>
      </c>
      <c r="AF78" s="1255">
        <v>12</v>
      </c>
      <c r="AG78" s="1255">
        <v>0</v>
      </c>
      <c r="AH78" s="1255">
        <v>0</v>
      </c>
      <c r="AJ78" s="2031" t="s">
        <v>789</v>
      </c>
      <c r="AK78" s="989" t="s">
        <v>874</v>
      </c>
      <c r="AL78" s="1255">
        <v>0</v>
      </c>
      <c r="AM78" s="1255">
        <v>0</v>
      </c>
      <c r="AN78" s="1255">
        <v>0</v>
      </c>
      <c r="AO78" s="1255">
        <v>0</v>
      </c>
    </row>
    <row r="79" spans="1:41" ht="18.600000000000001" customHeight="1">
      <c r="A79" s="2032"/>
      <c r="B79" s="995" t="s">
        <v>802</v>
      </c>
      <c r="C79" s="1255">
        <v>0</v>
      </c>
      <c r="D79" s="1255">
        <v>0</v>
      </c>
      <c r="E79" s="1255">
        <v>0</v>
      </c>
      <c r="F79" s="1255">
        <v>0</v>
      </c>
      <c r="H79" s="2032"/>
      <c r="I79" s="995" t="s">
        <v>802</v>
      </c>
      <c r="J79" s="1255">
        <v>0</v>
      </c>
      <c r="K79" s="1255">
        <v>0</v>
      </c>
      <c r="L79" s="1255">
        <v>0</v>
      </c>
      <c r="M79" s="1255">
        <v>0</v>
      </c>
      <c r="O79" s="2032"/>
      <c r="P79" s="995" t="s">
        <v>802</v>
      </c>
      <c r="Q79" s="1255">
        <v>0</v>
      </c>
      <c r="R79" s="1255">
        <v>0</v>
      </c>
      <c r="S79" s="1255">
        <v>0</v>
      </c>
      <c r="T79" s="1255">
        <v>0</v>
      </c>
      <c r="V79" s="2032"/>
      <c r="W79" s="995" t="s">
        <v>802</v>
      </c>
      <c r="X79" s="1255">
        <v>0</v>
      </c>
      <c r="Y79" s="1255">
        <v>0</v>
      </c>
      <c r="Z79" s="1255">
        <v>0</v>
      </c>
      <c r="AA79" s="1255">
        <v>0</v>
      </c>
      <c r="AC79" s="2032"/>
      <c r="AD79" s="995" t="s">
        <v>802</v>
      </c>
      <c r="AE79" s="1255">
        <v>0</v>
      </c>
      <c r="AF79" s="1255">
        <v>0</v>
      </c>
      <c r="AG79" s="1255">
        <v>0</v>
      </c>
      <c r="AH79" s="1255">
        <v>0</v>
      </c>
      <c r="AJ79" s="2032"/>
      <c r="AK79" s="995" t="s">
        <v>802</v>
      </c>
      <c r="AL79" s="1255">
        <v>0</v>
      </c>
      <c r="AM79" s="1255">
        <v>0</v>
      </c>
      <c r="AN79" s="1255">
        <v>0</v>
      </c>
      <c r="AO79" s="1255">
        <v>0</v>
      </c>
    </row>
    <row r="80" spans="1:41" ht="18.600000000000001" customHeight="1">
      <c r="A80" s="2032"/>
      <c r="B80" s="995" t="s">
        <v>803</v>
      </c>
      <c r="C80" s="1255">
        <v>0</v>
      </c>
      <c r="D80" s="1255">
        <v>0</v>
      </c>
      <c r="E80" s="1255">
        <v>0</v>
      </c>
      <c r="F80" s="1255">
        <v>0</v>
      </c>
      <c r="H80" s="2032"/>
      <c r="I80" s="995" t="s">
        <v>803</v>
      </c>
      <c r="J80" s="1255">
        <v>0</v>
      </c>
      <c r="K80" s="1255">
        <v>0</v>
      </c>
      <c r="L80" s="1255">
        <v>0</v>
      </c>
      <c r="M80" s="1255">
        <v>0</v>
      </c>
      <c r="O80" s="2032"/>
      <c r="P80" s="995" t="s">
        <v>803</v>
      </c>
      <c r="Q80" s="1255">
        <v>0</v>
      </c>
      <c r="R80" s="1255">
        <v>0</v>
      </c>
      <c r="S80" s="1255">
        <v>0</v>
      </c>
      <c r="T80" s="1255">
        <v>0</v>
      </c>
      <c r="V80" s="2032"/>
      <c r="W80" s="995" t="s">
        <v>803</v>
      </c>
      <c r="X80" s="1255">
        <v>0</v>
      </c>
      <c r="Y80" s="1255">
        <v>0</v>
      </c>
      <c r="Z80" s="1255">
        <v>0</v>
      </c>
      <c r="AA80" s="1255">
        <v>0</v>
      </c>
      <c r="AC80" s="2032"/>
      <c r="AD80" s="995" t="s">
        <v>803</v>
      </c>
      <c r="AE80" s="1255">
        <v>0</v>
      </c>
      <c r="AF80" s="1255">
        <v>0</v>
      </c>
      <c r="AG80" s="1255">
        <v>0</v>
      </c>
      <c r="AH80" s="1255">
        <v>0</v>
      </c>
      <c r="AJ80" s="2032"/>
      <c r="AK80" s="995" t="s">
        <v>803</v>
      </c>
      <c r="AL80" s="1255">
        <v>0</v>
      </c>
      <c r="AM80" s="1255">
        <v>0</v>
      </c>
      <c r="AN80" s="1255">
        <v>0</v>
      </c>
      <c r="AO80" s="1255">
        <v>0</v>
      </c>
    </row>
    <row r="81" spans="1:41" ht="18.600000000000001" customHeight="1">
      <c r="A81" s="2032"/>
      <c r="B81" s="1011" t="s">
        <v>875</v>
      </c>
      <c r="C81" s="1255">
        <v>0</v>
      </c>
      <c r="D81" s="1255">
        <v>0</v>
      </c>
      <c r="E81" s="1255">
        <v>0</v>
      </c>
      <c r="F81" s="1255">
        <v>0</v>
      </c>
      <c r="H81" s="2032"/>
      <c r="I81" s="1011" t="s">
        <v>875</v>
      </c>
      <c r="J81" s="1255">
        <v>0</v>
      </c>
      <c r="K81" s="1255">
        <v>0</v>
      </c>
      <c r="L81" s="1255">
        <v>0</v>
      </c>
      <c r="M81" s="1255">
        <v>0</v>
      </c>
      <c r="O81" s="2032"/>
      <c r="P81" s="1011" t="s">
        <v>875</v>
      </c>
      <c r="Q81" s="1255">
        <v>0</v>
      </c>
      <c r="R81" s="1255">
        <v>0</v>
      </c>
      <c r="S81" s="1255">
        <v>0</v>
      </c>
      <c r="T81" s="1255">
        <v>0</v>
      </c>
      <c r="V81" s="2032"/>
      <c r="W81" s="1011" t="s">
        <v>875</v>
      </c>
      <c r="X81" s="1255">
        <v>0</v>
      </c>
      <c r="Y81" s="1255">
        <v>0</v>
      </c>
      <c r="Z81" s="1255">
        <v>0</v>
      </c>
      <c r="AA81" s="1255">
        <v>0</v>
      </c>
      <c r="AC81" s="2032"/>
      <c r="AD81" s="1011" t="s">
        <v>875</v>
      </c>
      <c r="AE81" s="1255">
        <v>0</v>
      </c>
      <c r="AF81" s="1255">
        <v>0</v>
      </c>
      <c r="AG81" s="1255">
        <v>0</v>
      </c>
      <c r="AH81" s="1255">
        <v>0</v>
      </c>
      <c r="AJ81" s="2032"/>
      <c r="AK81" s="1011" t="s">
        <v>875</v>
      </c>
      <c r="AL81" s="1255">
        <v>0</v>
      </c>
      <c r="AM81" s="1255">
        <v>0</v>
      </c>
      <c r="AN81" s="1255">
        <v>0</v>
      </c>
      <c r="AO81" s="1255">
        <v>0</v>
      </c>
    </row>
    <row r="82" spans="1:41" ht="18.600000000000001" customHeight="1">
      <c r="A82" s="2032"/>
      <c r="B82" s="995" t="s">
        <v>807</v>
      </c>
      <c r="C82" s="1255">
        <v>0</v>
      </c>
      <c r="D82" s="1255">
        <v>0</v>
      </c>
      <c r="E82" s="1255">
        <v>0</v>
      </c>
      <c r="F82" s="1255">
        <v>0</v>
      </c>
      <c r="H82" s="2032"/>
      <c r="I82" s="995" t="s">
        <v>807</v>
      </c>
      <c r="J82" s="1255">
        <v>0</v>
      </c>
      <c r="K82" s="1255">
        <v>0</v>
      </c>
      <c r="L82" s="1255">
        <v>0</v>
      </c>
      <c r="M82" s="1255">
        <v>0</v>
      </c>
      <c r="O82" s="2032"/>
      <c r="P82" s="995" t="s">
        <v>807</v>
      </c>
      <c r="Q82" s="1255">
        <v>0</v>
      </c>
      <c r="R82" s="1255">
        <v>0</v>
      </c>
      <c r="S82" s="1255">
        <v>0</v>
      </c>
      <c r="T82" s="1255">
        <v>0</v>
      </c>
      <c r="V82" s="2032"/>
      <c r="W82" s="995" t="s">
        <v>807</v>
      </c>
      <c r="X82" s="1255">
        <v>0</v>
      </c>
      <c r="Y82" s="1255">
        <v>0</v>
      </c>
      <c r="Z82" s="1255">
        <v>0</v>
      </c>
      <c r="AA82" s="1255">
        <v>0</v>
      </c>
      <c r="AC82" s="2032"/>
      <c r="AD82" s="995" t="s">
        <v>807</v>
      </c>
      <c r="AE82" s="1255">
        <v>0</v>
      </c>
      <c r="AF82" s="1255">
        <v>0</v>
      </c>
      <c r="AG82" s="1255">
        <v>0</v>
      </c>
      <c r="AH82" s="1255">
        <v>0</v>
      </c>
      <c r="AJ82" s="2032"/>
      <c r="AK82" s="995" t="s">
        <v>807</v>
      </c>
      <c r="AL82" s="1255">
        <v>0</v>
      </c>
      <c r="AM82" s="1255">
        <v>0</v>
      </c>
      <c r="AN82" s="1255">
        <v>0</v>
      </c>
      <c r="AO82" s="1255">
        <v>0</v>
      </c>
    </row>
    <row r="83" spans="1:41" ht="18.600000000000001" customHeight="1">
      <c r="A83" s="2032"/>
      <c r="B83" s="995" t="s">
        <v>788</v>
      </c>
      <c r="C83" s="1255">
        <v>0</v>
      </c>
      <c r="D83" s="1255">
        <v>0</v>
      </c>
      <c r="E83" s="1255">
        <v>0</v>
      </c>
      <c r="F83" s="1255">
        <v>0</v>
      </c>
      <c r="H83" s="2032"/>
      <c r="I83" s="995" t="s">
        <v>788</v>
      </c>
      <c r="J83" s="1255">
        <v>0</v>
      </c>
      <c r="K83" s="1255">
        <v>0</v>
      </c>
      <c r="L83" s="1255">
        <v>0</v>
      </c>
      <c r="M83" s="1255">
        <v>0</v>
      </c>
      <c r="O83" s="2032"/>
      <c r="P83" s="995" t="s">
        <v>788</v>
      </c>
      <c r="Q83" s="1255">
        <v>0</v>
      </c>
      <c r="R83" s="1255">
        <v>0</v>
      </c>
      <c r="S83" s="1255">
        <v>0</v>
      </c>
      <c r="T83" s="1255">
        <v>0</v>
      </c>
      <c r="V83" s="2032"/>
      <c r="W83" s="995" t="s">
        <v>788</v>
      </c>
      <c r="X83" s="1255">
        <v>0</v>
      </c>
      <c r="Y83" s="1255">
        <v>0</v>
      </c>
      <c r="Z83" s="1255">
        <v>0</v>
      </c>
      <c r="AA83" s="1255">
        <v>0</v>
      </c>
      <c r="AC83" s="2032"/>
      <c r="AD83" s="995" t="s">
        <v>788</v>
      </c>
      <c r="AE83" s="1255">
        <v>0</v>
      </c>
      <c r="AF83" s="1255">
        <v>0</v>
      </c>
      <c r="AG83" s="1255">
        <v>0</v>
      </c>
      <c r="AH83" s="1255">
        <v>0</v>
      </c>
      <c r="AJ83" s="2032"/>
      <c r="AK83" s="995" t="s">
        <v>788</v>
      </c>
      <c r="AL83" s="1255">
        <v>0</v>
      </c>
      <c r="AM83" s="1255">
        <v>0</v>
      </c>
      <c r="AN83" s="1255">
        <v>0</v>
      </c>
      <c r="AO83" s="1255">
        <v>0</v>
      </c>
    </row>
    <row r="84" spans="1:41" ht="18.600000000000001" customHeight="1">
      <c r="A84" s="2032"/>
      <c r="B84" s="991" t="s">
        <v>257</v>
      </c>
      <c r="C84" s="1255">
        <v>0</v>
      </c>
      <c r="D84" s="1255">
        <v>0</v>
      </c>
      <c r="E84" s="1255">
        <v>0</v>
      </c>
      <c r="F84" s="1255">
        <v>0</v>
      </c>
      <c r="H84" s="2032"/>
      <c r="I84" s="991" t="s">
        <v>257</v>
      </c>
      <c r="J84" s="1255">
        <v>0</v>
      </c>
      <c r="K84" s="1255">
        <v>0</v>
      </c>
      <c r="L84" s="1255">
        <v>0</v>
      </c>
      <c r="M84" s="1255">
        <v>0</v>
      </c>
      <c r="O84" s="2032"/>
      <c r="P84" s="991" t="s">
        <v>257</v>
      </c>
      <c r="Q84" s="1255">
        <v>0</v>
      </c>
      <c r="R84" s="1255">
        <v>0</v>
      </c>
      <c r="S84" s="1255">
        <v>0</v>
      </c>
      <c r="T84" s="1255">
        <v>0</v>
      </c>
      <c r="V84" s="2032"/>
      <c r="W84" s="991" t="s">
        <v>257</v>
      </c>
      <c r="X84" s="1255">
        <v>0</v>
      </c>
      <c r="Y84" s="1255">
        <v>0</v>
      </c>
      <c r="Z84" s="1255">
        <v>0</v>
      </c>
      <c r="AA84" s="1255">
        <v>0</v>
      </c>
      <c r="AC84" s="2032"/>
      <c r="AD84" s="991" t="s">
        <v>257</v>
      </c>
      <c r="AE84" s="1255">
        <v>0</v>
      </c>
      <c r="AF84" s="1255">
        <v>0</v>
      </c>
      <c r="AG84" s="1255">
        <v>0</v>
      </c>
      <c r="AH84" s="1255">
        <v>0</v>
      </c>
      <c r="AJ84" s="2032"/>
      <c r="AK84" s="991" t="s">
        <v>257</v>
      </c>
      <c r="AL84" s="1255">
        <v>0</v>
      </c>
      <c r="AM84" s="1255">
        <v>0</v>
      </c>
      <c r="AN84" s="1255">
        <v>0</v>
      </c>
      <c r="AO84" s="1255">
        <v>0</v>
      </c>
    </row>
    <row r="85" spans="1:41" ht="18.600000000000001" customHeight="1">
      <c r="A85" s="2031" t="s">
        <v>810</v>
      </c>
      <c r="B85" s="1254" t="s">
        <v>873</v>
      </c>
      <c r="C85" s="1255">
        <f>SUM('2-10-3 2023 급수관 부설(급수과)'!C86:'2-10-3 2023 급수관 부설(급수과)'!C92)</f>
        <v>11</v>
      </c>
      <c r="D85" s="1255">
        <f>SUM('2-10-3 2023 급수관 부설(급수과)'!D86:'2-10-3 2023 급수관 부설(급수과)'!D92)</f>
        <v>11</v>
      </c>
      <c r="E85" s="1255">
        <f>SUM('2-10-3 2023 급수관 부설(급수과)'!E86:'2-10-3 2023 급수관 부설(급수과)'!E92)</f>
        <v>0</v>
      </c>
      <c r="F85" s="1255">
        <f>SUM('2-10-3 2023 급수관 부설(급수과)'!F86:'2-10-3 2023 급수관 부설(급수과)'!F92)</f>
        <v>0</v>
      </c>
      <c r="H85" s="2031" t="s">
        <v>810</v>
      </c>
      <c r="I85" s="1254" t="s">
        <v>873</v>
      </c>
      <c r="J85" s="1255">
        <f>SUM('2-10-3 2023 급수관 부설(급수과)'!J86:'2-10-3 2023 급수관 부설(급수과)'!J92)</f>
        <v>0</v>
      </c>
      <c r="K85" s="1255">
        <f>SUM('2-10-3 2023 급수관 부설(급수과)'!K86:'2-10-3 2023 급수관 부설(급수과)'!K92)</f>
        <v>0</v>
      </c>
      <c r="L85" s="1255">
        <f>SUM('2-10-3 2023 급수관 부설(급수과)'!L86:'2-10-3 2023 급수관 부설(급수과)'!L92)</f>
        <v>0</v>
      </c>
      <c r="M85" s="1255">
        <f>SUM('2-10-3 2023 급수관 부설(급수과)'!M86:'2-10-3 2023 급수관 부설(급수과)'!M92)</f>
        <v>0</v>
      </c>
      <c r="O85" s="2031" t="s">
        <v>810</v>
      </c>
      <c r="P85" s="1254" t="s">
        <v>873</v>
      </c>
      <c r="Q85" s="1255">
        <f>SUM('2-10-3 2023 급수관 부설(급수과)'!Q86:'2-10-3 2023 급수관 부설(급수과)'!Q92)</f>
        <v>1</v>
      </c>
      <c r="R85" s="1255">
        <f>SUM('2-10-3 2023 급수관 부설(급수과)'!R86:'2-10-3 2023 급수관 부설(급수과)'!R92)</f>
        <v>1</v>
      </c>
      <c r="S85" s="1255">
        <f>SUM('2-10-3 2023 급수관 부설(급수과)'!S86:'2-10-3 2023 급수관 부설(급수과)'!S92)</f>
        <v>0</v>
      </c>
      <c r="T85" s="1255">
        <f>SUM('2-10-3 2023 급수관 부설(급수과)'!T86:'2-10-3 2023 급수관 부설(급수과)'!T92)</f>
        <v>0</v>
      </c>
      <c r="V85" s="2031" t="s">
        <v>810</v>
      </c>
      <c r="W85" s="1254" t="s">
        <v>873</v>
      </c>
      <c r="X85" s="1255">
        <f>SUM('2-10-3 2023 급수관 부설(급수과)'!X86:'2-10-3 2023 급수관 부설(급수과)'!X92)</f>
        <v>0</v>
      </c>
      <c r="Y85" s="1255">
        <f>SUM('2-10-3 2023 급수관 부설(급수과)'!Y86:'2-10-3 2023 급수관 부설(급수과)'!Y92)</f>
        <v>0</v>
      </c>
      <c r="Z85" s="1255">
        <f>SUM('2-10-3 2023 급수관 부설(급수과)'!Z86:'2-10-3 2023 급수관 부설(급수과)'!Z92)</f>
        <v>0</v>
      </c>
      <c r="AA85" s="1255">
        <f>SUM('2-10-3 2023 급수관 부설(급수과)'!AA86:'2-10-3 2023 급수관 부설(급수과)'!AA92)</f>
        <v>0</v>
      </c>
      <c r="AC85" s="2031" t="s">
        <v>810</v>
      </c>
      <c r="AD85" s="1254" t="s">
        <v>873</v>
      </c>
      <c r="AE85" s="1255">
        <f>SUM('2-10-3 2023 급수관 부설(급수과)'!AE86:'2-10-3 2023 급수관 부설(급수과)'!AE92)</f>
        <v>10</v>
      </c>
      <c r="AF85" s="1255">
        <f>SUM('2-10-3 2023 급수관 부설(급수과)'!AF86:'2-10-3 2023 급수관 부설(급수과)'!AF92)</f>
        <v>10</v>
      </c>
      <c r="AG85" s="1255">
        <f>SUM('2-10-3 2023 급수관 부설(급수과)'!AG86:'2-10-3 2023 급수관 부설(급수과)'!AG92)</f>
        <v>0</v>
      </c>
      <c r="AH85" s="1255">
        <f>SUM('2-10-3 2023 급수관 부설(급수과)'!AH86:'2-10-3 2023 급수관 부설(급수과)'!AH92)</f>
        <v>0</v>
      </c>
      <c r="AJ85" s="2031" t="s">
        <v>810</v>
      </c>
      <c r="AK85" s="1254" t="s">
        <v>873</v>
      </c>
      <c r="AL85" s="1255">
        <f>SUM('2-10-3 2023 급수관 부설(급수과)'!AL86:'2-10-3 2023 급수관 부설(급수과)'!AL92)</f>
        <v>0</v>
      </c>
      <c r="AM85" s="1255">
        <f>SUM('2-10-3 2023 급수관 부설(급수과)'!AM86:'2-10-3 2023 급수관 부설(급수과)'!AM92)</f>
        <v>0</v>
      </c>
      <c r="AN85" s="1255">
        <f>SUM('2-10-3 2023 급수관 부설(급수과)'!AN86:'2-10-3 2023 급수관 부설(급수과)'!AN92)</f>
        <v>0</v>
      </c>
      <c r="AO85" s="1255">
        <f>SUM('2-10-3 2023 급수관 부설(급수과)'!AO86:'2-10-3 2023 급수관 부설(급수과)'!AO92)</f>
        <v>0</v>
      </c>
    </row>
    <row r="86" spans="1:41" ht="18.600000000000001" customHeight="1">
      <c r="A86" s="2031" t="s">
        <v>810</v>
      </c>
      <c r="B86" s="989" t="s">
        <v>874</v>
      </c>
      <c r="C86" s="1255">
        <v>11</v>
      </c>
      <c r="D86" s="1255">
        <v>11</v>
      </c>
      <c r="E86" s="1255">
        <v>0</v>
      </c>
      <c r="F86" s="1255">
        <v>0</v>
      </c>
      <c r="H86" s="2031" t="s">
        <v>810</v>
      </c>
      <c r="I86" s="989" t="s">
        <v>874</v>
      </c>
      <c r="J86" s="1255">
        <v>0</v>
      </c>
      <c r="K86" s="1255">
        <v>0</v>
      </c>
      <c r="L86" s="1255">
        <v>0</v>
      </c>
      <c r="M86" s="1255">
        <v>0</v>
      </c>
      <c r="O86" s="2031" t="s">
        <v>810</v>
      </c>
      <c r="P86" s="989" t="s">
        <v>874</v>
      </c>
      <c r="Q86" s="1255">
        <v>1</v>
      </c>
      <c r="R86" s="1255">
        <v>1</v>
      </c>
      <c r="S86" s="1255">
        <v>0</v>
      </c>
      <c r="T86" s="1255">
        <v>0</v>
      </c>
      <c r="V86" s="2031" t="s">
        <v>810</v>
      </c>
      <c r="W86" s="989" t="s">
        <v>874</v>
      </c>
      <c r="X86" s="1255">
        <v>0</v>
      </c>
      <c r="Y86" s="1255">
        <v>0</v>
      </c>
      <c r="Z86" s="1255">
        <v>0</v>
      </c>
      <c r="AA86" s="1255">
        <v>0</v>
      </c>
      <c r="AC86" s="2031" t="s">
        <v>810</v>
      </c>
      <c r="AD86" s="989" t="s">
        <v>874</v>
      </c>
      <c r="AE86" s="1255">
        <v>10</v>
      </c>
      <c r="AF86" s="1255">
        <v>10</v>
      </c>
      <c r="AG86" s="1255">
        <v>0</v>
      </c>
      <c r="AH86" s="1255">
        <v>0</v>
      </c>
      <c r="AJ86" s="2031" t="s">
        <v>810</v>
      </c>
      <c r="AK86" s="989" t="s">
        <v>874</v>
      </c>
      <c r="AL86" s="1255">
        <v>0</v>
      </c>
      <c r="AM86" s="1255">
        <v>0</v>
      </c>
      <c r="AN86" s="1255">
        <v>0</v>
      </c>
      <c r="AO86" s="1255">
        <v>0</v>
      </c>
    </row>
    <row r="87" spans="1:41" ht="18.600000000000001" customHeight="1">
      <c r="A87" s="2032"/>
      <c r="B87" s="995" t="s">
        <v>802</v>
      </c>
      <c r="C87" s="1255">
        <v>0</v>
      </c>
      <c r="D87" s="1255">
        <v>0</v>
      </c>
      <c r="E87" s="1255">
        <v>0</v>
      </c>
      <c r="F87" s="1255">
        <v>0</v>
      </c>
      <c r="H87" s="2032"/>
      <c r="I87" s="995" t="s">
        <v>802</v>
      </c>
      <c r="J87" s="1255">
        <v>0</v>
      </c>
      <c r="K87" s="1255">
        <v>0</v>
      </c>
      <c r="L87" s="1255">
        <v>0</v>
      </c>
      <c r="M87" s="1255">
        <v>0</v>
      </c>
      <c r="O87" s="2032"/>
      <c r="P87" s="995" t="s">
        <v>802</v>
      </c>
      <c r="Q87" s="1255">
        <v>0</v>
      </c>
      <c r="R87" s="1255">
        <v>0</v>
      </c>
      <c r="S87" s="1255">
        <v>0</v>
      </c>
      <c r="T87" s="1255">
        <v>0</v>
      </c>
      <c r="V87" s="2032"/>
      <c r="W87" s="995" t="s">
        <v>802</v>
      </c>
      <c r="X87" s="1255">
        <v>0</v>
      </c>
      <c r="Y87" s="1255">
        <v>0</v>
      </c>
      <c r="Z87" s="1255">
        <v>0</v>
      </c>
      <c r="AA87" s="1255">
        <v>0</v>
      </c>
      <c r="AC87" s="2032"/>
      <c r="AD87" s="995" t="s">
        <v>802</v>
      </c>
      <c r="AE87" s="1255">
        <v>0</v>
      </c>
      <c r="AF87" s="1255">
        <v>0</v>
      </c>
      <c r="AG87" s="1255">
        <v>0</v>
      </c>
      <c r="AH87" s="1255">
        <v>0</v>
      </c>
      <c r="AJ87" s="2032"/>
      <c r="AK87" s="995" t="s">
        <v>802</v>
      </c>
      <c r="AL87" s="1255">
        <v>0</v>
      </c>
      <c r="AM87" s="1255">
        <v>0</v>
      </c>
      <c r="AN87" s="1255">
        <v>0</v>
      </c>
      <c r="AO87" s="1255">
        <v>0</v>
      </c>
    </row>
    <row r="88" spans="1:41" ht="18.600000000000001" customHeight="1">
      <c r="A88" s="2032"/>
      <c r="B88" s="995" t="s">
        <v>803</v>
      </c>
      <c r="C88" s="1255">
        <v>0</v>
      </c>
      <c r="D88" s="1255">
        <v>0</v>
      </c>
      <c r="E88" s="1255">
        <v>0</v>
      </c>
      <c r="F88" s="1255">
        <v>0</v>
      </c>
      <c r="H88" s="2032"/>
      <c r="I88" s="995" t="s">
        <v>803</v>
      </c>
      <c r="J88" s="1255">
        <v>0</v>
      </c>
      <c r="K88" s="1255">
        <v>0</v>
      </c>
      <c r="L88" s="1255">
        <v>0</v>
      </c>
      <c r="M88" s="1255">
        <v>0</v>
      </c>
      <c r="O88" s="2032"/>
      <c r="P88" s="995" t="s">
        <v>803</v>
      </c>
      <c r="Q88" s="1255">
        <v>0</v>
      </c>
      <c r="R88" s="1255">
        <v>0</v>
      </c>
      <c r="S88" s="1255">
        <v>0</v>
      </c>
      <c r="T88" s="1255">
        <v>0</v>
      </c>
      <c r="V88" s="2032"/>
      <c r="W88" s="995" t="s">
        <v>803</v>
      </c>
      <c r="X88" s="1255">
        <v>0</v>
      </c>
      <c r="Y88" s="1255">
        <v>0</v>
      </c>
      <c r="Z88" s="1255">
        <v>0</v>
      </c>
      <c r="AA88" s="1255">
        <v>0</v>
      </c>
      <c r="AC88" s="2032"/>
      <c r="AD88" s="995" t="s">
        <v>803</v>
      </c>
      <c r="AE88" s="1255">
        <v>0</v>
      </c>
      <c r="AF88" s="1255">
        <v>0</v>
      </c>
      <c r="AG88" s="1255">
        <v>0</v>
      </c>
      <c r="AH88" s="1255">
        <v>0</v>
      </c>
      <c r="AJ88" s="2032"/>
      <c r="AK88" s="995" t="s">
        <v>803</v>
      </c>
      <c r="AL88" s="1255">
        <v>0</v>
      </c>
      <c r="AM88" s="1255">
        <v>0</v>
      </c>
      <c r="AN88" s="1255">
        <v>0</v>
      </c>
      <c r="AO88" s="1255">
        <v>0</v>
      </c>
    </row>
    <row r="89" spans="1:41" ht="18.600000000000001" customHeight="1">
      <c r="A89" s="2032"/>
      <c r="B89" s="1011" t="s">
        <v>875</v>
      </c>
      <c r="C89" s="1255">
        <v>0</v>
      </c>
      <c r="D89" s="1255">
        <v>0</v>
      </c>
      <c r="E89" s="1255">
        <v>0</v>
      </c>
      <c r="F89" s="1255">
        <v>0</v>
      </c>
      <c r="H89" s="2032"/>
      <c r="I89" s="1011" t="s">
        <v>875</v>
      </c>
      <c r="J89" s="1255">
        <v>0</v>
      </c>
      <c r="K89" s="1255">
        <v>0</v>
      </c>
      <c r="L89" s="1255">
        <v>0</v>
      </c>
      <c r="M89" s="1255">
        <v>0</v>
      </c>
      <c r="O89" s="2032"/>
      <c r="P89" s="1011" t="s">
        <v>875</v>
      </c>
      <c r="Q89" s="1255">
        <v>0</v>
      </c>
      <c r="R89" s="1255">
        <v>0</v>
      </c>
      <c r="S89" s="1255">
        <v>0</v>
      </c>
      <c r="T89" s="1255">
        <v>0</v>
      </c>
      <c r="V89" s="2032"/>
      <c r="W89" s="1011" t="s">
        <v>875</v>
      </c>
      <c r="X89" s="1255">
        <v>0</v>
      </c>
      <c r="Y89" s="1255">
        <v>0</v>
      </c>
      <c r="Z89" s="1255">
        <v>0</v>
      </c>
      <c r="AA89" s="1255">
        <v>0</v>
      </c>
      <c r="AC89" s="2032"/>
      <c r="AD89" s="1011" t="s">
        <v>875</v>
      </c>
      <c r="AE89" s="1255">
        <v>0</v>
      </c>
      <c r="AF89" s="1255">
        <v>0</v>
      </c>
      <c r="AG89" s="1255">
        <v>0</v>
      </c>
      <c r="AH89" s="1255">
        <v>0</v>
      </c>
      <c r="AJ89" s="2032"/>
      <c r="AK89" s="1011" t="s">
        <v>875</v>
      </c>
      <c r="AL89" s="1255">
        <v>0</v>
      </c>
      <c r="AM89" s="1255">
        <v>0</v>
      </c>
      <c r="AN89" s="1255">
        <v>0</v>
      </c>
      <c r="AO89" s="1255">
        <v>0</v>
      </c>
    </row>
    <row r="90" spans="1:41" ht="18.600000000000001" customHeight="1">
      <c r="A90" s="2032"/>
      <c r="B90" s="995" t="s">
        <v>807</v>
      </c>
      <c r="C90" s="1255">
        <v>0</v>
      </c>
      <c r="D90" s="1255">
        <v>0</v>
      </c>
      <c r="E90" s="1255">
        <v>0</v>
      </c>
      <c r="F90" s="1255">
        <v>0</v>
      </c>
      <c r="H90" s="2032"/>
      <c r="I90" s="995" t="s">
        <v>807</v>
      </c>
      <c r="J90" s="1255">
        <v>0</v>
      </c>
      <c r="K90" s="1255">
        <v>0</v>
      </c>
      <c r="L90" s="1255">
        <v>0</v>
      </c>
      <c r="M90" s="1255">
        <v>0</v>
      </c>
      <c r="O90" s="2032"/>
      <c r="P90" s="995" t="s">
        <v>807</v>
      </c>
      <c r="Q90" s="1255">
        <v>0</v>
      </c>
      <c r="R90" s="1255">
        <v>0</v>
      </c>
      <c r="S90" s="1255">
        <v>0</v>
      </c>
      <c r="T90" s="1255">
        <v>0</v>
      </c>
      <c r="V90" s="2032"/>
      <c r="W90" s="995" t="s">
        <v>807</v>
      </c>
      <c r="X90" s="1255">
        <v>0</v>
      </c>
      <c r="Y90" s="1255">
        <v>0</v>
      </c>
      <c r="Z90" s="1255">
        <v>0</v>
      </c>
      <c r="AA90" s="1255">
        <v>0</v>
      </c>
      <c r="AC90" s="2032"/>
      <c r="AD90" s="995" t="s">
        <v>807</v>
      </c>
      <c r="AE90" s="1255">
        <v>0</v>
      </c>
      <c r="AF90" s="1255">
        <v>0</v>
      </c>
      <c r="AG90" s="1255">
        <v>0</v>
      </c>
      <c r="AH90" s="1255">
        <v>0</v>
      </c>
      <c r="AJ90" s="2032"/>
      <c r="AK90" s="995" t="s">
        <v>807</v>
      </c>
      <c r="AL90" s="1255">
        <v>0</v>
      </c>
      <c r="AM90" s="1255">
        <v>0</v>
      </c>
      <c r="AN90" s="1255">
        <v>0</v>
      </c>
      <c r="AO90" s="1255">
        <v>0</v>
      </c>
    </row>
    <row r="91" spans="1:41" ht="18.600000000000001" customHeight="1">
      <c r="A91" s="2032"/>
      <c r="B91" s="995" t="s">
        <v>788</v>
      </c>
      <c r="C91" s="1255">
        <v>0</v>
      </c>
      <c r="D91" s="1255">
        <v>0</v>
      </c>
      <c r="E91" s="1255">
        <v>0</v>
      </c>
      <c r="F91" s="1255">
        <v>0</v>
      </c>
      <c r="H91" s="2032"/>
      <c r="I91" s="995" t="s">
        <v>788</v>
      </c>
      <c r="J91" s="1255">
        <v>0</v>
      </c>
      <c r="K91" s="1255">
        <v>0</v>
      </c>
      <c r="L91" s="1255">
        <v>0</v>
      </c>
      <c r="M91" s="1255">
        <v>0</v>
      </c>
      <c r="O91" s="2032"/>
      <c r="P91" s="995" t="s">
        <v>788</v>
      </c>
      <c r="Q91" s="1255">
        <v>0</v>
      </c>
      <c r="R91" s="1255">
        <v>0</v>
      </c>
      <c r="S91" s="1255">
        <v>0</v>
      </c>
      <c r="T91" s="1255">
        <v>0</v>
      </c>
      <c r="V91" s="2032"/>
      <c r="W91" s="995" t="s">
        <v>788</v>
      </c>
      <c r="X91" s="1255">
        <v>0</v>
      </c>
      <c r="Y91" s="1255">
        <v>0</v>
      </c>
      <c r="Z91" s="1255">
        <v>0</v>
      </c>
      <c r="AA91" s="1255">
        <v>0</v>
      </c>
      <c r="AC91" s="2032"/>
      <c r="AD91" s="995" t="s">
        <v>788</v>
      </c>
      <c r="AE91" s="1255">
        <v>0</v>
      </c>
      <c r="AF91" s="1255">
        <v>0</v>
      </c>
      <c r="AG91" s="1255">
        <v>0</v>
      </c>
      <c r="AH91" s="1255">
        <v>0</v>
      </c>
      <c r="AJ91" s="2032"/>
      <c r="AK91" s="995" t="s">
        <v>788</v>
      </c>
      <c r="AL91" s="1255">
        <v>0</v>
      </c>
      <c r="AM91" s="1255">
        <v>0</v>
      </c>
      <c r="AN91" s="1255">
        <v>0</v>
      </c>
      <c r="AO91" s="1255">
        <v>0</v>
      </c>
    </row>
    <row r="92" spans="1:41" ht="18.600000000000001" customHeight="1">
      <c r="A92" s="2032"/>
      <c r="B92" s="991" t="s">
        <v>257</v>
      </c>
      <c r="C92" s="1255">
        <v>0</v>
      </c>
      <c r="D92" s="1255">
        <v>0</v>
      </c>
      <c r="E92" s="1255">
        <v>0</v>
      </c>
      <c r="F92" s="1255">
        <v>0</v>
      </c>
      <c r="H92" s="2032"/>
      <c r="I92" s="991" t="s">
        <v>257</v>
      </c>
      <c r="J92" s="1255">
        <v>0</v>
      </c>
      <c r="K92" s="1255">
        <v>0</v>
      </c>
      <c r="L92" s="1255">
        <v>0</v>
      </c>
      <c r="M92" s="1255">
        <v>0</v>
      </c>
      <c r="O92" s="2032"/>
      <c r="P92" s="991" t="s">
        <v>257</v>
      </c>
      <c r="Q92" s="1255">
        <v>0</v>
      </c>
      <c r="R92" s="1255">
        <v>0</v>
      </c>
      <c r="S92" s="1255">
        <v>0</v>
      </c>
      <c r="T92" s="1255">
        <v>0</v>
      </c>
      <c r="V92" s="2032"/>
      <c r="W92" s="991" t="s">
        <v>257</v>
      </c>
      <c r="X92" s="1255">
        <v>0</v>
      </c>
      <c r="Y92" s="1255">
        <v>0</v>
      </c>
      <c r="Z92" s="1255">
        <v>0</v>
      </c>
      <c r="AA92" s="1255">
        <v>0</v>
      </c>
      <c r="AC92" s="2032"/>
      <c r="AD92" s="991" t="s">
        <v>257</v>
      </c>
      <c r="AE92" s="1255">
        <v>0</v>
      </c>
      <c r="AF92" s="1255">
        <v>0</v>
      </c>
      <c r="AG92" s="1255">
        <v>0</v>
      </c>
      <c r="AH92" s="1255">
        <v>0</v>
      </c>
      <c r="AJ92" s="2032"/>
      <c r="AK92" s="991" t="s">
        <v>257</v>
      </c>
      <c r="AL92" s="1255">
        <v>0</v>
      </c>
      <c r="AM92" s="1255">
        <v>0</v>
      </c>
      <c r="AN92" s="1255">
        <v>0</v>
      </c>
      <c r="AO92" s="1255">
        <v>0</v>
      </c>
    </row>
  </sheetData>
  <mergeCells count="84">
    <mergeCell ref="AL3:AL4"/>
    <mergeCell ref="AM3:AO3"/>
    <mergeCell ref="AJ5:AJ12"/>
    <mergeCell ref="AJ13:AJ20"/>
    <mergeCell ref="AJ21:AJ28"/>
    <mergeCell ref="AC61:AC68"/>
    <mergeCell ref="AC69:AC76"/>
    <mergeCell ref="AC77:AC84"/>
    <mergeCell ref="AC85:AC92"/>
    <mergeCell ref="AJ3:AK4"/>
    <mergeCell ref="AJ29:AJ36"/>
    <mergeCell ref="AJ37:AJ44"/>
    <mergeCell ref="AJ45:AJ52"/>
    <mergeCell ref="AJ53:AJ60"/>
    <mergeCell ref="AJ61:AJ68"/>
    <mergeCell ref="AJ69:AJ76"/>
    <mergeCell ref="AJ77:AJ84"/>
    <mergeCell ref="AJ85:AJ92"/>
    <mergeCell ref="AC21:AC28"/>
    <mergeCell ref="AC29:AC36"/>
    <mergeCell ref="AC37:AC44"/>
    <mergeCell ref="AC45:AC52"/>
    <mergeCell ref="AC53:AC60"/>
    <mergeCell ref="AC3:AD4"/>
    <mergeCell ref="AE3:AE4"/>
    <mergeCell ref="AF3:AH3"/>
    <mergeCell ref="AC5:AC12"/>
    <mergeCell ref="AC13:AC20"/>
    <mergeCell ref="X3:X4"/>
    <mergeCell ref="Y3:AA3"/>
    <mergeCell ref="V5:V12"/>
    <mergeCell ref="V13:V20"/>
    <mergeCell ref="V21:V28"/>
    <mergeCell ref="O61:O68"/>
    <mergeCell ref="O69:O76"/>
    <mergeCell ref="O77:O84"/>
    <mergeCell ref="O85:O92"/>
    <mergeCell ref="V3:W4"/>
    <mergeCell ref="V29:V36"/>
    <mergeCell ref="V37:V44"/>
    <mergeCell ref="V45:V52"/>
    <mergeCell ref="V53:V60"/>
    <mergeCell ref="V61:V68"/>
    <mergeCell ref="V69:V76"/>
    <mergeCell ref="V77:V84"/>
    <mergeCell ref="V85:V92"/>
    <mergeCell ref="O21:O28"/>
    <mergeCell ref="O29:O36"/>
    <mergeCell ref="O37:O44"/>
    <mergeCell ref="O45:O52"/>
    <mergeCell ref="O53:O60"/>
    <mergeCell ref="O3:P4"/>
    <mergeCell ref="Q3:Q4"/>
    <mergeCell ref="R3:T3"/>
    <mergeCell ref="O5:O12"/>
    <mergeCell ref="O13:O20"/>
    <mergeCell ref="J3:J4"/>
    <mergeCell ref="K3:M3"/>
    <mergeCell ref="H5:H12"/>
    <mergeCell ref="H13:H20"/>
    <mergeCell ref="H21:H28"/>
    <mergeCell ref="A61:A68"/>
    <mergeCell ref="A69:A76"/>
    <mergeCell ref="A77:A84"/>
    <mergeCell ref="A85:A92"/>
    <mergeCell ref="H3:I4"/>
    <mergeCell ref="H29:H36"/>
    <mergeCell ref="H37:H44"/>
    <mergeCell ref="H45:H52"/>
    <mergeCell ref="H53:H60"/>
    <mergeCell ref="H61:H68"/>
    <mergeCell ref="H69:H76"/>
    <mergeCell ref="H77:H84"/>
    <mergeCell ref="H85:H92"/>
    <mergeCell ref="A21:A28"/>
    <mergeCell ref="A29:A36"/>
    <mergeCell ref="A37:A44"/>
    <mergeCell ref="A45:A52"/>
    <mergeCell ref="A53:A60"/>
    <mergeCell ref="A3:B4"/>
    <mergeCell ref="C3:C4"/>
    <mergeCell ref="D3:F3"/>
    <mergeCell ref="A5:A12"/>
    <mergeCell ref="A13:A20"/>
  </mergeCells>
  <phoneticPr fontId="63" type="noConversion"/>
  <pageMargins left="0.75" right="0.75" top="1" bottom="1" header="0.31496062992125984" footer="0.31496062992125984"/>
  <pageSetup paperSize="9" scale="17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00FF"/>
  </sheetPr>
  <dimension ref="A1:H76"/>
  <sheetViews>
    <sheetView view="pageBreakPreview" zoomScale="85" zoomScaleNormal="100" zoomScaleSheetLayoutView="85" workbookViewId="0">
      <pane xSplit="2" ySplit="6" topLeftCell="C13" activePane="bottomRight" state="frozen"/>
      <selection activeCell="W19" sqref="W19"/>
      <selection pane="topRight" activeCell="W19" sqref="W19"/>
      <selection pane="bottomLeft" activeCell="W19" sqref="W19"/>
      <selection pane="bottomRight" activeCell="C8" sqref="C8"/>
    </sheetView>
  </sheetViews>
  <sheetFormatPr defaultColWidth="8.796875" defaultRowHeight="14.4"/>
  <cols>
    <col min="1" max="1" width="8.59765625" style="56" customWidth="1"/>
    <col min="2" max="2" width="25.3984375" style="56" customWidth="1"/>
    <col min="3" max="6" width="8.296875" style="610" customWidth="1"/>
    <col min="7" max="7" width="9.296875" style="56" customWidth="1"/>
    <col min="8" max="16384" width="8.796875" style="56"/>
  </cols>
  <sheetData>
    <row r="1" spans="1:8" ht="30.6">
      <c r="A1" s="526" t="s">
        <v>577</v>
      </c>
      <c r="B1" s="526"/>
      <c r="C1" s="528" t="s">
        <v>908</v>
      </c>
      <c r="E1" s="611"/>
    </row>
    <row r="2" spans="1:8" ht="30.6">
      <c r="A2" s="526"/>
      <c r="B2" s="612"/>
      <c r="C2" s="613"/>
      <c r="E2" s="611"/>
    </row>
    <row r="3" spans="1:8">
      <c r="G3" s="614" t="s">
        <v>280</v>
      </c>
    </row>
    <row r="4" spans="1:8" s="616" customFormat="1" ht="44.25" customHeight="1">
      <c r="A4" s="628" t="s">
        <v>281</v>
      </c>
      <c r="B4" s="629" t="s">
        <v>578</v>
      </c>
      <c r="C4" s="1316" t="s">
        <v>418</v>
      </c>
      <c r="D4" s="1316" t="s">
        <v>419</v>
      </c>
      <c r="E4" s="1316" t="s">
        <v>420</v>
      </c>
      <c r="F4" s="1316" t="s">
        <v>579</v>
      </c>
      <c r="G4" s="1316" t="s">
        <v>580</v>
      </c>
      <c r="H4" s="615"/>
    </row>
    <row r="5" spans="1:8" s="616" customFormat="1" ht="44.25" customHeight="1">
      <c r="A5" s="630"/>
      <c r="B5" s="631" t="s">
        <v>416</v>
      </c>
      <c r="C5" s="632" t="s">
        <v>416</v>
      </c>
      <c r="D5" s="633" t="s">
        <v>416</v>
      </c>
      <c r="E5" s="633" t="s">
        <v>416</v>
      </c>
      <c r="F5" s="633" t="s">
        <v>416</v>
      </c>
      <c r="G5" s="632" t="s">
        <v>416</v>
      </c>
      <c r="H5" s="617"/>
    </row>
    <row r="6" spans="1:8" s="616" customFormat="1" ht="44.25" customHeight="1">
      <c r="A6" s="634" t="s">
        <v>104</v>
      </c>
      <c r="B6" s="635">
        <f t="shared" ref="B6:B31" si="0">C6+D6+E6+F6+G6</f>
        <v>31093</v>
      </c>
      <c r="C6" s="971">
        <f>SUM(C7:C31)</f>
        <v>5601</v>
      </c>
      <c r="D6" s="971">
        <f t="shared" ref="D6:G6" si="1">SUM(D7:D31)</f>
        <v>6166</v>
      </c>
      <c r="E6" s="971">
        <f t="shared" si="1"/>
        <v>7085</v>
      </c>
      <c r="F6" s="971">
        <f t="shared" si="1"/>
        <v>7279</v>
      </c>
      <c r="G6" s="971">
        <f t="shared" si="1"/>
        <v>4962</v>
      </c>
      <c r="H6" s="615"/>
    </row>
    <row r="7" spans="1:8" s="616" customFormat="1" ht="44.25" customHeight="1">
      <c r="A7" s="636">
        <v>75</v>
      </c>
      <c r="B7" s="618">
        <f t="shared" si="0"/>
        <v>96</v>
      </c>
      <c r="C7" s="619">
        <v>30</v>
      </c>
      <c r="D7" s="619">
        <v>33</v>
      </c>
      <c r="E7" s="619">
        <v>0</v>
      </c>
      <c r="F7" s="619">
        <v>0</v>
      </c>
      <c r="G7" s="619">
        <v>33</v>
      </c>
      <c r="H7" s="617"/>
    </row>
    <row r="8" spans="1:8" s="616" customFormat="1" ht="44.25" customHeight="1">
      <c r="A8" s="636">
        <v>80</v>
      </c>
      <c r="B8" s="618">
        <f t="shared" si="0"/>
        <v>2749</v>
      </c>
      <c r="C8" s="619">
        <v>295</v>
      </c>
      <c r="D8" s="619">
        <v>366</v>
      </c>
      <c r="E8" s="619">
        <v>771</v>
      </c>
      <c r="F8" s="619">
        <v>920</v>
      </c>
      <c r="G8" s="619">
        <v>397</v>
      </c>
      <c r="H8" s="621"/>
    </row>
    <row r="9" spans="1:8" s="616" customFormat="1" ht="44.25" customHeight="1">
      <c r="A9" s="637">
        <v>100</v>
      </c>
      <c r="B9" s="618">
        <f t="shared" si="0"/>
        <v>15507</v>
      </c>
      <c r="C9" s="619">
        <v>2758</v>
      </c>
      <c r="D9" s="619">
        <v>3287</v>
      </c>
      <c r="E9" s="619">
        <v>3538</v>
      </c>
      <c r="F9" s="619">
        <v>3556</v>
      </c>
      <c r="G9" s="619">
        <v>2368</v>
      </c>
      <c r="H9" s="621"/>
    </row>
    <row r="10" spans="1:8" s="616" customFormat="1" ht="44.25" customHeight="1">
      <c r="A10" s="637">
        <v>150</v>
      </c>
      <c r="B10" s="618">
        <f t="shared" si="0"/>
        <v>5881</v>
      </c>
      <c r="C10" s="619">
        <v>1454</v>
      </c>
      <c r="D10" s="619">
        <v>1249</v>
      </c>
      <c r="E10" s="619">
        <v>1177</v>
      </c>
      <c r="F10" s="619">
        <v>869</v>
      </c>
      <c r="G10" s="619">
        <v>1132</v>
      </c>
      <c r="H10" s="621"/>
    </row>
    <row r="11" spans="1:8" s="616" customFormat="1" ht="44.25" customHeight="1">
      <c r="A11" s="637">
        <v>200</v>
      </c>
      <c r="B11" s="618">
        <f t="shared" si="0"/>
        <v>3281</v>
      </c>
      <c r="C11" s="619">
        <v>573</v>
      </c>
      <c r="D11" s="619">
        <v>614</v>
      </c>
      <c r="E11" s="619">
        <v>700</v>
      </c>
      <c r="F11" s="619">
        <v>954</v>
      </c>
      <c r="G11" s="619">
        <v>440</v>
      </c>
      <c r="H11" s="621"/>
    </row>
    <row r="12" spans="1:8" s="616" customFormat="1" ht="44.25" customHeight="1">
      <c r="A12" s="637">
        <v>250</v>
      </c>
      <c r="B12" s="618">
        <f t="shared" si="0"/>
        <v>217</v>
      </c>
      <c r="C12" s="619">
        <v>25</v>
      </c>
      <c r="D12" s="619">
        <v>40</v>
      </c>
      <c r="E12" s="619">
        <v>114</v>
      </c>
      <c r="F12" s="619">
        <v>10</v>
      </c>
      <c r="G12" s="619">
        <v>28</v>
      </c>
      <c r="H12" s="621"/>
    </row>
    <row r="13" spans="1:8" s="616" customFormat="1" ht="44.25" customHeight="1">
      <c r="A13" s="637">
        <v>300</v>
      </c>
      <c r="B13" s="618">
        <f t="shared" si="0"/>
        <v>1646</v>
      </c>
      <c r="C13" s="619">
        <v>232</v>
      </c>
      <c r="D13" s="619">
        <v>254</v>
      </c>
      <c r="E13" s="619">
        <v>353</v>
      </c>
      <c r="F13" s="619">
        <v>507</v>
      </c>
      <c r="G13" s="619">
        <v>300</v>
      </c>
      <c r="H13" s="621"/>
    </row>
    <row r="14" spans="1:8" s="616" customFormat="1" ht="44.25" customHeight="1">
      <c r="A14" s="637">
        <v>350</v>
      </c>
      <c r="B14" s="618">
        <f t="shared" si="0"/>
        <v>85</v>
      </c>
      <c r="C14" s="619">
        <v>4</v>
      </c>
      <c r="D14" s="619">
        <v>28</v>
      </c>
      <c r="E14" s="619">
        <v>22</v>
      </c>
      <c r="F14" s="619">
        <v>16</v>
      </c>
      <c r="G14" s="619">
        <v>15</v>
      </c>
      <c r="H14" s="621"/>
    </row>
    <row r="15" spans="1:8" s="616" customFormat="1" ht="44.25" customHeight="1">
      <c r="A15" s="637">
        <v>400</v>
      </c>
      <c r="B15" s="618">
        <f t="shared" si="0"/>
        <v>642</v>
      </c>
      <c r="C15" s="619">
        <v>107</v>
      </c>
      <c r="D15" s="619">
        <v>122</v>
      </c>
      <c r="E15" s="619">
        <v>154</v>
      </c>
      <c r="F15" s="619">
        <v>189</v>
      </c>
      <c r="G15" s="619">
        <v>70</v>
      </c>
      <c r="H15" s="621"/>
    </row>
    <row r="16" spans="1:8" s="616" customFormat="1" ht="44.25" customHeight="1">
      <c r="A16" s="637">
        <v>450</v>
      </c>
      <c r="B16" s="618">
        <f t="shared" si="0"/>
        <v>5</v>
      </c>
      <c r="C16" s="619">
        <v>0</v>
      </c>
      <c r="D16" s="619">
        <v>0</v>
      </c>
      <c r="E16" s="619">
        <v>0</v>
      </c>
      <c r="F16" s="619">
        <v>1</v>
      </c>
      <c r="G16" s="619">
        <v>4</v>
      </c>
      <c r="H16" s="621"/>
    </row>
    <row r="17" spans="1:8" s="616" customFormat="1" ht="44.25" customHeight="1">
      <c r="A17" s="637">
        <v>500</v>
      </c>
      <c r="B17" s="618">
        <f t="shared" si="0"/>
        <v>250</v>
      </c>
      <c r="C17" s="619">
        <v>36</v>
      </c>
      <c r="D17" s="619">
        <v>45</v>
      </c>
      <c r="E17" s="619">
        <v>69</v>
      </c>
      <c r="F17" s="619">
        <v>65</v>
      </c>
      <c r="G17" s="619">
        <v>35</v>
      </c>
      <c r="H17" s="621"/>
    </row>
    <row r="18" spans="1:8" s="616" customFormat="1" ht="44.25" customHeight="1">
      <c r="A18" s="637">
        <v>600</v>
      </c>
      <c r="B18" s="618">
        <f t="shared" si="0"/>
        <v>391</v>
      </c>
      <c r="C18" s="619">
        <v>60</v>
      </c>
      <c r="D18" s="619">
        <v>109</v>
      </c>
      <c r="E18" s="619">
        <v>81</v>
      </c>
      <c r="F18" s="619">
        <v>104</v>
      </c>
      <c r="G18" s="619">
        <v>37</v>
      </c>
      <c r="H18" s="621"/>
    </row>
    <row r="19" spans="1:8" s="616" customFormat="1" ht="44.25" customHeight="1">
      <c r="A19" s="637">
        <v>700</v>
      </c>
      <c r="B19" s="618">
        <f t="shared" si="0"/>
        <v>76</v>
      </c>
      <c r="C19" s="619">
        <v>15</v>
      </c>
      <c r="D19" s="619">
        <v>9</v>
      </c>
      <c r="E19" s="619">
        <v>15</v>
      </c>
      <c r="F19" s="619">
        <v>3</v>
      </c>
      <c r="G19" s="619">
        <v>34</v>
      </c>
      <c r="H19" s="621"/>
    </row>
    <row r="20" spans="1:8" s="616" customFormat="1" ht="44.25" customHeight="1">
      <c r="A20" s="637">
        <v>800</v>
      </c>
      <c r="B20" s="618">
        <f t="shared" si="0"/>
        <v>46</v>
      </c>
      <c r="C20" s="619">
        <v>1</v>
      </c>
      <c r="D20" s="619">
        <v>4</v>
      </c>
      <c r="E20" s="619">
        <v>18</v>
      </c>
      <c r="F20" s="619">
        <v>6</v>
      </c>
      <c r="G20" s="619">
        <v>17</v>
      </c>
      <c r="H20" s="621"/>
    </row>
    <row r="21" spans="1:8" s="616" customFormat="1" ht="44.25" customHeight="1">
      <c r="A21" s="637">
        <v>900</v>
      </c>
      <c r="B21" s="618">
        <f t="shared" si="0"/>
        <v>66</v>
      </c>
      <c r="C21" s="619">
        <v>11</v>
      </c>
      <c r="D21" s="619">
        <v>6</v>
      </c>
      <c r="E21" s="619">
        <v>11</v>
      </c>
      <c r="F21" s="619">
        <v>19</v>
      </c>
      <c r="G21" s="619">
        <v>19</v>
      </c>
      <c r="H21" s="621"/>
    </row>
    <row r="22" spans="1:8" s="616" customFormat="1" ht="44.25" customHeight="1">
      <c r="A22" s="637">
        <v>1000</v>
      </c>
      <c r="B22" s="618">
        <f t="shared" si="0"/>
        <v>57</v>
      </c>
      <c r="C22" s="619">
        <v>0</v>
      </c>
      <c r="D22" s="619">
        <v>0</v>
      </c>
      <c r="E22" s="619">
        <v>18</v>
      </c>
      <c r="F22" s="619">
        <v>31</v>
      </c>
      <c r="G22" s="619">
        <v>8</v>
      </c>
      <c r="H22" s="621"/>
    </row>
    <row r="23" spans="1:8" s="616" customFormat="1" ht="44.25" customHeight="1">
      <c r="A23" s="637">
        <v>1100</v>
      </c>
      <c r="B23" s="618">
        <f t="shared" si="0"/>
        <v>36</v>
      </c>
      <c r="C23" s="619">
        <v>0</v>
      </c>
      <c r="D23" s="619">
        <v>0</v>
      </c>
      <c r="E23" s="619">
        <v>21</v>
      </c>
      <c r="F23" s="619">
        <v>15</v>
      </c>
      <c r="G23" s="619">
        <v>0</v>
      </c>
      <c r="H23" s="621"/>
    </row>
    <row r="24" spans="1:8" s="616" customFormat="1" ht="44.25" customHeight="1">
      <c r="A24" s="637">
        <v>1200</v>
      </c>
      <c r="B24" s="618">
        <f t="shared" si="0"/>
        <v>7</v>
      </c>
      <c r="C24" s="619">
        <v>0</v>
      </c>
      <c r="D24" s="619">
        <v>0</v>
      </c>
      <c r="E24" s="619">
        <v>0</v>
      </c>
      <c r="F24" s="619">
        <v>3</v>
      </c>
      <c r="G24" s="619">
        <v>4</v>
      </c>
      <c r="H24" s="621"/>
    </row>
    <row r="25" spans="1:8" s="616" customFormat="1" ht="44.25" customHeight="1">
      <c r="A25" s="637">
        <v>1350</v>
      </c>
      <c r="B25" s="618">
        <f t="shared" si="0"/>
        <v>19</v>
      </c>
      <c r="C25" s="619">
        <v>0</v>
      </c>
      <c r="D25" s="619">
        <v>0</v>
      </c>
      <c r="E25" s="619">
        <v>10</v>
      </c>
      <c r="F25" s="619">
        <v>8</v>
      </c>
      <c r="G25" s="619">
        <v>1</v>
      </c>
      <c r="H25" s="621"/>
    </row>
    <row r="26" spans="1:8" s="616" customFormat="1" ht="44.25" customHeight="1">
      <c r="A26" s="637">
        <v>1500</v>
      </c>
      <c r="B26" s="618">
        <f t="shared" si="0"/>
        <v>7</v>
      </c>
      <c r="C26" s="619">
        <v>0</v>
      </c>
      <c r="D26" s="619">
        <v>0</v>
      </c>
      <c r="E26" s="619">
        <v>7</v>
      </c>
      <c r="F26" s="619">
        <v>0</v>
      </c>
      <c r="G26" s="619">
        <v>0</v>
      </c>
      <c r="H26" s="621"/>
    </row>
    <row r="27" spans="1:8" s="616" customFormat="1" ht="44.25" customHeight="1">
      <c r="A27" s="637">
        <v>1650</v>
      </c>
      <c r="B27" s="618">
        <f t="shared" si="0"/>
        <v>13</v>
      </c>
      <c r="C27" s="619">
        <v>0</v>
      </c>
      <c r="D27" s="619">
        <v>0</v>
      </c>
      <c r="E27" s="619">
        <v>0</v>
      </c>
      <c r="F27" s="619">
        <v>3</v>
      </c>
      <c r="G27" s="619">
        <v>10</v>
      </c>
      <c r="H27" s="621"/>
    </row>
    <row r="28" spans="1:8" s="616" customFormat="1" ht="44.25" customHeight="1">
      <c r="A28" s="637">
        <v>1800</v>
      </c>
      <c r="B28" s="618">
        <f t="shared" si="0"/>
        <v>1</v>
      </c>
      <c r="C28" s="619">
        <v>0</v>
      </c>
      <c r="D28" s="619">
        <v>0</v>
      </c>
      <c r="E28" s="619">
        <v>1</v>
      </c>
      <c r="F28" s="619">
        <v>0</v>
      </c>
      <c r="G28" s="619">
        <v>0</v>
      </c>
      <c r="H28" s="621"/>
    </row>
    <row r="29" spans="1:8" s="616" customFormat="1" ht="44.25" customHeight="1">
      <c r="A29" s="637">
        <v>2000</v>
      </c>
      <c r="B29" s="618">
        <f t="shared" si="0"/>
        <v>1</v>
      </c>
      <c r="C29" s="619">
        <v>0</v>
      </c>
      <c r="D29" s="619">
        <v>0</v>
      </c>
      <c r="E29" s="619">
        <v>0</v>
      </c>
      <c r="F29" s="619">
        <v>0</v>
      </c>
      <c r="G29" s="619">
        <v>1</v>
      </c>
      <c r="H29" s="621"/>
    </row>
    <row r="30" spans="1:8" s="616" customFormat="1" ht="44.25" customHeight="1">
      <c r="A30" s="637">
        <v>2300</v>
      </c>
      <c r="B30" s="618">
        <f t="shared" si="0"/>
        <v>6</v>
      </c>
      <c r="C30" s="619">
        <v>0</v>
      </c>
      <c r="D30" s="619">
        <v>0</v>
      </c>
      <c r="E30" s="619">
        <v>0</v>
      </c>
      <c r="F30" s="619">
        <v>0</v>
      </c>
      <c r="G30" s="619">
        <v>6</v>
      </c>
      <c r="H30" s="621"/>
    </row>
    <row r="31" spans="1:8" s="616" customFormat="1" ht="44.25" customHeight="1">
      <c r="A31" s="638">
        <v>2400</v>
      </c>
      <c r="B31" s="622">
        <f t="shared" si="0"/>
        <v>8</v>
      </c>
      <c r="C31" s="623">
        <v>0</v>
      </c>
      <c r="D31" s="623">
        <v>0</v>
      </c>
      <c r="E31" s="623">
        <v>5</v>
      </c>
      <c r="F31" s="623">
        <v>0</v>
      </c>
      <c r="G31" s="623">
        <v>3</v>
      </c>
      <c r="H31" s="621"/>
    </row>
    <row r="32" spans="1:8" s="581" customFormat="1" ht="15.6">
      <c r="A32" s="621"/>
      <c r="B32" s="621"/>
      <c r="C32" s="624"/>
      <c r="D32" s="624"/>
      <c r="E32" s="624"/>
      <c r="F32" s="624"/>
      <c r="G32" s="621"/>
      <c r="H32" s="621"/>
    </row>
    <row r="33" spans="3:7" s="581" customFormat="1" ht="13.2">
      <c r="C33" s="625"/>
      <c r="D33" s="625"/>
      <c r="E33" s="625"/>
      <c r="F33" s="625"/>
    </row>
    <row r="34" spans="3:7" s="581" customFormat="1" ht="13.2">
      <c r="C34" s="625"/>
      <c r="D34" s="625"/>
      <c r="E34" s="625"/>
      <c r="F34" s="625"/>
    </row>
    <row r="35" spans="3:7" s="581" customFormat="1" ht="13.2">
      <c r="C35" s="625"/>
      <c r="D35" s="625"/>
      <c r="E35" s="625"/>
      <c r="F35" s="625"/>
    </row>
    <row r="36" spans="3:7" s="581" customFormat="1" ht="13.2">
      <c r="C36" s="625"/>
      <c r="D36" s="625"/>
      <c r="E36" s="625"/>
      <c r="F36" s="625"/>
    </row>
    <row r="37" spans="3:7" s="581" customFormat="1" ht="13.2">
      <c r="C37" s="625"/>
      <c r="D37" s="625"/>
      <c r="E37" s="625"/>
      <c r="F37" s="625"/>
    </row>
    <row r="38" spans="3:7" s="581" customFormat="1" ht="13.2">
      <c r="C38" s="625"/>
      <c r="D38" s="625"/>
      <c r="E38" s="625"/>
      <c r="F38" s="625"/>
    </row>
    <row r="39" spans="3:7" s="581" customFormat="1" ht="20.399999999999999">
      <c r="C39" s="625"/>
      <c r="D39" s="611"/>
      <c r="E39" s="625"/>
      <c r="F39" s="625"/>
    </row>
    <row r="40" spans="3:7" s="581" customFormat="1" ht="20.399999999999999">
      <c r="C40" s="625"/>
      <c r="D40" s="611"/>
      <c r="E40" s="625"/>
      <c r="F40" s="625"/>
    </row>
    <row r="41" spans="3:7" s="581" customFormat="1" ht="20.399999999999999">
      <c r="C41" s="625"/>
      <c r="D41" s="611"/>
      <c r="E41" s="625"/>
      <c r="F41" s="625"/>
    </row>
    <row r="42" spans="3:7" s="581" customFormat="1" ht="20.399999999999999">
      <c r="C42" s="625"/>
      <c r="D42" s="611"/>
      <c r="E42" s="625"/>
      <c r="F42" s="625"/>
    </row>
    <row r="43" spans="3:7" s="581" customFormat="1" ht="25.8">
      <c r="C43" s="625"/>
      <c r="D43" s="626"/>
      <c r="E43" s="626"/>
      <c r="F43" s="626"/>
      <c r="G43" s="627"/>
    </row>
    <row r="44" spans="3:7" s="581" customFormat="1" ht="25.8">
      <c r="C44" s="625"/>
      <c r="D44" s="626"/>
      <c r="E44" s="626"/>
      <c r="F44" s="626"/>
      <c r="G44" s="627"/>
    </row>
    <row r="45" spans="3:7" s="581" customFormat="1" ht="25.8">
      <c r="C45" s="625"/>
      <c r="D45" s="626"/>
      <c r="E45" s="626"/>
      <c r="F45" s="626"/>
      <c r="G45" s="627"/>
    </row>
    <row r="46" spans="3:7" s="581" customFormat="1" ht="20.399999999999999">
      <c r="C46" s="625"/>
      <c r="D46" s="611"/>
      <c r="E46" s="625"/>
      <c r="F46" s="625"/>
    </row>
    <row r="47" spans="3:7" s="581" customFormat="1" ht="13.2">
      <c r="C47" s="625"/>
      <c r="D47" s="625"/>
      <c r="E47" s="625"/>
      <c r="F47" s="625"/>
    </row>
    <row r="48" spans="3:7" s="581" customFormat="1" ht="13.2">
      <c r="C48" s="625"/>
      <c r="D48" s="625"/>
      <c r="E48" s="625"/>
      <c r="F48" s="625"/>
    </row>
    <row r="49" spans="3:6" s="581" customFormat="1" ht="13.2">
      <c r="C49" s="625"/>
      <c r="D49" s="625"/>
      <c r="E49" s="625"/>
      <c r="F49" s="625"/>
    </row>
    <row r="50" spans="3:6" s="581" customFormat="1" ht="13.2">
      <c r="C50" s="625"/>
      <c r="D50" s="625"/>
      <c r="E50" s="625"/>
      <c r="F50" s="625"/>
    </row>
    <row r="51" spans="3:6" s="581" customFormat="1" ht="13.2">
      <c r="C51" s="625"/>
      <c r="D51" s="625"/>
      <c r="E51" s="625"/>
      <c r="F51" s="625"/>
    </row>
    <row r="52" spans="3:6" s="581" customFormat="1" ht="13.2">
      <c r="C52" s="625"/>
      <c r="D52" s="625"/>
      <c r="E52" s="625"/>
      <c r="F52" s="625"/>
    </row>
    <row r="53" spans="3:6" s="581" customFormat="1" ht="13.2">
      <c r="C53" s="625"/>
      <c r="D53" s="625"/>
      <c r="E53" s="625"/>
      <c r="F53" s="625"/>
    </row>
    <row r="54" spans="3:6" s="581" customFormat="1" ht="13.2">
      <c r="C54" s="625"/>
      <c r="D54" s="625"/>
      <c r="E54" s="625"/>
      <c r="F54" s="625"/>
    </row>
    <row r="55" spans="3:6" s="581" customFormat="1" ht="13.2">
      <c r="C55" s="625"/>
      <c r="D55" s="625"/>
      <c r="E55" s="625"/>
      <c r="F55" s="625"/>
    </row>
    <row r="56" spans="3:6" s="581" customFormat="1" ht="13.2">
      <c r="C56" s="625"/>
      <c r="D56" s="625"/>
      <c r="E56" s="625"/>
      <c r="F56" s="625"/>
    </row>
    <row r="57" spans="3:6" s="581" customFormat="1" ht="13.2">
      <c r="C57" s="625"/>
      <c r="D57" s="625"/>
      <c r="E57" s="625"/>
      <c r="F57" s="625"/>
    </row>
    <row r="58" spans="3:6" s="581" customFormat="1" ht="13.2">
      <c r="C58" s="625"/>
      <c r="D58" s="625"/>
      <c r="E58" s="625"/>
      <c r="F58" s="625"/>
    </row>
    <row r="59" spans="3:6" s="581" customFormat="1" ht="13.2">
      <c r="C59" s="625"/>
      <c r="D59" s="625"/>
      <c r="E59" s="625"/>
      <c r="F59" s="625"/>
    </row>
    <row r="60" spans="3:6" s="581" customFormat="1" ht="13.2">
      <c r="C60" s="625"/>
      <c r="D60" s="625"/>
      <c r="E60" s="625"/>
      <c r="F60" s="625"/>
    </row>
    <row r="61" spans="3:6" s="581" customFormat="1" ht="13.2">
      <c r="C61" s="625"/>
      <c r="D61" s="625"/>
      <c r="E61" s="625"/>
      <c r="F61" s="625"/>
    </row>
    <row r="62" spans="3:6" s="581" customFormat="1" ht="13.2">
      <c r="C62" s="625"/>
      <c r="D62" s="625"/>
      <c r="E62" s="625"/>
      <c r="F62" s="625"/>
    </row>
    <row r="63" spans="3:6" s="581" customFormat="1" ht="13.2">
      <c r="C63" s="625"/>
      <c r="D63" s="625"/>
      <c r="E63" s="625"/>
      <c r="F63" s="625"/>
    </row>
    <row r="64" spans="3:6" s="581" customFormat="1" ht="13.2">
      <c r="C64" s="625"/>
      <c r="D64" s="625"/>
      <c r="E64" s="625"/>
      <c r="F64" s="625"/>
    </row>
    <row r="65" spans="3:6" s="581" customFormat="1" ht="13.2">
      <c r="C65" s="625"/>
      <c r="D65" s="625"/>
      <c r="E65" s="625"/>
      <c r="F65" s="625"/>
    </row>
    <row r="66" spans="3:6" s="581" customFormat="1" ht="13.2">
      <c r="C66" s="625"/>
      <c r="D66" s="625"/>
      <c r="E66" s="625"/>
      <c r="F66" s="625"/>
    </row>
    <row r="67" spans="3:6" s="581" customFormat="1" ht="13.2">
      <c r="C67" s="625"/>
      <c r="D67" s="625"/>
      <c r="E67" s="625"/>
      <c r="F67" s="625"/>
    </row>
    <row r="68" spans="3:6" s="581" customFormat="1" ht="13.2">
      <c r="C68" s="625"/>
      <c r="D68" s="625"/>
      <c r="E68" s="625"/>
      <c r="F68" s="625"/>
    </row>
    <row r="69" spans="3:6" s="581" customFormat="1" ht="13.2">
      <c r="C69" s="625"/>
      <c r="D69" s="625"/>
      <c r="E69" s="625"/>
      <c r="F69" s="625"/>
    </row>
    <row r="70" spans="3:6" s="581" customFormat="1" ht="13.2">
      <c r="C70" s="625"/>
      <c r="D70" s="625"/>
      <c r="E70" s="625"/>
      <c r="F70" s="625"/>
    </row>
    <row r="71" spans="3:6" s="581" customFormat="1" ht="13.2">
      <c r="C71" s="625"/>
      <c r="D71" s="625"/>
      <c r="E71" s="625"/>
      <c r="F71" s="625"/>
    </row>
    <row r="72" spans="3:6" s="581" customFormat="1" ht="13.2">
      <c r="C72" s="625"/>
      <c r="D72" s="625"/>
      <c r="E72" s="625"/>
      <c r="F72" s="625"/>
    </row>
    <row r="73" spans="3:6" s="581" customFormat="1" ht="13.2">
      <c r="C73" s="625"/>
      <c r="D73" s="625"/>
      <c r="E73" s="625"/>
      <c r="F73" s="625"/>
    </row>
    <row r="74" spans="3:6" s="581" customFormat="1" ht="13.2">
      <c r="C74" s="625"/>
      <c r="D74" s="625"/>
      <c r="E74" s="625"/>
      <c r="F74" s="625"/>
    </row>
    <row r="75" spans="3:6" s="581" customFormat="1" ht="13.2">
      <c r="C75" s="625"/>
      <c r="D75" s="625"/>
      <c r="E75" s="625"/>
      <c r="F75" s="625"/>
    </row>
    <row r="76" spans="3:6" s="581" customFormat="1" ht="13.2">
      <c r="C76" s="625"/>
      <c r="D76" s="625"/>
      <c r="E76" s="625"/>
      <c r="F76" s="625"/>
    </row>
  </sheetData>
  <phoneticPr fontId="63" type="noConversion"/>
  <pageMargins left="0.66929133858267698" right="0.66929133858267698" top="0.82" bottom="0.68" header="0" footer="0"/>
  <pageSetup paperSize="9" scale="45" firstPageNumber="80" orientation="portrait" useFirstPageNumber="1" r:id="rId1"/>
  <headerFooter alignWithMargins="0">
    <oddFooter>&amp;C- &amp;P -</oddFooter>
  </headerFooter>
  <rowBreaks count="1" manualBreakCount="1">
    <brk id="31" max="1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00FF"/>
  </sheetPr>
  <dimension ref="A1:Y238"/>
  <sheetViews>
    <sheetView view="pageBreakPreview" zoomScaleNormal="85" zoomScaleSheetLayoutView="100" workbookViewId="0"/>
  </sheetViews>
  <sheetFormatPr defaultColWidth="8.8984375" defaultRowHeight="14.4"/>
  <cols>
    <col min="1" max="1" width="3.796875" style="640" customWidth="1"/>
    <col min="2" max="2" width="9" style="640" customWidth="1"/>
    <col min="3" max="3" width="5" style="640" customWidth="1"/>
    <col min="4" max="4" width="8.8984375" style="640"/>
    <col min="5" max="5" width="12.59765625" style="648" customWidth="1"/>
    <col min="6" max="6" width="8" style="640" customWidth="1"/>
    <col min="7" max="7" width="7.69921875" style="640" customWidth="1"/>
    <col min="8" max="8" width="8.09765625" style="640" customWidth="1"/>
    <col min="9" max="9" width="8.69921875" style="640" customWidth="1"/>
    <col min="10" max="10" width="12.796875" style="643" customWidth="1"/>
    <col min="11" max="11" width="14.09765625" style="644" customWidth="1"/>
    <col min="12" max="19" width="9.796875" style="645" customWidth="1"/>
    <col min="20" max="21" width="8.8984375" style="645"/>
    <col min="22" max="25" width="8.8984375" style="646"/>
    <col min="26" max="16384" width="8.8984375" style="647"/>
  </cols>
  <sheetData>
    <row r="1" spans="1:25" ht="30.6">
      <c r="A1" s="639" t="s">
        <v>581</v>
      </c>
      <c r="E1" s="641"/>
      <c r="F1" s="642"/>
      <c r="G1" s="642"/>
      <c r="H1" s="820" t="s">
        <v>909</v>
      </c>
    </row>
    <row r="2" spans="1:25" ht="24" customHeight="1"/>
    <row r="3" spans="1:25" ht="24" customHeight="1">
      <c r="A3" s="649" t="s">
        <v>582</v>
      </c>
      <c r="B3" s="649"/>
    </row>
    <row r="4" spans="1:25" ht="9" customHeight="1" thickBot="1">
      <c r="A4" s="649"/>
      <c r="B4" s="649"/>
    </row>
    <row r="5" spans="1:25" s="655" customFormat="1" ht="30" customHeight="1" thickBot="1">
      <c r="A5" s="2135" t="s">
        <v>86</v>
      </c>
      <c r="B5" s="2136"/>
      <c r="C5" s="2137" t="s">
        <v>220</v>
      </c>
      <c r="D5" s="2138"/>
      <c r="E5" s="650" t="s">
        <v>282</v>
      </c>
      <c r="F5" s="2137" t="s">
        <v>283</v>
      </c>
      <c r="G5" s="2138"/>
      <c r="H5" s="2137" t="s">
        <v>284</v>
      </c>
      <c r="I5" s="2138"/>
      <c r="J5" s="651" t="s">
        <v>579</v>
      </c>
      <c r="K5" s="652" t="s">
        <v>240</v>
      </c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4"/>
      <c r="W5" s="654"/>
      <c r="X5" s="654"/>
      <c r="Y5" s="654"/>
    </row>
    <row r="6" spans="1:25" s="655" customFormat="1" ht="37.5" customHeight="1" thickTop="1">
      <c r="A6" s="2139" t="s">
        <v>285</v>
      </c>
      <c r="B6" s="2140"/>
      <c r="C6" s="2141">
        <f>E6+F6+H6+J6+K6</f>
        <v>66</v>
      </c>
      <c r="D6" s="2142"/>
      <c r="E6" s="1410">
        <v>21</v>
      </c>
      <c r="F6" s="2143">
        <v>12</v>
      </c>
      <c r="G6" s="2144"/>
      <c r="H6" s="2143">
        <v>11</v>
      </c>
      <c r="I6" s="2144"/>
      <c r="J6" s="1317">
        <v>14</v>
      </c>
      <c r="K6" s="1318">
        <v>8</v>
      </c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4"/>
      <c r="W6" s="654"/>
      <c r="X6" s="654"/>
      <c r="Y6" s="654"/>
    </row>
    <row r="7" spans="1:25" ht="20.25" customHeight="1">
      <c r="A7" s="656"/>
      <c r="B7" s="657"/>
      <c r="M7" s="653"/>
    </row>
    <row r="8" spans="1:25" ht="34.5" customHeight="1" thickBot="1">
      <c r="A8" s="649" t="s">
        <v>287</v>
      </c>
      <c r="B8" s="656"/>
    </row>
    <row r="9" spans="1:25" ht="33" customHeight="1" thickBot="1">
      <c r="A9" s="2145" t="s">
        <v>288</v>
      </c>
      <c r="B9" s="2146"/>
      <c r="C9" s="2147"/>
      <c r="D9" s="658" t="s">
        <v>289</v>
      </c>
      <c r="E9" s="658" t="s">
        <v>290</v>
      </c>
      <c r="F9" s="659" t="s">
        <v>291</v>
      </c>
      <c r="G9" s="659" t="s">
        <v>292</v>
      </c>
      <c r="H9" s="659" t="s">
        <v>293</v>
      </c>
      <c r="I9" s="659" t="s">
        <v>294</v>
      </c>
      <c r="J9" s="658" t="s">
        <v>295</v>
      </c>
      <c r="K9" s="660" t="s">
        <v>296</v>
      </c>
      <c r="N9" s="661"/>
    </row>
    <row r="10" spans="1:25" ht="18" customHeight="1" thickTop="1">
      <c r="A10" s="2158" t="s">
        <v>1274</v>
      </c>
      <c r="B10" s="2159"/>
      <c r="C10" s="2160"/>
      <c r="D10" s="1133" t="s">
        <v>969</v>
      </c>
      <c r="E10" s="1459">
        <v>44297</v>
      </c>
      <c r="F10" s="1134" t="s">
        <v>968</v>
      </c>
      <c r="G10" s="2167">
        <f>SUM(G14:G238)</f>
        <v>23126</v>
      </c>
      <c r="H10" s="2167">
        <f>SUM(H14:H238)</f>
        <v>76084</v>
      </c>
      <c r="I10" s="2167">
        <f>SUM(I14:I238)</f>
        <v>211247</v>
      </c>
      <c r="J10" s="2151" t="s">
        <v>1273</v>
      </c>
      <c r="K10" s="2155" t="s">
        <v>1272</v>
      </c>
    </row>
    <row r="11" spans="1:25" ht="18" customHeight="1">
      <c r="A11" s="2161"/>
      <c r="B11" s="2162"/>
      <c r="C11" s="2163"/>
      <c r="D11" s="454" t="s">
        <v>967</v>
      </c>
      <c r="E11" s="1135">
        <v>237</v>
      </c>
      <c r="F11" s="1136" t="s">
        <v>1271</v>
      </c>
      <c r="G11" s="2168"/>
      <c r="H11" s="2168"/>
      <c r="I11" s="2168"/>
      <c r="J11" s="2049"/>
      <c r="K11" s="2156"/>
      <c r="N11" s="662"/>
    </row>
    <row r="12" spans="1:25" ht="18" customHeight="1">
      <c r="A12" s="2161"/>
      <c r="B12" s="2162"/>
      <c r="C12" s="2163"/>
      <c r="D12" s="454" t="s">
        <v>1270</v>
      </c>
      <c r="E12" s="1458">
        <v>9985</v>
      </c>
      <c r="F12" s="1136" t="s">
        <v>1269</v>
      </c>
      <c r="G12" s="2168"/>
      <c r="H12" s="2168"/>
      <c r="I12" s="2168"/>
      <c r="J12" s="2049"/>
      <c r="K12" s="2156"/>
      <c r="L12" s="663"/>
    </row>
    <row r="13" spans="1:25" ht="18" customHeight="1">
      <c r="A13" s="2164"/>
      <c r="B13" s="2165"/>
      <c r="C13" s="2166"/>
      <c r="D13" s="454" t="s">
        <v>976</v>
      </c>
      <c r="E13" s="1137">
        <v>82480</v>
      </c>
      <c r="F13" s="1136" t="s">
        <v>1268</v>
      </c>
      <c r="G13" s="2169"/>
      <c r="H13" s="2169"/>
      <c r="I13" s="2169"/>
      <c r="J13" s="2050"/>
      <c r="K13" s="2157"/>
      <c r="M13" s="664"/>
    </row>
    <row r="14" spans="1:25" ht="18" customHeight="1">
      <c r="A14" s="2104">
        <v>1</v>
      </c>
      <c r="B14" s="2033" t="s">
        <v>1267</v>
      </c>
      <c r="C14" s="2036" t="s">
        <v>117</v>
      </c>
      <c r="D14" s="454" t="s">
        <v>974</v>
      </c>
      <c r="E14" s="1089" t="s">
        <v>1266</v>
      </c>
      <c r="F14" s="454" t="s">
        <v>972</v>
      </c>
      <c r="G14" s="2045">
        <v>1568</v>
      </c>
      <c r="H14" s="2045">
        <v>6004</v>
      </c>
      <c r="I14" s="2045">
        <v>15910</v>
      </c>
      <c r="J14" s="2052" t="s">
        <v>1265</v>
      </c>
      <c r="K14" s="2054" t="s">
        <v>1264</v>
      </c>
    </row>
    <row r="15" spans="1:25" ht="18" customHeight="1">
      <c r="A15" s="2098"/>
      <c r="B15" s="2034"/>
      <c r="C15" s="2037"/>
      <c r="D15" s="454" t="s">
        <v>969</v>
      </c>
      <c r="E15" s="1090">
        <v>81.2</v>
      </c>
      <c r="F15" s="454" t="s">
        <v>968</v>
      </c>
      <c r="G15" s="2046"/>
      <c r="H15" s="2046"/>
      <c r="I15" s="2046"/>
      <c r="J15" s="2053"/>
      <c r="K15" s="2057"/>
      <c r="M15" s="664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</row>
    <row r="16" spans="1:25" ht="18" customHeight="1">
      <c r="A16" s="2098"/>
      <c r="B16" s="2034"/>
      <c r="C16" s="2037"/>
      <c r="D16" s="454" t="s">
        <v>967</v>
      </c>
      <c r="E16" s="1091" t="s">
        <v>1050</v>
      </c>
      <c r="F16" s="1092">
        <v>4</v>
      </c>
      <c r="G16" s="2046"/>
      <c r="H16" s="2046"/>
      <c r="I16" s="2046"/>
      <c r="J16" s="2053"/>
      <c r="K16" s="2057"/>
      <c r="N16" s="647"/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Y16" s="647"/>
    </row>
    <row r="17" spans="1:25" ht="18" customHeight="1">
      <c r="A17" s="2099"/>
      <c r="B17" s="2035"/>
      <c r="C17" s="2038"/>
      <c r="D17" s="454" t="s">
        <v>976</v>
      </c>
      <c r="E17" s="1093">
        <v>2000</v>
      </c>
      <c r="F17" s="1094" t="s">
        <v>998</v>
      </c>
      <c r="G17" s="2047"/>
      <c r="H17" s="2047"/>
      <c r="I17" s="2047"/>
      <c r="J17" s="2056"/>
      <c r="K17" s="2058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</row>
    <row r="18" spans="1:25" ht="18" customHeight="1">
      <c r="A18" s="2104">
        <v>2</v>
      </c>
      <c r="B18" s="2033" t="s">
        <v>1263</v>
      </c>
      <c r="C18" s="2036" t="s">
        <v>418</v>
      </c>
      <c r="D18" s="454" t="s">
        <v>974</v>
      </c>
      <c r="E18" s="1089" t="s">
        <v>1262</v>
      </c>
      <c r="F18" s="454" t="s">
        <v>972</v>
      </c>
      <c r="G18" s="2045">
        <v>921</v>
      </c>
      <c r="H18" s="2045">
        <v>3296</v>
      </c>
      <c r="I18" s="2045">
        <v>8735</v>
      </c>
      <c r="J18" s="2052" t="s">
        <v>1261</v>
      </c>
      <c r="K18" s="2148">
        <v>2006.07</v>
      </c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</row>
    <row r="19" spans="1:25" ht="18" customHeight="1">
      <c r="A19" s="2098"/>
      <c r="B19" s="2034"/>
      <c r="C19" s="2037"/>
      <c r="D19" s="454" t="s">
        <v>969</v>
      </c>
      <c r="E19" s="1090">
        <v>66.900000000000006</v>
      </c>
      <c r="F19" s="454" t="s">
        <v>968</v>
      </c>
      <c r="G19" s="2046"/>
      <c r="H19" s="2046"/>
      <c r="I19" s="2046"/>
      <c r="J19" s="2053"/>
      <c r="K19" s="2149"/>
      <c r="M19" s="664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</row>
    <row r="20" spans="1:25" ht="18" customHeight="1">
      <c r="A20" s="2098"/>
      <c r="B20" s="2034"/>
      <c r="C20" s="2037"/>
      <c r="D20" s="454" t="s">
        <v>967</v>
      </c>
      <c r="E20" s="1091" t="s">
        <v>1204</v>
      </c>
      <c r="F20" s="1092">
        <v>4</v>
      </c>
      <c r="G20" s="2046"/>
      <c r="H20" s="2046"/>
      <c r="I20" s="2046"/>
      <c r="J20" s="2053"/>
      <c r="K20" s="2149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</row>
    <row r="21" spans="1:25" ht="18" customHeight="1">
      <c r="A21" s="2099"/>
      <c r="B21" s="2035"/>
      <c r="C21" s="2038"/>
      <c r="D21" s="454" t="s">
        <v>976</v>
      </c>
      <c r="E21" s="1093">
        <v>1550</v>
      </c>
      <c r="F21" s="1094" t="s">
        <v>998</v>
      </c>
      <c r="G21" s="2047"/>
      <c r="H21" s="2047"/>
      <c r="I21" s="2047"/>
      <c r="J21" s="2056"/>
      <c r="K21" s="2150"/>
      <c r="N21" s="647"/>
      <c r="O21" s="647"/>
      <c r="P21" s="647"/>
      <c r="Q21" s="647"/>
      <c r="R21" s="647"/>
      <c r="S21" s="647"/>
      <c r="T21" s="647"/>
      <c r="U21" s="647"/>
      <c r="V21" s="647"/>
      <c r="W21" s="647"/>
      <c r="X21" s="647"/>
      <c r="Y21" s="647"/>
    </row>
    <row r="22" spans="1:25" ht="18" customHeight="1">
      <c r="A22" s="2104">
        <v>3</v>
      </c>
      <c r="B22" s="2033" t="s">
        <v>1260</v>
      </c>
      <c r="C22" s="2036" t="s">
        <v>119</v>
      </c>
      <c r="D22" s="454" t="s">
        <v>974</v>
      </c>
      <c r="E22" s="1089" t="s">
        <v>1259</v>
      </c>
      <c r="F22" s="454" t="s">
        <v>972</v>
      </c>
      <c r="G22" s="2045">
        <v>281</v>
      </c>
      <c r="H22" s="2045">
        <v>2152</v>
      </c>
      <c r="I22" s="2045">
        <v>5702</v>
      </c>
      <c r="J22" s="2052" t="s">
        <v>1258</v>
      </c>
      <c r="K22" s="2152" t="s">
        <v>1257</v>
      </c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</row>
    <row r="23" spans="1:25" ht="18" customHeight="1">
      <c r="A23" s="2098"/>
      <c r="B23" s="2034"/>
      <c r="C23" s="2037"/>
      <c r="D23" s="454" t="s">
        <v>969</v>
      </c>
      <c r="E23" s="1090">
        <v>16.5</v>
      </c>
      <c r="F23" s="454" t="s">
        <v>968</v>
      </c>
      <c r="G23" s="2046"/>
      <c r="H23" s="2046"/>
      <c r="I23" s="2046"/>
      <c r="J23" s="2053"/>
      <c r="K23" s="2153"/>
      <c r="N23" s="647"/>
      <c r="O23" s="647"/>
      <c r="P23" s="647"/>
      <c r="Q23" s="647"/>
      <c r="R23" s="647"/>
      <c r="S23" s="647"/>
      <c r="T23" s="647"/>
      <c r="U23" s="647"/>
      <c r="V23" s="647"/>
      <c r="W23" s="647"/>
      <c r="X23" s="647"/>
      <c r="Y23" s="647"/>
    </row>
    <row r="24" spans="1:25" ht="18" customHeight="1">
      <c r="A24" s="2098"/>
      <c r="B24" s="2034"/>
      <c r="C24" s="2037"/>
      <c r="D24" s="2033" t="s">
        <v>967</v>
      </c>
      <c r="E24" s="1091" t="s">
        <v>1144</v>
      </c>
      <c r="F24" s="1092">
        <v>3</v>
      </c>
      <c r="G24" s="2046"/>
      <c r="H24" s="2046"/>
      <c r="I24" s="2046"/>
      <c r="J24" s="2053"/>
      <c r="K24" s="2153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</row>
    <row r="25" spans="1:25" ht="18" customHeight="1">
      <c r="A25" s="2099"/>
      <c r="B25" s="2035"/>
      <c r="C25" s="2038"/>
      <c r="D25" s="2035"/>
      <c r="E25" s="1091" t="s">
        <v>1119</v>
      </c>
      <c r="F25" s="1092">
        <v>1</v>
      </c>
      <c r="G25" s="2047"/>
      <c r="H25" s="2047"/>
      <c r="I25" s="2047"/>
      <c r="J25" s="2056"/>
      <c r="K25" s="2154"/>
      <c r="N25" s="647"/>
      <c r="O25" s="647"/>
      <c r="P25" s="647"/>
      <c r="Q25" s="647"/>
      <c r="R25" s="647"/>
      <c r="S25" s="647"/>
      <c r="T25" s="647"/>
      <c r="U25" s="647"/>
      <c r="V25" s="647"/>
      <c r="W25" s="647"/>
      <c r="X25" s="647"/>
      <c r="Y25" s="647"/>
    </row>
    <row r="26" spans="1:25" ht="18" customHeight="1">
      <c r="A26" s="2104">
        <v>4</v>
      </c>
      <c r="B26" s="2033" t="s">
        <v>1256</v>
      </c>
      <c r="C26" s="2036" t="s">
        <v>239</v>
      </c>
      <c r="D26" s="454" t="s">
        <v>974</v>
      </c>
      <c r="E26" s="1095" t="s">
        <v>1255</v>
      </c>
      <c r="F26" s="454" t="s">
        <v>972</v>
      </c>
      <c r="G26" s="2045">
        <v>386</v>
      </c>
      <c r="H26" s="2045">
        <v>972</v>
      </c>
      <c r="I26" s="2045">
        <v>2576</v>
      </c>
      <c r="J26" s="2052" t="s">
        <v>1254</v>
      </c>
      <c r="K26" s="2114" t="s">
        <v>1253</v>
      </c>
      <c r="N26" s="647"/>
      <c r="O26" s="647"/>
      <c r="P26" s="647"/>
      <c r="Q26" s="647"/>
      <c r="R26" s="647"/>
      <c r="S26" s="647"/>
      <c r="T26" s="647"/>
      <c r="U26" s="647"/>
      <c r="V26" s="647"/>
      <c r="W26" s="647"/>
      <c r="X26" s="647"/>
      <c r="Y26" s="647"/>
    </row>
    <row r="27" spans="1:25" ht="18" customHeight="1">
      <c r="A27" s="2098"/>
      <c r="B27" s="2034"/>
      <c r="C27" s="2037"/>
      <c r="D27" s="454" t="s">
        <v>969</v>
      </c>
      <c r="E27" s="1090">
        <v>18.399999999999999</v>
      </c>
      <c r="F27" s="454" t="s">
        <v>968</v>
      </c>
      <c r="G27" s="2046"/>
      <c r="H27" s="2046"/>
      <c r="I27" s="2046"/>
      <c r="J27" s="2053"/>
      <c r="K27" s="2055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647"/>
      <c r="Y27" s="647"/>
    </row>
    <row r="28" spans="1:25" ht="18" customHeight="1">
      <c r="A28" s="2098"/>
      <c r="B28" s="2034"/>
      <c r="C28" s="2037"/>
      <c r="D28" s="454" t="s">
        <v>967</v>
      </c>
      <c r="E28" s="1091" t="s">
        <v>1252</v>
      </c>
      <c r="F28" s="1092">
        <v>3</v>
      </c>
      <c r="G28" s="2046"/>
      <c r="H28" s="2046"/>
      <c r="I28" s="2046"/>
      <c r="J28" s="2053"/>
      <c r="K28" s="2055"/>
      <c r="N28" s="647"/>
      <c r="O28" s="647"/>
      <c r="P28" s="647"/>
      <c r="Q28" s="647"/>
      <c r="R28" s="647"/>
      <c r="S28" s="647"/>
      <c r="T28" s="647"/>
      <c r="U28" s="647"/>
      <c r="V28" s="647"/>
      <c r="W28" s="647"/>
      <c r="X28" s="647"/>
      <c r="Y28" s="647"/>
    </row>
    <row r="29" spans="1:25" ht="18" customHeight="1">
      <c r="A29" s="2099"/>
      <c r="B29" s="2035"/>
      <c r="C29" s="2038"/>
      <c r="D29" s="454" t="s">
        <v>976</v>
      </c>
      <c r="E29" s="1093">
        <v>1200</v>
      </c>
      <c r="F29" s="1094" t="s">
        <v>966</v>
      </c>
      <c r="G29" s="2047"/>
      <c r="H29" s="2047"/>
      <c r="I29" s="2047"/>
      <c r="J29" s="2056"/>
      <c r="K29" s="2115"/>
      <c r="N29" s="647"/>
      <c r="O29" s="647"/>
      <c r="P29" s="647"/>
      <c r="Q29" s="647"/>
      <c r="R29" s="647"/>
      <c r="S29" s="647"/>
      <c r="T29" s="647"/>
      <c r="U29" s="647"/>
      <c r="V29" s="647"/>
      <c r="W29" s="647"/>
      <c r="X29" s="647"/>
      <c r="Y29" s="647"/>
    </row>
    <row r="30" spans="1:25" ht="18" customHeight="1">
      <c r="A30" s="2104">
        <v>5</v>
      </c>
      <c r="B30" s="2033" t="s">
        <v>1251</v>
      </c>
      <c r="C30" s="2036" t="s">
        <v>119</v>
      </c>
      <c r="D30" s="454" t="s">
        <v>974</v>
      </c>
      <c r="E30" s="1095" t="s">
        <v>1250</v>
      </c>
      <c r="F30" s="454" t="s">
        <v>972</v>
      </c>
      <c r="G30" s="2045">
        <v>105</v>
      </c>
      <c r="H30" s="2045">
        <v>247</v>
      </c>
      <c r="I30" s="2045">
        <v>654</v>
      </c>
      <c r="J30" s="2052" t="s">
        <v>1249</v>
      </c>
      <c r="K30" s="2114" t="s">
        <v>1248</v>
      </c>
      <c r="N30" s="647"/>
      <c r="O30" s="647"/>
      <c r="P30" s="647"/>
      <c r="Q30" s="647"/>
      <c r="R30" s="647"/>
      <c r="S30" s="647"/>
      <c r="T30" s="647"/>
      <c r="U30" s="647"/>
      <c r="V30" s="647"/>
      <c r="W30" s="647"/>
      <c r="X30" s="647"/>
      <c r="Y30" s="647"/>
    </row>
    <row r="31" spans="1:25" ht="18" customHeight="1">
      <c r="A31" s="2098"/>
      <c r="B31" s="2034"/>
      <c r="C31" s="2037"/>
      <c r="D31" s="454" t="s">
        <v>969</v>
      </c>
      <c r="E31" s="1090">
        <v>104.3</v>
      </c>
      <c r="F31" s="454" t="s">
        <v>968</v>
      </c>
      <c r="G31" s="2046"/>
      <c r="H31" s="2046"/>
      <c r="I31" s="2046"/>
      <c r="J31" s="2053"/>
      <c r="K31" s="2055"/>
      <c r="O31" s="647"/>
      <c r="P31" s="647"/>
      <c r="Q31" s="647"/>
      <c r="R31" s="647"/>
      <c r="S31" s="647"/>
      <c r="T31" s="647"/>
      <c r="U31" s="647"/>
      <c r="V31" s="647"/>
      <c r="W31" s="647"/>
      <c r="X31" s="647"/>
      <c r="Y31" s="647"/>
    </row>
    <row r="32" spans="1:25" ht="18" customHeight="1">
      <c r="A32" s="2098"/>
      <c r="B32" s="2034"/>
      <c r="C32" s="2037"/>
      <c r="D32" s="454" t="s">
        <v>967</v>
      </c>
      <c r="E32" s="1091" t="s">
        <v>1247</v>
      </c>
      <c r="F32" s="1092">
        <v>3</v>
      </c>
      <c r="G32" s="2046"/>
      <c r="H32" s="2046"/>
      <c r="I32" s="2046"/>
      <c r="J32" s="2053"/>
      <c r="K32" s="2055"/>
      <c r="O32" s="647"/>
      <c r="P32" s="647"/>
      <c r="Q32" s="647"/>
      <c r="R32" s="647"/>
      <c r="S32" s="647"/>
      <c r="T32" s="647"/>
      <c r="U32" s="647"/>
      <c r="V32" s="647"/>
      <c r="W32" s="647"/>
      <c r="X32" s="647"/>
      <c r="Y32" s="647"/>
    </row>
    <row r="33" spans="1:25" ht="18" customHeight="1">
      <c r="A33" s="2099"/>
      <c r="B33" s="2035"/>
      <c r="C33" s="2038"/>
      <c r="D33" s="454" t="s">
        <v>976</v>
      </c>
      <c r="E33" s="1093">
        <v>2000</v>
      </c>
      <c r="F33" s="1094" t="s">
        <v>998</v>
      </c>
      <c r="G33" s="2047"/>
      <c r="H33" s="2047"/>
      <c r="I33" s="2047"/>
      <c r="J33" s="2056"/>
      <c r="K33" s="2115"/>
      <c r="O33" s="647"/>
      <c r="P33" s="647"/>
      <c r="Q33" s="647"/>
      <c r="R33" s="647"/>
      <c r="S33" s="647"/>
      <c r="T33" s="647"/>
      <c r="U33" s="647"/>
      <c r="V33" s="647"/>
      <c r="W33" s="647"/>
      <c r="X33" s="647"/>
      <c r="Y33" s="647"/>
    </row>
    <row r="34" spans="1:25" ht="18" customHeight="1">
      <c r="A34" s="2104">
        <v>6</v>
      </c>
      <c r="B34" s="2048" t="s">
        <v>1246</v>
      </c>
      <c r="C34" s="2036" t="s">
        <v>119</v>
      </c>
      <c r="D34" s="454" t="s">
        <v>974</v>
      </c>
      <c r="E34" s="1095" t="s">
        <v>1245</v>
      </c>
      <c r="F34" s="454" t="s">
        <v>972</v>
      </c>
      <c r="G34" s="2045">
        <v>1026</v>
      </c>
      <c r="H34" s="2045">
        <v>368</v>
      </c>
      <c r="I34" s="2045">
        <v>975</v>
      </c>
      <c r="J34" s="2052" t="s">
        <v>1244</v>
      </c>
      <c r="K34" s="2054" t="s">
        <v>1243</v>
      </c>
      <c r="O34" s="647"/>
      <c r="P34" s="647"/>
      <c r="Q34" s="647"/>
      <c r="R34" s="647"/>
      <c r="S34" s="647"/>
      <c r="T34" s="647"/>
      <c r="U34" s="647"/>
      <c r="V34" s="647"/>
      <c r="W34" s="647"/>
      <c r="X34" s="647"/>
      <c r="Y34" s="647"/>
    </row>
    <row r="35" spans="1:25" ht="18" customHeight="1">
      <c r="A35" s="2098"/>
      <c r="B35" s="2049"/>
      <c r="C35" s="2037"/>
      <c r="D35" s="454" t="s">
        <v>969</v>
      </c>
      <c r="E35" s="1095">
        <v>40</v>
      </c>
      <c r="F35" s="454" t="s">
        <v>968</v>
      </c>
      <c r="G35" s="2046"/>
      <c r="H35" s="2046"/>
      <c r="I35" s="2046"/>
      <c r="J35" s="2053"/>
      <c r="K35" s="2057"/>
      <c r="O35" s="647"/>
      <c r="P35" s="647"/>
      <c r="Q35" s="647"/>
      <c r="R35" s="647"/>
      <c r="S35" s="647"/>
      <c r="T35" s="647"/>
      <c r="U35" s="647"/>
      <c r="V35" s="647"/>
      <c r="W35" s="647"/>
      <c r="X35" s="647"/>
      <c r="Y35" s="647"/>
    </row>
    <row r="36" spans="1:25" ht="18" customHeight="1">
      <c r="A36" s="2098"/>
      <c r="B36" s="2049"/>
      <c r="C36" s="2037"/>
      <c r="D36" s="454" t="s">
        <v>967</v>
      </c>
      <c r="E36" s="1091" t="s">
        <v>1045</v>
      </c>
      <c r="F36" s="1092">
        <v>4</v>
      </c>
      <c r="G36" s="2046"/>
      <c r="H36" s="2046"/>
      <c r="I36" s="2046"/>
      <c r="J36" s="2053"/>
      <c r="K36" s="2057"/>
      <c r="O36" s="647"/>
      <c r="P36" s="647"/>
      <c r="Q36" s="647"/>
      <c r="R36" s="647"/>
      <c r="S36" s="647"/>
      <c r="T36" s="647"/>
      <c r="U36" s="647"/>
      <c r="V36" s="647"/>
      <c r="W36" s="647"/>
      <c r="X36" s="647"/>
      <c r="Y36" s="647"/>
    </row>
    <row r="37" spans="1:25" ht="18" customHeight="1">
      <c r="A37" s="2099"/>
      <c r="B37" s="2050"/>
      <c r="C37" s="2038"/>
      <c r="D37" s="454" t="s">
        <v>967</v>
      </c>
      <c r="E37" s="1091" t="s">
        <v>1080</v>
      </c>
      <c r="F37" s="1092">
        <v>3</v>
      </c>
      <c r="G37" s="2047"/>
      <c r="H37" s="2047"/>
      <c r="I37" s="2047"/>
      <c r="J37" s="2056"/>
      <c r="K37" s="2058"/>
      <c r="O37" s="647"/>
      <c r="P37" s="647"/>
      <c r="Q37" s="647"/>
      <c r="R37" s="647"/>
      <c r="S37" s="647"/>
      <c r="T37" s="647"/>
      <c r="U37" s="647"/>
      <c r="V37" s="647"/>
      <c r="W37" s="647"/>
      <c r="X37" s="647"/>
      <c r="Y37" s="647"/>
    </row>
    <row r="38" spans="1:25" ht="18" customHeight="1">
      <c r="A38" s="2104">
        <v>7</v>
      </c>
      <c r="B38" s="2048" t="s">
        <v>1242</v>
      </c>
      <c r="C38" s="2036" t="s">
        <v>420</v>
      </c>
      <c r="D38" s="1400" t="s">
        <v>974</v>
      </c>
      <c r="E38" s="1096" t="s">
        <v>1241</v>
      </c>
      <c r="F38" s="1400" t="s">
        <v>972</v>
      </c>
      <c r="G38" s="2044">
        <v>148</v>
      </c>
      <c r="H38" s="2044">
        <v>150</v>
      </c>
      <c r="I38" s="2044">
        <v>416</v>
      </c>
      <c r="J38" s="2052" t="s">
        <v>1240</v>
      </c>
      <c r="K38" s="2054" t="s">
        <v>1085</v>
      </c>
      <c r="L38" s="665"/>
      <c r="M38" s="665"/>
      <c r="N38" s="665"/>
      <c r="O38" s="647"/>
      <c r="P38" s="647"/>
      <c r="Q38" s="647"/>
      <c r="R38" s="647"/>
      <c r="S38" s="647"/>
      <c r="T38" s="647"/>
      <c r="U38" s="647"/>
      <c r="V38" s="647"/>
      <c r="W38" s="647"/>
      <c r="X38" s="647"/>
      <c r="Y38" s="647"/>
    </row>
    <row r="39" spans="1:25" ht="18" customHeight="1">
      <c r="A39" s="2098"/>
      <c r="B39" s="2049"/>
      <c r="C39" s="2037"/>
      <c r="D39" s="454" t="s">
        <v>969</v>
      </c>
      <c r="E39" s="1090">
        <v>45</v>
      </c>
      <c r="F39" s="454" t="s">
        <v>968</v>
      </c>
      <c r="G39" s="2042"/>
      <c r="H39" s="2042"/>
      <c r="I39" s="2042"/>
      <c r="J39" s="2053"/>
      <c r="K39" s="2057"/>
      <c r="L39" s="665"/>
      <c r="M39" s="665"/>
      <c r="N39" s="665"/>
      <c r="O39" s="647"/>
      <c r="P39" s="647"/>
      <c r="Q39" s="647"/>
      <c r="R39" s="647"/>
      <c r="S39" s="647"/>
      <c r="T39" s="647"/>
      <c r="U39" s="647"/>
      <c r="V39" s="647"/>
      <c r="W39" s="647"/>
      <c r="X39" s="647"/>
      <c r="Y39" s="647"/>
    </row>
    <row r="40" spans="1:25" ht="18" customHeight="1">
      <c r="A40" s="2099"/>
      <c r="B40" s="2050"/>
      <c r="C40" s="2038"/>
      <c r="D40" s="454" t="s">
        <v>967</v>
      </c>
      <c r="E40" s="1091" t="s">
        <v>996</v>
      </c>
      <c r="F40" s="1092">
        <v>4</v>
      </c>
      <c r="G40" s="2043"/>
      <c r="H40" s="2043"/>
      <c r="I40" s="2043"/>
      <c r="J40" s="2056"/>
      <c r="K40" s="2058"/>
      <c r="L40" s="665"/>
      <c r="M40" s="665"/>
      <c r="N40" s="665"/>
      <c r="O40" s="647"/>
      <c r="P40" s="647"/>
      <c r="Q40" s="647"/>
      <c r="R40" s="647"/>
      <c r="S40" s="647"/>
      <c r="T40" s="647"/>
      <c r="U40" s="647"/>
      <c r="V40" s="647"/>
      <c r="W40" s="647"/>
      <c r="X40" s="647"/>
      <c r="Y40" s="647"/>
    </row>
    <row r="41" spans="1:25" ht="18" customHeight="1">
      <c r="A41" s="2104">
        <v>8</v>
      </c>
      <c r="B41" s="2033" t="s">
        <v>1239</v>
      </c>
      <c r="C41" s="2036" t="s">
        <v>239</v>
      </c>
      <c r="D41" s="454" t="s">
        <v>974</v>
      </c>
      <c r="E41" s="1095" t="s">
        <v>1238</v>
      </c>
      <c r="F41" s="454" t="s">
        <v>972</v>
      </c>
      <c r="G41" s="2045">
        <v>180</v>
      </c>
      <c r="H41" s="2045">
        <v>171</v>
      </c>
      <c r="I41" s="2045">
        <v>331</v>
      </c>
      <c r="J41" s="2052" t="s">
        <v>1237</v>
      </c>
      <c r="K41" s="2114" t="s">
        <v>1236</v>
      </c>
      <c r="O41" s="647"/>
      <c r="P41" s="647"/>
      <c r="Q41" s="647"/>
      <c r="R41" s="647"/>
      <c r="S41" s="647"/>
      <c r="T41" s="647"/>
      <c r="U41" s="647"/>
      <c r="V41" s="647"/>
      <c r="W41" s="647"/>
      <c r="X41" s="647"/>
      <c r="Y41" s="647"/>
    </row>
    <row r="42" spans="1:25" ht="18" customHeight="1">
      <c r="A42" s="2098"/>
      <c r="B42" s="2034"/>
      <c r="C42" s="2037"/>
      <c r="D42" s="454" t="s">
        <v>969</v>
      </c>
      <c r="E42" s="1095">
        <v>34</v>
      </c>
      <c r="F42" s="454" t="s">
        <v>968</v>
      </c>
      <c r="G42" s="2046"/>
      <c r="H42" s="2046"/>
      <c r="I42" s="2046"/>
      <c r="J42" s="2053"/>
      <c r="K42" s="2055"/>
      <c r="M42" s="666"/>
      <c r="O42" s="647"/>
      <c r="P42" s="647"/>
      <c r="Q42" s="647"/>
      <c r="R42" s="647"/>
      <c r="S42" s="647"/>
      <c r="T42" s="647"/>
      <c r="U42" s="647"/>
      <c r="V42" s="647"/>
      <c r="W42" s="647"/>
      <c r="X42" s="647"/>
      <c r="Y42" s="647"/>
    </row>
    <row r="43" spans="1:25" ht="18" customHeight="1">
      <c r="A43" s="2098"/>
      <c r="B43" s="2034"/>
      <c r="C43" s="2037"/>
      <c r="D43" s="454" t="s">
        <v>967</v>
      </c>
      <c r="E43" s="1091" t="s">
        <v>1124</v>
      </c>
      <c r="F43" s="1092">
        <v>3</v>
      </c>
      <c r="G43" s="2046"/>
      <c r="H43" s="2046"/>
      <c r="I43" s="2046"/>
      <c r="J43" s="2053"/>
      <c r="K43" s="2055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</row>
    <row r="44" spans="1:25" ht="18" customHeight="1">
      <c r="A44" s="2099"/>
      <c r="B44" s="2035"/>
      <c r="C44" s="2038"/>
      <c r="D44" s="454" t="s">
        <v>976</v>
      </c>
      <c r="E44" s="1093">
        <v>410</v>
      </c>
      <c r="F44" s="1094" t="s">
        <v>998</v>
      </c>
      <c r="G44" s="2047"/>
      <c r="H44" s="2047"/>
      <c r="I44" s="2047"/>
      <c r="J44" s="2056"/>
      <c r="K44" s="2115"/>
      <c r="O44" s="647"/>
      <c r="P44" s="647"/>
      <c r="Q44" s="647"/>
      <c r="R44" s="647"/>
      <c r="S44" s="647"/>
      <c r="T44" s="647"/>
      <c r="U44" s="647"/>
      <c r="V44" s="647"/>
      <c r="W44" s="647"/>
      <c r="X44" s="647"/>
      <c r="Y44" s="647"/>
    </row>
    <row r="45" spans="1:25" ht="18" customHeight="1">
      <c r="A45" s="2105">
        <v>9</v>
      </c>
      <c r="B45" s="2108" t="s">
        <v>1235</v>
      </c>
      <c r="C45" s="2111" t="s">
        <v>419</v>
      </c>
      <c r="D45" s="1097" t="s">
        <v>974</v>
      </c>
      <c r="E45" s="1098" t="s">
        <v>1234</v>
      </c>
      <c r="F45" s="1097" t="s">
        <v>972</v>
      </c>
      <c r="G45" s="2089">
        <v>25</v>
      </c>
      <c r="H45" s="2089">
        <v>25</v>
      </c>
      <c r="I45" s="2089">
        <v>65</v>
      </c>
      <c r="J45" s="2092" t="s">
        <v>1233</v>
      </c>
      <c r="K45" s="2095" t="s">
        <v>1232</v>
      </c>
      <c r="L45" s="665"/>
      <c r="M45" s="665"/>
      <c r="O45" s="647"/>
      <c r="P45" s="647"/>
      <c r="Q45" s="647"/>
      <c r="R45" s="647"/>
      <c r="S45" s="647"/>
      <c r="T45" s="647"/>
      <c r="U45" s="647"/>
      <c r="V45" s="647"/>
      <c r="W45" s="647"/>
      <c r="X45" s="647"/>
      <c r="Y45" s="647"/>
    </row>
    <row r="46" spans="1:25" ht="18" customHeight="1">
      <c r="A46" s="2106"/>
      <c r="B46" s="2109"/>
      <c r="C46" s="2112"/>
      <c r="D46" s="1097" t="s">
        <v>969</v>
      </c>
      <c r="E46" s="1099">
        <v>57.6</v>
      </c>
      <c r="F46" s="1097" t="s">
        <v>968</v>
      </c>
      <c r="G46" s="2090"/>
      <c r="H46" s="2090"/>
      <c r="I46" s="2090"/>
      <c r="J46" s="2093"/>
      <c r="K46" s="2096"/>
      <c r="L46" s="665"/>
      <c r="M46" s="665"/>
      <c r="O46" s="647"/>
      <c r="P46" s="647"/>
      <c r="Q46" s="647"/>
      <c r="R46" s="647"/>
      <c r="S46" s="647"/>
      <c r="T46" s="647"/>
      <c r="U46" s="647"/>
      <c r="V46" s="647"/>
      <c r="W46" s="647"/>
      <c r="X46" s="647"/>
      <c r="Y46" s="647"/>
    </row>
    <row r="47" spans="1:25" ht="18" customHeight="1">
      <c r="A47" s="2107"/>
      <c r="B47" s="2110"/>
      <c r="C47" s="2113"/>
      <c r="D47" s="1097" t="s">
        <v>967</v>
      </c>
      <c r="E47" s="1100" t="s">
        <v>966</v>
      </c>
      <c r="F47" s="1101">
        <v>4</v>
      </c>
      <c r="G47" s="2091"/>
      <c r="H47" s="2091"/>
      <c r="I47" s="2091"/>
      <c r="J47" s="2094"/>
      <c r="K47" s="2097"/>
      <c r="L47" s="665"/>
      <c r="M47" s="665"/>
    </row>
    <row r="48" spans="1:25" ht="18" customHeight="1">
      <c r="A48" s="2104">
        <v>10</v>
      </c>
      <c r="B48" s="2048" t="s">
        <v>1231</v>
      </c>
      <c r="C48" s="2036" t="s">
        <v>418</v>
      </c>
      <c r="D48" s="1400" t="s">
        <v>974</v>
      </c>
      <c r="E48" s="1096" t="s">
        <v>1230</v>
      </c>
      <c r="F48" s="1400" t="s">
        <v>972</v>
      </c>
      <c r="G48" s="2044">
        <v>9</v>
      </c>
      <c r="H48" s="2044">
        <v>9</v>
      </c>
      <c r="I48" s="2044">
        <v>15</v>
      </c>
      <c r="J48" s="2052" t="s">
        <v>1229</v>
      </c>
      <c r="K48" s="2068" t="s">
        <v>1228</v>
      </c>
      <c r="L48" s="665"/>
      <c r="M48" s="665"/>
    </row>
    <row r="49" spans="1:25" s="645" customFormat="1" ht="18" customHeight="1">
      <c r="A49" s="2098"/>
      <c r="B49" s="2049"/>
      <c r="C49" s="2037"/>
      <c r="D49" s="454" t="s">
        <v>969</v>
      </c>
      <c r="E49" s="1090">
        <v>24</v>
      </c>
      <c r="F49" s="454" t="s">
        <v>968</v>
      </c>
      <c r="G49" s="2042"/>
      <c r="H49" s="2042"/>
      <c r="I49" s="2042"/>
      <c r="J49" s="2053"/>
      <c r="K49" s="2069"/>
      <c r="L49" s="665"/>
      <c r="M49" s="665"/>
      <c r="V49" s="646"/>
      <c r="W49" s="646"/>
      <c r="X49" s="646"/>
      <c r="Y49" s="646"/>
    </row>
    <row r="50" spans="1:25" s="645" customFormat="1" ht="18" customHeight="1">
      <c r="A50" s="2099"/>
      <c r="B50" s="2050"/>
      <c r="C50" s="2038"/>
      <c r="D50" s="454" t="s">
        <v>967</v>
      </c>
      <c r="E50" s="1091" t="s">
        <v>1227</v>
      </c>
      <c r="F50" s="1092">
        <v>3</v>
      </c>
      <c r="G50" s="2043"/>
      <c r="H50" s="2043"/>
      <c r="I50" s="2043"/>
      <c r="J50" s="2056"/>
      <c r="K50" s="2070"/>
      <c r="L50" s="665"/>
      <c r="M50" s="665"/>
      <c r="V50" s="646"/>
      <c r="W50" s="646"/>
      <c r="X50" s="646"/>
      <c r="Y50" s="646"/>
    </row>
    <row r="51" spans="1:25" s="645" customFormat="1" ht="18" customHeight="1">
      <c r="A51" s="2104">
        <v>11</v>
      </c>
      <c r="B51" s="2033" t="s">
        <v>1226</v>
      </c>
      <c r="C51" s="2036" t="s">
        <v>117</v>
      </c>
      <c r="D51" s="454" t="s">
        <v>974</v>
      </c>
      <c r="E51" s="1095" t="s">
        <v>1222</v>
      </c>
      <c r="F51" s="454" t="s">
        <v>972</v>
      </c>
      <c r="G51" s="2044">
        <v>832</v>
      </c>
      <c r="H51" s="2044">
        <v>3040</v>
      </c>
      <c r="I51" s="2044">
        <v>8056</v>
      </c>
      <c r="J51" s="2052" t="s">
        <v>1225</v>
      </c>
      <c r="K51" s="2120" t="s">
        <v>1224</v>
      </c>
      <c r="L51" s="665"/>
      <c r="M51" s="665"/>
      <c r="V51" s="646"/>
      <c r="W51" s="646"/>
      <c r="X51" s="646"/>
      <c r="Y51" s="646"/>
    </row>
    <row r="52" spans="1:25" s="645" customFormat="1" ht="18" customHeight="1">
      <c r="A52" s="2098"/>
      <c r="B52" s="2034"/>
      <c r="C52" s="2037"/>
      <c r="D52" s="454" t="s">
        <v>969</v>
      </c>
      <c r="E52" s="1089">
        <v>81.2</v>
      </c>
      <c r="F52" s="454" t="s">
        <v>968</v>
      </c>
      <c r="G52" s="2042"/>
      <c r="H52" s="2042"/>
      <c r="I52" s="2042"/>
      <c r="J52" s="2053"/>
      <c r="K52" s="2121"/>
      <c r="V52" s="646"/>
      <c r="W52" s="646"/>
      <c r="X52" s="646"/>
      <c r="Y52" s="646"/>
    </row>
    <row r="53" spans="1:25" s="645" customFormat="1" ht="18" customHeight="1">
      <c r="A53" s="2098"/>
      <c r="B53" s="2034"/>
      <c r="C53" s="2037"/>
      <c r="D53" s="454" t="s">
        <v>967</v>
      </c>
      <c r="E53" s="1091" t="s">
        <v>1209</v>
      </c>
      <c r="F53" s="1092">
        <v>4</v>
      </c>
      <c r="G53" s="2042"/>
      <c r="H53" s="2042"/>
      <c r="I53" s="2042"/>
      <c r="J53" s="2053"/>
      <c r="K53" s="2121"/>
      <c r="V53" s="646"/>
      <c r="W53" s="646"/>
      <c r="X53" s="646"/>
      <c r="Y53" s="646"/>
    </row>
    <row r="54" spans="1:25" s="645" customFormat="1" ht="18" customHeight="1">
      <c r="A54" s="2099"/>
      <c r="B54" s="2035"/>
      <c r="C54" s="2038"/>
      <c r="D54" s="454" t="s">
        <v>976</v>
      </c>
      <c r="E54" s="1093">
        <v>2600</v>
      </c>
      <c r="F54" s="1092" t="s">
        <v>1011</v>
      </c>
      <c r="G54" s="2043"/>
      <c r="H54" s="2043"/>
      <c r="I54" s="2043"/>
      <c r="J54" s="2056"/>
      <c r="K54" s="2122"/>
      <c r="V54" s="646"/>
      <c r="W54" s="646"/>
      <c r="X54" s="646"/>
      <c r="Y54" s="646"/>
    </row>
    <row r="55" spans="1:25" s="645" customFormat="1" ht="18" customHeight="1">
      <c r="A55" s="2104">
        <v>12</v>
      </c>
      <c r="B55" s="2033" t="s">
        <v>1223</v>
      </c>
      <c r="C55" s="2036" t="s">
        <v>117</v>
      </c>
      <c r="D55" s="454" t="s">
        <v>974</v>
      </c>
      <c r="E55" s="1095" t="s">
        <v>1222</v>
      </c>
      <c r="F55" s="454" t="s">
        <v>972</v>
      </c>
      <c r="G55" s="2044">
        <v>0</v>
      </c>
      <c r="H55" s="2044">
        <v>0</v>
      </c>
      <c r="I55" s="2044">
        <v>0</v>
      </c>
      <c r="J55" s="2052" t="s">
        <v>1221</v>
      </c>
      <c r="K55" s="2120" t="s">
        <v>1217</v>
      </c>
      <c r="V55" s="646"/>
      <c r="W55" s="646"/>
      <c r="X55" s="646"/>
      <c r="Y55" s="646"/>
    </row>
    <row r="56" spans="1:25" s="645" customFormat="1" ht="18" customHeight="1">
      <c r="A56" s="2098"/>
      <c r="B56" s="2034"/>
      <c r="C56" s="2037"/>
      <c r="D56" s="454" t="s">
        <v>969</v>
      </c>
      <c r="E56" s="1089">
        <v>81.2</v>
      </c>
      <c r="F56" s="454" t="s">
        <v>968</v>
      </c>
      <c r="G56" s="2042"/>
      <c r="H56" s="2042"/>
      <c r="I56" s="2042"/>
      <c r="J56" s="2053"/>
      <c r="K56" s="2121"/>
      <c r="V56" s="646"/>
      <c r="W56" s="646"/>
      <c r="X56" s="646"/>
      <c r="Y56" s="646"/>
    </row>
    <row r="57" spans="1:25" s="645" customFormat="1" ht="18" customHeight="1">
      <c r="A57" s="2098"/>
      <c r="B57" s="2034"/>
      <c r="C57" s="2037"/>
      <c r="D57" s="454" t="s">
        <v>967</v>
      </c>
      <c r="E57" s="1091" t="s">
        <v>996</v>
      </c>
      <c r="F57" s="1092">
        <v>4</v>
      </c>
      <c r="G57" s="2042"/>
      <c r="H57" s="2042"/>
      <c r="I57" s="2042"/>
      <c r="J57" s="2053"/>
      <c r="K57" s="2121"/>
      <c r="V57" s="646"/>
      <c r="W57" s="646"/>
      <c r="X57" s="646"/>
      <c r="Y57" s="646"/>
    </row>
    <row r="58" spans="1:25" s="645" customFormat="1" ht="18" customHeight="1">
      <c r="A58" s="2104">
        <v>13</v>
      </c>
      <c r="B58" s="2033" t="s">
        <v>1220</v>
      </c>
      <c r="C58" s="2036" t="s">
        <v>117</v>
      </c>
      <c r="D58" s="454" t="s">
        <v>974</v>
      </c>
      <c r="E58" s="1095" t="s">
        <v>1219</v>
      </c>
      <c r="F58" s="454" t="s">
        <v>972</v>
      </c>
      <c r="G58" s="2045">
        <v>75</v>
      </c>
      <c r="H58" s="2045">
        <v>77</v>
      </c>
      <c r="I58" s="2045">
        <v>351</v>
      </c>
      <c r="J58" s="2052" t="s">
        <v>1218</v>
      </c>
      <c r="K58" s="2120" t="s">
        <v>1217</v>
      </c>
      <c r="V58" s="646"/>
      <c r="W58" s="646"/>
      <c r="X58" s="646"/>
      <c r="Y58" s="646"/>
    </row>
    <row r="59" spans="1:25" s="645" customFormat="1" ht="18" customHeight="1">
      <c r="A59" s="2098"/>
      <c r="B59" s="2034"/>
      <c r="C59" s="2037"/>
      <c r="D59" s="454" t="s">
        <v>969</v>
      </c>
      <c r="E59" s="1089">
        <v>90.23</v>
      </c>
      <c r="F59" s="454" t="s">
        <v>968</v>
      </c>
      <c r="G59" s="2046"/>
      <c r="H59" s="2046"/>
      <c r="I59" s="2046"/>
      <c r="J59" s="2053"/>
      <c r="K59" s="2121"/>
      <c r="V59" s="646"/>
      <c r="W59" s="646"/>
      <c r="X59" s="646"/>
      <c r="Y59" s="646"/>
    </row>
    <row r="60" spans="1:25" s="645" customFormat="1" ht="18" customHeight="1">
      <c r="A60" s="2098"/>
      <c r="B60" s="2034"/>
      <c r="C60" s="2037"/>
      <c r="D60" s="454" t="s">
        <v>967</v>
      </c>
      <c r="E60" s="1091" t="s">
        <v>996</v>
      </c>
      <c r="F60" s="1092">
        <v>4</v>
      </c>
      <c r="G60" s="2047"/>
      <c r="H60" s="2047"/>
      <c r="I60" s="2047"/>
      <c r="J60" s="2053"/>
      <c r="K60" s="2121"/>
      <c r="V60" s="646"/>
      <c r="W60" s="646"/>
      <c r="X60" s="646"/>
      <c r="Y60" s="646"/>
    </row>
    <row r="61" spans="1:25" s="645" customFormat="1" ht="18" customHeight="1">
      <c r="A61" s="2104">
        <v>14</v>
      </c>
      <c r="B61" s="2033" t="s">
        <v>773</v>
      </c>
      <c r="C61" s="2036" t="s">
        <v>119</v>
      </c>
      <c r="D61" s="454" t="s">
        <v>974</v>
      </c>
      <c r="E61" s="1089" t="s">
        <v>1216</v>
      </c>
      <c r="F61" s="454" t="s">
        <v>972</v>
      </c>
      <c r="G61" s="2045">
        <v>185</v>
      </c>
      <c r="H61" s="2045">
        <v>808</v>
      </c>
      <c r="I61" s="2045">
        <v>2141</v>
      </c>
      <c r="J61" s="2052" t="s">
        <v>1215</v>
      </c>
      <c r="K61" s="2054" t="s">
        <v>1214</v>
      </c>
      <c r="V61" s="646"/>
      <c r="W61" s="646"/>
      <c r="X61" s="646"/>
      <c r="Y61" s="646"/>
    </row>
    <row r="62" spans="1:25" s="645" customFormat="1" ht="18" customHeight="1">
      <c r="A62" s="2098"/>
      <c r="B62" s="2034"/>
      <c r="C62" s="2037"/>
      <c r="D62" s="454" t="s">
        <v>969</v>
      </c>
      <c r="E62" s="1095">
        <v>15</v>
      </c>
      <c r="F62" s="454" t="s">
        <v>968</v>
      </c>
      <c r="G62" s="2046"/>
      <c r="H62" s="2046"/>
      <c r="I62" s="2046"/>
      <c r="J62" s="2053"/>
      <c r="K62" s="2057"/>
      <c r="V62" s="646"/>
      <c r="W62" s="646"/>
      <c r="X62" s="646"/>
      <c r="Y62" s="646"/>
    </row>
    <row r="63" spans="1:25" s="645" customFormat="1" ht="18" customHeight="1">
      <c r="A63" s="2099"/>
      <c r="B63" s="2035"/>
      <c r="C63" s="2038"/>
      <c r="D63" s="454" t="s">
        <v>967</v>
      </c>
      <c r="E63" s="1091" t="s">
        <v>1124</v>
      </c>
      <c r="F63" s="1092">
        <v>4</v>
      </c>
      <c r="G63" s="2047"/>
      <c r="H63" s="2047"/>
      <c r="I63" s="2047"/>
      <c r="J63" s="2056"/>
      <c r="K63" s="2058"/>
      <c r="V63" s="646"/>
      <c r="W63" s="646"/>
      <c r="X63" s="646"/>
      <c r="Y63" s="646"/>
    </row>
    <row r="64" spans="1:25" s="645" customFormat="1" ht="18" customHeight="1">
      <c r="A64" s="2104">
        <v>15</v>
      </c>
      <c r="B64" s="2033" t="s">
        <v>1213</v>
      </c>
      <c r="C64" s="2036" t="s">
        <v>239</v>
      </c>
      <c r="D64" s="454" t="s">
        <v>974</v>
      </c>
      <c r="E64" s="1095" t="s">
        <v>1212</v>
      </c>
      <c r="F64" s="454" t="s">
        <v>972</v>
      </c>
      <c r="G64" s="2045">
        <v>677</v>
      </c>
      <c r="H64" s="2045">
        <v>6556</v>
      </c>
      <c r="I64" s="2045">
        <v>17373</v>
      </c>
      <c r="J64" s="2052" t="s">
        <v>1211</v>
      </c>
      <c r="K64" s="2170" t="s">
        <v>1210</v>
      </c>
      <c r="L64" s="665"/>
      <c r="V64" s="646"/>
      <c r="W64" s="646"/>
      <c r="X64" s="646"/>
      <c r="Y64" s="646"/>
    </row>
    <row r="65" spans="1:25" s="645" customFormat="1" ht="18" customHeight="1">
      <c r="A65" s="2098"/>
      <c r="B65" s="2034"/>
      <c r="C65" s="2037"/>
      <c r="D65" s="454" t="s">
        <v>969</v>
      </c>
      <c r="E65" s="1095">
        <v>168.48</v>
      </c>
      <c r="F65" s="454" t="s">
        <v>968</v>
      </c>
      <c r="G65" s="2046"/>
      <c r="H65" s="2046"/>
      <c r="I65" s="2046"/>
      <c r="J65" s="2053"/>
      <c r="K65" s="2171"/>
      <c r="L65" s="665"/>
      <c r="V65" s="646"/>
      <c r="W65" s="646"/>
      <c r="X65" s="646"/>
      <c r="Y65" s="646"/>
    </row>
    <row r="66" spans="1:25" s="645" customFormat="1" ht="18" customHeight="1">
      <c r="A66" s="2098"/>
      <c r="B66" s="2034"/>
      <c r="C66" s="2037"/>
      <c r="D66" s="454" t="s">
        <v>967</v>
      </c>
      <c r="E66" s="1091" t="s">
        <v>1209</v>
      </c>
      <c r="F66" s="1092">
        <v>4</v>
      </c>
      <c r="G66" s="2046"/>
      <c r="H66" s="2046"/>
      <c r="I66" s="2046"/>
      <c r="J66" s="2053"/>
      <c r="K66" s="2171"/>
      <c r="L66" s="665"/>
      <c r="V66" s="646"/>
      <c r="W66" s="646"/>
      <c r="X66" s="646"/>
      <c r="Y66" s="646"/>
    </row>
    <row r="67" spans="1:25" s="645" customFormat="1" ht="18" customHeight="1">
      <c r="A67" s="2099"/>
      <c r="B67" s="2035"/>
      <c r="C67" s="2038"/>
      <c r="D67" s="454" t="s">
        <v>976</v>
      </c>
      <c r="E67" s="1093">
        <v>3200</v>
      </c>
      <c r="F67" s="1092" t="s">
        <v>1173</v>
      </c>
      <c r="G67" s="2047"/>
      <c r="H67" s="2047"/>
      <c r="I67" s="2047"/>
      <c r="J67" s="2056"/>
      <c r="K67" s="2172"/>
      <c r="L67" s="665"/>
      <c r="V67" s="646"/>
      <c r="W67" s="646"/>
      <c r="X67" s="646"/>
      <c r="Y67" s="646"/>
    </row>
    <row r="68" spans="1:25" s="645" customFormat="1" ht="18" customHeight="1">
      <c r="A68" s="2104">
        <v>16</v>
      </c>
      <c r="B68" s="2033" t="s">
        <v>1208</v>
      </c>
      <c r="C68" s="2036" t="s">
        <v>579</v>
      </c>
      <c r="D68" s="454" t="s">
        <v>698</v>
      </c>
      <c r="E68" s="1102" t="s">
        <v>1207</v>
      </c>
      <c r="F68" s="1092" t="s">
        <v>1053</v>
      </c>
      <c r="G68" s="2044">
        <v>2</v>
      </c>
      <c r="H68" s="2044">
        <v>616</v>
      </c>
      <c r="I68" s="2044">
        <v>1632</v>
      </c>
      <c r="J68" s="2052" t="s">
        <v>1206</v>
      </c>
      <c r="K68" s="2125" t="s">
        <v>1205</v>
      </c>
      <c r="V68" s="646"/>
      <c r="W68" s="646"/>
      <c r="X68" s="646"/>
      <c r="Y68" s="646"/>
    </row>
    <row r="69" spans="1:25" s="645" customFormat="1" ht="18" customHeight="1">
      <c r="A69" s="2098"/>
      <c r="B69" s="2034"/>
      <c r="C69" s="2037"/>
      <c r="D69" s="1400" t="s">
        <v>1039</v>
      </c>
      <c r="E69" s="1402">
        <v>155.04</v>
      </c>
      <c r="F69" s="454" t="s">
        <v>968</v>
      </c>
      <c r="G69" s="2042"/>
      <c r="H69" s="2042"/>
      <c r="I69" s="2042"/>
      <c r="J69" s="2053"/>
      <c r="K69" s="2126"/>
      <c r="V69" s="646"/>
      <c r="W69" s="646"/>
      <c r="X69" s="646"/>
      <c r="Y69" s="646"/>
    </row>
    <row r="70" spans="1:25" s="645" customFormat="1" ht="18" customHeight="1">
      <c r="A70" s="2098"/>
      <c r="B70" s="2034"/>
      <c r="C70" s="2037"/>
      <c r="D70" s="454" t="s">
        <v>987</v>
      </c>
      <c r="E70" s="1091" t="s">
        <v>1204</v>
      </c>
      <c r="F70" s="1092">
        <v>4</v>
      </c>
      <c r="G70" s="2042"/>
      <c r="H70" s="2042"/>
      <c r="I70" s="2042"/>
      <c r="J70" s="2053"/>
      <c r="K70" s="2126"/>
      <c r="V70" s="646"/>
      <c r="W70" s="646"/>
      <c r="X70" s="646"/>
      <c r="Y70" s="646"/>
    </row>
    <row r="71" spans="1:25" s="645" customFormat="1" ht="18" customHeight="1">
      <c r="A71" s="2099"/>
      <c r="B71" s="2035"/>
      <c r="C71" s="2038"/>
      <c r="D71" s="454" t="s">
        <v>1012</v>
      </c>
      <c r="E71" s="1093">
        <v>4800</v>
      </c>
      <c r="F71" s="1092" t="s">
        <v>1011</v>
      </c>
      <c r="G71" s="2043"/>
      <c r="H71" s="2043"/>
      <c r="I71" s="2043"/>
      <c r="J71" s="2056"/>
      <c r="K71" s="2127"/>
      <c r="V71" s="646"/>
      <c r="W71" s="646"/>
      <c r="X71" s="646"/>
      <c r="Y71" s="646"/>
    </row>
    <row r="72" spans="1:25" s="645" customFormat="1" ht="18" customHeight="1">
      <c r="A72" s="2104">
        <v>17</v>
      </c>
      <c r="B72" s="2048" t="s">
        <v>1203</v>
      </c>
      <c r="C72" s="2036" t="s">
        <v>579</v>
      </c>
      <c r="D72" s="454" t="s">
        <v>974</v>
      </c>
      <c r="E72" s="1089" t="s">
        <v>1202</v>
      </c>
      <c r="F72" s="454" t="s">
        <v>972</v>
      </c>
      <c r="G72" s="2045">
        <v>25</v>
      </c>
      <c r="H72" s="2045">
        <v>62</v>
      </c>
      <c r="I72" s="2045">
        <v>165</v>
      </c>
      <c r="J72" s="2052" t="s">
        <v>1201</v>
      </c>
      <c r="K72" s="2054" t="s">
        <v>1200</v>
      </c>
      <c r="V72" s="646"/>
      <c r="W72" s="646"/>
      <c r="X72" s="646"/>
      <c r="Y72" s="646"/>
    </row>
    <row r="73" spans="1:25" s="645" customFormat="1" ht="18" customHeight="1">
      <c r="A73" s="2098"/>
      <c r="B73" s="2034"/>
      <c r="C73" s="2037"/>
      <c r="D73" s="454" t="s">
        <v>969</v>
      </c>
      <c r="E73" s="1095">
        <v>400</v>
      </c>
      <c r="F73" s="454" t="s">
        <v>968</v>
      </c>
      <c r="G73" s="2046"/>
      <c r="H73" s="2046"/>
      <c r="I73" s="2046"/>
      <c r="J73" s="2053"/>
      <c r="K73" s="2057"/>
      <c r="V73" s="646"/>
      <c r="W73" s="646"/>
      <c r="X73" s="646"/>
      <c r="Y73" s="646"/>
    </row>
    <row r="74" spans="1:25" s="645" customFormat="1" ht="18" customHeight="1">
      <c r="A74" s="2099"/>
      <c r="B74" s="2035"/>
      <c r="C74" s="2038"/>
      <c r="D74" s="454" t="s">
        <v>967</v>
      </c>
      <c r="E74" s="1091" t="s">
        <v>1114</v>
      </c>
      <c r="F74" s="1092">
        <v>4</v>
      </c>
      <c r="G74" s="2047"/>
      <c r="H74" s="2047"/>
      <c r="I74" s="2047"/>
      <c r="J74" s="2056"/>
      <c r="K74" s="2058"/>
      <c r="V74" s="646"/>
      <c r="W74" s="646"/>
      <c r="X74" s="646"/>
      <c r="Y74" s="646"/>
    </row>
    <row r="75" spans="1:25" s="645" customFormat="1" ht="18" customHeight="1">
      <c r="A75" s="2133">
        <v>18</v>
      </c>
      <c r="B75" s="2175" t="s">
        <v>1199</v>
      </c>
      <c r="C75" s="2128" t="s">
        <v>118</v>
      </c>
      <c r="D75" s="849" t="s">
        <v>974</v>
      </c>
      <c r="E75" s="1457" t="s">
        <v>1198</v>
      </c>
      <c r="F75" s="849" t="s">
        <v>972</v>
      </c>
      <c r="G75" s="2078" t="s">
        <v>529</v>
      </c>
      <c r="H75" s="2078" t="s">
        <v>529</v>
      </c>
      <c r="I75" s="2078" t="s">
        <v>529</v>
      </c>
      <c r="J75" s="2116" t="s">
        <v>1197</v>
      </c>
      <c r="K75" s="2065" t="s">
        <v>1196</v>
      </c>
      <c r="V75" s="646"/>
      <c r="W75" s="646"/>
      <c r="X75" s="646"/>
      <c r="Y75" s="646"/>
    </row>
    <row r="76" spans="1:25" s="645" customFormat="1" ht="18" customHeight="1">
      <c r="A76" s="2174"/>
      <c r="B76" s="2176"/>
      <c r="C76" s="2129"/>
      <c r="D76" s="849" t="s">
        <v>969</v>
      </c>
      <c r="E76" s="1107">
        <v>6.5</v>
      </c>
      <c r="F76" s="849" t="s">
        <v>968</v>
      </c>
      <c r="G76" s="2079"/>
      <c r="H76" s="2079"/>
      <c r="I76" s="2079"/>
      <c r="J76" s="2173"/>
      <c r="K76" s="2123"/>
      <c r="V76" s="646"/>
      <c r="W76" s="646"/>
      <c r="X76" s="646"/>
      <c r="Y76" s="646"/>
    </row>
    <row r="77" spans="1:25" s="645" customFormat="1" ht="18" customHeight="1">
      <c r="A77" s="2174"/>
      <c r="B77" s="2176"/>
      <c r="C77" s="2129"/>
      <c r="D77" s="849" t="s">
        <v>967</v>
      </c>
      <c r="E77" s="1108" t="s">
        <v>1195</v>
      </c>
      <c r="F77" s="1109">
        <v>3</v>
      </c>
      <c r="G77" s="2079"/>
      <c r="H77" s="2079"/>
      <c r="I77" s="2079"/>
      <c r="J77" s="2173"/>
      <c r="K77" s="2123"/>
      <c r="V77" s="646"/>
      <c r="W77" s="646"/>
      <c r="X77" s="646"/>
      <c r="Y77" s="646"/>
    </row>
    <row r="78" spans="1:25" s="645" customFormat="1" ht="18" customHeight="1">
      <c r="A78" s="2134"/>
      <c r="B78" s="2177"/>
      <c r="C78" s="2130"/>
      <c r="D78" s="849" t="s">
        <v>976</v>
      </c>
      <c r="E78" s="1456">
        <v>3000</v>
      </c>
      <c r="F78" s="1455" t="s">
        <v>998</v>
      </c>
      <c r="G78" s="2080"/>
      <c r="H78" s="2080"/>
      <c r="I78" s="2080"/>
      <c r="J78" s="2117"/>
      <c r="K78" s="2124"/>
      <c r="L78" s="665"/>
      <c r="M78" s="665"/>
      <c r="V78" s="646"/>
      <c r="W78" s="646"/>
      <c r="X78" s="646"/>
      <c r="Y78" s="646"/>
    </row>
    <row r="79" spans="1:25" s="645" customFormat="1" ht="18" customHeight="1">
      <c r="A79" s="2104">
        <v>19</v>
      </c>
      <c r="B79" s="2033" t="s">
        <v>1194</v>
      </c>
      <c r="C79" s="2036" t="s">
        <v>239</v>
      </c>
      <c r="D79" s="454" t="s">
        <v>974</v>
      </c>
      <c r="E79" s="1095" t="s">
        <v>1193</v>
      </c>
      <c r="F79" s="454" t="s">
        <v>972</v>
      </c>
      <c r="G79" s="2045">
        <v>121</v>
      </c>
      <c r="H79" s="2045">
        <v>350</v>
      </c>
      <c r="I79" s="2045">
        <v>928</v>
      </c>
      <c r="J79" s="2052" t="s">
        <v>1192</v>
      </c>
      <c r="K79" s="2120" t="s">
        <v>1191</v>
      </c>
      <c r="L79" s="665"/>
      <c r="M79" s="665"/>
      <c r="V79" s="646"/>
      <c r="W79" s="646"/>
      <c r="X79" s="646"/>
      <c r="Y79" s="646"/>
    </row>
    <row r="80" spans="1:25" s="645" customFormat="1" ht="18" customHeight="1">
      <c r="A80" s="2098"/>
      <c r="B80" s="2034"/>
      <c r="C80" s="2037"/>
      <c r="D80" s="454" t="s">
        <v>969</v>
      </c>
      <c r="E80" s="1095">
        <v>19.2</v>
      </c>
      <c r="F80" s="454" t="s">
        <v>968</v>
      </c>
      <c r="G80" s="2046"/>
      <c r="H80" s="2046"/>
      <c r="I80" s="2046"/>
      <c r="J80" s="2053"/>
      <c r="K80" s="2121"/>
      <c r="L80" s="665"/>
      <c r="M80" s="665"/>
      <c r="V80" s="646"/>
      <c r="W80" s="646"/>
      <c r="X80" s="646"/>
      <c r="Y80" s="646"/>
    </row>
    <row r="81" spans="1:25" s="645" customFormat="1" ht="18" customHeight="1">
      <c r="A81" s="2098"/>
      <c r="B81" s="2034"/>
      <c r="C81" s="2037"/>
      <c r="D81" s="454" t="s">
        <v>967</v>
      </c>
      <c r="E81" s="1091" t="s">
        <v>1144</v>
      </c>
      <c r="F81" s="1092">
        <v>3</v>
      </c>
      <c r="G81" s="2046"/>
      <c r="H81" s="2046"/>
      <c r="I81" s="2046"/>
      <c r="J81" s="2053"/>
      <c r="K81" s="2121"/>
      <c r="L81" s="665"/>
      <c r="M81" s="665"/>
      <c r="V81" s="646"/>
      <c r="W81" s="646"/>
      <c r="X81" s="646"/>
      <c r="Y81" s="646"/>
    </row>
    <row r="82" spans="1:25" s="645" customFormat="1" ht="18" customHeight="1">
      <c r="A82" s="2099"/>
      <c r="B82" s="2035"/>
      <c r="C82" s="2038"/>
      <c r="D82" s="454" t="s">
        <v>976</v>
      </c>
      <c r="E82" s="1093">
        <v>2160</v>
      </c>
      <c r="F82" s="1092" t="s">
        <v>1173</v>
      </c>
      <c r="G82" s="2047"/>
      <c r="H82" s="2047"/>
      <c r="I82" s="2047"/>
      <c r="J82" s="2056"/>
      <c r="K82" s="2122"/>
      <c r="V82" s="646"/>
      <c r="W82" s="646"/>
      <c r="X82" s="646"/>
      <c r="Y82" s="646"/>
    </row>
    <row r="83" spans="1:25" s="645" customFormat="1" ht="18" customHeight="1">
      <c r="A83" s="2104">
        <v>20</v>
      </c>
      <c r="B83" s="2033" t="s">
        <v>1190</v>
      </c>
      <c r="C83" s="2036" t="s">
        <v>119</v>
      </c>
      <c r="D83" s="454" t="s">
        <v>974</v>
      </c>
      <c r="E83" s="1095" t="s">
        <v>1189</v>
      </c>
      <c r="F83" s="454" t="s">
        <v>972</v>
      </c>
      <c r="G83" s="2045">
        <v>976</v>
      </c>
      <c r="H83" s="2045">
        <v>4145</v>
      </c>
      <c r="I83" s="2045">
        <v>10984</v>
      </c>
      <c r="J83" s="2052" t="s">
        <v>1188</v>
      </c>
      <c r="K83" s="2114" t="s">
        <v>1187</v>
      </c>
      <c r="V83" s="646"/>
      <c r="W83" s="646"/>
      <c r="X83" s="646"/>
      <c r="Y83" s="646"/>
    </row>
    <row r="84" spans="1:25" s="645" customFormat="1" ht="18" customHeight="1">
      <c r="A84" s="2098"/>
      <c r="B84" s="2034"/>
      <c r="C84" s="2037"/>
      <c r="D84" s="454" t="s">
        <v>969</v>
      </c>
      <c r="E84" s="1090">
        <v>48.88</v>
      </c>
      <c r="F84" s="454" t="s">
        <v>968</v>
      </c>
      <c r="G84" s="2046"/>
      <c r="H84" s="2046"/>
      <c r="I84" s="2046"/>
      <c r="J84" s="2053"/>
      <c r="K84" s="2055"/>
      <c r="V84" s="646"/>
      <c r="W84" s="646"/>
      <c r="X84" s="646"/>
      <c r="Y84" s="646"/>
    </row>
    <row r="85" spans="1:25" s="645" customFormat="1" ht="18" customHeight="1">
      <c r="A85" s="2098"/>
      <c r="B85" s="2034"/>
      <c r="C85" s="2037"/>
      <c r="D85" s="454" t="s">
        <v>967</v>
      </c>
      <c r="E85" s="1091" t="s">
        <v>1045</v>
      </c>
      <c r="F85" s="1092">
        <v>4</v>
      </c>
      <c r="G85" s="2046"/>
      <c r="H85" s="2046"/>
      <c r="I85" s="2046"/>
      <c r="J85" s="2053"/>
      <c r="K85" s="2055"/>
      <c r="V85" s="646"/>
      <c r="W85" s="646"/>
      <c r="X85" s="646"/>
      <c r="Y85" s="646"/>
    </row>
    <row r="86" spans="1:25" s="645" customFormat="1" ht="18" customHeight="1">
      <c r="A86" s="2099"/>
      <c r="B86" s="2035"/>
      <c r="C86" s="2038"/>
      <c r="D86" s="454" t="s">
        <v>976</v>
      </c>
      <c r="E86" s="1093">
        <v>700</v>
      </c>
      <c r="F86" s="1094" t="s">
        <v>998</v>
      </c>
      <c r="G86" s="2047"/>
      <c r="H86" s="2047"/>
      <c r="I86" s="2047"/>
      <c r="J86" s="2056"/>
      <c r="K86" s="2115"/>
      <c r="L86" s="665"/>
      <c r="V86" s="646"/>
      <c r="W86" s="646"/>
      <c r="X86" s="646"/>
      <c r="Y86" s="646"/>
    </row>
    <row r="87" spans="1:25" s="645" customFormat="1" ht="18" customHeight="1">
      <c r="A87" s="2104">
        <v>21</v>
      </c>
      <c r="B87" s="2048" t="s">
        <v>1186</v>
      </c>
      <c r="C87" s="2036" t="s">
        <v>117</v>
      </c>
      <c r="D87" s="454" t="s">
        <v>974</v>
      </c>
      <c r="E87" s="1095" t="s">
        <v>1185</v>
      </c>
      <c r="F87" s="454" t="s">
        <v>972</v>
      </c>
      <c r="G87" s="2044">
        <v>120</v>
      </c>
      <c r="H87" s="2044">
        <v>341</v>
      </c>
      <c r="I87" s="2044">
        <v>905</v>
      </c>
      <c r="J87" s="2036" t="s">
        <v>1184</v>
      </c>
      <c r="K87" s="2054" t="s">
        <v>1183</v>
      </c>
      <c r="L87" s="665"/>
      <c r="V87" s="646"/>
      <c r="W87" s="646"/>
      <c r="X87" s="646"/>
      <c r="Y87" s="646"/>
    </row>
    <row r="88" spans="1:25" s="645" customFormat="1" ht="18" customHeight="1">
      <c r="A88" s="2098"/>
      <c r="B88" s="2049"/>
      <c r="C88" s="2037"/>
      <c r="D88" s="454" t="s">
        <v>969</v>
      </c>
      <c r="E88" s="1090">
        <v>37.9</v>
      </c>
      <c r="F88" s="454" t="s">
        <v>968</v>
      </c>
      <c r="G88" s="2042"/>
      <c r="H88" s="2042"/>
      <c r="I88" s="2042"/>
      <c r="J88" s="2037"/>
      <c r="K88" s="2057"/>
      <c r="L88" s="665"/>
      <c r="V88" s="646"/>
      <c r="W88" s="646"/>
      <c r="X88" s="646"/>
      <c r="Y88" s="646"/>
    </row>
    <row r="89" spans="1:25" s="645" customFormat="1" ht="18" customHeight="1">
      <c r="A89" s="2098"/>
      <c r="B89" s="2049"/>
      <c r="C89" s="2037"/>
      <c r="D89" s="454" t="s">
        <v>967</v>
      </c>
      <c r="E89" s="1091" t="s">
        <v>1182</v>
      </c>
      <c r="F89" s="1092">
        <v>3</v>
      </c>
      <c r="G89" s="2042"/>
      <c r="H89" s="2042"/>
      <c r="I89" s="2042"/>
      <c r="J89" s="2037"/>
      <c r="K89" s="2057"/>
      <c r="L89" s="665"/>
      <c r="V89" s="646"/>
      <c r="W89" s="646"/>
      <c r="X89" s="646"/>
      <c r="Y89" s="646"/>
    </row>
    <row r="90" spans="1:25" s="645" customFormat="1" ht="18" customHeight="1">
      <c r="A90" s="2098"/>
      <c r="B90" s="2049"/>
      <c r="C90" s="2037"/>
      <c r="D90" s="454" t="s">
        <v>976</v>
      </c>
      <c r="E90" s="1093">
        <v>300</v>
      </c>
      <c r="F90" s="1094" t="s">
        <v>998</v>
      </c>
      <c r="G90" s="2043"/>
      <c r="H90" s="2043"/>
      <c r="I90" s="2043"/>
      <c r="J90" s="2038"/>
      <c r="K90" s="2058"/>
      <c r="L90" s="665"/>
      <c r="V90" s="646"/>
      <c r="W90" s="646"/>
      <c r="X90" s="646"/>
      <c r="Y90" s="646"/>
    </row>
    <row r="91" spans="1:25" s="645" customFormat="1" ht="18" customHeight="1">
      <c r="A91" s="2104">
        <v>22</v>
      </c>
      <c r="B91" s="2048" t="s">
        <v>1181</v>
      </c>
      <c r="C91" s="2036" t="s">
        <v>239</v>
      </c>
      <c r="D91" s="454" t="s">
        <v>1180</v>
      </c>
      <c r="E91" s="1095" t="s">
        <v>1179</v>
      </c>
      <c r="F91" s="454" t="s">
        <v>972</v>
      </c>
      <c r="G91" s="2044">
        <v>220</v>
      </c>
      <c r="H91" s="2044" t="s">
        <v>1178</v>
      </c>
      <c r="I91" s="2044">
        <v>5133</v>
      </c>
      <c r="J91" s="2036" t="s">
        <v>1177</v>
      </c>
      <c r="K91" s="2054" t="s">
        <v>1176</v>
      </c>
      <c r="L91" s="665"/>
      <c r="V91" s="646"/>
      <c r="W91" s="646"/>
      <c r="X91" s="646"/>
      <c r="Y91" s="646"/>
    </row>
    <row r="92" spans="1:25" s="645" customFormat="1" ht="18" customHeight="1">
      <c r="A92" s="2098"/>
      <c r="B92" s="2049"/>
      <c r="C92" s="2037"/>
      <c r="D92" s="454" t="s">
        <v>969</v>
      </c>
      <c r="E92" s="1090">
        <v>140</v>
      </c>
      <c r="F92" s="454" t="s">
        <v>968</v>
      </c>
      <c r="G92" s="2042"/>
      <c r="H92" s="2042"/>
      <c r="I92" s="2042"/>
      <c r="J92" s="2037"/>
      <c r="K92" s="2057"/>
      <c r="L92" s="665"/>
      <c r="V92" s="646"/>
      <c r="W92" s="646"/>
      <c r="X92" s="646"/>
      <c r="Y92" s="646"/>
    </row>
    <row r="93" spans="1:25" s="645" customFormat="1" ht="18" customHeight="1">
      <c r="A93" s="2098"/>
      <c r="B93" s="2049"/>
      <c r="C93" s="2037"/>
      <c r="D93" s="454" t="s">
        <v>967</v>
      </c>
      <c r="E93" s="1091" t="s">
        <v>1175</v>
      </c>
      <c r="F93" s="1092" t="s">
        <v>1174</v>
      </c>
      <c r="G93" s="2042"/>
      <c r="H93" s="2042"/>
      <c r="I93" s="2042"/>
      <c r="J93" s="2037"/>
      <c r="K93" s="2057"/>
      <c r="L93" s="665"/>
      <c r="V93" s="646"/>
      <c r="W93" s="646"/>
      <c r="X93" s="646"/>
      <c r="Y93" s="646"/>
    </row>
    <row r="94" spans="1:25" s="645" customFormat="1" ht="18" customHeight="1">
      <c r="A94" s="2099"/>
      <c r="B94" s="2050"/>
      <c r="C94" s="2038"/>
      <c r="D94" s="454" t="s">
        <v>976</v>
      </c>
      <c r="E94" s="1093"/>
      <c r="F94" s="1094" t="s">
        <v>1173</v>
      </c>
      <c r="G94" s="2043"/>
      <c r="H94" s="2043"/>
      <c r="I94" s="2043"/>
      <c r="J94" s="2038"/>
      <c r="K94" s="2058"/>
      <c r="L94" s="665"/>
      <c r="V94" s="646"/>
      <c r="W94" s="646"/>
      <c r="X94" s="646"/>
      <c r="Y94" s="646"/>
    </row>
    <row r="95" spans="1:25" s="645" customFormat="1" ht="18" customHeight="1">
      <c r="A95" s="2133">
        <v>23</v>
      </c>
      <c r="B95" s="2131" t="s">
        <v>1172</v>
      </c>
      <c r="C95" s="2128" t="s">
        <v>418</v>
      </c>
      <c r="D95" s="849" t="s">
        <v>967</v>
      </c>
      <c r="E95" s="1108" t="s">
        <v>1045</v>
      </c>
      <c r="F95" s="1109">
        <v>2</v>
      </c>
      <c r="G95" s="2078" t="s">
        <v>529</v>
      </c>
      <c r="H95" s="2078" t="s">
        <v>529</v>
      </c>
      <c r="I95" s="2078" t="s">
        <v>529</v>
      </c>
      <c r="J95" s="2116" t="s">
        <v>1171</v>
      </c>
      <c r="K95" s="2118" t="s">
        <v>1170</v>
      </c>
      <c r="V95" s="646"/>
      <c r="W95" s="646"/>
      <c r="X95" s="646"/>
      <c r="Y95" s="646"/>
    </row>
    <row r="96" spans="1:25" s="645" customFormat="1" ht="18" customHeight="1">
      <c r="A96" s="2134"/>
      <c r="B96" s="2132"/>
      <c r="C96" s="2130"/>
      <c r="D96" s="849" t="s">
        <v>976</v>
      </c>
      <c r="E96" s="1456">
        <v>50</v>
      </c>
      <c r="F96" s="1455" t="s">
        <v>1032</v>
      </c>
      <c r="G96" s="2080"/>
      <c r="H96" s="2080"/>
      <c r="I96" s="2080"/>
      <c r="J96" s="2117"/>
      <c r="K96" s="2119"/>
      <c r="V96" s="646"/>
      <c r="W96" s="646"/>
      <c r="X96" s="646"/>
      <c r="Y96" s="646"/>
    </row>
    <row r="97" spans="1:25" s="645" customFormat="1" ht="18" customHeight="1">
      <c r="A97" s="2104">
        <v>24</v>
      </c>
      <c r="B97" s="2033" t="s">
        <v>1169</v>
      </c>
      <c r="C97" s="2036" t="s">
        <v>118</v>
      </c>
      <c r="D97" s="454" t="s">
        <v>974</v>
      </c>
      <c r="E97" s="1095" t="s">
        <v>1168</v>
      </c>
      <c r="F97" s="454" t="s">
        <v>972</v>
      </c>
      <c r="G97" s="2045">
        <v>723</v>
      </c>
      <c r="H97" s="2045">
        <v>1211</v>
      </c>
      <c r="I97" s="2045">
        <v>3209</v>
      </c>
      <c r="J97" s="2052" t="s">
        <v>1167</v>
      </c>
      <c r="K97" s="2068" t="s">
        <v>1166</v>
      </c>
      <c r="V97" s="646"/>
      <c r="W97" s="646"/>
      <c r="X97" s="646"/>
      <c r="Y97" s="646"/>
    </row>
    <row r="98" spans="1:25" s="645" customFormat="1" ht="18" customHeight="1">
      <c r="A98" s="2098"/>
      <c r="B98" s="2034"/>
      <c r="C98" s="2037"/>
      <c r="D98" s="454" t="s">
        <v>969</v>
      </c>
      <c r="E98" s="1095">
        <v>32</v>
      </c>
      <c r="F98" s="454" t="s">
        <v>968</v>
      </c>
      <c r="G98" s="2046"/>
      <c r="H98" s="2046"/>
      <c r="I98" s="2046"/>
      <c r="J98" s="2053"/>
      <c r="K98" s="2069"/>
      <c r="V98" s="646"/>
      <c r="W98" s="646"/>
      <c r="X98" s="646"/>
      <c r="Y98" s="646"/>
    </row>
    <row r="99" spans="1:25" s="645" customFormat="1" ht="18" customHeight="1">
      <c r="A99" s="2098"/>
      <c r="B99" s="2034"/>
      <c r="C99" s="2037"/>
      <c r="D99" s="454" t="s">
        <v>967</v>
      </c>
      <c r="E99" s="1091" t="s">
        <v>999</v>
      </c>
      <c r="F99" s="1092">
        <v>3</v>
      </c>
      <c r="G99" s="2046"/>
      <c r="H99" s="2046"/>
      <c r="I99" s="2046"/>
      <c r="J99" s="2053"/>
      <c r="K99" s="2069"/>
      <c r="V99" s="646"/>
      <c r="W99" s="646"/>
      <c r="X99" s="646"/>
      <c r="Y99" s="646"/>
    </row>
    <row r="100" spans="1:25" s="645" customFormat="1" ht="18" customHeight="1">
      <c r="A100" s="2099"/>
      <c r="B100" s="2035"/>
      <c r="C100" s="2038"/>
      <c r="D100" s="454" t="s">
        <v>976</v>
      </c>
      <c r="E100" s="1093">
        <v>1200</v>
      </c>
      <c r="F100" s="1094" t="s">
        <v>998</v>
      </c>
      <c r="G100" s="2047"/>
      <c r="H100" s="2047"/>
      <c r="I100" s="2047"/>
      <c r="J100" s="2056"/>
      <c r="K100" s="2070"/>
      <c r="V100" s="646"/>
      <c r="W100" s="646"/>
      <c r="X100" s="646"/>
      <c r="Y100" s="646"/>
    </row>
    <row r="101" spans="1:25" s="645" customFormat="1" ht="18" customHeight="1">
      <c r="A101" s="2104">
        <v>25</v>
      </c>
      <c r="B101" s="2048" t="s">
        <v>1165</v>
      </c>
      <c r="C101" s="2036" t="s">
        <v>579</v>
      </c>
      <c r="D101" s="454" t="s">
        <v>974</v>
      </c>
      <c r="E101" s="1102" t="s">
        <v>1164</v>
      </c>
      <c r="F101" s="454" t="s">
        <v>972</v>
      </c>
      <c r="G101" s="2044">
        <v>23</v>
      </c>
      <c r="H101" s="2044">
        <v>25</v>
      </c>
      <c r="I101" s="2044">
        <v>300</v>
      </c>
      <c r="J101" s="2052" t="s">
        <v>1163</v>
      </c>
      <c r="K101" s="2068" t="s">
        <v>1162</v>
      </c>
      <c r="V101" s="646"/>
      <c r="W101" s="646"/>
      <c r="X101" s="646"/>
      <c r="Y101" s="646"/>
    </row>
    <row r="102" spans="1:25" s="645" customFormat="1" ht="18" customHeight="1">
      <c r="A102" s="2098"/>
      <c r="B102" s="2049"/>
      <c r="C102" s="2037"/>
      <c r="D102" s="454" t="s">
        <v>969</v>
      </c>
      <c r="E102" s="1090">
        <v>62</v>
      </c>
      <c r="F102" s="454" t="s">
        <v>968</v>
      </c>
      <c r="G102" s="2042"/>
      <c r="H102" s="2042"/>
      <c r="I102" s="2042"/>
      <c r="J102" s="2053"/>
      <c r="K102" s="2069"/>
      <c r="V102" s="646"/>
      <c r="W102" s="646"/>
      <c r="X102" s="646"/>
      <c r="Y102" s="646"/>
    </row>
    <row r="103" spans="1:25" s="645" customFormat="1" ht="18" customHeight="1">
      <c r="A103" s="2099"/>
      <c r="B103" s="2050"/>
      <c r="C103" s="2038"/>
      <c r="D103" s="454" t="s">
        <v>967</v>
      </c>
      <c r="E103" s="1091" t="s">
        <v>993</v>
      </c>
      <c r="F103" s="1092">
        <v>4</v>
      </c>
      <c r="G103" s="2043"/>
      <c r="H103" s="2043"/>
      <c r="I103" s="2043"/>
      <c r="J103" s="2056"/>
      <c r="K103" s="2070"/>
      <c r="V103" s="646"/>
      <c r="W103" s="646"/>
      <c r="X103" s="646"/>
      <c r="Y103" s="646"/>
    </row>
    <row r="104" spans="1:25" s="645" customFormat="1" ht="18" customHeight="1">
      <c r="A104" s="2104">
        <v>26</v>
      </c>
      <c r="B104" s="2033" t="s">
        <v>1161</v>
      </c>
      <c r="C104" s="2036" t="s">
        <v>119</v>
      </c>
      <c r="D104" s="454" t="s">
        <v>974</v>
      </c>
      <c r="E104" s="1095" t="s">
        <v>1160</v>
      </c>
      <c r="F104" s="454" t="s">
        <v>972</v>
      </c>
      <c r="G104" s="2045">
        <v>198</v>
      </c>
      <c r="H104" s="2045">
        <v>396</v>
      </c>
      <c r="I104" s="2045">
        <v>1049</v>
      </c>
      <c r="J104" s="2052" t="s">
        <v>1159</v>
      </c>
      <c r="K104" s="2054" t="s">
        <v>1158</v>
      </c>
      <c r="V104" s="646"/>
      <c r="W104" s="646"/>
      <c r="X104" s="646"/>
      <c r="Y104" s="646"/>
    </row>
    <row r="105" spans="1:25" s="645" customFormat="1" ht="18" customHeight="1">
      <c r="A105" s="2098"/>
      <c r="B105" s="2034"/>
      <c r="C105" s="2037"/>
      <c r="D105" s="454" t="s">
        <v>969</v>
      </c>
      <c r="E105" s="1095">
        <v>35</v>
      </c>
      <c r="F105" s="454" t="s">
        <v>968</v>
      </c>
      <c r="G105" s="2046"/>
      <c r="H105" s="2046"/>
      <c r="I105" s="2046"/>
      <c r="J105" s="2053"/>
      <c r="K105" s="2055"/>
      <c r="L105" s="667"/>
      <c r="V105" s="646"/>
      <c r="W105" s="646"/>
      <c r="X105" s="646"/>
      <c r="Y105" s="646"/>
    </row>
    <row r="106" spans="1:25" s="645" customFormat="1" ht="18" customHeight="1">
      <c r="A106" s="2098"/>
      <c r="B106" s="2034"/>
      <c r="C106" s="2037"/>
      <c r="D106" s="454" t="s">
        <v>967</v>
      </c>
      <c r="E106" s="1091" t="s">
        <v>1119</v>
      </c>
      <c r="F106" s="1092">
        <v>2</v>
      </c>
      <c r="G106" s="2046"/>
      <c r="H106" s="2046"/>
      <c r="I106" s="2046"/>
      <c r="J106" s="2053"/>
      <c r="K106" s="2055"/>
      <c r="V106" s="646"/>
      <c r="W106" s="646"/>
      <c r="X106" s="646"/>
      <c r="Y106" s="646"/>
    </row>
    <row r="107" spans="1:25" s="645" customFormat="1" ht="18" customHeight="1">
      <c r="A107" s="2104">
        <v>27</v>
      </c>
      <c r="B107" s="2033" t="s">
        <v>1157</v>
      </c>
      <c r="C107" s="2036" t="s">
        <v>118</v>
      </c>
      <c r="D107" s="454" t="s">
        <v>974</v>
      </c>
      <c r="E107" s="1089" t="s">
        <v>1156</v>
      </c>
      <c r="F107" s="454" t="s">
        <v>972</v>
      </c>
      <c r="G107" s="2045">
        <v>1179</v>
      </c>
      <c r="H107" s="2045">
        <v>2458</v>
      </c>
      <c r="I107" s="2045">
        <v>6513</v>
      </c>
      <c r="J107" s="2052" t="s">
        <v>1155</v>
      </c>
      <c r="K107" s="2054" t="s">
        <v>1154</v>
      </c>
      <c r="V107" s="646"/>
      <c r="W107" s="646"/>
      <c r="X107" s="646"/>
      <c r="Y107" s="646"/>
    </row>
    <row r="108" spans="1:25" s="645" customFormat="1" ht="18" customHeight="1">
      <c r="A108" s="2098"/>
      <c r="B108" s="2034"/>
      <c r="C108" s="2037"/>
      <c r="D108" s="454" t="s">
        <v>969</v>
      </c>
      <c r="E108" s="1090">
        <v>51.8</v>
      </c>
      <c r="F108" s="454" t="s">
        <v>968</v>
      </c>
      <c r="G108" s="2046"/>
      <c r="H108" s="2046"/>
      <c r="I108" s="2046"/>
      <c r="J108" s="2053"/>
      <c r="K108" s="2057"/>
      <c r="V108" s="646"/>
      <c r="W108" s="646"/>
      <c r="X108" s="646"/>
      <c r="Y108" s="646"/>
    </row>
    <row r="109" spans="1:25" s="645" customFormat="1" ht="18" customHeight="1">
      <c r="A109" s="2098"/>
      <c r="B109" s="2034"/>
      <c r="C109" s="2037"/>
      <c r="D109" s="454" t="s">
        <v>967</v>
      </c>
      <c r="E109" s="1091" t="s">
        <v>1050</v>
      </c>
      <c r="F109" s="1092">
        <v>3</v>
      </c>
      <c r="G109" s="2046"/>
      <c r="H109" s="2046"/>
      <c r="I109" s="2046"/>
      <c r="J109" s="2053"/>
      <c r="K109" s="2057"/>
      <c r="V109" s="646"/>
      <c r="W109" s="646"/>
      <c r="X109" s="646"/>
      <c r="Y109" s="646"/>
    </row>
    <row r="110" spans="1:25" s="645" customFormat="1" ht="18" customHeight="1">
      <c r="A110" s="2099"/>
      <c r="B110" s="2035"/>
      <c r="C110" s="2038"/>
      <c r="D110" s="454" t="s">
        <v>976</v>
      </c>
      <c r="E110" s="1093">
        <v>1200</v>
      </c>
      <c r="F110" s="1094" t="s">
        <v>998</v>
      </c>
      <c r="G110" s="2047"/>
      <c r="H110" s="2047"/>
      <c r="I110" s="2047"/>
      <c r="J110" s="2056"/>
      <c r="K110" s="2058"/>
      <c r="V110" s="646"/>
      <c r="W110" s="646"/>
      <c r="X110" s="646"/>
      <c r="Y110" s="646"/>
    </row>
    <row r="111" spans="1:25" s="645" customFormat="1" ht="18" customHeight="1">
      <c r="A111" s="2104">
        <v>28</v>
      </c>
      <c r="B111" s="2033" t="s">
        <v>1153</v>
      </c>
      <c r="C111" s="2036" t="s">
        <v>118</v>
      </c>
      <c r="D111" s="454" t="s">
        <v>974</v>
      </c>
      <c r="E111" s="1089" t="s">
        <v>1152</v>
      </c>
      <c r="F111" s="454" t="s">
        <v>972</v>
      </c>
      <c r="G111" s="2045">
        <v>735</v>
      </c>
      <c r="H111" s="2045">
        <v>1375</v>
      </c>
      <c r="I111" s="2045">
        <v>3646</v>
      </c>
      <c r="J111" s="2052" t="s">
        <v>1151</v>
      </c>
      <c r="K111" s="2054" t="s">
        <v>1150</v>
      </c>
      <c r="V111" s="646"/>
      <c r="W111" s="646"/>
      <c r="X111" s="646"/>
      <c r="Y111" s="646"/>
    </row>
    <row r="112" spans="1:25" s="645" customFormat="1" ht="18" customHeight="1">
      <c r="A112" s="2098"/>
      <c r="B112" s="2034"/>
      <c r="C112" s="2037"/>
      <c r="D112" s="454" t="s">
        <v>969</v>
      </c>
      <c r="E112" s="1090">
        <v>24</v>
      </c>
      <c r="F112" s="454" t="s">
        <v>968</v>
      </c>
      <c r="G112" s="2046"/>
      <c r="H112" s="2046"/>
      <c r="I112" s="2046"/>
      <c r="J112" s="2053"/>
      <c r="K112" s="2057"/>
      <c r="V112" s="646"/>
      <c r="W112" s="646"/>
      <c r="X112" s="646"/>
      <c r="Y112" s="646"/>
    </row>
    <row r="113" spans="1:25" s="645" customFormat="1" ht="18" customHeight="1">
      <c r="A113" s="2098"/>
      <c r="B113" s="2034"/>
      <c r="C113" s="2037"/>
      <c r="D113" s="454" t="s">
        <v>967</v>
      </c>
      <c r="E113" s="1091" t="s">
        <v>1050</v>
      </c>
      <c r="F113" s="1092">
        <v>2</v>
      </c>
      <c r="G113" s="2046"/>
      <c r="H113" s="2046"/>
      <c r="I113" s="2046"/>
      <c r="J113" s="2053"/>
      <c r="K113" s="2057"/>
      <c r="V113" s="646"/>
      <c r="W113" s="646"/>
      <c r="X113" s="646"/>
      <c r="Y113" s="646"/>
    </row>
    <row r="114" spans="1:25" s="645" customFormat="1" ht="18" customHeight="1">
      <c r="A114" s="2098"/>
      <c r="B114" s="2034"/>
      <c r="C114" s="2037"/>
      <c r="D114" s="454" t="s">
        <v>967</v>
      </c>
      <c r="E114" s="1091" t="s">
        <v>1149</v>
      </c>
      <c r="F114" s="1092">
        <v>1</v>
      </c>
      <c r="G114" s="2046"/>
      <c r="H114" s="2046"/>
      <c r="I114" s="2046"/>
      <c r="J114" s="2053"/>
      <c r="K114" s="2057"/>
      <c r="V114" s="646"/>
      <c r="W114" s="646"/>
      <c r="X114" s="646"/>
      <c r="Y114" s="646"/>
    </row>
    <row r="115" spans="1:25" s="645" customFormat="1" ht="18" customHeight="1">
      <c r="A115" s="2099"/>
      <c r="B115" s="2035"/>
      <c r="C115" s="2038"/>
      <c r="D115" s="454" t="s">
        <v>976</v>
      </c>
      <c r="E115" s="1093">
        <v>400</v>
      </c>
      <c r="F115" s="1094" t="s">
        <v>1032</v>
      </c>
      <c r="G115" s="2047"/>
      <c r="H115" s="2047"/>
      <c r="I115" s="2047"/>
      <c r="J115" s="2056"/>
      <c r="K115" s="2058"/>
      <c r="V115" s="646"/>
      <c r="W115" s="646"/>
      <c r="X115" s="646"/>
      <c r="Y115" s="646"/>
    </row>
    <row r="116" spans="1:25" s="645" customFormat="1" ht="18" customHeight="1">
      <c r="A116" s="2104">
        <v>29</v>
      </c>
      <c r="B116" s="2033" t="s">
        <v>1148</v>
      </c>
      <c r="C116" s="2036" t="s">
        <v>117</v>
      </c>
      <c r="D116" s="454" t="s">
        <v>974</v>
      </c>
      <c r="E116" s="1095" t="s">
        <v>1147</v>
      </c>
      <c r="F116" s="454" t="s">
        <v>972</v>
      </c>
      <c r="G116" s="2045">
        <v>588</v>
      </c>
      <c r="H116" s="2045">
        <v>622</v>
      </c>
      <c r="I116" s="2045">
        <v>1661</v>
      </c>
      <c r="J116" s="2052" t="s">
        <v>1146</v>
      </c>
      <c r="K116" s="2054" t="s">
        <v>1145</v>
      </c>
      <c r="V116" s="646"/>
      <c r="W116" s="646"/>
      <c r="X116" s="646"/>
      <c r="Y116" s="646"/>
    </row>
    <row r="117" spans="1:25" s="645" customFormat="1" ht="18" customHeight="1">
      <c r="A117" s="2098"/>
      <c r="B117" s="2034"/>
      <c r="C117" s="2037"/>
      <c r="D117" s="454" t="s">
        <v>969</v>
      </c>
      <c r="E117" s="1095">
        <v>45</v>
      </c>
      <c r="F117" s="454" t="s">
        <v>968</v>
      </c>
      <c r="G117" s="2046"/>
      <c r="H117" s="2046"/>
      <c r="I117" s="2046"/>
      <c r="J117" s="2053"/>
      <c r="K117" s="2057"/>
      <c r="V117" s="646"/>
      <c r="W117" s="646"/>
      <c r="X117" s="646"/>
      <c r="Y117" s="646"/>
    </row>
    <row r="118" spans="1:25" s="645" customFormat="1" ht="18" customHeight="1">
      <c r="A118" s="2098"/>
      <c r="B118" s="2034"/>
      <c r="C118" s="2037"/>
      <c r="D118" s="454" t="s">
        <v>967</v>
      </c>
      <c r="E118" s="1091" t="s">
        <v>1144</v>
      </c>
      <c r="F118" s="1092">
        <v>3</v>
      </c>
      <c r="G118" s="2046"/>
      <c r="H118" s="2046"/>
      <c r="I118" s="2046"/>
      <c r="J118" s="2053"/>
      <c r="K118" s="2057"/>
      <c r="V118" s="646"/>
      <c r="W118" s="646"/>
      <c r="X118" s="646"/>
      <c r="Y118" s="646"/>
    </row>
    <row r="119" spans="1:25" s="645" customFormat="1" ht="18" customHeight="1">
      <c r="A119" s="2098"/>
      <c r="B119" s="2034"/>
      <c r="C119" s="2037"/>
      <c r="D119" s="454" t="s">
        <v>967</v>
      </c>
      <c r="E119" s="1091" t="s">
        <v>993</v>
      </c>
      <c r="F119" s="1092">
        <v>1</v>
      </c>
      <c r="G119" s="2046"/>
      <c r="H119" s="2046"/>
      <c r="I119" s="2046"/>
      <c r="J119" s="2053"/>
      <c r="K119" s="2057"/>
      <c r="V119" s="646"/>
      <c r="W119" s="646"/>
      <c r="X119" s="646"/>
      <c r="Y119" s="646"/>
    </row>
    <row r="120" spans="1:25" s="645" customFormat="1" ht="18" customHeight="1">
      <c r="A120" s="2099"/>
      <c r="B120" s="2035"/>
      <c r="C120" s="2038"/>
      <c r="D120" s="454" t="s">
        <v>976</v>
      </c>
      <c r="E120" s="1093">
        <v>300</v>
      </c>
      <c r="F120" s="1094" t="s">
        <v>998</v>
      </c>
      <c r="G120" s="2047"/>
      <c r="H120" s="2047"/>
      <c r="I120" s="2047"/>
      <c r="J120" s="2056"/>
      <c r="K120" s="2058"/>
      <c r="V120" s="646"/>
      <c r="W120" s="646"/>
      <c r="X120" s="646"/>
      <c r="Y120" s="646"/>
    </row>
    <row r="121" spans="1:25" s="645" customFormat="1" ht="18" customHeight="1">
      <c r="A121" s="2104">
        <v>30</v>
      </c>
      <c r="B121" s="2033" t="s">
        <v>1143</v>
      </c>
      <c r="C121" s="2036" t="s">
        <v>117</v>
      </c>
      <c r="D121" s="1400" t="s">
        <v>974</v>
      </c>
      <c r="E121" s="1402" t="s">
        <v>1142</v>
      </c>
      <c r="F121" s="1400" t="s">
        <v>972</v>
      </c>
      <c r="G121" s="2045">
        <v>915</v>
      </c>
      <c r="H121" s="2045">
        <v>3315</v>
      </c>
      <c r="I121" s="2045">
        <v>8851</v>
      </c>
      <c r="J121" s="2052" t="s">
        <v>1141</v>
      </c>
      <c r="K121" s="2054" t="s">
        <v>1140</v>
      </c>
      <c r="V121" s="646"/>
      <c r="W121" s="646"/>
      <c r="X121" s="646"/>
      <c r="Y121" s="646"/>
    </row>
    <row r="122" spans="1:25" s="645" customFormat="1" ht="18" customHeight="1">
      <c r="A122" s="2098"/>
      <c r="B122" s="2034"/>
      <c r="C122" s="2037"/>
      <c r="D122" s="454" t="s">
        <v>969</v>
      </c>
      <c r="E122" s="1090">
        <v>28.5</v>
      </c>
      <c r="F122" s="454" t="s">
        <v>968</v>
      </c>
      <c r="G122" s="2046"/>
      <c r="H122" s="2046"/>
      <c r="I122" s="2046"/>
      <c r="J122" s="2053"/>
      <c r="K122" s="2057"/>
      <c r="V122" s="646"/>
      <c r="W122" s="646"/>
      <c r="X122" s="646"/>
      <c r="Y122" s="646"/>
    </row>
    <row r="123" spans="1:25" s="645" customFormat="1" ht="18" customHeight="1">
      <c r="A123" s="2099"/>
      <c r="B123" s="2035"/>
      <c r="C123" s="2038"/>
      <c r="D123" s="454" t="s">
        <v>967</v>
      </c>
      <c r="E123" s="1091" t="s">
        <v>1045</v>
      </c>
      <c r="F123" s="1092">
        <v>4</v>
      </c>
      <c r="G123" s="2047"/>
      <c r="H123" s="2047"/>
      <c r="I123" s="2047"/>
      <c r="J123" s="2056"/>
      <c r="K123" s="2058"/>
      <c r="V123" s="646"/>
      <c r="W123" s="646"/>
      <c r="X123" s="646"/>
      <c r="Y123" s="646"/>
    </row>
    <row r="124" spans="1:25" s="645" customFormat="1" ht="18" customHeight="1">
      <c r="A124" s="2104">
        <v>31</v>
      </c>
      <c r="B124" s="2033" t="s">
        <v>1139</v>
      </c>
      <c r="C124" s="2036" t="s">
        <v>580</v>
      </c>
      <c r="D124" s="454" t="s">
        <v>698</v>
      </c>
      <c r="E124" s="1089" t="s">
        <v>1138</v>
      </c>
      <c r="F124" s="1092" t="s">
        <v>1053</v>
      </c>
      <c r="G124" s="2081">
        <v>40</v>
      </c>
      <c r="H124" s="2081">
        <v>45</v>
      </c>
      <c r="I124" s="2081">
        <v>119</v>
      </c>
      <c r="J124" s="2036" t="s">
        <v>1137</v>
      </c>
      <c r="K124" s="2071">
        <v>2009.6</v>
      </c>
      <c r="V124" s="646"/>
      <c r="W124" s="646"/>
      <c r="X124" s="646"/>
      <c r="Y124" s="646"/>
    </row>
    <row r="125" spans="1:25" s="645" customFormat="1" ht="18" customHeight="1">
      <c r="A125" s="2098"/>
      <c r="B125" s="2034"/>
      <c r="C125" s="2037"/>
      <c r="D125" s="454" t="s">
        <v>1039</v>
      </c>
      <c r="E125" s="1103">
        <v>19.25</v>
      </c>
      <c r="F125" s="1092" t="s">
        <v>1038</v>
      </c>
      <c r="G125" s="2082"/>
      <c r="H125" s="2082"/>
      <c r="I125" s="2082"/>
      <c r="J125" s="2037"/>
      <c r="K125" s="2072"/>
      <c r="V125" s="646"/>
      <c r="W125" s="646"/>
      <c r="X125" s="646"/>
      <c r="Y125" s="646"/>
    </row>
    <row r="126" spans="1:25" s="645" customFormat="1" ht="18" customHeight="1">
      <c r="A126" s="2099"/>
      <c r="B126" s="2035"/>
      <c r="C126" s="2038"/>
      <c r="D126" s="454" t="s">
        <v>987</v>
      </c>
      <c r="E126" s="1091" t="s">
        <v>1114</v>
      </c>
      <c r="F126" s="1092">
        <v>3</v>
      </c>
      <c r="G126" s="2083"/>
      <c r="H126" s="2083"/>
      <c r="I126" s="2083"/>
      <c r="J126" s="2038"/>
      <c r="K126" s="2073"/>
      <c r="V126" s="646"/>
      <c r="W126" s="646"/>
      <c r="X126" s="646"/>
      <c r="Y126" s="646"/>
    </row>
    <row r="127" spans="1:25" s="645" customFormat="1" ht="18" customHeight="1">
      <c r="A127" s="2104">
        <v>32</v>
      </c>
      <c r="B127" s="2048" t="s">
        <v>1136</v>
      </c>
      <c r="C127" s="2036" t="s">
        <v>419</v>
      </c>
      <c r="D127" s="454" t="s">
        <v>698</v>
      </c>
      <c r="E127" s="1104" t="s">
        <v>1135</v>
      </c>
      <c r="F127" s="1092" t="s">
        <v>1053</v>
      </c>
      <c r="G127" s="2044">
        <v>7</v>
      </c>
      <c r="H127" s="2044">
        <v>7</v>
      </c>
      <c r="I127" s="2044">
        <v>1015</v>
      </c>
      <c r="J127" s="2052" t="s">
        <v>1134</v>
      </c>
      <c r="K127" s="2074" t="s">
        <v>1133</v>
      </c>
      <c r="V127" s="646"/>
      <c r="W127" s="646"/>
      <c r="X127" s="646"/>
      <c r="Y127" s="646"/>
    </row>
    <row r="128" spans="1:25" s="645" customFormat="1" ht="18" customHeight="1">
      <c r="A128" s="2098"/>
      <c r="B128" s="2049"/>
      <c r="C128" s="2037"/>
      <c r="D128" s="454" t="s">
        <v>1039</v>
      </c>
      <c r="E128" s="1089" t="s">
        <v>1132</v>
      </c>
      <c r="F128" s="1092" t="s">
        <v>1038</v>
      </c>
      <c r="G128" s="2042"/>
      <c r="H128" s="2042"/>
      <c r="I128" s="2042"/>
      <c r="J128" s="2053"/>
      <c r="K128" s="2075"/>
      <c r="V128" s="646"/>
      <c r="W128" s="646"/>
      <c r="X128" s="646"/>
      <c r="Y128" s="646"/>
    </row>
    <row r="129" spans="1:25" s="645" customFormat="1" ht="18" customHeight="1">
      <c r="A129" s="2099"/>
      <c r="B129" s="2050"/>
      <c r="C129" s="2038"/>
      <c r="D129" s="454" t="s">
        <v>987</v>
      </c>
      <c r="E129" s="1091" t="s">
        <v>996</v>
      </c>
      <c r="F129" s="1092">
        <v>4</v>
      </c>
      <c r="G129" s="2043"/>
      <c r="H129" s="2043"/>
      <c r="I129" s="2043"/>
      <c r="J129" s="2056"/>
      <c r="K129" s="2076"/>
      <c r="V129" s="646"/>
      <c r="W129" s="646"/>
      <c r="X129" s="646"/>
      <c r="Y129" s="646"/>
    </row>
    <row r="130" spans="1:25" s="645" customFormat="1" ht="18" customHeight="1">
      <c r="A130" s="1398">
        <v>33</v>
      </c>
      <c r="B130" s="1408" t="s">
        <v>1131</v>
      </c>
      <c r="C130" s="1401" t="s">
        <v>419</v>
      </c>
      <c r="D130" s="454" t="s">
        <v>987</v>
      </c>
      <c r="E130" s="1091" t="s">
        <v>993</v>
      </c>
      <c r="F130" s="1092">
        <v>3</v>
      </c>
      <c r="G130" s="1406">
        <v>160</v>
      </c>
      <c r="H130" s="1406">
        <v>172</v>
      </c>
      <c r="I130" s="1406">
        <v>456</v>
      </c>
      <c r="J130" s="1403" t="s">
        <v>1130</v>
      </c>
      <c r="K130" s="1409" t="s">
        <v>1129</v>
      </c>
      <c r="V130" s="646"/>
      <c r="W130" s="646"/>
      <c r="X130" s="646"/>
      <c r="Y130" s="646"/>
    </row>
    <row r="131" spans="1:25" s="645" customFormat="1" ht="18" customHeight="1">
      <c r="A131" s="2104">
        <v>34</v>
      </c>
      <c r="B131" s="2033" t="s">
        <v>1128</v>
      </c>
      <c r="C131" s="2036" t="s">
        <v>117</v>
      </c>
      <c r="D131" s="454" t="s">
        <v>974</v>
      </c>
      <c r="E131" s="1095" t="s">
        <v>1127</v>
      </c>
      <c r="F131" s="454" t="s">
        <v>972</v>
      </c>
      <c r="G131" s="2045">
        <v>99</v>
      </c>
      <c r="H131" s="2045">
        <v>101</v>
      </c>
      <c r="I131" s="2045">
        <v>267</v>
      </c>
      <c r="J131" s="2052" t="s">
        <v>1126</v>
      </c>
      <c r="K131" s="2054" t="s">
        <v>1125</v>
      </c>
      <c r="V131" s="646"/>
      <c r="W131" s="646"/>
      <c r="X131" s="646"/>
      <c r="Y131" s="646"/>
    </row>
    <row r="132" spans="1:25" s="645" customFormat="1" ht="18" customHeight="1">
      <c r="A132" s="2098"/>
      <c r="B132" s="2034"/>
      <c r="C132" s="2037"/>
      <c r="D132" s="454" t="s">
        <v>969</v>
      </c>
      <c r="E132" s="1090">
        <v>13.2</v>
      </c>
      <c r="F132" s="454" t="s">
        <v>968</v>
      </c>
      <c r="G132" s="2046"/>
      <c r="H132" s="2046"/>
      <c r="I132" s="2046"/>
      <c r="J132" s="2053"/>
      <c r="K132" s="2057"/>
      <c r="L132" s="665"/>
      <c r="M132" s="665"/>
      <c r="N132" s="665"/>
      <c r="V132" s="646"/>
      <c r="W132" s="646"/>
      <c r="X132" s="646"/>
      <c r="Y132" s="646"/>
    </row>
    <row r="133" spans="1:25" s="645" customFormat="1" ht="18" customHeight="1">
      <c r="A133" s="2099"/>
      <c r="B133" s="2035"/>
      <c r="C133" s="2038"/>
      <c r="D133" s="454" t="s">
        <v>967</v>
      </c>
      <c r="E133" s="1091" t="s">
        <v>1124</v>
      </c>
      <c r="F133" s="1092">
        <v>3</v>
      </c>
      <c r="G133" s="2047"/>
      <c r="H133" s="2047"/>
      <c r="I133" s="2047"/>
      <c r="J133" s="2056"/>
      <c r="K133" s="2058"/>
      <c r="L133" s="665"/>
      <c r="M133" s="665"/>
      <c r="N133" s="665"/>
      <c r="V133" s="646"/>
      <c r="W133" s="646"/>
      <c r="X133" s="646"/>
      <c r="Y133" s="646"/>
    </row>
    <row r="134" spans="1:25" s="645" customFormat="1" ht="18" customHeight="1">
      <c r="A134" s="2104">
        <v>35</v>
      </c>
      <c r="B134" s="2033" t="s">
        <v>1123</v>
      </c>
      <c r="C134" s="2036" t="s">
        <v>117</v>
      </c>
      <c r="D134" s="454" t="s">
        <v>974</v>
      </c>
      <c r="E134" s="1095" t="s">
        <v>1122</v>
      </c>
      <c r="F134" s="454" t="s">
        <v>972</v>
      </c>
      <c r="G134" s="2045">
        <v>278</v>
      </c>
      <c r="H134" s="2045">
        <v>279</v>
      </c>
      <c r="I134" s="2045">
        <v>739</v>
      </c>
      <c r="J134" s="2036" t="s">
        <v>1121</v>
      </c>
      <c r="K134" s="2114" t="s">
        <v>1120</v>
      </c>
      <c r="L134" s="665"/>
      <c r="M134" s="665"/>
      <c r="N134" s="665"/>
      <c r="V134" s="646"/>
      <c r="W134" s="646"/>
      <c r="X134" s="646"/>
      <c r="Y134" s="646"/>
    </row>
    <row r="135" spans="1:25" s="645" customFormat="1" ht="18" customHeight="1">
      <c r="A135" s="2098"/>
      <c r="B135" s="2034"/>
      <c r="C135" s="2037"/>
      <c r="D135" s="454" t="s">
        <v>969</v>
      </c>
      <c r="E135" s="1095">
        <v>9</v>
      </c>
      <c r="F135" s="454" t="s">
        <v>968</v>
      </c>
      <c r="G135" s="2046"/>
      <c r="H135" s="2046"/>
      <c r="I135" s="2046"/>
      <c r="J135" s="2037"/>
      <c r="K135" s="2055"/>
      <c r="L135" s="665"/>
      <c r="M135" s="665"/>
      <c r="N135" s="665"/>
      <c r="V135" s="646"/>
      <c r="W135" s="646"/>
      <c r="X135" s="646"/>
      <c r="Y135" s="646"/>
    </row>
    <row r="136" spans="1:25" s="645" customFormat="1" ht="18" customHeight="1">
      <c r="A136" s="2098"/>
      <c r="B136" s="2034"/>
      <c r="C136" s="2037"/>
      <c r="D136" s="454" t="s">
        <v>967</v>
      </c>
      <c r="E136" s="1091" t="s">
        <v>1119</v>
      </c>
      <c r="F136" s="1092">
        <v>3</v>
      </c>
      <c r="G136" s="2046"/>
      <c r="H136" s="2046"/>
      <c r="I136" s="2046"/>
      <c r="J136" s="2037"/>
      <c r="K136" s="2055"/>
      <c r="V136" s="646"/>
      <c r="W136" s="646"/>
      <c r="X136" s="646"/>
      <c r="Y136" s="646"/>
    </row>
    <row r="137" spans="1:25" s="645" customFormat="1" ht="18" customHeight="1">
      <c r="A137" s="2099"/>
      <c r="B137" s="2035"/>
      <c r="C137" s="2038"/>
      <c r="D137" s="454" t="s">
        <v>976</v>
      </c>
      <c r="E137" s="1093">
        <v>300</v>
      </c>
      <c r="F137" s="1094" t="s">
        <v>998</v>
      </c>
      <c r="G137" s="2047"/>
      <c r="H137" s="2047"/>
      <c r="I137" s="2047"/>
      <c r="J137" s="2038"/>
      <c r="K137" s="2115"/>
      <c r="V137" s="646"/>
      <c r="W137" s="646"/>
      <c r="X137" s="646"/>
      <c r="Y137" s="646"/>
    </row>
    <row r="138" spans="1:25" s="645" customFormat="1" ht="18" customHeight="1">
      <c r="A138" s="2104">
        <v>36</v>
      </c>
      <c r="B138" s="2033" t="s">
        <v>1118</v>
      </c>
      <c r="C138" s="2036" t="s">
        <v>418</v>
      </c>
      <c r="D138" s="454" t="s">
        <v>974</v>
      </c>
      <c r="E138" s="1095" t="s">
        <v>1117</v>
      </c>
      <c r="F138" s="454" t="s">
        <v>972</v>
      </c>
      <c r="G138" s="2045">
        <v>38</v>
      </c>
      <c r="H138" s="2045">
        <v>36</v>
      </c>
      <c r="I138" s="2045">
        <v>95</v>
      </c>
      <c r="J138" s="2036" t="s">
        <v>1116</v>
      </c>
      <c r="K138" s="2054" t="s">
        <v>1115</v>
      </c>
      <c r="V138" s="646"/>
      <c r="W138" s="646"/>
      <c r="X138" s="646"/>
      <c r="Y138" s="646"/>
    </row>
    <row r="139" spans="1:25" s="645" customFormat="1" ht="18" customHeight="1">
      <c r="A139" s="2098"/>
      <c r="B139" s="2034"/>
      <c r="C139" s="2037"/>
      <c r="D139" s="454" t="s">
        <v>969</v>
      </c>
      <c r="E139" s="1105">
        <v>19.25</v>
      </c>
      <c r="F139" s="454" t="s">
        <v>968</v>
      </c>
      <c r="G139" s="2046"/>
      <c r="H139" s="2046"/>
      <c r="I139" s="2046"/>
      <c r="J139" s="2037"/>
      <c r="K139" s="2057"/>
      <c r="V139" s="646"/>
      <c r="W139" s="646"/>
      <c r="X139" s="646"/>
      <c r="Y139" s="646"/>
    </row>
    <row r="140" spans="1:25" s="645" customFormat="1" ht="18" customHeight="1">
      <c r="A140" s="2099"/>
      <c r="B140" s="2035"/>
      <c r="C140" s="2038"/>
      <c r="D140" s="454" t="s">
        <v>967</v>
      </c>
      <c r="E140" s="1091" t="s">
        <v>1114</v>
      </c>
      <c r="F140" s="1092">
        <v>3</v>
      </c>
      <c r="G140" s="2047"/>
      <c r="H140" s="2047"/>
      <c r="I140" s="2047"/>
      <c r="J140" s="2038"/>
      <c r="K140" s="2058"/>
      <c r="V140" s="646"/>
      <c r="W140" s="646"/>
      <c r="X140" s="646"/>
      <c r="Y140" s="646"/>
    </row>
    <row r="141" spans="1:25" s="645" customFormat="1" ht="18" customHeight="1">
      <c r="A141" s="2104">
        <v>37</v>
      </c>
      <c r="B141" s="2048" t="s">
        <v>1113</v>
      </c>
      <c r="C141" s="2036" t="s">
        <v>580</v>
      </c>
      <c r="D141" s="454" t="s">
        <v>974</v>
      </c>
      <c r="E141" s="1102" t="s">
        <v>1112</v>
      </c>
      <c r="F141" s="454" t="s">
        <v>972</v>
      </c>
      <c r="G141" s="2044">
        <v>180</v>
      </c>
      <c r="H141" s="2044">
        <v>180</v>
      </c>
      <c r="I141" s="2044">
        <v>363</v>
      </c>
      <c r="J141" s="2052" t="s">
        <v>1111</v>
      </c>
      <c r="K141" s="2068" t="s">
        <v>1018</v>
      </c>
      <c r="V141" s="646"/>
      <c r="W141" s="646"/>
      <c r="X141" s="646"/>
      <c r="Y141" s="646"/>
    </row>
    <row r="142" spans="1:25" s="645" customFormat="1" ht="18" customHeight="1">
      <c r="A142" s="2098"/>
      <c r="B142" s="2049"/>
      <c r="C142" s="2037"/>
      <c r="D142" s="454" t="s">
        <v>969</v>
      </c>
      <c r="E142" s="1090">
        <v>24</v>
      </c>
      <c r="F142" s="454" t="s">
        <v>968</v>
      </c>
      <c r="G142" s="2042"/>
      <c r="H142" s="2042"/>
      <c r="I142" s="2042"/>
      <c r="J142" s="2053"/>
      <c r="K142" s="2069"/>
      <c r="V142" s="646"/>
      <c r="W142" s="646"/>
      <c r="X142" s="646"/>
      <c r="Y142" s="646"/>
    </row>
    <row r="143" spans="1:25" s="645" customFormat="1" ht="18" customHeight="1">
      <c r="A143" s="2099"/>
      <c r="B143" s="2050"/>
      <c r="C143" s="2038"/>
      <c r="D143" s="454" t="s">
        <v>967</v>
      </c>
      <c r="E143" s="1091" t="s">
        <v>993</v>
      </c>
      <c r="F143" s="1092">
        <v>4</v>
      </c>
      <c r="G143" s="2043"/>
      <c r="H143" s="2043"/>
      <c r="I143" s="2043"/>
      <c r="J143" s="2056"/>
      <c r="K143" s="2070"/>
      <c r="L143" s="665"/>
      <c r="M143" s="665"/>
      <c r="N143" s="665"/>
      <c r="V143" s="646"/>
      <c r="W143" s="646"/>
      <c r="X143" s="646"/>
      <c r="Y143" s="646"/>
    </row>
    <row r="144" spans="1:25" s="645" customFormat="1" ht="18" customHeight="1">
      <c r="A144" s="2104">
        <v>38</v>
      </c>
      <c r="B144" s="2033" t="s">
        <v>1110</v>
      </c>
      <c r="C144" s="2036" t="s">
        <v>118</v>
      </c>
      <c r="D144" s="454" t="s">
        <v>974</v>
      </c>
      <c r="E144" s="1095" t="s">
        <v>1109</v>
      </c>
      <c r="F144" s="454" t="s">
        <v>972</v>
      </c>
      <c r="G144" s="2045">
        <v>57</v>
      </c>
      <c r="H144" s="2045">
        <v>81</v>
      </c>
      <c r="I144" s="2045">
        <v>214</v>
      </c>
      <c r="J144" s="2036" t="s">
        <v>1108</v>
      </c>
      <c r="K144" s="2054" t="s">
        <v>1107</v>
      </c>
      <c r="L144" s="665"/>
      <c r="M144" s="665"/>
      <c r="N144" s="665"/>
      <c r="V144" s="646"/>
      <c r="W144" s="646"/>
      <c r="X144" s="646"/>
      <c r="Y144" s="646"/>
    </row>
    <row r="145" spans="1:25" s="645" customFormat="1" ht="18" customHeight="1">
      <c r="A145" s="2098"/>
      <c r="B145" s="2034"/>
      <c r="C145" s="2037"/>
      <c r="D145" s="454" t="s">
        <v>969</v>
      </c>
      <c r="E145" s="1102">
        <v>9</v>
      </c>
      <c r="F145" s="454" t="s">
        <v>968</v>
      </c>
      <c r="G145" s="2046"/>
      <c r="H145" s="2046"/>
      <c r="I145" s="2046"/>
      <c r="J145" s="2037"/>
      <c r="K145" s="2057"/>
      <c r="L145" s="665"/>
      <c r="M145" s="665"/>
      <c r="N145" s="665"/>
      <c r="V145" s="646"/>
      <c r="W145" s="646"/>
      <c r="X145" s="646"/>
      <c r="Y145" s="646"/>
    </row>
    <row r="146" spans="1:25" s="645" customFormat="1" ht="18" customHeight="1">
      <c r="A146" s="2099"/>
      <c r="B146" s="2035"/>
      <c r="C146" s="2038"/>
      <c r="D146" s="454" t="s">
        <v>967</v>
      </c>
      <c r="E146" s="1091" t="s">
        <v>1075</v>
      </c>
      <c r="F146" s="1092">
        <v>3</v>
      </c>
      <c r="G146" s="2047"/>
      <c r="H146" s="2047"/>
      <c r="I146" s="2047"/>
      <c r="J146" s="2038"/>
      <c r="K146" s="2058"/>
      <c r="L146" s="665"/>
      <c r="M146" s="665"/>
      <c r="N146" s="665"/>
      <c r="V146" s="646"/>
      <c r="W146" s="646"/>
      <c r="X146" s="646"/>
      <c r="Y146" s="646"/>
    </row>
    <row r="147" spans="1:25" s="645" customFormat="1" ht="18" customHeight="1">
      <c r="A147" s="2104">
        <v>39</v>
      </c>
      <c r="B147" s="2033" t="s">
        <v>1106</v>
      </c>
      <c r="C147" s="2036" t="s">
        <v>418</v>
      </c>
      <c r="D147" s="454" t="s">
        <v>974</v>
      </c>
      <c r="E147" s="1095" t="s">
        <v>1105</v>
      </c>
      <c r="F147" s="454" t="s">
        <v>972</v>
      </c>
      <c r="G147" s="2045">
        <v>131</v>
      </c>
      <c r="H147" s="2045">
        <v>128</v>
      </c>
      <c r="I147" s="2045">
        <v>339</v>
      </c>
      <c r="J147" s="2036" t="s">
        <v>1104</v>
      </c>
      <c r="K147" s="2054" t="s">
        <v>1103</v>
      </c>
      <c r="V147" s="646"/>
      <c r="W147" s="646"/>
      <c r="X147" s="646"/>
      <c r="Y147" s="646"/>
    </row>
    <row r="148" spans="1:25" s="645" customFormat="1" ht="18" customHeight="1">
      <c r="A148" s="2098"/>
      <c r="B148" s="2034"/>
      <c r="C148" s="2037"/>
      <c r="D148" s="454" t="s">
        <v>969</v>
      </c>
      <c r="E148" s="1105">
        <v>19.25</v>
      </c>
      <c r="F148" s="454" t="s">
        <v>968</v>
      </c>
      <c r="G148" s="2046"/>
      <c r="H148" s="2046"/>
      <c r="I148" s="2046"/>
      <c r="J148" s="2037"/>
      <c r="K148" s="2057"/>
      <c r="V148" s="646"/>
      <c r="W148" s="646"/>
      <c r="X148" s="646"/>
      <c r="Y148" s="646"/>
    </row>
    <row r="149" spans="1:25" s="645" customFormat="1" ht="18" customHeight="1">
      <c r="A149" s="2099"/>
      <c r="B149" s="2035"/>
      <c r="C149" s="2038"/>
      <c r="D149" s="454" t="s">
        <v>967</v>
      </c>
      <c r="E149" s="1091" t="s">
        <v>993</v>
      </c>
      <c r="F149" s="1092">
        <v>4</v>
      </c>
      <c r="G149" s="2047"/>
      <c r="H149" s="2047"/>
      <c r="I149" s="2047"/>
      <c r="J149" s="2038"/>
      <c r="K149" s="2058"/>
      <c r="V149" s="646"/>
      <c r="W149" s="646"/>
      <c r="X149" s="646"/>
      <c r="Y149" s="646"/>
    </row>
    <row r="150" spans="1:25" s="645" customFormat="1" ht="18" customHeight="1">
      <c r="A150" s="2104">
        <v>40</v>
      </c>
      <c r="B150" s="2033" t="s">
        <v>1102</v>
      </c>
      <c r="C150" s="2036" t="s">
        <v>240</v>
      </c>
      <c r="D150" s="454" t="s">
        <v>974</v>
      </c>
      <c r="E150" s="1095" t="s">
        <v>1101</v>
      </c>
      <c r="F150" s="454" t="s">
        <v>972</v>
      </c>
      <c r="G150" s="2045">
        <v>2202</v>
      </c>
      <c r="H150" s="2045">
        <v>11494</v>
      </c>
      <c r="I150" s="2045">
        <v>30459</v>
      </c>
      <c r="J150" s="2052" t="s">
        <v>1100</v>
      </c>
      <c r="K150" s="2114" t="s">
        <v>1099</v>
      </c>
      <c r="V150" s="646"/>
      <c r="W150" s="646"/>
      <c r="X150" s="646"/>
      <c r="Y150" s="646"/>
    </row>
    <row r="151" spans="1:25" s="645" customFormat="1" ht="18" customHeight="1">
      <c r="A151" s="2098"/>
      <c r="B151" s="2034"/>
      <c r="C151" s="2037"/>
      <c r="D151" s="454" t="s">
        <v>969</v>
      </c>
      <c r="E151" s="1105">
        <v>87.71</v>
      </c>
      <c r="F151" s="454" t="s">
        <v>968</v>
      </c>
      <c r="G151" s="2046"/>
      <c r="H151" s="2046"/>
      <c r="I151" s="2046"/>
      <c r="J151" s="2053"/>
      <c r="K151" s="2055"/>
      <c r="V151" s="646"/>
      <c r="W151" s="646"/>
      <c r="X151" s="646"/>
      <c r="Y151" s="646"/>
    </row>
    <row r="152" spans="1:25" s="645" customFormat="1" ht="18" customHeight="1">
      <c r="A152" s="2098"/>
      <c r="B152" s="2034"/>
      <c r="C152" s="2037"/>
      <c r="D152" s="454" t="s">
        <v>967</v>
      </c>
      <c r="E152" s="1091" t="s">
        <v>999</v>
      </c>
      <c r="F152" s="1092">
        <v>4</v>
      </c>
      <c r="G152" s="2046"/>
      <c r="H152" s="2046"/>
      <c r="I152" s="2046"/>
      <c r="J152" s="2053"/>
      <c r="K152" s="2055"/>
      <c r="V152" s="646"/>
      <c r="W152" s="646"/>
      <c r="X152" s="646"/>
      <c r="Y152" s="646"/>
    </row>
    <row r="153" spans="1:25" s="645" customFormat="1" ht="18" customHeight="1">
      <c r="A153" s="2099"/>
      <c r="B153" s="2035"/>
      <c r="C153" s="2038"/>
      <c r="D153" s="454" t="s">
        <v>976</v>
      </c>
      <c r="E153" s="1093">
        <v>6000</v>
      </c>
      <c r="F153" s="1094" t="s">
        <v>998</v>
      </c>
      <c r="G153" s="2047"/>
      <c r="H153" s="2047"/>
      <c r="I153" s="2047"/>
      <c r="J153" s="2056"/>
      <c r="K153" s="2115"/>
      <c r="V153" s="646"/>
      <c r="W153" s="646"/>
      <c r="X153" s="646"/>
      <c r="Y153" s="646"/>
    </row>
    <row r="154" spans="1:25" s="645" customFormat="1" ht="18" customHeight="1">
      <c r="A154" s="2133">
        <v>41</v>
      </c>
      <c r="B154" s="2131" t="s">
        <v>1098</v>
      </c>
      <c r="C154" s="2128" t="s">
        <v>579</v>
      </c>
      <c r="D154" s="849" t="s">
        <v>974</v>
      </c>
      <c r="E154" s="1106" t="s">
        <v>1097</v>
      </c>
      <c r="F154" s="849" t="s">
        <v>972</v>
      </c>
      <c r="G154" s="2078">
        <v>0</v>
      </c>
      <c r="H154" s="2078">
        <v>0</v>
      </c>
      <c r="I154" s="2078">
        <v>0</v>
      </c>
      <c r="J154" s="2116" t="s">
        <v>1096</v>
      </c>
      <c r="K154" s="2065" t="s">
        <v>1095</v>
      </c>
      <c r="L154" s="665"/>
      <c r="M154" s="665"/>
      <c r="N154" s="665"/>
      <c r="V154" s="646"/>
      <c r="W154" s="646"/>
      <c r="X154" s="646"/>
      <c r="Y154" s="646"/>
    </row>
    <row r="155" spans="1:25" s="645" customFormat="1" ht="18" customHeight="1">
      <c r="A155" s="2174"/>
      <c r="B155" s="2178"/>
      <c r="C155" s="2129"/>
      <c r="D155" s="849" t="s">
        <v>969</v>
      </c>
      <c r="E155" s="1107">
        <v>1103</v>
      </c>
      <c r="F155" s="849" t="s">
        <v>968</v>
      </c>
      <c r="G155" s="2079"/>
      <c r="H155" s="2079"/>
      <c r="I155" s="2079"/>
      <c r="J155" s="2173"/>
      <c r="K155" s="2066"/>
      <c r="L155" s="665"/>
      <c r="M155" s="665"/>
      <c r="N155" s="665"/>
      <c r="V155" s="646"/>
      <c r="W155" s="646"/>
      <c r="X155" s="646"/>
      <c r="Y155" s="646"/>
    </row>
    <row r="156" spans="1:25" s="645" customFormat="1" ht="18" customHeight="1">
      <c r="A156" s="2174"/>
      <c r="B156" s="2178"/>
      <c r="C156" s="2129"/>
      <c r="D156" s="849" t="s">
        <v>967</v>
      </c>
      <c r="E156" s="1108" t="s">
        <v>1094</v>
      </c>
      <c r="F156" s="1109">
        <v>2</v>
      </c>
      <c r="G156" s="2079"/>
      <c r="H156" s="2079"/>
      <c r="I156" s="2079"/>
      <c r="J156" s="2173"/>
      <c r="K156" s="2066"/>
      <c r="L156" s="665"/>
      <c r="M156" s="665"/>
      <c r="N156" s="665"/>
      <c r="V156" s="646"/>
      <c r="W156" s="646"/>
      <c r="X156" s="646"/>
      <c r="Y156" s="646"/>
    </row>
    <row r="157" spans="1:25" s="645" customFormat="1" ht="18" customHeight="1">
      <c r="A157" s="2174"/>
      <c r="B157" s="2178"/>
      <c r="C157" s="2129"/>
      <c r="D157" s="849" t="s">
        <v>967</v>
      </c>
      <c r="E157" s="1108" t="s">
        <v>1093</v>
      </c>
      <c r="F157" s="1109">
        <v>4</v>
      </c>
      <c r="G157" s="2079"/>
      <c r="H157" s="2079"/>
      <c r="I157" s="2079"/>
      <c r="J157" s="2173"/>
      <c r="K157" s="2066"/>
      <c r="V157" s="646"/>
      <c r="W157" s="646"/>
      <c r="X157" s="646"/>
      <c r="Y157" s="646"/>
    </row>
    <row r="158" spans="1:25" s="645" customFormat="1" ht="18" customHeight="1">
      <c r="A158" s="2134"/>
      <c r="B158" s="2132"/>
      <c r="C158" s="2130"/>
      <c r="D158" s="849" t="s">
        <v>967</v>
      </c>
      <c r="E158" s="1108" t="s">
        <v>996</v>
      </c>
      <c r="F158" s="1109">
        <v>3</v>
      </c>
      <c r="G158" s="2080"/>
      <c r="H158" s="2080"/>
      <c r="I158" s="2080"/>
      <c r="J158" s="2117"/>
      <c r="K158" s="2067"/>
      <c r="V158" s="646"/>
      <c r="W158" s="646"/>
      <c r="X158" s="646"/>
      <c r="Y158" s="646"/>
    </row>
    <row r="159" spans="1:25" s="645" customFormat="1" ht="18" customHeight="1">
      <c r="A159" s="2179">
        <v>42</v>
      </c>
      <c r="B159" s="2084" t="s">
        <v>1092</v>
      </c>
      <c r="C159" s="2084" t="s">
        <v>239</v>
      </c>
      <c r="D159" s="454" t="s">
        <v>974</v>
      </c>
      <c r="E159" s="1093" t="s">
        <v>1091</v>
      </c>
      <c r="F159" s="1092" t="s">
        <v>972</v>
      </c>
      <c r="G159" s="2077">
        <v>47</v>
      </c>
      <c r="H159" s="2059">
        <v>47</v>
      </c>
      <c r="I159" s="2059">
        <v>90</v>
      </c>
      <c r="J159" s="2062" t="s">
        <v>1090</v>
      </c>
      <c r="K159" s="2086" t="s">
        <v>1089</v>
      </c>
      <c r="V159" s="646"/>
      <c r="W159" s="646"/>
      <c r="X159" s="646"/>
      <c r="Y159" s="646"/>
    </row>
    <row r="160" spans="1:25" s="645" customFormat="1" ht="18" customHeight="1">
      <c r="A160" s="2180"/>
      <c r="B160" s="2039"/>
      <c r="C160" s="2039"/>
      <c r="D160" s="454" t="s">
        <v>969</v>
      </c>
      <c r="E160" s="1093">
        <v>24</v>
      </c>
      <c r="F160" s="454" t="s">
        <v>968</v>
      </c>
      <c r="G160" s="2060"/>
      <c r="H160" s="2060"/>
      <c r="I160" s="2060"/>
      <c r="J160" s="2063"/>
      <c r="K160" s="2087"/>
      <c r="V160" s="646"/>
      <c r="W160" s="646"/>
      <c r="X160" s="646"/>
      <c r="Y160" s="646"/>
    </row>
    <row r="161" spans="1:25" s="645" customFormat="1" ht="18" customHeight="1" thickBot="1">
      <c r="A161" s="2181"/>
      <c r="B161" s="2085"/>
      <c r="C161" s="2085"/>
      <c r="D161" s="1110" t="s">
        <v>967</v>
      </c>
      <c r="E161" s="1111" t="s">
        <v>1080</v>
      </c>
      <c r="F161" s="1112">
        <v>4</v>
      </c>
      <c r="G161" s="2061"/>
      <c r="H161" s="2061"/>
      <c r="I161" s="2061"/>
      <c r="J161" s="2064"/>
      <c r="K161" s="2088"/>
      <c r="V161" s="646"/>
      <c r="W161" s="646"/>
      <c r="X161" s="646"/>
      <c r="Y161" s="646"/>
    </row>
    <row r="162" spans="1:25" s="645" customFormat="1" ht="18" customHeight="1">
      <c r="A162" s="2104">
        <v>43</v>
      </c>
      <c r="B162" s="2048" t="s">
        <v>1088</v>
      </c>
      <c r="C162" s="2036" t="s">
        <v>579</v>
      </c>
      <c r="D162" s="454" t="s">
        <v>974</v>
      </c>
      <c r="E162" s="1102" t="s">
        <v>1087</v>
      </c>
      <c r="F162" s="454" t="s">
        <v>972</v>
      </c>
      <c r="G162" s="2041">
        <v>261</v>
      </c>
      <c r="H162" s="2044">
        <v>261</v>
      </c>
      <c r="I162" s="2044">
        <v>555</v>
      </c>
      <c r="J162" s="2052" t="s">
        <v>1086</v>
      </c>
      <c r="K162" s="2054" t="s">
        <v>1085</v>
      </c>
      <c r="V162" s="646"/>
      <c r="W162" s="646"/>
      <c r="X162" s="646"/>
      <c r="Y162" s="646"/>
    </row>
    <row r="163" spans="1:25" s="645" customFormat="1" ht="18" customHeight="1">
      <c r="A163" s="2098"/>
      <c r="B163" s="2049"/>
      <c r="C163" s="2037"/>
      <c r="D163" s="454" t="s">
        <v>969</v>
      </c>
      <c r="E163" s="1090">
        <v>26</v>
      </c>
      <c r="F163" s="454" t="s">
        <v>968</v>
      </c>
      <c r="G163" s="2042"/>
      <c r="H163" s="2042"/>
      <c r="I163" s="2042"/>
      <c r="J163" s="2053"/>
      <c r="K163" s="2057"/>
      <c r="V163" s="646"/>
      <c r="W163" s="646"/>
      <c r="X163" s="646"/>
      <c r="Y163" s="646"/>
    </row>
    <row r="164" spans="1:25" s="645" customFormat="1" ht="18" customHeight="1">
      <c r="A164" s="2099"/>
      <c r="B164" s="2050"/>
      <c r="C164" s="2038"/>
      <c r="D164" s="454" t="s">
        <v>967</v>
      </c>
      <c r="E164" s="1091" t="s">
        <v>993</v>
      </c>
      <c r="F164" s="1092">
        <v>3</v>
      </c>
      <c r="G164" s="2043"/>
      <c r="H164" s="2043"/>
      <c r="I164" s="2043"/>
      <c r="J164" s="2056"/>
      <c r="K164" s="2058"/>
      <c r="V164" s="646"/>
      <c r="W164" s="646"/>
      <c r="X164" s="646"/>
      <c r="Y164" s="646"/>
    </row>
    <row r="165" spans="1:25" s="645" customFormat="1" ht="18" customHeight="1">
      <c r="A165" s="2180">
        <v>44</v>
      </c>
      <c r="B165" s="2039" t="s">
        <v>1084</v>
      </c>
      <c r="C165" s="2039" t="s">
        <v>118</v>
      </c>
      <c r="D165" s="1400" t="s">
        <v>974</v>
      </c>
      <c r="E165" s="1113" t="s">
        <v>1083</v>
      </c>
      <c r="F165" s="1400" t="s">
        <v>972</v>
      </c>
      <c r="G165" s="2186">
        <v>40</v>
      </c>
      <c r="H165" s="2060">
        <v>40</v>
      </c>
      <c r="I165" s="2060">
        <v>95</v>
      </c>
      <c r="J165" s="2063" t="s">
        <v>1082</v>
      </c>
      <c r="K165" s="2087" t="s">
        <v>1081</v>
      </c>
      <c r="V165" s="646"/>
      <c r="W165" s="646"/>
      <c r="X165" s="646"/>
      <c r="Y165" s="646"/>
    </row>
    <row r="166" spans="1:25" s="645" customFormat="1" ht="18" customHeight="1">
      <c r="A166" s="2180"/>
      <c r="B166" s="2039"/>
      <c r="C166" s="2039"/>
      <c r="D166" s="454" t="s">
        <v>969</v>
      </c>
      <c r="E166" s="1093">
        <v>24</v>
      </c>
      <c r="F166" s="454" t="s">
        <v>968</v>
      </c>
      <c r="G166" s="2060"/>
      <c r="H166" s="2060"/>
      <c r="I166" s="2060"/>
      <c r="J166" s="2063"/>
      <c r="K166" s="2087"/>
      <c r="V166" s="646"/>
      <c r="W166" s="646"/>
      <c r="X166" s="646"/>
      <c r="Y166" s="646"/>
    </row>
    <row r="167" spans="1:25" s="645" customFormat="1" ht="18" customHeight="1">
      <c r="A167" s="2182"/>
      <c r="B167" s="2040"/>
      <c r="C167" s="2040"/>
      <c r="D167" s="454" t="s">
        <v>967</v>
      </c>
      <c r="E167" s="1091" t="s">
        <v>1080</v>
      </c>
      <c r="F167" s="1092">
        <v>4</v>
      </c>
      <c r="G167" s="2187"/>
      <c r="H167" s="2187"/>
      <c r="I167" s="2187"/>
      <c r="J167" s="2188"/>
      <c r="K167" s="2189"/>
      <c r="V167" s="646"/>
      <c r="W167" s="646"/>
      <c r="X167" s="646"/>
      <c r="Y167" s="646"/>
    </row>
    <row r="168" spans="1:25" s="645" customFormat="1" ht="18" customHeight="1">
      <c r="A168" s="2104">
        <v>45</v>
      </c>
      <c r="B168" s="2033" t="s">
        <v>1079</v>
      </c>
      <c r="C168" s="2036" t="s">
        <v>119</v>
      </c>
      <c r="D168" s="454" t="s">
        <v>974</v>
      </c>
      <c r="E168" s="1089" t="s">
        <v>1078</v>
      </c>
      <c r="F168" s="454" t="s">
        <v>972</v>
      </c>
      <c r="G168" s="2044">
        <v>34</v>
      </c>
      <c r="H168" s="2044">
        <v>34</v>
      </c>
      <c r="I168" s="2044">
        <v>90</v>
      </c>
      <c r="J168" s="2052" t="s">
        <v>1077</v>
      </c>
      <c r="K168" s="2114" t="s">
        <v>1076</v>
      </c>
      <c r="V168" s="646"/>
      <c r="W168" s="646"/>
      <c r="X168" s="646"/>
      <c r="Y168" s="646"/>
    </row>
    <row r="169" spans="1:25" s="645" customFormat="1" ht="18" customHeight="1">
      <c r="A169" s="2098"/>
      <c r="B169" s="2034"/>
      <c r="C169" s="2037"/>
      <c r="D169" s="454" t="s">
        <v>969</v>
      </c>
      <c r="E169" s="1095">
        <v>9</v>
      </c>
      <c r="F169" s="454" t="s">
        <v>968</v>
      </c>
      <c r="G169" s="2042"/>
      <c r="H169" s="2042"/>
      <c r="I169" s="2042"/>
      <c r="J169" s="2053"/>
      <c r="K169" s="2055"/>
      <c r="V169" s="646"/>
      <c r="W169" s="646"/>
      <c r="X169" s="646"/>
      <c r="Y169" s="646"/>
    </row>
    <row r="170" spans="1:25" s="645" customFormat="1" ht="18" customHeight="1">
      <c r="A170" s="2098"/>
      <c r="B170" s="2034"/>
      <c r="C170" s="2037"/>
      <c r="D170" s="454" t="s">
        <v>967</v>
      </c>
      <c r="E170" s="1091" t="s">
        <v>1075</v>
      </c>
      <c r="F170" s="1092">
        <v>3</v>
      </c>
      <c r="G170" s="2042"/>
      <c r="H170" s="2042"/>
      <c r="I170" s="2042"/>
      <c r="J170" s="2053"/>
      <c r="K170" s="2055"/>
      <c r="V170" s="646"/>
      <c r="W170" s="646"/>
      <c r="X170" s="646"/>
      <c r="Y170" s="646"/>
    </row>
    <row r="171" spans="1:25" s="645" customFormat="1" ht="18" customHeight="1">
      <c r="A171" s="2099"/>
      <c r="B171" s="2035"/>
      <c r="C171" s="2038"/>
      <c r="D171" s="454" t="s">
        <v>976</v>
      </c>
      <c r="E171" s="1093">
        <v>30</v>
      </c>
      <c r="F171" s="1094" t="s">
        <v>1032</v>
      </c>
      <c r="G171" s="2043"/>
      <c r="H171" s="2043"/>
      <c r="I171" s="2043"/>
      <c r="J171" s="2056"/>
      <c r="K171" s="2115"/>
      <c r="V171" s="646"/>
      <c r="W171" s="646"/>
      <c r="X171" s="646"/>
      <c r="Y171" s="646"/>
    </row>
    <row r="172" spans="1:25" s="645" customFormat="1" ht="18" customHeight="1">
      <c r="A172" s="2104">
        <v>46</v>
      </c>
      <c r="B172" s="2048" t="s">
        <v>1074</v>
      </c>
      <c r="C172" s="2036" t="s">
        <v>117</v>
      </c>
      <c r="D172" s="454" t="s">
        <v>974</v>
      </c>
      <c r="E172" s="1095" t="s">
        <v>1073</v>
      </c>
      <c r="F172" s="454" t="s">
        <v>972</v>
      </c>
      <c r="G172" s="2044">
        <v>1848</v>
      </c>
      <c r="H172" s="2044">
        <v>7881</v>
      </c>
      <c r="I172" s="2044">
        <v>20883</v>
      </c>
      <c r="J172" s="2052" t="s">
        <v>1072</v>
      </c>
      <c r="K172" s="2054" t="s">
        <v>1071</v>
      </c>
      <c r="V172" s="646"/>
      <c r="W172" s="646"/>
      <c r="X172" s="646"/>
      <c r="Y172" s="646"/>
    </row>
    <row r="173" spans="1:25" s="645" customFormat="1" ht="18" customHeight="1">
      <c r="A173" s="2098"/>
      <c r="B173" s="2049"/>
      <c r="C173" s="2037"/>
      <c r="D173" s="454" t="s">
        <v>969</v>
      </c>
      <c r="E173" s="1095">
        <v>18.100000000000001</v>
      </c>
      <c r="F173" s="454" t="s">
        <v>968</v>
      </c>
      <c r="G173" s="2042"/>
      <c r="H173" s="2042"/>
      <c r="I173" s="2042"/>
      <c r="J173" s="2053"/>
      <c r="K173" s="2057"/>
      <c r="V173" s="646"/>
      <c r="W173" s="646"/>
      <c r="X173" s="646"/>
      <c r="Y173" s="646"/>
    </row>
    <row r="174" spans="1:25" s="645" customFormat="1" ht="18" customHeight="1">
      <c r="A174" s="2098"/>
      <c r="B174" s="2049"/>
      <c r="C174" s="2037"/>
      <c r="D174" s="454" t="s">
        <v>967</v>
      </c>
      <c r="E174" s="1091" t="s">
        <v>1050</v>
      </c>
      <c r="F174" s="1092">
        <v>4</v>
      </c>
      <c r="G174" s="2042"/>
      <c r="H174" s="2042"/>
      <c r="I174" s="2042"/>
      <c r="J174" s="2053"/>
      <c r="K174" s="2057"/>
      <c r="V174" s="646"/>
      <c r="W174" s="646"/>
      <c r="X174" s="646"/>
      <c r="Y174" s="646"/>
    </row>
    <row r="175" spans="1:25" s="645" customFormat="1" ht="18" customHeight="1">
      <c r="A175" s="2098"/>
      <c r="B175" s="2049"/>
      <c r="C175" s="2037"/>
      <c r="D175" s="454" t="s">
        <v>976</v>
      </c>
      <c r="E175" s="1093">
        <v>2000</v>
      </c>
      <c r="F175" s="1094" t="s">
        <v>998</v>
      </c>
      <c r="G175" s="2042"/>
      <c r="H175" s="2042"/>
      <c r="I175" s="2042"/>
      <c r="J175" s="2053"/>
      <c r="K175" s="2057"/>
      <c r="V175" s="646"/>
      <c r="W175" s="646"/>
      <c r="X175" s="646"/>
      <c r="Y175" s="646"/>
    </row>
    <row r="176" spans="1:25" s="645" customFormat="1" ht="18" customHeight="1">
      <c r="A176" s="2104">
        <v>47</v>
      </c>
      <c r="B176" s="2033" t="s">
        <v>1070</v>
      </c>
      <c r="C176" s="2036" t="s">
        <v>418</v>
      </c>
      <c r="D176" s="454" t="s">
        <v>974</v>
      </c>
      <c r="E176" s="1102" t="s">
        <v>1069</v>
      </c>
      <c r="F176" s="454" t="s">
        <v>972</v>
      </c>
      <c r="G176" s="2045">
        <v>1228</v>
      </c>
      <c r="H176" s="2045">
        <v>5794</v>
      </c>
      <c r="I176" s="2045">
        <v>15353</v>
      </c>
      <c r="J176" s="2052" t="s">
        <v>1068</v>
      </c>
      <c r="K176" s="2148">
        <v>2005.12</v>
      </c>
      <c r="V176" s="646"/>
      <c r="W176" s="646"/>
      <c r="X176" s="646"/>
      <c r="Y176" s="646"/>
    </row>
    <row r="177" spans="1:25" ht="18" customHeight="1">
      <c r="A177" s="2098"/>
      <c r="B177" s="2034"/>
      <c r="C177" s="2037"/>
      <c r="D177" s="454" t="s">
        <v>969</v>
      </c>
      <c r="E177" s="1090">
        <v>61.8</v>
      </c>
      <c r="F177" s="454" t="s">
        <v>968</v>
      </c>
      <c r="G177" s="2046"/>
      <c r="H177" s="2046"/>
      <c r="I177" s="2046"/>
      <c r="J177" s="2053"/>
      <c r="K177" s="2149"/>
    </row>
    <row r="178" spans="1:25" ht="18" customHeight="1">
      <c r="A178" s="2098"/>
      <c r="B178" s="2034"/>
      <c r="C178" s="2037"/>
      <c r="D178" s="454" t="s">
        <v>967</v>
      </c>
      <c r="E178" s="1091" t="s">
        <v>1013</v>
      </c>
      <c r="F178" s="1092">
        <v>4</v>
      </c>
      <c r="G178" s="2046"/>
      <c r="H178" s="2046"/>
      <c r="I178" s="2046"/>
      <c r="J178" s="2053"/>
      <c r="K178" s="2149"/>
    </row>
    <row r="179" spans="1:25" ht="18" customHeight="1">
      <c r="A179" s="2099"/>
      <c r="B179" s="2035"/>
      <c r="C179" s="2038"/>
      <c r="D179" s="1399" t="s">
        <v>976</v>
      </c>
      <c r="E179" s="1114">
        <v>1500</v>
      </c>
      <c r="F179" s="1115" t="s">
        <v>966</v>
      </c>
      <c r="G179" s="2047"/>
      <c r="H179" s="2047"/>
      <c r="I179" s="2047"/>
      <c r="J179" s="2056"/>
      <c r="K179" s="2150"/>
    </row>
    <row r="180" spans="1:25" ht="18" customHeight="1">
      <c r="A180" s="2104">
        <v>48</v>
      </c>
      <c r="B180" s="2033" t="s">
        <v>1067</v>
      </c>
      <c r="C180" s="2036" t="s">
        <v>579</v>
      </c>
      <c r="D180" s="454" t="s">
        <v>698</v>
      </c>
      <c r="E180" s="1116" t="s">
        <v>1066</v>
      </c>
      <c r="F180" s="1094" t="s">
        <v>1042</v>
      </c>
      <c r="G180" s="2045">
        <v>11</v>
      </c>
      <c r="H180" s="2045">
        <v>148</v>
      </c>
      <c r="I180" s="2045">
        <v>392</v>
      </c>
      <c r="J180" s="2052" t="s">
        <v>1065</v>
      </c>
      <c r="K180" s="2183" t="s">
        <v>1064</v>
      </c>
    </row>
    <row r="181" spans="1:25" ht="18" customHeight="1">
      <c r="A181" s="2098"/>
      <c r="B181" s="2034"/>
      <c r="C181" s="2037"/>
      <c r="D181" s="454" t="s">
        <v>1039</v>
      </c>
      <c r="E181" s="1117">
        <v>16.25</v>
      </c>
      <c r="F181" s="454" t="s">
        <v>968</v>
      </c>
      <c r="G181" s="2046"/>
      <c r="H181" s="2046"/>
      <c r="I181" s="2046"/>
      <c r="J181" s="2053"/>
      <c r="K181" s="2184"/>
    </row>
    <row r="182" spans="1:25" ht="18" customHeight="1">
      <c r="A182" s="2099"/>
      <c r="B182" s="2035"/>
      <c r="C182" s="2038"/>
      <c r="D182" s="454" t="s">
        <v>987</v>
      </c>
      <c r="E182" s="1091" t="s">
        <v>993</v>
      </c>
      <c r="F182" s="1092">
        <v>3</v>
      </c>
      <c r="G182" s="2047"/>
      <c r="H182" s="2047"/>
      <c r="I182" s="2047"/>
      <c r="J182" s="2056"/>
      <c r="K182" s="2185"/>
    </row>
    <row r="183" spans="1:25" ht="18" customHeight="1">
      <c r="A183" s="2104">
        <v>49</v>
      </c>
      <c r="B183" s="2033" t="s">
        <v>1063</v>
      </c>
      <c r="C183" s="2036" t="s">
        <v>418</v>
      </c>
      <c r="D183" s="454" t="s">
        <v>698</v>
      </c>
      <c r="E183" s="1116" t="s">
        <v>1062</v>
      </c>
      <c r="F183" s="1094" t="s">
        <v>1042</v>
      </c>
      <c r="G183" s="2045">
        <v>6</v>
      </c>
      <c r="H183" s="2045">
        <v>6</v>
      </c>
      <c r="I183" s="2045">
        <v>15</v>
      </c>
      <c r="J183" s="2052" t="s">
        <v>1061</v>
      </c>
      <c r="K183" s="2183" t="s">
        <v>1060</v>
      </c>
    </row>
    <row r="184" spans="1:25" ht="18" customHeight="1">
      <c r="A184" s="2098"/>
      <c r="B184" s="2034"/>
      <c r="C184" s="2037"/>
      <c r="D184" s="454" t="s">
        <v>1039</v>
      </c>
      <c r="E184" s="1117">
        <v>6</v>
      </c>
      <c r="F184" s="454" t="s">
        <v>968</v>
      </c>
      <c r="G184" s="2046"/>
      <c r="H184" s="2046"/>
      <c r="I184" s="2046"/>
      <c r="J184" s="2053"/>
      <c r="K184" s="2184"/>
    </row>
    <row r="185" spans="1:25" ht="18" customHeight="1">
      <c r="A185" s="2099"/>
      <c r="B185" s="2035"/>
      <c r="C185" s="2038"/>
      <c r="D185" s="454" t="s">
        <v>987</v>
      </c>
      <c r="E185" s="1091" t="s">
        <v>966</v>
      </c>
      <c r="F185" s="1092">
        <v>2</v>
      </c>
      <c r="G185" s="2047"/>
      <c r="H185" s="2047"/>
      <c r="I185" s="2047"/>
      <c r="J185" s="2056"/>
      <c r="K185" s="2185"/>
    </row>
    <row r="186" spans="1:25" ht="18" customHeight="1">
      <c r="A186" s="2104">
        <v>50</v>
      </c>
      <c r="B186" s="2048" t="s">
        <v>1059</v>
      </c>
      <c r="C186" s="2036" t="s">
        <v>420</v>
      </c>
      <c r="D186" s="454" t="s">
        <v>974</v>
      </c>
      <c r="E186" s="1102" t="s">
        <v>1058</v>
      </c>
      <c r="F186" s="454" t="s">
        <v>972</v>
      </c>
      <c r="G186" s="2044">
        <v>7</v>
      </c>
      <c r="H186" s="2044">
        <v>7</v>
      </c>
      <c r="I186" s="2044">
        <v>20</v>
      </c>
      <c r="J186" s="2052" t="s">
        <v>1057</v>
      </c>
      <c r="K186" s="2068" t="s">
        <v>1056</v>
      </c>
    </row>
    <row r="187" spans="1:25" ht="18" customHeight="1">
      <c r="A187" s="2098"/>
      <c r="B187" s="2049"/>
      <c r="C187" s="2037"/>
      <c r="D187" s="454" t="s">
        <v>969</v>
      </c>
      <c r="E187" s="1090">
        <v>57.6</v>
      </c>
      <c r="F187" s="454" t="s">
        <v>968</v>
      </c>
      <c r="G187" s="2042"/>
      <c r="H187" s="2042"/>
      <c r="I187" s="2042"/>
      <c r="J187" s="2053"/>
      <c r="K187" s="2069"/>
    </row>
    <row r="188" spans="1:25" ht="18" customHeight="1">
      <c r="A188" s="2099"/>
      <c r="B188" s="2050"/>
      <c r="C188" s="2038"/>
      <c r="D188" s="454" t="s">
        <v>967</v>
      </c>
      <c r="E188" s="1091" t="s">
        <v>966</v>
      </c>
      <c r="F188" s="1092">
        <v>4</v>
      </c>
      <c r="G188" s="2043"/>
      <c r="H188" s="2043"/>
      <c r="I188" s="2043"/>
      <c r="J188" s="2056"/>
      <c r="K188" s="2070"/>
      <c r="L188" s="665"/>
      <c r="M188" s="665"/>
      <c r="N188" s="665"/>
    </row>
    <row r="189" spans="1:25" ht="18" customHeight="1">
      <c r="A189" s="2104">
        <v>51</v>
      </c>
      <c r="B189" s="2033" t="s">
        <v>1055</v>
      </c>
      <c r="C189" s="2036" t="s">
        <v>239</v>
      </c>
      <c r="D189" s="1400" t="s">
        <v>974</v>
      </c>
      <c r="E189" s="1402" t="s">
        <v>1054</v>
      </c>
      <c r="F189" s="1400" t="s">
        <v>1053</v>
      </c>
      <c r="G189" s="2045">
        <v>157</v>
      </c>
      <c r="H189" s="2045">
        <v>1754</v>
      </c>
      <c r="I189" s="2045">
        <v>4648</v>
      </c>
      <c r="J189" s="2036" t="s">
        <v>1052</v>
      </c>
      <c r="K189" s="2114" t="s">
        <v>1051</v>
      </c>
      <c r="L189" s="665"/>
      <c r="M189" s="665"/>
      <c r="N189" s="665"/>
    </row>
    <row r="190" spans="1:25" ht="18" customHeight="1">
      <c r="A190" s="2098"/>
      <c r="B190" s="2034"/>
      <c r="C190" s="2037"/>
      <c r="D190" s="454" t="s">
        <v>969</v>
      </c>
      <c r="E190" s="1105">
        <v>84.18</v>
      </c>
      <c r="F190" s="454" t="s">
        <v>968</v>
      </c>
      <c r="G190" s="2046"/>
      <c r="H190" s="2046"/>
      <c r="I190" s="2046"/>
      <c r="J190" s="2037"/>
      <c r="K190" s="2055"/>
      <c r="L190" s="665"/>
      <c r="M190" s="665"/>
      <c r="N190" s="665"/>
    </row>
    <row r="191" spans="1:25" ht="18" customHeight="1">
      <c r="A191" s="2098"/>
      <c r="B191" s="2034"/>
      <c r="C191" s="2037"/>
      <c r="D191" s="454" t="s">
        <v>967</v>
      </c>
      <c r="E191" s="1091" t="s">
        <v>1050</v>
      </c>
      <c r="F191" s="1092">
        <v>4</v>
      </c>
      <c r="G191" s="2046"/>
      <c r="H191" s="2046"/>
      <c r="I191" s="2046"/>
      <c r="J191" s="2037"/>
      <c r="K191" s="2055"/>
      <c r="L191" s="665"/>
      <c r="M191" s="665"/>
      <c r="N191" s="665"/>
    </row>
    <row r="192" spans="1:25" ht="33" customHeight="1">
      <c r="A192" s="2099"/>
      <c r="B192" s="2035"/>
      <c r="C192" s="2038"/>
      <c r="D192" s="454" t="s">
        <v>976</v>
      </c>
      <c r="E192" s="1093">
        <v>1800</v>
      </c>
      <c r="F192" s="1094" t="s">
        <v>986</v>
      </c>
      <c r="G192" s="2047"/>
      <c r="H192" s="2047"/>
      <c r="I192" s="2047"/>
      <c r="J192" s="2038"/>
      <c r="K192" s="2115"/>
      <c r="L192" s="665"/>
      <c r="M192" s="665"/>
      <c r="N192" s="665"/>
      <c r="T192" s="647"/>
      <c r="U192" s="647"/>
      <c r="V192" s="647"/>
      <c r="W192" s="647"/>
      <c r="X192" s="647"/>
      <c r="Y192" s="647"/>
    </row>
    <row r="193" spans="1:25" ht="18" customHeight="1">
      <c r="A193" s="2104">
        <v>52</v>
      </c>
      <c r="B193" s="2033" t="s">
        <v>1049</v>
      </c>
      <c r="C193" s="2036" t="s">
        <v>240</v>
      </c>
      <c r="D193" s="454" t="s">
        <v>974</v>
      </c>
      <c r="E193" s="1095" t="s">
        <v>1048</v>
      </c>
      <c r="F193" s="454" t="s">
        <v>972</v>
      </c>
      <c r="G193" s="2045">
        <v>313</v>
      </c>
      <c r="H193" s="2045">
        <v>390</v>
      </c>
      <c r="I193" s="2045">
        <v>1034</v>
      </c>
      <c r="J193" s="2052" t="s">
        <v>1047</v>
      </c>
      <c r="K193" s="2114" t="s">
        <v>1046</v>
      </c>
      <c r="L193" s="665"/>
      <c r="M193" s="665"/>
      <c r="N193" s="665"/>
      <c r="T193" s="647"/>
      <c r="U193" s="647"/>
      <c r="V193" s="647"/>
      <c r="W193" s="647"/>
      <c r="X193" s="647"/>
      <c r="Y193" s="647"/>
    </row>
    <row r="194" spans="1:25">
      <c r="A194" s="2098"/>
      <c r="B194" s="2034"/>
      <c r="C194" s="2037"/>
      <c r="D194" s="454" t="s">
        <v>969</v>
      </c>
      <c r="E194" s="1095">
        <v>28</v>
      </c>
      <c r="F194" s="454" t="s">
        <v>968</v>
      </c>
      <c r="G194" s="2046"/>
      <c r="H194" s="2046"/>
      <c r="I194" s="2046"/>
      <c r="J194" s="2053"/>
      <c r="K194" s="2055"/>
      <c r="L194" s="665"/>
      <c r="M194" s="665"/>
      <c r="N194" s="665"/>
      <c r="T194" s="647"/>
      <c r="U194" s="647"/>
      <c r="V194" s="647"/>
      <c r="W194" s="647"/>
      <c r="X194" s="647"/>
      <c r="Y194" s="647"/>
    </row>
    <row r="195" spans="1:25" ht="18" customHeight="1">
      <c r="A195" s="2098"/>
      <c r="B195" s="2034"/>
      <c r="C195" s="2037"/>
      <c r="D195" s="454" t="s">
        <v>967</v>
      </c>
      <c r="E195" s="1091" t="s">
        <v>1045</v>
      </c>
      <c r="F195" s="1092">
        <v>3</v>
      </c>
      <c r="G195" s="2046"/>
      <c r="H195" s="2046"/>
      <c r="I195" s="2046"/>
      <c r="J195" s="2053"/>
      <c r="K195" s="2055"/>
      <c r="L195" s="665"/>
      <c r="M195" s="665"/>
      <c r="N195" s="665"/>
      <c r="T195" s="647"/>
      <c r="U195" s="647"/>
      <c r="V195" s="647"/>
      <c r="W195" s="647"/>
      <c r="X195" s="647"/>
      <c r="Y195" s="647"/>
    </row>
    <row r="196" spans="1:25" ht="27.75" customHeight="1">
      <c r="A196" s="2099"/>
      <c r="B196" s="2035"/>
      <c r="C196" s="2038"/>
      <c r="D196" s="454" t="s">
        <v>976</v>
      </c>
      <c r="E196" s="1093">
        <v>600</v>
      </c>
      <c r="F196" s="1115" t="s">
        <v>998</v>
      </c>
      <c r="G196" s="2047"/>
      <c r="H196" s="2047"/>
      <c r="I196" s="2047"/>
      <c r="J196" s="2056"/>
      <c r="K196" s="2115"/>
      <c r="L196" s="665"/>
      <c r="M196" s="665"/>
      <c r="N196" s="665"/>
      <c r="T196" s="647"/>
      <c r="U196" s="647"/>
      <c r="V196" s="647"/>
      <c r="W196" s="647"/>
      <c r="X196" s="647"/>
      <c r="Y196" s="647"/>
    </row>
    <row r="197" spans="1:25" ht="27.75" customHeight="1">
      <c r="A197" s="2104">
        <v>53</v>
      </c>
      <c r="B197" s="2033" t="s">
        <v>1044</v>
      </c>
      <c r="C197" s="2036" t="s">
        <v>580</v>
      </c>
      <c r="D197" s="454" t="s">
        <v>698</v>
      </c>
      <c r="E197" s="1118" t="s">
        <v>1043</v>
      </c>
      <c r="F197" s="1119" t="s">
        <v>1042</v>
      </c>
      <c r="G197" s="2051">
        <v>5</v>
      </c>
      <c r="H197" s="2044">
        <v>5</v>
      </c>
      <c r="I197" s="2044">
        <v>15</v>
      </c>
      <c r="J197" s="2052" t="s">
        <v>1041</v>
      </c>
      <c r="K197" s="2054" t="s">
        <v>1040</v>
      </c>
      <c r="L197" s="665"/>
      <c r="M197" s="665"/>
      <c r="N197" s="665"/>
      <c r="T197" s="647"/>
      <c r="U197" s="647"/>
      <c r="V197" s="647"/>
      <c r="W197" s="647"/>
      <c r="X197" s="647"/>
      <c r="Y197" s="647"/>
    </row>
    <row r="198" spans="1:25" ht="27.75" customHeight="1">
      <c r="A198" s="2098"/>
      <c r="B198" s="2034"/>
      <c r="C198" s="2037"/>
      <c r="D198" s="454" t="s">
        <v>1039</v>
      </c>
      <c r="E198" s="1093">
        <v>28</v>
      </c>
      <c r="F198" s="1406" t="s">
        <v>1038</v>
      </c>
      <c r="G198" s="2042"/>
      <c r="H198" s="2042"/>
      <c r="I198" s="2042"/>
      <c r="J198" s="2053"/>
      <c r="K198" s="2057"/>
      <c r="L198" s="665"/>
      <c r="M198" s="665"/>
      <c r="N198" s="665"/>
      <c r="T198" s="647"/>
      <c r="U198" s="647"/>
      <c r="V198" s="647"/>
      <c r="W198" s="647"/>
      <c r="X198" s="647"/>
      <c r="Y198" s="647"/>
    </row>
    <row r="199" spans="1:25" ht="27.75" customHeight="1">
      <c r="A199" s="2098"/>
      <c r="B199" s="2034"/>
      <c r="C199" s="2037"/>
      <c r="D199" s="454" t="s">
        <v>987</v>
      </c>
      <c r="E199" s="1093">
        <v>4</v>
      </c>
      <c r="F199" s="1404" t="s">
        <v>1037</v>
      </c>
      <c r="G199" s="2042"/>
      <c r="H199" s="2042"/>
      <c r="I199" s="2042"/>
      <c r="J199" s="2053"/>
      <c r="K199" s="2058"/>
      <c r="L199" s="665"/>
      <c r="M199" s="665"/>
      <c r="N199" s="665"/>
      <c r="T199" s="647"/>
      <c r="U199" s="647"/>
      <c r="V199" s="647"/>
      <c r="W199" s="647"/>
      <c r="X199" s="647"/>
      <c r="Y199" s="647"/>
    </row>
    <row r="200" spans="1:25" ht="18" customHeight="1">
      <c r="A200" s="2104">
        <v>54</v>
      </c>
      <c r="B200" s="2033" t="s">
        <v>1036</v>
      </c>
      <c r="C200" s="2036" t="s">
        <v>240</v>
      </c>
      <c r="D200" s="454" t="s">
        <v>974</v>
      </c>
      <c r="E200" s="1095" t="s">
        <v>1035</v>
      </c>
      <c r="F200" s="454" t="s">
        <v>972</v>
      </c>
      <c r="G200" s="2045">
        <v>33</v>
      </c>
      <c r="H200" s="2045">
        <v>33</v>
      </c>
      <c r="I200" s="2045">
        <v>87</v>
      </c>
      <c r="J200" s="2036" t="s">
        <v>1034</v>
      </c>
      <c r="K200" s="2054" t="s">
        <v>1033</v>
      </c>
      <c r="T200" s="647"/>
      <c r="U200" s="647"/>
      <c r="V200" s="647"/>
      <c r="W200" s="647"/>
      <c r="X200" s="647"/>
      <c r="Y200" s="647"/>
    </row>
    <row r="201" spans="1:25" ht="18" customHeight="1">
      <c r="A201" s="2098"/>
      <c r="B201" s="2034"/>
      <c r="C201" s="2037"/>
      <c r="D201" s="454" t="s">
        <v>969</v>
      </c>
      <c r="E201" s="1090">
        <v>12.15</v>
      </c>
      <c r="F201" s="454" t="s">
        <v>968</v>
      </c>
      <c r="G201" s="2046"/>
      <c r="H201" s="2046"/>
      <c r="I201" s="2046"/>
      <c r="J201" s="2037"/>
      <c r="K201" s="2057"/>
      <c r="T201" s="647"/>
      <c r="U201" s="647"/>
      <c r="V201" s="647"/>
      <c r="W201" s="647"/>
      <c r="X201" s="647"/>
      <c r="Y201" s="647"/>
    </row>
    <row r="202" spans="1:25" ht="18" customHeight="1">
      <c r="A202" s="2098"/>
      <c r="B202" s="2034"/>
      <c r="C202" s="2037"/>
      <c r="D202" s="454" t="s">
        <v>967</v>
      </c>
      <c r="E202" s="1091" t="s">
        <v>998</v>
      </c>
      <c r="F202" s="1092">
        <v>3</v>
      </c>
      <c r="G202" s="2046"/>
      <c r="H202" s="2046"/>
      <c r="I202" s="2046"/>
      <c r="J202" s="2037"/>
      <c r="K202" s="2057"/>
      <c r="T202" s="647"/>
      <c r="U202" s="647"/>
      <c r="V202" s="647"/>
      <c r="W202" s="647"/>
      <c r="X202" s="647"/>
      <c r="Y202" s="647"/>
    </row>
    <row r="203" spans="1:25" ht="18" customHeight="1">
      <c r="A203" s="2099"/>
      <c r="B203" s="2035"/>
      <c r="C203" s="2038"/>
      <c r="D203" s="454" t="s">
        <v>976</v>
      </c>
      <c r="E203" s="1093">
        <v>30</v>
      </c>
      <c r="F203" s="1094" t="s">
        <v>1032</v>
      </c>
      <c r="G203" s="2047"/>
      <c r="H203" s="2047"/>
      <c r="I203" s="2047"/>
      <c r="J203" s="2038"/>
      <c r="K203" s="2058"/>
      <c r="T203" s="647"/>
      <c r="U203" s="647"/>
      <c r="V203" s="647"/>
      <c r="W203" s="647"/>
      <c r="X203" s="647"/>
      <c r="Y203" s="647"/>
    </row>
    <row r="204" spans="1:25" ht="18" customHeight="1">
      <c r="A204" s="2104">
        <v>55</v>
      </c>
      <c r="B204" s="2033" t="s">
        <v>1031</v>
      </c>
      <c r="C204" s="2036" t="s">
        <v>119</v>
      </c>
      <c r="D204" s="454" t="s">
        <v>974</v>
      </c>
      <c r="E204" s="1102" t="s">
        <v>1030</v>
      </c>
      <c r="F204" s="454" t="s">
        <v>972</v>
      </c>
      <c r="G204" s="2045">
        <v>42</v>
      </c>
      <c r="H204" s="2045">
        <v>42</v>
      </c>
      <c r="I204" s="2045">
        <v>111</v>
      </c>
      <c r="J204" s="2052" t="s">
        <v>1029</v>
      </c>
      <c r="K204" s="2054" t="s">
        <v>1028</v>
      </c>
      <c r="T204" s="647"/>
      <c r="U204" s="647"/>
      <c r="V204" s="647"/>
      <c r="W204" s="647"/>
      <c r="X204" s="647"/>
      <c r="Y204" s="647"/>
    </row>
    <row r="205" spans="1:25" ht="18" customHeight="1">
      <c r="A205" s="2098"/>
      <c r="B205" s="2034"/>
      <c r="C205" s="2037"/>
      <c r="D205" s="454" t="s">
        <v>969</v>
      </c>
      <c r="E205" s="1090">
        <v>19.2</v>
      </c>
      <c r="F205" s="454" t="s">
        <v>968</v>
      </c>
      <c r="G205" s="2046"/>
      <c r="H205" s="2046"/>
      <c r="I205" s="2046"/>
      <c r="J205" s="2053"/>
      <c r="K205" s="2057"/>
      <c r="T205" s="647"/>
      <c r="U205" s="647"/>
      <c r="V205" s="647"/>
      <c r="W205" s="647"/>
      <c r="X205" s="647"/>
      <c r="Y205" s="647"/>
    </row>
    <row r="206" spans="1:25" ht="18" customHeight="1">
      <c r="A206" s="2099"/>
      <c r="B206" s="2035"/>
      <c r="C206" s="2038"/>
      <c r="D206" s="454" t="s">
        <v>967</v>
      </c>
      <c r="E206" s="1091" t="s">
        <v>1027</v>
      </c>
      <c r="F206" s="1092">
        <v>3</v>
      </c>
      <c r="G206" s="2047"/>
      <c r="H206" s="2047"/>
      <c r="I206" s="2047"/>
      <c r="J206" s="2056"/>
      <c r="K206" s="2058"/>
      <c r="T206" s="647"/>
      <c r="U206" s="647"/>
      <c r="V206" s="647"/>
      <c r="W206" s="647"/>
      <c r="X206" s="647"/>
      <c r="Y206" s="647"/>
    </row>
    <row r="207" spans="1:25" ht="18" customHeight="1">
      <c r="A207" s="2104">
        <v>56</v>
      </c>
      <c r="B207" s="2033" t="s">
        <v>1026</v>
      </c>
      <c r="C207" s="2036" t="s">
        <v>119</v>
      </c>
      <c r="D207" s="454" t="s">
        <v>974</v>
      </c>
      <c r="E207" s="1102" t="s">
        <v>1025</v>
      </c>
      <c r="F207" s="454" t="s">
        <v>972</v>
      </c>
      <c r="G207" s="2045">
        <v>17</v>
      </c>
      <c r="H207" s="2045">
        <v>17</v>
      </c>
      <c r="I207" s="2045">
        <v>45</v>
      </c>
      <c r="J207" s="2052" t="s">
        <v>1024</v>
      </c>
      <c r="K207" s="2054" t="s">
        <v>1023</v>
      </c>
      <c r="T207" s="647"/>
      <c r="U207" s="647"/>
      <c r="V207" s="647"/>
      <c r="W207" s="647"/>
      <c r="X207" s="647"/>
      <c r="Y207" s="647"/>
    </row>
    <row r="208" spans="1:25" ht="18" customHeight="1">
      <c r="A208" s="2098"/>
      <c r="B208" s="2034"/>
      <c r="C208" s="2037"/>
      <c r="D208" s="454" t="s">
        <v>969</v>
      </c>
      <c r="E208" s="1090">
        <v>19.2</v>
      </c>
      <c r="F208" s="454" t="s">
        <v>968</v>
      </c>
      <c r="G208" s="2046"/>
      <c r="H208" s="2046"/>
      <c r="I208" s="2046"/>
      <c r="J208" s="2053"/>
      <c r="K208" s="2057"/>
      <c r="L208" s="665"/>
      <c r="M208" s="665"/>
      <c r="T208" s="647"/>
      <c r="U208" s="647"/>
      <c r="V208" s="647"/>
      <c r="W208" s="647"/>
      <c r="X208" s="647"/>
      <c r="Y208" s="647"/>
    </row>
    <row r="209" spans="1:25" ht="18" customHeight="1">
      <c r="A209" s="2099"/>
      <c r="B209" s="2035"/>
      <c r="C209" s="2038"/>
      <c r="D209" s="454" t="s">
        <v>967</v>
      </c>
      <c r="E209" s="1091" t="s">
        <v>1022</v>
      </c>
      <c r="F209" s="1092">
        <v>3</v>
      </c>
      <c r="G209" s="2047"/>
      <c r="H209" s="2047"/>
      <c r="I209" s="2047"/>
      <c r="J209" s="2056"/>
      <c r="K209" s="2058"/>
      <c r="L209" s="665"/>
      <c r="M209" s="665"/>
    </row>
    <row r="210" spans="1:25" ht="18" customHeight="1">
      <c r="A210" s="2104">
        <v>57</v>
      </c>
      <c r="B210" s="2048" t="s">
        <v>1021</v>
      </c>
      <c r="C210" s="2036" t="s">
        <v>419</v>
      </c>
      <c r="D210" s="454" t="s">
        <v>974</v>
      </c>
      <c r="E210" s="1102" t="s">
        <v>1020</v>
      </c>
      <c r="F210" s="454" t="s">
        <v>972</v>
      </c>
      <c r="G210" s="2044">
        <v>48</v>
      </c>
      <c r="H210" s="2044">
        <v>48</v>
      </c>
      <c r="I210" s="2044">
        <v>486</v>
      </c>
      <c r="J210" s="2052" t="s">
        <v>1019</v>
      </c>
      <c r="K210" s="2068" t="s">
        <v>1018</v>
      </c>
      <c r="L210" s="665"/>
      <c r="M210" s="665"/>
    </row>
    <row r="211" spans="1:25" ht="18" customHeight="1">
      <c r="A211" s="2098"/>
      <c r="B211" s="2049"/>
      <c r="C211" s="2037"/>
      <c r="D211" s="454" t="s">
        <v>969</v>
      </c>
      <c r="E211" s="1090">
        <v>24</v>
      </c>
      <c r="F211" s="454" t="s">
        <v>968</v>
      </c>
      <c r="G211" s="2042"/>
      <c r="H211" s="2042"/>
      <c r="I211" s="2042"/>
      <c r="J211" s="2053"/>
      <c r="K211" s="2069"/>
      <c r="L211" s="665"/>
      <c r="M211" s="665"/>
    </row>
    <row r="212" spans="1:25" ht="18" customHeight="1">
      <c r="A212" s="2099"/>
      <c r="B212" s="2050"/>
      <c r="C212" s="2038"/>
      <c r="D212" s="454" t="s">
        <v>967</v>
      </c>
      <c r="E212" s="1091" t="s">
        <v>993</v>
      </c>
      <c r="F212" s="1092">
        <v>4</v>
      </c>
      <c r="G212" s="2043"/>
      <c r="H212" s="2043"/>
      <c r="I212" s="2043"/>
      <c r="J212" s="2056"/>
      <c r="K212" s="2070"/>
      <c r="L212" s="665"/>
      <c r="M212" s="665"/>
    </row>
    <row r="213" spans="1:25" ht="18" customHeight="1">
      <c r="A213" s="2104">
        <v>58</v>
      </c>
      <c r="B213" s="2048" t="s">
        <v>1017</v>
      </c>
      <c r="C213" s="2036" t="s">
        <v>418</v>
      </c>
      <c r="D213" s="454" t="s">
        <v>974</v>
      </c>
      <c r="E213" s="1089" t="s">
        <v>1016</v>
      </c>
      <c r="F213" s="454" t="s">
        <v>972</v>
      </c>
      <c r="G213" s="2044">
        <v>820</v>
      </c>
      <c r="H213" s="2044">
        <v>1057</v>
      </c>
      <c r="I213" s="2044">
        <v>2801</v>
      </c>
      <c r="J213" s="2052" t="s">
        <v>1015</v>
      </c>
      <c r="K213" s="2068" t="s">
        <v>1014</v>
      </c>
      <c r="L213" s="665"/>
      <c r="N213" s="647"/>
      <c r="O213" s="647"/>
      <c r="P213" s="647"/>
      <c r="Q213" s="647"/>
      <c r="R213" s="647"/>
      <c r="S213" s="647"/>
      <c r="T213" s="647"/>
      <c r="U213" s="647"/>
      <c r="V213" s="647"/>
      <c r="W213" s="647"/>
      <c r="X213" s="647"/>
      <c r="Y213" s="647"/>
    </row>
    <row r="214" spans="1:25" ht="18" customHeight="1">
      <c r="A214" s="2098"/>
      <c r="B214" s="2049"/>
      <c r="C214" s="2037"/>
      <c r="D214" s="454" t="s">
        <v>969</v>
      </c>
      <c r="E214" s="1090">
        <v>34.6</v>
      </c>
      <c r="F214" s="454" t="s">
        <v>968</v>
      </c>
      <c r="G214" s="2192"/>
      <c r="H214" s="2192"/>
      <c r="I214" s="2192"/>
      <c r="J214" s="2053"/>
      <c r="K214" s="2069"/>
      <c r="L214" s="665"/>
      <c r="N214" s="647"/>
      <c r="O214" s="647"/>
      <c r="P214" s="647"/>
      <c r="Q214" s="647"/>
      <c r="R214" s="647"/>
      <c r="S214" s="647"/>
      <c r="T214" s="647"/>
      <c r="U214" s="647"/>
      <c r="V214" s="647"/>
      <c r="W214" s="647"/>
      <c r="X214" s="647"/>
      <c r="Y214" s="647"/>
    </row>
    <row r="215" spans="1:25" ht="18" customHeight="1">
      <c r="A215" s="2098"/>
      <c r="B215" s="2049"/>
      <c r="C215" s="2037"/>
      <c r="D215" s="454" t="s">
        <v>987</v>
      </c>
      <c r="E215" s="1091" t="s">
        <v>1013</v>
      </c>
      <c r="F215" s="1092">
        <v>4</v>
      </c>
      <c r="G215" s="2192"/>
      <c r="H215" s="2192"/>
      <c r="I215" s="2192"/>
      <c r="J215" s="2053"/>
      <c r="K215" s="2069"/>
      <c r="N215" s="647"/>
      <c r="O215" s="647"/>
      <c r="P215" s="647"/>
      <c r="Q215" s="647"/>
      <c r="R215" s="647"/>
      <c r="S215" s="647"/>
      <c r="T215" s="647"/>
      <c r="U215" s="647"/>
      <c r="V215" s="647"/>
      <c r="W215" s="647"/>
      <c r="X215" s="647"/>
      <c r="Y215" s="647"/>
    </row>
    <row r="216" spans="1:25" ht="18" customHeight="1">
      <c r="A216" s="2098"/>
      <c r="B216" s="2049"/>
      <c r="C216" s="2037"/>
      <c r="D216" s="454" t="s">
        <v>1012</v>
      </c>
      <c r="E216" s="1093">
        <v>1200</v>
      </c>
      <c r="F216" s="1092" t="s">
        <v>1011</v>
      </c>
      <c r="G216" s="2193"/>
      <c r="H216" s="2193"/>
      <c r="I216" s="2193"/>
      <c r="J216" s="2053"/>
      <c r="K216" s="2069"/>
      <c r="N216" s="647"/>
      <c r="O216" s="647"/>
      <c r="P216" s="647"/>
      <c r="Q216" s="647"/>
      <c r="R216" s="647"/>
      <c r="S216" s="647"/>
      <c r="T216" s="647"/>
      <c r="U216" s="647"/>
      <c r="V216" s="647"/>
      <c r="W216" s="647"/>
      <c r="X216" s="647"/>
      <c r="Y216" s="647"/>
    </row>
    <row r="217" spans="1:25" ht="29.25" customHeight="1">
      <c r="A217" s="1397">
        <v>59</v>
      </c>
      <c r="B217" s="1408" t="s">
        <v>1010</v>
      </c>
      <c r="C217" s="1120" t="s">
        <v>418</v>
      </c>
      <c r="D217" s="454" t="s">
        <v>987</v>
      </c>
      <c r="E217" s="1091" t="s">
        <v>996</v>
      </c>
      <c r="F217" s="1092">
        <v>3</v>
      </c>
      <c r="G217" s="1404">
        <v>5</v>
      </c>
      <c r="H217" s="1404">
        <v>2161</v>
      </c>
      <c r="I217" s="1404">
        <v>5726</v>
      </c>
      <c r="J217" s="1405" t="s">
        <v>1009</v>
      </c>
      <c r="K217" s="1121" t="s">
        <v>1008</v>
      </c>
      <c r="N217" s="647"/>
      <c r="O217" s="647"/>
      <c r="P217" s="647"/>
      <c r="Q217" s="647"/>
      <c r="R217" s="647"/>
      <c r="S217" s="647"/>
      <c r="T217" s="647"/>
      <c r="U217" s="647"/>
      <c r="V217" s="647"/>
      <c r="W217" s="647"/>
      <c r="X217" s="647"/>
      <c r="Y217" s="647"/>
    </row>
    <row r="218" spans="1:25" ht="18" customHeight="1">
      <c r="A218" s="2104">
        <v>60</v>
      </c>
      <c r="B218" s="2033" t="s">
        <v>1007</v>
      </c>
      <c r="C218" s="2036" t="s">
        <v>117</v>
      </c>
      <c r="D218" s="454" t="s">
        <v>974</v>
      </c>
      <c r="E218" s="1095" t="s">
        <v>1006</v>
      </c>
      <c r="F218" s="454" t="s">
        <v>972</v>
      </c>
      <c r="G218" s="2045">
        <v>37</v>
      </c>
      <c r="H218" s="2045">
        <v>106</v>
      </c>
      <c r="I218" s="2045">
        <v>3374</v>
      </c>
      <c r="J218" s="2052" t="s">
        <v>1005</v>
      </c>
      <c r="K218" s="2120" t="s">
        <v>1004</v>
      </c>
      <c r="N218" s="647"/>
      <c r="O218" s="647"/>
      <c r="P218" s="647"/>
      <c r="Q218" s="647"/>
      <c r="R218" s="647"/>
      <c r="S218" s="647"/>
      <c r="T218" s="647"/>
      <c r="U218" s="647"/>
      <c r="V218" s="647"/>
      <c r="W218" s="647"/>
      <c r="X218" s="647"/>
      <c r="Y218" s="647"/>
    </row>
    <row r="219" spans="1:25" ht="18" customHeight="1">
      <c r="A219" s="2098"/>
      <c r="B219" s="2034"/>
      <c r="C219" s="2037"/>
      <c r="D219" s="454" t="s">
        <v>969</v>
      </c>
      <c r="E219" s="1090">
        <v>14.5</v>
      </c>
      <c r="F219" s="454" t="s">
        <v>968</v>
      </c>
      <c r="G219" s="2046"/>
      <c r="H219" s="2046"/>
      <c r="I219" s="2046"/>
      <c r="J219" s="2053"/>
      <c r="K219" s="2121"/>
      <c r="N219" s="647"/>
      <c r="O219" s="647"/>
      <c r="P219" s="647"/>
      <c r="Q219" s="647"/>
      <c r="R219" s="647"/>
      <c r="S219" s="647"/>
      <c r="T219" s="647"/>
      <c r="U219" s="647"/>
      <c r="V219" s="647"/>
      <c r="W219" s="647"/>
      <c r="X219" s="647"/>
      <c r="Y219" s="647"/>
    </row>
    <row r="220" spans="1:25" ht="18" customHeight="1">
      <c r="A220" s="2099"/>
      <c r="B220" s="2035"/>
      <c r="C220" s="2038"/>
      <c r="D220" s="454" t="s">
        <v>967</v>
      </c>
      <c r="E220" s="1091" t="s">
        <v>996</v>
      </c>
      <c r="F220" s="1092">
        <v>3</v>
      </c>
      <c r="G220" s="2047"/>
      <c r="H220" s="2047"/>
      <c r="I220" s="2047"/>
      <c r="J220" s="2056"/>
      <c r="K220" s="2122"/>
      <c r="N220" s="647"/>
      <c r="O220" s="647"/>
      <c r="P220" s="647"/>
      <c r="Q220" s="647"/>
      <c r="R220" s="647"/>
      <c r="S220" s="647"/>
      <c r="T220" s="647"/>
      <c r="U220" s="647"/>
      <c r="V220" s="647"/>
      <c r="W220" s="647"/>
      <c r="X220" s="647"/>
      <c r="Y220" s="647"/>
    </row>
    <row r="221" spans="1:25" ht="13.5" customHeight="1">
      <c r="A221" s="2104">
        <v>61</v>
      </c>
      <c r="B221" s="2048" t="s">
        <v>1003</v>
      </c>
      <c r="C221" s="2036" t="s">
        <v>419</v>
      </c>
      <c r="D221" s="454" t="s">
        <v>974</v>
      </c>
      <c r="E221" s="1095" t="s">
        <v>1002</v>
      </c>
      <c r="F221" s="454" t="s">
        <v>972</v>
      </c>
      <c r="G221" s="2045">
        <v>1432</v>
      </c>
      <c r="H221" s="2045">
        <v>2833</v>
      </c>
      <c r="I221" s="2045">
        <v>7507</v>
      </c>
      <c r="J221" s="2052" t="s">
        <v>1001</v>
      </c>
      <c r="K221" s="2054" t="s">
        <v>1000</v>
      </c>
      <c r="N221" s="647"/>
      <c r="O221" s="647"/>
      <c r="P221" s="647"/>
      <c r="Q221" s="647"/>
      <c r="R221" s="647"/>
      <c r="S221" s="647"/>
      <c r="T221" s="647"/>
      <c r="U221" s="647"/>
      <c r="V221" s="647"/>
      <c r="W221" s="647"/>
      <c r="X221" s="647"/>
      <c r="Y221" s="647"/>
    </row>
    <row r="222" spans="1:25" ht="13.5" customHeight="1">
      <c r="A222" s="2098"/>
      <c r="B222" s="2049"/>
      <c r="C222" s="2037"/>
      <c r="D222" s="454" t="s">
        <v>969</v>
      </c>
      <c r="E222" s="1105">
        <v>63.91</v>
      </c>
      <c r="F222" s="454" t="s">
        <v>968</v>
      </c>
      <c r="G222" s="2046"/>
      <c r="H222" s="2046"/>
      <c r="I222" s="2046"/>
      <c r="J222" s="2053"/>
      <c r="K222" s="2057"/>
      <c r="N222" s="647"/>
      <c r="O222" s="647"/>
      <c r="P222" s="647"/>
      <c r="Q222" s="647"/>
      <c r="R222" s="647"/>
      <c r="S222" s="647"/>
      <c r="T222" s="647"/>
      <c r="U222" s="647"/>
      <c r="V222" s="647"/>
      <c r="W222" s="647"/>
      <c r="X222" s="647"/>
      <c r="Y222" s="647"/>
    </row>
    <row r="223" spans="1:25">
      <c r="A223" s="2098"/>
      <c r="B223" s="2049"/>
      <c r="C223" s="2037"/>
      <c r="D223" s="454" t="s">
        <v>967</v>
      </c>
      <c r="E223" s="1091" t="s">
        <v>999</v>
      </c>
      <c r="F223" s="1092">
        <v>3</v>
      </c>
      <c r="G223" s="2046"/>
      <c r="H223" s="2046"/>
      <c r="I223" s="2046"/>
      <c r="J223" s="2053"/>
      <c r="K223" s="2057"/>
      <c r="N223" s="647"/>
      <c r="O223" s="647"/>
      <c r="P223" s="647"/>
      <c r="Q223" s="647"/>
      <c r="R223" s="647"/>
      <c r="S223" s="647"/>
      <c r="T223" s="647"/>
      <c r="U223" s="647"/>
      <c r="V223" s="647"/>
      <c r="W223" s="647"/>
      <c r="X223" s="647"/>
      <c r="Y223" s="647"/>
    </row>
    <row r="224" spans="1:25">
      <c r="A224" s="2098"/>
      <c r="B224" s="2049"/>
      <c r="C224" s="2037"/>
      <c r="D224" s="454" t="s">
        <v>976</v>
      </c>
      <c r="E224" s="1093">
        <v>1200</v>
      </c>
      <c r="F224" s="1094" t="s">
        <v>998</v>
      </c>
      <c r="G224" s="2047"/>
      <c r="H224" s="2047"/>
      <c r="I224" s="2047"/>
      <c r="J224" s="2056"/>
      <c r="K224" s="2058"/>
      <c r="N224" s="647"/>
      <c r="O224" s="647"/>
      <c r="P224" s="647"/>
      <c r="Q224" s="647"/>
      <c r="R224" s="647"/>
      <c r="S224" s="647"/>
      <c r="T224" s="647"/>
      <c r="U224" s="647"/>
      <c r="V224" s="647"/>
      <c r="W224" s="647"/>
      <c r="X224" s="647"/>
      <c r="Y224" s="647"/>
    </row>
    <row r="225" spans="1:25" ht="42" customHeight="1">
      <c r="A225" s="2098">
        <v>62</v>
      </c>
      <c r="B225" s="2049" t="s">
        <v>997</v>
      </c>
      <c r="C225" s="2037" t="s">
        <v>419</v>
      </c>
      <c r="D225" s="454" t="s">
        <v>987</v>
      </c>
      <c r="E225" s="1122" t="s">
        <v>996</v>
      </c>
      <c r="F225" s="1123" t="s">
        <v>966</v>
      </c>
      <c r="G225" s="2044">
        <v>506</v>
      </c>
      <c r="H225" s="2044">
        <v>964</v>
      </c>
      <c r="I225" s="2044">
        <v>2555</v>
      </c>
      <c r="J225" s="2052" t="s">
        <v>995</v>
      </c>
      <c r="K225" s="2068" t="s">
        <v>994</v>
      </c>
      <c r="L225" s="647"/>
      <c r="M225" s="647"/>
      <c r="N225" s="647"/>
      <c r="O225" s="647"/>
      <c r="P225" s="647"/>
      <c r="Q225" s="647"/>
      <c r="R225" s="647"/>
      <c r="S225" s="647"/>
      <c r="T225" s="647"/>
      <c r="U225" s="647"/>
      <c r="V225" s="647"/>
      <c r="W225" s="647"/>
      <c r="X225" s="647"/>
      <c r="Y225" s="647"/>
    </row>
    <row r="226" spans="1:25" ht="13.5" customHeight="1">
      <c r="A226" s="2099"/>
      <c r="B226" s="2050"/>
      <c r="C226" s="2038"/>
      <c r="D226" s="454" t="s">
        <v>967</v>
      </c>
      <c r="E226" s="1124" t="s">
        <v>993</v>
      </c>
      <c r="F226" s="1125" t="s">
        <v>992</v>
      </c>
      <c r="G226" s="2043"/>
      <c r="H226" s="2043"/>
      <c r="I226" s="2043"/>
      <c r="J226" s="2056"/>
      <c r="K226" s="2070"/>
      <c r="L226" s="647"/>
      <c r="M226" s="647"/>
      <c r="N226" s="647"/>
      <c r="O226" s="647"/>
      <c r="P226" s="647"/>
      <c r="Q226" s="647"/>
      <c r="R226" s="647"/>
      <c r="S226" s="647"/>
      <c r="T226" s="647"/>
      <c r="U226" s="647"/>
      <c r="V226" s="647"/>
      <c r="W226" s="647"/>
      <c r="X226" s="647"/>
      <c r="Y226" s="647"/>
    </row>
    <row r="227" spans="1:25" ht="13.5" customHeight="1">
      <c r="A227" s="2100">
        <v>63</v>
      </c>
      <c r="B227" s="2048" t="s">
        <v>991</v>
      </c>
      <c r="C227" s="2036" t="s">
        <v>580</v>
      </c>
      <c r="D227" s="454" t="s">
        <v>974</v>
      </c>
      <c r="E227" s="1102" t="s">
        <v>990</v>
      </c>
      <c r="F227" s="454" t="s">
        <v>972</v>
      </c>
      <c r="G227" s="2190">
        <v>27</v>
      </c>
      <c r="H227" s="2190">
        <v>25</v>
      </c>
      <c r="I227" s="2190">
        <v>67</v>
      </c>
      <c r="J227" s="2191" t="s">
        <v>989</v>
      </c>
      <c r="K227" s="2054" t="s">
        <v>988</v>
      </c>
      <c r="L227" s="647"/>
      <c r="M227" s="647"/>
      <c r="N227" s="647"/>
      <c r="O227" s="647"/>
      <c r="P227" s="647"/>
      <c r="Q227" s="647"/>
      <c r="R227" s="647"/>
      <c r="S227" s="647"/>
      <c r="T227" s="647"/>
      <c r="U227" s="647"/>
      <c r="V227" s="647"/>
      <c r="W227" s="647"/>
      <c r="X227" s="647"/>
      <c r="Y227" s="647"/>
    </row>
    <row r="228" spans="1:25" ht="13.5" customHeight="1">
      <c r="A228" s="2100"/>
      <c r="B228" s="2049"/>
      <c r="C228" s="2037"/>
      <c r="D228" s="454" t="s">
        <v>969</v>
      </c>
      <c r="E228" s="1090">
        <v>15.6</v>
      </c>
      <c r="F228" s="454" t="s">
        <v>968</v>
      </c>
      <c r="G228" s="2190"/>
      <c r="H228" s="2190"/>
      <c r="I228" s="2190"/>
      <c r="J228" s="2191"/>
      <c r="K228" s="2057"/>
      <c r="L228" s="647"/>
      <c r="M228" s="647"/>
      <c r="N228" s="647"/>
      <c r="O228" s="647"/>
      <c r="P228" s="647"/>
      <c r="Q228" s="647"/>
      <c r="R228" s="647"/>
      <c r="S228" s="647"/>
      <c r="T228" s="647"/>
      <c r="U228" s="647"/>
      <c r="V228" s="647"/>
      <c r="W228" s="647"/>
      <c r="X228" s="647"/>
      <c r="Y228" s="647"/>
    </row>
    <row r="229" spans="1:25" ht="21.75" customHeight="1">
      <c r="A229" s="2100"/>
      <c r="B229" s="2049"/>
      <c r="C229" s="2037"/>
      <c r="D229" s="454" t="s">
        <v>987</v>
      </c>
      <c r="E229" s="1091" t="s">
        <v>986</v>
      </c>
      <c r="F229" s="1092">
        <v>3</v>
      </c>
      <c r="G229" s="2190"/>
      <c r="H229" s="2190"/>
      <c r="I229" s="2190"/>
      <c r="J229" s="2191"/>
      <c r="K229" s="2058"/>
      <c r="L229" s="647"/>
      <c r="M229" s="647"/>
      <c r="N229" s="647"/>
      <c r="O229" s="647"/>
      <c r="P229" s="647"/>
      <c r="Q229" s="647"/>
      <c r="R229" s="647"/>
      <c r="S229" s="647"/>
      <c r="T229" s="647"/>
      <c r="U229" s="647"/>
      <c r="V229" s="647"/>
      <c r="W229" s="647"/>
      <c r="X229" s="647"/>
      <c r="Y229" s="647"/>
    </row>
    <row r="230" spans="1:25">
      <c r="A230" s="1126">
        <v>64</v>
      </c>
      <c r="B230" s="1127" t="s">
        <v>985</v>
      </c>
      <c r="C230" s="1128" t="s">
        <v>580</v>
      </c>
      <c r="D230" s="850" t="s">
        <v>967</v>
      </c>
      <c r="E230" s="1129" t="s">
        <v>984</v>
      </c>
      <c r="F230" s="1130">
        <v>3</v>
      </c>
      <c r="G230" s="1131">
        <v>0</v>
      </c>
      <c r="H230" s="1131">
        <v>0</v>
      </c>
      <c r="I230" s="1131">
        <v>0</v>
      </c>
      <c r="J230" s="1132"/>
      <c r="K230" s="1407" t="s">
        <v>983</v>
      </c>
      <c r="L230" s="647"/>
      <c r="M230" s="647"/>
      <c r="N230" s="647"/>
      <c r="O230" s="647"/>
      <c r="P230" s="647"/>
      <c r="Q230" s="647"/>
      <c r="R230" s="647"/>
      <c r="S230" s="647"/>
      <c r="T230" s="647"/>
      <c r="U230" s="647"/>
      <c r="V230" s="647"/>
      <c r="W230" s="647"/>
      <c r="X230" s="647"/>
      <c r="Y230" s="647"/>
    </row>
    <row r="231" spans="1:25">
      <c r="A231" s="2104">
        <v>65</v>
      </c>
      <c r="B231" s="2033" t="s">
        <v>982</v>
      </c>
      <c r="C231" s="2036" t="s">
        <v>579</v>
      </c>
      <c r="D231" s="454" t="s">
        <v>974</v>
      </c>
      <c r="E231" s="1095" t="s">
        <v>981</v>
      </c>
      <c r="F231" s="454" t="s">
        <v>972</v>
      </c>
      <c r="G231" s="2045">
        <v>756</v>
      </c>
      <c r="H231" s="2045">
        <v>1106</v>
      </c>
      <c r="I231" s="2045">
        <v>2931</v>
      </c>
      <c r="J231" s="2036" t="s">
        <v>980</v>
      </c>
      <c r="K231" s="2101" t="s">
        <v>979</v>
      </c>
      <c r="L231" s="647"/>
      <c r="M231" s="647"/>
      <c r="N231" s="647"/>
      <c r="O231" s="647"/>
      <c r="P231" s="647"/>
      <c r="Q231" s="647"/>
      <c r="R231" s="647"/>
      <c r="S231" s="647"/>
      <c r="T231" s="647"/>
      <c r="U231" s="647"/>
      <c r="V231" s="647"/>
      <c r="W231" s="647"/>
      <c r="X231" s="647"/>
      <c r="Y231" s="647"/>
    </row>
    <row r="232" spans="1:25">
      <c r="A232" s="2098"/>
      <c r="B232" s="2034"/>
      <c r="C232" s="2037"/>
      <c r="D232" s="454" t="s">
        <v>969</v>
      </c>
      <c r="E232" s="1090">
        <v>486.8</v>
      </c>
      <c r="F232" s="454" t="s">
        <v>968</v>
      </c>
      <c r="G232" s="2046"/>
      <c r="H232" s="2046"/>
      <c r="I232" s="2046"/>
      <c r="J232" s="2037"/>
      <c r="K232" s="2102"/>
      <c r="L232" s="647"/>
      <c r="M232" s="647"/>
      <c r="N232" s="647"/>
      <c r="O232" s="647"/>
      <c r="P232" s="647"/>
      <c r="Q232" s="647"/>
      <c r="R232" s="647"/>
      <c r="S232" s="647"/>
      <c r="T232" s="647"/>
      <c r="U232" s="647"/>
      <c r="V232" s="647"/>
      <c r="W232" s="647"/>
      <c r="X232" s="647"/>
      <c r="Y232" s="647"/>
    </row>
    <row r="233" spans="1:25">
      <c r="A233" s="2098"/>
      <c r="B233" s="2034"/>
      <c r="C233" s="2037"/>
      <c r="D233" s="454" t="s">
        <v>967</v>
      </c>
      <c r="E233" s="1091" t="s">
        <v>978</v>
      </c>
      <c r="F233" s="1092">
        <v>2</v>
      </c>
      <c r="G233" s="2046"/>
      <c r="H233" s="2046"/>
      <c r="I233" s="2046"/>
      <c r="J233" s="2037"/>
      <c r="K233" s="2102"/>
      <c r="L233" s="647"/>
      <c r="M233" s="647"/>
      <c r="N233" s="647"/>
      <c r="O233" s="647"/>
      <c r="P233" s="647"/>
      <c r="Q233" s="647"/>
      <c r="R233" s="647"/>
      <c r="S233" s="647"/>
      <c r="T233" s="647"/>
      <c r="U233" s="647"/>
      <c r="V233" s="647"/>
      <c r="W233" s="647"/>
      <c r="X233" s="647"/>
      <c r="Y233" s="647"/>
    </row>
    <row r="234" spans="1:25">
      <c r="A234" s="2098"/>
      <c r="B234" s="2034"/>
      <c r="C234" s="2037"/>
      <c r="D234" s="454" t="s">
        <v>967</v>
      </c>
      <c r="E234" s="1091" t="s">
        <v>977</v>
      </c>
      <c r="F234" s="1092">
        <v>4</v>
      </c>
      <c r="G234" s="2046"/>
      <c r="H234" s="2046"/>
      <c r="I234" s="2046"/>
      <c r="J234" s="2037"/>
      <c r="K234" s="2102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</row>
    <row r="235" spans="1:25" ht="13.5" customHeight="1">
      <c r="A235" s="2099"/>
      <c r="B235" s="2035"/>
      <c r="C235" s="2038"/>
      <c r="D235" s="454" t="s">
        <v>976</v>
      </c>
      <c r="E235" s="1093">
        <v>8250</v>
      </c>
      <c r="F235" s="1094" t="s">
        <v>966</v>
      </c>
      <c r="G235" s="2047"/>
      <c r="H235" s="2047"/>
      <c r="I235" s="2047"/>
      <c r="J235" s="2038"/>
      <c r="K235" s="2103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</row>
    <row r="236" spans="1:25" ht="13.5" customHeight="1">
      <c r="A236" s="2105">
        <v>66</v>
      </c>
      <c r="B236" s="2108" t="s">
        <v>975</v>
      </c>
      <c r="C236" s="2111" t="s">
        <v>418</v>
      </c>
      <c r="D236" s="1097" t="s">
        <v>974</v>
      </c>
      <c r="E236" s="1098" t="s">
        <v>973</v>
      </c>
      <c r="F236" s="1097" t="s">
        <v>972</v>
      </c>
      <c r="G236" s="2089">
        <v>11</v>
      </c>
      <c r="H236" s="2089">
        <v>11</v>
      </c>
      <c r="I236" s="2089">
        <v>25</v>
      </c>
      <c r="J236" s="2092" t="s">
        <v>971</v>
      </c>
      <c r="K236" s="2095" t="s">
        <v>970</v>
      </c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</row>
    <row r="237" spans="1:25" ht="13.5" customHeight="1">
      <c r="A237" s="2106"/>
      <c r="B237" s="2109"/>
      <c r="C237" s="2112"/>
      <c r="D237" s="1097" t="s">
        <v>969</v>
      </c>
      <c r="E237" s="1099">
        <v>17.5</v>
      </c>
      <c r="F237" s="1097" t="s">
        <v>968</v>
      </c>
      <c r="G237" s="2090"/>
      <c r="H237" s="2090"/>
      <c r="I237" s="2090"/>
      <c r="J237" s="2093"/>
      <c r="K237" s="2096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</row>
    <row r="238" spans="1:25">
      <c r="A238" s="2107"/>
      <c r="B238" s="2110"/>
      <c r="C238" s="2113"/>
      <c r="D238" s="1097" t="s">
        <v>967</v>
      </c>
      <c r="E238" s="1100" t="s">
        <v>966</v>
      </c>
      <c r="F238" s="1101">
        <v>4</v>
      </c>
      <c r="G238" s="2091"/>
      <c r="H238" s="2091"/>
      <c r="I238" s="2091"/>
      <c r="J238" s="2094"/>
      <c r="K238" s="2097"/>
    </row>
  </sheetData>
  <mergeCells count="520">
    <mergeCell ref="K210:K212"/>
    <mergeCell ref="G213:G216"/>
    <mergeCell ref="H213:H216"/>
    <mergeCell ref="I213:I216"/>
    <mergeCell ref="J213:J216"/>
    <mergeCell ref="K213:K216"/>
    <mergeCell ref="K87:K90"/>
    <mergeCell ref="A87:A90"/>
    <mergeCell ref="I204:I206"/>
    <mergeCell ref="G210:G212"/>
    <mergeCell ref="H210:H212"/>
    <mergeCell ref="I210:I212"/>
    <mergeCell ref="B87:B90"/>
    <mergeCell ref="C87:C90"/>
    <mergeCell ref="G87:G90"/>
    <mergeCell ref="H87:H90"/>
    <mergeCell ref="I87:I90"/>
    <mergeCell ref="J87:J90"/>
    <mergeCell ref="J210:J212"/>
    <mergeCell ref="H186:H188"/>
    <mergeCell ref="I186:I188"/>
    <mergeCell ref="J186:J188"/>
    <mergeCell ref="K186:K188"/>
    <mergeCell ref="J204:J206"/>
    <mergeCell ref="G227:G229"/>
    <mergeCell ref="H227:H229"/>
    <mergeCell ref="I227:I229"/>
    <mergeCell ref="J227:J229"/>
    <mergeCell ref="K227:K229"/>
    <mergeCell ref="J221:J224"/>
    <mergeCell ref="K221:K224"/>
    <mergeCell ref="I221:I224"/>
    <mergeCell ref="G218:G220"/>
    <mergeCell ref="H218:H220"/>
    <mergeCell ref="I218:I220"/>
    <mergeCell ref="J225:J226"/>
    <mergeCell ref="K225:K226"/>
    <mergeCell ref="G221:G224"/>
    <mergeCell ref="H221:H224"/>
    <mergeCell ref="J218:J220"/>
    <mergeCell ref="K218:K220"/>
    <mergeCell ref="K204:K206"/>
    <mergeCell ref="G207:G209"/>
    <mergeCell ref="H207:H209"/>
    <mergeCell ref="I207:I209"/>
    <mergeCell ref="J207:J209"/>
    <mergeCell ref="K207:K209"/>
    <mergeCell ref="G204:G206"/>
    <mergeCell ref="G200:G203"/>
    <mergeCell ref="H200:H203"/>
    <mergeCell ref="I200:I203"/>
    <mergeCell ref="J200:J203"/>
    <mergeCell ref="K200:K203"/>
    <mergeCell ref="J193:J196"/>
    <mergeCell ref="K193:K196"/>
    <mergeCell ref="J197:J199"/>
    <mergeCell ref="K172:K175"/>
    <mergeCell ref="H172:H175"/>
    <mergeCell ref="I172:I175"/>
    <mergeCell ref="K197:K199"/>
    <mergeCell ref="I197:I199"/>
    <mergeCell ref="H197:H199"/>
    <mergeCell ref="J183:J185"/>
    <mergeCell ref="K183:K185"/>
    <mergeCell ref="G180:G182"/>
    <mergeCell ref="H180:H182"/>
    <mergeCell ref="I180:I182"/>
    <mergeCell ref="J180:J182"/>
    <mergeCell ref="K180:K182"/>
    <mergeCell ref="K162:K164"/>
    <mergeCell ref="G165:G167"/>
    <mergeCell ref="H165:H167"/>
    <mergeCell ref="I165:I167"/>
    <mergeCell ref="J165:J167"/>
    <mergeCell ref="K165:K167"/>
    <mergeCell ref="H162:H164"/>
    <mergeCell ref="K150:K153"/>
    <mergeCell ref="G168:G171"/>
    <mergeCell ref="H168:H171"/>
    <mergeCell ref="I168:I171"/>
    <mergeCell ref="J168:J171"/>
    <mergeCell ref="K168:K171"/>
    <mergeCell ref="G176:G179"/>
    <mergeCell ref="H176:H179"/>
    <mergeCell ref="I176:I179"/>
    <mergeCell ref="J176:J179"/>
    <mergeCell ref="K176:K179"/>
    <mergeCell ref="J134:J137"/>
    <mergeCell ref="K134:K137"/>
    <mergeCell ref="G138:G140"/>
    <mergeCell ref="H138:H140"/>
    <mergeCell ref="I138:I140"/>
    <mergeCell ref="J138:J140"/>
    <mergeCell ref="K138:K140"/>
    <mergeCell ref="J147:J149"/>
    <mergeCell ref="K147:K149"/>
    <mergeCell ref="J144:J146"/>
    <mergeCell ref="K144:K146"/>
    <mergeCell ref="G147:G149"/>
    <mergeCell ref="H147:H149"/>
    <mergeCell ref="I147:I149"/>
    <mergeCell ref="A176:A179"/>
    <mergeCell ref="B176:B179"/>
    <mergeCell ref="G141:G143"/>
    <mergeCell ref="H141:H143"/>
    <mergeCell ref="I141:I143"/>
    <mergeCell ref="J141:J143"/>
    <mergeCell ref="A141:A143"/>
    <mergeCell ref="H154:H158"/>
    <mergeCell ref="I154:I158"/>
    <mergeCell ref="G144:G146"/>
    <mergeCell ref="H144:H146"/>
    <mergeCell ref="I144:I146"/>
    <mergeCell ref="G150:G153"/>
    <mergeCell ref="H150:H153"/>
    <mergeCell ref="I150:I153"/>
    <mergeCell ref="J150:J153"/>
    <mergeCell ref="J172:J175"/>
    <mergeCell ref="A165:A167"/>
    <mergeCell ref="B165:B167"/>
    <mergeCell ref="B150:B153"/>
    <mergeCell ref="J162:J164"/>
    <mergeCell ref="I162:I164"/>
    <mergeCell ref="J154:J158"/>
    <mergeCell ref="A124:A126"/>
    <mergeCell ref="B124:B126"/>
    <mergeCell ref="C124:C126"/>
    <mergeCell ref="A147:A149"/>
    <mergeCell ref="B147:B149"/>
    <mergeCell ref="B180:B182"/>
    <mergeCell ref="C180:C182"/>
    <mergeCell ref="A154:A158"/>
    <mergeCell ref="B154:B158"/>
    <mergeCell ref="C154:C158"/>
    <mergeCell ref="A159:A161"/>
    <mergeCell ref="B159:B161"/>
    <mergeCell ref="A172:A175"/>
    <mergeCell ref="B172:B175"/>
    <mergeCell ref="C172:C175"/>
    <mergeCell ref="A168:A171"/>
    <mergeCell ref="B168:B171"/>
    <mergeCell ref="C168:C171"/>
    <mergeCell ref="A138:A140"/>
    <mergeCell ref="B138:B140"/>
    <mergeCell ref="A162:A164"/>
    <mergeCell ref="B162:B164"/>
    <mergeCell ref="A144:A146"/>
    <mergeCell ref="A150:A153"/>
    <mergeCell ref="J58:J60"/>
    <mergeCell ref="K58:K60"/>
    <mergeCell ref="A61:A63"/>
    <mergeCell ref="B61:B63"/>
    <mergeCell ref="C61:C63"/>
    <mergeCell ref="G61:G63"/>
    <mergeCell ref="H61:H63"/>
    <mergeCell ref="B121:B123"/>
    <mergeCell ref="C121:C123"/>
    <mergeCell ref="A104:A106"/>
    <mergeCell ref="B104:B106"/>
    <mergeCell ref="C104:C106"/>
    <mergeCell ref="B79:B82"/>
    <mergeCell ref="A79:A82"/>
    <mergeCell ref="A83:A86"/>
    <mergeCell ref="B83:B86"/>
    <mergeCell ref="C83:C86"/>
    <mergeCell ref="G95:G96"/>
    <mergeCell ref="C79:C82"/>
    <mergeCell ref="G79:G82"/>
    <mergeCell ref="G104:G106"/>
    <mergeCell ref="G121:G123"/>
    <mergeCell ref="G83:G86"/>
    <mergeCell ref="H121:H123"/>
    <mergeCell ref="G75:G78"/>
    <mergeCell ref="H75:H78"/>
    <mergeCell ref="G72:G74"/>
    <mergeCell ref="H72:H74"/>
    <mergeCell ref="J64:J67"/>
    <mergeCell ref="K64:K67"/>
    <mergeCell ref="I68:I71"/>
    <mergeCell ref="A97:A100"/>
    <mergeCell ref="I75:I78"/>
    <mergeCell ref="J75:J78"/>
    <mergeCell ref="A75:A78"/>
    <mergeCell ref="B75:B78"/>
    <mergeCell ref="G68:G71"/>
    <mergeCell ref="H68:H71"/>
    <mergeCell ref="K18:K21"/>
    <mergeCell ref="A22:A25"/>
    <mergeCell ref="B22:B25"/>
    <mergeCell ref="C22:C25"/>
    <mergeCell ref="G22:G25"/>
    <mergeCell ref="H22:H25"/>
    <mergeCell ref="J18:J21"/>
    <mergeCell ref="J10:J13"/>
    <mergeCell ref="J22:J25"/>
    <mergeCell ref="K22:K25"/>
    <mergeCell ref="A18:A21"/>
    <mergeCell ref="G18:G21"/>
    <mergeCell ref="C14:C17"/>
    <mergeCell ref="G14:G17"/>
    <mergeCell ref="H14:H17"/>
    <mergeCell ref="I14:I17"/>
    <mergeCell ref="J14:J17"/>
    <mergeCell ref="K14:K17"/>
    <mergeCell ref="K10:K13"/>
    <mergeCell ref="A10:C13"/>
    <mergeCell ref="G10:G13"/>
    <mergeCell ref="H10:H13"/>
    <mergeCell ref="I10:I13"/>
    <mergeCell ref="A14:A17"/>
    <mergeCell ref="A5:B5"/>
    <mergeCell ref="C5:D5"/>
    <mergeCell ref="F5:G5"/>
    <mergeCell ref="H5:I5"/>
    <mergeCell ref="A6:B6"/>
    <mergeCell ref="C6:D6"/>
    <mergeCell ref="F6:G6"/>
    <mergeCell ref="H6:I6"/>
    <mergeCell ref="I41:I44"/>
    <mergeCell ref="A38:A40"/>
    <mergeCell ref="B38:B40"/>
    <mergeCell ref="D24:D25"/>
    <mergeCell ref="I22:I25"/>
    <mergeCell ref="B18:B21"/>
    <mergeCell ref="I38:I40"/>
    <mergeCell ref="A41:A44"/>
    <mergeCell ref="B41:B44"/>
    <mergeCell ref="C41:C44"/>
    <mergeCell ref="H18:H21"/>
    <mergeCell ref="I18:I21"/>
    <mergeCell ref="B14:B17"/>
    <mergeCell ref="A9:C9"/>
    <mergeCell ref="C18:C21"/>
    <mergeCell ref="A26:A29"/>
    <mergeCell ref="A48:A50"/>
    <mergeCell ref="B48:B50"/>
    <mergeCell ref="C48:C50"/>
    <mergeCell ref="A134:A137"/>
    <mergeCell ref="B134:B137"/>
    <mergeCell ref="C134:C137"/>
    <mergeCell ref="A131:A133"/>
    <mergeCell ref="B131:B133"/>
    <mergeCell ref="C131:C133"/>
    <mergeCell ref="A68:A71"/>
    <mergeCell ref="B68:B71"/>
    <mergeCell ref="C68:C71"/>
    <mergeCell ref="A51:A54"/>
    <mergeCell ref="B51:B54"/>
    <mergeCell ref="C51:C54"/>
    <mergeCell ref="A116:A120"/>
    <mergeCell ref="B116:B120"/>
    <mergeCell ref="C116:C120"/>
    <mergeCell ref="A121:A123"/>
    <mergeCell ref="A127:A129"/>
    <mergeCell ref="A58:A60"/>
    <mergeCell ref="B58:B60"/>
    <mergeCell ref="C58:C60"/>
    <mergeCell ref="A55:A57"/>
    <mergeCell ref="B55:B57"/>
    <mergeCell ref="C55:C57"/>
    <mergeCell ref="A64:A67"/>
    <mergeCell ref="C75:C78"/>
    <mergeCell ref="A72:A74"/>
    <mergeCell ref="B72:B74"/>
    <mergeCell ref="C72:C74"/>
    <mergeCell ref="B95:B96"/>
    <mergeCell ref="C95:C96"/>
    <mergeCell ref="A95:A96"/>
    <mergeCell ref="G55:G57"/>
    <mergeCell ref="H55:H57"/>
    <mergeCell ref="G51:G54"/>
    <mergeCell ref="B64:B67"/>
    <mergeCell ref="C64:C67"/>
    <mergeCell ref="G64:G67"/>
    <mergeCell ref="J38:J40"/>
    <mergeCell ref="K38:K40"/>
    <mergeCell ref="J41:J44"/>
    <mergeCell ref="K41:K44"/>
    <mergeCell ref="C38:C40"/>
    <mergeCell ref="G38:G40"/>
    <mergeCell ref="H38:H40"/>
    <mergeCell ref="G58:G60"/>
    <mergeCell ref="H58:H60"/>
    <mergeCell ref="I58:I60"/>
    <mergeCell ref="H64:H67"/>
    <mergeCell ref="I64:I67"/>
    <mergeCell ref="G45:G47"/>
    <mergeCell ref="H45:H47"/>
    <mergeCell ref="I45:I47"/>
    <mergeCell ref="J45:J47"/>
    <mergeCell ref="K45:K47"/>
    <mergeCell ref="I55:I57"/>
    <mergeCell ref="J51:J54"/>
    <mergeCell ref="K51:K54"/>
    <mergeCell ref="I48:I50"/>
    <mergeCell ref="A45:A47"/>
    <mergeCell ref="B45:B47"/>
    <mergeCell ref="C45:C47"/>
    <mergeCell ref="J26:J29"/>
    <mergeCell ref="K26:K29"/>
    <mergeCell ref="A30:A33"/>
    <mergeCell ref="B30:B33"/>
    <mergeCell ref="C30:C33"/>
    <mergeCell ref="G30:G33"/>
    <mergeCell ref="G41:G44"/>
    <mergeCell ref="H41:H44"/>
    <mergeCell ref="A34:A37"/>
    <mergeCell ref="B34:B37"/>
    <mergeCell ref="C34:C37"/>
    <mergeCell ref="G34:G37"/>
    <mergeCell ref="H34:H37"/>
    <mergeCell ref="H30:H33"/>
    <mergeCell ref="I30:I33"/>
    <mergeCell ref="J30:J33"/>
    <mergeCell ref="K30:K33"/>
    <mergeCell ref="I26:I29"/>
    <mergeCell ref="B26:B29"/>
    <mergeCell ref="C26:C29"/>
    <mergeCell ref="G26:G29"/>
    <mergeCell ref="H26:H29"/>
    <mergeCell ref="J34:J37"/>
    <mergeCell ref="K34:K37"/>
    <mergeCell ref="G189:G192"/>
    <mergeCell ref="H189:H192"/>
    <mergeCell ref="K189:K192"/>
    <mergeCell ref="I189:I192"/>
    <mergeCell ref="J189:J192"/>
    <mergeCell ref="K75:K78"/>
    <mergeCell ref="I72:I74"/>
    <mergeCell ref="I34:I37"/>
    <mergeCell ref="J48:J50"/>
    <mergeCell ref="K48:K50"/>
    <mergeCell ref="J55:J57"/>
    <mergeCell ref="K55:K57"/>
    <mergeCell ref="H51:H54"/>
    <mergeCell ref="I51:I54"/>
    <mergeCell ref="J68:J71"/>
    <mergeCell ref="K68:K71"/>
    <mergeCell ref="G48:G50"/>
    <mergeCell ref="H48:H50"/>
    <mergeCell ref="I61:I63"/>
    <mergeCell ref="J61:J63"/>
    <mergeCell ref="K61:K63"/>
    <mergeCell ref="H83:H86"/>
    <mergeCell ref="I83:I86"/>
    <mergeCell ref="J83:J86"/>
    <mergeCell ref="K83:K86"/>
    <mergeCell ref="I95:I96"/>
    <mergeCell ref="J95:J96"/>
    <mergeCell ref="K95:K96"/>
    <mergeCell ref="J72:J74"/>
    <mergeCell ref="K72:K74"/>
    <mergeCell ref="H79:H82"/>
    <mergeCell ref="I79:I82"/>
    <mergeCell ref="J79:J82"/>
    <mergeCell ref="K79:K82"/>
    <mergeCell ref="I91:I94"/>
    <mergeCell ref="J91:J94"/>
    <mergeCell ref="K91:K94"/>
    <mergeCell ref="G101:G103"/>
    <mergeCell ref="H101:H103"/>
    <mergeCell ref="I101:I103"/>
    <mergeCell ref="J101:J103"/>
    <mergeCell ref="K101:K103"/>
    <mergeCell ref="A91:A94"/>
    <mergeCell ref="B91:B94"/>
    <mergeCell ref="C91:C94"/>
    <mergeCell ref="G91:G94"/>
    <mergeCell ref="H91:H94"/>
    <mergeCell ref="A101:A103"/>
    <mergeCell ref="B101:B103"/>
    <mergeCell ref="C101:C103"/>
    <mergeCell ref="H95:H96"/>
    <mergeCell ref="C97:C100"/>
    <mergeCell ref="G97:G100"/>
    <mergeCell ref="H97:H100"/>
    <mergeCell ref="I97:I100"/>
    <mergeCell ref="J97:J100"/>
    <mergeCell ref="K97:K100"/>
    <mergeCell ref="B97:B100"/>
    <mergeCell ref="H104:H106"/>
    <mergeCell ref="A197:A199"/>
    <mergeCell ref="B197:B199"/>
    <mergeCell ref="C197:C199"/>
    <mergeCell ref="B183:B185"/>
    <mergeCell ref="C183:C185"/>
    <mergeCell ref="A193:A196"/>
    <mergeCell ref="B193:B196"/>
    <mergeCell ref="C193:C196"/>
    <mergeCell ref="C176:C179"/>
    <mergeCell ref="A183:A185"/>
    <mergeCell ref="A186:A188"/>
    <mergeCell ref="B186:B188"/>
    <mergeCell ref="C186:C188"/>
    <mergeCell ref="A189:A192"/>
    <mergeCell ref="B189:B192"/>
    <mergeCell ref="C189:C192"/>
    <mergeCell ref="A180:A182"/>
    <mergeCell ref="A107:A110"/>
    <mergeCell ref="B107:B110"/>
    <mergeCell ref="A111:A115"/>
    <mergeCell ref="B111:B115"/>
    <mergeCell ref="C111:C115"/>
    <mergeCell ref="G111:G115"/>
    <mergeCell ref="A231:A235"/>
    <mergeCell ref="B231:B235"/>
    <mergeCell ref="A204:A206"/>
    <mergeCell ref="B204:B206"/>
    <mergeCell ref="C204:C206"/>
    <mergeCell ref="A207:A209"/>
    <mergeCell ref="B207:B209"/>
    <mergeCell ref="C207:C209"/>
    <mergeCell ref="C210:C212"/>
    <mergeCell ref="A221:A224"/>
    <mergeCell ref="B221:B224"/>
    <mergeCell ref="C221:C224"/>
    <mergeCell ref="A213:A216"/>
    <mergeCell ref="A210:A212"/>
    <mergeCell ref="B210:B212"/>
    <mergeCell ref="A218:A220"/>
    <mergeCell ref="B218:B220"/>
    <mergeCell ref="C218:C220"/>
    <mergeCell ref="B213:B216"/>
    <mergeCell ref="C213:C216"/>
    <mergeCell ref="J127:J129"/>
    <mergeCell ref="H134:H137"/>
    <mergeCell ref="H107:H110"/>
    <mergeCell ref="I107:I110"/>
    <mergeCell ref="K159:K161"/>
    <mergeCell ref="I236:I238"/>
    <mergeCell ref="J236:J238"/>
    <mergeCell ref="K236:K238"/>
    <mergeCell ref="A225:A226"/>
    <mergeCell ref="B225:B226"/>
    <mergeCell ref="C225:C226"/>
    <mergeCell ref="G225:G226"/>
    <mergeCell ref="H225:H226"/>
    <mergeCell ref="I225:I226"/>
    <mergeCell ref="A227:A229"/>
    <mergeCell ref="K231:K235"/>
    <mergeCell ref="A200:A203"/>
    <mergeCell ref="A236:A238"/>
    <mergeCell ref="B236:B238"/>
    <mergeCell ref="C236:C238"/>
    <mergeCell ref="G236:G238"/>
    <mergeCell ref="H236:H238"/>
    <mergeCell ref="B227:B229"/>
    <mergeCell ref="C227:C229"/>
    <mergeCell ref="J121:J123"/>
    <mergeCell ref="K121:K123"/>
    <mergeCell ref="G124:G126"/>
    <mergeCell ref="H124:H126"/>
    <mergeCell ref="I124:I126"/>
    <mergeCell ref="C231:C235"/>
    <mergeCell ref="G231:G235"/>
    <mergeCell ref="H231:H235"/>
    <mergeCell ref="I231:I235"/>
    <mergeCell ref="J231:J235"/>
    <mergeCell ref="G127:G129"/>
    <mergeCell ref="C147:C149"/>
    <mergeCell ref="C150:C153"/>
    <mergeCell ref="C127:C129"/>
    <mergeCell ref="C138:C140"/>
    <mergeCell ref="C141:C143"/>
    <mergeCell ref="C159:C161"/>
    <mergeCell ref="C200:C203"/>
    <mergeCell ref="H204:H206"/>
    <mergeCell ref="C162:C164"/>
    <mergeCell ref="G131:G133"/>
    <mergeCell ref="H131:H133"/>
    <mergeCell ref="I131:I133"/>
    <mergeCell ref="J131:J133"/>
    <mergeCell ref="I104:I106"/>
    <mergeCell ref="J104:J106"/>
    <mergeCell ref="K104:K106"/>
    <mergeCell ref="J107:J110"/>
    <mergeCell ref="K107:K110"/>
    <mergeCell ref="I159:I161"/>
    <mergeCell ref="J159:J161"/>
    <mergeCell ref="C107:C110"/>
    <mergeCell ref="G107:G110"/>
    <mergeCell ref="H111:H115"/>
    <mergeCell ref="I111:I115"/>
    <mergeCell ref="J111:J115"/>
    <mergeCell ref="K111:K115"/>
    <mergeCell ref="J116:J120"/>
    <mergeCell ref="K116:K120"/>
    <mergeCell ref="K131:K133"/>
    <mergeCell ref="K154:K158"/>
    <mergeCell ref="K141:K143"/>
    <mergeCell ref="J124:J126"/>
    <mergeCell ref="K124:K126"/>
    <mergeCell ref="K127:K129"/>
    <mergeCell ref="G159:G161"/>
    <mergeCell ref="H159:H161"/>
    <mergeCell ref="G154:G158"/>
    <mergeCell ref="B200:B203"/>
    <mergeCell ref="B144:B146"/>
    <mergeCell ref="C144:C146"/>
    <mergeCell ref="C165:C167"/>
    <mergeCell ref="G162:G164"/>
    <mergeCell ref="G172:G175"/>
    <mergeCell ref="G116:G120"/>
    <mergeCell ref="H116:H120"/>
    <mergeCell ref="I116:I120"/>
    <mergeCell ref="I134:I137"/>
    <mergeCell ref="B127:B129"/>
    <mergeCell ref="B141:B143"/>
    <mergeCell ref="I121:I123"/>
    <mergeCell ref="G134:G137"/>
    <mergeCell ref="H127:H129"/>
    <mergeCell ref="I127:I129"/>
    <mergeCell ref="G193:G196"/>
    <mergeCell ref="G197:G199"/>
    <mergeCell ref="G183:G185"/>
    <mergeCell ref="H183:H185"/>
    <mergeCell ref="I183:I185"/>
    <mergeCell ref="H193:H196"/>
    <mergeCell ref="I193:I196"/>
    <mergeCell ref="G186:G188"/>
  </mergeCells>
  <phoneticPr fontId="63" type="noConversion"/>
  <pageMargins left="0.7" right="0.7" top="0.75" bottom="0.75" header="0.3" footer="0.3"/>
  <pageSetup paperSize="9" scale="70" orientation="portrait" horizontalDpi="4294967293" verticalDpi="4294967293" r:id="rId1"/>
  <rowBreaks count="4" manualBreakCount="4">
    <brk id="44" max="16383" man="1"/>
    <brk id="98" max="16383" man="1"/>
    <brk id="143" max="16383" man="1"/>
    <brk id="192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0000FF"/>
    <pageSetUpPr fitToPage="1"/>
  </sheetPr>
  <dimension ref="A2:L51"/>
  <sheetViews>
    <sheetView view="pageBreakPreview" zoomScaleNormal="100" zoomScaleSheetLayoutView="100" workbookViewId="0">
      <selection activeCell="G13" sqref="G13"/>
    </sheetView>
  </sheetViews>
  <sheetFormatPr defaultColWidth="8.8984375" defaultRowHeight="14.4"/>
  <cols>
    <col min="1" max="1" width="3.8984375" style="186" customWidth="1"/>
    <col min="2" max="2" width="10.296875" style="186" customWidth="1"/>
    <col min="3" max="3" width="4.69921875" style="186" customWidth="1"/>
    <col min="4" max="4" width="10.3984375" style="186" customWidth="1"/>
    <col min="5" max="5" width="3.59765625" style="186" customWidth="1"/>
    <col min="6" max="6" width="8.796875" style="53" customWidth="1"/>
    <col min="7" max="7" width="7.796875" style="186" customWidth="1"/>
    <col min="8" max="9" width="7.59765625" style="186" customWidth="1"/>
    <col min="10" max="10" width="16.19921875" style="60" bestFit="1" customWidth="1"/>
    <col min="11" max="11" width="22.59765625" style="59" customWidth="1"/>
    <col min="12" max="12" width="18.3984375" style="186" customWidth="1"/>
    <col min="13" max="16384" width="8.8984375" style="186"/>
  </cols>
  <sheetData>
    <row r="2" spans="1:12" ht="30.6">
      <c r="A2" s="54" t="s">
        <v>297</v>
      </c>
      <c r="F2" s="187" t="s">
        <v>910</v>
      </c>
      <c r="G2" s="187"/>
    </row>
    <row r="3" spans="1:12" ht="18.75" customHeight="1">
      <c r="A3" s="63"/>
      <c r="B3" s="314"/>
      <c r="D3" s="314"/>
    </row>
    <row r="4" spans="1:12" ht="36" customHeight="1">
      <c r="A4" s="328" t="s">
        <v>298</v>
      </c>
      <c r="B4" s="1411" t="s">
        <v>299</v>
      </c>
      <c r="C4" s="2194" t="s">
        <v>300</v>
      </c>
      <c r="D4" s="2194"/>
      <c r="E4" s="329" t="s">
        <v>301</v>
      </c>
      <c r="F4" s="330" t="s">
        <v>302</v>
      </c>
      <c r="G4" s="329" t="s">
        <v>303</v>
      </c>
      <c r="H4" s="329" t="s">
        <v>304</v>
      </c>
      <c r="I4" s="329" t="s">
        <v>305</v>
      </c>
      <c r="J4" s="331" t="s">
        <v>306</v>
      </c>
      <c r="K4" s="331" t="s">
        <v>588</v>
      </c>
      <c r="L4" s="331" t="s">
        <v>675</v>
      </c>
    </row>
    <row r="5" spans="1:12" ht="30" customHeight="1">
      <c r="A5" s="275" t="s">
        <v>82</v>
      </c>
      <c r="B5" s="1412"/>
      <c r="C5" s="2195"/>
      <c r="D5" s="2195"/>
      <c r="E5" s="272">
        <f>SUM(E6:E47)</f>
        <v>102</v>
      </c>
      <c r="F5" s="268">
        <f>SUM(F6:F47)</f>
        <v>437650</v>
      </c>
      <c r="G5" s="1412">
        <f>MIN(G6:G47)</f>
        <v>80.95</v>
      </c>
      <c r="H5" s="1412">
        <f>MAX(H6:H47)</f>
        <v>294.8</v>
      </c>
      <c r="I5" s="357"/>
      <c r="J5" s="269"/>
      <c r="K5" s="432"/>
      <c r="L5" s="432"/>
    </row>
    <row r="6" spans="1:12" ht="30" customHeight="1">
      <c r="A6" s="1529">
        <v>1</v>
      </c>
      <c r="B6" s="1493" t="s">
        <v>1422</v>
      </c>
      <c r="C6" s="1493" t="s">
        <v>117</v>
      </c>
      <c r="D6" s="1494" t="s">
        <v>1421</v>
      </c>
      <c r="E6" s="1493">
        <v>2</v>
      </c>
      <c r="F6" s="849">
        <v>900</v>
      </c>
      <c r="G6" s="1493">
        <v>111</v>
      </c>
      <c r="H6" s="1493">
        <v>114</v>
      </c>
      <c r="I6" s="1533" t="s">
        <v>1420</v>
      </c>
      <c r="J6" s="1532" t="s">
        <v>1419</v>
      </c>
      <c r="K6" s="1531" t="s">
        <v>1285</v>
      </c>
      <c r="L6" s="1530" t="s">
        <v>1284</v>
      </c>
    </row>
    <row r="7" spans="1:12" ht="30" customHeight="1">
      <c r="A7" s="1471">
        <v>2</v>
      </c>
      <c r="B7" s="1487" t="s">
        <v>1418</v>
      </c>
      <c r="C7" s="1487" t="s">
        <v>117</v>
      </c>
      <c r="D7" s="1488" t="s">
        <v>1417</v>
      </c>
      <c r="E7" s="1487">
        <v>2</v>
      </c>
      <c r="F7" s="454">
        <v>300</v>
      </c>
      <c r="G7" s="1487">
        <v>290</v>
      </c>
      <c r="H7" s="1487">
        <v>294.8</v>
      </c>
      <c r="I7" s="1517" t="s">
        <v>1416</v>
      </c>
      <c r="J7" s="1528" t="s">
        <v>1415</v>
      </c>
      <c r="K7" s="1484" t="s">
        <v>1285</v>
      </c>
      <c r="L7" s="1484">
        <v>0</v>
      </c>
    </row>
    <row r="8" spans="1:12" ht="30" customHeight="1">
      <c r="A8" s="1471">
        <v>3</v>
      </c>
      <c r="B8" s="1487" t="s">
        <v>1074</v>
      </c>
      <c r="C8" s="1487" t="s">
        <v>117</v>
      </c>
      <c r="D8" s="1488" t="s">
        <v>1414</v>
      </c>
      <c r="E8" s="1487">
        <v>2</v>
      </c>
      <c r="F8" s="454">
        <v>2000</v>
      </c>
      <c r="G8" s="1487">
        <v>130.4</v>
      </c>
      <c r="H8" s="1487">
        <v>134.30000000000001</v>
      </c>
      <c r="I8" s="1517" t="s">
        <v>1413</v>
      </c>
      <c r="J8" s="1512" t="s">
        <v>1412</v>
      </c>
      <c r="K8" s="1484" t="s">
        <v>1285</v>
      </c>
      <c r="L8" s="1484" t="s">
        <v>1288</v>
      </c>
    </row>
    <row r="9" spans="1:12" ht="30" customHeight="1">
      <c r="A9" s="1471">
        <v>4</v>
      </c>
      <c r="B9" s="1487" t="s">
        <v>1411</v>
      </c>
      <c r="C9" s="1487" t="s">
        <v>117</v>
      </c>
      <c r="D9" s="1488" t="s">
        <v>1410</v>
      </c>
      <c r="E9" s="1487">
        <v>2</v>
      </c>
      <c r="F9" s="454">
        <v>2000</v>
      </c>
      <c r="G9" s="1487">
        <v>148</v>
      </c>
      <c r="H9" s="1487">
        <v>152</v>
      </c>
      <c r="I9" s="1517" t="s">
        <v>1409</v>
      </c>
      <c r="J9" s="1512" t="s">
        <v>1408</v>
      </c>
      <c r="K9" s="1484" t="s">
        <v>1285</v>
      </c>
      <c r="L9" s="1484" t="s">
        <v>1288</v>
      </c>
    </row>
    <row r="10" spans="1:12" ht="30" customHeight="1">
      <c r="A10" s="1471">
        <v>5</v>
      </c>
      <c r="B10" s="1487" t="s">
        <v>53</v>
      </c>
      <c r="C10" s="1487" t="s">
        <v>117</v>
      </c>
      <c r="D10" s="1488" t="s">
        <v>1407</v>
      </c>
      <c r="E10" s="1487">
        <v>2</v>
      </c>
      <c r="F10" s="454">
        <v>300</v>
      </c>
      <c r="G10" s="1487">
        <v>116</v>
      </c>
      <c r="H10" s="1487">
        <v>120</v>
      </c>
      <c r="I10" s="1517" t="s">
        <v>1406</v>
      </c>
      <c r="J10" s="1512" t="s">
        <v>1405</v>
      </c>
      <c r="K10" s="1484" t="s">
        <v>1285</v>
      </c>
      <c r="L10" s="1484" t="s">
        <v>1288</v>
      </c>
    </row>
    <row r="11" spans="1:12" ht="30" customHeight="1">
      <c r="A11" s="1529">
        <v>6</v>
      </c>
      <c r="B11" s="1493" t="s">
        <v>1404</v>
      </c>
      <c r="C11" s="1493" t="s">
        <v>117</v>
      </c>
      <c r="D11" s="1494" t="s">
        <v>1403</v>
      </c>
      <c r="E11" s="1493">
        <v>1</v>
      </c>
      <c r="F11" s="849">
        <v>50</v>
      </c>
      <c r="G11" s="1493">
        <v>111</v>
      </c>
      <c r="H11" s="1493">
        <v>115</v>
      </c>
      <c r="I11" s="1525" t="s">
        <v>1402</v>
      </c>
      <c r="J11" s="1524" t="s">
        <v>1401</v>
      </c>
      <c r="K11" s="1490" t="s">
        <v>1285</v>
      </c>
      <c r="L11" s="1490" t="s">
        <v>1284</v>
      </c>
    </row>
    <row r="12" spans="1:12" ht="30" customHeight="1">
      <c r="A12" s="1471">
        <v>7</v>
      </c>
      <c r="B12" s="1487" t="s">
        <v>1400</v>
      </c>
      <c r="C12" s="1487" t="s">
        <v>117</v>
      </c>
      <c r="D12" s="1488" t="s">
        <v>1399</v>
      </c>
      <c r="E12" s="1487">
        <v>2</v>
      </c>
      <c r="F12" s="454">
        <v>300</v>
      </c>
      <c r="G12" s="1487">
        <v>200.3</v>
      </c>
      <c r="H12" s="1487">
        <v>203.8</v>
      </c>
      <c r="I12" s="1517" t="s">
        <v>1398</v>
      </c>
      <c r="J12" s="1485" t="s">
        <v>1397</v>
      </c>
      <c r="K12" s="1484" t="s">
        <v>1285</v>
      </c>
      <c r="L12" s="1484">
        <v>0</v>
      </c>
    </row>
    <row r="13" spans="1:12" ht="30" customHeight="1">
      <c r="A13" s="1471">
        <v>8</v>
      </c>
      <c r="B13" s="1487" t="s">
        <v>1396</v>
      </c>
      <c r="C13" s="1487" t="s">
        <v>117</v>
      </c>
      <c r="D13" s="1488" t="s">
        <v>1147</v>
      </c>
      <c r="E13" s="1487">
        <v>2</v>
      </c>
      <c r="F13" s="454">
        <v>1200</v>
      </c>
      <c r="G13" s="1487">
        <v>160</v>
      </c>
      <c r="H13" s="1487">
        <v>163.65</v>
      </c>
      <c r="I13" s="1517" t="s">
        <v>1395</v>
      </c>
      <c r="J13" s="1512" t="s">
        <v>1394</v>
      </c>
      <c r="K13" s="1484" t="s">
        <v>1285</v>
      </c>
      <c r="L13" s="1484">
        <v>0</v>
      </c>
    </row>
    <row r="14" spans="1:12" ht="30" customHeight="1">
      <c r="A14" s="1471">
        <v>9</v>
      </c>
      <c r="B14" s="1487" t="s">
        <v>1393</v>
      </c>
      <c r="C14" s="1487" t="s">
        <v>117</v>
      </c>
      <c r="D14" s="1488" t="s">
        <v>1392</v>
      </c>
      <c r="E14" s="1487">
        <v>2</v>
      </c>
      <c r="F14" s="454">
        <v>1500</v>
      </c>
      <c r="G14" s="1487">
        <v>144.9</v>
      </c>
      <c r="H14" s="1487">
        <v>148.80000000000001</v>
      </c>
      <c r="I14" s="1517" t="s">
        <v>1327</v>
      </c>
      <c r="J14" s="1528" t="s">
        <v>1391</v>
      </c>
      <c r="K14" s="1484" t="s">
        <v>1285</v>
      </c>
      <c r="L14" s="1484" t="s">
        <v>1288</v>
      </c>
    </row>
    <row r="15" spans="1:12" ht="30" customHeight="1">
      <c r="A15" s="1471">
        <v>10</v>
      </c>
      <c r="B15" s="1487" t="s">
        <v>1263</v>
      </c>
      <c r="C15" s="1487" t="s">
        <v>418</v>
      </c>
      <c r="D15" s="1488" t="s">
        <v>1390</v>
      </c>
      <c r="E15" s="1487">
        <v>2</v>
      </c>
      <c r="F15" s="454">
        <v>1550</v>
      </c>
      <c r="G15" s="1487">
        <v>117.5</v>
      </c>
      <c r="H15" s="1487">
        <v>121.6</v>
      </c>
      <c r="I15" s="1517" t="s">
        <v>1389</v>
      </c>
      <c r="J15" s="1485" t="s">
        <v>1388</v>
      </c>
      <c r="K15" s="1484" t="s">
        <v>1285</v>
      </c>
      <c r="L15" s="1484" t="s">
        <v>1288</v>
      </c>
    </row>
    <row r="16" spans="1:12" ht="30" customHeight="1">
      <c r="A16" s="1471">
        <v>11</v>
      </c>
      <c r="B16" s="1507" t="s">
        <v>1226</v>
      </c>
      <c r="C16" s="1507" t="s">
        <v>418</v>
      </c>
      <c r="D16" s="1508" t="s">
        <v>1387</v>
      </c>
      <c r="E16" s="1507">
        <v>2</v>
      </c>
      <c r="F16" s="1399">
        <v>2600</v>
      </c>
      <c r="G16" s="1507">
        <v>118.6</v>
      </c>
      <c r="H16" s="1507">
        <v>122.1</v>
      </c>
      <c r="I16" s="1509" t="s">
        <v>1386</v>
      </c>
      <c r="J16" s="1527" t="s">
        <v>1385</v>
      </c>
      <c r="K16" s="1484" t="s">
        <v>1285</v>
      </c>
      <c r="L16" s="1484">
        <v>0</v>
      </c>
    </row>
    <row r="17" spans="1:12" ht="30" customHeight="1">
      <c r="A17" s="1471">
        <v>12</v>
      </c>
      <c r="B17" s="1507" t="s">
        <v>1384</v>
      </c>
      <c r="C17" s="1507" t="s">
        <v>418</v>
      </c>
      <c r="D17" s="1508" t="s">
        <v>1383</v>
      </c>
      <c r="E17" s="1507">
        <v>2</v>
      </c>
      <c r="F17" s="1399">
        <v>1800</v>
      </c>
      <c r="G17" s="1507">
        <v>225.5</v>
      </c>
      <c r="H17" s="1507">
        <v>229.2</v>
      </c>
      <c r="I17" s="1506">
        <v>18.07</v>
      </c>
      <c r="J17" s="1505" t="s">
        <v>1382</v>
      </c>
      <c r="K17" s="1526" t="s">
        <v>1285</v>
      </c>
      <c r="L17" s="1526">
        <v>0</v>
      </c>
    </row>
    <row r="18" spans="1:12" ht="30" customHeight="1">
      <c r="A18" s="1471">
        <v>13</v>
      </c>
      <c r="B18" s="1487" t="s">
        <v>1381</v>
      </c>
      <c r="C18" s="1487" t="s">
        <v>118</v>
      </c>
      <c r="D18" s="1488" t="s">
        <v>1380</v>
      </c>
      <c r="E18" s="1487">
        <v>1</v>
      </c>
      <c r="F18" s="454">
        <v>400</v>
      </c>
      <c r="G18" s="1487">
        <v>112</v>
      </c>
      <c r="H18" s="1487">
        <v>115</v>
      </c>
      <c r="I18" s="1517" t="s">
        <v>1379</v>
      </c>
      <c r="J18" s="1512" t="s">
        <v>1378</v>
      </c>
      <c r="K18" s="1484" t="s">
        <v>1285</v>
      </c>
      <c r="L18" s="1484" t="s">
        <v>1288</v>
      </c>
    </row>
    <row r="19" spans="1:12" ht="30" customHeight="1">
      <c r="A19" s="1471">
        <v>14</v>
      </c>
      <c r="B19" s="1487" t="s">
        <v>1377</v>
      </c>
      <c r="C19" s="1487" t="s">
        <v>118</v>
      </c>
      <c r="D19" s="1488" t="s">
        <v>1376</v>
      </c>
      <c r="E19" s="1487">
        <v>2</v>
      </c>
      <c r="F19" s="454">
        <v>1200</v>
      </c>
      <c r="G19" s="1487">
        <v>134.5</v>
      </c>
      <c r="H19" s="1487">
        <v>137</v>
      </c>
      <c r="I19" s="1487">
        <v>81.08</v>
      </c>
      <c r="J19" s="1512" t="s">
        <v>1375</v>
      </c>
      <c r="K19" s="1484" t="s">
        <v>1285</v>
      </c>
      <c r="L19" s="1484">
        <v>0</v>
      </c>
    </row>
    <row r="20" spans="1:12" ht="30" customHeight="1">
      <c r="A20" s="1471">
        <v>15</v>
      </c>
      <c r="B20" s="1493" t="s">
        <v>1374</v>
      </c>
      <c r="C20" s="1493" t="s">
        <v>118</v>
      </c>
      <c r="D20" s="1494" t="s">
        <v>1373</v>
      </c>
      <c r="E20" s="1493">
        <v>2</v>
      </c>
      <c r="F20" s="849">
        <v>3000</v>
      </c>
      <c r="G20" s="1493">
        <v>101.6</v>
      </c>
      <c r="H20" s="1493">
        <v>106</v>
      </c>
      <c r="I20" s="1525" t="s">
        <v>1372</v>
      </c>
      <c r="J20" s="1524" t="s">
        <v>1371</v>
      </c>
      <c r="K20" s="1490" t="s">
        <v>1285</v>
      </c>
      <c r="L20" s="1490" t="s">
        <v>1284</v>
      </c>
    </row>
    <row r="21" spans="1:12" ht="30" customHeight="1">
      <c r="A21" s="1471">
        <v>16</v>
      </c>
      <c r="B21" s="1487" t="s">
        <v>1370</v>
      </c>
      <c r="C21" s="1487" t="s">
        <v>118</v>
      </c>
      <c r="D21" s="1488" t="s">
        <v>1369</v>
      </c>
      <c r="E21" s="1487">
        <v>2</v>
      </c>
      <c r="F21" s="454">
        <v>1200</v>
      </c>
      <c r="G21" s="1487">
        <v>169.2</v>
      </c>
      <c r="H21" s="1487">
        <v>172.7</v>
      </c>
      <c r="I21" s="1517" t="s">
        <v>1368</v>
      </c>
      <c r="J21" s="1512" t="s">
        <v>1367</v>
      </c>
      <c r="K21" s="1484" t="s">
        <v>1285</v>
      </c>
      <c r="L21" s="1484">
        <v>0</v>
      </c>
    </row>
    <row r="22" spans="1:12" ht="30" customHeight="1">
      <c r="A22" s="1471">
        <v>17</v>
      </c>
      <c r="B22" s="1487" t="s">
        <v>1366</v>
      </c>
      <c r="C22" s="1487" t="s">
        <v>118</v>
      </c>
      <c r="D22" s="1488" t="s">
        <v>1365</v>
      </c>
      <c r="E22" s="1487">
        <v>2</v>
      </c>
      <c r="F22" s="454">
        <v>1200</v>
      </c>
      <c r="G22" s="1487">
        <v>163.4</v>
      </c>
      <c r="H22" s="1487">
        <v>167.4</v>
      </c>
      <c r="I22" s="1517" t="s">
        <v>1364</v>
      </c>
      <c r="J22" s="1512" t="s">
        <v>1363</v>
      </c>
      <c r="K22" s="1484" t="s">
        <v>1285</v>
      </c>
      <c r="L22" s="1484">
        <v>0</v>
      </c>
    </row>
    <row r="23" spans="1:12" ht="42.75" customHeight="1">
      <c r="A23" s="1471">
        <v>18</v>
      </c>
      <c r="B23" s="1521" t="s">
        <v>225</v>
      </c>
      <c r="C23" s="1521" t="s">
        <v>119</v>
      </c>
      <c r="D23" s="1523" t="s">
        <v>1362</v>
      </c>
      <c r="E23" s="1521">
        <v>14</v>
      </c>
      <c r="F23" s="1522">
        <v>174770</v>
      </c>
      <c r="G23" s="1521">
        <v>105.5</v>
      </c>
      <c r="H23" s="1521">
        <v>109.7</v>
      </c>
      <c r="I23" s="1520" t="s">
        <v>1361</v>
      </c>
      <c r="J23" s="1519" t="s">
        <v>1360</v>
      </c>
      <c r="K23" s="1518" t="s">
        <v>715</v>
      </c>
      <c r="L23" s="1518" t="s">
        <v>715</v>
      </c>
    </row>
    <row r="24" spans="1:12" ht="30" customHeight="1">
      <c r="A24" s="1471">
        <v>19</v>
      </c>
      <c r="B24" s="1487" t="s">
        <v>1359</v>
      </c>
      <c r="C24" s="1487" t="s">
        <v>420</v>
      </c>
      <c r="D24" s="1488" t="s">
        <v>1358</v>
      </c>
      <c r="E24" s="1487">
        <v>1</v>
      </c>
      <c r="F24" s="454">
        <v>30</v>
      </c>
      <c r="G24" s="1487">
        <v>162</v>
      </c>
      <c r="H24" s="1487">
        <v>165</v>
      </c>
      <c r="I24" s="1517" t="s">
        <v>1357</v>
      </c>
      <c r="J24" s="1512" t="s">
        <v>1356</v>
      </c>
      <c r="K24" s="1484" t="s">
        <v>1285</v>
      </c>
      <c r="L24" s="1484" t="s">
        <v>1288</v>
      </c>
    </row>
    <row r="25" spans="1:12" ht="30" customHeight="1">
      <c r="A25" s="1471">
        <v>20</v>
      </c>
      <c r="B25" s="1515" t="s">
        <v>1190</v>
      </c>
      <c r="C25" s="1515" t="s">
        <v>119</v>
      </c>
      <c r="D25" s="1516" t="s">
        <v>1355</v>
      </c>
      <c r="E25" s="1515">
        <v>2</v>
      </c>
      <c r="F25" s="1400">
        <v>700</v>
      </c>
      <c r="G25" s="1515">
        <v>140</v>
      </c>
      <c r="H25" s="1515">
        <v>145</v>
      </c>
      <c r="I25" s="1514" t="s">
        <v>1354</v>
      </c>
      <c r="J25" s="1513" t="s">
        <v>1353</v>
      </c>
      <c r="K25" s="1484" t="s">
        <v>1285</v>
      </c>
      <c r="L25" s="1484" t="s">
        <v>1288</v>
      </c>
    </row>
    <row r="26" spans="1:12" ht="30" customHeight="1">
      <c r="A26" s="1471">
        <v>21</v>
      </c>
      <c r="B26" s="1487" t="s">
        <v>1352</v>
      </c>
      <c r="C26" s="1487" t="s">
        <v>119</v>
      </c>
      <c r="D26" s="1488" t="s">
        <v>1245</v>
      </c>
      <c r="E26" s="1487">
        <v>2</v>
      </c>
      <c r="F26" s="454">
        <v>2000</v>
      </c>
      <c r="G26" s="1487">
        <v>123</v>
      </c>
      <c r="H26" s="1487">
        <v>126.5</v>
      </c>
      <c r="I26" s="1486" t="s">
        <v>1351</v>
      </c>
      <c r="J26" s="1512" t="s">
        <v>1350</v>
      </c>
      <c r="K26" s="1484" t="s">
        <v>1285</v>
      </c>
      <c r="L26" s="1484">
        <v>0</v>
      </c>
    </row>
    <row r="27" spans="1:12" ht="30" customHeight="1">
      <c r="A27" s="1471">
        <v>22</v>
      </c>
      <c r="B27" s="1493" t="s">
        <v>1349</v>
      </c>
      <c r="C27" s="1493" t="s">
        <v>56</v>
      </c>
      <c r="D27" s="1494" t="s">
        <v>1348</v>
      </c>
      <c r="E27" s="1493">
        <v>2</v>
      </c>
      <c r="F27" s="849">
        <v>3600</v>
      </c>
      <c r="G27" s="1493">
        <v>127</v>
      </c>
      <c r="H27" s="1493">
        <v>131</v>
      </c>
      <c r="I27" s="1492" t="s">
        <v>1345</v>
      </c>
      <c r="J27" s="1491" t="s">
        <v>1284</v>
      </c>
      <c r="K27" s="1490" t="s">
        <v>1285</v>
      </c>
      <c r="L27" s="1489" t="s">
        <v>1284</v>
      </c>
    </row>
    <row r="28" spans="1:12" ht="30" customHeight="1">
      <c r="A28" s="1471">
        <v>23</v>
      </c>
      <c r="B28" s="1487" t="s">
        <v>1347</v>
      </c>
      <c r="C28" s="1487" t="s">
        <v>56</v>
      </c>
      <c r="D28" s="1488" t="s">
        <v>1346</v>
      </c>
      <c r="E28" s="1487">
        <v>3</v>
      </c>
      <c r="F28" s="454">
        <v>1800</v>
      </c>
      <c r="G28" s="1487">
        <v>136</v>
      </c>
      <c r="H28" s="1487">
        <v>140</v>
      </c>
      <c r="I28" s="1486" t="s">
        <v>1345</v>
      </c>
      <c r="J28" s="1511" t="s">
        <v>1344</v>
      </c>
      <c r="K28" s="1484" t="s">
        <v>1285</v>
      </c>
      <c r="L28" s="1484" t="s">
        <v>1288</v>
      </c>
    </row>
    <row r="29" spans="1:12" ht="30" customHeight="1">
      <c r="A29" s="1471">
        <v>24</v>
      </c>
      <c r="B29" s="1487" t="s">
        <v>1194</v>
      </c>
      <c r="C29" s="1487" t="s">
        <v>56</v>
      </c>
      <c r="D29" s="1488" t="s">
        <v>1343</v>
      </c>
      <c r="E29" s="1487">
        <v>2</v>
      </c>
      <c r="F29" s="454">
        <v>2160</v>
      </c>
      <c r="G29" s="1487">
        <v>96.8</v>
      </c>
      <c r="H29" s="1487">
        <v>101.3</v>
      </c>
      <c r="I29" s="1486" t="s">
        <v>1342</v>
      </c>
      <c r="J29" s="1485" t="s">
        <v>1341</v>
      </c>
      <c r="K29" s="1484" t="s">
        <v>1285</v>
      </c>
      <c r="L29" s="1484">
        <v>0</v>
      </c>
    </row>
    <row r="30" spans="1:12" ht="30" customHeight="1">
      <c r="A30" s="1471">
        <v>25</v>
      </c>
      <c r="B30" s="1487" t="s">
        <v>1340</v>
      </c>
      <c r="C30" s="1487" t="s">
        <v>56</v>
      </c>
      <c r="D30" s="1488" t="s">
        <v>1339</v>
      </c>
      <c r="E30" s="1487">
        <v>2</v>
      </c>
      <c r="F30" s="454">
        <v>410</v>
      </c>
      <c r="G30" s="1487">
        <v>132</v>
      </c>
      <c r="H30" s="1487">
        <v>135</v>
      </c>
      <c r="I30" s="1486" t="s">
        <v>1338</v>
      </c>
      <c r="J30" s="1485" t="s">
        <v>1337</v>
      </c>
      <c r="K30" s="1484" t="s">
        <v>1285</v>
      </c>
      <c r="L30" s="1484">
        <v>0</v>
      </c>
    </row>
    <row r="31" spans="1:12" ht="30" customHeight="1">
      <c r="A31" s="1471">
        <v>26</v>
      </c>
      <c r="B31" s="1487" t="s">
        <v>1336</v>
      </c>
      <c r="C31" s="1487" t="s">
        <v>56</v>
      </c>
      <c r="D31" s="1488" t="s">
        <v>1335</v>
      </c>
      <c r="E31" s="1487">
        <v>2</v>
      </c>
      <c r="F31" s="454">
        <v>1200</v>
      </c>
      <c r="G31" s="1487">
        <v>147.6</v>
      </c>
      <c r="H31" s="1487">
        <v>150.9</v>
      </c>
      <c r="I31" s="1486" t="s">
        <v>1334</v>
      </c>
      <c r="J31" s="1485" t="s">
        <v>1333</v>
      </c>
      <c r="K31" s="1484" t="s">
        <v>1285</v>
      </c>
      <c r="L31" s="1484">
        <v>0</v>
      </c>
    </row>
    <row r="32" spans="1:12" ht="30" customHeight="1">
      <c r="A32" s="1471">
        <v>27</v>
      </c>
      <c r="B32" s="1493" t="s">
        <v>1332</v>
      </c>
      <c r="C32" s="1493" t="s">
        <v>56</v>
      </c>
      <c r="D32" s="1494" t="s">
        <v>1331</v>
      </c>
      <c r="E32" s="1493">
        <v>2</v>
      </c>
      <c r="F32" s="849">
        <v>4500</v>
      </c>
      <c r="G32" s="1493">
        <v>80.95</v>
      </c>
      <c r="H32" s="1493">
        <v>85</v>
      </c>
      <c r="I32" s="1492" t="s">
        <v>1330</v>
      </c>
      <c r="J32" s="1491" t="s">
        <v>1329</v>
      </c>
      <c r="K32" s="1490" t="s">
        <v>1285</v>
      </c>
      <c r="L32" s="1489" t="s">
        <v>1284</v>
      </c>
    </row>
    <row r="33" spans="1:12" ht="30" customHeight="1">
      <c r="A33" s="1471">
        <v>28</v>
      </c>
      <c r="B33" s="1507" t="s">
        <v>1213</v>
      </c>
      <c r="C33" s="1487" t="s">
        <v>56</v>
      </c>
      <c r="D33" s="1508" t="s">
        <v>1328</v>
      </c>
      <c r="E33" s="1507">
        <v>2</v>
      </c>
      <c r="F33" s="1399">
        <v>3200</v>
      </c>
      <c r="G33" s="1507">
        <v>120</v>
      </c>
      <c r="H33" s="1507">
        <v>125.3</v>
      </c>
      <c r="I33" s="1510" t="s">
        <v>1327</v>
      </c>
      <c r="J33" s="1505" t="s">
        <v>1326</v>
      </c>
      <c r="K33" s="1484" t="s">
        <v>1285</v>
      </c>
      <c r="L33" s="1484">
        <v>0</v>
      </c>
    </row>
    <row r="34" spans="1:12" ht="30" customHeight="1">
      <c r="A34" s="1471">
        <v>29</v>
      </c>
      <c r="B34" s="1507" t="s">
        <v>1325</v>
      </c>
      <c r="C34" s="1507" t="s">
        <v>421</v>
      </c>
      <c r="D34" s="1508" t="s">
        <v>1202</v>
      </c>
      <c r="E34" s="1507">
        <v>2</v>
      </c>
      <c r="F34" s="1399">
        <v>4800</v>
      </c>
      <c r="G34" s="1507">
        <v>131.1</v>
      </c>
      <c r="H34" s="1507">
        <v>134.9</v>
      </c>
      <c r="I34" s="1509" t="s">
        <v>1324</v>
      </c>
      <c r="J34" s="1505" t="s">
        <v>1323</v>
      </c>
      <c r="K34" s="1484" t="s">
        <v>1285</v>
      </c>
      <c r="L34" s="1484">
        <v>0</v>
      </c>
    </row>
    <row r="35" spans="1:12" ht="30" customHeight="1">
      <c r="A35" s="1471">
        <v>30</v>
      </c>
      <c r="B35" s="1507" t="s">
        <v>1322</v>
      </c>
      <c r="C35" s="1507" t="s">
        <v>421</v>
      </c>
      <c r="D35" s="1508" t="s">
        <v>1321</v>
      </c>
      <c r="E35" s="1507">
        <v>2</v>
      </c>
      <c r="F35" s="1399">
        <v>8250</v>
      </c>
      <c r="G35" s="1507">
        <v>128</v>
      </c>
      <c r="H35" s="1507">
        <v>132</v>
      </c>
      <c r="I35" s="1506">
        <v>12.03</v>
      </c>
      <c r="J35" s="1505" t="s">
        <v>980</v>
      </c>
      <c r="K35" s="1484" t="s">
        <v>1285</v>
      </c>
      <c r="L35" s="1484">
        <v>0</v>
      </c>
    </row>
    <row r="36" spans="1:12" ht="30" customHeight="1">
      <c r="A36" s="1471">
        <v>31</v>
      </c>
      <c r="B36" s="1487" t="s">
        <v>1320</v>
      </c>
      <c r="C36" s="1487" t="s">
        <v>421</v>
      </c>
      <c r="D36" s="1488" t="s">
        <v>1319</v>
      </c>
      <c r="E36" s="1487">
        <v>2</v>
      </c>
      <c r="F36" s="454">
        <v>4500</v>
      </c>
      <c r="G36" s="1487">
        <v>85</v>
      </c>
      <c r="H36" s="1487">
        <v>90</v>
      </c>
      <c r="I36" s="1486">
        <v>15.07</v>
      </c>
      <c r="J36" s="1485" t="s">
        <v>1318</v>
      </c>
      <c r="K36" s="1484" t="s">
        <v>1285</v>
      </c>
      <c r="L36" s="1484">
        <v>0</v>
      </c>
    </row>
    <row r="37" spans="1:12" ht="30" customHeight="1">
      <c r="A37" s="1471">
        <v>32</v>
      </c>
      <c r="B37" s="1507" t="s">
        <v>1317</v>
      </c>
      <c r="C37" s="1507" t="s">
        <v>421</v>
      </c>
      <c r="D37" s="1508" t="s">
        <v>1316</v>
      </c>
      <c r="E37" s="1507">
        <v>4</v>
      </c>
      <c r="F37" s="1399">
        <v>23000</v>
      </c>
      <c r="G37" s="1507">
        <v>99.2</v>
      </c>
      <c r="H37" s="1507">
        <v>93.5</v>
      </c>
      <c r="I37" s="1506">
        <v>17.05</v>
      </c>
      <c r="J37" s="1505" t="s">
        <v>1315</v>
      </c>
      <c r="K37" s="1484" t="s">
        <v>1285</v>
      </c>
      <c r="L37" s="1484" t="s">
        <v>1288</v>
      </c>
    </row>
    <row r="38" spans="1:12" ht="30" customHeight="1">
      <c r="A38" s="1471">
        <v>33</v>
      </c>
      <c r="B38" s="1507" t="s">
        <v>1314</v>
      </c>
      <c r="C38" s="1507" t="s">
        <v>421</v>
      </c>
      <c r="D38" s="1508" t="s">
        <v>1313</v>
      </c>
      <c r="E38" s="1507">
        <v>2</v>
      </c>
      <c r="F38" s="1399">
        <v>3200</v>
      </c>
      <c r="G38" s="1507">
        <v>144</v>
      </c>
      <c r="H38" s="1507">
        <v>148</v>
      </c>
      <c r="I38" s="1506">
        <v>23.03</v>
      </c>
      <c r="J38" s="1505" t="s">
        <v>1312</v>
      </c>
      <c r="K38" s="1484" t="s">
        <v>1285</v>
      </c>
      <c r="L38" s="1484">
        <v>0</v>
      </c>
    </row>
    <row r="39" spans="1:12" ht="30" customHeight="1">
      <c r="A39" s="1471">
        <v>34</v>
      </c>
      <c r="B39" s="1498" t="s">
        <v>223</v>
      </c>
      <c r="C39" s="1498" t="s">
        <v>57</v>
      </c>
      <c r="D39" s="1501" t="s">
        <v>1311</v>
      </c>
      <c r="E39" s="1500">
        <v>5</v>
      </c>
      <c r="F39" s="1502">
        <v>76000</v>
      </c>
      <c r="G39" s="1500">
        <v>101.47</v>
      </c>
      <c r="H39" s="1500">
        <v>106.47</v>
      </c>
      <c r="I39" s="1497" t="s">
        <v>1310</v>
      </c>
      <c r="J39" s="1504" t="s">
        <v>1309</v>
      </c>
      <c r="K39" s="1503" t="s">
        <v>1308</v>
      </c>
      <c r="L39" s="1503" t="s">
        <v>1308</v>
      </c>
    </row>
    <row r="40" spans="1:12" ht="30" customHeight="1">
      <c r="A40" s="1471">
        <v>35</v>
      </c>
      <c r="B40" s="1498" t="s">
        <v>1307</v>
      </c>
      <c r="C40" s="1498" t="s">
        <v>57</v>
      </c>
      <c r="D40" s="1501" t="s">
        <v>1303</v>
      </c>
      <c r="E40" s="1500">
        <v>2</v>
      </c>
      <c r="F40" s="1502">
        <v>8800</v>
      </c>
      <c r="G40" s="1500">
        <v>99.58</v>
      </c>
      <c r="H40" s="1500">
        <v>103.78</v>
      </c>
      <c r="I40" s="1497" t="s">
        <v>1306</v>
      </c>
      <c r="J40" s="1496" t="s">
        <v>1305</v>
      </c>
      <c r="K40" s="1495" t="s">
        <v>717</v>
      </c>
      <c r="L40" s="1495" t="s">
        <v>717</v>
      </c>
    </row>
    <row r="41" spans="1:12" ht="30" customHeight="1">
      <c r="A41" s="1471">
        <v>36</v>
      </c>
      <c r="B41" s="1498" t="s">
        <v>1304</v>
      </c>
      <c r="C41" s="1498" t="s">
        <v>57</v>
      </c>
      <c r="D41" s="1501" t="s">
        <v>1303</v>
      </c>
      <c r="E41" s="1500">
        <v>4</v>
      </c>
      <c r="F41" s="1499">
        <v>17500</v>
      </c>
      <c r="G41" s="1498" t="s">
        <v>1302</v>
      </c>
      <c r="H41" s="1498" t="s">
        <v>1301</v>
      </c>
      <c r="I41" s="1497" t="s">
        <v>1300</v>
      </c>
      <c r="J41" s="1496" t="s">
        <v>1299</v>
      </c>
      <c r="K41" s="1495" t="s">
        <v>717</v>
      </c>
      <c r="L41" s="1495" t="s">
        <v>717</v>
      </c>
    </row>
    <row r="42" spans="1:12" ht="30" customHeight="1">
      <c r="A42" s="1471">
        <v>37</v>
      </c>
      <c r="B42" s="1487" t="s">
        <v>1049</v>
      </c>
      <c r="C42" s="1487" t="s">
        <v>57</v>
      </c>
      <c r="D42" s="1488" t="s">
        <v>1298</v>
      </c>
      <c r="E42" s="1487">
        <v>2</v>
      </c>
      <c r="F42" s="454">
        <v>600</v>
      </c>
      <c r="G42" s="1487">
        <v>160</v>
      </c>
      <c r="H42" s="1487">
        <v>165</v>
      </c>
      <c r="I42" s="1486" t="s">
        <v>1297</v>
      </c>
      <c r="J42" s="1485" t="s">
        <v>1296</v>
      </c>
      <c r="K42" s="1484" t="s">
        <v>1285</v>
      </c>
      <c r="L42" s="1484">
        <v>0</v>
      </c>
    </row>
    <row r="43" spans="1:12" ht="30" customHeight="1">
      <c r="A43" s="1471">
        <v>38</v>
      </c>
      <c r="B43" s="1493" t="s">
        <v>1036</v>
      </c>
      <c r="C43" s="1493" t="s">
        <v>57</v>
      </c>
      <c r="D43" s="1494" t="s">
        <v>1295</v>
      </c>
      <c r="E43" s="1493">
        <v>1</v>
      </c>
      <c r="F43" s="849">
        <v>30</v>
      </c>
      <c r="G43" s="1493">
        <v>198.04</v>
      </c>
      <c r="H43" s="1493">
        <v>202.04</v>
      </c>
      <c r="I43" s="1492" t="s">
        <v>1294</v>
      </c>
      <c r="J43" s="1491" t="s">
        <v>1293</v>
      </c>
      <c r="K43" s="1490" t="s">
        <v>1285</v>
      </c>
      <c r="L43" s="1489" t="s">
        <v>1292</v>
      </c>
    </row>
    <row r="44" spans="1:12" ht="30" customHeight="1">
      <c r="A44" s="1471">
        <v>39</v>
      </c>
      <c r="B44" s="1487" t="s">
        <v>733</v>
      </c>
      <c r="C44" s="1487" t="s">
        <v>57</v>
      </c>
      <c r="D44" s="1488" t="s">
        <v>1291</v>
      </c>
      <c r="E44" s="1487">
        <v>2</v>
      </c>
      <c r="F44" s="454">
        <v>6000</v>
      </c>
      <c r="G44" s="1487">
        <v>121</v>
      </c>
      <c r="H44" s="1487">
        <v>125</v>
      </c>
      <c r="I44" s="1486" t="s">
        <v>1290</v>
      </c>
      <c r="J44" s="1485" t="s">
        <v>1289</v>
      </c>
      <c r="K44" s="1484" t="s">
        <v>1285</v>
      </c>
      <c r="L44" s="1484" t="s">
        <v>1288</v>
      </c>
    </row>
    <row r="45" spans="1:12" ht="30" customHeight="1">
      <c r="A45" s="1471">
        <v>40</v>
      </c>
      <c r="B45" s="1482" t="s">
        <v>1287</v>
      </c>
      <c r="C45" s="1482" t="s">
        <v>422</v>
      </c>
      <c r="D45" s="1483" t="s">
        <v>1286</v>
      </c>
      <c r="E45" s="1482">
        <v>2</v>
      </c>
      <c r="F45" s="850">
        <v>3000</v>
      </c>
      <c r="G45" s="1482">
        <v>87</v>
      </c>
      <c r="H45" s="1482">
        <v>91.5</v>
      </c>
      <c r="I45" s="1481">
        <v>82.12</v>
      </c>
      <c r="J45" s="1480" t="s">
        <v>1284</v>
      </c>
      <c r="K45" s="1479" t="s">
        <v>1285</v>
      </c>
      <c r="L45" s="1478" t="s">
        <v>1284</v>
      </c>
    </row>
    <row r="46" spans="1:12" ht="30" customHeight="1">
      <c r="A46" s="1471">
        <v>41</v>
      </c>
      <c r="B46" s="1475" t="s">
        <v>226</v>
      </c>
      <c r="C46" s="1475" t="s">
        <v>57</v>
      </c>
      <c r="D46" s="1477" t="s">
        <v>1281</v>
      </c>
      <c r="E46" s="1475">
        <v>4</v>
      </c>
      <c r="F46" s="1476">
        <v>64000</v>
      </c>
      <c r="G46" s="1475">
        <v>100.7</v>
      </c>
      <c r="H46" s="1475">
        <v>106.2</v>
      </c>
      <c r="I46" s="1474" t="s">
        <v>1280</v>
      </c>
      <c r="J46" s="1473" t="s">
        <v>1283</v>
      </c>
      <c r="K46" s="1472" t="s">
        <v>720</v>
      </c>
      <c r="L46" s="1472" t="s">
        <v>720</v>
      </c>
    </row>
    <row r="47" spans="1:12" ht="30" customHeight="1">
      <c r="A47" s="1471">
        <v>42</v>
      </c>
      <c r="B47" s="1470" t="s">
        <v>1282</v>
      </c>
      <c r="C47" s="1467" t="s">
        <v>57</v>
      </c>
      <c r="D47" s="1469" t="s">
        <v>1281</v>
      </c>
      <c r="E47" s="1467">
        <v>2</v>
      </c>
      <c r="F47" s="1468">
        <v>2100</v>
      </c>
      <c r="G47" s="1467">
        <v>100.7</v>
      </c>
      <c r="H47" s="1467">
        <v>106.2</v>
      </c>
      <c r="I47" s="1466" t="s">
        <v>1280</v>
      </c>
      <c r="J47" s="1465" t="s">
        <v>1279</v>
      </c>
      <c r="K47" s="1464" t="s">
        <v>720</v>
      </c>
      <c r="L47" s="1464" t="s">
        <v>720</v>
      </c>
    </row>
    <row r="48" spans="1:12" ht="35.1" customHeight="1">
      <c r="A48" s="1462" t="s">
        <v>1278</v>
      </c>
      <c r="B48" s="1461"/>
      <c r="C48" s="1461"/>
      <c r="D48" s="1461"/>
      <c r="E48" s="1461"/>
      <c r="F48" s="1461"/>
      <c r="G48" s="1461"/>
      <c r="H48" s="1461"/>
      <c r="I48" s="1461"/>
      <c r="J48" s="1461"/>
      <c r="K48" s="1463"/>
    </row>
    <row r="49" spans="1:11" ht="35.1" customHeight="1">
      <c r="A49" s="1462" t="s">
        <v>1277</v>
      </c>
      <c r="B49" s="1461"/>
      <c r="C49" s="1461"/>
      <c r="D49" s="1461"/>
      <c r="J49" s="186"/>
      <c r="K49" s="186"/>
    </row>
    <row r="50" spans="1:11" ht="35.1" customHeight="1">
      <c r="A50" s="1462" t="s">
        <v>1276</v>
      </c>
      <c r="B50" s="1461"/>
      <c r="C50" s="1461"/>
      <c r="D50" s="1461"/>
      <c r="J50" s="186"/>
      <c r="K50" s="186"/>
    </row>
    <row r="51" spans="1:11" ht="35.1" customHeight="1">
      <c r="A51" s="1460" t="s">
        <v>1275</v>
      </c>
      <c r="B51" s="1460"/>
      <c r="C51" s="1460"/>
      <c r="D51" s="1460"/>
      <c r="J51" s="186"/>
      <c r="K51" s="186"/>
    </row>
  </sheetData>
  <mergeCells count="2">
    <mergeCell ref="C4:D4"/>
    <mergeCell ref="C5:D5"/>
  </mergeCells>
  <phoneticPr fontId="63" type="noConversion"/>
  <pageMargins left="0.59" right="0.59055118110236204" top="0.98425196850393704" bottom="0.59055118110236204" header="0" footer="0"/>
  <pageSetup paperSize="9" scale="50" firstPageNumber="85" orientation="portrait" useFirstPageNumber="1" r:id="rId1"/>
  <headerFooter alignWithMargins="0">
    <oddFooter>&amp;C- &amp;P -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00FF"/>
  </sheetPr>
  <dimension ref="A1:L18"/>
  <sheetViews>
    <sheetView view="pageBreakPreview" zoomScaleNormal="100" zoomScaleSheetLayoutView="100" workbookViewId="0">
      <selection activeCell="B5" sqref="B5"/>
    </sheetView>
  </sheetViews>
  <sheetFormatPr defaultRowHeight="14.4"/>
  <cols>
    <col min="1" max="1" width="8.8984375" style="498"/>
    <col min="2" max="2" width="12.296875" style="498" customWidth="1"/>
    <col min="3" max="3" width="13.19921875" style="498" customWidth="1"/>
    <col min="4" max="6" width="9.09765625" style="498" bestFit="1" customWidth="1"/>
    <col min="7" max="7" width="10.19921875" style="498" bestFit="1" customWidth="1"/>
    <col min="8" max="257" width="8.8984375" style="498"/>
    <col min="258" max="258" width="12.296875" style="498" customWidth="1"/>
    <col min="259" max="513" width="8.8984375" style="498"/>
    <col min="514" max="514" width="12.296875" style="498" customWidth="1"/>
    <col min="515" max="769" width="8.8984375" style="498"/>
    <col min="770" max="770" width="12.296875" style="498" customWidth="1"/>
    <col min="771" max="1025" width="8.8984375" style="498"/>
    <col min="1026" max="1026" width="12.296875" style="498" customWidth="1"/>
    <col min="1027" max="1281" width="8.8984375" style="498"/>
    <col min="1282" max="1282" width="12.296875" style="498" customWidth="1"/>
    <col min="1283" max="1537" width="8.8984375" style="498"/>
    <col min="1538" max="1538" width="12.296875" style="498" customWidth="1"/>
    <col min="1539" max="1793" width="8.8984375" style="498"/>
    <col min="1794" max="1794" width="12.296875" style="498" customWidth="1"/>
    <col min="1795" max="2049" width="8.8984375" style="498"/>
    <col min="2050" max="2050" width="12.296875" style="498" customWidth="1"/>
    <col min="2051" max="2305" width="8.8984375" style="498"/>
    <col min="2306" max="2306" width="12.296875" style="498" customWidth="1"/>
    <col min="2307" max="2561" width="8.8984375" style="498"/>
    <col min="2562" max="2562" width="12.296875" style="498" customWidth="1"/>
    <col min="2563" max="2817" width="8.8984375" style="498"/>
    <col min="2818" max="2818" width="12.296875" style="498" customWidth="1"/>
    <col min="2819" max="3073" width="8.8984375" style="498"/>
    <col min="3074" max="3074" width="12.296875" style="498" customWidth="1"/>
    <col min="3075" max="3329" width="8.8984375" style="498"/>
    <col min="3330" max="3330" width="12.296875" style="498" customWidth="1"/>
    <col min="3331" max="3585" width="8.8984375" style="498"/>
    <col min="3586" max="3586" width="12.296875" style="498" customWidth="1"/>
    <col min="3587" max="3841" width="8.8984375" style="498"/>
    <col min="3842" max="3842" width="12.296875" style="498" customWidth="1"/>
    <col min="3843" max="4097" width="8.8984375" style="498"/>
    <col min="4098" max="4098" width="12.296875" style="498" customWidth="1"/>
    <col min="4099" max="4353" width="8.8984375" style="498"/>
    <col min="4354" max="4354" width="12.296875" style="498" customWidth="1"/>
    <col min="4355" max="4609" width="8.8984375" style="498"/>
    <col min="4610" max="4610" width="12.296875" style="498" customWidth="1"/>
    <col min="4611" max="4865" width="8.8984375" style="498"/>
    <col min="4866" max="4866" width="12.296875" style="498" customWidth="1"/>
    <col min="4867" max="5121" width="8.8984375" style="498"/>
    <col min="5122" max="5122" width="12.296875" style="498" customWidth="1"/>
    <col min="5123" max="5377" width="8.8984375" style="498"/>
    <col min="5378" max="5378" width="12.296875" style="498" customWidth="1"/>
    <col min="5379" max="5633" width="8.8984375" style="498"/>
    <col min="5634" max="5634" width="12.296875" style="498" customWidth="1"/>
    <col min="5635" max="5889" width="8.8984375" style="498"/>
    <col min="5890" max="5890" width="12.296875" style="498" customWidth="1"/>
    <col min="5891" max="6145" width="8.8984375" style="498"/>
    <col min="6146" max="6146" width="12.296875" style="498" customWidth="1"/>
    <col min="6147" max="6401" width="8.8984375" style="498"/>
    <col min="6402" max="6402" width="12.296875" style="498" customWidth="1"/>
    <col min="6403" max="6657" width="8.8984375" style="498"/>
    <col min="6658" max="6658" width="12.296875" style="498" customWidth="1"/>
    <col min="6659" max="6913" width="8.8984375" style="498"/>
    <col min="6914" max="6914" width="12.296875" style="498" customWidth="1"/>
    <col min="6915" max="7169" width="8.8984375" style="498"/>
    <col min="7170" max="7170" width="12.296875" style="498" customWidth="1"/>
    <col min="7171" max="7425" width="8.8984375" style="498"/>
    <col min="7426" max="7426" width="12.296875" style="498" customWidth="1"/>
    <col min="7427" max="7681" width="8.8984375" style="498"/>
    <col min="7682" max="7682" width="12.296875" style="498" customWidth="1"/>
    <col min="7683" max="7937" width="8.8984375" style="498"/>
    <col min="7938" max="7938" width="12.296875" style="498" customWidth="1"/>
    <col min="7939" max="8193" width="8.8984375" style="498"/>
    <col min="8194" max="8194" width="12.296875" style="498" customWidth="1"/>
    <col min="8195" max="8449" width="8.8984375" style="498"/>
    <col min="8450" max="8450" width="12.296875" style="498" customWidth="1"/>
    <col min="8451" max="8705" width="8.8984375" style="498"/>
    <col min="8706" max="8706" width="12.296875" style="498" customWidth="1"/>
    <col min="8707" max="8961" width="8.8984375" style="498"/>
    <col min="8962" max="8962" width="12.296875" style="498" customWidth="1"/>
    <col min="8963" max="9217" width="8.8984375" style="498"/>
    <col min="9218" max="9218" width="12.296875" style="498" customWidth="1"/>
    <col min="9219" max="9473" width="8.8984375" style="498"/>
    <col min="9474" max="9474" width="12.296875" style="498" customWidth="1"/>
    <col min="9475" max="9729" width="8.8984375" style="498"/>
    <col min="9730" max="9730" width="12.296875" style="498" customWidth="1"/>
    <col min="9731" max="9985" width="8.8984375" style="498"/>
    <col min="9986" max="9986" width="12.296875" style="498" customWidth="1"/>
    <col min="9987" max="10241" width="8.8984375" style="498"/>
    <col min="10242" max="10242" width="12.296875" style="498" customWidth="1"/>
    <col min="10243" max="10497" width="8.8984375" style="498"/>
    <col min="10498" max="10498" width="12.296875" style="498" customWidth="1"/>
    <col min="10499" max="10753" width="8.8984375" style="498"/>
    <col min="10754" max="10754" width="12.296875" style="498" customWidth="1"/>
    <col min="10755" max="11009" width="8.8984375" style="498"/>
    <col min="11010" max="11010" width="12.296875" style="498" customWidth="1"/>
    <col min="11011" max="11265" width="8.8984375" style="498"/>
    <col min="11266" max="11266" width="12.296875" style="498" customWidth="1"/>
    <col min="11267" max="11521" width="8.8984375" style="498"/>
    <col min="11522" max="11522" width="12.296875" style="498" customWidth="1"/>
    <col min="11523" max="11777" width="8.8984375" style="498"/>
    <col min="11778" max="11778" width="12.296875" style="498" customWidth="1"/>
    <col min="11779" max="12033" width="8.8984375" style="498"/>
    <col min="12034" max="12034" width="12.296875" style="498" customWidth="1"/>
    <col min="12035" max="12289" width="8.8984375" style="498"/>
    <col min="12290" max="12290" width="12.296875" style="498" customWidth="1"/>
    <col min="12291" max="12545" width="8.8984375" style="498"/>
    <col min="12546" max="12546" width="12.296875" style="498" customWidth="1"/>
    <col min="12547" max="12801" width="8.8984375" style="498"/>
    <col min="12802" max="12802" width="12.296875" style="498" customWidth="1"/>
    <col min="12803" max="13057" width="8.8984375" style="498"/>
    <col min="13058" max="13058" width="12.296875" style="498" customWidth="1"/>
    <col min="13059" max="13313" width="8.8984375" style="498"/>
    <col min="13314" max="13314" width="12.296875" style="498" customWidth="1"/>
    <col min="13315" max="13569" width="8.8984375" style="498"/>
    <col min="13570" max="13570" width="12.296875" style="498" customWidth="1"/>
    <col min="13571" max="13825" width="8.8984375" style="498"/>
    <col min="13826" max="13826" width="12.296875" style="498" customWidth="1"/>
    <col min="13827" max="14081" width="8.8984375" style="498"/>
    <col min="14082" max="14082" width="12.296875" style="498" customWidth="1"/>
    <col min="14083" max="14337" width="8.8984375" style="498"/>
    <col min="14338" max="14338" width="12.296875" style="498" customWidth="1"/>
    <col min="14339" max="14593" width="8.8984375" style="498"/>
    <col min="14594" max="14594" width="12.296875" style="498" customWidth="1"/>
    <col min="14595" max="14849" width="8.8984375" style="498"/>
    <col min="14850" max="14850" width="12.296875" style="498" customWidth="1"/>
    <col min="14851" max="15105" width="8.8984375" style="498"/>
    <col min="15106" max="15106" width="12.296875" style="498" customWidth="1"/>
    <col min="15107" max="15361" width="8.8984375" style="498"/>
    <col min="15362" max="15362" width="12.296875" style="498" customWidth="1"/>
    <col min="15363" max="15617" width="8.8984375" style="498"/>
    <col min="15618" max="15618" width="12.296875" style="498" customWidth="1"/>
    <col min="15619" max="15873" width="8.8984375" style="498"/>
    <col min="15874" max="15874" width="12.296875" style="498" customWidth="1"/>
    <col min="15875" max="16129" width="8.8984375" style="498"/>
    <col min="16130" max="16130" width="12.296875" style="498" customWidth="1"/>
    <col min="16131" max="16384" width="8.8984375" style="498"/>
  </cols>
  <sheetData>
    <row r="1" spans="1:12">
      <c r="A1" s="56"/>
      <c r="B1" s="56"/>
      <c r="C1" s="56"/>
      <c r="D1" s="56"/>
      <c r="E1" s="56"/>
      <c r="F1" s="56"/>
      <c r="G1" s="56"/>
    </row>
    <row r="2" spans="1:12" ht="30.6">
      <c r="A2" s="526" t="s">
        <v>591</v>
      </c>
      <c r="B2" s="527"/>
      <c r="C2" s="527"/>
      <c r="D2" s="528" t="s">
        <v>911</v>
      </c>
      <c r="E2" s="528"/>
      <c r="F2" s="527"/>
      <c r="G2" s="527"/>
    </row>
    <row r="3" spans="1:12" ht="17.399999999999999">
      <c r="A3" s="529"/>
      <c r="B3" s="527"/>
      <c r="C3" s="527"/>
      <c r="D3" s="527"/>
      <c r="E3" s="527"/>
      <c r="F3" s="527"/>
      <c r="G3" s="530" t="s">
        <v>592</v>
      </c>
      <c r="H3" s="498" t="s">
        <v>912</v>
      </c>
    </row>
    <row r="4" spans="1:12" ht="42.75" customHeight="1">
      <c r="A4" s="533" t="s">
        <v>281</v>
      </c>
      <c r="B4" s="534" t="s">
        <v>82</v>
      </c>
      <c r="C4" s="534" t="s">
        <v>53</v>
      </c>
      <c r="D4" s="534" t="s">
        <v>54</v>
      </c>
      <c r="E4" s="534" t="s">
        <v>55</v>
      </c>
      <c r="F4" s="534" t="s">
        <v>56</v>
      </c>
      <c r="G4" s="535" t="s">
        <v>57</v>
      </c>
    </row>
    <row r="5" spans="1:12" ht="42.75" customHeight="1">
      <c r="A5" s="536" t="s">
        <v>220</v>
      </c>
      <c r="B5" s="537">
        <f t="shared" ref="B5:G5" si="0">B6+B7+B8+B9+B10+B11+B12+B13+B14+B15+B16+B17+B18</f>
        <v>136570</v>
      </c>
      <c r="C5" s="537">
        <f t="shared" si="0"/>
        <v>31274</v>
      </c>
      <c r="D5" s="537">
        <f t="shared" si="0"/>
        <v>29486</v>
      </c>
      <c r="E5" s="537">
        <f t="shared" si="0"/>
        <v>31472</v>
      </c>
      <c r="F5" s="537">
        <f t="shared" si="0"/>
        <v>20813</v>
      </c>
      <c r="G5" s="538">
        <f t="shared" si="0"/>
        <v>23525</v>
      </c>
    </row>
    <row r="6" spans="1:12" ht="42.75" customHeight="1">
      <c r="A6" s="531" t="s">
        <v>593</v>
      </c>
      <c r="B6" s="420">
        <f t="shared" ref="B6:B18" si="1">C6+D6+E6+F6+G6</f>
        <v>93028</v>
      </c>
      <c r="C6" s="1440">
        <v>24655</v>
      </c>
      <c r="D6" s="1440">
        <v>23508</v>
      </c>
      <c r="E6" s="1441">
        <v>19047</v>
      </c>
      <c r="F6" s="1441">
        <v>9521</v>
      </c>
      <c r="G6" s="1442">
        <v>16297</v>
      </c>
    </row>
    <row r="7" spans="1:12" ht="42.75" customHeight="1">
      <c r="A7" s="531" t="s">
        <v>307</v>
      </c>
      <c r="B7" s="420">
        <f t="shared" si="1"/>
        <v>22037</v>
      </c>
      <c r="C7" s="1440">
        <v>3239</v>
      </c>
      <c r="D7" s="1440">
        <v>2467</v>
      </c>
      <c r="E7" s="1441">
        <v>6624</v>
      </c>
      <c r="F7" s="1441">
        <v>5558</v>
      </c>
      <c r="G7" s="1443">
        <v>4149</v>
      </c>
    </row>
    <row r="8" spans="1:12" ht="42.75" customHeight="1">
      <c r="A8" s="531" t="s">
        <v>308</v>
      </c>
      <c r="B8" s="420">
        <f t="shared" si="1"/>
        <v>14122</v>
      </c>
      <c r="C8" s="1440">
        <v>2364</v>
      </c>
      <c r="D8" s="1440">
        <v>2451</v>
      </c>
      <c r="E8" s="1441">
        <v>3746</v>
      </c>
      <c r="F8" s="1441">
        <v>3471</v>
      </c>
      <c r="G8" s="1444">
        <v>2090</v>
      </c>
      <c r="H8" s="848"/>
    </row>
    <row r="9" spans="1:12" ht="42.75" customHeight="1">
      <c r="A9" s="531" t="s">
        <v>309</v>
      </c>
      <c r="B9" s="420">
        <f t="shared" si="1"/>
        <v>1797</v>
      </c>
      <c r="C9" s="1440">
        <v>251</v>
      </c>
      <c r="D9" s="1440">
        <v>259</v>
      </c>
      <c r="E9" s="1441">
        <v>449</v>
      </c>
      <c r="F9" s="1441">
        <v>657</v>
      </c>
      <c r="G9" s="1443">
        <v>181</v>
      </c>
      <c r="L9" s="812"/>
    </row>
    <row r="10" spans="1:12" ht="42.75" customHeight="1">
      <c r="A10" s="531" t="s">
        <v>310</v>
      </c>
      <c r="B10" s="420">
        <f t="shared" si="1"/>
        <v>2261</v>
      </c>
      <c r="C10" s="1440">
        <v>324</v>
      </c>
      <c r="D10" s="1440">
        <v>344</v>
      </c>
      <c r="E10" s="1441">
        <v>654</v>
      </c>
      <c r="F10" s="1441">
        <v>613</v>
      </c>
      <c r="G10" s="1444">
        <v>326</v>
      </c>
    </row>
    <row r="11" spans="1:12" ht="42.75" customHeight="1">
      <c r="A11" s="531" t="s">
        <v>311</v>
      </c>
      <c r="B11" s="420">
        <f t="shared" si="1"/>
        <v>1302</v>
      </c>
      <c r="C11" s="1440">
        <v>210</v>
      </c>
      <c r="D11" s="1440">
        <v>198</v>
      </c>
      <c r="E11" s="1441">
        <v>356</v>
      </c>
      <c r="F11" s="1441">
        <v>361</v>
      </c>
      <c r="G11" s="1443">
        <v>177</v>
      </c>
    </row>
    <row r="12" spans="1:12" ht="42.75" customHeight="1">
      <c r="A12" s="531" t="s">
        <v>594</v>
      </c>
      <c r="B12" s="420">
        <f t="shared" si="1"/>
        <v>1316</v>
      </c>
      <c r="C12" s="1440">
        <v>147</v>
      </c>
      <c r="D12" s="1440">
        <v>164</v>
      </c>
      <c r="E12" s="1441">
        <v>407</v>
      </c>
      <c r="F12" s="1441">
        <v>385</v>
      </c>
      <c r="G12" s="1444">
        <v>213</v>
      </c>
    </row>
    <row r="13" spans="1:12" ht="42.75" customHeight="1">
      <c r="A13" s="531" t="s">
        <v>312</v>
      </c>
      <c r="B13" s="420">
        <f t="shared" si="1"/>
        <v>388</v>
      </c>
      <c r="C13" s="1440">
        <v>46</v>
      </c>
      <c r="D13" s="1440">
        <v>54</v>
      </c>
      <c r="E13" s="1441">
        <v>100</v>
      </c>
      <c r="F13" s="1441">
        <v>144</v>
      </c>
      <c r="G13" s="1443">
        <v>44</v>
      </c>
      <c r="L13" s="812">
        <f>B13+B14+B15+B16+B17</f>
        <v>706</v>
      </c>
    </row>
    <row r="14" spans="1:12" ht="42.75" customHeight="1">
      <c r="A14" s="531" t="s">
        <v>313</v>
      </c>
      <c r="B14" s="420">
        <f t="shared" si="1"/>
        <v>231</v>
      </c>
      <c r="C14" s="1440">
        <v>23</v>
      </c>
      <c r="D14" s="1440">
        <v>30</v>
      </c>
      <c r="E14" s="1441">
        <v>65</v>
      </c>
      <c r="F14" s="1441">
        <v>81</v>
      </c>
      <c r="G14" s="1444">
        <v>32</v>
      </c>
    </row>
    <row r="15" spans="1:12" ht="42.75" customHeight="1">
      <c r="A15" s="531" t="s">
        <v>314</v>
      </c>
      <c r="B15" s="420">
        <f t="shared" si="1"/>
        <v>75</v>
      </c>
      <c r="C15" s="1440">
        <v>13</v>
      </c>
      <c r="D15" s="1440">
        <v>10</v>
      </c>
      <c r="E15" s="1441">
        <v>21</v>
      </c>
      <c r="F15" s="1441">
        <v>19</v>
      </c>
      <c r="G15" s="1443">
        <v>12</v>
      </c>
    </row>
    <row r="16" spans="1:12" ht="42.75" customHeight="1">
      <c r="A16" s="531" t="s">
        <v>315</v>
      </c>
      <c r="B16" s="420">
        <f t="shared" si="1"/>
        <v>7</v>
      </c>
      <c r="C16" s="1440">
        <v>2</v>
      </c>
      <c r="D16" s="1441">
        <v>0</v>
      </c>
      <c r="E16" s="1441">
        <v>2</v>
      </c>
      <c r="F16" s="1441">
        <v>1</v>
      </c>
      <c r="G16" s="1444">
        <v>2</v>
      </c>
    </row>
    <row r="17" spans="1:7" ht="42.75" customHeight="1">
      <c r="A17" s="531" t="s">
        <v>316</v>
      </c>
      <c r="B17" s="420">
        <f t="shared" si="1"/>
        <v>5</v>
      </c>
      <c r="C17" s="1445">
        <v>0</v>
      </c>
      <c r="D17" s="1441">
        <v>1</v>
      </c>
      <c r="E17" s="1441">
        <v>1</v>
      </c>
      <c r="F17" s="1441">
        <v>2</v>
      </c>
      <c r="G17" s="1443">
        <v>1</v>
      </c>
    </row>
    <row r="18" spans="1:7" ht="42.75" customHeight="1">
      <c r="A18" s="532" t="s">
        <v>317</v>
      </c>
      <c r="B18" s="422">
        <f t="shared" si="1"/>
        <v>1</v>
      </c>
      <c r="C18" s="1446">
        <v>0</v>
      </c>
      <c r="D18" s="1446">
        <v>0</v>
      </c>
      <c r="E18" s="1446">
        <v>0</v>
      </c>
      <c r="F18" s="1446">
        <v>0</v>
      </c>
      <c r="G18" s="1447">
        <v>1</v>
      </c>
    </row>
  </sheetData>
  <phoneticPr fontId="63" type="noConversion"/>
  <pageMargins left="0.66929133858267698" right="0.66929133858267698" top="0.98425196850393704" bottom="0.66929133858267698" header="0" footer="0"/>
  <pageSetup paperSize="9" firstPageNumber="87" orientation="portrait" useFirstPageNumber="1" horizontalDpi="300" verticalDpi="300" r:id="rId1"/>
  <headerFooter alignWithMargins="0">
    <oddFooter>&amp;C- &amp;P -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00FF"/>
  </sheetPr>
  <dimension ref="A1:Q18"/>
  <sheetViews>
    <sheetView view="pageBreakPreview" zoomScale="70" zoomScaleNormal="80" zoomScaleSheetLayoutView="70" workbookViewId="0">
      <selection activeCell="P8" sqref="P8"/>
    </sheetView>
  </sheetViews>
  <sheetFormatPr defaultColWidth="8.8984375" defaultRowHeight="14.4"/>
  <cols>
    <col min="1" max="1" width="5.8984375" style="186" customWidth="1"/>
    <col min="2" max="2" width="8" style="186" customWidth="1"/>
    <col min="3" max="3" width="7.59765625" style="186" customWidth="1"/>
    <col min="4" max="4" width="5.796875" style="186" customWidth="1"/>
    <col min="5" max="5" width="7.59765625" style="186" customWidth="1"/>
    <col min="6" max="6" width="7.19921875" style="186" bestFit="1" customWidth="1"/>
    <col min="7" max="7" width="5.69921875" style="186" customWidth="1"/>
    <col min="8" max="8" width="8.09765625" style="186" customWidth="1"/>
    <col min="9" max="9" width="8.19921875" style="186" customWidth="1"/>
    <col min="10" max="10" width="5.09765625" style="186" customWidth="1"/>
    <col min="11" max="13" width="5.796875" style="186" customWidth="1"/>
    <col min="14" max="16" width="5.8984375" style="186" customWidth="1"/>
    <col min="17" max="16384" width="8.8984375" style="186"/>
  </cols>
  <sheetData>
    <row r="1" spans="1:17" ht="9" customHeight="1"/>
    <row r="2" spans="1:17" ht="30.6">
      <c r="A2" s="54" t="s">
        <v>318</v>
      </c>
      <c r="F2" s="187" t="s">
        <v>909</v>
      </c>
      <c r="H2" s="54"/>
    </row>
    <row r="3" spans="1:17" ht="22.5" customHeight="1">
      <c r="A3" s="54"/>
      <c r="B3" s="314"/>
      <c r="F3" s="64"/>
      <c r="H3" s="54"/>
      <c r="N3" s="65" t="s">
        <v>595</v>
      </c>
    </row>
    <row r="4" spans="1:17" s="66" customFormat="1" ht="43.5" customHeight="1">
      <c r="A4" s="2199" t="s">
        <v>445</v>
      </c>
      <c r="B4" s="2196" t="s">
        <v>320</v>
      </c>
      <c r="C4" s="2197"/>
      <c r="D4" s="2198"/>
      <c r="E4" s="2196" t="s">
        <v>321</v>
      </c>
      <c r="F4" s="2197"/>
      <c r="G4" s="2198"/>
      <c r="H4" s="2201" t="s">
        <v>322</v>
      </c>
      <c r="I4" s="2197"/>
      <c r="J4" s="2202"/>
      <c r="K4" s="2196" t="s">
        <v>323</v>
      </c>
      <c r="L4" s="2197"/>
      <c r="M4" s="2198"/>
      <c r="N4" s="2196" t="s">
        <v>324</v>
      </c>
      <c r="O4" s="2197"/>
      <c r="P4" s="2198"/>
    </row>
    <row r="5" spans="1:17" s="66" customFormat="1" ht="43.5" customHeight="1">
      <c r="A5" s="2200"/>
      <c r="B5" s="151" t="s">
        <v>220</v>
      </c>
      <c r="C5" s="152" t="s">
        <v>325</v>
      </c>
      <c r="D5" s="153" t="s">
        <v>326</v>
      </c>
      <c r="E5" s="151" t="s">
        <v>220</v>
      </c>
      <c r="F5" s="152" t="s">
        <v>325</v>
      </c>
      <c r="G5" s="153" t="s">
        <v>326</v>
      </c>
      <c r="H5" s="119" t="s">
        <v>220</v>
      </c>
      <c r="I5" s="152" t="s">
        <v>325</v>
      </c>
      <c r="J5" s="120" t="s">
        <v>326</v>
      </c>
      <c r="K5" s="151" t="s">
        <v>220</v>
      </c>
      <c r="L5" s="152" t="s">
        <v>325</v>
      </c>
      <c r="M5" s="153" t="s">
        <v>326</v>
      </c>
      <c r="N5" s="151" t="s">
        <v>220</v>
      </c>
      <c r="O5" s="152" t="s">
        <v>325</v>
      </c>
      <c r="P5" s="153" t="s">
        <v>326</v>
      </c>
    </row>
    <row r="6" spans="1:17" s="87" customFormat="1" ht="46.5" customHeight="1">
      <c r="A6" s="265" t="s">
        <v>82</v>
      </c>
      <c r="B6" s="295">
        <f t="shared" ref="B6:P6" si="0">SUM(B7:B18)</f>
        <v>7609</v>
      </c>
      <c r="C6" s="294">
        <f t="shared" si="0"/>
        <v>7541</v>
      </c>
      <c r="D6" s="293">
        <f t="shared" si="0"/>
        <v>68</v>
      </c>
      <c r="E6" s="292">
        <f t="shared" si="0"/>
        <v>0</v>
      </c>
      <c r="F6" s="291">
        <f t="shared" si="0"/>
        <v>0</v>
      </c>
      <c r="G6" s="290">
        <f t="shared" si="0"/>
        <v>0</v>
      </c>
      <c r="H6" s="295">
        <f t="shared" si="0"/>
        <v>7490</v>
      </c>
      <c r="I6" s="294">
        <f t="shared" si="0"/>
        <v>7452</v>
      </c>
      <c r="J6" s="293">
        <f t="shared" si="0"/>
        <v>38</v>
      </c>
      <c r="K6" s="295">
        <f t="shared" si="0"/>
        <v>0</v>
      </c>
      <c r="L6" s="294">
        <f t="shared" si="0"/>
        <v>0</v>
      </c>
      <c r="M6" s="293">
        <f t="shared" si="0"/>
        <v>0</v>
      </c>
      <c r="N6" s="289">
        <f t="shared" si="0"/>
        <v>119</v>
      </c>
      <c r="O6" s="294">
        <f t="shared" si="0"/>
        <v>89</v>
      </c>
      <c r="P6" s="293">
        <f t="shared" si="0"/>
        <v>30</v>
      </c>
      <c r="Q6" s="158"/>
    </row>
    <row r="7" spans="1:17" s="87" customFormat="1" ht="46.5" customHeight="1">
      <c r="A7" s="288">
        <v>15</v>
      </c>
      <c r="B7" s="287">
        <f t="shared" ref="B7:B18" si="1">E7+H7+K7+N7</f>
        <v>4571</v>
      </c>
      <c r="C7" s="286">
        <f t="shared" ref="C7:C18" si="2">F7+I7+L7+O7</f>
        <v>4535</v>
      </c>
      <c r="D7" s="266">
        <f t="shared" ref="D7:D18" si="3">G7+J7+M7+P7</f>
        <v>36</v>
      </c>
      <c r="E7" s="281">
        <f t="shared" ref="E7:E18" si="4">F7+G7</f>
        <v>0</v>
      </c>
      <c r="F7" s="282"/>
      <c r="G7" s="273"/>
      <c r="H7" s="281">
        <f t="shared" ref="H7:H18" si="5">I7+J7</f>
        <v>4530</v>
      </c>
      <c r="I7" s="282">
        <v>4499</v>
      </c>
      <c r="J7" s="273">
        <v>31</v>
      </c>
      <c r="K7" s="281">
        <v>0</v>
      </c>
      <c r="L7" s="282"/>
      <c r="M7" s="273"/>
      <c r="N7" s="358">
        <f t="shared" ref="N7:N17" si="6">O7+P7</f>
        <v>41</v>
      </c>
      <c r="O7" s="282">
        <v>36</v>
      </c>
      <c r="P7" s="273">
        <v>5</v>
      </c>
    </row>
    <row r="8" spans="1:17" s="87" customFormat="1" ht="46.5" customHeight="1">
      <c r="A8" s="288">
        <v>20</v>
      </c>
      <c r="B8" s="287">
        <f t="shared" si="1"/>
        <v>1423</v>
      </c>
      <c r="C8" s="286">
        <f t="shared" si="2"/>
        <v>1415</v>
      </c>
      <c r="D8" s="266">
        <f t="shared" si="3"/>
        <v>8</v>
      </c>
      <c r="E8" s="281">
        <f t="shared" si="4"/>
        <v>0</v>
      </c>
      <c r="F8" s="282"/>
      <c r="G8" s="273"/>
      <c r="H8" s="281">
        <f t="shared" si="5"/>
        <v>1401</v>
      </c>
      <c r="I8" s="282">
        <v>1398</v>
      </c>
      <c r="J8" s="273">
        <v>3</v>
      </c>
      <c r="K8" s="281">
        <v>0</v>
      </c>
      <c r="L8" s="282"/>
      <c r="M8" s="273"/>
      <c r="N8" s="358">
        <f t="shared" si="6"/>
        <v>22</v>
      </c>
      <c r="O8" s="282">
        <v>17</v>
      </c>
      <c r="P8" s="273">
        <v>5</v>
      </c>
    </row>
    <row r="9" spans="1:17" s="87" customFormat="1" ht="46.5" customHeight="1">
      <c r="A9" s="288">
        <v>25</v>
      </c>
      <c r="B9" s="287">
        <f t="shared" si="1"/>
        <v>801</v>
      </c>
      <c r="C9" s="286">
        <f t="shared" si="2"/>
        <v>798</v>
      </c>
      <c r="D9" s="266">
        <f t="shared" si="3"/>
        <v>3</v>
      </c>
      <c r="E9" s="281">
        <f t="shared" si="4"/>
        <v>0</v>
      </c>
      <c r="F9" s="282"/>
      <c r="G9" s="273"/>
      <c r="H9" s="281">
        <f t="shared" si="5"/>
        <v>772</v>
      </c>
      <c r="I9" s="282">
        <v>772</v>
      </c>
      <c r="J9" s="273">
        <v>0</v>
      </c>
      <c r="K9" s="281">
        <v>0</v>
      </c>
      <c r="L9" s="282"/>
      <c r="M9" s="273"/>
      <c r="N9" s="358">
        <f t="shared" si="6"/>
        <v>29</v>
      </c>
      <c r="O9" s="282">
        <v>26</v>
      </c>
      <c r="P9" s="273">
        <v>3</v>
      </c>
    </row>
    <row r="10" spans="1:17" s="87" customFormat="1" ht="46.5" customHeight="1">
      <c r="A10" s="288">
        <v>32</v>
      </c>
      <c r="B10" s="287">
        <f t="shared" si="1"/>
        <v>123</v>
      </c>
      <c r="C10" s="286">
        <f t="shared" si="2"/>
        <v>120</v>
      </c>
      <c r="D10" s="266">
        <f t="shared" si="3"/>
        <v>3</v>
      </c>
      <c r="E10" s="281">
        <f t="shared" si="4"/>
        <v>0</v>
      </c>
      <c r="F10" s="282"/>
      <c r="G10" s="273"/>
      <c r="H10" s="281">
        <f t="shared" si="5"/>
        <v>118</v>
      </c>
      <c r="I10" s="282">
        <v>118</v>
      </c>
      <c r="J10" s="273">
        <v>0</v>
      </c>
      <c r="K10" s="281">
        <v>0</v>
      </c>
      <c r="L10" s="282"/>
      <c r="M10" s="273"/>
      <c r="N10" s="358">
        <f t="shared" si="6"/>
        <v>5</v>
      </c>
      <c r="O10" s="282">
        <v>2</v>
      </c>
      <c r="P10" s="273">
        <v>3</v>
      </c>
    </row>
    <row r="11" spans="1:17" s="87" customFormat="1" ht="46.5" customHeight="1">
      <c r="A11" s="288">
        <v>40</v>
      </c>
      <c r="B11" s="287">
        <f t="shared" si="1"/>
        <v>138</v>
      </c>
      <c r="C11" s="286">
        <f t="shared" si="2"/>
        <v>137</v>
      </c>
      <c r="D11" s="266">
        <f t="shared" si="3"/>
        <v>1</v>
      </c>
      <c r="E11" s="281">
        <f t="shared" si="4"/>
        <v>0</v>
      </c>
      <c r="F11" s="282"/>
      <c r="G11" s="273"/>
      <c r="H11" s="281">
        <f t="shared" si="5"/>
        <v>136</v>
      </c>
      <c r="I11" s="282">
        <v>135</v>
      </c>
      <c r="J11" s="273">
        <v>1</v>
      </c>
      <c r="K11" s="281">
        <v>0</v>
      </c>
      <c r="L11" s="282"/>
      <c r="M11" s="273"/>
      <c r="N11" s="358">
        <f t="shared" si="6"/>
        <v>2</v>
      </c>
      <c r="O11" s="282">
        <v>2</v>
      </c>
      <c r="P11" s="273">
        <v>0</v>
      </c>
    </row>
    <row r="12" spans="1:17" s="87" customFormat="1" ht="46.5" customHeight="1">
      <c r="A12" s="288">
        <v>50</v>
      </c>
      <c r="B12" s="287">
        <f t="shared" si="1"/>
        <v>100</v>
      </c>
      <c r="C12" s="286">
        <f t="shared" si="2"/>
        <v>98</v>
      </c>
      <c r="D12" s="266">
        <f t="shared" si="3"/>
        <v>2</v>
      </c>
      <c r="E12" s="281">
        <f t="shared" si="4"/>
        <v>0</v>
      </c>
      <c r="F12" s="282"/>
      <c r="G12" s="273"/>
      <c r="H12" s="281">
        <f t="shared" si="5"/>
        <v>95</v>
      </c>
      <c r="I12" s="282">
        <v>94</v>
      </c>
      <c r="J12" s="273">
        <v>1</v>
      </c>
      <c r="K12" s="281">
        <v>0</v>
      </c>
      <c r="L12" s="282"/>
      <c r="M12" s="273"/>
      <c r="N12" s="358">
        <f t="shared" si="6"/>
        <v>5</v>
      </c>
      <c r="O12" s="282">
        <v>4</v>
      </c>
      <c r="P12" s="273">
        <v>1</v>
      </c>
    </row>
    <row r="13" spans="1:17" s="87" customFormat="1" ht="46.5" customHeight="1">
      <c r="A13" s="288">
        <v>80</v>
      </c>
      <c r="B13" s="287">
        <f t="shared" si="1"/>
        <v>263</v>
      </c>
      <c r="C13" s="286">
        <f t="shared" si="2"/>
        <v>257</v>
      </c>
      <c r="D13" s="266">
        <f t="shared" si="3"/>
        <v>6</v>
      </c>
      <c r="E13" s="281">
        <f t="shared" si="4"/>
        <v>0</v>
      </c>
      <c r="F13" s="282"/>
      <c r="G13" s="273"/>
      <c r="H13" s="281">
        <f t="shared" si="5"/>
        <v>259</v>
      </c>
      <c r="I13" s="282">
        <v>257</v>
      </c>
      <c r="J13" s="273">
        <v>2</v>
      </c>
      <c r="K13" s="281">
        <v>0</v>
      </c>
      <c r="L13" s="282"/>
      <c r="M13" s="273"/>
      <c r="N13" s="358">
        <f t="shared" si="6"/>
        <v>4</v>
      </c>
      <c r="O13" s="282">
        <v>0</v>
      </c>
      <c r="P13" s="273">
        <v>4</v>
      </c>
    </row>
    <row r="14" spans="1:17" s="87" customFormat="1" ht="46.5" customHeight="1">
      <c r="A14" s="288">
        <v>100</v>
      </c>
      <c r="B14" s="287">
        <f t="shared" si="1"/>
        <v>91</v>
      </c>
      <c r="C14" s="286">
        <f t="shared" si="2"/>
        <v>87</v>
      </c>
      <c r="D14" s="266">
        <f t="shared" si="3"/>
        <v>4</v>
      </c>
      <c r="E14" s="281">
        <f t="shared" si="4"/>
        <v>0</v>
      </c>
      <c r="F14" s="282"/>
      <c r="G14" s="273"/>
      <c r="H14" s="281">
        <f t="shared" si="5"/>
        <v>86</v>
      </c>
      <c r="I14" s="282">
        <v>86</v>
      </c>
      <c r="J14" s="273">
        <v>0</v>
      </c>
      <c r="K14" s="281">
        <v>0</v>
      </c>
      <c r="L14" s="282"/>
      <c r="M14" s="273"/>
      <c r="N14" s="358">
        <f t="shared" si="6"/>
        <v>5</v>
      </c>
      <c r="O14" s="282">
        <v>1</v>
      </c>
      <c r="P14" s="273">
        <v>4</v>
      </c>
    </row>
    <row r="15" spans="1:17" s="87" customFormat="1" ht="46.5" customHeight="1">
      <c r="A15" s="288">
        <v>150</v>
      </c>
      <c r="B15" s="287">
        <f t="shared" si="1"/>
        <v>58</v>
      </c>
      <c r="C15" s="286">
        <f t="shared" si="2"/>
        <v>56</v>
      </c>
      <c r="D15" s="266">
        <f t="shared" si="3"/>
        <v>2</v>
      </c>
      <c r="E15" s="281">
        <f t="shared" si="4"/>
        <v>0</v>
      </c>
      <c r="F15" s="282"/>
      <c r="G15" s="273"/>
      <c r="H15" s="281">
        <f t="shared" si="5"/>
        <v>56</v>
      </c>
      <c r="I15" s="282">
        <v>56</v>
      </c>
      <c r="J15" s="273">
        <v>0</v>
      </c>
      <c r="K15" s="281">
        <v>0</v>
      </c>
      <c r="L15" s="282"/>
      <c r="M15" s="273"/>
      <c r="N15" s="358">
        <f t="shared" si="6"/>
        <v>2</v>
      </c>
      <c r="O15" s="282">
        <v>0</v>
      </c>
      <c r="P15" s="273">
        <v>2</v>
      </c>
    </row>
    <row r="16" spans="1:17" s="87" customFormat="1" ht="46.5" customHeight="1">
      <c r="A16" s="288">
        <v>200</v>
      </c>
      <c r="B16" s="287">
        <f t="shared" si="1"/>
        <v>33</v>
      </c>
      <c r="C16" s="286">
        <f t="shared" si="2"/>
        <v>30</v>
      </c>
      <c r="D16" s="266">
        <f t="shared" si="3"/>
        <v>3</v>
      </c>
      <c r="E16" s="281">
        <f t="shared" si="4"/>
        <v>0</v>
      </c>
      <c r="F16" s="282"/>
      <c r="G16" s="273"/>
      <c r="H16" s="281">
        <f t="shared" si="5"/>
        <v>29</v>
      </c>
      <c r="I16" s="282">
        <v>29</v>
      </c>
      <c r="J16" s="273">
        <v>0</v>
      </c>
      <c r="K16" s="281">
        <v>0</v>
      </c>
      <c r="L16" s="282"/>
      <c r="M16" s="273"/>
      <c r="N16" s="358">
        <f t="shared" si="6"/>
        <v>4</v>
      </c>
      <c r="O16" s="282">
        <v>1</v>
      </c>
      <c r="P16" s="273">
        <v>3</v>
      </c>
    </row>
    <row r="17" spans="1:16" s="87" customFormat="1" ht="46.5" customHeight="1">
      <c r="A17" s="288">
        <v>250</v>
      </c>
      <c r="B17" s="287">
        <f t="shared" si="1"/>
        <v>6</v>
      </c>
      <c r="C17" s="286">
        <f t="shared" si="2"/>
        <v>6</v>
      </c>
      <c r="D17" s="266">
        <f t="shared" si="3"/>
        <v>0</v>
      </c>
      <c r="E17" s="281">
        <f t="shared" si="4"/>
        <v>0</v>
      </c>
      <c r="F17" s="282"/>
      <c r="G17" s="273"/>
      <c r="H17" s="281">
        <f t="shared" si="5"/>
        <v>6</v>
      </c>
      <c r="I17" s="282">
        <v>6</v>
      </c>
      <c r="J17" s="273">
        <v>0</v>
      </c>
      <c r="K17" s="281">
        <v>0</v>
      </c>
      <c r="L17" s="282"/>
      <c r="M17" s="273"/>
      <c r="N17" s="358">
        <f t="shared" si="6"/>
        <v>0</v>
      </c>
      <c r="O17" s="282">
        <v>0</v>
      </c>
      <c r="P17" s="273">
        <v>0</v>
      </c>
    </row>
    <row r="18" spans="1:16" s="87" customFormat="1" ht="46.5" customHeight="1">
      <c r="A18" s="271">
        <v>300</v>
      </c>
      <c r="B18" s="276">
        <f t="shared" si="1"/>
        <v>2</v>
      </c>
      <c r="C18" s="267">
        <f t="shared" si="2"/>
        <v>2</v>
      </c>
      <c r="D18" s="270">
        <f t="shared" si="3"/>
        <v>0</v>
      </c>
      <c r="E18" s="283">
        <f t="shared" si="4"/>
        <v>0</v>
      </c>
      <c r="F18" s="284"/>
      <c r="G18" s="274"/>
      <c r="H18" s="283">
        <f t="shared" si="5"/>
        <v>2</v>
      </c>
      <c r="I18" s="284">
        <v>2</v>
      </c>
      <c r="J18" s="274">
        <v>0</v>
      </c>
      <c r="K18" s="283">
        <v>0</v>
      </c>
      <c r="L18" s="284"/>
      <c r="M18" s="274"/>
      <c r="N18" s="285">
        <f>SUM(O18:P18)</f>
        <v>0</v>
      </c>
      <c r="O18" s="284">
        <v>0</v>
      </c>
      <c r="P18" s="274">
        <v>0</v>
      </c>
    </row>
  </sheetData>
  <mergeCells count="6">
    <mergeCell ref="N4:P4"/>
    <mergeCell ref="A4:A5"/>
    <mergeCell ref="B4:D4"/>
    <mergeCell ref="E4:G4"/>
    <mergeCell ref="H4:J4"/>
    <mergeCell ref="K4:M4"/>
  </mergeCells>
  <phoneticPr fontId="63" type="noConversion"/>
  <pageMargins left="0.75" right="0.66" top="1" bottom="1" header="0.5" footer="0.5"/>
  <pageSetup paperSize="9" scale="69" firstPageNumber="88" pageOrder="overThenDown" orientation="portrait" useFirstPageNumber="1" horizontalDpi="300" verticalDpi="300" r:id="rId1"/>
  <headerFooter alignWithMargins="0">
    <oddFooter>&amp;C-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00FF"/>
  </sheetPr>
  <dimension ref="A1:S156"/>
  <sheetViews>
    <sheetView view="pageBreakPreview" topLeftCell="A13" zoomScale="85" zoomScaleNormal="100" zoomScaleSheetLayoutView="85" workbookViewId="0">
      <selection activeCell="N5" sqref="N5:Q5"/>
    </sheetView>
  </sheetViews>
  <sheetFormatPr defaultColWidth="8.8984375" defaultRowHeight="14.4"/>
  <cols>
    <col min="1" max="1" width="5.69921875" style="1396" customWidth="1"/>
    <col min="2" max="2" width="5.796875" style="1396" customWidth="1"/>
    <col min="3" max="3" width="6.8984375" style="1396" customWidth="1"/>
    <col min="4" max="4" width="6.296875" style="1396" customWidth="1"/>
    <col min="5" max="5" width="7.59765625" style="1396" customWidth="1"/>
    <col min="6" max="6" width="3.296875" style="1396" customWidth="1"/>
    <col min="7" max="7" width="4.296875" style="1396" customWidth="1"/>
    <col min="8" max="8" width="3.296875" style="1396" customWidth="1"/>
    <col min="9" max="9" width="4.296875" style="1396" customWidth="1"/>
    <col min="10" max="10" width="3.296875" style="1396" customWidth="1"/>
    <col min="11" max="11" width="4.296875" style="1396" customWidth="1"/>
    <col min="12" max="12" width="2.69921875" style="1396" customWidth="1"/>
    <col min="13" max="13" width="2.09765625" style="1396" customWidth="1"/>
    <col min="14" max="14" width="3.3984375" style="1396" customWidth="1"/>
    <col min="15" max="16" width="7.796875" style="1396" customWidth="1"/>
    <col min="17" max="17" width="9.296875" style="1396" customWidth="1"/>
    <col min="18" max="18" width="1" style="1396" customWidth="1"/>
    <col min="19" max="16384" width="8.8984375" style="1396"/>
  </cols>
  <sheetData>
    <row r="1" spans="1:17" ht="30.75" customHeight="1">
      <c r="A1" s="180" t="s">
        <v>656</v>
      </c>
      <c r="G1" s="154" t="s">
        <v>894</v>
      </c>
    </row>
    <row r="2" spans="1:17" ht="27.75" customHeight="1">
      <c r="A2" s="181" t="s">
        <v>23</v>
      </c>
      <c r="E2" s="313"/>
    </row>
    <row r="3" spans="1:17" ht="12.75" customHeight="1">
      <c r="Q3" s="1396" t="s">
        <v>24</v>
      </c>
    </row>
    <row r="4" spans="1:17" s="82" customFormat="1" ht="17.25" customHeight="1">
      <c r="A4" s="1831" t="s">
        <v>25</v>
      </c>
      <c r="B4" s="1831"/>
      <c r="C4" s="1831"/>
      <c r="D4" s="1831"/>
      <c r="E4" s="1831"/>
      <c r="F4" s="1844" t="s">
        <v>657</v>
      </c>
      <c r="G4" s="1845"/>
      <c r="H4" s="1845"/>
      <c r="I4" s="1845"/>
      <c r="J4" s="1845"/>
      <c r="K4" s="1845"/>
      <c r="L4" s="1845"/>
      <c r="M4" s="1846"/>
      <c r="N4" s="1844" t="s">
        <v>658</v>
      </c>
      <c r="O4" s="1845"/>
      <c r="P4" s="1845"/>
      <c r="Q4" s="1846"/>
    </row>
    <row r="5" spans="1:17" s="75" customFormat="1" ht="17.25" customHeight="1">
      <c r="A5" s="1832" t="s">
        <v>26</v>
      </c>
      <c r="B5" s="1832"/>
      <c r="C5" s="1832"/>
      <c r="D5" s="1832"/>
      <c r="E5" s="1832"/>
      <c r="F5" s="1847">
        <f>F6+F25</f>
        <v>506</v>
      </c>
      <c r="G5" s="1848"/>
      <c r="H5" s="1848"/>
      <c r="I5" s="1848"/>
      <c r="J5" s="1848"/>
      <c r="K5" s="1848"/>
      <c r="L5" s="1848"/>
      <c r="M5" s="1849"/>
      <c r="N5" s="1847">
        <f>N6+N25</f>
        <v>466</v>
      </c>
      <c r="O5" s="1848"/>
      <c r="P5" s="1848"/>
      <c r="Q5" s="1849"/>
    </row>
    <row r="6" spans="1:17" s="75" customFormat="1" ht="17.25" customHeight="1">
      <c r="A6" s="1833" t="s">
        <v>27</v>
      </c>
      <c r="B6" s="1833"/>
      <c r="C6" s="1833"/>
      <c r="D6" s="1833"/>
      <c r="E6" s="1833"/>
      <c r="F6" s="1834">
        <f>SUM(F7:M24)</f>
        <v>331</v>
      </c>
      <c r="G6" s="1835"/>
      <c r="H6" s="1835"/>
      <c r="I6" s="1835"/>
      <c r="J6" s="1835"/>
      <c r="K6" s="1835"/>
      <c r="L6" s="1835"/>
      <c r="M6" s="1836"/>
      <c r="N6" s="1834">
        <f>SUM(N7:Q24)</f>
        <v>297</v>
      </c>
      <c r="O6" s="1835"/>
      <c r="P6" s="1835"/>
      <c r="Q6" s="1836"/>
    </row>
    <row r="7" spans="1:17" s="75" customFormat="1" ht="17.25" customHeight="1">
      <c r="A7" s="1817" t="s">
        <v>28</v>
      </c>
      <c r="B7" s="1817"/>
      <c r="C7" s="1817"/>
      <c r="D7" s="1817"/>
      <c r="E7" s="1817"/>
      <c r="F7" s="1819">
        <v>1</v>
      </c>
      <c r="G7" s="1799"/>
      <c r="H7" s="1799"/>
      <c r="I7" s="1799"/>
      <c r="J7" s="1799"/>
      <c r="K7" s="1799"/>
      <c r="L7" s="1799"/>
      <c r="M7" s="1800"/>
      <c r="N7" s="1819">
        <v>1</v>
      </c>
      <c r="O7" s="1799"/>
      <c r="P7" s="1799"/>
      <c r="Q7" s="1800"/>
    </row>
    <row r="8" spans="1:17" s="75" customFormat="1" ht="17.25" customHeight="1">
      <c r="A8" s="1817" t="s">
        <v>29</v>
      </c>
      <c r="B8" s="1783"/>
      <c r="C8" s="1776" t="s">
        <v>659</v>
      </c>
      <c r="D8" s="1817"/>
      <c r="E8" s="1817"/>
      <c r="F8" s="1819">
        <v>1</v>
      </c>
      <c r="G8" s="1799"/>
      <c r="H8" s="1799"/>
      <c r="I8" s="1799"/>
      <c r="J8" s="1799"/>
      <c r="K8" s="1799"/>
      <c r="L8" s="1799"/>
      <c r="M8" s="1800"/>
      <c r="N8" s="1819">
        <v>1</v>
      </c>
      <c r="O8" s="1799"/>
      <c r="P8" s="1799"/>
      <c r="Q8" s="1800"/>
    </row>
    <row r="9" spans="1:17" s="75" customFormat="1" ht="17.25" customHeight="1">
      <c r="A9" s="1817"/>
      <c r="B9" s="1783"/>
      <c r="C9" s="1776" t="s">
        <v>660</v>
      </c>
      <c r="D9" s="1817"/>
      <c r="E9" s="1817"/>
      <c r="F9" s="1819">
        <v>5</v>
      </c>
      <c r="G9" s="1799"/>
      <c r="H9" s="1799"/>
      <c r="I9" s="1799"/>
      <c r="J9" s="1799"/>
      <c r="K9" s="1799"/>
      <c r="L9" s="1799"/>
      <c r="M9" s="1800"/>
      <c r="N9" s="1819">
        <v>4</v>
      </c>
      <c r="O9" s="1799"/>
      <c r="P9" s="1799"/>
      <c r="Q9" s="1800"/>
    </row>
    <row r="10" spans="1:17" s="75" customFormat="1" ht="17.25" customHeight="1">
      <c r="A10" s="1817" t="s">
        <v>30</v>
      </c>
      <c r="B10" s="1783"/>
      <c r="C10" s="1776" t="s">
        <v>659</v>
      </c>
      <c r="D10" s="1817"/>
      <c r="E10" s="1817"/>
      <c r="F10" s="1819">
        <v>6</v>
      </c>
      <c r="G10" s="1799"/>
      <c r="H10" s="1799"/>
      <c r="I10" s="1799"/>
      <c r="J10" s="1799"/>
      <c r="K10" s="1799"/>
      <c r="L10" s="1799"/>
      <c r="M10" s="1800"/>
      <c r="N10" s="1819">
        <v>6</v>
      </c>
      <c r="O10" s="1799"/>
      <c r="P10" s="1799"/>
      <c r="Q10" s="1800"/>
    </row>
    <row r="11" spans="1:17" s="75" customFormat="1" ht="17.25" customHeight="1">
      <c r="A11" s="1817"/>
      <c r="B11" s="1783"/>
      <c r="C11" s="1776" t="s">
        <v>660</v>
      </c>
      <c r="D11" s="1817"/>
      <c r="E11" s="1817"/>
      <c r="F11" s="1819">
        <v>6</v>
      </c>
      <c r="G11" s="1799"/>
      <c r="H11" s="1799"/>
      <c r="I11" s="1799"/>
      <c r="J11" s="1799"/>
      <c r="K11" s="1799"/>
      <c r="L11" s="1799"/>
      <c r="M11" s="1800"/>
      <c r="N11" s="1819">
        <v>5</v>
      </c>
      <c r="O11" s="1799"/>
      <c r="P11" s="1799"/>
      <c r="Q11" s="1800"/>
    </row>
    <row r="12" spans="1:17" s="75" customFormat="1" ht="17.25" customHeight="1">
      <c r="A12" s="1771" t="s">
        <v>31</v>
      </c>
      <c r="B12" s="1772"/>
      <c r="C12" s="1776" t="s">
        <v>659</v>
      </c>
      <c r="D12" s="1817"/>
      <c r="E12" s="1817"/>
      <c r="F12" s="1819">
        <v>17</v>
      </c>
      <c r="G12" s="1799"/>
      <c r="H12" s="1799"/>
      <c r="I12" s="1799"/>
      <c r="J12" s="1799"/>
      <c r="K12" s="1799"/>
      <c r="L12" s="1799"/>
      <c r="M12" s="1800"/>
      <c r="N12" s="1819">
        <v>16</v>
      </c>
      <c r="O12" s="1799"/>
      <c r="P12" s="1799"/>
      <c r="Q12" s="1800"/>
    </row>
    <row r="13" spans="1:17" s="75" customFormat="1" ht="17.25" customHeight="1">
      <c r="A13" s="1823"/>
      <c r="B13" s="1824"/>
      <c r="C13" s="1776" t="s">
        <v>660</v>
      </c>
      <c r="D13" s="1817"/>
      <c r="E13" s="1817"/>
      <c r="F13" s="1819">
        <v>34</v>
      </c>
      <c r="G13" s="1799"/>
      <c r="H13" s="1799"/>
      <c r="I13" s="1799"/>
      <c r="J13" s="1799"/>
      <c r="K13" s="1799"/>
      <c r="L13" s="1799"/>
      <c r="M13" s="1800"/>
      <c r="N13" s="1819">
        <v>53</v>
      </c>
      <c r="O13" s="1799"/>
      <c r="P13" s="1799"/>
      <c r="Q13" s="1800"/>
    </row>
    <row r="14" spans="1:17" s="75" customFormat="1" ht="17.25" customHeight="1">
      <c r="A14" s="1825"/>
      <c r="B14" s="1826"/>
      <c r="C14" s="1770" t="s">
        <v>661</v>
      </c>
      <c r="D14" s="1775"/>
      <c r="E14" s="1776"/>
      <c r="F14" s="1820">
        <v>5</v>
      </c>
      <c r="G14" s="1821"/>
      <c r="H14" s="1821"/>
      <c r="I14" s="1821"/>
      <c r="J14" s="1821"/>
      <c r="K14" s="1821"/>
      <c r="L14" s="1821"/>
      <c r="M14" s="1822"/>
      <c r="N14" s="1841">
        <v>11</v>
      </c>
      <c r="O14" s="1842"/>
      <c r="P14" s="1842"/>
      <c r="Q14" s="1843"/>
    </row>
    <row r="15" spans="1:17" s="75" customFormat="1" ht="17.25" customHeight="1">
      <c r="A15" s="1771" t="s">
        <v>32</v>
      </c>
      <c r="B15" s="1772"/>
      <c r="C15" s="1776" t="s">
        <v>659</v>
      </c>
      <c r="D15" s="1817"/>
      <c r="E15" s="1817"/>
      <c r="F15" s="1820">
        <v>41</v>
      </c>
      <c r="G15" s="1821"/>
      <c r="H15" s="1821"/>
      <c r="I15" s="1821"/>
      <c r="J15" s="1821"/>
      <c r="K15" s="1821"/>
      <c r="L15" s="1821"/>
      <c r="M15" s="1822"/>
      <c r="N15" s="1841">
        <v>25</v>
      </c>
      <c r="O15" s="1842"/>
      <c r="P15" s="1842"/>
      <c r="Q15" s="1843"/>
    </row>
    <row r="16" spans="1:17" s="75" customFormat="1" ht="17.25" customHeight="1">
      <c r="A16" s="1823"/>
      <c r="B16" s="1824"/>
      <c r="C16" s="1776" t="s">
        <v>660</v>
      </c>
      <c r="D16" s="1817"/>
      <c r="E16" s="1817"/>
      <c r="F16" s="1820">
        <v>82</v>
      </c>
      <c r="G16" s="1821"/>
      <c r="H16" s="1821"/>
      <c r="I16" s="1821"/>
      <c r="J16" s="1821"/>
      <c r="K16" s="1821"/>
      <c r="L16" s="1821"/>
      <c r="M16" s="1822"/>
      <c r="N16" s="1841">
        <v>64</v>
      </c>
      <c r="O16" s="1842"/>
      <c r="P16" s="1842"/>
      <c r="Q16" s="1843"/>
    </row>
    <row r="17" spans="1:17" s="75" customFormat="1" ht="17.25" customHeight="1">
      <c r="A17" s="1825"/>
      <c r="B17" s="1826"/>
      <c r="C17" s="1770" t="s">
        <v>661</v>
      </c>
      <c r="D17" s="1775"/>
      <c r="E17" s="1776"/>
      <c r="F17" s="1820">
        <v>29</v>
      </c>
      <c r="G17" s="1821"/>
      <c r="H17" s="1821"/>
      <c r="I17" s="1821"/>
      <c r="J17" s="1821"/>
      <c r="K17" s="1821"/>
      <c r="L17" s="1821"/>
      <c r="M17" s="1822"/>
      <c r="N17" s="1841">
        <v>23</v>
      </c>
      <c r="O17" s="1842"/>
      <c r="P17" s="1842"/>
      <c r="Q17" s="1843"/>
    </row>
    <row r="18" spans="1:17" s="75" customFormat="1" ht="17.25" customHeight="1">
      <c r="A18" s="1771" t="s">
        <v>33</v>
      </c>
      <c r="B18" s="1772"/>
      <c r="C18" s="1776" t="s">
        <v>659</v>
      </c>
      <c r="D18" s="1817"/>
      <c r="E18" s="1817"/>
      <c r="F18" s="1820">
        <v>15</v>
      </c>
      <c r="G18" s="1821"/>
      <c r="H18" s="1821"/>
      <c r="I18" s="1821"/>
      <c r="J18" s="1821"/>
      <c r="K18" s="1821"/>
      <c r="L18" s="1821"/>
      <c r="M18" s="1822"/>
      <c r="N18" s="1841">
        <v>20</v>
      </c>
      <c r="O18" s="1842"/>
      <c r="P18" s="1842"/>
      <c r="Q18" s="1843"/>
    </row>
    <row r="19" spans="1:17" s="75" customFormat="1" ht="17.25" customHeight="1">
      <c r="A19" s="1823"/>
      <c r="B19" s="1824"/>
      <c r="C19" s="1776" t="s">
        <v>660</v>
      </c>
      <c r="D19" s="1817"/>
      <c r="E19" s="1817"/>
      <c r="F19" s="1820">
        <v>77</v>
      </c>
      <c r="G19" s="1821"/>
      <c r="H19" s="1821"/>
      <c r="I19" s="1821"/>
      <c r="J19" s="1821"/>
      <c r="K19" s="1821"/>
      <c r="L19" s="1821"/>
      <c r="M19" s="1822"/>
      <c r="N19" s="1841">
        <v>40</v>
      </c>
      <c r="O19" s="1842"/>
      <c r="P19" s="1842"/>
      <c r="Q19" s="1843"/>
    </row>
    <row r="20" spans="1:17" s="75" customFormat="1" ht="17.25" customHeight="1">
      <c r="A20" s="1825"/>
      <c r="B20" s="1826"/>
      <c r="C20" s="1770" t="s">
        <v>661</v>
      </c>
      <c r="D20" s="1775"/>
      <c r="E20" s="1776"/>
      <c r="F20" s="1820">
        <v>1</v>
      </c>
      <c r="G20" s="1821"/>
      <c r="H20" s="1821"/>
      <c r="I20" s="1821"/>
      <c r="J20" s="1821"/>
      <c r="K20" s="1821"/>
      <c r="L20" s="1821"/>
      <c r="M20" s="1822"/>
      <c r="N20" s="1841">
        <v>0</v>
      </c>
      <c r="O20" s="1842"/>
      <c r="P20" s="1842"/>
      <c r="Q20" s="1843"/>
    </row>
    <row r="21" spans="1:17" s="75" customFormat="1" ht="17.25" customHeight="1">
      <c r="A21" s="1771" t="s">
        <v>34</v>
      </c>
      <c r="B21" s="1827"/>
      <c r="C21" s="1830" t="s">
        <v>659</v>
      </c>
      <c r="D21" s="1817"/>
      <c r="E21" s="1817"/>
      <c r="F21" s="1820">
        <v>0</v>
      </c>
      <c r="G21" s="1821"/>
      <c r="H21" s="1821"/>
      <c r="I21" s="1821"/>
      <c r="J21" s="1821"/>
      <c r="K21" s="1821"/>
      <c r="L21" s="1821"/>
      <c r="M21" s="1822"/>
      <c r="N21" s="1841">
        <v>6</v>
      </c>
      <c r="O21" s="1842"/>
      <c r="P21" s="1842"/>
      <c r="Q21" s="1843"/>
    </row>
    <row r="22" spans="1:17" s="75" customFormat="1" ht="17.25" customHeight="1">
      <c r="A22" s="1823"/>
      <c r="B22" s="1828"/>
      <c r="C22" s="1830" t="s">
        <v>660</v>
      </c>
      <c r="D22" s="1817"/>
      <c r="E22" s="1817"/>
      <c r="F22" s="1820">
        <v>0</v>
      </c>
      <c r="G22" s="1821"/>
      <c r="H22" s="1821"/>
      <c r="I22" s="1821"/>
      <c r="J22" s="1821"/>
      <c r="K22" s="1821"/>
      <c r="L22" s="1821"/>
      <c r="M22" s="1822"/>
      <c r="N22" s="1841">
        <v>11</v>
      </c>
      <c r="O22" s="1842"/>
      <c r="P22" s="1842"/>
      <c r="Q22" s="1843"/>
    </row>
    <row r="23" spans="1:17" s="75" customFormat="1" ht="17.25" customHeight="1">
      <c r="A23" s="1825"/>
      <c r="B23" s="1829"/>
      <c r="C23" s="1770" t="s">
        <v>661</v>
      </c>
      <c r="D23" s="1775"/>
      <c r="E23" s="1776"/>
      <c r="F23" s="1820">
        <v>0</v>
      </c>
      <c r="G23" s="1821"/>
      <c r="H23" s="1821"/>
      <c r="I23" s="1821"/>
      <c r="J23" s="1821"/>
      <c r="K23" s="1821"/>
      <c r="L23" s="1821"/>
      <c r="M23" s="1822"/>
      <c r="N23" s="1841">
        <v>0</v>
      </c>
      <c r="O23" s="1842"/>
      <c r="P23" s="1842"/>
      <c r="Q23" s="1843"/>
    </row>
    <row r="24" spans="1:17" s="75" customFormat="1" ht="17.25" customHeight="1">
      <c r="A24" s="1817" t="s">
        <v>35</v>
      </c>
      <c r="B24" s="1817"/>
      <c r="C24" s="1817"/>
      <c r="D24" s="1817"/>
      <c r="E24" s="1817"/>
      <c r="F24" s="1819">
        <v>11</v>
      </c>
      <c r="G24" s="1799"/>
      <c r="H24" s="1799"/>
      <c r="I24" s="1799"/>
      <c r="J24" s="1799"/>
      <c r="K24" s="1799"/>
      <c r="L24" s="1799"/>
      <c r="M24" s="1800"/>
      <c r="N24" s="1819">
        <v>11</v>
      </c>
      <c r="O24" s="1799"/>
      <c r="P24" s="1799"/>
      <c r="Q24" s="1800"/>
    </row>
    <row r="25" spans="1:17" s="75" customFormat="1" ht="17.25" customHeight="1">
      <c r="A25" s="1818" t="s">
        <v>36</v>
      </c>
      <c r="B25" s="1818"/>
      <c r="C25" s="1818"/>
      <c r="D25" s="1818"/>
      <c r="E25" s="1818"/>
      <c r="F25" s="1852">
        <f>SUM(F26:M27)</f>
        <v>175</v>
      </c>
      <c r="G25" s="1853"/>
      <c r="H25" s="1853"/>
      <c r="I25" s="1853"/>
      <c r="J25" s="1853"/>
      <c r="K25" s="1853"/>
      <c r="L25" s="1853"/>
      <c r="M25" s="1854"/>
      <c r="N25" s="1852">
        <f>SUM(N26:Q27)</f>
        <v>169</v>
      </c>
      <c r="O25" s="1853"/>
      <c r="P25" s="1853"/>
      <c r="Q25" s="1854"/>
    </row>
    <row r="26" spans="1:17" ht="17.25" customHeight="1">
      <c r="A26" s="1771" t="s">
        <v>37</v>
      </c>
      <c r="B26" s="1772"/>
      <c r="C26" s="1775" t="s">
        <v>662</v>
      </c>
      <c r="D26" s="1775"/>
      <c r="E26" s="1776"/>
      <c r="F26" s="1855">
        <v>53</v>
      </c>
      <c r="G26" s="1856"/>
      <c r="H26" s="1856"/>
      <c r="I26" s="1856"/>
      <c r="J26" s="1856"/>
      <c r="K26" s="1856"/>
      <c r="L26" s="1856"/>
      <c r="M26" s="1857"/>
      <c r="N26" s="1855">
        <v>49</v>
      </c>
      <c r="O26" s="1856"/>
      <c r="P26" s="1856"/>
      <c r="Q26" s="1857"/>
    </row>
    <row r="27" spans="1:17" ht="17.25" customHeight="1">
      <c r="A27" s="1773"/>
      <c r="B27" s="1774"/>
      <c r="C27" s="1777" t="s">
        <v>663</v>
      </c>
      <c r="D27" s="1777"/>
      <c r="E27" s="1778"/>
      <c r="F27" s="1858">
        <v>122</v>
      </c>
      <c r="G27" s="1859"/>
      <c r="H27" s="1859"/>
      <c r="I27" s="1859"/>
      <c r="J27" s="1859"/>
      <c r="K27" s="1859"/>
      <c r="L27" s="1859"/>
      <c r="M27" s="1860"/>
      <c r="N27" s="1858">
        <v>120</v>
      </c>
      <c r="O27" s="1859"/>
      <c r="P27" s="1859"/>
      <c r="Q27" s="1860"/>
    </row>
    <row r="28" spans="1:17" s="82" customFormat="1" ht="20.25" customHeight="1">
      <c r="A28" s="35"/>
      <c r="B28" s="34"/>
      <c r="C28" s="34"/>
      <c r="D28" s="34"/>
      <c r="E28" s="3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14"/>
    </row>
    <row r="29" spans="1:17" s="82" customFormat="1" ht="24" customHeight="1">
      <c r="A29" s="36" t="s">
        <v>38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 t="s">
        <v>510</v>
      </c>
      <c r="Q29" s="4" t="s">
        <v>24</v>
      </c>
    </row>
    <row r="30" spans="1:17" s="75" customFormat="1" ht="19.5" customHeight="1">
      <c r="A30" s="1805" t="s">
        <v>39</v>
      </c>
      <c r="B30" s="1806"/>
      <c r="C30" s="1807"/>
      <c r="D30" s="1784" t="s">
        <v>40</v>
      </c>
      <c r="E30" s="1786" t="s">
        <v>753</v>
      </c>
      <c r="F30" s="1787"/>
      <c r="G30" s="1787"/>
      <c r="H30" s="1787"/>
      <c r="I30" s="1787"/>
      <c r="J30" s="1787"/>
      <c r="K30" s="1787"/>
      <c r="L30" s="1788"/>
      <c r="M30" s="1788"/>
      <c r="N30" s="1788"/>
      <c r="O30" s="1861" t="s">
        <v>37</v>
      </c>
      <c r="P30" s="1787"/>
      <c r="Q30" s="1862"/>
    </row>
    <row r="31" spans="1:17" s="75" customFormat="1" ht="19.5" customHeight="1">
      <c r="A31" s="1808"/>
      <c r="B31" s="1809"/>
      <c r="C31" s="1810"/>
      <c r="D31" s="1785"/>
      <c r="E31" s="1385" t="s">
        <v>41</v>
      </c>
      <c r="F31" s="1779" t="s">
        <v>42</v>
      </c>
      <c r="G31" s="1780"/>
      <c r="H31" s="1779" t="s">
        <v>664</v>
      </c>
      <c r="I31" s="1780"/>
      <c r="J31" s="1779" t="s">
        <v>665</v>
      </c>
      <c r="K31" s="1780"/>
      <c r="L31" s="1863" t="s">
        <v>666</v>
      </c>
      <c r="M31" s="1864"/>
      <c r="N31" s="1865"/>
      <c r="O31" s="83" t="s">
        <v>41</v>
      </c>
      <c r="P31" s="84" t="s">
        <v>44</v>
      </c>
      <c r="Q31" s="85" t="s">
        <v>752</v>
      </c>
    </row>
    <row r="32" spans="1:17" s="75" customFormat="1" ht="17.25" customHeight="1">
      <c r="A32" s="1789" t="s">
        <v>45</v>
      </c>
      <c r="B32" s="1790"/>
      <c r="C32" s="1791"/>
      <c r="D32" s="1438">
        <f>D33+D36+D37+D41+D42</f>
        <v>466</v>
      </c>
      <c r="E32" s="1437">
        <f>E33+E36+E37+E41+E42</f>
        <v>297</v>
      </c>
      <c r="F32" s="1781">
        <f>F33+F37+F42</f>
        <v>76</v>
      </c>
      <c r="G32" s="1782"/>
      <c r="H32" s="1781">
        <f>H33+H37+H42</f>
        <v>32</v>
      </c>
      <c r="I32" s="1782"/>
      <c r="J32" s="1781">
        <f>J33+J37+J42</f>
        <v>120</v>
      </c>
      <c r="K32" s="1866"/>
      <c r="L32" s="1781">
        <f>L33+L37+L42</f>
        <v>69</v>
      </c>
      <c r="M32" s="1792"/>
      <c r="N32" s="1793"/>
      <c r="O32" s="1386">
        <f>O33+O37+O42</f>
        <v>169</v>
      </c>
      <c r="P32" s="199">
        <f>P33+P37+P42</f>
        <v>49</v>
      </c>
      <c r="Q32" s="196">
        <f>Q33+Q37+Q42</f>
        <v>120</v>
      </c>
    </row>
    <row r="33" spans="1:17" s="75" customFormat="1" ht="17.25" customHeight="1">
      <c r="A33" s="1794" t="s">
        <v>46</v>
      </c>
      <c r="B33" s="1801" t="s">
        <v>41</v>
      </c>
      <c r="C33" s="1802"/>
      <c r="D33" s="197">
        <f>SUM(D34:D35)</f>
        <v>68</v>
      </c>
      <c r="E33" s="1382">
        <f>SUM(E34:E35)</f>
        <v>64</v>
      </c>
      <c r="F33" s="1795">
        <f>SUM(F34:F36)</f>
        <v>30</v>
      </c>
      <c r="G33" s="1803"/>
      <c r="H33" s="1795">
        <f>SUM(H34:H36)</f>
        <v>16</v>
      </c>
      <c r="I33" s="1803"/>
      <c r="J33" s="1795">
        <f>SUM(J34:J36)</f>
        <v>38</v>
      </c>
      <c r="K33" s="1803"/>
      <c r="L33" s="1795">
        <f>SUM(L34:N36)</f>
        <v>17</v>
      </c>
      <c r="M33" s="1796"/>
      <c r="N33" s="1797"/>
      <c r="O33" s="198">
        <f>O34+O35+O36</f>
        <v>23</v>
      </c>
      <c r="P33" s="1381">
        <v>13</v>
      </c>
      <c r="Q33" s="201">
        <f>Q34+Q35+Q36</f>
        <v>10</v>
      </c>
    </row>
    <row r="34" spans="1:17" s="75" customFormat="1" ht="17.25" customHeight="1">
      <c r="A34" s="1783"/>
      <c r="B34" s="1769" t="s">
        <v>667</v>
      </c>
      <c r="C34" s="1770"/>
      <c r="D34" s="200">
        <f>E34+O34</f>
        <v>34</v>
      </c>
      <c r="E34" s="1384">
        <f>SUM(F34:N34)</f>
        <v>31</v>
      </c>
      <c r="F34" s="1798">
        <v>22</v>
      </c>
      <c r="G34" s="1804"/>
      <c r="H34" s="1798">
        <v>1</v>
      </c>
      <c r="I34" s="1804"/>
      <c r="J34" s="1798">
        <v>2</v>
      </c>
      <c r="K34" s="1804"/>
      <c r="L34" s="1798">
        <v>6</v>
      </c>
      <c r="M34" s="1799"/>
      <c r="N34" s="1800"/>
      <c r="O34" s="1390">
        <f t="shared" ref="O34:O47" si="0">SUM(P34:Q34)</f>
        <v>3</v>
      </c>
      <c r="P34" s="1393">
        <v>0</v>
      </c>
      <c r="Q34" s="1391">
        <v>3</v>
      </c>
    </row>
    <row r="35" spans="1:17" s="75" customFormat="1" ht="17.25" customHeight="1">
      <c r="A35" s="1783"/>
      <c r="B35" s="1769" t="s">
        <v>47</v>
      </c>
      <c r="C35" s="1770"/>
      <c r="D35" s="200">
        <f>E35+O35</f>
        <v>34</v>
      </c>
      <c r="E35" s="1384">
        <f>SUM(F35:N35)</f>
        <v>33</v>
      </c>
      <c r="F35" s="1798">
        <v>3</v>
      </c>
      <c r="G35" s="1804"/>
      <c r="H35" s="1798">
        <v>12</v>
      </c>
      <c r="I35" s="1804"/>
      <c r="J35" s="1798">
        <v>15</v>
      </c>
      <c r="K35" s="1804"/>
      <c r="L35" s="1798">
        <v>3</v>
      </c>
      <c r="M35" s="1799"/>
      <c r="N35" s="1800"/>
      <c r="O35" s="1390">
        <f t="shared" si="0"/>
        <v>1</v>
      </c>
      <c r="P35" s="1393">
        <v>0</v>
      </c>
      <c r="Q35" s="1391">
        <v>1</v>
      </c>
    </row>
    <row r="36" spans="1:17" s="75" customFormat="1" ht="27" customHeight="1">
      <c r="A36" s="1783" t="s">
        <v>48</v>
      </c>
      <c r="B36" s="1769"/>
      <c r="C36" s="1770"/>
      <c r="D36" s="200">
        <f>E36+O36</f>
        <v>56</v>
      </c>
      <c r="E36" s="1384">
        <f>SUM(F36:N36)</f>
        <v>37</v>
      </c>
      <c r="F36" s="1798">
        <v>5</v>
      </c>
      <c r="G36" s="1804"/>
      <c r="H36" s="1798">
        <v>3</v>
      </c>
      <c r="I36" s="1804"/>
      <c r="J36" s="1798">
        <v>21</v>
      </c>
      <c r="K36" s="1804"/>
      <c r="L36" s="1798">
        <v>8</v>
      </c>
      <c r="M36" s="1799"/>
      <c r="N36" s="1800"/>
      <c r="O36" s="1390">
        <f t="shared" si="0"/>
        <v>19</v>
      </c>
      <c r="P36" s="1393">
        <v>13</v>
      </c>
      <c r="Q36" s="1391">
        <v>6</v>
      </c>
    </row>
    <row r="37" spans="1:17" s="75" customFormat="1" ht="17.25" customHeight="1">
      <c r="A37" s="1811" t="s">
        <v>668</v>
      </c>
      <c r="B37" s="1801" t="s">
        <v>41</v>
      </c>
      <c r="C37" s="1802"/>
      <c r="D37" s="1436">
        <f>SUM(D38:D40)</f>
        <v>139</v>
      </c>
      <c r="E37" s="1435">
        <f>SUM(E38:E40)</f>
        <v>96</v>
      </c>
      <c r="F37" s="1839">
        <f>SUM(F38:G41)</f>
        <v>14</v>
      </c>
      <c r="G37" s="1840"/>
      <c r="H37" s="1839">
        <f>SUM(H38:I41)</f>
        <v>2</v>
      </c>
      <c r="I37" s="1840"/>
      <c r="J37" s="1839">
        <f>SUM(J38:K41)</f>
        <v>67</v>
      </c>
      <c r="K37" s="1840"/>
      <c r="L37" s="1839">
        <f>SUM(L38:N41)</f>
        <v>34</v>
      </c>
      <c r="M37" s="1850"/>
      <c r="N37" s="1851"/>
      <c r="O37" s="1431">
        <f t="shared" si="0"/>
        <v>47</v>
      </c>
      <c r="P37" s="1434">
        <f>SUM(P38:P41)</f>
        <v>36</v>
      </c>
      <c r="Q37" s="201">
        <f>SUM(Q38:Q41)</f>
        <v>11</v>
      </c>
    </row>
    <row r="38" spans="1:17" s="75" customFormat="1" ht="17.25" customHeight="1">
      <c r="A38" s="1812"/>
      <c r="B38" s="1769" t="s">
        <v>49</v>
      </c>
      <c r="C38" s="1770"/>
      <c r="D38" s="200">
        <f>E38+O38</f>
        <v>52</v>
      </c>
      <c r="E38" s="1384">
        <f>SUM(F38:N38)</f>
        <v>36</v>
      </c>
      <c r="F38" s="1798">
        <v>3</v>
      </c>
      <c r="G38" s="1804"/>
      <c r="H38" s="1798">
        <v>1</v>
      </c>
      <c r="I38" s="1804"/>
      <c r="J38" s="1798">
        <v>23</v>
      </c>
      <c r="K38" s="1804"/>
      <c r="L38" s="1798">
        <v>9</v>
      </c>
      <c r="M38" s="1799"/>
      <c r="N38" s="1800"/>
      <c r="O38" s="1390">
        <f t="shared" si="0"/>
        <v>16</v>
      </c>
      <c r="P38" s="1393">
        <v>13</v>
      </c>
      <c r="Q38" s="1391">
        <v>3</v>
      </c>
    </row>
    <row r="39" spans="1:17" s="75" customFormat="1" ht="17.25" customHeight="1">
      <c r="A39" s="1812"/>
      <c r="B39" s="1769" t="s">
        <v>50</v>
      </c>
      <c r="C39" s="1770"/>
      <c r="D39" s="200">
        <f>E39+O39</f>
        <v>46</v>
      </c>
      <c r="E39" s="1384">
        <f>SUM(F39:N39)</f>
        <v>33</v>
      </c>
      <c r="F39" s="1798">
        <v>4</v>
      </c>
      <c r="G39" s="1804"/>
      <c r="H39" s="1798">
        <v>1</v>
      </c>
      <c r="I39" s="1804"/>
      <c r="J39" s="1798">
        <v>22</v>
      </c>
      <c r="K39" s="1804"/>
      <c r="L39" s="1798">
        <v>6</v>
      </c>
      <c r="M39" s="1799"/>
      <c r="N39" s="1800"/>
      <c r="O39" s="1390">
        <f t="shared" si="0"/>
        <v>13</v>
      </c>
      <c r="P39" s="1393">
        <v>11</v>
      </c>
      <c r="Q39" s="1391">
        <v>2</v>
      </c>
    </row>
    <row r="40" spans="1:17" s="75" customFormat="1" ht="21.75" customHeight="1">
      <c r="A40" s="1813"/>
      <c r="B40" s="1770" t="s">
        <v>51</v>
      </c>
      <c r="C40" s="1776"/>
      <c r="D40" s="200">
        <f>E40+O40</f>
        <v>41</v>
      </c>
      <c r="E40" s="1384">
        <f>SUM(F40:N40)</f>
        <v>27</v>
      </c>
      <c r="F40" s="1798">
        <v>5</v>
      </c>
      <c r="G40" s="1804"/>
      <c r="H40" s="1798">
        <v>0</v>
      </c>
      <c r="I40" s="1804"/>
      <c r="J40" s="1798">
        <v>17</v>
      </c>
      <c r="K40" s="1804"/>
      <c r="L40" s="1798">
        <v>5</v>
      </c>
      <c r="M40" s="1799"/>
      <c r="N40" s="1800"/>
      <c r="O40" s="1390">
        <f t="shared" si="0"/>
        <v>14</v>
      </c>
      <c r="P40" s="1393">
        <v>12</v>
      </c>
      <c r="Q40" s="1391">
        <v>2</v>
      </c>
    </row>
    <row r="41" spans="1:17" s="75" customFormat="1" ht="17.25" customHeight="1">
      <c r="A41" s="1783" t="s">
        <v>669</v>
      </c>
      <c r="B41" s="1769"/>
      <c r="C41" s="1770"/>
      <c r="D41" s="200">
        <f>E41+O41</f>
        <v>25</v>
      </c>
      <c r="E41" s="1384">
        <f>SUM(F41:N41)</f>
        <v>21</v>
      </c>
      <c r="F41" s="1798">
        <v>2</v>
      </c>
      <c r="G41" s="1804"/>
      <c r="H41" s="1798">
        <v>0</v>
      </c>
      <c r="I41" s="1804"/>
      <c r="J41" s="1798">
        <v>5</v>
      </c>
      <c r="K41" s="1804"/>
      <c r="L41" s="1798">
        <v>14</v>
      </c>
      <c r="M41" s="1799"/>
      <c r="N41" s="1800"/>
      <c r="O41" s="1390">
        <f t="shared" si="0"/>
        <v>4</v>
      </c>
      <c r="P41" s="1393">
        <v>0</v>
      </c>
      <c r="Q41" s="1391">
        <v>4</v>
      </c>
    </row>
    <row r="42" spans="1:17" s="75" customFormat="1" ht="17.25" customHeight="1">
      <c r="A42" s="1794" t="s">
        <v>52</v>
      </c>
      <c r="B42" s="1801" t="s">
        <v>41</v>
      </c>
      <c r="C42" s="1802"/>
      <c r="D42" s="1433">
        <f>SUM(D43:D47)</f>
        <v>178</v>
      </c>
      <c r="E42" s="1432">
        <f>SUM(E43:E47)</f>
        <v>79</v>
      </c>
      <c r="F42" s="1837">
        <f>SUM(F43:F47)</f>
        <v>32</v>
      </c>
      <c r="G42" s="1838"/>
      <c r="H42" s="1837">
        <f>SUM(H43:H47)</f>
        <v>14</v>
      </c>
      <c r="I42" s="1838"/>
      <c r="J42" s="1837">
        <f>SUM(J43:J47)</f>
        <v>15</v>
      </c>
      <c r="K42" s="1838"/>
      <c r="L42" s="1837">
        <f>SUM(L43:N47)</f>
        <v>18</v>
      </c>
      <c r="M42" s="1850"/>
      <c r="N42" s="1851"/>
      <c r="O42" s="1431">
        <f t="shared" si="0"/>
        <v>99</v>
      </c>
      <c r="P42" s="1430">
        <f>SUM(P43:P47)</f>
        <v>0</v>
      </c>
      <c r="Q42" s="1429">
        <f>SUM(Q43:Q47)</f>
        <v>99</v>
      </c>
    </row>
    <row r="43" spans="1:17" s="75" customFormat="1" ht="17.25" customHeight="1">
      <c r="A43" s="1783"/>
      <c r="B43" s="1769" t="s">
        <v>53</v>
      </c>
      <c r="C43" s="1770"/>
      <c r="D43" s="1428">
        <f>E43+O43</f>
        <v>39</v>
      </c>
      <c r="E43" s="1383">
        <f>SUM(F43:N43)</f>
        <v>17</v>
      </c>
      <c r="F43" s="1761">
        <v>8</v>
      </c>
      <c r="G43" s="1762"/>
      <c r="H43" s="1761">
        <v>3</v>
      </c>
      <c r="I43" s="1762"/>
      <c r="J43" s="1761">
        <v>2</v>
      </c>
      <c r="K43" s="1762"/>
      <c r="L43" s="1761">
        <v>4</v>
      </c>
      <c r="M43" s="1767"/>
      <c r="N43" s="1768"/>
      <c r="O43" s="1390">
        <f t="shared" si="0"/>
        <v>22</v>
      </c>
      <c r="P43" s="1393">
        <v>0</v>
      </c>
      <c r="Q43" s="1391">
        <v>22</v>
      </c>
    </row>
    <row r="44" spans="1:17" s="75" customFormat="1" ht="17.25" customHeight="1">
      <c r="A44" s="1783"/>
      <c r="B44" s="1769" t="s">
        <v>54</v>
      </c>
      <c r="C44" s="1770"/>
      <c r="D44" s="1428">
        <f>E44+O44</f>
        <v>39</v>
      </c>
      <c r="E44" s="1383">
        <f>SUM(F44:N44)</f>
        <v>17</v>
      </c>
      <c r="F44" s="1761">
        <v>6</v>
      </c>
      <c r="G44" s="1762"/>
      <c r="H44" s="1761">
        <v>3</v>
      </c>
      <c r="I44" s="1762"/>
      <c r="J44" s="1761">
        <v>5</v>
      </c>
      <c r="K44" s="1762"/>
      <c r="L44" s="1761">
        <v>3</v>
      </c>
      <c r="M44" s="1767"/>
      <c r="N44" s="1768"/>
      <c r="O44" s="1390">
        <f t="shared" si="0"/>
        <v>22</v>
      </c>
      <c r="P44" s="1393">
        <v>0</v>
      </c>
      <c r="Q44" s="1391">
        <v>22</v>
      </c>
    </row>
    <row r="45" spans="1:17" s="75" customFormat="1" ht="17.25" customHeight="1">
      <c r="A45" s="1783"/>
      <c r="B45" s="1769" t="s">
        <v>55</v>
      </c>
      <c r="C45" s="1770"/>
      <c r="D45" s="1428">
        <f>E45+O45</f>
        <v>40</v>
      </c>
      <c r="E45" s="1383">
        <f>SUM(F45:N45)</f>
        <v>17</v>
      </c>
      <c r="F45" s="1761">
        <v>6</v>
      </c>
      <c r="G45" s="1762"/>
      <c r="H45" s="1761">
        <v>3</v>
      </c>
      <c r="I45" s="1762"/>
      <c r="J45" s="1761">
        <v>3</v>
      </c>
      <c r="K45" s="1762"/>
      <c r="L45" s="1761">
        <v>5</v>
      </c>
      <c r="M45" s="1767"/>
      <c r="N45" s="1768"/>
      <c r="O45" s="1390">
        <f t="shared" si="0"/>
        <v>23</v>
      </c>
      <c r="P45" s="1393">
        <v>0</v>
      </c>
      <c r="Q45" s="1391">
        <v>23</v>
      </c>
    </row>
    <row r="46" spans="1:17" ht="17.25" customHeight="1">
      <c r="A46" s="1783"/>
      <c r="B46" s="1769" t="s">
        <v>56</v>
      </c>
      <c r="C46" s="1770"/>
      <c r="D46" s="1428">
        <f>E46+O46</f>
        <v>30</v>
      </c>
      <c r="E46" s="1383">
        <f>SUM(F46:N46)</f>
        <v>13</v>
      </c>
      <c r="F46" s="1761">
        <v>6</v>
      </c>
      <c r="G46" s="1762"/>
      <c r="H46" s="1761">
        <v>2</v>
      </c>
      <c r="I46" s="1762"/>
      <c r="J46" s="1761">
        <v>2</v>
      </c>
      <c r="K46" s="1762"/>
      <c r="L46" s="1761">
        <v>3</v>
      </c>
      <c r="M46" s="1767"/>
      <c r="N46" s="1768"/>
      <c r="O46" s="1390">
        <f t="shared" si="0"/>
        <v>17</v>
      </c>
      <c r="P46" s="1393">
        <v>0</v>
      </c>
      <c r="Q46" s="1391">
        <v>17</v>
      </c>
    </row>
    <row r="47" spans="1:17" ht="17.25" customHeight="1">
      <c r="A47" s="1814"/>
      <c r="B47" s="1815" t="s">
        <v>57</v>
      </c>
      <c r="C47" s="1816"/>
      <c r="D47" s="1427">
        <f>E47+O47</f>
        <v>30</v>
      </c>
      <c r="E47" s="1387">
        <f>SUM(F47:N47)</f>
        <v>15</v>
      </c>
      <c r="F47" s="1763">
        <v>6</v>
      </c>
      <c r="G47" s="1764"/>
      <c r="H47" s="1763">
        <v>3</v>
      </c>
      <c r="I47" s="1764"/>
      <c r="J47" s="1763">
        <v>3</v>
      </c>
      <c r="K47" s="1764"/>
      <c r="L47" s="1763">
        <v>3</v>
      </c>
      <c r="M47" s="1765"/>
      <c r="N47" s="1766"/>
      <c r="O47" s="1388">
        <f t="shared" si="0"/>
        <v>15</v>
      </c>
      <c r="P47" s="1394">
        <v>0</v>
      </c>
      <c r="Q47" s="1389">
        <v>15</v>
      </c>
    </row>
    <row r="156" spans="19:19">
      <c r="S156" s="1396" t="s">
        <v>670</v>
      </c>
    </row>
  </sheetData>
  <mergeCells count="170">
    <mergeCell ref="N15:Q15"/>
    <mergeCell ref="N12:Q12"/>
    <mergeCell ref="N13:Q13"/>
    <mergeCell ref="F14:M14"/>
    <mergeCell ref="F15:M15"/>
    <mergeCell ref="F12:M12"/>
    <mergeCell ref="F13:M13"/>
    <mergeCell ref="N7:Q7"/>
    <mergeCell ref="N10:Q10"/>
    <mergeCell ref="N11:Q11"/>
    <mergeCell ref="N8:Q8"/>
    <mergeCell ref="N9:Q9"/>
    <mergeCell ref="N14:Q14"/>
    <mergeCell ref="L44:N44"/>
    <mergeCell ref="L37:N37"/>
    <mergeCell ref="L38:N38"/>
    <mergeCell ref="L39:N39"/>
    <mergeCell ref="L40:N40"/>
    <mergeCell ref="F20:M20"/>
    <mergeCell ref="F21:M21"/>
    <mergeCell ref="N20:Q20"/>
    <mergeCell ref="N24:Q24"/>
    <mergeCell ref="N22:Q22"/>
    <mergeCell ref="N23:Q23"/>
    <mergeCell ref="F44:G44"/>
    <mergeCell ref="F38:G38"/>
    <mergeCell ref="H38:I38"/>
    <mergeCell ref="F26:M26"/>
    <mergeCell ref="F27:M27"/>
    <mergeCell ref="N26:Q26"/>
    <mergeCell ref="N27:Q27"/>
    <mergeCell ref="O30:Q30"/>
    <mergeCell ref="L31:N31"/>
    <mergeCell ref="H37:I37"/>
    <mergeCell ref="J32:K32"/>
    <mergeCell ref="L36:N36"/>
    <mergeCell ref="J33:K33"/>
    <mergeCell ref="N4:Q4"/>
    <mergeCell ref="N5:Q5"/>
    <mergeCell ref="F4:M4"/>
    <mergeCell ref="F5:M5"/>
    <mergeCell ref="F6:M6"/>
    <mergeCell ref="H43:I43"/>
    <mergeCell ref="H44:I44"/>
    <mergeCell ref="L41:N41"/>
    <mergeCell ref="J38:K38"/>
    <mergeCell ref="J39:K39"/>
    <mergeCell ref="J40:K40"/>
    <mergeCell ref="J41:K41"/>
    <mergeCell ref="J44:K44"/>
    <mergeCell ref="J42:K42"/>
    <mergeCell ref="H42:I42"/>
    <mergeCell ref="J37:K37"/>
    <mergeCell ref="J34:K34"/>
    <mergeCell ref="J35:K35"/>
    <mergeCell ref="J36:K36"/>
    <mergeCell ref="H40:I40"/>
    <mergeCell ref="H41:I41"/>
    <mergeCell ref="L42:N42"/>
    <mergeCell ref="N25:Q25"/>
    <mergeCell ref="F25:M25"/>
    <mergeCell ref="A12:B14"/>
    <mergeCell ref="N6:Q6"/>
    <mergeCell ref="F42:G42"/>
    <mergeCell ref="F43:G43"/>
    <mergeCell ref="L43:N43"/>
    <mergeCell ref="C14:E14"/>
    <mergeCell ref="C12:E12"/>
    <mergeCell ref="C13:E13"/>
    <mergeCell ref="F35:G35"/>
    <mergeCell ref="F36:G36"/>
    <mergeCell ref="F37:G37"/>
    <mergeCell ref="H35:I35"/>
    <mergeCell ref="H36:I36"/>
    <mergeCell ref="J43:K43"/>
    <mergeCell ref="H39:I39"/>
    <mergeCell ref="F41:G41"/>
    <mergeCell ref="F40:G40"/>
    <mergeCell ref="F39:G39"/>
    <mergeCell ref="N18:Q18"/>
    <mergeCell ref="N19:Q19"/>
    <mergeCell ref="N16:Q16"/>
    <mergeCell ref="N17:Q17"/>
    <mergeCell ref="N21:Q21"/>
    <mergeCell ref="A10:B11"/>
    <mergeCell ref="C10:E10"/>
    <mergeCell ref="C11:E11"/>
    <mergeCell ref="F11:M11"/>
    <mergeCell ref="F10:M10"/>
    <mergeCell ref="F7:M7"/>
    <mergeCell ref="F8:M8"/>
    <mergeCell ref="F9:M9"/>
    <mergeCell ref="A4:E4"/>
    <mergeCell ref="A5:E5"/>
    <mergeCell ref="A7:E7"/>
    <mergeCell ref="A8:B9"/>
    <mergeCell ref="C8:E8"/>
    <mergeCell ref="C9:E9"/>
    <mergeCell ref="A6:E6"/>
    <mergeCell ref="A24:E24"/>
    <mergeCell ref="A25:E25"/>
    <mergeCell ref="F24:M24"/>
    <mergeCell ref="F22:M22"/>
    <mergeCell ref="F23:M23"/>
    <mergeCell ref="C16:E16"/>
    <mergeCell ref="C17:E17"/>
    <mergeCell ref="F19:M19"/>
    <mergeCell ref="F18:M18"/>
    <mergeCell ref="F16:M16"/>
    <mergeCell ref="F17:M17"/>
    <mergeCell ref="A15:B17"/>
    <mergeCell ref="A18:B20"/>
    <mergeCell ref="C20:E20"/>
    <mergeCell ref="A21:B23"/>
    <mergeCell ref="C21:E21"/>
    <mergeCell ref="C22:E22"/>
    <mergeCell ref="C23:E23"/>
    <mergeCell ref="C18:E18"/>
    <mergeCell ref="C19:E19"/>
    <mergeCell ref="C15:E15"/>
    <mergeCell ref="A30:C31"/>
    <mergeCell ref="B43:C43"/>
    <mergeCell ref="B42:C42"/>
    <mergeCell ref="B44:C44"/>
    <mergeCell ref="B45:C45"/>
    <mergeCell ref="A37:A40"/>
    <mergeCell ref="A42:A47"/>
    <mergeCell ref="B47:C47"/>
    <mergeCell ref="B37:C37"/>
    <mergeCell ref="B38:C38"/>
    <mergeCell ref="B39:C39"/>
    <mergeCell ref="A41:C41"/>
    <mergeCell ref="B40:C40"/>
    <mergeCell ref="A26:B27"/>
    <mergeCell ref="C26:E26"/>
    <mergeCell ref="C27:E27"/>
    <mergeCell ref="H31:I31"/>
    <mergeCell ref="H32:I32"/>
    <mergeCell ref="F31:G31"/>
    <mergeCell ref="F32:G32"/>
    <mergeCell ref="A36:C36"/>
    <mergeCell ref="D30:D31"/>
    <mergeCell ref="E30:N30"/>
    <mergeCell ref="A32:C32"/>
    <mergeCell ref="L32:N32"/>
    <mergeCell ref="J31:K31"/>
    <mergeCell ref="A33:A35"/>
    <mergeCell ref="L33:N33"/>
    <mergeCell ref="B34:C34"/>
    <mergeCell ref="L34:N34"/>
    <mergeCell ref="L35:N35"/>
    <mergeCell ref="B33:C33"/>
    <mergeCell ref="B35:C35"/>
    <mergeCell ref="H33:I33"/>
    <mergeCell ref="H34:I34"/>
    <mergeCell ref="F33:G33"/>
    <mergeCell ref="F34:G34"/>
    <mergeCell ref="F45:G45"/>
    <mergeCell ref="F47:G47"/>
    <mergeCell ref="H47:I47"/>
    <mergeCell ref="J47:K47"/>
    <mergeCell ref="L47:N47"/>
    <mergeCell ref="L45:N45"/>
    <mergeCell ref="B46:C46"/>
    <mergeCell ref="F46:G46"/>
    <mergeCell ref="H46:I46"/>
    <mergeCell ref="J46:K46"/>
    <mergeCell ref="L46:N46"/>
    <mergeCell ref="J45:K45"/>
    <mergeCell ref="H45:I45"/>
  </mergeCells>
  <phoneticPr fontId="63" type="noConversion"/>
  <pageMargins left="0.75" right="0.75" top="1" bottom="1" header="0.5" footer="0.5"/>
  <pageSetup paperSize="9" scale="78" firstPageNumber="10" orientation="portrait" useFirstPageNumber="1" r:id="rId1"/>
  <headerFooter alignWithMargins="0">
    <oddFooter>&amp;C-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00FF"/>
  </sheetPr>
  <dimension ref="A1:H50"/>
  <sheetViews>
    <sheetView view="pageBreakPreview" zoomScale="55" zoomScaleNormal="100" zoomScaleSheetLayoutView="55" workbookViewId="0">
      <selection activeCell="R13" sqref="R13"/>
    </sheetView>
  </sheetViews>
  <sheetFormatPr defaultColWidth="8.8984375" defaultRowHeight="14.4"/>
  <cols>
    <col min="1" max="1" width="9.59765625" style="179" customWidth="1"/>
    <col min="2" max="2" width="11.09765625" style="179" customWidth="1"/>
    <col min="3" max="3" width="25.69921875" style="179" customWidth="1"/>
    <col min="4" max="4" width="13.59765625" style="179" customWidth="1"/>
    <col min="5" max="5" width="12.796875" style="179" customWidth="1"/>
    <col min="6" max="7" width="11.296875" style="179" customWidth="1"/>
    <col min="8" max="16384" width="8.8984375" style="179"/>
  </cols>
  <sheetData>
    <row r="1" spans="1:8" ht="30.6">
      <c r="A1" s="2203" t="s">
        <v>596</v>
      </c>
      <c r="B1" s="2203"/>
      <c r="C1" s="2203"/>
      <c r="D1" s="2203"/>
      <c r="E1" s="433" t="s">
        <v>913</v>
      </c>
      <c r="F1" s="12"/>
      <c r="G1" s="12"/>
      <c r="H1" s="42"/>
    </row>
    <row r="2" spans="1:8" ht="11.25" customHeight="1">
      <c r="A2" s="313"/>
      <c r="G2" s="154"/>
    </row>
    <row r="3" spans="1:8" s="313" customFormat="1" ht="15.6">
      <c r="A3" s="155" t="s">
        <v>137</v>
      </c>
      <c r="B3" s="156" t="s">
        <v>327</v>
      </c>
      <c r="C3" s="156" t="s">
        <v>300</v>
      </c>
      <c r="D3" s="156" t="s">
        <v>328</v>
      </c>
      <c r="E3" s="156" t="s">
        <v>329</v>
      </c>
      <c r="F3" s="156" t="s">
        <v>330</v>
      </c>
      <c r="G3" s="157" t="s">
        <v>331</v>
      </c>
    </row>
    <row r="4" spans="1:8" s="313" customFormat="1" ht="31.2">
      <c r="A4" s="296">
        <v>1</v>
      </c>
      <c r="B4" s="1069" t="s">
        <v>1423</v>
      </c>
      <c r="C4" s="1070" t="s">
        <v>1424</v>
      </c>
      <c r="D4" s="1071" t="s">
        <v>1425</v>
      </c>
      <c r="E4" s="1069" t="s">
        <v>1426</v>
      </c>
      <c r="F4" s="1072">
        <v>1200</v>
      </c>
      <c r="G4" s="1073" t="s">
        <v>1427</v>
      </c>
    </row>
    <row r="5" spans="1:8" s="313" customFormat="1" ht="31.2">
      <c r="A5" s="296">
        <v>2</v>
      </c>
      <c r="B5" s="1069" t="s">
        <v>1428</v>
      </c>
      <c r="C5" s="1070" t="s">
        <v>1429</v>
      </c>
      <c r="D5" s="1071" t="s">
        <v>1430</v>
      </c>
      <c r="E5" s="1069" t="s">
        <v>1426</v>
      </c>
      <c r="F5" s="1072">
        <v>2000</v>
      </c>
      <c r="G5" s="1073" t="s">
        <v>1427</v>
      </c>
    </row>
    <row r="6" spans="1:8" s="313" customFormat="1" ht="31.2">
      <c r="A6" s="296">
        <v>3</v>
      </c>
      <c r="B6" s="1069" t="s">
        <v>1431</v>
      </c>
      <c r="C6" s="1070" t="s">
        <v>1432</v>
      </c>
      <c r="D6" s="1071" t="s">
        <v>1425</v>
      </c>
      <c r="E6" s="1069" t="s">
        <v>1426</v>
      </c>
      <c r="F6" s="1072">
        <v>300</v>
      </c>
      <c r="G6" s="1073" t="s">
        <v>1427</v>
      </c>
    </row>
    <row r="7" spans="1:8" s="313" customFormat="1" ht="31.2">
      <c r="A7" s="296">
        <v>4</v>
      </c>
      <c r="B7" s="1069" t="s">
        <v>1433</v>
      </c>
      <c r="C7" s="1070" t="s">
        <v>1434</v>
      </c>
      <c r="D7" s="1071" t="s">
        <v>1435</v>
      </c>
      <c r="E7" s="1069" t="s">
        <v>1426</v>
      </c>
      <c r="F7" s="1072">
        <v>410</v>
      </c>
      <c r="G7" s="1073" t="s">
        <v>1427</v>
      </c>
    </row>
    <row r="8" spans="1:8" s="313" customFormat="1" ht="31.2">
      <c r="A8" s="296">
        <v>5</v>
      </c>
      <c r="B8" s="1069" t="s">
        <v>1436</v>
      </c>
      <c r="C8" s="1070" t="s">
        <v>1437</v>
      </c>
      <c r="D8" s="1069" t="s">
        <v>1438</v>
      </c>
      <c r="E8" s="1069" t="s">
        <v>1426</v>
      </c>
      <c r="F8" s="1072">
        <v>1200</v>
      </c>
      <c r="G8" s="1073" t="s">
        <v>1427</v>
      </c>
    </row>
    <row r="9" spans="1:8" s="313" customFormat="1" ht="31.2">
      <c r="A9" s="296">
        <v>6</v>
      </c>
      <c r="B9" s="1069" t="s">
        <v>1439</v>
      </c>
      <c r="C9" s="1070" t="s">
        <v>1440</v>
      </c>
      <c r="D9" s="1069" t="s">
        <v>1438</v>
      </c>
      <c r="E9" s="1069" t="s">
        <v>1426</v>
      </c>
      <c r="F9" s="1072">
        <v>300</v>
      </c>
      <c r="G9" s="1073" t="s">
        <v>1427</v>
      </c>
    </row>
    <row r="10" spans="1:8" ht="31.2">
      <c r="A10" s="296">
        <v>7</v>
      </c>
      <c r="B10" s="1069" t="s">
        <v>1441</v>
      </c>
      <c r="C10" s="1070" t="s">
        <v>1442</v>
      </c>
      <c r="D10" s="1071">
        <v>2013.12</v>
      </c>
      <c r="E10" s="1069" t="s">
        <v>1426</v>
      </c>
      <c r="F10" s="1072">
        <v>600</v>
      </c>
      <c r="G10" s="1073" t="s">
        <v>1427</v>
      </c>
    </row>
    <row r="11" spans="1:8" ht="31.2">
      <c r="A11" s="343">
        <v>8</v>
      </c>
      <c r="B11" s="1074" t="s">
        <v>1443</v>
      </c>
      <c r="C11" s="1075" t="s">
        <v>1444</v>
      </c>
      <c r="D11" s="1076">
        <v>2016.12</v>
      </c>
      <c r="E11" s="1069" t="s">
        <v>1426</v>
      </c>
      <c r="F11" s="1072">
        <v>2160</v>
      </c>
      <c r="G11" s="1073" t="s">
        <v>1427</v>
      </c>
      <c r="H11" s="186"/>
    </row>
    <row r="12" spans="1:8" ht="31.2">
      <c r="A12" s="343">
        <v>9</v>
      </c>
      <c r="B12" s="1074" t="s">
        <v>1445</v>
      </c>
      <c r="C12" s="1075" t="s">
        <v>1446</v>
      </c>
      <c r="D12" s="1076">
        <v>2016.12</v>
      </c>
      <c r="E12" s="1069" t="s">
        <v>1426</v>
      </c>
      <c r="F12" s="1072">
        <v>1200</v>
      </c>
      <c r="G12" s="1073" t="s">
        <v>1427</v>
      </c>
      <c r="H12" s="186"/>
    </row>
    <row r="13" spans="1:8" ht="31.2">
      <c r="A13" s="343">
        <v>10</v>
      </c>
      <c r="B13" s="1074" t="s">
        <v>1447</v>
      </c>
      <c r="C13" s="1075" t="s">
        <v>1448</v>
      </c>
      <c r="D13" s="1076">
        <v>2013.12</v>
      </c>
      <c r="E13" s="1074" t="s">
        <v>1426</v>
      </c>
      <c r="F13" s="1077">
        <v>4800</v>
      </c>
      <c r="G13" s="1078" t="s">
        <v>1427</v>
      </c>
      <c r="H13" s="186"/>
    </row>
    <row r="14" spans="1:8" s="479" customFormat="1" ht="31.2">
      <c r="A14" s="296">
        <v>11</v>
      </c>
      <c r="B14" s="1069" t="s">
        <v>1449</v>
      </c>
      <c r="C14" s="1070" t="s">
        <v>1450</v>
      </c>
      <c r="D14" s="1071">
        <v>2015.8</v>
      </c>
      <c r="E14" s="1069" t="s">
        <v>1426</v>
      </c>
      <c r="F14" s="1072">
        <v>4500</v>
      </c>
      <c r="G14" s="1073" t="s">
        <v>1427</v>
      </c>
    </row>
    <row r="15" spans="1:8" s="4" customFormat="1" ht="32.25" customHeight="1">
      <c r="A15" s="343">
        <v>12</v>
      </c>
      <c r="B15" s="1074" t="s">
        <v>1451</v>
      </c>
      <c r="C15" s="1075" t="s">
        <v>1452</v>
      </c>
      <c r="D15" s="1076">
        <v>2018.6</v>
      </c>
      <c r="E15" s="1074" t="s">
        <v>1453</v>
      </c>
      <c r="F15" s="1077">
        <v>1200</v>
      </c>
      <c r="G15" s="1078" t="s">
        <v>1427</v>
      </c>
    </row>
    <row r="16" spans="1:8" s="4" customFormat="1" ht="32.25" customHeight="1">
      <c r="A16" s="343">
        <v>13</v>
      </c>
      <c r="B16" s="1074" t="s">
        <v>1454</v>
      </c>
      <c r="C16" s="1075" t="s">
        <v>1455</v>
      </c>
      <c r="D16" s="1076" t="s">
        <v>1435</v>
      </c>
      <c r="E16" s="1074" t="s">
        <v>1426</v>
      </c>
      <c r="F16" s="1077">
        <v>1800</v>
      </c>
      <c r="G16" s="1078" t="s">
        <v>1427</v>
      </c>
    </row>
    <row r="17" spans="1:8" s="4" customFormat="1" ht="32.25" customHeight="1">
      <c r="A17" s="668">
        <v>14</v>
      </c>
      <c r="B17" s="1069" t="s">
        <v>1456</v>
      </c>
      <c r="C17" s="1070" t="s">
        <v>1457</v>
      </c>
      <c r="D17" s="1071" t="s">
        <v>1458</v>
      </c>
      <c r="E17" s="1074" t="s">
        <v>1426</v>
      </c>
      <c r="F17" s="1077">
        <v>2600</v>
      </c>
      <c r="G17" s="1078" t="s">
        <v>1427</v>
      </c>
    </row>
    <row r="18" spans="1:8" s="4" customFormat="1" ht="32.25" customHeight="1">
      <c r="A18" s="668">
        <v>15</v>
      </c>
      <c r="B18" s="1069" t="s">
        <v>1459</v>
      </c>
      <c r="C18" s="1070" t="s">
        <v>1460</v>
      </c>
      <c r="D18" s="1071" t="s">
        <v>1458</v>
      </c>
      <c r="E18" s="1074" t="s">
        <v>1426</v>
      </c>
      <c r="F18" s="1077">
        <v>3200</v>
      </c>
      <c r="G18" s="1078" t="s">
        <v>1427</v>
      </c>
    </row>
    <row r="19" spans="1:8" s="4" customFormat="1" ht="32.25" customHeight="1">
      <c r="A19" s="1079">
        <v>16</v>
      </c>
      <c r="B19" s="1080" t="s">
        <v>1461</v>
      </c>
      <c r="C19" s="1081" t="s">
        <v>1462</v>
      </c>
      <c r="D19" s="1082" t="s">
        <v>1458</v>
      </c>
      <c r="E19" s="1074" t="s">
        <v>1426</v>
      </c>
      <c r="F19" s="1077">
        <v>1200</v>
      </c>
      <c r="G19" s="1078" t="s">
        <v>1427</v>
      </c>
    </row>
    <row r="20" spans="1:8" s="4" customFormat="1" ht="32.25" customHeight="1">
      <c r="A20" s="1534">
        <v>17</v>
      </c>
      <c r="B20" s="1069" t="s">
        <v>1463</v>
      </c>
      <c r="C20" s="1070" t="s">
        <v>1464</v>
      </c>
      <c r="D20" s="1071" t="s">
        <v>1465</v>
      </c>
      <c r="E20" s="1074" t="s">
        <v>1426</v>
      </c>
      <c r="F20" s="1077">
        <v>8250</v>
      </c>
      <c r="G20" s="1078" t="s">
        <v>1427</v>
      </c>
    </row>
    <row r="21" spans="1:8" s="4" customFormat="1" ht="32.25" customHeight="1">
      <c r="A21" s="1083">
        <v>18</v>
      </c>
      <c r="B21" s="1084" t="s">
        <v>1466</v>
      </c>
      <c r="C21" s="1085" t="s">
        <v>1467</v>
      </c>
      <c r="D21" s="1086" t="s">
        <v>1468</v>
      </c>
      <c r="E21" s="1084" t="s">
        <v>1426</v>
      </c>
      <c r="F21" s="1087">
        <v>3200</v>
      </c>
      <c r="G21" s="1088" t="s">
        <v>1427</v>
      </c>
    </row>
    <row r="22" spans="1:8" s="154" customFormat="1" ht="30.75" customHeight="1">
      <c r="A22" s="2204" t="s">
        <v>597</v>
      </c>
      <c r="B22" s="2204"/>
      <c r="C22" s="2204"/>
      <c r="D22" s="433" t="s">
        <v>908</v>
      </c>
      <c r="E22" s="280"/>
      <c r="F22" s="280"/>
      <c r="G22" s="280"/>
      <c r="H22" s="118"/>
    </row>
    <row r="23" spans="1:8" ht="16.5" customHeight="1">
      <c r="A23" s="406"/>
      <c r="B23" s="186"/>
      <c r="C23" s="186"/>
      <c r="D23" s="186"/>
      <c r="E23" s="186"/>
      <c r="F23" s="67" t="s">
        <v>332</v>
      </c>
      <c r="G23" s="407"/>
    </row>
    <row r="24" spans="1:8" s="82" customFormat="1" ht="31.5" customHeight="1">
      <c r="A24" s="408" t="s">
        <v>319</v>
      </c>
      <c r="B24" s="443" t="s">
        <v>598</v>
      </c>
      <c r="C24" s="443" t="s">
        <v>599</v>
      </c>
      <c r="D24" s="443" t="s">
        <v>600</v>
      </c>
      <c r="E24" s="443" t="s">
        <v>601</v>
      </c>
      <c r="F24" s="443" t="s">
        <v>602</v>
      </c>
      <c r="G24" s="442" t="s">
        <v>603</v>
      </c>
      <c r="H24" s="82" t="s">
        <v>766</v>
      </c>
    </row>
    <row r="25" spans="1:8" ht="16.5" customHeight="1">
      <c r="A25" s="409" t="s">
        <v>82</v>
      </c>
      <c r="B25" s="410">
        <f t="shared" ref="B25:G25" si="0">SUM(B26:B48)</f>
        <v>1915</v>
      </c>
      <c r="C25" s="410">
        <f t="shared" si="0"/>
        <v>363</v>
      </c>
      <c r="D25" s="410">
        <f t="shared" si="0"/>
        <v>241</v>
      </c>
      <c r="E25" s="410">
        <f t="shared" si="0"/>
        <v>362</v>
      </c>
      <c r="F25" s="410">
        <f t="shared" si="0"/>
        <v>682</v>
      </c>
      <c r="G25" s="411">
        <f t="shared" si="0"/>
        <v>267</v>
      </c>
    </row>
    <row r="26" spans="1:8" ht="18" customHeight="1">
      <c r="A26" s="412">
        <v>80</v>
      </c>
      <c r="B26" s="413">
        <f t="shared" ref="B26:B48" si="1">SUM(C26:G26)</f>
        <v>429</v>
      </c>
      <c r="C26" s="1564">
        <v>125</v>
      </c>
      <c r="D26" s="1564">
        <v>27</v>
      </c>
      <c r="E26" s="1564">
        <v>61</v>
      </c>
      <c r="F26" s="1564">
        <v>188</v>
      </c>
      <c r="G26" s="1565">
        <v>28</v>
      </c>
    </row>
    <row r="27" spans="1:8" ht="16.5" customHeight="1">
      <c r="A27" s="412">
        <v>100</v>
      </c>
      <c r="B27" s="413">
        <f t="shared" si="1"/>
        <v>762</v>
      </c>
      <c r="C27" s="1564">
        <v>162</v>
      </c>
      <c r="D27" s="1564">
        <v>123</v>
      </c>
      <c r="E27" s="1564">
        <v>139</v>
      </c>
      <c r="F27" s="1564">
        <v>263</v>
      </c>
      <c r="G27" s="1565">
        <v>75</v>
      </c>
    </row>
    <row r="28" spans="1:8" ht="16.5" customHeight="1">
      <c r="A28" s="412">
        <v>150</v>
      </c>
      <c r="B28" s="413">
        <f t="shared" si="1"/>
        <v>324</v>
      </c>
      <c r="C28" s="1564">
        <v>45</v>
      </c>
      <c r="D28" s="1564">
        <v>57</v>
      </c>
      <c r="E28" s="1564">
        <v>64</v>
      </c>
      <c r="F28" s="1564">
        <v>95</v>
      </c>
      <c r="G28" s="1565">
        <v>63</v>
      </c>
    </row>
    <row r="29" spans="1:8" ht="16.5" customHeight="1">
      <c r="A29" s="412">
        <v>200</v>
      </c>
      <c r="B29" s="413">
        <f t="shared" si="1"/>
        <v>268</v>
      </c>
      <c r="C29" s="1564">
        <v>24</v>
      </c>
      <c r="D29" s="1564">
        <v>18</v>
      </c>
      <c r="E29" s="1564">
        <v>66</v>
      </c>
      <c r="F29" s="1564">
        <v>99</v>
      </c>
      <c r="G29" s="1565">
        <v>61</v>
      </c>
    </row>
    <row r="30" spans="1:8" ht="16.5" customHeight="1">
      <c r="A30" s="412">
        <v>250</v>
      </c>
      <c r="B30" s="413">
        <f t="shared" si="1"/>
        <v>27</v>
      </c>
      <c r="C30" s="1564">
        <v>2</v>
      </c>
      <c r="D30" s="1564">
        <v>2</v>
      </c>
      <c r="E30" s="1564">
        <v>12</v>
      </c>
      <c r="F30" s="1564">
        <v>2</v>
      </c>
      <c r="G30" s="1565">
        <v>9</v>
      </c>
    </row>
    <row r="31" spans="1:8" ht="16.5" customHeight="1">
      <c r="A31" s="414">
        <v>300</v>
      </c>
      <c r="B31" s="415">
        <f t="shared" si="1"/>
        <v>79</v>
      </c>
      <c r="C31" s="1564">
        <v>5</v>
      </c>
      <c r="D31" s="1564">
        <v>10</v>
      </c>
      <c r="E31" s="1564">
        <v>16</v>
      </c>
      <c r="F31" s="1564">
        <v>26</v>
      </c>
      <c r="G31" s="1565">
        <v>22</v>
      </c>
    </row>
    <row r="32" spans="1:8" ht="16.5" customHeight="1">
      <c r="A32" s="412">
        <v>350</v>
      </c>
      <c r="B32" s="415">
        <f t="shared" si="1"/>
        <v>5</v>
      </c>
      <c r="C32" s="1564">
        <v>0</v>
      </c>
      <c r="D32" s="1564">
        <v>1</v>
      </c>
      <c r="E32" s="1564">
        <v>3</v>
      </c>
      <c r="F32" s="1564">
        <v>1</v>
      </c>
      <c r="G32" s="1565">
        <v>0</v>
      </c>
    </row>
    <row r="33" spans="1:7" ht="16.5" customHeight="1">
      <c r="A33" s="414">
        <v>400</v>
      </c>
      <c r="B33" s="415">
        <f t="shared" si="1"/>
        <v>9</v>
      </c>
      <c r="C33" s="1564">
        <v>0</v>
      </c>
      <c r="D33" s="1564">
        <v>1</v>
      </c>
      <c r="E33" s="1564">
        <v>0</v>
      </c>
      <c r="F33" s="1564">
        <v>3</v>
      </c>
      <c r="G33" s="1565">
        <v>5</v>
      </c>
    </row>
    <row r="34" spans="1:7" ht="15" customHeight="1">
      <c r="A34" s="412">
        <v>500</v>
      </c>
      <c r="B34" s="415">
        <f t="shared" si="1"/>
        <v>0</v>
      </c>
      <c r="C34" s="1564">
        <v>0</v>
      </c>
      <c r="D34" s="969">
        <v>0</v>
      </c>
      <c r="E34" s="969">
        <v>0</v>
      </c>
      <c r="F34" s="969">
        <v>0</v>
      </c>
      <c r="G34" s="968">
        <v>0</v>
      </c>
    </row>
    <row r="35" spans="1:7" ht="15" customHeight="1">
      <c r="A35" s="412">
        <v>600</v>
      </c>
      <c r="B35" s="415">
        <f t="shared" si="1"/>
        <v>7</v>
      </c>
      <c r="C35" s="1564">
        <v>0</v>
      </c>
      <c r="D35" s="1564">
        <v>2</v>
      </c>
      <c r="E35" s="1564">
        <v>1</v>
      </c>
      <c r="F35" s="1564">
        <v>3</v>
      </c>
      <c r="G35" s="1565">
        <v>1</v>
      </c>
    </row>
    <row r="36" spans="1:7" ht="15" customHeight="1">
      <c r="A36" s="412">
        <v>700</v>
      </c>
      <c r="B36" s="415">
        <f t="shared" si="1"/>
        <v>1</v>
      </c>
      <c r="C36" s="1564">
        <v>0</v>
      </c>
      <c r="D36" s="1564">
        <v>0</v>
      </c>
      <c r="E36" s="1564">
        <v>0</v>
      </c>
      <c r="F36" s="1564">
        <v>0</v>
      </c>
      <c r="G36" s="1565">
        <v>1</v>
      </c>
    </row>
    <row r="37" spans="1:7" ht="15" customHeight="1">
      <c r="A37" s="412">
        <v>800</v>
      </c>
      <c r="B37" s="415">
        <f t="shared" si="1"/>
        <v>2</v>
      </c>
      <c r="C37" s="1564">
        <v>0</v>
      </c>
      <c r="D37" s="1564">
        <v>0</v>
      </c>
      <c r="E37" s="1564">
        <v>0</v>
      </c>
      <c r="F37" s="1564">
        <v>2</v>
      </c>
      <c r="G37" s="1565">
        <v>0</v>
      </c>
    </row>
    <row r="38" spans="1:7" ht="15" customHeight="1">
      <c r="A38" s="412">
        <v>900</v>
      </c>
      <c r="B38" s="415">
        <f t="shared" si="1"/>
        <v>1</v>
      </c>
      <c r="C38" s="1564">
        <v>0</v>
      </c>
      <c r="D38" s="1564">
        <v>0</v>
      </c>
      <c r="E38" s="1564">
        <v>0</v>
      </c>
      <c r="F38" s="1564">
        <v>0</v>
      </c>
      <c r="G38" s="1565">
        <v>1</v>
      </c>
    </row>
    <row r="39" spans="1:7" ht="16.5" customHeight="1">
      <c r="A39" s="414">
        <v>1000</v>
      </c>
      <c r="B39" s="415">
        <f t="shared" si="1"/>
        <v>0</v>
      </c>
      <c r="C39" s="969">
        <v>0</v>
      </c>
      <c r="D39" s="1564">
        <v>0</v>
      </c>
      <c r="E39" s="1564">
        <v>0</v>
      </c>
      <c r="F39" s="1564">
        <v>0</v>
      </c>
      <c r="G39" s="969">
        <v>0</v>
      </c>
    </row>
    <row r="40" spans="1:7" ht="16.5" customHeight="1">
      <c r="A40" s="412">
        <v>1100</v>
      </c>
      <c r="B40" s="415">
        <f>SUM(C40:G40)</f>
        <v>0</v>
      </c>
      <c r="C40" s="969">
        <v>0</v>
      </c>
      <c r="D40" s="1564">
        <v>0</v>
      </c>
      <c r="E40" s="1564">
        <v>0</v>
      </c>
      <c r="F40" s="1564">
        <v>0</v>
      </c>
      <c r="G40" s="969">
        <v>0</v>
      </c>
    </row>
    <row r="41" spans="1:7" ht="16.5" customHeight="1">
      <c r="A41" s="414">
        <v>1200</v>
      </c>
      <c r="B41" s="415">
        <f t="shared" si="1"/>
        <v>0</v>
      </c>
      <c r="C41" s="969">
        <v>0</v>
      </c>
      <c r="D41" s="1564">
        <v>0</v>
      </c>
      <c r="E41" s="1564">
        <v>0</v>
      </c>
      <c r="F41" s="1564">
        <v>0</v>
      </c>
      <c r="G41" s="969">
        <v>0</v>
      </c>
    </row>
    <row r="42" spans="1:7" ht="16.5" customHeight="1">
      <c r="A42" s="414">
        <v>1350</v>
      </c>
      <c r="B42" s="415">
        <f t="shared" si="1"/>
        <v>0</v>
      </c>
      <c r="C42" s="969">
        <v>0</v>
      </c>
      <c r="D42" s="1564">
        <v>0</v>
      </c>
      <c r="E42" s="1564">
        <v>0</v>
      </c>
      <c r="F42" s="1564">
        <v>0</v>
      </c>
      <c r="G42" s="969">
        <v>0</v>
      </c>
    </row>
    <row r="43" spans="1:7" ht="16.5" customHeight="1">
      <c r="A43" s="412">
        <v>1500</v>
      </c>
      <c r="B43" s="415">
        <f>SUM(C43:G43)</f>
        <v>0</v>
      </c>
      <c r="C43" s="969">
        <v>0</v>
      </c>
      <c r="D43" s="1564">
        <v>0</v>
      </c>
      <c r="E43" s="1564">
        <v>0</v>
      </c>
      <c r="F43" s="1564">
        <v>0</v>
      </c>
      <c r="G43" s="969">
        <v>0</v>
      </c>
    </row>
    <row r="44" spans="1:7" ht="16.5" customHeight="1">
      <c r="A44" s="414">
        <v>1650</v>
      </c>
      <c r="B44" s="415">
        <f>SUM(C44:G44)</f>
        <v>0</v>
      </c>
      <c r="C44" s="969">
        <v>0</v>
      </c>
      <c r="D44" s="1564">
        <v>0</v>
      </c>
      <c r="E44" s="1564">
        <v>0</v>
      </c>
      <c r="F44" s="1564">
        <v>0</v>
      </c>
      <c r="G44" s="969">
        <v>0</v>
      </c>
    </row>
    <row r="45" spans="1:7" ht="16.5" customHeight="1">
      <c r="A45" s="412">
        <v>1800</v>
      </c>
      <c r="B45" s="415">
        <f>SUM(C45:G45)</f>
        <v>0</v>
      </c>
      <c r="C45" s="969">
        <v>0</v>
      </c>
      <c r="D45" s="1564">
        <v>0</v>
      </c>
      <c r="E45" s="1564">
        <v>0</v>
      </c>
      <c r="F45" s="1564">
        <v>0</v>
      </c>
      <c r="G45" s="969">
        <v>0</v>
      </c>
    </row>
    <row r="46" spans="1:7" ht="16.5" customHeight="1">
      <c r="A46" s="416">
        <v>2000</v>
      </c>
      <c r="B46" s="415">
        <f>SUM(C46:G46)</f>
        <v>0</v>
      </c>
      <c r="C46" s="969">
        <v>0</v>
      </c>
      <c r="D46" s="1564">
        <v>0</v>
      </c>
      <c r="E46" s="1564">
        <v>0</v>
      </c>
      <c r="F46" s="1564">
        <v>0</v>
      </c>
      <c r="G46" s="969">
        <v>0</v>
      </c>
    </row>
    <row r="47" spans="1:7" ht="16.5" customHeight="1">
      <c r="A47" s="414">
        <v>2300</v>
      </c>
      <c r="B47" s="415">
        <f>SUM(C47:G47)</f>
        <v>1</v>
      </c>
      <c r="C47" s="1564">
        <v>0</v>
      </c>
      <c r="D47" s="1564">
        <v>0</v>
      </c>
      <c r="E47" s="1564">
        <v>0</v>
      </c>
      <c r="F47" s="1564">
        <v>0</v>
      </c>
      <c r="G47" s="1565">
        <v>1</v>
      </c>
    </row>
    <row r="48" spans="1:7" ht="16.5" customHeight="1">
      <c r="A48" s="417">
        <v>2400</v>
      </c>
      <c r="B48" s="418">
        <f t="shared" si="1"/>
        <v>0</v>
      </c>
      <c r="C48" s="970">
        <v>0</v>
      </c>
      <c r="D48" s="970">
        <v>0</v>
      </c>
      <c r="E48" s="970">
        <v>0</v>
      </c>
      <c r="F48" s="970">
        <v>0</v>
      </c>
      <c r="G48" s="970">
        <v>0</v>
      </c>
    </row>
    <row r="49" spans="1:7" ht="10.5" customHeight="1">
      <c r="A49" s="186"/>
      <c r="B49" s="186"/>
      <c r="C49" s="186"/>
      <c r="D49" s="186"/>
      <c r="E49" s="186"/>
      <c r="F49" s="186"/>
      <c r="G49" s="186"/>
    </row>
    <row r="50" spans="1:7">
      <c r="C50" s="143"/>
      <c r="D50" s="143"/>
      <c r="E50" s="143"/>
      <c r="F50" s="143"/>
      <c r="G50" s="143"/>
    </row>
  </sheetData>
  <mergeCells count="2">
    <mergeCell ref="A1:D1"/>
    <mergeCell ref="A22:C22"/>
  </mergeCells>
  <phoneticPr fontId="63" type="noConversion"/>
  <pageMargins left="0.75" right="0.75" top="1" bottom="1" header="0.5" footer="0.5"/>
  <pageSetup paperSize="9" scale="78" firstPageNumber="89" orientation="portrait" useFirstPageNumber="1" horizontalDpi="4294967293" r:id="rId1"/>
  <headerFooter alignWithMargins="0">
    <oddFooter>&amp;C- &amp;P -</oddFooter>
  </headerFooter>
  <rowBreaks count="1" manualBreakCount="1">
    <brk id="21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00FF"/>
  </sheetPr>
  <dimension ref="A1:G26"/>
  <sheetViews>
    <sheetView view="pageBreakPreview" topLeftCell="A16" zoomScaleNormal="100" zoomScaleSheetLayoutView="100" workbookViewId="0">
      <selection activeCell="R21" sqref="R21"/>
    </sheetView>
  </sheetViews>
  <sheetFormatPr defaultColWidth="8.8984375" defaultRowHeight="14.4"/>
  <cols>
    <col min="1" max="1" width="11.09765625" style="179" customWidth="1"/>
    <col min="2" max="2" width="11" style="179" customWidth="1"/>
    <col min="3" max="3" width="12.296875" style="179" customWidth="1"/>
    <col min="4" max="4" width="13" style="179" customWidth="1"/>
    <col min="5" max="5" width="13.296875" style="179" customWidth="1"/>
    <col min="6" max="6" width="13.09765625" style="179" customWidth="1"/>
    <col min="7" max="16384" width="8.8984375" style="179"/>
  </cols>
  <sheetData>
    <row r="1" spans="1:7" ht="30.6">
      <c r="A1" s="2205" t="s">
        <v>940</v>
      </c>
      <c r="B1" s="2205"/>
      <c r="C1" s="2205"/>
      <c r="D1" s="2205"/>
      <c r="E1" s="2205"/>
      <c r="F1" s="2205"/>
      <c r="G1" s="42"/>
    </row>
    <row r="2" spans="1:7">
      <c r="A2" s="313"/>
    </row>
    <row r="3" spans="1:7" ht="28.5" customHeight="1">
      <c r="A3" s="140" t="s">
        <v>333</v>
      </c>
      <c r="B3" s="459" t="s">
        <v>334</v>
      </c>
      <c r="C3" s="2217" t="s">
        <v>335</v>
      </c>
      <c r="D3" s="2217"/>
      <c r="E3" s="2217"/>
      <c r="F3" s="141" t="s">
        <v>336</v>
      </c>
    </row>
    <row r="4" spans="1:7" ht="29.25" customHeight="1">
      <c r="A4" s="2212" t="s">
        <v>1487</v>
      </c>
      <c r="B4" s="2215"/>
      <c r="C4" s="455" t="s">
        <v>338</v>
      </c>
      <c r="D4" s="2218" t="s">
        <v>1488</v>
      </c>
      <c r="E4" s="2218"/>
      <c r="F4" s="2211"/>
    </row>
    <row r="5" spans="1:7" ht="29.25" customHeight="1">
      <c r="A5" s="2213"/>
      <c r="B5" s="2207"/>
      <c r="C5" s="1413" t="s">
        <v>1473</v>
      </c>
      <c r="D5" s="2216" t="s">
        <v>1489</v>
      </c>
      <c r="E5" s="2216"/>
      <c r="F5" s="2209"/>
    </row>
    <row r="6" spans="1:7" ht="29.25" customHeight="1">
      <c r="A6" s="2213"/>
      <c r="B6" s="2207"/>
      <c r="C6" s="1413" t="s">
        <v>1475</v>
      </c>
      <c r="D6" s="2216" t="s">
        <v>1490</v>
      </c>
      <c r="E6" s="2216"/>
      <c r="F6" s="2209"/>
    </row>
    <row r="7" spans="1:7" ht="29.25" customHeight="1">
      <c r="A7" s="2214" t="s">
        <v>1469</v>
      </c>
      <c r="B7" s="2206" t="s">
        <v>1470</v>
      </c>
      <c r="C7" s="312" t="s">
        <v>338</v>
      </c>
      <c r="D7" s="2219" t="s">
        <v>1471</v>
      </c>
      <c r="E7" s="2219"/>
      <c r="F7" s="2208" t="s">
        <v>1472</v>
      </c>
    </row>
    <row r="8" spans="1:7" ht="29.25" customHeight="1">
      <c r="A8" s="2213"/>
      <c r="B8" s="2207"/>
      <c r="C8" s="1413" t="s">
        <v>1473</v>
      </c>
      <c r="D8" s="2216" t="s">
        <v>1474</v>
      </c>
      <c r="E8" s="2216"/>
      <c r="F8" s="2209"/>
    </row>
    <row r="9" spans="1:7" ht="29.25" customHeight="1">
      <c r="A9" s="2213"/>
      <c r="B9" s="2207"/>
      <c r="C9" s="1413" t="s">
        <v>1475</v>
      </c>
      <c r="D9" s="2216" t="s">
        <v>1476</v>
      </c>
      <c r="E9" s="2216"/>
      <c r="F9" s="2209"/>
    </row>
    <row r="10" spans="1:7" ht="29.25" customHeight="1">
      <c r="A10" s="2214" t="s">
        <v>1477</v>
      </c>
      <c r="B10" s="2206" t="s">
        <v>1478</v>
      </c>
      <c r="C10" s="312" t="s">
        <v>338</v>
      </c>
      <c r="D10" s="2219" t="s">
        <v>1479</v>
      </c>
      <c r="E10" s="2219"/>
      <c r="F10" s="2209" t="s">
        <v>1480</v>
      </c>
    </row>
    <row r="11" spans="1:7" ht="29.25" customHeight="1">
      <c r="A11" s="2213"/>
      <c r="B11" s="2207"/>
      <c r="C11" s="1413" t="s">
        <v>1473</v>
      </c>
      <c r="D11" s="2216" t="s">
        <v>1474</v>
      </c>
      <c r="E11" s="2216"/>
      <c r="F11" s="2209"/>
    </row>
    <row r="12" spans="1:7" ht="29.25" customHeight="1">
      <c r="A12" s="2213"/>
      <c r="B12" s="2207"/>
      <c r="C12" s="1413" t="s">
        <v>1475</v>
      </c>
      <c r="D12" s="2216" t="s">
        <v>1481</v>
      </c>
      <c r="E12" s="2216"/>
      <c r="F12" s="2209"/>
    </row>
    <row r="13" spans="1:7" ht="29.25" customHeight="1">
      <c r="A13" s="2214" t="s">
        <v>1482</v>
      </c>
      <c r="B13" s="2206" t="s">
        <v>1483</v>
      </c>
      <c r="C13" s="312" t="s">
        <v>338</v>
      </c>
      <c r="D13" s="2219" t="s">
        <v>1484</v>
      </c>
      <c r="E13" s="2219"/>
      <c r="F13" s="2209" t="s">
        <v>1485</v>
      </c>
    </row>
    <row r="14" spans="1:7" ht="29.25" customHeight="1">
      <c r="A14" s="2213"/>
      <c r="B14" s="2207"/>
      <c r="C14" s="1413" t="s">
        <v>1473</v>
      </c>
      <c r="D14" s="2233" t="s">
        <v>1486</v>
      </c>
      <c r="E14" s="2233"/>
      <c r="F14" s="2209"/>
    </row>
    <row r="15" spans="1:7" ht="29.25" customHeight="1">
      <c r="A15" s="2226"/>
      <c r="B15" s="2227"/>
      <c r="C15" s="1414" t="s">
        <v>1475</v>
      </c>
      <c r="D15" s="2232" t="s">
        <v>1481</v>
      </c>
      <c r="E15" s="2232"/>
      <c r="F15" s="2210"/>
    </row>
    <row r="16" spans="1:7" ht="29.25" customHeight="1">
      <c r="A16" s="2228" t="s">
        <v>86</v>
      </c>
      <c r="B16" s="2229"/>
      <c r="C16" s="311" t="s">
        <v>339</v>
      </c>
      <c r="D16" s="458" t="s">
        <v>340</v>
      </c>
      <c r="E16" s="458" t="s">
        <v>341</v>
      </c>
      <c r="F16" s="298" t="s">
        <v>342</v>
      </c>
    </row>
    <row r="17" spans="1:6" ht="26.25" customHeight="1">
      <c r="A17" s="2220" t="s">
        <v>343</v>
      </c>
      <c r="B17" s="310" t="s">
        <v>220</v>
      </c>
      <c r="C17" s="399">
        <f>SUM(C18:C20)</f>
        <v>33483.379999999997</v>
      </c>
      <c r="D17" s="309">
        <f>SUM(D18:D20)</f>
        <v>100</v>
      </c>
      <c r="E17" s="310" t="s">
        <v>344</v>
      </c>
      <c r="F17" s="308"/>
    </row>
    <row r="18" spans="1:6" ht="29.25" customHeight="1">
      <c r="A18" s="2213"/>
      <c r="B18" s="456" t="s">
        <v>338</v>
      </c>
      <c r="C18" s="400">
        <v>15583.9</v>
      </c>
      <c r="D18" s="401">
        <f>(C18/C17)*100</f>
        <v>46.542194963590894</v>
      </c>
      <c r="E18" s="307" t="s">
        <v>345</v>
      </c>
      <c r="F18" s="2208" t="s">
        <v>346</v>
      </c>
    </row>
    <row r="19" spans="1:6" ht="26.25" customHeight="1">
      <c r="A19" s="2213"/>
      <c r="B19" s="456" t="s">
        <v>347</v>
      </c>
      <c r="C19" s="400">
        <v>9877.48</v>
      </c>
      <c r="D19" s="402">
        <f>(C19/C17)*100</f>
        <v>29.499650274255469</v>
      </c>
      <c r="E19" s="456" t="s">
        <v>348</v>
      </c>
      <c r="F19" s="2209"/>
    </row>
    <row r="20" spans="1:6" ht="26.25" customHeight="1">
      <c r="A20" s="2226"/>
      <c r="B20" s="457" t="s">
        <v>349</v>
      </c>
      <c r="C20" s="403">
        <v>8022</v>
      </c>
      <c r="D20" s="404">
        <f>(C20/C17)*100</f>
        <v>23.958154762153644</v>
      </c>
      <c r="E20" s="457" t="s">
        <v>350</v>
      </c>
      <c r="F20" s="2210"/>
    </row>
    <row r="21" spans="1:6" ht="16.5" customHeight="1">
      <c r="A21" s="2222" t="s">
        <v>351</v>
      </c>
      <c r="B21" s="2223"/>
      <c r="C21" s="2230" t="s">
        <v>938</v>
      </c>
      <c r="D21" s="2231"/>
      <c r="E21" s="2230" t="s">
        <v>939</v>
      </c>
      <c r="F21" s="2231"/>
    </row>
    <row r="22" spans="1:6" ht="16.5" customHeight="1">
      <c r="A22" s="2224"/>
      <c r="B22" s="2225"/>
      <c r="C22" s="306" t="s">
        <v>352</v>
      </c>
      <c r="D22" s="306" t="s">
        <v>353</v>
      </c>
      <c r="E22" s="305" t="s">
        <v>352</v>
      </c>
      <c r="F22" s="304" t="s">
        <v>353</v>
      </c>
    </row>
    <row r="23" spans="1:6" ht="21" customHeight="1">
      <c r="A23" s="2220" t="s">
        <v>354</v>
      </c>
      <c r="B23" s="303" t="s">
        <v>220</v>
      </c>
      <c r="C23" s="431">
        <f>SUM(C24:C26)</f>
        <v>1531895</v>
      </c>
      <c r="D23" s="428">
        <v>100</v>
      </c>
      <c r="E23" s="851">
        <f>SUM(E24:E26)</f>
        <v>1608011</v>
      </c>
      <c r="F23" s="852">
        <v>100</v>
      </c>
    </row>
    <row r="24" spans="1:6" ht="21" customHeight="1">
      <c r="A24" s="2213"/>
      <c r="B24" s="302" t="s">
        <v>338</v>
      </c>
      <c r="C24" s="301">
        <v>712331</v>
      </c>
      <c r="D24" s="405">
        <v>46.49999458004784</v>
      </c>
      <c r="E24" s="853">
        <v>747725</v>
      </c>
      <c r="F24" s="854">
        <f>E24/E23*100</f>
        <v>46.499992848307627</v>
      </c>
    </row>
    <row r="25" spans="1:6" ht="21" customHeight="1">
      <c r="A25" s="2213"/>
      <c r="B25" s="302" t="s">
        <v>347</v>
      </c>
      <c r="C25" s="301">
        <v>451909</v>
      </c>
      <c r="D25" s="405">
        <v>29.50000085578192</v>
      </c>
      <c r="E25" s="853">
        <v>474363</v>
      </c>
      <c r="F25" s="854">
        <f>E25/E23*100</f>
        <v>29.499984763785818</v>
      </c>
    </row>
    <row r="26" spans="1:6" ht="21" customHeight="1">
      <c r="A26" s="2221"/>
      <c r="B26" s="297" t="s">
        <v>349</v>
      </c>
      <c r="C26" s="429">
        <v>367655</v>
      </c>
      <c r="D26" s="430">
        <v>24.000004564170236</v>
      </c>
      <c r="E26" s="855">
        <v>385923</v>
      </c>
      <c r="F26" s="856">
        <f>E26/E23*100</f>
        <v>24.000022387906551</v>
      </c>
    </row>
  </sheetData>
  <mergeCells count="33">
    <mergeCell ref="E21:F21"/>
    <mergeCell ref="D15:E15"/>
    <mergeCell ref="F13:F15"/>
    <mergeCell ref="D13:E13"/>
    <mergeCell ref="D9:E9"/>
    <mergeCell ref="D14:E14"/>
    <mergeCell ref="C21:D21"/>
    <mergeCell ref="D10:E10"/>
    <mergeCell ref="D11:E11"/>
    <mergeCell ref="A23:A26"/>
    <mergeCell ref="A21:B22"/>
    <mergeCell ref="A13:A15"/>
    <mergeCell ref="A10:A12"/>
    <mergeCell ref="B10:B12"/>
    <mergeCell ref="B13:B15"/>
    <mergeCell ref="A16:B16"/>
    <mergeCell ref="A17:A20"/>
    <mergeCell ref="A1:F1"/>
    <mergeCell ref="B7:B9"/>
    <mergeCell ref="F18:F20"/>
    <mergeCell ref="F4:F6"/>
    <mergeCell ref="A4:A6"/>
    <mergeCell ref="A7:A9"/>
    <mergeCell ref="F7:F9"/>
    <mergeCell ref="B4:B6"/>
    <mergeCell ref="F10:F12"/>
    <mergeCell ref="D12:E12"/>
    <mergeCell ref="C3:E3"/>
    <mergeCell ref="D4:E4"/>
    <mergeCell ref="D5:E5"/>
    <mergeCell ref="D6:E6"/>
    <mergeCell ref="D7:E7"/>
    <mergeCell ref="D8:E8"/>
  </mergeCells>
  <phoneticPr fontId="63" type="noConversion"/>
  <pageMargins left="0.75" right="0.75" top="1" bottom="1" header="0.5" footer="0.5"/>
  <pageSetup paperSize="9" firstPageNumber="90" orientation="portrait" useFirstPageNumber="1" horizontalDpi="4294967293" r:id="rId1"/>
  <headerFooter alignWithMargins="0">
    <oddFooter>&amp;C- &amp;P -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00FF"/>
  </sheetPr>
  <dimension ref="A2:T30"/>
  <sheetViews>
    <sheetView view="pageBreakPreview" zoomScale="85" zoomScaleNormal="70" zoomScaleSheetLayoutView="85" workbookViewId="0">
      <selection activeCell="E18" sqref="E18"/>
    </sheetView>
  </sheetViews>
  <sheetFormatPr defaultColWidth="8.8984375" defaultRowHeight="15.6"/>
  <cols>
    <col min="1" max="1" width="7.09765625" style="670" customWidth="1"/>
    <col min="2" max="2" width="8.09765625" style="670" customWidth="1"/>
    <col min="3" max="3" width="9.296875" style="670" bestFit="1" customWidth="1"/>
    <col min="4" max="5" width="9.59765625" style="56" bestFit="1" customWidth="1"/>
    <col min="6" max="9" width="9" style="56" bestFit="1" customWidth="1"/>
    <col min="10" max="18" width="9.09765625" style="56" bestFit="1" customWidth="1"/>
    <col min="19" max="19" width="9.296875" style="56" bestFit="1" customWidth="1"/>
    <col min="20" max="20" width="10.19921875" style="56" bestFit="1" customWidth="1"/>
    <col min="21" max="16384" width="8.8984375" style="56"/>
  </cols>
  <sheetData>
    <row r="2" spans="1:11" ht="30.6">
      <c r="A2" s="526" t="s">
        <v>914</v>
      </c>
      <c r="F2" s="528"/>
    </row>
    <row r="3" spans="1:11" ht="21.75" customHeight="1">
      <c r="I3" s="671" t="s">
        <v>280</v>
      </c>
    </row>
    <row r="4" spans="1:11" s="672" customFormat="1" ht="35.25" customHeight="1">
      <c r="A4" s="2241" t="s">
        <v>427</v>
      </c>
      <c r="B4" s="2242"/>
      <c r="C4" s="2242"/>
      <c r="D4" s="677" t="s">
        <v>220</v>
      </c>
      <c r="E4" s="677" t="s">
        <v>117</v>
      </c>
      <c r="F4" s="678" t="s">
        <v>118</v>
      </c>
      <c r="G4" s="678" t="s">
        <v>119</v>
      </c>
      <c r="H4" s="678" t="s">
        <v>56</v>
      </c>
      <c r="I4" s="679" t="s">
        <v>57</v>
      </c>
      <c r="K4" s="672" t="s">
        <v>765</v>
      </c>
    </row>
    <row r="5" spans="1:11" ht="27.75" customHeight="1">
      <c r="A5" s="2243" t="s">
        <v>355</v>
      </c>
      <c r="B5" s="2244"/>
      <c r="C5" s="2244"/>
      <c r="D5" s="682">
        <f t="shared" ref="D5:I5" si="0">D6+D25+D26</f>
        <v>1557</v>
      </c>
      <c r="E5" s="682">
        <f t="shared" si="0"/>
        <v>266</v>
      </c>
      <c r="F5" s="682">
        <f t="shared" si="0"/>
        <v>295</v>
      </c>
      <c r="G5" s="682">
        <f t="shared" si="0"/>
        <v>296</v>
      </c>
      <c r="H5" s="682">
        <f t="shared" si="0"/>
        <v>409</v>
      </c>
      <c r="I5" s="683">
        <f t="shared" si="0"/>
        <v>291</v>
      </c>
    </row>
    <row r="6" spans="1:11" ht="27.75" customHeight="1">
      <c r="A6" s="2245" t="s">
        <v>604</v>
      </c>
      <c r="B6" s="2246" t="s">
        <v>104</v>
      </c>
      <c r="C6" s="2246"/>
      <c r="D6" s="684">
        <f t="shared" ref="D6:I6" si="1">D7+D16</f>
        <v>1352</v>
      </c>
      <c r="E6" s="684">
        <f t="shared" si="1"/>
        <v>225</v>
      </c>
      <c r="F6" s="684">
        <f t="shared" si="1"/>
        <v>253</v>
      </c>
      <c r="G6" s="684">
        <f t="shared" si="1"/>
        <v>252</v>
      </c>
      <c r="H6" s="684">
        <f t="shared" si="1"/>
        <v>381</v>
      </c>
      <c r="I6" s="685">
        <f t="shared" si="1"/>
        <v>241</v>
      </c>
    </row>
    <row r="7" spans="1:11" ht="33.75" customHeight="1">
      <c r="A7" s="2245"/>
      <c r="B7" s="2247" t="s">
        <v>605</v>
      </c>
      <c r="C7" s="680" t="s">
        <v>606</v>
      </c>
      <c r="D7" s="684">
        <f t="shared" ref="D7:I7" si="2">SUM(D8:D15)</f>
        <v>1248</v>
      </c>
      <c r="E7" s="684">
        <f t="shared" si="2"/>
        <v>218</v>
      </c>
      <c r="F7" s="684">
        <f t="shared" si="2"/>
        <v>229</v>
      </c>
      <c r="G7" s="686">
        <f>SUM(G8:G15)</f>
        <v>225</v>
      </c>
      <c r="H7" s="684">
        <f>SUM(H8:H15)</f>
        <v>356</v>
      </c>
      <c r="I7" s="685">
        <f t="shared" si="2"/>
        <v>220</v>
      </c>
    </row>
    <row r="8" spans="1:11" ht="27.75" customHeight="1">
      <c r="A8" s="2245"/>
      <c r="B8" s="2247"/>
      <c r="C8" s="681" t="s">
        <v>1491</v>
      </c>
      <c r="D8" s="571">
        <f t="shared" ref="D8:D15" si="3">SUM(E8:I8)</f>
        <v>892</v>
      </c>
      <c r="E8" s="673">
        <v>108</v>
      </c>
      <c r="F8" s="618">
        <v>191</v>
      </c>
      <c r="G8" s="619">
        <v>175</v>
      </c>
      <c r="H8" s="673">
        <v>256</v>
      </c>
      <c r="I8" s="620">
        <v>162</v>
      </c>
    </row>
    <row r="9" spans="1:11" ht="27.75" customHeight="1">
      <c r="A9" s="2245"/>
      <c r="B9" s="2247"/>
      <c r="C9" s="681" t="s">
        <v>274</v>
      </c>
      <c r="D9" s="571">
        <f t="shared" si="3"/>
        <v>345</v>
      </c>
      <c r="E9" s="673">
        <v>104</v>
      </c>
      <c r="F9" s="618">
        <v>38</v>
      </c>
      <c r="G9" s="619">
        <v>48</v>
      </c>
      <c r="H9" s="673">
        <v>99</v>
      </c>
      <c r="I9" s="620">
        <v>56</v>
      </c>
    </row>
    <row r="10" spans="1:11" ht="27.75" customHeight="1">
      <c r="A10" s="2245"/>
      <c r="B10" s="2247"/>
      <c r="C10" s="681" t="s">
        <v>275</v>
      </c>
      <c r="D10" s="571">
        <f t="shared" si="3"/>
        <v>4</v>
      </c>
      <c r="E10" s="673">
        <v>2</v>
      </c>
      <c r="F10" s="618">
        <v>0</v>
      </c>
      <c r="G10" s="619">
        <v>2</v>
      </c>
      <c r="H10" s="673">
        <v>0</v>
      </c>
      <c r="I10" s="620">
        <v>0</v>
      </c>
    </row>
    <row r="11" spans="1:11" ht="27.75" customHeight="1">
      <c r="A11" s="2245"/>
      <c r="B11" s="2247"/>
      <c r="C11" s="681" t="s">
        <v>276</v>
      </c>
      <c r="D11" s="571">
        <f t="shared" si="3"/>
        <v>7</v>
      </c>
      <c r="E11" s="673">
        <v>4</v>
      </c>
      <c r="F11" s="618">
        <v>0</v>
      </c>
      <c r="G11" s="619">
        <v>0</v>
      </c>
      <c r="H11" s="673">
        <v>1</v>
      </c>
      <c r="I11" s="620">
        <v>2</v>
      </c>
    </row>
    <row r="12" spans="1:11" ht="27.75" customHeight="1">
      <c r="A12" s="2245"/>
      <c r="B12" s="2247"/>
      <c r="C12" s="681" t="s">
        <v>277</v>
      </c>
      <c r="D12" s="571">
        <f t="shared" si="3"/>
        <v>0</v>
      </c>
      <c r="E12" s="673">
        <v>0</v>
      </c>
      <c r="F12" s="618">
        <v>0</v>
      </c>
      <c r="G12" s="619">
        <v>0</v>
      </c>
      <c r="H12" s="673">
        <v>0</v>
      </c>
      <c r="I12" s="620">
        <v>0</v>
      </c>
    </row>
    <row r="13" spans="1:11" ht="27.75" customHeight="1">
      <c r="A13" s="2245"/>
      <c r="B13" s="2247"/>
      <c r="C13" s="681" t="s">
        <v>278</v>
      </c>
      <c r="D13" s="571">
        <f t="shared" si="3"/>
        <v>0</v>
      </c>
      <c r="E13" s="673">
        <v>0</v>
      </c>
      <c r="F13" s="618">
        <v>0</v>
      </c>
      <c r="G13" s="619">
        <v>0</v>
      </c>
      <c r="H13" s="673">
        <v>0</v>
      </c>
      <c r="I13" s="620">
        <v>0</v>
      </c>
    </row>
    <row r="14" spans="1:11" ht="27.75" customHeight="1">
      <c r="A14" s="2245"/>
      <c r="B14" s="2247"/>
      <c r="C14" s="681" t="s">
        <v>279</v>
      </c>
      <c r="D14" s="571">
        <f t="shared" si="3"/>
        <v>0</v>
      </c>
      <c r="E14" s="673">
        <v>0</v>
      </c>
      <c r="F14" s="618">
        <v>0</v>
      </c>
      <c r="G14" s="619">
        <v>0</v>
      </c>
      <c r="H14" s="673">
        <v>0</v>
      </c>
      <c r="I14" s="620">
        <v>0</v>
      </c>
    </row>
    <row r="15" spans="1:11" ht="27.75" customHeight="1">
      <c r="A15" s="2245"/>
      <c r="B15" s="2247"/>
      <c r="C15" s="681" t="s">
        <v>428</v>
      </c>
      <c r="D15" s="571">
        <f t="shared" si="3"/>
        <v>0</v>
      </c>
      <c r="E15" s="673">
        <v>0</v>
      </c>
      <c r="F15" s="618">
        <v>0</v>
      </c>
      <c r="G15" s="619">
        <v>0</v>
      </c>
      <c r="H15" s="673">
        <v>0</v>
      </c>
      <c r="I15" s="620">
        <v>0</v>
      </c>
    </row>
    <row r="16" spans="1:11" ht="32.25" customHeight="1">
      <c r="A16" s="2245"/>
      <c r="B16" s="2247" t="s">
        <v>607</v>
      </c>
      <c r="C16" s="680" t="s">
        <v>606</v>
      </c>
      <c r="D16" s="684">
        <f t="shared" ref="D16:I16" si="4">SUM(D17:D24)</f>
        <v>104</v>
      </c>
      <c r="E16" s="687">
        <f t="shared" si="4"/>
        <v>7</v>
      </c>
      <c r="F16" s="684">
        <f>SUM(F17:F24)</f>
        <v>24</v>
      </c>
      <c r="G16" s="688">
        <f>SUM(G17:G24)</f>
        <v>27</v>
      </c>
      <c r="H16" s="686">
        <f>SUM(H17:H24)</f>
        <v>25</v>
      </c>
      <c r="I16" s="685">
        <f t="shared" si="4"/>
        <v>21</v>
      </c>
    </row>
    <row r="17" spans="1:20" ht="27.75" customHeight="1">
      <c r="A17" s="2245"/>
      <c r="B17" s="2247"/>
      <c r="C17" s="681" t="s">
        <v>1491</v>
      </c>
      <c r="D17" s="571">
        <f t="shared" ref="D17:D26" si="5">SUM(E17:I17)</f>
        <v>28</v>
      </c>
      <c r="E17" s="673">
        <v>2</v>
      </c>
      <c r="F17" s="618">
        <v>7</v>
      </c>
      <c r="G17" s="619">
        <v>7</v>
      </c>
      <c r="H17" s="673">
        <v>7</v>
      </c>
      <c r="I17" s="620">
        <v>5</v>
      </c>
    </row>
    <row r="18" spans="1:20" ht="27.75" customHeight="1">
      <c r="A18" s="2245"/>
      <c r="B18" s="2247"/>
      <c r="C18" s="681" t="s">
        <v>274</v>
      </c>
      <c r="D18" s="571">
        <f t="shared" si="5"/>
        <v>76</v>
      </c>
      <c r="E18" s="673">
        <v>5</v>
      </c>
      <c r="F18" s="618">
        <v>17</v>
      </c>
      <c r="G18" s="619">
        <v>20</v>
      </c>
      <c r="H18" s="673">
        <v>18</v>
      </c>
      <c r="I18" s="620">
        <v>16</v>
      </c>
    </row>
    <row r="19" spans="1:20" ht="27.75" customHeight="1">
      <c r="A19" s="2245"/>
      <c r="B19" s="2247"/>
      <c r="C19" s="681" t="s">
        <v>275</v>
      </c>
      <c r="D19" s="571">
        <f t="shared" si="5"/>
        <v>0</v>
      </c>
      <c r="E19" s="673">
        <v>0</v>
      </c>
      <c r="F19" s="618">
        <v>0</v>
      </c>
      <c r="G19" s="618">
        <v>0</v>
      </c>
      <c r="H19" s="618">
        <v>0</v>
      </c>
      <c r="I19" s="620">
        <v>0</v>
      </c>
    </row>
    <row r="20" spans="1:20" ht="27.75" customHeight="1">
      <c r="A20" s="2245"/>
      <c r="B20" s="2247"/>
      <c r="C20" s="681" t="s">
        <v>276</v>
      </c>
      <c r="D20" s="571">
        <f t="shared" si="5"/>
        <v>0</v>
      </c>
      <c r="E20" s="673">
        <v>0</v>
      </c>
      <c r="F20" s="618">
        <v>0</v>
      </c>
      <c r="G20" s="618">
        <v>0</v>
      </c>
      <c r="H20" s="618">
        <v>0</v>
      </c>
      <c r="I20" s="620">
        <v>0</v>
      </c>
    </row>
    <row r="21" spans="1:20" ht="27.75" customHeight="1">
      <c r="A21" s="2245"/>
      <c r="B21" s="2247"/>
      <c r="C21" s="681" t="s">
        <v>277</v>
      </c>
      <c r="D21" s="571">
        <f t="shared" si="5"/>
        <v>0</v>
      </c>
      <c r="E21" s="673">
        <v>0</v>
      </c>
      <c r="F21" s="618">
        <v>0</v>
      </c>
      <c r="G21" s="618">
        <v>0</v>
      </c>
      <c r="H21" s="618">
        <v>0</v>
      </c>
      <c r="I21" s="620">
        <v>0</v>
      </c>
    </row>
    <row r="22" spans="1:20" ht="27.75" customHeight="1">
      <c r="A22" s="2245"/>
      <c r="B22" s="2247"/>
      <c r="C22" s="681" t="s">
        <v>278</v>
      </c>
      <c r="D22" s="571">
        <f t="shared" si="5"/>
        <v>0</v>
      </c>
      <c r="E22" s="673">
        <v>0</v>
      </c>
      <c r="F22" s="618">
        <v>0</v>
      </c>
      <c r="G22" s="618">
        <v>0</v>
      </c>
      <c r="H22" s="618">
        <v>0</v>
      </c>
      <c r="I22" s="620">
        <v>0</v>
      </c>
    </row>
    <row r="23" spans="1:20" ht="27.75" customHeight="1">
      <c r="A23" s="2245"/>
      <c r="B23" s="2247"/>
      <c r="C23" s="681" t="s">
        <v>279</v>
      </c>
      <c r="D23" s="571">
        <f t="shared" si="5"/>
        <v>0</v>
      </c>
      <c r="E23" s="673">
        <v>0</v>
      </c>
      <c r="F23" s="618">
        <v>0</v>
      </c>
      <c r="G23" s="618">
        <v>0</v>
      </c>
      <c r="H23" s="618">
        <v>0</v>
      </c>
      <c r="I23" s="620">
        <v>0</v>
      </c>
    </row>
    <row r="24" spans="1:20" ht="27.75" customHeight="1">
      <c r="A24" s="2245"/>
      <c r="B24" s="2247"/>
      <c r="C24" s="681" t="s">
        <v>428</v>
      </c>
      <c r="D24" s="571">
        <f t="shared" si="5"/>
        <v>0</v>
      </c>
      <c r="E24" s="673">
        <v>0</v>
      </c>
      <c r="F24" s="618">
        <v>0</v>
      </c>
      <c r="G24" s="618">
        <v>0</v>
      </c>
      <c r="H24" s="618">
        <v>0</v>
      </c>
      <c r="I24" s="620">
        <v>0</v>
      </c>
    </row>
    <row r="25" spans="1:20" ht="27.75" customHeight="1">
      <c r="A25" s="2234" t="s">
        <v>429</v>
      </c>
      <c r="B25" s="2235"/>
      <c r="C25" s="2236"/>
      <c r="D25" s="571">
        <f t="shared" si="5"/>
        <v>69</v>
      </c>
      <c r="E25" s="618">
        <v>14</v>
      </c>
      <c r="F25" s="571">
        <v>17</v>
      </c>
      <c r="G25" s="618">
        <v>18</v>
      </c>
      <c r="H25" s="673">
        <v>4</v>
      </c>
      <c r="I25" s="577">
        <v>16</v>
      </c>
    </row>
    <row r="26" spans="1:20" ht="27.75" customHeight="1">
      <c r="A26" s="2237" t="s">
        <v>356</v>
      </c>
      <c r="B26" s="2238"/>
      <c r="C26" s="2238"/>
      <c r="D26" s="578">
        <f t="shared" si="5"/>
        <v>136</v>
      </c>
      <c r="E26" s="622">
        <v>27</v>
      </c>
      <c r="F26" s="622">
        <v>25</v>
      </c>
      <c r="G26" s="622">
        <v>26</v>
      </c>
      <c r="H26" s="622">
        <v>24</v>
      </c>
      <c r="I26" s="579">
        <v>34</v>
      </c>
    </row>
    <row r="27" spans="1:20" ht="21.75" customHeight="1">
      <c r="C27" s="674"/>
      <c r="D27" s="573"/>
    </row>
    <row r="28" spans="1:20" ht="21.75" customHeight="1">
      <c r="A28" s="2239"/>
      <c r="B28" s="2240"/>
      <c r="C28" s="2240"/>
      <c r="D28" s="2240"/>
      <c r="E28" s="2240"/>
      <c r="F28" s="2240"/>
      <c r="G28" s="2240"/>
      <c r="H28" s="2240"/>
      <c r="I28" s="2240"/>
      <c r="J28" s="2240"/>
      <c r="K28" s="2240"/>
      <c r="L28" s="2240"/>
      <c r="M28" s="2240"/>
      <c r="N28" s="2240"/>
      <c r="O28" s="2240"/>
      <c r="P28" s="2240"/>
      <c r="Q28" s="2240"/>
      <c r="R28" s="2240"/>
    </row>
    <row r="29" spans="1:20" ht="21.75" customHeight="1" thickBot="1">
      <c r="T29" s="671"/>
    </row>
    <row r="30" spans="1:20">
      <c r="B30" s="675"/>
      <c r="C30" s="675"/>
      <c r="D30" s="676"/>
      <c r="E30" s="676"/>
      <c r="F30" s="676"/>
      <c r="G30" s="676"/>
      <c r="H30" s="676"/>
      <c r="I30" s="676"/>
      <c r="J30" s="676"/>
      <c r="K30" s="676"/>
      <c r="L30" s="676"/>
      <c r="M30" s="676"/>
      <c r="N30" s="676"/>
      <c r="O30" s="676"/>
      <c r="P30" s="676"/>
      <c r="Q30" s="676"/>
      <c r="R30" s="676"/>
    </row>
  </sheetData>
  <mergeCells count="9">
    <mergeCell ref="A25:C25"/>
    <mergeCell ref="A26:C26"/>
    <mergeCell ref="A28:R28"/>
    <mergeCell ref="A4:C4"/>
    <mergeCell ref="A5:C5"/>
    <mergeCell ref="A6:A24"/>
    <mergeCell ref="B6:C6"/>
    <mergeCell ref="B7:B15"/>
    <mergeCell ref="B16:B24"/>
  </mergeCells>
  <phoneticPr fontId="63" type="noConversion"/>
  <pageMargins left="0.7" right="0.7" top="0.75" bottom="0.75" header="0.3" footer="0.3"/>
  <pageSetup paperSize="9" scale="41" firstPageNumber="92" orientation="portrait" useFirstPageNumber="1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00FF"/>
    <pageSetUpPr fitToPage="1"/>
  </sheetPr>
  <dimension ref="A2:S32"/>
  <sheetViews>
    <sheetView view="pageBreakPreview" topLeftCell="A4" zoomScale="85" zoomScaleNormal="100" zoomScaleSheetLayoutView="85" workbookViewId="0">
      <selection activeCell="C5" sqref="C5"/>
    </sheetView>
  </sheetViews>
  <sheetFormatPr defaultColWidth="8.8984375" defaultRowHeight="14.4"/>
  <cols>
    <col min="1" max="1" width="8.8984375" style="186"/>
    <col min="2" max="2" width="12.19921875" style="186" customWidth="1"/>
    <col min="3" max="7" width="10.59765625" style="186" customWidth="1"/>
    <col min="8" max="8" width="10.3984375" style="186" bestFit="1" customWidth="1"/>
    <col min="9" max="9" width="39.69921875" style="186" bestFit="1" customWidth="1"/>
    <col min="10" max="12" width="8.8984375" style="186"/>
    <col min="13" max="14" width="9.796875" style="186" bestFit="1" customWidth="1"/>
    <col min="15" max="15" width="8.8984375" style="186"/>
    <col min="16" max="18" width="9.796875" style="186" bestFit="1" customWidth="1"/>
    <col min="19" max="19" width="9.8984375" style="186" bestFit="1" customWidth="1"/>
    <col min="20" max="16384" width="8.8984375" style="186"/>
  </cols>
  <sheetData>
    <row r="2" spans="1:15" ht="33" customHeight="1">
      <c r="A2" s="54" t="s">
        <v>915</v>
      </c>
      <c r="E2" s="187" t="s">
        <v>468</v>
      </c>
    </row>
    <row r="3" spans="1:15" s="314" customFormat="1" ht="20.25" customHeight="1" thickBot="1">
      <c r="G3" s="314" t="s">
        <v>608</v>
      </c>
    </row>
    <row r="4" spans="1:15" s="55" customFormat="1" ht="29.25" customHeight="1">
      <c r="A4" s="2270" t="s">
        <v>357</v>
      </c>
      <c r="B4" s="2271"/>
      <c r="C4" s="453" t="s">
        <v>220</v>
      </c>
      <c r="D4" s="1329" t="s">
        <v>117</v>
      </c>
      <c r="E4" s="1329" t="s">
        <v>118</v>
      </c>
      <c r="F4" s="1329" t="s">
        <v>119</v>
      </c>
      <c r="G4" s="1329" t="s">
        <v>56</v>
      </c>
      <c r="H4" s="1330" t="s">
        <v>57</v>
      </c>
      <c r="I4" s="797" t="s">
        <v>768</v>
      </c>
    </row>
    <row r="5" spans="1:15" s="314" customFormat="1" ht="29.25" customHeight="1">
      <c r="A5" s="2272" t="s">
        <v>337</v>
      </c>
      <c r="B5" s="2273"/>
      <c r="C5" s="316">
        <f t="shared" ref="C5:H5" si="0">SUM(C6:C7)</f>
        <v>2764</v>
      </c>
      <c r="D5" s="1331">
        <f t="shared" si="0"/>
        <v>352</v>
      </c>
      <c r="E5" s="1332">
        <f t="shared" si="0"/>
        <v>414</v>
      </c>
      <c r="F5" s="1331">
        <f>SUM(F6:F7)</f>
        <v>849</v>
      </c>
      <c r="G5" s="1332">
        <f t="shared" si="0"/>
        <v>838</v>
      </c>
      <c r="H5" s="1333">
        <f t="shared" si="0"/>
        <v>311</v>
      </c>
    </row>
    <row r="6" spans="1:15" s="314" customFormat="1" ht="29.25" customHeight="1">
      <c r="A6" s="2274" t="s">
        <v>358</v>
      </c>
      <c r="B6" s="2275"/>
      <c r="C6" s="317">
        <f>SUM(D6:H6)</f>
        <v>728</v>
      </c>
      <c r="D6" s="1334">
        <v>109</v>
      </c>
      <c r="E6" s="1335">
        <v>128</v>
      </c>
      <c r="F6" s="1334">
        <v>182</v>
      </c>
      <c r="G6" s="1334">
        <v>220</v>
      </c>
      <c r="H6" s="1334">
        <v>89</v>
      </c>
    </row>
    <row r="7" spans="1:15" s="314" customFormat="1" ht="29.25" customHeight="1" thickBot="1">
      <c r="A7" s="2276" t="s">
        <v>359</v>
      </c>
      <c r="B7" s="2277"/>
      <c r="C7" s="318">
        <f>SUM(D7:H7)</f>
        <v>2036</v>
      </c>
      <c r="D7" s="1336">
        <v>243</v>
      </c>
      <c r="E7" s="1337">
        <v>286</v>
      </c>
      <c r="F7" s="1336">
        <v>667</v>
      </c>
      <c r="G7" s="1336">
        <v>618</v>
      </c>
      <c r="H7" s="1336">
        <v>222</v>
      </c>
    </row>
    <row r="8" spans="1:15" ht="25.5" customHeight="1">
      <c r="D8" s="142"/>
    </row>
    <row r="9" spans="1:15" ht="36.75" customHeight="1">
      <c r="A9" s="54" t="s">
        <v>916</v>
      </c>
      <c r="D9" s="142"/>
      <c r="G9" s="187" t="s">
        <v>918</v>
      </c>
    </row>
    <row r="10" spans="1:15" ht="22.5" customHeight="1" thickBot="1">
      <c r="A10" s="238"/>
      <c r="D10" s="142"/>
      <c r="H10" s="314" t="s">
        <v>767</v>
      </c>
    </row>
    <row r="11" spans="1:15" s="314" customFormat="1" ht="33.75" customHeight="1">
      <c r="A11" s="2270" t="s">
        <v>357</v>
      </c>
      <c r="B11" s="2271"/>
      <c r="C11" s="453" t="s">
        <v>220</v>
      </c>
      <c r="D11" s="1329" t="s">
        <v>117</v>
      </c>
      <c r="E11" s="1329" t="s">
        <v>585</v>
      </c>
      <c r="F11" s="1329" t="s">
        <v>119</v>
      </c>
      <c r="G11" s="1329" t="s">
        <v>56</v>
      </c>
      <c r="H11" s="1338" t="s">
        <v>57</v>
      </c>
      <c r="I11" s="797" t="s">
        <v>768</v>
      </c>
      <c r="J11" s="797"/>
    </row>
    <row r="12" spans="1:15" s="314" customFormat="1" ht="28.5" customHeight="1">
      <c r="A12" s="2252" t="s">
        <v>337</v>
      </c>
      <c r="B12" s="319" t="s">
        <v>609</v>
      </c>
      <c r="C12" s="320">
        <f t="shared" ref="C12:H13" si="1">SUM(C14,C16)</f>
        <v>2340</v>
      </c>
      <c r="D12" s="1339">
        <f t="shared" si="1"/>
        <v>281</v>
      </c>
      <c r="E12" s="1339">
        <f t="shared" si="1"/>
        <v>371</v>
      </c>
      <c r="F12" s="1339">
        <f>SUM(F14,F16)</f>
        <v>770</v>
      </c>
      <c r="G12" s="1339">
        <f t="shared" si="1"/>
        <v>706</v>
      </c>
      <c r="H12" s="1340">
        <f t="shared" si="1"/>
        <v>212</v>
      </c>
      <c r="I12" s="797" t="s">
        <v>919</v>
      </c>
    </row>
    <row r="13" spans="1:15" s="314" customFormat="1" ht="28.5" customHeight="1">
      <c r="A13" s="2269"/>
      <c r="B13" s="321" t="s">
        <v>610</v>
      </c>
      <c r="C13" s="322">
        <f t="shared" si="1"/>
        <v>424</v>
      </c>
      <c r="D13" s="1341">
        <f t="shared" si="1"/>
        <v>71</v>
      </c>
      <c r="E13" s="1341">
        <f>SUM(E15,E17)</f>
        <v>43</v>
      </c>
      <c r="F13" s="1341">
        <f>SUM(F15,F17)</f>
        <v>79</v>
      </c>
      <c r="G13" s="1341">
        <f t="shared" si="1"/>
        <v>132</v>
      </c>
      <c r="H13" s="1342">
        <f t="shared" si="1"/>
        <v>99</v>
      </c>
    </row>
    <row r="14" spans="1:15" s="314" customFormat="1" ht="28.5" customHeight="1">
      <c r="A14" s="2252" t="s">
        <v>358</v>
      </c>
      <c r="B14" s="319" t="s">
        <v>415</v>
      </c>
      <c r="C14" s="419">
        <f>SUM(D14:H14)</f>
        <v>678</v>
      </c>
      <c r="D14" s="1343">
        <v>98</v>
      </c>
      <c r="E14" s="1343">
        <v>122</v>
      </c>
      <c r="F14" s="1344">
        <v>182</v>
      </c>
      <c r="G14" s="1343">
        <v>201</v>
      </c>
      <c r="H14" s="1345">
        <v>75</v>
      </c>
    </row>
    <row r="15" spans="1:15" s="314" customFormat="1" ht="28.5" customHeight="1">
      <c r="A15" s="2253"/>
      <c r="B15" s="323" t="s">
        <v>610</v>
      </c>
      <c r="C15" s="421">
        <f>SUM(D15:H15)</f>
        <v>50</v>
      </c>
      <c r="D15" s="1346">
        <v>11</v>
      </c>
      <c r="E15" s="1346">
        <v>6</v>
      </c>
      <c r="F15" s="1347">
        <v>0</v>
      </c>
      <c r="G15" s="1346">
        <v>19</v>
      </c>
      <c r="H15" s="1348">
        <v>14</v>
      </c>
      <c r="N15" s="314" t="s">
        <v>834</v>
      </c>
      <c r="O15" s="314">
        <v>0</v>
      </c>
    </row>
    <row r="16" spans="1:15" s="314" customFormat="1" ht="28.5" customHeight="1">
      <c r="A16" s="2254" t="s">
        <v>359</v>
      </c>
      <c r="B16" s="324" t="s">
        <v>415</v>
      </c>
      <c r="C16" s="423">
        <f>SUM(D16:H16)</f>
        <v>1662</v>
      </c>
      <c r="D16" s="1349">
        <v>183</v>
      </c>
      <c r="E16" s="1349">
        <v>249</v>
      </c>
      <c r="F16" s="1350">
        <v>588</v>
      </c>
      <c r="G16" s="1349">
        <v>505</v>
      </c>
      <c r="H16" s="1351">
        <v>137</v>
      </c>
      <c r="O16" s="314">
        <v>0</v>
      </c>
    </row>
    <row r="17" spans="1:19" s="314" customFormat="1" ht="28.5" customHeight="1" thickBot="1">
      <c r="A17" s="2255"/>
      <c r="B17" s="325" t="s">
        <v>610</v>
      </c>
      <c r="C17" s="424">
        <f>SUM(D17:H17)</f>
        <v>374</v>
      </c>
      <c r="D17" s="1337">
        <v>60</v>
      </c>
      <c r="E17" s="1337">
        <v>37</v>
      </c>
      <c r="F17" s="1352">
        <v>79</v>
      </c>
      <c r="G17" s="1337">
        <v>113</v>
      </c>
      <c r="H17" s="1353">
        <v>85</v>
      </c>
      <c r="O17" s="314">
        <v>5</v>
      </c>
    </row>
    <row r="18" spans="1:19" ht="34.5" customHeight="1">
      <c r="O18" s="186">
        <v>185</v>
      </c>
    </row>
    <row r="19" spans="1:19" ht="27.75" customHeight="1">
      <c r="A19" s="280" t="s">
        <v>921</v>
      </c>
      <c r="E19" s="187" t="s">
        <v>891</v>
      </c>
      <c r="F19" s="314"/>
      <c r="G19" s="58"/>
      <c r="O19" s="186">
        <v>108</v>
      </c>
    </row>
    <row r="20" spans="1:19" ht="16.5" customHeight="1" thickBot="1">
      <c r="A20" s="238"/>
    </row>
    <row r="21" spans="1:19" ht="32.25" customHeight="1">
      <c r="A21" s="2261" t="s">
        <v>360</v>
      </c>
      <c r="B21" s="2262"/>
      <c r="C21" s="689" t="s">
        <v>0</v>
      </c>
      <c r="D21" s="690" t="s">
        <v>220</v>
      </c>
      <c r="E21" s="691" t="s">
        <v>361</v>
      </c>
      <c r="F21" s="691" t="s">
        <v>362</v>
      </c>
      <c r="G21" s="2250" t="s">
        <v>611</v>
      </c>
      <c r="H21" s="2251"/>
      <c r="I21" s="980" t="s">
        <v>769</v>
      </c>
      <c r="J21" s="344"/>
      <c r="M21" s="960" t="s">
        <v>777</v>
      </c>
      <c r="N21" s="960" t="s">
        <v>117</v>
      </c>
      <c r="O21" s="960" t="s">
        <v>419</v>
      </c>
      <c r="P21" s="960" t="s">
        <v>119</v>
      </c>
      <c r="Q21" s="960" t="s">
        <v>56</v>
      </c>
      <c r="R21" s="960" t="s">
        <v>57</v>
      </c>
      <c r="S21" s="960" t="s">
        <v>778</v>
      </c>
    </row>
    <row r="22" spans="1:19" ht="29.25" customHeight="1">
      <c r="A22" s="2263" t="s">
        <v>363</v>
      </c>
      <c r="B22" s="176" t="s">
        <v>364</v>
      </c>
      <c r="C22" s="326" t="s">
        <v>14</v>
      </c>
      <c r="D22" s="1354">
        <f>SUM(E22:F22)</f>
        <v>106775</v>
      </c>
      <c r="E22" s="1355">
        <f>S22</f>
        <v>106775</v>
      </c>
      <c r="F22" s="1356">
        <v>0</v>
      </c>
      <c r="G22" s="2265"/>
      <c r="H22" s="2266"/>
      <c r="I22" s="1363" t="s">
        <v>920</v>
      </c>
      <c r="J22" s="425"/>
      <c r="M22" s="961">
        <v>19754</v>
      </c>
      <c r="N22" s="961">
        <v>21001</v>
      </c>
      <c r="O22" s="962">
        <v>23129</v>
      </c>
      <c r="P22" s="961">
        <v>11836</v>
      </c>
      <c r="Q22" s="961">
        <v>15029</v>
      </c>
      <c r="R22" s="963">
        <v>16026</v>
      </c>
      <c r="S22" s="964">
        <f>SUM(M22:R22)</f>
        <v>106775</v>
      </c>
    </row>
    <row r="23" spans="1:19" ht="29.25" customHeight="1">
      <c r="A23" s="2264"/>
      <c r="B23" s="177" t="s">
        <v>612</v>
      </c>
      <c r="C23" s="315" t="s">
        <v>365</v>
      </c>
      <c r="D23" s="1357">
        <f>SUM(E23:F23)</f>
        <v>2231.1</v>
      </c>
      <c r="E23" s="1358">
        <f>S23</f>
        <v>2231.1</v>
      </c>
      <c r="F23" s="1358"/>
      <c r="G23" s="2267"/>
      <c r="H23" s="2268"/>
      <c r="I23" s="425"/>
      <c r="J23" s="425"/>
      <c r="M23" s="961">
        <v>479</v>
      </c>
      <c r="N23" s="961">
        <v>312</v>
      </c>
      <c r="O23" s="965">
        <v>375</v>
      </c>
      <c r="P23" s="961">
        <v>251</v>
      </c>
      <c r="Q23" s="961">
        <v>449</v>
      </c>
      <c r="R23" s="963">
        <v>365.1</v>
      </c>
      <c r="S23" s="964">
        <f>SUM(M23:R23)</f>
        <v>2231.1</v>
      </c>
    </row>
    <row r="24" spans="1:19" ht="29.25" customHeight="1">
      <c r="A24" s="2257" t="s">
        <v>366</v>
      </c>
      <c r="B24" s="2258"/>
      <c r="C24" s="315" t="s">
        <v>128</v>
      </c>
      <c r="D24" s="1357">
        <f>SUM(E24:F24)</f>
        <v>449</v>
      </c>
      <c r="E24" s="1359">
        <f>S24</f>
        <v>449</v>
      </c>
      <c r="F24" s="1358"/>
      <c r="G24" s="2267"/>
      <c r="H24" s="2268"/>
      <c r="I24" s="425"/>
      <c r="J24" s="425"/>
      <c r="M24" s="963">
        <v>82</v>
      </c>
      <c r="N24" s="963">
        <v>101</v>
      </c>
      <c r="O24" s="962">
        <v>88</v>
      </c>
      <c r="P24" s="963">
        <v>30</v>
      </c>
      <c r="Q24" s="963">
        <v>55</v>
      </c>
      <c r="R24" s="963">
        <v>93</v>
      </c>
      <c r="S24" s="964">
        <f>SUM(M24:R24)</f>
        <v>449</v>
      </c>
    </row>
    <row r="25" spans="1:19" ht="29.25" customHeight="1">
      <c r="A25" s="2257" t="s">
        <v>367</v>
      </c>
      <c r="B25" s="2258"/>
      <c r="C25" s="315" t="s">
        <v>126</v>
      </c>
      <c r="D25" s="1357">
        <f>SUM(E25:F25)</f>
        <v>2050.6</v>
      </c>
      <c r="E25" s="1358">
        <f>S25</f>
        <v>2050.6</v>
      </c>
      <c r="F25" s="1358"/>
      <c r="G25" s="2267"/>
      <c r="H25" s="2268"/>
      <c r="I25" s="425"/>
      <c r="J25" s="425"/>
      <c r="M25" s="961">
        <v>138</v>
      </c>
      <c r="N25" s="961">
        <v>525</v>
      </c>
      <c r="O25" s="965">
        <v>578</v>
      </c>
      <c r="P25" s="961">
        <v>206</v>
      </c>
      <c r="Q25" s="961">
        <v>120</v>
      </c>
      <c r="R25" s="963">
        <v>483.6</v>
      </c>
      <c r="S25" s="964">
        <f>SUM(M25:R25)</f>
        <v>2050.6</v>
      </c>
    </row>
    <row r="26" spans="1:19" ht="29.25" customHeight="1">
      <c r="A26" s="2257" t="s">
        <v>368</v>
      </c>
      <c r="B26" s="2258"/>
      <c r="C26" s="315" t="s">
        <v>369</v>
      </c>
      <c r="D26" s="1360">
        <f>E26+F26</f>
        <v>1287.4000000000001</v>
      </c>
      <c r="E26" s="1361">
        <f>S26</f>
        <v>1287.4000000000001</v>
      </c>
      <c r="F26" s="1361"/>
      <c r="G26" s="2267"/>
      <c r="H26" s="2268"/>
      <c r="I26" s="425"/>
      <c r="J26" s="425"/>
      <c r="M26" s="966">
        <v>88</v>
      </c>
      <c r="N26" s="966">
        <v>326</v>
      </c>
      <c r="O26" s="967">
        <v>361</v>
      </c>
      <c r="P26" s="966">
        <v>134</v>
      </c>
      <c r="Q26" s="966">
        <v>78</v>
      </c>
      <c r="R26" s="963">
        <v>300.39999999999998</v>
      </c>
      <c r="S26" s="964">
        <f>SUM(M26:R26)</f>
        <v>1287.4000000000001</v>
      </c>
    </row>
    <row r="27" spans="1:19" ht="29.25" customHeight="1" thickBot="1">
      <c r="A27" s="2259" t="s">
        <v>370</v>
      </c>
      <c r="B27" s="2260"/>
      <c r="C27" s="327" t="s">
        <v>613</v>
      </c>
      <c r="D27" s="1362"/>
      <c r="E27" s="2248">
        <v>647</v>
      </c>
      <c r="F27" s="2256"/>
      <c r="G27" s="2248" t="s">
        <v>917</v>
      </c>
      <c r="H27" s="2249"/>
      <c r="I27" s="46"/>
      <c r="J27" s="46"/>
      <c r="N27" s="186" t="s">
        <v>1492</v>
      </c>
      <c r="P27" s="186">
        <v>647.37</v>
      </c>
      <c r="Q27" s="186">
        <v>647.5</v>
      </c>
    </row>
    <row r="32" spans="1:19">
      <c r="E32" s="480"/>
    </row>
  </sheetData>
  <mergeCells count="22">
    <mergeCell ref="A12:A13"/>
    <mergeCell ref="A11:B11"/>
    <mergeCell ref="A4:B4"/>
    <mergeCell ref="A5:B5"/>
    <mergeCell ref="A6:B6"/>
    <mergeCell ref="A7:B7"/>
    <mergeCell ref="G27:H27"/>
    <mergeCell ref="G21:H21"/>
    <mergeCell ref="A14:A15"/>
    <mergeCell ref="A16:A17"/>
    <mergeCell ref="E27:F27"/>
    <mergeCell ref="A26:B26"/>
    <mergeCell ref="A27:B27"/>
    <mergeCell ref="A21:B21"/>
    <mergeCell ref="A22:A23"/>
    <mergeCell ref="A24:B24"/>
    <mergeCell ref="A25:B25"/>
    <mergeCell ref="G22:H22"/>
    <mergeCell ref="G23:H23"/>
    <mergeCell ref="G24:H24"/>
    <mergeCell ref="G25:H25"/>
    <mergeCell ref="G26:H26"/>
  </mergeCells>
  <phoneticPr fontId="63" type="noConversion"/>
  <pageMargins left="0.74803149606299202" right="0.74803149606299202" top="0.98425196850393704" bottom="0.98425196850393704" header="0.511811023622047" footer="0.511811023622047"/>
  <pageSetup paperSize="9" scale="88" firstPageNumber="93" orientation="portrait" useFirstPageNumber="1" horizontalDpi="300" verticalDpi="300" r:id="rId1"/>
  <headerFooter alignWithMargins="0">
    <oddFooter>&amp;C- &amp;P -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0000FF"/>
    <pageSetUpPr fitToPage="1"/>
  </sheetPr>
  <dimension ref="A1:R40"/>
  <sheetViews>
    <sheetView view="pageBreakPreview" zoomScale="85" zoomScaleNormal="100" zoomScaleSheetLayoutView="85" workbookViewId="0">
      <selection activeCell="D8" sqref="D8"/>
    </sheetView>
  </sheetViews>
  <sheetFormatPr defaultColWidth="8.8984375" defaultRowHeight="14.4"/>
  <cols>
    <col min="1" max="1" width="9.69921875" style="56" customWidth="1"/>
    <col min="2" max="2" width="13.3984375" style="56" customWidth="1"/>
    <col min="3" max="3" width="12.19921875" style="56" customWidth="1"/>
    <col min="4" max="4" width="12.796875" style="56" customWidth="1"/>
    <col min="5" max="5" width="9.796875" style="56" customWidth="1"/>
    <col min="6" max="6" width="21.3984375" style="56" bestFit="1" customWidth="1"/>
    <col min="7" max="7" width="10.19921875" style="56" customWidth="1"/>
    <col min="8" max="8" width="12.5" style="56" bestFit="1" customWidth="1"/>
    <col min="9" max="9" width="10.59765625" style="56" customWidth="1"/>
    <col min="10" max="10" width="10.3984375" style="56" customWidth="1"/>
    <col min="11" max="11" width="8.796875" style="56" customWidth="1"/>
    <col min="12" max="12" width="8.8984375" style="56" customWidth="1"/>
    <col min="13" max="16384" width="8.8984375" style="56"/>
  </cols>
  <sheetData>
    <row r="1" spans="1:18" ht="29.25" customHeight="1"/>
    <row r="2" spans="1:18" ht="30.6">
      <c r="A2" s="692" t="s">
        <v>922</v>
      </c>
      <c r="E2" s="587" t="s">
        <v>924</v>
      </c>
      <c r="F2" s="669"/>
      <c r="G2" s="693"/>
    </row>
    <row r="3" spans="1:18" ht="15" thickBot="1"/>
    <row r="4" spans="1:18" ht="30.75" customHeight="1">
      <c r="A4" s="2290" t="s">
        <v>614</v>
      </c>
      <c r="B4" s="2291"/>
      <c r="C4" s="705" t="s">
        <v>2</v>
      </c>
      <c r="D4" s="706" t="s">
        <v>615</v>
      </c>
      <c r="E4" s="706" t="s">
        <v>616</v>
      </c>
      <c r="F4" s="706" t="s">
        <v>617</v>
      </c>
      <c r="G4" s="706" t="s">
        <v>618</v>
      </c>
      <c r="H4" s="706" t="s">
        <v>586</v>
      </c>
      <c r="I4" s="706" t="s">
        <v>587</v>
      </c>
      <c r="J4" s="2300" t="s">
        <v>619</v>
      </c>
      <c r="K4" s="2301"/>
      <c r="M4" s="580" t="s">
        <v>926</v>
      </c>
      <c r="N4" s="580"/>
      <c r="O4" s="580"/>
      <c r="P4" s="580"/>
      <c r="Q4" s="580"/>
      <c r="R4" s="580"/>
    </row>
    <row r="5" spans="1:18" ht="30.75" customHeight="1">
      <c r="A5" s="2292" t="s">
        <v>620</v>
      </c>
      <c r="B5" s="2293"/>
      <c r="C5" s="694"/>
      <c r="D5" s="695">
        <f t="shared" ref="D5:I5" si="0">D6/$D$6*100</f>
        <v>100</v>
      </c>
      <c r="E5" s="1596">
        <f t="shared" si="0"/>
        <v>20.763723150357997</v>
      </c>
      <c r="F5" s="1596">
        <f t="shared" si="0"/>
        <v>30.946698488464598</v>
      </c>
      <c r="G5" s="1596">
        <f t="shared" si="0"/>
        <v>22.832140015910898</v>
      </c>
      <c r="H5" s="1596">
        <f t="shared" si="0"/>
        <v>13.365155131264917</v>
      </c>
      <c r="I5" s="1596">
        <f t="shared" si="0"/>
        <v>12.092283214001592</v>
      </c>
      <c r="J5" s="2302"/>
      <c r="K5" s="2303"/>
    </row>
    <row r="6" spans="1:18" ht="30.75" customHeight="1">
      <c r="A6" s="2294" t="s">
        <v>621</v>
      </c>
      <c r="B6" s="2295"/>
      <c r="C6" s="694">
        <f t="shared" ref="C6:C12" si="1">D6/$D$6*100</f>
        <v>100</v>
      </c>
      <c r="D6" s="697">
        <f t="shared" ref="D6:I6" si="2">SUM(D7,D12)</f>
        <v>1257</v>
      </c>
      <c r="E6" s="1597">
        <f>SUM(E7,E12)</f>
        <v>261</v>
      </c>
      <c r="F6" s="1598">
        <f>SUM(F7,F12)</f>
        <v>389</v>
      </c>
      <c r="G6" s="1597">
        <f t="shared" si="2"/>
        <v>287</v>
      </c>
      <c r="H6" s="1597">
        <f t="shared" si="2"/>
        <v>168</v>
      </c>
      <c r="I6" s="1597">
        <f t="shared" si="2"/>
        <v>152</v>
      </c>
      <c r="J6" s="2302"/>
      <c r="K6" s="2303"/>
    </row>
    <row r="7" spans="1:18" ht="30.75" customHeight="1">
      <c r="A7" s="2307" t="s">
        <v>622</v>
      </c>
      <c r="B7" s="707" t="s">
        <v>623</v>
      </c>
      <c r="C7" s="698">
        <f t="shared" si="1"/>
        <v>62.609387430389816</v>
      </c>
      <c r="D7" s="697">
        <f t="shared" ref="D7:I7" si="3">SUM(D8:D11)</f>
        <v>787</v>
      </c>
      <c r="E7" s="1598">
        <f>SUM(E8:E11)</f>
        <v>168</v>
      </c>
      <c r="F7" s="1598">
        <f t="shared" si="3"/>
        <v>271</v>
      </c>
      <c r="G7" s="1597">
        <f>SUM(G8:G11)</f>
        <v>194</v>
      </c>
      <c r="H7" s="1597">
        <f>SUM(H8:H11)</f>
        <v>103</v>
      </c>
      <c r="I7" s="1597">
        <f t="shared" si="3"/>
        <v>51</v>
      </c>
      <c r="J7" s="2304" t="s">
        <v>554</v>
      </c>
      <c r="K7" s="2303"/>
    </row>
    <row r="8" spans="1:18" ht="30.75" customHeight="1">
      <c r="A8" s="2308"/>
      <c r="B8" s="708" t="s">
        <v>624</v>
      </c>
      <c r="C8" s="699">
        <f t="shared" si="1"/>
        <v>34.12887828162291</v>
      </c>
      <c r="D8" s="576">
        <f>E8+F8+G8+H8+I8</f>
        <v>429</v>
      </c>
      <c r="E8" s="1599">
        <v>91</v>
      </c>
      <c r="F8" s="1599">
        <v>134</v>
      </c>
      <c r="G8" s="1599">
        <v>118</v>
      </c>
      <c r="H8" s="1599">
        <v>60</v>
      </c>
      <c r="I8" s="1599">
        <v>26</v>
      </c>
      <c r="J8" s="2305"/>
      <c r="K8" s="2306"/>
    </row>
    <row r="9" spans="1:18" ht="30.75" customHeight="1">
      <c r="A9" s="2308"/>
      <c r="B9" s="709" t="s">
        <v>625</v>
      </c>
      <c r="C9" s="700">
        <f t="shared" si="1"/>
        <v>11.694510739856803</v>
      </c>
      <c r="D9" s="576">
        <f>E9+F9+G9+H9+I9</f>
        <v>147</v>
      </c>
      <c r="E9" s="1599">
        <v>38</v>
      </c>
      <c r="F9" s="1599">
        <v>34</v>
      </c>
      <c r="G9" s="1599">
        <v>47</v>
      </c>
      <c r="H9" s="1599">
        <v>23</v>
      </c>
      <c r="I9" s="1599">
        <v>5</v>
      </c>
      <c r="J9" s="2298"/>
      <c r="K9" s="2299"/>
    </row>
    <row r="10" spans="1:18" ht="30.75" customHeight="1">
      <c r="A10" s="2309"/>
      <c r="B10" s="1171" t="s">
        <v>626</v>
      </c>
      <c r="C10" s="700">
        <f t="shared" ref="C10" si="4">D10/$D$6*100</f>
        <v>12.330946698488464</v>
      </c>
      <c r="D10" s="571">
        <f>E10+F10+G10+H10+I10</f>
        <v>155</v>
      </c>
      <c r="E10" s="1600">
        <v>31</v>
      </c>
      <c r="F10" s="1600">
        <v>94</v>
      </c>
      <c r="G10" s="1600">
        <v>19</v>
      </c>
      <c r="H10" s="1600">
        <v>9</v>
      </c>
      <c r="I10" s="1600">
        <v>2</v>
      </c>
      <c r="J10" s="2298"/>
      <c r="K10" s="2299"/>
    </row>
    <row r="11" spans="1:18" ht="30.75" customHeight="1">
      <c r="A11" s="2310"/>
      <c r="B11" s="1168" t="s">
        <v>835</v>
      </c>
      <c r="C11" s="1169">
        <f t="shared" si="1"/>
        <v>4.4550517104216389</v>
      </c>
      <c r="D11" s="1170">
        <f>E11+F11+G11+H11+I11</f>
        <v>56</v>
      </c>
      <c r="E11" s="1599">
        <v>8</v>
      </c>
      <c r="F11" s="1599">
        <v>9</v>
      </c>
      <c r="G11" s="1599">
        <v>10</v>
      </c>
      <c r="H11" s="1599">
        <v>11</v>
      </c>
      <c r="I11" s="1599">
        <v>18</v>
      </c>
      <c r="J11" s="2296"/>
      <c r="K11" s="2297"/>
    </row>
    <row r="12" spans="1:18" ht="30.75" customHeight="1" thickBot="1">
      <c r="A12" s="2278" t="s">
        <v>627</v>
      </c>
      <c r="B12" s="2279"/>
      <c r="C12" s="701">
        <f t="shared" si="1"/>
        <v>37.390612569610184</v>
      </c>
      <c r="D12" s="572">
        <f>E12+F12+G12+H12+I12</f>
        <v>470</v>
      </c>
      <c r="E12" s="1594">
        <v>93</v>
      </c>
      <c r="F12" s="1594">
        <v>118</v>
      </c>
      <c r="G12" s="1594">
        <v>93</v>
      </c>
      <c r="H12" s="1594">
        <v>65</v>
      </c>
      <c r="I12" s="1594">
        <v>101</v>
      </c>
      <c r="J12" s="2282"/>
      <c r="K12" s="2283"/>
    </row>
    <row r="13" spans="1:18" ht="28.5" customHeight="1"/>
    <row r="14" spans="1:18" ht="30.6">
      <c r="A14" s="702" t="s">
        <v>923</v>
      </c>
    </row>
    <row r="15" spans="1:18" ht="15" thickBot="1"/>
    <row r="16" spans="1:18" ht="29.25" customHeight="1">
      <c r="A16" s="710" t="s">
        <v>628</v>
      </c>
      <c r="B16" s="711" t="s">
        <v>615</v>
      </c>
      <c r="C16" s="705" t="s">
        <v>629</v>
      </c>
      <c r="D16" s="712" t="s">
        <v>630</v>
      </c>
      <c r="E16" s="706" t="s">
        <v>631</v>
      </c>
      <c r="F16" s="706" t="s">
        <v>1493</v>
      </c>
      <c r="G16" s="706" t="s">
        <v>632</v>
      </c>
      <c r="H16" s="706" t="s">
        <v>1494</v>
      </c>
      <c r="I16" s="706" t="s">
        <v>633</v>
      </c>
      <c r="J16" s="1175" t="s">
        <v>1495</v>
      </c>
      <c r="K16" s="1174"/>
      <c r="M16" s="580" t="s">
        <v>926</v>
      </c>
      <c r="N16" s="580"/>
      <c r="O16" s="580"/>
      <c r="P16" s="580"/>
      <c r="Q16" s="580"/>
      <c r="R16" s="580"/>
    </row>
    <row r="17" spans="1:18" ht="27" customHeight="1">
      <c r="A17" s="713" t="s">
        <v>634</v>
      </c>
      <c r="B17" s="575">
        <f>SUM(C17:K17)</f>
        <v>99.999999999999972</v>
      </c>
      <c r="C17" s="698">
        <f>(C18/B18)*100</f>
        <v>63.643595863166269</v>
      </c>
      <c r="D17" s="696">
        <f>(D18/B18)*100</f>
        <v>1.511535401750199</v>
      </c>
      <c r="E17" s="696">
        <f>(E18/B18)*100</f>
        <v>0.87509944311853616</v>
      </c>
      <c r="F17" s="696">
        <f>(F18/B18)*100</f>
        <v>7.9554494828957836E-2</v>
      </c>
      <c r="G17" s="696">
        <f>(G18/B18)*100</f>
        <v>25.29832935560859</v>
      </c>
      <c r="H17" s="696">
        <f>(H18/B18)*100</f>
        <v>2.5457438345266508</v>
      </c>
      <c r="I17" s="696">
        <f>(I18/B18)*100</f>
        <v>0.15910898965791567</v>
      </c>
      <c r="J17" s="1176">
        <f>(J18/B18)*100</f>
        <v>5.8870326173428804</v>
      </c>
      <c r="K17" s="1172"/>
    </row>
    <row r="18" spans="1:18" ht="27" customHeight="1">
      <c r="A18" s="714" t="s">
        <v>615</v>
      </c>
      <c r="B18" s="703">
        <f t="shared" ref="B18:B23" si="5">SUM(C18:K18)</f>
        <v>1257</v>
      </c>
      <c r="C18" s="1364">
        <f>SUM(C19:C23)</f>
        <v>800</v>
      </c>
      <c r="D18" s="1364">
        <f t="shared" ref="D18:J18" si="6">SUM(D19:D23)</f>
        <v>19</v>
      </c>
      <c r="E18" s="1364">
        <f t="shared" si="6"/>
        <v>11</v>
      </c>
      <c r="F18" s="1364">
        <f t="shared" si="6"/>
        <v>1</v>
      </c>
      <c r="G18" s="1364">
        <f t="shared" si="6"/>
        <v>318</v>
      </c>
      <c r="H18" s="1364">
        <f t="shared" si="6"/>
        <v>32</v>
      </c>
      <c r="I18" s="1365">
        <f t="shared" si="6"/>
        <v>2</v>
      </c>
      <c r="J18" s="1366">
        <f t="shared" si="6"/>
        <v>74</v>
      </c>
      <c r="K18" s="1173"/>
    </row>
    <row r="19" spans="1:18" ht="27" customHeight="1">
      <c r="A19" s="715" t="s">
        <v>616</v>
      </c>
      <c r="B19" s="1590">
        <f t="shared" si="5"/>
        <v>261</v>
      </c>
      <c r="C19" s="1591">
        <v>122</v>
      </c>
      <c r="D19" s="1591">
        <v>1</v>
      </c>
      <c r="E19" s="1591">
        <v>0</v>
      </c>
      <c r="F19" s="1591">
        <v>0</v>
      </c>
      <c r="G19" s="1591">
        <v>132</v>
      </c>
      <c r="H19" s="1591">
        <v>0</v>
      </c>
      <c r="I19" s="1591">
        <v>0</v>
      </c>
      <c r="J19" s="1592">
        <v>6</v>
      </c>
      <c r="K19" s="617"/>
    </row>
    <row r="20" spans="1:18" ht="27" customHeight="1">
      <c r="A20" s="715" t="s">
        <v>635</v>
      </c>
      <c r="B20" s="1590">
        <f t="shared" si="5"/>
        <v>389</v>
      </c>
      <c r="C20" s="1591">
        <v>329</v>
      </c>
      <c r="D20" s="1591">
        <v>0</v>
      </c>
      <c r="E20" s="1591">
        <v>0</v>
      </c>
      <c r="F20" s="1591">
        <v>0</v>
      </c>
      <c r="G20" s="1591">
        <v>27</v>
      </c>
      <c r="H20" s="1591">
        <v>21</v>
      </c>
      <c r="I20" s="1591">
        <v>0</v>
      </c>
      <c r="J20" s="1592">
        <v>12</v>
      </c>
      <c r="K20" s="617"/>
    </row>
    <row r="21" spans="1:18" ht="27" customHeight="1">
      <c r="A21" s="715" t="s">
        <v>636</v>
      </c>
      <c r="B21" s="1590">
        <f t="shared" si="5"/>
        <v>287</v>
      </c>
      <c r="C21" s="1591">
        <v>193</v>
      </c>
      <c r="D21" s="1591">
        <v>14</v>
      </c>
      <c r="E21" s="1591">
        <v>2</v>
      </c>
      <c r="F21" s="1591">
        <v>1</v>
      </c>
      <c r="G21" s="1591">
        <v>49</v>
      </c>
      <c r="H21" s="1591">
        <v>8</v>
      </c>
      <c r="I21" s="1591">
        <v>1</v>
      </c>
      <c r="J21" s="1592">
        <v>19</v>
      </c>
      <c r="K21" s="617"/>
    </row>
    <row r="22" spans="1:18" ht="27" customHeight="1">
      <c r="A22" s="715" t="s">
        <v>586</v>
      </c>
      <c r="B22" s="1590">
        <f t="shared" si="5"/>
        <v>168</v>
      </c>
      <c r="C22" s="1591">
        <v>69</v>
      </c>
      <c r="D22" s="1591">
        <v>4</v>
      </c>
      <c r="E22" s="1591">
        <v>8</v>
      </c>
      <c r="F22" s="1591">
        <v>0</v>
      </c>
      <c r="G22" s="1591">
        <v>68</v>
      </c>
      <c r="H22" s="1591">
        <v>3</v>
      </c>
      <c r="I22" s="1591">
        <v>0</v>
      </c>
      <c r="J22" s="1592">
        <v>16</v>
      </c>
      <c r="K22" s="617"/>
    </row>
    <row r="23" spans="1:18" ht="27" customHeight="1" thickBot="1">
      <c r="A23" s="716" t="s">
        <v>587</v>
      </c>
      <c r="B23" s="1593">
        <f t="shared" si="5"/>
        <v>152</v>
      </c>
      <c r="C23" s="1594">
        <v>87</v>
      </c>
      <c r="D23" s="1594">
        <v>0</v>
      </c>
      <c r="E23" s="1594">
        <v>1</v>
      </c>
      <c r="F23" s="1594">
        <v>0</v>
      </c>
      <c r="G23" s="1594">
        <v>42</v>
      </c>
      <c r="H23" s="1594">
        <v>0</v>
      </c>
      <c r="I23" s="1594">
        <v>1</v>
      </c>
      <c r="J23" s="1595">
        <v>21</v>
      </c>
      <c r="K23" s="617"/>
    </row>
    <row r="24" spans="1:18" ht="30" customHeight="1"/>
    <row r="25" spans="1:18" ht="30.6">
      <c r="A25" s="692" t="s">
        <v>925</v>
      </c>
    </row>
    <row r="26" spans="1:18" ht="15" thickBot="1"/>
    <row r="27" spans="1:18" ht="24.75" customHeight="1">
      <c r="A27" s="2284" t="s">
        <v>628</v>
      </c>
      <c r="B27" s="2286" t="s">
        <v>637</v>
      </c>
      <c r="C27" s="2288" t="s">
        <v>638</v>
      </c>
      <c r="D27" s="2280"/>
      <c r="E27" s="2280"/>
      <c r="F27" s="2280"/>
      <c r="G27" s="2280"/>
      <c r="H27" s="2289"/>
      <c r="I27" s="2280" t="s">
        <v>639</v>
      </c>
      <c r="J27" s="2280"/>
      <c r="K27" s="2281"/>
      <c r="M27" s="580" t="s">
        <v>926</v>
      </c>
      <c r="N27" s="580"/>
      <c r="O27" s="580"/>
      <c r="P27" s="580"/>
      <c r="Q27" s="580"/>
      <c r="R27" s="580"/>
    </row>
    <row r="28" spans="1:18" ht="34.5" customHeight="1">
      <c r="A28" s="2285"/>
      <c r="B28" s="2287"/>
      <c r="C28" s="717" t="s">
        <v>640</v>
      </c>
      <c r="D28" s="718" t="s">
        <v>641</v>
      </c>
      <c r="E28" s="798" t="s">
        <v>770</v>
      </c>
      <c r="F28" s="718" t="s">
        <v>642</v>
      </c>
      <c r="G28" s="718" t="s">
        <v>643</v>
      </c>
      <c r="H28" s="719" t="s">
        <v>644</v>
      </c>
      <c r="I28" s="720" t="s">
        <v>645</v>
      </c>
      <c r="J28" s="718" t="s">
        <v>646</v>
      </c>
      <c r="K28" s="721" t="s">
        <v>647</v>
      </c>
    </row>
    <row r="29" spans="1:18" ht="28.5" customHeight="1">
      <c r="A29" s="722" t="s">
        <v>648</v>
      </c>
      <c r="B29" s="799">
        <f t="shared" ref="B29:B34" si="7">SUM(C29:K29)</f>
        <v>1257</v>
      </c>
      <c r="C29" s="800">
        <f t="shared" ref="C29:K29" si="8">SUM(C30:C34)</f>
        <v>132</v>
      </c>
      <c r="D29" s="801">
        <f t="shared" si="8"/>
        <v>108</v>
      </c>
      <c r="E29" s="801">
        <f t="shared" si="8"/>
        <v>6</v>
      </c>
      <c r="F29" s="801">
        <f t="shared" si="8"/>
        <v>485</v>
      </c>
      <c r="G29" s="801">
        <f t="shared" si="8"/>
        <v>1</v>
      </c>
      <c r="H29" s="802">
        <f t="shared" si="8"/>
        <v>163</v>
      </c>
      <c r="I29" s="803">
        <f t="shared" si="8"/>
        <v>155</v>
      </c>
      <c r="J29" s="804">
        <f t="shared" si="8"/>
        <v>207</v>
      </c>
      <c r="K29" s="805">
        <f t="shared" si="8"/>
        <v>0</v>
      </c>
    </row>
    <row r="30" spans="1:18" ht="28.5" customHeight="1">
      <c r="A30" s="715" t="s">
        <v>583</v>
      </c>
      <c r="B30" s="1571">
        <f t="shared" si="7"/>
        <v>261</v>
      </c>
      <c r="C30" s="1569">
        <v>46</v>
      </c>
      <c r="D30" s="1569">
        <v>21</v>
      </c>
      <c r="E30" s="1569">
        <v>1</v>
      </c>
      <c r="F30" s="1569">
        <v>88</v>
      </c>
      <c r="G30" s="1569">
        <v>0</v>
      </c>
      <c r="H30" s="1569">
        <v>19</v>
      </c>
      <c r="I30" s="1569">
        <v>31</v>
      </c>
      <c r="J30" s="1569">
        <v>55</v>
      </c>
      <c r="K30" s="1570">
        <v>0</v>
      </c>
    </row>
    <row r="31" spans="1:18" ht="28.5" customHeight="1">
      <c r="A31" s="715" t="s">
        <v>585</v>
      </c>
      <c r="B31" s="1572">
        <f t="shared" si="7"/>
        <v>389</v>
      </c>
      <c r="C31" s="1569">
        <v>42</v>
      </c>
      <c r="D31" s="1569">
        <v>36</v>
      </c>
      <c r="E31" s="1569">
        <v>2</v>
      </c>
      <c r="F31" s="1569">
        <v>113</v>
      </c>
      <c r="G31" s="1569">
        <v>0</v>
      </c>
      <c r="H31" s="1569">
        <v>28</v>
      </c>
      <c r="I31" s="1569">
        <v>94</v>
      </c>
      <c r="J31" s="1569">
        <v>74</v>
      </c>
      <c r="K31" s="1570">
        <v>0</v>
      </c>
    </row>
    <row r="32" spans="1:18" ht="28.5" customHeight="1">
      <c r="A32" s="723" t="s">
        <v>584</v>
      </c>
      <c r="B32" s="1572">
        <f t="shared" si="7"/>
        <v>287</v>
      </c>
      <c r="C32" s="1569">
        <v>31</v>
      </c>
      <c r="D32" s="1569">
        <v>24</v>
      </c>
      <c r="E32" s="1569">
        <v>3</v>
      </c>
      <c r="F32" s="1569">
        <v>134</v>
      </c>
      <c r="G32" s="1569">
        <v>1</v>
      </c>
      <c r="H32" s="1569">
        <v>41</v>
      </c>
      <c r="I32" s="1569">
        <v>19</v>
      </c>
      <c r="J32" s="1569">
        <v>34</v>
      </c>
      <c r="K32" s="1570">
        <v>0</v>
      </c>
    </row>
    <row r="33" spans="1:11" ht="28.5" customHeight="1">
      <c r="A33" s="715" t="s">
        <v>589</v>
      </c>
      <c r="B33" s="1572">
        <f t="shared" si="7"/>
        <v>168</v>
      </c>
      <c r="C33" s="1569">
        <v>3</v>
      </c>
      <c r="D33" s="1569">
        <v>12</v>
      </c>
      <c r="E33" s="1569">
        <v>0</v>
      </c>
      <c r="F33" s="1569">
        <v>80</v>
      </c>
      <c r="G33" s="1569">
        <v>0</v>
      </c>
      <c r="H33" s="1569">
        <v>46</v>
      </c>
      <c r="I33" s="1569">
        <v>9</v>
      </c>
      <c r="J33" s="1569">
        <v>18</v>
      </c>
      <c r="K33" s="1570">
        <v>0</v>
      </c>
    </row>
    <row r="34" spans="1:11" ht="28.5" customHeight="1">
      <c r="A34" s="714" t="s">
        <v>590</v>
      </c>
      <c r="B34" s="1573">
        <f t="shared" si="7"/>
        <v>152</v>
      </c>
      <c r="C34" s="1569">
        <v>10</v>
      </c>
      <c r="D34" s="1569">
        <v>15</v>
      </c>
      <c r="E34" s="1569">
        <v>0</v>
      </c>
      <c r="F34" s="1569">
        <v>70</v>
      </c>
      <c r="G34" s="1569">
        <v>0</v>
      </c>
      <c r="H34" s="1569">
        <v>29</v>
      </c>
      <c r="I34" s="1569">
        <v>2</v>
      </c>
      <c r="J34" s="1569">
        <v>26</v>
      </c>
      <c r="K34" s="1570">
        <v>0</v>
      </c>
    </row>
    <row r="35" spans="1:11" ht="28.5" customHeight="1">
      <c r="A35" s="724" t="s">
        <v>634</v>
      </c>
      <c r="B35" s="1574">
        <f>B29/$B$29*100</f>
        <v>100</v>
      </c>
      <c r="C35" s="1575">
        <f>C29/B29*100</f>
        <v>10.501193317422434</v>
      </c>
      <c r="D35" s="1576">
        <f>D29/B29*100</f>
        <v>8.5918854415274453</v>
      </c>
      <c r="E35" s="1576">
        <f>E29/B29*100</f>
        <v>0.47732696897374705</v>
      </c>
      <c r="F35" s="1576">
        <f>F29/B29*100</f>
        <v>38.583929992044553</v>
      </c>
      <c r="G35" s="1576">
        <f>G29/B29*100</f>
        <v>7.9554494828957836E-2</v>
      </c>
      <c r="H35" s="1577">
        <f>H29/B29*100</f>
        <v>12.967382657120128</v>
      </c>
      <c r="I35" s="1575">
        <f>I29/B29*100</f>
        <v>12.330946698488464</v>
      </c>
      <c r="J35" s="1576">
        <f>J29/B29*100</f>
        <v>16.467780429594274</v>
      </c>
      <c r="K35" s="1589">
        <f>K29/B29*100</f>
        <v>0</v>
      </c>
    </row>
    <row r="36" spans="1:11" ht="28.5" customHeight="1">
      <c r="A36" s="725" t="s">
        <v>649</v>
      </c>
      <c r="B36" s="1578">
        <f>SUM(C36:H36)</f>
        <v>3960.2933100000005</v>
      </c>
      <c r="C36" s="1579">
        <f>('2-8수도관 부설총괄(급수과)'!C13+'2-8수도관 부설총괄(급수과)'!C21)/1000</f>
        <v>129.57075</v>
      </c>
      <c r="D36" s="1580">
        <f>('2-8수도관 부설총괄(급수과)'!C14+'2-8수도관 부설총괄(급수과)'!C22)/1000</f>
        <v>275.40427999999997</v>
      </c>
      <c r="E36" s="1580">
        <f>('2-8수도관 부설총괄(급수과)'!C7+'2-8수도관 부설총괄(급수과)'!C11+'2-8수도관 부설총괄(급수과)'!C19)/1000</f>
        <v>2026.5929699999999</v>
      </c>
      <c r="F36" s="1580">
        <f>('2-8수도관 부설총괄(급수과)'!C16+'2-8수도관 부설총괄(급수과)'!C24)/1000</f>
        <v>1023.2358800000004</v>
      </c>
      <c r="G36" s="1580">
        <f>('2-8수도관 부설총괄(급수과)'!C8+'2-8수도관 부설총괄(급수과)'!C12+'2-8수도관 부설총괄(급수과)'!C20)/1000</f>
        <v>408.43016999999998</v>
      </c>
      <c r="H36" s="1581">
        <f>('2-8수도관 부설총괄(급수과)'!C9+'2-8수도관 부설총괄(급수과)'!C15+'2-8수도관 부설총괄(급수과)'!C23+'2-8수도관 부설총괄(급수과)'!C25+'2-8수도관 부설총괄(급수과)'!C26)/1000</f>
        <v>97.059260000000009</v>
      </c>
      <c r="I36" s="806"/>
      <c r="J36" s="807"/>
      <c r="K36" s="808"/>
    </row>
    <row r="37" spans="1:11" ht="28.5" customHeight="1">
      <c r="A37" s="726" t="s">
        <v>2</v>
      </c>
      <c r="B37" s="1582">
        <f t="shared" ref="B37:H37" si="9">B36/$B$36*100</f>
        <v>100</v>
      </c>
      <c r="C37" s="1575">
        <f>C36/$B$36*100</f>
        <v>3.271746304063524</v>
      </c>
      <c r="D37" s="1576">
        <f t="shared" si="9"/>
        <v>6.9541384549620622</v>
      </c>
      <c r="E37" s="1576">
        <f t="shared" si="9"/>
        <v>51.172799875269838</v>
      </c>
      <c r="F37" s="1576">
        <f t="shared" si="9"/>
        <v>25.837376171513931</v>
      </c>
      <c r="G37" s="1576">
        <f t="shared" si="9"/>
        <v>10.31312930708155</v>
      </c>
      <c r="H37" s="1577">
        <f t="shared" si="9"/>
        <v>2.4508098871090938</v>
      </c>
      <c r="I37" s="806"/>
      <c r="J37" s="807"/>
      <c r="K37" s="808"/>
    </row>
    <row r="38" spans="1:11" ht="28.5" customHeight="1">
      <c r="A38" s="725" t="s">
        <v>650</v>
      </c>
      <c r="B38" s="1583">
        <f t="shared" ref="B38:H38" si="10">B29/B36</f>
        <v>0.31740073312903178</v>
      </c>
      <c r="C38" s="1584">
        <f t="shared" si="10"/>
        <v>1.0187484443827022</v>
      </c>
      <c r="D38" s="1584">
        <f t="shared" si="10"/>
        <v>0.39215076831776186</v>
      </c>
      <c r="E38" s="1584">
        <f t="shared" si="10"/>
        <v>2.9606339747640592E-3</v>
      </c>
      <c r="F38" s="1584">
        <f t="shared" si="10"/>
        <v>0.47398650641531431</v>
      </c>
      <c r="G38" s="1584">
        <f t="shared" si="10"/>
        <v>2.4483989515270139E-3</v>
      </c>
      <c r="H38" s="1584">
        <f t="shared" si="10"/>
        <v>1.6793863872442463</v>
      </c>
      <c r="I38" s="806"/>
      <c r="J38" s="807"/>
      <c r="K38" s="808"/>
    </row>
    <row r="39" spans="1:11" ht="28.5" customHeight="1" thickBot="1">
      <c r="A39" s="727" t="s">
        <v>2</v>
      </c>
      <c r="B39" s="1585">
        <f>B38/$B$38*100</f>
        <v>100</v>
      </c>
      <c r="C39" s="1586">
        <f t="shared" ref="C39:H39" si="11">C29/$B$29*100</f>
        <v>10.501193317422434</v>
      </c>
      <c r="D39" s="1587">
        <f t="shared" si="11"/>
        <v>8.5918854415274453</v>
      </c>
      <c r="E39" s="1587">
        <f t="shared" si="11"/>
        <v>0.47732696897374705</v>
      </c>
      <c r="F39" s="1587">
        <f t="shared" si="11"/>
        <v>38.583929992044553</v>
      </c>
      <c r="G39" s="1587">
        <f t="shared" si="11"/>
        <v>7.9554494828957836E-2</v>
      </c>
      <c r="H39" s="1588">
        <f t="shared" si="11"/>
        <v>12.967382657120128</v>
      </c>
      <c r="I39" s="809"/>
      <c r="J39" s="810"/>
      <c r="K39" s="811"/>
    </row>
    <row r="40" spans="1:11" ht="28.5" customHeight="1">
      <c r="A40" s="704"/>
      <c r="B40" s="574"/>
      <c r="C40" s="574"/>
      <c r="D40" s="574"/>
      <c r="E40" s="574"/>
      <c r="F40" s="574"/>
      <c r="G40" s="574"/>
      <c r="H40" s="574"/>
      <c r="I40" s="574"/>
      <c r="J40" s="574"/>
      <c r="K40" s="574"/>
    </row>
  </sheetData>
  <mergeCells count="18">
    <mergeCell ref="A4:B4"/>
    <mergeCell ref="A5:B5"/>
    <mergeCell ref="A6:B6"/>
    <mergeCell ref="J11:K11"/>
    <mergeCell ref="J9:K9"/>
    <mergeCell ref="J4:K4"/>
    <mergeCell ref="J5:K5"/>
    <mergeCell ref="J6:K6"/>
    <mergeCell ref="J7:K7"/>
    <mergeCell ref="J8:K8"/>
    <mergeCell ref="A7:A11"/>
    <mergeCell ref="J10:K10"/>
    <mergeCell ref="A12:B12"/>
    <mergeCell ref="I27:K27"/>
    <mergeCell ref="J12:K12"/>
    <mergeCell ref="A27:A28"/>
    <mergeCell ref="B27:B28"/>
    <mergeCell ref="C27:H27"/>
  </mergeCells>
  <phoneticPr fontId="63" type="noConversion"/>
  <pageMargins left="0.74803149606299202" right="0.74803149606299202" top="0.98425196850393704" bottom="0.98425196850393704" header="0.511811023622047" footer="0.511811023622047"/>
  <pageSetup paperSize="9" scale="53" firstPageNumber="94" orientation="portrait" useFirstPageNumber="1" r:id="rId1"/>
  <headerFooter alignWithMargins="0">
    <oddFooter xml:space="preserve">&amp;C- &amp;P - 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00FF"/>
  </sheetPr>
  <dimension ref="A1:N20"/>
  <sheetViews>
    <sheetView view="pageBreakPreview" zoomScaleNormal="100" zoomScaleSheetLayoutView="100" workbookViewId="0">
      <selection activeCell="H17" sqref="H17"/>
    </sheetView>
  </sheetViews>
  <sheetFormatPr defaultColWidth="8.8984375" defaultRowHeight="14.4"/>
  <cols>
    <col min="1" max="1" width="13.296875" style="56" customWidth="1"/>
    <col min="2" max="2" width="10.09765625" style="56" customWidth="1"/>
    <col min="3" max="3" width="13.19921875" style="56" customWidth="1"/>
    <col min="4" max="7" width="10.09765625" style="56" customWidth="1"/>
    <col min="8" max="9" width="8.8984375" style="56"/>
    <col min="10" max="10" width="13.59765625" style="56" bestFit="1" customWidth="1"/>
    <col min="11" max="16384" width="8.8984375" style="56"/>
  </cols>
  <sheetData>
    <row r="1" spans="1:14" ht="41.25" customHeight="1">
      <c r="A1" s="959" t="s">
        <v>929</v>
      </c>
      <c r="D1" s="580" t="s">
        <v>928</v>
      </c>
      <c r="E1" s="528"/>
    </row>
    <row r="2" spans="1:14" ht="31.5" customHeight="1">
      <c r="F2" s="728" t="s">
        <v>651</v>
      </c>
    </row>
    <row r="3" spans="1:14" ht="36.75" customHeight="1">
      <c r="A3" s="584" t="s">
        <v>652</v>
      </c>
      <c r="B3" s="735" t="s">
        <v>82</v>
      </c>
      <c r="C3" s="736" t="s">
        <v>117</v>
      </c>
      <c r="D3" s="736" t="s">
        <v>118</v>
      </c>
      <c r="E3" s="736" t="s">
        <v>119</v>
      </c>
      <c r="F3" s="736" t="s">
        <v>56</v>
      </c>
      <c r="G3" s="737" t="s">
        <v>57</v>
      </c>
      <c r="H3" s="56" t="s">
        <v>941</v>
      </c>
    </row>
    <row r="4" spans="1:14" ht="36" customHeight="1">
      <c r="A4" s="738" t="s">
        <v>220</v>
      </c>
      <c r="B4" s="729">
        <f t="shared" ref="B4:G4" si="0">SUM(B5:B7)</f>
        <v>27723</v>
      </c>
      <c r="C4" s="1607">
        <f>SUM(C5:C7)</f>
        <v>4724</v>
      </c>
      <c r="D4" s="1607">
        <f>SUM(D5:D7)</f>
        <v>7405</v>
      </c>
      <c r="E4" s="1607">
        <f t="shared" si="0"/>
        <v>7036</v>
      </c>
      <c r="F4" s="1607">
        <f t="shared" si="0"/>
        <v>4897</v>
      </c>
      <c r="G4" s="1608">
        <f t="shared" si="0"/>
        <v>3661</v>
      </c>
    </row>
    <row r="5" spans="1:14" ht="36" customHeight="1">
      <c r="A5" s="739" t="s">
        <v>371</v>
      </c>
      <c r="B5" s="730">
        <f>SUM(C5:G5)</f>
        <v>787</v>
      </c>
      <c r="C5" s="1609">
        <v>168</v>
      </c>
      <c r="D5" s="1609">
        <v>271</v>
      </c>
      <c r="E5" s="1610">
        <v>194</v>
      </c>
      <c r="F5" s="1609">
        <v>103</v>
      </c>
      <c r="G5" s="1611">
        <v>51</v>
      </c>
    </row>
    <row r="6" spans="1:14" ht="36" customHeight="1">
      <c r="A6" s="739" t="s">
        <v>372</v>
      </c>
      <c r="B6" s="730">
        <f>SUM(C6:G6)</f>
        <v>20976</v>
      </c>
      <c r="C6" s="1605">
        <v>3423</v>
      </c>
      <c r="D6" s="1605">
        <v>5555</v>
      </c>
      <c r="E6" s="1605">
        <v>4809</v>
      </c>
      <c r="F6" s="1605">
        <v>4097</v>
      </c>
      <c r="G6" s="1606">
        <v>3092</v>
      </c>
    </row>
    <row r="7" spans="1:14" ht="36" customHeight="1">
      <c r="A7" s="740" t="s">
        <v>373</v>
      </c>
      <c r="B7" s="731">
        <f>SUM(C7:G7)</f>
        <v>5960</v>
      </c>
      <c r="C7" s="1601">
        <v>1133</v>
      </c>
      <c r="D7" s="1601">
        <v>1579</v>
      </c>
      <c r="E7" s="1601">
        <v>2033</v>
      </c>
      <c r="F7" s="1601">
        <v>697</v>
      </c>
      <c r="G7" s="1602">
        <v>518</v>
      </c>
      <c r="J7" s="487"/>
      <c r="K7" s="487"/>
      <c r="L7" s="487"/>
      <c r="M7" s="487"/>
      <c r="N7" s="487"/>
    </row>
    <row r="8" spans="1:14" ht="60" customHeight="1"/>
    <row r="9" spans="1:14" ht="42.75" customHeight="1">
      <c r="A9" s="732" t="s">
        <v>930</v>
      </c>
      <c r="D9" s="580"/>
      <c r="E9" s="580" t="s">
        <v>928</v>
      </c>
    </row>
    <row r="10" spans="1:14" ht="27" customHeight="1">
      <c r="A10" s="582"/>
      <c r="F10" s="728" t="s">
        <v>374</v>
      </c>
    </row>
    <row r="11" spans="1:14" ht="33.75" customHeight="1">
      <c r="A11" s="584" t="s">
        <v>375</v>
      </c>
      <c r="B11" s="735" t="s">
        <v>104</v>
      </c>
      <c r="C11" s="736" t="s">
        <v>282</v>
      </c>
      <c r="D11" s="741" t="s">
        <v>283</v>
      </c>
      <c r="E11" s="741" t="s">
        <v>284</v>
      </c>
      <c r="F11" s="741" t="s">
        <v>376</v>
      </c>
      <c r="G11" s="742" t="s">
        <v>377</v>
      </c>
      <c r="H11" s="56" t="s">
        <v>941</v>
      </c>
    </row>
    <row r="12" spans="1:14" ht="33.75" customHeight="1">
      <c r="A12" s="738" t="s">
        <v>220</v>
      </c>
      <c r="B12" s="733">
        <f>SUM(C12:G12)</f>
        <v>20976</v>
      </c>
      <c r="C12" s="1603">
        <f>SUM(C13:C19)</f>
        <v>3423</v>
      </c>
      <c r="D12" s="1603">
        <f>SUM(D13:D19)</f>
        <v>5555</v>
      </c>
      <c r="E12" s="1603">
        <f>SUM(E13:E19)</f>
        <v>4809</v>
      </c>
      <c r="F12" s="1603">
        <f>SUM(F13:F19)</f>
        <v>4097</v>
      </c>
      <c r="G12" s="1604">
        <f>SUM(G13:G19)</f>
        <v>3092</v>
      </c>
    </row>
    <row r="13" spans="1:14" ht="33.75" customHeight="1">
      <c r="A13" s="739" t="s">
        <v>378</v>
      </c>
      <c r="B13" s="730">
        <f>SUM(C13:G13)</f>
        <v>8891</v>
      </c>
      <c r="C13" s="1605">
        <v>1096</v>
      </c>
      <c r="D13" s="1605">
        <v>1824</v>
      </c>
      <c r="E13" s="1605">
        <v>1967</v>
      </c>
      <c r="F13" s="1605">
        <v>2291</v>
      </c>
      <c r="G13" s="1606">
        <v>1713</v>
      </c>
    </row>
    <row r="14" spans="1:14" ht="33.75" customHeight="1">
      <c r="A14" s="739" t="s">
        <v>426</v>
      </c>
      <c r="B14" s="730">
        <f t="shared" ref="B14:B19" si="1">SUM(C14:G14)</f>
        <v>182</v>
      </c>
      <c r="C14" s="1705">
        <v>42</v>
      </c>
      <c r="D14" s="1605">
        <v>42</v>
      </c>
      <c r="E14" s="1605">
        <v>41</v>
      </c>
      <c r="F14" s="1605">
        <v>40</v>
      </c>
      <c r="G14" s="1606">
        <v>17</v>
      </c>
    </row>
    <row r="15" spans="1:14" ht="33.75" customHeight="1">
      <c r="A15" s="739" t="s">
        <v>379</v>
      </c>
      <c r="B15" s="730">
        <f t="shared" si="1"/>
        <v>151</v>
      </c>
      <c r="C15" s="1605">
        <v>46</v>
      </c>
      <c r="D15" s="1605">
        <v>37</v>
      </c>
      <c r="E15" s="1605">
        <v>18</v>
      </c>
      <c r="F15" s="1605">
        <v>34</v>
      </c>
      <c r="G15" s="1606">
        <v>16</v>
      </c>
    </row>
    <row r="16" spans="1:14" ht="33.75" customHeight="1">
      <c r="A16" s="739" t="s">
        <v>380</v>
      </c>
      <c r="B16" s="730">
        <f t="shared" si="1"/>
        <v>837</v>
      </c>
      <c r="C16" s="1605">
        <v>116</v>
      </c>
      <c r="D16" s="1605">
        <v>229</v>
      </c>
      <c r="E16" s="1605">
        <v>229</v>
      </c>
      <c r="F16" s="1605">
        <v>116</v>
      </c>
      <c r="G16" s="1606">
        <v>147</v>
      </c>
    </row>
    <row r="17" spans="1:7" ht="33.75" customHeight="1">
      <c r="A17" s="739" t="s">
        <v>381</v>
      </c>
      <c r="B17" s="730">
        <f t="shared" si="1"/>
        <v>1071</v>
      </c>
      <c r="C17" s="1605">
        <v>255</v>
      </c>
      <c r="D17" s="1605">
        <v>233</v>
      </c>
      <c r="E17" s="1605">
        <v>317</v>
      </c>
      <c r="F17" s="1605">
        <v>144</v>
      </c>
      <c r="G17" s="1606">
        <v>122</v>
      </c>
    </row>
    <row r="18" spans="1:7" ht="33.75" customHeight="1">
      <c r="A18" s="739" t="s">
        <v>382</v>
      </c>
      <c r="B18" s="730">
        <f t="shared" si="1"/>
        <v>11</v>
      </c>
      <c r="C18" s="1605">
        <v>0</v>
      </c>
      <c r="D18" s="1605">
        <v>4</v>
      </c>
      <c r="E18" s="1605">
        <v>1</v>
      </c>
      <c r="F18" s="1605">
        <v>1</v>
      </c>
      <c r="G18" s="1606">
        <v>5</v>
      </c>
    </row>
    <row r="19" spans="1:7" ht="33.75" customHeight="1">
      <c r="A19" s="743" t="s">
        <v>383</v>
      </c>
      <c r="B19" s="730">
        <f t="shared" si="1"/>
        <v>9833</v>
      </c>
      <c r="C19" s="1704">
        <v>1868</v>
      </c>
      <c r="D19" s="1704">
        <v>3186</v>
      </c>
      <c r="E19" s="1704">
        <v>2236</v>
      </c>
      <c r="F19" s="1704">
        <v>1471</v>
      </c>
      <c r="G19" s="1706">
        <v>1072</v>
      </c>
    </row>
    <row r="20" spans="1:7">
      <c r="F20" s="734"/>
    </row>
  </sheetData>
  <phoneticPr fontId="63" type="noConversion"/>
  <pageMargins left="0.75" right="0.75" top="1" bottom="1" header="0.5" footer="0.5"/>
  <pageSetup paperSize="9" scale="97" firstPageNumber="95" orientation="portrait" useFirstPageNumber="1" r:id="rId1"/>
  <headerFooter alignWithMargins="0">
    <oddFooter>&amp;C-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00FF"/>
  </sheetPr>
  <dimension ref="A1:I39"/>
  <sheetViews>
    <sheetView view="pageBreakPreview" zoomScale="115" zoomScaleNormal="78" zoomScaleSheetLayoutView="115" workbookViewId="0">
      <selection activeCell="H5" sqref="H5:I5"/>
    </sheetView>
  </sheetViews>
  <sheetFormatPr defaultColWidth="8.8984375" defaultRowHeight="14.4"/>
  <cols>
    <col min="1" max="1" width="1" style="186" customWidth="1"/>
    <col min="2" max="2" width="14" style="186" customWidth="1"/>
    <col min="3" max="3" width="13.69921875" style="186" customWidth="1"/>
    <col min="4" max="4" width="14.8984375" style="186" customWidth="1"/>
    <col min="5" max="6" width="9.59765625" style="186" customWidth="1"/>
    <col min="7" max="7" width="10.69921875" style="186" customWidth="1"/>
    <col min="8" max="8" width="12.3984375" style="186" customWidth="1"/>
    <col min="9" max="9" width="14.09765625" style="186" customWidth="1"/>
    <col min="10" max="10" width="4.296875" style="186" customWidth="1"/>
    <col min="11" max="16384" width="8.8984375" style="186"/>
  </cols>
  <sheetData>
    <row r="1" spans="2:9">
      <c r="F1" s="178"/>
    </row>
    <row r="2" spans="2:9" ht="30.6">
      <c r="B2" s="54" t="s">
        <v>932</v>
      </c>
      <c r="E2" s="437" t="s">
        <v>931</v>
      </c>
      <c r="F2" s="437"/>
      <c r="G2" s="51"/>
    </row>
    <row r="3" spans="2:9" ht="15" thickBot="1">
      <c r="B3" s="314"/>
    </row>
    <row r="4" spans="2:9" ht="33.450000000000003" customHeight="1">
      <c r="B4" s="744" t="s">
        <v>384</v>
      </c>
      <c r="C4" s="745" t="s">
        <v>385</v>
      </c>
      <c r="D4" s="746" t="s">
        <v>386</v>
      </c>
      <c r="E4" s="746" t="s">
        <v>286</v>
      </c>
      <c r="F4" s="746" t="s">
        <v>687</v>
      </c>
      <c r="G4" s="746" t="s">
        <v>387</v>
      </c>
      <c r="H4" s="2311" t="s">
        <v>688</v>
      </c>
      <c r="I4" s="2312"/>
    </row>
    <row r="5" spans="2:9" ht="19.5" customHeight="1">
      <c r="B5" s="2318" t="s">
        <v>388</v>
      </c>
      <c r="C5" s="155" t="s">
        <v>689</v>
      </c>
      <c r="D5" s="747">
        <f>SUM(D6:D10)</f>
        <v>21</v>
      </c>
      <c r="E5" s="747">
        <f>SUM(E6:E10)</f>
        <v>732</v>
      </c>
      <c r="F5" s="747">
        <f>SUM(F6:F10)</f>
        <v>413</v>
      </c>
      <c r="G5" s="747">
        <f>SUM(G6:G10)</f>
        <v>289</v>
      </c>
      <c r="H5" s="2313">
        <f t="shared" ref="H5:H10" si="0">H11+H17</f>
        <v>386</v>
      </c>
      <c r="I5" s="2314"/>
    </row>
    <row r="6" spans="2:9" ht="19.5" customHeight="1">
      <c r="B6" s="2318"/>
      <c r="C6" s="748" t="s">
        <v>690</v>
      </c>
      <c r="D6" s="749">
        <f>D12+D18</f>
        <v>1</v>
      </c>
      <c r="E6" s="749">
        <f t="shared" ref="E6:G6" si="1">E12+E18</f>
        <v>2</v>
      </c>
      <c r="F6" s="749">
        <f t="shared" si="1"/>
        <v>10</v>
      </c>
      <c r="G6" s="749">
        <f t="shared" si="1"/>
        <v>1</v>
      </c>
      <c r="H6" s="2315">
        <f t="shared" si="0"/>
        <v>1</v>
      </c>
      <c r="I6" s="2316"/>
    </row>
    <row r="7" spans="2:9" ht="19.5" customHeight="1">
      <c r="B7" s="2318"/>
      <c r="C7" s="748" t="s">
        <v>691</v>
      </c>
      <c r="D7" s="749">
        <f t="shared" ref="D7:G7" si="2">D13+D19</f>
        <v>0</v>
      </c>
      <c r="E7" s="749">
        <f t="shared" si="2"/>
        <v>0</v>
      </c>
      <c r="F7" s="749">
        <f t="shared" si="2"/>
        <v>0</v>
      </c>
      <c r="G7" s="749">
        <f t="shared" si="2"/>
        <v>0</v>
      </c>
      <c r="H7" s="2315">
        <f t="shared" si="0"/>
        <v>0</v>
      </c>
      <c r="I7" s="2317"/>
    </row>
    <row r="8" spans="2:9" ht="19.5" customHeight="1">
      <c r="B8" s="2318"/>
      <c r="C8" s="748" t="s">
        <v>692</v>
      </c>
      <c r="D8" s="749">
        <f t="shared" ref="D8:G8" si="3">D14+D20</f>
        <v>9</v>
      </c>
      <c r="E8" s="749">
        <f t="shared" si="3"/>
        <v>207</v>
      </c>
      <c r="F8" s="749">
        <f t="shared" si="3"/>
        <v>151</v>
      </c>
      <c r="G8" s="749">
        <f t="shared" si="3"/>
        <v>83</v>
      </c>
      <c r="H8" s="2315">
        <f t="shared" si="0"/>
        <v>112</v>
      </c>
      <c r="I8" s="2316"/>
    </row>
    <row r="9" spans="2:9" ht="19.5" customHeight="1">
      <c r="B9" s="2318"/>
      <c r="C9" s="748" t="s">
        <v>693</v>
      </c>
      <c r="D9" s="749">
        <f t="shared" ref="D9:G9" si="4">D15+D21</f>
        <v>9</v>
      </c>
      <c r="E9" s="749">
        <f t="shared" si="4"/>
        <v>492</v>
      </c>
      <c r="F9" s="749">
        <f t="shared" si="4"/>
        <v>235</v>
      </c>
      <c r="G9" s="749">
        <f t="shared" si="4"/>
        <v>189</v>
      </c>
      <c r="H9" s="2315">
        <f t="shared" si="0"/>
        <v>254</v>
      </c>
      <c r="I9" s="2316"/>
    </row>
    <row r="10" spans="2:9" ht="19.5" customHeight="1">
      <c r="B10" s="2318"/>
      <c r="C10" s="750" t="s">
        <v>694</v>
      </c>
      <c r="D10" s="749">
        <f t="shared" ref="D10:G10" si="5">D16+D22</f>
        <v>2</v>
      </c>
      <c r="E10" s="749">
        <f t="shared" si="5"/>
        <v>31</v>
      </c>
      <c r="F10" s="749">
        <f t="shared" si="5"/>
        <v>17</v>
      </c>
      <c r="G10" s="749">
        <f t="shared" si="5"/>
        <v>16</v>
      </c>
      <c r="H10" s="2319">
        <f t="shared" si="0"/>
        <v>19</v>
      </c>
      <c r="I10" s="2320"/>
    </row>
    <row r="11" spans="2:9" ht="19.5" customHeight="1">
      <c r="B11" s="2326" t="s">
        <v>695</v>
      </c>
      <c r="C11" s="751" t="s">
        <v>696</v>
      </c>
      <c r="D11" s="747">
        <f>SUM(D12:D16)</f>
        <v>1</v>
      </c>
      <c r="E11" s="747">
        <f>SUM(E12:E16)</f>
        <v>200</v>
      </c>
      <c r="F11" s="747">
        <f>SUM(F12:F16)</f>
        <v>40</v>
      </c>
      <c r="G11" s="747">
        <f>SUM(G12:G16)</f>
        <v>80</v>
      </c>
      <c r="H11" s="2313">
        <f>H12+H13+H14+H15+H16</f>
        <v>126</v>
      </c>
      <c r="I11" s="2314"/>
    </row>
    <row r="12" spans="2:9" ht="19.5" customHeight="1">
      <c r="B12" s="2318"/>
      <c r="C12" s="748" t="s">
        <v>690</v>
      </c>
      <c r="D12" s="752"/>
      <c r="E12" s="752"/>
      <c r="F12" s="752"/>
      <c r="G12" s="752"/>
      <c r="H12" s="2321"/>
      <c r="I12" s="2322"/>
    </row>
    <row r="13" spans="2:9" ht="19.5" customHeight="1">
      <c r="B13" s="2318"/>
      <c r="C13" s="748" t="s">
        <v>691</v>
      </c>
      <c r="D13" s="752"/>
      <c r="E13" s="752"/>
      <c r="F13" s="752"/>
      <c r="G13" s="752"/>
      <c r="H13" s="2321"/>
      <c r="I13" s="2322"/>
    </row>
    <row r="14" spans="2:9" ht="19.5" customHeight="1">
      <c r="B14" s="2318"/>
      <c r="C14" s="748" t="s">
        <v>692</v>
      </c>
      <c r="D14" s="752"/>
      <c r="E14" s="752"/>
      <c r="F14" s="752"/>
      <c r="G14" s="752"/>
      <c r="H14" s="2321"/>
      <c r="I14" s="2322"/>
    </row>
    <row r="15" spans="2:9" ht="19.5" customHeight="1">
      <c r="B15" s="2318"/>
      <c r="C15" s="748" t="s">
        <v>693</v>
      </c>
      <c r="D15" s="752">
        <v>1</v>
      </c>
      <c r="E15" s="752">
        <v>200</v>
      </c>
      <c r="F15" s="752">
        <v>40</v>
      </c>
      <c r="G15" s="752">
        <v>80</v>
      </c>
      <c r="H15" s="2315">
        <v>126</v>
      </c>
      <c r="I15" s="2316"/>
    </row>
    <row r="16" spans="2:9" ht="19.5" customHeight="1">
      <c r="B16" s="2318"/>
      <c r="C16" s="750" t="s">
        <v>694</v>
      </c>
      <c r="D16" s="753"/>
      <c r="E16" s="753"/>
      <c r="F16" s="753"/>
      <c r="G16" s="753"/>
      <c r="H16" s="2323"/>
      <c r="I16" s="2324"/>
    </row>
    <row r="17" spans="1:9" ht="19.5" customHeight="1">
      <c r="B17" s="2326" t="s">
        <v>389</v>
      </c>
      <c r="C17" s="751" t="s">
        <v>696</v>
      </c>
      <c r="D17" s="754">
        <f>SUM(D18:D22)</f>
        <v>20</v>
      </c>
      <c r="E17" s="754">
        <f>SUM(E18:E22)</f>
        <v>532</v>
      </c>
      <c r="F17" s="754">
        <f>SUM(F18:F22)</f>
        <v>373</v>
      </c>
      <c r="G17" s="754">
        <f>SUM(G18:G22)</f>
        <v>209</v>
      </c>
      <c r="H17" s="2313">
        <f>H18+H19+H20+H21+H22</f>
        <v>260</v>
      </c>
      <c r="I17" s="2325"/>
    </row>
    <row r="18" spans="1:9" ht="19.5" customHeight="1">
      <c r="B18" s="2318"/>
      <c r="C18" s="748" t="s">
        <v>690</v>
      </c>
      <c r="D18" s="752">
        <v>1</v>
      </c>
      <c r="E18" s="752">
        <v>2</v>
      </c>
      <c r="F18" s="752">
        <v>10</v>
      </c>
      <c r="G18" s="752">
        <v>1</v>
      </c>
      <c r="H18" s="2315">
        <v>1</v>
      </c>
      <c r="I18" s="2316"/>
    </row>
    <row r="19" spans="1:9" ht="19.5" customHeight="1">
      <c r="B19" s="2318"/>
      <c r="C19" s="748" t="s">
        <v>691</v>
      </c>
      <c r="D19" s="752">
        <v>0</v>
      </c>
      <c r="E19" s="752">
        <v>0</v>
      </c>
      <c r="F19" s="752">
        <v>0</v>
      </c>
      <c r="G19" s="752">
        <v>0</v>
      </c>
      <c r="H19" s="2315">
        <v>0</v>
      </c>
      <c r="I19" s="2316"/>
    </row>
    <row r="20" spans="1:9" ht="19.5" customHeight="1">
      <c r="B20" s="2318"/>
      <c r="C20" s="748" t="s">
        <v>692</v>
      </c>
      <c r="D20" s="752">
        <v>9</v>
      </c>
      <c r="E20" s="752">
        <v>207</v>
      </c>
      <c r="F20" s="752">
        <v>151</v>
      </c>
      <c r="G20" s="752">
        <v>83</v>
      </c>
      <c r="H20" s="2315">
        <v>112</v>
      </c>
      <c r="I20" s="2316"/>
    </row>
    <row r="21" spans="1:9" ht="19.5" customHeight="1">
      <c r="B21" s="2318"/>
      <c r="C21" s="748" t="s">
        <v>693</v>
      </c>
      <c r="D21" s="752">
        <v>8</v>
      </c>
      <c r="E21" s="752">
        <v>292</v>
      </c>
      <c r="F21" s="752">
        <v>195</v>
      </c>
      <c r="G21" s="752">
        <v>109</v>
      </c>
      <c r="H21" s="2315">
        <v>128</v>
      </c>
      <c r="I21" s="2316"/>
    </row>
    <row r="22" spans="1:9" ht="19.5" customHeight="1" thickBot="1">
      <c r="B22" s="2327"/>
      <c r="C22" s="755" t="s">
        <v>694</v>
      </c>
      <c r="D22" s="756">
        <v>2</v>
      </c>
      <c r="E22" s="756">
        <v>31</v>
      </c>
      <c r="F22" s="756">
        <v>17</v>
      </c>
      <c r="G22" s="756">
        <v>16</v>
      </c>
      <c r="H22" s="2328">
        <v>19</v>
      </c>
      <c r="I22" s="2329"/>
    </row>
    <row r="23" spans="1:9">
      <c r="H23" s="186" t="s">
        <v>686</v>
      </c>
    </row>
    <row r="24" spans="1:9" ht="30.6">
      <c r="B24" s="526" t="s">
        <v>933</v>
      </c>
      <c r="C24" s="54"/>
      <c r="E24" s="187" t="s">
        <v>927</v>
      </c>
    </row>
    <row r="25" spans="1:9" ht="15" thickBot="1">
      <c r="B25" s="314"/>
    </row>
    <row r="26" spans="1:9" ht="46.8">
      <c r="B26" s="88" t="s">
        <v>697</v>
      </c>
      <c r="C26" s="89" t="s">
        <v>698</v>
      </c>
      <c r="D26" s="90" t="s">
        <v>699</v>
      </c>
      <c r="E26" s="90" t="s">
        <v>700</v>
      </c>
      <c r="F26" s="90" t="s">
        <v>390</v>
      </c>
      <c r="G26" s="90" t="s">
        <v>701</v>
      </c>
      <c r="H26" s="90" t="s">
        <v>702</v>
      </c>
      <c r="I26" s="91" t="s">
        <v>391</v>
      </c>
    </row>
    <row r="27" spans="1:9" ht="31.5" customHeight="1">
      <c r="B27" s="364" t="s">
        <v>884</v>
      </c>
      <c r="C27" s="365"/>
      <c r="D27" s="366"/>
      <c r="E27" s="366"/>
      <c r="F27" s="366"/>
      <c r="G27" s="365">
        <f>SUM(G28:G38)</f>
        <v>5565</v>
      </c>
      <c r="H27" s="496">
        <f>SUM(H28:H38)</f>
        <v>1384719</v>
      </c>
      <c r="I27" s="367"/>
    </row>
    <row r="28" spans="1:9" ht="35.25" customHeight="1">
      <c r="A28" s="279"/>
      <c r="B28" s="368" t="s">
        <v>479</v>
      </c>
      <c r="C28" s="362" t="s">
        <v>480</v>
      </c>
      <c r="D28" s="362" t="s">
        <v>469</v>
      </c>
      <c r="E28" s="362">
        <v>2007.11</v>
      </c>
      <c r="F28" s="363">
        <v>95862.58</v>
      </c>
      <c r="G28" s="362">
        <v>100</v>
      </c>
      <c r="H28" s="1712">
        <v>2413</v>
      </c>
      <c r="I28" s="369" t="s">
        <v>392</v>
      </c>
    </row>
    <row r="29" spans="1:9" ht="35.25" customHeight="1">
      <c r="A29" s="279"/>
      <c r="B29" s="1713" t="s">
        <v>470</v>
      </c>
      <c r="C29" s="359" t="s">
        <v>481</v>
      </c>
      <c r="D29" s="359" t="s">
        <v>469</v>
      </c>
      <c r="E29" s="359">
        <v>2006.09</v>
      </c>
      <c r="F29" s="360">
        <v>7088.62</v>
      </c>
      <c r="G29" s="359">
        <v>80</v>
      </c>
      <c r="H29" s="361">
        <v>6933</v>
      </c>
      <c r="I29" s="300" t="s">
        <v>393</v>
      </c>
    </row>
    <row r="30" spans="1:9" ht="35.25" customHeight="1">
      <c r="A30" s="279"/>
      <c r="B30" s="1713" t="s">
        <v>471</v>
      </c>
      <c r="C30" s="359" t="s">
        <v>482</v>
      </c>
      <c r="D30" s="359" t="s">
        <v>472</v>
      </c>
      <c r="E30" s="359">
        <v>2009.08</v>
      </c>
      <c r="F30" s="360">
        <v>111365.97</v>
      </c>
      <c r="G30" s="359">
        <v>100</v>
      </c>
      <c r="H30" s="361">
        <v>25671</v>
      </c>
      <c r="I30" s="300" t="s">
        <v>393</v>
      </c>
    </row>
    <row r="31" spans="1:9" ht="35.25" customHeight="1">
      <c r="A31" s="279"/>
      <c r="B31" s="1713" t="s">
        <v>473</v>
      </c>
      <c r="C31" s="359" t="s">
        <v>483</v>
      </c>
      <c r="D31" s="359" t="s">
        <v>474</v>
      </c>
      <c r="E31" s="359">
        <v>1979.09</v>
      </c>
      <c r="F31" s="360">
        <v>86361.24</v>
      </c>
      <c r="G31" s="361">
        <v>2960</v>
      </c>
      <c r="H31" s="361">
        <v>735896</v>
      </c>
      <c r="I31" s="300" t="s">
        <v>1540</v>
      </c>
    </row>
    <row r="32" spans="1:9" ht="35.25" customHeight="1">
      <c r="A32" s="279"/>
      <c r="B32" s="1713" t="s">
        <v>394</v>
      </c>
      <c r="C32" s="359" t="s">
        <v>484</v>
      </c>
      <c r="D32" s="359" t="s">
        <v>472</v>
      </c>
      <c r="E32" s="359">
        <v>1998.11</v>
      </c>
      <c r="F32" s="360">
        <v>30440.65</v>
      </c>
      <c r="G32" s="359">
        <v>70</v>
      </c>
      <c r="H32" s="361">
        <v>46466</v>
      </c>
      <c r="I32" s="1711" t="s">
        <v>1541</v>
      </c>
    </row>
    <row r="33" spans="1:9" ht="35.25" customHeight="1">
      <c r="A33" s="279"/>
      <c r="B33" s="1713" t="s">
        <v>475</v>
      </c>
      <c r="C33" s="359" t="s">
        <v>485</v>
      </c>
      <c r="D33" s="359" t="s">
        <v>476</v>
      </c>
      <c r="E33" s="359">
        <v>1994.08</v>
      </c>
      <c r="F33" s="361">
        <v>125435</v>
      </c>
      <c r="G33" s="359">
        <v>550</v>
      </c>
      <c r="H33" s="361">
        <v>62242</v>
      </c>
      <c r="I33" s="300" t="s">
        <v>393</v>
      </c>
    </row>
    <row r="34" spans="1:9" ht="35.25" customHeight="1">
      <c r="A34" s="279"/>
      <c r="B34" s="1713" t="s">
        <v>430</v>
      </c>
      <c r="C34" s="359" t="s">
        <v>486</v>
      </c>
      <c r="D34" s="359" t="s">
        <v>472</v>
      </c>
      <c r="E34" s="359">
        <v>1993.09</v>
      </c>
      <c r="F34" s="361">
        <v>225024</v>
      </c>
      <c r="G34" s="359">
        <v>800</v>
      </c>
      <c r="H34" s="361">
        <v>40638</v>
      </c>
      <c r="I34" s="300" t="s">
        <v>393</v>
      </c>
    </row>
    <row r="35" spans="1:9" ht="35.25" customHeight="1">
      <c r="A35" s="279"/>
      <c r="B35" s="1713" t="s">
        <v>477</v>
      </c>
      <c r="C35" s="359" t="s">
        <v>487</v>
      </c>
      <c r="D35" s="359" t="s">
        <v>478</v>
      </c>
      <c r="E35" s="359">
        <v>2001.03</v>
      </c>
      <c r="F35" s="361">
        <v>93855</v>
      </c>
      <c r="G35" s="359">
        <v>500</v>
      </c>
      <c r="H35" s="361">
        <v>93855</v>
      </c>
      <c r="I35" s="300" t="s">
        <v>393</v>
      </c>
    </row>
    <row r="36" spans="1:9" ht="35.25" customHeight="1">
      <c r="A36" s="279"/>
      <c r="B36" s="1713" t="s">
        <v>703</v>
      </c>
      <c r="C36" s="359" t="s">
        <v>488</v>
      </c>
      <c r="D36" s="359" t="s">
        <v>704</v>
      </c>
      <c r="E36" s="359" t="s">
        <v>1542</v>
      </c>
      <c r="F36" s="359">
        <v>93.87</v>
      </c>
      <c r="G36" s="359">
        <v>5</v>
      </c>
      <c r="H36" s="359">
        <v>0</v>
      </c>
      <c r="I36" s="300" t="s">
        <v>1543</v>
      </c>
    </row>
    <row r="37" spans="1:9" ht="35.25" customHeight="1">
      <c r="A37" s="279"/>
      <c r="B37" s="1714" t="s">
        <v>881</v>
      </c>
      <c r="C37" s="1313" t="s">
        <v>882</v>
      </c>
      <c r="D37" s="1313" t="s">
        <v>883</v>
      </c>
      <c r="E37" s="1313">
        <v>2018.04</v>
      </c>
      <c r="F37" s="1315">
        <v>284144</v>
      </c>
      <c r="G37" s="1313">
        <v>300</v>
      </c>
      <c r="H37" s="1715">
        <v>109500</v>
      </c>
      <c r="I37" s="1314"/>
    </row>
    <row r="38" spans="1:9" ht="35.25" customHeight="1" thickBot="1">
      <c r="A38" s="279"/>
      <c r="B38" s="370" t="s">
        <v>1544</v>
      </c>
      <c r="C38" s="371" t="s">
        <v>1545</v>
      </c>
      <c r="D38" s="371" t="s">
        <v>1546</v>
      </c>
      <c r="E38" s="371">
        <v>1965.11</v>
      </c>
      <c r="F38" s="372">
        <v>46173</v>
      </c>
      <c r="G38" s="371">
        <v>100</v>
      </c>
      <c r="H38" s="372">
        <v>261105</v>
      </c>
      <c r="I38" s="299" t="s">
        <v>1547</v>
      </c>
    </row>
    <row r="39" spans="1:9">
      <c r="H39" s="1319" t="s">
        <v>888</v>
      </c>
    </row>
  </sheetData>
  <mergeCells count="22">
    <mergeCell ref="B5:B10"/>
    <mergeCell ref="H10:I10"/>
    <mergeCell ref="H20:I20"/>
    <mergeCell ref="H15:I15"/>
    <mergeCell ref="H11:I11"/>
    <mergeCell ref="H12:I12"/>
    <mergeCell ref="H16:I16"/>
    <mergeCell ref="H17:I17"/>
    <mergeCell ref="B11:B16"/>
    <mergeCell ref="B17:B22"/>
    <mergeCell ref="H19:I19"/>
    <mergeCell ref="H22:I22"/>
    <mergeCell ref="H14:I14"/>
    <mergeCell ref="H21:I21"/>
    <mergeCell ref="H18:I18"/>
    <mergeCell ref="H13:I13"/>
    <mergeCell ref="H4:I4"/>
    <mergeCell ref="H5:I5"/>
    <mergeCell ref="H6:I6"/>
    <mergeCell ref="H7:I7"/>
    <mergeCell ref="H9:I9"/>
    <mergeCell ref="H8:I8"/>
  </mergeCells>
  <phoneticPr fontId="63" type="noConversion"/>
  <pageMargins left="0.75" right="0.75" top="1" bottom="1" header="0.5" footer="0.5"/>
  <pageSetup paperSize="9" scale="71" firstPageNumber="96" orientation="portrait" useFirstPageNumber="1" horizontalDpi="300" verticalDpi="300" r:id="rId1"/>
  <headerFooter alignWithMargins="0">
    <oddFooter>&amp;C- &amp;P -</oddFooter>
  </headerFooter>
  <rowBreaks count="1" manualBreakCount="1">
    <brk id="23" max="8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0000FF"/>
  </sheetPr>
  <dimension ref="A1:I24"/>
  <sheetViews>
    <sheetView view="pageBreakPreview" zoomScale="85" zoomScaleNormal="100" zoomScaleSheetLayoutView="85" workbookViewId="0">
      <selection activeCell="C6" sqref="C6:E6"/>
    </sheetView>
  </sheetViews>
  <sheetFormatPr defaultColWidth="8.8984375" defaultRowHeight="14.4"/>
  <cols>
    <col min="1" max="1" width="15.8984375" style="143" customWidth="1"/>
    <col min="2" max="2" width="12.69921875" style="143" customWidth="1"/>
    <col min="3" max="3" width="13.3984375" style="143" customWidth="1"/>
    <col min="4" max="4" width="13.69921875" style="143" customWidth="1"/>
    <col min="5" max="5" width="14.69921875" style="143" bestFit="1" customWidth="1"/>
    <col min="6" max="6" width="14.59765625" style="143" customWidth="1"/>
    <col min="7" max="7" width="13.8984375" style="143" customWidth="1"/>
    <col min="8" max="8" width="14.69921875" style="143" bestFit="1" customWidth="1"/>
    <col min="9" max="9" width="13.69921875" style="143" customWidth="1"/>
    <col min="10" max="16384" width="8.8984375" style="143"/>
  </cols>
  <sheetData>
    <row r="1" spans="1:9" ht="30.6">
      <c r="A1" s="639" t="s">
        <v>395</v>
      </c>
      <c r="D1" s="187" t="s">
        <v>463</v>
      </c>
      <c r="E1" s="757"/>
    </row>
    <row r="2" spans="1:9" ht="21" customHeight="1">
      <c r="A2" s="758"/>
      <c r="D2" s="821" t="s">
        <v>942</v>
      </c>
      <c r="I2" s="759" t="s">
        <v>705</v>
      </c>
    </row>
    <row r="3" spans="1:9" ht="42.75" customHeight="1">
      <c r="A3" s="2341" t="s">
        <v>706</v>
      </c>
      <c r="B3" s="2341"/>
      <c r="C3" s="2330" t="s">
        <v>887</v>
      </c>
      <c r="D3" s="2331"/>
      <c r="E3" s="2332"/>
      <c r="F3" s="2333" t="s">
        <v>939</v>
      </c>
      <c r="G3" s="2334"/>
      <c r="H3" s="2335"/>
      <c r="I3" s="2336" t="s">
        <v>707</v>
      </c>
    </row>
    <row r="4" spans="1:9" ht="42.75" customHeight="1">
      <c r="A4" s="2341"/>
      <c r="B4" s="2341"/>
      <c r="C4" s="760" t="s">
        <v>708</v>
      </c>
      <c r="D4" s="761" t="s">
        <v>709</v>
      </c>
      <c r="E4" s="761" t="s">
        <v>710</v>
      </c>
      <c r="F4" s="760" t="s">
        <v>708</v>
      </c>
      <c r="G4" s="761" t="s">
        <v>709</v>
      </c>
      <c r="H4" s="761" t="s">
        <v>711</v>
      </c>
      <c r="I4" s="2337"/>
    </row>
    <row r="5" spans="1:9" ht="42.75" customHeight="1">
      <c r="A5" s="2340" t="s">
        <v>712</v>
      </c>
      <c r="B5" s="2339"/>
      <c r="C5" s="762">
        <f>SUM(C6:C10)</f>
        <v>56999164</v>
      </c>
      <c r="D5" s="762">
        <f>SUM(D6:D10)</f>
        <v>2376266</v>
      </c>
      <c r="E5" s="762">
        <f>SUM(E6:E10)</f>
        <v>59375430</v>
      </c>
      <c r="F5" s="762">
        <f>SUM(F6:F10)</f>
        <v>57197322</v>
      </c>
      <c r="G5" s="762">
        <f>SUM(G6:G10)</f>
        <v>2055473</v>
      </c>
      <c r="H5" s="762">
        <f t="shared" ref="H5" si="0">F5+G5</f>
        <v>59252795</v>
      </c>
      <c r="I5" s="763">
        <f>H5-E5</f>
        <v>-122635</v>
      </c>
    </row>
    <row r="6" spans="1:9" ht="42.75" customHeight="1">
      <c r="A6" s="2338" t="s">
        <v>713</v>
      </c>
      <c r="B6" s="2339"/>
      <c r="C6" s="1535">
        <v>33441696</v>
      </c>
      <c r="D6" s="1535">
        <v>133189</v>
      </c>
      <c r="E6" s="762">
        <f>SUM(C6:D6)</f>
        <v>33574885</v>
      </c>
      <c r="F6" s="1535">
        <v>34232912</v>
      </c>
      <c r="G6" s="1536">
        <v>129639</v>
      </c>
      <c r="H6" s="762">
        <f>SUM(F6:G6)</f>
        <v>34362551</v>
      </c>
      <c r="I6" s="763">
        <f>H6-E6</f>
        <v>787666</v>
      </c>
    </row>
    <row r="7" spans="1:9" ht="42.75" customHeight="1">
      <c r="A7" s="2338" t="s">
        <v>714</v>
      </c>
      <c r="B7" s="2339"/>
      <c r="C7" s="764">
        <v>3623520</v>
      </c>
      <c r="D7" s="764">
        <v>190984</v>
      </c>
      <c r="E7" s="762">
        <f>SUM(C7:D7)</f>
        <v>3814504</v>
      </c>
      <c r="F7" s="764">
        <v>3714072</v>
      </c>
      <c r="G7" s="764">
        <v>177129</v>
      </c>
      <c r="H7" s="762">
        <f>SUM(F7:G7)</f>
        <v>3891201</v>
      </c>
      <c r="I7" s="763">
        <f t="shared" ref="I7:I10" si="1">H7-E7</f>
        <v>76697</v>
      </c>
    </row>
    <row r="8" spans="1:9" ht="42.75" customHeight="1">
      <c r="A8" s="2340" t="s">
        <v>715</v>
      </c>
      <c r="B8" s="2339"/>
      <c r="C8" s="764">
        <v>4212262</v>
      </c>
      <c r="D8" s="764">
        <v>1685796</v>
      </c>
      <c r="E8" s="762">
        <f>SUM(C8:D8)</f>
        <v>5898058</v>
      </c>
      <c r="F8" s="764">
        <v>4671288</v>
      </c>
      <c r="G8" s="764">
        <v>1415879</v>
      </c>
      <c r="H8" s="762">
        <f>SUM(F8:G8)</f>
        <v>6087167</v>
      </c>
      <c r="I8" s="763">
        <f t="shared" si="1"/>
        <v>189109</v>
      </c>
    </row>
    <row r="9" spans="1:9" ht="42.75" customHeight="1">
      <c r="A9" s="2338" t="s">
        <v>716</v>
      </c>
      <c r="B9" s="2339"/>
      <c r="C9" s="1563">
        <v>15519262</v>
      </c>
      <c r="D9" s="1563">
        <v>366297</v>
      </c>
      <c r="E9" s="762">
        <f>SUM(C9:D9)</f>
        <v>15885559</v>
      </c>
      <c r="F9" s="1544">
        <v>14374396</v>
      </c>
      <c r="G9" s="1544">
        <v>332826</v>
      </c>
      <c r="H9" s="762">
        <f>SUM(F9:G9)</f>
        <v>14707222</v>
      </c>
      <c r="I9" s="763">
        <f t="shared" si="1"/>
        <v>-1178337</v>
      </c>
    </row>
    <row r="10" spans="1:9" ht="42.75" customHeight="1">
      <c r="A10" s="2338" t="s">
        <v>717</v>
      </c>
      <c r="B10" s="2339"/>
      <c r="C10" s="764">
        <v>202424</v>
      </c>
      <c r="D10" s="764">
        <v>0</v>
      </c>
      <c r="E10" s="762">
        <f>SUM(C10:D10)</f>
        <v>202424</v>
      </c>
      <c r="F10" s="764">
        <v>204654</v>
      </c>
      <c r="G10" s="764">
        <v>0</v>
      </c>
      <c r="H10" s="762">
        <f>SUM(F10:G10)</f>
        <v>204654</v>
      </c>
      <c r="I10" s="763">
        <f t="shared" si="1"/>
        <v>2230</v>
      </c>
    </row>
    <row r="12" spans="1:9" ht="27.75" customHeight="1"/>
    <row r="13" spans="1:9" ht="36.75" customHeight="1">
      <c r="A13" s="639" t="s">
        <v>396</v>
      </c>
      <c r="D13" s="187" t="s">
        <v>718</v>
      </c>
      <c r="E13" s="757"/>
    </row>
    <row r="14" spans="1:9">
      <c r="A14" s="758"/>
    </row>
    <row r="15" spans="1:9" ht="36" customHeight="1">
      <c r="A15" s="760" t="s">
        <v>397</v>
      </c>
      <c r="B15" s="765" t="s">
        <v>0</v>
      </c>
      <c r="C15" s="766" t="s">
        <v>82</v>
      </c>
      <c r="D15" s="767" t="s">
        <v>719</v>
      </c>
      <c r="E15" s="766" t="s">
        <v>225</v>
      </c>
      <c r="F15" s="768" t="s">
        <v>720</v>
      </c>
    </row>
    <row r="16" spans="1:9" ht="36" customHeight="1">
      <c r="A16" s="769" t="s">
        <v>398</v>
      </c>
      <c r="B16" s="770" t="s">
        <v>721</v>
      </c>
      <c r="C16" s="771">
        <f t="shared" ref="C16:C23" si="2">SUM(D16:F16)</f>
        <v>499210</v>
      </c>
      <c r="D16" s="1042">
        <v>89250</v>
      </c>
      <c r="E16" s="860">
        <v>291210</v>
      </c>
      <c r="F16" s="1545">
        <v>118750</v>
      </c>
    </row>
    <row r="17" spans="1:6" ht="36" customHeight="1">
      <c r="A17" s="772" t="s">
        <v>399</v>
      </c>
      <c r="B17" s="773" t="s">
        <v>722</v>
      </c>
      <c r="C17" s="774">
        <f t="shared" si="2"/>
        <v>4427860</v>
      </c>
      <c r="D17" s="1043">
        <v>966280</v>
      </c>
      <c r="E17" s="861">
        <v>2887460</v>
      </c>
      <c r="F17" s="1546">
        <v>574120</v>
      </c>
    </row>
    <row r="18" spans="1:6" ht="36" customHeight="1">
      <c r="A18" s="775" t="s">
        <v>723</v>
      </c>
      <c r="B18" s="776" t="s">
        <v>721</v>
      </c>
      <c r="C18" s="774">
        <f t="shared" si="2"/>
        <v>185130</v>
      </c>
      <c r="D18" s="1044">
        <v>48800</v>
      </c>
      <c r="E18" s="862">
        <v>136330</v>
      </c>
      <c r="F18" s="1547">
        <v>0</v>
      </c>
    </row>
    <row r="19" spans="1:6" ht="36" customHeight="1">
      <c r="A19" s="775" t="s">
        <v>724</v>
      </c>
      <c r="B19" s="776" t="s">
        <v>722</v>
      </c>
      <c r="C19" s="774">
        <f t="shared" si="2"/>
        <v>181400</v>
      </c>
      <c r="D19" s="1044" t="s">
        <v>529</v>
      </c>
      <c r="E19" s="862">
        <v>0</v>
      </c>
      <c r="F19" s="1547">
        <v>181400</v>
      </c>
    </row>
    <row r="20" spans="1:6" ht="36" customHeight="1">
      <c r="A20" s="775" t="s">
        <v>725</v>
      </c>
      <c r="B20" s="776" t="s">
        <v>721</v>
      </c>
      <c r="C20" s="774">
        <f t="shared" si="2"/>
        <v>534</v>
      </c>
      <c r="D20" s="1044">
        <v>444</v>
      </c>
      <c r="E20" s="863">
        <v>90</v>
      </c>
      <c r="F20" s="1548">
        <v>0</v>
      </c>
    </row>
    <row r="21" spans="1:6" ht="36" customHeight="1">
      <c r="A21" s="777" t="s">
        <v>726</v>
      </c>
      <c r="B21" s="778" t="s">
        <v>721</v>
      </c>
      <c r="C21" s="774">
        <f t="shared" si="2"/>
        <v>309300</v>
      </c>
      <c r="D21" s="1045">
        <v>33500</v>
      </c>
      <c r="E21" s="864">
        <v>268300</v>
      </c>
      <c r="F21" s="1549">
        <v>7500</v>
      </c>
    </row>
    <row r="22" spans="1:6" ht="36" customHeight="1">
      <c r="A22" s="779" t="s">
        <v>400</v>
      </c>
      <c r="B22" s="778" t="s">
        <v>721</v>
      </c>
      <c r="C22" s="774">
        <f t="shared" si="2"/>
        <v>0</v>
      </c>
      <c r="D22" s="1045" t="s">
        <v>529</v>
      </c>
      <c r="E22" s="864">
        <v>0</v>
      </c>
      <c r="F22" s="1549">
        <v>0</v>
      </c>
    </row>
    <row r="23" spans="1:6" ht="36" customHeight="1">
      <c r="A23" s="780" t="s">
        <v>727</v>
      </c>
      <c r="B23" s="781" t="s">
        <v>721</v>
      </c>
      <c r="C23" s="774">
        <f t="shared" si="2"/>
        <v>115210</v>
      </c>
      <c r="D23" s="1044">
        <v>115210</v>
      </c>
      <c r="E23" s="862">
        <v>0</v>
      </c>
      <c r="F23" s="1548">
        <v>0</v>
      </c>
    </row>
    <row r="24" spans="1:6" ht="39" customHeight="1">
      <c r="A24" s="782" t="s">
        <v>728</v>
      </c>
      <c r="B24" s="783" t="s">
        <v>721</v>
      </c>
      <c r="C24" s="784">
        <f>SUM(D24:F24)</f>
        <v>535390</v>
      </c>
      <c r="D24" s="1046">
        <v>197100</v>
      </c>
      <c r="E24" s="865">
        <v>338290</v>
      </c>
      <c r="F24" s="1550">
        <v>0</v>
      </c>
    </row>
  </sheetData>
  <mergeCells count="10">
    <mergeCell ref="C3:E3"/>
    <mergeCell ref="F3:H3"/>
    <mergeCell ref="I3:I4"/>
    <mergeCell ref="A10:B10"/>
    <mergeCell ref="A7:B7"/>
    <mergeCell ref="A8:B8"/>
    <mergeCell ref="A9:B9"/>
    <mergeCell ref="A5:B5"/>
    <mergeCell ref="A6:B6"/>
    <mergeCell ref="A3:B4"/>
  </mergeCells>
  <phoneticPr fontId="63" type="noConversion"/>
  <pageMargins left="0.75" right="0.75" top="1" bottom="1" header="0.5" footer="0.5"/>
  <pageSetup paperSize="9" scale="58" firstPageNumber="105" orientation="portrait" useFirstPageNumber="1" horizontalDpi="300" verticalDpi="300" r:id="rId1"/>
  <headerFooter alignWithMargins="0">
    <oddFooter>&amp;C-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0000FF"/>
  </sheetPr>
  <dimension ref="A2:Q39"/>
  <sheetViews>
    <sheetView view="pageBreakPreview" zoomScaleNormal="100" zoomScaleSheetLayoutView="100" workbookViewId="0">
      <selection activeCell="J10" sqref="J10"/>
    </sheetView>
  </sheetViews>
  <sheetFormatPr defaultColWidth="8.8984375" defaultRowHeight="14.4"/>
  <cols>
    <col min="1" max="1" width="11.09765625" style="186" customWidth="1"/>
    <col min="2" max="2" width="12.69921875" style="186" bestFit="1" customWidth="1"/>
    <col min="3" max="3" width="13.19921875" style="186" customWidth="1"/>
    <col min="4" max="4" width="11.796875" style="186" customWidth="1"/>
    <col min="5" max="5" width="11.8984375" style="186" customWidth="1"/>
    <col min="6" max="6" width="10.296875" style="186" customWidth="1"/>
    <col min="7" max="7" width="12.19921875" style="186" customWidth="1"/>
    <col min="8" max="8" width="8.8984375" style="186" customWidth="1"/>
    <col min="9" max="9" width="12.3984375" style="186" customWidth="1"/>
    <col min="10" max="10" width="8.8984375" style="186"/>
    <col min="11" max="11" width="21.19921875" style="186" customWidth="1"/>
    <col min="12" max="12" width="8.8984375" style="186"/>
    <col min="13" max="16" width="11.59765625" style="186" bestFit="1" customWidth="1"/>
    <col min="17" max="17" width="9.8984375" style="186" bestFit="1" customWidth="1"/>
    <col min="18" max="16384" width="8.8984375" style="186"/>
  </cols>
  <sheetData>
    <row r="2" spans="1:8" ht="42" customHeight="1">
      <c r="A2" s="280" t="s">
        <v>945</v>
      </c>
      <c r="B2" s="280"/>
      <c r="C2" s="280"/>
      <c r="D2" s="280"/>
      <c r="E2" s="280"/>
      <c r="F2" s="280"/>
      <c r="G2" s="280"/>
      <c r="H2" s="68"/>
    </row>
    <row r="3" spans="1:8" ht="11.25" customHeight="1">
      <c r="A3" s="495"/>
      <c r="B3" s="495"/>
      <c r="C3" s="495"/>
      <c r="D3" s="495"/>
      <c r="E3" s="495"/>
      <c r="F3" s="495"/>
      <c r="G3" s="495"/>
      <c r="H3" s="68"/>
    </row>
    <row r="4" spans="1:8" ht="18" customHeight="1">
      <c r="A4" s="314"/>
      <c r="E4" s="154"/>
      <c r="F4" s="67" t="s">
        <v>403</v>
      </c>
    </row>
    <row r="5" spans="1:8" ht="27" customHeight="1">
      <c r="A5" s="2342" t="s">
        <v>401</v>
      </c>
      <c r="B5" s="2344" t="s">
        <v>887</v>
      </c>
      <c r="C5" s="2345"/>
      <c r="D5" s="2344" t="s">
        <v>939</v>
      </c>
      <c r="E5" s="2345"/>
      <c r="F5" s="2346" t="s">
        <v>731</v>
      </c>
      <c r="G5" s="2345"/>
    </row>
    <row r="6" spans="1:8" ht="27" customHeight="1">
      <c r="A6" s="2343"/>
      <c r="B6" s="866" t="s">
        <v>404</v>
      </c>
      <c r="C6" s="867" t="s">
        <v>402</v>
      </c>
      <c r="D6" s="866" t="s">
        <v>404</v>
      </c>
      <c r="E6" s="867" t="s">
        <v>402</v>
      </c>
      <c r="F6" s="868" t="s">
        <v>404</v>
      </c>
      <c r="G6" s="867" t="s">
        <v>402</v>
      </c>
    </row>
    <row r="7" spans="1:8" ht="39.75" customHeight="1">
      <c r="A7" s="869" t="s">
        <v>82</v>
      </c>
      <c r="B7" s="898">
        <v>1461.93</v>
      </c>
      <c r="C7" s="899">
        <v>95289</v>
      </c>
      <c r="D7" s="900">
        <f t="shared" ref="D7:G7" si="0">SUM(D8:D19)</f>
        <v>2085.7000000000003</v>
      </c>
      <c r="E7" s="901">
        <f t="shared" si="0"/>
        <v>139847</v>
      </c>
      <c r="F7" s="902">
        <f t="shared" si="0"/>
        <v>623.77</v>
      </c>
      <c r="G7" s="903">
        <f t="shared" si="0"/>
        <v>44558</v>
      </c>
    </row>
    <row r="8" spans="1:8" ht="39.75" customHeight="1">
      <c r="A8" s="876">
        <v>1</v>
      </c>
      <c r="B8" s="904">
        <v>79.72</v>
      </c>
      <c r="C8" s="905">
        <v>5196</v>
      </c>
      <c r="D8" s="1055">
        <v>147.47999999999999</v>
      </c>
      <c r="E8" s="1056">
        <v>9903</v>
      </c>
      <c r="F8" s="906">
        <f>D8-B8</f>
        <v>67.759999999999991</v>
      </c>
      <c r="G8" s="907">
        <f>E8-C8</f>
        <v>4707</v>
      </c>
    </row>
    <row r="9" spans="1:8" ht="39.75" customHeight="1">
      <c r="A9" s="876">
        <v>2</v>
      </c>
      <c r="B9" s="904">
        <v>83.89</v>
      </c>
      <c r="C9" s="905">
        <v>5468</v>
      </c>
      <c r="D9" s="1055">
        <v>120.83</v>
      </c>
      <c r="E9" s="1056">
        <v>7913</v>
      </c>
      <c r="F9" s="906">
        <f t="shared" ref="F9:G19" si="1">D9-B9</f>
        <v>36.94</v>
      </c>
      <c r="G9" s="907">
        <f t="shared" si="1"/>
        <v>2445</v>
      </c>
    </row>
    <row r="10" spans="1:8" ht="39.75" customHeight="1">
      <c r="A10" s="876">
        <v>3</v>
      </c>
      <c r="B10" s="904">
        <v>101.50999999999999</v>
      </c>
      <c r="C10" s="905">
        <v>6616</v>
      </c>
      <c r="D10" s="1055">
        <v>157.62</v>
      </c>
      <c r="E10" s="1056">
        <v>10584</v>
      </c>
      <c r="F10" s="906">
        <f t="shared" si="1"/>
        <v>56.110000000000014</v>
      </c>
      <c r="G10" s="907">
        <f t="shared" si="1"/>
        <v>3968</v>
      </c>
    </row>
    <row r="11" spans="1:8" ht="39.75" customHeight="1">
      <c r="A11" s="876">
        <v>4</v>
      </c>
      <c r="B11" s="904">
        <v>94.78</v>
      </c>
      <c r="C11" s="905">
        <v>6178</v>
      </c>
      <c r="D11" s="1055">
        <v>180.04</v>
      </c>
      <c r="E11" s="1056">
        <v>12089</v>
      </c>
      <c r="F11" s="906">
        <f t="shared" si="1"/>
        <v>85.259999999999991</v>
      </c>
      <c r="G11" s="907">
        <f t="shared" si="1"/>
        <v>5911</v>
      </c>
    </row>
    <row r="12" spans="1:8" ht="39.75" customHeight="1">
      <c r="A12" s="876">
        <v>5</v>
      </c>
      <c r="B12" s="904">
        <v>75.14</v>
      </c>
      <c r="C12" s="905">
        <v>4898</v>
      </c>
      <c r="D12" s="1055">
        <v>124.65</v>
      </c>
      <c r="E12" s="1056">
        <v>8370</v>
      </c>
      <c r="F12" s="906">
        <f t="shared" si="1"/>
        <v>49.510000000000005</v>
      </c>
      <c r="G12" s="907">
        <f t="shared" si="1"/>
        <v>3472</v>
      </c>
    </row>
    <row r="13" spans="1:8" ht="40.5" customHeight="1">
      <c r="A13" s="876">
        <v>6</v>
      </c>
      <c r="B13" s="904">
        <v>90.85</v>
      </c>
      <c r="C13" s="905">
        <v>5922</v>
      </c>
      <c r="D13" s="1055">
        <v>161.78</v>
      </c>
      <c r="E13" s="1056">
        <v>10863</v>
      </c>
      <c r="F13" s="906">
        <f t="shared" si="1"/>
        <v>70.930000000000007</v>
      </c>
      <c r="G13" s="907">
        <f t="shared" si="1"/>
        <v>4941</v>
      </c>
    </row>
    <row r="14" spans="1:8" ht="39.75" customHeight="1">
      <c r="A14" s="876">
        <v>7</v>
      </c>
      <c r="B14" s="904">
        <v>136.73999999999998</v>
      </c>
      <c r="C14" s="905">
        <v>8913</v>
      </c>
      <c r="D14" s="1055">
        <v>220.28</v>
      </c>
      <c r="E14" s="1056">
        <v>14791</v>
      </c>
      <c r="F14" s="906">
        <f t="shared" si="1"/>
        <v>83.54000000000002</v>
      </c>
      <c r="G14" s="907">
        <f t="shared" si="1"/>
        <v>5878</v>
      </c>
    </row>
    <row r="15" spans="1:8" ht="39.75" customHeight="1">
      <c r="A15" s="876">
        <v>8</v>
      </c>
      <c r="B15" s="904">
        <v>136.46</v>
      </c>
      <c r="C15" s="905">
        <v>8894</v>
      </c>
      <c r="D15" s="1055">
        <v>209.04</v>
      </c>
      <c r="E15" s="1056">
        <v>14036</v>
      </c>
      <c r="F15" s="906">
        <f t="shared" si="1"/>
        <v>72.579999999999984</v>
      </c>
      <c r="G15" s="907">
        <f t="shared" si="1"/>
        <v>5142</v>
      </c>
    </row>
    <row r="16" spans="1:8" ht="39.75" customHeight="1">
      <c r="A16" s="876">
        <v>9</v>
      </c>
      <c r="B16" s="908">
        <v>136.57</v>
      </c>
      <c r="C16" s="905">
        <v>8902</v>
      </c>
      <c r="D16" s="1057">
        <v>255.25</v>
      </c>
      <c r="E16" s="1056">
        <v>17139</v>
      </c>
      <c r="F16" s="906">
        <f t="shared" si="1"/>
        <v>118.68</v>
      </c>
      <c r="G16" s="907">
        <f t="shared" si="1"/>
        <v>8237</v>
      </c>
    </row>
    <row r="17" spans="1:17" ht="39.75" customHeight="1">
      <c r="A17" s="876">
        <v>10</v>
      </c>
      <c r="B17" s="904">
        <v>103.80000000000001</v>
      </c>
      <c r="C17" s="905">
        <v>6766</v>
      </c>
      <c r="D17" s="1055">
        <v>230.16</v>
      </c>
      <c r="E17" s="1056">
        <v>15454</v>
      </c>
      <c r="F17" s="906">
        <f t="shared" si="1"/>
        <v>126.35999999999999</v>
      </c>
      <c r="G17" s="907">
        <f t="shared" si="1"/>
        <v>8688</v>
      </c>
    </row>
    <row r="18" spans="1:17" ht="39.75" customHeight="1">
      <c r="A18" s="876">
        <v>11</v>
      </c>
      <c r="B18" s="904">
        <v>200.68</v>
      </c>
      <c r="C18" s="905">
        <v>13080</v>
      </c>
      <c r="D18" s="1055">
        <v>160.91999999999999</v>
      </c>
      <c r="E18" s="1056">
        <v>10805</v>
      </c>
      <c r="F18" s="906">
        <f t="shared" si="1"/>
        <v>-39.760000000000019</v>
      </c>
      <c r="G18" s="907">
        <f t="shared" si="1"/>
        <v>-2275</v>
      </c>
    </row>
    <row r="19" spans="1:17" ht="39.75" customHeight="1">
      <c r="A19" s="880">
        <v>12</v>
      </c>
      <c r="B19" s="909">
        <v>221.79</v>
      </c>
      <c r="C19" s="910">
        <v>14456</v>
      </c>
      <c r="D19" s="1058">
        <v>117.65</v>
      </c>
      <c r="E19" s="1059">
        <v>7900</v>
      </c>
      <c r="F19" s="911">
        <f t="shared" si="1"/>
        <v>-104.13999999999999</v>
      </c>
      <c r="G19" s="912">
        <f t="shared" si="1"/>
        <v>-6556</v>
      </c>
    </row>
    <row r="20" spans="1:17" ht="16.5" customHeight="1">
      <c r="F20" s="279"/>
    </row>
    <row r="21" spans="1:17" ht="48.75" customHeight="1">
      <c r="A21" s="2347" t="s">
        <v>948</v>
      </c>
      <c r="B21" s="2347"/>
      <c r="C21" s="2347"/>
      <c r="D21" s="2347"/>
      <c r="E21" s="2347"/>
      <c r="F21" s="2347"/>
      <c r="G21" s="2347"/>
      <c r="H21" s="68"/>
    </row>
    <row r="22" spans="1:17" ht="18" customHeight="1">
      <c r="E22" s="154"/>
      <c r="F22" s="67" t="s">
        <v>732</v>
      </c>
      <c r="L22" s="2349" t="s">
        <v>740</v>
      </c>
      <c r="M22" s="2349"/>
    </row>
    <row r="23" spans="1:17" ht="32.25" customHeight="1">
      <c r="A23" s="2350" t="s">
        <v>741</v>
      </c>
      <c r="B23" s="2353" t="s">
        <v>946</v>
      </c>
      <c r="C23" s="2354"/>
      <c r="D23" s="2354"/>
      <c r="E23" s="2355"/>
      <c r="F23" s="2353" t="s">
        <v>947</v>
      </c>
      <c r="G23" s="2354"/>
      <c r="H23" s="2354"/>
      <c r="I23" s="2355"/>
      <c r="J23" s="2353" t="s">
        <v>742</v>
      </c>
      <c r="K23" s="2354"/>
      <c r="L23" s="2354"/>
      <c r="M23" s="2355"/>
    </row>
    <row r="24" spans="1:17" ht="32.25" customHeight="1">
      <c r="A24" s="2351"/>
      <c r="B24" s="2353" t="s">
        <v>733</v>
      </c>
      <c r="C24" s="2355"/>
      <c r="D24" s="2353" t="s">
        <v>743</v>
      </c>
      <c r="E24" s="2355"/>
      <c r="F24" s="2353" t="s">
        <v>733</v>
      </c>
      <c r="G24" s="2355"/>
      <c r="H24" s="2353" t="s">
        <v>734</v>
      </c>
      <c r="I24" s="2355"/>
      <c r="J24" s="2353" t="s">
        <v>733</v>
      </c>
      <c r="K24" s="2355"/>
      <c r="L24" s="2353" t="s">
        <v>734</v>
      </c>
      <c r="M24" s="2355"/>
    </row>
    <row r="25" spans="1:17" ht="32.25" customHeight="1">
      <c r="A25" s="2352"/>
      <c r="B25" s="884" t="s">
        <v>744</v>
      </c>
      <c r="C25" s="885" t="s">
        <v>745</v>
      </c>
      <c r="D25" s="884" t="s">
        <v>735</v>
      </c>
      <c r="E25" s="885" t="s">
        <v>736</v>
      </c>
      <c r="F25" s="884" t="s">
        <v>746</v>
      </c>
      <c r="G25" s="885" t="s">
        <v>747</v>
      </c>
      <c r="H25" s="884" t="s">
        <v>746</v>
      </c>
      <c r="I25" s="885" t="s">
        <v>747</v>
      </c>
      <c r="J25" s="884" t="s">
        <v>738</v>
      </c>
      <c r="K25" s="885" t="s">
        <v>737</v>
      </c>
      <c r="L25" s="884" t="s">
        <v>738</v>
      </c>
      <c r="M25" s="885" t="s">
        <v>737</v>
      </c>
    </row>
    <row r="26" spans="1:17" ht="42" customHeight="1">
      <c r="A26" s="869" t="s">
        <v>82</v>
      </c>
      <c r="B26" s="913">
        <v>188605</v>
      </c>
      <c r="C26" s="914">
        <v>94302500</v>
      </c>
      <c r="D26" s="913">
        <v>43710</v>
      </c>
      <c r="E26" s="914">
        <v>21855000</v>
      </c>
      <c r="F26" s="913">
        <f t="shared" ref="F26:I26" si="2">SUM(F27:F38)</f>
        <v>210198</v>
      </c>
      <c r="G26" s="914">
        <f t="shared" si="2"/>
        <v>105099000</v>
      </c>
      <c r="H26" s="913">
        <f t="shared" si="2"/>
        <v>33990</v>
      </c>
      <c r="I26" s="914">
        <f t="shared" si="2"/>
        <v>16995000</v>
      </c>
      <c r="J26" s="915">
        <f>SUM(J27:J38)</f>
        <v>21593</v>
      </c>
      <c r="K26" s="916">
        <f>SUM(K27:K38)</f>
        <v>10796500</v>
      </c>
      <c r="L26" s="915">
        <f>SUM(L27:L38)</f>
        <v>-9720</v>
      </c>
      <c r="M26" s="916">
        <f>SUM(M27:M38)</f>
        <v>-4860000</v>
      </c>
    </row>
    <row r="27" spans="1:17" ht="42" customHeight="1">
      <c r="A27" s="876">
        <v>1</v>
      </c>
      <c r="B27" s="917">
        <v>15079</v>
      </c>
      <c r="C27" s="918">
        <v>7539500</v>
      </c>
      <c r="D27" s="917">
        <v>4320</v>
      </c>
      <c r="E27" s="918">
        <v>2160000</v>
      </c>
      <c r="F27" s="1060">
        <v>9914</v>
      </c>
      <c r="G27" s="1061">
        <v>4957000</v>
      </c>
      <c r="H27" s="1060">
        <v>2820</v>
      </c>
      <c r="I27" s="1061">
        <v>1410000</v>
      </c>
      <c r="J27" s="919">
        <f>F27-B27</f>
        <v>-5165</v>
      </c>
      <c r="K27" s="920">
        <f>G27-C27</f>
        <v>-2582500</v>
      </c>
      <c r="L27" s="919">
        <f>H27-D27</f>
        <v>-1500</v>
      </c>
      <c r="M27" s="920">
        <f>I27-E27</f>
        <v>-750000</v>
      </c>
      <c r="N27" s="278"/>
      <c r="P27" s="278"/>
      <c r="Q27" s="278"/>
    </row>
    <row r="28" spans="1:17" ht="42" customHeight="1">
      <c r="A28" s="876">
        <v>2</v>
      </c>
      <c r="B28" s="921">
        <v>15372</v>
      </c>
      <c r="C28" s="918">
        <v>7686000</v>
      </c>
      <c r="D28" s="921">
        <v>3550</v>
      </c>
      <c r="E28" s="918">
        <v>1775000</v>
      </c>
      <c r="F28" s="1062">
        <v>10774</v>
      </c>
      <c r="G28" s="1061">
        <v>5387000</v>
      </c>
      <c r="H28" s="1062">
        <v>330</v>
      </c>
      <c r="I28" s="1061">
        <v>165000</v>
      </c>
      <c r="J28" s="919">
        <f t="shared" ref="J28:M38" si="3">F28-B28</f>
        <v>-4598</v>
      </c>
      <c r="K28" s="920">
        <f t="shared" si="3"/>
        <v>-2299000</v>
      </c>
      <c r="L28" s="919">
        <f t="shared" si="3"/>
        <v>-3220</v>
      </c>
      <c r="M28" s="920">
        <f t="shared" si="3"/>
        <v>-1610000</v>
      </c>
      <c r="N28" s="278"/>
    </row>
    <row r="29" spans="1:17" ht="42" customHeight="1">
      <c r="A29" s="876">
        <v>3</v>
      </c>
      <c r="B29" s="921">
        <v>16099</v>
      </c>
      <c r="C29" s="918">
        <v>8049500</v>
      </c>
      <c r="D29" s="921">
        <v>3480</v>
      </c>
      <c r="E29" s="918">
        <v>1740000</v>
      </c>
      <c r="F29" s="1062">
        <v>13273</v>
      </c>
      <c r="G29" s="1061">
        <v>6636500</v>
      </c>
      <c r="H29" s="1062">
        <v>2190</v>
      </c>
      <c r="I29" s="1061">
        <v>1095000</v>
      </c>
      <c r="J29" s="919">
        <f t="shared" si="3"/>
        <v>-2826</v>
      </c>
      <c r="K29" s="920">
        <f t="shared" si="3"/>
        <v>-1413000</v>
      </c>
      <c r="L29" s="919">
        <f t="shared" si="3"/>
        <v>-1290</v>
      </c>
      <c r="M29" s="920">
        <f t="shared" si="3"/>
        <v>-645000</v>
      </c>
      <c r="N29" s="278"/>
      <c r="P29" s="278"/>
      <c r="Q29" s="278"/>
    </row>
    <row r="30" spans="1:17" ht="42" customHeight="1">
      <c r="A30" s="876">
        <v>4</v>
      </c>
      <c r="B30" s="921">
        <v>15049</v>
      </c>
      <c r="C30" s="918">
        <v>7524500</v>
      </c>
      <c r="D30" s="921">
        <v>2960</v>
      </c>
      <c r="E30" s="918">
        <v>1480000</v>
      </c>
      <c r="F30" s="1062">
        <v>16300</v>
      </c>
      <c r="G30" s="1061">
        <v>8150000</v>
      </c>
      <c r="H30" s="1062">
        <v>2170</v>
      </c>
      <c r="I30" s="1061">
        <v>1085000</v>
      </c>
      <c r="J30" s="919">
        <f t="shared" si="3"/>
        <v>1251</v>
      </c>
      <c r="K30" s="920">
        <f t="shared" si="3"/>
        <v>625500</v>
      </c>
      <c r="L30" s="919">
        <f t="shared" si="3"/>
        <v>-790</v>
      </c>
      <c r="M30" s="920">
        <f t="shared" si="3"/>
        <v>-395000</v>
      </c>
      <c r="N30" s="278"/>
      <c r="P30" s="278"/>
      <c r="Q30" s="278"/>
    </row>
    <row r="31" spans="1:17" ht="42" customHeight="1">
      <c r="A31" s="876">
        <v>5</v>
      </c>
      <c r="B31" s="921">
        <v>14240</v>
      </c>
      <c r="C31" s="918">
        <v>7120000</v>
      </c>
      <c r="D31" s="921">
        <v>2950</v>
      </c>
      <c r="E31" s="918">
        <v>1475000</v>
      </c>
      <c r="F31" s="1062">
        <v>15157</v>
      </c>
      <c r="G31" s="1061">
        <v>7578500</v>
      </c>
      <c r="H31" s="1062">
        <v>2120</v>
      </c>
      <c r="I31" s="1061">
        <v>1060000</v>
      </c>
      <c r="J31" s="919">
        <f t="shared" si="3"/>
        <v>917</v>
      </c>
      <c r="K31" s="920">
        <f t="shared" si="3"/>
        <v>458500</v>
      </c>
      <c r="L31" s="919">
        <f t="shared" si="3"/>
        <v>-830</v>
      </c>
      <c r="M31" s="920">
        <f t="shared" si="3"/>
        <v>-415000</v>
      </c>
      <c r="N31" s="278"/>
      <c r="P31" s="278"/>
      <c r="Q31" s="278"/>
    </row>
    <row r="32" spans="1:17" ht="42" customHeight="1">
      <c r="A32" s="876">
        <v>6</v>
      </c>
      <c r="B32" s="921">
        <v>13842</v>
      </c>
      <c r="C32" s="918">
        <v>6921000</v>
      </c>
      <c r="D32" s="921">
        <v>4200</v>
      </c>
      <c r="E32" s="918">
        <v>2100000</v>
      </c>
      <c r="F32" s="1062">
        <v>16905</v>
      </c>
      <c r="G32" s="1061">
        <v>8452500</v>
      </c>
      <c r="H32" s="1062">
        <v>4530</v>
      </c>
      <c r="I32" s="1061">
        <v>2265000</v>
      </c>
      <c r="J32" s="919">
        <f t="shared" si="3"/>
        <v>3063</v>
      </c>
      <c r="K32" s="920">
        <f t="shared" si="3"/>
        <v>1531500</v>
      </c>
      <c r="L32" s="919">
        <f t="shared" si="3"/>
        <v>330</v>
      </c>
      <c r="M32" s="920">
        <f t="shared" si="3"/>
        <v>165000</v>
      </c>
      <c r="N32" s="278"/>
      <c r="O32" s="278"/>
      <c r="P32" s="278"/>
      <c r="Q32" s="278"/>
    </row>
    <row r="33" spans="1:17" ht="42" customHeight="1">
      <c r="A33" s="876">
        <v>7</v>
      </c>
      <c r="B33" s="921">
        <v>17960</v>
      </c>
      <c r="C33" s="918">
        <v>8980000</v>
      </c>
      <c r="D33" s="921">
        <v>3450</v>
      </c>
      <c r="E33" s="918">
        <v>1725000</v>
      </c>
      <c r="F33" s="1062">
        <v>21897</v>
      </c>
      <c r="G33" s="1061">
        <v>10948500</v>
      </c>
      <c r="H33" s="1062">
        <v>3970</v>
      </c>
      <c r="I33" s="1061">
        <v>1985000</v>
      </c>
      <c r="J33" s="919">
        <f t="shared" si="3"/>
        <v>3937</v>
      </c>
      <c r="K33" s="920">
        <f t="shared" si="3"/>
        <v>1968500</v>
      </c>
      <c r="L33" s="919">
        <f t="shared" si="3"/>
        <v>520</v>
      </c>
      <c r="M33" s="920">
        <f t="shared" si="3"/>
        <v>260000</v>
      </c>
      <c r="N33" s="278"/>
      <c r="P33" s="278"/>
      <c r="Q33" s="278"/>
    </row>
    <row r="34" spans="1:17" ht="42" customHeight="1">
      <c r="A34" s="876">
        <v>8</v>
      </c>
      <c r="B34" s="921">
        <v>20880</v>
      </c>
      <c r="C34" s="918">
        <v>10440000</v>
      </c>
      <c r="D34" s="921">
        <v>3610</v>
      </c>
      <c r="E34" s="918">
        <v>1805000</v>
      </c>
      <c r="F34" s="1062">
        <v>16003</v>
      </c>
      <c r="G34" s="1061">
        <v>8001500</v>
      </c>
      <c r="H34" s="1062">
        <v>3390</v>
      </c>
      <c r="I34" s="1061">
        <v>1695000</v>
      </c>
      <c r="J34" s="919">
        <f t="shared" si="3"/>
        <v>-4877</v>
      </c>
      <c r="K34" s="920">
        <f t="shared" si="3"/>
        <v>-2438500</v>
      </c>
      <c r="L34" s="919">
        <f t="shared" si="3"/>
        <v>-220</v>
      </c>
      <c r="M34" s="920">
        <f t="shared" si="3"/>
        <v>-110000</v>
      </c>
      <c r="N34" s="278"/>
      <c r="P34" s="278"/>
      <c r="Q34" s="278"/>
    </row>
    <row r="35" spans="1:17" ht="42" customHeight="1">
      <c r="A35" s="876">
        <v>9</v>
      </c>
      <c r="B35" s="921">
        <v>17467</v>
      </c>
      <c r="C35" s="918">
        <v>8733500</v>
      </c>
      <c r="D35" s="921">
        <v>3700</v>
      </c>
      <c r="E35" s="918">
        <v>1850000</v>
      </c>
      <c r="F35" s="1062">
        <v>25626</v>
      </c>
      <c r="G35" s="1061">
        <v>12813000</v>
      </c>
      <c r="H35" s="1062">
        <v>4220</v>
      </c>
      <c r="I35" s="1061">
        <v>2110000</v>
      </c>
      <c r="J35" s="919">
        <f t="shared" si="3"/>
        <v>8159</v>
      </c>
      <c r="K35" s="920">
        <f t="shared" si="3"/>
        <v>4079500</v>
      </c>
      <c r="L35" s="919">
        <f t="shared" si="3"/>
        <v>520</v>
      </c>
      <c r="M35" s="920">
        <f t="shared" si="3"/>
        <v>260000</v>
      </c>
      <c r="N35" s="278"/>
      <c r="P35" s="278"/>
      <c r="Q35" s="278"/>
    </row>
    <row r="36" spans="1:17" ht="42" customHeight="1">
      <c r="A36" s="876">
        <v>10</v>
      </c>
      <c r="B36" s="921">
        <v>11896</v>
      </c>
      <c r="C36" s="918">
        <v>5948000</v>
      </c>
      <c r="D36" s="921">
        <v>3510</v>
      </c>
      <c r="E36" s="918">
        <v>1755000</v>
      </c>
      <c r="F36" s="1062">
        <v>23081</v>
      </c>
      <c r="G36" s="1061">
        <v>11540500</v>
      </c>
      <c r="H36" s="1062">
        <v>2740</v>
      </c>
      <c r="I36" s="1061">
        <v>1370000</v>
      </c>
      <c r="J36" s="919">
        <f t="shared" si="3"/>
        <v>11185</v>
      </c>
      <c r="K36" s="920">
        <f t="shared" si="3"/>
        <v>5592500</v>
      </c>
      <c r="L36" s="919">
        <f t="shared" si="3"/>
        <v>-770</v>
      </c>
      <c r="M36" s="920">
        <f>I36-E36</f>
        <v>-385000</v>
      </c>
      <c r="N36" s="278"/>
      <c r="P36" s="278"/>
      <c r="Q36" s="278"/>
    </row>
    <row r="37" spans="1:17" ht="42" customHeight="1">
      <c r="A37" s="876">
        <v>11</v>
      </c>
      <c r="B37" s="921">
        <v>14738</v>
      </c>
      <c r="C37" s="918">
        <v>7369000</v>
      </c>
      <c r="D37" s="921">
        <v>4480</v>
      </c>
      <c r="E37" s="918">
        <v>2240000</v>
      </c>
      <c r="F37" s="1062">
        <v>14878</v>
      </c>
      <c r="G37" s="1061">
        <v>7439000</v>
      </c>
      <c r="H37" s="1062">
        <v>1990</v>
      </c>
      <c r="I37" s="1061">
        <v>995000</v>
      </c>
      <c r="J37" s="919">
        <f t="shared" si="3"/>
        <v>140</v>
      </c>
      <c r="K37" s="920">
        <f t="shared" si="3"/>
        <v>70000</v>
      </c>
      <c r="L37" s="919">
        <f t="shared" si="3"/>
        <v>-2490</v>
      </c>
      <c r="M37" s="920">
        <f t="shared" si="3"/>
        <v>-1245000</v>
      </c>
      <c r="N37" s="278"/>
      <c r="P37" s="278"/>
      <c r="Q37" s="278"/>
    </row>
    <row r="38" spans="1:17" ht="42" customHeight="1">
      <c r="A38" s="880">
        <v>12</v>
      </c>
      <c r="B38" s="921">
        <v>15983</v>
      </c>
      <c r="C38" s="922">
        <v>7991500</v>
      </c>
      <c r="D38" s="921">
        <v>3500</v>
      </c>
      <c r="E38" s="922">
        <v>1750000</v>
      </c>
      <c r="F38" s="1062">
        <v>26390</v>
      </c>
      <c r="G38" s="1063">
        <v>13195000</v>
      </c>
      <c r="H38" s="1062">
        <v>3520</v>
      </c>
      <c r="I38" s="1063">
        <v>1760000</v>
      </c>
      <c r="J38" s="919">
        <f t="shared" si="3"/>
        <v>10407</v>
      </c>
      <c r="K38" s="920">
        <f t="shared" si="3"/>
        <v>5203500</v>
      </c>
      <c r="L38" s="919">
        <f t="shared" si="3"/>
        <v>20</v>
      </c>
      <c r="M38" s="920">
        <f t="shared" si="3"/>
        <v>10000</v>
      </c>
      <c r="N38" s="278"/>
      <c r="P38" s="278"/>
      <c r="Q38" s="278"/>
    </row>
    <row r="39" spans="1:17">
      <c r="A39" s="2348" t="s">
        <v>739</v>
      </c>
      <c r="B39" s="2348"/>
      <c r="C39" s="2348"/>
      <c r="D39" s="2348"/>
      <c r="E39" s="2348"/>
      <c r="F39" s="2348"/>
      <c r="G39" s="2348"/>
      <c r="H39" s="2348"/>
      <c r="I39" s="2348"/>
      <c r="J39" s="2348"/>
      <c r="K39" s="2348"/>
      <c r="L39" s="2348"/>
      <c r="M39" s="2348"/>
    </row>
  </sheetData>
  <mergeCells count="17">
    <mergeCell ref="A39:M39"/>
    <mergeCell ref="L22:M22"/>
    <mergeCell ref="A23:A25"/>
    <mergeCell ref="B23:E23"/>
    <mergeCell ref="F23:I23"/>
    <mergeCell ref="J23:M23"/>
    <mergeCell ref="B24:C24"/>
    <mergeCell ref="D24:E24"/>
    <mergeCell ref="F24:G24"/>
    <mergeCell ref="H24:I24"/>
    <mergeCell ref="J24:K24"/>
    <mergeCell ref="L24:M24"/>
    <mergeCell ref="A5:A6"/>
    <mergeCell ref="B5:C5"/>
    <mergeCell ref="D5:E5"/>
    <mergeCell ref="F5:G5"/>
    <mergeCell ref="A21:G21"/>
  </mergeCells>
  <phoneticPr fontId="63" type="noConversion"/>
  <conditionalFormatting sqref="D27:D38">
    <cfRule type="cellIs" dxfId="15" priority="11" stopIfTrue="1" operator="equal">
      <formula>$B$18</formula>
    </cfRule>
    <cfRule type="cellIs" dxfId="14" priority="12" stopIfTrue="1" operator="equal">
      <formula>$B$17</formula>
    </cfRule>
  </conditionalFormatting>
  <conditionalFormatting sqref="B27:B38">
    <cfRule type="cellIs" dxfId="13" priority="9" stopIfTrue="1" operator="equal">
      <formula>$B$18</formula>
    </cfRule>
    <cfRule type="cellIs" dxfId="12" priority="10" stopIfTrue="1" operator="equal">
      <formula>$B$17</formula>
    </cfRule>
  </conditionalFormatting>
  <conditionalFormatting sqref="H27:H38">
    <cfRule type="cellIs" dxfId="11" priority="1" stopIfTrue="1" operator="equal">
      <formula>$B$18</formula>
    </cfRule>
    <cfRule type="cellIs" dxfId="10" priority="2" stopIfTrue="1" operator="equal">
      <formula>$B$17</formula>
    </cfRule>
  </conditionalFormatting>
  <conditionalFormatting sqref="F27:F38">
    <cfRule type="cellIs" dxfId="9" priority="3" stopIfTrue="1" operator="equal">
      <formula>$B$18</formula>
    </cfRule>
    <cfRule type="cellIs" dxfId="8" priority="4" stopIfTrue="1" operator="equal">
      <formula>$B$17</formula>
    </cfRule>
  </conditionalFormatting>
  <pageMargins left="0.55118110236220497" right="0.55118110236220497" top="0.98425196850393704" bottom="0.68" header="0.511811023622047" footer="0.511811023622047"/>
  <pageSetup paperSize="9" scale="51" firstPageNumber="106" orientation="portrait" useFirstPageNumber="1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0000FF"/>
  </sheetPr>
  <dimension ref="A2:H38"/>
  <sheetViews>
    <sheetView view="pageBreakPreview" topLeftCell="A16" zoomScaleNormal="90" zoomScaleSheetLayoutView="100" workbookViewId="0">
      <selection activeCell="A2" sqref="A2"/>
    </sheetView>
  </sheetViews>
  <sheetFormatPr defaultColWidth="8.8984375" defaultRowHeight="14.4"/>
  <cols>
    <col min="1" max="1" width="11.09765625" style="186" customWidth="1"/>
    <col min="2" max="2" width="12.69921875" style="186" bestFit="1" customWidth="1"/>
    <col min="3" max="3" width="15.3984375" style="186" bestFit="1" customWidth="1"/>
    <col min="4" max="4" width="11.796875" style="186" customWidth="1"/>
    <col min="5" max="5" width="15.3984375" style="186" bestFit="1" customWidth="1"/>
    <col min="6" max="6" width="10.296875" style="186" customWidth="1"/>
    <col min="7" max="7" width="16.8984375" style="186" bestFit="1" customWidth="1"/>
    <col min="8" max="16384" width="8.8984375" style="186"/>
  </cols>
  <sheetData>
    <row r="2" spans="1:8" ht="42" customHeight="1">
      <c r="A2" s="280" t="s">
        <v>943</v>
      </c>
      <c r="B2" s="280"/>
      <c r="C2" s="280"/>
      <c r="D2" s="280"/>
      <c r="E2" s="280"/>
      <c r="F2" s="280"/>
      <c r="G2" s="280"/>
      <c r="H2" s="68"/>
    </row>
    <row r="3" spans="1:8" ht="11.25" customHeight="1">
      <c r="A3" s="495"/>
      <c r="B3" s="495"/>
      <c r="C3" s="495"/>
      <c r="D3" s="495"/>
      <c r="E3" s="495"/>
      <c r="F3" s="495"/>
      <c r="G3" s="495"/>
      <c r="H3" s="68"/>
    </row>
    <row r="4" spans="1:8" ht="18" customHeight="1">
      <c r="A4" s="314"/>
      <c r="E4" s="154"/>
      <c r="F4" s="67" t="s">
        <v>403</v>
      </c>
    </row>
    <row r="5" spans="1:8" ht="27" customHeight="1">
      <c r="A5" s="2350" t="s">
        <v>401</v>
      </c>
      <c r="B5" s="2344" t="s">
        <v>887</v>
      </c>
      <c r="C5" s="2345"/>
      <c r="D5" s="2344" t="s">
        <v>939</v>
      </c>
      <c r="E5" s="2345"/>
      <c r="F5" s="2344" t="s">
        <v>729</v>
      </c>
      <c r="G5" s="2345"/>
    </row>
    <row r="6" spans="1:8" ht="27" customHeight="1">
      <c r="A6" s="2352"/>
      <c r="B6" s="866" t="s">
        <v>404</v>
      </c>
      <c r="C6" s="867" t="s">
        <v>402</v>
      </c>
      <c r="D6" s="866" t="s">
        <v>404</v>
      </c>
      <c r="E6" s="867" t="s">
        <v>402</v>
      </c>
      <c r="F6" s="868" t="s">
        <v>404</v>
      </c>
      <c r="G6" s="867" t="s">
        <v>402</v>
      </c>
    </row>
    <row r="7" spans="1:8" ht="39.75" customHeight="1">
      <c r="A7" s="869" t="s">
        <v>82</v>
      </c>
      <c r="B7" s="870">
        <v>5330.4500000000007</v>
      </c>
      <c r="C7" s="871">
        <v>346852330</v>
      </c>
      <c r="D7" s="872">
        <f>SUM(D8:D19)</f>
        <v>5836.1</v>
      </c>
      <c r="E7" s="873">
        <f>SUM(E8:E19)</f>
        <v>386620940</v>
      </c>
      <c r="F7" s="874">
        <f t="shared" ref="F7:G7" si="0">SUM(F8:F19)</f>
        <v>505.65000000000009</v>
      </c>
      <c r="G7" s="875">
        <f t="shared" si="0"/>
        <v>39768610</v>
      </c>
    </row>
    <row r="8" spans="1:8" ht="39.75" customHeight="1">
      <c r="A8" s="876">
        <v>1</v>
      </c>
      <c r="B8" s="1047">
        <v>430.56</v>
      </c>
      <c r="C8" s="877">
        <v>28016530</v>
      </c>
      <c r="D8" s="1537">
        <v>374.95</v>
      </c>
      <c r="E8" s="1050">
        <v>24836680</v>
      </c>
      <c r="F8" s="878">
        <f>D8-B8</f>
        <v>-55.610000000000014</v>
      </c>
      <c r="G8" s="879">
        <f>E8-C8</f>
        <v>-3179850</v>
      </c>
    </row>
    <row r="9" spans="1:8" ht="39.75" customHeight="1">
      <c r="A9" s="876">
        <v>2</v>
      </c>
      <c r="B9" s="1047">
        <v>235.37</v>
      </c>
      <c r="C9" s="877">
        <v>15315520</v>
      </c>
      <c r="D9" s="1538">
        <v>275.11</v>
      </c>
      <c r="E9" s="1051">
        <v>18223280</v>
      </c>
      <c r="F9" s="878">
        <f t="shared" ref="F9:G19" si="1">D9-B9</f>
        <v>39.740000000000009</v>
      </c>
      <c r="G9" s="879">
        <f t="shared" si="1"/>
        <v>2907760</v>
      </c>
    </row>
    <row r="10" spans="1:8" ht="39.75" customHeight="1">
      <c r="A10" s="876">
        <v>3</v>
      </c>
      <c r="B10" s="1047">
        <v>215.17</v>
      </c>
      <c r="C10" s="877">
        <v>14001110</v>
      </c>
      <c r="D10" s="1538">
        <v>346.26</v>
      </c>
      <c r="E10" s="1051">
        <v>22936260</v>
      </c>
      <c r="F10" s="878">
        <f t="shared" si="1"/>
        <v>131.09</v>
      </c>
      <c r="G10" s="879">
        <f t="shared" si="1"/>
        <v>8935150</v>
      </c>
    </row>
    <row r="11" spans="1:8" ht="39.75" customHeight="1">
      <c r="A11" s="876">
        <v>4</v>
      </c>
      <c r="B11" s="1047">
        <v>333.89</v>
      </c>
      <c r="C11" s="877">
        <v>21726220</v>
      </c>
      <c r="D11" s="1538">
        <v>407.7</v>
      </c>
      <c r="E11" s="1051">
        <v>27006040</v>
      </c>
      <c r="F11" s="878">
        <f t="shared" si="1"/>
        <v>73.81</v>
      </c>
      <c r="G11" s="879">
        <f t="shared" si="1"/>
        <v>5279820</v>
      </c>
    </row>
    <row r="12" spans="1:8" ht="39.75" customHeight="1">
      <c r="A12" s="876">
        <v>5</v>
      </c>
      <c r="B12" s="1048">
        <v>510.48</v>
      </c>
      <c r="C12" s="877">
        <v>33216930</v>
      </c>
      <c r="D12" s="1539">
        <v>545.57000000000005</v>
      </c>
      <c r="E12" s="1050">
        <v>36138550</v>
      </c>
      <c r="F12" s="878">
        <f t="shared" si="1"/>
        <v>35.090000000000032</v>
      </c>
      <c r="G12" s="879">
        <f t="shared" si="1"/>
        <v>2921620</v>
      </c>
    </row>
    <row r="13" spans="1:8" ht="39.75" customHeight="1">
      <c r="A13" s="876">
        <v>6</v>
      </c>
      <c r="B13" s="1047">
        <v>403.6</v>
      </c>
      <c r="C13" s="877">
        <v>26262250</v>
      </c>
      <c r="D13" s="1540">
        <v>396.19</v>
      </c>
      <c r="E13" s="1050">
        <v>26243620</v>
      </c>
      <c r="F13" s="878">
        <f t="shared" si="1"/>
        <v>-7.410000000000025</v>
      </c>
      <c r="G13" s="879">
        <f t="shared" si="1"/>
        <v>-18630</v>
      </c>
    </row>
    <row r="14" spans="1:8" ht="39.75" customHeight="1">
      <c r="A14" s="876">
        <v>7</v>
      </c>
      <c r="B14" s="1047">
        <v>447.96</v>
      </c>
      <c r="C14" s="877">
        <v>29148750</v>
      </c>
      <c r="D14" s="1537">
        <v>560.69000000000005</v>
      </c>
      <c r="E14" s="1050">
        <v>37140100</v>
      </c>
      <c r="F14" s="878">
        <f t="shared" si="1"/>
        <v>112.73000000000008</v>
      </c>
      <c r="G14" s="879">
        <f t="shared" si="1"/>
        <v>7991350</v>
      </c>
    </row>
    <row r="15" spans="1:8" ht="39.75" customHeight="1">
      <c r="A15" s="876">
        <v>8</v>
      </c>
      <c r="B15" s="1048">
        <v>592.35</v>
      </c>
      <c r="C15" s="877">
        <v>38544210</v>
      </c>
      <c r="D15" s="1541">
        <v>433.25</v>
      </c>
      <c r="E15" s="1050">
        <v>28698480</v>
      </c>
      <c r="F15" s="878">
        <f t="shared" si="1"/>
        <v>-159.10000000000002</v>
      </c>
      <c r="G15" s="879">
        <f t="shared" si="1"/>
        <v>-9845730</v>
      </c>
    </row>
    <row r="16" spans="1:8" ht="39.75" customHeight="1">
      <c r="A16" s="876">
        <v>9</v>
      </c>
      <c r="B16" s="1048">
        <v>555.67999999999995</v>
      </c>
      <c r="C16" s="877">
        <v>36158090</v>
      </c>
      <c r="D16" s="1542">
        <v>377.36</v>
      </c>
      <c r="E16" s="1051">
        <v>25034060</v>
      </c>
      <c r="F16" s="878">
        <f t="shared" si="1"/>
        <v>-178.31999999999994</v>
      </c>
      <c r="G16" s="879">
        <f t="shared" si="1"/>
        <v>-11124030</v>
      </c>
    </row>
    <row r="17" spans="1:8" ht="39.75" customHeight="1">
      <c r="A17" s="876">
        <v>10</v>
      </c>
      <c r="B17" s="1047">
        <v>554.66</v>
      </c>
      <c r="C17" s="877">
        <v>36091720</v>
      </c>
      <c r="D17" s="1538">
        <v>693.77</v>
      </c>
      <c r="E17" s="1051">
        <v>45955320</v>
      </c>
      <c r="F17" s="878">
        <f t="shared" si="1"/>
        <v>139.11000000000001</v>
      </c>
      <c r="G17" s="879">
        <f t="shared" si="1"/>
        <v>9863600</v>
      </c>
    </row>
    <row r="18" spans="1:8" ht="39.75" customHeight="1">
      <c r="A18" s="876">
        <v>11</v>
      </c>
      <c r="B18" s="1047">
        <v>623.71</v>
      </c>
      <c r="C18" s="877">
        <v>40584810</v>
      </c>
      <c r="D18" s="1538">
        <v>898.97</v>
      </c>
      <c r="E18" s="1051">
        <v>59547770</v>
      </c>
      <c r="F18" s="878">
        <f t="shared" si="1"/>
        <v>275.26</v>
      </c>
      <c r="G18" s="879">
        <f t="shared" si="1"/>
        <v>18962960</v>
      </c>
    </row>
    <row r="19" spans="1:8" ht="39.75" customHeight="1">
      <c r="A19" s="880">
        <v>12</v>
      </c>
      <c r="B19" s="1049">
        <v>427.02</v>
      </c>
      <c r="C19" s="881">
        <v>27786190</v>
      </c>
      <c r="D19" s="1543">
        <v>526.28</v>
      </c>
      <c r="E19" s="1052">
        <v>34860780</v>
      </c>
      <c r="F19" s="882">
        <f>D19-B19</f>
        <v>99.259999999999991</v>
      </c>
      <c r="G19" s="883">
        <f t="shared" si="1"/>
        <v>7074590</v>
      </c>
    </row>
    <row r="20" spans="1:8" ht="16.5" customHeight="1">
      <c r="F20" s="279"/>
    </row>
    <row r="21" spans="1:8" ht="48.75" customHeight="1">
      <c r="A21" s="2347" t="s">
        <v>944</v>
      </c>
      <c r="B21" s="2347"/>
      <c r="C21" s="2347"/>
      <c r="D21" s="2347"/>
      <c r="E21" s="2347"/>
      <c r="F21" s="2347"/>
      <c r="G21" s="2347"/>
      <c r="H21" s="68"/>
    </row>
    <row r="22" spans="1:8" ht="18" customHeight="1">
      <c r="E22" s="154"/>
      <c r="F22" s="67" t="s">
        <v>405</v>
      </c>
    </row>
    <row r="23" spans="1:8" ht="32.25" customHeight="1">
      <c r="A23" s="2350" t="s">
        <v>401</v>
      </c>
      <c r="B23" s="2353" t="s">
        <v>887</v>
      </c>
      <c r="C23" s="2355"/>
      <c r="D23" s="2353" t="s">
        <v>939</v>
      </c>
      <c r="E23" s="2355"/>
      <c r="F23" s="2353" t="s">
        <v>729</v>
      </c>
      <c r="G23" s="2355"/>
    </row>
    <row r="24" spans="1:8" ht="32.25" customHeight="1">
      <c r="A24" s="2352"/>
      <c r="B24" s="884" t="s">
        <v>406</v>
      </c>
      <c r="C24" s="885" t="s">
        <v>407</v>
      </c>
      <c r="D24" s="884" t="s">
        <v>406</v>
      </c>
      <c r="E24" s="885" t="s">
        <v>407</v>
      </c>
      <c r="F24" s="884" t="s">
        <v>406</v>
      </c>
      <c r="G24" s="885" t="s">
        <v>407</v>
      </c>
    </row>
    <row r="25" spans="1:8" ht="32.25" customHeight="1">
      <c r="A25" s="869" t="s">
        <v>82</v>
      </c>
      <c r="B25" s="886">
        <v>258417</v>
      </c>
      <c r="C25" s="887">
        <v>0</v>
      </c>
      <c r="D25" s="886">
        <f>SUM(D26:D37)</f>
        <v>213698</v>
      </c>
      <c r="E25" s="887">
        <f t="shared" ref="E25:G25" si="2">SUM(E26:E37)</f>
        <v>0</v>
      </c>
      <c r="F25" s="888">
        <f t="shared" si="2"/>
        <v>-44719</v>
      </c>
      <c r="G25" s="889">
        <f t="shared" si="2"/>
        <v>0</v>
      </c>
    </row>
    <row r="26" spans="1:8" ht="42" customHeight="1">
      <c r="A26" s="876">
        <v>1</v>
      </c>
      <c r="B26" s="890">
        <v>18816</v>
      </c>
      <c r="C26" s="891"/>
      <c r="D26" s="1053">
        <v>19384</v>
      </c>
      <c r="E26" s="891"/>
      <c r="F26" s="892">
        <f>D26-B26</f>
        <v>568</v>
      </c>
      <c r="G26" s="893">
        <f>E26-C26</f>
        <v>0</v>
      </c>
    </row>
    <row r="27" spans="1:8" ht="42" customHeight="1">
      <c r="A27" s="876">
        <v>2</v>
      </c>
      <c r="B27" s="890">
        <v>27239</v>
      </c>
      <c r="C27" s="891"/>
      <c r="D27" s="1053">
        <v>19892</v>
      </c>
      <c r="E27" s="891"/>
      <c r="F27" s="892">
        <f t="shared" ref="F27:G36" si="3">D27-B27</f>
        <v>-7347</v>
      </c>
      <c r="G27" s="893">
        <f t="shared" si="3"/>
        <v>0</v>
      </c>
    </row>
    <row r="28" spans="1:8" ht="42" customHeight="1">
      <c r="A28" s="876">
        <v>3</v>
      </c>
      <c r="B28" s="890">
        <v>17114</v>
      </c>
      <c r="C28" s="891"/>
      <c r="D28" s="1053">
        <v>26815</v>
      </c>
      <c r="E28" s="891"/>
      <c r="F28" s="892">
        <f t="shared" si="3"/>
        <v>9701</v>
      </c>
      <c r="G28" s="893">
        <f t="shared" si="3"/>
        <v>0</v>
      </c>
    </row>
    <row r="29" spans="1:8" ht="42" customHeight="1">
      <c r="A29" s="876">
        <v>4</v>
      </c>
      <c r="B29" s="890">
        <v>8451</v>
      </c>
      <c r="C29" s="891"/>
      <c r="D29" s="1053">
        <v>14020</v>
      </c>
      <c r="E29" s="891"/>
      <c r="F29" s="892">
        <f t="shared" si="3"/>
        <v>5569</v>
      </c>
      <c r="G29" s="893">
        <f t="shared" si="3"/>
        <v>0</v>
      </c>
    </row>
    <row r="30" spans="1:8" ht="42" customHeight="1">
      <c r="A30" s="876">
        <v>5</v>
      </c>
      <c r="B30" s="890">
        <v>11138</v>
      </c>
      <c r="C30" s="891"/>
      <c r="D30" s="1053">
        <v>26045</v>
      </c>
      <c r="E30" s="891"/>
      <c r="F30" s="892">
        <f t="shared" si="3"/>
        <v>14907</v>
      </c>
      <c r="G30" s="893">
        <f t="shared" si="3"/>
        <v>0</v>
      </c>
    </row>
    <row r="31" spans="1:8" ht="42" customHeight="1">
      <c r="A31" s="876">
        <v>6</v>
      </c>
      <c r="B31" s="890">
        <v>22123</v>
      </c>
      <c r="C31" s="891"/>
      <c r="D31" s="1053">
        <v>22402</v>
      </c>
      <c r="E31" s="891"/>
      <c r="F31" s="892">
        <f t="shared" si="3"/>
        <v>279</v>
      </c>
      <c r="G31" s="893">
        <f t="shared" si="3"/>
        <v>0</v>
      </c>
    </row>
    <row r="32" spans="1:8" ht="42" customHeight="1">
      <c r="A32" s="876">
        <v>7</v>
      </c>
      <c r="B32" s="890">
        <v>37107</v>
      </c>
      <c r="C32" s="891"/>
      <c r="D32" s="1053">
        <v>21210</v>
      </c>
      <c r="E32" s="891"/>
      <c r="F32" s="892">
        <f t="shared" si="3"/>
        <v>-15897</v>
      </c>
      <c r="G32" s="893">
        <f t="shared" si="3"/>
        <v>0</v>
      </c>
    </row>
    <row r="33" spans="1:7" ht="42" customHeight="1">
      <c r="A33" s="876">
        <v>8</v>
      </c>
      <c r="B33" s="890">
        <v>27026</v>
      </c>
      <c r="C33" s="891"/>
      <c r="D33" s="1053">
        <v>11106</v>
      </c>
      <c r="E33" s="891"/>
      <c r="F33" s="892">
        <f t="shared" si="3"/>
        <v>-15920</v>
      </c>
      <c r="G33" s="893">
        <f t="shared" si="3"/>
        <v>0</v>
      </c>
    </row>
    <row r="34" spans="1:7" ht="42" customHeight="1">
      <c r="A34" s="876">
        <v>9</v>
      </c>
      <c r="B34" s="890">
        <v>35396</v>
      </c>
      <c r="C34" s="891"/>
      <c r="D34" s="1053">
        <v>5640</v>
      </c>
      <c r="E34" s="891"/>
      <c r="F34" s="892">
        <f>D34-B34</f>
        <v>-29756</v>
      </c>
      <c r="G34" s="893">
        <f>E34-C34</f>
        <v>0</v>
      </c>
    </row>
    <row r="35" spans="1:7" ht="42" customHeight="1">
      <c r="A35" s="876">
        <v>10</v>
      </c>
      <c r="B35" s="890">
        <v>21613</v>
      </c>
      <c r="C35" s="891"/>
      <c r="D35" s="1053">
        <v>15821</v>
      </c>
      <c r="E35" s="891"/>
      <c r="F35" s="892">
        <f t="shared" si="3"/>
        <v>-5792</v>
      </c>
      <c r="G35" s="893">
        <f t="shared" si="3"/>
        <v>0</v>
      </c>
    </row>
    <row r="36" spans="1:7" ht="42" customHeight="1">
      <c r="A36" s="876">
        <v>11</v>
      </c>
      <c r="B36" s="890">
        <v>15344</v>
      </c>
      <c r="C36" s="891"/>
      <c r="D36" s="1053">
        <v>18946</v>
      </c>
      <c r="E36" s="891"/>
      <c r="F36" s="892">
        <f t="shared" si="3"/>
        <v>3602</v>
      </c>
      <c r="G36" s="893">
        <f t="shared" si="3"/>
        <v>0</v>
      </c>
    </row>
    <row r="37" spans="1:7" ht="42" customHeight="1">
      <c r="A37" s="880">
        <v>12</v>
      </c>
      <c r="B37" s="894">
        <v>17050</v>
      </c>
      <c r="C37" s="895"/>
      <c r="D37" s="1054">
        <v>12417</v>
      </c>
      <c r="E37" s="895"/>
      <c r="F37" s="896">
        <f>D37-B37</f>
        <v>-4633</v>
      </c>
      <c r="G37" s="897">
        <f>E37-C37</f>
        <v>0</v>
      </c>
    </row>
    <row r="38" spans="1:7" ht="42" customHeight="1">
      <c r="F38" s="186" t="s">
        <v>730</v>
      </c>
    </row>
  </sheetData>
  <mergeCells count="9">
    <mergeCell ref="A5:A6"/>
    <mergeCell ref="B5:C5"/>
    <mergeCell ref="D5:E5"/>
    <mergeCell ref="F5:G5"/>
    <mergeCell ref="A23:A24"/>
    <mergeCell ref="B23:C23"/>
    <mergeCell ref="D23:E23"/>
    <mergeCell ref="F23:G23"/>
    <mergeCell ref="A21:G21"/>
  </mergeCells>
  <phoneticPr fontId="63" type="noConversion"/>
  <pageMargins left="0.68" right="0.7" top="1" bottom="1" header="0.5" footer="0.5"/>
  <pageSetup paperSize="9" scale="76" firstPageNumber="107" orientation="portrait" useFirstPageNumber="1" horizontalDpi="300" verticalDpi="300" r:id="rId1"/>
  <headerFooter alignWithMargins="0">
    <oddFooter>&amp;C-&amp;P -</oddFooter>
  </headerFooter>
  <rowBreaks count="1" manualBreakCount="1">
    <brk id="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00FF"/>
  </sheetPr>
  <dimension ref="A1:G22"/>
  <sheetViews>
    <sheetView view="pageBreakPreview" zoomScale="85" zoomScaleNormal="100" zoomScaleSheetLayoutView="85" workbookViewId="0">
      <selection activeCell="G12" sqref="G12"/>
    </sheetView>
  </sheetViews>
  <sheetFormatPr defaultColWidth="8.8984375" defaultRowHeight="14.4"/>
  <cols>
    <col min="1" max="1" width="21.296875" style="1396" customWidth="1"/>
    <col min="2" max="2" width="11.69921875" style="1396" customWidth="1"/>
    <col min="3" max="3" width="8.296875" style="1396" customWidth="1"/>
    <col min="4" max="4" width="17.09765625" style="1396" customWidth="1"/>
    <col min="5" max="5" width="11.09765625" style="1396" customWidth="1"/>
    <col min="6" max="6" width="9.796875" style="1396" customWidth="1"/>
    <col min="7" max="256" width="8.8984375" style="1396"/>
    <col min="257" max="257" width="18.8984375" style="1396" customWidth="1"/>
    <col min="258" max="258" width="12.296875" style="1396" customWidth="1"/>
    <col min="259" max="259" width="8.69921875" style="1396" customWidth="1"/>
    <col min="260" max="260" width="17.8984375" style="1396" customWidth="1"/>
    <col min="261" max="261" width="12.3984375" style="1396" customWidth="1"/>
    <col min="262" max="262" width="8.69921875" style="1396" customWidth="1"/>
    <col min="263" max="512" width="8.8984375" style="1396"/>
    <col min="513" max="513" width="18.8984375" style="1396" customWidth="1"/>
    <col min="514" max="514" width="12.296875" style="1396" customWidth="1"/>
    <col min="515" max="515" width="8.69921875" style="1396" customWidth="1"/>
    <col min="516" max="516" width="17.8984375" style="1396" customWidth="1"/>
    <col min="517" max="517" width="12.3984375" style="1396" customWidth="1"/>
    <col min="518" max="518" width="8.69921875" style="1396" customWidth="1"/>
    <col min="519" max="768" width="8.8984375" style="1396"/>
    <col min="769" max="769" width="18.8984375" style="1396" customWidth="1"/>
    <col min="770" max="770" width="12.296875" style="1396" customWidth="1"/>
    <col min="771" max="771" width="8.69921875" style="1396" customWidth="1"/>
    <col min="772" max="772" width="17.8984375" style="1396" customWidth="1"/>
    <col min="773" max="773" width="12.3984375" style="1396" customWidth="1"/>
    <col min="774" max="774" width="8.69921875" style="1396" customWidth="1"/>
    <col min="775" max="1024" width="8.8984375" style="1396"/>
    <col min="1025" max="1025" width="18.8984375" style="1396" customWidth="1"/>
    <col min="1026" max="1026" width="12.296875" style="1396" customWidth="1"/>
    <col min="1027" max="1027" width="8.69921875" style="1396" customWidth="1"/>
    <col min="1028" max="1028" width="17.8984375" style="1396" customWidth="1"/>
    <col min="1029" max="1029" width="12.3984375" style="1396" customWidth="1"/>
    <col min="1030" max="1030" width="8.69921875" style="1396" customWidth="1"/>
    <col min="1031" max="1280" width="8.8984375" style="1396"/>
    <col min="1281" max="1281" width="18.8984375" style="1396" customWidth="1"/>
    <col min="1282" max="1282" width="12.296875" style="1396" customWidth="1"/>
    <col min="1283" max="1283" width="8.69921875" style="1396" customWidth="1"/>
    <col min="1284" max="1284" width="17.8984375" style="1396" customWidth="1"/>
    <col min="1285" max="1285" width="12.3984375" style="1396" customWidth="1"/>
    <col min="1286" max="1286" width="8.69921875" style="1396" customWidth="1"/>
    <col min="1287" max="1536" width="8.8984375" style="1396"/>
    <col min="1537" max="1537" width="18.8984375" style="1396" customWidth="1"/>
    <col min="1538" max="1538" width="12.296875" style="1396" customWidth="1"/>
    <col min="1539" max="1539" width="8.69921875" style="1396" customWidth="1"/>
    <col min="1540" max="1540" width="17.8984375" style="1396" customWidth="1"/>
    <col min="1541" max="1541" width="12.3984375" style="1396" customWidth="1"/>
    <col min="1542" max="1542" width="8.69921875" style="1396" customWidth="1"/>
    <col min="1543" max="1792" width="8.8984375" style="1396"/>
    <col min="1793" max="1793" width="18.8984375" style="1396" customWidth="1"/>
    <col min="1794" max="1794" width="12.296875" style="1396" customWidth="1"/>
    <col min="1795" max="1795" width="8.69921875" style="1396" customWidth="1"/>
    <col min="1796" max="1796" width="17.8984375" style="1396" customWidth="1"/>
    <col min="1797" max="1797" width="12.3984375" style="1396" customWidth="1"/>
    <col min="1798" max="1798" width="8.69921875" style="1396" customWidth="1"/>
    <col min="1799" max="2048" width="8.8984375" style="1396"/>
    <col min="2049" max="2049" width="18.8984375" style="1396" customWidth="1"/>
    <col min="2050" max="2050" width="12.296875" style="1396" customWidth="1"/>
    <col min="2051" max="2051" width="8.69921875" style="1396" customWidth="1"/>
    <col min="2052" max="2052" width="17.8984375" style="1396" customWidth="1"/>
    <col min="2053" max="2053" width="12.3984375" style="1396" customWidth="1"/>
    <col min="2054" max="2054" width="8.69921875" style="1396" customWidth="1"/>
    <col min="2055" max="2304" width="8.8984375" style="1396"/>
    <col min="2305" max="2305" width="18.8984375" style="1396" customWidth="1"/>
    <col min="2306" max="2306" width="12.296875" style="1396" customWidth="1"/>
    <col min="2307" max="2307" width="8.69921875" style="1396" customWidth="1"/>
    <col min="2308" max="2308" width="17.8984375" style="1396" customWidth="1"/>
    <col min="2309" max="2309" width="12.3984375" style="1396" customWidth="1"/>
    <col min="2310" max="2310" width="8.69921875" style="1396" customWidth="1"/>
    <col min="2311" max="2560" width="8.8984375" style="1396"/>
    <col min="2561" max="2561" width="18.8984375" style="1396" customWidth="1"/>
    <col min="2562" max="2562" width="12.296875" style="1396" customWidth="1"/>
    <col min="2563" max="2563" width="8.69921875" style="1396" customWidth="1"/>
    <col min="2564" max="2564" width="17.8984375" style="1396" customWidth="1"/>
    <col min="2565" max="2565" width="12.3984375" style="1396" customWidth="1"/>
    <col min="2566" max="2566" width="8.69921875" style="1396" customWidth="1"/>
    <col min="2567" max="2816" width="8.8984375" style="1396"/>
    <col min="2817" max="2817" width="18.8984375" style="1396" customWidth="1"/>
    <col min="2818" max="2818" width="12.296875" style="1396" customWidth="1"/>
    <col min="2819" max="2819" width="8.69921875" style="1396" customWidth="1"/>
    <col min="2820" max="2820" width="17.8984375" style="1396" customWidth="1"/>
    <col min="2821" max="2821" width="12.3984375" style="1396" customWidth="1"/>
    <col min="2822" max="2822" width="8.69921875" style="1396" customWidth="1"/>
    <col min="2823" max="3072" width="8.8984375" style="1396"/>
    <col min="3073" max="3073" width="18.8984375" style="1396" customWidth="1"/>
    <col min="3074" max="3074" width="12.296875" style="1396" customWidth="1"/>
    <col min="3075" max="3075" width="8.69921875" style="1396" customWidth="1"/>
    <col min="3076" max="3076" width="17.8984375" style="1396" customWidth="1"/>
    <col min="3077" max="3077" width="12.3984375" style="1396" customWidth="1"/>
    <col min="3078" max="3078" width="8.69921875" style="1396" customWidth="1"/>
    <col min="3079" max="3328" width="8.8984375" style="1396"/>
    <col min="3329" max="3329" width="18.8984375" style="1396" customWidth="1"/>
    <col min="3330" max="3330" width="12.296875" style="1396" customWidth="1"/>
    <col min="3331" max="3331" width="8.69921875" style="1396" customWidth="1"/>
    <col min="3332" max="3332" width="17.8984375" style="1396" customWidth="1"/>
    <col min="3333" max="3333" width="12.3984375" style="1396" customWidth="1"/>
    <col min="3334" max="3334" width="8.69921875" style="1396" customWidth="1"/>
    <col min="3335" max="3584" width="8.8984375" style="1396"/>
    <col min="3585" max="3585" width="18.8984375" style="1396" customWidth="1"/>
    <col min="3586" max="3586" width="12.296875" style="1396" customWidth="1"/>
    <col min="3587" max="3587" width="8.69921875" style="1396" customWidth="1"/>
    <col min="3588" max="3588" width="17.8984375" style="1396" customWidth="1"/>
    <col min="3589" max="3589" width="12.3984375" style="1396" customWidth="1"/>
    <col min="3590" max="3590" width="8.69921875" style="1396" customWidth="1"/>
    <col min="3591" max="3840" width="8.8984375" style="1396"/>
    <col min="3841" max="3841" width="18.8984375" style="1396" customWidth="1"/>
    <col min="3842" max="3842" width="12.296875" style="1396" customWidth="1"/>
    <col min="3843" max="3843" width="8.69921875" style="1396" customWidth="1"/>
    <col min="3844" max="3844" width="17.8984375" style="1396" customWidth="1"/>
    <col min="3845" max="3845" width="12.3984375" style="1396" customWidth="1"/>
    <col min="3846" max="3846" width="8.69921875" style="1396" customWidth="1"/>
    <col min="3847" max="4096" width="8.8984375" style="1396"/>
    <col min="4097" max="4097" width="18.8984375" style="1396" customWidth="1"/>
    <col min="4098" max="4098" width="12.296875" style="1396" customWidth="1"/>
    <col min="4099" max="4099" width="8.69921875" style="1396" customWidth="1"/>
    <col min="4100" max="4100" width="17.8984375" style="1396" customWidth="1"/>
    <col min="4101" max="4101" width="12.3984375" style="1396" customWidth="1"/>
    <col min="4102" max="4102" width="8.69921875" style="1396" customWidth="1"/>
    <col min="4103" max="4352" width="8.8984375" style="1396"/>
    <col min="4353" max="4353" width="18.8984375" style="1396" customWidth="1"/>
    <col min="4354" max="4354" width="12.296875" style="1396" customWidth="1"/>
    <col min="4355" max="4355" width="8.69921875" style="1396" customWidth="1"/>
    <col min="4356" max="4356" width="17.8984375" style="1396" customWidth="1"/>
    <col min="4357" max="4357" width="12.3984375" style="1396" customWidth="1"/>
    <col min="4358" max="4358" width="8.69921875" style="1396" customWidth="1"/>
    <col min="4359" max="4608" width="8.8984375" style="1396"/>
    <col min="4609" max="4609" width="18.8984375" style="1396" customWidth="1"/>
    <col min="4610" max="4610" width="12.296875" style="1396" customWidth="1"/>
    <col min="4611" max="4611" width="8.69921875" style="1396" customWidth="1"/>
    <col min="4612" max="4612" width="17.8984375" style="1396" customWidth="1"/>
    <col min="4613" max="4613" width="12.3984375" style="1396" customWidth="1"/>
    <col min="4614" max="4614" width="8.69921875" style="1396" customWidth="1"/>
    <col min="4615" max="4864" width="8.8984375" style="1396"/>
    <col min="4865" max="4865" width="18.8984375" style="1396" customWidth="1"/>
    <col min="4866" max="4866" width="12.296875" style="1396" customWidth="1"/>
    <col min="4867" max="4867" width="8.69921875" style="1396" customWidth="1"/>
    <col min="4868" max="4868" width="17.8984375" style="1396" customWidth="1"/>
    <col min="4869" max="4869" width="12.3984375" style="1396" customWidth="1"/>
    <col min="4870" max="4870" width="8.69921875" style="1396" customWidth="1"/>
    <col min="4871" max="5120" width="8.8984375" style="1396"/>
    <col min="5121" max="5121" width="18.8984375" style="1396" customWidth="1"/>
    <col min="5122" max="5122" width="12.296875" style="1396" customWidth="1"/>
    <col min="5123" max="5123" width="8.69921875" style="1396" customWidth="1"/>
    <col min="5124" max="5124" width="17.8984375" style="1396" customWidth="1"/>
    <col min="5125" max="5125" width="12.3984375" style="1396" customWidth="1"/>
    <col min="5126" max="5126" width="8.69921875" style="1396" customWidth="1"/>
    <col min="5127" max="5376" width="8.8984375" style="1396"/>
    <col min="5377" max="5377" width="18.8984375" style="1396" customWidth="1"/>
    <col min="5378" max="5378" width="12.296875" style="1396" customWidth="1"/>
    <col min="5379" max="5379" width="8.69921875" style="1396" customWidth="1"/>
    <col min="5380" max="5380" width="17.8984375" style="1396" customWidth="1"/>
    <col min="5381" max="5381" width="12.3984375" style="1396" customWidth="1"/>
    <col min="5382" max="5382" width="8.69921875" style="1396" customWidth="1"/>
    <col min="5383" max="5632" width="8.8984375" style="1396"/>
    <col min="5633" max="5633" width="18.8984375" style="1396" customWidth="1"/>
    <col min="5634" max="5634" width="12.296875" style="1396" customWidth="1"/>
    <col min="5635" max="5635" width="8.69921875" style="1396" customWidth="1"/>
    <col min="5636" max="5636" width="17.8984375" style="1396" customWidth="1"/>
    <col min="5637" max="5637" width="12.3984375" style="1396" customWidth="1"/>
    <col min="5638" max="5638" width="8.69921875" style="1396" customWidth="1"/>
    <col min="5639" max="5888" width="8.8984375" style="1396"/>
    <col min="5889" max="5889" width="18.8984375" style="1396" customWidth="1"/>
    <col min="5890" max="5890" width="12.296875" style="1396" customWidth="1"/>
    <col min="5891" max="5891" width="8.69921875" style="1396" customWidth="1"/>
    <col min="5892" max="5892" width="17.8984375" style="1396" customWidth="1"/>
    <col min="5893" max="5893" width="12.3984375" style="1396" customWidth="1"/>
    <col min="5894" max="5894" width="8.69921875" style="1396" customWidth="1"/>
    <col min="5895" max="6144" width="8.8984375" style="1396"/>
    <col min="6145" max="6145" width="18.8984375" style="1396" customWidth="1"/>
    <col min="6146" max="6146" width="12.296875" style="1396" customWidth="1"/>
    <col min="6147" max="6147" width="8.69921875" style="1396" customWidth="1"/>
    <col min="6148" max="6148" width="17.8984375" style="1396" customWidth="1"/>
    <col min="6149" max="6149" width="12.3984375" style="1396" customWidth="1"/>
    <col min="6150" max="6150" width="8.69921875" style="1396" customWidth="1"/>
    <col min="6151" max="6400" width="8.8984375" style="1396"/>
    <col min="6401" max="6401" width="18.8984375" style="1396" customWidth="1"/>
    <col min="6402" max="6402" width="12.296875" style="1396" customWidth="1"/>
    <col min="6403" max="6403" width="8.69921875" style="1396" customWidth="1"/>
    <col min="6404" max="6404" width="17.8984375" style="1396" customWidth="1"/>
    <col min="6405" max="6405" width="12.3984375" style="1396" customWidth="1"/>
    <col min="6406" max="6406" width="8.69921875" style="1396" customWidth="1"/>
    <col min="6407" max="6656" width="8.8984375" style="1396"/>
    <col min="6657" max="6657" width="18.8984375" style="1396" customWidth="1"/>
    <col min="6658" max="6658" width="12.296875" style="1396" customWidth="1"/>
    <col min="6659" max="6659" width="8.69921875" style="1396" customWidth="1"/>
    <col min="6660" max="6660" width="17.8984375" style="1396" customWidth="1"/>
    <col min="6661" max="6661" width="12.3984375" style="1396" customWidth="1"/>
    <col min="6662" max="6662" width="8.69921875" style="1396" customWidth="1"/>
    <col min="6663" max="6912" width="8.8984375" style="1396"/>
    <col min="6913" max="6913" width="18.8984375" style="1396" customWidth="1"/>
    <col min="6914" max="6914" width="12.296875" style="1396" customWidth="1"/>
    <col min="6915" max="6915" width="8.69921875" style="1396" customWidth="1"/>
    <col min="6916" max="6916" width="17.8984375" style="1396" customWidth="1"/>
    <col min="6917" max="6917" width="12.3984375" style="1396" customWidth="1"/>
    <col min="6918" max="6918" width="8.69921875" style="1396" customWidth="1"/>
    <col min="6919" max="7168" width="8.8984375" style="1396"/>
    <col min="7169" max="7169" width="18.8984375" style="1396" customWidth="1"/>
    <col min="7170" max="7170" width="12.296875" style="1396" customWidth="1"/>
    <col min="7171" max="7171" width="8.69921875" style="1396" customWidth="1"/>
    <col min="7172" max="7172" width="17.8984375" style="1396" customWidth="1"/>
    <col min="7173" max="7173" width="12.3984375" style="1396" customWidth="1"/>
    <col min="7174" max="7174" width="8.69921875" style="1396" customWidth="1"/>
    <col min="7175" max="7424" width="8.8984375" style="1396"/>
    <col min="7425" max="7425" width="18.8984375" style="1396" customWidth="1"/>
    <col min="7426" max="7426" width="12.296875" style="1396" customWidth="1"/>
    <col min="7427" max="7427" width="8.69921875" style="1396" customWidth="1"/>
    <col min="7428" max="7428" width="17.8984375" style="1396" customWidth="1"/>
    <col min="7429" max="7429" width="12.3984375" style="1396" customWidth="1"/>
    <col min="7430" max="7430" width="8.69921875" style="1396" customWidth="1"/>
    <col min="7431" max="7680" width="8.8984375" style="1396"/>
    <col min="7681" max="7681" width="18.8984375" style="1396" customWidth="1"/>
    <col min="7682" max="7682" width="12.296875" style="1396" customWidth="1"/>
    <col min="7683" max="7683" width="8.69921875" style="1396" customWidth="1"/>
    <col min="7684" max="7684" width="17.8984375" style="1396" customWidth="1"/>
    <col min="7685" max="7685" width="12.3984375" style="1396" customWidth="1"/>
    <col min="7686" max="7686" width="8.69921875" style="1396" customWidth="1"/>
    <col min="7687" max="7936" width="8.8984375" style="1396"/>
    <col min="7937" max="7937" width="18.8984375" style="1396" customWidth="1"/>
    <col min="7938" max="7938" width="12.296875" style="1396" customWidth="1"/>
    <col min="7939" max="7939" width="8.69921875" style="1396" customWidth="1"/>
    <col min="7940" max="7940" width="17.8984375" style="1396" customWidth="1"/>
    <col min="7941" max="7941" width="12.3984375" style="1396" customWidth="1"/>
    <col min="7942" max="7942" width="8.69921875" style="1396" customWidth="1"/>
    <col min="7943" max="8192" width="8.8984375" style="1396"/>
    <col min="8193" max="8193" width="18.8984375" style="1396" customWidth="1"/>
    <col min="8194" max="8194" width="12.296875" style="1396" customWidth="1"/>
    <col min="8195" max="8195" width="8.69921875" style="1396" customWidth="1"/>
    <col min="8196" max="8196" width="17.8984375" style="1396" customWidth="1"/>
    <col min="8197" max="8197" width="12.3984375" style="1396" customWidth="1"/>
    <col min="8198" max="8198" width="8.69921875" style="1396" customWidth="1"/>
    <col min="8199" max="8448" width="8.8984375" style="1396"/>
    <col min="8449" max="8449" width="18.8984375" style="1396" customWidth="1"/>
    <col min="8450" max="8450" width="12.296875" style="1396" customWidth="1"/>
    <col min="8451" max="8451" width="8.69921875" style="1396" customWidth="1"/>
    <col min="8452" max="8452" width="17.8984375" style="1396" customWidth="1"/>
    <col min="8453" max="8453" width="12.3984375" style="1396" customWidth="1"/>
    <col min="8454" max="8454" width="8.69921875" style="1396" customWidth="1"/>
    <col min="8455" max="8704" width="8.8984375" style="1396"/>
    <col min="8705" max="8705" width="18.8984375" style="1396" customWidth="1"/>
    <col min="8706" max="8706" width="12.296875" style="1396" customWidth="1"/>
    <col min="8707" max="8707" width="8.69921875" style="1396" customWidth="1"/>
    <col min="8708" max="8708" width="17.8984375" style="1396" customWidth="1"/>
    <col min="8709" max="8709" width="12.3984375" style="1396" customWidth="1"/>
    <col min="8710" max="8710" width="8.69921875" style="1396" customWidth="1"/>
    <col min="8711" max="8960" width="8.8984375" style="1396"/>
    <col min="8961" max="8961" width="18.8984375" style="1396" customWidth="1"/>
    <col min="8962" max="8962" width="12.296875" style="1396" customWidth="1"/>
    <col min="8963" max="8963" width="8.69921875" style="1396" customWidth="1"/>
    <col min="8964" max="8964" width="17.8984375" style="1396" customWidth="1"/>
    <col min="8965" max="8965" width="12.3984375" style="1396" customWidth="1"/>
    <col min="8966" max="8966" width="8.69921875" style="1396" customWidth="1"/>
    <col min="8967" max="9216" width="8.8984375" style="1396"/>
    <col min="9217" max="9217" width="18.8984375" style="1396" customWidth="1"/>
    <col min="9218" max="9218" width="12.296875" style="1396" customWidth="1"/>
    <col min="9219" max="9219" width="8.69921875" style="1396" customWidth="1"/>
    <col min="9220" max="9220" width="17.8984375" style="1396" customWidth="1"/>
    <col min="9221" max="9221" width="12.3984375" style="1396" customWidth="1"/>
    <col min="9222" max="9222" width="8.69921875" style="1396" customWidth="1"/>
    <col min="9223" max="9472" width="8.8984375" style="1396"/>
    <col min="9473" max="9473" width="18.8984375" style="1396" customWidth="1"/>
    <col min="9474" max="9474" width="12.296875" style="1396" customWidth="1"/>
    <col min="9475" max="9475" width="8.69921875" style="1396" customWidth="1"/>
    <col min="9476" max="9476" width="17.8984375" style="1396" customWidth="1"/>
    <col min="9477" max="9477" width="12.3984375" style="1396" customWidth="1"/>
    <col min="9478" max="9478" width="8.69921875" style="1396" customWidth="1"/>
    <col min="9479" max="9728" width="8.8984375" style="1396"/>
    <col min="9729" max="9729" width="18.8984375" style="1396" customWidth="1"/>
    <col min="9730" max="9730" width="12.296875" style="1396" customWidth="1"/>
    <col min="9731" max="9731" width="8.69921875" style="1396" customWidth="1"/>
    <col min="9732" max="9732" width="17.8984375" style="1396" customWidth="1"/>
    <col min="9733" max="9733" width="12.3984375" style="1396" customWidth="1"/>
    <col min="9734" max="9734" width="8.69921875" style="1396" customWidth="1"/>
    <col min="9735" max="9984" width="8.8984375" style="1396"/>
    <col min="9985" max="9985" width="18.8984375" style="1396" customWidth="1"/>
    <col min="9986" max="9986" width="12.296875" style="1396" customWidth="1"/>
    <col min="9987" max="9987" width="8.69921875" style="1396" customWidth="1"/>
    <col min="9988" max="9988" width="17.8984375" style="1396" customWidth="1"/>
    <col min="9989" max="9989" width="12.3984375" style="1396" customWidth="1"/>
    <col min="9990" max="9990" width="8.69921875" style="1396" customWidth="1"/>
    <col min="9991" max="10240" width="8.8984375" style="1396"/>
    <col min="10241" max="10241" width="18.8984375" style="1396" customWidth="1"/>
    <col min="10242" max="10242" width="12.296875" style="1396" customWidth="1"/>
    <col min="10243" max="10243" width="8.69921875" style="1396" customWidth="1"/>
    <col min="10244" max="10244" width="17.8984375" style="1396" customWidth="1"/>
    <col min="10245" max="10245" width="12.3984375" style="1396" customWidth="1"/>
    <col min="10246" max="10246" width="8.69921875" style="1396" customWidth="1"/>
    <col min="10247" max="10496" width="8.8984375" style="1396"/>
    <col min="10497" max="10497" width="18.8984375" style="1396" customWidth="1"/>
    <col min="10498" max="10498" width="12.296875" style="1396" customWidth="1"/>
    <col min="10499" max="10499" width="8.69921875" style="1396" customWidth="1"/>
    <col min="10500" max="10500" width="17.8984375" style="1396" customWidth="1"/>
    <col min="10501" max="10501" width="12.3984375" style="1396" customWidth="1"/>
    <col min="10502" max="10502" width="8.69921875" style="1396" customWidth="1"/>
    <col min="10503" max="10752" width="8.8984375" style="1396"/>
    <col min="10753" max="10753" width="18.8984375" style="1396" customWidth="1"/>
    <col min="10754" max="10754" width="12.296875" style="1396" customWidth="1"/>
    <col min="10755" max="10755" width="8.69921875" style="1396" customWidth="1"/>
    <col min="10756" max="10756" width="17.8984375" style="1396" customWidth="1"/>
    <col min="10757" max="10757" width="12.3984375" style="1396" customWidth="1"/>
    <col min="10758" max="10758" width="8.69921875" style="1396" customWidth="1"/>
    <col min="10759" max="11008" width="8.8984375" style="1396"/>
    <col min="11009" max="11009" width="18.8984375" style="1396" customWidth="1"/>
    <col min="11010" max="11010" width="12.296875" style="1396" customWidth="1"/>
    <col min="11011" max="11011" width="8.69921875" style="1396" customWidth="1"/>
    <col min="11012" max="11012" width="17.8984375" style="1396" customWidth="1"/>
    <col min="11013" max="11013" width="12.3984375" style="1396" customWidth="1"/>
    <col min="11014" max="11014" width="8.69921875" style="1396" customWidth="1"/>
    <col min="11015" max="11264" width="8.8984375" style="1396"/>
    <col min="11265" max="11265" width="18.8984375" style="1396" customWidth="1"/>
    <col min="11266" max="11266" width="12.296875" style="1396" customWidth="1"/>
    <col min="11267" max="11267" width="8.69921875" style="1396" customWidth="1"/>
    <col min="11268" max="11268" width="17.8984375" style="1396" customWidth="1"/>
    <col min="11269" max="11269" width="12.3984375" style="1396" customWidth="1"/>
    <col min="11270" max="11270" width="8.69921875" style="1396" customWidth="1"/>
    <col min="11271" max="11520" width="8.8984375" style="1396"/>
    <col min="11521" max="11521" width="18.8984375" style="1396" customWidth="1"/>
    <col min="11522" max="11522" width="12.296875" style="1396" customWidth="1"/>
    <col min="11523" max="11523" width="8.69921875" style="1396" customWidth="1"/>
    <col min="11524" max="11524" width="17.8984375" style="1396" customWidth="1"/>
    <col min="11525" max="11525" width="12.3984375" style="1396" customWidth="1"/>
    <col min="11526" max="11526" width="8.69921875" style="1396" customWidth="1"/>
    <col min="11527" max="11776" width="8.8984375" style="1396"/>
    <col min="11777" max="11777" width="18.8984375" style="1396" customWidth="1"/>
    <col min="11778" max="11778" width="12.296875" style="1396" customWidth="1"/>
    <col min="11779" max="11779" width="8.69921875" style="1396" customWidth="1"/>
    <col min="11780" max="11780" width="17.8984375" style="1396" customWidth="1"/>
    <col min="11781" max="11781" width="12.3984375" style="1396" customWidth="1"/>
    <col min="11782" max="11782" width="8.69921875" style="1396" customWidth="1"/>
    <col min="11783" max="12032" width="8.8984375" style="1396"/>
    <col min="12033" max="12033" width="18.8984375" style="1396" customWidth="1"/>
    <col min="12034" max="12034" width="12.296875" style="1396" customWidth="1"/>
    <col min="12035" max="12035" width="8.69921875" style="1396" customWidth="1"/>
    <col min="12036" max="12036" width="17.8984375" style="1396" customWidth="1"/>
    <col min="12037" max="12037" width="12.3984375" style="1396" customWidth="1"/>
    <col min="12038" max="12038" width="8.69921875" style="1396" customWidth="1"/>
    <col min="12039" max="12288" width="8.8984375" style="1396"/>
    <col min="12289" max="12289" width="18.8984375" style="1396" customWidth="1"/>
    <col min="12290" max="12290" width="12.296875" style="1396" customWidth="1"/>
    <col min="12291" max="12291" width="8.69921875" style="1396" customWidth="1"/>
    <col min="12292" max="12292" width="17.8984375" style="1396" customWidth="1"/>
    <col min="12293" max="12293" width="12.3984375" style="1396" customWidth="1"/>
    <col min="12294" max="12294" width="8.69921875" style="1396" customWidth="1"/>
    <col min="12295" max="12544" width="8.8984375" style="1396"/>
    <col min="12545" max="12545" width="18.8984375" style="1396" customWidth="1"/>
    <col min="12546" max="12546" width="12.296875" style="1396" customWidth="1"/>
    <col min="12547" max="12547" width="8.69921875" style="1396" customWidth="1"/>
    <col min="12548" max="12548" width="17.8984375" style="1396" customWidth="1"/>
    <col min="12549" max="12549" width="12.3984375" style="1396" customWidth="1"/>
    <col min="12550" max="12550" width="8.69921875" style="1396" customWidth="1"/>
    <col min="12551" max="12800" width="8.8984375" style="1396"/>
    <col min="12801" max="12801" width="18.8984375" style="1396" customWidth="1"/>
    <col min="12802" max="12802" width="12.296875" style="1396" customWidth="1"/>
    <col min="12803" max="12803" width="8.69921875" style="1396" customWidth="1"/>
    <col min="12804" max="12804" width="17.8984375" style="1396" customWidth="1"/>
    <col min="12805" max="12805" width="12.3984375" style="1396" customWidth="1"/>
    <col min="12806" max="12806" width="8.69921875" style="1396" customWidth="1"/>
    <col min="12807" max="13056" width="8.8984375" style="1396"/>
    <col min="13057" max="13057" width="18.8984375" style="1396" customWidth="1"/>
    <col min="13058" max="13058" width="12.296875" style="1396" customWidth="1"/>
    <col min="13059" max="13059" width="8.69921875" style="1396" customWidth="1"/>
    <col min="13060" max="13060" width="17.8984375" style="1396" customWidth="1"/>
    <col min="13061" max="13061" width="12.3984375" style="1396" customWidth="1"/>
    <col min="13062" max="13062" width="8.69921875" style="1396" customWidth="1"/>
    <col min="13063" max="13312" width="8.8984375" style="1396"/>
    <col min="13313" max="13313" width="18.8984375" style="1396" customWidth="1"/>
    <col min="13314" max="13314" width="12.296875" style="1396" customWidth="1"/>
    <col min="13315" max="13315" width="8.69921875" style="1396" customWidth="1"/>
    <col min="13316" max="13316" width="17.8984375" style="1396" customWidth="1"/>
    <col min="13317" max="13317" width="12.3984375" style="1396" customWidth="1"/>
    <col min="13318" max="13318" width="8.69921875" style="1396" customWidth="1"/>
    <col min="13319" max="13568" width="8.8984375" style="1396"/>
    <col min="13569" max="13569" width="18.8984375" style="1396" customWidth="1"/>
    <col min="13570" max="13570" width="12.296875" style="1396" customWidth="1"/>
    <col min="13571" max="13571" width="8.69921875" style="1396" customWidth="1"/>
    <col min="13572" max="13572" width="17.8984375" style="1396" customWidth="1"/>
    <col min="13573" max="13573" width="12.3984375" style="1396" customWidth="1"/>
    <col min="13574" max="13574" width="8.69921875" style="1396" customWidth="1"/>
    <col min="13575" max="13824" width="8.8984375" style="1396"/>
    <col min="13825" max="13825" width="18.8984375" style="1396" customWidth="1"/>
    <col min="13826" max="13826" width="12.296875" style="1396" customWidth="1"/>
    <col min="13827" max="13827" width="8.69921875" style="1396" customWidth="1"/>
    <col min="13828" max="13828" width="17.8984375" style="1396" customWidth="1"/>
    <col min="13829" max="13829" width="12.3984375" style="1396" customWidth="1"/>
    <col min="13830" max="13830" width="8.69921875" style="1396" customWidth="1"/>
    <col min="13831" max="14080" width="8.8984375" style="1396"/>
    <col min="14081" max="14081" width="18.8984375" style="1396" customWidth="1"/>
    <col min="14082" max="14082" width="12.296875" style="1396" customWidth="1"/>
    <col min="14083" max="14083" width="8.69921875" style="1396" customWidth="1"/>
    <col min="14084" max="14084" width="17.8984375" style="1396" customWidth="1"/>
    <col min="14085" max="14085" width="12.3984375" style="1396" customWidth="1"/>
    <col min="14086" max="14086" width="8.69921875" style="1396" customWidth="1"/>
    <col min="14087" max="14336" width="8.8984375" style="1396"/>
    <col min="14337" max="14337" width="18.8984375" style="1396" customWidth="1"/>
    <col min="14338" max="14338" width="12.296875" style="1396" customWidth="1"/>
    <col min="14339" max="14339" width="8.69921875" style="1396" customWidth="1"/>
    <col min="14340" max="14340" width="17.8984375" style="1396" customWidth="1"/>
    <col min="14341" max="14341" width="12.3984375" style="1396" customWidth="1"/>
    <col min="14342" max="14342" width="8.69921875" style="1396" customWidth="1"/>
    <col min="14343" max="14592" width="8.8984375" style="1396"/>
    <col min="14593" max="14593" width="18.8984375" style="1396" customWidth="1"/>
    <col min="14594" max="14594" width="12.296875" style="1396" customWidth="1"/>
    <col min="14595" max="14595" width="8.69921875" style="1396" customWidth="1"/>
    <col min="14596" max="14596" width="17.8984375" style="1396" customWidth="1"/>
    <col min="14597" max="14597" width="12.3984375" style="1396" customWidth="1"/>
    <col min="14598" max="14598" width="8.69921875" style="1396" customWidth="1"/>
    <col min="14599" max="14848" width="8.8984375" style="1396"/>
    <col min="14849" max="14849" width="18.8984375" style="1396" customWidth="1"/>
    <col min="14850" max="14850" width="12.296875" style="1396" customWidth="1"/>
    <col min="14851" max="14851" width="8.69921875" style="1396" customWidth="1"/>
    <col min="14852" max="14852" width="17.8984375" style="1396" customWidth="1"/>
    <col min="14853" max="14853" width="12.3984375" style="1396" customWidth="1"/>
    <col min="14854" max="14854" width="8.69921875" style="1396" customWidth="1"/>
    <col min="14855" max="15104" width="8.8984375" style="1396"/>
    <col min="15105" max="15105" width="18.8984375" style="1396" customWidth="1"/>
    <col min="15106" max="15106" width="12.296875" style="1396" customWidth="1"/>
    <col min="15107" max="15107" width="8.69921875" style="1396" customWidth="1"/>
    <col min="15108" max="15108" width="17.8984375" style="1396" customWidth="1"/>
    <col min="15109" max="15109" width="12.3984375" style="1396" customWidth="1"/>
    <col min="15110" max="15110" width="8.69921875" style="1396" customWidth="1"/>
    <col min="15111" max="15360" width="8.8984375" style="1396"/>
    <col min="15361" max="15361" width="18.8984375" style="1396" customWidth="1"/>
    <col min="15362" max="15362" width="12.296875" style="1396" customWidth="1"/>
    <col min="15363" max="15363" width="8.69921875" style="1396" customWidth="1"/>
    <col min="15364" max="15364" width="17.8984375" style="1396" customWidth="1"/>
    <col min="15365" max="15365" width="12.3984375" style="1396" customWidth="1"/>
    <col min="15366" max="15366" width="8.69921875" style="1396" customWidth="1"/>
    <col min="15367" max="15616" width="8.8984375" style="1396"/>
    <col min="15617" max="15617" width="18.8984375" style="1396" customWidth="1"/>
    <col min="15618" max="15618" width="12.296875" style="1396" customWidth="1"/>
    <col min="15619" max="15619" width="8.69921875" style="1396" customWidth="1"/>
    <col min="15620" max="15620" width="17.8984375" style="1396" customWidth="1"/>
    <col min="15621" max="15621" width="12.3984375" style="1396" customWidth="1"/>
    <col min="15622" max="15622" width="8.69921875" style="1396" customWidth="1"/>
    <col min="15623" max="15872" width="8.8984375" style="1396"/>
    <col min="15873" max="15873" width="18.8984375" style="1396" customWidth="1"/>
    <col min="15874" max="15874" width="12.296875" style="1396" customWidth="1"/>
    <col min="15875" max="15875" width="8.69921875" style="1396" customWidth="1"/>
    <col min="15876" max="15876" width="17.8984375" style="1396" customWidth="1"/>
    <col min="15877" max="15877" width="12.3984375" style="1396" customWidth="1"/>
    <col min="15878" max="15878" width="8.69921875" style="1396" customWidth="1"/>
    <col min="15879" max="16128" width="8.8984375" style="1396"/>
    <col min="16129" max="16129" width="18.8984375" style="1396" customWidth="1"/>
    <col min="16130" max="16130" width="12.296875" style="1396" customWidth="1"/>
    <col min="16131" max="16131" width="8.69921875" style="1396" customWidth="1"/>
    <col min="16132" max="16132" width="17.8984375" style="1396" customWidth="1"/>
    <col min="16133" max="16133" width="12.3984375" style="1396" customWidth="1"/>
    <col min="16134" max="16134" width="8.69921875" style="1396" customWidth="1"/>
    <col min="16135" max="16384" width="8.8984375" style="1396"/>
  </cols>
  <sheetData>
    <row r="1" spans="1:7" ht="30.6">
      <c r="A1" s="180" t="s">
        <v>490</v>
      </c>
      <c r="C1" s="187" t="s">
        <v>893</v>
      </c>
      <c r="D1" s="39"/>
    </row>
    <row r="2" spans="1:7" ht="19.5" customHeight="1">
      <c r="A2" s="313"/>
      <c r="E2" s="13" t="s">
        <v>491</v>
      </c>
    </row>
    <row r="3" spans="1:7" ht="33.75" customHeight="1">
      <c r="A3" s="1867" t="s">
        <v>58</v>
      </c>
      <c r="B3" s="1868"/>
      <c r="C3" s="1869"/>
      <c r="D3" s="1867" t="s">
        <v>59</v>
      </c>
      <c r="E3" s="1868"/>
      <c r="F3" s="1869"/>
    </row>
    <row r="4" spans="1:7" s="77" customFormat="1" ht="33.75" customHeight="1" thickBot="1">
      <c r="A4" s="78" t="s">
        <v>60</v>
      </c>
      <c r="B4" s="79" t="s">
        <v>61</v>
      </c>
      <c r="C4" s="80" t="s">
        <v>62</v>
      </c>
      <c r="D4" s="78" t="s">
        <v>60</v>
      </c>
      <c r="E4" s="79" t="s">
        <v>63</v>
      </c>
      <c r="F4" s="80" t="s">
        <v>62</v>
      </c>
    </row>
    <row r="5" spans="1:7" s="77" customFormat="1" ht="31.5" customHeight="1" thickTop="1">
      <c r="A5" s="81" t="s">
        <v>64</v>
      </c>
      <c r="B5" s="215">
        <f>B6+B14+B20</f>
        <v>156875</v>
      </c>
      <c r="C5" s="216">
        <f>SUM(C6,C14,C20)</f>
        <v>100</v>
      </c>
      <c r="D5" s="217" t="s">
        <v>64</v>
      </c>
      <c r="E5" s="215">
        <f>E6+E14+E20</f>
        <v>156875</v>
      </c>
      <c r="F5" s="216">
        <f>SUM(F6,F14,F20)</f>
        <v>100</v>
      </c>
      <c r="G5" s="77" t="s">
        <v>755</v>
      </c>
    </row>
    <row r="6" spans="1:7" s="77" customFormat="1" ht="31.5" customHeight="1">
      <c r="A6" s="76" t="s">
        <v>65</v>
      </c>
      <c r="B6" s="218">
        <f>SUM(B7:B13)</f>
        <v>127974</v>
      </c>
      <c r="C6" s="342">
        <f>B6/$B$5*100</f>
        <v>81.577051792828684</v>
      </c>
      <c r="D6" s="219" t="s">
        <v>66</v>
      </c>
      <c r="E6" s="218">
        <f>SUM(E7:E13)</f>
        <v>102128</v>
      </c>
      <c r="F6" s="342">
        <f>E6/$E$5*100</f>
        <v>65.101513944223115</v>
      </c>
      <c r="G6" s="77" t="s">
        <v>757</v>
      </c>
    </row>
    <row r="7" spans="1:7" s="75" customFormat="1" ht="31.5" customHeight="1">
      <c r="A7" s="121" t="s">
        <v>492</v>
      </c>
      <c r="B7" s="220">
        <v>113929</v>
      </c>
      <c r="C7" s="333"/>
      <c r="D7" s="221" t="s">
        <v>493</v>
      </c>
      <c r="E7" s="220">
        <v>34441</v>
      </c>
      <c r="F7" s="333"/>
      <c r="G7" s="75" t="s">
        <v>756</v>
      </c>
    </row>
    <row r="8" spans="1:7" s="75" customFormat="1" ht="31.5" customHeight="1">
      <c r="A8" s="122" t="s">
        <v>494</v>
      </c>
      <c r="B8" s="222">
        <v>3495</v>
      </c>
      <c r="C8" s="334"/>
      <c r="D8" s="223" t="s">
        <v>67</v>
      </c>
      <c r="E8" s="222">
        <v>9574</v>
      </c>
      <c r="F8" s="334"/>
      <c r="G8" s="75" t="s">
        <v>758</v>
      </c>
    </row>
    <row r="9" spans="1:7" s="75" customFormat="1" ht="31.5" customHeight="1">
      <c r="A9" s="122" t="s">
        <v>495</v>
      </c>
      <c r="B9" s="222">
        <v>587</v>
      </c>
      <c r="C9" s="334"/>
      <c r="D9" s="223" t="s">
        <v>496</v>
      </c>
      <c r="E9" s="222">
        <v>7270</v>
      </c>
      <c r="F9" s="334"/>
    </row>
    <row r="10" spans="1:7" s="75" customFormat="1" ht="31.5" customHeight="1">
      <c r="A10" s="122" t="s">
        <v>497</v>
      </c>
      <c r="B10" s="222">
        <v>504</v>
      </c>
      <c r="C10" s="334"/>
      <c r="D10" s="223" t="s">
        <v>68</v>
      </c>
      <c r="E10" s="222">
        <v>4252</v>
      </c>
      <c r="F10" s="334"/>
    </row>
    <row r="11" spans="1:7" s="75" customFormat="1" ht="31.5" customHeight="1">
      <c r="A11" s="122" t="s">
        <v>498</v>
      </c>
      <c r="B11" s="222">
        <v>9158</v>
      </c>
      <c r="C11" s="334"/>
      <c r="D11" s="223" t="s">
        <v>499</v>
      </c>
      <c r="E11" s="222">
        <v>16649</v>
      </c>
      <c r="F11" s="334"/>
    </row>
    <row r="12" spans="1:7" s="75" customFormat="1" ht="31.5" customHeight="1">
      <c r="A12" s="1870" t="s">
        <v>500</v>
      </c>
      <c r="B12" s="1874">
        <v>301</v>
      </c>
      <c r="C12" s="1872"/>
      <c r="D12" s="223" t="s">
        <v>69</v>
      </c>
      <c r="E12" s="222">
        <v>29717</v>
      </c>
      <c r="F12" s="334"/>
    </row>
    <row r="13" spans="1:7" s="75" customFormat="1" ht="31.5" customHeight="1">
      <c r="A13" s="1871"/>
      <c r="B13" s="1875"/>
      <c r="C13" s="1873"/>
      <c r="D13" s="224" t="s">
        <v>70</v>
      </c>
      <c r="E13" s="225">
        <v>225</v>
      </c>
      <c r="F13" s="335"/>
    </row>
    <row r="14" spans="1:7" s="77" customFormat="1" ht="31.5" customHeight="1">
      <c r="A14" s="123" t="s">
        <v>501</v>
      </c>
      <c r="B14" s="218">
        <f>SUM(B15:B19)</f>
        <v>13739</v>
      </c>
      <c r="C14" s="341">
        <f>B14/$B$5*100</f>
        <v>8.7579282868525894</v>
      </c>
      <c r="D14" s="219" t="s">
        <v>502</v>
      </c>
      <c r="E14" s="218">
        <f>SUM(E15:E19)</f>
        <v>53004</v>
      </c>
      <c r="F14" s="341">
        <f>E14/$E$5*100</f>
        <v>33.787410358565737</v>
      </c>
    </row>
    <row r="15" spans="1:7" s="77" customFormat="1" ht="31.5" customHeight="1">
      <c r="A15" s="121" t="s">
        <v>71</v>
      </c>
      <c r="B15" s="220">
        <v>6046</v>
      </c>
      <c r="C15" s="333"/>
      <c r="D15" s="221" t="s">
        <v>503</v>
      </c>
      <c r="E15" s="226">
        <v>52929</v>
      </c>
      <c r="F15" s="336"/>
    </row>
    <row r="16" spans="1:7" s="77" customFormat="1" ht="31.5" customHeight="1">
      <c r="A16" s="122" t="s">
        <v>72</v>
      </c>
      <c r="B16" s="222">
        <v>0</v>
      </c>
      <c r="C16" s="334"/>
      <c r="D16" s="227" t="s">
        <v>504</v>
      </c>
      <c r="E16" s="228">
        <v>0</v>
      </c>
      <c r="F16" s="337"/>
    </row>
    <row r="17" spans="1:6" s="77" customFormat="1" ht="31.5" customHeight="1">
      <c r="A17" s="122" t="s">
        <v>505</v>
      </c>
      <c r="B17" s="222">
        <v>3155</v>
      </c>
      <c r="C17" s="334"/>
      <c r="D17" s="229" t="s">
        <v>506</v>
      </c>
      <c r="E17" s="230">
        <v>0</v>
      </c>
      <c r="F17" s="337"/>
    </row>
    <row r="18" spans="1:6" s="77" customFormat="1" ht="31.5" customHeight="1">
      <c r="A18" s="124" t="s">
        <v>507</v>
      </c>
      <c r="B18" s="231">
        <v>4538</v>
      </c>
      <c r="C18" s="338"/>
      <c r="D18" s="229" t="s">
        <v>508</v>
      </c>
      <c r="E18" s="230">
        <v>75</v>
      </c>
      <c r="F18" s="339"/>
    </row>
    <row r="19" spans="1:6" s="77" customFormat="1" ht="31.5" customHeight="1">
      <c r="A19" s="125" t="s">
        <v>509</v>
      </c>
      <c r="B19" s="225">
        <v>0</v>
      </c>
      <c r="C19" s="335"/>
      <c r="D19" s="232" t="s">
        <v>510</v>
      </c>
      <c r="E19" s="233"/>
      <c r="F19" s="234"/>
    </row>
    <row r="20" spans="1:6" s="77" customFormat="1" ht="31.5" customHeight="1">
      <c r="A20" s="123" t="s">
        <v>511</v>
      </c>
      <c r="B20" s="218">
        <f>SUM(B21:B22)</f>
        <v>15162</v>
      </c>
      <c r="C20" s="341">
        <f>B20/$B$5*100</f>
        <v>9.6650199203187253</v>
      </c>
      <c r="D20" s="219" t="s">
        <v>73</v>
      </c>
      <c r="E20" s="218">
        <f>SUM(E21:E22)</f>
        <v>1743</v>
      </c>
      <c r="F20" s="341">
        <f>E20/$E$5*100</f>
        <v>1.1110756972111553</v>
      </c>
    </row>
    <row r="21" spans="1:6" s="77" customFormat="1" ht="31.5" customHeight="1">
      <c r="A21" s="121" t="s">
        <v>512</v>
      </c>
      <c r="B21" s="220">
        <v>14093</v>
      </c>
      <c r="C21" s="333"/>
      <c r="D21" s="235" t="s">
        <v>513</v>
      </c>
      <c r="E21" s="220">
        <v>1350</v>
      </c>
      <c r="F21" s="336"/>
    </row>
    <row r="22" spans="1:6" s="77" customFormat="1" ht="31.5" customHeight="1">
      <c r="A22" s="125" t="s">
        <v>74</v>
      </c>
      <c r="B22" s="225">
        <v>1069</v>
      </c>
      <c r="C22" s="335"/>
      <c r="D22" s="236" t="s">
        <v>514</v>
      </c>
      <c r="E22" s="225">
        <v>393</v>
      </c>
      <c r="F22" s="340"/>
    </row>
  </sheetData>
  <mergeCells count="5">
    <mergeCell ref="A3:C3"/>
    <mergeCell ref="D3:F3"/>
    <mergeCell ref="A12:A13"/>
    <mergeCell ref="C12:C13"/>
    <mergeCell ref="B12:B13"/>
  </mergeCells>
  <phoneticPr fontId="63" type="noConversion"/>
  <pageMargins left="0.62" right="0.49" top="1" bottom="1" header="0.5" footer="0.5"/>
  <pageSetup paperSize="9" firstPageNumber="11" orientation="portrait" useFirstPageNumber="1" r:id="rId1"/>
  <headerFooter alignWithMargins="0">
    <oddFooter>&amp;C- &amp;P -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0000FF"/>
  </sheetPr>
  <dimension ref="A1:H36"/>
  <sheetViews>
    <sheetView view="pageBreakPreview" zoomScaleNormal="90" zoomScaleSheetLayoutView="100" workbookViewId="0">
      <selection activeCell="C16" sqref="C16"/>
    </sheetView>
  </sheetViews>
  <sheetFormatPr defaultColWidth="8.8984375" defaultRowHeight="14.4"/>
  <cols>
    <col min="1" max="1" width="13.19921875" style="186" customWidth="1"/>
    <col min="2" max="2" width="10.796875" style="186" customWidth="1"/>
    <col min="3" max="3" width="12.59765625" style="186" customWidth="1"/>
    <col min="4" max="4" width="10.8984375" style="186" customWidth="1"/>
    <col min="5" max="5" width="13.09765625" style="186" customWidth="1"/>
    <col min="6" max="6" width="9.796875" style="186" customWidth="1"/>
    <col min="7" max="7" width="13" style="186" customWidth="1"/>
    <col min="8" max="16384" width="8.8984375" style="186"/>
  </cols>
  <sheetData>
    <row r="1" spans="1:8" ht="20.25" customHeight="1"/>
    <row r="2" spans="1:8" ht="30.6">
      <c r="A2" s="280" t="s">
        <v>949</v>
      </c>
      <c r="B2" s="280"/>
      <c r="C2" s="280"/>
      <c r="D2" s="280"/>
      <c r="E2" s="280"/>
      <c r="F2" s="280"/>
      <c r="G2" s="280"/>
      <c r="H2" s="51"/>
    </row>
    <row r="3" spans="1:8" ht="31.5" customHeight="1" thickBot="1">
      <c r="A3" s="264"/>
      <c r="D3" s="154"/>
      <c r="F3" s="67" t="s">
        <v>403</v>
      </c>
    </row>
    <row r="4" spans="1:8" ht="25.5" customHeight="1">
      <c r="A4" s="2360" t="s">
        <v>748</v>
      </c>
      <c r="B4" s="2362" t="s">
        <v>887</v>
      </c>
      <c r="C4" s="2363"/>
      <c r="D4" s="2362" t="s">
        <v>939</v>
      </c>
      <c r="E4" s="2363"/>
      <c r="F4" s="2364" t="s">
        <v>729</v>
      </c>
      <c r="G4" s="2365"/>
    </row>
    <row r="5" spans="1:8" ht="27" customHeight="1">
      <c r="A5" s="2361"/>
      <c r="B5" s="866" t="s">
        <v>404</v>
      </c>
      <c r="C5" s="867" t="s">
        <v>402</v>
      </c>
      <c r="D5" s="866" t="s">
        <v>404</v>
      </c>
      <c r="E5" s="867" t="s">
        <v>402</v>
      </c>
      <c r="F5" s="868" t="s">
        <v>404</v>
      </c>
      <c r="G5" s="940" t="s">
        <v>402</v>
      </c>
    </row>
    <row r="6" spans="1:8" ht="41.25" customHeight="1">
      <c r="A6" s="941" t="s">
        <v>82</v>
      </c>
      <c r="B6" s="942">
        <f>SUM(B7:B18)</f>
        <v>1514.2900000000002</v>
      </c>
      <c r="C6" s="943">
        <f>SUM(C7:C18)</f>
        <v>92750</v>
      </c>
      <c r="D6" s="944">
        <f>SUM(D7:D18)</f>
        <v>1481.0800000000002</v>
      </c>
      <c r="E6" s="943">
        <f>SUM(E7:E18)</f>
        <v>92152.75</v>
      </c>
      <c r="F6" s="945">
        <f>D6-B6</f>
        <v>-33.210000000000036</v>
      </c>
      <c r="G6" s="946">
        <f>SUM(G7:G18)</f>
        <v>-597.25</v>
      </c>
    </row>
    <row r="7" spans="1:8" ht="41.25" customHeight="1">
      <c r="A7" s="929">
        <v>1</v>
      </c>
      <c r="B7" s="947">
        <v>140.44999999999999</v>
      </c>
      <c r="C7" s="948">
        <v>8603</v>
      </c>
      <c r="D7" s="1551">
        <v>102.13</v>
      </c>
      <c r="E7" s="1552">
        <v>6354.52</v>
      </c>
      <c r="F7" s="878">
        <f>D7-B7</f>
        <v>-38.319999999999993</v>
      </c>
      <c r="G7" s="949">
        <f>E7-C7</f>
        <v>-2248.4799999999996</v>
      </c>
    </row>
    <row r="8" spans="1:8" ht="41.25" customHeight="1">
      <c r="A8" s="929">
        <v>2</v>
      </c>
      <c r="B8" s="950">
        <v>111.4</v>
      </c>
      <c r="C8" s="948">
        <v>6823</v>
      </c>
      <c r="D8" s="1553">
        <v>92.42</v>
      </c>
      <c r="E8" s="1552">
        <v>5750.37</v>
      </c>
      <c r="F8" s="878">
        <f t="shared" ref="F8:G18" si="0">D8-B8</f>
        <v>-18.980000000000004</v>
      </c>
      <c r="G8" s="949">
        <f t="shared" si="0"/>
        <v>-1072.6300000000001</v>
      </c>
    </row>
    <row r="9" spans="1:8" ht="41.25" customHeight="1">
      <c r="A9" s="929">
        <v>3</v>
      </c>
      <c r="B9" s="950">
        <v>111.69</v>
      </c>
      <c r="C9" s="948">
        <v>6841</v>
      </c>
      <c r="D9" s="1553">
        <v>89.24</v>
      </c>
      <c r="E9" s="1552">
        <v>5552.51</v>
      </c>
      <c r="F9" s="878">
        <f t="shared" si="0"/>
        <v>-22.450000000000003</v>
      </c>
      <c r="G9" s="949">
        <f t="shared" si="0"/>
        <v>-1288.4899999999998</v>
      </c>
    </row>
    <row r="10" spans="1:8" ht="41.25" customHeight="1">
      <c r="A10" s="929">
        <v>4</v>
      </c>
      <c r="B10" s="950">
        <v>90.35</v>
      </c>
      <c r="C10" s="948">
        <v>5534</v>
      </c>
      <c r="D10" s="1553">
        <v>98.41</v>
      </c>
      <c r="E10" s="1552">
        <v>6123.07</v>
      </c>
      <c r="F10" s="878">
        <f t="shared" si="0"/>
        <v>8.0600000000000023</v>
      </c>
      <c r="G10" s="949">
        <f t="shared" si="0"/>
        <v>589.06999999999971</v>
      </c>
    </row>
    <row r="11" spans="1:8" ht="41.25" customHeight="1">
      <c r="A11" s="929">
        <v>5</v>
      </c>
      <c r="B11" s="950">
        <v>168.08</v>
      </c>
      <c r="C11" s="948">
        <v>10295</v>
      </c>
      <c r="D11" s="1553">
        <v>125.15</v>
      </c>
      <c r="E11" s="1552">
        <v>7786.83</v>
      </c>
      <c r="F11" s="878">
        <f t="shared" si="0"/>
        <v>-42.930000000000007</v>
      </c>
      <c r="G11" s="949">
        <f t="shared" si="0"/>
        <v>-2508.17</v>
      </c>
    </row>
    <row r="12" spans="1:8" ht="41.25" customHeight="1">
      <c r="A12" s="929">
        <v>6</v>
      </c>
      <c r="B12" s="950">
        <v>161.6</v>
      </c>
      <c r="C12" s="948">
        <v>9898</v>
      </c>
      <c r="D12" s="1553">
        <v>111.18</v>
      </c>
      <c r="E12" s="1552">
        <v>6917.61</v>
      </c>
      <c r="F12" s="878">
        <f t="shared" si="0"/>
        <v>-50.419999999999987</v>
      </c>
      <c r="G12" s="949">
        <f t="shared" si="0"/>
        <v>-2980.3900000000003</v>
      </c>
    </row>
    <row r="13" spans="1:8" ht="41.25" customHeight="1">
      <c r="A13" s="929">
        <v>7</v>
      </c>
      <c r="B13" s="950">
        <v>131.31</v>
      </c>
      <c r="C13" s="948">
        <v>8043</v>
      </c>
      <c r="D13" s="1553">
        <v>109.92</v>
      </c>
      <c r="E13" s="1552">
        <v>6839.22</v>
      </c>
      <c r="F13" s="878">
        <f t="shared" si="0"/>
        <v>-21.39</v>
      </c>
      <c r="G13" s="949">
        <f t="shared" si="0"/>
        <v>-1203.7799999999997</v>
      </c>
    </row>
    <row r="14" spans="1:8" ht="41.25" customHeight="1">
      <c r="A14" s="929">
        <v>8</v>
      </c>
      <c r="B14" s="950">
        <v>112.64</v>
      </c>
      <c r="C14" s="948">
        <v>6899</v>
      </c>
      <c r="D14" s="1553">
        <v>133.41999999999999</v>
      </c>
      <c r="E14" s="1552">
        <v>8301.39</v>
      </c>
      <c r="F14" s="878">
        <f t="shared" si="0"/>
        <v>20.779999999999987</v>
      </c>
      <c r="G14" s="949">
        <f t="shared" si="0"/>
        <v>1402.3899999999994</v>
      </c>
    </row>
    <row r="15" spans="1:8" ht="41.25" customHeight="1">
      <c r="A15" s="929">
        <v>9</v>
      </c>
      <c r="B15" s="950">
        <v>135.85</v>
      </c>
      <c r="C15" s="948">
        <v>8321</v>
      </c>
      <c r="D15" s="1553">
        <v>133.87</v>
      </c>
      <c r="E15" s="1552">
        <v>8329.39</v>
      </c>
      <c r="F15" s="878">
        <f t="shared" si="0"/>
        <v>-1.9799999999999898</v>
      </c>
      <c r="G15" s="949">
        <f t="shared" si="0"/>
        <v>8.3899999999994179</v>
      </c>
    </row>
    <row r="16" spans="1:8" ht="41.25" customHeight="1">
      <c r="A16" s="929">
        <v>10</v>
      </c>
      <c r="B16" s="950">
        <v>115.82</v>
      </c>
      <c r="C16" s="948">
        <v>7094</v>
      </c>
      <c r="D16" s="1553">
        <v>147.53</v>
      </c>
      <c r="E16" s="1552">
        <v>9179.31</v>
      </c>
      <c r="F16" s="878">
        <f t="shared" si="0"/>
        <v>31.710000000000008</v>
      </c>
      <c r="G16" s="949">
        <f t="shared" si="0"/>
        <v>2085.3099999999995</v>
      </c>
    </row>
    <row r="17" spans="1:7" ht="41.25" customHeight="1">
      <c r="A17" s="929">
        <v>11</v>
      </c>
      <c r="B17" s="950">
        <v>116.17</v>
      </c>
      <c r="C17" s="948">
        <v>7115</v>
      </c>
      <c r="D17" s="1553">
        <v>178.65</v>
      </c>
      <c r="E17" s="1552">
        <v>11115.6</v>
      </c>
      <c r="F17" s="878">
        <f t="shared" si="0"/>
        <v>62.480000000000004</v>
      </c>
      <c r="G17" s="949">
        <f t="shared" si="0"/>
        <v>4000.6000000000004</v>
      </c>
    </row>
    <row r="18" spans="1:7" ht="41.25" customHeight="1" thickBot="1">
      <c r="A18" s="935">
        <v>12</v>
      </c>
      <c r="B18" s="951">
        <v>118.93</v>
      </c>
      <c r="C18" s="952">
        <v>7284</v>
      </c>
      <c r="D18" s="1554">
        <v>159.16</v>
      </c>
      <c r="E18" s="1555">
        <v>9902.93</v>
      </c>
      <c r="F18" s="953">
        <f>D18-B18</f>
        <v>40.22999999999999</v>
      </c>
      <c r="G18" s="954">
        <f t="shared" si="0"/>
        <v>2618.9300000000003</v>
      </c>
    </row>
    <row r="19" spans="1:7" ht="29.25" customHeight="1">
      <c r="F19" s="279"/>
    </row>
    <row r="20" spans="1:7" ht="30.6">
      <c r="A20" s="280" t="s">
        <v>950</v>
      </c>
      <c r="B20" s="280"/>
      <c r="C20" s="280"/>
      <c r="D20" s="280"/>
      <c r="E20" s="280"/>
      <c r="F20" s="280"/>
      <c r="G20" s="280"/>
    </row>
    <row r="21" spans="1:7" ht="26.25" customHeight="1" thickBot="1">
      <c r="D21" s="154"/>
      <c r="F21" s="67" t="s">
        <v>405</v>
      </c>
    </row>
    <row r="22" spans="1:7" ht="30" customHeight="1">
      <c r="A22" s="2360" t="s">
        <v>749</v>
      </c>
      <c r="B22" s="2356" t="s">
        <v>889</v>
      </c>
      <c r="C22" s="2357"/>
      <c r="D22" s="2356" t="s">
        <v>947</v>
      </c>
      <c r="E22" s="2357"/>
      <c r="F22" s="2358" t="s">
        <v>729</v>
      </c>
      <c r="G22" s="2359"/>
    </row>
    <row r="23" spans="1:7" ht="26.25" customHeight="1">
      <c r="A23" s="2366"/>
      <c r="B23" s="884" t="s">
        <v>750</v>
      </c>
      <c r="C23" s="885" t="s">
        <v>751</v>
      </c>
      <c r="D23" s="884" t="s">
        <v>750</v>
      </c>
      <c r="E23" s="885" t="s">
        <v>751</v>
      </c>
      <c r="F23" s="884" t="s">
        <v>750</v>
      </c>
      <c r="G23" s="923" t="s">
        <v>751</v>
      </c>
    </row>
    <row r="24" spans="1:7" ht="43.5" customHeight="1">
      <c r="A24" s="924" t="s">
        <v>82</v>
      </c>
      <c r="B24" s="925">
        <f>SUM(B25:B36)</f>
        <v>123730</v>
      </c>
      <c r="C24" s="925">
        <f>SUM(C25:C36)</f>
        <v>61865000</v>
      </c>
      <c r="D24" s="925">
        <f>SUM(D25:D36)</f>
        <v>91094</v>
      </c>
      <c r="E24" s="926">
        <f>SUM(E25:E36)</f>
        <v>48264580</v>
      </c>
      <c r="F24" s="927">
        <f>SUM(F25:F36)</f>
        <v>-32636</v>
      </c>
      <c r="G24" s="928">
        <f>C24-E24</f>
        <v>13600420</v>
      </c>
    </row>
    <row r="25" spans="1:7" ht="43.5" customHeight="1">
      <c r="A25" s="929">
        <v>1</v>
      </c>
      <c r="B25" s="930">
        <v>11384</v>
      </c>
      <c r="C25" s="931">
        <v>5692000</v>
      </c>
      <c r="D25" s="1556">
        <v>9329</v>
      </c>
      <c r="E25" s="1557">
        <v>4664500</v>
      </c>
      <c r="F25" s="932">
        <f>D25-B25</f>
        <v>-2055</v>
      </c>
      <c r="G25" s="933">
        <f>E25-C25</f>
        <v>-1027500</v>
      </c>
    </row>
    <row r="26" spans="1:7" ht="43.5" customHeight="1">
      <c r="A26" s="929">
        <v>2</v>
      </c>
      <c r="B26" s="934">
        <v>10047</v>
      </c>
      <c r="C26" s="931">
        <v>5023500</v>
      </c>
      <c r="D26" s="1558">
        <v>9637</v>
      </c>
      <c r="E26" s="1557">
        <v>4818500</v>
      </c>
      <c r="F26" s="932">
        <f t="shared" ref="F26:G36" si="1">D26-B26</f>
        <v>-410</v>
      </c>
      <c r="G26" s="933">
        <f t="shared" si="1"/>
        <v>-205000</v>
      </c>
    </row>
    <row r="27" spans="1:7" ht="43.5" customHeight="1">
      <c r="A27" s="929">
        <v>3</v>
      </c>
      <c r="B27" s="934">
        <v>11259</v>
      </c>
      <c r="C27" s="931">
        <v>5629500</v>
      </c>
      <c r="D27" s="1559">
        <v>11223</v>
      </c>
      <c r="E27" s="1557">
        <v>5611500</v>
      </c>
      <c r="F27" s="932">
        <f t="shared" si="1"/>
        <v>-36</v>
      </c>
      <c r="G27" s="933">
        <f t="shared" si="1"/>
        <v>-18000</v>
      </c>
    </row>
    <row r="28" spans="1:7" ht="43.5" customHeight="1">
      <c r="A28" s="929">
        <v>4</v>
      </c>
      <c r="B28" s="934">
        <v>10734</v>
      </c>
      <c r="C28" s="931">
        <v>5367000</v>
      </c>
      <c r="D28" s="1558">
        <v>8110</v>
      </c>
      <c r="E28" s="1557">
        <v>4055000</v>
      </c>
      <c r="F28" s="932">
        <f t="shared" si="1"/>
        <v>-2624</v>
      </c>
      <c r="G28" s="933">
        <f t="shared" si="1"/>
        <v>-1312000</v>
      </c>
    </row>
    <row r="29" spans="1:7" ht="43.5" customHeight="1">
      <c r="A29" s="929">
        <v>5</v>
      </c>
      <c r="B29" s="934">
        <v>9749</v>
      </c>
      <c r="C29" s="931">
        <v>4874500</v>
      </c>
      <c r="D29" s="1558">
        <v>8062</v>
      </c>
      <c r="E29" s="1557">
        <v>4064600</v>
      </c>
      <c r="F29" s="932">
        <f t="shared" si="1"/>
        <v>-1687</v>
      </c>
      <c r="G29" s="933">
        <f t="shared" si="1"/>
        <v>-809900</v>
      </c>
    </row>
    <row r="30" spans="1:7" ht="43.5" customHeight="1">
      <c r="A30" s="929">
        <v>6</v>
      </c>
      <c r="B30" s="934">
        <v>8994</v>
      </c>
      <c r="C30" s="931">
        <v>4497000</v>
      </c>
      <c r="D30" s="1558">
        <v>5264</v>
      </c>
      <c r="E30" s="1557">
        <v>2947840</v>
      </c>
      <c r="F30" s="932">
        <f t="shared" si="1"/>
        <v>-3730</v>
      </c>
      <c r="G30" s="933">
        <f t="shared" si="1"/>
        <v>-1549160</v>
      </c>
    </row>
    <row r="31" spans="1:7" ht="43.5" customHeight="1">
      <c r="A31" s="929">
        <v>7</v>
      </c>
      <c r="B31" s="934">
        <v>10565</v>
      </c>
      <c r="C31" s="931">
        <v>5282500</v>
      </c>
      <c r="D31" s="1558">
        <v>7753</v>
      </c>
      <c r="E31" s="1557">
        <v>4341680</v>
      </c>
      <c r="F31" s="932">
        <f t="shared" si="1"/>
        <v>-2812</v>
      </c>
      <c r="G31" s="933">
        <f t="shared" si="1"/>
        <v>-940820</v>
      </c>
    </row>
    <row r="32" spans="1:7" ht="43.5" customHeight="1">
      <c r="A32" s="929">
        <v>8</v>
      </c>
      <c r="B32" s="934">
        <v>9238</v>
      </c>
      <c r="C32" s="931">
        <v>4619000</v>
      </c>
      <c r="D32" s="1558">
        <v>6504</v>
      </c>
      <c r="E32" s="1557">
        <v>3642240</v>
      </c>
      <c r="F32" s="932">
        <f t="shared" si="1"/>
        <v>-2734</v>
      </c>
      <c r="G32" s="933">
        <f t="shared" si="1"/>
        <v>-976760</v>
      </c>
    </row>
    <row r="33" spans="1:7" ht="43.5" customHeight="1">
      <c r="A33" s="929">
        <v>9</v>
      </c>
      <c r="B33" s="934">
        <v>10967</v>
      </c>
      <c r="C33" s="931">
        <v>5483500</v>
      </c>
      <c r="D33" s="1558">
        <v>7674</v>
      </c>
      <c r="E33" s="1557">
        <v>4297440</v>
      </c>
      <c r="F33" s="932">
        <f t="shared" si="1"/>
        <v>-3293</v>
      </c>
      <c r="G33" s="933">
        <f t="shared" si="1"/>
        <v>-1186060</v>
      </c>
    </row>
    <row r="34" spans="1:7" ht="43.5" customHeight="1">
      <c r="A34" s="929">
        <v>10</v>
      </c>
      <c r="B34" s="934">
        <v>12161</v>
      </c>
      <c r="C34" s="931">
        <v>6080500</v>
      </c>
      <c r="D34" s="1558">
        <v>7889</v>
      </c>
      <c r="E34" s="1557">
        <v>4417840</v>
      </c>
      <c r="F34" s="932">
        <f t="shared" si="1"/>
        <v>-4272</v>
      </c>
      <c r="G34" s="933">
        <f t="shared" si="1"/>
        <v>-1662660</v>
      </c>
    </row>
    <row r="35" spans="1:7" ht="43.5" customHeight="1">
      <c r="A35" s="929">
        <v>11</v>
      </c>
      <c r="B35" s="934">
        <v>9372</v>
      </c>
      <c r="C35" s="931">
        <v>4686000</v>
      </c>
      <c r="D35" s="1559">
        <v>4939</v>
      </c>
      <c r="E35" s="1560">
        <v>2765840</v>
      </c>
      <c r="F35" s="932">
        <f t="shared" si="1"/>
        <v>-4433</v>
      </c>
      <c r="G35" s="933">
        <f t="shared" si="1"/>
        <v>-1920160</v>
      </c>
    </row>
    <row r="36" spans="1:7" ht="43.5" customHeight="1" thickBot="1">
      <c r="A36" s="935">
        <v>12</v>
      </c>
      <c r="B36" s="936">
        <v>9260</v>
      </c>
      <c r="C36" s="937">
        <v>4630000</v>
      </c>
      <c r="D36" s="1561">
        <v>4710</v>
      </c>
      <c r="E36" s="1562">
        <v>2637600</v>
      </c>
      <c r="F36" s="938">
        <f>D36-B36</f>
        <v>-4550</v>
      </c>
      <c r="G36" s="939">
        <f t="shared" si="1"/>
        <v>-1992400</v>
      </c>
    </row>
  </sheetData>
  <mergeCells count="8">
    <mergeCell ref="D22:E22"/>
    <mergeCell ref="F22:G22"/>
    <mergeCell ref="A4:A5"/>
    <mergeCell ref="B4:C4"/>
    <mergeCell ref="D4:E4"/>
    <mergeCell ref="F4:G4"/>
    <mergeCell ref="A22:A23"/>
    <mergeCell ref="B22:C22"/>
  </mergeCells>
  <phoneticPr fontId="63" type="noConversion"/>
  <conditionalFormatting sqref="D37">
    <cfRule type="cellIs" dxfId="7" priority="21" stopIfTrue="1" operator="equal">
      <formula>$B$18</formula>
    </cfRule>
    <cfRule type="cellIs" dxfId="6" priority="22" stopIfTrue="1" operator="equal">
      <formula>$B$17</formula>
    </cfRule>
  </conditionalFormatting>
  <conditionalFormatting sqref="B37">
    <cfRule type="cellIs" dxfId="5" priority="17" stopIfTrue="1" operator="equal">
      <formula>$B$18</formula>
    </cfRule>
    <cfRule type="cellIs" dxfId="4" priority="18" stopIfTrue="1" operator="equal">
      <formula>$B$17</formula>
    </cfRule>
  </conditionalFormatting>
  <conditionalFormatting sqref="B26:B36">
    <cfRule type="cellIs" dxfId="3" priority="3" stopIfTrue="1" operator="equal">
      <formula>$B$18</formula>
    </cfRule>
    <cfRule type="cellIs" dxfId="2" priority="4" stopIfTrue="1" operator="equal">
      <formula>$B$17</formula>
    </cfRule>
  </conditionalFormatting>
  <conditionalFormatting sqref="D26:D36">
    <cfRule type="cellIs" dxfId="1" priority="1" stopIfTrue="1" operator="equal">
      <formula>$B$18</formula>
    </cfRule>
    <cfRule type="cellIs" dxfId="0" priority="2" stopIfTrue="1" operator="equal">
      <formula>$B$17</formula>
    </cfRule>
  </conditionalFormatting>
  <pageMargins left="0.68" right="0.7" top="1" bottom="1" header="0.5" footer="0.5"/>
  <pageSetup paperSize="9" scale="91" firstPageNumber="107" orientation="portrait" useFirstPageNumber="1" horizontalDpi="300" verticalDpi="300" r:id="rId1"/>
  <headerFooter alignWithMargins="0">
    <oddFooter>&amp;C-&amp;P -</oddFooter>
  </headerFooter>
  <rowBreaks count="1" manualBreakCount="1">
    <brk id="20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indexed="48"/>
  </sheetPr>
  <dimension ref="A2:Q3"/>
  <sheetViews>
    <sheetView zoomScaleSheetLayoutView="75" workbookViewId="0">
      <selection activeCell="A3" sqref="A3:Q3"/>
    </sheetView>
  </sheetViews>
  <sheetFormatPr defaultColWidth="8.8984375" defaultRowHeight="14.4"/>
  <cols>
    <col min="1" max="16" width="8.8984375" style="179"/>
    <col min="17" max="17" width="18.8984375" style="179" customWidth="1"/>
    <col min="18" max="16384" width="8.8984375" style="179"/>
  </cols>
  <sheetData>
    <row r="2" spans="1:17" ht="52.5" customHeight="1">
      <c r="A2" s="2367" t="s">
        <v>890</v>
      </c>
      <c r="B2" s="2368"/>
      <c r="C2" s="2368"/>
      <c r="D2" s="2368"/>
      <c r="E2" s="2368"/>
      <c r="F2" s="2368"/>
      <c r="G2" s="2368"/>
      <c r="H2" s="2368"/>
      <c r="I2" s="2368"/>
      <c r="J2" s="2368"/>
      <c r="K2" s="2368"/>
      <c r="L2" s="2368"/>
      <c r="M2" s="2368"/>
      <c r="N2" s="2368"/>
      <c r="O2" s="2368"/>
      <c r="P2" s="2368"/>
      <c r="Q2" s="2369"/>
    </row>
    <row r="3" spans="1:17" ht="52.5" customHeight="1">
      <c r="A3" s="2370"/>
      <c r="B3" s="2371"/>
      <c r="C3" s="2371"/>
      <c r="D3" s="2371"/>
      <c r="E3" s="2371"/>
      <c r="F3" s="2371"/>
      <c r="G3" s="2371"/>
      <c r="H3" s="2371"/>
      <c r="I3" s="2371"/>
      <c r="J3" s="2371"/>
      <c r="K3" s="2371"/>
      <c r="L3" s="2371"/>
      <c r="M3" s="2371"/>
      <c r="N3" s="2371"/>
      <c r="O3" s="2371"/>
      <c r="P3" s="2371"/>
      <c r="Q3" s="2372"/>
    </row>
  </sheetData>
  <mergeCells count="2">
    <mergeCell ref="A2:Q2"/>
    <mergeCell ref="A3:Q3"/>
  </mergeCells>
  <phoneticPr fontId="63" type="noConversion"/>
  <pageMargins left="0.75" right="0.75" top="1" bottom="1" header="0.5" footer="0.5"/>
  <pageSetup paperSize="9" firstPageNumber="106" orientation="portrait" useFirstPageNumber="1" horizontalDpi="300" verticalDpi="300" r:id="rId1"/>
  <headerFooter alignWithMargins="0">
    <oddFooter>&amp;C- &amp;P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00FF"/>
  </sheetPr>
  <dimension ref="A1:H55"/>
  <sheetViews>
    <sheetView zoomScale="70" zoomScaleNormal="70" zoomScaleSheetLayoutView="80" workbookViewId="0">
      <selection activeCell="B1" sqref="B1:E1"/>
    </sheetView>
  </sheetViews>
  <sheetFormatPr defaultColWidth="7.296875" defaultRowHeight="15.6"/>
  <cols>
    <col min="1" max="1" width="5.69921875" style="1631" customWidth="1"/>
    <col min="2" max="2" width="12.19921875" style="1633" customWidth="1"/>
    <col min="3" max="3" width="14" style="1012" bestFit="1" customWidth="1"/>
    <col min="4" max="6" width="11" style="1630" bestFit="1" customWidth="1"/>
    <col min="7" max="8" width="11" style="1631" bestFit="1" customWidth="1"/>
    <col min="9" max="256" width="7.296875" style="1631"/>
    <col min="257" max="257" width="5.69921875" style="1631" customWidth="1"/>
    <col min="258" max="258" width="12.19921875" style="1631" customWidth="1"/>
    <col min="259" max="259" width="10.59765625" style="1631" customWidth="1"/>
    <col min="260" max="264" width="9.796875" style="1631" customWidth="1"/>
    <col min="265" max="512" width="7.296875" style="1631"/>
    <col min="513" max="513" width="5.69921875" style="1631" customWidth="1"/>
    <col min="514" max="514" width="12.19921875" style="1631" customWidth="1"/>
    <col min="515" max="515" width="10.59765625" style="1631" customWidth="1"/>
    <col min="516" max="520" width="9.796875" style="1631" customWidth="1"/>
    <col min="521" max="768" width="7.296875" style="1631"/>
    <col min="769" max="769" width="5.69921875" style="1631" customWidth="1"/>
    <col min="770" max="770" width="12.19921875" style="1631" customWidth="1"/>
    <col min="771" max="771" width="10.59765625" style="1631" customWidth="1"/>
    <col min="772" max="776" width="9.796875" style="1631" customWidth="1"/>
    <col min="777" max="1024" width="7.296875" style="1631"/>
    <col min="1025" max="1025" width="5.69921875" style="1631" customWidth="1"/>
    <col min="1026" max="1026" width="12.19921875" style="1631" customWidth="1"/>
    <col min="1027" max="1027" width="10.59765625" style="1631" customWidth="1"/>
    <col min="1028" max="1032" width="9.796875" style="1631" customWidth="1"/>
    <col min="1033" max="1280" width="7.296875" style="1631"/>
    <col min="1281" max="1281" width="5.69921875" style="1631" customWidth="1"/>
    <col min="1282" max="1282" width="12.19921875" style="1631" customWidth="1"/>
    <col min="1283" max="1283" width="10.59765625" style="1631" customWidth="1"/>
    <col min="1284" max="1288" width="9.796875" style="1631" customWidth="1"/>
    <col min="1289" max="1536" width="7.296875" style="1631"/>
    <col min="1537" max="1537" width="5.69921875" style="1631" customWidth="1"/>
    <col min="1538" max="1538" width="12.19921875" style="1631" customWidth="1"/>
    <col min="1539" max="1539" width="10.59765625" style="1631" customWidth="1"/>
    <col min="1540" max="1544" width="9.796875" style="1631" customWidth="1"/>
    <col min="1545" max="1792" width="7.296875" style="1631"/>
    <col min="1793" max="1793" width="5.69921875" style="1631" customWidth="1"/>
    <col min="1794" max="1794" width="12.19921875" style="1631" customWidth="1"/>
    <col min="1795" max="1795" width="10.59765625" style="1631" customWidth="1"/>
    <col min="1796" max="1800" width="9.796875" style="1631" customWidth="1"/>
    <col min="1801" max="2048" width="7.296875" style="1631"/>
    <col min="2049" max="2049" width="5.69921875" style="1631" customWidth="1"/>
    <col min="2050" max="2050" width="12.19921875" style="1631" customWidth="1"/>
    <col min="2051" max="2051" width="10.59765625" style="1631" customWidth="1"/>
    <col min="2052" max="2056" width="9.796875" style="1631" customWidth="1"/>
    <col min="2057" max="2304" width="7.296875" style="1631"/>
    <col min="2305" max="2305" width="5.69921875" style="1631" customWidth="1"/>
    <col min="2306" max="2306" width="12.19921875" style="1631" customWidth="1"/>
    <col min="2307" max="2307" width="10.59765625" style="1631" customWidth="1"/>
    <col min="2308" max="2312" width="9.796875" style="1631" customWidth="1"/>
    <col min="2313" max="2560" width="7.296875" style="1631"/>
    <col min="2561" max="2561" width="5.69921875" style="1631" customWidth="1"/>
    <col min="2562" max="2562" width="12.19921875" style="1631" customWidth="1"/>
    <col min="2563" max="2563" width="10.59765625" style="1631" customWidth="1"/>
    <col min="2564" max="2568" width="9.796875" style="1631" customWidth="1"/>
    <col min="2569" max="2816" width="7.296875" style="1631"/>
    <col min="2817" max="2817" width="5.69921875" style="1631" customWidth="1"/>
    <col min="2818" max="2818" width="12.19921875" style="1631" customWidth="1"/>
    <col min="2819" max="2819" width="10.59765625" style="1631" customWidth="1"/>
    <col min="2820" max="2824" width="9.796875" style="1631" customWidth="1"/>
    <col min="2825" max="3072" width="7.296875" style="1631"/>
    <col min="3073" max="3073" width="5.69921875" style="1631" customWidth="1"/>
    <col min="3074" max="3074" width="12.19921875" style="1631" customWidth="1"/>
    <col min="3075" max="3075" width="10.59765625" style="1631" customWidth="1"/>
    <col min="3076" max="3080" width="9.796875" style="1631" customWidth="1"/>
    <col min="3081" max="3328" width="7.296875" style="1631"/>
    <col min="3329" max="3329" width="5.69921875" style="1631" customWidth="1"/>
    <col min="3330" max="3330" width="12.19921875" style="1631" customWidth="1"/>
    <col min="3331" max="3331" width="10.59765625" style="1631" customWidth="1"/>
    <col min="3332" max="3336" width="9.796875" style="1631" customWidth="1"/>
    <col min="3337" max="3584" width="7.296875" style="1631"/>
    <col min="3585" max="3585" width="5.69921875" style="1631" customWidth="1"/>
    <col min="3586" max="3586" width="12.19921875" style="1631" customWidth="1"/>
    <col min="3587" max="3587" width="10.59765625" style="1631" customWidth="1"/>
    <col min="3588" max="3592" width="9.796875" style="1631" customWidth="1"/>
    <col min="3593" max="3840" width="7.296875" style="1631"/>
    <col min="3841" max="3841" width="5.69921875" style="1631" customWidth="1"/>
    <col min="3842" max="3842" width="12.19921875" style="1631" customWidth="1"/>
    <col min="3843" max="3843" width="10.59765625" style="1631" customWidth="1"/>
    <col min="3844" max="3848" width="9.796875" style="1631" customWidth="1"/>
    <col min="3849" max="4096" width="7.296875" style="1631"/>
    <col min="4097" max="4097" width="5.69921875" style="1631" customWidth="1"/>
    <col min="4098" max="4098" width="12.19921875" style="1631" customWidth="1"/>
    <col min="4099" max="4099" width="10.59765625" style="1631" customWidth="1"/>
    <col min="4100" max="4104" width="9.796875" style="1631" customWidth="1"/>
    <col min="4105" max="4352" width="7.296875" style="1631"/>
    <col min="4353" max="4353" width="5.69921875" style="1631" customWidth="1"/>
    <col min="4354" max="4354" width="12.19921875" style="1631" customWidth="1"/>
    <col min="4355" max="4355" width="10.59765625" style="1631" customWidth="1"/>
    <col min="4356" max="4360" width="9.796875" style="1631" customWidth="1"/>
    <col min="4361" max="4608" width="7.296875" style="1631"/>
    <col min="4609" max="4609" width="5.69921875" style="1631" customWidth="1"/>
    <col min="4610" max="4610" width="12.19921875" style="1631" customWidth="1"/>
    <col min="4611" max="4611" width="10.59765625" style="1631" customWidth="1"/>
    <col min="4612" max="4616" width="9.796875" style="1631" customWidth="1"/>
    <col min="4617" max="4864" width="7.296875" style="1631"/>
    <col min="4865" max="4865" width="5.69921875" style="1631" customWidth="1"/>
    <col min="4866" max="4866" width="12.19921875" style="1631" customWidth="1"/>
    <col min="4867" max="4867" width="10.59765625" style="1631" customWidth="1"/>
    <col min="4868" max="4872" width="9.796875" style="1631" customWidth="1"/>
    <col min="4873" max="5120" width="7.296875" style="1631"/>
    <col min="5121" max="5121" width="5.69921875" style="1631" customWidth="1"/>
    <col min="5122" max="5122" width="12.19921875" style="1631" customWidth="1"/>
    <col min="5123" max="5123" width="10.59765625" style="1631" customWidth="1"/>
    <col min="5124" max="5128" width="9.796875" style="1631" customWidth="1"/>
    <col min="5129" max="5376" width="7.296875" style="1631"/>
    <col min="5377" max="5377" width="5.69921875" style="1631" customWidth="1"/>
    <col min="5378" max="5378" width="12.19921875" style="1631" customWidth="1"/>
    <col min="5379" max="5379" width="10.59765625" style="1631" customWidth="1"/>
    <col min="5380" max="5384" width="9.796875" style="1631" customWidth="1"/>
    <col min="5385" max="5632" width="7.296875" style="1631"/>
    <col min="5633" max="5633" width="5.69921875" style="1631" customWidth="1"/>
    <col min="5634" max="5634" width="12.19921875" style="1631" customWidth="1"/>
    <col min="5635" max="5635" width="10.59765625" style="1631" customWidth="1"/>
    <col min="5636" max="5640" width="9.796875" style="1631" customWidth="1"/>
    <col min="5641" max="5888" width="7.296875" style="1631"/>
    <col min="5889" max="5889" width="5.69921875" style="1631" customWidth="1"/>
    <col min="5890" max="5890" width="12.19921875" style="1631" customWidth="1"/>
    <col min="5891" max="5891" width="10.59765625" style="1631" customWidth="1"/>
    <col min="5892" max="5896" width="9.796875" style="1631" customWidth="1"/>
    <col min="5897" max="6144" width="7.296875" style="1631"/>
    <col min="6145" max="6145" width="5.69921875" style="1631" customWidth="1"/>
    <col min="6146" max="6146" width="12.19921875" style="1631" customWidth="1"/>
    <col min="6147" max="6147" width="10.59765625" style="1631" customWidth="1"/>
    <col min="6148" max="6152" width="9.796875" style="1631" customWidth="1"/>
    <col min="6153" max="6400" width="7.296875" style="1631"/>
    <col min="6401" max="6401" width="5.69921875" style="1631" customWidth="1"/>
    <col min="6402" max="6402" width="12.19921875" style="1631" customWidth="1"/>
    <col min="6403" max="6403" width="10.59765625" style="1631" customWidth="1"/>
    <col min="6404" max="6408" width="9.796875" style="1631" customWidth="1"/>
    <col min="6409" max="6656" width="7.296875" style="1631"/>
    <col min="6657" max="6657" width="5.69921875" style="1631" customWidth="1"/>
    <col min="6658" max="6658" width="12.19921875" style="1631" customWidth="1"/>
    <col min="6659" max="6659" width="10.59765625" style="1631" customWidth="1"/>
    <col min="6660" max="6664" width="9.796875" style="1631" customWidth="1"/>
    <col min="6665" max="6912" width="7.296875" style="1631"/>
    <col min="6913" max="6913" width="5.69921875" style="1631" customWidth="1"/>
    <col min="6914" max="6914" width="12.19921875" style="1631" customWidth="1"/>
    <col min="6915" max="6915" width="10.59765625" style="1631" customWidth="1"/>
    <col min="6916" max="6920" width="9.796875" style="1631" customWidth="1"/>
    <col min="6921" max="7168" width="7.296875" style="1631"/>
    <col min="7169" max="7169" width="5.69921875" style="1631" customWidth="1"/>
    <col min="7170" max="7170" width="12.19921875" style="1631" customWidth="1"/>
    <col min="7171" max="7171" width="10.59765625" style="1631" customWidth="1"/>
    <col min="7172" max="7176" width="9.796875" style="1631" customWidth="1"/>
    <col min="7177" max="7424" width="7.296875" style="1631"/>
    <col min="7425" max="7425" width="5.69921875" style="1631" customWidth="1"/>
    <col min="7426" max="7426" width="12.19921875" style="1631" customWidth="1"/>
    <col min="7427" max="7427" width="10.59765625" style="1631" customWidth="1"/>
    <col min="7428" max="7432" width="9.796875" style="1631" customWidth="1"/>
    <col min="7433" max="7680" width="7.296875" style="1631"/>
    <col min="7681" max="7681" width="5.69921875" style="1631" customWidth="1"/>
    <col min="7682" max="7682" width="12.19921875" style="1631" customWidth="1"/>
    <col min="7683" max="7683" width="10.59765625" style="1631" customWidth="1"/>
    <col min="7684" max="7688" width="9.796875" style="1631" customWidth="1"/>
    <col min="7689" max="7936" width="7.296875" style="1631"/>
    <col min="7937" max="7937" width="5.69921875" style="1631" customWidth="1"/>
    <col min="7938" max="7938" width="12.19921875" style="1631" customWidth="1"/>
    <col min="7939" max="7939" width="10.59765625" style="1631" customWidth="1"/>
    <col min="7940" max="7944" width="9.796875" style="1631" customWidth="1"/>
    <col min="7945" max="8192" width="7.296875" style="1631"/>
    <col min="8193" max="8193" width="5.69921875" style="1631" customWidth="1"/>
    <col min="8194" max="8194" width="12.19921875" style="1631" customWidth="1"/>
    <col min="8195" max="8195" width="10.59765625" style="1631" customWidth="1"/>
    <col min="8196" max="8200" width="9.796875" style="1631" customWidth="1"/>
    <col min="8201" max="8448" width="7.296875" style="1631"/>
    <col min="8449" max="8449" width="5.69921875" style="1631" customWidth="1"/>
    <col min="8450" max="8450" width="12.19921875" style="1631" customWidth="1"/>
    <col min="8451" max="8451" width="10.59765625" style="1631" customWidth="1"/>
    <col min="8452" max="8456" width="9.796875" style="1631" customWidth="1"/>
    <col min="8457" max="8704" width="7.296875" style="1631"/>
    <col min="8705" max="8705" width="5.69921875" style="1631" customWidth="1"/>
    <col min="8706" max="8706" width="12.19921875" style="1631" customWidth="1"/>
    <col min="8707" max="8707" width="10.59765625" style="1631" customWidth="1"/>
    <col min="8708" max="8712" width="9.796875" style="1631" customWidth="1"/>
    <col min="8713" max="8960" width="7.296875" style="1631"/>
    <col min="8961" max="8961" width="5.69921875" style="1631" customWidth="1"/>
    <col min="8962" max="8962" width="12.19921875" style="1631" customWidth="1"/>
    <col min="8963" max="8963" width="10.59765625" style="1631" customWidth="1"/>
    <col min="8964" max="8968" width="9.796875" style="1631" customWidth="1"/>
    <col min="8969" max="9216" width="7.296875" style="1631"/>
    <col min="9217" max="9217" width="5.69921875" style="1631" customWidth="1"/>
    <col min="9218" max="9218" width="12.19921875" style="1631" customWidth="1"/>
    <col min="9219" max="9219" width="10.59765625" style="1631" customWidth="1"/>
    <col min="9220" max="9224" width="9.796875" style="1631" customWidth="1"/>
    <col min="9225" max="9472" width="7.296875" style="1631"/>
    <col min="9473" max="9473" width="5.69921875" style="1631" customWidth="1"/>
    <col min="9474" max="9474" width="12.19921875" style="1631" customWidth="1"/>
    <col min="9475" max="9475" width="10.59765625" style="1631" customWidth="1"/>
    <col min="9476" max="9480" width="9.796875" style="1631" customWidth="1"/>
    <col min="9481" max="9728" width="7.296875" style="1631"/>
    <col min="9729" max="9729" width="5.69921875" style="1631" customWidth="1"/>
    <col min="9730" max="9730" width="12.19921875" style="1631" customWidth="1"/>
    <col min="9731" max="9731" width="10.59765625" style="1631" customWidth="1"/>
    <col min="9732" max="9736" width="9.796875" style="1631" customWidth="1"/>
    <col min="9737" max="9984" width="7.296875" style="1631"/>
    <col min="9985" max="9985" width="5.69921875" style="1631" customWidth="1"/>
    <col min="9986" max="9986" width="12.19921875" style="1631" customWidth="1"/>
    <col min="9987" max="9987" width="10.59765625" style="1631" customWidth="1"/>
    <col min="9988" max="9992" width="9.796875" style="1631" customWidth="1"/>
    <col min="9993" max="10240" width="7.296875" style="1631"/>
    <col min="10241" max="10241" width="5.69921875" style="1631" customWidth="1"/>
    <col min="10242" max="10242" width="12.19921875" style="1631" customWidth="1"/>
    <col min="10243" max="10243" width="10.59765625" style="1631" customWidth="1"/>
    <col min="10244" max="10248" width="9.796875" style="1631" customWidth="1"/>
    <col min="10249" max="10496" width="7.296875" style="1631"/>
    <col min="10497" max="10497" width="5.69921875" style="1631" customWidth="1"/>
    <col min="10498" max="10498" width="12.19921875" style="1631" customWidth="1"/>
    <col min="10499" max="10499" width="10.59765625" style="1631" customWidth="1"/>
    <col min="10500" max="10504" width="9.796875" style="1631" customWidth="1"/>
    <col min="10505" max="10752" width="7.296875" style="1631"/>
    <col min="10753" max="10753" width="5.69921875" style="1631" customWidth="1"/>
    <col min="10754" max="10754" width="12.19921875" style="1631" customWidth="1"/>
    <col min="10755" max="10755" width="10.59765625" style="1631" customWidth="1"/>
    <col min="10756" max="10760" width="9.796875" style="1631" customWidth="1"/>
    <col min="10761" max="11008" width="7.296875" style="1631"/>
    <col min="11009" max="11009" width="5.69921875" style="1631" customWidth="1"/>
    <col min="11010" max="11010" width="12.19921875" style="1631" customWidth="1"/>
    <col min="11011" max="11011" width="10.59765625" style="1631" customWidth="1"/>
    <col min="11012" max="11016" width="9.796875" style="1631" customWidth="1"/>
    <col min="11017" max="11264" width="7.296875" style="1631"/>
    <col min="11265" max="11265" width="5.69921875" style="1631" customWidth="1"/>
    <col min="11266" max="11266" width="12.19921875" style="1631" customWidth="1"/>
    <col min="11267" max="11267" width="10.59765625" style="1631" customWidth="1"/>
    <col min="11268" max="11272" width="9.796875" style="1631" customWidth="1"/>
    <col min="11273" max="11520" width="7.296875" style="1631"/>
    <col min="11521" max="11521" width="5.69921875" style="1631" customWidth="1"/>
    <col min="11522" max="11522" width="12.19921875" style="1631" customWidth="1"/>
    <col min="11523" max="11523" width="10.59765625" style="1631" customWidth="1"/>
    <col min="11524" max="11528" width="9.796875" style="1631" customWidth="1"/>
    <col min="11529" max="11776" width="7.296875" style="1631"/>
    <col min="11777" max="11777" width="5.69921875" style="1631" customWidth="1"/>
    <col min="11778" max="11778" width="12.19921875" style="1631" customWidth="1"/>
    <col min="11779" max="11779" width="10.59765625" style="1631" customWidth="1"/>
    <col min="11780" max="11784" width="9.796875" style="1631" customWidth="1"/>
    <col min="11785" max="12032" width="7.296875" style="1631"/>
    <col min="12033" max="12033" width="5.69921875" style="1631" customWidth="1"/>
    <col min="12034" max="12034" width="12.19921875" style="1631" customWidth="1"/>
    <col min="12035" max="12035" width="10.59765625" style="1631" customWidth="1"/>
    <col min="12036" max="12040" width="9.796875" style="1631" customWidth="1"/>
    <col min="12041" max="12288" width="7.296875" style="1631"/>
    <col min="12289" max="12289" width="5.69921875" style="1631" customWidth="1"/>
    <col min="12290" max="12290" width="12.19921875" style="1631" customWidth="1"/>
    <col min="12291" max="12291" width="10.59765625" style="1631" customWidth="1"/>
    <col min="12292" max="12296" width="9.796875" style="1631" customWidth="1"/>
    <col min="12297" max="12544" width="7.296875" style="1631"/>
    <col min="12545" max="12545" width="5.69921875" style="1631" customWidth="1"/>
    <col min="12546" max="12546" width="12.19921875" style="1631" customWidth="1"/>
    <col min="12547" max="12547" width="10.59765625" style="1631" customWidth="1"/>
    <col min="12548" max="12552" width="9.796875" style="1631" customWidth="1"/>
    <col min="12553" max="12800" width="7.296875" style="1631"/>
    <col min="12801" max="12801" width="5.69921875" style="1631" customWidth="1"/>
    <col min="12802" max="12802" width="12.19921875" style="1631" customWidth="1"/>
    <col min="12803" max="12803" width="10.59765625" style="1631" customWidth="1"/>
    <col min="12804" max="12808" width="9.796875" style="1631" customWidth="1"/>
    <col min="12809" max="13056" width="7.296875" style="1631"/>
    <col min="13057" max="13057" width="5.69921875" style="1631" customWidth="1"/>
    <col min="13058" max="13058" width="12.19921875" style="1631" customWidth="1"/>
    <col min="13059" max="13059" width="10.59765625" style="1631" customWidth="1"/>
    <col min="13060" max="13064" width="9.796875" style="1631" customWidth="1"/>
    <col min="13065" max="13312" width="7.296875" style="1631"/>
    <col min="13313" max="13313" width="5.69921875" style="1631" customWidth="1"/>
    <col min="13314" max="13314" width="12.19921875" style="1631" customWidth="1"/>
    <col min="13315" max="13315" width="10.59765625" style="1631" customWidth="1"/>
    <col min="13316" max="13320" width="9.796875" style="1631" customWidth="1"/>
    <col min="13321" max="13568" width="7.296875" style="1631"/>
    <col min="13569" max="13569" width="5.69921875" style="1631" customWidth="1"/>
    <col min="13570" max="13570" width="12.19921875" style="1631" customWidth="1"/>
    <col min="13571" max="13571" width="10.59765625" style="1631" customWidth="1"/>
    <col min="13572" max="13576" width="9.796875" style="1631" customWidth="1"/>
    <col min="13577" max="13824" width="7.296875" style="1631"/>
    <col min="13825" max="13825" width="5.69921875" style="1631" customWidth="1"/>
    <col min="13826" max="13826" width="12.19921875" style="1631" customWidth="1"/>
    <col min="13827" max="13827" width="10.59765625" style="1631" customWidth="1"/>
    <col min="13828" max="13832" width="9.796875" style="1631" customWidth="1"/>
    <col min="13833" max="14080" width="7.296875" style="1631"/>
    <col min="14081" max="14081" width="5.69921875" style="1631" customWidth="1"/>
    <col min="14082" max="14082" width="12.19921875" style="1631" customWidth="1"/>
    <col min="14083" max="14083" width="10.59765625" style="1631" customWidth="1"/>
    <col min="14084" max="14088" width="9.796875" style="1631" customWidth="1"/>
    <col min="14089" max="14336" width="7.296875" style="1631"/>
    <col min="14337" max="14337" width="5.69921875" style="1631" customWidth="1"/>
    <col min="14338" max="14338" width="12.19921875" style="1631" customWidth="1"/>
    <col min="14339" max="14339" width="10.59765625" style="1631" customWidth="1"/>
    <col min="14340" max="14344" width="9.796875" style="1631" customWidth="1"/>
    <col min="14345" max="14592" width="7.296875" style="1631"/>
    <col min="14593" max="14593" width="5.69921875" style="1631" customWidth="1"/>
    <col min="14594" max="14594" width="12.19921875" style="1631" customWidth="1"/>
    <col min="14595" max="14595" width="10.59765625" style="1631" customWidth="1"/>
    <col min="14596" max="14600" width="9.796875" style="1631" customWidth="1"/>
    <col min="14601" max="14848" width="7.296875" style="1631"/>
    <col min="14849" max="14849" width="5.69921875" style="1631" customWidth="1"/>
    <col min="14850" max="14850" width="12.19921875" style="1631" customWidth="1"/>
    <col min="14851" max="14851" width="10.59765625" style="1631" customWidth="1"/>
    <col min="14852" max="14856" width="9.796875" style="1631" customWidth="1"/>
    <col min="14857" max="15104" width="7.296875" style="1631"/>
    <col min="15105" max="15105" width="5.69921875" style="1631" customWidth="1"/>
    <col min="15106" max="15106" width="12.19921875" style="1631" customWidth="1"/>
    <col min="15107" max="15107" width="10.59765625" style="1631" customWidth="1"/>
    <col min="15108" max="15112" width="9.796875" style="1631" customWidth="1"/>
    <col min="15113" max="15360" width="7.296875" style="1631"/>
    <col min="15361" max="15361" width="5.69921875" style="1631" customWidth="1"/>
    <col min="15362" max="15362" width="12.19921875" style="1631" customWidth="1"/>
    <col min="15363" max="15363" width="10.59765625" style="1631" customWidth="1"/>
    <col min="15364" max="15368" width="9.796875" style="1631" customWidth="1"/>
    <col min="15369" max="15616" width="7.296875" style="1631"/>
    <col min="15617" max="15617" width="5.69921875" style="1631" customWidth="1"/>
    <col min="15618" max="15618" width="12.19921875" style="1631" customWidth="1"/>
    <col min="15619" max="15619" width="10.59765625" style="1631" customWidth="1"/>
    <col min="15620" max="15624" width="9.796875" style="1631" customWidth="1"/>
    <col min="15625" max="15872" width="7.296875" style="1631"/>
    <col min="15873" max="15873" width="5.69921875" style="1631" customWidth="1"/>
    <col min="15874" max="15874" width="12.19921875" style="1631" customWidth="1"/>
    <col min="15875" max="15875" width="10.59765625" style="1631" customWidth="1"/>
    <col min="15876" max="15880" width="9.796875" style="1631" customWidth="1"/>
    <col min="15881" max="16128" width="7.296875" style="1631"/>
    <col min="16129" max="16129" width="5.69921875" style="1631" customWidth="1"/>
    <col min="16130" max="16130" width="12.19921875" style="1631" customWidth="1"/>
    <col min="16131" max="16131" width="10.59765625" style="1631" customWidth="1"/>
    <col min="16132" max="16136" width="9.796875" style="1631" customWidth="1"/>
    <col min="16137" max="16384" width="7.296875" style="1631"/>
  </cols>
  <sheetData>
    <row r="1" spans="1:8" ht="38.25" customHeight="1">
      <c r="A1" s="1630"/>
      <c r="B1" s="2003" t="s">
        <v>860</v>
      </c>
      <c r="C1" s="2003"/>
      <c r="D1" s="2003"/>
      <c r="E1" s="2003"/>
      <c r="F1" s="1631"/>
    </row>
    <row r="2" spans="1:8" ht="15" customHeight="1">
      <c r="B2" s="1000"/>
      <c r="C2" s="1001"/>
      <c r="F2" s="1234" t="s">
        <v>237</v>
      </c>
    </row>
    <row r="3" spans="1:8" s="1235" customFormat="1" ht="30.6" customHeight="1">
      <c r="A3" s="2376" t="s">
        <v>86</v>
      </c>
      <c r="B3" s="2376"/>
      <c r="C3" s="1636" t="s">
        <v>220</v>
      </c>
      <c r="D3" s="1636" t="s">
        <v>117</v>
      </c>
      <c r="E3" s="1636" t="s">
        <v>118</v>
      </c>
      <c r="F3" s="1636" t="s">
        <v>119</v>
      </c>
      <c r="G3" s="1636" t="s">
        <v>239</v>
      </c>
      <c r="H3" s="1636" t="s">
        <v>240</v>
      </c>
    </row>
    <row r="4" spans="1:8" s="1670" customFormat="1" ht="30.6" customHeight="1">
      <c r="A4" s="2377" t="s">
        <v>82</v>
      </c>
      <c r="B4" s="2377"/>
      <c r="C4" s="1236">
        <f>SUM('수도관 총괄현황'!D4:'수도관 총괄현황'!H4)</f>
        <v>3977403.2600000002</v>
      </c>
      <c r="D4" s="1236">
        <f>SUM('수도관 총괄현황'!D5,'수도관 총괄현황'!D11,'수도관 총괄현황'!D34)</f>
        <v>829681.1100000001</v>
      </c>
      <c r="E4" s="1236">
        <f>SUM('수도관 총괄현황'!E5,'수도관 총괄현황'!E11,'수도관 총괄현황'!E34)</f>
        <v>698823.50000000012</v>
      </c>
      <c r="F4" s="1236">
        <f>SUM('수도관 총괄현황'!F5,'수도관 총괄현황'!F11,'수도관 총괄현황'!F34)</f>
        <v>845992.81</v>
      </c>
      <c r="G4" s="1236">
        <f>SUM('수도관 총괄현황'!G5,'수도관 총괄현황'!G11,'수도관 총괄현황'!G34)</f>
        <v>941365.45</v>
      </c>
      <c r="H4" s="1236">
        <f>SUM('수도관 총괄현황'!H5,'수도관 총괄현황'!H11,'수도관 총괄현황'!H34)</f>
        <v>661540.39000000013</v>
      </c>
    </row>
    <row r="5" spans="1:8" s="1010" customFormat="1" ht="30.6" customHeight="1">
      <c r="A5" s="2373" t="s">
        <v>130</v>
      </c>
      <c r="B5" s="1237" t="s">
        <v>41</v>
      </c>
      <c r="C5" s="1238">
        <f>SUM('수도관 총괄현황'!D5:'수도관 총괄현황'!H5)</f>
        <v>23091.69</v>
      </c>
      <c r="D5" s="1238">
        <f>SUM(D6:D10)</f>
        <v>0</v>
      </c>
      <c r="E5" s="1238">
        <f>SUM(E6:E10)</f>
        <v>0</v>
      </c>
      <c r="F5" s="1238">
        <f>SUM(F6:F10)</f>
        <v>4888.9800000000005</v>
      </c>
      <c r="G5" s="1238">
        <f>SUM(G6:G10)</f>
        <v>0</v>
      </c>
      <c r="H5" s="1238">
        <f>SUM(H6:H10)</f>
        <v>18202.71</v>
      </c>
    </row>
    <row r="6" spans="1:8" s="1010" customFormat="1" ht="30.6" customHeight="1">
      <c r="A6" s="2373" t="s">
        <v>130</v>
      </c>
      <c r="B6" s="989" t="s">
        <v>780</v>
      </c>
      <c r="C6" s="1668">
        <f>SUM('수도관 총괄현황'!D6:'수도관 총괄현황'!H6)</f>
        <v>1533.25</v>
      </c>
      <c r="D6" s="1240">
        <v>0</v>
      </c>
      <c r="E6" s="1240">
        <v>0</v>
      </c>
      <c r="F6" s="1240">
        <f>SUM('서구,대덕 도수관 '!C5)</f>
        <v>24.04</v>
      </c>
      <c r="G6" s="1240">
        <v>0</v>
      </c>
      <c r="H6" s="1240">
        <f>SUM('서구,대덕 도수관 '!C20)</f>
        <v>1509.21</v>
      </c>
    </row>
    <row r="7" spans="1:8" ht="30.6" customHeight="1">
      <c r="A7" s="2375"/>
      <c r="B7" s="991" t="s">
        <v>781</v>
      </c>
      <c r="C7" s="1239">
        <f>SUM('수도관 총괄현황'!D7:'수도관 총괄현황'!H7)</f>
        <v>16660.47</v>
      </c>
      <c r="D7" s="1240">
        <v>0</v>
      </c>
      <c r="E7" s="1240">
        <v>0</v>
      </c>
      <c r="F7" s="1240">
        <f>SUM('서구,대덕 도수관 '!C6)</f>
        <v>4864.9400000000005</v>
      </c>
      <c r="G7" s="1240">
        <v>0</v>
      </c>
      <c r="H7" s="1240">
        <f>SUM('서구,대덕 도수관 '!C21)</f>
        <v>11795.53</v>
      </c>
    </row>
    <row r="8" spans="1:8" ht="30.6" customHeight="1">
      <c r="A8" s="2375"/>
      <c r="B8" s="991" t="s">
        <v>786</v>
      </c>
      <c r="C8" s="1239">
        <f>SUM('수도관 총괄현황'!D8:'수도관 총괄현황'!H8)</f>
        <v>868</v>
      </c>
      <c r="D8" s="1240">
        <v>0</v>
      </c>
      <c r="E8" s="1240">
        <v>0</v>
      </c>
      <c r="F8" s="1240">
        <v>0</v>
      </c>
      <c r="G8" s="1240">
        <v>0</v>
      </c>
      <c r="H8" s="1240">
        <f>SUM('서구,대덕 도수관 '!C22)</f>
        <v>868</v>
      </c>
    </row>
    <row r="9" spans="1:8" ht="30.6" customHeight="1">
      <c r="A9" s="2375"/>
      <c r="B9" s="991" t="s">
        <v>787</v>
      </c>
      <c r="C9" s="1239">
        <f>SUM('수도관 총괄현황'!D9:'수도관 총괄현황'!H9)</f>
        <v>177.97</v>
      </c>
      <c r="D9" s="1240">
        <v>0</v>
      </c>
      <c r="E9" s="1240">
        <v>0</v>
      </c>
      <c r="F9" s="1240">
        <v>0</v>
      </c>
      <c r="G9" s="1240">
        <v>0</v>
      </c>
      <c r="H9" s="1240">
        <f>SUM('서구,대덕 도수관 '!C23)</f>
        <v>177.97</v>
      </c>
    </row>
    <row r="10" spans="1:8" s="1630" customFormat="1" ht="30.6" customHeight="1">
      <c r="A10" s="2375"/>
      <c r="B10" s="995" t="s">
        <v>788</v>
      </c>
      <c r="C10" s="1239">
        <f>SUM('수도관 총괄현황'!D10:'수도관 총괄현황'!H10)</f>
        <v>3852</v>
      </c>
      <c r="D10" s="1240">
        <v>0</v>
      </c>
      <c r="E10" s="1240">
        <v>0</v>
      </c>
      <c r="F10" s="1240">
        <v>0</v>
      </c>
      <c r="G10" s="1240">
        <v>0</v>
      </c>
      <c r="H10" s="1240">
        <f>SUM('서구,대덕 도수관 '!C24)</f>
        <v>3852</v>
      </c>
    </row>
    <row r="11" spans="1:8" s="1630" customFormat="1" ht="30.6" customHeight="1">
      <c r="A11" s="2373" t="s">
        <v>132</v>
      </c>
      <c r="B11" s="1237" t="s">
        <v>41</v>
      </c>
      <c r="C11" s="1238">
        <f>SUM('수도관 총괄현황'!D11:'수도관 총괄현황'!H11)</f>
        <v>2690172.83</v>
      </c>
      <c r="D11" s="1238">
        <f>SUM(D12:D33)</f>
        <v>506737.06</v>
      </c>
      <c r="E11" s="1238">
        <f>SUM(E12:E33)</f>
        <v>452551.66000000015</v>
      </c>
      <c r="F11" s="1238">
        <f>SUM(F12:F33)</f>
        <v>571821.88</v>
      </c>
      <c r="G11" s="1238">
        <f>SUM(G12:G33)</f>
        <v>713558.54999999993</v>
      </c>
      <c r="H11" s="1238">
        <f>SUM(H12:H33)</f>
        <v>445503.68000000011</v>
      </c>
    </row>
    <row r="12" spans="1:8" s="1630" customFormat="1" ht="30.6" customHeight="1">
      <c r="A12" s="2373" t="s">
        <v>132</v>
      </c>
      <c r="B12" s="989" t="s">
        <v>795</v>
      </c>
      <c r="C12" s="1239">
        <f>SUM('수도관 총괄현황'!D12:'수도관 총괄현황'!H12)</f>
        <v>46427.07</v>
      </c>
      <c r="D12" s="1240">
        <f>'동구 배수관'!C5</f>
        <v>8033.24</v>
      </c>
      <c r="E12" s="1240">
        <f>중구배수관!C5</f>
        <v>5959.6399999999994</v>
      </c>
      <c r="F12" s="1240">
        <v>7704.9600000000009</v>
      </c>
      <c r="G12" s="1240">
        <f>'유성구 배수관'!C5</f>
        <v>18667.37</v>
      </c>
      <c r="H12" s="1240">
        <f>'대덕 배수관'!C5</f>
        <v>6061.8600000000006</v>
      </c>
    </row>
    <row r="13" spans="1:8" s="1630" customFormat="1" ht="30.6" customHeight="1">
      <c r="A13" s="2375"/>
      <c r="B13" s="989" t="s">
        <v>796</v>
      </c>
      <c r="C13" s="1239">
        <f>SUM('수도관 총괄현황'!D13:'수도관 총괄현황'!H13)</f>
        <v>8167.91</v>
      </c>
      <c r="D13" s="1240">
        <f>SUM('동구 배수관'!C6)</f>
        <v>1808.25</v>
      </c>
      <c r="E13" s="1240">
        <f>중구배수관!C6</f>
        <v>3895.1899999999996</v>
      </c>
      <c r="F13" s="1240">
        <v>2376.88</v>
      </c>
      <c r="G13" s="1240">
        <v>0</v>
      </c>
      <c r="H13" s="1240">
        <f>'대덕 배수관'!C6</f>
        <v>87.59</v>
      </c>
    </row>
    <row r="14" spans="1:8" s="1630" customFormat="1" ht="30.6" customHeight="1">
      <c r="A14" s="2375"/>
      <c r="B14" s="989" t="s">
        <v>797</v>
      </c>
      <c r="C14" s="1239">
        <f>SUM('수도관 총괄현황'!D14:'수도관 총괄현황'!H14)</f>
        <v>176954.4</v>
      </c>
      <c r="D14" s="1240">
        <f>SUM('동구 배수관'!C7)</f>
        <v>18665.980000000003</v>
      </c>
      <c r="E14" s="1240">
        <f>중구배수관!C7</f>
        <v>21241.38</v>
      </c>
      <c r="F14" s="1240">
        <v>41126.729999999996</v>
      </c>
      <c r="G14" s="1240">
        <f>'유성구 배수관'!C7</f>
        <v>73354.179999999993</v>
      </c>
      <c r="H14" s="1240">
        <f>'대덕 배수관'!C7</f>
        <v>22566.129999999994</v>
      </c>
    </row>
    <row r="15" spans="1:8" s="1630" customFormat="1" ht="30.6" customHeight="1">
      <c r="A15" s="2375"/>
      <c r="B15" s="989" t="s">
        <v>798</v>
      </c>
      <c r="C15" s="1239">
        <f>SUM('수도관 총괄현황'!D15:'수도관 총괄현황'!H15)</f>
        <v>7614.33</v>
      </c>
      <c r="D15" s="1240">
        <f>SUM('동구 배수관'!C8)</f>
        <v>1970.9799999999998</v>
      </c>
      <c r="E15" s="1240">
        <f>중구배수관!C8</f>
        <v>1293.3899999999999</v>
      </c>
      <c r="F15" s="1240">
        <v>109.55000000000001</v>
      </c>
      <c r="G15" s="1240">
        <f>'유성구 배수관'!C8</f>
        <v>0.67</v>
      </c>
      <c r="H15" s="1240">
        <f>'대덕 배수관'!C8</f>
        <v>4239.74</v>
      </c>
    </row>
    <row r="16" spans="1:8" s="1630" customFormat="1" ht="30.6" customHeight="1">
      <c r="A16" s="2375"/>
      <c r="B16" s="989" t="s">
        <v>780</v>
      </c>
      <c r="C16" s="1239">
        <f>SUM('수도관 총괄현황'!D16:'수도관 총괄현황'!H16)</f>
        <v>1783610.6199999999</v>
      </c>
      <c r="D16" s="1240">
        <f>SUM('동구 배수관'!C9)</f>
        <v>357717.48</v>
      </c>
      <c r="E16" s="1240">
        <f>중구배수관!C9</f>
        <v>320983.3600000001</v>
      </c>
      <c r="F16" s="1240">
        <v>381572.11000000004</v>
      </c>
      <c r="G16" s="1240">
        <f>'유성구 배수관'!C9</f>
        <v>409136.27999999991</v>
      </c>
      <c r="H16" s="1240">
        <f>'대덕 배수관'!C9</f>
        <v>314201.38999999996</v>
      </c>
    </row>
    <row r="17" spans="1:8" s="1630" customFormat="1" ht="30.6" customHeight="1">
      <c r="A17" s="2375"/>
      <c r="B17" s="991" t="s">
        <v>781</v>
      </c>
      <c r="C17" s="1239">
        <f>SUM('수도관 총괄현황'!D17:'수도관 총괄현황'!H17)</f>
        <v>76406.299999999988</v>
      </c>
      <c r="D17" s="1240">
        <f>SUM('동구 배수관'!C10)</f>
        <v>11224.390000000001</v>
      </c>
      <c r="E17" s="1240">
        <f>중구배수관!C10</f>
        <v>2687.03</v>
      </c>
      <c r="F17" s="1240">
        <v>33638.639999999992</v>
      </c>
      <c r="G17" s="1240">
        <f>'유성구 배수관'!C10</f>
        <v>11848.560000000001</v>
      </c>
      <c r="H17" s="1240">
        <f>'대덕 배수관'!C10</f>
        <v>17007.68</v>
      </c>
    </row>
    <row r="18" spans="1:8" s="1630" customFormat="1" ht="30.6" customHeight="1">
      <c r="A18" s="2375"/>
      <c r="B18" s="991" t="s">
        <v>786</v>
      </c>
      <c r="C18" s="1239">
        <f>SUM('수도관 총괄현황'!D18:'수도관 총괄현황'!H18)</f>
        <v>14155.240000000002</v>
      </c>
      <c r="D18" s="1240">
        <f>SUM('동구 배수관'!C11)</f>
        <v>6363.4199999999992</v>
      </c>
      <c r="E18" s="1240">
        <f>중구배수관!C11</f>
        <v>3030.0400000000004</v>
      </c>
      <c r="F18" s="1240">
        <v>1959.04</v>
      </c>
      <c r="G18" s="1240">
        <f>'유성구 배수관'!C11</f>
        <v>428.61</v>
      </c>
      <c r="H18" s="1240">
        <f>'대덕 배수관'!C11</f>
        <v>2374.13</v>
      </c>
    </row>
    <row r="19" spans="1:8" s="1630" customFormat="1" ht="30.6" customHeight="1">
      <c r="A19" s="2375"/>
      <c r="B19" s="991" t="s">
        <v>799</v>
      </c>
      <c r="C19" s="1239">
        <f>SUM('수도관 총괄현황'!D19:'수도관 총괄현황'!H19)</f>
        <v>124026.95</v>
      </c>
      <c r="D19" s="1240">
        <f>SUM('동구 배수관'!C12)</f>
        <v>29742.94</v>
      </c>
      <c r="E19" s="1240">
        <f>중구배수관!C12</f>
        <v>2501.5100000000002</v>
      </c>
      <c r="F19" s="1240">
        <v>13423.859999999999</v>
      </c>
      <c r="G19" s="1240">
        <f>'유성구 배수관'!C12</f>
        <v>59177.749999999993</v>
      </c>
      <c r="H19" s="1240">
        <f>'대덕 배수관'!C12</f>
        <v>19180.890000000003</v>
      </c>
    </row>
    <row r="20" spans="1:8" s="1630" customFormat="1" ht="30.6" customHeight="1">
      <c r="A20" s="2375"/>
      <c r="B20" s="991" t="s">
        <v>787</v>
      </c>
      <c r="C20" s="1239">
        <f>SUM('수도관 총괄현황'!D20:'수도관 총괄현황'!H20)</f>
        <v>111457.82999999999</v>
      </c>
      <c r="D20" s="1240">
        <f>SUM('동구 배수관'!C13)</f>
        <v>4926.7300000000005</v>
      </c>
      <c r="E20" s="1240">
        <f>중구배수관!C13</f>
        <v>6099.15</v>
      </c>
      <c r="F20" s="1240">
        <v>17209.349999999999</v>
      </c>
      <c r="G20" s="1240">
        <f>'유성구 배수관'!C13</f>
        <v>67411.459999999992</v>
      </c>
      <c r="H20" s="1240">
        <f>'대덕 배수관'!C13</f>
        <v>15811.139999999996</v>
      </c>
    </row>
    <row r="21" spans="1:8" s="1630" customFormat="1" ht="30.6" customHeight="1">
      <c r="A21" s="2375"/>
      <c r="B21" s="991" t="s">
        <v>820</v>
      </c>
      <c r="C21" s="1239">
        <f>SUM('수도관 총괄현황'!D21:'수도관 총괄현황'!H21)</f>
        <v>59.82</v>
      </c>
      <c r="D21" s="1240">
        <v>0</v>
      </c>
      <c r="E21" s="1240">
        <v>0</v>
      </c>
      <c r="F21" s="1240">
        <v>0</v>
      </c>
      <c r="G21" s="1240">
        <v>0</v>
      </c>
      <c r="H21" s="1240">
        <f>'대덕 배수관'!C14</f>
        <v>59.82</v>
      </c>
    </row>
    <row r="22" spans="1:8" s="1630" customFormat="1" ht="30.6" customHeight="1">
      <c r="A22" s="2375"/>
      <c r="B22" s="991" t="s">
        <v>800</v>
      </c>
      <c r="C22" s="1239">
        <f>SUM('수도관 총괄현황'!D22:'수도관 총괄현황'!H22)</f>
        <v>9430.59</v>
      </c>
      <c r="D22" s="1240">
        <f>'동구 배수관'!C15</f>
        <v>325.15999999999997</v>
      </c>
      <c r="E22" s="1240">
        <v>0</v>
      </c>
      <c r="F22" s="1240">
        <v>0</v>
      </c>
      <c r="G22" s="1240">
        <f>'유성구 배수관'!C15</f>
        <v>9105.43</v>
      </c>
      <c r="H22" s="1240">
        <v>0</v>
      </c>
    </row>
    <row r="23" spans="1:8" s="1630" customFormat="1" ht="30.6" customHeight="1">
      <c r="A23" s="2375"/>
      <c r="B23" s="989" t="s">
        <v>801</v>
      </c>
      <c r="C23" s="1239">
        <f>SUM('수도관 총괄현황'!D23:'수도관 총괄현황'!H23)</f>
        <v>940.8599999999999</v>
      </c>
      <c r="D23" s="1240">
        <f>'동구 배수관'!C16</f>
        <v>225.06</v>
      </c>
      <c r="E23" s="1240">
        <f>중구배수관!C16</f>
        <v>715.8</v>
      </c>
      <c r="F23" s="1240">
        <v>0</v>
      </c>
      <c r="G23" s="1240">
        <v>0</v>
      </c>
      <c r="H23" s="1240">
        <v>0</v>
      </c>
    </row>
    <row r="24" spans="1:8" s="1630" customFormat="1" ht="30.6" customHeight="1">
      <c r="A24" s="2375"/>
      <c r="B24" s="995" t="s">
        <v>802</v>
      </c>
      <c r="C24" s="1239">
        <f>SUM('수도관 총괄현황'!D24:'수도관 총괄현황'!H24)</f>
        <v>10650.38</v>
      </c>
      <c r="D24" s="1240">
        <f>'동구 배수관'!C17</f>
        <v>2978.2900000000004</v>
      </c>
      <c r="E24" s="1240">
        <f>중구배수관!C17</f>
        <v>4681.170000000001</v>
      </c>
      <c r="F24" s="1240">
        <v>990.3900000000001</v>
      </c>
      <c r="G24" s="1240">
        <f>'유성구 배수관'!C17</f>
        <v>2.89</v>
      </c>
      <c r="H24" s="1240">
        <f>'대덕 배수관'!C17</f>
        <v>1997.64</v>
      </c>
    </row>
    <row r="25" spans="1:8" s="1630" customFormat="1" ht="30.6" customHeight="1">
      <c r="A25" s="2021"/>
      <c r="B25" s="995" t="s">
        <v>803</v>
      </c>
      <c r="C25" s="1239">
        <f>SUM('수도관 총괄현황'!D25:'수도관 총괄현황'!H25)</f>
        <v>170549.43999999997</v>
      </c>
      <c r="D25" s="1240">
        <f>'동구 배수관'!C18</f>
        <v>33410.68</v>
      </c>
      <c r="E25" s="1240">
        <f>중구배수관!C18</f>
        <v>61742.96</v>
      </c>
      <c r="F25" s="1240">
        <v>35223.01</v>
      </c>
      <c r="G25" s="1240">
        <f>'유성구 배수관'!C18</f>
        <v>8461.0499999999993</v>
      </c>
      <c r="H25" s="1240">
        <f>'대덕 배수관'!C18</f>
        <v>31711.739999999994</v>
      </c>
    </row>
    <row r="26" spans="1:8" s="1633" customFormat="1" ht="30.6" customHeight="1">
      <c r="A26" s="2021"/>
      <c r="B26" s="1011" t="s">
        <v>804</v>
      </c>
      <c r="C26" s="1239">
        <f>SUM('수도관 총괄현황'!D26:'수도관 총괄현황'!H26)</f>
        <v>73047.389999999985</v>
      </c>
      <c r="D26" s="1240">
        <f>'동구 배수관'!C19</f>
        <v>16453.98</v>
      </c>
      <c r="E26" s="1240">
        <f>중구배수관!C19</f>
        <v>8836.07</v>
      </c>
      <c r="F26" s="1240">
        <v>16125.96</v>
      </c>
      <c r="G26" s="1240">
        <f>'유성구 배수관'!C19</f>
        <v>29102.04</v>
      </c>
      <c r="H26" s="1240">
        <f>'대덕 배수관'!C19</f>
        <v>2529.34</v>
      </c>
    </row>
    <row r="27" spans="1:8" s="1633" customFormat="1" ht="30.6" customHeight="1">
      <c r="A27" s="2021"/>
      <c r="B27" s="1011" t="s">
        <v>805</v>
      </c>
      <c r="C27" s="1239">
        <f>SUM('수도관 총괄현황'!D27:'수도관 총괄현황'!H27)</f>
        <v>8629.5300000000007</v>
      </c>
      <c r="D27" s="1240">
        <f>'동구 배수관'!C20</f>
        <v>1438.02</v>
      </c>
      <c r="E27" s="1240">
        <f>중구배수관!C20</f>
        <v>1396.4299999999998</v>
      </c>
      <c r="F27" s="1240">
        <v>878.61</v>
      </c>
      <c r="G27" s="1240">
        <f>'유성구 배수관'!C20</f>
        <v>1919.13</v>
      </c>
      <c r="H27" s="1240">
        <f>'대덕 배수관'!C20</f>
        <v>2997.34</v>
      </c>
    </row>
    <row r="28" spans="1:8" s="1633" customFormat="1" ht="30.6" customHeight="1">
      <c r="A28" s="2021"/>
      <c r="B28" s="1011" t="s">
        <v>806</v>
      </c>
      <c r="C28" s="1239">
        <f>SUM('수도관 총괄현황'!D28:'수도관 총괄현황'!H28)</f>
        <v>835.22</v>
      </c>
      <c r="D28" s="1240">
        <f>'동구 배수관'!C21</f>
        <v>756.09</v>
      </c>
      <c r="E28" s="1240">
        <f>중구배수관!C21</f>
        <v>79.13</v>
      </c>
      <c r="F28" s="1240">
        <v>0</v>
      </c>
      <c r="G28" s="1240">
        <v>0</v>
      </c>
      <c r="H28" s="1240">
        <v>0</v>
      </c>
    </row>
    <row r="29" spans="1:8" s="1633" customFormat="1" ht="30.6" customHeight="1">
      <c r="A29" s="2021"/>
      <c r="B29" s="995" t="s">
        <v>807</v>
      </c>
      <c r="C29" s="1239">
        <f>SUM('수도관 총괄현황'!D29:'수도관 총괄현황'!H29)</f>
        <v>1769.25</v>
      </c>
      <c r="D29" s="1240">
        <f>'동구 배수관'!C22</f>
        <v>161.59</v>
      </c>
      <c r="E29" s="1240">
        <f>중구배수관!C22</f>
        <v>197.06</v>
      </c>
      <c r="F29" s="1240">
        <v>104.62</v>
      </c>
      <c r="G29" s="1240">
        <f>'유성구 배수관'!C22</f>
        <v>1016.46</v>
      </c>
      <c r="H29" s="1240">
        <f>'대덕 배수관'!C22</f>
        <v>289.52</v>
      </c>
    </row>
    <row r="30" spans="1:8" s="1633" customFormat="1" ht="30.6" customHeight="1">
      <c r="A30" s="2021"/>
      <c r="B30" s="991" t="s">
        <v>808</v>
      </c>
      <c r="C30" s="1239">
        <f>SUM('수도관 총괄현황'!D30:'수도관 총괄현황'!H30)</f>
        <v>41963.830000000009</v>
      </c>
      <c r="D30" s="1240">
        <f>'동구 배수관'!C23</f>
        <v>8380.6299999999992</v>
      </c>
      <c r="E30" s="1240">
        <f>중구배수관!C23</f>
        <v>6461.09</v>
      </c>
      <c r="F30" s="1240">
        <v>10229.400000000001</v>
      </c>
      <c r="G30" s="1240">
        <f>'유성구 배수관'!C23</f>
        <v>15975.660000000002</v>
      </c>
      <c r="H30" s="1240">
        <f>'대덕 배수관'!C23</f>
        <v>917.05</v>
      </c>
    </row>
    <row r="31" spans="1:8" s="1633" customFormat="1" ht="30.6" customHeight="1">
      <c r="A31" s="2021"/>
      <c r="B31" s="1011" t="s">
        <v>821</v>
      </c>
      <c r="C31" s="1239">
        <f>SUM('수도관 총괄현황'!D31:'수도관 총괄현황'!H31)</f>
        <v>2262.91</v>
      </c>
      <c r="D31" s="1240">
        <f>'동구 배수관'!C24</f>
        <v>705.75</v>
      </c>
      <c r="E31" s="1240">
        <f>중구배수관!C24</f>
        <v>203.75</v>
      </c>
      <c r="F31" s="1240">
        <v>72.03</v>
      </c>
      <c r="G31" s="1240">
        <f>'유성구 배수관'!C24</f>
        <v>1281.3799999999999</v>
      </c>
      <c r="H31" s="1240">
        <v>0</v>
      </c>
    </row>
    <row r="32" spans="1:8" s="1633" customFormat="1" ht="30.6" customHeight="1">
      <c r="A32" s="2021"/>
      <c r="B32" s="1011" t="s">
        <v>822</v>
      </c>
      <c r="C32" s="1239">
        <f>SUM('수도관 총괄현황'!D32:'수도관 총괄현황'!H32)</f>
        <v>4103.4399999999996</v>
      </c>
      <c r="D32" s="1240">
        <f>'동구 배수관'!C25</f>
        <v>520.19000000000005</v>
      </c>
      <c r="E32" s="1240">
        <f>중구배수관!C25</f>
        <v>61.71</v>
      </c>
      <c r="F32" s="1240">
        <v>3257.0099999999998</v>
      </c>
      <c r="G32" s="1240">
        <v>0</v>
      </c>
      <c r="H32" s="1240">
        <f>'대덕 배수관'!C25</f>
        <v>264.52999999999997</v>
      </c>
    </row>
    <row r="33" spans="1:8" s="1633" customFormat="1" ht="30.6" customHeight="1">
      <c r="B33" s="1626" t="s">
        <v>1496</v>
      </c>
      <c r="C33" s="1239">
        <f>SUM(D33:H33)</f>
        <v>17109.52</v>
      </c>
      <c r="D33" s="1240">
        <f>'동구 배수관'!C26</f>
        <v>928.21</v>
      </c>
      <c r="E33" s="1240">
        <f>중구배수관!C26</f>
        <v>485.8</v>
      </c>
      <c r="F33" s="1240">
        <v>5819.73</v>
      </c>
      <c r="G33" s="1240">
        <f>'유성구 배수관'!C26</f>
        <v>6669.630000000001</v>
      </c>
      <c r="H33" s="1240">
        <f>'대덕 배수관'!C26</f>
        <v>3206.15</v>
      </c>
    </row>
    <row r="34" spans="1:8" s="1633" customFormat="1" ht="30.6" customHeight="1">
      <c r="A34" s="2373" t="s">
        <v>133</v>
      </c>
      <c r="B34" s="1238" t="s">
        <v>1513</v>
      </c>
      <c r="C34" s="1238">
        <f>SUM('수도관 총괄현황'!D34:'수도관 총괄현황'!H34)</f>
        <v>1264138.7400000002</v>
      </c>
      <c r="D34" s="1238">
        <f>SUM(D35:D55)</f>
        <v>322944.05000000016</v>
      </c>
      <c r="E34" s="1238">
        <f>SUM(E35:E55)</f>
        <v>246271.84</v>
      </c>
      <c r="F34" s="1238">
        <f>SUM(F35:F55)</f>
        <v>269281.95000000007</v>
      </c>
      <c r="G34" s="1238">
        <f>SUM(G35:G55)</f>
        <v>227806.90000000002</v>
      </c>
      <c r="H34" s="1238">
        <v>197834</v>
      </c>
    </row>
    <row r="35" spans="1:8" s="1633" customFormat="1" ht="30.6" customHeight="1">
      <c r="A35" s="2373"/>
      <c r="B35" s="989" t="s">
        <v>1514</v>
      </c>
      <c r="C35" s="1669">
        <f>SUM(D35:H35)</f>
        <v>334.29</v>
      </c>
      <c r="D35" s="1669">
        <v>0</v>
      </c>
      <c r="E35" s="1669">
        <f>'중부 급수관'!C5</f>
        <v>49</v>
      </c>
      <c r="F35" s="1669">
        <f>'서부 급수관'!C5</f>
        <v>8.33</v>
      </c>
      <c r="G35" s="1669">
        <f>'유성 급수관'!C5</f>
        <v>247.17000000000002</v>
      </c>
      <c r="H35" s="1669">
        <f>'대덕 급수관 '!C5</f>
        <v>29.79</v>
      </c>
    </row>
    <row r="36" spans="1:8" s="1633" customFormat="1" ht="30.6" customHeight="1">
      <c r="A36" s="2373"/>
      <c r="B36" s="989" t="s">
        <v>1512</v>
      </c>
      <c r="C36" s="1669">
        <f t="shared" ref="C36:C55" si="0">SUM(D36:H36)</f>
        <v>128.29999999999998</v>
      </c>
      <c r="D36" s="1669">
        <f>'동부 급수관'!C5</f>
        <v>13.42</v>
      </c>
      <c r="E36" s="1669">
        <v>0</v>
      </c>
      <c r="F36" s="1669">
        <v>0</v>
      </c>
      <c r="G36" s="1669">
        <f>'유성 급수관'!C6</f>
        <v>114.88</v>
      </c>
      <c r="H36" s="1669">
        <v>0</v>
      </c>
    </row>
    <row r="37" spans="1:8" s="1633" customFormat="1" ht="30.6" customHeight="1">
      <c r="A37" s="2373" t="s">
        <v>133</v>
      </c>
      <c r="B37" s="989" t="s">
        <v>796</v>
      </c>
      <c r="C37" s="1669">
        <f t="shared" si="0"/>
        <v>0</v>
      </c>
      <c r="D37" s="1240">
        <v>0</v>
      </c>
      <c r="E37" s="1240">
        <v>0</v>
      </c>
      <c r="F37" s="1240">
        <v>0</v>
      </c>
      <c r="G37" s="1240">
        <v>0</v>
      </c>
      <c r="H37" s="1240">
        <v>0</v>
      </c>
    </row>
    <row r="38" spans="1:8" s="1633" customFormat="1" ht="30.6" customHeight="1">
      <c r="A38" s="2374"/>
      <c r="B38" s="989" t="s">
        <v>1515</v>
      </c>
      <c r="C38" s="1669">
        <f t="shared" si="0"/>
        <v>16.010000000000002</v>
      </c>
      <c r="D38" s="1240">
        <v>0</v>
      </c>
      <c r="E38" s="1240">
        <f>'중부 급수관'!C8</f>
        <v>16.010000000000002</v>
      </c>
      <c r="F38" s="1240">
        <v>0</v>
      </c>
      <c r="G38" s="1240">
        <v>0</v>
      </c>
      <c r="H38" s="1240">
        <v>0</v>
      </c>
    </row>
    <row r="39" spans="1:8" s="1633" customFormat="1" ht="30.6" customHeight="1">
      <c r="A39" s="2021"/>
      <c r="B39" s="989" t="s">
        <v>780</v>
      </c>
      <c r="C39" s="1669">
        <f t="shared" si="0"/>
        <v>865.93000000000006</v>
      </c>
      <c r="D39" s="1240">
        <f>'동부 급수관'!C6</f>
        <v>122.52</v>
      </c>
      <c r="E39" s="1240">
        <f>'중부 급수관'!C6</f>
        <v>80.599999999999994</v>
      </c>
      <c r="F39" s="1240">
        <f>'서부 급수관'!C6</f>
        <v>237.71</v>
      </c>
      <c r="G39" s="1240">
        <f>'유성 급수관'!C7</f>
        <v>406.1</v>
      </c>
      <c r="H39" s="1240">
        <f>'대덕 급수관 '!C6</f>
        <v>19</v>
      </c>
    </row>
    <row r="40" spans="1:8" s="1633" customFormat="1" ht="30.6" customHeight="1">
      <c r="A40" s="2375"/>
      <c r="B40" s="991" t="s">
        <v>781</v>
      </c>
      <c r="C40" s="1669">
        <f t="shared" si="0"/>
        <v>1058.5500000000002</v>
      </c>
      <c r="D40" s="1240">
        <f>'동부 급수관'!C7</f>
        <v>84.94</v>
      </c>
      <c r="E40" s="1240">
        <f>'중부 급수관'!C7</f>
        <v>7.47</v>
      </c>
      <c r="F40" s="1240">
        <v>0</v>
      </c>
      <c r="G40" s="1240">
        <v>0</v>
      </c>
      <c r="H40" s="1240">
        <f>'대덕 급수관 '!C7</f>
        <v>966.1400000000001</v>
      </c>
    </row>
    <row r="41" spans="1:8" ht="30.6" customHeight="1">
      <c r="A41" s="2375"/>
      <c r="B41" s="991" t="s">
        <v>786</v>
      </c>
      <c r="C41" s="1669">
        <f t="shared" si="0"/>
        <v>0</v>
      </c>
      <c r="D41" s="1240">
        <v>0</v>
      </c>
      <c r="E41" s="1240">
        <v>0</v>
      </c>
      <c r="F41" s="1240">
        <v>0</v>
      </c>
      <c r="G41" s="1240">
        <v>0</v>
      </c>
      <c r="H41" s="1240">
        <v>0</v>
      </c>
    </row>
    <row r="42" spans="1:8" ht="30.6" customHeight="1">
      <c r="A42" s="2375"/>
      <c r="B42" s="991" t="s">
        <v>799</v>
      </c>
      <c r="C42" s="1669">
        <f t="shared" si="0"/>
        <v>1356.5600000000002</v>
      </c>
      <c r="D42" s="1240">
        <f>'동부 급수관'!C8</f>
        <v>5.4</v>
      </c>
      <c r="E42" s="1240">
        <v>0</v>
      </c>
      <c r="F42" s="1240">
        <f>'서부 급수관'!C7</f>
        <v>547.7700000000001</v>
      </c>
      <c r="G42" s="1240">
        <f>'유성 급수관'!C8</f>
        <v>342.82000000000005</v>
      </c>
      <c r="H42" s="1240">
        <f>'대덕 급수관 '!C8</f>
        <v>460.57</v>
      </c>
    </row>
    <row r="43" spans="1:8" ht="30.6" customHeight="1">
      <c r="A43" s="2375"/>
      <c r="B43" s="991" t="s">
        <v>787</v>
      </c>
      <c r="C43" s="1669">
        <f t="shared" si="0"/>
        <v>584.87</v>
      </c>
      <c r="D43" s="1240">
        <v>0</v>
      </c>
      <c r="E43" s="1240">
        <v>0</v>
      </c>
      <c r="F43" s="1240">
        <f>'서부 급수관'!C8</f>
        <v>584.87</v>
      </c>
      <c r="G43" s="1240">
        <v>0</v>
      </c>
      <c r="H43" s="1240">
        <v>0</v>
      </c>
    </row>
    <row r="44" spans="1:8" ht="30.6" customHeight="1">
      <c r="A44" s="2375"/>
      <c r="B44" s="991" t="s">
        <v>800</v>
      </c>
      <c r="C44" s="1669">
        <f t="shared" si="0"/>
        <v>79.66</v>
      </c>
      <c r="D44" s="1240">
        <v>0</v>
      </c>
      <c r="E44" s="1240">
        <v>0</v>
      </c>
      <c r="F44" s="1240">
        <v>0</v>
      </c>
      <c r="G44" s="1240">
        <f>'유성 급수관'!C9</f>
        <v>79.66</v>
      </c>
      <c r="H44" s="1240">
        <v>0</v>
      </c>
    </row>
    <row r="45" spans="1:8" ht="30.6" customHeight="1">
      <c r="A45" s="2375"/>
      <c r="B45" s="995" t="s">
        <v>802</v>
      </c>
      <c r="C45" s="1669">
        <f t="shared" si="0"/>
        <v>118920.37000000001</v>
      </c>
      <c r="D45" s="1240">
        <f>'동부 급수관'!C9</f>
        <v>63554.780000000013</v>
      </c>
      <c r="E45" s="1240">
        <f>'중부 급수관'!C9</f>
        <v>24072.639999999999</v>
      </c>
      <c r="F45" s="1240">
        <f>'서부 급수관'!C9</f>
        <v>10695.37</v>
      </c>
      <c r="G45" s="1240">
        <f>'유성 급수관'!C10</f>
        <v>616.80000000000007</v>
      </c>
      <c r="H45" s="1240">
        <f>'대덕 급수관 '!C9</f>
        <v>19980.78</v>
      </c>
    </row>
    <row r="46" spans="1:8" ht="30.6" customHeight="1">
      <c r="A46" s="2375"/>
      <c r="B46" s="995" t="s">
        <v>803</v>
      </c>
      <c r="C46" s="1669">
        <f t="shared" si="0"/>
        <v>104854.84000000001</v>
      </c>
      <c r="D46" s="1240">
        <f>'동부 급수관'!C10</f>
        <v>20669.16</v>
      </c>
      <c r="E46" s="1240">
        <f>'중부 급수관'!C10</f>
        <v>17779.060000000001</v>
      </c>
      <c r="F46" s="1240">
        <f>'서부 급수관'!C10</f>
        <v>22473.52</v>
      </c>
      <c r="G46" s="1240">
        <f>'유성 급수관'!C11</f>
        <v>22969.930000000004</v>
      </c>
      <c r="H46" s="1240">
        <f>'대덕 급수관 '!C10</f>
        <v>20963.169999999998</v>
      </c>
    </row>
    <row r="47" spans="1:8" ht="30.6" customHeight="1">
      <c r="A47" s="2375"/>
      <c r="B47" s="1011" t="s">
        <v>804</v>
      </c>
      <c r="C47" s="1669">
        <f t="shared" si="0"/>
        <v>3464.09</v>
      </c>
      <c r="D47" s="1240">
        <f>'동부 급수관'!C11</f>
        <v>1518.97</v>
      </c>
      <c r="E47" s="1240">
        <f>'중부 급수관'!C11</f>
        <v>304.25</v>
      </c>
      <c r="F47" s="1240">
        <f>'서부 급수관'!C11</f>
        <v>74</v>
      </c>
      <c r="G47" s="1240">
        <f>'유성 급수관'!C12</f>
        <v>1458.1000000000001</v>
      </c>
      <c r="H47" s="1240">
        <f>'대덕 급수관 '!C11</f>
        <v>108.77</v>
      </c>
    </row>
    <row r="48" spans="1:8" ht="30.6" customHeight="1">
      <c r="A48" s="2375"/>
      <c r="B48" s="1011" t="s">
        <v>1516</v>
      </c>
      <c r="C48" s="1669">
        <f t="shared" si="0"/>
        <v>511.22</v>
      </c>
      <c r="D48" s="1240"/>
      <c r="E48" s="1240"/>
      <c r="F48" s="1240"/>
      <c r="G48" s="1240">
        <f>'유성 급수관'!C13</f>
        <v>511.22</v>
      </c>
      <c r="H48" s="1240">
        <v>0</v>
      </c>
    </row>
    <row r="49" spans="1:8" ht="30.6" customHeight="1">
      <c r="A49" s="2375"/>
      <c r="B49" s="1011" t="s">
        <v>848</v>
      </c>
      <c r="C49" s="1669">
        <f t="shared" si="0"/>
        <v>103.77</v>
      </c>
      <c r="D49" s="1240">
        <f>'동부 급수관'!C12</f>
        <v>3.77</v>
      </c>
      <c r="E49" s="1240">
        <f>'중부 급수관'!C12</f>
        <v>66</v>
      </c>
      <c r="F49" s="1240">
        <f>'서부 급수관'!C12</f>
        <v>8</v>
      </c>
      <c r="G49" s="1240">
        <f>'유성 급수관'!C14</f>
        <v>26</v>
      </c>
      <c r="H49" s="1240">
        <v>0</v>
      </c>
    </row>
    <row r="50" spans="1:8" ht="30.6" customHeight="1">
      <c r="A50" s="2375"/>
      <c r="B50" s="1011" t="s">
        <v>806</v>
      </c>
      <c r="C50" s="1669">
        <f t="shared" si="0"/>
        <v>57.69</v>
      </c>
      <c r="D50" s="1240">
        <v>0</v>
      </c>
      <c r="E50" s="1240">
        <v>0</v>
      </c>
      <c r="F50" s="1240">
        <v>0</v>
      </c>
      <c r="G50" s="1240">
        <f>'유성 급수관'!C15</f>
        <v>54</v>
      </c>
      <c r="H50" s="1240">
        <f>'대덕 급수관 '!C12</f>
        <v>3.69</v>
      </c>
    </row>
    <row r="51" spans="1:8" ht="30.6" customHeight="1">
      <c r="A51" s="2375"/>
      <c r="B51" s="995" t="s">
        <v>807</v>
      </c>
      <c r="C51" s="1669">
        <f t="shared" si="0"/>
        <v>1021466.6300000004</v>
      </c>
      <c r="D51" s="1240">
        <f>'동부 급수관'!C13</f>
        <v>236424.09000000014</v>
      </c>
      <c r="E51" s="1240">
        <f>'중부 급수관'!C13</f>
        <v>202915.81</v>
      </c>
      <c r="F51" s="1240">
        <f>'서부 급수관'!C13</f>
        <v>232132.61000000004</v>
      </c>
      <c r="G51" s="1240">
        <f>'유성 급수관'!C16</f>
        <v>197867.58000000002</v>
      </c>
      <c r="H51" s="1240">
        <f>'대덕 급수관 '!C13</f>
        <v>152126.54</v>
      </c>
    </row>
    <row r="52" spans="1:8" ht="30.6" customHeight="1">
      <c r="A52" s="2375"/>
      <c r="B52" s="995" t="s">
        <v>788</v>
      </c>
      <c r="C52" s="1669">
        <f t="shared" si="0"/>
        <v>179</v>
      </c>
      <c r="D52" s="1240">
        <f>'동부 급수관'!C14</f>
        <v>5</v>
      </c>
      <c r="E52" s="1240">
        <f>'중부 급수관'!C14</f>
        <v>96</v>
      </c>
      <c r="F52" s="1240">
        <v>0</v>
      </c>
      <c r="G52" s="1240">
        <f>'유성 급수관'!C17</f>
        <v>51</v>
      </c>
      <c r="H52" s="1240">
        <f>'대덕 급수관 '!C14</f>
        <v>27</v>
      </c>
    </row>
    <row r="53" spans="1:8" ht="30.6" customHeight="1">
      <c r="A53" s="2375"/>
      <c r="B53" s="991" t="s">
        <v>849</v>
      </c>
      <c r="C53" s="1669">
        <f t="shared" si="0"/>
        <v>9391.1500000000015</v>
      </c>
      <c r="D53" s="1240">
        <f>'동부 급수관'!C15</f>
        <v>542</v>
      </c>
      <c r="E53" s="1240">
        <f>'중부 급수관'!C15</f>
        <v>885</v>
      </c>
      <c r="F53" s="1240">
        <f>'서부 급수관'!C14</f>
        <v>2471.31</v>
      </c>
      <c r="G53" s="1240">
        <f>'유성 급수관'!C18</f>
        <v>2872.6700000000005</v>
      </c>
      <c r="H53" s="1240">
        <f>'대덕 급수관 '!C15</f>
        <v>2620.1700000000005</v>
      </c>
    </row>
    <row r="54" spans="1:8" ht="30.6" customHeight="1">
      <c r="A54" s="2375"/>
      <c r="B54" s="991" t="s">
        <v>808</v>
      </c>
      <c r="C54" s="1669">
        <f t="shared" si="0"/>
        <v>752.38</v>
      </c>
      <c r="D54" s="1240">
        <v>0</v>
      </c>
      <c r="E54" s="1240">
        <v>0</v>
      </c>
      <c r="F54" s="1240">
        <f>'서부 급수관'!C15</f>
        <v>48.46</v>
      </c>
      <c r="G54" s="1240">
        <f>'유성 급수관'!C19</f>
        <v>188.96999999999997</v>
      </c>
      <c r="H54" s="1240">
        <f>'대덕 급수관 '!C16</f>
        <v>514.95000000000005</v>
      </c>
    </row>
    <row r="55" spans="1:8" ht="30.6" customHeight="1">
      <c r="A55" s="2375"/>
      <c r="B55" s="1241" t="s">
        <v>850</v>
      </c>
      <c r="C55" s="1669">
        <f t="shared" si="0"/>
        <v>13</v>
      </c>
      <c r="D55" s="1240">
        <v>0</v>
      </c>
      <c r="E55" s="1240">
        <v>0</v>
      </c>
      <c r="F55" s="1240">
        <v>0</v>
      </c>
      <c r="G55" s="1240">
        <v>0</v>
      </c>
      <c r="H55" s="1240">
        <f>'대덕 급수관 '!C17</f>
        <v>13</v>
      </c>
    </row>
  </sheetData>
  <mergeCells count="6">
    <mergeCell ref="A34:A55"/>
    <mergeCell ref="B1:E1"/>
    <mergeCell ref="A3:B3"/>
    <mergeCell ref="A4:B4"/>
    <mergeCell ref="A5:A10"/>
    <mergeCell ref="A11:A32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0000FF"/>
  </sheetPr>
  <dimension ref="A1:J54"/>
  <sheetViews>
    <sheetView zoomScale="70" zoomScaleNormal="70" workbookViewId="0">
      <selection activeCell="L13" sqref="L13"/>
    </sheetView>
  </sheetViews>
  <sheetFormatPr defaultRowHeight="17.399999999999999"/>
  <cols>
    <col min="1" max="1" width="5.59765625" style="1166" customWidth="1"/>
    <col min="2" max="2" width="10.69921875" style="1166" customWidth="1"/>
    <col min="3" max="3" width="12.59765625" style="1166" bestFit="1" customWidth="1"/>
    <col min="4" max="6" width="10.796875" style="1166" bestFit="1" customWidth="1"/>
    <col min="7" max="7" width="18.09765625" style="1166" bestFit="1" customWidth="1"/>
    <col min="8" max="10" width="10.796875" style="1166" bestFit="1" customWidth="1"/>
    <col min="11" max="256" width="8.8984375" style="1166"/>
    <col min="257" max="257" width="5.59765625" style="1166" customWidth="1"/>
    <col min="258" max="258" width="10.69921875" style="1166" customWidth="1"/>
    <col min="259" max="259" width="10.796875" style="1166" customWidth="1"/>
    <col min="260" max="266" width="9.296875" style="1166" customWidth="1"/>
    <col min="267" max="512" width="8.8984375" style="1166"/>
    <col min="513" max="513" width="5.59765625" style="1166" customWidth="1"/>
    <col min="514" max="514" width="10.69921875" style="1166" customWidth="1"/>
    <col min="515" max="515" width="10.796875" style="1166" customWidth="1"/>
    <col min="516" max="522" width="9.296875" style="1166" customWidth="1"/>
    <col min="523" max="768" width="8.8984375" style="1166"/>
    <col min="769" max="769" width="5.59765625" style="1166" customWidth="1"/>
    <col min="770" max="770" width="10.69921875" style="1166" customWidth="1"/>
    <col min="771" max="771" width="10.796875" style="1166" customWidth="1"/>
    <col min="772" max="778" width="9.296875" style="1166" customWidth="1"/>
    <col min="779" max="1024" width="8.8984375" style="1166"/>
    <col min="1025" max="1025" width="5.59765625" style="1166" customWidth="1"/>
    <col min="1026" max="1026" width="10.69921875" style="1166" customWidth="1"/>
    <col min="1027" max="1027" width="10.796875" style="1166" customWidth="1"/>
    <col min="1028" max="1034" width="9.296875" style="1166" customWidth="1"/>
    <col min="1035" max="1280" width="8.8984375" style="1166"/>
    <col min="1281" max="1281" width="5.59765625" style="1166" customWidth="1"/>
    <col min="1282" max="1282" width="10.69921875" style="1166" customWidth="1"/>
    <col min="1283" max="1283" width="10.796875" style="1166" customWidth="1"/>
    <col min="1284" max="1290" width="9.296875" style="1166" customWidth="1"/>
    <col min="1291" max="1536" width="8.8984375" style="1166"/>
    <col min="1537" max="1537" width="5.59765625" style="1166" customWidth="1"/>
    <col min="1538" max="1538" width="10.69921875" style="1166" customWidth="1"/>
    <col min="1539" max="1539" width="10.796875" style="1166" customWidth="1"/>
    <col min="1540" max="1546" width="9.296875" style="1166" customWidth="1"/>
    <col min="1547" max="1792" width="8.8984375" style="1166"/>
    <col min="1793" max="1793" width="5.59765625" style="1166" customWidth="1"/>
    <col min="1794" max="1794" width="10.69921875" style="1166" customWidth="1"/>
    <col min="1795" max="1795" width="10.796875" style="1166" customWidth="1"/>
    <col min="1796" max="1802" width="9.296875" style="1166" customWidth="1"/>
    <col min="1803" max="2048" width="8.8984375" style="1166"/>
    <col min="2049" max="2049" width="5.59765625" style="1166" customWidth="1"/>
    <col min="2050" max="2050" width="10.69921875" style="1166" customWidth="1"/>
    <col min="2051" max="2051" width="10.796875" style="1166" customWidth="1"/>
    <col min="2052" max="2058" width="9.296875" style="1166" customWidth="1"/>
    <col min="2059" max="2304" width="8.8984375" style="1166"/>
    <col min="2305" max="2305" width="5.59765625" style="1166" customWidth="1"/>
    <col min="2306" max="2306" width="10.69921875" style="1166" customWidth="1"/>
    <col min="2307" max="2307" width="10.796875" style="1166" customWidth="1"/>
    <col min="2308" max="2314" width="9.296875" style="1166" customWidth="1"/>
    <col min="2315" max="2560" width="8.8984375" style="1166"/>
    <col min="2561" max="2561" width="5.59765625" style="1166" customWidth="1"/>
    <col min="2562" max="2562" width="10.69921875" style="1166" customWidth="1"/>
    <col min="2563" max="2563" width="10.796875" style="1166" customWidth="1"/>
    <col min="2564" max="2570" width="9.296875" style="1166" customWidth="1"/>
    <col min="2571" max="2816" width="8.8984375" style="1166"/>
    <col min="2817" max="2817" width="5.59765625" style="1166" customWidth="1"/>
    <col min="2818" max="2818" width="10.69921875" style="1166" customWidth="1"/>
    <col min="2819" max="2819" width="10.796875" style="1166" customWidth="1"/>
    <col min="2820" max="2826" width="9.296875" style="1166" customWidth="1"/>
    <col min="2827" max="3072" width="8.8984375" style="1166"/>
    <col min="3073" max="3073" width="5.59765625" style="1166" customWidth="1"/>
    <col min="3074" max="3074" width="10.69921875" style="1166" customWidth="1"/>
    <col min="3075" max="3075" width="10.796875" style="1166" customWidth="1"/>
    <col min="3076" max="3082" width="9.296875" style="1166" customWidth="1"/>
    <col min="3083" max="3328" width="8.8984375" style="1166"/>
    <col min="3329" max="3329" width="5.59765625" style="1166" customWidth="1"/>
    <col min="3330" max="3330" width="10.69921875" style="1166" customWidth="1"/>
    <col min="3331" max="3331" width="10.796875" style="1166" customWidth="1"/>
    <col min="3332" max="3338" width="9.296875" style="1166" customWidth="1"/>
    <col min="3339" max="3584" width="8.8984375" style="1166"/>
    <col min="3585" max="3585" width="5.59765625" style="1166" customWidth="1"/>
    <col min="3586" max="3586" width="10.69921875" style="1166" customWidth="1"/>
    <col min="3587" max="3587" width="10.796875" style="1166" customWidth="1"/>
    <col min="3588" max="3594" width="9.296875" style="1166" customWidth="1"/>
    <col min="3595" max="3840" width="8.8984375" style="1166"/>
    <col min="3841" max="3841" width="5.59765625" style="1166" customWidth="1"/>
    <col min="3842" max="3842" width="10.69921875" style="1166" customWidth="1"/>
    <col min="3843" max="3843" width="10.796875" style="1166" customWidth="1"/>
    <col min="3844" max="3850" width="9.296875" style="1166" customWidth="1"/>
    <col min="3851" max="4096" width="8.8984375" style="1166"/>
    <col min="4097" max="4097" width="5.59765625" style="1166" customWidth="1"/>
    <col min="4098" max="4098" width="10.69921875" style="1166" customWidth="1"/>
    <col min="4099" max="4099" width="10.796875" style="1166" customWidth="1"/>
    <col min="4100" max="4106" width="9.296875" style="1166" customWidth="1"/>
    <col min="4107" max="4352" width="8.8984375" style="1166"/>
    <col min="4353" max="4353" width="5.59765625" style="1166" customWidth="1"/>
    <col min="4354" max="4354" width="10.69921875" style="1166" customWidth="1"/>
    <col min="4355" max="4355" width="10.796875" style="1166" customWidth="1"/>
    <col min="4356" max="4362" width="9.296875" style="1166" customWidth="1"/>
    <col min="4363" max="4608" width="8.8984375" style="1166"/>
    <col min="4609" max="4609" width="5.59765625" style="1166" customWidth="1"/>
    <col min="4610" max="4610" width="10.69921875" style="1166" customWidth="1"/>
    <col min="4611" max="4611" width="10.796875" style="1166" customWidth="1"/>
    <col min="4612" max="4618" width="9.296875" style="1166" customWidth="1"/>
    <col min="4619" max="4864" width="8.8984375" style="1166"/>
    <col min="4865" max="4865" width="5.59765625" style="1166" customWidth="1"/>
    <col min="4866" max="4866" width="10.69921875" style="1166" customWidth="1"/>
    <col min="4867" max="4867" width="10.796875" style="1166" customWidth="1"/>
    <col min="4868" max="4874" width="9.296875" style="1166" customWidth="1"/>
    <col min="4875" max="5120" width="8.8984375" style="1166"/>
    <col min="5121" max="5121" width="5.59765625" style="1166" customWidth="1"/>
    <col min="5122" max="5122" width="10.69921875" style="1166" customWidth="1"/>
    <col min="5123" max="5123" width="10.796875" style="1166" customWidth="1"/>
    <col min="5124" max="5130" width="9.296875" style="1166" customWidth="1"/>
    <col min="5131" max="5376" width="8.8984375" style="1166"/>
    <col min="5377" max="5377" width="5.59765625" style="1166" customWidth="1"/>
    <col min="5378" max="5378" width="10.69921875" style="1166" customWidth="1"/>
    <col min="5379" max="5379" width="10.796875" style="1166" customWidth="1"/>
    <col min="5380" max="5386" width="9.296875" style="1166" customWidth="1"/>
    <col min="5387" max="5632" width="8.8984375" style="1166"/>
    <col min="5633" max="5633" width="5.59765625" style="1166" customWidth="1"/>
    <col min="5634" max="5634" width="10.69921875" style="1166" customWidth="1"/>
    <col min="5635" max="5635" width="10.796875" style="1166" customWidth="1"/>
    <col min="5636" max="5642" width="9.296875" style="1166" customWidth="1"/>
    <col min="5643" max="5888" width="8.8984375" style="1166"/>
    <col min="5889" max="5889" width="5.59765625" style="1166" customWidth="1"/>
    <col min="5890" max="5890" width="10.69921875" style="1166" customWidth="1"/>
    <col min="5891" max="5891" width="10.796875" style="1166" customWidth="1"/>
    <col min="5892" max="5898" width="9.296875" style="1166" customWidth="1"/>
    <col min="5899" max="6144" width="8.8984375" style="1166"/>
    <col min="6145" max="6145" width="5.59765625" style="1166" customWidth="1"/>
    <col min="6146" max="6146" width="10.69921875" style="1166" customWidth="1"/>
    <col min="6147" max="6147" width="10.796875" style="1166" customWidth="1"/>
    <col min="6148" max="6154" width="9.296875" style="1166" customWidth="1"/>
    <col min="6155" max="6400" width="8.8984375" style="1166"/>
    <col min="6401" max="6401" width="5.59765625" style="1166" customWidth="1"/>
    <col min="6402" max="6402" width="10.69921875" style="1166" customWidth="1"/>
    <col min="6403" max="6403" width="10.796875" style="1166" customWidth="1"/>
    <col min="6404" max="6410" width="9.296875" style="1166" customWidth="1"/>
    <col min="6411" max="6656" width="8.8984375" style="1166"/>
    <col min="6657" max="6657" width="5.59765625" style="1166" customWidth="1"/>
    <col min="6658" max="6658" width="10.69921875" style="1166" customWidth="1"/>
    <col min="6659" max="6659" width="10.796875" style="1166" customWidth="1"/>
    <col min="6660" max="6666" width="9.296875" style="1166" customWidth="1"/>
    <col min="6667" max="6912" width="8.8984375" style="1166"/>
    <col min="6913" max="6913" width="5.59765625" style="1166" customWidth="1"/>
    <col min="6914" max="6914" width="10.69921875" style="1166" customWidth="1"/>
    <col min="6915" max="6915" width="10.796875" style="1166" customWidth="1"/>
    <col min="6916" max="6922" width="9.296875" style="1166" customWidth="1"/>
    <col min="6923" max="7168" width="8.8984375" style="1166"/>
    <col min="7169" max="7169" width="5.59765625" style="1166" customWidth="1"/>
    <col min="7170" max="7170" width="10.69921875" style="1166" customWidth="1"/>
    <col min="7171" max="7171" width="10.796875" style="1166" customWidth="1"/>
    <col min="7172" max="7178" width="9.296875" style="1166" customWidth="1"/>
    <col min="7179" max="7424" width="8.8984375" style="1166"/>
    <col min="7425" max="7425" width="5.59765625" style="1166" customWidth="1"/>
    <col min="7426" max="7426" width="10.69921875" style="1166" customWidth="1"/>
    <col min="7427" max="7427" width="10.796875" style="1166" customWidth="1"/>
    <col min="7428" max="7434" width="9.296875" style="1166" customWidth="1"/>
    <col min="7435" max="7680" width="8.8984375" style="1166"/>
    <col min="7681" max="7681" width="5.59765625" style="1166" customWidth="1"/>
    <col min="7682" max="7682" width="10.69921875" style="1166" customWidth="1"/>
    <col min="7683" max="7683" width="10.796875" style="1166" customWidth="1"/>
    <col min="7684" max="7690" width="9.296875" style="1166" customWidth="1"/>
    <col min="7691" max="7936" width="8.8984375" style="1166"/>
    <col min="7937" max="7937" width="5.59765625" style="1166" customWidth="1"/>
    <col min="7938" max="7938" width="10.69921875" style="1166" customWidth="1"/>
    <col min="7939" max="7939" width="10.796875" style="1166" customWidth="1"/>
    <col min="7940" max="7946" width="9.296875" style="1166" customWidth="1"/>
    <col min="7947" max="8192" width="8.8984375" style="1166"/>
    <col min="8193" max="8193" width="5.59765625" style="1166" customWidth="1"/>
    <col min="8194" max="8194" width="10.69921875" style="1166" customWidth="1"/>
    <col min="8195" max="8195" width="10.796875" style="1166" customWidth="1"/>
    <col min="8196" max="8202" width="9.296875" style="1166" customWidth="1"/>
    <col min="8203" max="8448" width="8.8984375" style="1166"/>
    <col min="8449" max="8449" width="5.59765625" style="1166" customWidth="1"/>
    <col min="8450" max="8450" width="10.69921875" style="1166" customWidth="1"/>
    <col min="8451" max="8451" width="10.796875" style="1166" customWidth="1"/>
    <col min="8452" max="8458" width="9.296875" style="1166" customWidth="1"/>
    <col min="8459" max="8704" width="8.8984375" style="1166"/>
    <col min="8705" max="8705" width="5.59765625" style="1166" customWidth="1"/>
    <col min="8706" max="8706" width="10.69921875" style="1166" customWidth="1"/>
    <col min="8707" max="8707" width="10.796875" style="1166" customWidth="1"/>
    <col min="8708" max="8714" width="9.296875" style="1166" customWidth="1"/>
    <col min="8715" max="8960" width="8.8984375" style="1166"/>
    <col min="8961" max="8961" width="5.59765625" style="1166" customWidth="1"/>
    <col min="8962" max="8962" width="10.69921875" style="1166" customWidth="1"/>
    <col min="8963" max="8963" width="10.796875" style="1166" customWidth="1"/>
    <col min="8964" max="8970" width="9.296875" style="1166" customWidth="1"/>
    <col min="8971" max="9216" width="8.8984375" style="1166"/>
    <col min="9217" max="9217" width="5.59765625" style="1166" customWidth="1"/>
    <col min="9218" max="9218" width="10.69921875" style="1166" customWidth="1"/>
    <col min="9219" max="9219" width="10.796875" style="1166" customWidth="1"/>
    <col min="9220" max="9226" width="9.296875" style="1166" customWidth="1"/>
    <col min="9227" max="9472" width="8.8984375" style="1166"/>
    <col min="9473" max="9473" width="5.59765625" style="1166" customWidth="1"/>
    <col min="9474" max="9474" width="10.69921875" style="1166" customWidth="1"/>
    <col min="9475" max="9475" width="10.796875" style="1166" customWidth="1"/>
    <col min="9476" max="9482" width="9.296875" style="1166" customWidth="1"/>
    <col min="9483" max="9728" width="8.8984375" style="1166"/>
    <col min="9729" max="9729" width="5.59765625" style="1166" customWidth="1"/>
    <col min="9730" max="9730" width="10.69921875" style="1166" customWidth="1"/>
    <col min="9731" max="9731" width="10.796875" style="1166" customWidth="1"/>
    <col min="9732" max="9738" width="9.296875" style="1166" customWidth="1"/>
    <col min="9739" max="9984" width="8.8984375" style="1166"/>
    <col min="9985" max="9985" width="5.59765625" style="1166" customWidth="1"/>
    <col min="9986" max="9986" width="10.69921875" style="1166" customWidth="1"/>
    <col min="9987" max="9987" width="10.796875" style="1166" customWidth="1"/>
    <col min="9988" max="9994" width="9.296875" style="1166" customWidth="1"/>
    <col min="9995" max="10240" width="8.8984375" style="1166"/>
    <col min="10241" max="10241" width="5.59765625" style="1166" customWidth="1"/>
    <col min="10242" max="10242" width="10.69921875" style="1166" customWidth="1"/>
    <col min="10243" max="10243" width="10.796875" style="1166" customWidth="1"/>
    <col min="10244" max="10250" width="9.296875" style="1166" customWidth="1"/>
    <col min="10251" max="10496" width="8.8984375" style="1166"/>
    <col min="10497" max="10497" width="5.59765625" style="1166" customWidth="1"/>
    <col min="10498" max="10498" width="10.69921875" style="1166" customWidth="1"/>
    <col min="10499" max="10499" width="10.796875" style="1166" customWidth="1"/>
    <col min="10500" max="10506" width="9.296875" style="1166" customWidth="1"/>
    <col min="10507" max="10752" width="8.8984375" style="1166"/>
    <col min="10753" max="10753" width="5.59765625" style="1166" customWidth="1"/>
    <col min="10754" max="10754" width="10.69921875" style="1166" customWidth="1"/>
    <col min="10755" max="10755" width="10.796875" style="1166" customWidth="1"/>
    <col min="10756" max="10762" width="9.296875" style="1166" customWidth="1"/>
    <col min="10763" max="11008" width="8.8984375" style="1166"/>
    <col min="11009" max="11009" width="5.59765625" style="1166" customWidth="1"/>
    <col min="11010" max="11010" width="10.69921875" style="1166" customWidth="1"/>
    <col min="11011" max="11011" width="10.796875" style="1166" customWidth="1"/>
    <col min="11012" max="11018" width="9.296875" style="1166" customWidth="1"/>
    <col min="11019" max="11264" width="8.8984375" style="1166"/>
    <col min="11265" max="11265" width="5.59765625" style="1166" customWidth="1"/>
    <col min="11266" max="11266" width="10.69921875" style="1166" customWidth="1"/>
    <col min="11267" max="11267" width="10.796875" style="1166" customWidth="1"/>
    <col min="11268" max="11274" width="9.296875" style="1166" customWidth="1"/>
    <col min="11275" max="11520" width="8.8984375" style="1166"/>
    <col min="11521" max="11521" width="5.59765625" style="1166" customWidth="1"/>
    <col min="11522" max="11522" width="10.69921875" style="1166" customWidth="1"/>
    <col min="11523" max="11523" width="10.796875" style="1166" customWidth="1"/>
    <col min="11524" max="11530" width="9.296875" style="1166" customWidth="1"/>
    <col min="11531" max="11776" width="8.8984375" style="1166"/>
    <col min="11777" max="11777" width="5.59765625" style="1166" customWidth="1"/>
    <col min="11778" max="11778" width="10.69921875" style="1166" customWidth="1"/>
    <col min="11779" max="11779" width="10.796875" style="1166" customWidth="1"/>
    <col min="11780" max="11786" width="9.296875" style="1166" customWidth="1"/>
    <col min="11787" max="12032" width="8.8984375" style="1166"/>
    <col min="12033" max="12033" width="5.59765625" style="1166" customWidth="1"/>
    <col min="12034" max="12034" width="10.69921875" style="1166" customWidth="1"/>
    <col min="12035" max="12035" width="10.796875" style="1166" customWidth="1"/>
    <col min="12036" max="12042" width="9.296875" style="1166" customWidth="1"/>
    <col min="12043" max="12288" width="8.8984375" style="1166"/>
    <col min="12289" max="12289" width="5.59765625" style="1166" customWidth="1"/>
    <col min="12290" max="12290" width="10.69921875" style="1166" customWidth="1"/>
    <col min="12291" max="12291" width="10.796875" style="1166" customWidth="1"/>
    <col min="12292" max="12298" width="9.296875" style="1166" customWidth="1"/>
    <col min="12299" max="12544" width="8.8984375" style="1166"/>
    <col min="12545" max="12545" width="5.59765625" style="1166" customWidth="1"/>
    <col min="12546" max="12546" width="10.69921875" style="1166" customWidth="1"/>
    <col min="12547" max="12547" width="10.796875" style="1166" customWidth="1"/>
    <col min="12548" max="12554" width="9.296875" style="1166" customWidth="1"/>
    <col min="12555" max="12800" width="8.8984375" style="1166"/>
    <col min="12801" max="12801" width="5.59765625" style="1166" customWidth="1"/>
    <col min="12802" max="12802" width="10.69921875" style="1166" customWidth="1"/>
    <col min="12803" max="12803" width="10.796875" style="1166" customWidth="1"/>
    <col min="12804" max="12810" width="9.296875" style="1166" customWidth="1"/>
    <col min="12811" max="13056" width="8.8984375" style="1166"/>
    <col min="13057" max="13057" width="5.59765625" style="1166" customWidth="1"/>
    <col min="13058" max="13058" width="10.69921875" style="1166" customWidth="1"/>
    <col min="13059" max="13059" width="10.796875" style="1166" customWidth="1"/>
    <col min="13060" max="13066" width="9.296875" style="1166" customWidth="1"/>
    <col min="13067" max="13312" width="8.8984375" style="1166"/>
    <col min="13313" max="13313" width="5.59765625" style="1166" customWidth="1"/>
    <col min="13314" max="13314" width="10.69921875" style="1166" customWidth="1"/>
    <col min="13315" max="13315" width="10.796875" style="1166" customWidth="1"/>
    <col min="13316" max="13322" width="9.296875" style="1166" customWidth="1"/>
    <col min="13323" max="13568" width="8.8984375" style="1166"/>
    <col min="13569" max="13569" width="5.59765625" style="1166" customWidth="1"/>
    <col min="13570" max="13570" width="10.69921875" style="1166" customWidth="1"/>
    <col min="13571" max="13571" width="10.796875" style="1166" customWidth="1"/>
    <col min="13572" max="13578" width="9.296875" style="1166" customWidth="1"/>
    <col min="13579" max="13824" width="8.8984375" style="1166"/>
    <col min="13825" max="13825" width="5.59765625" style="1166" customWidth="1"/>
    <col min="13826" max="13826" width="10.69921875" style="1166" customWidth="1"/>
    <col min="13827" max="13827" width="10.796875" style="1166" customWidth="1"/>
    <col min="13828" max="13834" width="9.296875" style="1166" customWidth="1"/>
    <col min="13835" max="14080" width="8.8984375" style="1166"/>
    <col min="14081" max="14081" width="5.59765625" style="1166" customWidth="1"/>
    <col min="14082" max="14082" width="10.69921875" style="1166" customWidth="1"/>
    <col min="14083" max="14083" width="10.796875" style="1166" customWidth="1"/>
    <col min="14084" max="14090" width="9.296875" style="1166" customWidth="1"/>
    <col min="14091" max="14336" width="8.8984375" style="1166"/>
    <col min="14337" max="14337" width="5.59765625" style="1166" customWidth="1"/>
    <col min="14338" max="14338" width="10.69921875" style="1166" customWidth="1"/>
    <col min="14339" max="14339" width="10.796875" style="1166" customWidth="1"/>
    <col min="14340" max="14346" width="9.296875" style="1166" customWidth="1"/>
    <col min="14347" max="14592" width="8.8984375" style="1166"/>
    <col min="14593" max="14593" width="5.59765625" style="1166" customWidth="1"/>
    <col min="14594" max="14594" width="10.69921875" style="1166" customWidth="1"/>
    <col min="14595" max="14595" width="10.796875" style="1166" customWidth="1"/>
    <col min="14596" max="14602" width="9.296875" style="1166" customWidth="1"/>
    <col min="14603" max="14848" width="8.8984375" style="1166"/>
    <col min="14849" max="14849" width="5.59765625" style="1166" customWidth="1"/>
    <col min="14850" max="14850" width="10.69921875" style="1166" customWidth="1"/>
    <col min="14851" max="14851" width="10.796875" style="1166" customWidth="1"/>
    <col min="14852" max="14858" width="9.296875" style="1166" customWidth="1"/>
    <col min="14859" max="15104" width="8.8984375" style="1166"/>
    <col min="15105" max="15105" width="5.59765625" style="1166" customWidth="1"/>
    <col min="15106" max="15106" width="10.69921875" style="1166" customWidth="1"/>
    <col min="15107" max="15107" width="10.796875" style="1166" customWidth="1"/>
    <col min="15108" max="15114" width="9.296875" style="1166" customWidth="1"/>
    <col min="15115" max="15360" width="8.8984375" style="1166"/>
    <col min="15361" max="15361" width="5.59765625" style="1166" customWidth="1"/>
    <col min="15362" max="15362" width="10.69921875" style="1166" customWidth="1"/>
    <col min="15363" max="15363" width="10.796875" style="1166" customWidth="1"/>
    <col min="15364" max="15370" width="9.296875" style="1166" customWidth="1"/>
    <col min="15371" max="15616" width="8.8984375" style="1166"/>
    <col min="15617" max="15617" width="5.59765625" style="1166" customWidth="1"/>
    <col min="15618" max="15618" width="10.69921875" style="1166" customWidth="1"/>
    <col min="15619" max="15619" width="10.796875" style="1166" customWidth="1"/>
    <col min="15620" max="15626" width="9.296875" style="1166" customWidth="1"/>
    <col min="15627" max="15872" width="8.8984375" style="1166"/>
    <col min="15873" max="15873" width="5.59765625" style="1166" customWidth="1"/>
    <col min="15874" max="15874" width="10.69921875" style="1166" customWidth="1"/>
    <col min="15875" max="15875" width="10.796875" style="1166" customWidth="1"/>
    <col min="15876" max="15882" width="9.296875" style="1166" customWidth="1"/>
    <col min="15883" max="16128" width="8.8984375" style="1166"/>
    <col min="16129" max="16129" width="5.59765625" style="1166" customWidth="1"/>
    <col min="16130" max="16130" width="10.69921875" style="1166" customWidth="1"/>
    <col min="16131" max="16131" width="10.796875" style="1166" customWidth="1"/>
    <col min="16132" max="16138" width="9.296875" style="1166" customWidth="1"/>
    <col min="16139" max="16384" width="8.8984375" style="1166"/>
  </cols>
  <sheetData>
    <row r="1" spans="1:10" ht="30.6" customHeight="1">
      <c r="A1" s="1197" t="s">
        <v>843</v>
      </c>
      <c r="B1" s="1198"/>
      <c r="C1" s="1198"/>
      <c r="D1" s="1198"/>
      <c r="E1" s="1198"/>
      <c r="F1" s="1199"/>
      <c r="G1" s="1199"/>
      <c r="H1" s="1199"/>
      <c r="I1" s="1198"/>
      <c r="J1" s="1198"/>
    </row>
    <row r="2" spans="1:10" ht="17.399999999999999" customHeight="1">
      <c r="A2" s="1198"/>
      <c r="B2" s="1200"/>
      <c r="C2" s="1198"/>
      <c r="D2" s="1198"/>
      <c r="E2" s="1198"/>
      <c r="F2" s="1198"/>
      <c r="G2" s="1201" t="s">
        <v>844</v>
      </c>
      <c r="H2" s="1198"/>
      <c r="I2" s="1198"/>
      <c r="J2" s="1202" t="s">
        <v>237</v>
      </c>
    </row>
    <row r="3" spans="1:10" ht="34.200000000000003" customHeight="1">
      <c r="A3" s="2016" t="s">
        <v>238</v>
      </c>
      <c r="B3" s="2016"/>
      <c r="C3" s="2016" t="s">
        <v>220</v>
      </c>
      <c r="D3" s="2016" t="s">
        <v>248</v>
      </c>
      <c r="E3" s="2016"/>
      <c r="F3" s="2016"/>
      <c r="G3" s="2016"/>
      <c r="H3" s="2016"/>
      <c r="I3" s="2016"/>
      <c r="J3" s="2016"/>
    </row>
    <row r="4" spans="1:10" ht="34.200000000000003" customHeight="1">
      <c r="A4" s="2016"/>
      <c r="B4" s="2016"/>
      <c r="C4" s="2016"/>
      <c r="D4" s="1203" t="s">
        <v>249</v>
      </c>
      <c r="E4" s="1203" t="s">
        <v>250</v>
      </c>
      <c r="F4" s="1203" t="s">
        <v>251</v>
      </c>
      <c r="G4" s="1203" t="s">
        <v>252</v>
      </c>
      <c r="H4" s="1203" t="s">
        <v>845</v>
      </c>
      <c r="I4" s="1203" t="s">
        <v>846</v>
      </c>
      <c r="J4" s="1203" t="s">
        <v>847</v>
      </c>
    </row>
    <row r="5" spans="1:10" ht="34.200000000000003" customHeight="1">
      <c r="A5" s="2379" t="s">
        <v>241</v>
      </c>
      <c r="B5" s="2379"/>
      <c r="C5" s="1204">
        <f>SUM('경년별 현황'!C6,'경년별 현황'!C12,'경년별 현황'!C35)</f>
        <v>3977372.04</v>
      </c>
      <c r="D5" s="1204">
        <f>SUM('경년별 현황'!D6,'경년별 현황'!D12,'경년별 현황'!D35)</f>
        <v>341264.00999999995</v>
      </c>
      <c r="E5" s="1204">
        <f>SUM('경년별 현황'!E6,'경년별 현황'!E12,'경년별 현황'!E35)</f>
        <v>509690.44000000018</v>
      </c>
      <c r="F5" s="1204">
        <f>SUM('경년별 현황'!F6,'경년별 현황'!F12,'경년별 현황'!F35)</f>
        <v>622396.75</v>
      </c>
      <c r="G5" s="1204">
        <f>SUM('경년별 현황'!G6,'경년별 현황'!G12,'경년별 현황'!G35)</f>
        <v>567214.75</v>
      </c>
      <c r="H5" s="1204">
        <f>SUM('경년별 현황'!H6,'경년별 현황'!H12,'경년별 현황'!H35)</f>
        <v>575279.81000000006</v>
      </c>
      <c r="I5" s="1204">
        <f>SUM('경년별 현황'!I6,'경년별 현황'!I12,'경년별 현황'!I35)</f>
        <v>547790.34000000008</v>
      </c>
      <c r="J5" s="1204">
        <f>SUM('경년별 현황'!J6,'경년별 현황'!J12,'경년별 현황'!J35)</f>
        <v>813735.94</v>
      </c>
    </row>
    <row r="6" spans="1:10" ht="34.200000000000003" customHeight="1">
      <c r="A6" s="2380" t="s">
        <v>130</v>
      </c>
      <c r="B6" s="1205" t="s">
        <v>41</v>
      </c>
      <c r="C6" s="1206">
        <f>SUM('경년별 현황'!C7:'경년별 현황'!C11)</f>
        <v>23091.69</v>
      </c>
      <c r="D6" s="1206">
        <f>SUM('경년별 현황'!D7:'경년별 현황'!D11)</f>
        <v>0</v>
      </c>
      <c r="E6" s="1206">
        <f>SUM('경년별 현황'!E7:'경년별 현황'!E11)</f>
        <v>0</v>
      </c>
      <c r="F6" s="1206">
        <f>SUM('경년별 현황'!F7:'경년별 현황'!F11)</f>
        <v>0</v>
      </c>
      <c r="G6" s="1206">
        <f>SUM('경년별 현황'!G7:'경년별 현황'!G11)</f>
        <v>1360.1499999999999</v>
      </c>
      <c r="H6" s="1206">
        <f>SUM('경년별 현황'!H7:'경년별 현황'!H11)</f>
        <v>1004.3399999999999</v>
      </c>
      <c r="I6" s="1206">
        <f>SUM('경년별 현황'!I7:'경년별 현황'!I11)</f>
        <v>511.74</v>
      </c>
      <c r="J6" s="1206">
        <f>SUM('경년별 현황'!J7:'경년별 현황'!J11)</f>
        <v>20215.46</v>
      </c>
    </row>
    <row r="7" spans="1:10" ht="33.6" customHeight="1">
      <c r="A7" s="2380" t="s">
        <v>130</v>
      </c>
      <c r="B7" s="989" t="s">
        <v>780</v>
      </c>
      <c r="C7" s="1207">
        <f>SUM('경년별 현황'!D7:'경년별 현황'!J7)</f>
        <v>1533.25</v>
      </c>
      <c r="D7" s="1208">
        <f>SUM('도수관 경년별 총괄'!AD5:AH5)</f>
        <v>0</v>
      </c>
      <c r="E7" s="1209">
        <f>SUM('도수관 경년별 총괄'!Y5:AC5)</f>
        <v>0</v>
      </c>
      <c r="F7" s="1210">
        <f>SUM('도수관 경년별 총괄'!T5:X5)</f>
        <v>0</v>
      </c>
      <c r="G7" s="1211">
        <f>SUM('도수관 경년별 총괄'!O5:S5)</f>
        <v>0</v>
      </c>
      <c r="H7" s="1212">
        <f>SUM('도수관 경년별 총괄'!J5:N5)</f>
        <v>769.56999999999994</v>
      </c>
      <c r="I7" s="1213">
        <f>SUM('도수관 경년별 총괄'!E5:I5)</f>
        <v>511.74</v>
      </c>
      <c r="J7" s="1214">
        <f>SUM('도수관 경년별 총괄'!D5)</f>
        <v>251.94000000000003</v>
      </c>
    </row>
    <row r="8" spans="1:10" ht="33.6" customHeight="1">
      <c r="A8" s="2381"/>
      <c r="B8" s="991" t="s">
        <v>781</v>
      </c>
      <c r="C8" s="1207">
        <f>SUM('경년별 현황'!D8:'경년별 현황'!J8)</f>
        <v>16660.469999999998</v>
      </c>
      <c r="D8" s="1208">
        <f>SUM('도수관 경년별 총괄'!AD6:AH6)</f>
        <v>0</v>
      </c>
      <c r="E8" s="1209">
        <f>SUM('도수관 경년별 총괄'!Y6:AC6)</f>
        <v>0</v>
      </c>
      <c r="F8" s="1210">
        <f>SUM('도수관 경년별 총괄'!T6:X6)</f>
        <v>0</v>
      </c>
      <c r="G8" s="1211">
        <f>SUM('도수관 경년별 총괄'!O6:S6)</f>
        <v>1182.1799999999998</v>
      </c>
      <c r="H8" s="1212">
        <f>SUM('도수관 경년별 총괄'!J6:N6)</f>
        <v>234.77</v>
      </c>
      <c r="I8" s="1213">
        <f>SUM('도수관 경년별 총괄'!E6:I6)</f>
        <v>0</v>
      </c>
      <c r="J8" s="1214">
        <f>SUM('도수관 경년별 총괄'!D6)</f>
        <v>15243.519999999999</v>
      </c>
    </row>
    <row r="9" spans="1:10" ht="33.6" customHeight="1">
      <c r="A9" s="2381"/>
      <c r="B9" s="991" t="s">
        <v>786</v>
      </c>
      <c r="C9" s="1207">
        <f>SUM('경년별 현황'!D9:'경년별 현황'!J9)</f>
        <v>868</v>
      </c>
      <c r="D9" s="1208">
        <f>SUM('도수관 경년별 총괄'!AD7:AH7)</f>
        <v>0</v>
      </c>
      <c r="E9" s="1209">
        <f>SUM('도수관 경년별 총괄'!Y7:AC7)</f>
        <v>0</v>
      </c>
      <c r="F9" s="1210">
        <f>SUM('도수관 경년별 총괄'!T7:X7)</f>
        <v>0</v>
      </c>
      <c r="G9" s="1211">
        <f>SUM('도수관 경년별 총괄'!O7:S7)</f>
        <v>0</v>
      </c>
      <c r="H9" s="1212">
        <f>SUM('도수관 경년별 총괄'!J7:N7)</f>
        <v>0</v>
      </c>
      <c r="I9" s="1213">
        <f>SUM('도수관 경년별 총괄'!E7:I7)</f>
        <v>0</v>
      </c>
      <c r="J9" s="1214">
        <f>SUM('도수관 경년별 총괄'!D7)</f>
        <v>868</v>
      </c>
    </row>
    <row r="10" spans="1:10" s="1215" customFormat="1" ht="33.6" customHeight="1">
      <c r="A10" s="2382"/>
      <c r="B10" s="991" t="s">
        <v>787</v>
      </c>
      <c r="C10" s="1207">
        <f>SUM('경년별 현황'!D10:'경년별 현황'!J10)</f>
        <v>177.97</v>
      </c>
      <c r="D10" s="1208">
        <f>SUM('도수관 경년별 총괄'!AD8:AH8)</f>
        <v>0</v>
      </c>
      <c r="E10" s="1209">
        <f>SUM('도수관 경년별 총괄'!Y8:AC8)</f>
        <v>0</v>
      </c>
      <c r="F10" s="1210">
        <f>SUM('도수관 경년별 총괄'!T8:X8)</f>
        <v>0</v>
      </c>
      <c r="G10" s="1211">
        <f>SUM('도수관 경년별 총괄'!O8:S8)</f>
        <v>177.97</v>
      </c>
      <c r="H10" s="1212">
        <f>SUM('도수관 경년별 총괄'!J8:N8)</f>
        <v>0</v>
      </c>
      <c r="I10" s="1213">
        <f>SUM('도수관 경년별 총괄'!E8:I8)</f>
        <v>0</v>
      </c>
      <c r="J10" s="1214">
        <f>SUM('도수관 경년별 총괄'!D8)</f>
        <v>0</v>
      </c>
    </row>
    <row r="11" spans="1:10" s="1215" customFormat="1" ht="33.6" customHeight="1">
      <c r="A11" s="2382"/>
      <c r="B11" s="995" t="s">
        <v>788</v>
      </c>
      <c r="C11" s="1207">
        <f>SUM('경년별 현황'!D11:'경년별 현황'!J11)</f>
        <v>3852</v>
      </c>
      <c r="D11" s="1208">
        <f>SUM('도수관 경년별 총괄'!AD9:AH9)</f>
        <v>0</v>
      </c>
      <c r="E11" s="1209">
        <f>SUM('도수관 경년별 총괄'!Y9:AC9)</f>
        <v>0</v>
      </c>
      <c r="F11" s="1210">
        <f>SUM('도수관 경년별 총괄'!T9:X9)</f>
        <v>0</v>
      </c>
      <c r="G11" s="1211">
        <f>SUM('도수관 경년별 총괄'!O9:S9)</f>
        <v>0</v>
      </c>
      <c r="H11" s="1212">
        <f>SUM('도수관 경년별 총괄'!J9:N9)</f>
        <v>0</v>
      </c>
      <c r="I11" s="1213">
        <f>SUM('도수관 경년별 총괄'!E9:I9)</f>
        <v>0</v>
      </c>
      <c r="J11" s="1214">
        <f>SUM('도수관 경년별 총괄'!D9)</f>
        <v>3852</v>
      </c>
    </row>
    <row r="12" spans="1:10" s="1215" customFormat="1" ht="34.200000000000003" customHeight="1">
      <c r="A12" s="2380" t="s">
        <v>132</v>
      </c>
      <c r="B12" s="1205" t="s">
        <v>41</v>
      </c>
      <c r="C12" s="1206">
        <f>SUM(D12:J12)</f>
        <v>2690172.83</v>
      </c>
      <c r="D12" s="1206">
        <f>SUM(D13:D34)</f>
        <v>244995.60999999996</v>
      </c>
      <c r="E12" s="1206">
        <f t="shared" ref="E12:J12" si="0">SUM(E13:E34)</f>
        <v>336683.39000000013</v>
      </c>
      <c r="F12" s="1206">
        <f t="shared" si="0"/>
        <v>475902.11000000004</v>
      </c>
      <c r="G12" s="1206">
        <f t="shared" si="0"/>
        <v>359358.69</v>
      </c>
      <c r="H12" s="1206">
        <f t="shared" si="0"/>
        <v>358945.26999999996</v>
      </c>
      <c r="I12" s="1206">
        <f t="shared" si="0"/>
        <v>298389.11</v>
      </c>
      <c r="J12" s="1206">
        <f t="shared" si="0"/>
        <v>615898.65</v>
      </c>
    </row>
    <row r="13" spans="1:10" s="1215" customFormat="1" ht="33.6" customHeight="1">
      <c r="A13" s="2380" t="s">
        <v>132</v>
      </c>
      <c r="B13" s="989" t="s">
        <v>795</v>
      </c>
      <c r="C13" s="1207">
        <f>SUM(D13:J13)</f>
        <v>46427.07</v>
      </c>
      <c r="D13" s="1208">
        <f>SUM('2-9-2배수관 경년별 총괄'!AD5:AH5)</f>
        <v>46423.31</v>
      </c>
      <c r="E13" s="1209">
        <f>SUM('2-9-2배수관 경년별 총괄'!Y5:AC5)</f>
        <v>0</v>
      </c>
      <c r="F13" s="1210">
        <f>SUM('2-9-2배수관 경년별 총괄'!T5:X5)</f>
        <v>0</v>
      </c>
      <c r="G13" s="1211">
        <f>SUM('2-9-2배수관 경년별 총괄'!O5:S5)</f>
        <v>0</v>
      </c>
      <c r="H13" s="1212">
        <f>SUM('2-9-2배수관 경년별 총괄'!J5:N5)</f>
        <v>0</v>
      </c>
      <c r="I13" s="1213">
        <f>SUM('2-9-2배수관 경년별 총괄'!E5:I5)</f>
        <v>0</v>
      </c>
      <c r="J13" s="1214">
        <f>'2-9-2배수관 경년별 총괄'!D5</f>
        <v>3.76</v>
      </c>
    </row>
    <row r="14" spans="1:10" ht="33.6" customHeight="1">
      <c r="A14" s="2381"/>
      <c r="B14" s="989" t="s">
        <v>796</v>
      </c>
      <c r="C14" s="1207">
        <f t="shared" ref="C14:C34" si="1">SUM(D14:J14)</f>
        <v>8167.91</v>
      </c>
      <c r="D14" s="1208">
        <f>SUM('2-9-2배수관 경년별 총괄'!AD6:AH6)</f>
        <v>0</v>
      </c>
      <c r="E14" s="1209">
        <f>SUM('2-9-2배수관 경년별 총괄'!Y6:AC6)</f>
        <v>0</v>
      </c>
      <c r="F14" s="1210">
        <f>SUM('2-9-2배수관 경년별 총괄'!T6:X6)</f>
        <v>742.47</v>
      </c>
      <c r="G14" s="1211">
        <f>SUM('2-9-2배수관 경년별 총괄'!O6:S6)</f>
        <v>112.83</v>
      </c>
      <c r="H14" s="1212">
        <f>SUM('2-9-2배수관 경년별 총괄'!J6:N6)</f>
        <v>0</v>
      </c>
      <c r="I14" s="1213">
        <f>SUM('2-9-2배수관 경년별 총괄'!E6:I6)</f>
        <v>88.550000000000011</v>
      </c>
      <c r="J14" s="1214">
        <f>'2-9-2배수관 경년별 총괄'!D6</f>
        <v>7224.0599999999995</v>
      </c>
    </row>
    <row r="15" spans="1:10" ht="33.6" customHeight="1">
      <c r="A15" s="2381"/>
      <c r="B15" s="989" t="s">
        <v>797</v>
      </c>
      <c r="C15" s="1207">
        <f t="shared" si="1"/>
        <v>176954.4</v>
      </c>
      <c r="D15" s="1208">
        <f>SUM('2-9-2배수관 경년별 총괄'!AD7:AH7)</f>
        <v>7246.3899999999994</v>
      </c>
      <c r="E15" s="1209">
        <f>SUM('2-9-2배수관 경년별 총괄'!Y7:AC7)</f>
        <v>5392.4999999999991</v>
      </c>
      <c r="F15" s="1210">
        <f>SUM('2-9-2배수관 경년별 총괄'!T7:X7)</f>
        <v>94187.65</v>
      </c>
      <c r="G15" s="1211">
        <f>SUM('2-9-2배수관 경년별 총괄'!O7:S7)</f>
        <v>784.45999999999992</v>
      </c>
      <c r="H15" s="1212">
        <f>SUM('2-9-2배수관 경년별 총괄'!J7:N7)</f>
        <v>1099.6300000000001</v>
      </c>
      <c r="I15" s="1213">
        <f>SUM('2-9-2배수관 경년별 총괄'!E7:I7)</f>
        <v>456.56</v>
      </c>
      <c r="J15" s="1214">
        <f>'2-9-2배수관 경년별 총괄'!D7</f>
        <v>67787.209999999992</v>
      </c>
    </row>
    <row r="16" spans="1:10" ht="33.6" customHeight="1">
      <c r="A16" s="2381"/>
      <c r="B16" s="989" t="s">
        <v>798</v>
      </c>
      <c r="C16" s="1207">
        <f t="shared" si="1"/>
        <v>7614.33</v>
      </c>
      <c r="D16" s="1208">
        <f>SUM('2-9-2배수관 경년별 총괄'!AD8:AH8)</f>
        <v>138.84</v>
      </c>
      <c r="E16" s="1209">
        <f>SUM('2-9-2배수관 경년별 총괄'!Y8:AC8)</f>
        <v>1.46</v>
      </c>
      <c r="F16" s="1210">
        <f>SUM('2-9-2배수관 경년별 총괄'!T8:X8)</f>
        <v>0</v>
      </c>
      <c r="G16" s="1211">
        <f>SUM('2-9-2배수관 경년별 총괄'!O8:S8)</f>
        <v>0</v>
      </c>
      <c r="H16" s="1212">
        <f>SUM('2-9-2배수관 경년별 총괄'!J8:N8)</f>
        <v>0</v>
      </c>
      <c r="I16" s="1213">
        <f>SUM('2-9-2배수관 경년별 총괄'!E8:I8)</f>
        <v>0</v>
      </c>
      <c r="J16" s="1214">
        <f>'2-9-2배수관 경년별 총괄'!D8</f>
        <v>7474.03</v>
      </c>
    </row>
    <row r="17" spans="1:10" ht="33.6" customHeight="1">
      <c r="A17" s="2381"/>
      <c r="B17" s="989" t="s">
        <v>780</v>
      </c>
      <c r="C17" s="1207">
        <f t="shared" si="1"/>
        <v>1783610.62</v>
      </c>
      <c r="D17" s="1208">
        <f>SUM('2-9-2배수관 경년별 총괄'!AD9:AH9)</f>
        <v>154510.18</v>
      </c>
      <c r="E17" s="1209">
        <f>SUM('2-9-2배수관 경년별 총괄'!Y9:AC9)</f>
        <v>274103.35000000003</v>
      </c>
      <c r="F17" s="1210">
        <f>SUM('2-9-2배수관 경년별 총괄'!T9:X9)</f>
        <v>302568.82</v>
      </c>
      <c r="G17" s="1211">
        <f>SUM('2-9-2배수관 경년별 총괄'!O9:S9)</f>
        <v>266179.78999999998</v>
      </c>
      <c r="H17" s="1212">
        <f>SUM('2-9-2배수관 경년별 총괄'!J9:N9)</f>
        <v>225173.41</v>
      </c>
      <c r="I17" s="1213">
        <f>SUM('2-9-2배수관 경년별 총괄'!E9:I9)</f>
        <v>156737.71</v>
      </c>
      <c r="J17" s="1214">
        <f>'2-9-2배수관 경년별 총괄'!D9</f>
        <v>404337.36</v>
      </c>
    </row>
    <row r="18" spans="1:10" ht="33.6" customHeight="1">
      <c r="A18" s="2381"/>
      <c r="B18" s="991" t="s">
        <v>781</v>
      </c>
      <c r="C18" s="1207">
        <f t="shared" si="1"/>
        <v>76406.299999999988</v>
      </c>
      <c r="D18" s="1208">
        <f>SUM('2-9-2배수관 경년별 총괄'!AD10:AH10)</f>
        <v>6.86</v>
      </c>
      <c r="E18" s="1209">
        <f>SUM('2-9-2배수관 경년별 총괄'!Y10:AC10)</f>
        <v>2791.33</v>
      </c>
      <c r="F18" s="1210">
        <f>SUM('2-9-2배수관 경년별 총괄'!T10:X10)</f>
        <v>934.91</v>
      </c>
      <c r="G18" s="1211">
        <f>SUM('2-9-2배수관 경년별 총괄'!O10:S10)</f>
        <v>4744.1900000000005</v>
      </c>
      <c r="H18" s="1212">
        <f>SUM('2-9-2배수관 경년별 총괄'!J10:N10)</f>
        <v>4507.1200000000008</v>
      </c>
      <c r="I18" s="1213">
        <f>SUM('2-9-2배수관 경년별 총괄'!E10:I10)</f>
        <v>11930.2</v>
      </c>
      <c r="J18" s="1214">
        <f>'2-9-2배수관 경년별 총괄'!D10</f>
        <v>51491.689999999995</v>
      </c>
    </row>
    <row r="19" spans="1:10" ht="33.6" customHeight="1">
      <c r="A19" s="2381"/>
      <c r="B19" s="991" t="s">
        <v>786</v>
      </c>
      <c r="C19" s="1207">
        <f t="shared" si="1"/>
        <v>14155.24</v>
      </c>
      <c r="D19" s="1208">
        <f>SUM('2-9-2배수관 경년별 총괄'!AD11:AH11)</f>
        <v>97.2</v>
      </c>
      <c r="E19" s="1209">
        <f>SUM('2-9-2배수관 경년별 총괄'!Y11:AC11)</f>
        <v>335.25</v>
      </c>
      <c r="F19" s="1210">
        <f>SUM('2-9-2배수관 경년별 총괄'!T11:X11)</f>
        <v>0</v>
      </c>
      <c r="G19" s="1211">
        <f>SUM('2-9-2배수관 경년별 총괄'!O11:S11)</f>
        <v>0</v>
      </c>
      <c r="H19" s="1212">
        <f>SUM('2-9-2배수관 경년별 총괄'!J11:N11)</f>
        <v>67.650000000000006</v>
      </c>
      <c r="I19" s="1213">
        <f>SUM('2-9-2배수관 경년별 총괄'!E11:I11)</f>
        <v>979.34</v>
      </c>
      <c r="J19" s="1214">
        <f>'2-9-2배수관 경년별 총괄'!D11</f>
        <v>12675.8</v>
      </c>
    </row>
    <row r="20" spans="1:10" ht="33.6" customHeight="1">
      <c r="A20" s="2381"/>
      <c r="B20" s="991" t="s">
        <v>799</v>
      </c>
      <c r="C20" s="1207">
        <f t="shared" si="1"/>
        <v>124026.94999999998</v>
      </c>
      <c r="D20" s="1208">
        <f>SUM('2-9-2배수관 경년별 총괄'!AD12:AH12)</f>
        <v>132.4</v>
      </c>
      <c r="E20" s="1209">
        <f>SUM('2-9-2배수관 경년별 총괄'!Y12:AC12)</f>
        <v>988.02</v>
      </c>
      <c r="F20" s="1210">
        <f>SUM('2-9-2배수관 경년별 총괄'!T12:X12)</f>
        <v>1520.89</v>
      </c>
      <c r="G20" s="1211">
        <f>SUM('2-9-2배수관 경년별 총괄'!O12:S12)</f>
        <v>35580.769999999997</v>
      </c>
      <c r="H20" s="1212">
        <f>SUM('2-9-2배수관 경년별 총괄'!J12:N12)</f>
        <v>66477.070000000007</v>
      </c>
      <c r="I20" s="1213">
        <f>SUM('2-9-2배수관 경년별 총괄'!E12:I12)</f>
        <v>18848.400000000001</v>
      </c>
      <c r="J20" s="1214">
        <f>'2-9-2배수관 경년별 총괄'!D12</f>
        <v>479.4</v>
      </c>
    </row>
    <row r="21" spans="1:10" ht="33.6" customHeight="1">
      <c r="A21" s="2381"/>
      <c r="B21" s="991" t="s">
        <v>787</v>
      </c>
      <c r="C21" s="1207">
        <f t="shared" si="1"/>
        <v>111457.83</v>
      </c>
      <c r="D21" s="1208">
        <f>SUM('2-9-2배수관 경년별 총괄'!AD13:AH13)</f>
        <v>1548.01</v>
      </c>
      <c r="E21" s="1209">
        <f>SUM('2-9-2배수관 경년별 총괄'!Y13:AC13)</f>
        <v>12870.119999999999</v>
      </c>
      <c r="F21" s="1210">
        <f>SUM('2-9-2배수관 경년별 총괄'!T13:X13)</f>
        <v>44550.720000000001</v>
      </c>
      <c r="G21" s="1211">
        <f>SUM('2-9-2배수관 경년별 총괄'!O13:S13)</f>
        <v>20100.950000000004</v>
      </c>
      <c r="H21" s="1212">
        <f>SUM('2-9-2배수관 경년별 총괄'!J13:N13)</f>
        <v>18835.240000000002</v>
      </c>
      <c r="I21" s="1213">
        <f>SUM('2-9-2배수관 경년별 총괄'!E13:I13)</f>
        <v>7140.989999999998</v>
      </c>
      <c r="J21" s="1214">
        <f>'2-9-2배수관 경년별 총괄'!D13</f>
        <v>6411.8</v>
      </c>
    </row>
    <row r="22" spans="1:10" ht="33.6" customHeight="1">
      <c r="A22" s="2381"/>
      <c r="B22" s="991" t="s">
        <v>820</v>
      </c>
      <c r="C22" s="1207">
        <f t="shared" si="1"/>
        <v>59.82</v>
      </c>
      <c r="D22" s="1208">
        <f>SUM('2-9-2배수관 경년별 총괄'!AD14:AH14)</f>
        <v>0</v>
      </c>
      <c r="E22" s="1209">
        <f>SUM('2-9-2배수관 경년별 총괄'!Y14:AC14)</f>
        <v>0</v>
      </c>
      <c r="F22" s="1210">
        <f>SUM('2-9-2배수관 경년별 총괄'!T14:X14)</f>
        <v>0</v>
      </c>
      <c r="G22" s="1211">
        <f>SUM('2-9-2배수관 경년별 총괄'!O14:S14)</f>
        <v>0</v>
      </c>
      <c r="H22" s="1212">
        <f>SUM('2-9-2배수관 경년별 총괄'!J14:N14)</f>
        <v>0</v>
      </c>
      <c r="I22" s="1213">
        <f>SUM('2-9-2배수관 경년별 총괄'!E14:I14)</f>
        <v>59.82</v>
      </c>
      <c r="J22" s="1214">
        <f>'2-9-2배수관 경년별 총괄'!D14</f>
        <v>0</v>
      </c>
    </row>
    <row r="23" spans="1:10" ht="33.6" customHeight="1">
      <c r="A23" s="2381"/>
      <c r="B23" s="991" t="s">
        <v>800</v>
      </c>
      <c r="C23" s="1207">
        <f t="shared" si="1"/>
        <v>9430.59</v>
      </c>
      <c r="D23" s="1208">
        <f>SUM('2-9-2배수관 경년별 총괄'!AD15:AH15)</f>
        <v>0</v>
      </c>
      <c r="E23" s="1209">
        <f>SUM('2-9-2배수관 경년별 총괄'!Y15:AC15)</f>
        <v>1.25</v>
      </c>
      <c r="F23" s="1210">
        <f>SUM('2-9-2배수관 경년별 총괄'!T15:X15)</f>
        <v>9429.34</v>
      </c>
      <c r="G23" s="1211">
        <f>SUM('2-9-2배수관 경년별 총괄'!O15:S15)</f>
        <v>0</v>
      </c>
      <c r="H23" s="1212">
        <f>SUM('2-9-2배수관 경년별 총괄'!J15:N15)</f>
        <v>0</v>
      </c>
      <c r="I23" s="1213">
        <f>SUM('2-9-2배수관 경년별 총괄'!E15:I15)</f>
        <v>0</v>
      </c>
      <c r="J23" s="1214">
        <f>'2-9-2배수관 경년별 총괄'!D15</f>
        <v>0</v>
      </c>
    </row>
    <row r="24" spans="1:10" ht="33.6" customHeight="1">
      <c r="A24" s="2381"/>
      <c r="B24" s="989" t="s">
        <v>801</v>
      </c>
      <c r="C24" s="1207">
        <f t="shared" si="1"/>
        <v>940.8599999999999</v>
      </c>
      <c r="D24" s="1208">
        <f>SUM('2-9-2배수관 경년별 총괄'!AD16:AH16)</f>
        <v>0</v>
      </c>
      <c r="E24" s="1209">
        <f>SUM('2-9-2배수관 경년별 총괄'!Y16:AC16)</f>
        <v>0</v>
      </c>
      <c r="F24" s="1210">
        <f>SUM('2-9-2배수관 경년별 총괄'!T16:X16)</f>
        <v>0</v>
      </c>
      <c r="G24" s="1211">
        <f>SUM('2-9-2배수관 경년별 총괄'!O16:S16)</f>
        <v>0</v>
      </c>
      <c r="H24" s="1212">
        <f>SUM('2-9-2배수관 경년별 총괄'!J16:N16)</f>
        <v>0</v>
      </c>
      <c r="I24" s="1213">
        <f>SUM('2-9-2배수관 경년별 총괄'!E16:I16)</f>
        <v>0</v>
      </c>
      <c r="J24" s="1214">
        <f>'2-9-2배수관 경년별 총괄'!D16</f>
        <v>940.8599999999999</v>
      </c>
    </row>
    <row r="25" spans="1:10" ht="33.6" customHeight="1">
      <c r="A25" s="2381"/>
      <c r="B25" s="995" t="s">
        <v>802</v>
      </c>
      <c r="C25" s="1207">
        <f t="shared" si="1"/>
        <v>10650.38</v>
      </c>
      <c r="D25" s="1208">
        <f>SUM('2-9-2배수관 경년별 총괄'!AD17:AH17)</f>
        <v>31.01</v>
      </c>
      <c r="E25" s="1209">
        <f>SUM('2-9-2배수관 경년별 총괄'!Y17:AC17)</f>
        <v>0</v>
      </c>
      <c r="F25" s="1210">
        <f>SUM('2-9-2배수관 경년별 총괄'!T17:X17)</f>
        <v>0</v>
      </c>
      <c r="G25" s="1211">
        <f>SUM('2-9-2배수관 경년별 총괄'!O17:S17)</f>
        <v>0</v>
      </c>
      <c r="H25" s="1212">
        <f>SUM('2-9-2배수관 경년별 총괄'!J17:N17)</f>
        <v>0</v>
      </c>
      <c r="I25" s="1213">
        <f>SUM('2-9-2배수관 경년별 총괄'!E17:I17)</f>
        <v>295.38</v>
      </c>
      <c r="J25" s="1214">
        <f>'2-9-2배수관 경년별 총괄'!D17</f>
        <v>10323.99</v>
      </c>
    </row>
    <row r="26" spans="1:10" ht="33.6" customHeight="1">
      <c r="A26" s="2381"/>
      <c r="B26" s="995" t="s">
        <v>803</v>
      </c>
      <c r="C26" s="1207">
        <f t="shared" si="1"/>
        <v>170549.44</v>
      </c>
      <c r="D26" s="1208">
        <f>SUM('2-9-2배수관 경년별 총괄'!AD18:AH18)</f>
        <v>153.80000000000001</v>
      </c>
      <c r="E26" s="1209">
        <f>SUM('2-9-2배수관 경년별 총괄'!Y18:AC18)</f>
        <v>193.27</v>
      </c>
      <c r="F26" s="1210">
        <f>SUM('2-9-2배수관 경년별 총괄'!T18:X18)</f>
        <v>117.58</v>
      </c>
      <c r="G26" s="1211">
        <f>SUM('2-9-2배수관 경년별 총괄'!O18:S18)</f>
        <v>9576.8700000000026</v>
      </c>
      <c r="H26" s="1212">
        <f>SUM('2-9-2배수관 경년별 총괄'!J18:N18)</f>
        <v>22617.85</v>
      </c>
      <c r="I26" s="1213">
        <f>SUM('2-9-2배수관 경년별 총괄'!E18:I18)</f>
        <v>92085.65</v>
      </c>
      <c r="J26" s="1214">
        <f>'2-9-2배수관 경년별 총괄'!D18</f>
        <v>45804.420000000006</v>
      </c>
    </row>
    <row r="27" spans="1:10" ht="33.6" customHeight="1">
      <c r="A27" s="2381"/>
      <c r="B27" s="1011" t="s">
        <v>804</v>
      </c>
      <c r="C27" s="1207">
        <f t="shared" si="1"/>
        <v>73047.389999999985</v>
      </c>
      <c r="D27" s="1208">
        <f>SUM('2-9-2배수관 경년별 총괄'!AD19:AH19)</f>
        <v>8632.39</v>
      </c>
      <c r="E27" s="1209">
        <f>SUM('2-9-2배수관 경년별 총괄'!Y19:AC19)</f>
        <v>16452.87</v>
      </c>
      <c r="F27" s="1210">
        <f>SUM('2-9-2배수관 경년별 총괄'!T19:X19)</f>
        <v>20188.34</v>
      </c>
      <c r="G27" s="1211">
        <f>SUM('2-9-2배수관 경년별 총괄'!O19:S19)</f>
        <v>15235.109999999999</v>
      </c>
      <c r="H27" s="1212">
        <f>SUM('2-9-2배수관 경년별 총괄'!J19:N19)</f>
        <v>5808.6900000000014</v>
      </c>
      <c r="I27" s="1213">
        <f>SUM('2-9-2배수관 경년별 총괄'!E19:I19)</f>
        <v>6172.869999999999</v>
      </c>
      <c r="J27" s="1214">
        <f>'2-9-2배수관 경년별 총괄'!D19</f>
        <v>557.12</v>
      </c>
    </row>
    <row r="28" spans="1:10" ht="33.6" customHeight="1">
      <c r="A28" s="2381"/>
      <c r="B28" s="1011" t="s">
        <v>805</v>
      </c>
      <c r="C28" s="1207">
        <f t="shared" si="1"/>
        <v>8629.5299999999988</v>
      </c>
      <c r="D28" s="1208">
        <f>SUM('2-9-2배수관 경년별 총괄'!AD20:AH20)</f>
        <v>5117</v>
      </c>
      <c r="E28" s="1209">
        <f>SUM('2-9-2배수관 경년별 총괄'!Y20:AC20)</f>
        <v>880.18</v>
      </c>
      <c r="F28" s="1210">
        <f>SUM('2-9-2배수관 경년별 총괄'!T20:X20)</f>
        <v>1443.49</v>
      </c>
      <c r="G28" s="1211">
        <f>SUM('2-9-2배수관 경년별 총괄'!O20:S20)</f>
        <v>246</v>
      </c>
      <c r="H28" s="1212">
        <f>SUM('2-9-2배수관 경년별 총괄'!J20:N20)</f>
        <v>0.9</v>
      </c>
      <c r="I28" s="1213">
        <f>SUM('2-9-2배수관 경년별 총괄'!E20:I20)</f>
        <v>941.96</v>
      </c>
      <c r="J28" s="1214">
        <f>'2-9-2배수관 경년별 총괄'!D20</f>
        <v>0</v>
      </c>
    </row>
    <row r="29" spans="1:10" ht="33.6" customHeight="1">
      <c r="A29" s="2381"/>
      <c r="B29" s="1011" t="s">
        <v>806</v>
      </c>
      <c r="C29" s="1207">
        <f t="shared" si="1"/>
        <v>835.22</v>
      </c>
      <c r="D29" s="1208">
        <f>SUM('2-9-2배수관 경년별 총괄'!AD21:AH21)</f>
        <v>835.22</v>
      </c>
      <c r="E29" s="1209">
        <f>SUM('2-9-2배수관 경년별 총괄'!Y21:AC21)</f>
        <v>0</v>
      </c>
      <c r="F29" s="1210">
        <f>SUM('2-9-2배수관 경년별 총괄'!T21:X21)</f>
        <v>0</v>
      </c>
      <c r="G29" s="1211">
        <f>SUM('2-9-2배수관 경년별 총괄'!O21:S21)</f>
        <v>0</v>
      </c>
      <c r="H29" s="1212">
        <f>SUM('2-9-2배수관 경년별 총괄'!J21:N21)</f>
        <v>0</v>
      </c>
      <c r="I29" s="1213">
        <f>SUM('2-9-2배수관 경년별 총괄'!E21:I21)</f>
        <v>0</v>
      </c>
      <c r="J29" s="1214">
        <f>'2-9-2배수관 경년별 총괄'!D21</f>
        <v>0</v>
      </c>
    </row>
    <row r="30" spans="1:10" ht="33.6" customHeight="1">
      <c r="A30" s="2381"/>
      <c r="B30" s="995" t="s">
        <v>807</v>
      </c>
      <c r="C30" s="1207">
        <f t="shared" si="1"/>
        <v>1769.25</v>
      </c>
      <c r="D30" s="1208">
        <f>SUM('2-9-2배수관 경년별 총괄'!AD22:AH22)</f>
        <v>1209.24</v>
      </c>
      <c r="E30" s="1209">
        <f>SUM('2-9-2배수관 경년별 총괄'!Y22:AC22)</f>
        <v>93.52</v>
      </c>
      <c r="F30" s="1210">
        <f>SUM('2-9-2배수관 경년별 총괄'!T22:X22)</f>
        <v>217.9</v>
      </c>
      <c r="G30" s="1211">
        <f>SUM('2-9-2배수관 경년별 총괄'!O22:S22)</f>
        <v>1.02</v>
      </c>
      <c r="H30" s="1212">
        <f>SUM('2-9-2배수관 경년별 총괄'!J22:N22)</f>
        <v>0</v>
      </c>
      <c r="I30" s="1213">
        <f>SUM('2-9-2배수관 경년별 총괄'!E22:I22)</f>
        <v>0</v>
      </c>
      <c r="J30" s="1214">
        <f>'2-9-2배수관 경년별 총괄'!D22</f>
        <v>247.57</v>
      </c>
    </row>
    <row r="31" spans="1:10" ht="33.6" customHeight="1">
      <c r="A31" s="2381"/>
      <c r="B31" s="991" t="s">
        <v>808</v>
      </c>
      <c r="C31" s="1207">
        <f t="shared" si="1"/>
        <v>41963.830000000009</v>
      </c>
      <c r="D31" s="1208">
        <f>SUM('2-9-2배수관 경년별 총괄'!AD23:AH23)</f>
        <v>5008.47</v>
      </c>
      <c r="E31" s="1209">
        <f>SUM('2-9-2배수관 경년별 총괄'!Y23:AC23)</f>
        <v>22577.65</v>
      </c>
      <c r="F31" s="1210">
        <f>SUM('2-9-2배수관 경년별 총괄'!T23:X23)</f>
        <v>0</v>
      </c>
      <c r="G31" s="1211">
        <f>SUM('2-9-2배수관 경년별 총괄'!O23:S23)</f>
        <v>929.9899999999999</v>
      </c>
      <c r="H31" s="1212">
        <f>SUM('2-9-2배수관 경년별 총괄'!J23:N23)</f>
        <v>10665.79</v>
      </c>
      <c r="I31" s="1213">
        <f>SUM('2-9-2배수관 경년별 총괄'!E23:I23)</f>
        <v>2642.35</v>
      </c>
      <c r="J31" s="1214">
        <f>'2-9-2배수관 경년별 총괄'!D23</f>
        <v>139.58000000000001</v>
      </c>
    </row>
    <row r="32" spans="1:10" ht="33.6" customHeight="1">
      <c r="A32" s="2381"/>
      <c r="B32" s="1011" t="s">
        <v>821</v>
      </c>
      <c r="C32" s="1207">
        <f t="shared" si="1"/>
        <v>2262.91</v>
      </c>
      <c r="D32" s="1208">
        <f>SUM('2-9-2배수관 경년별 총괄'!AD24:AH24)</f>
        <v>2260.29</v>
      </c>
      <c r="E32" s="1209">
        <f>SUM('2-9-2배수관 경년별 총괄'!Y24:AC24)</f>
        <v>2.62</v>
      </c>
      <c r="F32" s="1210">
        <f>SUM('2-9-2배수관 경년별 총괄'!T24:X24)</f>
        <v>0</v>
      </c>
      <c r="G32" s="1211">
        <f>SUM('2-9-2배수관 경년별 총괄'!O24:S24)</f>
        <v>0</v>
      </c>
      <c r="H32" s="1212">
        <f>SUM('2-9-2배수관 경년별 총괄'!J24:N24)</f>
        <v>0</v>
      </c>
      <c r="I32" s="1213">
        <f>SUM('2-9-2배수관 경년별 총괄'!E24:I24)</f>
        <v>0</v>
      </c>
      <c r="J32" s="1214">
        <f>'2-9-2배수관 경년별 총괄'!D24</f>
        <v>0</v>
      </c>
    </row>
    <row r="33" spans="1:10" ht="33.6" customHeight="1">
      <c r="A33" s="2381"/>
      <c r="B33" s="1011" t="s">
        <v>822</v>
      </c>
      <c r="C33" s="1207">
        <f t="shared" si="1"/>
        <v>4103.4400000000005</v>
      </c>
      <c r="D33" s="1208">
        <f>SUM('2-9-2배수관 경년별 총괄'!AD25:AH25)</f>
        <v>4103.4400000000005</v>
      </c>
      <c r="E33" s="1209">
        <f>SUM('2-9-2배수관 경년별 총괄'!Y25:AC25)</f>
        <v>0</v>
      </c>
      <c r="F33" s="1210">
        <f>SUM('2-9-2배수관 경년별 총괄'!T25:X25)</f>
        <v>0</v>
      </c>
      <c r="G33" s="1211">
        <f>SUM('2-9-2배수관 경년별 총괄'!O25:S25)</f>
        <v>0</v>
      </c>
      <c r="H33" s="1212">
        <f>SUM('2-9-2배수관 경년별 총괄'!J25:N25)</f>
        <v>0</v>
      </c>
      <c r="I33" s="1213">
        <f>SUM('2-9-2배수관 경년별 총괄'!E25:I25)</f>
        <v>0</v>
      </c>
      <c r="J33" s="1214">
        <f>'2-9-2배수관 경년별 총괄'!D25</f>
        <v>0</v>
      </c>
    </row>
    <row r="34" spans="1:10" s="1619" customFormat="1" ht="33.6" customHeight="1">
      <c r="B34" s="1626" t="s">
        <v>1511</v>
      </c>
      <c r="C34" s="1207">
        <f t="shared" si="1"/>
        <v>17109.520000000004</v>
      </c>
      <c r="D34" s="1208">
        <f>SUM('2-9-2배수관 경년별 총괄'!AD26:AH26)</f>
        <v>7541.5599999999995</v>
      </c>
      <c r="E34" s="1209">
        <f>SUM('2-9-2배수관 경년별 총괄'!Y26:AC26)</f>
        <v>0</v>
      </c>
      <c r="F34" s="1210">
        <f>SUM('2-9-2배수관 경년별 총괄'!T26:X26)</f>
        <v>0</v>
      </c>
      <c r="G34" s="1211">
        <f>SUM('2-9-2배수관 경년별 총괄'!O26:S26)</f>
        <v>5866.7100000000009</v>
      </c>
      <c r="H34" s="1212">
        <f>SUM('2-9-2배수관 경년별 총괄'!J26:N26)</f>
        <v>3691.9200000000005</v>
      </c>
      <c r="I34" s="1213">
        <f>SUM('2-9-2배수관 경년별 총괄'!E26:I26)</f>
        <v>9.33</v>
      </c>
      <c r="J34" s="1214">
        <f>'2-9-2배수관 경년별 총괄'!D26</f>
        <v>0</v>
      </c>
    </row>
    <row r="35" spans="1:10" ht="34.200000000000003" customHeight="1">
      <c r="A35" s="2378" t="s">
        <v>133</v>
      </c>
      <c r="B35" s="1205" t="s">
        <v>41</v>
      </c>
      <c r="C35" s="1206">
        <f>SUM(C36:C54)</f>
        <v>1264107.52</v>
      </c>
      <c r="D35" s="1206">
        <f>SUM('급수관 경년별 총괄'!AD4:AH4)</f>
        <v>96268.4</v>
      </c>
      <c r="E35" s="1206">
        <f>SUM('급수관 경년별 총괄'!Y4:AC4)</f>
        <v>173007.05000000002</v>
      </c>
      <c r="F35" s="1206">
        <f>SUM('급수관 경년별 총괄'!T4:X4)</f>
        <v>146494.64000000001</v>
      </c>
      <c r="G35" s="1206">
        <f>SUM('급수관 경년별 총괄'!O4:S4)</f>
        <v>206495.91</v>
      </c>
      <c r="H35" s="1206">
        <f>SUM('급수관 경년별 총괄'!J4:N4)</f>
        <v>215330.20000000004</v>
      </c>
      <c r="I35" s="1206">
        <f>SUM('급수관 경년별 총괄'!E4:I4)</f>
        <v>248889.49000000005</v>
      </c>
      <c r="J35" s="1206">
        <f>SUM('급수관 경년별 총괄'!D4)</f>
        <v>177621.83000000002</v>
      </c>
    </row>
    <row r="36" spans="1:10" ht="33.6" customHeight="1">
      <c r="A36" s="2378" t="s">
        <v>133</v>
      </c>
      <c r="B36" s="989" t="s">
        <v>951</v>
      </c>
      <c r="C36" s="1207">
        <f>SUM('경년별 현황'!D36:'경년별 현황'!J36)</f>
        <v>304.5</v>
      </c>
      <c r="D36" s="1208">
        <f>SUM('급수관 경년별 총괄'!AD5:AH5)</f>
        <v>304.5</v>
      </c>
      <c r="E36" s="1209">
        <f>SUM('급수관 경년별 총괄'!Y5:AC5)</f>
        <v>0</v>
      </c>
      <c r="F36" s="1210">
        <f>SUM('급수관 경년별 총괄'!T5:X5)</f>
        <v>0</v>
      </c>
      <c r="G36" s="1211">
        <f>SUM('급수관 경년별 총괄'!O5:S5)</f>
        <v>0</v>
      </c>
      <c r="H36" s="1212">
        <f>SUM('급수관 경년별 총괄'!J5:N5)</f>
        <v>0</v>
      </c>
      <c r="I36" s="1213">
        <f>SUM('급수관 경년별 총괄'!E5:I5)</f>
        <v>0</v>
      </c>
      <c r="J36" s="1214">
        <f>'급수관 경년별 총괄'!D5</f>
        <v>0</v>
      </c>
    </row>
    <row r="37" spans="1:10" ht="33.6" customHeight="1">
      <c r="A37" s="2009"/>
      <c r="B37" s="989" t="s">
        <v>797</v>
      </c>
      <c r="C37" s="1207">
        <f>SUM('경년별 현황'!D37:'경년별 현황'!J37)</f>
        <v>128.30000000000001</v>
      </c>
      <c r="D37" s="1208">
        <f>SUM('급수관 경년별 총괄'!AD6:AH6)</f>
        <v>113.3</v>
      </c>
      <c r="E37" s="1209">
        <f>SUM('급수관 경년별 총괄'!Y6:AC6)</f>
        <v>15</v>
      </c>
      <c r="F37" s="1210">
        <f>SUM('급수관 경년별 총괄'!T6:X6)</f>
        <v>0</v>
      </c>
      <c r="G37" s="1211">
        <f>SUM('급수관 경년별 총괄'!O6:S6)</f>
        <v>0</v>
      </c>
      <c r="H37" s="1212">
        <f>SUM('급수관 경년별 총괄'!J6:N6)</f>
        <v>0</v>
      </c>
      <c r="I37" s="1213">
        <f>SUM('급수관 경년별 총괄'!E6:I6)</f>
        <v>0</v>
      </c>
      <c r="J37" s="1214">
        <f>'급수관 경년별 총괄'!D6</f>
        <v>0</v>
      </c>
    </row>
    <row r="38" spans="1:10" ht="33.6" customHeight="1">
      <c r="A38" s="2009"/>
      <c r="B38" s="989" t="s">
        <v>780</v>
      </c>
      <c r="C38" s="1207">
        <f>SUM('경년별 현황'!D38:'경년별 현황'!J38)</f>
        <v>865.93000000000006</v>
      </c>
      <c r="D38" s="1208">
        <f>SUM('급수관 경년별 총괄'!AD7:AH7)</f>
        <v>151.54</v>
      </c>
      <c r="E38" s="1209">
        <f>SUM('급수관 경년별 총괄'!Y7:AC7)</f>
        <v>357.31</v>
      </c>
      <c r="F38" s="1210">
        <f>SUM('급수관 경년별 총괄'!T7:X7)</f>
        <v>283.56</v>
      </c>
      <c r="G38" s="1211">
        <f>SUM('급수관 경년별 총괄'!O7:S7)</f>
        <v>62.81</v>
      </c>
      <c r="H38" s="1212">
        <f>SUM('급수관 경년별 총괄'!J7:N7)</f>
        <v>10.71</v>
      </c>
      <c r="I38" s="1213">
        <f>SUM('급수관 경년별 총괄'!E7:I7)</f>
        <v>0</v>
      </c>
      <c r="J38" s="1214">
        <f>'급수관 경년별 총괄'!D7</f>
        <v>0</v>
      </c>
    </row>
    <row r="39" spans="1:10" ht="33.6" customHeight="1">
      <c r="A39" s="2009"/>
      <c r="B39" s="991" t="s">
        <v>781</v>
      </c>
      <c r="C39" s="1207">
        <f>SUM('경년별 현황'!D39:'경년별 현황'!J39)</f>
        <v>1058.5500000000002</v>
      </c>
      <c r="D39" s="1208">
        <f>SUM('급수관 경년별 총괄'!AD8:AH8)</f>
        <v>84.94</v>
      </c>
      <c r="E39" s="1209">
        <f>SUM('급수관 경년별 총괄'!Y8:AC8)</f>
        <v>7.47</v>
      </c>
      <c r="F39" s="1210">
        <f>SUM('급수관 경년별 총괄'!T8:X8)</f>
        <v>8</v>
      </c>
      <c r="G39" s="1211">
        <f>SUM('급수관 경년별 총괄'!O8:S8)</f>
        <v>0</v>
      </c>
      <c r="H39" s="1212">
        <f>SUM('급수관 경년별 총괄'!J8:N8)</f>
        <v>0</v>
      </c>
      <c r="I39" s="1213">
        <f>SUM('급수관 경년별 총괄'!E8:I8)</f>
        <v>933.32000000000016</v>
      </c>
      <c r="J39" s="1214">
        <f>'급수관 경년별 총괄'!D8</f>
        <v>24.82</v>
      </c>
    </row>
    <row r="40" spans="1:10" ht="33.6" customHeight="1">
      <c r="A40" s="2009"/>
      <c r="B40" s="991" t="s">
        <v>799</v>
      </c>
      <c r="C40" s="1207">
        <f>SUM('경년별 현황'!D40:'경년별 현황'!J40)</f>
        <v>1356.5600000000004</v>
      </c>
      <c r="D40" s="1208">
        <f>SUM('급수관 경년별 총괄'!AD9:AH9)</f>
        <v>0</v>
      </c>
      <c r="E40" s="1209">
        <f>SUM('급수관 경년별 총괄'!Y9:AC9)</f>
        <v>50.05</v>
      </c>
      <c r="F40" s="1210">
        <f>SUM('급수관 경년별 총괄'!T9:X9)</f>
        <v>0</v>
      </c>
      <c r="G40" s="1211">
        <f>SUM('급수관 경년별 총괄'!O9:S9)</f>
        <v>94.81</v>
      </c>
      <c r="H40" s="1212">
        <f>SUM('급수관 경년별 총괄'!J9:N9)</f>
        <v>89.49</v>
      </c>
      <c r="I40" s="1213">
        <f>SUM('급수관 경년별 총괄'!E9:I9)</f>
        <v>1113.0600000000002</v>
      </c>
      <c r="J40" s="1214">
        <f>'급수관 경년별 총괄'!D9</f>
        <v>9.15</v>
      </c>
    </row>
    <row r="41" spans="1:10" ht="33.6" customHeight="1">
      <c r="A41" s="2009"/>
      <c r="B41" s="991" t="s">
        <v>787</v>
      </c>
      <c r="C41" s="1207">
        <f>SUM('경년별 현황'!D41:'경년별 현황'!J41)</f>
        <v>584.87</v>
      </c>
      <c r="D41" s="1208">
        <f>SUM('급수관 경년별 총괄'!AD10:AH10)</f>
        <v>584.87</v>
      </c>
      <c r="E41" s="1209">
        <f>SUM('급수관 경년별 총괄'!Y10:AC10)</f>
        <v>0</v>
      </c>
      <c r="F41" s="1210">
        <f>SUM('급수관 경년별 총괄'!T10:X10)</f>
        <v>0</v>
      </c>
      <c r="G41" s="1211">
        <f>SUM('급수관 경년별 총괄'!O10:S10)</f>
        <v>0</v>
      </c>
      <c r="H41" s="1212">
        <f>SUM('급수관 경년별 총괄'!J10:N10)</f>
        <v>0</v>
      </c>
      <c r="I41" s="1213">
        <f>SUM('급수관 경년별 총괄'!E10:I10)</f>
        <v>0</v>
      </c>
      <c r="J41" s="1214">
        <f>'급수관 경년별 총괄'!D10</f>
        <v>0</v>
      </c>
    </row>
    <row r="42" spans="1:10" ht="33.6" customHeight="1">
      <c r="A42" s="2009"/>
      <c r="B42" s="991" t="s">
        <v>800</v>
      </c>
      <c r="C42" s="1207">
        <f>SUM('경년별 현황'!D42:'경년별 현황'!J42)</f>
        <v>79.66</v>
      </c>
      <c r="D42" s="1208">
        <f>SUM('급수관 경년별 총괄'!AD11:AH11)</f>
        <v>0</v>
      </c>
      <c r="E42" s="1209">
        <f>SUM('급수관 경년별 총괄'!Y11:AC11)</f>
        <v>79.66</v>
      </c>
      <c r="F42" s="1210">
        <f>SUM('급수관 경년별 총괄'!T11:X11)</f>
        <v>0</v>
      </c>
      <c r="G42" s="1211">
        <f>SUM('급수관 경년별 총괄'!O11:S11)</f>
        <v>0</v>
      </c>
      <c r="H42" s="1212">
        <f>SUM('급수관 경년별 총괄'!J11:N11)</f>
        <v>0</v>
      </c>
      <c r="I42" s="1213">
        <f>SUM('급수관 경년별 총괄'!E11:I11)</f>
        <v>0</v>
      </c>
      <c r="J42" s="1214">
        <f>'급수관 경년별 총괄'!D11</f>
        <v>0</v>
      </c>
    </row>
    <row r="43" spans="1:10" ht="33.6" customHeight="1">
      <c r="A43" s="2009"/>
      <c r="B43" s="989" t="s">
        <v>801</v>
      </c>
      <c r="C43" s="1207">
        <f>SUM('경년별 현황'!D43:'경년별 현황'!J43)</f>
        <v>16.010000000000002</v>
      </c>
      <c r="D43" s="1208">
        <f>SUM('급수관 경년별 총괄'!AD12:AH12)</f>
        <v>16.010000000000002</v>
      </c>
      <c r="E43" s="1209">
        <f>SUM('급수관 경년별 총괄'!Y12:AC12)</f>
        <v>0</v>
      </c>
      <c r="F43" s="1210">
        <f>SUM('급수관 경년별 총괄'!T12:X12)</f>
        <v>0</v>
      </c>
      <c r="G43" s="1211">
        <f>SUM('급수관 경년별 총괄'!O12:S12)</f>
        <v>0</v>
      </c>
      <c r="H43" s="1212">
        <f>SUM('급수관 경년별 총괄'!J12:N12)</f>
        <v>0</v>
      </c>
      <c r="I43" s="1213">
        <f>SUM('급수관 경년별 총괄'!E12:I12)</f>
        <v>0</v>
      </c>
      <c r="J43" s="1214">
        <f>'급수관 경년별 총괄'!D12</f>
        <v>0</v>
      </c>
    </row>
    <row r="44" spans="1:10" ht="33.6" customHeight="1">
      <c r="A44" s="2009"/>
      <c r="B44" s="995" t="s">
        <v>802</v>
      </c>
      <c r="C44" s="1207">
        <f>SUM('경년별 현황'!D44:'경년별 현황'!J44)</f>
        <v>118919.37000000001</v>
      </c>
      <c r="D44" s="1208">
        <f>SUM('급수관 경년별 총괄'!AD13:AH13)</f>
        <v>311.92999999999995</v>
      </c>
      <c r="E44" s="1209">
        <f>SUM('급수관 경년별 총괄'!Y13:AC13)</f>
        <v>410.86</v>
      </c>
      <c r="F44" s="1210">
        <f>SUM('급수관 경년별 총괄'!T13:X13)</f>
        <v>125.66</v>
      </c>
      <c r="G44" s="1211">
        <f>SUM('급수관 경년별 총괄'!O13:S13)</f>
        <v>36.25</v>
      </c>
      <c r="H44" s="1212">
        <f>SUM('급수관 경년별 총괄'!J13:N13)</f>
        <v>532.2299999999999</v>
      </c>
      <c r="I44" s="1213">
        <f>SUM('급수관 경년별 총괄'!E13:I13)</f>
        <v>3951.02</v>
      </c>
      <c r="J44" s="1214">
        <f>'급수관 경년별 총괄'!D13</f>
        <v>113551.42000000001</v>
      </c>
    </row>
    <row r="45" spans="1:10" ht="33.6" customHeight="1">
      <c r="A45" s="2009"/>
      <c r="B45" s="995" t="s">
        <v>803</v>
      </c>
      <c r="C45" s="1207">
        <f>SUM('경년별 현황'!D45:'경년별 현황'!J45)</f>
        <v>104854.84</v>
      </c>
      <c r="D45" s="1208">
        <f>SUM('급수관 경년별 총괄'!AD14:AH14)</f>
        <v>581.85</v>
      </c>
      <c r="E45" s="1209">
        <f>SUM('급수관 경년별 총괄'!Y14:AC14)</f>
        <v>290.08</v>
      </c>
      <c r="F45" s="1210">
        <f>SUM('급수관 경년별 총괄'!T14:X14)</f>
        <v>1227.3500000000001</v>
      </c>
      <c r="G45" s="1211">
        <f>SUM('급수관 경년별 총괄'!O14:S14)</f>
        <v>15843.909999999998</v>
      </c>
      <c r="H45" s="1212">
        <f>SUM('급수관 경년별 총괄'!J14:N14)</f>
        <v>30524.57</v>
      </c>
      <c r="I45" s="1213">
        <f>SUM('급수관 경년별 총괄'!E14:I14)</f>
        <v>31996.9</v>
      </c>
      <c r="J45" s="1214">
        <f>'급수관 경년별 총괄'!D14</f>
        <v>24390.18</v>
      </c>
    </row>
    <row r="46" spans="1:10" ht="33.6" customHeight="1">
      <c r="A46" s="2009"/>
      <c r="B46" s="1011" t="s">
        <v>804</v>
      </c>
      <c r="C46" s="1207">
        <f>SUM('경년별 현황'!D46:'경년별 현황'!J46)</f>
        <v>3464.0899999999997</v>
      </c>
      <c r="D46" s="1208">
        <f>SUM('급수관 경년별 총괄'!AD15:AH15)</f>
        <v>2599.7799999999997</v>
      </c>
      <c r="E46" s="1209">
        <f>SUM('급수관 경년별 총괄'!Y15:AC15)</f>
        <v>362.55</v>
      </c>
      <c r="F46" s="1210">
        <f>SUM('급수관 경년별 총괄'!T15:X15)</f>
        <v>381.18</v>
      </c>
      <c r="G46" s="1211">
        <f>SUM('급수관 경년별 총괄'!O15:S15)</f>
        <v>75.709999999999994</v>
      </c>
      <c r="H46" s="1212">
        <f>SUM('급수관 경년별 총괄'!J15:N15)</f>
        <v>36</v>
      </c>
      <c r="I46" s="1213">
        <f>SUM('급수관 경년별 총괄'!E15:I15)</f>
        <v>8.870000000000001</v>
      </c>
      <c r="J46" s="1214">
        <f>'급수관 경년별 총괄'!D15</f>
        <v>0</v>
      </c>
    </row>
    <row r="47" spans="1:10" ht="33.6" customHeight="1">
      <c r="A47" s="2009"/>
      <c r="B47" s="1011" t="s">
        <v>805</v>
      </c>
      <c r="C47" s="1207">
        <f>SUM('경년별 현황'!D47:'경년별 현황'!J47)</f>
        <v>511.22</v>
      </c>
      <c r="D47" s="1208">
        <f>SUM('급수관 경년별 총괄'!AD16:AH16)</f>
        <v>511.22</v>
      </c>
      <c r="E47" s="1209">
        <f>SUM('급수관 경년별 총괄'!Y16:AC16)</f>
        <v>0</v>
      </c>
      <c r="F47" s="1210">
        <f>SUM('급수관 경년별 총괄'!T16:X16)</f>
        <v>0</v>
      </c>
      <c r="G47" s="1211">
        <f>SUM('급수관 경년별 총괄'!O16:S16)</f>
        <v>0</v>
      </c>
      <c r="H47" s="1212">
        <f>SUM('급수관 경년별 총괄'!J16:N16)</f>
        <v>0</v>
      </c>
      <c r="I47" s="1213">
        <f>SUM('급수관 경년별 총괄'!E16:I16)</f>
        <v>0</v>
      </c>
      <c r="J47" s="1214">
        <f>'급수관 경년별 총괄'!D16</f>
        <v>0</v>
      </c>
    </row>
    <row r="48" spans="1:10" ht="33.6" customHeight="1">
      <c r="A48" s="2009"/>
      <c r="B48" s="1011" t="s">
        <v>848</v>
      </c>
      <c r="C48" s="1207">
        <f>SUM('경년별 현황'!D48:'경년별 현황'!J48)</f>
        <v>103.77</v>
      </c>
      <c r="D48" s="1208">
        <f>SUM('급수관 경년별 총괄'!AD17:AH17)</f>
        <v>34</v>
      </c>
      <c r="E48" s="1209">
        <f>SUM('급수관 경년별 총괄'!Y17:AC17)</f>
        <v>69.77</v>
      </c>
      <c r="F48" s="1210">
        <f>SUM('급수관 경년별 총괄'!T17:X17)</f>
        <v>0</v>
      </c>
      <c r="G48" s="1211">
        <f>SUM('급수관 경년별 총괄'!O17:S17)</f>
        <v>0</v>
      </c>
      <c r="H48" s="1212">
        <f>SUM('급수관 경년별 총괄'!J17:N17)</f>
        <v>0</v>
      </c>
      <c r="I48" s="1213">
        <f>SUM('급수관 경년별 총괄'!E17:I17)</f>
        <v>0</v>
      </c>
      <c r="J48" s="1214">
        <f>'급수관 경년별 총괄'!D17</f>
        <v>0</v>
      </c>
    </row>
    <row r="49" spans="1:10" ht="33.6" customHeight="1">
      <c r="A49" s="2009"/>
      <c r="B49" s="1011" t="s">
        <v>806</v>
      </c>
      <c r="C49" s="1207">
        <f>SUM('경년별 현황'!D49:'경년별 현황'!J49)</f>
        <v>57.69</v>
      </c>
      <c r="D49" s="1208">
        <f>SUM('급수관 경년별 총괄'!AD18:AH18)</f>
        <v>57.69</v>
      </c>
      <c r="E49" s="1209">
        <f>SUM('급수관 경년별 총괄'!Y18:AC18)</f>
        <v>0</v>
      </c>
      <c r="F49" s="1210">
        <f>SUM('급수관 경년별 총괄'!T18:X18)</f>
        <v>0</v>
      </c>
      <c r="G49" s="1211">
        <f>SUM('급수관 경년별 총괄'!O18:S18)</f>
        <v>0</v>
      </c>
      <c r="H49" s="1212">
        <f>SUM('급수관 경년별 총괄'!J18:N18)</f>
        <v>0</v>
      </c>
      <c r="I49" s="1213">
        <f>SUM('급수관 경년별 총괄'!E18:I18)</f>
        <v>0</v>
      </c>
      <c r="J49" s="1214">
        <f>'급수관 경년별 총괄'!D18</f>
        <v>0</v>
      </c>
    </row>
    <row r="50" spans="1:10" ht="33.6" customHeight="1">
      <c r="A50" s="2009"/>
      <c r="B50" s="995" t="s">
        <v>807</v>
      </c>
      <c r="C50" s="1207">
        <f>SUM('경년별 현황'!D50:'경년별 현황'!J50)</f>
        <v>1021466.6300000002</v>
      </c>
      <c r="D50" s="1208">
        <f>SUM('급수관 경년별 총괄'!AD19:AH19)</f>
        <v>88647.090000000011</v>
      </c>
      <c r="E50" s="1209">
        <f>SUM('급수관 경년별 총괄'!Y19:AC19)</f>
        <v>164406.54</v>
      </c>
      <c r="F50" s="1210">
        <f>SUM('급수관 경년별 총괄'!T19:X19)</f>
        <v>144034.91999999998</v>
      </c>
      <c r="G50" s="1211">
        <f>SUM('급수관 경년별 총괄'!O19:S19)</f>
        <v>189957</v>
      </c>
      <c r="H50" s="1212">
        <f>SUM('급수관 경년별 총괄'!J19:N19)</f>
        <v>184129.45000000004</v>
      </c>
      <c r="I50" s="1213">
        <f>SUM('급수관 경년별 총괄'!E19:I19)</f>
        <v>210825.8600000001</v>
      </c>
      <c r="J50" s="1214">
        <f>'급수관 경년별 총괄'!D19</f>
        <v>39465.770000000004</v>
      </c>
    </row>
    <row r="51" spans="1:10" ht="33.6" customHeight="1">
      <c r="A51" s="2009"/>
      <c r="B51" s="995" t="s">
        <v>788</v>
      </c>
      <c r="C51" s="1207">
        <f>SUM('경년별 현황'!D51:'경년별 현황'!J51)</f>
        <v>179</v>
      </c>
      <c r="D51" s="1208">
        <f>SUM('급수관 경년별 총괄'!AD20:AH20)</f>
        <v>32</v>
      </c>
      <c r="E51" s="1209">
        <f>SUM('급수관 경년별 총괄'!Y20:AC20)</f>
        <v>147</v>
      </c>
      <c r="F51" s="1210">
        <f>SUM('급수관 경년별 총괄'!T20:X20)</f>
        <v>0</v>
      </c>
      <c r="G51" s="1211">
        <f>SUM('급수관 경년별 총괄'!O20:S20)</f>
        <v>0</v>
      </c>
      <c r="H51" s="1212">
        <f>SUM('급수관 경년별 총괄'!J20:N20)</f>
        <v>0</v>
      </c>
      <c r="I51" s="1213">
        <f>SUM('급수관 경년별 총괄'!E20:I20)</f>
        <v>0</v>
      </c>
      <c r="J51" s="1214">
        <f>'급수관 경년별 총괄'!D20</f>
        <v>0</v>
      </c>
    </row>
    <row r="52" spans="1:10" ht="51" customHeight="1">
      <c r="A52" s="2009"/>
      <c r="B52" s="991" t="s">
        <v>849</v>
      </c>
      <c r="C52" s="1207">
        <f>SUM('경년별 현황'!D52:'경년별 현황'!J52)</f>
        <v>9391.1500000000015</v>
      </c>
      <c r="D52" s="1208">
        <f>SUM('급수관 경년별 총괄'!AD21:AH21)</f>
        <v>2237.6799999999998</v>
      </c>
      <c r="E52" s="1209">
        <f>SUM('급수관 경년별 총괄'!Y21:AC21)</f>
        <v>6770.76</v>
      </c>
      <c r="F52" s="1210">
        <f>SUM('급수관 경년별 총괄'!T21:X21)</f>
        <v>340.67</v>
      </c>
      <c r="G52" s="1211">
        <f>SUM('급수관 경년별 총괄'!O21:S21)</f>
        <v>0</v>
      </c>
      <c r="H52" s="1212">
        <f>SUM('급수관 경년별 총괄'!J21:N21)</f>
        <v>0</v>
      </c>
      <c r="I52" s="1213">
        <f>SUM('급수관 경년별 총괄'!E21:I21)</f>
        <v>42.040000000000006</v>
      </c>
      <c r="J52" s="1214">
        <f>'급수관 경년별 총괄'!D21</f>
        <v>0</v>
      </c>
    </row>
    <row r="53" spans="1:10" ht="49.8" customHeight="1">
      <c r="A53" s="1198"/>
      <c r="B53" s="991" t="s">
        <v>808</v>
      </c>
      <c r="C53" s="1207">
        <f>SUM('경년별 현황'!D53:'경년별 현황'!J53)</f>
        <v>752.38</v>
      </c>
      <c r="D53" s="1208">
        <f>SUM('급수관 경년별 총괄'!AD22:AH22)</f>
        <v>0</v>
      </c>
      <c r="E53" s="1209">
        <f>SUM('급수관 경년별 총괄'!Y22:AC22)</f>
        <v>27</v>
      </c>
      <c r="F53" s="1210">
        <f>SUM('급수관 경년별 총괄'!T22:X22)</f>
        <v>93.3</v>
      </c>
      <c r="G53" s="1211">
        <f>SUM('급수관 경년별 총괄'!O22:S22)</f>
        <v>425.42</v>
      </c>
      <c r="H53" s="1212">
        <f>SUM('급수관 경년별 총괄'!J22:N22)</f>
        <v>7.75</v>
      </c>
      <c r="I53" s="1213">
        <f>SUM('급수관 경년별 총괄'!E22:I22)</f>
        <v>18.420000000000002</v>
      </c>
      <c r="J53" s="1214">
        <f>'급수관 경년별 총괄'!D22</f>
        <v>180.49</v>
      </c>
    </row>
    <row r="54" spans="1:10" ht="31.2">
      <c r="B54" s="1242" t="s">
        <v>850</v>
      </c>
      <c r="C54" s="1207">
        <f>SUM('경년별 현황'!D54:'경년별 현황'!J54)</f>
        <v>13</v>
      </c>
      <c r="D54" s="1208">
        <f>SUM('급수관 경년별 총괄'!AD23:AH23)</f>
        <v>0</v>
      </c>
      <c r="E54" s="1209">
        <f>SUM('급수관 경년별 총괄'!Y23:AC23)</f>
        <v>13</v>
      </c>
      <c r="F54" s="1210">
        <f>SUM('급수관 경년별 총괄'!T23:X23)</f>
        <v>0</v>
      </c>
      <c r="G54" s="1211">
        <f>SUM('급수관 경년별 총괄'!O23:S23)</f>
        <v>0</v>
      </c>
      <c r="H54" s="1212">
        <f>SUM('급수관 경년별 총괄'!J23:N23)</f>
        <v>0</v>
      </c>
      <c r="I54" s="1213">
        <f>SUM('급수관 경년별 총괄'!E23:I23)</f>
        <v>0</v>
      </c>
      <c r="J54" s="1214">
        <f>'급수관 경년별 총괄'!D23</f>
        <v>0</v>
      </c>
    </row>
  </sheetData>
  <mergeCells count="7">
    <mergeCell ref="A35:A52"/>
    <mergeCell ref="A3:B4"/>
    <mergeCell ref="C3:C4"/>
    <mergeCell ref="D3:J3"/>
    <mergeCell ref="A5:B5"/>
    <mergeCell ref="A6:A11"/>
    <mergeCell ref="A12:A33"/>
  </mergeCells>
  <phoneticPr fontId="63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0000FF"/>
    <outlinePr summaryBelow="0"/>
  </sheetPr>
  <dimension ref="A1:J29"/>
  <sheetViews>
    <sheetView zoomScale="85" zoomScaleNormal="85" workbookViewId="0">
      <selection activeCell="D19" sqref="D19"/>
    </sheetView>
  </sheetViews>
  <sheetFormatPr defaultRowHeight="17.399999999999999"/>
  <cols>
    <col min="1" max="2" width="6.3984375" style="1166" customWidth="1"/>
    <col min="3" max="3" width="12" style="1166" customWidth="1"/>
    <col min="4" max="4" width="10.19921875" style="1166" customWidth="1"/>
    <col min="5" max="5" width="11.19921875" style="1166" customWidth="1"/>
    <col min="6" max="6" width="12.3984375" style="1166" customWidth="1"/>
    <col min="7" max="7" width="9.09765625" style="1166" customWidth="1"/>
    <col min="8" max="8" width="10" style="1166" customWidth="1"/>
    <col min="9" max="9" width="10.5" style="1166" customWidth="1"/>
    <col min="10" max="10" width="11.5" style="1166" customWidth="1"/>
    <col min="11" max="256" width="8.8984375" style="1166"/>
    <col min="257" max="258" width="6.3984375" style="1166" customWidth="1"/>
    <col min="259" max="259" width="12" style="1166" customWidth="1"/>
    <col min="260" max="266" width="8.3984375" style="1166" customWidth="1"/>
    <col min="267" max="512" width="8.8984375" style="1166"/>
    <col min="513" max="514" width="6.3984375" style="1166" customWidth="1"/>
    <col min="515" max="515" width="12" style="1166" customWidth="1"/>
    <col min="516" max="522" width="8.3984375" style="1166" customWidth="1"/>
    <col min="523" max="768" width="8.8984375" style="1166"/>
    <col min="769" max="770" width="6.3984375" style="1166" customWidth="1"/>
    <col min="771" max="771" width="12" style="1166" customWidth="1"/>
    <col min="772" max="778" width="8.3984375" style="1166" customWidth="1"/>
    <col min="779" max="1024" width="8.8984375" style="1166"/>
    <col min="1025" max="1026" width="6.3984375" style="1166" customWidth="1"/>
    <col min="1027" max="1027" width="12" style="1166" customWidth="1"/>
    <col min="1028" max="1034" width="8.3984375" style="1166" customWidth="1"/>
    <col min="1035" max="1280" width="8.8984375" style="1166"/>
    <col min="1281" max="1282" width="6.3984375" style="1166" customWidth="1"/>
    <col min="1283" max="1283" width="12" style="1166" customWidth="1"/>
    <col min="1284" max="1290" width="8.3984375" style="1166" customWidth="1"/>
    <col min="1291" max="1536" width="8.8984375" style="1166"/>
    <col min="1537" max="1538" width="6.3984375" style="1166" customWidth="1"/>
    <col min="1539" max="1539" width="12" style="1166" customWidth="1"/>
    <col min="1540" max="1546" width="8.3984375" style="1166" customWidth="1"/>
    <col min="1547" max="1792" width="8.8984375" style="1166"/>
    <col min="1793" max="1794" width="6.3984375" style="1166" customWidth="1"/>
    <col min="1795" max="1795" width="12" style="1166" customWidth="1"/>
    <col min="1796" max="1802" width="8.3984375" style="1166" customWidth="1"/>
    <col min="1803" max="2048" width="8.8984375" style="1166"/>
    <col min="2049" max="2050" width="6.3984375" style="1166" customWidth="1"/>
    <col min="2051" max="2051" width="12" style="1166" customWidth="1"/>
    <col min="2052" max="2058" width="8.3984375" style="1166" customWidth="1"/>
    <col min="2059" max="2304" width="8.8984375" style="1166"/>
    <col min="2305" max="2306" width="6.3984375" style="1166" customWidth="1"/>
    <col min="2307" max="2307" width="12" style="1166" customWidth="1"/>
    <col min="2308" max="2314" width="8.3984375" style="1166" customWidth="1"/>
    <col min="2315" max="2560" width="8.8984375" style="1166"/>
    <col min="2561" max="2562" width="6.3984375" style="1166" customWidth="1"/>
    <col min="2563" max="2563" width="12" style="1166" customWidth="1"/>
    <col min="2564" max="2570" width="8.3984375" style="1166" customWidth="1"/>
    <col min="2571" max="2816" width="8.8984375" style="1166"/>
    <col min="2817" max="2818" width="6.3984375" style="1166" customWidth="1"/>
    <col min="2819" max="2819" width="12" style="1166" customWidth="1"/>
    <col min="2820" max="2826" width="8.3984375" style="1166" customWidth="1"/>
    <col min="2827" max="3072" width="8.8984375" style="1166"/>
    <col min="3073" max="3074" width="6.3984375" style="1166" customWidth="1"/>
    <col min="3075" max="3075" width="12" style="1166" customWidth="1"/>
    <col min="3076" max="3082" width="8.3984375" style="1166" customWidth="1"/>
    <col min="3083" max="3328" width="8.8984375" style="1166"/>
    <col min="3329" max="3330" width="6.3984375" style="1166" customWidth="1"/>
    <col min="3331" max="3331" width="12" style="1166" customWidth="1"/>
    <col min="3332" max="3338" width="8.3984375" style="1166" customWidth="1"/>
    <col min="3339" max="3584" width="8.8984375" style="1166"/>
    <col min="3585" max="3586" width="6.3984375" style="1166" customWidth="1"/>
    <col min="3587" max="3587" width="12" style="1166" customWidth="1"/>
    <col min="3588" max="3594" width="8.3984375" style="1166" customWidth="1"/>
    <col min="3595" max="3840" width="8.8984375" style="1166"/>
    <col min="3841" max="3842" width="6.3984375" style="1166" customWidth="1"/>
    <col min="3843" max="3843" width="12" style="1166" customWidth="1"/>
    <col min="3844" max="3850" width="8.3984375" style="1166" customWidth="1"/>
    <col min="3851" max="4096" width="8.8984375" style="1166"/>
    <col min="4097" max="4098" width="6.3984375" style="1166" customWidth="1"/>
    <col min="4099" max="4099" width="12" style="1166" customWidth="1"/>
    <col min="4100" max="4106" width="8.3984375" style="1166" customWidth="1"/>
    <col min="4107" max="4352" width="8.8984375" style="1166"/>
    <col min="4353" max="4354" width="6.3984375" style="1166" customWidth="1"/>
    <col min="4355" max="4355" width="12" style="1166" customWidth="1"/>
    <col min="4356" max="4362" width="8.3984375" style="1166" customWidth="1"/>
    <col min="4363" max="4608" width="8.8984375" style="1166"/>
    <col min="4609" max="4610" width="6.3984375" style="1166" customWidth="1"/>
    <col min="4611" max="4611" width="12" style="1166" customWidth="1"/>
    <col min="4612" max="4618" width="8.3984375" style="1166" customWidth="1"/>
    <col min="4619" max="4864" width="8.8984375" style="1166"/>
    <col min="4865" max="4866" width="6.3984375" style="1166" customWidth="1"/>
    <col min="4867" max="4867" width="12" style="1166" customWidth="1"/>
    <col min="4868" max="4874" width="8.3984375" style="1166" customWidth="1"/>
    <col min="4875" max="5120" width="8.8984375" style="1166"/>
    <col min="5121" max="5122" width="6.3984375" style="1166" customWidth="1"/>
    <col min="5123" max="5123" width="12" style="1166" customWidth="1"/>
    <col min="5124" max="5130" width="8.3984375" style="1166" customWidth="1"/>
    <col min="5131" max="5376" width="8.8984375" style="1166"/>
    <col min="5377" max="5378" width="6.3984375" style="1166" customWidth="1"/>
    <col min="5379" max="5379" width="12" style="1166" customWidth="1"/>
    <col min="5380" max="5386" width="8.3984375" style="1166" customWidth="1"/>
    <col min="5387" max="5632" width="8.8984375" style="1166"/>
    <col min="5633" max="5634" width="6.3984375" style="1166" customWidth="1"/>
    <col min="5635" max="5635" width="12" style="1166" customWidth="1"/>
    <col min="5636" max="5642" width="8.3984375" style="1166" customWidth="1"/>
    <col min="5643" max="5888" width="8.8984375" style="1166"/>
    <col min="5889" max="5890" width="6.3984375" style="1166" customWidth="1"/>
    <col min="5891" max="5891" width="12" style="1166" customWidth="1"/>
    <col min="5892" max="5898" width="8.3984375" style="1166" customWidth="1"/>
    <col min="5899" max="6144" width="8.8984375" style="1166"/>
    <col min="6145" max="6146" width="6.3984375" style="1166" customWidth="1"/>
    <col min="6147" max="6147" width="12" style="1166" customWidth="1"/>
    <col min="6148" max="6154" width="8.3984375" style="1166" customWidth="1"/>
    <col min="6155" max="6400" width="8.8984375" style="1166"/>
    <col min="6401" max="6402" width="6.3984375" style="1166" customWidth="1"/>
    <col min="6403" max="6403" width="12" style="1166" customWidth="1"/>
    <col min="6404" max="6410" width="8.3984375" style="1166" customWidth="1"/>
    <col min="6411" max="6656" width="8.8984375" style="1166"/>
    <col min="6657" max="6658" width="6.3984375" style="1166" customWidth="1"/>
    <col min="6659" max="6659" width="12" style="1166" customWidth="1"/>
    <col min="6660" max="6666" width="8.3984375" style="1166" customWidth="1"/>
    <col min="6667" max="6912" width="8.8984375" style="1166"/>
    <col min="6913" max="6914" width="6.3984375" style="1166" customWidth="1"/>
    <col min="6915" max="6915" width="12" style="1166" customWidth="1"/>
    <col min="6916" max="6922" width="8.3984375" style="1166" customWidth="1"/>
    <col min="6923" max="7168" width="8.8984375" style="1166"/>
    <col min="7169" max="7170" width="6.3984375" style="1166" customWidth="1"/>
    <col min="7171" max="7171" width="12" style="1166" customWidth="1"/>
    <col min="7172" max="7178" width="8.3984375" style="1166" customWidth="1"/>
    <col min="7179" max="7424" width="8.8984375" style="1166"/>
    <col min="7425" max="7426" width="6.3984375" style="1166" customWidth="1"/>
    <col min="7427" max="7427" width="12" style="1166" customWidth="1"/>
    <col min="7428" max="7434" width="8.3984375" style="1166" customWidth="1"/>
    <col min="7435" max="7680" width="8.8984375" style="1166"/>
    <col min="7681" max="7682" width="6.3984375" style="1166" customWidth="1"/>
    <col min="7683" max="7683" width="12" style="1166" customWidth="1"/>
    <col min="7684" max="7690" width="8.3984375" style="1166" customWidth="1"/>
    <col min="7691" max="7936" width="8.8984375" style="1166"/>
    <col min="7937" max="7938" width="6.3984375" style="1166" customWidth="1"/>
    <col min="7939" max="7939" width="12" style="1166" customWidth="1"/>
    <col min="7940" max="7946" width="8.3984375" style="1166" customWidth="1"/>
    <col min="7947" max="8192" width="8.8984375" style="1166"/>
    <col min="8193" max="8194" width="6.3984375" style="1166" customWidth="1"/>
    <col min="8195" max="8195" width="12" style="1166" customWidth="1"/>
    <col min="8196" max="8202" width="8.3984375" style="1166" customWidth="1"/>
    <col min="8203" max="8448" width="8.8984375" style="1166"/>
    <col min="8449" max="8450" width="6.3984375" style="1166" customWidth="1"/>
    <col min="8451" max="8451" width="12" style="1166" customWidth="1"/>
    <col min="8452" max="8458" width="8.3984375" style="1166" customWidth="1"/>
    <col min="8459" max="8704" width="8.8984375" style="1166"/>
    <col min="8705" max="8706" width="6.3984375" style="1166" customWidth="1"/>
    <col min="8707" max="8707" width="12" style="1166" customWidth="1"/>
    <col min="8708" max="8714" width="8.3984375" style="1166" customWidth="1"/>
    <col min="8715" max="8960" width="8.8984375" style="1166"/>
    <col min="8961" max="8962" width="6.3984375" style="1166" customWidth="1"/>
    <col min="8963" max="8963" width="12" style="1166" customWidth="1"/>
    <col min="8964" max="8970" width="8.3984375" style="1166" customWidth="1"/>
    <col min="8971" max="9216" width="8.8984375" style="1166"/>
    <col min="9217" max="9218" width="6.3984375" style="1166" customWidth="1"/>
    <col min="9219" max="9219" width="12" style="1166" customWidth="1"/>
    <col min="9220" max="9226" width="8.3984375" style="1166" customWidth="1"/>
    <col min="9227" max="9472" width="8.8984375" style="1166"/>
    <col min="9473" max="9474" width="6.3984375" style="1166" customWidth="1"/>
    <col min="9475" max="9475" width="12" style="1166" customWidth="1"/>
    <col min="9476" max="9482" width="8.3984375" style="1166" customWidth="1"/>
    <col min="9483" max="9728" width="8.8984375" style="1166"/>
    <col min="9729" max="9730" width="6.3984375" style="1166" customWidth="1"/>
    <col min="9731" max="9731" width="12" style="1166" customWidth="1"/>
    <col min="9732" max="9738" width="8.3984375" style="1166" customWidth="1"/>
    <col min="9739" max="9984" width="8.8984375" style="1166"/>
    <col min="9985" max="9986" width="6.3984375" style="1166" customWidth="1"/>
    <col min="9987" max="9987" width="12" style="1166" customWidth="1"/>
    <col min="9988" max="9994" width="8.3984375" style="1166" customWidth="1"/>
    <col min="9995" max="10240" width="8.8984375" style="1166"/>
    <col min="10241" max="10242" width="6.3984375" style="1166" customWidth="1"/>
    <col min="10243" max="10243" width="12" style="1166" customWidth="1"/>
    <col min="10244" max="10250" width="8.3984375" style="1166" customWidth="1"/>
    <col min="10251" max="10496" width="8.8984375" style="1166"/>
    <col min="10497" max="10498" width="6.3984375" style="1166" customWidth="1"/>
    <col min="10499" max="10499" width="12" style="1166" customWidth="1"/>
    <col min="10500" max="10506" width="8.3984375" style="1166" customWidth="1"/>
    <col min="10507" max="10752" width="8.8984375" style="1166"/>
    <col min="10753" max="10754" width="6.3984375" style="1166" customWidth="1"/>
    <col min="10755" max="10755" width="12" style="1166" customWidth="1"/>
    <col min="10756" max="10762" width="8.3984375" style="1166" customWidth="1"/>
    <col min="10763" max="11008" width="8.8984375" style="1166"/>
    <col min="11009" max="11010" width="6.3984375" style="1166" customWidth="1"/>
    <col min="11011" max="11011" width="12" style="1166" customWidth="1"/>
    <col min="11012" max="11018" width="8.3984375" style="1166" customWidth="1"/>
    <col min="11019" max="11264" width="8.8984375" style="1166"/>
    <col min="11265" max="11266" width="6.3984375" style="1166" customWidth="1"/>
    <col min="11267" max="11267" width="12" style="1166" customWidth="1"/>
    <col min="11268" max="11274" width="8.3984375" style="1166" customWidth="1"/>
    <col min="11275" max="11520" width="8.8984375" style="1166"/>
    <col min="11521" max="11522" width="6.3984375" style="1166" customWidth="1"/>
    <col min="11523" max="11523" width="12" style="1166" customWidth="1"/>
    <col min="11524" max="11530" width="8.3984375" style="1166" customWidth="1"/>
    <col min="11531" max="11776" width="8.8984375" style="1166"/>
    <col min="11777" max="11778" width="6.3984375" style="1166" customWidth="1"/>
    <col min="11779" max="11779" width="12" style="1166" customWidth="1"/>
    <col min="11780" max="11786" width="8.3984375" style="1166" customWidth="1"/>
    <col min="11787" max="12032" width="8.8984375" style="1166"/>
    <col min="12033" max="12034" width="6.3984375" style="1166" customWidth="1"/>
    <col min="12035" max="12035" width="12" style="1166" customWidth="1"/>
    <col min="12036" max="12042" width="8.3984375" style="1166" customWidth="1"/>
    <col min="12043" max="12288" width="8.8984375" style="1166"/>
    <col min="12289" max="12290" width="6.3984375" style="1166" customWidth="1"/>
    <col min="12291" max="12291" width="12" style="1166" customWidth="1"/>
    <col min="12292" max="12298" width="8.3984375" style="1166" customWidth="1"/>
    <col min="12299" max="12544" width="8.8984375" style="1166"/>
    <col min="12545" max="12546" width="6.3984375" style="1166" customWidth="1"/>
    <col min="12547" max="12547" width="12" style="1166" customWidth="1"/>
    <col min="12548" max="12554" width="8.3984375" style="1166" customWidth="1"/>
    <col min="12555" max="12800" width="8.8984375" style="1166"/>
    <col min="12801" max="12802" width="6.3984375" style="1166" customWidth="1"/>
    <col min="12803" max="12803" width="12" style="1166" customWidth="1"/>
    <col min="12804" max="12810" width="8.3984375" style="1166" customWidth="1"/>
    <col min="12811" max="13056" width="8.8984375" style="1166"/>
    <col min="13057" max="13058" width="6.3984375" style="1166" customWidth="1"/>
    <col min="13059" max="13059" width="12" style="1166" customWidth="1"/>
    <col min="13060" max="13066" width="8.3984375" style="1166" customWidth="1"/>
    <col min="13067" max="13312" width="8.8984375" style="1166"/>
    <col min="13313" max="13314" width="6.3984375" style="1166" customWidth="1"/>
    <col min="13315" max="13315" width="12" style="1166" customWidth="1"/>
    <col min="13316" max="13322" width="8.3984375" style="1166" customWidth="1"/>
    <col min="13323" max="13568" width="8.8984375" style="1166"/>
    <col min="13569" max="13570" width="6.3984375" style="1166" customWidth="1"/>
    <col min="13571" max="13571" width="12" style="1166" customWidth="1"/>
    <col min="13572" max="13578" width="8.3984375" style="1166" customWidth="1"/>
    <col min="13579" max="13824" width="8.8984375" style="1166"/>
    <col min="13825" max="13826" width="6.3984375" style="1166" customWidth="1"/>
    <col min="13827" max="13827" width="12" style="1166" customWidth="1"/>
    <col min="13828" max="13834" width="8.3984375" style="1166" customWidth="1"/>
    <col min="13835" max="14080" width="8.8984375" style="1166"/>
    <col min="14081" max="14082" width="6.3984375" style="1166" customWidth="1"/>
    <col min="14083" max="14083" width="12" style="1166" customWidth="1"/>
    <col min="14084" max="14090" width="8.3984375" style="1166" customWidth="1"/>
    <col min="14091" max="14336" width="8.8984375" style="1166"/>
    <col min="14337" max="14338" width="6.3984375" style="1166" customWidth="1"/>
    <col min="14339" max="14339" width="12" style="1166" customWidth="1"/>
    <col min="14340" max="14346" width="8.3984375" style="1166" customWidth="1"/>
    <col min="14347" max="14592" width="8.8984375" style="1166"/>
    <col min="14593" max="14594" width="6.3984375" style="1166" customWidth="1"/>
    <col min="14595" max="14595" width="12" style="1166" customWidth="1"/>
    <col min="14596" max="14602" width="8.3984375" style="1166" customWidth="1"/>
    <col min="14603" max="14848" width="8.8984375" style="1166"/>
    <col min="14849" max="14850" width="6.3984375" style="1166" customWidth="1"/>
    <col min="14851" max="14851" width="12" style="1166" customWidth="1"/>
    <col min="14852" max="14858" width="8.3984375" style="1166" customWidth="1"/>
    <col min="14859" max="15104" width="8.8984375" style="1166"/>
    <col min="15105" max="15106" width="6.3984375" style="1166" customWidth="1"/>
    <col min="15107" max="15107" width="12" style="1166" customWidth="1"/>
    <col min="15108" max="15114" width="8.3984375" style="1166" customWidth="1"/>
    <col min="15115" max="15360" width="8.8984375" style="1166"/>
    <col min="15361" max="15362" width="6.3984375" style="1166" customWidth="1"/>
    <col min="15363" max="15363" width="12" style="1166" customWidth="1"/>
    <col min="15364" max="15370" width="8.3984375" style="1166" customWidth="1"/>
    <col min="15371" max="15616" width="8.8984375" style="1166"/>
    <col min="15617" max="15618" width="6.3984375" style="1166" customWidth="1"/>
    <col min="15619" max="15619" width="12" style="1166" customWidth="1"/>
    <col min="15620" max="15626" width="8.3984375" style="1166" customWidth="1"/>
    <col min="15627" max="15872" width="8.8984375" style="1166"/>
    <col min="15873" max="15874" width="6.3984375" style="1166" customWidth="1"/>
    <col min="15875" max="15875" width="12" style="1166" customWidth="1"/>
    <col min="15876" max="15882" width="8.3984375" style="1166" customWidth="1"/>
    <col min="15883" max="16128" width="8.8984375" style="1166"/>
    <col min="16129" max="16130" width="6.3984375" style="1166" customWidth="1"/>
    <col min="16131" max="16131" width="12" style="1166" customWidth="1"/>
    <col min="16132" max="16138" width="8.3984375" style="1166" customWidth="1"/>
    <col min="16139" max="16384" width="8.8984375" style="1166"/>
  </cols>
  <sheetData>
    <row r="1" spans="1:10" ht="30.6" customHeight="1">
      <c r="A1" s="1217" t="s">
        <v>858</v>
      </c>
      <c r="B1" s="1218"/>
      <c r="C1" s="1218"/>
      <c r="D1" s="1218"/>
      <c r="E1" s="1218"/>
      <c r="F1" s="1218"/>
      <c r="G1" s="1218"/>
      <c r="H1" s="1218"/>
      <c r="I1" s="1218"/>
      <c r="J1" s="1218"/>
    </row>
    <row r="2" spans="1:10" ht="17.399999999999999" customHeight="1">
      <c r="A2" s="1218"/>
      <c r="B2" s="1219"/>
      <c r="C2" s="1218"/>
      <c r="D2" s="1218"/>
      <c r="E2" s="1218"/>
      <c r="F2" s="1218"/>
      <c r="G2" s="1220" t="s">
        <v>859</v>
      </c>
      <c r="H2" s="1218"/>
      <c r="I2" s="1218"/>
      <c r="J2" s="1221" t="s">
        <v>237</v>
      </c>
    </row>
    <row r="3" spans="1:10" ht="27" customHeight="1">
      <c r="A3" s="2387" t="s">
        <v>408</v>
      </c>
      <c r="B3" s="2387"/>
      <c r="C3" s="2387" t="s">
        <v>82</v>
      </c>
      <c r="D3" s="2387" t="s">
        <v>248</v>
      </c>
      <c r="E3" s="2387"/>
      <c r="F3" s="2387"/>
      <c r="G3" s="2387"/>
      <c r="H3" s="2387"/>
      <c r="I3" s="2388"/>
      <c r="J3" s="2388"/>
    </row>
    <row r="4" spans="1:10" ht="27.6" customHeight="1">
      <c r="A4" s="2387"/>
      <c r="B4" s="2387"/>
      <c r="C4" s="2387"/>
      <c r="D4" s="1222" t="s">
        <v>249</v>
      </c>
      <c r="E4" s="1222" t="s">
        <v>250</v>
      </c>
      <c r="F4" s="1222" t="s">
        <v>251</v>
      </c>
      <c r="G4" s="1222" t="s">
        <v>252</v>
      </c>
      <c r="H4" s="1222" t="s">
        <v>845</v>
      </c>
      <c r="I4" s="1222" t="s">
        <v>846</v>
      </c>
      <c r="J4" s="1222" t="s">
        <v>847</v>
      </c>
    </row>
    <row r="5" spans="1:10" ht="30" customHeight="1">
      <c r="A5" s="2389" t="s">
        <v>82</v>
      </c>
      <c r="B5" s="1223" t="s">
        <v>220</v>
      </c>
      <c r="C5" s="1224">
        <f>SUM('지역별 경년별'!C6:'지역별 경년별'!C10)</f>
        <v>3977401.8299999996</v>
      </c>
      <c r="D5" s="1224">
        <f>SUM('지역별 경년별'!D6:'지역별 경년별'!D10)</f>
        <v>341293.80000000005</v>
      </c>
      <c r="E5" s="1224">
        <f>SUM('지역별 경년별'!E6:'지역별 경년별'!E10)</f>
        <v>509690.44</v>
      </c>
      <c r="F5" s="1224">
        <f>SUM('지역별 경년별'!F6:'지역별 경년별'!F10)</f>
        <v>622396.75</v>
      </c>
      <c r="G5" s="1224">
        <f>SUM('지역별 경년별'!G6:'지역별 경년별'!G10)</f>
        <v>567214.75</v>
      </c>
      <c r="H5" s="1224">
        <f>SUM('지역별 경년별'!H6:'지역별 경년별'!H10)</f>
        <v>575279.81000000006</v>
      </c>
      <c r="I5" s="1224">
        <f>SUM('지역별 경년별'!I6:'지역별 경년별'!I10)</f>
        <v>547790.34000000008</v>
      </c>
      <c r="J5" s="1224">
        <f>SUM('지역별 경년별'!J6:'지역별 경년별'!J10)</f>
        <v>813735.94</v>
      </c>
    </row>
    <row r="6" spans="1:10" ht="30" customHeight="1">
      <c r="A6" s="2390" t="s">
        <v>82</v>
      </c>
      <c r="B6" s="1225" t="s">
        <v>117</v>
      </c>
      <c r="C6" s="1226">
        <f>SUM('지역별 경년별'!D6:'지역별 경년별'!J6)</f>
        <v>829681.1100000001</v>
      </c>
      <c r="D6" s="1227">
        <f t="shared" ref="D6:J6" si="0">SUM(D12,D18,D24)</f>
        <v>68816.69</v>
      </c>
      <c r="E6" s="1228">
        <f t="shared" si="0"/>
        <v>132901.33000000002</v>
      </c>
      <c r="F6" s="1229">
        <f t="shared" si="0"/>
        <v>106102.35</v>
      </c>
      <c r="G6" s="1230">
        <f t="shared" si="0"/>
        <v>141864.71</v>
      </c>
      <c r="H6" s="1231">
        <f t="shared" si="0"/>
        <v>98099.940000000017</v>
      </c>
      <c r="I6" s="1232">
        <f t="shared" si="0"/>
        <v>105849.55000000008</v>
      </c>
      <c r="J6" s="1233">
        <f t="shared" si="0"/>
        <v>176046.54</v>
      </c>
    </row>
    <row r="7" spans="1:10" ht="30" customHeight="1">
      <c r="A7" s="2009"/>
      <c r="B7" s="1225" t="s">
        <v>118</v>
      </c>
      <c r="C7" s="1226">
        <f>SUM('지역별 경년별'!D7:'지역별 경년별'!J7)</f>
        <v>698822.5</v>
      </c>
      <c r="D7" s="1227">
        <f t="shared" ref="D7:J10" si="1">SUM(D13,D19,D25)</f>
        <v>40169.200000000012</v>
      </c>
      <c r="E7" s="1228">
        <f t="shared" si="1"/>
        <v>85893.760000000009</v>
      </c>
      <c r="F7" s="1229">
        <f t="shared" si="1"/>
        <v>99950.030000000013</v>
      </c>
      <c r="G7" s="1230">
        <f t="shared" si="1"/>
        <v>95494.3</v>
      </c>
      <c r="H7" s="1231">
        <f t="shared" si="1"/>
        <v>93145.510000000024</v>
      </c>
      <c r="I7" s="1232">
        <f t="shared" si="1"/>
        <v>137116.98000000004</v>
      </c>
      <c r="J7" s="1233">
        <f t="shared" si="1"/>
        <v>147052.71999999997</v>
      </c>
    </row>
    <row r="8" spans="1:10" ht="30" customHeight="1">
      <c r="A8" s="2009"/>
      <c r="B8" s="1225" t="s">
        <v>119</v>
      </c>
      <c r="C8" s="1226">
        <f>SUM('지역별 경년별'!D8:'지역별 경년별'!J8)</f>
        <v>845992.81</v>
      </c>
      <c r="D8" s="1227">
        <f t="shared" si="1"/>
        <v>64683.38</v>
      </c>
      <c r="E8" s="1228">
        <f t="shared" si="1"/>
        <v>86550.63</v>
      </c>
      <c r="F8" s="1229">
        <f t="shared" si="1"/>
        <v>138579.03000000003</v>
      </c>
      <c r="G8" s="1230">
        <f t="shared" si="1"/>
        <v>84580.76</v>
      </c>
      <c r="H8" s="1231">
        <f t="shared" si="1"/>
        <v>126811.45000000001</v>
      </c>
      <c r="I8" s="1232">
        <f t="shared" si="1"/>
        <v>115789.84000000003</v>
      </c>
      <c r="J8" s="1233">
        <f t="shared" si="1"/>
        <v>228997.71999999997</v>
      </c>
    </row>
    <row r="9" spans="1:10" ht="30" customHeight="1">
      <c r="A9" s="2009"/>
      <c r="B9" s="1225" t="s">
        <v>239</v>
      </c>
      <c r="C9" s="1226">
        <f>SUM('지역별 경년별'!D9:'지역별 경년별'!J9)</f>
        <v>941365.44999999984</v>
      </c>
      <c r="D9" s="1227">
        <f t="shared" si="1"/>
        <v>106737.64</v>
      </c>
      <c r="E9" s="1228">
        <f t="shared" si="1"/>
        <v>123270.66</v>
      </c>
      <c r="F9" s="1229">
        <f t="shared" si="1"/>
        <v>211055.53999999998</v>
      </c>
      <c r="G9" s="1230">
        <f t="shared" si="1"/>
        <v>188238.21</v>
      </c>
      <c r="H9" s="1231">
        <f t="shared" si="1"/>
        <v>189078.84999999998</v>
      </c>
      <c r="I9" s="1232">
        <f t="shared" si="1"/>
        <v>39893.119999999995</v>
      </c>
      <c r="J9" s="1233">
        <f t="shared" si="1"/>
        <v>83091.429999999978</v>
      </c>
    </row>
    <row r="10" spans="1:10" ht="30" customHeight="1">
      <c r="A10" s="2009"/>
      <c r="B10" s="1225" t="s">
        <v>240</v>
      </c>
      <c r="C10" s="1226">
        <f>SUM('지역별 경년별'!D10:'지역별 경년별'!J10)</f>
        <v>661539.96</v>
      </c>
      <c r="D10" s="1227">
        <f t="shared" si="1"/>
        <v>60886.89</v>
      </c>
      <c r="E10" s="1228">
        <f t="shared" si="1"/>
        <v>81074.06</v>
      </c>
      <c r="F10" s="1229">
        <f t="shared" si="1"/>
        <v>66709.8</v>
      </c>
      <c r="G10" s="1230">
        <f t="shared" si="1"/>
        <v>57036.770000000004</v>
      </c>
      <c r="H10" s="1231">
        <f t="shared" si="1"/>
        <v>68144.06</v>
      </c>
      <c r="I10" s="1232">
        <f t="shared" si="1"/>
        <v>149140.84999999998</v>
      </c>
      <c r="J10" s="1233">
        <f t="shared" si="1"/>
        <v>178547.53</v>
      </c>
    </row>
    <row r="11" spans="1:10" ht="30" customHeight="1">
      <c r="A11" s="2383" t="s">
        <v>130</v>
      </c>
      <c r="B11" s="1223" t="s">
        <v>41</v>
      </c>
      <c r="C11" s="1224">
        <f>SUM('지역별 경년별'!C12:'지역별 경년별'!C16)</f>
        <v>23091.69</v>
      </c>
      <c r="D11" s="1224">
        <f>SUM('지역별 경년별'!D12:'지역별 경년별'!D16)</f>
        <v>0</v>
      </c>
      <c r="E11" s="1224">
        <f>SUM('지역별 경년별'!E12:'지역별 경년별'!E16)</f>
        <v>0</v>
      </c>
      <c r="F11" s="1224">
        <f>SUM('지역별 경년별'!F12:'지역별 경년별'!F16)</f>
        <v>0</v>
      </c>
      <c r="G11" s="1224">
        <f>SUM('지역별 경년별'!G12:'지역별 경년별'!G16)</f>
        <v>1360.1499999999999</v>
      </c>
      <c r="H11" s="1224">
        <f>SUM('지역별 경년별'!H12:'지역별 경년별'!H16)</f>
        <v>1004.3399999999999</v>
      </c>
      <c r="I11" s="1224">
        <f>SUM('지역별 경년별'!I12:'지역별 경년별'!I16)</f>
        <v>511.74</v>
      </c>
      <c r="J11" s="1224">
        <f>SUM('지역별 경년별'!J12:'지역별 경년별'!J16)</f>
        <v>20215.46</v>
      </c>
    </row>
    <row r="12" spans="1:10" ht="30" customHeight="1">
      <c r="A12" s="2384" t="s">
        <v>130</v>
      </c>
      <c r="B12" s="1225" t="s">
        <v>117</v>
      </c>
      <c r="C12" s="1226">
        <f>SUM('지역별 경년별'!D12:'지역별 경년별'!J12)</f>
        <v>0</v>
      </c>
      <c r="D12" s="1227">
        <v>0</v>
      </c>
      <c r="E12" s="1228">
        <v>0</v>
      </c>
      <c r="F12" s="1229">
        <v>0</v>
      </c>
      <c r="G12" s="1230">
        <v>0</v>
      </c>
      <c r="H12" s="1231">
        <v>0</v>
      </c>
      <c r="I12" s="1232">
        <v>0</v>
      </c>
      <c r="J12" s="1233">
        <v>0</v>
      </c>
    </row>
    <row r="13" spans="1:10" ht="30" customHeight="1">
      <c r="A13" s="2381"/>
      <c r="B13" s="1225" t="s">
        <v>118</v>
      </c>
      <c r="C13" s="1226">
        <f>SUM('지역별 경년별'!D13:'지역별 경년별'!J13)</f>
        <v>0</v>
      </c>
      <c r="D13" s="1227">
        <v>0</v>
      </c>
      <c r="E13" s="1228">
        <v>0</v>
      </c>
      <c r="F13" s="1229">
        <v>0</v>
      </c>
      <c r="G13" s="1230">
        <v>0</v>
      </c>
      <c r="H13" s="1231">
        <v>0</v>
      </c>
      <c r="I13" s="1232">
        <v>0</v>
      </c>
      <c r="J13" s="1233">
        <v>0</v>
      </c>
    </row>
    <row r="14" spans="1:10" ht="30" customHeight="1">
      <c r="A14" s="2381"/>
      <c r="B14" s="1225" t="s">
        <v>119</v>
      </c>
      <c r="C14" s="1226">
        <f>SUM('지역별 경년별'!D14:'지역별 경년별'!J14)</f>
        <v>4888.9799999999996</v>
      </c>
      <c r="D14" s="1227">
        <v>0</v>
      </c>
      <c r="E14" s="1228">
        <v>0</v>
      </c>
      <c r="F14" s="1229">
        <v>0</v>
      </c>
      <c r="G14" s="1230">
        <v>0</v>
      </c>
      <c r="H14" s="1231">
        <f>'서구,대덕 도수관 '!L4</f>
        <v>234.77</v>
      </c>
      <c r="I14" s="1232">
        <f>'서구,대덕 도수관 '!H4</f>
        <v>4.8</v>
      </c>
      <c r="J14" s="1233">
        <f>'서구,대덕 도수관 '!D4</f>
        <v>4649.41</v>
      </c>
    </row>
    <row r="15" spans="1:10" ht="30" customHeight="1">
      <c r="A15" s="2381"/>
      <c r="B15" s="1225" t="s">
        <v>239</v>
      </c>
      <c r="C15" s="1226">
        <f>SUM('지역별 경년별'!D15:'지역별 경년별'!J15)</f>
        <v>0</v>
      </c>
      <c r="D15" s="1227">
        <v>0</v>
      </c>
      <c r="E15" s="1228">
        <v>0</v>
      </c>
      <c r="F15" s="1229">
        <v>0</v>
      </c>
      <c r="G15" s="1230">
        <v>0</v>
      </c>
      <c r="H15" s="1231">
        <v>0</v>
      </c>
      <c r="I15" s="1232">
        <v>0</v>
      </c>
      <c r="J15" s="1233">
        <v>0</v>
      </c>
    </row>
    <row r="16" spans="1:10" ht="30" customHeight="1">
      <c r="A16" s="2381"/>
      <c r="B16" s="1225" t="s">
        <v>240</v>
      </c>
      <c r="C16" s="1226">
        <f>SUM('지역별 경년별'!D16:'지역별 경년별'!J16)</f>
        <v>18202.71</v>
      </c>
      <c r="D16" s="1227">
        <v>0</v>
      </c>
      <c r="E16" s="1228">
        <v>0</v>
      </c>
      <c r="F16" s="1229">
        <v>0</v>
      </c>
      <c r="G16" s="1230">
        <f>'서구,대덕 도수관 '!O19+'서구,대덕 도수관 '!P19</f>
        <v>1360.1499999999999</v>
      </c>
      <c r="H16" s="1231">
        <f>'서구,대덕 도수관 '!J19</f>
        <v>769.56999999999994</v>
      </c>
      <c r="I16" s="1232">
        <f>'서구,대덕 도수관 '!I19</f>
        <v>506.94</v>
      </c>
      <c r="J16" s="1233">
        <f>'서구,대덕 도수관 '!D19</f>
        <v>15566.05</v>
      </c>
    </row>
    <row r="17" spans="1:10" ht="30" customHeight="1">
      <c r="A17" s="2383" t="s">
        <v>133</v>
      </c>
      <c r="B17" s="1223" t="s">
        <v>41</v>
      </c>
      <c r="C17" s="1224">
        <f>SUM('지역별 경년별'!C18:'지역별 경년별'!C22)</f>
        <v>1264137.31</v>
      </c>
      <c r="D17" s="1224">
        <f>SUM('지역별 경년별'!D18:'지역별 경년별'!D22)</f>
        <v>96298.19</v>
      </c>
      <c r="E17" s="1224">
        <f>SUM('지역별 경년별'!E18:'지역별 경년별'!E22)</f>
        <v>173007.05</v>
      </c>
      <c r="F17" s="1224">
        <f>SUM('지역별 경년별'!F18:'지역별 경년별'!F22)</f>
        <v>146494.64000000001</v>
      </c>
      <c r="G17" s="1224">
        <f>SUM('지역별 경년별'!G18:'지역별 경년별'!G22)</f>
        <v>206495.91000000003</v>
      </c>
      <c r="H17" s="1224">
        <f>SUM('지역별 경년별'!H18:'지역별 경년별'!H22)</f>
        <v>215330.20000000004</v>
      </c>
      <c r="I17" s="1224">
        <f>SUM('지역별 경년별'!I18:'지역별 경년별'!I22)</f>
        <v>248889.49000000011</v>
      </c>
      <c r="J17" s="1224">
        <f>SUM('지역별 경년별'!J18:'지역별 경년별'!J22)</f>
        <v>177621.83000000002</v>
      </c>
    </row>
    <row r="18" spans="1:10" ht="30" customHeight="1">
      <c r="A18" s="2384" t="s">
        <v>133</v>
      </c>
      <c r="B18" s="1225" t="s">
        <v>117</v>
      </c>
      <c r="C18" s="1226">
        <f>SUM('지역별 경년별'!D18:'지역별 경년별'!J18)</f>
        <v>322944.0500000001</v>
      </c>
      <c r="D18" s="1227">
        <f>SUM('동부 급수관'!AD4:AH4)</f>
        <v>18910.97</v>
      </c>
      <c r="E18" s="1228">
        <f>SUM('동부 급수관'!Y4:AC4)</f>
        <v>39512.299999999996</v>
      </c>
      <c r="F18" s="1229">
        <f>SUM('동부 급수관'!T4:X4)</f>
        <v>34491.5</v>
      </c>
      <c r="G18" s="1230">
        <f>SUM('동부 급수관'!O4:S4)</f>
        <v>48878.650000000016</v>
      </c>
      <c r="H18" s="1231">
        <f>SUM('동부 급수관'!J4:N4)</f>
        <v>32457.490000000005</v>
      </c>
      <c r="I18" s="1232">
        <f>SUM('동부 급수관'!E4:I4)</f>
        <v>62187.490000000071</v>
      </c>
      <c r="J18" s="1233">
        <f>'동부 급수관'!D4</f>
        <v>86505.650000000009</v>
      </c>
    </row>
    <row r="19" spans="1:10" ht="30" customHeight="1">
      <c r="A19" s="2381"/>
      <c r="B19" s="1225" t="s">
        <v>118</v>
      </c>
      <c r="C19" s="1226">
        <f>SUM('지역별 경년별'!D19:'지역별 경년별'!J19)</f>
        <v>246270.84000000003</v>
      </c>
      <c r="D19" s="1227">
        <f>SUM('중부 급수관'!AD4:AH4)</f>
        <v>10827.18</v>
      </c>
      <c r="E19" s="1228">
        <f>SUM('중부 급수관'!Y4:AC4)</f>
        <v>28356.689999999995</v>
      </c>
      <c r="F19" s="1229">
        <f>SUM('중부 급수관'!T4:X4)</f>
        <v>30604.5</v>
      </c>
      <c r="G19" s="1230">
        <f>SUM('중부 급수관'!O4:S4)</f>
        <v>33517.100000000006</v>
      </c>
      <c r="H19" s="1231">
        <f>SUM('중부 급수관'!J4:N4)</f>
        <v>51348.97</v>
      </c>
      <c r="I19" s="1232">
        <f>SUM('중부 급수관'!E4:I4)</f>
        <v>64824.120000000024</v>
      </c>
      <c r="J19" s="1233">
        <f>'중부 급수관'!D4</f>
        <v>26792.28</v>
      </c>
    </row>
    <row r="20" spans="1:10" ht="30" customHeight="1">
      <c r="A20" s="2381"/>
      <c r="B20" s="1225" t="s">
        <v>119</v>
      </c>
      <c r="C20" s="1226">
        <f>SUM('지역별 경년별'!D20:'지역별 경년별'!J20)</f>
        <v>269281.95</v>
      </c>
      <c r="D20" s="1227">
        <f>SUM('서부 급수관'!AD4:AH4)</f>
        <v>24567.67</v>
      </c>
      <c r="E20" s="1228">
        <f>SUM('서부 급수관'!Y4:AC4)</f>
        <v>32841.879999999997</v>
      </c>
      <c r="F20" s="1229">
        <f>SUM('서부 급수관'!T4:X4)</f>
        <v>31144.22</v>
      </c>
      <c r="G20" s="1230">
        <f>SUM('서부 급수관'!O4:S4)</f>
        <v>43351.329999999994</v>
      </c>
      <c r="H20" s="1231">
        <f>SUM('서부 급수관'!J4:N4)</f>
        <v>55716.510000000024</v>
      </c>
      <c r="I20" s="1232">
        <f>SUM('서부 급수관'!E4:I4)</f>
        <v>60158.040000000023</v>
      </c>
      <c r="J20" s="1233">
        <f>'서부 급수관'!D4</f>
        <v>21502.300000000003</v>
      </c>
    </row>
    <row r="21" spans="1:10" ht="30" customHeight="1">
      <c r="A21" s="2381"/>
      <c r="B21" s="1225" t="s">
        <v>239</v>
      </c>
      <c r="C21" s="1226">
        <f>SUM('지역별 경년별'!D21:'지역별 경년별'!J21)</f>
        <v>227806.9</v>
      </c>
      <c r="D21" s="1227">
        <f>SUM('유성 급수관'!AD4:AH4)</f>
        <v>27694.74</v>
      </c>
      <c r="E21" s="1228">
        <f>SUM('유성 급수관'!Y4:AC4)</f>
        <v>48208.30999999999</v>
      </c>
      <c r="F21" s="1229">
        <f>SUM('유성 급수관'!T4:X4)</f>
        <v>32272.159999999996</v>
      </c>
      <c r="G21" s="1230">
        <f>SUM('유성 급수관'!O4:S4)</f>
        <v>57142.360000000008</v>
      </c>
      <c r="H21" s="1231">
        <f>SUM('유성 급수관'!J4:N4)</f>
        <v>42966.5</v>
      </c>
      <c r="I21" s="1232">
        <f>SUM('유성 급수관'!E4:I4)</f>
        <v>16655.71</v>
      </c>
      <c r="J21" s="1233">
        <f>'유성 급수관'!D4</f>
        <v>2867.12</v>
      </c>
    </row>
    <row r="22" spans="1:10" ht="30" customHeight="1">
      <c r="A22" s="2381"/>
      <c r="B22" s="1225" t="s">
        <v>240</v>
      </c>
      <c r="C22" s="1226">
        <f>SUM('지역별 경년별'!D22:'지역별 경년별'!J22)</f>
        <v>197833.56999999995</v>
      </c>
      <c r="D22" s="1227">
        <f>SUM('대덕 급수관 '!AD4:AH4)</f>
        <v>14297.630000000001</v>
      </c>
      <c r="E22" s="1228">
        <f>SUM('대덕 급수관 '!Y4:AC4)</f>
        <v>24087.870000000003</v>
      </c>
      <c r="F22" s="1229">
        <f>SUM('대덕 급수관 '!T4:X4)</f>
        <v>17982.259999999998</v>
      </c>
      <c r="G22" s="1230">
        <f>SUM('대덕 급수관 '!O4:S4)</f>
        <v>23606.469999999998</v>
      </c>
      <c r="H22" s="1231">
        <f>SUM('대덕 급수관 '!J4:N4)</f>
        <v>32840.730000000003</v>
      </c>
      <c r="I22" s="1232">
        <f>SUM('대덕 급수관 '!E4:I4)</f>
        <v>45064.12999999999</v>
      </c>
      <c r="J22" s="1233">
        <f>'대덕 급수관 '!D4</f>
        <v>39954.479999999996</v>
      </c>
    </row>
    <row r="23" spans="1:10" ht="30" customHeight="1">
      <c r="A23" s="2383" t="s">
        <v>132</v>
      </c>
      <c r="B23" s="1223" t="s">
        <v>41</v>
      </c>
      <c r="C23" s="1224">
        <f>SUM(C24:C28)</f>
        <v>2690172.83</v>
      </c>
      <c r="D23" s="1224">
        <f>SUM(D24:D28)</f>
        <v>244995.61</v>
      </c>
      <c r="E23" s="1224">
        <f t="shared" ref="E23:J23" si="2">SUM(E24:E28)</f>
        <v>336683.39000000007</v>
      </c>
      <c r="F23" s="1224">
        <f t="shared" si="2"/>
        <v>475902.11</v>
      </c>
      <c r="G23" s="1224">
        <f t="shared" si="2"/>
        <v>359358.68999999994</v>
      </c>
      <c r="H23" s="1224">
        <f t="shared" si="2"/>
        <v>358945.27</v>
      </c>
      <c r="I23" s="1224">
        <f t="shared" si="2"/>
        <v>298389.11</v>
      </c>
      <c r="J23" s="1224">
        <f t="shared" si="2"/>
        <v>615898.64999999991</v>
      </c>
    </row>
    <row r="24" spans="1:10" ht="30" customHeight="1">
      <c r="A24" s="2384" t="s">
        <v>132</v>
      </c>
      <c r="B24" s="1225" t="s">
        <v>117</v>
      </c>
      <c r="C24" s="1226">
        <f>SUM('지역별 경년별'!D24:'지역별 경년별'!J24)</f>
        <v>506737.06</v>
      </c>
      <c r="D24" s="1227">
        <f>SUM('동구 배수관'!AD4:AH4)</f>
        <v>49905.72</v>
      </c>
      <c r="E24" s="1228">
        <f>SUM('동구 배수관'!Y4:AC4)</f>
        <v>93389.030000000013</v>
      </c>
      <c r="F24" s="1229">
        <f>SUM('동구 배수관'!T4:X4)</f>
        <v>71610.850000000006</v>
      </c>
      <c r="G24" s="1230">
        <f>SUM('동구 배수관'!O4:S4)</f>
        <v>92986.059999999983</v>
      </c>
      <c r="H24" s="1231">
        <f>SUM('동구 배수관'!J4:N4)</f>
        <v>65642.450000000012</v>
      </c>
      <c r="I24" s="1232">
        <f>SUM('동구 배수관'!E4:I4)</f>
        <v>43662.06</v>
      </c>
      <c r="J24" s="1233">
        <f>'동구 배수관'!D4</f>
        <v>89540.89</v>
      </c>
    </row>
    <row r="25" spans="1:10" ht="30" customHeight="1">
      <c r="A25" s="2385"/>
      <c r="B25" s="1225" t="s">
        <v>118</v>
      </c>
      <c r="C25" s="1226">
        <f>SUM('지역별 경년별'!D25:'지역별 경년별'!J25)</f>
        <v>452551.66000000003</v>
      </c>
      <c r="D25" s="1227">
        <f>SUM(중구배수관!AD4:AH4)</f>
        <v>29342.020000000008</v>
      </c>
      <c r="E25" s="1228">
        <f>SUM(중구배수관!Y4:AC4)</f>
        <v>57537.070000000007</v>
      </c>
      <c r="F25" s="1229">
        <f>SUM(중구배수관!T4:X4)</f>
        <v>69345.530000000013</v>
      </c>
      <c r="G25" s="1230">
        <f>SUM(중구배수관!O4:S4)</f>
        <v>61977.2</v>
      </c>
      <c r="H25" s="1231">
        <f>SUM(중구배수관!J4:N4)</f>
        <v>41796.540000000023</v>
      </c>
      <c r="I25" s="1232">
        <f>SUM(중구배수관!E4:I4)</f>
        <v>72292.86</v>
      </c>
      <c r="J25" s="1233">
        <f>SUM(중구배수관!D4)</f>
        <v>120260.43999999999</v>
      </c>
    </row>
    <row r="26" spans="1:10" ht="30" customHeight="1">
      <c r="A26" s="2385"/>
      <c r="B26" s="1225" t="s">
        <v>119</v>
      </c>
      <c r="C26" s="1226">
        <f>SUM('지역별 경년별'!D26:'지역별 경년별'!J26)</f>
        <v>571821.88</v>
      </c>
      <c r="D26" s="1227">
        <v>40115.71</v>
      </c>
      <c r="E26" s="1228">
        <v>53708.75</v>
      </c>
      <c r="F26" s="1229">
        <v>107434.81000000001</v>
      </c>
      <c r="G26" s="1230">
        <v>41229.43</v>
      </c>
      <c r="H26" s="1231">
        <v>70860.17</v>
      </c>
      <c r="I26" s="1232">
        <v>55626.999999999993</v>
      </c>
      <c r="J26" s="1233">
        <v>202846.00999999998</v>
      </c>
    </row>
    <row r="27" spans="1:10" ht="30" customHeight="1">
      <c r="A27" s="2385"/>
      <c r="B27" s="1225" t="s">
        <v>239</v>
      </c>
      <c r="C27" s="1226">
        <f>SUM('지역별 경년별'!D27:'지역별 경년별'!J27)</f>
        <v>713558.54999999993</v>
      </c>
      <c r="D27" s="1227">
        <f>SUM('유성구 배수관'!AD4:AH4)</f>
        <v>79042.899999999994</v>
      </c>
      <c r="E27" s="1228">
        <f>SUM('유성구 배수관'!Y4:AC4)</f>
        <v>75062.350000000006</v>
      </c>
      <c r="F27" s="1229">
        <f>SUM('유성구 배수관'!T4:X4)</f>
        <v>178783.37999999998</v>
      </c>
      <c r="G27" s="1230">
        <f>SUM('유성구 배수관'!O4:S4)</f>
        <v>131095.84999999998</v>
      </c>
      <c r="H27" s="1231">
        <f>SUM('유성구 배수관'!J4:N4)</f>
        <v>146112.34999999998</v>
      </c>
      <c r="I27" s="1232">
        <f>SUM('유성구 배수관'!E4:I4)</f>
        <v>23237.41</v>
      </c>
      <c r="J27" s="1233">
        <f>'유성구 배수관'!D4</f>
        <v>80224.309999999983</v>
      </c>
    </row>
    <row r="28" spans="1:10" ht="30" customHeight="1">
      <c r="A28" s="2386"/>
      <c r="B28" s="1225" t="s">
        <v>240</v>
      </c>
      <c r="C28" s="1226">
        <f>SUM('지역별 경년별'!D28:'지역별 경년별'!J28)</f>
        <v>445503.67999999993</v>
      </c>
      <c r="D28" s="1227">
        <f>SUM('대덕 배수관'!AD4:AH4)</f>
        <v>46589.259999999995</v>
      </c>
      <c r="E28" s="1228">
        <f>SUM('대덕 배수관'!Y4:AC4)</f>
        <v>56986.19</v>
      </c>
      <c r="F28" s="1229">
        <f>SUM('대덕 배수관'!T4:X4)</f>
        <v>48727.540000000008</v>
      </c>
      <c r="G28" s="1230">
        <f>SUM('대덕 배수관'!O4:S4)</f>
        <v>32070.15</v>
      </c>
      <c r="H28" s="1231">
        <f>SUM('대덕 배수관'!J4:N4)</f>
        <v>34533.759999999995</v>
      </c>
      <c r="I28" s="1232">
        <f>SUM('대덕 배수관'!E4:I4)</f>
        <v>103569.77999999998</v>
      </c>
      <c r="J28" s="1233">
        <f>'대덕 배수관'!D4</f>
        <v>123027</v>
      </c>
    </row>
    <row r="29" spans="1:10" ht="17.399999999999999" customHeight="1">
      <c r="A29" s="1218"/>
      <c r="B29" s="1218"/>
      <c r="C29" s="1219"/>
      <c r="D29" s="1216" t="s">
        <v>851</v>
      </c>
      <c r="E29" s="1216" t="s">
        <v>852</v>
      </c>
      <c r="F29" s="1216" t="s">
        <v>853</v>
      </c>
      <c r="G29" s="1216" t="s">
        <v>854</v>
      </c>
      <c r="H29" s="1216" t="s">
        <v>855</v>
      </c>
      <c r="I29" s="1216" t="s">
        <v>856</v>
      </c>
      <c r="J29" s="1216" t="s">
        <v>857</v>
      </c>
    </row>
  </sheetData>
  <mergeCells count="7">
    <mergeCell ref="A23:A28"/>
    <mergeCell ref="A3:B4"/>
    <mergeCell ref="C3:C4"/>
    <mergeCell ref="D3:J3"/>
    <mergeCell ref="A5:A10"/>
    <mergeCell ref="A11:A16"/>
    <mergeCell ref="A17:A22"/>
  </mergeCells>
  <phoneticPr fontId="63" type="noConversion"/>
  <pageMargins left="0.75" right="0.75" top="1" bottom="1" header="0.3" footer="0.3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00FF"/>
  </sheetPr>
  <dimension ref="A1:AI57"/>
  <sheetViews>
    <sheetView zoomScale="55" zoomScaleNormal="55" zoomScaleSheetLayoutView="80" workbookViewId="0">
      <selection activeCell="H13" sqref="H13:H14"/>
    </sheetView>
  </sheetViews>
  <sheetFormatPr defaultColWidth="7.296875" defaultRowHeight="15.6"/>
  <cols>
    <col min="1" max="1" width="6.796875" style="1167" customWidth="1"/>
    <col min="2" max="2" width="19.796875" style="1012" customWidth="1"/>
    <col min="3" max="3" width="11" style="996" customWidth="1"/>
    <col min="4" max="4" width="14" style="996" bestFit="1" customWidth="1"/>
    <col min="5" max="5" width="11" style="996" customWidth="1"/>
    <col min="6" max="15" width="11" style="983" customWidth="1"/>
    <col min="16" max="16" width="12.69921875" style="983" bestFit="1" customWidth="1"/>
    <col min="17" max="34" width="11" style="983" customWidth="1"/>
    <col min="35" max="35" width="9.8984375" style="983" customWidth="1"/>
    <col min="36" max="247" width="7.296875" style="983"/>
    <col min="248" max="248" width="6.796875" style="983" customWidth="1"/>
    <col min="249" max="249" width="19.796875" style="983" customWidth="1"/>
    <col min="250" max="290" width="11" style="983" customWidth="1"/>
    <col min="291" max="291" width="9.8984375" style="983" customWidth="1"/>
    <col min="292" max="503" width="7.296875" style="983"/>
    <col min="504" max="504" width="6.796875" style="983" customWidth="1"/>
    <col min="505" max="505" width="19.796875" style="983" customWidth="1"/>
    <col min="506" max="546" width="11" style="983" customWidth="1"/>
    <col min="547" max="547" width="9.8984375" style="983" customWidth="1"/>
    <col min="548" max="759" width="7.296875" style="983"/>
    <col min="760" max="760" width="6.796875" style="983" customWidth="1"/>
    <col min="761" max="761" width="19.796875" style="983" customWidth="1"/>
    <col min="762" max="802" width="11" style="983" customWidth="1"/>
    <col min="803" max="803" width="9.8984375" style="983" customWidth="1"/>
    <col min="804" max="1015" width="7.296875" style="983"/>
    <col min="1016" max="1016" width="6.796875" style="983" customWidth="1"/>
    <col min="1017" max="1017" width="19.796875" style="983" customWidth="1"/>
    <col min="1018" max="1058" width="11" style="983" customWidth="1"/>
    <col min="1059" max="1059" width="9.8984375" style="983" customWidth="1"/>
    <col min="1060" max="1271" width="7.296875" style="983"/>
    <col min="1272" max="1272" width="6.796875" style="983" customWidth="1"/>
    <col min="1273" max="1273" width="19.796875" style="983" customWidth="1"/>
    <col min="1274" max="1314" width="11" style="983" customWidth="1"/>
    <col min="1315" max="1315" width="9.8984375" style="983" customWidth="1"/>
    <col min="1316" max="1527" width="7.296875" style="983"/>
    <col min="1528" max="1528" width="6.796875" style="983" customWidth="1"/>
    <col min="1529" max="1529" width="19.796875" style="983" customWidth="1"/>
    <col min="1530" max="1570" width="11" style="983" customWidth="1"/>
    <col min="1571" max="1571" width="9.8984375" style="983" customWidth="1"/>
    <col min="1572" max="1783" width="7.296875" style="983"/>
    <col min="1784" max="1784" width="6.796875" style="983" customWidth="1"/>
    <col min="1785" max="1785" width="19.796875" style="983" customWidth="1"/>
    <col min="1786" max="1826" width="11" style="983" customWidth="1"/>
    <col min="1827" max="1827" width="9.8984375" style="983" customWidth="1"/>
    <col min="1828" max="2039" width="7.296875" style="983"/>
    <col min="2040" max="2040" width="6.796875" style="983" customWidth="1"/>
    <col min="2041" max="2041" width="19.796875" style="983" customWidth="1"/>
    <col min="2042" max="2082" width="11" style="983" customWidth="1"/>
    <col min="2083" max="2083" width="9.8984375" style="983" customWidth="1"/>
    <col min="2084" max="2295" width="7.296875" style="983"/>
    <col min="2296" max="2296" width="6.796875" style="983" customWidth="1"/>
    <col min="2297" max="2297" width="19.796875" style="983" customWidth="1"/>
    <col min="2298" max="2338" width="11" style="983" customWidth="1"/>
    <col min="2339" max="2339" width="9.8984375" style="983" customWidth="1"/>
    <col min="2340" max="2551" width="7.296875" style="983"/>
    <col min="2552" max="2552" width="6.796875" style="983" customWidth="1"/>
    <col min="2553" max="2553" width="19.796875" style="983" customWidth="1"/>
    <col min="2554" max="2594" width="11" style="983" customWidth="1"/>
    <col min="2595" max="2595" width="9.8984375" style="983" customWidth="1"/>
    <col min="2596" max="2807" width="7.296875" style="983"/>
    <col min="2808" max="2808" width="6.796875" style="983" customWidth="1"/>
    <col min="2809" max="2809" width="19.796875" style="983" customWidth="1"/>
    <col min="2810" max="2850" width="11" style="983" customWidth="1"/>
    <col min="2851" max="2851" width="9.8984375" style="983" customWidth="1"/>
    <col min="2852" max="3063" width="7.296875" style="983"/>
    <col min="3064" max="3064" width="6.796875" style="983" customWidth="1"/>
    <col min="3065" max="3065" width="19.796875" style="983" customWidth="1"/>
    <col min="3066" max="3106" width="11" style="983" customWidth="1"/>
    <col min="3107" max="3107" width="9.8984375" style="983" customWidth="1"/>
    <col min="3108" max="3319" width="7.296875" style="983"/>
    <col min="3320" max="3320" width="6.796875" style="983" customWidth="1"/>
    <col min="3321" max="3321" width="19.796875" style="983" customWidth="1"/>
    <col min="3322" max="3362" width="11" style="983" customWidth="1"/>
    <col min="3363" max="3363" width="9.8984375" style="983" customWidth="1"/>
    <col min="3364" max="3575" width="7.296875" style="983"/>
    <col min="3576" max="3576" width="6.796875" style="983" customWidth="1"/>
    <col min="3577" max="3577" width="19.796875" style="983" customWidth="1"/>
    <col min="3578" max="3618" width="11" style="983" customWidth="1"/>
    <col min="3619" max="3619" width="9.8984375" style="983" customWidth="1"/>
    <col min="3620" max="3831" width="7.296875" style="983"/>
    <col min="3832" max="3832" width="6.796875" style="983" customWidth="1"/>
    <col min="3833" max="3833" width="19.796875" style="983" customWidth="1"/>
    <col min="3834" max="3874" width="11" style="983" customWidth="1"/>
    <col min="3875" max="3875" width="9.8984375" style="983" customWidth="1"/>
    <col min="3876" max="4087" width="7.296875" style="983"/>
    <col min="4088" max="4088" width="6.796875" style="983" customWidth="1"/>
    <col min="4089" max="4089" width="19.796875" style="983" customWidth="1"/>
    <col min="4090" max="4130" width="11" style="983" customWidth="1"/>
    <col min="4131" max="4131" width="9.8984375" style="983" customWidth="1"/>
    <col min="4132" max="4343" width="7.296875" style="983"/>
    <col min="4344" max="4344" width="6.796875" style="983" customWidth="1"/>
    <col min="4345" max="4345" width="19.796875" style="983" customWidth="1"/>
    <col min="4346" max="4386" width="11" style="983" customWidth="1"/>
    <col min="4387" max="4387" width="9.8984375" style="983" customWidth="1"/>
    <col min="4388" max="4599" width="7.296875" style="983"/>
    <col min="4600" max="4600" width="6.796875" style="983" customWidth="1"/>
    <col min="4601" max="4601" width="19.796875" style="983" customWidth="1"/>
    <col min="4602" max="4642" width="11" style="983" customWidth="1"/>
    <col min="4643" max="4643" width="9.8984375" style="983" customWidth="1"/>
    <col min="4644" max="4855" width="7.296875" style="983"/>
    <col min="4856" max="4856" width="6.796875" style="983" customWidth="1"/>
    <col min="4857" max="4857" width="19.796875" style="983" customWidth="1"/>
    <col min="4858" max="4898" width="11" style="983" customWidth="1"/>
    <col min="4899" max="4899" width="9.8984375" style="983" customWidth="1"/>
    <col min="4900" max="5111" width="7.296875" style="983"/>
    <col min="5112" max="5112" width="6.796875" style="983" customWidth="1"/>
    <col min="5113" max="5113" width="19.796875" style="983" customWidth="1"/>
    <col min="5114" max="5154" width="11" style="983" customWidth="1"/>
    <col min="5155" max="5155" width="9.8984375" style="983" customWidth="1"/>
    <col min="5156" max="5367" width="7.296875" style="983"/>
    <col min="5368" max="5368" width="6.796875" style="983" customWidth="1"/>
    <col min="5369" max="5369" width="19.796875" style="983" customWidth="1"/>
    <col min="5370" max="5410" width="11" style="983" customWidth="1"/>
    <col min="5411" max="5411" width="9.8984375" style="983" customWidth="1"/>
    <col min="5412" max="5623" width="7.296875" style="983"/>
    <col min="5624" max="5624" width="6.796875" style="983" customWidth="1"/>
    <col min="5625" max="5625" width="19.796875" style="983" customWidth="1"/>
    <col min="5626" max="5666" width="11" style="983" customWidth="1"/>
    <col min="5667" max="5667" width="9.8984375" style="983" customWidth="1"/>
    <col min="5668" max="5879" width="7.296875" style="983"/>
    <col min="5880" max="5880" width="6.796875" style="983" customWidth="1"/>
    <col min="5881" max="5881" width="19.796875" style="983" customWidth="1"/>
    <col min="5882" max="5922" width="11" style="983" customWidth="1"/>
    <col min="5923" max="5923" width="9.8984375" style="983" customWidth="1"/>
    <col min="5924" max="6135" width="7.296875" style="983"/>
    <col min="6136" max="6136" width="6.796875" style="983" customWidth="1"/>
    <col min="6137" max="6137" width="19.796875" style="983" customWidth="1"/>
    <col min="6138" max="6178" width="11" style="983" customWidth="1"/>
    <col min="6179" max="6179" width="9.8984375" style="983" customWidth="1"/>
    <col min="6180" max="6391" width="7.296875" style="983"/>
    <col min="6392" max="6392" width="6.796875" style="983" customWidth="1"/>
    <col min="6393" max="6393" width="19.796875" style="983" customWidth="1"/>
    <col min="6394" max="6434" width="11" style="983" customWidth="1"/>
    <col min="6435" max="6435" width="9.8984375" style="983" customWidth="1"/>
    <col min="6436" max="6647" width="7.296875" style="983"/>
    <col min="6648" max="6648" width="6.796875" style="983" customWidth="1"/>
    <col min="6649" max="6649" width="19.796875" style="983" customWidth="1"/>
    <col min="6650" max="6690" width="11" style="983" customWidth="1"/>
    <col min="6691" max="6691" width="9.8984375" style="983" customWidth="1"/>
    <col min="6692" max="6903" width="7.296875" style="983"/>
    <col min="6904" max="6904" width="6.796875" style="983" customWidth="1"/>
    <col min="6905" max="6905" width="19.796875" style="983" customWidth="1"/>
    <col min="6906" max="6946" width="11" style="983" customWidth="1"/>
    <col min="6947" max="6947" width="9.8984375" style="983" customWidth="1"/>
    <col min="6948" max="7159" width="7.296875" style="983"/>
    <col min="7160" max="7160" width="6.796875" style="983" customWidth="1"/>
    <col min="7161" max="7161" width="19.796875" style="983" customWidth="1"/>
    <col min="7162" max="7202" width="11" style="983" customWidth="1"/>
    <col min="7203" max="7203" width="9.8984375" style="983" customWidth="1"/>
    <col min="7204" max="7415" width="7.296875" style="983"/>
    <col min="7416" max="7416" width="6.796875" style="983" customWidth="1"/>
    <col min="7417" max="7417" width="19.796875" style="983" customWidth="1"/>
    <col min="7418" max="7458" width="11" style="983" customWidth="1"/>
    <col min="7459" max="7459" width="9.8984375" style="983" customWidth="1"/>
    <col min="7460" max="7671" width="7.296875" style="983"/>
    <col min="7672" max="7672" width="6.796875" style="983" customWidth="1"/>
    <col min="7673" max="7673" width="19.796875" style="983" customWidth="1"/>
    <col min="7674" max="7714" width="11" style="983" customWidth="1"/>
    <col min="7715" max="7715" width="9.8984375" style="983" customWidth="1"/>
    <col min="7716" max="7927" width="7.296875" style="983"/>
    <col min="7928" max="7928" width="6.796875" style="983" customWidth="1"/>
    <col min="7929" max="7929" width="19.796875" style="983" customWidth="1"/>
    <col min="7930" max="7970" width="11" style="983" customWidth="1"/>
    <col min="7971" max="7971" width="9.8984375" style="983" customWidth="1"/>
    <col min="7972" max="8183" width="7.296875" style="983"/>
    <col min="8184" max="8184" width="6.796875" style="983" customWidth="1"/>
    <col min="8185" max="8185" width="19.796875" style="983" customWidth="1"/>
    <col min="8186" max="8226" width="11" style="983" customWidth="1"/>
    <col min="8227" max="8227" width="9.8984375" style="983" customWidth="1"/>
    <col min="8228" max="8439" width="7.296875" style="983"/>
    <col min="8440" max="8440" width="6.796875" style="983" customWidth="1"/>
    <col min="8441" max="8441" width="19.796875" style="983" customWidth="1"/>
    <col min="8442" max="8482" width="11" style="983" customWidth="1"/>
    <col min="8483" max="8483" width="9.8984375" style="983" customWidth="1"/>
    <col min="8484" max="8695" width="7.296875" style="983"/>
    <col min="8696" max="8696" width="6.796875" style="983" customWidth="1"/>
    <col min="8697" max="8697" width="19.796875" style="983" customWidth="1"/>
    <col min="8698" max="8738" width="11" style="983" customWidth="1"/>
    <col min="8739" max="8739" width="9.8984375" style="983" customWidth="1"/>
    <col min="8740" max="8951" width="7.296875" style="983"/>
    <col min="8952" max="8952" width="6.796875" style="983" customWidth="1"/>
    <col min="8953" max="8953" width="19.796875" style="983" customWidth="1"/>
    <col min="8954" max="8994" width="11" style="983" customWidth="1"/>
    <col min="8995" max="8995" width="9.8984375" style="983" customWidth="1"/>
    <col min="8996" max="9207" width="7.296875" style="983"/>
    <col min="9208" max="9208" width="6.796875" style="983" customWidth="1"/>
    <col min="9209" max="9209" width="19.796875" style="983" customWidth="1"/>
    <col min="9210" max="9250" width="11" style="983" customWidth="1"/>
    <col min="9251" max="9251" width="9.8984375" style="983" customWidth="1"/>
    <col min="9252" max="9463" width="7.296875" style="983"/>
    <col min="9464" max="9464" width="6.796875" style="983" customWidth="1"/>
    <col min="9465" max="9465" width="19.796875" style="983" customWidth="1"/>
    <col min="9466" max="9506" width="11" style="983" customWidth="1"/>
    <col min="9507" max="9507" width="9.8984375" style="983" customWidth="1"/>
    <col min="9508" max="9719" width="7.296875" style="983"/>
    <col min="9720" max="9720" width="6.796875" style="983" customWidth="1"/>
    <col min="9721" max="9721" width="19.796875" style="983" customWidth="1"/>
    <col min="9722" max="9762" width="11" style="983" customWidth="1"/>
    <col min="9763" max="9763" width="9.8984375" style="983" customWidth="1"/>
    <col min="9764" max="9975" width="7.296875" style="983"/>
    <col min="9976" max="9976" width="6.796875" style="983" customWidth="1"/>
    <col min="9977" max="9977" width="19.796875" style="983" customWidth="1"/>
    <col min="9978" max="10018" width="11" style="983" customWidth="1"/>
    <col min="10019" max="10019" width="9.8984375" style="983" customWidth="1"/>
    <col min="10020" max="10231" width="7.296875" style="983"/>
    <col min="10232" max="10232" width="6.796875" style="983" customWidth="1"/>
    <col min="10233" max="10233" width="19.796875" style="983" customWidth="1"/>
    <col min="10234" max="10274" width="11" style="983" customWidth="1"/>
    <col min="10275" max="10275" width="9.8984375" style="983" customWidth="1"/>
    <col min="10276" max="10487" width="7.296875" style="983"/>
    <col min="10488" max="10488" width="6.796875" style="983" customWidth="1"/>
    <col min="10489" max="10489" width="19.796875" style="983" customWidth="1"/>
    <col min="10490" max="10530" width="11" style="983" customWidth="1"/>
    <col min="10531" max="10531" width="9.8984375" style="983" customWidth="1"/>
    <col min="10532" max="10743" width="7.296875" style="983"/>
    <col min="10744" max="10744" width="6.796875" style="983" customWidth="1"/>
    <col min="10745" max="10745" width="19.796875" style="983" customWidth="1"/>
    <col min="10746" max="10786" width="11" style="983" customWidth="1"/>
    <col min="10787" max="10787" width="9.8984375" style="983" customWidth="1"/>
    <col min="10788" max="10999" width="7.296875" style="983"/>
    <col min="11000" max="11000" width="6.796875" style="983" customWidth="1"/>
    <col min="11001" max="11001" width="19.796875" style="983" customWidth="1"/>
    <col min="11002" max="11042" width="11" style="983" customWidth="1"/>
    <col min="11043" max="11043" width="9.8984375" style="983" customWidth="1"/>
    <col min="11044" max="11255" width="7.296875" style="983"/>
    <col min="11256" max="11256" width="6.796875" style="983" customWidth="1"/>
    <col min="11257" max="11257" width="19.796875" style="983" customWidth="1"/>
    <col min="11258" max="11298" width="11" style="983" customWidth="1"/>
    <col min="11299" max="11299" width="9.8984375" style="983" customWidth="1"/>
    <col min="11300" max="11511" width="7.296875" style="983"/>
    <col min="11512" max="11512" width="6.796875" style="983" customWidth="1"/>
    <col min="11513" max="11513" width="19.796875" style="983" customWidth="1"/>
    <col min="11514" max="11554" width="11" style="983" customWidth="1"/>
    <col min="11555" max="11555" width="9.8984375" style="983" customWidth="1"/>
    <col min="11556" max="11767" width="7.296875" style="983"/>
    <col min="11768" max="11768" width="6.796875" style="983" customWidth="1"/>
    <col min="11769" max="11769" width="19.796875" style="983" customWidth="1"/>
    <col min="11770" max="11810" width="11" style="983" customWidth="1"/>
    <col min="11811" max="11811" width="9.8984375" style="983" customWidth="1"/>
    <col min="11812" max="12023" width="7.296875" style="983"/>
    <col min="12024" max="12024" width="6.796875" style="983" customWidth="1"/>
    <col min="12025" max="12025" width="19.796875" style="983" customWidth="1"/>
    <col min="12026" max="12066" width="11" style="983" customWidth="1"/>
    <col min="12067" max="12067" width="9.8984375" style="983" customWidth="1"/>
    <col min="12068" max="12279" width="7.296875" style="983"/>
    <col min="12280" max="12280" width="6.796875" style="983" customWidth="1"/>
    <col min="12281" max="12281" width="19.796875" style="983" customWidth="1"/>
    <col min="12282" max="12322" width="11" style="983" customWidth="1"/>
    <col min="12323" max="12323" width="9.8984375" style="983" customWidth="1"/>
    <col min="12324" max="12535" width="7.296875" style="983"/>
    <col min="12536" max="12536" width="6.796875" style="983" customWidth="1"/>
    <col min="12537" max="12537" width="19.796875" style="983" customWidth="1"/>
    <col min="12538" max="12578" width="11" style="983" customWidth="1"/>
    <col min="12579" max="12579" width="9.8984375" style="983" customWidth="1"/>
    <col min="12580" max="12791" width="7.296875" style="983"/>
    <col min="12792" max="12792" width="6.796875" style="983" customWidth="1"/>
    <col min="12793" max="12793" width="19.796875" style="983" customWidth="1"/>
    <col min="12794" max="12834" width="11" style="983" customWidth="1"/>
    <col min="12835" max="12835" width="9.8984375" style="983" customWidth="1"/>
    <col min="12836" max="13047" width="7.296875" style="983"/>
    <col min="13048" max="13048" width="6.796875" style="983" customWidth="1"/>
    <col min="13049" max="13049" width="19.796875" style="983" customWidth="1"/>
    <col min="13050" max="13090" width="11" style="983" customWidth="1"/>
    <col min="13091" max="13091" width="9.8984375" style="983" customWidth="1"/>
    <col min="13092" max="13303" width="7.296875" style="983"/>
    <col min="13304" max="13304" width="6.796875" style="983" customWidth="1"/>
    <col min="13305" max="13305" width="19.796875" style="983" customWidth="1"/>
    <col min="13306" max="13346" width="11" style="983" customWidth="1"/>
    <col min="13347" max="13347" width="9.8984375" style="983" customWidth="1"/>
    <col min="13348" max="13559" width="7.296875" style="983"/>
    <col min="13560" max="13560" width="6.796875" style="983" customWidth="1"/>
    <col min="13561" max="13561" width="19.796875" style="983" customWidth="1"/>
    <col min="13562" max="13602" width="11" style="983" customWidth="1"/>
    <col min="13603" max="13603" width="9.8984375" style="983" customWidth="1"/>
    <col min="13604" max="13815" width="7.296875" style="983"/>
    <col min="13816" max="13816" width="6.796875" style="983" customWidth="1"/>
    <col min="13817" max="13817" width="19.796875" style="983" customWidth="1"/>
    <col min="13818" max="13858" width="11" style="983" customWidth="1"/>
    <col min="13859" max="13859" width="9.8984375" style="983" customWidth="1"/>
    <col min="13860" max="14071" width="7.296875" style="983"/>
    <col min="14072" max="14072" width="6.796875" style="983" customWidth="1"/>
    <col min="14073" max="14073" width="19.796875" style="983" customWidth="1"/>
    <col min="14074" max="14114" width="11" style="983" customWidth="1"/>
    <col min="14115" max="14115" width="9.8984375" style="983" customWidth="1"/>
    <col min="14116" max="14327" width="7.296875" style="983"/>
    <col min="14328" max="14328" width="6.796875" style="983" customWidth="1"/>
    <col min="14329" max="14329" width="19.796875" style="983" customWidth="1"/>
    <col min="14330" max="14370" width="11" style="983" customWidth="1"/>
    <col min="14371" max="14371" width="9.8984375" style="983" customWidth="1"/>
    <col min="14372" max="14583" width="7.296875" style="983"/>
    <col min="14584" max="14584" width="6.796875" style="983" customWidth="1"/>
    <col min="14585" max="14585" width="19.796875" style="983" customWidth="1"/>
    <col min="14586" max="14626" width="11" style="983" customWidth="1"/>
    <col min="14627" max="14627" width="9.8984375" style="983" customWidth="1"/>
    <col min="14628" max="14839" width="7.296875" style="983"/>
    <col min="14840" max="14840" width="6.796875" style="983" customWidth="1"/>
    <col min="14841" max="14841" width="19.796875" style="983" customWidth="1"/>
    <col min="14842" max="14882" width="11" style="983" customWidth="1"/>
    <col min="14883" max="14883" width="9.8984375" style="983" customWidth="1"/>
    <col min="14884" max="15095" width="7.296875" style="983"/>
    <col min="15096" max="15096" width="6.796875" style="983" customWidth="1"/>
    <col min="15097" max="15097" width="19.796875" style="983" customWidth="1"/>
    <col min="15098" max="15138" width="11" style="983" customWidth="1"/>
    <col min="15139" max="15139" width="9.8984375" style="983" customWidth="1"/>
    <col min="15140" max="15351" width="7.296875" style="983"/>
    <col min="15352" max="15352" width="6.796875" style="983" customWidth="1"/>
    <col min="15353" max="15353" width="19.796875" style="983" customWidth="1"/>
    <col min="15354" max="15394" width="11" style="983" customWidth="1"/>
    <col min="15395" max="15395" width="9.8984375" style="983" customWidth="1"/>
    <col min="15396" max="15607" width="7.296875" style="983"/>
    <col min="15608" max="15608" width="6.796875" style="983" customWidth="1"/>
    <col min="15609" max="15609" width="19.796875" style="983" customWidth="1"/>
    <col min="15610" max="15650" width="11" style="983" customWidth="1"/>
    <col min="15651" max="15651" width="9.8984375" style="983" customWidth="1"/>
    <col min="15652" max="15863" width="7.296875" style="983"/>
    <col min="15864" max="15864" width="6.796875" style="983" customWidth="1"/>
    <col min="15865" max="15865" width="19.796875" style="983" customWidth="1"/>
    <col min="15866" max="15906" width="11" style="983" customWidth="1"/>
    <col min="15907" max="15907" width="9.8984375" style="983" customWidth="1"/>
    <col min="15908" max="16119" width="7.296875" style="983"/>
    <col min="16120" max="16120" width="6.796875" style="983" customWidth="1"/>
    <col min="16121" max="16121" width="19.796875" style="983" customWidth="1"/>
    <col min="16122" max="16162" width="11" style="983" customWidth="1"/>
    <col min="16163" max="16163" width="9.8984375" style="983" customWidth="1"/>
    <col min="16164" max="16384" width="7.296875" style="983"/>
  </cols>
  <sheetData>
    <row r="1" spans="1:35" ht="38.25" customHeight="1">
      <c r="A1" s="996"/>
      <c r="B1" s="997"/>
      <c r="C1" s="998" t="s">
        <v>842</v>
      </c>
      <c r="D1" s="999"/>
      <c r="E1" s="983"/>
    </row>
    <row r="2" spans="1:35" ht="15" customHeight="1">
      <c r="A2" s="1000"/>
      <c r="B2" s="1001"/>
      <c r="E2" s="1002" t="s">
        <v>237</v>
      </c>
    </row>
    <row r="3" spans="1:35" s="1166" customFormat="1" ht="19.2" customHeight="1">
      <c r="A3" s="1005" t="s">
        <v>86</v>
      </c>
      <c r="B3" s="1005" t="s">
        <v>214</v>
      </c>
      <c r="C3" s="1005" t="s">
        <v>255</v>
      </c>
      <c r="D3" s="1005" t="s">
        <v>954</v>
      </c>
      <c r="E3" s="1652">
        <v>1994</v>
      </c>
      <c r="F3" s="1652">
        <v>1995</v>
      </c>
      <c r="G3" s="1652">
        <v>1996</v>
      </c>
      <c r="H3" s="1652">
        <v>1997</v>
      </c>
      <c r="I3" s="1652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>
        <v>2023</v>
      </c>
    </row>
    <row r="4" spans="1:35" s="1008" customFormat="1" ht="19.5" customHeight="1">
      <c r="A4" s="2018" t="s">
        <v>256</v>
      </c>
      <c r="B4" s="987" t="s">
        <v>40</v>
      </c>
      <c r="C4" s="1013">
        <f>SUM('도수관 경년별 총괄'!C5:'도수관 경년별 총괄'!C9)</f>
        <v>23091.69</v>
      </c>
      <c r="D4" s="1013">
        <f>SUM('도수관 경년별 총괄'!D5:'도수관 경년별 총괄'!D9)</f>
        <v>20215.46</v>
      </c>
      <c r="E4" s="1013">
        <f>SUM('도수관 경년별 총괄'!E5:'도수관 경년별 총괄'!E9)</f>
        <v>0</v>
      </c>
      <c r="F4" s="1013">
        <f>SUM('도수관 경년별 총괄'!F5:'도수관 경년별 총괄'!F9)</f>
        <v>0</v>
      </c>
      <c r="G4" s="1013">
        <f>SUM('도수관 경년별 총괄'!G5:'도수관 경년별 총괄'!G9)</f>
        <v>0</v>
      </c>
      <c r="H4" s="1013">
        <f>SUM('도수관 경년별 총괄'!H5:'도수관 경년별 총괄'!H9)</f>
        <v>4.8</v>
      </c>
      <c r="I4" s="1013">
        <f>SUM('도수관 경년별 총괄'!I5:'도수관 경년별 총괄'!I9)</f>
        <v>506.94</v>
      </c>
      <c r="J4" s="1013">
        <f>SUM('도수관 경년별 총괄'!J5:'도수관 경년별 총괄'!J9)</f>
        <v>769.56999999999994</v>
      </c>
      <c r="K4" s="1013">
        <f>SUM('도수관 경년별 총괄'!K5:'도수관 경년별 총괄'!K9)</f>
        <v>0</v>
      </c>
      <c r="L4" s="1013">
        <f>SUM('도수관 경년별 총괄'!L5:'도수관 경년별 총괄'!L9)</f>
        <v>234.77</v>
      </c>
      <c r="M4" s="1013">
        <f>SUM('도수관 경년별 총괄'!M5:'도수관 경년별 총괄'!M9)</f>
        <v>0</v>
      </c>
      <c r="N4" s="1013">
        <f>SUM('도수관 경년별 총괄'!N5:'도수관 경년별 총괄'!N9)</f>
        <v>0</v>
      </c>
      <c r="O4" s="1013">
        <f>SUM('도수관 경년별 총괄'!O5:'도수관 경년별 총괄'!O9)</f>
        <v>248.73000000000002</v>
      </c>
      <c r="P4" s="1013">
        <f>SUM('도수관 경년별 총괄'!P5:'도수관 경년별 총괄'!P9)</f>
        <v>1111.4199999999998</v>
      </c>
      <c r="Q4" s="1013">
        <f>SUM('도수관 경년별 총괄'!Q5:'도수관 경년별 총괄'!Q9)</f>
        <v>0</v>
      </c>
      <c r="R4" s="1013">
        <f>SUM('도수관 경년별 총괄'!R5:'도수관 경년별 총괄'!R9)</f>
        <v>0</v>
      </c>
      <c r="S4" s="1013">
        <f>SUM('도수관 경년별 총괄'!S5:'도수관 경년별 총괄'!S9)</f>
        <v>0</v>
      </c>
      <c r="T4" s="1013">
        <f>SUM('도수관 경년별 총괄'!T5:'도수관 경년별 총괄'!T9)</f>
        <v>0</v>
      </c>
      <c r="U4" s="1013">
        <f>SUM('도수관 경년별 총괄'!U5:'도수관 경년별 총괄'!U9)</f>
        <v>0</v>
      </c>
      <c r="V4" s="1013">
        <f>SUM('도수관 경년별 총괄'!V5:'도수관 경년별 총괄'!V9)</f>
        <v>0</v>
      </c>
      <c r="W4" s="1013">
        <f>SUM('도수관 경년별 총괄'!W5:'도수관 경년별 총괄'!W9)</f>
        <v>0</v>
      </c>
      <c r="X4" s="1013">
        <f>SUM('도수관 경년별 총괄'!X5:'도수관 경년별 총괄'!X9)</f>
        <v>0</v>
      </c>
      <c r="Y4" s="1013">
        <f>SUM('도수관 경년별 총괄'!Y5:'도수관 경년별 총괄'!Y9)</f>
        <v>0</v>
      </c>
      <c r="Z4" s="1013">
        <f>SUM('도수관 경년별 총괄'!Z5:'도수관 경년별 총괄'!Z9)</f>
        <v>0</v>
      </c>
      <c r="AA4" s="1013">
        <f>SUM('도수관 경년별 총괄'!AA5:'도수관 경년별 총괄'!AA9)</f>
        <v>0</v>
      </c>
      <c r="AB4" s="1013">
        <f>SUM('도수관 경년별 총괄'!AB5:'도수관 경년별 총괄'!AB9)</f>
        <v>0</v>
      </c>
      <c r="AC4" s="1013">
        <f>SUM('도수관 경년별 총괄'!AC5:'도수관 경년별 총괄'!AC9)</f>
        <v>0</v>
      </c>
      <c r="AD4" s="1013">
        <f>SUM('도수관 경년별 총괄'!AD5:'도수관 경년별 총괄'!AD9)</f>
        <v>0</v>
      </c>
      <c r="AE4" s="1013">
        <f>SUM('도수관 경년별 총괄'!AE5:'도수관 경년별 총괄'!AE9)</f>
        <v>0</v>
      </c>
      <c r="AF4" s="1013">
        <f>SUM('도수관 경년별 총괄'!AF5:'도수관 경년별 총괄'!AF9)</f>
        <v>0</v>
      </c>
      <c r="AG4" s="1013">
        <f>SUM('도수관 경년별 총괄'!AG5:'도수관 경년별 총괄'!AG9)</f>
        <v>0</v>
      </c>
      <c r="AH4" s="1013">
        <f>SUM('도수관 경년별 총괄'!AH5:'도수관 경년별 총괄'!AH9)</f>
        <v>0</v>
      </c>
    </row>
    <row r="5" spans="1:35" s="1010" customFormat="1" ht="19.5" customHeight="1">
      <c r="A5" s="2018" t="s">
        <v>256</v>
      </c>
      <c r="B5" s="989" t="s">
        <v>780</v>
      </c>
      <c r="C5" s="185">
        <f>SUM(D5:AH5)</f>
        <v>1533.25</v>
      </c>
      <c r="D5" s="1376">
        <f>SUM('서구,대덕 도수관 '!D5,'서구,대덕 도수관 '!D20)</f>
        <v>251.94000000000003</v>
      </c>
      <c r="E5" s="1376">
        <f>SUM('서구,대덕 도수관 '!E5,'서구,대덕 도수관 '!E20)</f>
        <v>0</v>
      </c>
      <c r="F5" s="1376">
        <f>SUM('서구,대덕 도수관 '!F5,'서구,대덕 도수관 '!F20)</f>
        <v>0</v>
      </c>
      <c r="G5" s="1376">
        <f>SUM('서구,대덕 도수관 '!G5,'서구,대덕 도수관 '!G20)</f>
        <v>0</v>
      </c>
      <c r="H5" s="1376">
        <f>SUM('서구,대덕 도수관 '!H5,'서구,대덕 도수관 '!H20)</f>
        <v>4.8</v>
      </c>
      <c r="I5" s="1376">
        <f>SUM('서구,대덕 도수관 '!I5,'서구,대덕 도수관 '!I20)</f>
        <v>506.94</v>
      </c>
      <c r="J5" s="1376">
        <f>SUM('서구,대덕 도수관 '!J5,'서구,대덕 도수관 '!J20)</f>
        <v>769.56999999999994</v>
      </c>
      <c r="K5" s="1376">
        <f>SUM('서구,대덕 도수관 '!K5,'서구,대덕 도수관 '!K20)</f>
        <v>0</v>
      </c>
      <c r="L5" s="1376">
        <f>SUM('서구,대덕 도수관 '!L5,'서구,대덕 도수관 '!L20)</f>
        <v>0</v>
      </c>
      <c r="M5" s="1376">
        <f>SUM('서구,대덕 도수관 '!M5,'서구,대덕 도수관 '!M20)</f>
        <v>0</v>
      </c>
      <c r="N5" s="1376">
        <f>SUM('서구,대덕 도수관 '!N5,'서구,대덕 도수관 '!N20)</f>
        <v>0</v>
      </c>
      <c r="O5" s="1376">
        <f>SUM('서구,대덕 도수관 '!O5,'서구,대덕 도수관 '!O20)</f>
        <v>0</v>
      </c>
      <c r="P5" s="1376">
        <f>SUM('서구,대덕 도수관 '!P5,'서구,대덕 도수관 '!P20)</f>
        <v>0</v>
      </c>
      <c r="Q5" s="1376">
        <f>SUM('서구,대덕 도수관 '!Q5,'서구,대덕 도수관 '!Q20)</f>
        <v>0</v>
      </c>
      <c r="R5" s="1376">
        <f>SUM('서구,대덕 도수관 '!R5,'서구,대덕 도수관 '!R20)</f>
        <v>0</v>
      </c>
      <c r="S5" s="1376">
        <f>SUM('서구,대덕 도수관 '!S5,'서구,대덕 도수관 '!S20)</f>
        <v>0</v>
      </c>
      <c r="T5" s="1376">
        <f>SUM('서구,대덕 도수관 '!T5,'서구,대덕 도수관 '!T20)</f>
        <v>0</v>
      </c>
      <c r="U5" s="1376">
        <f>SUM('서구,대덕 도수관 '!U5,'서구,대덕 도수관 '!U20)</f>
        <v>0</v>
      </c>
      <c r="V5" s="1376">
        <f>SUM('서구,대덕 도수관 '!V5,'서구,대덕 도수관 '!V20)</f>
        <v>0</v>
      </c>
      <c r="W5" s="1376">
        <f>SUM('서구,대덕 도수관 '!W5,'서구,대덕 도수관 '!W20)</f>
        <v>0</v>
      </c>
      <c r="X5" s="1376">
        <f>SUM('서구,대덕 도수관 '!X5,'서구,대덕 도수관 '!X20)</f>
        <v>0</v>
      </c>
      <c r="Y5" s="1376">
        <f>SUM('서구,대덕 도수관 '!Y5,'서구,대덕 도수관 '!Y20)</f>
        <v>0</v>
      </c>
      <c r="Z5" s="1376">
        <f>SUM('서구,대덕 도수관 '!Z5,'서구,대덕 도수관 '!Z20)</f>
        <v>0</v>
      </c>
      <c r="AA5" s="1376">
        <f>SUM('서구,대덕 도수관 '!AA5,'서구,대덕 도수관 '!AA20)</f>
        <v>0</v>
      </c>
      <c r="AB5" s="1376">
        <f>SUM('서구,대덕 도수관 '!AB5,'서구,대덕 도수관 '!AB20)</f>
        <v>0</v>
      </c>
      <c r="AC5" s="185">
        <f>SUM('서구,대덕 도수관 '!AC5,'서구,대덕 도수관 '!AC20)</f>
        <v>0</v>
      </c>
      <c r="AD5" s="185">
        <f>SUM('서구,대덕 도수관 '!AD5,'서구,대덕 도수관 '!AD20)</f>
        <v>0</v>
      </c>
      <c r="AE5" s="185">
        <f>SUM('서구,대덕 도수관 '!AE5,'서구,대덕 도수관 '!AE20)</f>
        <v>0</v>
      </c>
      <c r="AF5" s="185">
        <f>SUM('서구,대덕 도수관 '!AF5,'서구,대덕 도수관 '!AF20)</f>
        <v>0</v>
      </c>
      <c r="AG5" s="185">
        <f>SUM('서구,대덕 도수관 '!AG5,'서구,대덕 도수관 '!AG20)</f>
        <v>0</v>
      </c>
      <c r="AH5" s="185">
        <f>SUM('서구,대덕 도수관 '!AH5,'서구,대덕 도수관 '!AH20)</f>
        <v>0</v>
      </c>
      <c r="AI5" s="1008"/>
    </row>
    <row r="6" spans="1:35" ht="30" customHeight="1">
      <c r="A6" s="2019"/>
      <c r="B6" s="991" t="s">
        <v>781</v>
      </c>
      <c r="C6" s="185">
        <f t="shared" ref="C6:C9" si="0">SUM(D6:AH6)</f>
        <v>16660.469999999998</v>
      </c>
      <c r="D6" s="1376">
        <f>SUM('서구,대덕 도수관 '!D6,'서구,대덕 도수관 '!D21)</f>
        <v>15243.519999999999</v>
      </c>
      <c r="E6" s="1376">
        <f>SUM('서구,대덕 도수관 '!E6,'서구,대덕 도수관 '!E21)</f>
        <v>0</v>
      </c>
      <c r="F6" s="1376">
        <f>SUM('서구,대덕 도수관 '!F6,'서구,대덕 도수관 '!F21)</f>
        <v>0</v>
      </c>
      <c r="G6" s="1376">
        <f>SUM('서구,대덕 도수관 '!G6,'서구,대덕 도수관 '!G21)</f>
        <v>0</v>
      </c>
      <c r="H6" s="1376">
        <f>SUM('서구,대덕 도수관 '!H6,'서구,대덕 도수관 '!H21)</f>
        <v>0</v>
      </c>
      <c r="I6" s="1376">
        <f>SUM('서구,대덕 도수관 '!I6,'서구,대덕 도수관 '!I21)</f>
        <v>0</v>
      </c>
      <c r="J6" s="1376">
        <f>SUM('서구,대덕 도수관 '!J6,'서구,대덕 도수관 '!J21)</f>
        <v>0</v>
      </c>
      <c r="K6" s="1376">
        <f>SUM('서구,대덕 도수관 '!K6,'서구,대덕 도수관 '!K21)</f>
        <v>0</v>
      </c>
      <c r="L6" s="1376">
        <f>SUM('서구,대덕 도수관 '!L6,'서구,대덕 도수관 '!L21)</f>
        <v>234.77</v>
      </c>
      <c r="M6" s="1376">
        <f>SUM('서구,대덕 도수관 '!M6,'서구,대덕 도수관 '!M21)</f>
        <v>0</v>
      </c>
      <c r="N6" s="1376">
        <f>SUM('서구,대덕 도수관 '!N6,'서구,대덕 도수관 '!N21)</f>
        <v>0</v>
      </c>
      <c r="O6" s="1376">
        <f>SUM('서구,대덕 도수관 '!O6,'서구,대덕 도수관 '!O21)</f>
        <v>70.760000000000005</v>
      </c>
      <c r="P6" s="1376">
        <f>SUM('서구,대덕 도수관 '!P6,'서구,대덕 도수관 '!P21)</f>
        <v>1111.4199999999998</v>
      </c>
      <c r="Q6" s="1376">
        <f>SUM('서구,대덕 도수관 '!Q6,'서구,대덕 도수관 '!Q21)</f>
        <v>0</v>
      </c>
      <c r="R6" s="1376">
        <f>SUM('서구,대덕 도수관 '!R6,'서구,대덕 도수관 '!R21)</f>
        <v>0</v>
      </c>
      <c r="S6" s="1376">
        <f>SUM('서구,대덕 도수관 '!S6,'서구,대덕 도수관 '!S21)</f>
        <v>0</v>
      </c>
      <c r="T6" s="1376">
        <f>SUM('서구,대덕 도수관 '!T6,'서구,대덕 도수관 '!T21)</f>
        <v>0</v>
      </c>
      <c r="U6" s="1376">
        <f>SUM('서구,대덕 도수관 '!U6,'서구,대덕 도수관 '!U21)</f>
        <v>0</v>
      </c>
      <c r="V6" s="1376">
        <f>SUM('서구,대덕 도수관 '!V6,'서구,대덕 도수관 '!V21)</f>
        <v>0</v>
      </c>
      <c r="W6" s="1376">
        <f>SUM('서구,대덕 도수관 '!W6,'서구,대덕 도수관 '!W21)</f>
        <v>0</v>
      </c>
      <c r="X6" s="1376">
        <f>SUM('서구,대덕 도수관 '!X6,'서구,대덕 도수관 '!X21)</f>
        <v>0</v>
      </c>
      <c r="Y6" s="1376">
        <f>SUM('서구,대덕 도수관 '!Y6,'서구,대덕 도수관 '!Y21)</f>
        <v>0</v>
      </c>
      <c r="Z6" s="1376">
        <f>SUM('서구,대덕 도수관 '!Z6,'서구,대덕 도수관 '!Z21)</f>
        <v>0</v>
      </c>
      <c r="AA6" s="1376">
        <f>SUM('서구,대덕 도수관 '!AA6,'서구,대덕 도수관 '!AA21)</f>
        <v>0</v>
      </c>
      <c r="AB6" s="1376">
        <f>SUM('서구,대덕 도수관 '!AB6,'서구,대덕 도수관 '!AB21)</f>
        <v>0</v>
      </c>
      <c r="AC6" s="185">
        <f>SUM('서구,대덕 도수관 '!AC6,'서구,대덕 도수관 '!AC21)</f>
        <v>0</v>
      </c>
      <c r="AD6" s="185">
        <f>SUM('서구,대덕 도수관 '!AD6,'서구,대덕 도수관 '!AD21)</f>
        <v>0</v>
      </c>
      <c r="AE6" s="185">
        <f>SUM('서구,대덕 도수관 '!AE6,'서구,대덕 도수관 '!AE21)</f>
        <v>0</v>
      </c>
      <c r="AF6" s="185">
        <f>SUM('서구,대덕 도수관 '!AF6,'서구,대덕 도수관 '!AF21)</f>
        <v>0</v>
      </c>
      <c r="AG6" s="185">
        <f>SUM('서구,대덕 도수관 '!AG6,'서구,대덕 도수관 '!AG21)</f>
        <v>0</v>
      </c>
      <c r="AH6" s="185">
        <f>SUM('서구,대덕 도수관 '!AH6,'서구,대덕 도수관 '!AH21)</f>
        <v>0</v>
      </c>
    </row>
    <row r="7" spans="1:35" ht="30" customHeight="1">
      <c r="A7" s="2019"/>
      <c r="B7" s="991" t="s">
        <v>786</v>
      </c>
      <c r="C7" s="185">
        <f t="shared" si="0"/>
        <v>868</v>
      </c>
      <c r="D7" s="1376">
        <f>SUM('서구,대덕 도수관 '!D22)</f>
        <v>868</v>
      </c>
      <c r="E7" s="1376">
        <f>SUM('서구,대덕 도수관 '!E22)</f>
        <v>0</v>
      </c>
      <c r="F7" s="1376">
        <f>SUM('서구,대덕 도수관 '!F22)</f>
        <v>0</v>
      </c>
      <c r="G7" s="1376">
        <f>SUM('서구,대덕 도수관 '!G22)</f>
        <v>0</v>
      </c>
      <c r="H7" s="1376">
        <f>SUM('서구,대덕 도수관 '!H22)</f>
        <v>0</v>
      </c>
      <c r="I7" s="1376">
        <f>SUM('서구,대덕 도수관 '!I22)</f>
        <v>0</v>
      </c>
      <c r="J7" s="1376">
        <f>SUM('서구,대덕 도수관 '!J22)</f>
        <v>0</v>
      </c>
      <c r="K7" s="1376">
        <f>SUM('서구,대덕 도수관 '!K22)</f>
        <v>0</v>
      </c>
      <c r="L7" s="1376">
        <f>SUM('서구,대덕 도수관 '!L22)</f>
        <v>0</v>
      </c>
      <c r="M7" s="1376">
        <f>SUM('서구,대덕 도수관 '!M22)</f>
        <v>0</v>
      </c>
      <c r="N7" s="1376">
        <f>SUM('서구,대덕 도수관 '!N22)</f>
        <v>0</v>
      </c>
      <c r="O7" s="1376">
        <f>SUM('서구,대덕 도수관 '!O22)</f>
        <v>0</v>
      </c>
      <c r="P7" s="1376">
        <f>SUM('서구,대덕 도수관 '!P22)</f>
        <v>0</v>
      </c>
      <c r="Q7" s="1376">
        <f>SUM('서구,대덕 도수관 '!Q22)</f>
        <v>0</v>
      </c>
      <c r="R7" s="1376">
        <f>SUM('서구,대덕 도수관 '!R22)</f>
        <v>0</v>
      </c>
      <c r="S7" s="1376">
        <f>SUM('서구,대덕 도수관 '!S22)</f>
        <v>0</v>
      </c>
      <c r="T7" s="1376">
        <f>SUM('서구,대덕 도수관 '!T22)</f>
        <v>0</v>
      </c>
      <c r="U7" s="1376">
        <f>SUM('서구,대덕 도수관 '!U22)</f>
        <v>0</v>
      </c>
      <c r="V7" s="1376">
        <f>SUM('서구,대덕 도수관 '!V22)</f>
        <v>0</v>
      </c>
      <c r="W7" s="1376">
        <f>SUM('서구,대덕 도수관 '!W22)</f>
        <v>0</v>
      </c>
      <c r="X7" s="1376">
        <f>SUM('서구,대덕 도수관 '!X22)</f>
        <v>0</v>
      </c>
      <c r="Y7" s="1376">
        <f>SUM('서구,대덕 도수관 '!Y22)</f>
        <v>0</v>
      </c>
      <c r="Z7" s="1376">
        <f>SUM('서구,대덕 도수관 '!Z22)</f>
        <v>0</v>
      </c>
      <c r="AA7" s="1376">
        <f>SUM('서구,대덕 도수관 '!AA22)</f>
        <v>0</v>
      </c>
      <c r="AB7" s="1376">
        <f>SUM('서구,대덕 도수관 '!AB22)</f>
        <v>0</v>
      </c>
      <c r="AC7" s="185">
        <f>SUM('서구,대덕 도수관 '!AC22)</f>
        <v>0</v>
      </c>
      <c r="AD7" s="185">
        <f>SUM('서구,대덕 도수관 '!AD22)</f>
        <v>0</v>
      </c>
      <c r="AE7" s="185">
        <f>SUM('서구,대덕 도수관 '!AE22)</f>
        <v>0</v>
      </c>
      <c r="AF7" s="185">
        <f>SUM('서구,대덕 도수관 '!AF22)</f>
        <v>0</v>
      </c>
      <c r="AG7" s="185">
        <f>SUM('서구,대덕 도수관 '!AG22)</f>
        <v>0</v>
      </c>
      <c r="AH7" s="185">
        <f>SUM('서구,대덕 도수관 '!AH22)</f>
        <v>0</v>
      </c>
    </row>
    <row r="8" spans="1:35" ht="30" customHeight="1">
      <c r="A8" s="2019"/>
      <c r="B8" s="991" t="s">
        <v>787</v>
      </c>
      <c r="C8" s="185">
        <f t="shared" si="0"/>
        <v>177.97</v>
      </c>
      <c r="D8" s="1376">
        <f>SUM('서구,대덕 도수관 '!D23)</f>
        <v>0</v>
      </c>
      <c r="E8" s="1376">
        <f>SUM('서구,대덕 도수관 '!E23)</f>
        <v>0</v>
      </c>
      <c r="F8" s="1376">
        <f>SUM('서구,대덕 도수관 '!F23)</f>
        <v>0</v>
      </c>
      <c r="G8" s="1376">
        <f>SUM('서구,대덕 도수관 '!G23)</f>
        <v>0</v>
      </c>
      <c r="H8" s="1376">
        <f>SUM('서구,대덕 도수관 '!H23)</f>
        <v>0</v>
      </c>
      <c r="I8" s="1376">
        <f>SUM('서구,대덕 도수관 '!I23)</f>
        <v>0</v>
      </c>
      <c r="J8" s="1376">
        <f>SUM('서구,대덕 도수관 '!J23)</f>
        <v>0</v>
      </c>
      <c r="K8" s="1376">
        <f>SUM('서구,대덕 도수관 '!K23)</f>
        <v>0</v>
      </c>
      <c r="L8" s="1376">
        <f>SUM('서구,대덕 도수관 '!L23)</f>
        <v>0</v>
      </c>
      <c r="M8" s="1376">
        <f>SUM('서구,대덕 도수관 '!M23)</f>
        <v>0</v>
      </c>
      <c r="N8" s="1376">
        <f>SUM('서구,대덕 도수관 '!N23)</f>
        <v>0</v>
      </c>
      <c r="O8" s="1376">
        <f>SUM('서구,대덕 도수관 '!O23)</f>
        <v>177.97</v>
      </c>
      <c r="P8" s="1376">
        <f>SUM('서구,대덕 도수관 '!P23)</f>
        <v>0</v>
      </c>
      <c r="Q8" s="1376">
        <f>SUM('서구,대덕 도수관 '!Q23)</f>
        <v>0</v>
      </c>
      <c r="R8" s="1376">
        <f>SUM('서구,대덕 도수관 '!R23)</f>
        <v>0</v>
      </c>
      <c r="S8" s="1376">
        <f>SUM('서구,대덕 도수관 '!S23)</f>
        <v>0</v>
      </c>
      <c r="T8" s="1376">
        <f>SUM('서구,대덕 도수관 '!T23)</f>
        <v>0</v>
      </c>
      <c r="U8" s="1376">
        <f>SUM('서구,대덕 도수관 '!U23)</f>
        <v>0</v>
      </c>
      <c r="V8" s="1376">
        <f>SUM('서구,대덕 도수관 '!V23)</f>
        <v>0</v>
      </c>
      <c r="W8" s="1376">
        <f>SUM('서구,대덕 도수관 '!W23)</f>
        <v>0</v>
      </c>
      <c r="X8" s="1376">
        <f>SUM('서구,대덕 도수관 '!X23)</f>
        <v>0</v>
      </c>
      <c r="Y8" s="1376">
        <f>SUM('서구,대덕 도수관 '!Y23)</f>
        <v>0</v>
      </c>
      <c r="Z8" s="1376">
        <f>SUM('서구,대덕 도수관 '!Z23)</f>
        <v>0</v>
      </c>
      <c r="AA8" s="1376">
        <f>SUM('서구,대덕 도수관 '!AA23)</f>
        <v>0</v>
      </c>
      <c r="AB8" s="1376">
        <f>SUM('서구,대덕 도수관 '!AB23)</f>
        <v>0</v>
      </c>
      <c r="AC8" s="185">
        <f>SUM('서구,대덕 도수관 '!AC23)</f>
        <v>0</v>
      </c>
      <c r="AD8" s="185">
        <f>SUM('서구,대덕 도수관 '!AD23)</f>
        <v>0</v>
      </c>
      <c r="AE8" s="185">
        <f>SUM('서구,대덕 도수관 '!AE23)</f>
        <v>0</v>
      </c>
      <c r="AF8" s="185">
        <f>SUM('서구,대덕 도수관 '!AF23)</f>
        <v>0</v>
      </c>
      <c r="AG8" s="185">
        <f>SUM('서구,대덕 도수관 '!AG23)</f>
        <v>0</v>
      </c>
      <c r="AH8" s="185">
        <f>SUM('서구,대덕 도수관 '!AH23)</f>
        <v>0</v>
      </c>
    </row>
    <row r="9" spans="1:35" s="996" customFormat="1" ht="30" customHeight="1">
      <c r="A9" s="2019"/>
      <c r="B9" s="995" t="s">
        <v>788</v>
      </c>
      <c r="C9" s="185">
        <f t="shared" si="0"/>
        <v>3852</v>
      </c>
      <c r="D9" s="1376">
        <f>SUM('서구,대덕 도수관 '!D24)</f>
        <v>3852</v>
      </c>
      <c r="E9" s="1376">
        <f>SUM('서구,대덕 도수관 '!E24)</f>
        <v>0</v>
      </c>
      <c r="F9" s="1376">
        <f>SUM('서구,대덕 도수관 '!F24)</f>
        <v>0</v>
      </c>
      <c r="G9" s="1376">
        <f>SUM('서구,대덕 도수관 '!G24)</f>
        <v>0</v>
      </c>
      <c r="H9" s="1376">
        <f>SUM('서구,대덕 도수관 '!H24)</f>
        <v>0</v>
      </c>
      <c r="I9" s="1376">
        <f>SUM('서구,대덕 도수관 '!I24)</f>
        <v>0</v>
      </c>
      <c r="J9" s="1376">
        <f>SUM('서구,대덕 도수관 '!J24)</f>
        <v>0</v>
      </c>
      <c r="K9" s="1376">
        <f>SUM('서구,대덕 도수관 '!K24)</f>
        <v>0</v>
      </c>
      <c r="L9" s="1376">
        <f>SUM('서구,대덕 도수관 '!L24)</f>
        <v>0</v>
      </c>
      <c r="M9" s="1376">
        <f>SUM('서구,대덕 도수관 '!M24)</f>
        <v>0</v>
      </c>
      <c r="N9" s="1376">
        <f>SUM('서구,대덕 도수관 '!N24)</f>
        <v>0</v>
      </c>
      <c r="O9" s="1376">
        <f>SUM('서구,대덕 도수관 '!O24)</f>
        <v>0</v>
      </c>
      <c r="P9" s="1376">
        <f>SUM('서구,대덕 도수관 '!P24)</f>
        <v>0</v>
      </c>
      <c r="Q9" s="1376">
        <f>SUM('서구,대덕 도수관 '!Q24)</f>
        <v>0</v>
      </c>
      <c r="R9" s="1376">
        <f>SUM('서구,대덕 도수관 '!R24)</f>
        <v>0</v>
      </c>
      <c r="S9" s="1376">
        <f>SUM('서구,대덕 도수관 '!S24)</f>
        <v>0</v>
      </c>
      <c r="T9" s="1376">
        <f>SUM('서구,대덕 도수관 '!T24)</f>
        <v>0</v>
      </c>
      <c r="U9" s="1376">
        <f>SUM('서구,대덕 도수관 '!U24)</f>
        <v>0</v>
      </c>
      <c r="V9" s="1376">
        <f>SUM('서구,대덕 도수관 '!V24)</f>
        <v>0</v>
      </c>
      <c r="W9" s="1376">
        <f>SUM('서구,대덕 도수관 '!W24)</f>
        <v>0</v>
      </c>
      <c r="X9" s="1376">
        <f>SUM('서구,대덕 도수관 '!X24)</f>
        <v>0</v>
      </c>
      <c r="Y9" s="1376">
        <f>SUM('서구,대덕 도수관 '!Y24)</f>
        <v>0</v>
      </c>
      <c r="Z9" s="1376">
        <f>SUM('서구,대덕 도수관 '!Z24)</f>
        <v>0</v>
      </c>
      <c r="AA9" s="1376">
        <f>SUM('서구,대덕 도수관 '!AA24)</f>
        <v>0</v>
      </c>
      <c r="AB9" s="1376">
        <f>SUM('서구,대덕 도수관 '!AB24)</f>
        <v>0</v>
      </c>
      <c r="AC9" s="185">
        <f>SUM('서구,대덕 도수관 '!AC24)</f>
        <v>0</v>
      </c>
      <c r="AD9" s="185">
        <f>SUM('서구,대덕 도수관 '!AD24)</f>
        <v>0</v>
      </c>
      <c r="AE9" s="185">
        <f>SUM('서구,대덕 도수관 '!AE24)</f>
        <v>0</v>
      </c>
      <c r="AF9" s="185">
        <f>SUM('서구,대덕 도수관 '!AF24)</f>
        <v>0</v>
      </c>
      <c r="AG9" s="185">
        <f>SUM('서구,대덕 도수관 '!AG24)</f>
        <v>0</v>
      </c>
      <c r="AH9" s="185">
        <f>SUM('서구,대덕 도수관 '!AH24)</f>
        <v>0</v>
      </c>
    </row>
    <row r="10" spans="1:35" s="996" customFormat="1" ht="19.5" customHeight="1">
      <c r="A10" s="2018" t="s">
        <v>789</v>
      </c>
      <c r="B10" s="1013" t="s">
        <v>41</v>
      </c>
      <c r="C10" s="1013">
        <f>SUM('도수관 경년별 총괄'!C11:'도수관 경년별 총괄'!C15)</f>
        <v>3852</v>
      </c>
      <c r="D10" s="1013">
        <f>SUM('도수관 경년별 총괄'!D11:'도수관 경년별 총괄'!D15)</f>
        <v>3852</v>
      </c>
      <c r="E10" s="1013">
        <f>SUM('도수관 경년별 총괄'!E11:'도수관 경년별 총괄'!E15)</f>
        <v>0</v>
      </c>
      <c r="F10" s="1013">
        <f>SUM('도수관 경년별 총괄'!F11:'도수관 경년별 총괄'!F15)</f>
        <v>0</v>
      </c>
      <c r="G10" s="1013">
        <f>SUM('도수관 경년별 총괄'!G11:'도수관 경년별 총괄'!G15)</f>
        <v>0</v>
      </c>
      <c r="H10" s="1013">
        <f>SUM('도수관 경년별 총괄'!H11:'도수관 경년별 총괄'!H15)</f>
        <v>0</v>
      </c>
      <c r="I10" s="1013">
        <f>SUM('도수관 경년별 총괄'!I11:'도수관 경년별 총괄'!I15)</f>
        <v>0</v>
      </c>
      <c r="J10" s="1013">
        <f>SUM('도수관 경년별 총괄'!J11:'도수관 경년별 총괄'!J15)</f>
        <v>0</v>
      </c>
      <c r="K10" s="1013">
        <f>SUM('도수관 경년별 총괄'!K11:'도수관 경년별 총괄'!K15)</f>
        <v>0</v>
      </c>
      <c r="L10" s="1013">
        <f>SUM('도수관 경년별 총괄'!L11:'도수관 경년별 총괄'!L15)</f>
        <v>0</v>
      </c>
      <c r="M10" s="1013">
        <f>SUM('도수관 경년별 총괄'!M11:'도수관 경년별 총괄'!M15)</f>
        <v>0</v>
      </c>
      <c r="N10" s="1013">
        <f>SUM('도수관 경년별 총괄'!N11:'도수관 경년별 총괄'!N15)</f>
        <v>0</v>
      </c>
      <c r="O10" s="1013">
        <f>SUM('도수관 경년별 총괄'!O11:'도수관 경년별 총괄'!O15)</f>
        <v>0</v>
      </c>
      <c r="P10" s="1013">
        <f>SUM('도수관 경년별 총괄'!P11:'도수관 경년별 총괄'!P15)</f>
        <v>0</v>
      </c>
      <c r="Q10" s="1013">
        <f>SUM('도수관 경년별 총괄'!Q11:'도수관 경년별 총괄'!Q15)</f>
        <v>0</v>
      </c>
      <c r="R10" s="1013">
        <f>SUM('도수관 경년별 총괄'!R11:'도수관 경년별 총괄'!R15)</f>
        <v>0</v>
      </c>
      <c r="S10" s="1013">
        <f>SUM('도수관 경년별 총괄'!S11:'도수관 경년별 총괄'!S15)</f>
        <v>0</v>
      </c>
      <c r="T10" s="1013">
        <f>SUM('도수관 경년별 총괄'!T11:'도수관 경년별 총괄'!T15)</f>
        <v>0</v>
      </c>
      <c r="U10" s="1013">
        <f>SUM('도수관 경년별 총괄'!U11:'도수관 경년별 총괄'!U15)</f>
        <v>0</v>
      </c>
      <c r="V10" s="1013">
        <f>SUM('도수관 경년별 총괄'!V11:'도수관 경년별 총괄'!V15)</f>
        <v>0</v>
      </c>
      <c r="W10" s="1013">
        <f>SUM('도수관 경년별 총괄'!W11:'도수관 경년별 총괄'!W15)</f>
        <v>0</v>
      </c>
      <c r="X10" s="1013">
        <f>SUM('도수관 경년별 총괄'!X11:'도수관 경년별 총괄'!X15)</f>
        <v>0</v>
      </c>
      <c r="Y10" s="1013">
        <f>SUM('도수관 경년별 총괄'!Y11:'도수관 경년별 총괄'!Y15)</f>
        <v>0</v>
      </c>
      <c r="Z10" s="1013">
        <f>SUM('도수관 경년별 총괄'!Z11:'도수관 경년별 총괄'!Z15)</f>
        <v>0</v>
      </c>
      <c r="AA10" s="1013">
        <f>SUM('도수관 경년별 총괄'!AA11:'도수관 경년별 총괄'!AA15)</f>
        <v>0</v>
      </c>
      <c r="AB10" s="1013">
        <f>SUM('도수관 경년별 총괄'!AB11:'도수관 경년별 총괄'!AB15)</f>
        <v>0</v>
      </c>
      <c r="AC10" s="1013">
        <f>SUM('도수관 경년별 총괄'!AC11:'도수관 경년별 총괄'!AC15)</f>
        <v>0</v>
      </c>
      <c r="AD10" s="1013">
        <f>SUM('도수관 경년별 총괄'!AD11:'도수관 경년별 총괄'!AD15)</f>
        <v>0</v>
      </c>
      <c r="AE10" s="1013">
        <f>SUM('도수관 경년별 총괄'!AE11:'도수관 경년별 총괄'!AE15)</f>
        <v>0</v>
      </c>
      <c r="AF10" s="1013">
        <f>SUM('도수관 경년별 총괄'!AF11:'도수관 경년별 총괄'!AF15)</f>
        <v>0</v>
      </c>
      <c r="AG10" s="1013">
        <f>SUM('도수관 경년별 총괄'!AG11:'도수관 경년별 총괄'!AG15)</f>
        <v>0</v>
      </c>
      <c r="AH10" s="1013">
        <f>SUM('도수관 경년별 총괄'!AH11:'도수관 경년별 총괄'!AH15)</f>
        <v>0</v>
      </c>
    </row>
    <row r="11" spans="1:35" s="996" customFormat="1" ht="19.5" customHeight="1">
      <c r="A11" s="2018" t="s">
        <v>789</v>
      </c>
      <c r="B11" s="989" t="s">
        <v>780</v>
      </c>
      <c r="C11" s="185">
        <v>0</v>
      </c>
      <c r="D11" s="185">
        <v>0</v>
      </c>
      <c r="E11" s="185">
        <v>0</v>
      </c>
      <c r="F11" s="185">
        <v>0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</row>
    <row r="12" spans="1:35" s="996" customFormat="1" ht="30" customHeight="1">
      <c r="A12" s="2019"/>
      <c r="B12" s="991" t="s">
        <v>781</v>
      </c>
      <c r="C12" s="185">
        <v>0</v>
      </c>
      <c r="D12" s="185">
        <v>0</v>
      </c>
      <c r="E12" s="185">
        <v>0</v>
      </c>
      <c r="F12" s="185">
        <v>0</v>
      </c>
      <c r="G12" s="185">
        <v>0</v>
      </c>
      <c r="H12" s="185">
        <v>0</v>
      </c>
      <c r="I12" s="185">
        <v>0</v>
      </c>
      <c r="J12" s="185">
        <v>0</v>
      </c>
      <c r="K12" s="185">
        <v>0</v>
      </c>
      <c r="L12" s="185">
        <v>0</v>
      </c>
      <c r="M12" s="185">
        <v>0</v>
      </c>
      <c r="N12" s="185">
        <v>0</v>
      </c>
      <c r="O12" s="185">
        <v>0</v>
      </c>
      <c r="P12" s="185">
        <v>0</v>
      </c>
      <c r="Q12" s="185">
        <v>0</v>
      </c>
      <c r="R12" s="185">
        <v>0</v>
      </c>
      <c r="S12" s="185">
        <v>0</v>
      </c>
      <c r="T12" s="185">
        <v>0</v>
      </c>
      <c r="U12" s="185">
        <v>0</v>
      </c>
      <c r="V12" s="185">
        <v>0</v>
      </c>
      <c r="W12" s="185">
        <v>0</v>
      </c>
      <c r="X12" s="185">
        <v>0</v>
      </c>
      <c r="Y12" s="185">
        <v>0</v>
      </c>
      <c r="Z12" s="185">
        <v>0</v>
      </c>
      <c r="AA12" s="185">
        <v>0</v>
      </c>
      <c r="AB12" s="185">
        <v>0</v>
      </c>
      <c r="AC12" s="185">
        <v>0</v>
      </c>
      <c r="AD12" s="185">
        <v>0</v>
      </c>
      <c r="AE12" s="185">
        <v>0</v>
      </c>
      <c r="AF12" s="185">
        <v>0</v>
      </c>
      <c r="AG12" s="185">
        <v>0</v>
      </c>
      <c r="AH12" s="185">
        <v>0</v>
      </c>
    </row>
    <row r="13" spans="1:35" s="996" customFormat="1" ht="30" customHeight="1">
      <c r="A13" s="2019"/>
      <c r="B13" s="991" t="s">
        <v>786</v>
      </c>
      <c r="C13" s="185">
        <v>0</v>
      </c>
      <c r="D13" s="185"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0</v>
      </c>
      <c r="J13" s="185">
        <v>0</v>
      </c>
      <c r="K13" s="185">
        <v>0</v>
      </c>
      <c r="L13" s="185">
        <v>0</v>
      </c>
      <c r="M13" s="185">
        <v>0</v>
      </c>
      <c r="N13" s="185">
        <v>0</v>
      </c>
      <c r="O13" s="185">
        <v>0</v>
      </c>
      <c r="P13" s="185">
        <v>0</v>
      </c>
      <c r="Q13" s="185">
        <v>0</v>
      </c>
      <c r="R13" s="185">
        <v>0</v>
      </c>
      <c r="S13" s="185">
        <v>0</v>
      </c>
      <c r="T13" s="185">
        <v>0</v>
      </c>
      <c r="U13" s="185">
        <v>0</v>
      </c>
      <c r="V13" s="185">
        <v>0</v>
      </c>
      <c r="W13" s="185">
        <v>0</v>
      </c>
      <c r="X13" s="185">
        <v>0</v>
      </c>
      <c r="Y13" s="185">
        <v>0</v>
      </c>
      <c r="Z13" s="185">
        <v>0</v>
      </c>
      <c r="AA13" s="185">
        <v>0</v>
      </c>
      <c r="AB13" s="185">
        <v>0</v>
      </c>
      <c r="AC13" s="185">
        <v>0</v>
      </c>
      <c r="AD13" s="185">
        <v>0</v>
      </c>
      <c r="AE13" s="185">
        <v>0</v>
      </c>
      <c r="AF13" s="185">
        <v>0</v>
      </c>
      <c r="AG13" s="185">
        <v>0</v>
      </c>
      <c r="AH13" s="185">
        <v>0</v>
      </c>
    </row>
    <row r="14" spans="1:35" s="996" customFormat="1" ht="30" customHeight="1">
      <c r="A14" s="2019"/>
      <c r="B14" s="991" t="s">
        <v>787</v>
      </c>
      <c r="C14" s="185">
        <v>0</v>
      </c>
      <c r="D14" s="185">
        <v>0</v>
      </c>
      <c r="E14" s="185">
        <v>0</v>
      </c>
      <c r="F14" s="185">
        <v>0</v>
      </c>
      <c r="G14" s="185">
        <v>0</v>
      </c>
      <c r="H14" s="185">
        <v>0</v>
      </c>
      <c r="I14" s="185">
        <v>0</v>
      </c>
      <c r="J14" s="185">
        <v>0</v>
      </c>
      <c r="K14" s="185">
        <v>0</v>
      </c>
      <c r="L14" s="185">
        <v>0</v>
      </c>
      <c r="M14" s="185">
        <v>0</v>
      </c>
      <c r="N14" s="185">
        <v>0</v>
      </c>
      <c r="O14" s="185">
        <v>0</v>
      </c>
      <c r="P14" s="185">
        <v>0</v>
      </c>
      <c r="Q14" s="185">
        <v>0</v>
      </c>
      <c r="R14" s="185">
        <v>0</v>
      </c>
      <c r="S14" s="185">
        <v>0</v>
      </c>
      <c r="T14" s="185">
        <v>0</v>
      </c>
      <c r="U14" s="185"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185">
        <v>0</v>
      </c>
      <c r="AC14" s="185">
        <v>0</v>
      </c>
      <c r="AD14" s="185">
        <v>0</v>
      </c>
      <c r="AE14" s="185">
        <v>0</v>
      </c>
      <c r="AF14" s="185">
        <v>0</v>
      </c>
      <c r="AG14" s="185">
        <v>0</v>
      </c>
      <c r="AH14" s="185">
        <v>0</v>
      </c>
    </row>
    <row r="15" spans="1:35" s="996" customFormat="1" ht="30" customHeight="1">
      <c r="A15" s="2019"/>
      <c r="B15" s="995" t="s">
        <v>788</v>
      </c>
      <c r="C15" s="185">
        <v>3852</v>
      </c>
      <c r="D15" s="185">
        <v>3852</v>
      </c>
      <c r="E15" s="185"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185">
        <v>0</v>
      </c>
      <c r="N15" s="185">
        <v>0</v>
      </c>
      <c r="O15" s="185">
        <v>0</v>
      </c>
      <c r="P15" s="185">
        <v>0</v>
      </c>
      <c r="Q15" s="185">
        <v>0</v>
      </c>
      <c r="R15" s="185">
        <v>0</v>
      </c>
      <c r="S15" s="185">
        <v>0</v>
      </c>
      <c r="T15" s="185">
        <v>0</v>
      </c>
      <c r="U15" s="185">
        <v>0</v>
      </c>
      <c r="V15" s="185">
        <v>0</v>
      </c>
      <c r="W15" s="185">
        <v>0</v>
      </c>
      <c r="X15" s="185">
        <v>0</v>
      </c>
      <c r="Y15" s="185">
        <v>0</v>
      </c>
      <c r="Z15" s="185">
        <v>0</v>
      </c>
      <c r="AA15" s="185">
        <v>0</v>
      </c>
      <c r="AB15" s="185">
        <v>0</v>
      </c>
      <c r="AC15" s="185">
        <v>0</v>
      </c>
      <c r="AD15" s="185">
        <v>0</v>
      </c>
      <c r="AE15" s="185">
        <v>0</v>
      </c>
      <c r="AF15" s="185">
        <v>0</v>
      </c>
      <c r="AG15" s="185">
        <v>0</v>
      </c>
      <c r="AH15" s="185">
        <v>0</v>
      </c>
    </row>
    <row r="16" spans="1:35" s="996" customFormat="1" ht="19.5" customHeight="1">
      <c r="A16" s="2018" t="s">
        <v>782</v>
      </c>
      <c r="B16" s="1013" t="s">
        <v>41</v>
      </c>
      <c r="C16" s="1013">
        <f>SUM('도수관 경년별 총괄'!C17:'도수관 경년별 총괄'!C21)</f>
        <v>31.73</v>
      </c>
      <c r="D16" s="1013">
        <f>SUM('도수관 경년별 총괄'!D17:'도수관 경년별 총괄'!D21)</f>
        <v>0</v>
      </c>
      <c r="E16" s="1013">
        <f>SUM('도수관 경년별 총괄'!E17:'도수관 경년별 총괄'!E21)</f>
        <v>0</v>
      </c>
      <c r="F16" s="1013">
        <f>SUM('도수관 경년별 총괄'!F17:'도수관 경년별 총괄'!F21)</f>
        <v>0</v>
      </c>
      <c r="G16" s="1013">
        <f>SUM('도수관 경년별 총괄'!G17:'도수관 경년별 총괄'!G21)</f>
        <v>0</v>
      </c>
      <c r="H16" s="1013">
        <f>SUM('도수관 경년별 총괄'!H17:'도수관 경년별 총괄'!H21)</f>
        <v>0</v>
      </c>
      <c r="I16" s="1013">
        <f>SUM('도수관 경년별 총괄'!I17:'도수관 경년별 총괄'!I21)</f>
        <v>0</v>
      </c>
      <c r="J16" s="1013">
        <f>SUM('도수관 경년별 총괄'!J17:'도수관 경년별 총괄'!J21)</f>
        <v>0</v>
      </c>
      <c r="K16" s="1013">
        <f>SUM('도수관 경년별 총괄'!K17:'도수관 경년별 총괄'!K21)</f>
        <v>0</v>
      </c>
      <c r="L16" s="1013">
        <f>SUM('도수관 경년별 총괄'!L17:'도수관 경년별 총괄'!L21)</f>
        <v>0</v>
      </c>
      <c r="M16" s="1013">
        <f>SUM('도수관 경년별 총괄'!M17:'도수관 경년별 총괄'!M21)</f>
        <v>19.239999999999998</v>
      </c>
      <c r="N16" s="1013">
        <f>SUM('도수관 경년별 총괄'!N17:'도수관 경년별 총괄'!N21)</f>
        <v>5.9</v>
      </c>
      <c r="O16" s="1013">
        <f>SUM('도수관 경년별 총괄'!O17:'도수관 경년별 총괄'!O21)</f>
        <v>0</v>
      </c>
      <c r="P16" s="1013">
        <f>SUM('도수관 경년별 총괄'!P17:'도수관 경년별 총괄'!P21)</f>
        <v>0</v>
      </c>
      <c r="Q16" s="1013">
        <f>SUM('도수관 경년별 총괄'!Q17:'도수관 경년별 총괄'!Q21)</f>
        <v>0</v>
      </c>
      <c r="R16" s="1013">
        <f>SUM('도수관 경년별 총괄'!R17:'도수관 경년별 총괄'!R21)</f>
        <v>0</v>
      </c>
      <c r="S16" s="1013">
        <f>SUM('도수관 경년별 총괄'!S17:'도수관 경년별 총괄'!S21)</f>
        <v>0</v>
      </c>
      <c r="T16" s="1013">
        <f>SUM('도수관 경년별 총괄'!T17:'도수관 경년별 총괄'!T21)</f>
        <v>0</v>
      </c>
      <c r="U16" s="1013">
        <f>SUM('도수관 경년별 총괄'!U17:'도수관 경년별 총괄'!U21)</f>
        <v>0</v>
      </c>
      <c r="V16" s="1013">
        <f>SUM('도수관 경년별 총괄'!V17:'도수관 경년별 총괄'!V21)</f>
        <v>0</v>
      </c>
      <c r="W16" s="1013">
        <f>SUM('도수관 경년별 총괄'!W17:'도수관 경년별 총괄'!W21)</f>
        <v>0</v>
      </c>
      <c r="X16" s="1013">
        <f>SUM('도수관 경년별 총괄'!X17:'도수관 경년별 총괄'!X21)</f>
        <v>0</v>
      </c>
      <c r="Y16" s="1013">
        <f>SUM('도수관 경년별 총괄'!Y17:'도수관 경년별 총괄'!Y21)</f>
        <v>0</v>
      </c>
      <c r="Z16" s="1013">
        <f>SUM('도수관 경년별 총괄'!Z17:'도수관 경년별 총괄'!Z21)</f>
        <v>0</v>
      </c>
      <c r="AA16" s="1013">
        <f>SUM('도수관 경년별 총괄'!AA17:'도수관 경년별 총괄'!AA21)</f>
        <v>6.59</v>
      </c>
      <c r="AB16" s="1013">
        <f>SUM('도수관 경년별 총괄'!AB17:'도수관 경년별 총괄'!AB21)</f>
        <v>0</v>
      </c>
      <c r="AC16" s="1013">
        <f>SUM('도수관 경년별 총괄'!AC17:'도수관 경년별 총괄'!AC21)</f>
        <v>0</v>
      </c>
      <c r="AD16" s="1013">
        <f>SUM('도수관 경년별 총괄'!AD17:'도수관 경년별 총괄'!AD21)</f>
        <v>0</v>
      </c>
      <c r="AE16" s="1013">
        <f>SUM('도수관 경년별 총괄'!AE17:'도수관 경년별 총괄'!AE21)</f>
        <v>0</v>
      </c>
      <c r="AF16" s="1013">
        <f>SUM('도수관 경년별 총괄'!AF17:'도수관 경년별 총괄'!AF21)</f>
        <v>0</v>
      </c>
      <c r="AG16" s="1013">
        <f>SUM('도수관 경년별 총괄'!AG17:'도수관 경년별 총괄'!AG21)</f>
        <v>0</v>
      </c>
      <c r="AH16" s="1013">
        <f>SUM('도수관 경년별 총괄'!AH17:'도수관 경년별 총괄'!AH21)</f>
        <v>0</v>
      </c>
    </row>
    <row r="17" spans="1:34" s="996" customFormat="1" ht="19.5" customHeight="1">
      <c r="A17" s="2018" t="s">
        <v>782</v>
      </c>
      <c r="B17" s="989" t="s">
        <v>780</v>
      </c>
      <c r="C17" s="185">
        <v>25.14</v>
      </c>
      <c r="D17" s="185">
        <v>0</v>
      </c>
      <c r="E17" s="185"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185">
        <v>19.239999999999998</v>
      </c>
      <c r="N17" s="185">
        <v>5.9</v>
      </c>
      <c r="O17" s="185">
        <v>0</v>
      </c>
      <c r="P17" s="185">
        <v>0</v>
      </c>
      <c r="Q17" s="185">
        <v>0</v>
      </c>
      <c r="R17" s="185">
        <v>0</v>
      </c>
      <c r="S17" s="185">
        <v>0</v>
      </c>
      <c r="T17" s="185">
        <v>0</v>
      </c>
      <c r="U17" s="185">
        <v>0</v>
      </c>
      <c r="V17" s="185">
        <v>0</v>
      </c>
      <c r="W17" s="185">
        <v>0</v>
      </c>
      <c r="X17" s="185">
        <v>0</v>
      </c>
      <c r="Y17" s="185">
        <v>0</v>
      </c>
      <c r="Z17" s="185">
        <v>0</v>
      </c>
      <c r="AA17" s="185">
        <v>0</v>
      </c>
      <c r="AB17" s="185">
        <v>0</v>
      </c>
      <c r="AC17" s="185">
        <v>0</v>
      </c>
      <c r="AD17" s="185">
        <v>0</v>
      </c>
      <c r="AE17" s="185">
        <v>0</v>
      </c>
      <c r="AF17" s="185">
        <v>0</v>
      </c>
      <c r="AG17" s="185">
        <v>0</v>
      </c>
      <c r="AH17" s="185">
        <v>0</v>
      </c>
    </row>
    <row r="18" spans="1:34" s="996" customFormat="1" ht="30" customHeight="1">
      <c r="A18" s="2019"/>
      <c r="B18" s="991" t="s">
        <v>781</v>
      </c>
      <c r="C18" s="185">
        <v>6.59</v>
      </c>
      <c r="D18" s="185">
        <v>0</v>
      </c>
      <c r="E18" s="185">
        <v>0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185">
        <v>0</v>
      </c>
      <c r="U18" s="185">
        <v>0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6.59</v>
      </c>
      <c r="AB18" s="185">
        <v>0</v>
      </c>
      <c r="AC18" s="185">
        <v>0</v>
      </c>
      <c r="AD18" s="185">
        <v>0</v>
      </c>
      <c r="AE18" s="185">
        <v>0</v>
      </c>
      <c r="AF18" s="185">
        <v>0</v>
      </c>
      <c r="AG18" s="185">
        <v>0</v>
      </c>
      <c r="AH18" s="185">
        <v>0</v>
      </c>
    </row>
    <row r="19" spans="1:34" s="996" customFormat="1" ht="30" customHeight="1">
      <c r="A19" s="2019"/>
      <c r="B19" s="991" t="s">
        <v>786</v>
      </c>
      <c r="C19" s="185">
        <v>0</v>
      </c>
      <c r="D19" s="185">
        <v>0</v>
      </c>
      <c r="E19" s="185">
        <v>0</v>
      </c>
      <c r="F19" s="185">
        <v>0</v>
      </c>
      <c r="G19" s="185">
        <v>0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185">
        <v>0</v>
      </c>
      <c r="N19" s="185">
        <v>0</v>
      </c>
      <c r="O19" s="185">
        <v>0</v>
      </c>
      <c r="P19" s="185">
        <v>0</v>
      </c>
      <c r="Q19" s="185">
        <v>0</v>
      </c>
      <c r="R19" s="185">
        <v>0</v>
      </c>
      <c r="S19" s="185">
        <v>0</v>
      </c>
      <c r="T19" s="185">
        <v>0</v>
      </c>
      <c r="U19" s="185">
        <v>0</v>
      </c>
      <c r="V19" s="185">
        <v>0</v>
      </c>
      <c r="W19" s="185">
        <v>0</v>
      </c>
      <c r="X19" s="185">
        <v>0</v>
      </c>
      <c r="Y19" s="185">
        <v>0</v>
      </c>
      <c r="Z19" s="185">
        <v>0</v>
      </c>
      <c r="AA19" s="185">
        <v>0</v>
      </c>
      <c r="AB19" s="185">
        <v>0</v>
      </c>
      <c r="AC19" s="185">
        <v>0</v>
      </c>
      <c r="AD19" s="185">
        <v>0</v>
      </c>
      <c r="AE19" s="185">
        <v>0</v>
      </c>
      <c r="AF19" s="185">
        <v>0</v>
      </c>
      <c r="AG19" s="185">
        <v>0</v>
      </c>
      <c r="AH19" s="185">
        <v>0</v>
      </c>
    </row>
    <row r="20" spans="1:34" s="996" customFormat="1" ht="30" customHeight="1">
      <c r="A20" s="2019"/>
      <c r="B20" s="991" t="s">
        <v>787</v>
      </c>
      <c r="C20" s="185">
        <v>0</v>
      </c>
      <c r="D20" s="185">
        <v>0</v>
      </c>
      <c r="E20" s="185"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  <c r="K20" s="185">
        <v>0</v>
      </c>
      <c r="L20" s="185">
        <v>0</v>
      </c>
      <c r="M20" s="185">
        <v>0</v>
      </c>
      <c r="N20" s="185">
        <v>0</v>
      </c>
      <c r="O20" s="185">
        <v>0</v>
      </c>
      <c r="P20" s="185">
        <v>0</v>
      </c>
      <c r="Q20" s="185">
        <v>0</v>
      </c>
      <c r="R20" s="185">
        <v>0</v>
      </c>
      <c r="S20" s="185">
        <v>0</v>
      </c>
      <c r="T20" s="185">
        <v>0</v>
      </c>
      <c r="U20" s="185">
        <v>0</v>
      </c>
      <c r="V20" s="185">
        <v>0</v>
      </c>
      <c r="W20" s="185">
        <v>0</v>
      </c>
      <c r="X20" s="185">
        <v>0</v>
      </c>
      <c r="Y20" s="185">
        <v>0</v>
      </c>
      <c r="Z20" s="185">
        <v>0</v>
      </c>
      <c r="AA20" s="185">
        <v>0</v>
      </c>
      <c r="AB20" s="185">
        <v>0</v>
      </c>
      <c r="AC20" s="185">
        <v>0</v>
      </c>
      <c r="AD20" s="185">
        <v>0</v>
      </c>
      <c r="AE20" s="185">
        <v>0</v>
      </c>
      <c r="AF20" s="185">
        <v>0</v>
      </c>
      <c r="AG20" s="185">
        <v>0</v>
      </c>
      <c r="AH20" s="185">
        <v>0</v>
      </c>
    </row>
    <row r="21" spans="1:34" s="996" customFormat="1" ht="30" customHeight="1">
      <c r="A21" s="2019"/>
      <c r="B21" s="995" t="s">
        <v>788</v>
      </c>
      <c r="C21" s="185">
        <v>0</v>
      </c>
      <c r="D21" s="185">
        <v>0</v>
      </c>
      <c r="E21" s="185"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185">
        <v>0</v>
      </c>
      <c r="N21" s="185">
        <v>0</v>
      </c>
      <c r="O21" s="185">
        <v>0</v>
      </c>
      <c r="P21" s="185">
        <v>0</v>
      </c>
      <c r="Q21" s="185">
        <v>0</v>
      </c>
      <c r="R21" s="185">
        <v>0</v>
      </c>
      <c r="S21" s="185">
        <v>0</v>
      </c>
      <c r="T21" s="185">
        <v>0</v>
      </c>
      <c r="U21" s="185">
        <v>0</v>
      </c>
      <c r="V21" s="185">
        <v>0</v>
      </c>
      <c r="W21" s="185">
        <v>0</v>
      </c>
      <c r="X21" s="185">
        <v>0</v>
      </c>
      <c r="Y21" s="185">
        <v>0</v>
      </c>
      <c r="Z21" s="185">
        <v>0</v>
      </c>
      <c r="AA21" s="185">
        <v>0</v>
      </c>
      <c r="AB21" s="185">
        <v>0</v>
      </c>
      <c r="AC21" s="185">
        <v>0</v>
      </c>
      <c r="AD21" s="185">
        <v>0</v>
      </c>
      <c r="AE21" s="185">
        <v>0</v>
      </c>
      <c r="AF21" s="185">
        <v>0</v>
      </c>
      <c r="AG21" s="185">
        <v>0</v>
      </c>
      <c r="AH21" s="185">
        <v>0</v>
      </c>
    </row>
    <row r="22" spans="1:34" s="996" customFormat="1" ht="19.5" customHeight="1">
      <c r="A22" s="2018" t="s">
        <v>783</v>
      </c>
      <c r="B22" s="1013" t="s">
        <v>41</v>
      </c>
      <c r="C22" s="1013">
        <f>SUM('도수관 경년별 총괄'!C23:'도수관 경년별 총괄'!C27)</f>
        <v>4.8</v>
      </c>
      <c r="D22" s="1013">
        <f>SUM('도수관 경년별 총괄'!D23:'도수관 경년별 총괄'!D27)</f>
        <v>0</v>
      </c>
      <c r="E22" s="1013">
        <f>SUM('도수관 경년별 총괄'!E23:'도수관 경년별 총괄'!E27)</f>
        <v>0</v>
      </c>
      <c r="F22" s="1013">
        <f>SUM('도수관 경년별 총괄'!F23:'도수관 경년별 총괄'!F27)</f>
        <v>0</v>
      </c>
      <c r="G22" s="1013">
        <f>SUM('도수관 경년별 총괄'!G23:'도수관 경년별 총괄'!G27)</f>
        <v>0</v>
      </c>
      <c r="H22" s="1013">
        <f>SUM('도수관 경년별 총괄'!H23:'도수관 경년별 총괄'!H27)</f>
        <v>0</v>
      </c>
      <c r="I22" s="1013">
        <f>SUM('도수관 경년별 총괄'!I23:'도수관 경년별 총괄'!I27)</f>
        <v>0</v>
      </c>
      <c r="J22" s="1013">
        <f>SUM('도수관 경년별 총괄'!J23:'도수관 경년별 총괄'!J27)</f>
        <v>0</v>
      </c>
      <c r="K22" s="1013">
        <f>SUM('도수관 경년별 총괄'!K23:'도수관 경년별 총괄'!K27)</f>
        <v>0</v>
      </c>
      <c r="L22" s="1013">
        <f>SUM('도수관 경년별 총괄'!L23:'도수관 경년별 총괄'!L27)</f>
        <v>0</v>
      </c>
      <c r="M22" s="1013">
        <f>SUM('도수관 경년별 총괄'!M23:'도수관 경년별 총괄'!M27)</f>
        <v>0</v>
      </c>
      <c r="N22" s="1013">
        <f>SUM('도수관 경년별 총괄'!N23:'도수관 경년별 총괄'!N27)</f>
        <v>0</v>
      </c>
      <c r="O22" s="1013">
        <f>SUM('도수관 경년별 총괄'!O23:'도수관 경년별 총괄'!O27)</f>
        <v>0</v>
      </c>
      <c r="P22" s="1013">
        <f>SUM('도수관 경년별 총괄'!P23:'도수관 경년별 총괄'!P27)</f>
        <v>0</v>
      </c>
      <c r="Q22" s="1013">
        <f>SUM('도수관 경년별 총괄'!Q23:'도수관 경년별 총괄'!Q27)</f>
        <v>0</v>
      </c>
      <c r="R22" s="1013">
        <f>SUM('도수관 경년별 총괄'!R23:'도수관 경년별 총괄'!R27)</f>
        <v>0</v>
      </c>
      <c r="S22" s="1013">
        <f>SUM('도수관 경년별 총괄'!S23:'도수관 경년별 총괄'!S27)</f>
        <v>4.8</v>
      </c>
      <c r="T22" s="1013">
        <f>SUM('도수관 경년별 총괄'!T23:'도수관 경년별 총괄'!T27)</f>
        <v>0</v>
      </c>
      <c r="U22" s="1013">
        <f>SUM('도수관 경년별 총괄'!U23:'도수관 경년별 총괄'!U27)</f>
        <v>0</v>
      </c>
      <c r="V22" s="1013">
        <f>SUM('도수관 경년별 총괄'!V23:'도수관 경년별 총괄'!V27)</f>
        <v>0</v>
      </c>
      <c r="W22" s="1013">
        <f>SUM('도수관 경년별 총괄'!W23:'도수관 경년별 총괄'!W27)</f>
        <v>0</v>
      </c>
      <c r="X22" s="1013">
        <f>SUM('도수관 경년별 총괄'!X23:'도수관 경년별 총괄'!X27)</f>
        <v>0</v>
      </c>
      <c r="Y22" s="1013">
        <f>SUM('도수관 경년별 총괄'!Y23:'도수관 경년별 총괄'!Y27)</f>
        <v>0</v>
      </c>
      <c r="Z22" s="1013">
        <f>SUM('도수관 경년별 총괄'!Z23:'도수관 경년별 총괄'!Z27)</f>
        <v>0</v>
      </c>
      <c r="AA22" s="1013">
        <f>SUM('도수관 경년별 총괄'!AA23:'도수관 경년별 총괄'!AA27)</f>
        <v>0</v>
      </c>
      <c r="AB22" s="1013">
        <f>SUM('도수관 경년별 총괄'!AB23:'도수관 경년별 총괄'!AB27)</f>
        <v>0</v>
      </c>
      <c r="AC22" s="1013">
        <f>SUM('도수관 경년별 총괄'!AC23:'도수관 경년별 총괄'!AC27)</f>
        <v>0</v>
      </c>
      <c r="AD22" s="1013">
        <f>SUM('도수관 경년별 총괄'!AD23:'도수관 경년별 총괄'!AD27)</f>
        <v>0</v>
      </c>
      <c r="AE22" s="1013">
        <f>SUM('도수관 경년별 총괄'!AE23:'도수관 경년별 총괄'!AE27)</f>
        <v>0</v>
      </c>
      <c r="AF22" s="1013">
        <f>SUM('도수관 경년별 총괄'!AF23:'도수관 경년별 총괄'!AF27)</f>
        <v>0</v>
      </c>
      <c r="AG22" s="1013">
        <f>SUM('도수관 경년별 총괄'!AG23:'도수관 경년별 총괄'!AG27)</f>
        <v>0</v>
      </c>
      <c r="AH22" s="1013">
        <f>SUM('도수관 경년별 총괄'!AH23:'도수관 경년별 총괄'!AH27)</f>
        <v>0</v>
      </c>
    </row>
    <row r="23" spans="1:34" s="996" customFormat="1" ht="19.5" customHeight="1">
      <c r="A23" s="2018" t="s">
        <v>783</v>
      </c>
      <c r="B23" s="989" t="s">
        <v>780</v>
      </c>
      <c r="C23" s="185">
        <v>4.8</v>
      </c>
      <c r="D23" s="185">
        <v>0</v>
      </c>
      <c r="E23" s="185">
        <v>0</v>
      </c>
      <c r="F23" s="185">
        <v>0</v>
      </c>
      <c r="G23" s="185">
        <v>0</v>
      </c>
      <c r="H23" s="185">
        <v>0</v>
      </c>
      <c r="I23" s="185">
        <v>0</v>
      </c>
      <c r="J23" s="185">
        <v>0</v>
      </c>
      <c r="K23" s="185">
        <v>0</v>
      </c>
      <c r="L23" s="185">
        <v>0</v>
      </c>
      <c r="M23" s="185">
        <v>0</v>
      </c>
      <c r="N23" s="185">
        <v>0</v>
      </c>
      <c r="O23" s="185">
        <v>0</v>
      </c>
      <c r="P23" s="185">
        <v>0</v>
      </c>
      <c r="Q23" s="185">
        <v>0</v>
      </c>
      <c r="R23" s="185">
        <v>0</v>
      </c>
      <c r="S23" s="185">
        <v>4.8</v>
      </c>
      <c r="T23" s="185">
        <v>0</v>
      </c>
      <c r="U23" s="185">
        <v>0</v>
      </c>
      <c r="V23" s="185">
        <v>0</v>
      </c>
      <c r="W23" s="185">
        <v>0</v>
      </c>
      <c r="X23" s="185">
        <v>0</v>
      </c>
      <c r="Y23" s="185">
        <v>0</v>
      </c>
      <c r="Z23" s="185">
        <v>0</v>
      </c>
      <c r="AA23" s="185">
        <v>0</v>
      </c>
      <c r="AB23" s="185">
        <v>0</v>
      </c>
      <c r="AC23" s="185">
        <v>0</v>
      </c>
      <c r="AD23" s="185">
        <v>0</v>
      </c>
      <c r="AE23" s="185">
        <v>0</v>
      </c>
      <c r="AF23" s="185">
        <v>0</v>
      </c>
      <c r="AG23" s="185">
        <v>0</v>
      </c>
      <c r="AH23" s="185">
        <v>0</v>
      </c>
    </row>
    <row r="24" spans="1:34" s="996" customFormat="1" ht="30" customHeight="1">
      <c r="A24" s="2019"/>
      <c r="B24" s="991" t="s">
        <v>781</v>
      </c>
      <c r="C24" s="185">
        <v>0</v>
      </c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>
        <v>0</v>
      </c>
      <c r="S24" s="185">
        <v>0</v>
      </c>
      <c r="T24" s="185">
        <v>0</v>
      </c>
      <c r="U24" s="185">
        <v>0</v>
      </c>
      <c r="V24" s="185">
        <v>0</v>
      </c>
      <c r="W24" s="185">
        <v>0</v>
      </c>
      <c r="X24" s="185">
        <v>0</v>
      </c>
      <c r="Y24" s="185">
        <v>0</v>
      </c>
      <c r="Z24" s="185">
        <v>0</v>
      </c>
      <c r="AA24" s="185">
        <v>0</v>
      </c>
      <c r="AB24" s="185">
        <v>0</v>
      </c>
      <c r="AC24" s="185">
        <v>0</v>
      </c>
      <c r="AD24" s="185">
        <v>0</v>
      </c>
      <c r="AE24" s="185">
        <v>0</v>
      </c>
      <c r="AF24" s="185">
        <v>0</v>
      </c>
      <c r="AG24" s="185">
        <v>0</v>
      </c>
      <c r="AH24" s="185">
        <v>0</v>
      </c>
    </row>
    <row r="25" spans="1:34" s="1167" customFormat="1" ht="30" customHeight="1">
      <c r="A25" s="2019"/>
      <c r="B25" s="991" t="s">
        <v>786</v>
      </c>
      <c r="C25" s="185">
        <v>0</v>
      </c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0</v>
      </c>
      <c r="AA25" s="185">
        <v>0</v>
      </c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85">
        <v>0</v>
      </c>
      <c r="AH25" s="185">
        <v>0</v>
      </c>
    </row>
    <row r="26" spans="1:34" s="1167" customFormat="1" ht="30" customHeight="1">
      <c r="A26" s="2019"/>
      <c r="B26" s="991" t="s">
        <v>787</v>
      </c>
      <c r="C26" s="185">
        <v>0</v>
      </c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185">
        <v>0</v>
      </c>
      <c r="AC26" s="185">
        <v>0</v>
      </c>
      <c r="AD26" s="185">
        <v>0</v>
      </c>
      <c r="AE26" s="185">
        <v>0</v>
      </c>
      <c r="AF26" s="185">
        <v>0</v>
      </c>
      <c r="AG26" s="185">
        <v>0</v>
      </c>
      <c r="AH26" s="185">
        <v>0</v>
      </c>
    </row>
    <row r="27" spans="1:34" s="1167" customFormat="1" ht="30" customHeight="1">
      <c r="A27" s="2019"/>
      <c r="B27" s="995" t="s">
        <v>788</v>
      </c>
      <c r="C27" s="185">
        <v>0</v>
      </c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185">
        <v>0</v>
      </c>
      <c r="U27" s="185">
        <v>0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0</v>
      </c>
      <c r="AG27" s="185">
        <v>0</v>
      </c>
      <c r="AH27" s="185">
        <v>0</v>
      </c>
    </row>
    <row r="28" spans="1:34" s="1167" customFormat="1" ht="19.5" customHeight="1">
      <c r="A28" s="2018" t="s">
        <v>790</v>
      </c>
      <c r="B28" s="1013" t="s">
        <v>41</v>
      </c>
      <c r="C28" s="1013">
        <f>SUM('도수관 경년별 총괄'!C29:'도수관 경년별 총괄'!C33)</f>
        <v>4229.32</v>
      </c>
      <c r="D28" s="1013">
        <f>SUM('도수관 경년별 총괄'!D29:'도수관 경년별 총괄'!D33)</f>
        <v>3692.04</v>
      </c>
      <c r="E28" s="1013">
        <f>SUM('도수관 경년별 총괄'!E29:'도수관 경년별 총괄'!E33)</f>
        <v>0</v>
      </c>
      <c r="F28" s="1013">
        <f>SUM('도수관 경년별 총괄'!F29:'도수관 경년별 총괄'!F33)</f>
        <v>0</v>
      </c>
      <c r="G28" s="1013">
        <f>SUM('도수관 경년별 총괄'!G29:'도수관 경년별 총괄'!G33)</f>
        <v>0</v>
      </c>
      <c r="H28" s="1013">
        <f>SUM('도수관 경년별 총괄'!H29:'도수관 경년별 총괄'!H33)</f>
        <v>0</v>
      </c>
      <c r="I28" s="1013">
        <f>SUM('도수관 경년별 총괄'!I29:'도수관 경년별 총괄'!I33)</f>
        <v>0</v>
      </c>
      <c r="J28" s="1013">
        <f>SUM('도수관 경년별 총괄'!J29:'도수관 경년별 총괄'!J33)</f>
        <v>0</v>
      </c>
      <c r="K28" s="1013">
        <f>SUM('도수관 경년별 총괄'!K29:'도수관 경년별 총괄'!K33)</f>
        <v>0</v>
      </c>
      <c r="L28" s="1013">
        <f>SUM('도수관 경년별 총괄'!L29:'도수관 경년별 총괄'!L33)</f>
        <v>0</v>
      </c>
      <c r="M28" s="1013">
        <f>SUM('도수관 경년별 총괄'!M29:'도수관 경년별 총괄'!M33)</f>
        <v>0</v>
      </c>
      <c r="N28" s="1013">
        <f>SUM('도수관 경년별 총괄'!N29:'도수관 경년별 총괄'!N33)</f>
        <v>0</v>
      </c>
      <c r="O28" s="1013">
        <f>SUM('도수관 경년별 총괄'!O29:'도수관 경년별 총괄'!O33)</f>
        <v>0</v>
      </c>
      <c r="P28" s="1013">
        <f>SUM('도수관 경년별 총괄'!P29:'도수관 경년별 총괄'!P33)</f>
        <v>0</v>
      </c>
      <c r="Q28" s="1013">
        <f>SUM('도수관 경년별 총괄'!Q29:'도수관 경년별 총괄'!Q33)</f>
        <v>0</v>
      </c>
      <c r="R28" s="1013">
        <f>SUM('도수관 경년별 총괄'!R29:'도수관 경년별 총괄'!R33)</f>
        <v>0</v>
      </c>
      <c r="S28" s="1013">
        <f>SUM('도수관 경년별 총괄'!S29:'도수관 경년별 총괄'!S33)</f>
        <v>0</v>
      </c>
      <c r="T28" s="1013">
        <f>SUM('도수관 경년별 총괄'!T29:'도수관 경년별 총괄'!T33)</f>
        <v>0</v>
      </c>
      <c r="U28" s="1013">
        <f>SUM('도수관 경년별 총괄'!U29:'도수관 경년별 총괄'!U33)</f>
        <v>357.4</v>
      </c>
      <c r="V28" s="1013">
        <f>SUM('도수관 경년별 총괄'!V29:'도수관 경년별 총괄'!V33)</f>
        <v>0</v>
      </c>
      <c r="W28" s="1013">
        <f>SUM('도수관 경년별 총괄'!W29:'도수관 경년별 총괄'!W33)</f>
        <v>0</v>
      </c>
      <c r="X28" s="1013">
        <f>SUM('도수관 경년별 총괄'!X29:'도수관 경년별 총괄'!X33)</f>
        <v>0</v>
      </c>
      <c r="Y28" s="1013">
        <f>SUM('도수관 경년별 총괄'!Y29:'도수관 경년별 총괄'!Y33)</f>
        <v>0</v>
      </c>
      <c r="Z28" s="1013">
        <f>SUM('도수관 경년별 총괄'!Z29:'도수관 경년별 총괄'!Z33)</f>
        <v>179.88</v>
      </c>
      <c r="AA28" s="1013">
        <f>SUM('도수관 경년별 총괄'!AA29:'도수관 경년별 총괄'!AA33)</f>
        <v>0</v>
      </c>
      <c r="AB28" s="1013">
        <f>SUM('도수관 경년별 총괄'!AB29:'도수관 경년별 총괄'!AB33)</f>
        <v>0</v>
      </c>
      <c r="AC28" s="1013">
        <f>SUM('도수관 경년별 총괄'!AC29:'도수관 경년별 총괄'!AC33)</f>
        <v>0</v>
      </c>
      <c r="AD28" s="1013">
        <f>SUM('도수관 경년별 총괄'!AD29:'도수관 경년별 총괄'!AD33)</f>
        <v>0</v>
      </c>
      <c r="AE28" s="1013">
        <f>SUM('도수관 경년별 총괄'!AE29:'도수관 경년별 총괄'!AE33)</f>
        <v>0</v>
      </c>
      <c r="AF28" s="1013">
        <f>SUM('도수관 경년별 총괄'!AF29:'도수관 경년별 총괄'!AF33)</f>
        <v>0</v>
      </c>
      <c r="AG28" s="1013">
        <f>SUM('도수관 경년별 총괄'!AG29:'도수관 경년별 총괄'!AG33)</f>
        <v>0</v>
      </c>
      <c r="AH28" s="1013">
        <f>SUM('도수관 경년별 총괄'!AH29:'도수관 경년별 총괄'!AH33)</f>
        <v>0</v>
      </c>
    </row>
    <row r="29" spans="1:34" s="1167" customFormat="1" ht="19.5" customHeight="1">
      <c r="A29" s="2018" t="s">
        <v>790</v>
      </c>
      <c r="B29" s="989" t="s">
        <v>780</v>
      </c>
      <c r="C29" s="185">
        <v>357.4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357.4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167" customFormat="1" ht="30" customHeight="1">
      <c r="A30" s="2019"/>
      <c r="B30" s="991" t="s">
        <v>781</v>
      </c>
      <c r="C30" s="185">
        <v>3762.8</v>
      </c>
      <c r="D30" s="185">
        <v>3692.04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70.760000000000005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167" customFormat="1" ht="30" customHeight="1">
      <c r="A31" s="2019"/>
      <c r="B31" s="991" t="s">
        <v>786</v>
      </c>
      <c r="C31" s="185"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167" customFormat="1" ht="30" customHeight="1">
      <c r="A32" s="2019"/>
      <c r="B32" s="991" t="s">
        <v>787</v>
      </c>
      <c r="C32" s="185">
        <v>109.12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109.12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167" customFormat="1" ht="30" customHeight="1">
      <c r="A33" s="2019"/>
      <c r="B33" s="995" t="s">
        <v>788</v>
      </c>
      <c r="C33" s="185">
        <v>0</v>
      </c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167" customFormat="1" ht="19.5" customHeight="1">
      <c r="A34" s="2018" t="s">
        <v>791</v>
      </c>
      <c r="B34" s="1013" t="s">
        <v>41</v>
      </c>
      <c r="C34" s="1013">
        <f>SUM('도수관 경년별 총괄'!C35:'도수관 경년별 총괄'!C39)</f>
        <v>5045.33</v>
      </c>
      <c r="D34" s="1013">
        <f>SUM('도수관 경년별 총괄'!D35:'도수관 경년별 총괄'!D39)</f>
        <v>567.79999999999995</v>
      </c>
      <c r="E34" s="1013">
        <f>SUM('도수관 경년별 총괄'!E35:'도수관 경년별 총괄'!E39)</f>
        <v>0</v>
      </c>
      <c r="F34" s="1013">
        <f>SUM('도수관 경년별 총괄'!F35:'도수관 경년별 총괄'!F39)</f>
        <v>0</v>
      </c>
      <c r="G34" s="1013">
        <f>SUM('도수관 경년별 총괄'!G35:'도수관 경년별 총괄'!G39)</f>
        <v>0</v>
      </c>
      <c r="H34" s="1013">
        <f>SUM('도수관 경년별 총괄'!H35:'도수관 경년별 총괄'!H39)</f>
        <v>0</v>
      </c>
      <c r="I34" s="1013">
        <f>SUM('도수관 경년별 총괄'!I35:'도수관 경년별 총괄'!I39)</f>
        <v>0</v>
      </c>
      <c r="J34" s="1013">
        <f>SUM('도수관 경년별 총괄'!J35:'도수관 경년별 총괄'!J39)</f>
        <v>0</v>
      </c>
      <c r="K34" s="1013">
        <f>SUM('도수관 경년별 총괄'!K35:'도수관 경년별 총괄'!K39)</f>
        <v>0</v>
      </c>
      <c r="L34" s="1013">
        <f>SUM('도수관 경년별 총괄'!L35:'도수관 경년별 총괄'!L39)</f>
        <v>0</v>
      </c>
      <c r="M34" s="1013">
        <f>SUM('도수관 경년별 총괄'!M35:'도수관 경년별 총괄'!M39)</f>
        <v>0</v>
      </c>
      <c r="N34" s="1013">
        <f>SUM('도수관 경년별 총괄'!N35:'도수관 경년별 총괄'!N39)</f>
        <v>3756.31</v>
      </c>
      <c r="O34" s="1013">
        <f>SUM('도수관 경년별 총괄'!O35:'도수관 경년별 총괄'!O39)</f>
        <v>0</v>
      </c>
      <c r="P34" s="1013">
        <f>SUM('도수관 경년별 총괄'!P35:'도수관 경년별 총괄'!P39)</f>
        <v>0</v>
      </c>
      <c r="Q34" s="1013">
        <f>SUM('도수관 경년별 총괄'!Q35:'도수관 경년별 총괄'!Q39)</f>
        <v>0</v>
      </c>
      <c r="R34" s="1013">
        <f>SUM('도수관 경년별 총괄'!R35:'도수관 경년별 총괄'!R39)</f>
        <v>0</v>
      </c>
      <c r="S34" s="1013">
        <f>SUM('도수관 경년별 총괄'!S35:'도수관 경년별 총괄'!S39)</f>
        <v>0</v>
      </c>
      <c r="T34" s="1013">
        <f>SUM('도수관 경년별 총괄'!T35:'도수관 경년별 총괄'!T39)</f>
        <v>240.2</v>
      </c>
      <c r="U34" s="1013">
        <f>SUM('도수관 경년별 총괄'!U35:'도수관 경년별 총괄'!U39)</f>
        <v>412.17</v>
      </c>
      <c r="V34" s="1013">
        <f>SUM('도수관 경년별 총괄'!V35:'도수관 경년별 총괄'!V39)</f>
        <v>0</v>
      </c>
      <c r="W34" s="1013">
        <f>SUM('도수관 경년별 총괄'!W35:'도수관 경년별 총괄'!W39)</f>
        <v>0</v>
      </c>
      <c r="X34" s="1013">
        <f>SUM('도수관 경년별 총괄'!X35:'도수관 경년별 총괄'!X39)</f>
        <v>0</v>
      </c>
      <c r="Y34" s="1013">
        <f>SUM('도수관 경년별 총괄'!Y35:'도수관 경년별 총괄'!Y39)</f>
        <v>0</v>
      </c>
      <c r="Z34" s="1013">
        <f>SUM('도수관 경년별 총괄'!Z35:'도수관 경년별 총괄'!Z39)</f>
        <v>68.849999999999994</v>
      </c>
      <c r="AA34" s="1013">
        <f>SUM('도수관 경년별 총괄'!AA35:'도수관 경년별 총괄'!AA39)</f>
        <v>0</v>
      </c>
      <c r="AB34" s="1013">
        <f>SUM('도수관 경년별 총괄'!AB35:'도수관 경년별 총괄'!AB39)</f>
        <v>0</v>
      </c>
      <c r="AC34" s="1013">
        <f>SUM('도수관 경년별 총괄'!AC35:'도수관 경년별 총괄'!AC39)</f>
        <v>0</v>
      </c>
      <c r="AD34" s="1013">
        <f>SUM('도수관 경년별 총괄'!AD35:'도수관 경년별 총괄'!AD39)</f>
        <v>0</v>
      </c>
      <c r="AE34" s="1013">
        <f>SUM('도수관 경년별 총괄'!AE35:'도수관 경년별 총괄'!AE39)</f>
        <v>0</v>
      </c>
      <c r="AF34" s="1013">
        <f>SUM('도수관 경년별 총괄'!AF35:'도수관 경년별 총괄'!AF39)</f>
        <v>0</v>
      </c>
      <c r="AG34" s="1013">
        <f>SUM('도수관 경년별 총괄'!AG35:'도수관 경년별 총괄'!AG39)</f>
        <v>0</v>
      </c>
      <c r="AH34" s="1013">
        <f>SUM('도수관 경년별 총괄'!AH35:'도수관 경년별 총괄'!AH39)</f>
        <v>0</v>
      </c>
    </row>
    <row r="35" spans="1:34" s="1167" customFormat="1" ht="19.5" customHeight="1">
      <c r="A35" s="2018" t="s">
        <v>791</v>
      </c>
      <c r="B35" s="989" t="s">
        <v>780</v>
      </c>
      <c r="C35" s="185">
        <v>879.17</v>
      </c>
      <c r="D35" s="185">
        <v>226.8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240.2</v>
      </c>
      <c r="U35" s="185">
        <v>412.17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19"/>
      <c r="B36" s="991" t="s">
        <v>781</v>
      </c>
      <c r="C36" s="185">
        <v>3229.31</v>
      </c>
      <c r="D36" s="185">
        <v>153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3076.31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19"/>
      <c r="B37" s="991" t="s">
        <v>786</v>
      </c>
      <c r="C37" s="185">
        <v>868</v>
      </c>
      <c r="D37" s="185">
        <v>188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680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19"/>
      <c r="B38" s="991" t="s">
        <v>787</v>
      </c>
      <c r="C38" s="185">
        <v>68.849999999999994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68.849999999999994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19"/>
      <c r="B39" s="995" t="s">
        <v>788</v>
      </c>
      <c r="C39" s="185">
        <v>0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</row>
    <row r="40" spans="1:34" ht="19.5" customHeight="1">
      <c r="A40" s="2018" t="s">
        <v>792</v>
      </c>
      <c r="B40" s="1013" t="s">
        <v>41</v>
      </c>
      <c r="C40" s="1013">
        <f>SUM('도수관 경년별 총괄'!C41:'도수관 경년별 총괄'!C45)</f>
        <v>966.75</v>
      </c>
      <c r="D40" s="1013">
        <f>SUM('도수관 경년별 총괄'!D41:'도수관 경년별 총괄'!D45)</f>
        <v>700.01</v>
      </c>
      <c r="E40" s="1013">
        <f>SUM('도수관 경년별 총괄'!E41:'도수관 경년별 총괄'!E45)</f>
        <v>0</v>
      </c>
      <c r="F40" s="1013">
        <f>SUM('도수관 경년별 총괄'!F41:'도수관 경년별 총괄'!F45)</f>
        <v>0</v>
      </c>
      <c r="G40" s="1013">
        <f>SUM('도수관 경년별 총괄'!G41:'도수관 경년별 총괄'!G45)</f>
        <v>0</v>
      </c>
      <c r="H40" s="1013">
        <f>SUM('도수관 경년별 총괄'!H41:'도수관 경년별 총괄'!H45)</f>
        <v>0</v>
      </c>
      <c r="I40" s="1013">
        <f>SUM('도수관 경년별 총괄'!I41:'도수관 경년별 총괄'!I45)</f>
        <v>0</v>
      </c>
      <c r="J40" s="1013">
        <f>SUM('도수관 경년별 총괄'!J41:'도수관 경년별 총괄'!J45)</f>
        <v>0</v>
      </c>
      <c r="K40" s="1013">
        <f>SUM('도수관 경년별 총괄'!K41:'도수관 경년별 총괄'!K45)</f>
        <v>0</v>
      </c>
      <c r="L40" s="1013">
        <f>SUM('도수관 경년별 총괄'!L41:'도수관 경년별 총괄'!L45)</f>
        <v>0</v>
      </c>
      <c r="M40" s="1013">
        <f>SUM('도수관 경년별 총괄'!M41:'도수관 경년별 총괄'!M45)</f>
        <v>0</v>
      </c>
      <c r="N40" s="1013">
        <f>SUM('도수관 경년별 총괄'!N41:'도수관 경년별 총괄'!N45)</f>
        <v>0</v>
      </c>
      <c r="O40" s="1013">
        <f>SUM('도수관 경년별 총괄'!O41:'도수관 경년별 총괄'!O45)</f>
        <v>0</v>
      </c>
      <c r="P40" s="1013">
        <f>SUM('도수관 경년별 총괄'!P41:'도수관 경년별 총괄'!P45)</f>
        <v>0</v>
      </c>
      <c r="Q40" s="1013">
        <f>SUM('도수관 경년별 총괄'!Q41:'도수관 경년별 총괄'!Q45)</f>
        <v>0</v>
      </c>
      <c r="R40" s="1013">
        <f>SUM('도수관 경년별 총괄'!R41:'도수관 경년별 총괄'!R45)</f>
        <v>0</v>
      </c>
      <c r="S40" s="1013">
        <f>SUM('도수관 경년별 총괄'!S41:'도수관 경년별 총괄'!S45)</f>
        <v>0</v>
      </c>
      <c r="T40" s="1013">
        <f>SUM('도수관 경년별 총괄'!T41:'도수관 경년별 총괄'!T45)</f>
        <v>266.74</v>
      </c>
      <c r="U40" s="1013">
        <f>SUM('도수관 경년별 총괄'!U41:'도수관 경년별 총괄'!U45)</f>
        <v>0</v>
      </c>
      <c r="V40" s="1013">
        <f>SUM('도수관 경년별 총괄'!V41:'도수관 경년별 총괄'!V45)</f>
        <v>0</v>
      </c>
      <c r="W40" s="1013">
        <f>SUM('도수관 경년별 총괄'!W41:'도수관 경년별 총괄'!W45)</f>
        <v>0</v>
      </c>
      <c r="X40" s="1013">
        <f>SUM('도수관 경년별 총괄'!X41:'도수관 경년별 총괄'!X45)</f>
        <v>0</v>
      </c>
      <c r="Y40" s="1013">
        <f>SUM('도수관 경년별 총괄'!Y41:'도수관 경년별 총괄'!Y45)</f>
        <v>0</v>
      </c>
      <c r="Z40" s="1013">
        <f>SUM('도수관 경년별 총괄'!Z41:'도수관 경년별 총괄'!Z45)</f>
        <v>0</v>
      </c>
      <c r="AA40" s="1013">
        <f>SUM('도수관 경년별 총괄'!AA41:'도수관 경년별 총괄'!AA45)</f>
        <v>0</v>
      </c>
      <c r="AB40" s="1013">
        <f>SUM('도수관 경년별 총괄'!AB41:'도수관 경년별 총괄'!AB45)</f>
        <v>0</v>
      </c>
      <c r="AC40" s="1013">
        <f>SUM('도수관 경년별 총괄'!AC41:'도수관 경년별 총괄'!AC45)</f>
        <v>0</v>
      </c>
      <c r="AD40" s="1013">
        <f>SUM('도수관 경년별 총괄'!AD41:'도수관 경년별 총괄'!AD45)</f>
        <v>0</v>
      </c>
      <c r="AE40" s="1013">
        <f>SUM('도수관 경년별 총괄'!AE41:'도수관 경년별 총괄'!AE45)</f>
        <v>0</v>
      </c>
      <c r="AF40" s="1013">
        <f>SUM('도수관 경년별 총괄'!AF41:'도수관 경년별 총괄'!AF45)</f>
        <v>0</v>
      </c>
      <c r="AG40" s="1013">
        <f>SUM('도수관 경년별 총괄'!AG41:'도수관 경년별 총괄'!AG45)</f>
        <v>0</v>
      </c>
      <c r="AH40" s="1013">
        <f>SUM('도수관 경년별 총괄'!AH41:'도수관 경년별 총괄'!AH45)</f>
        <v>0</v>
      </c>
    </row>
    <row r="41" spans="1:34" ht="19.5" customHeight="1">
      <c r="A41" s="2018" t="s">
        <v>792</v>
      </c>
      <c r="B41" s="989" t="s">
        <v>780</v>
      </c>
      <c r="C41" s="185">
        <v>266.74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266.74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19"/>
      <c r="B42" s="991" t="s">
        <v>781</v>
      </c>
      <c r="C42" s="185">
        <v>700.01</v>
      </c>
      <c r="D42" s="185">
        <v>700.01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30" customHeight="1">
      <c r="A43" s="2019"/>
      <c r="B43" s="991" t="s">
        <v>786</v>
      </c>
      <c r="C43" s="185"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30" customHeight="1">
      <c r="A44" s="2019"/>
      <c r="B44" s="991" t="s">
        <v>787</v>
      </c>
      <c r="C44" s="185">
        <v>0</v>
      </c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</row>
    <row r="45" spans="1:34" ht="30" customHeight="1">
      <c r="A45" s="2019"/>
      <c r="B45" s="995" t="s">
        <v>788</v>
      </c>
      <c r="C45" s="185">
        <v>0</v>
      </c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B45" s="185">
        <v>0</v>
      </c>
      <c r="AC45" s="185">
        <v>0</v>
      </c>
      <c r="AD45" s="185">
        <v>0</v>
      </c>
      <c r="AE45" s="185">
        <v>0</v>
      </c>
      <c r="AF45" s="185">
        <v>0</v>
      </c>
      <c r="AG45" s="185">
        <v>0</v>
      </c>
      <c r="AH45" s="185">
        <v>0</v>
      </c>
    </row>
    <row r="46" spans="1:34" ht="19.5" customHeight="1">
      <c r="A46" s="2018" t="s">
        <v>793</v>
      </c>
      <c r="B46" s="1013" t="s">
        <v>41</v>
      </c>
      <c r="C46" s="1013">
        <f>SUM('도수관 경년별 총괄'!C47:'도수관 경년별 총괄'!C51)</f>
        <v>1104.83</v>
      </c>
      <c r="D46" s="1013">
        <f>SUM('도수관 경년별 총괄'!D47:'도수관 경년별 총괄'!D51)</f>
        <v>0</v>
      </c>
      <c r="E46" s="1013">
        <f>SUM('도수관 경년별 총괄'!E47:'도수관 경년별 총괄'!E51)</f>
        <v>0</v>
      </c>
      <c r="F46" s="1013">
        <f>SUM('도수관 경년별 총괄'!F47:'도수관 경년별 총괄'!F51)</f>
        <v>0</v>
      </c>
      <c r="G46" s="1013">
        <f>SUM('도수관 경년별 총괄'!G47:'도수관 경년별 총괄'!G51)</f>
        <v>0</v>
      </c>
      <c r="H46" s="1013">
        <f>SUM('도수관 경년별 총괄'!H47:'도수관 경년별 총괄'!H51)</f>
        <v>0</v>
      </c>
      <c r="I46" s="1013">
        <f>SUM('도수관 경년별 총괄'!I47:'도수관 경년별 총괄'!I51)</f>
        <v>0</v>
      </c>
      <c r="J46" s="1013">
        <f>SUM('도수관 경년별 총괄'!J47:'도수관 경년별 총괄'!J51)</f>
        <v>0</v>
      </c>
      <c r="K46" s="1013">
        <f>SUM('도수관 경년별 총괄'!K47:'도수관 경년별 총괄'!K51)</f>
        <v>0</v>
      </c>
      <c r="L46" s="1013">
        <f>SUM('도수관 경년별 총괄'!L47:'도수관 경년별 총괄'!L51)</f>
        <v>0</v>
      </c>
      <c r="M46" s="1013">
        <f>SUM('도수관 경년별 총괄'!M47:'도수관 경년별 총괄'!M51)</f>
        <v>0</v>
      </c>
      <c r="N46" s="1013">
        <f>SUM('도수관 경년별 총괄'!N47:'도수관 경년별 총괄'!N51)</f>
        <v>0</v>
      </c>
      <c r="O46" s="1013">
        <f>SUM('도수관 경년별 총괄'!O47:'도수관 경년별 총괄'!O51)</f>
        <v>0</v>
      </c>
      <c r="P46" s="1013">
        <f>SUM('도수관 경년별 총괄'!P47:'도수관 경년별 총괄'!P51)</f>
        <v>0</v>
      </c>
      <c r="Q46" s="1013">
        <f>SUM('도수관 경년별 총괄'!Q47:'도수관 경년별 총괄'!Q51)</f>
        <v>0</v>
      </c>
      <c r="R46" s="1013">
        <f>SUM('도수관 경년별 총괄'!R47:'도수관 경년별 총괄'!R51)</f>
        <v>0</v>
      </c>
      <c r="S46" s="1013">
        <f>SUM('도수관 경년별 총괄'!S47:'도수관 경년별 총괄'!S51)</f>
        <v>0</v>
      </c>
      <c r="T46" s="1013">
        <f>SUM('도수관 경년별 총괄'!T47:'도수관 경년별 총괄'!T51)</f>
        <v>0</v>
      </c>
      <c r="U46" s="1013">
        <f>SUM('도수관 경년별 총괄'!U47:'도수관 경년별 총괄'!U51)</f>
        <v>0</v>
      </c>
      <c r="V46" s="1013">
        <f>SUM('도수관 경년별 총괄'!V47:'도수관 경년별 총괄'!V51)</f>
        <v>0</v>
      </c>
      <c r="W46" s="1013">
        <f>SUM('도수관 경년별 총괄'!W47:'도수관 경년별 총괄'!W51)</f>
        <v>0</v>
      </c>
      <c r="X46" s="1013">
        <f>SUM('도수관 경년별 총괄'!X47:'도수관 경년별 총괄'!X51)</f>
        <v>0</v>
      </c>
      <c r="Y46" s="1013">
        <f>SUM('도수관 경년별 총괄'!Y47:'도수관 경년별 총괄'!Y51)</f>
        <v>0</v>
      </c>
      <c r="Z46" s="1013">
        <f>SUM('도수관 경년별 총괄'!Z47:'도수관 경년별 총괄'!Z51)</f>
        <v>0</v>
      </c>
      <c r="AA46" s="1013">
        <f>SUM('도수관 경년별 총괄'!AA47:'도수관 경년별 총괄'!AA51)</f>
        <v>1104.83</v>
      </c>
      <c r="AB46" s="1013">
        <f>SUM('도수관 경년별 총괄'!AB47:'도수관 경년별 총괄'!AB51)</f>
        <v>0</v>
      </c>
      <c r="AC46" s="1013">
        <f>SUM('도수관 경년별 총괄'!AC47:'도수관 경년별 총괄'!AC51)</f>
        <v>0</v>
      </c>
      <c r="AD46" s="1013">
        <f>SUM('도수관 경년별 총괄'!AD47:'도수관 경년별 총괄'!AD51)</f>
        <v>0</v>
      </c>
      <c r="AE46" s="1013">
        <f>SUM('도수관 경년별 총괄'!AE47:'도수관 경년별 총괄'!AE51)</f>
        <v>0</v>
      </c>
      <c r="AF46" s="1013">
        <f>SUM('도수관 경년별 총괄'!AF47:'도수관 경년별 총괄'!AF51)</f>
        <v>0</v>
      </c>
      <c r="AG46" s="1013">
        <f>SUM('도수관 경년별 총괄'!AG47:'도수관 경년별 총괄'!AG51)</f>
        <v>0</v>
      </c>
      <c r="AH46" s="1013">
        <f>SUM('도수관 경년별 총괄'!AH47:'도수관 경년별 총괄'!AH51)</f>
        <v>0</v>
      </c>
    </row>
    <row r="47" spans="1:34" ht="19.5" customHeight="1">
      <c r="A47" s="2018" t="s">
        <v>793</v>
      </c>
      <c r="B47" s="989" t="s">
        <v>780</v>
      </c>
      <c r="C47" s="185">
        <v>0</v>
      </c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85"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185">
        <v>0</v>
      </c>
      <c r="Y47" s="185">
        <v>0</v>
      </c>
      <c r="Z47" s="185">
        <v>0</v>
      </c>
      <c r="AA47" s="185">
        <v>0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</row>
    <row r="48" spans="1:34" ht="30" customHeight="1">
      <c r="A48" s="2019"/>
      <c r="B48" s="991" t="s">
        <v>781</v>
      </c>
      <c r="C48" s="185">
        <v>1104.83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1104.83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30" customHeight="1">
      <c r="A49" s="2019"/>
      <c r="B49" s="991" t="s">
        <v>786</v>
      </c>
      <c r="C49" s="185">
        <v>0</v>
      </c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0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30" customHeight="1">
      <c r="A50" s="2019"/>
      <c r="B50" s="991" t="s">
        <v>787</v>
      </c>
      <c r="C50" s="185">
        <v>0</v>
      </c>
      <c r="D50" s="185">
        <v>0</v>
      </c>
      <c r="E50" s="185">
        <v>0</v>
      </c>
      <c r="F50" s="185">
        <v>0</v>
      </c>
      <c r="G50" s="185">
        <v>0</v>
      </c>
      <c r="H50" s="185">
        <v>0</v>
      </c>
      <c r="I50" s="185">
        <v>0</v>
      </c>
      <c r="J50" s="185">
        <v>0</v>
      </c>
      <c r="K50" s="185">
        <v>0</v>
      </c>
      <c r="L50" s="185">
        <v>0</v>
      </c>
      <c r="M50" s="185">
        <v>0</v>
      </c>
      <c r="N50" s="185">
        <v>0</v>
      </c>
      <c r="O50" s="185">
        <v>0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185">
        <v>0</v>
      </c>
      <c r="Y50" s="185">
        <v>0</v>
      </c>
      <c r="Z50" s="185">
        <v>0</v>
      </c>
      <c r="AA50" s="185">
        <v>0</v>
      </c>
      <c r="AB50" s="185">
        <v>0</v>
      </c>
      <c r="AC50" s="185">
        <v>0</v>
      </c>
      <c r="AD50" s="185">
        <v>0</v>
      </c>
      <c r="AE50" s="185">
        <v>0</v>
      </c>
      <c r="AF50" s="185">
        <v>0</v>
      </c>
      <c r="AG50" s="185">
        <v>0</v>
      </c>
      <c r="AH50" s="185">
        <v>0</v>
      </c>
    </row>
    <row r="51" spans="1:34" ht="30" customHeight="1">
      <c r="A51" s="2019"/>
      <c r="B51" s="995" t="s">
        <v>788</v>
      </c>
      <c r="C51" s="185"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19.5" customHeight="1">
      <c r="A52" s="2018" t="s">
        <v>784</v>
      </c>
      <c r="B52" s="1013" t="s">
        <v>41</v>
      </c>
      <c r="C52" s="1013">
        <f>SUM('도수관 경년별 총괄'!C53:'도수관 경년별 총괄'!C57)</f>
        <v>7878.44</v>
      </c>
      <c r="D52" s="1013">
        <f>SUM('도수관 경년별 총괄'!D53:'도수관 경년별 총괄'!D57)</f>
        <v>95</v>
      </c>
      <c r="E52" s="1013">
        <f>SUM('도수관 경년별 총괄'!E53:'도수관 경년별 총괄'!E57)</f>
        <v>0</v>
      </c>
      <c r="F52" s="1013">
        <f>SUM('도수관 경년별 총괄'!F53:'도수관 경년별 총괄'!F57)</f>
        <v>0</v>
      </c>
      <c r="G52" s="1013">
        <f>SUM('도수관 경년별 총괄'!G53:'도수관 경년별 총괄'!G57)</f>
        <v>0</v>
      </c>
      <c r="H52" s="1013">
        <f>SUM('도수관 경년별 총괄'!H53:'도수관 경년별 총괄'!H57)</f>
        <v>0</v>
      </c>
      <c r="I52" s="1013">
        <f>SUM('도수관 경년별 총괄'!I53:'도수관 경년별 총괄'!I57)</f>
        <v>0</v>
      </c>
      <c r="J52" s="1013">
        <f>SUM('도수관 경년별 총괄'!J53:'도수관 경년별 총괄'!J57)</f>
        <v>0</v>
      </c>
      <c r="K52" s="1013">
        <f>SUM('도수관 경년별 총괄'!K53:'도수관 경년별 총괄'!K57)</f>
        <v>0</v>
      </c>
      <c r="L52" s="1013">
        <f>SUM('도수관 경년별 총괄'!L53:'도수관 경년별 총괄'!L57)</f>
        <v>1221.22</v>
      </c>
      <c r="M52" s="1013">
        <f>SUM('도수관 경년별 총괄'!M53:'도수관 경년별 총괄'!M57)</f>
        <v>3827.76</v>
      </c>
      <c r="N52" s="1013">
        <f>SUM('도수관 경년별 총괄'!N53:'도수관 경년별 총괄'!N57)</f>
        <v>2499.69</v>
      </c>
      <c r="O52" s="1013">
        <f>SUM('도수관 경년별 총괄'!O53:'도수관 경년별 총괄'!O57)</f>
        <v>0</v>
      </c>
      <c r="P52" s="1013">
        <f>SUM('도수관 경년별 총괄'!P53:'도수관 경년별 총괄'!P57)</f>
        <v>0</v>
      </c>
      <c r="Q52" s="1013">
        <f>SUM('도수관 경년별 총괄'!Q53:'도수관 경년별 총괄'!Q57)</f>
        <v>0</v>
      </c>
      <c r="R52" s="1013">
        <f>SUM('도수관 경년별 총괄'!R53:'도수관 경년별 총괄'!R57)</f>
        <v>0</v>
      </c>
      <c r="S52" s="1013">
        <f>SUM('도수관 경년별 총괄'!S53:'도수관 경년별 총괄'!S57)</f>
        <v>0</v>
      </c>
      <c r="T52" s="1013">
        <f>SUM('도수관 경년별 총괄'!T53:'도수관 경년별 총괄'!T57)</f>
        <v>0</v>
      </c>
      <c r="U52" s="1013">
        <f>SUM('도수관 경년별 총괄'!U53:'도수관 경년별 총괄'!U57)</f>
        <v>0</v>
      </c>
      <c r="V52" s="1013">
        <f>SUM('도수관 경년별 총괄'!V53:'도수관 경년별 총괄'!V57)</f>
        <v>0</v>
      </c>
      <c r="W52" s="1013">
        <f>SUM('도수관 경년별 총괄'!W53:'도수관 경년별 총괄'!W57)</f>
        <v>234.77</v>
      </c>
      <c r="X52" s="1013">
        <f>SUM('도수관 경년별 총괄'!X53:'도수관 경년별 총괄'!X57)</f>
        <v>0</v>
      </c>
      <c r="Y52" s="1013">
        <f>SUM('도수관 경년별 총괄'!Y53:'도수관 경년별 총괄'!Y57)</f>
        <v>0</v>
      </c>
      <c r="Z52" s="1013">
        <f>SUM('도수관 경년별 총괄'!Z53:'도수관 경년별 총괄'!Z57)</f>
        <v>0</v>
      </c>
      <c r="AA52" s="1013">
        <f>SUM('도수관 경년별 총괄'!AA53:'도수관 경년별 총괄'!AA57)</f>
        <v>0</v>
      </c>
      <c r="AB52" s="1013">
        <f>SUM('도수관 경년별 총괄'!AB53:'도수관 경년별 총괄'!AB57)</f>
        <v>0</v>
      </c>
      <c r="AC52" s="1013">
        <f>SUM('도수관 경년별 총괄'!AC53:'도수관 경년별 총괄'!AC57)</f>
        <v>0</v>
      </c>
      <c r="AD52" s="1013">
        <f>SUM('도수관 경년별 총괄'!AD53:'도수관 경년별 총괄'!AD57)</f>
        <v>0</v>
      </c>
      <c r="AE52" s="1013">
        <f>SUM('도수관 경년별 총괄'!AE53:'도수관 경년별 총괄'!AE57)</f>
        <v>0</v>
      </c>
      <c r="AF52" s="1013">
        <f>SUM('도수관 경년별 총괄'!AF53:'도수관 경년별 총괄'!AF57)</f>
        <v>0</v>
      </c>
      <c r="AG52" s="1013">
        <f>SUM('도수관 경년별 총괄'!AG53:'도수관 경년별 총괄'!AG57)</f>
        <v>0</v>
      </c>
      <c r="AH52" s="1013">
        <f>SUM('도수관 경년별 총괄'!AH53:'도수관 경년별 총괄'!AH57)</f>
        <v>0</v>
      </c>
    </row>
    <row r="53" spans="1:34" ht="19.5" customHeight="1">
      <c r="A53" s="2018" t="s">
        <v>784</v>
      </c>
      <c r="B53" s="989" t="s">
        <v>780</v>
      </c>
      <c r="C53" s="185">
        <v>0</v>
      </c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85"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185">
        <v>0</v>
      </c>
      <c r="AE53" s="185">
        <v>0</v>
      </c>
      <c r="AF53" s="185">
        <v>0</v>
      </c>
      <c r="AG53" s="185">
        <v>0</v>
      </c>
      <c r="AH53" s="185">
        <v>0</v>
      </c>
    </row>
    <row r="54" spans="1:34" ht="30" customHeight="1">
      <c r="A54" s="2019"/>
      <c r="B54" s="991" t="s">
        <v>781</v>
      </c>
      <c r="C54" s="185">
        <v>7878.44</v>
      </c>
      <c r="D54" s="185">
        <v>95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1221.22</v>
      </c>
      <c r="M54" s="185">
        <v>3827.76</v>
      </c>
      <c r="N54" s="185">
        <v>2499.69</v>
      </c>
      <c r="O54" s="185">
        <v>0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234.77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19"/>
      <c r="B55" s="991" t="s">
        <v>786</v>
      </c>
      <c r="C55" s="185">
        <v>0</v>
      </c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19"/>
      <c r="B56" s="991" t="s">
        <v>787</v>
      </c>
      <c r="C56" s="185"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19"/>
      <c r="B57" s="995" t="s">
        <v>788</v>
      </c>
      <c r="C57" s="185">
        <v>0</v>
      </c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0</v>
      </c>
      <c r="AC57" s="185">
        <v>0</v>
      </c>
      <c r="AD57" s="185">
        <v>0</v>
      </c>
      <c r="AE57" s="185">
        <v>0</v>
      </c>
      <c r="AF57" s="185">
        <v>0</v>
      </c>
      <c r="AG57" s="185">
        <v>0</v>
      </c>
      <c r="AH57" s="185">
        <v>0</v>
      </c>
    </row>
  </sheetData>
  <mergeCells count="9">
    <mergeCell ref="A40:A45"/>
    <mergeCell ref="A46:A51"/>
    <mergeCell ref="A52:A57"/>
    <mergeCell ref="A4:A9"/>
    <mergeCell ref="A10:A15"/>
    <mergeCell ref="A16:A21"/>
    <mergeCell ref="A22:A27"/>
    <mergeCell ref="A28:A33"/>
    <mergeCell ref="A34:A39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00FF"/>
    <outlinePr summaryBelow="0"/>
  </sheetPr>
  <dimension ref="A1:AH78"/>
  <sheetViews>
    <sheetView zoomScale="70" zoomScaleNormal="7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J50" sqref="J50"/>
    </sheetView>
  </sheetViews>
  <sheetFormatPr defaultRowHeight="17.399999999999999"/>
  <cols>
    <col min="1" max="1" width="7.19921875" style="1718" customWidth="1"/>
    <col min="2" max="2" width="19.09765625" style="1718" customWidth="1"/>
    <col min="3" max="14" width="11.09765625" style="1718" customWidth="1"/>
    <col min="15" max="16384" width="8.796875" style="1718"/>
  </cols>
  <sheetData>
    <row r="1" spans="1:34" ht="30" customHeight="1">
      <c r="C1" s="982" t="s">
        <v>409</v>
      </c>
    </row>
    <row r="2" spans="1:34" ht="18" customHeight="1">
      <c r="A2" s="1717"/>
      <c r="B2" s="984"/>
      <c r="C2" s="985"/>
    </row>
    <row r="3" spans="1:34" ht="20.25" customHeight="1">
      <c r="A3" s="986" t="s">
        <v>86</v>
      </c>
      <c r="B3" s="986" t="s">
        <v>214</v>
      </c>
      <c r="C3" s="986" t="s">
        <v>255</v>
      </c>
      <c r="D3" s="986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43">
        <v>2009</v>
      </c>
      <c r="U3" s="1643">
        <v>2010</v>
      </c>
      <c r="V3" s="1643">
        <v>2011</v>
      </c>
      <c r="W3" s="1643">
        <v>2012</v>
      </c>
      <c r="X3" s="1643">
        <v>2013</v>
      </c>
      <c r="Y3" s="1654">
        <v>2014</v>
      </c>
      <c r="Z3" s="1654">
        <v>2015</v>
      </c>
      <c r="AA3" s="1654">
        <v>2016</v>
      </c>
      <c r="AB3" s="1654">
        <v>2017</v>
      </c>
      <c r="AC3" s="1654">
        <v>2018</v>
      </c>
      <c r="AD3" s="1653">
        <v>2019</v>
      </c>
      <c r="AE3" s="1653">
        <v>2020</v>
      </c>
      <c r="AF3" s="1653">
        <v>2021</v>
      </c>
      <c r="AG3" s="1653">
        <v>2022</v>
      </c>
      <c r="AH3" s="1653">
        <v>2023</v>
      </c>
    </row>
    <row r="4" spans="1:34" ht="20.25" customHeight="1">
      <c r="A4" s="2392" t="s">
        <v>256</v>
      </c>
      <c r="B4" s="987" t="s">
        <v>779</v>
      </c>
      <c r="C4" s="988">
        <f>SUM('서구,대덕 도수관 '!C5:'서구,대덕 도수관 '!C6)</f>
        <v>4888.9800000000005</v>
      </c>
      <c r="D4" s="988">
        <f>SUM('서구,대덕 도수관 '!D5:'서구,대덕 도수관 '!D6)</f>
        <v>4649.41</v>
      </c>
      <c r="E4" s="988">
        <f>SUM('서구,대덕 도수관 '!E5:'서구,대덕 도수관 '!E6)</f>
        <v>0</v>
      </c>
      <c r="F4" s="988">
        <f>SUM('서구,대덕 도수관 '!F5:'서구,대덕 도수관 '!F6)</f>
        <v>0</v>
      </c>
      <c r="G4" s="988">
        <f>SUM('서구,대덕 도수관 '!G5:'서구,대덕 도수관 '!G6)</f>
        <v>0</v>
      </c>
      <c r="H4" s="988">
        <f>SUM('서구,대덕 도수관 '!H5:'서구,대덕 도수관 '!H6)</f>
        <v>4.8</v>
      </c>
      <c r="I4" s="988">
        <f>SUM('서구,대덕 도수관 '!I5:'서구,대덕 도수관 '!I6)</f>
        <v>0</v>
      </c>
      <c r="J4" s="988">
        <f>SUM('서구,대덕 도수관 '!J5:'서구,대덕 도수관 '!J6)</f>
        <v>0</v>
      </c>
      <c r="K4" s="988">
        <f>SUM('서구,대덕 도수관 '!K5:'서구,대덕 도수관 '!K6)</f>
        <v>0</v>
      </c>
      <c r="L4" s="988">
        <f>SUM('서구,대덕 도수관 '!L5:'서구,대덕 도수관 '!L6)</f>
        <v>234.77</v>
      </c>
      <c r="M4" s="988">
        <f>SUM('서구,대덕 도수관 '!M5:'서구,대덕 도수관 '!M6)</f>
        <v>0</v>
      </c>
      <c r="N4" s="988">
        <f>SUM('서구,대덕 도수관 '!N5:'서구,대덕 도수관 '!N6)</f>
        <v>0</v>
      </c>
      <c r="O4" s="988">
        <f>SUM('서구,대덕 도수관 '!O5:'서구,대덕 도수관 '!O6)</f>
        <v>0</v>
      </c>
      <c r="P4" s="988">
        <f>SUM('서구,대덕 도수관 '!P5:'서구,대덕 도수관 '!P6)</f>
        <v>0</v>
      </c>
      <c r="Q4" s="988">
        <f>SUM('서구,대덕 도수관 '!Q5:'서구,대덕 도수관 '!Q6)</f>
        <v>0</v>
      </c>
      <c r="R4" s="988">
        <f>SUM('서구,대덕 도수관 '!R5:'서구,대덕 도수관 '!R6)</f>
        <v>0</v>
      </c>
      <c r="S4" s="988">
        <f>SUM('서구,대덕 도수관 '!S5:'서구,대덕 도수관 '!S6)</f>
        <v>0</v>
      </c>
      <c r="T4" s="988">
        <f>SUM('서구,대덕 도수관 '!T5:'서구,대덕 도수관 '!T6)</f>
        <v>0</v>
      </c>
      <c r="U4" s="988">
        <f>SUM('서구,대덕 도수관 '!U5:'서구,대덕 도수관 '!U6)</f>
        <v>0</v>
      </c>
      <c r="V4" s="988">
        <f>SUM('서구,대덕 도수관 '!V5:'서구,대덕 도수관 '!V6)</f>
        <v>0</v>
      </c>
      <c r="W4" s="988">
        <f>SUM('서구,대덕 도수관 '!W5:'서구,대덕 도수관 '!W6)</f>
        <v>0</v>
      </c>
      <c r="X4" s="988">
        <f>SUM('서구,대덕 도수관 '!X5:'서구,대덕 도수관 '!X6)</f>
        <v>0</v>
      </c>
      <c r="Y4" s="988">
        <f>SUM('서구,대덕 도수관 '!Y5:'서구,대덕 도수관 '!Y6)</f>
        <v>0</v>
      </c>
      <c r="Z4" s="988">
        <f>SUM('서구,대덕 도수관 '!Z5:'서구,대덕 도수관 '!Z6)</f>
        <v>0</v>
      </c>
      <c r="AA4" s="988">
        <f>SUM('서구,대덕 도수관 '!AA5:'서구,대덕 도수관 '!AA6)</f>
        <v>0</v>
      </c>
      <c r="AB4" s="988">
        <f>SUM('서구,대덕 도수관 '!AB5:'서구,대덕 도수관 '!AB6)</f>
        <v>0</v>
      </c>
      <c r="AC4" s="988">
        <f>SUM('서구,대덕 도수관 '!AC5:'서구,대덕 도수관 '!AC6)</f>
        <v>0</v>
      </c>
      <c r="AD4" s="988">
        <f>SUM('서구,대덕 도수관 '!AD5:'서구,대덕 도수관 '!AD6)</f>
        <v>0</v>
      </c>
      <c r="AE4" s="988">
        <f>SUM('서구,대덕 도수관 '!AE5:'서구,대덕 도수관 '!AE6)</f>
        <v>0</v>
      </c>
      <c r="AF4" s="988">
        <f>SUM('서구,대덕 도수관 '!AF5:'서구,대덕 도수관 '!AF6)</f>
        <v>0</v>
      </c>
      <c r="AG4" s="988">
        <f>SUM('서구,대덕 도수관 '!AG5:'서구,대덕 도수관 '!AG6)</f>
        <v>0</v>
      </c>
      <c r="AH4" s="988">
        <f>SUM('서구,대덕 도수관 '!AH5:'서구,대덕 도수관 '!AH6)</f>
        <v>0</v>
      </c>
    </row>
    <row r="5" spans="1:34" ht="24.75" customHeight="1">
      <c r="A5" s="2392" t="s">
        <v>256</v>
      </c>
      <c r="B5" s="989" t="s">
        <v>780</v>
      </c>
      <c r="C5" s="990">
        <f t="shared" ref="C5:AH5" si="0">SUM(C8,C11,C14)</f>
        <v>24.04</v>
      </c>
      <c r="D5" s="990">
        <f t="shared" si="0"/>
        <v>19.239999999999998</v>
      </c>
      <c r="E5" s="990">
        <f t="shared" si="0"/>
        <v>0</v>
      </c>
      <c r="F5" s="990">
        <f t="shared" si="0"/>
        <v>0</v>
      </c>
      <c r="G5" s="990">
        <f t="shared" si="0"/>
        <v>0</v>
      </c>
      <c r="H5" s="990">
        <f t="shared" si="0"/>
        <v>4.8</v>
      </c>
      <c r="I5" s="990">
        <f t="shared" si="0"/>
        <v>0</v>
      </c>
      <c r="J5" s="990">
        <f t="shared" si="0"/>
        <v>0</v>
      </c>
      <c r="K5" s="990">
        <f t="shared" si="0"/>
        <v>0</v>
      </c>
      <c r="L5" s="990">
        <f t="shared" si="0"/>
        <v>0</v>
      </c>
      <c r="M5" s="990">
        <f t="shared" si="0"/>
        <v>0</v>
      </c>
      <c r="N5" s="990">
        <f t="shared" si="0"/>
        <v>0</v>
      </c>
      <c r="O5" s="990">
        <f t="shared" si="0"/>
        <v>0</v>
      </c>
      <c r="P5" s="990">
        <f t="shared" si="0"/>
        <v>0</v>
      </c>
      <c r="Q5" s="990">
        <f t="shared" si="0"/>
        <v>0</v>
      </c>
      <c r="R5" s="990">
        <f t="shared" si="0"/>
        <v>0</v>
      </c>
      <c r="S5" s="990">
        <f t="shared" si="0"/>
        <v>0</v>
      </c>
      <c r="T5" s="990">
        <f t="shared" si="0"/>
        <v>0</v>
      </c>
      <c r="U5" s="990">
        <f t="shared" si="0"/>
        <v>0</v>
      </c>
      <c r="V5" s="990">
        <f t="shared" si="0"/>
        <v>0</v>
      </c>
      <c r="W5" s="990">
        <f t="shared" si="0"/>
        <v>0</v>
      </c>
      <c r="X5" s="990">
        <f t="shared" si="0"/>
        <v>0</v>
      </c>
      <c r="Y5" s="990">
        <f t="shared" si="0"/>
        <v>0</v>
      </c>
      <c r="Z5" s="990">
        <f t="shared" si="0"/>
        <v>0</v>
      </c>
      <c r="AA5" s="990">
        <f t="shared" si="0"/>
        <v>0</v>
      </c>
      <c r="AB5" s="990">
        <f t="shared" si="0"/>
        <v>0</v>
      </c>
      <c r="AC5" s="990">
        <f t="shared" si="0"/>
        <v>0</v>
      </c>
      <c r="AD5" s="990">
        <f t="shared" si="0"/>
        <v>0</v>
      </c>
      <c r="AE5" s="990">
        <f t="shared" si="0"/>
        <v>0</v>
      </c>
      <c r="AF5" s="990">
        <f t="shared" si="0"/>
        <v>0</v>
      </c>
      <c r="AG5" s="990">
        <f t="shared" si="0"/>
        <v>0</v>
      </c>
      <c r="AH5" s="990">
        <f t="shared" si="0"/>
        <v>0</v>
      </c>
    </row>
    <row r="6" spans="1:34" ht="21" customHeight="1">
      <c r="A6" s="2009"/>
      <c r="B6" s="991" t="s">
        <v>781</v>
      </c>
      <c r="C6" s="990">
        <f t="shared" ref="C6:AH6" si="1">SUM(C9,C12,C15)</f>
        <v>4864.9400000000005</v>
      </c>
      <c r="D6" s="990">
        <f t="shared" si="1"/>
        <v>4630.17</v>
      </c>
      <c r="E6" s="990">
        <f t="shared" si="1"/>
        <v>0</v>
      </c>
      <c r="F6" s="990">
        <f t="shared" si="1"/>
        <v>0</v>
      </c>
      <c r="G6" s="990">
        <f t="shared" si="1"/>
        <v>0</v>
      </c>
      <c r="H6" s="990">
        <f t="shared" si="1"/>
        <v>0</v>
      </c>
      <c r="I6" s="990">
        <f t="shared" si="1"/>
        <v>0</v>
      </c>
      <c r="J6" s="990">
        <f t="shared" si="1"/>
        <v>0</v>
      </c>
      <c r="K6" s="990">
        <f t="shared" si="1"/>
        <v>0</v>
      </c>
      <c r="L6" s="990">
        <f t="shared" si="1"/>
        <v>234.77</v>
      </c>
      <c r="M6" s="990">
        <f t="shared" si="1"/>
        <v>0</v>
      </c>
      <c r="N6" s="990">
        <f t="shared" si="1"/>
        <v>0</v>
      </c>
      <c r="O6" s="990">
        <f t="shared" si="1"/>
        <v>0</v>
      </c>
      <c r="P6" s="990">
        <f t="shared" si="1"/>
        <v>0</v>
      </c>
      <c r="Q6" s="990">
        <f t="shared" si="1"/>
        <v>0</v>
      </c>
      <c r="R6" s="990">
        <f t="shared" si="1"/>
        <v>0</v>
      </c>
      <c r="S6" s="990">
        <f t="shared" si="1"/>
        <v>0</v>
      </c>
      <c r="T6" s="990">
        <f t="shared" si="1"/>
        <v>0</v>
      </c>
      <c r="U6" s="990">
        <f t="shared" si="1"/>
        <v>0</v>
      </c>
      <c r="V6" s="990">
        <f t="shared" si="1"/>
        <v>0</v>
      </c>
      <c r="W6" s="990">
        <f t="shared" si="1"/>
        <v>0</v>
      </c>
      <c r="X6" s="990">
        <f t="shared" si="1"/>
        <v>0</v>
      </c>
      <c r="Y6" s="990">
        <f t="shared" si="1"/>
        <v>0</v>
      </c>
      <c r="Z6" s="990">
        <f t="shared" si="1"/>
        <v>0</v>
      </c>
      <c r="AA6" s="990">
        <f t="shared" si="1"/>
        <v>0</v>
      </c>
      <c r="AB6" s="990">
        <f t="shared" si="1"/>
        <v>0</v>
      </c>
      <c r="AC6" s="990">
        <f t="shared" si="1"/>
        <v>0</v>
      </c>
      <c r="AD6" s="990">
        <f t="shared" si="1"/>
        <v>0</v>
      </c>
      <c r="AE6" s="990">
        <f t="shared" si="1"/>
        <v>0</v>
      </c>
      <c r="AF6" s="990">
        <f t="shared" si="1"/>
        <v>0</v>
      </c>
      <c r="AG6" s="990">
        <f t="shared" si="1"/>
        <v>0</v>
      </c>
      <c r="AH6" s="990">
        <f t="shared" si="1"/>
        <v>0</v>
      </c>
    </row>
    <row r="7" spans="1:34" ht="20.25" customHeight="1">
      <c r="A7" s="2392" t="s">
        <v>782</v>
      </c>
      <c r="B7" s="992" t="s">
        <v>258</v>
      </c>
      <c r="C7" s="988">
        <f>SUM('서구,대덕 도수관 '!C8:'서구,대덕 도수관 '!C9)</f>
        <v>19.239999999999998</v>
      </c>
      <c r="D7" s="988">
        <f>SUM('서구,대덕 도수관 '!D8:'서구,대덕 도수관 '!D9)</f>
        <v>19.239999999999998</v>
      </c>
      <c r="E7" s="988">
        <f>SUM('서구,대덕 도수관 '!E8:'서구,대덕 도수관 '!E9)</f>
        <v>0</v>
      </c>
      <c r="F7" s="988">
        <f>SUM('서구,대덕 도수관 '!F8:'서구,대덕 도수관 '!F9)</f>
        <v>0</v>
      </c>
      <c r="G7" s="988">
        <f>SUM('서구,대덕 도수관 '!G8:'서구,대덕 도수관 '!G9)</f>
        <v>0</v>
      </c>
      <c r="H7" s="988">
        <f>SUM('서구,대덕 도수관 '!H8:'서구,대덕 도수관 '!H9)</f>
        <v>0</v>
      </c>
      <c r="I7" s="988">
        <f>SUM('서구,대덕 도수관 '!I8:'서구,대덕 도수관 '!I9)</f>
        <v>0</v>
      </c>
      <c r="J7" s="988">
        <f>SUM('서구,대덕 도수관 '!J8:'서구,대덕 도수관 '!J9)</f>
        <v>0</v>
      </c>
      <c r="K7" s="988">
        <f>SUM('서구,대덕 도수관 '!K8:'서구,대덕 도수관 '!K9)</f>
        <v>0</v>
      </c>
      <c r="L7" s="988">
        <f>SUM('서구,대덕 도수관 '!L8:'서구,대덕 도수관 '!L9)</f>
        <v>0</v>
      </c>
      <c r="M7" s="988">
        <f>SUM('서구,대덕 도수관 '!M8:'서구,대덕 도수관 '!M9)</f>
        <v>0</v>
      </c>
      <c r="N7" s="988">
        <f>SUM('서구,대덕 도수관 '!N8:'서구,대덕 도수관 '!N9)</f>
        <v>0</v>
      </c>
      <c r="O7" s="988">
        <f>SUM('서구,대덕 도수관 '!O8:'서구,대덕 도수관 '!O9)</f>
        <v>0</v>
      </c>
      <c r="P7" s="988">
        <f>SUM('서구,대덕 도수관 '!P8:'서구,대덕 도수관 '!P9)</f>
        <v>0</v>
      </c>
      <c r="Q7" s="988">
        <f>SUM('서구,대덕 도수관 '!Q8:'서구,대덕 도수관 '!Q9)</f>
        <v>0</v>
      </c>
      <c r="R7" s="988">
        <f>SUM('서구,대덕 도수관 '!R8:'서구,대덕 도수관 '!R9)</f>
        <v>0</v>
      </c>
      <c r="S7" s="988">
        <f>SUM('서구,대덕 도수관 '!S8:'서구,대덕 도수관 '!S9)</f>
        <v>0</v>
      </c>
      <c r="T7" s="988">
        <f>SUM('서구,대덕 도수관 '!T8:'서구,대덕 도수관 '!T9)</f>
        <v>0</v>
      </c>
      <c r="U7" s="988">
        <f>SUM('서구,대덕 도수관 '!U8:'서구,대덕 도수관 '!U9)</f>
        <v>0</v>
      </c>
      <c r="V7" s="988">
        <f>SUM('서구,대덕 도수관 '!V8:'서구,대덕 도수관 '!V9)</f>
        <v>0</v>
      </c>
      <c r="W7" s="988">
        <f>SUM('서구,대덕 도수관 '!W8:'서구,대덕 도수관 '!W9)</f>
        <v>0</v>
      </c>
      <c r="X7" s="988">
        <f>SUM('서구,대덕 도수관 '!X8:'서구,대덕 도수관 '!X9)</f>
        <v>0</v>
      </c>
      <c r="Y7" s="988">
        <f>SUM('서구,대덕 도수관 '!Y8:'서구,대덕 도수관 '!Y9)</f>
        <v>0</v>
      </c>
      <c r="Z7" s="988">
        <f>SUM('서구,대덕 도수관 '!Z8:'서구,대덕 도수관 '!Z9)</f>
        <v>0</v>
      </c>
      <c r="AA7" s="988">
        <f>SUM('서구,대덕 도수관 '!AA8:'서구,대덕 도수관 '!AA9)</f>
        <v>0</v>
      </c>
      <c r="AB7" s="988">
        <f>SUM('서구,대덕 도수관 '!AB8:'서구,대덕 도수관 '!AB9)</f>
        <v>0</v>
      </c>
      <c r="AC7" s="988">
        <f>SUM('서구,대덕 도수관 '!AC8:'서구,대덕 도수관 '!AC9)</f>
        <v>0</v>
      </c>
      <c r="AD7" s="988">
        <f>SUM('서구,대덕 도수관 '!AD8:'서구,대덕 도수관 '!AD9)</f>
        <v>0</v>
      </c>
      <c r="AE7" s="988">
        <f>SUM('서구,대덕 도수관 '!AE8:'서구,대덕 도수관 '!AE9)</f>
        <v>0</v>
      </c>
      <c r="AF7" s="988">
        <f>SUM('서구,대덕 도수관 '!AF8:'서구,대덕 도수관 '!AF9)</f>
        <v>0</v>
      </c>
      <c r="AG7" s="988">
        <f>SUM('서구,대덕 도수관 '!AG8:'서구,대덕 도수관 '!AG9)</f>
        <v>0</v>
      </c>
      <c r="AH7" s="988">
        <f>SUM('서구,대덕 도수관 '!AH8:'서구,대덕 도수관 '!AH9)</f>
        <v>0</v>
      </c>
    </row>
    <row r="8" spans="1:34" ht="24.75" customHeight="1">
      <c r="A8" s="2392" t="s">
        <v>782</v>
      </c>
      <c r="B8" s="989" t="s">
        <v>780</v>
      </c>
      <c r="C8" s="990">
        <f>SUM(D8:AH8)</f>
        <v>19.239999999999998</v>
      </c>
      <c r="D8" s="990">
        <v>19.239999999999998</v>
      </c>
      <c r="E8" s="990">
        <v>0</v>
      </c>
      <c r="F8" s="990">
        <v>0</v>
      </c>
      <c r="G8" s="990">
        <v>0</v>
      </c>
      <c r="H8" s="990">
        <v>0</v>
      </c>
      <c r="I8" s="990">
        <v>0</v>
      </c>
      <c r="J8" s="990">
        <v>0</v>
      </c>
      <c r="K8" s="990">
        <v>0</v>
      </c>
      <c r="L8" s="990">
        <v>0</v>
      </c>
      <c r="M8" s="990">
        <v>0</v>
      </c>
      <c r="N8" s="990">
        <v>0</v>
      </c>
      <c r="O8" s="990">
        <v>0</v>
      </c>
      <c r="P8" s="990">
        <v>0</v>
      </c>
      <c r="Q8" s="990">
        <v>0</v>
      </c>
      <c r="R8" s="990">
        <v>0</v>
      </c>
      <c r="S8" s="990">
        <v>0</v>
      </c>
      <c r="T8" s="990">
        <v>0</v>
      </c>
      <c r="U8" s="990">
        <v>0</v>
      </c>
      <c r="V8" s="990">
        <v>0</v>
      </c>
      <c r="W8" s="990">
        <v>0</v>
      </c>
      <c r="X8" s="990">
        <v>0</v>
      </c>
      <c r="Y8" s="990">
        <v>0</v>
      </c>
      <c r="Z8" s="990">
        <v>0</v>
      </c>
      <c r="AA8" s="990">
        <v>0</v>
      </c>
      <c r="AB8" s="990">
        <v>0</v>
      </c>
      <c r="AC8" s="990">
        <v>0</v>
      </c>
      <c r="AD8" s="990">
        <v>0</v>
      </c>
      <c r="AE8" s="990">
        <v>0</v>
      </c>
      <c r="AF8" s="990">
        <v>0</v>
      </c>
      <c r="AG8" s="990">
        <v>0</v>
      </c>
      <c r="AH8" s="990">
        <v>0</v>
      </c>
    </row>
    <row r="9" spans="1:34" ht="21" customHeight="1">
      <c r="A9" s="2009"/>
      <c r="B9" s="991" t="s">
        <v>781</v>
      </c>
      <c r="C9" s="990">
        <f>SUM(D9:AH9)</f>
        <v>0</v>
      </c>
      <c r="D9" s="990">
        <v>0</v>
      </c>
      <c r="E9" s="990">
        <v>0</v>
      </c>
      <c r="F9" s="990">
        <v>0</v>
      </c>
      <c r="G9" s="990">
        <v>0</v>
      </c>
      <c r="H9" s="990">
        <v>0</v>
      </c>
      <c r="I9" s="990">
        <v>0</v>
      </c>
      <c r="J9" s="990">
        <v>0</v>
      </c>
      <c r="K9" s="990">
        <v>0</v>
      </c>
      <c r="L9" s="990">
        <v>0</v>
      </c>
      <c r="M9" s="990">
        <v>0</v>
      </c>
      <c r="N9" s="990">
        <v>0</v>
      </c>
      <c r="O9" s="990">
        <v>0</v>
      </c>
      <c r="P9" s="990">
        <v>0</v>
      </c>
      <c r="Q9" s="990">
        <v>0</v>
      </c>
      <c r="R9" s="990">
        <v>0</v>
      </c>
      <c r="S9" s="990">
        <v>0</v>
      </c>
      <c r="T9" s="990">
        <v>0</v>
      </c>
      <c r="U9" s="990">
        <v>0</v>
      </c>
      <c r="V9" s="990">
        <v>0</v>
      </c>
      <c r="W9" s="990">
        <v>0</v>
      </c>
      <c r="X9" s="990">
        <v>0</v>
      </c>
      <c r="Y9" s="990">
        <v>0</v>
      </c>
      <c r="Z9" s="990">
        <v>0</v>
      </c>
      <c r="AA9" s="990">
        <v>0</v>
      </c>
      <c r="AB9" s="990">
        <v>0</v>
      </c>
      <c r="AC9" s="990">
        <v>0</v>
      </c>
      <c r="AD9" s="990">
        <v>0</v>
      </c>
      <c r="AE9" s="990">
        <v>0</v>
      </c>
      <c r="AF9" s="990">
        <v>0</v>
      </c>
      <c r="AG9" s="990">
        <v>0</v>
      </c>
      <c r="AH9" s="990">
        <v>0</v>
      </c>
    </row>
    <row r="10" spans="1:34" ht="20.25" customHeight="1">
      <c r="A10" s="2392" t="s">
        <v>783</v>
      </c>
      <c r="B10" s="992" t="s">
        <v>258</v>
      </c>
      <c r="C10" s="988">
        <f>SUM('서구,대덕 도수관 '!C11:'서구,대덕 도수관 '!C12)</f>
        <v>4.8</v>
      </c>
      <c r="D10" s="988">
        <f>SUM('서구,대덕 도수관 '!D11:'서구,대덕 도수관 '!D12)</f>
        <v>0</v>
      </c>
      <c r="E10" s="988">
        <f>SUM('서구,대덕 도수관 '!E11:'서구,대덕 도수관 '!E12)</f>
        <v>0</v>
      </c>
      <c r="F10" s="988">
        <f>SUM('서구,대덕 도수관 '!F11:'서구,대덕 도수관 '!F12)</f>
        <v>0</v>
      </c>
      <c r="G10" s="988">
        <f>SUM('서구,대덕 도수관 '!G11:'서구,대덕 도수관 '!G12)</f>
        <v>0</v>
      </c>
      <c r="H10" s="988">
        <f>SUM('서구,대덕 도수관 '!H11:'서구,대덕 도수관 '!H12)</f>
        <v>4.8</v>
      </c>
      <c r="I10" s="988">
        <f>SUM('서구,대덕 도수관 '!I11:'서구,대덕 도수관 '!I12)</f>
        <v>0</v>
      </c>
      <c r="J10" s="988">
        <f>SUM('서구,대덕 도수관 '!J11:'서구,대덕 도수관 '!J12)</f>
        <v>0</v>
      </c>
      <c r="K10" s="988">
        <f>SUM('서구,대덕 도수관 '!K11:'서구,대덕 도수관 '!K12)</f>
        <v>0</v>
      </c>
      <c r="L10" s="988">
        <f>SUM('서구,대덕 도수관 '!L11:'서구,대덕 도수관 '!L12)</f>
        <v>0</v>
      </c>
      <c r="M10" s="988">
        <f>SUM('서구,대덕 도수관 '!M11:'서구,대덕 도수관 '!M12)</f>
        <v>0</v>
      </c>
      <c r="N10" s="988">
        <f>SUM('서구,대덕 도수관 '!N11:'서구,대덕 도수관 '!N12)</f>
        <v>0</v>
      </c>
      <c r="O10" s="988">
        <f>SUM('서구,대덕 도수관 '!O11:'서구,대덕 도수관 '!O12)</f>
        <v>0</v>
      </c>
      <c r="P10" s="988">
        <f>SUM('서구,대덕 도수관 '!P11:'서구,대덕 도수관 '!P12)</f>
        <v>0</v>
      </c>
      <c r="Q10" s="988">
        <f>SUM('서구,대덕 도수관 '!Q11:'서구,대덕 도수관 '!Q12)</f>
        <v>0</v>
      </c>
      <c r="R10" s="988">
        <f>SUM('서구,대덕 도수관 '!R11:'서구,대덕 도수관 '!R12)</f>
        <v>0</v>
      </c>
      <c r="S10" s="988">
        <f>SUM('서구,대덕 도수관 '!S11:'서구,대덕 도수관 '!S12)</f>
        <v>0</v>
      </c>
      <c r="T10" s="988">
        <f>SUM('서구,대덕 도수관 '!T11:'서구,대덕 도수관 '!T12)</f>
        <v>0</v>
      </c>
      <c r="U10" s="988">
        <f>SUM('서구,대덕 도수관 '!U11:'서구,대덕 도수관 '!U12)</f>
        <v>0</v>
      </c>
      <c r="V10" s="988">
        <f>SUM('서구,대덕 도수관 '!V11:'서구,대덕 도수관 '!V12)</f>
        <v>0</v>
      </c>
      <c r="W10" s="988">
        <f>SUM('서구,대덕 도수관 '!W11:'서구,대덕 도수관 '!W12)</f>
        <v>0</v>
      </c>
      <c r="X10" s="988">
        <f>SUM('서구,대덕 도수관 '!X11:'서구,대덕 도수관 '!X12)</f>
        <v>0</v>
      </c>
      <c r="Y10" s="988">
        <f>SUM('서구,대덕 도수관 '!Y11:'서구,대덕 도수관 '!Y12)</f>
        <v>0</v>
      </c>
      <c r="Z10" s="988">
        <f>SUM('서구,대덕 도수관 '!Z11:'서구,대덕 도수관 '!Z12)</f>
        <v>0</v>
      </c>
      <c r="AA10" s="988">
        <f>SUM('서구,대덕 도수관 '!AA11:'서구,대덕 도수관 '!AA12)</f>
        <v>0</v>
      </c>
      <c r="AB10" s="988">
        <f>SUM('서구,대덕 도수관 '!AB11:'서구,대덕 도수관 '!AB12)</f>
        <v>0</v>
      </c>
      <c r="AC10" s="988">
        <f>SUM('서구,대덕 도수관 '!AC11:'서구,대덕 도수관 '!AC12)</f>
        <v>0</v>
      </c>
      <c r="AD10" s="988">
        <f>SUM('서구,대덕 도수관 '!AD11:'서구,대덕 도수관 '!AD12)</f>
        <v>0</v>
      </c>
      <c r="AE10" s="988">
        <f>SUM('서구,대덕 도수관 '!AE11:'서구,대덕 도수관 '!AE12)</f>
        <v>0</v>
      </c>
      <c r="AF10" s="988">
        <f>SUM('서구,대덕 도수관 '!AF11:'서구,대덕 도수관 '!AF12)</f>
        <v>0</v>
      </c>
      <c r="AG10" s="988">
        <f>SUM('서구,대덕 도수관 '!AG11:'서구,대덕 도수관 '!AG12)</f>
        <v>0</v>
      </c>
      <c r="AH10" s="988">
        <f>SUM('서구,대덕 도수관 '!AH11:'서구,대덕 도수관 '!AH12)</f>
        <v>0</v>
      </c>
    </row>
    <row r="11" spans="1:34" ht="24.75" customHeight="1">
      <c r="A11" s="2392" t="s">
        <v>783</v>
      </c>
      <c r="B11" s="989" t="s">
        <v>780</v>
      </c>
      <c r="C11" s="990">
        <f>SUM(D11:AH11)</f>
        <v>4.8</v>
      </c>
      <c r="D11" s="990">
        <v>0</v>
      </c>
      <c r="E11" s="990">
        <v>0</v>
      </c>
      <c r="F11" s="990">
        <v>0</v>
      </c>
      <c r="G11" s="990">
        <v>0</v>
      </c>
      <c r="H11" s="990">
        <v>4.8</v>
      </c>
      <c r="I11" s="990">
        <v>0</v>
      </c>
      <c r="J11" s="990">
        <v>0</v>
      </c>
      <c r="K11" s="990">
        <v>0</v>
      </c>
      <c r="L11" s="990">
        <v>0</v>
      </c>
      <c r="M11" s="990">
        <v>0</v>
      </c>
      <c r="N11" s="990">
        <v>0</v>
      </c>
      <c r="O11" s="990">
        <v>0</v>
      </c>
      <c r="P11" s="990">
        <v>0</v>
      </c>
      <c r="Q11" s="990">
        <v>0</v>
      </c>
      <c r="R11" s="990">
        <v>0</v>
      </c>
      <c r="S11" s="990">
        <v>0</v>
      </c>
      <c r="T11" s="990">
        <v>0</v>
      </c>
      <c r="U11" s="990">
        <v>0</v>
      </c>
      <c r="V11" s="990">
        <v>0</v>
      </c>
      <c r="W11" s="990">
        <v>0</v>
      </c>
      <c r="X11" s="990">
        <v>0</v>
      </c>
      <c r="Y11" s="990">
        <v>0</v>
      </c>
      <c r="Z11" s="990">
        <v>0</v>
      </c>
      <c r="AA11" s="990">
        <v>0</v>
      </c>
      <c r="AB11" s="990">
        <v>0</v>
      </c>
      <c r="AC11" s="990">
        <v>0</v>
      </c>
      <c r="AD11" s="990">
        <v>0</v>
      </c>
      <c r="AE11" s="990">
        <v>0</v>
      </c>
      <c r="AF11" s="990">
        <v>0</v>
      </c>
      <c r="AG11" s="990">
        <v>0</v>
      </c>
      <c r="AH11" s="990">
        <v>0</v>
      </c>
    </row>
    <row r="12" spans="1:34" ht="21" customHeight="1">
      <c r="A12" s="2009"/>
      <c r="B12" s="991" t="s">
        <v>781</v>
      </c>
      <c r="C12" s="990">
        <f>SUM(D12:AH12)</f>
        <v>0</v>
      </c>
      <c r="D12" s="990">
        <v>0</v>
      </c>
      <c r="E12" s="990">
        <v>0</v>
      </c>
      <c r="F12" s="990">
        <v>0</v>
      </c>
      <c r="G12" s="990">
        <v>0</v>
      </c>
      <c r="H12" s="990">
        <v>0</v>
      </c>
      <c r="I12" s="990">
        <v>0</v>
      </c>
      <c r="J12" s="990">
        <v>0</v>
      </c>
      <c r="K12" s="990">
        <v>0</v>
      </c>
      <c r="L12" s="990">
        <v>0</v>
      </c>
      <c r="M12" s="990">
        <v>0</v>
      </c>
      <c r="N12" s="990">
        <v>0</v>
      </c>
      <c r="O12" s="990">
        <v>0</v>
      </c>
      <c r="P12" s="990">
        <v>0</v>
      </c>
      <c r="Q12" s="990">
        <v>0</v>
      </c>
      <c r="R12" s="990">
        <v>0</v>
      </c>
      <c r="S12" s="990">
        <v>0</v>
      </c>
      <c r="T12" s="990">
        <v>0</v>
      </c>
      <c r="U12" s="990">
        <v>0</v>
      </c>
      <c r="V12" s="990">
        <v>0</v>
      </c>
      <c r="W12" s="990">
        <v>0</v>
      </c>
      <c r="X12" s="990">
        <v>0</v>
      </c>
      <c r="Y12" s="990">
        <v>0</v>
      </c>
      <c r="Z12" s="990">
        <v>0</v>
      </c>
      <c r="AA12" s="990">
        <v>0</v>
      </c>
      <c r="AB12" s="990">
        <v>0</v>
      </c>
      <c r="AC12" s="990">
        <v>0</v>
      </c>
      <c r="AD12" s="990">
        <v>0</v>
      </c>
      <c r="AE12" s="990">
        <v>0</v>
      </c>
      <c r="AF12" s="990">
        <v>0</v>
      </c>
      <c r="AG12" s="990">
        <v>0</v>
      </c>
      <c r="AH12" s="990">
        <v>0</v>
      </c>
    </row>
    <row r="13" spans="1:34" ht="20.25" customHeight="1">
      <c r="A13" s="2392" t="s">
        <v>784</v>
      </c>
      <c r="B13" s="992" t="s">
        <v>258</v>
      </c>
      <c r="C13" s="988">
        <f>SUM('서구,대덕 도수관 '!C14:'서구,대덕 도수관 '!C15)</f>
        <v>4864.9400000000005</v>
      </c>
      <c r="D13" s="988">
        <f>SUM('서구,대덕 도수관 '!D14:'서구,대덕 도수관 '!D15)</f>
        <v>4630.17</v>
      </c>
      <c r="E13" s="988">
        <f>SUM('서구,대덕 도수관 '!E14:'서구,대덕 도수관 '!E15)</f>
        <v>0</v>
      </c>
      <c r="F13" s="988">
        <f>SUM('서구,대덕 도수관 '!F14:'서구,대덕 도수관 '!F15)</f>
        <v>0</v>
      </c>
      <c r="G13" s="988">
        <f>SUM('서구,대덕 도수관 '!G14:'서구,대덕 도수관 '!G15)</f>
        <v>0</v>
      </c>
      <c r="H13" s="988">
        <f>SUM('서구,대덕 도수관 '!H14:'서구,대덕 도수관 '!H15)</f>
        <v>0</v>
      </c>
      <c r="I13" s="988">
        <f>SUM('서구,대덕 도수관 '!I14:'서구,대덕 도수관 '!I15)</f>
        <v>0</v>
      </c>
      <c r="J13" s="988">
        <f>SUM('서구,대덕 도수관 '!J14:'서구,대덕 도수관 '!J15)</f>
        <v>0</v>
      </c>
      <c r="K13" s="988">
        <f>SUM('서구,대덕 도수관 '!K14:'서구,대덕 도수관 '!K15)</f>
        <v>0</v>
      </c>
      <c r="L13" s="988">
        <f>SUM('서구,대덕 도수관 '!L14:'서구,대덕 도수관 '!L15)</f>
        <v>234.77</v>
      </c>
      <c r="M13" s="988">
        <f>SUM('서구,대덕 도수관 '!M14:'서구,대덕 도수관 '!M15)</f>
        <v>0</v>
      </c>
      <c r="N13" s="988">
        <f>SUM('서구,대덕 도수관 '!N14:'서구,대덕 도수관 '!N15)</f>
        <v>0</v>
      </c>
      <c r="O13" s="988">
        <f>SUM('서구,대덕 도수관 '!O14:'서구,대덕 도수관 '!O15)</f>
        <v>0</v>
      </c>
      <c r="P13" s="988">
        <f>SUM('서구,대덕 도수관 '!P14:'서구,대덕 도수관 '!P15)</f>
        <v>0</v>
      </c>
      <c r="Q13" s="988">
        <f>SUM('서구,대덕 도수관 '!Q14:'서구,대덕 도수관 '!Q15)</f>
        <v>0</v>
      </c>
      <c r="R13" s="988">
        <f>SUM('서구,대덕 도수관 '!R14:'서구,대덕 도수관 '!R15)</f>
        <v>0</v>
      </c>
      <c r="S13" s="988">
        <f>SUM('서구,대덕 도수관 '!S14:'서구,대덕 도수관 '!S15)</f>
        <v>0</v>
      </c>
      <c r="T13" s="988">
        <f>SUM('서구,대덕 도수관 '!T14:'서구,대덕 도수관 '!T15)</f>
        <v>0</v>
      </c>
      <c r="U13" s="988">
        <f>SUM('서구,대덕 도수관 '!U14:'서구,대덕 도수관 '!U15)</f>
        <v>0</v>
      </c>
      <c r="V13" s="988">
        <f>SUM('서구,대덕 도수관 '!V14:'서구,대덕 도수관 '!V15)</f>
        <v>0</v>
      </c>
      <c r="W13" s="988">
        <f>SUM('서구,대덕 도수관 '!W14:'서구,대덕 도수관 '!W15)</f>
        <v>0</v>
      </c>
      <c r="X13" s="988">
        <f>SUM('서구,대덕 도수관 '!X14:'서구,대덕 도수관 '!X15)</f>
        <v>0</v>
      </c>
      <c r="Y13" s="988">
        <f>SUM('서구,대덕 도수관 '!Y14:'서구,대덕 도수관 '!Y15)</f>
        <v>0</v>
      </c>
      <c r="Z13" s="988">
        <f>SUM('서구,대덕 도수관 '!Z14:'서구,대덕 도수관 '!Z15)</f>
        <v>0</v>
      </c>
      <c r="AA13" s="988">
        <f>SUM('서구,대덕 도수관 '!AA14:'서구,대덕 도수관 '!AA15)</f>
        <v>0</v>
      </c>
      <c r="AB13" s="988">
        <f>SUM('서구,대덕 도수관 '!AB14:'서구,대덕 도수관 '!AB15)</f>
        <v>0</v>
      </c>
      <c r="AC13" s="988">
        <f>SUM('서구,대덕 도수관 '!AC14:'서구,대덕 도수관 '!AC15)</f>
        <v>0</v>
      </c>
      <c r="AD13" s="988">
        <f>SUM('서구,대덕 도수관 '!AD14:'서구,대덕 도수관 '!AD15)</f>
        <v>0</v>
      </c>
      <c r="AE13" s="988">
        <f>SUM('서구,대덕 도수관 '!AE14:'서구,대덕 도수관 '!AE15)</f>
        <v>0</v>
      </c>
      <c r="AF13" s="988">
        <f>SUM('서구,대덕 도수관 '!AF14:'서구,대덕 도수관 '!AF15)</f>
        <v>0</v>
      </c>
      <c r="AG13" s="988">
        <f>SUM('서구,대덕 도수관 '!AG14:'서구,대덕 도수관 '!AG15)</f>
        <v>0</v>
      </c>
      <c r="AH13" s="988">
        <f>SUM('서구,대덕 도수관 '!AH14:'서구,대덕 도수관 '!AH15)</f>
        <v>0</v>
      </c>
    </row>
    <row r="14" spans="1:34" ht="24.75" customHeight="1">
      <c r="A14" s="2392" t="s">
        <v>784</v>
      </c>
      <c r="B14" s="989" t="s">
        <v>780</v>
      </c>
      <c r="C14" s="990">
        <f>SUM(D14:AH14)</f>
        <v>0</v>
      </c>
      <c r="D14" s="990">
        <v>0</v>
      </c>
      <c r="E14" s="990">
        <v>0</v>
      </c>
      <c r="F14" s="990">
        <v>0</v>
      </c>
      <c r="G14" s="990">
        <v>0</v>
      </c>
      <c r="H14" s="990">
        <v>0</v>
      </c>
      <c r="I14" s="990">
        <v>0</v>
      </c>
      <c r="J14" s="990">
        <v>0</v>
      </c>
      <c r="K14" s="990">
        <v>0</v>
      </c>
      <c r="L14" s="990">
        <v>0</v>
      </c>
      <c r="M14" s="990">
        <v>0</v>
      </c>
      <c r="N14" s="990">
        <v>0</v>
      </c>
      <c r="O14" s="990">
        <v>0</v>
      </c>
      <c r="P14" s="990">
        <v>0</v>
      </c>
      <c r="Q14" s="990">
        <v>0</v>
      </c>
      <c r="R14" s="990">
        <v>0</v>
      </c>
      <c r="S14" s="990">
        <v>0</v>
      </c>
      <c r="T14" s="990">
        <v>0</v>
      </c>
      <c r="U14" s="990">
        <v>0</v>
      </c>
      <c r="V14" s="990">
        <v>0</v>
      </c>
      <c r="W14" s="990">
        <v>0</v>
      </c>
      <c r="X14" s="990">
        <v>0</v>
      </c>
      <c r="Y14" s="990">
        <v>0</v>
      </c>
      <c r="Z14" s="990">
        <v>0</v>
      </c>
      <c r="AA14" s="990">
        <v>0</v>
      </c>
      <c r="AB14" s="990">
        <v>0</v>
      </c>
      <c r="AC14" s="990">
        <v>0</v>
      </c>
      <c r="AD14" s="990">
        <v>0</v>
      </c>
      <c r="AE14" s="990">
        <v>0</v>
      </c>
      <c r="AF14" s="990">
        <v>0</v>
      </c>
      <c r="AG14" s="990">
        <v>0</v>
      </c>
      <c r="AH14" s="990">
        <v>0</v>
      </c>
    </row>
    <row r="15" spans="1:34" ht="21" customHeight="1">
      <c r="A15" s="2009"/>
      <c r="B15" s="991" t="s">
        <v>781</v>
      </c>
      <c r="C15" s="990">
        <f>SUM(D15:AH15)</f>
        <v>4864.9400000000005</v>
      </c>
      <c r="D15" s="990">
        <v>4630.17</v>
      </c>
      <c r="E15" s="990">
        <v>0</v>
      </c>
      <c r="F15" s="990">
        <v>0</v>
      </c>
      <c r="G15" s="990">
        <v>0</v>
      </c>
      <c r="H15" s="990">
        <v>0</v>
      </c>
      <c r="I15" s="990">
        <v>0</v>
      </c>
      <c r="J15" s="990">
        <v>0</v>
      </c>
      <c r="K15" s="990">
        <v>0</v>
      </c>
      <c r="L15" s="990">
        <v>234.77</v>
      </c>
      <c r="M15" s="990">
        <v>0</v>
      </c>
      <c r="N15" s="990">
        <v>0</v>
      </c>
      <c r="O15" s="990">
        <v>0</v>
      </c>
      <c r="P15" s="990">
        <v>0</v>
      </c>
      <c r="Q15" s="990">
        <v>0</v>
      </c>
      <c r="R15" s="990">
        <v>0</v>
      </c>
      <c r="S15" s="990">
        <v>0</v>
      </c>
      <c r="T15" s="990">
        <v>0</v>
      </c>
      <c r="U15" s="990">
        <v>0</v>
      </c>
      <c r="V15" s="990">
        <v>0</v>
      </c>
      <c r="W15" s="990">
        <v>0</v>
      </c>
      <c r="X15" s="990">
        <v>0</v>
      </c>
      <c r="Y15" s="990">
        <v>0</v>
      </c>
      <c r="Z15" s="990">
        <v>0</v>
      </c>
      <c r="AA15" s="990">
        <v>0</v>
      </c>
      <c r="AB15" s="990">
        <v>0</v>
      </c>
      <c r="AC15" s="990">
        <v>0</v>
      </c>
      <c r="AD15" s="990">
        <v>0</v>
      </c>
      <c r="AE15" s="990">
        <v>0</v>
      </c>
      <c r="AF15" s="990">
        <v>0</v>
      </c>
      <c r="AG15" s="990">
        <v>0</v>
      </c>
      <c r="AH15" s="990">
        <v>0</v>
      </c>
    </row>
    <row r="16" spans="1:34" ht="20.25" customHeight="1">
      <c r="A16" s="993"/>
      <c r="B16" s="993"/>
      <c r="C16" s="993"/>
    </row>
    <row r="17" spans="1:34" ht="30.6" customHeight="1">
      <c r="A17" s="993"/>
      <c r="B17" s="994"/>
      <c r="C17" s="982" t="s">
        <v>785</v>
      </c>
    </row>
    <row r="18" spans="1:34" ht="20.25" customHeight="1">
      <c r="A18" s="986" t="s">
        <v>86</v>
      </c>
      <c r="B18" s="986" t="s">
        <v>214</v>
      </c>
      <c r="C18" s="981" t="s">
        <v>255</v>
      </c>
      <c r="D18" s="981" t="s">
        <v>953</v>
      </c>
      <c r="E18" s="981">
        <v>1994</v>
      </c>
      <c r="F18" s="981">
        <v>1995</v>
      </c>
      <c r="G18" s="981">
        <v>1996</v>
      </c>
      <c r="H18" s="981">
        <v>1997</v>
      </c>
      <c r="I18" s="981">
        <v>1998</v>
      </c>
      <c r="J18" s="981">
        <v>1999</v>
      </c>
      <c r="K18" s="981">
        <v>2000</v>
      </c>
      <c r="L18" s="981">
        <v>2001</v>
      </c>
      <c r="M18" s="981">
        <v>2002</v>
      </c>
      <c r="N18" s="981">
        <v>2003</v>
      </c>
      <c r="O18" s="981">
        <v>2004</v>
      </c>
      <c r="P18" s="981">
        <v>2005</v>
      </c>
      <c r="Q18" s="981">
        <v>2006</v>
      </c>
      <c r="R18" s="981">
        <v>2007</v>
      </c>
      <c r="S18" s="981">
        <v>2008</v>
      </c>
      <c r="T18" s="981">
        <v>2009</v>
      </c>
      <c r="U18" s="981">
        <v>2010</v>
      </c>
      <c r="V18" s="981">
        <v>2011</v>
      </c>
      <c r="W18" s="981">
        <v>2012</v>
      </c>
      <c r="X18" s="981">
        <v>2013</v>
      </c>
      <c r="Y18" s="981">
        <v>2014</v>
      </c>
      <c r="Z18" s="981">
        <v>2015</v>
      </c>
      <c r="AA18" s="981">
        <v>2016</v>
      </c>
      <c r="AB18" s="981">
        <v>2017</v>
      </c>
      <c r="AC18" s="981">
        <v>2018</v>
      </c>
      <c r="AD18" s="981">
        <v>2019</v>
      </c>
      <c r="AE18" s="981">
        <v>2020</v>
      </c>
      <c r="AF18" s="981">
        <v>2021</v>
      </c>
      <c r="AG18" s="981">
        <v>2022</v>
      </c>
      <c r="AH18" s="981">
        <v>2023</v>
      </c>
    </row>
    <row r="19" spans="1:34" ht="20.25" customHeight="1">
      <c r="A19" s="2392" t="s">
        <v>256</v>
      </c>
      <c r="B19" s="987" t="s">
        <v>779</v>
      </c>
      <c r="C19" s="988">
        <f>SUM('서구,대덕 도수관 '!C20:'서구,대덕 도수관 '!C24)</f>
        <v>18202.71</v>
      </c>
      <c r="D19" s="988">
        <f>SUM('서구,대덕 도수관 '!D20:'서구,대덕 도수관 '!D24)</f>
        <v>15566.05</v>
      </c>
      <c r="E19" s="988">
        <f>SUM('서구,대덕 도수관 '!E20:'서구,대덕 도수관 '!E24)</f>
        <v>0</v>
      </c>
      <c r="F19" s="988">
        <f>SUM('서구,대덕 도수관 '!F20:'서구,대덕 도수관 '!F24)</f>
        <v>0</v>
      </c>
      <c r="G19" s="988">
        <f>SUM('서구,대덕 도수관 '!G20:'서구,대덕 도수관 '!G24)</f>
        <v>0</v>
      </c>
      <c r="H19" s="988">
        <f>SUM('서구,대덕 도수관 '!H20:'서구,대덕 도수관 '!H24)</f>
        <v>0</v>
      </c>
      <c r="I19" s="988">
        <f>SUM('서구,대덕 도수관 '!I20:'서구,대덕 도수관 '!I24)</f>
        <v>506.94</v>
      </c>
      <c r="J19" s="988">
        <f>SUM('서구,대덕 도수관 '!J20:'서구,대덕 도수관 '!J24)</f>
        <v>769.56999999999994</v>
      </c>
      <c r="K19" s="988">
        <f>SUM('서구,대덕 도수관 '!K20:'서구,대덕 도수관 '!K24)</f>
        <v>0</v>
      </c>
      <c r="L19" s="988">
        <f>SUM('서구,대덕 도수관 '!L20:'서구,대덕 도수관 '!L24)</f>
        <v>0</v>
      </c>
      <c r="M19" s="988">
        <f>SUM('서구,대덕 도수관 '!M20:'서구,대덕 도수관 '!M24)</f>
        <v>0</v>
      </c>
      <c r="N19" s="988">
        <f>SUM('서구,대덕 도수관 '!N20:'서구,대덕 도수관 '!N24)</f>
        <v>0</v>
      </c>
      <c r="O19" s="988">
        <f>SUM('서구,대덕 도수관 '!O20:'서구,대덕 도수관 '!O24)</f>
        <v>248.73000000000002</v>
      </c>
      <c r="P19" s="988">
        <f>SUM('서구,대덕 도수관 '!P20:'서구,대덕 도수관 '!P24)</f>
        <v>1111.4199999999998</v>
      </c>
      <c r="Q19" s="988">
        <f>SUM('서구,대덕 도수관 '!Q20:'서구,대덕 도수관 '!Q24)</f>
        <v>0</v>
      </c>
      <c r="R19" s="988">
        <f>SUM('서구,대덕 도수관 '!R20:'서구,대덕 도수관 '!R24)</f>
        <v>0</v>
      </c>
      <c r="S19" s="988">
        <f>SUM('서구,대덕 도수관 '!S20:'서구,대덕 도수관 '!S24)</f>
        <v>0</v>
      </c>
      <c r="T19" s="988">
        <f>SUM('서구,대덕 도수관 '!T20:'서구,대덕 도수관 '!T24)</f>
        <v>0</v>
      </c>
      <c r="U19" s="988">
        <f>SUM('서구,대덕 도수관 '!U20:'서구,대덕 도수관 '!U24)</f>
        <v>0</v>
      </c>
      <c r="V19" s="988">
        <f>SUM('서구,대덕 도수관 '!V20:'서구,대덕 도수관 '!V24)</f>
        <v>0</v>
      </c>
      <c r="W19" s="988">
        <f>SUM('서구,대덕 도수관 '!W20:'서구,대덕 도수관 '!W24)</f>
        <v>0</v>
      </c>
      <c r="X19" s="988">
        <f>SUM('서구,대덕 도수관 '!X20:'서구,대덕 도수관 '!X24)</f>
        <v>0</v>
      </c>
      <c r="Y19" s="988">
        <f>SUM('서구,대덕 도수관 '!Y20:'서구,대덕 도수관 '!Y24)</f>
        <v>0</v>
      </c>
      <c r="Z19" s="988">
        <f>SUM('서구,대덕 도수관 '!Z20:'서구,대덕 도수관 '!Z24)</f>
        <v>0</v>
      </c>
      <c r="AA19" s="988">
        <f>SUM('서구,대덕 도수관 '!AA20:'서구,대덕 도수관 '!AA24)</f>
        <v>0</v>
      </c>
      <c r="AB19" s="988">
        <f>SUM('서구,대덕 도수관 '!AB20:'서구,대덕 도수관 '!AB24)</f>
        <v>0</v>
      </c>
      <c r="AC19" s="988">
        <f>SUM('서구,대덕 도수관 '!AC20:'서구,대덕 도수관 '!AC24)</f>
        <v>0</v>
      </c>
      <c r="AD19" s="988">
        <f>SUM('서구,대덕 도수관 '!AD20:'서구,대덕 도수관 '!AD24)</f>
        <v>0</v>
      </c>
      <c r="AE19" s="988">
        <f>SUM('서구,대덕 도수관 '!AE20:'서구,대덕 도수관 '!AE24)</f>
        <v>0</v>
      </c>
      <c r="AF19" s="988">
        <f>SUM('서구,대덕 도수관 '!AF20:'서구,대덕 도수관 '!AF24)</f>
        <v>0</v>
      </c>
      <c r="AG19" s="988">
        <f>SUM('서구,대덕 도수관 '!AG20:'서구,대덕 도수관 '!AG24)</f>
        <v>0</v>
      </c>
      <c r="AH19" s="988">
        <f>SUM('서구,대덕 도수관 '!AH20:'서구,대덕 도수관 '!AH24)</f>
        <v>0</v>
      </c>
    </row>
    <row r="20" spans="1:34" ht="21" customHeight="1">
      <c r="A20" s="2392" t="s">
        <v>256</v>
      </c>
      <c r="B20" s="989" t="s">
        <v>780</v>
      </c>
      <c r="C20" s="990">
        <v>1509.21</v>
      </c>
      <c r="D20" s="990">
        <f t="shared" ref="D20:AH20" si="2">SUM(D26,D32,D38,D44,D50,D56,D62,D68,D74)</f>
        <v>232.70000000000002</v>
      </c>
      <c r="E20" s="990">
        <f t="shared" si="2"/>
        <v>0</v>
      </c>
      <c r="F20" s="990">
        <f t="shared" si="2"/>
        <v>0</v>
      </c>
      <c r="G20" s="990">
        <f t="shared" si="2"/>
        <v>0</v>
      </c>
      <c r="H20" s="990">
        <f t="shared" si="2"/>
        <v>0</v>
      </c>
      <c r="I20" s="990">
        <f t="shared" si="2"/>
        <v>506.94</v>
      </c>
      <c r="J20" s="990">
        <f t="shared" si="2"/>
        <v>769.56999999999994</v>
      </c>
      <c r="K20" s="990">
        <f t="shared" si="2"/>
        <v>0</v>
      </c>
      <c r="L20" s="990">
        <f t="shared" si="2"/>
        <v>0</v>
      </c>
      <c r="M20" s="990">
        <f t="shared" si="2"/>
        <v>0</v>
      </c>
      <c r="N20" s="990">
        <f t="shared" si="2"/>
        <v>0</v>
      </c>
      <c r="O20" s="990">
        <f t="shared" si="2"/>
        <v>0</v>
      </c>
      <c r="P20" s="990">
        <f t="shared" si="2"/>
        <v>0</v>
      </c>
      <c r="Q20" s="990">
        <f t="shared" si="2"/>
        <v>0</v>
      </c>
      <c r="R20" s="990">
        <f t="shared" si="2"/>
        <v>0</v>
      </c>
      <c r="S20" s="990">
        <f t="shared" si="2"/>
        <v>0</v>
      </c>
      <c r="T20" s="990">
        <f t="shared" si="2"/>
        <v>0</v>
      </c>
      <c r="U20" s="990">
        <f t="shared" si="2"/>
        <v>0</v>
      </c>
      <c r="V20" s="990">
        <f t="shared" si="2"/>
        <v>0</v>
      </c>
      <c r="W20" s="990">
        <f t="shared" si="2"/>
        <v>0</v>
      </c>
      <c r="X20" s="990">
        <f t="shared" si="2"/>
        <v>0</v>
      </c>
      <c r="Y20" s="990">
        <f t="shared" si="2"/>
        <v>0</v>
      </c>
      <c r="Z20" s="990">
        <f t="shared" si="2"/>
        <v>0</v>
      </c>
      <c r="AA20" s="990">
        <f t="shared" si="2"/>
        <v>0</v>
      </c>
      <c r="AB20" s="990">
        <f t="shared" si="2"/>
        <v>0</v>
      </c>
      <c r="AC20" s="990">
        <f t="shared" si="2"/>
        <v>0</v>
      </c>
      <c r="AD20" s="990">
        <f t="shared" si="2"/>
        <v>0</v>
      </c>
      <c r="AE20" s="990">
        <f t="shared" si="2"/>
        <v>0</v>
      </c>
      <c r="AF20" s="990">
        <f t="shared" si="2"/>
        <v>0</v>
      </c>
      <c r="AG20" s="990">
        <f t="shared" si="2"/>
        <v>0</v>
      </c>
      <c r="AH20" s="990">
        <f t="shared" si="2"/>
        <v>0</v>
      </c>
    </row>
    <row r="21" spans="1:34" ht="21" customHeight="1">
      <c r="A21" s="2009"/>
      <c r="B21" s="991" t="s">
        <v>781</v>
      </c>
      <c r="C21" s="990">
        <v>11795.53</v>
      </c>
      <c r="D21" s="990">
        <f t="shared" ref="D21:AH21" si="3">SUM(D27,D33,D39,D45,D51,D57,D63,D69,D75)</f>
        <v>10613.349999999999</v>
      </c>
      <c r="E21" s="990">
        <f t="shared" si="3"/>
        <v>0</v>
      </c>
      <c r="F21" s="990">
        <f t="shared" si="3"/>
        <v>0</v>
      </c>
      <c r="G21" s="990">
        <f t="shared" si="3"/>
        <v>0</v>
      </c>
      <c r="H21" s="990">
        <f t="shared" si="3"/>
        <v>0</v>
      </c>
      <c r="I21" s="990">
        <f t="shared" si="3"/>
        <v>0</v>
      </c>
      <c r="J21" s="990">
        <f t="shared" si="3"/>
        <v>0</v>
      </c>
      <c r="K21" s="990">
        <f t="shared" si="3"/>
        <v>0</v>
      </c>
      <c r="L21" s="990">
        <f t="shared" si="3"/>
        <v>0</v>
      </c>
      <c r="M21" s="990">
        <f t="shared" si="3"/>
        <v>0</v>
      </c>
      <c r="N21" s="990">
        <f t="shared" si="3"/>
        <v>0</v>
      </c>
      <c r="O21" s="990">
        <f t="shared" si="3"/>
        <v>70.760000000000005</v>
      </c>
      <c r="P21" s="990">
        <f t="shared" si="3"/>
        <v>1111.4199999999998</v>
      </c>
      <c r="Q21" s="990">
        <f t="shared" si="3"/>
        <v>0</v>
      </c>
      <c r="R21" s="990">
        <f t="shared" si="3"/>
        <v>0</v>
      </c>
      <c r="S21" s="990">
        <f t="shared" si="3"/>
        <v>0</v>
      </c>
      <c r="T21" s="990">
        <f t="shared" si="3"/>
        <v>0</v>
      </c>
      <c r="U21" s="990">
        <f t="shared" si="3"/>
        <v>0</v>
      </c>
      <c r="V21" s="990">
        <f t="shared" si="3"/>
        <v>0</v>
      </c>
      <c r="W21" s="990">
        <f t="shared" si="3"/>
        <v>0</v>
      </c>
      <c r="X21" s="990">
        <f t="shared" si="3"/>
        <v>0</v>
      </c>
      <c r="Y21" s="990">
        <f t="shared" si="3"/>
        <v>0</v>
      </c>
      <c r="Z21" s="990">
        <f t="shared" si="3"/>
        <v>0</v>
      </c>
      <c r="AA21" s="990">
        <f t="shared" si="3"/>
        <v>0</v>
      </c>
      <c r="AB21" s="990">
        <f t="shared" si="3"/>
        <v>0</v>
      </c>
      <c r="AC21" s="990">
        <f t="shared" si="3"/>
        <v>0</v>
      </c>
      <c r="AD21" s="990">
        <f t="shared" si="3"/>
        <v>0</v>
      </c>
      <c r="AE21" s="990">
        <f t="shared" si="3"/>
        <v>0</v>
      </c>
      <c r="AF21" s="990">
        <f t="shared" si="3"/>
        <v>0</v>
      </c>
      <c r="AG21" s="990">
        <f t="shared" si="3"/>
        <v>0</v>
      </c>
      <c r="AH21" s="990">
        <f t="shared" si="3"/>
        <v>0</v>
      </c>
    </row>
    <row r="22" spans="1:34" ht="21" customHeight="1">
      <c r="A22" s="2009"/>
      <c r="B22" s="991" t="s">
        <v>786</v>
      </c>
      <c r="C22" s="990">
        <v>868</v>
      </c>
      <c r="D22" s="990">
        <f t="shared" ref="D22:AH22" si="4">SUM(D28,D34,D40,D46,D52,D58,D64,D70,D76)</f>
        <v>868</v>
      </c>
      <c r="E22" s="990">
        <f t="shared" si="4"/>
        <v>0</v>
      </c>
      <c r="F22" s="990">
        <f t="shared" si="4"/>
        <v>0</v>
      </c>
      <c r="G22" s="990">
        <f t="shared" si="4"/>
        <v>0</v>
      </c>
      <c r="H22" s="990">
        <f t="shared" si="4"/>
        <v>0</v>
      </c>
      <c r="I22" s="990">
        <f t="shared" si="4"/>
        <v>0</v>
      </c>
      <c r="J22" s="990">
        <f t="shared" si="4"/>
        <v>0</v>
      </c>
      <c r="K22" s="990">
        <f t="shared" si="4"/>
        <v>0</v>
      </c>
      <c r="L22" s="990">
        <f t="shared" si="4"/>
        <v>0</v>
      </c>
      <c r="M22" s="990">
        <f t="shared" si="4"/>
        <v>0</v>
      </c>
      <c r="N22" s="990">
        <f t="shared" si="4"/>
        <v>0</v>
      </c>
      <c r="O22" s="990">
        <f t="shared" si="4"/>
        <v>0</v>
      </c>
      <c r="P22" s="990">
        <f t="shared" si="4"/>
        <v>0</v>
      </c>
      <c r="Q22" s="990">
        <f t="shared" si="4"/>
        <v>0</v>
      </c>
      <c r="R22" s="990">
        <f t="shared" si="4"/>
        <v>0</v>
      </c>
      <c r="S22" s="990">
        <f t="shared" si="4"/>
        <v>0</v>
      </c>
      <c r="T22" s="990">
        <f t="shared" si="4"/>
        <v>0</v>
      </c>
      <c r="U22" s="990">
        <f t="shared" si="4"/>
        <v>0</v>
      </c>
      <c r="V22" s="990">
        <f t="shared" si="4"/>
        <v>0</v>
      </c>
      <c r="W22" s="990">
        <f t="shared" si="4"/>
        <v>0</v>
      </c>
      <c r="X22" s="990">
        <f t="shared" si="4"/>
        <v>0</v>
      </c>
      <c r="Y22" s="990">
        <f t="shared" si="4"/>
        <v>0</v>
      </c>
      <c r="Z22" s="990">
        <f t="shared" si="4"/>
        <v>0</v>
      </c>
      <c r="AA22" s="990">
        <f t="shared" si="4"/>
        <v>0</v>
      </c>
      <c r="AB22" s="990">
        <f t="shared" si="4"/>
        <v>0</v>
      </c>
      <c r="AC22" s="990">
        <f t="shared" si="4"/>
        <v>0</v>
      </c>
      <c r="AD22" s="990">
        <f t="shared" si="4"/>
        <v>0</v>
      </c>
      <c r="AE22" s="990">
        <f t="shared" si="4"/>
        <v>0</v>
      </c>
      <c r="AF22" s="990">
        <f t="shared" si="4"/>
        <v>0</v>
      </c>
      <c r="AG22" s="990">
        <f t="shared" si="4"/>
        <v>0</v>
      </c>
      <c r="AH22" s="990">
        <f t="shared" si="4"/>
        <v>0</v>
      </c>
    </row>
    <row r="23" spans="1:34" ht="21" customHeight="1">
      <c r="A23" s="2009"/>
      <c r="B23" s="991" t="s">
        <v>787</v>
      </c>
      <c r="C23" s="990">
        <v>177.97</v>
      </c>
      <c r="D23" s="990">
        <f t="shared" ref="D23:AH23" si="5">SUM(D29,D35,D41,D47,D53,D59,D65,D71,D77)</f>
        <v>0</v>
      </c>
      <c r="E23" s="990">
        <f t="shared" si="5"/>
        <v>0</v>
      </c>
      <c r="F23" s="990">
        <f t="shared" si="5"/>
        <v>0</v>
      </c>
      <c r="G23" s="990">
        <f t="shared" si="5"/>
        <v>0</v>
      </c>
      <c r="H23" s="990">
        <f t="shared" si="5"/>
        <v>0</v>
      </c>
      <c r="I23" s="990">
        <f t="shared" si="5"/>
        <v>0</v>
      </c>
      <c r="J23" s="990">
        <f t="shared" si="5"/>
        <v>0</v>
      </c>
      <c r="K23" s="990">
        <f t="shared" si="5"/>
        <v>0</v>
      </c>
      <c r="L23" s="990">
        <f t="shared" si="5"/>
        <v>0</v>
      </c>
      <c r="M23" s="990">
        <f t="shared" si="5"/>
        <v>0</v>
      </c>
      <c r="N23" s="990">
        <f t="shared" si="5"/>
        <v>0</v>
      </c>
      <c r="O23" s="990">
        <f t="shared" si="5"/>
        <v>177.97</v>
      </c>
      <c r="P23" s="990">
        <f t="shared" si="5"/>
        <v>0</v>
      </c>
      <c r="Q23" s="990">
        <f t="shared" si="5"/>
        <v>0</v>
      </c>
      <c r="R23" s="990">
        <f t="shared" si="5"/>
        <v>0</v>
      </c>
      <c r="S23" s="990">
        <f t="shared" si="5"/>
        <v>0</v>
      </c>
      <c r="T23" s="990">
        <f t="shared" si="5"/>
        <v>0</v>
      </c>
      <c r="U23" s="990">
        <f t="shared" si="5"/>
        <v>0</v>
      </c>
      <c r="V23" s="990">
        <f t="shared" si="5"/>
        <v>0</v>
      </c>
      <c r="W23" s="990">
        <f t="shared" si="5"/>
        <v>0</v>
      </c>
      <c r="X23" s="990">
        <f t="shared" si="5"/>
        <v>0</v>
      </c>
      <c r="Y23" s="990">
        <f t="shared" si="5"/>
        <v>0</v>
      </c>
      <c r="Z23" s="990">
        <f t="shared" si="5"/>
        <v>0</v>
      </c>
      <c r="AA23" s="990">
        <f t="shared" si="5"/>
        <v>0</v>
      </c>
      <c r="AB23" s="990">
        <f t="shared" si="5"/>
        <v>0</v>
      </c>
      <c r="AC23" s="990">
        <f t="shared" si="5"/>
        <v>0</v>
      </c>
      <c r="AD23" s="990">
        <f t="shared" si="5"/>
        <v>0</v>
      </c>
      <c r="AE23" s="990">
        <f t="shared" si="5"/>
        <v>0</v>
      </c>
      <c r="AF23" s="990">
        <f t="shared" si="5"/>
        <v>0</v>
      </c>
      <c r="AG23" s="990">
        <f t="shared" si="5"/>
        <v>0</v>
      </c>
      <c r="AH23" s="990">
        <f t="shared" si="5"/>
        <v>0</v>
      </c>
    </row>
    <row r="24" spans="1:34" ht="21" customHeight="1">
      <c r="A24" s="2009"/>
      <c r="B24" s="995" t="s">
        <v>788</v>
      </c>
      <c r="C24" s="990">
        <v>3852</v>
      </c>
      <c r="D24" s="990">
        <f t="shared" ref="D24:AH24" si="6">SUM(D30,D36,D42,D48,D54,D60,D66,D72,D78)</f>
        <v>3852</v>
      </c>
      <c r="E24" s="990">
        <f t="shared" si="6"/>
        <v>0</v>
      </c>
      <c r="F24" s="990">
        <f t="shared" si="6"/>
        <v>0</v>
      </c>
      <c r="G24" s="990">
        <f t="shared" si="6"/>
        <v>0</v>
      </c>
      <c r="H24" s="990">
        <f t="shared" si="6"/>
        <v>0</v>
      </c>
      <c r="I24" s="990">
        <f t="shared" si="6"/>
        <v>0</v>
      </c>
      <c r="J24" s="990">
        <f t="shared" si="6"/>
        <v>0</v>
      </c>
      <c r="K24" s="990">
        <f t="shared" si="6"/>
        <v>0</v>
      </c>
      <c r="L24" s="990">
        <f t="shared" si="6"/>
        <v>0</v>
      </c>
      <c r="M24" s="990">
        <f t="shared" si="6"/>
        <v>0</v>
      </c>
      <c r="N24" s="990">
        <f t="shared" si="6"/>
        <v>0</v>
      </c>
      <c r="O24" s="990">
        <f t="shared" si="6"/>
        <v>0</v>
      </c>
      <c r="P24" s="990">
        <f t="shared" si="6"/>
        <v>0</v>
      </c>
      <c r="Q24" s="990">
        <f t="shared" si="6"/>
        <v>0</v>
      </c>
      <c r="R24" s="990">
        <f t="shared" si="6"/>
        <v>0</v>
      </c>
      <c r="S24" s="990">
        <f t="shared" si="6"/>
        <v>0</v>
      </c>
      <c r="T24" s="990">
        <f t="shared" si="6"/>
        <v>0</v>
      </c>
      <c r="U24" s="990">
        <f t="shared" si="6"/>
        <v>0</v>
      </c>
      <c r="V24" s="990">
        <f t="shared" si="6"/>
        <v>0</v>
      </c>
      <c r="W24" s="990">
        <f t="shared" si="6"/>
        <v>0</v>
      </c>
      <c r="X24" s="990">
        <f t="shared" si="6"/>
        <v>0</v>
      </c>
      <c r="Y24" s="990">
        <f t="shared" si="6"/>
        <v>0</v>
      </c>
      <c r="Z24" s="990">
        <f t="shared" si="6"/>
        <v>0</v>
      </c>
      <c r="AA24" s="990">
        <f t="shared" si="6"/>
        <v>0</v>
      </c>
      <c r="AB24" s="990">
        <f t="shared" si="6"/>
        <v>0</v>
      </c>
      <c r="AC24" s="990">
        <f t="shared" si="6"/>
        <v>0</v>
      </c>
      <c r="AD24" s="990">
        <f t="shared" si="6"/>
        <v>0</v>
      </c>
      <c r="AE24" s="990">
        <f t="shared" si="6"/>
        <v>0</v>
      </c>
      <c r="AF24" s="990">
        <f t="shared" si="6"/>
        <v>0</v>
      </c>
      <c r="AG24" s="990">
        <f t="shared" si="6"/>
        <v>0</v>
      </c>
      <c r="AH24" s="990">
        <f t="shared" si="6"/>
        <v>0</v>
      </c>
    </row>
    <row r="25" spans="1:34" ht="20.25" customHeight="1">
      <c r="A25" s="2391" t="s">
        <v>789</v>
      </c>
      <c r="B25" s="992" t="s">
        <v>258</v>
      </c>
      <c r="C25" s="988">
        <f>SUM('서구,대덕 도수관 '!C26:'서구,대덕 도수관 '!C30)</f>
        <v>3852</v>
      </c>
      <c r="D25" s="988">
        <f>SUM('서구,대덕 도수관 '!D26:'서구,대덕 도수관 '!D30)</f>
        <v>3852</v>
      </c>
      <c r="E25" s="988">
        <f>SUM('서구,대덕 도수관 '!E26:'서구,대덕 도수관 '!E30)</f>
        <v>0</v>
      </c>
      <c r="F25" s="988">
        <f>SUM('서구,대덕 도수관 '!F26:'서구,대덕 도수관 '!F30)</f>
        <v>0</v>
      </c>
      <c r="G25" s="988">
        <f>SUM('서구,대덕 도수관 '!G26:'서구,대덕 도수관 '!G30)</f>
        <v>0</v>
      </c>
      <c r="H25" s="988">
        <f>SUM('서구,대덕 도수관 '!H26:'서구,대덕 도수관 '!H30)</f>
        <v>0</v>
      </c>
      <c r="I25" s="988">
        <f>SUM('서구,대덕 도수관 '!I26:'서구,대덕 도수관 '!I30)</f>
        <v>0</v>
      </c>
      <c r="J25" s="988">
        <f>SUM('서구,대덕 도수관 '!J26:'서구,대덕 도수관 '!J30)</f>
        <v>0</v>
      </c>
      <c r="K25" s="988">
        <f>SUM('서구,대덕 도수관 '!K26:'서구,대덕 도수관 '!K30)</f>
        <v>0</v>
      </c>
      <c r="L25" s="988">
        <f>SUM('서구,대덕 도수관 '!L26:'서구,대덕 도수관 '!L30)</f>
        <v>0</v>
      </c>
      <c r="M25" s="988">
        <f>SUM('서구,대덕 도수관 '!M26:'서구,대덕 도수관 '!M30)</f>
        <v>0</v>
      </c>
      <c r="N25" s="988">
        <f>SUM('서구,대덕 도수관 '!N26:'서구,대덕 도수관 '!N30)</f>
        <v>0</v>
      </c>
      <c r="O25" s="988">
        <f>SUM('서구,대덕 도수관 '!O26:'서구,대덕 도수관 '!O30)</f>
        <v>0</v>
      </c>
      <c r="P25" s="988">
        <f>SUM('서구,대덕 도수관 '!P26:'서구,대덕 도수관 '!P30)</f>
        <v>0</v>
      </c>
      <c r="Q25" s="988">
        <f>SUM('서구,대덕 도수관 '!Q26:'서구,대덕 도수관 '!Q30)</f>
        <v>0</v>
      </c>
      <c r="R25" s="988">
        <f>SUM('서구,대덕 도수관 '!R26:'서구,대덕 도수관 '!R30)</f>
        <v>0</v>
      </c>
      <c r="S25" s="988">
        <f>SUM('서구,대덕 도수관 '!S26:'서구,대덕 도수관 '!S30)</f>
        <v>0</v>
      </c>
      <c r="T25" s="988">
        <f>SUM('서구,대덕 도수관 '!T26:'서구,대덕 도수관 '!T30)</f>
        <v>0</v>
      </c>
      <c r="U25" s="988">
        <f>SUM('서구,대덕 도수관 '!U26:'서구,대덕 도수관 '!U30)</f>
        <v>0</v>
      </c>
      <c r="V25" s="988">
        <f>SUM('서구,대덕 도수관 '!V26:'서구,대덕 도수관 '!V30)</f>
        <v>0</v>
      </c>
      <c r="W25" s="988">
        <f>SUM('서구,대덕 도수관 '!W26:'서구,대덕 도수관 '!W30)</f>
        <v>0</v>
      </c>
      <c r="X25" s="988">
        <f>SUM('서구,대덕 도수관 '!X26:'서구,대덕 도수관 '!X30)</f>
        <v>0</v>
      </c>
      <c r="Y25" s="988">
        <f>SUM('서구,대덕 도수관 '!Y26:'서구,대덕 도수관 '!Y30)</f>
        <v>0</v>
      </c>
      <c r="Z25" s="988">
        <f>SUM('서구,대덕 도수관 '!Z26:'서구,대덕 도수관 '!Z30)</f>
        <v>0</v>
      </c>
      <c r="AA25" s="988">
        <f>SUM('서구,대덕 도수관 '!AA26:'서구,대덕 도수관 '!AA30)</f>
        <v>0</v>
      </c>
      <c r="AB25" s="988">
        <f>SUM('서구,대덕 도수관 '!AB26:'서구,대덕 도수관 '!AB30)</f>
        <v>0</v>
      </c>
      <c r="AC25" s="988">
        <f>SUM('서구,대덕 도수관 '!AC26:'서구,대덕 도수관 '!AC30)</f>
        <v>0</v>
      </c>
      <c r="AD25" s="988">
        <f>SUM('서구,대덕 도수관 '!AD26:'서구,대덕 도수관 '!AD30)</f>
        <v>0</v>
      </c>
      <c r="AE25" s="988">
        <f>SUM('서구,대덕 도수관 '!AE26:'서구,대덕 도수관 '!AE30)</f>
        <v>0</v>
      </c>
      <c r="AF25" s="988">
        <f>SUM('서구,대덕 도수관 '!AF26:'서구,대덕 도수관 '!AF30)</f>
        <v>0</v>
      </c>
      <c r="AG25" s="988">
        <f>SUM('서구,대덕 도수관 '!AG26:'서구,대덕 도수관 '!AG30)</f>
        <v>0</v>
      </c>
      <c r="AH25" s="988">
        <f>SUM('서구,대덕 도수관 '!AH26:'서구,대덕 도수관 '!AH30)</f>
        <v>0</v>
      </c>
    </row>
    <row r="26" spans="1:34" ht="21" customHeight="1">
      <c r="A26" s="2391" t="s">
        <v>789</v>
      </c>
      <c r="B26" s="989" t="s">
        <v>780</v>
      </c>
      <c r="C26" s="990">
        <f>SUM(D26:AH26)</f>
        <v>0</v>
      </c>
      <c r="D26" s="990">
        <v>0</v>
      </c>
      <c r="E26" s="990">
        <v>0</v>
      </c>
      <c r="F26" s="990">
        <v>0</v>
      </c>
      <c r="G26" s="990">
        <v>0</v>
      </c>
      <c r="H26" s="990">
        <v>0</v>
      </c>
      <c r="I26" s="990">
        <v>0</v>
      </c>
      <c r="J26" s="990">
        <v>0</v>
      </c>
      <c r="K26" s="990">
        <v>0</v>
      </c>
      <c r="L26" s="990">
        <v>0</v>
      </c>
      <c r="M26" s="990">
        <v>0</v>
      </c>
      <c r="N26" s="990">
        <v>0</v>
      </c>
      <c r="O26" s="990">
        <v>0</v>
      </c>
      <c r="P26" s="990">
        <v>0</v>
      </c>
      <c r="Q26" s="990">
        <v>0</v>
      </c>
      <c r="R26" s="990">
        <v>0</v>
      </c>
      <c r="S26" s="990">
        <v>0</v>
      </c>
      <c r="T26" s="990">
        <v>0</v>
      </c>
      <c r="U26" s="990">
        <v>0</v>
      </c>
      <c r="V26" s="990">
        <v>0</v>
      </c>
      <c r="W26" s="990">
        <v>0</v>
      </c>
      <c r="X26" s="990">
        <v>0</v>
      </c>
      <c r="Y26" s="990">
        <v>0</v>
      </c>
      <c r="Z26" s="990">
        <v>0</v>
      </c>
      <c r="AA26" s="990">
        <v>0</v>
      </c>
      <c r="AB26" s="990">
        <v>0</v>
      </c>
      <c r="AC26" s="990">
        <v>0</v>
      </c>
      <c r="AD26" s="990">
        <v>0</v>
      </c>
      <c r="AE26" s="990">
        <v>0</v>
      </c>
      <c r="AF26" s="990">
        <v>0</v>
      </c>
      <c r="AG26" s="990">
        <v>0</v>
      </c>
      <c r="AH26" s="990">
        <v>0</v>
      </c>
    </row>
    <row r="27" spans="1:34" ht="21" customHeight="1">
      <c r="A27" s="2381"/>
      <c r="B27" s="991" t="s">
        <v>781</v>
      </c>
      <c r="C27" s="990">
        <f>SUM(D27:AH27)</f>
        <v>0</v>
      </c>
      <c r="D27" s="990">
        <v>0</v>
      </c>
      <c r="E27" s="990">
        <v>0</v>
      </c>
      <c r="F27" s="990">
        <v>0</v>
      </c>
      <c r="G27" s="990">
        <v>0</v>
      </c>
      <c r="H27" s="990">
        <v>0</v>
      </c>
      <c r="I27" s="990">
        <v>0</v>
      </c>
      <c r="J27" s="990">
        <v>0</v>
      </c>
      <c r="K27" s="990">
        <v>0</v>
      </c>
      <c r="L27" s="990">
        <v>0</v>
      </c>
      <c r="M27" s="990">
        <v>0</v>
      </c>
      <c r="N27" s="990">
        <v>0</v>
      </c>
      <c r="O27" s="990">
        <v>0</v>
      </c>
      <c r="P27" s="990">
        <v>0</v>
      </c>
      <c r="Q27" s="990">
        <v>0</v>
      </c>
      <c r="R27" s="990">
        <v>0</v>
      </c>
      <c r="S27" s="990">
        <v>0</v>
      </c>
      <c r="T27" s="990">
        <v>0</v>
      </c>
      <c r="U27" s="990">
        <v>0</v>
      </c>
      <c r="V27" s="990">
        <v>0</v>
      </c>
      <c r="W27" s="990">
        <v>0</v>
      </c>
      <c r="X27" s="990">
        <v>0</v>
      </c>
      <c r="Y27" s="990">
        <v>0</v>
      </c>
      <c r="Z27" s="990">
        <v>0</v>
      </c>
      <c r="AA27" s="990">
        <v>0</v>
      </c>
      <c r="AB27" s="990">
        <v>0</v>
      </c>
      <c r="AC27" s="990">
        <v>0</v>
      </c>
      <c r="AD27" s="990">
        <v>0</v>
      </c>
      <c r="AE27" s="990">
        <v>0</v>
      </c>
      <c r="AF27" s="990">
        <v>0</v>
      </c>
      <c r="AG27" s="990">
        <v>0</v>
      </c>
      <c r="AH27" s="990">
        <v>0</v>
      </c>
    </row>
    <row r="28" spans="1:34" ht="21" customHeight="1">
      <c r="A28" s="2381"/>
      <c r="B28" s="991" t="s">
        <v>786</v>
      </c>
      <c r="C28" s="990">
        <f>SUM(D28:AH28)</f>
        <v>0</v>
      </c>
      <c r="D28" s="990">
        <v>0</v>
      </c>
      <c r="E28" s="990">
        <v>0</v>
      </c>
      <c r="F28" s="990">
        <v>0</v>
      </c>
      <c r="G28" s="990">
        <v>0</v>
      </c>
      <c r="H28" s="990">
        <v>0</v>
      </c>
      <c r="I28" s="990">
        <v>0</v>
      </c>
      <c r="J28" s="990">
        <v>0</v>
      </c>
      <c r="K28" s="990">
        <v>0</v>
      </c>
      <c r="L28" s="990">
        <v>0</v>
      </c>
      <c r="M28" s="990">
        <v>0</v>
      </c>
      <c r="N28" s="990">
        <v>0</v>
      </c>
      <c r="O28" s="990">
        <v>0</v>
      </c>
      <c r="P28" s="990">
        <v>0</v>
      </c>
      <c r="Q28" s="990">
        <v>0</v>
      </c>
      <c r="R28" s="990">
        <v>0</v>
      </c>
      <c r="S28" s="990">
        <v>0</v>
      </c>
      <c r="T28" s="990">
        <v>0</v>
      </c>
      <c r="U28" s="990">
        <v>0</v>
      </c>
      <c r="V28" s="990">
        <v>0</v>
      </c>
      <c r="W28" s="990">
        <v>0</v>
      </c>
      <c r="X28" s="990">
        <v>0</v>
      </c>
      <c r="Y28" s="990">
        <v>0</v>
      </c>
      <c r="Z28" s="990">
        <v>0</v>
      </c>
      <c r="AA28" s="990">
        <v>0</v>
      </c>
      <c r="AB28" s="990">
        <v>0</v>
      </c>
      <c r="AC28" s="990">
        <v>0</v>
      </c>
      <c r="AD28" s="990">
        <v>0</v>
      </c>
      <c r="AE28" s="990">
        <v>0</v>
      </c>
      <c r="AF28" s="990">
        <v>0</v>
      </c>
      <c r="AG28" s="990">
        <v>0</v>
      </c>
      <c r="AH28" s="990">
        <v>0</v>
      </c>
    </row>
    <row r="29" spans="1:34" ht="21" customHeight="1">
      <c r="A29" s="2381"/>
      <c r="B29" s="991" t="s">
        <v>787</v>
      </c>
      <c r="C29" s="990">
        <f>SUM(D29:AH29)</f>
        <v>0</v>
      </c>
      <c r="D29" s="990">
        <v>0</v>
      </c>
      <c r="E29" s="990">
        <v>0</v>
      </c>
      <c r="F29" s="990">
        <v>0</v>
      </c>
      <c r="G29" s="990">
        <v>0</v>
      </c>
      <c r="H29" s="990">
        <v>0</v>
      </c>
      <c r="I29" s="990">
        <v>0</v>
      </c>
      <c r="J29" s="990">
        <v>0</v>
      </c>
      <c r="K29" s="990">
        <v>0</v>
      </c>
      <c r="L29" s="990">
        <v>0</v>
      </c>
      <c r="M29" s="990">
        <v>0</v>
      </c>
      <c r="N29" s="990">
        <v>0</v>
      </c>
      <c r="O29" s="990">
        <v>0</v>
      </c>
      <c r="P29" s="990">
        <v>0</v>
      </c>
      <c r="Q29" s="990">
        <v>0</v>
      </c>
      <c r="R29" s="990">
        <v>0</v>
      </c>
      <c r="S29" s="990">
        <v>0</v>
      </c>
      <c r="T29" s="990">
        <v>0</v>
      </c>
      <c r="U29" s="990">
        <v>0</v>
      </c>
      <c r="V29" s="990">
        <v>0</v>
      </c>
      <c r="W29" s="990">
        <v>0</v>
      </c>
      <c r="X29" s="990">
        <v>0</v>
      </c>
      <c r="Y29" s="990">
        <v>0</v>
      </c>
      <c r="Z29" s="990">
        <v>0</v>
      </c>
      <c r="AA29" s="990">
        <v>0</v>
      </c>
      <c r="AB29" s="990">
        <v>0</v>
      </c>
      <c r="AC29" s="990">
        <v>0</v>
      </c>
      <c r="AD29" s="990">
        <v>0</v>
      </c>
      <c r="AE29" s="990">
        <v>0</v>
      </c>
      <c r="AF29" s="990">
        <v>0</v>
      </c>
      <c r="AG29" s="990">
        <v>0</v>
      </c>
      <c r="AH29" s="990">
        <v>0</v>
      </c>
    </row>
    <row r="30" spans="1:34" ht="21" customHeight="1">
      <c r="A30" s="2381"/>
      <c r="B30" s="995" t="s">
        <v>788</v>
      </c>
      <c r="C30" s="990">
        <f>SUM(D30:AH30)</f>
        <v>3852</v>
      </c>
      <c r="D30" s="990">
        <v>3852</v>
      </c>
      <c r="E30" s="990">
        <v>0</v>
      </c>
      <c r="F30" s="990">
        <v>0</v>
      </c>
      <c r="G30" s="990">
        <v>0</v>
      </c>
      <c r="H30" s="990">
        <v>0</v>
      </c>
      <c r="I30" s="990">
        <v>0</v>
      </c>
      <c r="J30" s="990">
        <v>0</v>
      </c>
      <c r="K30" s="990">
        <v>0</v>
      </c>
      <c r="L30" s="990">
        <v>0</v>
      </c>
      <c r="M30" s="990">
        <v>0</v>
      </c>
      <c r="N30" s="990">
        <v>0</v>
      </c>
      <c r="O30" s="990">
        <v>0</v>
      </c>
      <c r="P30" s="990">
        <v>0</v>
      </c>
      <c r="Q30" s="990">
        <v>0</v>
      </c>
      <c r="R30" s="990">
        <v>0</v>
      </c>
      <c r="S30" s="990">
        <v>0</v>
      </c>
      <c r="T30" s="990">
        <v>0</v>
      </c>
      <c r="U30" s="990">
        <v>0</v>
      </c>
      <c r="V30" s="990">
        <v>0</v>
      </c>
      <c r="W30" s="990">
        <v>0</v>
      </c>
      <c r="X30" s="990">
        <v>0</v>
      </c>
      <c r="Y30" s="990">
        <v>0</v>
      </c>
      <c r="Z30" s="990">
        <v>0</v>
      </c>
      <c r="AA30" s="990">
        <v>0</v>
      </c>
      <c r="AB30" s="990">
        <v>0</v>
      </c>
      <c r="AC30" s="990">
        <v>0</v>
      </c>
      <c r="AD30" s="990">
        <v>0</v>
      </c>
      <c r="AE30" s="990">
        <v>0</v>
      </c>
      <c r="AF30" s="990">
        <v>0</v>
      </c>
      <c r="AG30" s="990">
        <v>0</v>
      </c>
      <c r="AH30" s="990">
        <v>0</v>
      </c>
    </row>
    <row r="31" spans="1:34" ht="20.25" customHeight="1">
      <c r="A31" s="2391" t="s">
        <v>782</v>
      </c>
      <c r="B31" s="992" t="s">
        <v>258</v>
      </c>
      <c r="C31" s="988">
        <f>SUM('서구,대덕 도수관 '!C32:'서구,대덕 도수관 '!C36)</f>
        <v>12.49</v>
      </c>
      <c r="D31" s="988">
        <f>SUM('서구,대덕 도수관 '!D32:'서구,대덕 도수관 '!D36)</f>
        <v>5.9</v>
      </c>
      <c r="E31" s="988">
        <f>SUM('서구,대덕 도수관 '!E32:'서구,대덕 도수관 '!E36)</f>
        <v>0</v>
      </c>
      <c r="F31" s="988">
        <f>SUM('서구,대덕 도수관 '!F32:'서구,대덕 도수관 '!F36)</f>
        <v>0</v>
      </c>
      <c r="G31" s="988">
        <f>SUM('서구,대덕 도수관 '!G32:'서구,대덕 도수관 '!G36)</f>
        <v>0</v>
      </c>
      <c r="H31" s="988">
        <f>SUM('서구,대덕 도수관 '!H32:'서구,대덕 도수관 '!H36)</f>
        <v>0</v>
      </c>
      <c r="I31" s="988">
        <f>SUM('서구,대덕 도수관 '!I32:'서구,대덕 도수관 '!I36)</f>
        <v>0</v>
      </c>
      <c r="J31" s="988">
        <f>SUM('서구,대덕 도수관 '!J32:'서구,대덕 도수관 '!J36)</f>
        <v>0</v>
      </c>
      <c r="K31" s="988">
        <f>SUM('서구,대덕 도수관 '!K32:'서구,대덕 도수관 '!K36)</f>
        <v>0</v>
      </c>
      <c r="L31" s="988">
        <f>SUM('서구,대덕 도수관 '!L32:'서구,대덕 도수관 '!L36)</f>
        <v>0</v>
      </c>
      <c r="M31" s="988">
        <f>SUM('서구,대덕 도수관 '!M32:'서구,대덕 도수관 '!M36)</f>
        <v>0</v>
      </c>
      <c r="N31" s="988">
        <f>SUM('서구,대덕 도수관 '!N32:'서구,대덕 도수관 '!N36)</f>
        <v>0</v>
      </c>
      <c r="O31" s="988">
        <f>SUM('서구,대덕 도수관 '!O32:'서구,대덕 도수관 '!O36)</f>
        <v>0</v>
      </c>
      <c r="P31" s="988">
        <f>SUM('서구,대덕 도수관 '!P32:'서구,대덕 도수관 '!P36)</f>
        <v>6.59</v>
      </c>
      <c r="Q31" s="988">
        <f>SUM('서구,대덕 도수관 '!Q32:'서구,대덕 도수관 '!Q36)</f>
        <v>0</v>
      </c>
      <c r="R31" s="988">
        <f>SUM('서구,대덕 도수관 '!R32:'서구,대덕 도수관 '!R36)</f>
        <v>0</v>
      </c>
      <c r="S31" s="988">
        <f>SUM('서구,대덕 도수관 '!S32:'서구,대덕 도수관 '!S36)</f>
        <v>0</v>
      </c>
      <c r="T31" s="988">
        <f>SUM('서구,대덕 도수관 '!T32:'서구,대덕 도수관 '!T36)</f>
        <v>0</v>
      </c>
      <c r="U31" s="988">
        <f>SUM('서구,대덕 도수관 '!U32:'서구,대덕 도수관 '!U36)</f>
        <v>0</v>
      </c>
      <c r="V31" s="988">
        <f>SUM('서구,대덕 도수관 '!V32:'서구,대덕 도수관 '!V36)</f>
        <v>0</v>
      </c>
      <c r="W31" s="988">
        <f>SUM('서구,대덕 도수관 '!W32:'서구,대덕 도수관 '!W36)</f>
        <v>0</v>
      </c>
      <c r="X31" s="988">
        <f>SUM('서구,대덕 도수관 '!X32:'서구,대덕 도수관 '!X36)</f>
        <v>0</v>
      </c>
      <c r="Y31" s="988">
        <f>SUM('서구,대덕 도수관 '!Y32:'서구,대덕 도수관 '!Y36)</f>
        <v>0</v>
      </c>
      <c r="Z31" s="988">
        <f>SUM('서구,대덕 도수관 '!Z32:'서구,대덕 도수관 '!Z36)</f>
        <v>0</v>
      </c>
      <c r="AA31" s="988">
        <f>SUM('서구,대덕 도수관 '!AA32:'서구,대덕 도수관 '!AA36)</f>
        <v>0</v>
      </c>
      <c r="AB31" s="988">
        <f>SUM('서구,대덕 도수관 '!AB32:'서구,대덕 도수관 '!AB36)</f>
        <v>0</v>
      </c>
      <c r="AC31" s="988">
        <f>SUM('서구,대덕 도수관 '!AC32:'서구,대덕 도수관 '!AC36)</f>
        <v>0</v>
      </c>
      <c r="AD31" s="988">
        <f>SUM('서구,대덕 도수관 '!AD32:'서구,대덕 도수관 '!AD36)</f>
        <v>0</v>
      </c>
      <c r="AE31" s="988">
        <f>SUM('서구,대덕 도수관 '!AE32:'서구,대덕 도수관 '!AE36)</f>
        <v>0</v>
      </c>
      <c r="AF31" s="988">
        <f>SUM('서구,대덕 도수관 '!AF32:'서구,대덕 도수관 '!AF36)</f>
        <v>0</v>
      </c>
      <c r="AG31" s="988">
        <f>SUM('서구,대덕 도수관 '!AG32:'서구,대덕 도수관 '!AG36)</f>
        <v>0</v>
      </c>
      <c r="AH31" s="988">
        <f>SUM('서구,대덕 도수관 '!AH32:'서구,대덕 도수관 '!AH36)</f>
        <v>0</v>
      </c>
    </row>
    <row r="32" spans="1:34" ht="21" customHeight="1">
      <c r="A32" s="2391" t="s">
        <v>782</v>
      </c>
      <c r="B32" s="989" t="s">
        <v>780</v>
      </c>
      <c r="C32" s="990">
        <f>SUM(D32:AH32)</f>
        <v>5.9</v>
      </c>
      <c r="D32" s="990">
        <v>5.9</v>
      </c>
      <c r="E32" s="990">
        <v>0</v>
      </c>
      <c r="F32" s="990">
        <v>0</v>
      </c>
      <c r="G32" s="990">
        <v>0</v>
      </c>
      <c r="H32" s="990">
        <v>0</v>
      </c>
      <c r="I32" s="990">
        <v>0</v>
      </c>
      <c r="J32" s="990">
        <v>0</v>
      </c>
      <c r="K32" s="990">
        <v>0</v>
      </c>
      <c r="L32" s="990">
        <v>0</v>
      </c>
      <c r="M32" s="990">
        <v>0</v>
      </c>
      <c r="N32" s="990">
        <v>0</v>
      </c>
      <c r="O32" s="990">
        <v>0</v>
      </c>
      <c r="P32" s="990">
        <v>0</v>
      </c>
      <c r="Q32" s="990">
        <v>0</v>
      </c>
      <c r="R32" s="990">
        <v>0</v>
      </c>
      <c r="S32" s="990">
        <v>0</v>
      </c>
      <c r="T32" s="990">
        <v>0</v>
      </c>
      <c r="U32" s="990">
        <v>0</v>
      </c>
      <c r="V32" s="990">
        <v>0</v>
      </c>
      <c r="W32" s="990">
        <v>0</v>
      </c>
      <c r="X32" s="990">
        <v>0</v>
      </c>
      <c r="Y32" s="990">
        <v>0</v>
      </c>
      <c r="Z32" s="990">
        <v>0</v>
      </c>
      <c r="AA32" s="990">
        <v>0</v>
      </c>
      <c r="AB32" s="990">
        <v>0</v>
      </c>
      <c r="AC32" s="990">
        <v>0</v>
      </c>
      <c r="AD32" s="990">
        <v>0</v>
      </c>
      <c r="AE32" s="990">
        <v>0</v>
      </c>
      <c r="AF32" s="990">
        <v>0</v>
      </c>
      <c r="AG32" s="990">
        <v>0</v>
      </c>
      <c r="AH32" s="990">
        <v>0</v>
      </c>
    </row>
    <row r="33" spans="1:34" ht="21" customHeight="1">
      <c r="A33" s="2381"/>
      <c r="B33" s="991" t="s">
        <v>781</v>
      </c>
      <c r="C33" s="990">
        <f>SUM(D33:AH33)</f>
        <v>6.59</v>
      </c>
      <c r="D33" s="990">
        <v>0</v>
      </c>
      <c r="E33" s="990">
        <v>0</v>
      </c>
      <c r="F33" s="990">
        <v>0</v>
      </c>
      <c r="G33" s="990">
        <v>0</v>
      </c>
      <c r="H33" s="990">
        <v>0</v>
      </c>
      <c r="I33" s="990">
        <v>0</v>
      </c>
      <c r="J33" s="990">
        <v>0</v>
      </c>
      <c r="K33" s="990">
        <v>0</v>
      </c>
      <c r="L33" s="990">
        <v>0</v>
      </c>
      <c r="M33" s="990">
        <v>0</v>
      </c>
      <c r="N33" s="990">
        <v>0</v>
      </c>
      <c r="O33" s="990">
        <v>0</v>
      </c>
      <c r="P33" s="990">
        <v>6.59</v>
      </c>
      <c r="Q33" s="990">
        <v>0</v>
      </c>
      <c r="R33" s="990">
        <v>0</v>
      </c>
      <c r="S33" s="990">
        <v>0</v>
      </c>
      <c r="T33" s="990">
        <v>0</v>
      </c>
      <c r="U33" s="990">
        <v>0</v>
      </c>
      <c r="V33" s="990">
        <v>0</v>
      </c>
      <c r="W33" s="990">
        <v>0</v>
      </c>
      <c r="X33" s="990">
        <v>0</v>
      </c>
      <c r="Y33" s="990">
        <v>0</v>
      </c>
      <c r="Z33" s="990">
        <v>0</v>
      </c>
      <c r="AA33" s="990">
        <v>0</v>
      </c>
      <c r="AB33" s="990">
        <v>0</v>
      </c>
      <c r="AC33" s="990">
        <v>0</v>
      </c>
      <c r="AD33" s="990">
        <v>0</v>
      </c>
      <c r="AE33" s="990">
        <v>0</v>
      </c>
      <c r="AF33" s="990">
        <v>0</v>
      </c>
      <c r="AG33" s="990">
        <v>0</v>
      </c>
      <c r="AH33" s="990">
        <v>0</v>
      </c>
    </row>
    <row r="34" spans="1:34" ht="21" customHeight="1">
      <c r="A34" s="2381"/>
      <c r="B34" s="991" t="s">
        <v>786</v>
      </c>
      <c r="C34" s="990">
        <f>SUM(D34:AH34)</f>
        <v>0</v>
      </c>
      <c r="D34" s="990">
        <v>0</v>
      </c>
      <c r="E34" s="990">
        <v>0</v>
      </c>
      <c r="F34" s="990">
        <v>0</v>
      </c>
      <c r="G34" s="990">
        <v>0</v>
      </c>
      <c r="H34" s="990">
        <v>0</v>
      </c>
      <c r="I34" s="990">
        <v>0</v>
      </c>
      <c r="J34" s="990">
        <v>0</v>
      </c>
      <c r="K34" s="990">
        <v>0</v>
      </c>
      <c r="L34" s="990">
        <v>0</v>
      </c>
      <c r="M34" s="990">
        <v>0</v>
      </c>
      <c r="N34" s="990">
        <v>0</v>
      </c>
      <c r="O34" s="990">
        <v>0</v>
      </c>
      <c r="P34" s="990">
        <v>0</v>
      </c>
      <c r="Q34" s="990">
        <v>0</v>
      </c>
      <c r="R34" s="990">
        <v>0</v>
      </c>
      <c r="S34" s="990">
        <v>0</v>
      </c>
      <c r="T34" s="990">
        <v>0</v>
      </c>
      <c r="U34" s="990">
        <v>0</v>
      </c>
      <c r="V34" s="990">
        <v>0</v>
      </c>
      <c r="W34" s="990">
        <v>0</v>
      </c>
      <c r="X34" s="990">
        <v>0</v>
      </c>
      <c r="Y34" s="990">
        <v>0</v>
      </c>
      <c r="Z34" s="990">
        <v>0</v>
      </c>
      <c r="AA34" s="990">
        <v>0</v>
      </c>
      <c r="AB34" s="990">
        <v>0</v>
      </c>
      <c r="AC34" s="990">
        <v>0</v>
      </c>
      <c r="AD34" s="990">
        <v>0</v>
      </c>
      <c r="AE34" s="990">
        <v>0</v>
      </c>
      <c r="AF34" s="990">
        <v>0</v>
      </c>
      <c r="AG34" s="990">
        <v>0</v>
      </c>
      <c r="AH34" s="990">
        <v>0</v>
      </c>
    </row>
    <row r="35" spans="1:34" ht="21" customHeight="1">
      <c r="A35" s="2381"/>
      <c r="B35" s="991" t="s">
        <v>787</v>
      </c>
      <c r="C35" s="990">
        <f>SUM(D35:AH35)</f>
        <v>0</v>
      </c>
      <c r="D35" s="990">
        <v>0</v>
      </c>
      <c r="E35" s="990">
        <v>0</v>
      </c>
      <c r="F35" s="990">
        <v>0</v>
      </c>
      <c r="G35" s="990">
        <v>0</v>
      </c>
      <c r="H35" s="990">
        <v>0</v>
      </c>
      <c r="I35" s="990">
        <v>0</v>
      </c>
      <c r="J35" s="990">
        <v>0</v>
      </c>
      <c r="K35" s="990">
        <v>0</v>
      </c>
      <c r="L35" s="990">
        <v>0</v>
      </c>
      <c r="M35" s="990">
        <v>0</v>
      </c>
      <c r="N35" s="990">
        <v>0</v>
      </c>
      <c r="O35" s="990">
        <v>0</v>
      </c>
      <c r="P35" s="990">
        <v>0</v>
      </c>
      <c r="Q35" s="990">
        <v>0</v>
      </c>
      <c r="R35" s="990">
        <v>0</v>
      </c>
      <c r="S35" s="990">
        <v>0</v>
      </c>
      <c r="T35" s="990">
        <v>0</v>
      </c>
      <c r="U35" s="990">
        <v>0</v>
      </c>
      <c r="V35" s="990">
        <v>0</v>
      </c>
      <c r="W35" s="990">
        <v>0</v>
      </c>
      <c r="X35" s="990">
        <v>0</v>
      </c>
      <c r="Y35" s="990">
        <v>0</v>
      </c>
      <c r="Z35" s="990">
        <v>0</v>
      </c>
      <c r="AA35" s="990">
        <v>0</v>
      </c>
      <c r="AB35" s="990">
        <v>0</v>
      </c>
      <c r="AC35" s="990">
        <v>0</v>
      </c>
      <c r="AD35" s="990">
        <v>0</v>
      </c>
      <c r="AE35" s="990">
        <v>0</v>
      </c>
      <c r="AF35" s="990">
        <v>0</v>
      </c>
      <c r="AG35" s="990">
        <v>0</v>
      </c>
      <c r="AH35" s="990">
        <v>0</v>
      </c>
    </row>
    <row r="36" spans="1:34" ht="21" customHeight="1">
      <c r="A36" s="2381"/>
      <c r="B36" s="995" t="s">
        <v>788</v>
      </c>
      <c r="C36" s="990">
        <f>SUM(D36:AH36)</f>
        <v>0</v>
      </c>
      <c r="D36" s="990">
        <v>0</v>
      </c>
      <c r="E36" s="990">
        <v>0</v>
      </c>
      <c r="F36" s="990">
        <v>0</v>
      </c>
      <c r="G36" s="990">
        <v>0</v>
      </c>
      <c r="H36" s="990">
        <v>0</v>
      </c>
      <c r="I36" s="990">
        <v>0</v>
      </c>
      <c r="J36" s="990">
        <v>0</v>
      </c>
      <c r="K36" s="990">
        <v>0</v>
      </c>
      <c r="L36" s="990">
        <v>0</v>
      </c>
      <c r="M36" s="990">
        <v>0</v>
      </c>
      <c r="N36" s="990">
        <v>0</v>
      </c>
      <c r="O36" s="990">
        <v>0</v>
      </c>
      <c r="P36" s="990">
        <v>0</v>
      </c>
      <c r="Q36" s="990">
        <v>0</v>
      </c>
      <c r="R36" s="990">
        <v>0</v>
      </c>
      <c r="S36" s="990">
        <v>0</v>
      </c>
      <c r="T36" s="990">
        <v>0</v>
      </c>
      <c r="U36" s="990">
        <v>0</v>
      </c>
      <c r="V36" s="990">
        <v>0</v>
      </c>
      <c r="W36" s="990">
        <v>0</v>
      </c>
      <c r="X36" s="990">
        <v>0</v>
      </c>
      <c r="Y36" s="990">
        <v>0</v>
      </c>
      <c r="Z36" s="990">
        <v>0</v>
      </c>
      <c r="AA36" s="990">
        <v>0</v>
      </c>
      <c r="AB36" s="990">
        <v>0</v>
      </c>
      <c r="AC36" s="990">
        <v>0</v>
      </c>
      <c r="AD36" s="990">
        <v>0</v>
      </c>
      <c r="AE36" s="990">
        <v>0</v>
      </c>
      <c r="AF36" s="990">
        <v>0</v>
      </c>
      <c r="AG36" s="990">
        <v>0</v>
      </c>
      <c r="AH36" s="990">
        <v>0</v>
      </c>
    </row>
    <row r="37" spans="1:34" ht="20.25" customHeight="1">
      <c r="A37" s="2391" t="s">
        <v>790</v>
      </c>
      <c r="B37" s="992" t="s">
        <v>258</v>
      </c>
      <c r="C37" s="988">
        <f>SUM('서구,대덕 도수관 '!C38:'서구,대덕 도수관 '!C42)</f>
        <v>4229.32</v>
      </c>
      <c r="D37" s="988">
        <f>SUM('서구,대덕 도수관 '!D38:'서구,대덕 도수관 '!D42)</f>
        <v>3692.04</v>
      </c>
      <c r="E37" s="988">
        <f>SUM('서구,대덕 도수관 '!E38:'서구,대덕 도수관 '!E42)</f>
        <v>0</v>
      </c>
      <c r="F37" s="988">
        <f>SUM('서구,대덕 도수관 '!F38:'서구,대덕 도수관 '!F42)</f>
        <v>0</v>
      </c>
      <c r="G37" s="988">
        <f>SUM('서구,대덕 도수관 '!G38:'서구,대덕 도수관 '!G42)</f>
        <v>0</v>
      </c>
      <c r="H37" s="988">
        <f>SUM('서구,대덕 도수관 '!H38:'서구,대덕 도수관 '!H42)</f>
        <v>0</v>
      </c>
      <c r="I37" s="988">
        <f>SUM('서구,대덕 도수관 '!I38:'서구,대덕 도수관 '!I42)</f>
        <v>0</v>
      </c>
      <c r="J37" s="988">
        <f>SUM('서구,대덕 도수관 '!J38:'서구,대덕 도수관 '!J42)</f>
        <v>357.4</v>
      </c>
      <c r="K37" s="988">
        <f>SUM('서구,대덕 도수관 '!K38:'서구,대덕 도수관 '!K42)</f>
        <v>0</v>
      </c>
      <c r="L37" s="988">
        <f>SUM('서구,대덕 도수관 '!L38:'서구,대덕 도수관 '!L42)</f>
        <v>0</v>
      </c>
      <c r="M37" s="988">
        <f>SUM('서구,대덕 도수관 '!M38:'서구,대덕 도수관 '!M42)</f>
        <v>0</v>
      </c>
      <c r="N37" s="988">
        <f>SUM('서구,대덕 도수관 '!N38:'서구,대덕 도수관 '!N42)</f>
        <v>0</v>
      </c>
      <c r="O37" s="988">
        <f>SUM('서구,대덕 도수관 '!O38:'서구,대덕 도수관 '!O42)</f>
        <v>179.88</v>
      </c>
      <c r="P37" s="988">
        <f>SUM('서구,대덕 도수관 '!P38:'서구,대덕 도수관 '!P42)</f>
        <v>0</v>
      </c>
      <c r="Q37" s="988">
        <f>SUM('서구,대덕 도수관 '!Q38:'서구,대덕 도수관 '!Q42)</f>
        <v>0</v>
      </c>
      <c r="R37" s="988">
        <f>SUM('서구,대덕 도수관 '!R38:'서구,대덕 도수관 '!R42)</f>
        <v>0</v>
      </c>
      <c r="S37" s="988">
        <f>SUM('서구,대덕 도수관 '!S38:'서구,대덕 도수관 '!S42)</f>
        <v>0</v>
      </c>
      <c r="T37" s="988">
        <f>SUM('서구,대덕 도수관 '!T38:'서구,대덕 도수관 '!T42)</f>
        <v>0</v>
      </c>
      <c r="U37" s="988">
        <f>SUM('서구,대덕 도수관 '!U38:'서구,대덕 도수관 '!U42)</f>
        <v>0</v>
      </c>
      <c r="V37" s="988">
        <f>SUM('서구,대덕 도수관 '!V38:'서구,대덕 도수관 '!V42)</f>
        <v>0</v>
      </c>
      <c r="W37" s="988">
        <f>SUM('서구,대덕 도수관 '!W38:'서구,대덕 도수관 '!W42)</f>
        <v>0</v>
      </c>
      <c r="X37" s="988">
        <f>SUM('서구,대덕 도수관 '!X38:'서구,대덕 도수관 '!X42)</f>
        <v>0</v>
      </c>
      <c r="Y37" s="988">
        <f>SUM('서구,대덕 도수관 '!Y38:'서구,대덕 도수관 '!Y42)</f>
        <v>0</v>
      </c>
      <c r="Z37" s="988">
        <f>SUM('서구,대덕 도수관 '!Z38:'서구,대덕 도수관 '!Z42)</f>
        <v>0</v>
      </c>
      <c r="AA37" s="988">
        <f>SUM('서구,대덕 도수관 '!AA38:'서구,대덕 도수관 '!AA42)</f>
        <v>0</v>
      </c>
      <c r="AB37" s="988">
        <f>SUM('서구,대덕 도수관 '!AB38:'서구,대덕 도수관 '!AB42)</f>
        <v>0</v>
      </c>
      <c r="AC37" s="988">
        <f>SUM('서구,대덕 도수관 '!AC38:'서구,대덕 도수관 '!AC42)</f>
        <v>0</v>
      </c>
      <c r="AD37" s="988">
        <f>SUM('서구,대덕 도수관 '!AD38:'서구,대덕 도수관 '!AD42)</f>
        <v>0</v>
      </c>
      <c r="AE37" s="988">
        <f>SUM('서구,대덕 도수관 '!AE38:'서구,대덕 도수관 '!AE42)</f>
        <v>0</v>
      </c>
      <c r="AF37" s="988">
        <f>SUM('서구,대덕 도수관 '!AF38:'서구,대덕 도수관 '!AF42)</f>
        <v>0</v>
      </c>
      <c r="AG37" s="988">
        <f>SUM('서구,대덕 도수관 '!AG38:'서구,대덕 도수관 '!AG42)</f>
        <v>0</v>
      </c>
      <c r="AH37" s="988">
        <f>SUM('서구,대덕 도수관 '!AH38:'서구,대덕 도수관 '!AH42)</f>
        <v>0</v>
      </c>
    </row>
    <row r="38" spans="1:34" ht="21" customHeight="1">
      <c r="A38" s="2391" t="s">
        <v>790</v>
      </c>
      <c r="B38" s="989" t="s">
        <v>780</v>
      </c>
      <c r="C38" s="990">
        <f>SUM(D38:AH38)</f>
        <v>357.4</v>
      </c>
      <c r="D38" s="990">
        <v>0</v>
      </c>
      <c r="E38" s="990">
        <v>0</v>
      </c>
      <c r="F38" s="990">
        <v>0</v>
      </c>
      <c r="G38" s="990">
        <v>0</v>
      </c>
      <c r="H38" s="990">
        <v>0</v>
      </c>
      <c r="I38" s="990">
        <v>0</v>
      </c>
      <c r="J38" s="990">
        <v>357.4</v>
      </c>
      <c r="K38" s="990">
        <v>0</v>
      </c>
      <c r="L38" s="990">
        <v>0</v>
      </c>
      <c r="M38" s="990">
        <v>0</v>
      </c>
      <c r="N38" s="990">
        <v>0</v>
      </c>
      <c r="O38" s="990">
        <v>0</v>
      </c>
      <c r="P38" s="990">
        <v>0</v>
      </c>
      <c r="Q38" s="990">
        <v>0</v>
      </c>
      <c r="R38" s="990">
        <v>0</v>
      </c>
      <c r="S38" s="990">
        <v>0</v>
      </c>
      <c r="T38" s="990">
        <v>0</v>
      </c>
      <c r="U38" s="990">
        <v>0</v>
      </c>
      <c r="V38" s="990">
        <v>0</v>
      </c>
      <c r="W38" s="990">
        <v>0</v>
      </c>
      <c r="X38" s="990">
        <v>0</v>
      </c>
      <c r="Y38" s="990">
        <v>0</v>
      </c>
      <c r="Z38" s="990">
        <v>0</v>
      </c>
      <c r="AA38" s="990">
        <v>0</v>
      </c>
      <c r="AB38" s="990">
        <v>0</v>
      </c>
      <c r="AC38" s="990">
        <v>0</v>
      </c>
      <c r="AD38" s="990">
        <v>0</v>
      </c>
      <c r="AE38" s="990">
        <v>0</v>
      </c>
      <c r="AF38" s="990">
        <v>0</v>
      </c>
      <c r="AG38" s="990">
        <v>0</v>
      </c>
      <c r="AH38" s="990">
        <v>0</v>
      </c>
    </row>
    <row r="39" spans="1:34" ht="21" customHeight="1">
      <c r="A39" s="2381"/>
      <c r="B39" s="991" t="s">
        <v>781</v>
      </c>
      <c r="C39" s="990">
        <f>SUM(D39:AH39)</f>
        <v>3762.8</v>
      </c>
      <c r="D39" s="990">
        <v>3692.04</v>
      </c>
      <c r="E39" s="990">
        <v>0</v>
      </c>
      <c r="F39" s="990">
        <v>0</v>
      </c>
      <c r="G39" s="990">
        <v>0</v>
      </c>
      <c r="H39" s="990">
        <v>0</v>
      </c>
      <c r="I39" s="990">
        <v>0</v>
      </c>
      <c r="J39" s="990">
        <v>0</v>
      </c>
      <c r="K39" s="990">
        <v>0</v>
      </c>
      <c r="L39" s="990">
        <v>0</v>
      </c>
      <c r="M39" s="990">
        <v>0</v>
      </c>
      <c r="N39" s="990">
        <v>0</v>
      </c>
      <c r="O39" s="990">
        <v>70.760000000000005</v>
      </c>
      <c r="P39" s="990">
        <v>0</v>
      </c>
      <c r="Q39" s="990">
        <v>0</v>
      </c>
      <c r="R39" s="990">
        <v>0</v>
      </c>
      <c r="S39" s="990">
        <v>0</v>
      </c>
      <c r="T39" s="990">
        <v>0</v>
      </c>
      <c r="U39" s="990">
        <v>0</v>
      </c>
      <c r="V39" s="990">
        <v>0</v>
      </c>
      <c r="W39" s="990">
        <v>0</v>
      </c>
      <c r="X39" s="990">
        <v>0</v>
      </c>
      <c r="Y39" s="990">
        <v>0</v>
      </c>
      <c r="Z39" s="990">
        <v>0</v>
      </c>
      <c r="AA39" s="990">
        <v>0</v>
      </c>
      <c r="AB39" s="990">
        <v>0</v>
      </c>
      <c r="AC39" s="990">
        <v>0</v>
      </c>
      <c r="AD39" s="990">
        <v>0</v>
      </c>
      <c r="AE39" s="990">
        <v>0</v>
      </c>
      <c r="AF39" s="990">
        <v>0</v>
      </c>
      <c r="AG39" s="990">
        <v>0</v>
      </c>
      <c r="AH39" s="990">
        <v>0</v>
      </c>
    </row>
    <row r="40" spans="1:34" ht="21" customHeight="1">
      <c r="A40" s="2381"/>
      <c r="B40" s="991" t="s">
        <v>786</v>
      </c>
      <c r="C40" s="990">
        <f>SUM(D40:AH40)</f>
        <v>0</v>
      </c>
      <c r="D40" s="990">
        <v>0</v>
      </c>
      <c r="E40" s="990">
        <v>0</v>
      </c>
      <c r="F40" s="990">
        <v>0</v>
      </c>
      <c r="G40" s="990">
        <v>0</v>
      </c>
      <c r="H40" s="990">
        <v>0</v>
      </c>
      <c r="I40" s="990">
        <v>0</v>
      </c>
      <c r="J40" s="990">
        <v>0</v>
      </c>
      <c r="K40" s="990">
        <v>0</v>
      </c>
      <c r="L40" s="990">
        <v>0</v>
      </c>
      <c r="M40" s="990">
        <v>0</v>
      </c>
      <c r="N40" s="990">
        <v>0</v>
      </c>
      <c r="O40" s="990">
        <v>0</v>
      </c>
      <c r="P40" s="990">
        <v>0</v>
      </c>
      <c r="Q40" s="990">
        <v>0</v>
      </c>
      <c r="R40" s="990">
        <v>0</v>
      </c>
      <c r="S40" s="990">
        <v>0</v>
      </c>
      <c r="T40" s="990">
        <v>0</v>
      </c>
      <c r="U40" s="990">
        <v>0</v>
      </c>
      <c r="V40" s="990">
        <v>0</v>
      </c>
      <c r="W40" s="990">
        <v>0</v>
      </c>
      <c r="X40" s="990">
        <v>0</v>
      </c>
      <c r="Y40" s="990">
        <v>0</v>
      </c>
      <c r="Z40" s="990">
        <v>0</v>
      </c>
      <c r="AA40" s="990">
        <v>0</v>
      </c>
      <c r="AB40" s="990">
        <v>0</v>
      </c>
      <c r="AC40" s="990">
        <v>0</v>
      </c>
      <c r="AD40" s="990">
        <v>0</v>
      </c>
      <c r="AE40" s="990">
        <v>0</v>
      </c>
      <c r="AF40" s="990">
        <v>0</v>
      </c>
      <c r="AG40" s="990">
        <v>0</v>
      </c>
      <c r="AH40" s="990">
        <v>0</v>
      </c>
    </row>
    <row r="41" spans="1:34" ht="21" customHeight="1">
      <c r="A41" s="2381"/>
      <c r="B41" s="991" t="s">
        <v>787</v>
      </c>
      <c r="C41" s="990">
        <f>SUM(D41:AH41)</f>
        <v>109.12</v>
      </c>
      <c r="D41" s="990">
        <v>0</v>
      </c>
      <c r="E41" s="990">
        <v>0</v>
      </c>
      <c r="F41" s="990">
        <v>0</v>
      </c>
      <c r="G41" s="990">
        <v>0</v>
      </c>
      <c r="H41" s="990">
        <v>0</v>
      </c>
      <c r="I41" s="990">
        <v>0</v>
      </c>
      <c r="J41" s="990">
        <v>0</v>
      </c>
      <c r="K41" s="990">
        <v>0</v>
      </c>
      <c r="L41" s="990">
        <v>0</v>
      </c>
      <c r="M41" s="990">
        <v>0</v>
      </c>
      <c r="N41" s="990">
        <v>0</v>
      </c>
      <c r="O41" s="990">
        <v>109.12</v>
      </c>
      <c r="P41" s="990">
        <v>0</v>
      </c>
      <c r="Q41" s="990">
        <v>0</v>
      </c>
      <c r="R41" s="990">
        <v>0</v>
      </c>
      <c r="S41" s="990">
        <v>0</v>
      </c>
      <c r="T41" s="990">
        <v>0</v>
      </c>
      <c r="U41" s="990">
        <v>0</v>
      </c>
      <c r="V41" s="990">
        <v>0</v>
      </c>
      <c r="W41" s="990">
        <v>0</v>
      </c>
      <c r="X41" s="990">
        <v>0</v>
      </c>
      <c r="Y41" s="990">
        <v>0</v>
      </c>
      <c r="Z41" s="990">
        <v>0</v>
      </c>
      <c r="AA41" s="990">
        <v>0</v>
      </c>
      <c r="AB41" s="990">
        <v>0</v>
      </c>
      <c r="AC41" s="990">
        <v>0</v>
      </c>
      <c r="AD41" s="990">
        <v>0</v>
      </c>
      <c r="AE41" s="990">
        <v>0</v>
      </c>
      <c r="AF41" s="990">
        <v>0</v>
      </c>
      <c r="AG41" s="990">
        <v>0</v>
      </c>
      <c r="AH41" s="990">
        <v>0</v>
      </c>
    </row>
    <row r="42" spans="1:34" ht="21" customHeight="1">
      <c r="A42" s="2381"/>
      <c r="B42" s="995" t="s">
        <v>788</v>
      </c>
      <c r="C42" s="990">
        <f>SUM(D42:AH42)</f>
        <v>0</v>
      </c>
      <c r="D42" s="990">
        <v>0</v>
      </c>
      <c r="E42" s="990">
        <v>0</v>
      </c>
      <c r="F42" s="990">
        <v>0</v>
      </c>
      <c r="G42" s="990">
        <v>0</v>
      </c>
      <c r="H42" s="990">
        <v>0</v>
      </c>
      <c r="I42" s="990">
        <v>0</v>
      </c>
      <c r="J42" s="990">
        <v>0</v>
      </c>
      <c r="K42" s="990">
        <v>0</v>
      </c>
      <c r="L42" s="990">
        <v>0</v>
      </c>
      <c r="M42" s="990">
        <v>0</v>
      </c>
      <c r="N42" s="990">
        <v>0</v>
      </c>
      <c r="O42" s="990">
        <v>0</v>
      </c>
      <c r="P42" s="990">
        <v>0</v>
      </c>
      <c r="Q42" s="990">
        <v>0</v>
      </c>
      <c r="R42" s="990">
        <v>0</v>
      </c>
      <c r="S42" s="990">
        <v>0</v>
      </c>
      <c r="T42" s="990">
        <v>0</v>
      </c>
      <c r="U42" s="990">
        <v>0</v>
      </c>
      <c r="V42" s="990">
        <v>0</v>
      </c>
      <c r="W42" s="990">
        <v>0</v>
      </c>
      <c r="X42" s="990">
        <v>0</v>
      </c>
      <c r="Y42" s="990">
        <v>0</v>
      </c>
      <c r="Z42" s="990">
        <v>0</v>
      </c>
      <c r="AA42" s="990">
        <v>0</v>
      </c>
      <c r="AB42" s="990">
        <v>0</v>
      </c>
      <c r="AC42" s="990">
        <v>0</v>
      </c>
      <c r="AD42" s="990">
        <v>0</v>
      </c>
      <c r="AE42" s="990">
        <v>0</v>
      </c>
      <c r="AF42" s="990">
        <v>0</v>
      </c>
      <c r="AG42" s="990">
        <v>0</v>
      </c>
      <c r="AH42" s="990">
        <v>0</v>
      </c>
    </row>
    <row r="43" spans="1:34" ht="20.25" customHeight="1">
      <c r="A43" s="2391" t="s">
        <v>791</v>
      </c>
      <c r="B43" s="992" t="s">
        <v>258</v>
      </c>
      <c r="C43" s="988">
        <f>SUM('서구,대덕 도수관 '!C44:'서구,대덕 도수관 '!C48)</f>
        <v>5053.7000000000007</v>
      </c>
      <c r="D43" s="988">
        <f>SUM('서구,대덕 도수관 '!D44:'서구,대덕 도수관 '!D48)</f>
        <v>4332.4799999999996</v>
      </c>
      <c r="E43" s="988">
        <f>SUM('서구,대덕 도수관 '!E44:'서구,대덕 도수관 '!E48)</f>
        <v>0</v>
      </c>
      <c r="F43" s="988">
        <f>SUM('서구,대덕 도수관 '!F44:'서구,대덕 도수관 '!F48)</f>
        <v>0</v>
      </c>
      <c r="G43" s="988">
        <f>SUM('서구,대덕 도수관 '!G44:'서구,대덕 도수관 '!G48)</f>
        <v>0</v>
      </c>
      <c r="H43" s="988">
        <f>SUM('서구,대덕 도수관 '!H44:'서구,대덕 도수관 '!H48)</f>
        <v>0</v>
      </c>
      <c r="I43" s="988">
        <f>SUM('서구,대덕 도수관 '!I44:'서구,대덕 도수관 '!I48)</f>
        <v>240.2</v>
      </c>
      <c r="J43" s="988">
        <f>SUM('서구,대덕 도수관 '!J44:'서구,대덕 도수관 '!J48)</f>
        <v>412.17</v>
      </c>
      <c r="K43" s="988">
        <f>SUM('서구,대덕 도수관 '!K44:'서구,대덕 도수관 '!K48)</f>
        <v>0</v>
      </c>
      <c r="L43" s="988">
        <f>SUM('서구,대덕 도수관 '!L44:'서구,대덕 도수관 '!L48)</f>
        <v>0</v>
      </c>
      <c r="M43" s="988">
        <f>SUM('서구,대덕 도수관 '!M44:'서구,대덕 도수관 '!M48)</f>
        <v>0</v>
      </c>
      <c r="N43" s="988">
        <f>SUM('서구,대덕 도수관 '!N44:'서구,대덕 도수관 '!N48)</f>
        <v>0</v>
      </c>
      <c r="O43" s="988">
        <f>SUM('서구,대덕 도수관 '!O44:'서구,대덕 도수관 '!O48)</f>
        <v>68.849999999999994</v>
      </c>
      <c r="P43" s="988">
        <f>SUM('서구,대덕 도수관 '!P44:'서구,대덕 도수관 '!P48)</f>
        <v>0</v>
      </c>
      <c r="Q43" s="988">
        <f>SUM('서구,대덕 도수관 '!Q44:'서구,대덕 도수관 '!Q48)</f>
        <v>0</v>
      </c>
      <c r="R43" s="988">
        <f>SUM('서구,대덕 도수관 '!R44:'서구,대덕 도수관 '!R48)</f>
        <v>0</v>
      </c>
      <c r="S43" s="988">
        <f>SUM('서구,대덕 도수관 '!S44:'서구,대덕 도수관 '!S48)</f>
        <v>0</v>
      </c>
      <c r="T43" s="988">
        <f>SUM('서구,대덕 도수관 '!T44:'서구,대덕 도수관 '!T48)</f>
        <v>0</v>
      </c>
      <c r="U43" s="988">
        <f>SUM('서구,대덕 도수관 '!U44:'서구,대덕 도수관 '!U48)</f>
        <v>0</v>
      </c>
      <c r="V43" s="988">
        <f>SUM('서구,대덕 도수관 '!V44:'서구,대덕 도수관 '!V48)</f>
        <v>0</v>
      </c>
      <c r="W43" s="988">
        <f>SUM('서구,대덕 도수관 '!W44:'서구,대덕 도수관 '!W48)</f>
        <v>0</v>
      </c>
      <c r="X43" s="988">
        <f>SUM('서구,대덕 도수관 '!X44:'서구,대덕 도수관 '!X48)</f>
        <v>0</v>
      </c>
      <c r="Y43" s="988">
        <f>SUM('서구,대덕 도수관 '!Y44:'서구,대덕 도수관 '!Y48)</f>
        <v>0</v>
      </c>
      <c r="Z43" s="988">
        <f>SUM('서구,대덕 도수관 '!Z44:'서구,대덕 도수관 '!Z48)</f>
        <v>0</v>
      </c>
      <c r="AA43" s="988">
        <f>SUM('서구,대덕 도수관 '!AA44:'서구,대덕 도수관 '!AA48)</f>
        <v>0</v>
      </c>
      <c r="AB43" s="988">
        <f>SUM('서구,대덕 도수관 '!AB44:'서구,대덕 도수관 '!AB48)</f>
        <v>0</v>
      </c>
      <c r="AC43" s="988">
        <f>SUM('서구,대덕 도수관 '!AC44:'서구,대덕 도수관 '!AC48)</f>
        <v>0</v>
      </c>
      <c r="AD43" s="988">
        <f>SUM('서구,대덕 도수관 '!AD44:'서구,대덕 도수관 '!AD48)</f>
        <v>0</v>
      </c>
      <c r="AE43" s="988">
        <f>SUM('서구,대덕 도수관 '!AE44:'서구,대덕 도수관 '!AE48)</f>
        <v>0</v>
      </c>
      <c r="AF43" s="988">
        <f>SUM('서구,대덕 도수관 '!AF44:'서구,대덕 도수관 '!AF48)</f>
        <v>0</v>
      </c>
      <c r="AG43" s="988">
        <f>SUM('서구,대덕 도수관 '!AG44:'서구,대덕 도수관 '!AG48)</f>
        <v>0</v>
      </c>
      <c r="AH43" s="988">
        <f>SUM('서구,대덕 도수관 '!AH44:'서구,대덕 도수관 '!AH48)</f>
        <v>0</v>
      </c>
    </row>
    <row r="44" spans="1:34" ht="21" customHeight="1">
      <c r="A44" s="2391" t="s">
        <v>791</v>
      </c>
      <c r="B44" s="989" t="s">
        <v>780</v>
      </c>
      <c r="C44" s="990">
        <f>SUM(D44:AH44)</f>
        <v>879.17000000000007</v>
      </c>
      <c r="D44" s="990">
        <v>226.8</v>
      </c>
      <c r="E44" s="990">
        <v>0</v>
      </c>
      <c r="F44" s="990">
        <v>0</v>
      </c>
      <c r="G44" s="990">
        <v>0</v>
      </c>
      <c r="H44" s="990">
        <v>0</v>
      </c>
      <c r="I44" s="990">
        <v>240.2</v>
      </c>
      <c r="J44" s="990">
        <v>412.17</v>
      </c>
      <c r="K44" s="990">
        <v>0</v>
      </c>
      <c r="L44" s="990">
        <v>0</v>
      </c>
      <c r="M44" s="990">
        <v>0</v>
      </c>
      <c r="N44" s="990">
        <v>0</v>
      </c>
      <c r="O44" s="990">
        <v>0</v>
      </c>
      <c r="P44" s="990">
        <v>0</v>
      </c>
      <c r="Q44" s="990">
        <v>0</v>
      </c>
      <c r="R44" s="990">
        <v>0</v>
      </c>
      <c r="S44" s="990">
        <v>0</v>
      </c>
      <c r="T44" s="990">
        <v>0</v>
      </c>
      <c r="U44" s="990">
        <v>0</v>
      </c>
      <c r="V44" s="990">
        <v>0</v>
      </c>
      <c r="W44" s="990">
        <v>0</v>
      </c>
      <c r="X44" s="990">
        <v>0</v>
      </c>
      <c r="Y44" s="990">
        <v>0</v>
      </c>
      <c r="Z44" s="990">
        <v>0</v>
      </c>
      <c r="AA44" s="990">
        <v>0</v>
      </c>
      <c r="AB44" s="990">
        <v>0</v>
      </c>
      <c r="AC44" s="990">
        <v>0</v>
      </c>
      <c r="AD44" s="990">
        <v>0</v>
      </c>
      <c r="AE44" s="990">
        <v>0</v>
      </c>
      <c r="AF44" s="990">
        <v>0</v>
      </c>
      <c r="AG44" s="990">
        <v>0</v>
      </c>
      <c r="AH44" s="990">
        <v>0</v>
      </c>
    </row>
    <row r="45" spans="1:34" ht="21" customHeight="1">
      <c r="A45" s="2381"/>
      <c r="B45" s="991" t="s">
        <v>781</v>
      </c>
      <c r="C45" s="990">
        <f>SUM(D45:AH45)</f>
        <v>3237.68</v>
      </c>
      <c r="D45" s="990">
        <v>3237.68</v>
      </c>
      <c r="E45" s="990">
        <v>0</v>
      </c>
      <c r="F45" s="990">
        <v>0</v>
      </c>
      <c r="G45" s="990">
        <v>0</v>
      </c>
      <c r="H45" s="990">
        <v>0</v>
      </c>
      <c r="I45" s="990">
        <v>0</v>
      </c>
      <c r="J45" s="990">
        <v>0</v>
      </c>
      <c r="K45" s="990">
        <v>0</v>
      </c>
      <c r="L45" s="990">
        <v>0</v>
      </c>
      <c r="M45" s="990">
        <v>0</v>
      </c>
      <c r="N45" s="990">
        <v>0</v>
      </c>
      <c r="O45" s="990">
        <v>0</v>
      </c>
      <c r="P45" s="990">
        <v>0</v>
      </c>
      <c r="Q45" s="990">
        <v>0</v>
      </c>
      <c r="R45" s="990">
        <v>0</v>
      </c>
      <c r="S45" s="990">
        <v>0</v>
      </c>
      <c r="T45" s="990">
        <v>0</v>
      </c>
      <c r="U45" s="990">
        <v>0</v>
      </c>
      <c r="V45" s="990">
        <v>0</v>
      </c>
      <c r="W45" s="990">
        <v>0</v>
      </c>
      <c r="X45" s="990">
        <v>0</v>
      </c>
      <c r="Y45" s="990">
        <v>0</v>
      </c>
      <c r="Z45" s="990">
        <v>0</v>
      </c>
      <c r="AA45" s="990">
        <v>0</v>
      </c>
      <c r="AB45" s="990">
        <v>0</v>
      </c>
      <c r="AC45" s="990">
        <v>0</v>
      </c>
      <c r="AD45" s="990">
        <v>0</v>
      </c>
      <c r="AE45" s="990">
        <v>0</v>
      </c>
      <c r="AF45" s="990">
        <v>0</v>
      </c>
      <c r="AG45" s="990">
        <v>0</v>
      </c>
      <c r="AH45" s="990">
        <v>0</v>
      </c>
    </row>
    <row r="46" spans="1:34" ht="21" customHeight="1">
      <c r="A46" s="2381"/>
      <c r="B46" s="991" t="s">
        <v>786</v>
      </c>
      <c r="C46" s="990">
        <f>SUM(D46:AH46)</f>
        <v>868</v>
      </c>
      <c r="D46" s="990">
        <v>868</v>
      </c>
      <c r="E46" s="990">
        <v>0</v>
      </c>
      <c r="F46" s="990">
        <v>0</v>
      </c>
      <c r="G46" s="990">
        <v>0</v>
      </c>
      <c r="H46" s="990">
        <v>0</v>
      </c>
      <c r="I46" s="990">
        <v>0</v>
      </c>
      <c r="J46" s="990">
        <v>0</v>
      </c>
      <c r="K46" s="990">
        <v>0</v>
      </c>
      <c r="L46" s="990">
        <v>0</v>
      </c>
      <c r="M46" s="990">
        <v>0</v>
      </c>
      <c r="N46" s="990">
        <v>0</v>
      </c>
      <c r="O46" s="990">
        <v>0</v>
      </c>
      <c r="P46" s="990">
        <v>0</v>
      </c>
      <c r="Q46" s="990">
        <v>0</v>
      </c>
      <c r="R46" s="990">
        <v>0</v>
      </c>
      <c r="S46" s="990">
        <v>0</v>
      </c>
      <c r="T46" s="990">
        <v>0</v>
      </c>
      <c r="U46" s="990">
        <v>0</v>
      </c>
      <c r="V46" s="990">
        <v>0</v>
      </c>
      <c r="W46" s="990">
        <v>0</v>
      </c>
      <c r="X46" s="990">
        <v>0</v>
      </c>
      <c r="Y46" s="990">
        <v>0</v>
      </c>
      <c r="Z46" s="990">
        <v>0</v>
      </c>
      <c r="AA46" s="990">
        <v>0</v>
      </c>
      <c r="AB46" s="990">
        <v>0</v>
      </c>
      <c r="AC46" s="990">
        <v>0</v>
      </c>
      <c r="AD46" s="990">
        <v>0</v>
      </c>
      <c r="AE46" s="990">
        <v>0</v>
      </c>
      <c r="AF46" s="990">
        <v>0</v>
      </c>
      <c r="AG46" s="990">
        <v>0</v>
      </c>
      <c r="AH46" s="990">
        <v>0</v>
      </c>
    </row>
    <row r="47" spans="1:34" ht="21" customHeight="1">
      <c r="A47" s="2381"/>
      <c r="B47" s="991" t="s">
        <v>787</v>
      </c>
      <c r="C47" s="990">
        <f>SUM(D47:AH47)</f>
        <v>68.849999999999994</v>
      </c>
      <c r="D47" s="990">
        <v>0</v>
      </c>
      <c r="E47" s="990">
        <v>0</v>
      </c>
      <c r="F47" s="990">
        <v>0</v>
      </c>
      <c r="G47" s="990">
        <v>0</v>
      </c>
      <c r="H47" s="990">
        <v>0</v>
      </c>
      <c r="I47" s="990">
        <v>0</v>
      </c>
      <c r="J47" s="990">
        <v>0</v>
      </c>
      <c r="K47" s="990">
        <v>0</v>
      </c>
      <c r="L47" s="990">
        <v>0</v>
      </c>
      <c r="M47" s="990">
        <v>0</v>
      </c>
      <c r="N47" s="990">
        <v>0</v>
      </c>
      <c r="O47" s="990">
        <v>68.849999999999994</v>
      </c>
      <c r="P47" s="990">
        <v>0</v>
      </c>
      <c r="Q47" s="990">
        <v>0</v>
      </c>
      <c r="R47" s="990">
        <v>0</v>
      </c>
      <c r="S47" s="990">
        <v>0</v>
      </c>
      <c r="T47" s="990">
        <v>0</v>
      </c>
      <c r="U47" s="990">
        <v>0</v>
      </c>
      <c r="V47" s="990">
        <v>0</v>
      </c>
      <c r="W47" s="990">
        <v>0</v>
      </c>
      <c r="X47" s="990">
        <v>0</v>
      </c>
      <c r="Y47" s="990">
        <v>0</v>
      </c>
      <c r="Z47" s="990">
        <v>0</v>
      </c>
      <c r="AA47" s="990">
        <v>0</v>
      </c>
      <c r="AB47" s="990">
        <v>0</v>
      </c>
      <c r="AC47" s="990">
        <v>0</v>
      </c>
      <c r="AD47" s="990">
        <v>0</v>
      </c>
      <c r="AE47" s="990">
        <v>0</v>
      </c>
      <c r="AF47" s="990">
        <v>0</v>
      </c>
      <c r="AG47" s="990">
        <v>0</v>
      </c>
      <c r="AH47" s="990">
        <v>0</v>
      </c>
    </row>
    <row r="48" spans="1:34" ht="21" customHeight="1">
      <c r="A48" s="2381"/>
      <c r="B48" s="995" t="s">
        <v>788</v>
      </c>
      <c r="C48" s="990">
        <f>SUM(D48:AH48)</f>
        <v>0</v>
      </c>
      <c r="D48" s="990">
        <v>0</v>
      </c>
      <c r="E48" s="990">
        <v>0</v>
      </c>
      <c r="F48" s="990">
        <v>0</v>
      </c>
      <c r="G48" s="990">
        <v>0</v>
      </c>
      <c r="H48" s="990">
        <v>0</v>
      </c>
      <c r="I48" s="990">
        <v>0</v>
      </c>
      <c r="J48" s="990">
        <v>0</v>
      </c>
      <c r="K48" s="990">
        <v>0</v>
      </c>
      <c r="L48" s="990">
        <v>0</v>
      </c>
      <c r="M48" s="990">
        <v>0</v>
      </c>
      <c r="N48" s="990">
        <v>0</v>
      </c>
      <c r="O48" s="990">
        <v>0</v>
      </c>
      <c r="P48" s="990">
        <v>0</v>
      </c>
      <c r="Q48" s="990">
        <v>0</v>
      </c>
      <c r="R48" s="990">
        <v>0</v>
      </c>
      <c r="S48" s="990">
        <v>0</v>
      </c>
      <c r="T48" s="990">
        <v>0</v>
      </c>
      <c r="U48" s="990">
        <v>0</v>
      </c>
      <c r="V48" s="990">
        <v>0</v>
      </c>
      <c r="W48" s="990">
        <v>0</v>
      </c>
      <c r="X48" s="990">
        <v>0</v>
      </c>
      <c r="Y48" s="990">
        <v>0</v>
      </c>
      <c r="Z48" s="990">
        <v>0</v>
      </c>
      <c r="AA48" s="990">
        <v>0</v>
      </c>
      <c r="AB48" s="990">
        <v>0</v>
      </c>
      <c r="AC48" s="990">
        <v>0</v>
      </c>
      <c r="AD48" s="990">
        <v>0</v>
      </c>
      <c r="AE48" s="990">
        <v>0</v>
      </c>
      <c r="AF48" s="990">
        <v>0</v>
      </c>
      <c r="AG48" s="990">
        <v>0</v>
      </c>
      <c r="AH48" s="990">
        <v>0</v>
      </c>
    </row>
    <row r="49" spans="1:34" ht="20.25" customHeight="1">
      <c r="A49" s="2391" t="s">
        <v>792</v>
      </c>
      <c r="B49" s="992" t="s">
        <v>258</v>
      </c>
      <c r="C49" s="988">
        <f>SUM('서구,대덕 도수관 '!C50:'서구,대덕 도수관 '!C54)</f>
        <v>893.97</v>
      </c>
      <c r="D49" s="988">
        <f>SUM('서구,대덕 도수관 '!D50:'서구,대덕 도수관 '!D54)</f>
        <v>627.23</v>
      </c>
      <c r="E49" s="988">
        <f>SUM('서구,대덕 도수관 '!E50:'서구,대덕 도수관 '!E54)</f>
        <v>0</v>
      </c>
      <c r="F49" s="988">
        <f>SUM('서구,대덕 도수관 '!F50:'서구,대덕 도수관 '!F54)</f>
        <v>0</v>
      </c>
      <c r="G49" s="988">
        <f>SUM('서구,대덕 도수관 '!G50:'서구,대덕 도수관 '!G54)</f>
        <v>0</v>
      </c>
      <c r="H49" s="988">
        <f>SUM('서구,대덕 도수관 '!H50:'서구,대덕 도수관 '!H54)</f>
        <v>0</v>
      </c>
      <c r="I49" s="988">
        <f>SUM('서구,대덕 도수관 '!I50:'서구,대덕 도수관 '!I54)</f>
        <v>266.74</v>
      </c>
      <c r="J49" s="988">
        <f>SUM('서구,대덕 도수관 '!J50:'서구,대덕 도수관 '!J54)</f>
        <v>0</v>
      </c>
      <c r="K49" s="988">
        <f>SUM('서구,대덕 도수관 '!K50:'서구,대덕 도수관 '!K54)</f>
        <v>0</v>
      </c>
      <c r="L49" s="988">
        <f>SUM('서구,대덕 도수관 '!L50:'서구,대덕 도수관 '!L54)</f>
        <v>0</v>
      </c>
      <c r="M49" s="988">
        <f>SUM('서구,대덕 도수관 '!M50:'서구,대덕 도수관 '!M54)</f>
        <v>0</v>
      </c>
      <c r="N49" s="988">
        <f>SUM('서구,대덕 도수관 '!N50:'서구,대덕 도수관 '!N54)</f>
        <v>0</v>
      </c>
      <c r="O49" s="988">
        <f>SUM('서구,대덕 도수관 '!O50:'서구,대덕 도수관 '!O54)</f>
        <v>0</v>
      </c>
      <c r="P49" s="988">
        <f>SUM('서구,대덕 도수관 '!P50:'서구,대덕 도수관 '!P54)</f>
        <v>0</v>
      </c>
      <c r="Q49" s="988">
        <f>SUM('서구,대덕 도수관 '!Q50:'서구,대덕 도수관 '!Q54)</f>
        <v>0</v>
      </c>
      <c r="R49" s="988">
        <f>SUM('서구,대덕 도수관 '!R50:'서구,대덕 도수관 '!R54)</f>
        <v>0</v>
      </c>
      <c r="S49" s="988">
        <f>SUM('서구,대덕 도수관 '!S50:'서구,대덕 도수관 '!S54)</f>
        <v>0</v>
      </c>
      <c r="T49" s="988">
        <f>SUM('서구,대덕 도수관 '!T50:'서구,대덕 도수관 '!T54)</f>
        <v>0</v>
      </c>
      <c r="U49" s="988">
        <f>SUM('서구,대덕 도수관 '!U50:'서구,대덕 도수관 '!U54)</f>
        <v>0</v>
      </c>
      <c r="V49" s="988">
        <f>SUM('서구,대덕 도수관 '!V50:'서구,대덕 도수관 '!V54)</f>
        <v>0</v>
      </c>
      <c r="W49" s="988">
        <f>SUM('서구,대덕 도수관 '!W50:'서구,대덕 도수관 '!W54)</f>
        <v>0</v>
      </c>
      <c r="X49" s="988">
        <f>SUM('서구,대덕 도수관 '!X50:'서구,대덕 도수관 '!X54)</f>
        <v>0</v>
      </c>
      <c r="Y49" s="988">
        <f>SUM('서구,대덕 도수관 '!Y50:'서구,대덕 도수관 '!Y54)</f>
        <v>0</v>
      </c>
      <c r="Z49" s="988">
        <f>SUM('서구,대덕 도수관 '!Z50:'서구,대덕 도수관 '!Z54)</f>
        <v>0</v>
      </c>
      <c r="AA49" s="988">
        <f>SUM('서구,대덕 도수관 '!AA50:'서구,대덕 도수관 '!AA54)</f>
        <v>0</v>
      </c>
      <c r="AB49" s="988">
        <f>SUM('서구,대덕 도수관 '!AB50:'서구,대덕 도수관 '!AB54)</f>
        <v>0</v>
      </c>
      <c r="AC49" s="988">
        <f>SUM('서구,대덕 도수관 '!AC50:'서구,대덕 도수관 '!AC54)</f>
        <v>0</v>
      </c>
      <c r="AD49" s="988">
        <f>SUM('서구,대덕 도수관 '!AD50:'서구,대덕 도수관 '!AD54)</f>
        <v>0</v>
      </c>
      <c r="AE49" s="988">
        <f>SUM('서구,대덕 도수관 '!AE50:'서구,대덕 도수관 '!AE54)</f>
        <v>0</v>
      </c>
      <c r="AF49" s="988">
        <f>SUM('서구,대덕 도수관 '!AF50:'서구,대덕 도수관 '!AF54)</f>
        <v>0</v>
      </c>
      <c r="AG49" s="988">
        <f>SUM('서구,대덕 도수관 '!AG50:'서구,대덕 도수관 '!AG54)</f>
        <v>0</v>
      </c>
      <c r="AH49" s="988">
        <f>SUM('서구,대덕 도수관 '!AH50:'서구,대덕 도수관 '!AH54)</f>
        <v>0</v>
      </c>
    </row>
    <row r="50" spans="1:34" ht="21" customHeight="1">
      <c r="A50" s="2391" t="s">
        <v>792</v>
      </c>
      <c r="B50" s="989" t="s">
        <v>780</v>
      </c>
      <c r="C50" s="990">
        <f>SUM(D50:AH50)</f>
        <v>266.74</v>
      </c>
      <c r="D50" s="990">
        <v>0</v>
      </c>
      <c r="E50" s="990">
        <v>0</v>
      </c>
      <c r="F50" s="990">
        <v>0</v>
      </c>
      <c r="G50" s="990">
        <v>0</v>
      </c>
      <c r="H50" s="990">
        <v>0</v>
      </c>
      <c r="I50" s="990">
        <v>266.74</v>
      </c>
      <c r="J50" s="990">
        <v>0</v>
      </c>
      <c r="K50" s="990">
        <v>0</v>
      </c>
      <c r="L50" s="990">
        <v>0</v>
      </c>
      <c r="M50" s="990">
        <v>0</v>
      </c>
      <c r="N50" s="990">
        <v>0</v>
      </c>
      <c r="O50" s="990">
        <v>0</v>
      </c>
      <c r="P50" s="990">
        <v>0</v>
      </c>
      <c r="Q50" s="990">
        <v>0</v>
      </c>
      <c r="R50" s="990">
        <v>0</v>
      </c>
      <c r="S50" s="990">
        <v>0</v>
      </c>
      <c r="T50" s="990">
        <v>0</v>
      </c>
      <c r="U50" s="990">
        <v>0</v>
      </c>
      <c r="V50" s="990">
        <v>0</v>
      </c>
      <c r="W50" s="990">
        <v>0</v>
      </c>
      <c r="X50" s="990">
        <v>0</v>
      </c>
      <c r="Y50" s="990">
        <v>0</v>
      </c>
      <c r="Z50" s="990">
        <v>0</v>
      </c>
      <c r="AA50" s="990">
        <v>0</v>
      </c>
      <c r="AB50" s="990">
        <v>0</v>
      </c>
      <c r="AC50" s="990">
        <v>0</v>
      </c>
      <c r="AD50" s="990">
        <v>0</v>
      </c>
      <c r="AE50" s="990">
        <v>0</v>
      </c>
      <c r="AF50" s="990">
        <v>0</v>
      </c>
      <c r="AG50" s="990">
        <v>0</v>
      </c>
      <c r="AH50" s="990">
        <v>0</v>
      </c>
    </row>
    <row r="51" spans="1:34" ht="21" customHeight="1">
      <c r="A51" s="2381"/>
      <c r="B51" s="991" t="s">
        <v>781</v>
      </c>
      <c r="C51" s="990">
        <f>SUM(D51:AH51)</f>
        <v>627.23</v>
      </c>
      <c r="D51" s="990">
        <v>627.23</v>
      </c>
      <c r="E51" s="990">
        <v>0</v>
      </c>
      <c r="F51" s="990">
        <v>0</v>
      </c>
      <c r="G51" s="990">
        <v>0</v>
      </c>
      <c r="H51" s="990">
        <v>0</v>
      </c>
      <c r="I51" s="990">
        <v>0</v>
      </c>
      <c r="J51" s="990">
        <v>0</v>
      </c>
      <c r="K51" s="990">
        <v>0</v>
      </c>
      <c r="L51" s="990">
        <v>0</v>
      </c>
      <c r="M51" s="990">
        <v>0</v>
      </c>
      <c r="N51" s="990">
        <v>0</v>
      </c>
      <c r="O51" s="990">
        <v>0</v>
      </c>
      <c r="P51" s="990">
        <v>0</v>
      </c>
      <c r="Q51" s="990">
        <v>0</v>
      </c>
      <c r="R51" s="990">
        <v>0</v>
      </c>
      <c r="S51" s="990">
        <v>0</v>
      </c>
      <c r="T51" s="990">
        <v>0</v>
      </c>
      <c r="U51" s="990">
        <v>0</v>
      </c>
      <c r="V51" s="990">
        <v>0</v>
      </c>
      <c r="W51" s="990">
        <v>0</v>
      </c>
      <c r="X51" s="990">
        <v>0</v>
      </c>
      <c r="Y51" s="990">
        <v>0</v>
      </c>
      <c r="Z51" s="990">
        <v>0</v>
      </c>
      <c r="AA51" s="990">
        <v>0</v>
      </c>
      <c r="AB51" s="990">
        <v>0</v>
      </c>
      <c r="AC51" s="990">
        <v>0</v>
      </c>
      <c r="AD51" s="990">
        <v>0</v>
      </c>
      <c r="AE51" s="990">
        <v>0</v>
      </c>
      <c r="AF51" s="990">
        <v>0</v>
      </c>
      <c r="AG51" s="990">
        <v>0</v>
      </c>
      <c r="AH51" s="990">
        <v>0</v>
      </c>
    </row>
    <row r="52" spans="1:34" ht="21" customHeight="1">
      <c r="A52" s="2381"/>
      <c r="B52" s="991" t="s">
        <v>786</v>
      </c>
      <c r="C52" s="990">
        <f>SUM(D52:AH52)</f>
        <v>0</v>
      </c>
      <c r="D52" s="990">
        <v>0</v>
      </c>
      <c r="E52" s="990">
        <v>0</v>
      </c>
      <c r="F52" s="990">
        <v>0</v>
      </c>
      <c r="G52" s="990">
        <v>0</v>
      </c>
      <c r="H52" s="990">
        <v>0</v>
      </c>
      <c r="I52" s="990">
        <v>0</v>
      </c>
      <c r="J52" s="990">
        <v>0</v>
      </c>
      <c r="K52" s="990">
        <v>0</v>
      </c>
      <c r="L52" s="990">
        <v>0</v>
      </c>
      <c r="M52" s="990">
        <v>0</v>
      </c>
      <c r="N52" s="990">
        <v>0</v>
      </c>
      <c r="O52" s="990">
        <v>0</v>
      </c>
      <c r="P52" s="990">
        <v>0</v>
      </c>
      <c r="Q52" s="990">
        <v>0</v>
      </c>
      <c r="R52" s="990">
        <v>0</v>
      </c>
      <c r="S52" s="990">
        <v>0</v>
      </c>
      <c r="T52" s="990">
        <v>0</v>
      </c>
      <c r="U52" s="990">
        <v>0</v>
      </c>
      <c r="V52" s="990">
        <v>0</v>
      </c>
      <c r="W52" s="990">
        <v>0</v>
      </c>
      <c r="X52" s="990">
        <v>0</v>
      </c>
      <c r="Y52" s="990">
        <v>0</v>
      </c>
      <c r="Z52" s="990">
        <v>0</v>
      </c>
      <c r="AA52" s="990">
        <v>0</v>
      </c>
      <c r="AB52" s="990">
        <v>0</v>
      </c>
      <c r="AC52" s="990">
        <v>0</v>
      </c>
      <c r="AD52" s="990">
        <v>0</v>
      </c>
      <c r="AE52" s="990">
        <v>0</v>
      </c>
      <c r="AF52" s="990">
        <v>0</v>
      </c>
      <c r="AG52" s="990">
        <v>0</v>
      </c>
      <c r="AH52" s="990">
        <v>0</v>
      </c>
    </row>
    <row r="53" spans="1:34" ht="21" customHeight="1">
      <c r="A53" s="2381"/>
      <c r="B53" s="991" t="s">
        <v>787</v>
      </c>
      <c r="C53" s="990">
        <f>SUM(D53:AH53)</f>
        <v>0</v>
      </c>
      <c r="D53" s="990">
        <v>0</v>
      </c>
      <c r="E53" s="990">
        <v>0</v>
      </c>
      <c r="F53" s="990">
        <v>0</v>
      </c>
      <c r="G53" s="990">
        <v>0</v>
      </c>
      <c r="H53" s="990">
        <v>0</v>
      </c>
      <c r="I53" s="990">
        <v>0</v>
      </c>
      <c r="J53" s="990">
        <v>0</v>
      </c>
      <c r="K53" s="990">
        <v>0</v>
      </c>
      <c r="L53" s="990">
        <v>0</v>
      </c>
      <c r="M53" s="990">
        <v>0</v>
      </c>
      <c r="N53" s="990">
        <v>0</v>
      </c>
      <c r="O53" s="990">
        <v>0</v>
      </c>
      <c r="P53" s="990">
        <v>0</v>
      </c>
      <c r="Q53" s="990">
        <v>0</v>
      </c>
      <c r="R53" s="990">
        <v>0</v>
      </c>
      <c r="S53" s="990">
        <v>0</v>
      </c>
      <c r="T53" s="990">
        <v>0</v>
      </c>
      <c r="U53" s="990">
        <v>0</v>
      </c>
      <c r="V53" s="990">
        <v>0</v>
      </c>
      <c r="W53" s="990">
        <v>0</v>
      </c>
      <c r="X53" s="990">
        <v>0</v>
      </c>
      <c r="Y53" s="990">
        <v>0</v>
      </c>
      <c r="Z53" s="990">
        <v>0</v>
      </c>
      <c r="AA53" s="990">
        <v>0</v>
      </c>
      <c r="AB53" s="990">
        <v>0</v>
      </c>
      <c r="AC53" s="990">
        <v>0</v>
      </c>
      <c r="AD53" s="990">
        <v>0</v>
      </c>
      <c r="AE53" s="990">
        <v>0</v>
      </c>
      <c r="AF53" s="990">
        <v>0</v>
      </c>
      <c r="AG53" s="990">
        <v>0</v>
      </c>
      <c r="AH53" s="990">
        <v>0</v>
      </c>
    </row>
    <row r="54" spans="1:34" ht="21" customHeight="1">
      <c r="A54" s="2381"/>
      <c r="B54" s="995" t="s">
        <v>788</v>
      </c>
      <c r="C54" s="990">
        <f>SUM(D54:AH54)</f>
        <v>0</v>
      </c>
      <c r="D54" s="990">
        <v>0</v>
      </c>
      <c r="E54" s="990">
        <v>0</v>
      </c>
      <c r="F54" s="990">
        <v>0</v>
      </c>
      <c r="G54" s="990">
        <v>0</v>
      </c>
      <c r="H54" s="990">
        <v>0</v>
      </c>
      <c r="I54" s="990">
        <v>0</v>
      </c>
      <c r="J54" s="990">
        <v>0</v>
      </c>
      <c r="K54" s="990">
        <v>0</v>
      </c>
      <c r="L54" s="990">
        <v>0</v>
      </c>
      <c r="M54" s="990">
        <v>0</v>
      </c>
      <c r="N54" s="990">
        <v>0</v>
      </c>
      <c r="O54" s="990">
        <v>0</v>
      </c>
      <c r="P54" s="990">
        <v>0</v>
      </c>
      <c r="Q54" s="990">
        <v>0</v>
      </c>
      <c r="R54" s="990">
        <v>0</v>
      </c>
      <c r="S54" s="990">
        <v>0</v>
      </c>
      <c r="T54" s="990">
        <v>0</v>
      </c>
      <c r="U54" s="990">
        <v>0</v>
      </c>
      <c r="V54" s="990">
        <v>0</v>
      </c>
      <c r="W54" s="990">
        <v>0</v>
      </c>
      <c r="X54" s="990">
        <v>0</v>
      </c>
      <c r="Y54" s="990">
        <v>0</v>
      </c>
      <c r="Z54" s="990">
        <v>0</v>
      </c>
      <c r="AA54" s="990">
        <v>0</v>
      </c>
      <c r="AB54" s="990">
        <v>0</v>
      </c>
      <c r="AC54" s="990">
        <v>0</v>
      </c>
      <c r="AD54" s="990">
        <v>0</v>
      </c>
      <c r="AE54" s="990">
        <v>0</v>
      </c>
      <c r="AF54" s="990">
        <v>0</v>
      </c>
      <c r="AG54" s="990">
        <v>0</v>
      </c>
      <c r="AH54" s="990">
        <v>0</v>
      </c>
    </row>
    <row r="55" spans="1:34" ht="20.25" customHeight="1">
      <c r="A55" s="2391" t="s">
        <v>818</v>
      </c>
      <c r="B55" s="992" t="s">
        <v>258</v>
      </c>
      <c r="C55" s="988">
        <f>SUM('서구,대덕 도수관 '!C56:'서구,대덕 도수관 '!C60)</f>
        <v>70.349999999999994</v>
      </c>
      <c r="D55" s="988">
        <f>SUM('서구,대덕 도수관 '!D56:'서구,대덕 도수관 '!D60)</f>
        <v>70.349999999999994</v>
      </c>
      <c r="E55" s="988">
        <f>SUM('서구,대덕 도수관 '!E56:'서구,대덕 도수관 '!E60)</f>
        <v>0</v>
      </c>
      <c r="F55" s="988">
        <f>SUM('서구,대덕 도수관 '!F56:'서구,대덕 도수관 '!F60)</f>
        <v>0</v>
      </c>
      <c r="G55" s="988">
        <f>SUM('서구,대덕 도수관 '!G56:'서구,대덕 도수관 '!G60)</f>
        <v>0</v>
      </c>
      <c r="H55" s="988">
        <f>SUM('서구,대덕 도수관 '!H56:'서구,대덕 도수관 '!H60)</f>
        <v>0</v>
      </c>
      <c r="I55" s="988">
        <f>SUM('서구,대덕 도수관 '!I56:'서구,대덕 도수관 '!I60)</f>
        <v>0</v>
      </c>
      <c r="J55" s="988">
        <f>SUM('서구,대덕 도수관 '!J56:'서구,대덕 도수관 '!J60)</f>
        <v>0</v>
      </c>
      <c r="K55" s="988">
        <f>SUM('서구,대덕 도수관 '!K56:'서구,대덕 도수관 '!K60)</f>
        <v>0</v>
      </c>
      <c r="L55" s="988">
        <f>SUM('서구,대덕 도수관 '!L56:'서구,대덕 도수관 '!L60)</f>
        <v>0</v>
      </c>
      <c r="M55" s="988">
        <f>SUM('서구,대덕 도수관 '!M56:'서구,대덕 도수관 '!M60)</f>
        <v>0</v>
      </c>
      <c r="N55" s="988">
        <f>SUM('서구,대덕 도수관 '!N56:'서구,대덕 도수관 '!N60)</f>
        <v>0</v>
      </c>
      <c r="O55" s="988">
        <f>SUM('서구,대덕 도수관 '!O56:'서구,대덕 도수관 '!O60)</f>
        <v>0</v>
      </c>
      <c r="P55" s="988">
        <f>SUM('서구,대덕 도수관 '!P56:'서구,대덕 도수관 '!P60)</f>
        <v>0</v>
      </c>
      <c r="Q55" s="988">
        <f>SUM('서구,대덕 도수관 '!Q56:'서구,대덕 도수관 '!Q60)</f>
        <v>0</v>
      </c>
      <c r="R55" s="988">
        <f>SUM('서구,대덕 도수관 '!R56:'서구,대덕 도수관 '!R60)</f>
        <v>0</v>
      </c>
      <c r="S55" s="988">
        <f>SUM('서구,대덕 도수관 '!S56:'서구,대덕 도수관 '!S60)</f>
        <v>0</v>
      </c>
      <c r="T55" s="988">
        <f>SUM('서구,대덕 도수관 '!T56:'서구,대덕 도수관 '!T60)</f>
        <v>0</v>
      </c>
      <c r="U55" s="988">
        <f>SUM('서구,대덕 도수관 '!U56:'서구,대덕 도수관 '!U60)</f>
        <v>0</v>
      </c>
      <c r="V55" s="988">
        <f>SUM('서구,대덕 도수관 '!V56:'서구,대덕 도수관 '!V60)</f>
        <v>0</v>
      </c>
      <c r="W55" s="988">
        <f>SUM('서구,대덕 도수관 '!W56:'서구,대덕 도수관 '!W60)</f>
        <v>0</v>
      </c>
      <c r="X55" s="988">
        <f>SUM('서구,대덕 도수관 '!X56:'서구,대덕 도수관 '!X60)</f>
        <v>0</v>
      </c>
      <c r="Y55" s="988">
        <f>SUM('서구,대덕 도수관 '!Y56:'서구,대덕 도수관 '!Y60)</f>
        <v>0</v>
      </c>
      <c r="Z55" s="988">
        <f>SUM('서구,대덕 도수관 '!Z56:'서구,대덕 도수관 '!Z60)</f>
        <v>0</v>
      </c>
      <c r="AA55" s="988">
        <f>SUM('서구,대덕 도수관 '!AA56:'서구,대덕 도수관 '!AA60)</f>
        <v>0</v>
      </c>
      <c r="AB55" s="988">
        <f>SUM('서구,대덕 도수관 '!AB56:'서구,대덕 도수관 '!AB60)</f>
        <v>0</v>
      </c>
      <c r="AC55" s="988">
        <f>SUM('서구,대덕 도수관 '!AC56:'서구,대덕 도수관 '!AC60)</f>
        <v>0</v>
      </c>
      <c r="AD55" s="988">
        <f>SUM('서구,대덕 도수관 '!AD56:'서구,대덕 도수관 '!AD60)</f>
        <v>0</v>
      </c>
      <c r="AE55" s="988">
        <f>SUM('서구,대덕 도수관 '!AE56:'서구,대덕 도수관 '!AE60)</f>
        <v>0</v>
      </c>
      <c r="AF55" s="988">
        <f>SUM('서구,대덕 도수관 '!AF56:'서구,대덕 도수관 '!AF60)</f>
        <v>0</v>
      </c>
      <c r="AG55" s="988">
        <f>SUM('서구,대덕 도수관 '!AG56:'서구,대덕 도수관 '!AG60)</f>
        <v>0</v>
      </c>
      <c r="AH55" s="988">
        <f>SUM('서구,대덕 도수관 '!AH56:'서구,대덕 도수관 '!AH60)</f>
        <v>0</v>
      </c>
    </row>
    <row r="56" spans="1:34" ht="21" customHeight="1">
      <c r="A56" s="2391" t="s">
        <v>818</v>
      </c>
      <c r="B56" s="989" t="s">
        <v>780</v>
      </c>
      <c r="C56" s="990">
        <f>SUM(D56:AH56)</f>
        <v>0</v>
      </c>
      <c r="D56" s="990">
        <v>0</v>
      </c>
      <c r="E56" s="990">
        <v>0</v>
      </c>
      <c r="F56" s="990">
        <v>0</v>
      </c>
      <c r="G56" s="990">
        <v>0</v>
      </c>
      <c r="H56" s="990">
        <v>0</v>
      </c>
      <c r="I56" s="990">
        <v>0</v>
      </c>
      <c r="J56" s="990">
        <v>0</v>
      </c>
      <c r="K56" s="990">
        <v>0</v>
      </c>
      <c r="L56" s="990">
        <v>0</v>
      </c>
      <c r="M56" s="990">
        <v>0</v>
      </c>
      <c r="N56" s="990">
        <v>0</v>
      </c>
      <c r="O56" s="990">
        <v>0</v>
      </c>
      <c r="P56" s="990">
        <v>0</v>
      </c>
      <c r="Q56" s="990">
        <v>0</v>
      </c>
      <c r="R56" s="990">
        <v>0</v>
      </c>
      <c r="S56" s="990">
        <v>0</v>
      </c>
      <c r="T56" s="990">
        <v>0</v>
      </c>
      <c r="U56" s="990">
        <v>0</v>
      </c>
      <c r="V56" s="990">
        <v>0</v>
      </c>
      <c r="W56" s="990">
        <v>0</v>
      </c>
      <c r="X56" s="990">
        <v>0</v>
      </c>
      <c r="Y56" s="990">
        <v>0</v>
      </c>
      <c r="Z56" s="990">
        <v>0</v>
      </c>
      <c r="AA56" s="990">
        <v>0</v>
      </c>
      <c r="AB56" s="990">
        <v>0</v>
      </c>
      <c r="AC56" s="990">
        <v>0</v>
      </c>
      <c r="AD56" s="990">
        <v>0</v>
      </c>
      <c r="AE56" s="990">
        <v>0</v>
      </c>
      <c r="AF56" s="990">
        <v>0</v>
      </c>
      <c r="AG56" s="990">
        <v>0</v>
      </c>
      <c r="AH56" s="990">
        <v>0</v>
      </c>
    </row>
    <row r="57" spans="1:34" ht="21" customHeight="1">
      <c r="A57" s="2381"/>
      <c r="B57" s="991" t="s">
        <v>781</v>
      </c>
      <c r="C57" s="990">
        <f>SUM(D57:AH57)</f>
        <v>70.349999999999994</v>
      </c>
      <c r="D57" s="990">
        <v>70.349999999999994</v>
      </c>
      <c r="E57" s="990">
        <v>0</v>
      </c>
      <c r="F57" s="990">
        <v>0</v>
      </c>
      <c r="G57" s="990">
        <v>0</v>
      </c>
      <c r="H57" s="990">
        <v>0</v>
      </c>
      <c r="I57" s="990">
        <v>0</v>
      </c>
      <c r="J57" s="990">
        <v>0</v>
      </c>
      <c r="K57" s="990">
        <v>0</v>
      </c>
      <c r="L57" s="990">
        <v>0</v>
      </c>
      <c r="M57" s="990">
        <v>0</v>
      </c>
      <c r="N57" s="990">
        <v>0</v>
      </c>
      <c r="O57" s="990">
        <v>0</v>
      </c>
      <c r="P57" s="990">
        <v>0</v>
      </c>
      <c r="Q57" s="990">
        <v>0</v>
      </c>
      <c r="R57" s="990">
        <v>0</v>
      </c>
      <c r="S57" s="990">
        <v>0</v>
      </c>
      <c r="T57" s="990">
        <v>0</v>
      </c>
      <c r="U57" s="990">
        <v>0</v>
      </c>
      <c r="V57" s="990">
        <v>0</v>
      </c>
      <c r="W57" s="990">
        <v>0</v>
      </c>
      <c r="X57" s="990">
        <v>0</v>
      </c>
      <c r="Y57" s="990">
        <v>0</v>
      </c>
      <c r="Z57" s="990">
        <v>0</v>
      </c>
      <c r="AA57" s="990">
        <v>0</v>
      </c>
      <c r="AB57" s="990">
        <v>0</v>
      </c>
      <c r="AC57" s="990">
        <v>0</v>
      </c>
      <c r="AD57" s="990">
        <v>0</v>
      </c>
      <c r="AE57" s="990">
        <v>0</v>
      </c>
      <c r="AF57" s="990">
        <v>0</v>
      </c>
      <c r="AG57" s="990">
        <v>0</v>
      </c>
      <c r="AH57" s="990">
        <v>0</v>
      </c>
    </row>
    <row r="58" spans="1:34" ht="21" customHeight="1">
      <c r="A58" s="2381"/>
      <c r="B58" s="991" t="s">
        <v>786</v>
      </c>
      <c r="C58" s="990">
        <f>SUM(D58:AH58)</f>
        <v>0</v>
      </c>
      <c r="D58" s="990">
        <v>0</v>
      </c>
      <c r="E58" s="990">
        <v>0</v>
      </c>
      <c r="F58" s="990">
        <v>0</v>
      </c>
      <c r="G58" s="990">
        <v>0</v>
      </c>
      <c r="H58" s="990">
        <v>0</v>
      </c>
      <c r="I58" s="990">
        <v>0</v>
      </c>
      <c r="J58" s="990">
        <v>0</v>
      </c>
      <c r="K58" s="990">
        <v>0</v>
      </c>
      <c r="L58" s="990">
        <v>0</v>
      </c>
      <c r="M58" s="990">
        <v>0</v>
      </c>
      <c r="N58" s="990">
        <v>0</v>
      </c>
      <c r="O58" s="990">
        <v>0</v>
      </c>
      <c r="P58" s="990">
        <v>0</v>
      </c>
      <c r="Q58" s="990">
        <v>0</v>
      </c>
      <c r="R58" s="990">
        <v>0</v>
      </c>
      <c r="S58" s="990">
        <v>0</v>
      </c>
      <c r="T58" s="990">
        <v>0</v>
      </c>
      <c r="U58" s="990">
        <v>0</v>
      </c>
      <c r="V58" s="990">
        <v>0</v>
      </c>
      <c r="W58" s="990">
        <v>0</v>
      </c>
      <c r="X58" s="990">
        <v>0</v>
      </c>
      <c r="Y58" s="990">
        <v>0</v>
      </c>
      <c r="Z58" s="990">
        <v>0</v>
      </c>
      <c r="AA58" s="990">
        <v>0</v>
      </c>
      <c r="AB58" s="990">
        <v>0</v>
      </c>
      <c r="AC58" s="990">
        <v>0</v>
      </c>
      <c r="AD58" s="990">
        <v>0</v>
      </c>
      <c r="AE58" s="990">
        <v>0</v>
      </c>
      <c r="AF58" s="990">
        <v>0</v>
      </c>
      <c r="AG58" s="990">
        <v>0</v>
      </c>
      <c r="AH58" s="990">
        <v>0</v>
      </c>
    </row>
    <row r="59" spans="1:34" ht="21" customHeight="1">
      <c r="A59" s="2381"/>
      <c r="B59" s="991" t="s">
        <v>787</v>
      </c>
      <c r="C59" s="990">
        <f>SUM(D59:AH59)</f>
        <v>0</v>
      </c>
      <c r="D59" s="990">
        <v>0</v>
      </c>
      <c r="E59" s="990">
        <v>0</v>
      </c>
      <c r="F59" s="990">
        <v>0</v>
      </c>
      <c r="G59" s="990">
        <v>0</v>
      </c>
      <c r="H59" s="990">
        <v>0</v>
      </c>
      <c r="I59" s="990">
        <v>0</v>
      </c>
      <c r="J59" s="990">
        <v>0</v>
      </c>
      <c r="K59" s="990">
        <v>0</v>
      </c>
      <c r="L59" s="990">
        <v>0</v>
      </c>
      <c r="M59" s="990">
        <v>0</v>
      </c>
      <c r="N59" s="990">
        <v>0</v>
      </c>
      <c r="O59" s="990">
        <v>0</v>
      </c>
      <c r="P59" s="990">
        <v>0</v>
      </c>
      <c r="Q59" s="990">
        <v>0</v>
      </c>
      <c r="R59" s="990">
        <v>0</v>
      </c>
      <c r="S59" s="990">
        <v>0</v>
      </c>
      <c r="T59" s="990">
        <v>0</v>
      </c>
      <c r="U59" s="990">
        <v>0</v>
      </c>
      <c r="V59" s="990">
        <v>0</v>
      </c>
      <c r="W59" s="990">
        <v>0</v>
      </c>
      <c r="X59" s="990">
        <v>0</v>
      </c>
      <c r="Y59" s="990">
        <v>0</v>
      </c>
      <c r="Z59" s="990">
        <v>0</v>
      </c>
      <c r="AA59" s="990">
        <v>0</v>
      </c>
      <c r="AB59" s="990">
        <v>0</v>
      </c>
      <c r="AC59" s="990">
        <v>0</v>
      </c>
      <c r="AD59" s="990">
        <v>0</v>
      </c>
      <c r="AE59" s="990">
        <v>0</v>
      </c>
      <c r="AF59" s="990">
        <v>0</v>
      </c>
      <c r="AG59" s="990">
        <v>0</v>
      </c>
      <c r="AH59" s="990">
        <v>0</v>
      </c>
    </row>
    <row r="60" spans="1:34" ht="21" customHeight="1">
      <c r="A60" s="2381"/>
      <c r="B60" s="995" t="s">
        <v>788</v>
      </c>
      <c r="C60" s="990">
        <f>SUM(D60:AH60)</f>
        <v>0</v>
      </c>
      <c r="D60" s="990">
        <v>0</v>
      </c>
      <c r="E60" s="990">
        <v>0</v>
      </c>
      <c r="F60" s="990">
        <v>0</v>
      </c>
      <c r="G60" s="990">
        <v>0</v>
      </c>
      <c r="H60" s="990">
        <v>0</v>
      </c>
      <c r="I60" s="990">
        <v>0</v>
      </c>
      <c r="J60" s="990">
        <v>0</v>
      </c>
      <c r="K60" s="990">
        <v>0</v>
      </c>
      <c r="L60" s="990">
        <v>0</v>
      </c>
      <c r="M60" s="990">
        <v>0</v>
      </c>
      <c r="N60" s="990">
        <v>0</v>
      </c>
      <c r="O60" s="990">
        <v>0</v>
      </c>
      <c r="P60" s="990">
        <v>0</v>
      </c>
      <c r="Q60" s="990">
        <v>0</v>
      </c>
      <c r="R60" s="990">
        <v>0</v>
      </c>
      <c r="S60" s="990">
        <v>0</v>
      </c>
      <c r="T60" s="990">
        <v>0</v>
      </c>
      <c r="U60" s="990">
        <v>0</v>
      </c>
      <c r="V60" s="990">
        <v>0</v>
      </c>
      <c r="W60" s="990">
        <v>0</v>
      </c>
      <c r="X60" s="990">
        <v>0</v>
      </c>
      <c r="Y60" s="990">
        <v>0</v>
      </c>
      <c r="Z60" s="990">
        <v>0</v>
      </c>
      <c r="AA60" s="990">
        <v>0</v>
      </c>
      <c r="AB60" s="990">
        <v>0</v>
      </c>
      <c r="AC60" s="990">
        <v>0</v>
      </c>
      <c r="AD60" s="990">
        <v>0</v>
      </c>
      <c r="AE60" s="990">
        <v>0</v>
      </c>
      <c r="AF60" s="990">
        <v>0</v>
      </c>
      <c r="AG60" s="990">
        <v>0</v>
      </c>
      <c r="AH60" s="990">
        <v>0</v>
      </c>
    </row>
    <row r="61" spans="1:34" ht="20.25" customHeight="1">
      <c r="A61" s="2391" t="s">
        <v>793</v>
      </c>
      <c r="B61" s="992" t="s">
        <v>258</v>
      </c>
      <c r="C61" s="988">
        <f>SUM('서구,대덕 도수관 '!C62:'서구,대덕 도수관 '!C66)</f>
        <v>1104.83</v>
      </c>
      <c r="D61" s="988">
        <f>SUM('서구,대덕 도수관 '!D62:'서구,대덕 도수관 '!D66)</f>
        <v>0</v>
      </c>
      <c r="E61" s="988">
        <f>SUM('서구,대덕 도수관 '!E62:'서구,대덕 도수관 '!E66)</f>
        <v>0</v>
      </c>
      <c r="F61" s="988">
        <f>SUM('서구,대덕 도수관 '!F62:'서구,대덕 도수관 '!F66)</f>
        <v>0</v>
      </c>
      <c r="G61" s="988">
        <f>SUM('서구,대덕 도수관 '!G62:'서구,대덕 도수관 '!G66)</f>
        <v>0</v>
      </c>
      <c r="H61" s="988">
        <f>SUM('서구,대덕 도수관 '!H62:'서구,대덕 도수관 '!H66)</f>
        <v>0</v>
      </c>
      <c r="I61" s="988">
        <f>SUM('서구,대덕 도수관 '!I62:'서구,대덕 도수관 '!I66)</f>
        <v>0</v>
      </c>
      <c r="J61" s="988">
        <f>SUM('서구,대덕 도수관 '!J62:'서구,대덕 도수관 '!J66)</f>
        <v>0</v>
      </c>
      <c r="K61" s="988">
        <f>SUM('서구,대덕 도수관 '!K62:'서구,대덕 도수관 '!K66)</f>
        <v>0</v>
      </c>
      <c r="L61" s="988">
        <f>SUM('서구,대덕 도수관 '!L62:'서구,대덕 도수관 '!L66)</f>
        <v>0</v>
      </c>
      <c r="M61" s="988">
        <f>SUM('서구,대덕 도수관 '!M62:'서구,대덕 도수관 '!M66)</f>
        <v>0</v>
      </c>
      <c r="N61" s="988">
        <f>SUM('서구,대덕 도수관 '!N62:'서구,대덕 도수관 '!N66)</f>
        <v>0</v>
      </c>
      <c r="O61" s="988">
        <f>SUM('서구,대덕 도수관 '!O62:'서구,대덕 도수관 '!O66)</f>
        <v>0</v>
      </c>
      <c r="P61" s="988">
        <f>SUM('서구,대덕 도수관 '!P62:'서구,대덕 도수관 '!P66)</f>
        <v>1104.83</v>
      </c>
      <c r="Q61" s="988">
        <f>SUM('서구,대덕 도수관 '!Q62:'서구,대덕 도수관 '!Q66)</f>
        <v>0</v>
      </c>
      <c r="R61" s="988">
        <f>SUM('서구,대덕 도수관 '!R62:'서구,대덕 도수관 '!R66)</f>
        <v>0</v>
      </c>
      <c r="S61" s="988">
        <f>SUM('서구,대덕 도수관 '!S62:'서구,대덕 도수관 '!S66)</f>
        <v>0</v>
      </c>
      <c r="T61" s="988">
        <f>SUM('서구,대덕 도수관 '!T62:'서구,대덕 도수관 '!T66)</f>
        <v>0</v>
      </c>
      <c r="U61" s="988">
        <f>SUM('서구,대덕 도수관 '!U62:'서구,대덕 도수관 '!U66)</f>
        <v>0</v>
      </c>
      <c r="V61" s="988">
        <f>SUM('서구,대덕 도수관 '!V62:'서구,대덕 도수관 '!V66)</f>
        <v>0</v>
      </c>
      <c r="W61" s="988">
        <f>SUM('서구,대덕 도수관 '!W62:'서구,대덕 도수관 '!W66)</f>
        <v>0</v>
      </c>
      <c r="X61" s="988">
        <f>SUM('서구,대덕 도수관 '!X62:'서구,대덕 도수관 '!X66)</f>
        <v>0</v>
      </c>
      <c r="Y61" s="988">
        <f>SUM('서구,대덕 도수관 '!Y62:'서구,대덕 도수관 '!Y66)</f>
        <v>0</v>
      </c>
      <c r="Z61" s="988">
        <f>SUM('서구,대덕 도수관 '!Z62:'서구,대덕 도수관 '!Z66)</f>
        <v>0</v>
      </c>
      <c r="AA61" s="988">
        <f>SUM('서구,대덕 도수관 '!AA62:'서구,대덕 도수관 '!AA66)</f>
        <v>0</v>
      </c>
      <c r="AB61" s="988">
        <f>SUM('서구,대덕 도수관 '!AB62:'서구,대덕 도수관 '!AB66)</f>
        <v>0</v>
      </c>
      <c r="AC61" s="988">
        <f>SUM('서구,대덕 도수관 '!AC62:'서구,대덕 도수관 '!AC66)</f>
        <v>0</v>
      </c>
      <c r="AD61" s="988">
        <f>SUM('서구,대덕 도수관 '!AD62:'서구,대덕 도수관 '!AD66)</f>
        <v>0</v>
      </c>
      <c r="AE61" s="988">
        <f>SUM('서구,대덕 도수관 '!AE62:'서구,대덕 도수관 '!AE66)</f>
        <v>0</v>
      </c>
      <c r="AF61" s="988">
        <f>SUM('서구,대덕 도수관 '!AF62:'서구,대덕 도수관 '!AF66)</f>
        <v>0</v>
      </c>
      <c r="AG61" s="988">
        <f>SUM('서구,대덕 도수관 '!AG62:'서구,대덕 도수관 '!AG66)</f>
        <v>0</v>
      </c>
      <c r="AH61" s="988">
        <f>SUM('서구,대덕 도수관 '!AH62:'서구,대덕 도수관 '!AH66)</f>
        <v>0</v>
      </c>
    </row>
    <row r="62" spans="1:34" ht="21" customHeight="1">
      <c r="A62" s="2391" t="s">
        <v>793</v>
      </c>
      <c r="B62" s="989" t="s">
        <v>780</v>
      </c>
      <c r="C62" s="990">
        <f>SUM(D62:AH62)</f>
        <v>0</v>
      </c>
      <c r="D62" s="990">
        <v>0</v>
      </c>
      <c r="E62" s="990">
        <v>0</v>
      </c>
      <c r="F62" s="990">
        <v>0</v>
      </c>
      <c r="G62" s="990">
        <v>0</v>
      </c>
      <c r="H62" s="990">
        <v>0</v>
      </c>
      <c r="I62" s="990">
        <v>0</v>
      </c>
      <c r="J62" s="990">
        <v>0</v>
      </c>
      <c r="K62" s="990">
        <v>0</v>
      </c>
      <c r="L62" s="990">
        <v>0</v>
      </c>
      <c r="M62" s="990">
        <v>0</v>
      </c>
      <c r="N62" s="990">
        <v>0</v>
      </c>
      <c r="O62" s="990">
        <v>0</v>
      </c>
      <c r="P62" s="990">
        <v>0</v>
      </c>
      <c r="Q62" s="990">
        <v>0</v>
      </c>
      <c r="R62" s="990">
        <v>0</v>
      </c>
      <c r="S62" s="990">
        <v>0</v>
      </c>
      <c r="T62" s="990">
        <v>0</v>
      </c>
      <c r="U62" s="990">
        <v>0</v>
      </c>
      <c r="V62" s="990">
        <v>0</v>
      </c>
      <c r="W62" s="990">
        <v>0</v>
      </c>
      <c r="X62" s="990">
        <v>0</v>
      </c>
      <c r="Y62" s="990">
        <v>0</v>
      </c>
      <c r="Z62" s="990">
        <v>0</v>
      </c>
      <c r="AA62" s="990">
        <v>0</v>
      </c>
      <c r="AB62" s="990">
        <v>0</v>
      </c>
      <c r="AC62" s="990">
        <v>0</v>
      </c>
      <c r="AD62" s="990">
        <v>0</v>
      </c>
      <c r="AE62" s="990">
        <v>0</v>
      </c>
      <c r="AF62" s="990">
        <v>0</v>
      </c>
      <c r="AG62" s="990">
        <v>0</v>
      </c>
      <c r="AH62" s="990">
        <v>0</v>
      </c>
    </row>
    <row r="63" spans="1:34" ht="21" customHeight="1">
      <c r="A63" s="2381"/>
      <c r="B63" s="991" t="s">
        <v>781</v>
      </c>
      <c r="C63" s="990">
        <f>SUM(D63:AH63)</f>
        <v>1104.83</v>
      </c>
      <c r="D63" s="990">
        <v>0</v>
      </c>
      <c r="E63" s="990">
        <v>0</v>
      </c>
      <c r="F63" s="990">
        <v>0</v>
      </c>
      <c r="G63" s="990">
        <v>0</v>
      </c>
      <c r="H63" s="990">
        <v>0</v>
      </c>
      <c r="I63" s="990">
        <v>0</v>
      </c>
      <c r="J63" s="990">
        <v>0</v>
      </c>
      <c r="K63" s="990">
        <v>0</v>
      </c>
      <c r="L63" s="990">
        <v>0</v>
      </c>
      <c r="M63" s="990">
        <v>0</v>
      </c>
      <c r="N63" s="990">
        <v>0</v>
      </c>
      <c r="O63" s="990">
        <v>0</v>
      </c>
      <c r="P63" s="990">
        <v>1104.83</v>
      </c>
      <c r="Q63" s="990">
        <v>0</v>
      </c>
      <c r="R63" s="990">
        <v>0</v>
      </c>
      <c r="S63" s="990">
        <v>0</v>
      </c>
      <c r="T63" s="990">
        <v>0</v>
      </c>
      <c r="U63" s="990">
        <v>0</v>
      </c>
      <c r="V63" s="990">
        <v>0</v>
      </c>
      <c r="W63" s="990">
        <v>0</v>
      </c>
      <c r="X63" s="990">
        <v>0</v>
      </c>
      <c r="Y63" s="990">
        <v>0</v>
      </c>
      <c r="Z63" s="990">
        <v>0</v>
      </c>
      <c r="AA63" s="990">
        <v>0</v>
      </c>
      <c r="AB63" s="990">
        <v>0</v>
      </c>
      <c r="AC63" s="990">
        <v>0</v>
      </c>
      <c r="AD63" s="990">
        <v>0</v>
      </c>
      <c r="AE63" s="990">
        <v>0</v>
      </c>
      <c r="AF63" s="990">
        <v>0</v>
      </c>
      <c r="AG63" s="990">
        <v>0</v>
      </c>
      <c r="AH63" s="990">
        <v>0</v>
      </c>
    </row>
    <row r="64" spans="1:34" ht="21" customHeight="1">
      <c r="A64" s="2381"/>
      <c r="B64" s="991" t="s">
        <v>786</v>
      </c>
      <c r="C64" s="990">
        <f>SUM(D64:AH64)</f>
        <v>0</v>
      </c>
      <c r="D64" s="990">
        <v>0</v>
      </c>
      <c r="E64" s="990">
        <v>0</v>
      </c>
      <c r="F64" s="990">
        <v>0</v>
      </c>
      <c r="G64" s="990">
        <v>0</v>
      </c>
      <c r="H64" s="990">
        <v>0</v>
      </c>
      <c r="I64" s="990">
        <v>0</v>
      </c>
      <c r="J64" s="990">
        <v>0</v>
      </c>
      <c r="K64" s="990">
        <v>0</v>
      </c>
      <c r="L64" s="990">
        <v>0</v>
      </c>
      <c r="M64" s="990">
        <v>0</v>
      </c>
      <c r="N64" s="990">
        <v>0</v>
      </c>
      <c r="O64" s="990">
        <v>0</v>
      </c>
      <c r="P64" s="990">
        <v>0</v>
      </c>
      <c r="Q64" s="990">
        <v>0</v>
      </c>
      <c r="R64" s="990">
        <v>0</v>
      </c>
      <c r="S64" s="990">
        <v>0</v>
      </c>
      <c r="T64" s="990">
        <v>0</v>
      </c>
      <c r="U64" s="990">
        <v>0</v>
      </c>
      <c r="V64" s="990">
        <v>0</v>
      </c>
      <c r="W64" s="990">
        <v>0</v>
      </c>
      <c r="X64" s="990">
        <v>0</v>
      </c>
      <c r="Y64" s="990">
        <v>0</v>
      </c>
      <c r="Z64" s="990">
        <v>0</v>
      </c>
      <c r="AA64" s="990">
        <v>0</v>
      </c>
      <c r="AB64" s="990">
        <v>0</v>
      </c>
      <c r="AC64" s="990">
        <v>0</v>
      </c>
      <c r="AD64" s="990">
        <v>0</v>
      </c>
      <c r="AE64" s="990">
        <v>0</v>
      </c>
      <c r="AF64" s="990">
        <v>0</v>
      </c>
      <c r="AG64" s="990">
        <v>0</v>
      </c>
      <c r="AH64" s="990">
        <v>0</v>
      </c>
    </row>
    <row r="65" spans="1:34" ht="21" customHeight="1">
      <c r="A65" s="2381"/>
      <c r="B65" s="991" t="s">
        <v>787</v>
      </c>
      <c r="C65" s="990">
        <f>SUM(D65:AH65)</f>
        <v>0</v>
      </c>
      <c r="D65" s="990">
        <v>0</v>
      </c>
      <c r="E65" s="990">
        <v>0</v>
      </c>
      <c r="F65" s="990">
        <v>0</v>
      </c>
      <c r="G65" s="990">
        <v>0</v>
      </c>
      <c r="H65" s="990">
        <v>0</v>
      </c>
      <c r="I65" s="990">
        <v>0</v>
      </c>
      <c r="J65" s="990">
        <v>0</v>
      </c>
      <c r="K65" s="990">
        <v>0</v>
      </c>
      <c r="L65" s="990">
        <v>0</v>
      </c>
      <c r="M65" s="990">
        <v>0</v>
      </c>
      <c r="N65" s="990">
        <v>0</v>
      </c>
      <c r="O65" s="990">
        <v>0</v>
      </c>
      <c r="P65" s="990">
        <v>0</v>
      </c>
      <c r="Q65" s="990">
        <v>0</v>
      </c>
      <c r="R65" s="990">
        <v>0</v>
      </c>
      <c r="S65" s="990">
        <v>0</v>
      </c>
      <c r="T65" s="990">
        <v>0</v>
      </c>
      <c r="U65" s="990">
        <v>0</v>
      </c>
      <c r="V65" s="990">
        <v>0</v>
      </c>
      <c r="W65" s="990">
        <v>0</v>
      </c>
      <c r="X65" s="990">
        <v>0</v>
      </c>
      <c r="Y65" s="990">
        <v>0</v>
      </c>
      <c r="Z65" s="990">
        <v>0</v>
      </c>
      <c r="AA65" s="990">
        <v>0</v>
      </c>
      <c r="AB65" s="990">
        <v>0</v>
      </c>
      <c r="AC65" s="990">
        <v>0</v>
      </c>
      <c r="AD65" s="990">
        <v>0</v>
      </c>
      <c r="AE65" s="990">
        <v>0</v>
      </c>
      <c r="AF65" s="990">
        <v>0</v>
      </c>
      <c r="AG65" s="990">
        <v>0</v>
      </c>
      <c r="AH65" s="990">
        <v>0</v>
      </c>
    </row>
    <row r="66" spans="1:34" ht="21" customHeight="1">
      <c r="A66" s="2381"/>
      <c r="B66" s="995" t="s">
        <v>788</v>
      </c>
      <c r="C66" s="990">
        <f>SUM(D66:AH66)</f>
        <v>0</v>
      </c>
      <c r="D66" s="990">
        <v>0</v>
      </c>
      <c r="E66" s="990">
        <v>0</v>
      </c>
      <c r="F66" s="990">
        <v>0</v>
      </c>
      <c r="G66" s="990">
        <v>0</v>
      </c>
      <c r="H66" s="990">
        <v>0</v>
      </c>
      <c r="I66" s="990">
        <v>0</v>
      </c>
      <c r="J66" s="990">
        <v>0</v>
      </c>
      <c r="K66" s="990">
        <v>0</v>
      </c>
      <c r="L66" s="990">
        <v>0</v>
      </c>
      <c r="M66" s="990">
        <v>0</v>
      </c>
      <c r="N66" s="990">
        <v>0</v>
      </c>
      <c r="O66" s="990">
        <v>0</v>
      </c>
      <c r="P66" s="990">
        <v>0</v>
      </c>
      <c r="Q66" s="990">
        <v>0</v>
      </c>
      <c r="R66" s="990">
        <v>0</v>
      </c>
      <c r="S66" s="990">
        <v>0</v>
      </c>
      <c r="T66" s="990">
        <v>0</v>
      </c>
      <c r="U66" s="990">
        <v>0</v>
      </c>
      <c r="V66" s="990">
        <v>0</v>
      </c>
      <c r="W66" s="990">
        <v>0</v>
      </c>
      <c r="X66" s="990">
        <v>0</v>
      </c>
      <c r="Y66" s="990">
        <v>0</v>
      </c>
      <c r="Z66" s="990">
        <v>0</v>
      </c>
      <c r="AA66" s="990">
        <v>0</v>
      </c>
      <c r="AB66" s="990">
        <v>0</v>
      </c>
      <c r="AC66" s="990">
        <v>0</v>
      </c>
      <c r="AD66" s="990">
        <v>0</v>
      </c>
      <c r="AE66" s="990">
        <v>0</v>
      </c>
      <c r="AF66" s="990">
        <v>0</v>
      </c>
      <c r="AG66" s="990">
        <v>0</v>
      </c>
      <c r="AH66" s="990">
        <v>0</v>
      </c>
    </row>
    <row r="67" spans="1:34" ht="20.25" customHeight="1">
      <c r="A67" s="2391" t="s">
        <v>829</v>
      </c>
      <c r="B67" s="992" t="s">
        <v>258</v>
      </c>
      <c r="C67" s="988">
        <f>SUM('서구,대덕 도수관 '!C68:'서구,대덕 도수관 '!C72)</f>
        <v>95</v>
      </c>
      <c r="D67" s="988">
        <f>SUM('서구,대덕 도수관 '!D68:'서구,대덕 도수관 '!D72)</f>
        <v>95</v>
      </c>
      <c r="E67" s="988">
        <f>SUM('서구,대덕 도수관 '!E68:'서구,대덕 도수관 '!E72)</f>
        <v>0</v>
      </c>
      <c r="F67" s="988">
        <f>SUM('서구,대덕 도수관 '!F68:'서구,대덕 도수관 '!F72)</f>
        <v>0</v>
      </c>
      <c r="G67" s="988">
        <f>SUM('서구,대덕 도수관 '!G68:'서구,대덕 도수관 '!G72)</f>
        <v>0</v>
      </c>
      <c r="H67" s="988">
        <f>SUM('서구,대덕 도수관 '!H68:'서구,대덕 도수관 '!H72)</f>
        <v>0</v>
      </c>
      <c r="I67" s="988">
        <f>SUM('서구,대덕 도수관 '!I68:'서구,대덕 도수관 '!I72)</f>
        <v>0</v>
      </c>
      <c r="J67" s="988">
        <f>SUM('서구,대덕 도수관 '!J68:'서구,대덕 도수관 '!J72)</f>
        <v>0</v>
      </c>
      <c r="K67" s="988">
        <f>SUM('서구,대덕 도수관 '!K68:'서구,대덕 도수관 '!K72)</f>
        <v>0</v>
      </c>
      <c r="L67" s="988">
        <f>SUM('서구,대덕 도수관 '!L68:'서구,대덕 도수관 '!L72)</f>
        <v>0</v>
      </c>
      <c r="M67" s="988">
        <f>SUM('서구,대덕 도수관 '!M68:'서구,대덕 도수관 '!M72)</f>
        <v>0</v>
      </c>
      <c r="N67" s="988">
        <f>SUM('서구,대덕 도수관 '!N68:'서구,대덕 도수관 '!N72)</f>
        <v>0</v>
      </c>
      <c r="O67" s="988">
        <f>SUM('서구,대덕 도수관 '!O68:'서구,대덕 도수관 '!O72)</f>
        <v>0</v>
      </c>
      <c r="P67" s="988">
        <f>SUM('서구,대덕 도수관 '!P68:'서구,대덕 도수관 '!P72)</f>
        <v>0</v>
      </c>
      <c r="Q67" s="988">
        <f>SUM('서구,대덕 도수관 '!Q68:'서구,대덕 도수관 '!Q72)</f>
        <v>0</v>
      </c>
      <c r="R67" s="988">
        <f>SUM('서구,대덕 도수관 '!R68:'서구,대덕 도수관 '!R72)</f>
        <v>0</v>
      </c>
      <c r="S67" s="988">
        <f>SUM('서구,대덕 도수관 '!S68:'서구,대덕 도수관 '!S72)</f>
        <v>0</v>
      </c>
      <c r="T67" s="988">
        <f>SUM('서구,대덕 도수관 '!T68:'서구,대덕 도수관 '!T72)</f>
        <v>0</v>
      </c>
      <c r="U67" s="988">
        <f>SUM('서구,대덕 도수관 '!U68:'서구,대덕 도수관 '!U72)</f>
        <v>0</v>
      </c>
      <c r="V67" s="988">
        <f>SUM('서구,대덕 도수관 '!V68:'서구,대덕 도수관 '!V72)</f>
        <v>0</v>
      </c>
      <c r="W67" s="988">
        <f>SUM('서구,대덕 도수관 '!W68:'서구,대덕 도수관 '!W72)</f>
        <v>0</v>
      </c>
      <c r="X67" s="988">
        <f>SUM('서구,대덕 도수관 '!X68:'서구,대덕 도수관 '!X72)</f>
        <v>0</v>
      </c>
      <c r="Y67" s="988">
        <f>SUM('서구,대덕 도수관 '!Y68:'서구,대덕 도수관 '!Y72)</f>
        <v>0</v>
      </c>
      <c r="Z67" s="988">
        <f>SUM('서구,대덕 도수관 '!Z68:'서구,대덕 도수관 '!Z72)</f>
        <v>0</v>
      </c>
      <c r="AA67" s="988">
        <f>SUM('서구,대덕 도수관 '!AA68:'서구,대덕 도수관 '!AA72)</f>
        <v>0</v>
      </c>
      <c r="AB67" s="988">
        <f>SUM('서구,대덕 도수관 '!AB68:'서구,대덕 도수관 '!AB72)</f>
        <v>0</v>
      </c>
      <c r="AC67" s="988">
        <f>SUM('서구,대덕 도수관 '!AC68:'서구,대덕 도수관 '!AC72)</f>
        <v>0</v>
      </c>
      <c r="AD67" s="988">
        <f>SUM('서구,대덕 도수관 '!AD68:'서구,대덕 도수관 '!AD72)</f>
        <v>0</v>
      </c>
      <c r="AE67" s="988">
        <f>SUM('서구,대덕 도수관 '!AE68:'서구,대덕 도수관 '!AE72)</f>
        <v>0</v>
      </c>
      <c r="AF67" s="988">
        <f>SUM('서구,대덕 도수관 '!AF68:'서구,대덕 도수관 '!AF72)</f>
        <v>0</v>
      </c>
      <c r="AG67" s="988">
        <f>SUM('서구,대덕 도수관 '!AG68:'서구,대덕 도수관 '!AG72)</f>
        <v>0</v>
      </c>
      <c r="AH67" s="988">
        <f>SUM('서구,대덕 도수관 '!AH68:'서구,대덕 도수관 '!AH72)</f>
        <v>0</v>
      </c>
    </row>
    <row r="68" spans="1:34" ht="21" customHeight="1">
      <c r="A68" s="2391" t="s">
        <v>829</v>
      </c>
      <c r="B68" s="989" t="s">
        <v>780</v>
      </c>
      <c r="C68" s="990">
        <f>SUM(D68:AH68)</f>
        <v>0</v>
      </c>
      <c r="D68" s="990">
        <v>0</v>
      </c>
      <c r="E68" s="990">
        <v>0</v>
      </c>
      <c r="F68" s="990">
        <v>0</v>
      </c>
      <c r="G68" s="990">
        <v>0</v>
      </c>
      <c r="H68" s="990">
        <v>0</v>
      </c>
      <c r="I68" s="990">
        <v>0</v>
      </c>
      <c r="J68" s="990">
        <v>0</v>
      </c>
      <c r="K68" s="990">
        <v>0</v>
      </c>
      <c r="L68" s="990">
        <v>0</v>
      </c>
      <c r="M68" s="990">
        <v>0</v>
      </c>
      <c r="N68" s="990">
        <v>0</v>
      </c>
      <c r="O68" s="990">
        <v>0</v>
      </c>
      <c r="P68" s="990">
        <v>0</v>
      </c>
      <c r="Q68" s="990">
        <v>0</v>
      </c>
      <c r="R68" s="990">
        <v>0</v>
      </c>
      <c r="S68" s="990">
        <v>0</v>
      </c>
      <c r="T68" s="990">
        <v>0</v>
      </c>
      <c r="U68" s="990">
        <v>0</v>
      </c>
      <c r="V68" s="990">
        <v>0</v>
      </c>
      <c r="W68" s="990">
        <v>0</v>
      </c>
      <c r="X68" s="990">
        <v>0</v>
      </c>
      <c r="Y68" s="990">
        <v>0</v>
      </c>
      <c r="Z68" s="990">
        <v>0</v>
      </c>
      <c r="AA68" s="990">
        <v>0</v>
      </c>
      <c r="AB68" s="990">
        <v>0</v>
      </c>
      <c r="AC68" s="990">
        <v>0</v>
      </c>
      <c r="AD68" s="990">
        <v>0</v>
      </c>
      <c r="AE68" s="990">
        <v>0</v>
      </c>
      <c r="AF68" s="990">
        <v>0</v>
      </c>
      <c r="AG68" s="990">
        <v>0</v>
      </c>
      <c r="AH68" s="990">
        <v>0</v>
      </c>
    </row>
    <row r="69" spans="1:34" ht="21" customHeight="1">
      <c r="A69" s="2381"/>
      <c r="B69" s="991" t="s">
        <v>781</v>
      </c>
      <c r="C69" s="990">
        <f>SUM(D69:AH69)</f>
        <v>95</v>
      </c>
      <c r="D69" s="990">
        <v>95</v>
      </c>
      <c r="E69" s="990">
        <v>0</v>
      </c>
      <c r="F69" s="990">
        <v>0</v>
      </c>
      <c r="G69" s="990">
        <v>0</v>
      </c>
      <c r="H69" s="990">
        <v>0</v>
      </c>
      <c r="I69" s="990">
        <v>0</v>
      </c>
      <c r="J69" s="990">
        <v>0</v>
      </c>
      <c r="K69" s="990">
        <v>0</v>
      </c>
      <c r="L69" s="990">
        <v>0</v>
      </c>
      <c r="M69" s="990">
        <v>0</v>
      </c>
      <c r="N69" s="990">
        <v>0</v>
      </c>
      <c r="O69" s="990">
        <v>0</v>
      </c>
      <c r="P69" s="990">
        <v>0</v>
      </c>
      <c r="Q69" s="990">
        <v>0</v>
      </c>
      <c r="R69" s="990">
        <v>0</v>
      </c>
      <c r="S69" s="990">
        <v>0</v>
      </c>
      <c r="T69" s="990">
        <v>0</v>
      </c>
      <c r="U69" s="990">
        <v>0</v>
      </c>
      <c r="V69" s="990">
        <v>0</v>
      </c>
      <c r="W69" s="990">
        <v>0</v>
      </c>
      <c r="X69" s="990">
        <v>0</v>
      </c>
      <c r="Y69" s="990">
        <v>0</v>
      </c>
      <c r="Z69" s="990">
        <v>0</v>
      </c>
      <c r="AA69" s="990">
        <v>0</v>
      </c>
      <c r="AB69" s="990">
        <v>0</v>
      </c>
      <c r="AC69" s="990">
        <v>0</v>
      </c>
      <c r="AD69" s="990">
        <v>0</v>
      </c>
      <c r="AE69" s="990">
        <v>0</v>
      </c>
      <c r="AF69" s="990">
        <v>0</v>
      </c>
      <c r="AG69" s="990">
        <v>0</v>
      </c>
      <c r="AH69" s="990">
        <v>0</v>
      </c>
    </row>
    <row r="70" spans="1:34" ht="21" customHeight="1">
      <c r="A70" s="2381"/>
      <c r="B70" s="991" t="s">
        <v>786</v>
      </c>
      <c r="C70" s="990">
        <f>SUM(D70:AH70)</f>
        <v>0</v>
      </c>
      <c r="D70" s="990">
        <v>0</v>
      </c>
      <c r="E70" s="990">
        <v>0</v>
      </c>
      <c r="F70" s="990">
        <v>0</v>
      </c>
      <c r="G70" s="990">
        <v>0</v>
      </c>
      <c r="H70" s="990">
        <v>0</v>
      </c>
      <c r="I70" s="990">
        <v>0</v>
      </c>
      <c r="J70" s="990">
        <v>0</v>
      </c>
      <c r="K70" s="990">
        <v>0</v>
      </c>
      <c r="L70" s="990">
        <v>0</v>
      </c>
      <c r="M70" s="990">
        <v>0</v>
      </c>
      <c r="N70" s="990">
        <v>0</v>
      </c>
      <c r="O70" s="990">
        <v>0</v>
      </c>
      <c r="P70" s="990">
        <v>0</v>
      </c>
      <c r="Q70" s="990">
        <v>0</v>
      </c>
      <c r="R70" s="990">
        <v>0</v>
      </c>
      <c r="S70" s="990">
        <v>0</v>
      </c>
      <c r="T70" s="990">
        <v>0</v>
      </c>
      <c r="U70" s="990">
        <v>0</v>
      </c>
      <c r="V70" s="990">
        <v>0</v>
      </c>
      <c r="W70" s="990">
        <v>0</v>
      </c>
      <c r="X70" s="990">
        <v>0</v>
      </c>
      <c r="Y70" s="990">
        <v>0</v>
      </c>
      <c r="Z70" s="990">
        <v>0</v>
      </c>
      <c r="AA70" s="990">
        <v>0</v>
      </c>
      <c r="AB70" s="990">
        <v>0</v>
      </c>
      <c r="AC70" s="990">
        <v>0</v>
      </c>
      <c r="AD70" s="990">
        <v>0</v>
      </c>
      <c r="AE70" s="990">
        <v>0</v>
      </c>
      <c r="AF70" s="990">
        <v>0</v>
      </c>
      <c r="AG70" s="990">
        <v>0</v>
      </c>
      <c r="AH70" s="990">
        <v>0</v>
      </c>
    </row>
    <row r="71" spans="1:34" ht="21" customHeight="1">
      <c r="A71" s="2381"/>
      <c r="B71" s="991" t="s">
        <v>787</v>
      </c>
      <c r="C71" s="990">
        <f>SUM(D71:AH71)</f>
        <v>0</v>
      </c>
      <c r="D71" s="990">
        <v>0</v>
      </c>
      <c r="E71" s="990">
        <v>0</v>
      </c>
      <c r="F71" s="990">
        <v>0</v>
      </c>
      <c r="G71" s="990">
        <v>0</v>
      </c>
      <c r="H71" s="990">
        <v>0</v>
      </c>
      <c r="I71" s="990">
        <v>0</v>
      </c>
      <c r="J71" s="990">
        <v>0</v>
      </c>
      <c r="K71" s="990">
        <v>0</v>
      </c>
      <c r="L71" s="990">
        <v>0</v>
      </c>
      <c r="M71" s="990">
        <v>0</v>
      </c>
      <c r="N71" s="990">
        <v>0</v>
      </c>
      <c r="O71" s="990">
        <v>0</v>
      </c>
      <c r="P71" s="990">
        <v>0</v>
      </c>
      <c r="Q71" s="990">
        <v>0</v>
      </c>
      <c r="R71" s="990">
        <v>0</v>
      </c>
      <c r="S71" s="990">
        <v>0</v>
      </c>
      <c r="T71" s="990">
        <v>0</v>
      </c>
      <c r="U71" s="990">
        <v>0</v>
      </c>
      <c r="V71" s="990">
        <v>0</v>
      </c>
      <c r="W71" s="990">
        <v>0</v>
      </c>
      <c r="X71" s="990">
        <v>0</v>
      </c>
      <c r="Y71" s="990">
        <v>0</v>
      </c>
      <c r="Z71" s="990">
        <v>0</v>
      </c>
      <c r="AA71" s="990">
        <v>0</v>
      </c>
      <c r="AB71" s="990">
        <v>0</v>
      </c>
      <c r="AC71" s="990">
        <v>0</v>
      </c>
      <c r="AD71" s="990">
        <v>0</v>
      </c>
      <c r="AE71" s="990">
        <v>0</v>
      </c>
      <c r="AF71" s="990">
        <v>0</v>
      </c>
      <c r="AG71" s="990">
        <v>0</v>
      </c>
      <c r="AH71" s="990">
        <v>0</v>
      </c>
    </row>
    <row r="72" spans="1:34" ht="21" customHeight="1">
      <c r="A72" s="2381"/>
      <c r="B72" s="995" t="s">
        <v>788</v>
      </c>
      <c r="C72" s="990">
        <f>SUM(D72:AH72)</f>
        <v>0</v>
      </c>
      <c r="D72" s="990">
        <v>0</v>
      </c>
      <c r="E72" s="990">
        <v>0</v>
      </c>
      <c r="F72" s="990">
        <v>0</v>
      </c>
      <c r="G72" s="990">
        <v>0</v>
      </c>
      <c r="H72" s="990">
        <v>0</v>
      </c>
      <c r="I72" s="990">
        <v>0</v>
      </c>
      <c r="J72" s="990">
        <v>0</v>
      </c>
      <c r="K72" s="990">
        <v>0</v>
      </c>
      <c r="L72" s="990">
        <v>0</v>
      </c>
      <c r="M72" s="990">
        <v>0</v>
      </c>
      <c r="N72" s="990">
        <v>0</v>
      </c>
      <c r="O72" s="990">
        <v>0</v>
      </c>
      <c r="P72" s="990">
        <v>0</v>
      </c>
      <c r="Q72" s="990">
        <v>0</v>
      </c>
      <c r="R72" s="990">
        <v>0</v>
      </c>
      <c r="S72" s="990">
        <v>0</v>
      </c>
      <c r="T72" s="990">
        <v>0</v>
      </c>
      <c r="U72" s="990">
        <v>0</v>
      </c>
      <c r="V72" s="990">
        <v>0</v>
      </c>
      <c r="W72" s="990">
        <v>0</v>
      </c>
      <c r="X72" s="990">
        <v>0</v>
      </c>
      <c r="Y72" s="990">
        <v>0</v>
      </c>
      <c r="Z72" s="990">
        <v>0</v>
      </c>
      <c r="AA72" s="990">
        <v>0</v>
      </c>
      <c r="AB72" s="990">
        <v>0</v>
      </c>
      <c r="AC72" s="990">
        <v>0</v>
      </c>
      <c r="AD72" s="990">
        <v>0</v>
      </c>
      <c r="AE72" s="990">
        <v>0</v>
      </c>
      <c r="AF72" s="990">
        <v>0</v>
      </c>
      <c r="AG72" s="990">
        <v>0</v>
      </c>
      <c r="AH72" s="990">
        <v>0</v>
      </c>
    </row>
    <row r="73" spans="1:34" ht="20.25" customHeight="1">
      <c r="A73" s="2392" t="s">
        <v>784</v>
      </c>
      <c r="B73" s="992" t="s">
        <v>258</v>
      </c>
      <c r="C73" s="988">
        <f>SUM('서구,대덕 도수관 '!C74:'서구,대덕 도수관 '!C78)</f>
        <v>2891.05</v>
      </c>
      <c r="D73" s="988">
        <f>SUM('서구,대덕 도수관 '!D74:'서구,대덕 도수관 '!D78)</f>
        <v>2891.05</v>
      </c>
      <c r="E73" s="988">
        <f>SUM('서구,대덕 도수관 '!E74:'서구,대덕 도수관 '!E78)</f>
        <v>0</v>
      </c>
      <c r="F73" s="988">
        <f>SUM('서구,대덕 도수관 '!F74:'서구,대덕 도수관 '!F78)</f>
        <v>0</v>
      </c>
      <c r="G73" s="988">
        <f>SUM('서구,대덕 도수관 '!G74:'서구,대덕 도수관 '!G78)</f>
        <v>0</v>
      </c>
      <c r="H73" s="988">
        <f>SUM('서구,대덕 도수관 '!H74:'서구,대덕 도수관 '!H78)</f>
        <v>0</v>
      </c>
      <c r="I73" s="988">
        <f>SUM('서구,대덕 도수관 '!I74:'서구,대덕 도수관 '!I78)</f>
        <v>0</v>
      </c>
      <c r="J73" s="988">
        <f>SUM('서구,대덕 도수관 '!J74:'서구,대덕 도수관 '!J78)</f>
        <v>0</v>
      </c>
      <c r="K73" s="988">
        <f>SUM('서구,대덕 도수관 '!K74:'서구,대덕 도수관 '!K78)</f>
        <v>0</v>
      </c>
      <c r="L73" s="988">
        <f>SUM('서구,대덕 도수관 '!L74:'서구,대덕 도수관 '!L78)</f>
        <v>0</v>
      </c>
      <c r="M73" s="988">
        <f>SUM('서구,대덕 도수관 '!M74:'서구,대덕 도수관 '!M78)</f>
        <v>0</v>
      </c>
      <c r="N73" s="988">
        <f>SUM('서구,대덕 도수관 '!N74:'서구,대덕 도수관 '!N78)</f>
        <v>0</v>
      </c>
      <c r="O73" s="988">
        <f>SUM('서구,대덕 도수관 '!O74:'서구,대덕 도수관 '!O78)</f>
        <v>0</v>
      </c>
      <c r="P73" s="988">
        <f>SUM('서구,대덕 도수관 '!P74:'서구,대덕 도수관 '!P78)</f>
        <v>0</v>
      </c>
      <c r="Q73" s="988">
        <f>SUM('서구,대덕 도수관 '!Q74:'서구,대덕 도수관 '!Q78)</f>
        <v>0</v>
      </c>
      <c r="R73" s="988">
        <f>SUM('서구,대덕 도수관 '!R74:'서구,대덕 도수관 '!R78)</f>
        <v>0</v>
      </c>
      <c r="S73" s="988">
        <f>SUM('서구,대덕 도수관 '!S74:'서구,대덕 도수관 '!S78)</f>
        <v>0</v>
      </c>
      <c r="T73" s="988">
        <f>SUM('서구,대덕 도수관 '!T74:'서구,대덕 도수관 '!T78)</f>
        <v>0</v>
      </c>
      <c r="U73" s="988">
        <f>SUM('서구,대덕 도수관 '!U74:'서구,대덕 도수관 '!U78)</f>
        <v>0</v>
      </c>
      <c r="V73" s="988">
        <f>SUM('서구,대덕 도수관 '!V74:'서구,대덕 도수관 '!V78)</f>
        <v>0</v>
      </c>
      <c r="W73" s="988">
        <f>SUM('서구,대덕 도수관 '!W74:'서구,대덕 도수관 '!W78)</f>
        <v>0</v>
      </c>
      <c r="X73" s="988">
        <f>SUM('서구,대덕 도수관 '!X74:'서구,대덕 도수관 '!X78)</f>
        <v>0</v>
      </c>
      <c r="Y73" s="988">
        <f>SUM('서구,대덕 도수관 '!Y74:'서구,대덕 도수관 '!Y78)</f>
        <v>0</v>
      </c>
      <c r="Z73" s="988">
        <f>SUM('서구,대덕 도수관 '!Z74:'서구,대덕 도수관 '!Z78)</f>
        <v>0</v>
      </c>
      <c r="AA73" s="988">
        <f>SUM('서구,대덕 도수관 '!AA74:'서구,대덕 도수관 '!AA78)</f>
        <v>0</v>
      </c>
      <c r="AB73" s="988">
        <f>SUM('서구,대덕 도수관 '!AB74:'서구,대덕 도수관 '!AB78)</f>
        <v>0</v>
      </c>
      <c r="AC73" s="988">
        <f>SUM('서구,대덕 도수관 '!AC74:'서구,대덕 도수관 '!AC78)</f>
        <v>0</v>
      </c>
      <c r="AD73" s="988">
        <f>SUM('서구,대덕 도수관 '!AD74:'서구,대덕 도수관 '!AD78)</f>
        <v>0</v>
      </c>
      <c r="AE73" s="988">
        <f>SUM('서구,대덕 도수관 '!AE74:'서구,대덕 도수관 '!AE78)</f>
        <v>0</v>
      </c>
      <c r="AF73" s="988">
        <f>SUM('서구,대덕 도수관 '!AF74:'서구,대덕 도수관 '!AF78)</f>
        <v>0</v>
      </c>
      <c r="AG73" s="988">
        <f>SUM('서구,대덕 도수관 '!AG74:'서구,대덕 도수관 '!AG78)</f>
        <v>0</v>
      </c>
      <c r="AH73" s="988">
        <f>SUM('서구,대덕 도수관 '!AH74:'서구,대덕 도수관 '!AH78)</f>
        <v>0</v>
      </c>
    </row>
    <row r="74" spans="1:34" ht="21" customHeight="1">
      <c r="A74" s="2392" t="s">
        <v>784</v>
      </c>
      <c r="B74" s="989" t="s">
        <v>780</v>
      </c>
      <c r="C74" s="990">
        <f>SUM(D74:AH74)</f>
        <v>0</v>
      </c>
      <c r="D74" s="990">
        <v>0</v>
      </c>
      <c r="E74" s="990">
        <v>0</v>
      </c>
      <c r="F74" s="990">
        <v>0</v>
      </c>
      <c r="G74" s="990">
        <v>0</v>
      </c>
      <c r="H74" s="990">
        <v>0</v>
      </c>
      <c r="I74" s="990">
        <v>0</v>
      </c>
      <c r="J74" s="990">
        <v>0</v>
      </c>
      <c r="K74" s="990">
        <v>0</v>
      </c>
      <c r="L74" s="990">
        <v>0</v>
      </c>
      <c r="M74" s="990">
        <v>0</v>
      </c>
      <c r="N74" s="990">
        <v>0</v>
      </c>
      <c r="O74" s="990">
        <v>0</v>
      </c>
      <c r="P74" s="990">
        <v>0</v>
      </c>
      <c r="Q74" s="990">
        <v>0</v>
      </c>
      <c r="R74" s="990">
        <v>0</v>
      </c>
      <c r="S74" s="990">
        <v>0</v>
      </c>
      <c r="T74" s="990">
        <v>0</v>
      </c>
      <c r="U74" s="990">
        <v>0</v>
      </c>
      <c r="V74" s="990">
        <v>0</v>
      </c>
      <c r="W74" s="990">
        <v>0</v>
      </c>
      <c r="X74" s="990">
        <v>0</v>
      </c>
      <c r="Y74" s="990">
        <v>0</v>
      </c>
      <c r="Z74" s="990">
        <v>0</v>
      </c>
      <c r="AA74" s="990">
        <v>0</v>
      </c>
      <c r="AB74" s="990">
        <v>0</v>
      </c>
      <c r="AC74" s="990">
        <v>0</v>
      </c>
      <c r="AD74" s="990">
        <v>0</v>
      </c>
      <c r="AE74" s="990">
        <v>0</v>
      </c>
      <c r="AF74" s="990">
        <v>0</v>
      </c>
      <c r="AG74" s="990">
        <v>0</v>
      </c>
      <c r="AH74" s="990">
        <v>0</v>
      </c>
    </row>
    <row r="75" spans="1:34" ht="21" customHeight="1">
      <c r="A75" s="2009"/>
      <c r="B75" s="991" t="s">
        <v>781</v>
      </c>
      <c r="C75" s="990">
        <f>SUM(D75:AH75)</f>
        <v>2891.05</v>
      </c>
      <c r="D75" s="990">
        <v>2891.05</v>
      </c>
      <c r="E75" s="990">
        <v>0</v>
      </c>
      <c r="F75" s="990">
        <v>0</v>
      </c>
      <c r="G75" s="990">
        <v>0</v>
      </c>
      <c r="H75" s="990">
        <v>0</v>
      </c>
      <c r="I75" s="990">
        <v>0</v>
      </c>
      <c r="J75" s="990">
        <v>0</v>
      </c>
      <c r="K75" s="990">
        <v>0</v>
      </c>
      <c r="L75" s="990">
        <v>0</v>
      </c>
      <c r="M75" s="990">
        <v>0</v>
      </c>
      <c r="N75" s="990">
        <v>0</v>
      </c>
      <c r="O75" s="990">
        <v>0</v>
      </c>
      <c r="P75" s="990">
        <v>0</v>
      </c>
      <c r="Q75" s="990">
        <v>0</v>
      </c>
      <c r="R75" s="990">
        <v>0</v>
      </c>
      <c r="S75" s="990">
        <v>0</v>
      </c>
      <c r="T75" s="990">
        <v>0</v>
      </c>
      <c r="U75" s="990">
        <v>0</v>
      </c>
      <c r="V75" s="990">
        <v>0</v>
      </c>
      <c r="W75" s="990">
        <v>0</v>
      </c>
      <c r="X75" s="990">
        <v>0</v>
      </c>
      <c r="Y75" s="990">
        <v>0</v>
      </c>
      <c r="Z75" s="990">
        <v>0</v>
      </c>
      <c r="AA75" s="990">
        <v>0</v>
      </c>
      <c r="AB75" s="990">
        <v>0</v>
      </c>
      <c r="AC75" s="990">
        <v>0</v>
      </c>
      <c r="AD75" s="990">
        <v>0</v>
      </c>
      <c r="AE75" s="990">
        <v>0</v>
      </c>
      <c r="AF75" s="990">
        <v>0</v>
      </c>
      <c r="AG75" s="990">
        <v>0</v>
      </c>
      <c r="AH75" s="990">
        <v>0</v>
      </c>
    </row>
    <row r="76" spans="1:34" ht="21" customHeight="1">
      <c r="A76" s="2009"/>
      <c r="B76" s="991" t="s">
        <v>786</v>
      </c>
      <c r="C76" s="990">
        <f>SUM(D76:AH76)</f>
        <v>0</v>
      </c>
      <c r="D76" s="990">
        <v>0</v>
      </c>
      <c r="E76" s="990">
        <v>0</v>
      </c>
      <c r="F76" s="990">
        <v>0</v>
      </c>
      <c r="G76" s="990">
        <v>0</v>
      </c>
      <c r="H76" s="990">
        <v>0</v>
      </c>
      <c r="I76" s="990">
        <v>0</v>
      </c>
      <c r="J76" s="990">
        <v>0</v>
      </c>
      <c r="K76" s="990">
        <v>0</v>
      </c>
      <c r="L76" s="990">
        <v>0</v>
      </c>
      <c r="M76" s="990">
        <v>0</v>
      </c>
      <c r="N76" s="990">
        <v>0</v>
      </c>
      <c r="O76" s="990">
        <v>0</v>
      </c>
      <c r="P76" s="990">
        <v>0</v>
      </c>
      <c r="Q76" s="990">
        <v>0</v>
      </c>
      <c r="R76" s="990">
        <v>0</v>
      </c>
      <c r="S76" s="990">
        <v>0</v>
      </c>
      <c r="T76" s="990">
        <v>0</v>
      </c>
      <c r="U76" s="990">
        <v>0</v>
      </c>
      <c r="V76" s="990">
        <v>0</v>
      </c>
      <c r="W76" s="990">
        <v>0</v>
      </c>
      <c r="X76" s="990">
        <v>0</v>
      </c>
      <c r="Y76" s="990">
        <v>0</v>
      </c>
      <c r="Z76" s="990">
        <v>0</v>
      </c>
      <c r="AA76" s="990">
        <v>0</v>
      </c>
      <c r="AB76" s="990">
        <v>0</v>
      </c>
      <c r="AC76" s="990">
        <v>0</v>
      </c>
      <c r="AD76" s="990">
        <v>0</v>
      </c>
      <c r="AE76" s="990">
        <v>0</v>
      </c>
      <c r="AF76" s="990">
        <v>0</v>
      </c>
      <c r="AG76" s="990">
        <v>0</v>
      </c>
      <c r="AH76" s="990">
        <v>0</v>
      </c>
    </row>
    <row r="77" spans="1:34" ht="21" customHeight="1">
      <c r="A77" s="2009"/>
      <c r="B77" s="991" t="s">
        <v>787</v>
      </c>
      <c r="C77" s="990">
        <f>SUM(D77:AH77)</f>
        <v>0</v>
      </c>
      <c r="D77" s="990">
        <v>0</v>
      </c>
      <c r="E77" s="990">
        <v>0</v>
      </c>
      <c r="F77" s="990">
        <v>0</v>
      </c>
      <c r="G77" s="990">
        <v>0</v>
      </c>
      <c r="H77" s="990">
        <v>0</v>
      </c>
      <c r="I77" s="990">
        <v>0</v>
      </c>
      <c r="J77" s="990">
        <v>0</v>
      </c>
      <c r="K77" s="990">
        <v>0</v>
      </c>
      <c r="L77" s="990">
        <v>0</v>
      </c>
      <c r="M77" s="990">
        <v>0</v>
      </c>
      <c r="N77" s="990">
        <v>0</v>
      </c>
      <c r="O77" s="990">
        <v>0</v>
      </c>
      <c r="P77" s="990">
        <v>0</v>
      </c>
      <c r="Q77" s="990">
        <v>0</v>
      </c>
      <c r="R77" s="990">
        <v>0</v>
      </c>
      <c r="S77" s="990">
        <v>0</v>
      </c>
      <c r="T77" s="990">
        <v>0</v>
      </c>
      <c r="U77" s="990">
        <v>0</v>
      </c>
      <c r="V77" s="990">
        <v>0</v>
      </c>
      <c r="W77" s="990">
        <v>0</v>
      </c>
      <c r="X77" s="990">
        <v>0</v>
      </c>
      <c r="Y77" s="990">
        <v>0</v>
      </c>
      <c r="Z77" s="990">
        <v>0</v>
      </c>
      <c r="AA77" s="990">
        <v>0</v>
      </c>
      <c r="AB77" s="990">
        <v>0</v>
      </c>
      <c r="AC77" s="990">
        <v>0</v>
      </c>
      <c r="AD77" s="990">
        <v>0</v>
      </c>
      <c r="AE77" s="990">
        <v>0</v>
      </c>
      <c r="AF77" s="990">
        <v>0</v>
      </c>
      <c r="AG77" s="990">
        <v>0</v>
      </c>
      <c r="AH77" s="990">
        <v>0</v>
      </c>
    </row>
    <row r="78" spans="1:34" ht="21" customHeight="1">
      <c r="A78" s="2009"/>
      <c r="B78" s="995" t="s">
        <v>788</v>
      </c>
      <c r="C78" s="990">
        <f>SUM(D78:AH78)</f>
        <v>0</v>
      </c>
      <c r="D78" s="990">
        <v>0</v>
      </c>
      <c r="E78" s="990">
        <v>0</v>
      </c>
      <c r="F78" s="990">
        <v>0</v>
      </c>
      <c r="G78" s="990">
        <v>0</v>
      </c>
      <c r="H78" s="990">
        <v>0</v>
      </c>
      <c r="I78" s="990">
        <v>0</v>
      </c>
      <c r="J78" s="990">
        <v>0</v>
      </c>
      <c r="K78" s="990">
        <v>0</v>
      </c>
      <c r="L78" s="990">
        <v>0</v>
      </c>
      <c r="M78" s="990">
        <v>0</v>
      </c>
      <c r="N78" s="990">
        <v>0</v>
      </c>
      <c r="O78" s="990">
        <v>0</v>
      </c>
      <c r="P78" s="990">
        <v>0</v>
      </c>
      <c r="Q78" s="990">
        <v>0</v>
      </c>
      <c r="R78" s="990">
        <v>0</v>
      </c>
      <c r="S78" s="990">
        <v>0</v>
      </c>
      <c r="T78" s="990">
        <v>0</v>
      </c>
      <c r="U78" s="990">
        <v>0</v>
      </c>
      <c r="V78" s="990">
        <v>0</v>
      </c>
      <c r="W78" s="990">
        <v>0</v>
      </c>
      <c r="X78" s="990">
        <v>0</v>
      </c>
      <c r="Y78" s="990">
        <v>0</v>
      </c>
      <c r="Z78" s="990">
        <v>0</v>
      </c>
      <c r="AA78" s="990">
        <v>0</v>
      </c>
      <c r="AB78" s="990">
        <v>0</v>
      </c>
      <c r="AC78" s="990">
        <v>0</v>
      </c>
      <c r="AD78" s="990">
        <v>0</v>
      </c>
      <c r="AE78" s="990">
        <v>0</v>
      </c>
      <c r="AF78" s="990">
        <v>0</v>
      </c>
      <c r="AG78" s="990">
        <v>0</v>
      </c>
      <c r="AH78" s="990">
        <v>0</v>
      </c>
    </row>
  </sheetData>
  <mergeCells count="14">
    <mergeCell ref="A4:A6"/>
    <mergeCell ref="A7:A9"/>
    <mergeCell ref="A10:A12"/>
    <mergeCell ref="A13:A15"/>
    <mergeCell ref="A19:A24"/>
    <mergeCell ref="A25:A30"/>
    <mergeCell ref="A67:A72"/>
    <mergeCell ref="A73:A78"/>
    <mergeCell ref="A31:A36"/>
    <mergeCell ref="A37:A42"/>
    <mergeCell ref="A43:A48"/>
    <mergeCell ref="A49:A54"/>
    <mergeCell ref="A55:A60"/>
    <mergeCell ref="A61:A66"/>
  </mergeCells>
  <phoneticPr fontId="63" type="noConversion"/>
  <pageMargins left="0.75" right="0.75" top="1" bottom="1" header="0.11811023622047245" footer="0"/>
  <pageSetup paperSize="9" scale="50" firstPageNumber="14" pageOrder="overThenDown" orientation="landscape" useFirstPageNumber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00FF"/>
  </sheetPr>
  <dimension ref="A1:AH716"/>
  <sheetViews>
    <sheetView zoomScale="70" zoomScaleNormal="70" zoomScaleSheetLayoutView="80" workbookViewId="0">
      <selection activeCell="D8" sqref="D8"/>
    </sheetView>
  </sheetViews>
  <sheetFormatPr defaultColWidth="8.19921875" defaultRowHeight="15.6"/>
  <cols>
    <col min="1" max="1" width="7.59765625" style="1722" customWidth="1"/>
    <col min="2" max="2" width="22.19921875" style="1012" customWidth="1"/>
    <col min="3" max="5" width="12.3984375" style="1719" customWidth="1"/>
    <col min="6" max="14" width="12.3984375" style="1720" customWidth="1"/>
    <col min="15" max="15" width="11.09765625" style="1720" customWidth="1"/>
    <col min="16" max="16384" width="8.19921875" style="1720"/>
  </cols>
  <sheetData>
    <row r="1" spans="1:34" ht="38.25" customHeight="1">
      <c r="A1" s="1719"/>
      <c r="B1" s="997"/>
      <c r="C1" s="998" t="s">
        <v>819</v>
      </c>
      <c r="D1" s="999"/>
      <c r="E1" s="1720"/>
    </row>
    <row r="2" spans="1:34" ht="15" customHeight="1">
      <c r="A2" s="1000"/>
      <c r="B2" s="1001"/>
      <c r="E2" s="1002" t="s">
        <v>237</v>
      </c>
    </row>
    <row r="3" spans="1:34" s="1721" customFormat="1" ht="19.2" customHeight="1">
      <c r="A3" s="1005" t="s">
        <v>86</v>
      </c>
      <c r="B3" s="1005" t="s">
        <v>214</v>
      </c>
      <c r="C3" s="1005" t="s">
        <v>255</v>
      </c>
      <c r="D3" s="1005" t="s">
        <v>953</v>
      </c>
      <c r="E3" s="1650">
        <v>1994</v>
      </c>
      <c r="F3" s="1650">
        <v>1995</v>
      </c>
      <c r="G3" s="1650">
        <v>1996</v>
      </c>
      <c r="H3" s="1650">
        <v>1997</v>
      </c>
      <c r="I3" s="1650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 t="s">
        <v>1532</v>
      </c>
    </row>
    <row r="4" spans="1:34" s="1008" customFormat="1" ht="19.5" customHeight="1">
      <c r="A4" s="2018" t="s">
        <v>256</v>
      </c>
      <c r="B4" s="987" t="s">
        <v>40</v>
      </c>
      <c r="C4" s="1013">
        <f>SUM(' 배수관 경년별 총괄'!C5:' 배수관 경년별 총괄'!C26)</f>
        <v>2690172.83</v>
      </c>
      <c r="D4" s="1013">
        <f>SUM(' 배수관 경년별 총괄'!D5:' 배수관 경년별 총괄'!D26)</f>
        <v>615898.65</v>
      </c>
      <c r="E4" s="1013">
        <f>SUM(' 배수관 경년별 총괄'!E5:' 배수관 경년별 총괄'!E26)</f>
        <v>54372.710000000006</v>
      </c>
      <c r="F4" s="1013">
        <f>SUM(' 배수관 경년별 총괄'!F5:' 배수관 경년별 총괄'!F26)</f>
        <v>47997.919999999998</v>
      </c>
      <c r="G4" s="1013">
        <f>SUM(' 배수관 경년별 총괄'!G5:' 배수관 경년별 총괄'!G26)</f>
        <v>45616.740000000013</v>
      </c>
      <c r="H4" s="1013">
        <f>SUM(' 배수관 경년별 총괄'!H5:' 배수관 경년별 총괄'!H26)</f>
        <v>97582.280000000013</v>
      </c>
      <c r="I4" s="1013">
        <f>SUM(' 배수관 경년별 총괄'!I5:' 배수관 경년별 총괄'!I26)</f>
        <v>52819.460000000006</v>
      </c>
      <c r="J4" s="1013">
        <f>SUM(' 배수관 경년별 총괄'!J5:' 배수관 경년별 총괄'!J26)</f>
        <v>64310.140000000007</v>
      </c>
      <c r="K4" s="1013">
        <f>SUM(' 배수관 경년별 총괄'!K5:' 배수관 경년별 총괄'!K26)</f>
        <v>29782.199999999997</v>
      </c>
      <c r="L4" s="1013">
        <f>SUM(' 배수관 경년별 총괄'!L5:' 배수관 경년별 총괄'!L26)</f>
        <v>82374.40999999996</v>
      </c>
      <c r="M4" s="1013">
        <f>SUM(' 배수관 경년별 총괄'!M5:' 배수관 경년별 총괄'!M26)</f>
        <v>124507.50000000001</v>
      </c>
      <c r="N4" s="1013">
        <f>SUM(' 배수관 경년별 총괄'!N5:' 배수관 경년별 총괄'!N26)</f>
        <v>57971.020000000011</v>
      </c>
      <c r="O4" s="1013">
        <f>SUM(' 배수관 경년별 총괄'!O5:' 배수관 경년별 총괄'!O26)</f>
        <v>91732.489999999976</v>
      </c>
      <c r="P4" s="1013">
        <f>SUM(' 배수관 경년별 총괄'!P5:' 배수관 경년별 총괄'!P26)</f>
        <v>112811.45999999999</v>
      </c>
      <c r="Q4" s="1013">
        <f>SUM(' 배수관 경년별 총괄'!Q5:' 배수관 경년별 총괄'!Q26)</f>
        <v>52465.3</v>
      </c>
      <c r="R4" s="1013">
        <f>SUM(' 배수관 경년별 총괄'!R5:' 배수관 경년별 총괄'!R26)</f>
        <v>67134.52</v>
      </c>
      <c r="S4" s="1013">
        <f>SUM(' 배수관 경년별 총괄'!S5:' 배수관 경년별 총괄'!S26)</f>
        <v>35214.919999999991</v>
      </c>
      <c r="T4" s="1013">
        <f>SUM(' 배수관 경년별 총괄'!T5:' 배수관 경년별 총괄'!T26)</f>
        <v>44043.299999999996</v>
      </c>
      <c r="U4" s="1013">
        <f>SUM(' 배수관 경년별 총괄'!U5:' 배수관 경년별 총괄'!U26)</f>
        <v>36217.87000000001</v>
      </c>
      <c r="V4" s="1013">
        <f>SUM(' 배수관 경년별 총괄'!V5:' 배수관 경년별 총괄'!V26)</f>
        <v>159201.63999999998</v>
      </c>
      <c r="W4" s="1013">
        <f>SUM(' 배수관 경년별 총괄'!W5:' 배수관 경년별 총괄'!W26)</f>
        <v>178861.05999999997</v>
      </c>
      <c r="X4" s="1013">
        <f>SUM(' 배수관 경년별 총괄'!X5:' 배수관 경년별 총괄'!X26)</f>
        <v>57578.24000000002</v>
      </c>
      <c r="Y4" s="1013">
        <f>SUM(' 배수관 경년별 총괄'!Y5:' 배수관 경년별 총괄'!Y26)</f>
        <v>75639.91</v>
      </c>
      <c r="Z4" s="1013">
        <f>SUM(' 배수관 경년별 총괄'!Z5:' 배수관 경년별 총괄'!Z26)</f>
        <v>69164.94</v>
      </c>
      <c r="AA4" s="1013">
        <f>SUM(' 배수관 경년별 총괄'!AA5:' 배수관 경년별 총괄'!AA26)</f>
        <v>70423.62</v>
      </c>
      <c r="AB4" s="1013">
        <f>SUM(' 배수관 경년별 총괄'!AB5:' 배수관 경년별 총괄'!AB26)</f>
        <v>54421.259999999995</v>
      </c>
      <c r="AC4" s="1013">
        <f>SUM(' 배수관 경년별 총괄'!AC5:' 배수관 경년별 총괄'!AC26)</f>
        <v>67033.659999999989</v>
      </c>
      <c r="AD4" s="1013">
        <f>SUM(' 배수관 경년별 총괄'!AD5:' 배수관 경년별 총괄'!AD26)</f>
        <v>76691.239999999976</v>
      </c>
      <c r="AE4" s="1013">
        <f>SUM(' 배수관 경년별 총괄'!AE5:' 배수관 경년별 총괄'!AE26)</f>
        <v>59565.409999999989</v>
      </c>
      <c r="AF4" s="1013">
        <f>SUM(' 배수관 경년별 총괄'!AF5:' 배수관 경년별 총괄'!AF26)</f>
        <v>44257.18</v>
      </c>
      <c r="AG4" s="1013">
        <f>SUM(' 배수관 경년별 총괄'!AG5:' 배수관 경년별 총괄'!AG26)</f>
        <v>39207.270000000004</v>
      </c>
      <c r="AH4" s="1013">
        <f>SUM(' 배수관 경년별 총괄'!AH5:' 배수관 경년별 총괄'!AH26)</f>
        <v>25274.510000000002</v>
      </c>
    </row>
    <row r="5" spans="1:34" s="1010" customFormat="1" ht="19.5" customHeight="1">
      <c r="A5" s="2018" t="s">
        <v>256</v>
      </c>
      <c r="B5" s="989" t="s">
        <v>951</v>
      </c>
      <c r="C5" s="185">
        <f>SUM(D5:AH5)</f>
        <v>46427.07</v>
      </c>
      <c r="D5" s="185">
        <f>SUM('동구 배수관'!D5,중구배수관!D5,'서구 배수관'!D5,'유성구 배수관'!D5,'대덕 배수관'!D5)</f>
        <v>3.76</v>
      </c>
      <c r="E5" s="185">
        <f>SUM('동구 배수관'!E5,중구배수관!E5,'서구 배수관'!E5,'유성구 배수관'!E5,'대덕 배수관'!E5)</f>
        <v>0</v>
      </c>
      <c r="F5" s="185">
        <f>SUM('동구 배수관'!F5,중구배수관!F5,'서구 배수관'!F5,'유성구 배수관'!F5,'대덕 배수관'!F5)</f>
        <v>0</v>
      </c>
      <c r="G5" s="185">
        <f>SUM('동구 배수관'!G5,중구배수관!G5,'서구 배수관'!G5,'유성구 배수관'!G5,'대덕 배수관'!G5)</f>
        <v>0</v>
      </c>
      <c r="H5" s="185">
        <f>SUM('동구 배수관'!H5,중구배수관!H5,'서구 배수관'!H5,'유성구 배수관'!H5,'대덕 배수관'!H5)</f>
        <v>0</v>
      </c>
      <c r="I5" s="185">
        <f>SUM('동구 배수관'!I5,중구배수관!I5,'서구 배수관'!I5,'유성구 배수관'!I5,'대덕 배수관'!I5)</f>
        <v>0</v>
      </c>
      <c r="J5" s="185">
        <f>SUM('동구 배수관'!J5,중구배수관!J5,'서구 배수관'!J5,'유성구 배수관'!J5,'대덕 배수관'!J5)</f>
        <v>0</v>
      </c>
      <c r="K5" s="185">
        <f>SUM('동구 배수관'!K5,중구배수관!K5,'서구 배수관'!K5,'유성구 배수관'!K5,'대덕 배수관'!K5)</f>
        <v>0</v>
      </c>
      <c r="L5" s="185">
        <f>SUM('동구 배수관'!L5,중구배수관!L5,'서구 배수관'!L5,'유성구 배수관'!L5,'대덕 배수관'!L5)</f>
        <v>0</v>
      </c>
      <c r="M5" s="185">
        <f>SUM('동구 배수관'!M5,중구배수관!M5,'서구 배수관'!M5,'유성구 배수관'!M5,'대덕 배수관'!M5)</f>
        <v>0</v>
      </c>
      <c r="N5" s="185">
        <f>SUM('동구 배수관'!N5,중구배수관!N5,'서구 배수관'!N5,'유성구 배수관'!N5,'대덕 배수관'!N5)</f>
        <v>0</v>
      </c>
      <c r="O5" s="185">
        <f>SUM('동구 배수관'!O5,중구배수관!O5,'서구 배수관'!O5,'유성구 배수관'!O5,'대덕 배수관'!O5)</f>
        <v>0</v>
      </c>
      <c r="P5" s="185">
        <f>SUM('동구 배수관'!P5,중구배수관!P5,'서구 배수관'!P5,'유성구 배수관'!P5,'대덕 배수관'!P5)</f>
        <v>0</v>
      </c>
      <c r="Q5" s="185">
        <f>SUM('동구 배수관'!Q5,중구배수관!Q5,'서구 배수관'!Q5,'유성구 배수관'!Q5,'대덕 배수관'!Q5)</f>
        <v>0</v>
      </c>
      <c r="R5" s="185">
        <f>SUM('동구 배수관'!R5,중구배수관!R5,'서구 배수관'!R5,'유성구 배수관'!R5,'대덕 배수관'!R5)</f>
        <v>0</v>
      </c>
      <c r="S5" s="185">
        <f>SUM('동구 배수관'!S5,중구배수관!S5,'서구 배수관'!S5,'유성구 배수관'!S5,'대덕 배수관'!S5)</f>
        <v>0</v>
      </c>
      <c r="T5" s="185">
        <f>SUM('동구 배수관'!T5,중구배수관!T5,'서구 배수관'!T5,'유성구 배수관'!T5,'대덕 배수관'!T5)</f>
        <v>0</v>
      </c>
      <c r="U5" s="185">
        <f>SUM('동구 배수관'!U5,중구배수관!U5,'서구 배수관'!U5,'유성구 배수관'!U5,'대덕 배수관'!U5)</f>
        <v>0</v>
      </c>
      <c r="V5" s="185">
        <f>SUM('동구 배수관'!V5,중구배수관!V5,'서구 배수관'!V5,'유성구 배수관'!V5,'대덕 배수관'!V5)</f>
        <v>0</v>
      </c>
      <c r="W5" s="185">
        <f>SUM('동구 배수관'!W5,중구배수관!W5,'서구 배수관'!W5,'유성구 배수관'!W5,'대덕 배수관'!W5)</f>
        <v>0</v>
      </c>
      <c r="X5" s="185">
        <f>SUM('동구 배수관'!X5,중구배수관!X5,'서구 배수관'!X5,'유성구 배수관'!X5,'대덕 배수관'!X5)</f>
        <v>0</v>
      </c>
      <c r="Y5" s="185">
        <f>SUM('동구 배수관'!Y5,중구배수관!Y5,'서구 배수관'!Y5,'유성구 배수관'!Y5,'대덕 배수관'!Y5)</f>
        <v>0</v>
      </c>
      <c r="Z5" s="185">
        <f>SUM('동구 배수관'!Z5,중구배수관!Z5,'서구 배수관'!Z5,'유성구 배수관'!Z5,'대덕 배수관'!Z5)</f>
        <v>0</v>
      </c>
      <c r="AA5" s="185">
        <f>SUM('동구 배수관'!AA5,중구배수관!AA5,'서구 배수관'!AA5,'유성구 배수관'!AA5,'대덕 배수관'!AA5)</f>
        <v>0</v>
      </c>
      <c r="AB5" s="185">
        <f>SUM('동구 배수관'!AB5,중구배수관!AB5,'서구 배수관'!AB5,'유성구 배수관'!AB5,'대덕 배수관'!AB5)</f>
        <v>0</v>
      </c>
      <c r="AC5" s="185">
        <f>SUM('동구 배수관'!AC5,중구배수관!AC5,'서구 배수관'!AC5,'유성구 배수관'!AC5,'대덕 배수관'!AC5)</f>
        <v>0</v>
      </c>
      <c r="AD5" s="185">
        <f>SUM('동구 배수관'!AD5,중구배수관!AD5,'서구 배수관'!AD5,'유성구 배수관'!AD5,'대덕 배수관'!AD5)</f>
        <v>0</v>
      </c>
      <c r="AE5" s="185">
        <f>SUM('동구 배수관'!AE5,중구배수관!AE5,'서구 배수관'!AE5,'유성구 배수관'!AE5,'대덕 배수관'!AE5)</f>
        <v>3559.49</v>
      </c>
      <c r="AF5" s="185">
        <f>SUM('동구 배수관'!AF5,중구배수관!AF5,'서구 배수관'!AF5,'유성구 배수관'!AF5,'대덕 배수관'!AF5)</f>
        <v>12084.59</v>
      </c>
      <c r="AG5" s="185">
        <f>SUM('동구 배수관'!AG5,중구배수관!AG5,'서구 배수관'!AG5,'유성구 배수관'!AG5,'대덕 배수관'!AG5)</f>
        <v>16056.940000000002</v>
      </c>
      <c r="AH5" s="185">
        <f>SUM('동구 배수관'!AH5,중구배수관!AH5,'서구 배수관'!AH5,'유성구 배수관'!AH5,'대덕 배수관'!AH5)</f>
        <v>14722.289999999997</v>
      </c>
    </row>
    <row r="6" spans="1:34" ht="30" customHeight="1">
      <c r="A6" s="2019"/>
      <c r="B6" s="989" t="s">
        <v>796</v>
      </c>
      <c r="C6" s="185">
        <f t="shared" ref="C6:C26" si="0">SUM(D6:AH6)</f>
        <v>8167.9099999999989</v>
      </c>
      <c r="D6" s="185">
        <f>SUM('동구 배수관'!D6,중구배수관!D6,'서구 배수관'!D6,'유성구 배수관'!D6,'대덕 배수관'!D6)</f>
        <v>7224.0599999999995</v>
      </c>
      <c r="E6" s="185">
        <f>SUM('동구 배수관'!E6,중구배수관!E6,'서구 배수관'!E6,'유성구 배수관'!E6,'대덕 배수관'!E6)</f>
        <v>74.73</v>
      </c>
      <c r="F6" s="185">
        <f>SUM('동구 배수관'!F6,중구배수관!F6,'서구 배수관'!F6,'유성구 배수관'!F6,'대덕 배수관'!F6)</f>
        <v>0</v>
      </c>
      <c r="G6" s="185">
        <f>SUM('동구 배수관'!G6,중구배수관!G6,'서구 배수관'!G6,'유성구 배수관'!G6,'대덕 배수관'!G6)</f>
        <v>0</v>
      </c>
      <c r="H6" s="185">
        <f>SUM('동구 배수관'!H6,중구배수관!H6,'서구 배수관'!H6,'유성구 배수관'!H6,'대덕 배수관'!H6)</f>
        <v>0</v>
      </c>
      <c r="I6" s="185">
        <f>SUM('동구 배수관'!I6,중구배수관!I6,'서구 배수관'!I6,'유성구 배수관'!I6,'대덕 배수관'!I6)</f>
        <v>13.82</v>
      </c>
      <c r="J6" s="185">
        <f>SUM('동구 배수관'!J6,중구배수관!J6,'서구 배수관'!J6,'유성구 배수관'!J6,'대덕 배수관'!J6)</f>
        <v>0</v>
      </c>
      <c r="K6" s="185">
        <f>SUM('동구 배수관'!K6,중구배수관!K6,'서구 배수관'!K6,'유성구 배수관'!K6,'대덕 배수관'!K6)</f>
        <v>0</v>
      </c>
      <c r="L6" s="185">
        <f>SUM('동구 배수관'!L6,중구배수관!L6,'서구 배수관'!L6,'유성구 배수관'!L6,'대덕 배수관'!L6)</f>
        <v>0</v>
      </c>
      <c r="M6" s="185">
        <f>SUM('동구 배수관'!M6,중구배수관!M6,'서구 배수관'!M6,'유성구 배수관'!M6,'대덕 배수관'!M6)</f>
        <v>0</v>
      </c>
      <c r="N6" s="185">
        <f>SUM('동구 배수관'!N6,중구배수관!N6,'서구 배수관'!N6,'유성구 배수관'!N6,'대덕 배수관'!N6)</f>
        <v>0</v>
      </c>
      <c r="O6" s="185">
        <f>SUM('동구 배수관'!O6,중구배수관!O6,'서구 배수관'!O6,'유성구 배수관'!O6,'대덕 배수관'!O6)</f>
        <v>0</v>
      </c>
      <c r="P6" s="185">
        <f>SUM('동구 배수관'!P6,중구배수관!P6,'서구 배수관'!P6,'유성구 배수관'!P6,'대덕 배수관'!P6)</f>
        <v>0</v>
      </c>
      <c r="Q6" s="185">
        <f>SUM('동구 배수관'!Q6,중구배수관!Q6,'서구 배수관'!Q6,'유성구 배수관'!Q6,'대덕 배수관'!Q6)</f>
        <v>0</v>
      </c>
      <c r="R6" s="185">
        <f>SUM('동구 배수관'!R6,중구배수관!R6,'서구 배수관'!R6,'유성구 배수관'!R6,'대덕 배수관'!R6)</f>
        <v>112.83</v>
      </c>
      <c r="S6" s="185">
        <f>SUM('동구 배수관'!S6,중구배수관!S6,'서구 배수관'!S6,'유성구 배수관'!S6,'대덕 배수관'!S6)</f>
        <v>0</v>
      </c>
      <c r="T6" s="185">
        <f>SUM('동구 배수관'!T6,중구배수관!T6,'서구 배수관'!T6,'유성구 배수관'!T6,'대덕 배수관'!T6)</f>
        <v>0</v>
      </c>
      <c r="U6" s="185">
        <f>SUM('동구 배수관'!U6,중구배수관!U6,'서구 배수관'!U6,'유성구 배수관'!U6,'대덕 배수관'!U6)</f>
        <v>0</v>
      </c>
      <c r="V6" s="185">
        <f>SUM('동구 배수관'!V6,중구배수관!V6,'서구 배수관'!V6,'유성구 배수관'!V6,'대덕 배수관'!V6)</f>
        <v>150.41</v>
      </c>
      <c r="W6" s="185">
        <f>SUM('동구 배수관'!W6,중구배수관!W6,'서구 배수관'!W6,'유성구 배수관'!W6,'대덕 배수관'!W6)</f>
        <v>592.06000000000006</v>
      </c>
      <c r="X6" s="185">
        <f>SUM('동구 배수관'!X6,중구배수관!X6,'서구 배수관'!X6,'유성구 배수관'!X6,'대덕 배수관'!X6)</f>
        <v>0</v>
      </c>
      <c r="Y6" s="185">
        <f>SUM('동구 배수관'!Y6,중구배수관!Y6,'서구 배수관'!Y6,'유성구 배수관'!Y6,'대덕 배수관'!Y6)</f>
        <v>0</v>
      </c>
      <c r="Z6" s="185">
        <f>SUM('동구 배수관'!Z6,중구배수관!Z6,'서구 배수관'!Z6,'유성구 배수관'!Z6,'대덕 배수관'!Z6)</f>
        <v>0</v>
      </c>
      <c r="AA6" s="185">
        <f>SUM('동구 배수관'!AA6,중구배수관!AA6,'서구 배수관'!AA6,'유성구 배수관'!AA6,'대덕 배수관'!AA6)</f>
        <v>0</v>
      </c>
      <c r="AB6" s="185">
        <f>SUM('동구 배수관'!AB6,중구배수관!AB6,'서구 배수관'!AB6,'유성구 배수관'!AB6,'대덕 배수관'!AB6)</f>
        <v>0</v>
      </c>
      <c r="AC6" s="185">
        <f>SUM('동구 배수관'!AC6,중구배수관!AC6,'서구 배수관'!AC6,'유성구 배수관'!AC6,'대덕 배수관'!AC6)</f>
        <v>0</v>
      </c>
      <c r="AD6" s="185">
        <f>SUM('동구 배수관'!AD6,중구배수관!AD6,'서구 배수관'!AD6,'유성구 배수관'!AD6,'대덕 배수관'!AD6)</f>
        <v>0</v>
      </c>
      <c r="AE6" s="185">
        <f>SUM('동구 배수관'!AE6,중구배수관!AE6,'서구 배수관'!AE6,'유성구 배수관'!AE6,'대덕 배수관'!AE6)</f>
        <v>0</v>
      </c>
      <c r="AF6" s="185">
        <f>SUM('동구 배수관'!AF6,중구배수관!AF6,'서구 배수관'!AF6,'유성구 배수관'!AF6,'대덕 배수관'!AF6)</f>
        <v>0</v>
      </c>
      <c r="AG6" s="185">
        <f>SUM('동구 배수관'!AG6,중구배수관!AG6,'서구 배수관'!AG6,'유성구 배수관'!AG6,'대덕 배수관'!AG6)</f>
        <v>0</v>
      </c>
      <c r="AH6" s="185">
        <f>SUM('동구 배수관'!AH6,중구배수관!AH6,'서구 배수관'!AH6,'유성구 배수관'!AH6,'대덕 배수관'!AH6)</f>
        <v>0</v>
      </c>
    </row>
    <row r="7" spans="1:34" ht="30" customHeight="1">
      <c r="A7" s="2019"/>
      <c r="B7" s="989" t="s">
        <v>797</v>
      </c>
      <c r="C7" s="185">
        <f t="shared" si="0"/>
        <v>176954.4</v>
      </c>
      <c r="D7" s="185">
        <f>SUM('동구 배수관'!D7,중구배수관!D7,'서구 배수관'!D7,'유성구 배수관'!D7,'대덕 배수관'!D7)</f>
        <v>67787.209999999992</v>
      </c>
      <c r="E7" s="185">
        <f>SUM('동구 배수관'!E7,중구배수관!E7,'서구 배수관'!E7,'유성구 배수관'!E7,'대덕 배수관'!E7)</f>
        <v>5</v>
      </c>
      <c r="F7" s="185">
        <f>SUM('동구 배수관'!F7,중구배수관!F7,'서구 배수관'!F7,'유성구 배수관'!F7,'대덕 배수관'!F7)</f>
        <v>19.310000000000002</v>
      </c>
      <c r="G7" s="185">
        <f>SUM('동구 배수관'!G7,중구배수관!G7,'서구 배수관'!G7,'유성구 배수관'!G7,'대덕 배수관'!G7)</f>
        <v>94.649999999999991</v>
      </c>
      <c r="H7" s="185">
        <f>SUM('동구 배수관'!H7,중구배수관!H7,'서구 배수관'!H7,'유성구 배수관'!H7,'대덕 배수관'!H7)</f>
        <v>337.6</v>
      </c>
      <c r="I7" s="185">
        <f>SUM('동구 배수관'!I7,중구배수관!I7,'서구 배수관'!I7,'유성구 배수관'!I7,'대덕 배수관'!I7)</f>
        <v>0</v>
      </c>
      <c r="J7" s="185">
        <f>SUM('동구 배수관'!J7,중구배수관!J7,'서구 배수관'!J7,'유성구 배수관'!J7,'대덕 배수관'!J7)</f>
        <v>1.52</v>
      </c>
      <c r="K7" s="185">
        <f>SUM('동구 배수관'!K7,중구배수관!K7,'서구 배수관'!K7,'유성구 배수관'!K7,'대덕 배수관'!K7)</f>
        <v>269.14</v>
      </c>
      <c r="L7" s="185">
        <f>SUM('동구 배수관'!L7,중구배수관!L7,'서구 배수관'!L7,'유성구 배수관'!L7,'대덕 배수관'!L7)</f>
        <v>634.69000000000005</v>
      </c>
      <c r="M7" s="185">
        <f>SUM('동구 배수관'!M7,중구배수관!M7,'서구 배수관'!M7,'유성구 배수관'!M7,'대덕 배수관'!M7)</f>
        <v>188.28</v>
      </c>
      <c r="N7" s="185">
        <f>SUM('동구 배수관'!N7,중구배수관!N7,'서구 배수관'!N7,'유성구 배수관'!N7,'대덕 배수관'!N7)</f>
        <v>6</v>
      </c>
      <c r="O7" s="185">
        <f>SUM('동구 배수관'!O7,중구배수관!O7,'서구 배수관'!O7,'유성구 배수관'!O7,'대덕 배수관'!O7)</f>
        <v>175.7</v>
      </c>
      <c r="P7" s="185">
        <f>SUM('동구 배수관'!P7,중구배수관!P7,'서구 배수관'!P7,'유성구 배수관'!P7,'대덕 배수관'!P7)</f>
        <v>5</v>
      </c>
      <c r="Q7" s="185">
        <f>SUM('동구 배수관'!Q7,중구배수관!Q7,'서구 배수관'!Q7,'유성구 배수관'!Q7,'대덕 배수관'!Q7)</f>
        <v>80</v>
      </c>
      <c r="R7" s="185">
        <f>SUM('동구 배수관'!R7,중구배수관!R7,'서구 배수관'!R7,'유성구 배수관'!R7,'대덕 배수관'!R7)</f>
        <v>432.89</v>
      </c>
      <c r="S7" s="185">
        <f>SUM('동구 배수관'!S7,중구배수관!S7,'서구 배수관'!S7,'유성구 배수관'!S7,'대덕 배수관'!S7)</f>
        <v>90.87</v>
      </c>
      <c r="T7" s="185">
        <f>SUM('동구 배수관'!T7,중구배수관!T7,'서구 배수관'!T7,'유성구 배수관'!T7,'대덕 배수관'!T7)</f>
        <v>95.039999999999992</v>
      </c>
      <c r="U7" s="185">
        <f>SUM('동구 배수관'!U7,중구배수관!U7,'서구 배수관'!U7,'유성구 배수관'!U7,'대덕 배수관'!U7)</f>
        <v>0.19</v>
      </c>
      <c r="V7" s="185">
        <f>SUM('동구 배수관'!V7,중구배수관!V7,'서구 배수관'!V7,'유성구 배수관'!V7,'대덕 배수관'!V7)</f>
        <v>23863.60999999999</v>
      </c>
      <c r="W7" s="185">
        <f>SUM('동구 배수관'!W7,중구배수관!W7,'서구 배수관'!W7,'유성구 배수관'!W7,'대덕 배수관'!W7)</f>
        <v>69159.209999999992</v>
      </c>
      <c r="X7" s="185">
        <f>SUM('동구 배수관'!X7,중구배수관!X7,'서구 배수관'!X7,'유성구 배수관'!X7,'대덕 배수관'!X7)</f>
        <v>1069.5999999999999</v>
      </c>
      <c r="Y7" s="185">
        <f>SUM('동구 배수관'!Y7,중구배수관!Y7,'서구 배수관'!Y7,'유성구 배수관'!Y7,'대덕 배수관'!Y7)</f>
        <v>2217.4599999999996</v>
      </c>
      <c r="Z7" s="185">
        <f>SUM('동구 배수관'!Z7,중구배수관!Z7,'서구 배수관'!Z7,'유성구 배수관'!Z7,'대덕 배수관'!Z7)</f>
        <v>550.23</v>
      </c>
      <c r="AA7" s="185">
        <f>SUM('동구 배수관'!AA7,중구배수관!AA7,'서구 배수관'!AA7,'유성구 배수관'!AA7,'대덕 배수관'!AA7)</f>
        <v>406.9</v>
      </c>
      <c r="AB7" s="185">
        <f>SUM('동구 배수관'!AB7,중구배수관!AB7,'서구 배수관'!AB7,'유성구 배수관'!AB7,'대덕 배수관'!AB7)</f>
        <v>2001.1299999999999</v>
      </c>
      <c r="AC7" s="185">
        <f>SUM('동구 배수관'!AC7,중구배수관!AC7,'서구 배수관'!AC7,'유성구 배수관'!AC7,'대덕 배수관'!AC7)</f>
        <v>216.78000000000003</v>
      </c>
      <c r="AD7" s="185">
        <f>SUM('동구 배수관'!AD7,중구배수관!AD7,'서구 배수관'!AD7,'유성구 배수관'!AD7,'대덕 배수관'!AD7)</f>
        <v>1602.48</v>
      </c>
      <c r="AE7" s="185">
        <f>SUM('동구 배수관'!AE7,중구배수관!AE7,'서구 배수관'!AE7,'유성구 배수관'!AE7,'대덕 배수관'!AE7)</f>
        <v>2514.1099999999997</v>
      </c>
      <c r="AF7" s="185">
        <f>SUM('동구 배수관'!AF7,중구배수관!AF7,'서구 배수관'!AF7,'유성구 배수관'!AF7,'대덕 배수관'!AF7)</f>
        <v>360.9</v>
      </c>
      <c r="AG7" s="185">
        <f>SUM('동구 배수관'!AG7,중구배수관!AG7,'서구 배수관'!AG7,'유성구 배수관'!AG7,'대덕 배수관'!AG7)</f>
        <v>2425.17</v>
      </c>
      <c r="AH7" s="185">
        <f>SUM('동구 배수관'!AH7,중구배수관!AH7,'서구 배수관'!AH7,'유성구 배수관'!AH7,'대덕 배수관'!AH7)</f>
        <v>343.73</v>
      </c>
    </row>
    <row r="8" spans="1:34" ht="30" customHeight="1">
      <c r="A8" s="2019"/>
      <c r="B8" s="989" t="s">
        <v>798</v>
      </c>
      <c r="C8" s="185">
        <f t="shared" si="0"/>
        <v>7614.33</v>
      </c>
      <c r="D8" s="185">
        <f>SUM('동구 배수관'!D8,중구배수관!D8,'서구 배수관'!D8,'유성구 배수관'!D8,'대덕 배수관'!D8)</f>
        <v>7474.03</v>
      </c>
      <c r="E8" s="185">
        <f>SUM('동구 배수관'!E8,중구배수관!E8,'서구 배수관'!E8,'유성구 배수관'!E8,'대덕 배수관'!E8)</f>
        <v>0</v>
      </c>
      <c r="F8" s="185">
        <f>SUM('동구 배수관'!F8,중구배수관!F8,'서구 배수관'!F8,'유성구 배수관'!F8,'대덕 배수관'!F8)</f>
        <v>0</v>
      </c>
      <c r="G8" s="185">
        <f>SUM('동구 배수관'!G8,중구배수관!G8,'서구 배수관'!G8,'유성구 배수관'!G8,'대덕 배수관'!G8)</f>
        <v>0</v>
      </c>
      <c r="H8" s="185">
        <f>SUM('동구 배수관'!H8,중구배수관!H8,'서구 배수관'!H8,'유성구 배수관'!H8,'대덕 배수관'!H8)</f>
        <v>0</v>
      </c>
      <c r="I8" s="185">
        <f>SUM('동구 배수관'!I8,중구배수관!I8,'서구 배수관'!I8,'유성구 배수관'!I8,'대덕 배수관'!I8)</f>
        <v>0</v>
      </c>
      <c r="J8" s="185">
        <f>SUM('동구 배수관'!J8,중구배수관!J8,'서구 배수관'!J8,'유성구 배수관'!J8,'대덕 배수관'!J8)</f>
        <v>0</v>
      </c>
      <c r="K8" s="185">
        <f>SUM('동구 배수관'!K8,중구배수관!K8,'서구 배수관'!K8,'유성구 배수관'!K8,'대덕 배수관'!K8)</f>
        <v>0</v>
      </c>
      <c r="L8" s="185">
        <f>SUM('동구 배수관'!L8,중구배수관!L8,'서구 배수관'!L8,'유성구 배수관'!L8,'대덕 배수관'!L8)</f>
        <v>0</v>
      </c>
      <c r="M8" s="185">
        <f>SUM('동구 배수관'!M8,중구배수관!M8,'서구 배수관'!M8,'유성구 배수관'!M8,'대덕 배수관'!M8)</f>
        <v>0</v>
      </c>
      <c r="N8" s="185">
        <f>SUM('동구 배수관'!N8,중구배수관!N8,'서구 배수관'!N8,'유성구 배수관'!N8,'대덕 배수관'!N8)</f>
        <v>0</v>
      </c>
      <c r="O8" s="185">
        <f>SUM('동구 배수관'!O8,중구배수관!O8,'서구 배수관'!O8,'유성구 배수관'!O8,'대덕 배수관'!O8)</f>
        <v>0</v>
      </c>
      <c r="P8" s="185">
        <f>SUM('동구 배수관'!P8,중구배수관!P8,'서구 배수관'!P8,'유성구 배수관'!P8,'대덕 배수관'!P8)</f>
        <v>0</v>
      </c>
      <c r="Q8" s="185">
        <f>SUM('동구 배수관'!Q8,중구배수관!Q8,'서구 배수관'!Q8,'유성구 배수관'!Q8,'대덕 배수관'!Q8)</f>
        <v>0</v>
      </c>
      <c r="R8" s="185">
        <f>SUM('동구 배수관'!R8,중구배수관!R8,'서구 배수관'!R8,'유성구 배수관'!R8,'대덕 배수관'!R8)</f>
        <v>0</v>
      </c>
      <c r="S8" s="185">
        <f>SUM('동구 배수관'!S8,중구배수관!S8,'서구 배수관'!S8,'유성구 배수관'!S8,'대덕 배수관'!S8)</f>
        <v>0</v>
      </c>
      <c r="T8" s="185">
        <f>SUM('동구 배수관'!T8,중구배수관!T8,'서구 배수관'!T8,'유성구 배수관'!T8,'대덕 배수관'!T8)</f>
        <v>0</v>
      </c>
      <c r="U8" s="185">
        <f>SUM('동구 배수관'!U8,중구배수관!U8,'서구 배수관'!U8,'유성구 배수관'!U8,'대덕 배수관'!U8)</f>
        <v>0</v>
      </c>
      <c r="V8" s="185">
        <f>SUM('동구 배수관'!V8,중구배수관!V8,'서구 배수관'!V8,'유성구 배수관'!V8,'대덕 배수관'!V8)</f>
        <v>0</v>
      </c>
      <c r="W8" s="185">
        <f>SUM('동구 배수관'!W8,중구배수관!W8,'서구 배수관'!W8,'유성구 배수관'!W8,'대덕 배수관'!W8)</f>
        <v>0</v>
      </c>
      <c r="X8" s="185">
        <f>SUM('동구 배수관'!X8,중구배수관!X8,'서구 배수관'!X8,'유성구 배수관'!X8,'대덕 배수관'!X8)</f>
        <v>0</v>
      </c>
      <c r="Y8" s="185">
        <f>SUM('동구 배수관'!Y8,중구배수관!Y8,'서구 배수관'!Y8,'유성구 배수관'!Y8,'대덕 배수관'!Y8)</f>
        <v>0</v>
      </c>
      <c r="Z8" s="185">
        <f>SUM('동구 배수관'!Z8,중구배수관!Z8,'서구 배수관'!Z8,'유성구 배수관'!Z8,'대덕 배수관'!Z8)</f>
        <v>0</v>
      </c>
      <c r="AA8" s="185">
        <f>SUM('동구 배수관'!AA8,중구배수관!AA8,'서구 배수관'!AA8,'유성구 배수관'!AA8,'대덕 배수관'!AA8)</f>
        <v>0.9</v>
      </c>
      <c r="AB8" s="185">
        <f>SUM('동구 배수관'!AB8,중구배수관!AB8,'서구 배수관'!AB8,'유성구 배수관'!AB8,'대덕 배수관'!AB8)</f>
        <v>0</v>
      </c>
      <c r="AC8" s="185">
        <f>SUM('동구 배수관'!AC8,중구배수관!AC8,'서구 배수관'!AC8,'유성구 배수관'!AC8,'대덕 배수관'!AC8)</f>
        <v>0.56000000000000005</v>
      </c>
      <c r="AD8" s="185">
        <f>SUM('동구 배수관'!AD8,중구배수관!AD8,'서구 배수관'!AD8,'유성구 배수관'!AD8,'대덕 배수관'!AD8)</f>
        <v>29.75</v>
      </c>
      <c r="AE8" s="185">
        <f>SUM('동구 배수관'!AE8,중구배수관!AE8,'서구 배수관'!AE8,'유성구 배수관'!AE8,'대덕 배수관'!AE8)</f>
        <v>108.76</v>
      </c>
      <c r="AF8" s="185">
        <f>SUM('동구 배수관'!AF8,중구배수관!AF8,'서구 배수관'!AF8,'유성구 배수관'!AF8,'대덕 배수관'!AF8)</f>
        <v>0.33</v>
      </c>
      <c r="AG8" s="185">
        <f>SUM('동구 배수관'!AG8,중구배수관!AG8,'서구 배수관'!AG8,'유성구 배수관'!AG8,'대덕 배수관'!AG8)</f>
        <v>0</v>
      </c>
      <c r="AH8" s="185">
        <f>SUM('동구 배수관'!AH8,중구배수관!AH8,'서구 배수관'!AH8,'유성구 배수관'!AH8,'대덕 배수관'!AH8)</f>
        <v>0</v>
      </c>
    </row>
    <row r="9" spans="1:34" s="1719" customFormat="1" ht="30" customHeight="1">
      <c r="A9" s="2019"/>
      <c r="B9" s="989" t="s">
        <v>780</v>
      </c>
      <c r="C9" s="185">
        <f t="shared" si="0"/>
        <v>1783610.6199999999</v>
      </c>
      <c r="D9" s="185">
        <f>SUM('동구 배수관'!D9,중구배수관!D9,'서구 배수관'!D9,'유성구 배수관'!D9,'대덕 배수관'!D9)</f>
        <v>404337.36</v>
      </c>
      <c r="E9" s="185">
        <f>SUM('동구 배수관'!E9,중구배수관!E9,'서구 배수관'!E9,'유성구 배수관'!E9,'대덕 배수관'!E9)</f>
        <v>21687.81</v>
      </c>
      <c r="F9" s="185">
        <f>SUM('동구 배수관'!F9,중구배수관!F9,'서구 배수관'!F9,'유성구 배수관'!F9,'대덕 배수관'!F9)</f>
        <v>19958.77</v>
      </c>
      <c r="G9" s="185">
        <f>SUM('동구 배수관'!G9,중구배수관!G9,'서구 배수관'!G9,'유성구 배수관'!G9,'대덕 배수관'!G9)</f>
        <v>27267.97</v>
      </c>
      <c r="H9" s="185">
        <f>SUM('동구 배수관'!H9,중구배수관!H9,'서구 배수관'!H9,'유성구 배수관'!H9,'대덕 배수관'!H9)</f>
        <v>64713.469999999994</v>
      </c>
      <c r="I9" s="185">
        <f>SUM('동구 배수관'!I9,중구배수관!I9,'서구 배수관'!I9,'유성구 배수관'!I9,'대덕 배수관'!I9)</f>
        <v>23109.690000000002</v>
      </c>
      <c r="J9" s="185">
        <f>SUM('동구 배수관'!J9,중구배수관!J9,'서구 배수관'!J9,'유성구 배수관'!J9,'대덕 배수관'!J9)</f>
        <v>25272.18</v>
      </c>
      <c r="K9" s="185">
        <f>SUM('동구 배수관'!K9,중구배수관!K9,'서구 배수관'!K9,'유성구 배수관'!K9,'대덕 배수관'!K9)</f>
        <v>21557.42</v>
      </c>
      <c r="L9" s="185">
        <f>SUM('동구 배수관'!L9,중구배수관!L9,'서구 배수관'!L9,'유성구 배수관'!L9,'대덕 배수관'!L9)</f>
        <v>73311.579999999973</v>
      </c>
      <c r="M9" s="185">
        <f>SUM('동구 배수관'!M9,중구배수관!M9,'서구 배수관'!M9,'유성구 배수관'!M9,'대덕 배수관'!M9)</f>
        <v>73525.510000000024</v>
      </c>
      <c r="N9" s="185">
        <f>SUM('동구 배수관'!N9,중구배수관!N9,'서구 배수관'!N9,'유성구 배수관'!N9,'대덕 배수관'!N9)</f>
        <v>31506.720000000001</v>
      </c>
      <c r="O9" s="185">
        <f>SUM('동구 배수관'!O9,중구배수관!O9,'서구 배수관'!O9,'유성구 배수관'!O9,'대덕 배수관'!O9)</f>
        <v>51315.18</v>
      </c>
      <c r="P9" s="185">
        <f>SUM('동구 배수관'!P9,중구배수관!P9,'서구 배수관'!P9,'유성구 배수관'!P9,'대덕 배수관'!P9)</f>
        <v>86157.119999999995</v>
      </c>
      <c r="Q9" s="185">
        <f>SUM('동구 배수관'!Q9,중구배수관!Q9,'서구 배수관'!Q9,'유성구 배수관'!Q9,'대덕 배수관'!Q9)</f>
        <v>49590.770000000004</v>
      </c>
      <c r="R9" s="185">
        <f>SUM('동구 배수관'!R9,중구배수관!R9,'서구 배수관'!R9,'유성구 배수관'!R9,'대덕 배수관'!R9)</f>
        <v>50513.06</v>
      </c>
      <c r="S9" s="185">
        <f>SUM('동구 배수관'!S9,중구배수관!S9,'서구 배수관'!S9,'유성구 배수관'!S9,'대덕 배수관'!S9)</f>
        <v>28603.659999999996</v>
      </c>
      <c r="T9" s="185">
        <f>SUM('동구 배수관'!T9,중구배수관!T9,'서구 배수관'!T9,'유성구 배수관'!T9,'대덕 배수관'!T9)</f>
        <v>23388.53</v>
      </c>
      <c r="U9" s="185">
        <f>SUM('동구 배수관'!U9,중구배수관!U9,'서구 배수관'!U9,'유성구 배수관'!U9,'대덕 배수관'!U9)</f>
        <v>32175.740000000005</v>
      </c>
      <c r="V9" s="185">
        <f>SUM('동구 배수관'!V9,중구배수관!V9,'서구 배수관'!V9,'유성구 배수관'!V9,'대덕 배수관'!V9)</f>
        <v>114571.30999999998</v>
      </c>
      <c r="W9" s="185">
        <f>SUM('동구 배수관'!W9,중구배수관!W9,'서구 배수관'!W9,'유성구 배수관'!W9,'대덕 배수관'!W9)</f>
        <v>82501.590000000011</v>
      </c>
      <c r="X9" s="185">
        <f>SUM('동구 배수관'!X9,중구배수관!X9,'서구 배수관'!X9,'유성구 배수관'!X9,'대덕 배수관'!X9)</f>
        <v>49931.650000000016</v>
      </c>
      <c r="Y9" s="185">
        <f>SUM('동구 배수관'!Y9,중구배수관!Y9,'서구 배수관'!Y9,'유성구 배수관'!Y9,'대덕 배수관'!Y9)</f>
        <v>50319.99</v>
      </c>
      <c r="Z9" s="185">
        <f>SUM('동구 배수관'!Z9,중구배수관!Z9,'서구 배수관'!Z9,'유성구 배수관'!Z9,'대덕 배수관'!Z9)</f>
        <v>58038.540000000008</v>
      </c>
      <c r="AA9" s="185">
        <f>SUM('동구 배수관'!AA9,중구배수관!AA9,'서구 배수관'!AA9,'유성구 배수관'!AA9,'대덕 배수관'!AA9)</f>
        <v>61992.220000000008</v>
      </c>
      <c r="AB9" s="185">
        <f>SUM('동구 배수관'!AB9,중구배수관!AB9,'서구 배수관'!AB9,'유성구 배수관'!AB9,'대덕 배수관'!AB9)</f>
        <v>49683.45</v>
      </c>
      <c r="AC9" s="185">
        <f>SUM('동구 배수관'!AC9,중구배수관!AC9,'서구 배수관'!AC9,'유성구 배수관'!AC9,'대덕 배수관'!AC9)</f>
        <v>54069.150000000009</v>
      </c>
      <c r="AD9" s="185">
        <f>SUM('동구 배수관'!AD9,중구배수관!AD9,'서구 배수관'!AD9,'유성구 배수관'!AD9,'대덕 배수관'!AD9)</f>
        <v>68387.319999999992</v>
      </c>
      <c r="AE9" s="185">
        <f>SUM('동구 배수관'!AE9,중구배수관!AE9,'서구 배수관'!AE9,'유성구 배수관'!AE9,'대덕 배수관'!AE9)</f>
        <v>45897.009999999995</v>
      </c>
      <c r="AF9" s="185">
        <f>SUM('동구 배수관'!AF9,중구배수관!AF9,'서구 배수관'!AF9,'유성구 배수관'!AF9,'대덕 배수관'!AF9)</f>
        <v>28447.93</v>
      </c>
      <c r="AG9" s="185">
        <f>SUM('동구 배수관'!AG9,중구배수관!AG9,'서구 배수관'!AG9,'유성구 배수관'!AG9,'대덕 배수관'!AG9)</f>
        <v>8645.41</v>
      </c>
      <c r="AH9" s="185">
        <f>SUM('동구 배수관'!AH9,중구배수관!AH9,'서구 배수관'!AH9,'유성구 배수관'!AH9,'대덕 배수관'!AH9)</f>
        <v>3132.51</v>
      </c>
    </row>
    <row r="10" spans="1:34" s="1719" customFormat="1" ht="30" customHeight="1">
      <c r="A10" s="2019"/>
      <c r="B10" s="991" t="s">
        <v>781</v>
      </c>
      <c r="C10" s="185">
        <f t="shared" si="0"/>
        <v>76406.299999999988</v>
      </c>
      <c r="D10" s="185">
        <f>SUM('동구 배수관'!D10,중구배수관!D10,'서구 배수관'!D10,'유성구 배수관'!D10,'대덕 배수관'!D10)</f>
        <v>51491.689999999995</v>
      </c>
      <c r="E10" s="185">
        <f>SUM('동구 배수관'!E10,중구배수관!E10,'서구 배수관'!E10,'유성구 배수관'!E10,'대덕 배수관'!E10)</f>
        <v>4977.1900000000005</v>
      </c>
      <c r="F10" s="185">
        <f>SUM('동구 배수관'!F10,중구배수관!F10,'서구 배수관'!F10,'유성구 배수관'!F10,'대덕 배수관'!F10)</f>
        <v>3268.24</v>
      </c>
      <c r="G10" s="185">
        <f>SUM('동구 배수관'!G10,중구배수관!G10,'서구 배수관'!G10,'유성구 배수관'!G10,'대덕 배수관'!G10)</f>
        <v>816.9</v>
      </c>
      <c r="H10" s="185">
        <f>SUM('동구 배수관'!H10,중구배수관!H10,'서구 배수관'!H10,'유성구 배수관'!H10,'대덕 배수관'!H10)</f>
        <v>2867.5700000000006</v>
      </c>
      <c r="I10" s="185">
        <f>SUM('동구 배수관'!I10,중구배수관!I10,'서구 배수관'!I10,'유성구 배수관'!I10,'대덕 배수관'!I10)</f>
        <v>0.3</v>
      </c>
      <c r="J10" s="185">
        <f>SUM('동구 배수관'!J10,중구배수관!J10,'서구 배수관'!J10,'유성구 배수관'!J10,'대덕 배수관'!J10)</f>
        <v>2376.4900000000002</v>
      </c>
      <c r="K10" s="185">
        <f>SUM('동구 배수관'!K10,중구배수관!K10,'서구 배수관'!K10,'유성구 배수관'!K10,'대덕 배수관'!K10)</f>
        <v>822.33000000000015</v>
      </c>
      <c r="L10" s="185">
        <f>SUM('동구 배수관'!L10,중구배수관!L10,'서구 배수관'!L10,'유성구 배수관'!L10,'대덕 배수관'!L10)</f>
        <v>7.42</v>
      </c>
      <c r="M10" s="185">
        <f>SUM('동구 배수관'!M10,중구배수관!M10,'서구 배수관'!M10,'유성구 배수관'!M10,'대덕 배수관'!M10)</f>
        <v>582.51</v>
      </c>
      <c r="N10" s="185">
        <f>SUM('동구 배수관'!N10,중구배수관!N10,'서구 배수관'!N10,'유성구 배수관'!N10,'대덕 배수관'!N10)</f>
        <v>718.37</v>
      </c>
      <c r="O10" s="185">
        <f>SUM('동구 배수관'!O10,중구배수관!O10,'서구 배수관'!O10,'유성구 배수관'!O10,'대덕 배수관'!O10)</f>
        <v>166.85999999999999</v>
      </c>
      <c r="P10" s="185">
        <f>SUM('동구 배수관'!P10,중구배수관!P10,'서구 배수관'!P10,'유성구 배수관'!P10,'대덕 배수관'!P10)</f>
        <v>41.12</v>
      </c>
      <c r="Q10" s="185">
        <f>SUM('동구 배수관'!Q10,중구배수관!Q10,'서구 배수관'!Q10,'유성구 배수관'!Q10,'대덕 배수관'!Q10)</f>
        <v>1924.1200000000001</v>
      </c>
      <c r="R10" s="185">
        <f>SUM('동구 배수관'!R10,중구배수관!R10,'서구 배수관'!R10,'유성구 배수관'!R10,'대덕 배수관'!R10)</f>
        <v>2612.09</v>
      </c>
      <c r="S10" s="185">
        <f>SUM('동구 배수관'!S10,중구배수관!S10,'서구 배수관'!S10,'유성구 배수관'!S10,'대덕 배수관'!S10)</f>
        <v>0</v>
      </c>
      <c r="T10" s="185">
        <f>SUM('동구 배수관'!T10,중구배수관!T10,'서구 배수관'!T10,'유성구 배수관'!T10,'대덕 배수관'!T10)</f>
        <v>934.91</v>
      </c>
      <c r="U10" s="185">
        <f>SUM('동구 배수관'!U10,중구배수관!U10,'서구 배수관'!U10,'유성구 배수관'!U10,'대덕 배수관'!U10)</f>
        <v>0</v>
      </c>
      <c r="V10" s="185">
        <f>SUM('동구 배수관'!V10,중구배수관!V10,'서구 배수관'!V10,'유성구 배수관'!V10,'대덕 배수관'!V10)</f>
        <v>0</v>
      </c>
      <c r="W10" s="185">
        <f>SUM('동구 배수관'!W10,중구배수관!W10,'서구 배수관'!W10,'유성구 배수관'!W10,'대덕 배수관'!W10)</f>
        <v>0</v>
      </c>
      <c r="X10" s="185">
        <f>SUM('동구 배수관'!X10,중구배수관!X10,'서구 배수관'!X10,'유성구 배수관'!X10,'대덕 배수관'!X10)</f>
        <v>0</v>
      </c>
      <c r="Y10" s="185">
        <f>SUM('동구 배수관'!Y10,중구배수관!Y10,'서구 배수관'!Y10,'유성구 배수관'!Y10,'대덕 배수관'!Y10)</f>
        <v>19.590000000000003</v>
      </c>
      <c r="Z10" s="185">
        <f>SUM('동구 배수관'!Z10,중구배수관!Z10,'서구 배수관'!Z10,'유성구 배수관'!Z10,'대덕 배수관'!Z10)</f>
        <v>456.74</v>
      </c>
      <c r="AA10" s="185">
        <f>SUM('동구 배수관'!AA10,중구배수관!AA10,'서구 배수관'!AA10,'유성구 배수관'!AA10,'대덕 배수관'!AA10)</f>
        <v>0</v>
      </c>
      <c r="AB10" s="185">
        <f>SUM('동구 배수관'!AB10,중구배수관!AB10,'서구 배수관'!AB10,'유성구 배수관'!AB10,'대덕 배수관'!AB10)</f>
        <v>0</v>
      </c>
      <c r="AC10" s="185">
        <f>SUM('동구 배수관'!AC10,중구배수관!AC10,'서구 배수관'!AC10,'유성구 배수관'!AC10,'대덕 배수관'!AC10)</f>
        <v>2315</v>
      </c>
      <c r="AD10" s="185">
        <f>SUM('동구 배수관'!AD10,중구배수관!AD10,'서구 배수관'!AD10,'유성구 배수관'!AD10,'대덕 배수관'!AD10)</f>
        <v>0</v>
      </c>
      <c r="AE10" s="185">
        <f>SUM('동구 배수관'!AE10,중구배수관!AE10,'서구 배수관'!AE10,'유성구 배수관'!AE10,'대덕 배수관'!AE10)</f>
        <v>1.2</v>
      </c>
      <c r="AF10" s="185">
        <f>SUM('동구 배수관'!AF10,중구배수관!AF10,'서구 배수관'!AF10,'유성구 배수관'!AF10,'대덕 배수관'!AF10)</f>
        <v>0</v>
      </c>
      <c r="AG10" s="185">
        <f>SUM('동구 배수관'!AG10,중구배수관!AG10,'서구 배수관'!AG10,'유성구 배수관'!AG10,'대덕 배수관'!AG10)</f>
        <v>5.66</v>
      </c>
      <c r="AH10" s="185">
        <f>SUM('동구 배수관'!AH10,중구배수관!AH10,'서구 배수관'!AH10,'유성구 배수관'!AH10,'대덕 배수관'!AH10)</f>
        <v>0</v>
      </c>
    </row>
    <row r="11" spans="1:34" s="1719" customFormat="1" ht="30" customHeight="1">
      <c r="A11" s="2019"/>
      <c r="B11" s="991" t="s">
        <v>786</v>
      </c>
      <c r="C11" s="185">
        <f t="shared" si="0"/>
        <v>14155.24</v>
      </c>
      <c r="D11" s="185">
        <f>SUM('동구 배수관'!D11,중구배수관!D11,'서구 배수관'!D11,'유성구 배수관'!D11,'대덕 배수관'!D11)</f>
        <v>12675.8</v>
      </c>
      <c r="E11" s="185">
        <f>SUM('동구 배수관'!E11,중구배수관!E11,'서구 배수관'!E11,'유성구 배수관'!E11,'대덕 배수관'!E11)</f>
        <v>21.02</v>
      </c>
      <c r="F11" s="185">
        <f>SUM('동구 배수관'!F11,중구배수관!F11,'서구 배수관'!F11,'유성구 배수관'!F11,'대덕 배수관'!F11)</f>
        <v>0</v>
      </c>
      <c r="G11" s="185">
        <f>SUM('동구 배수관'!G11,중구배수관!G11,'서구 배수관'!G11,'유성구 배수관'!G11,'대덕 배수관'!G11)</f>
        <v>0</v>
      </c>
      <c r="H11" s="185">
        <f>SUM('동구 배수관'!H11,중구배수관!H11,'서구 배수관'!H11,'유성구 배수관'!H11,'대덕 배수관'!H11)</f>
        <v>430.17000000000007</v>
      </c>
      <c r="I11" s="185">
        <f>SUM('동구 배수관'!I11,중구배수관!I11,'서구 배수관'!I11,'유성구 배수관'!I11,'대덕 배수관'!I11)</f>
        <v>528.15</v>
      </c>
      <c r="J11" s="185">
        <f>SUM('동구 배수관'!J11,중구배수관!J11,'서구 배수관'!J11,'유성구 배수관'!J11,'대덕 배수관'!J11)</f>
        <v>67.650000000000006</v>
      </c>
      <c r="K11" s="185">
        <f>SUM('동구 배수관'!K11,중구배수관!K11,'서구 배수관'!K11,'유성구 배수관'!K11,'대덕 배수관'!K11)</f>
        <v>0</v>
      </c>
      <c r="L11" s="185">
        <f>SUM('동구 배수관'!L11,중구배수관!L11,'서구 배수관'!L11,'유성구 배수관'!L11,'대덕 배수관'!L11)</f>
        <v>0</v>
      </c>
      <c r="M11" s="185">
        <f>SUM('동구 배수관'!M11,중구배수관!M11,'서구 배수관'!M11,'유성구 배수관'!M11,'대덕 배수관'!M11)</f>
        <v>0</v>
      </c>
      <c r="N11" s="185">
        <f>SUM('동구 배수관'!N11,중구배수관!N11,'서구 배수관'!N11,'유성구 배수관'!N11,'대덕 배수관'!N11)</f>
        <v>0</v>
      </c>
      <c r="O11" s="185">
        <f>SUM('동구 배수관'!O11,중구배수관!O11,'서구 배수관'!O11,'유성구 배수관'!O11,'대덕 배수관'!O11)</f>
        <v>0</v>
      </c>
      <c r="P11" s="185">
        <f>SUM('동구 배수관'!P11,중구배수관!P11,'서구 배수관'!P11,'유성구 배수관'!P11,'대덕 배수관'!P11)</f>
        <v>0</v>
      </c>
      <c r="Q11" s="185">
        <f>SUM('동구 배수관'!Q11,중구배수관!Q11,'서구 배수관'!Q11,'유성구 배수관'!Q11,'대덕 배수관'!Q11)</f>
        <v>0</v>
      </c>
      <c r="R11" s="185">
        <f>SUM('동구 배수관'!R11,중구배수관!R11,'서구 배수관'!R11,'유성구 배수관'!R11,'대덕 배수관'!R11)</f>
        <v>0</v>
      </c>
      <c r="S11" s="185">
        <f>SUM('동구 배수관'!S11,중구배수관!S11,'서구 배수관'!S11,'유성구 배수관'!S11,'대덕 배수관'!S11)</f>
        <v>0</v>
      </c>
      <c r="T11" s="185">
        <f>SUM('동구 배수관'!T11,중구배수관!T11,'서구 배수관'!T11,'유성구 배수관'!T11,'대덕 배수관'!T11)</f>
        <v>0</v>
      </c>
      <c r="U11" s="185">
        <f>SUM('동구 배수관'!U11,중구배수관!U11,'서구 배수관'!U11,'유성구 배수관'!U11,'대덕 배수관'!U11)</f>
        <v>0</v>
      </c>
      <c r="V11" s="185">
        <f>SUM('동구 배수관'!V11,중구배수관!V11,'서구 배수관'!V11,'유성구 배수관'!V11,'대덕 배수관'!V11)</f>
        <v>0</v>
      </c>
      <c r="W11" s="185">
        <f>SUM('동구 배수관'!W11,중구배수관!W11,'서구 배수관'!W11,'유성구 배수관'!W11,'대덕 배수관'!W11)</f>
        <v>0</v>
      </c>
      <c r="X11" s="185">
        <f>SUM('동구 배수관'!X11,중구배수관!X11,'서구 배수관'!X11,'유성구 배수관'!X11,'대덕 배수관'!X11)</f>
        <v>0</v>
      </c>
      <c r="Y11" s="185">
        <f>SUM('동구 배수관'!Y11,중구배수관!Y11,'서구 배수관'!Y11,'유성구 배수관'!Y11,'대덕 배수관'!Y11)</f>
        <v>0</v>
      </c>
      <c r="Z11" s="185">
        <f>SUM('동구 배수관'!Z11,중구배수관!Z11,'서구 배수관'!Z11,'유성구 배수관'!Z11,'대덕 배수관'!Z11)</f>
        <v>0</v>
      </c>
      <c r="AA11" s="185">
        <f>SUM('동구 배수관'!AA11,중구배수관!AA11,'서구 배수관'!AA11,'유성구 배수관'!AA11,'대덕 배수관'!AA11)</f>
        <v>0</v>
      </c>
      <c r="AB11" s="185">
        <f>SUM('동구 배수관'!AB11,중구배수관!AB11,'서구 배수관'!AB11,'유성구 배수관'!AB11,'대덕 배수관'!AB11)</f>
        <v>0</v>
      </c>
      <c r="AC11" s="185">
        <f>SUM('동구 배수관'!AC11,중구배수관!AC11,'서구 배수관'!AC11,'유성구 배수관'!AC11,'대덕 배수관'!AC11)</f>
        <v>335.25</v>
      </c>
      <c r="AD11" s="185">
        <f>SUM('동구 배수관'!AD11,중구배수관!AD11,'서구 배수관'!AD11,'유성구 배수관'!AD11,'대덕 배수관'!AD11)</f>
        <v>97.2</v>
      </c>
      <c r="AE11" s="185">
        <f>SUM('동구 배수관'!AE11,중구배수관!AE11,'서구 배수관'!AE11,'유성구 배수관'!AE11,'대덕 배수관'!AE11)</f>
        <v>0</v>
      </c>
      <c r="AF11" s="185">
        <f>SUM('동구 배수관'!AF11,중구배수관!AF11,'서구 배수관'!AF11,'유성구 배수관'!AF11,'대덕 배수관'!AF11)</f>
        <v>0</v>
      </c>
      <c r="AG11" s="185">
        <f>SUM('동구 배수관'!AG11,중구배수관!AG11,'서구 배수관'!AG11,'유성구 배수관'!AG11,'대덕 배수관'!AG11)</f>
        <v>0</v>
      </c>
      <c r="AH11" s="185">
        <f>SUM('동구 배수관'!AH11,중구배수관!AH11,'서구 배수관'!AH11,'유성구 배수관'!AH11,'대덕 배수관'!AH11)</f>
        <v>0</v>
      </c>
    </row>
    <row r="12" spans="1:34" s="1719" customFormat="1" ht="30" customHeight="1">
      <c r="A12" s="2019"/>
      <c r="B12" s="991" t="s">
        <v>799</v>
      </c>
      <c r="C12" s="185">
        <f t="shared" si="0"/>
        <v>124026.94999999998</v>
      </c>
      <c r="D12" s="185">
        <f>SUM('동구 배수관'!D12,중구배수관!D12,'서구 배수관'!D12,'유성구 배수관'!D12,'대덕 배수관'!D12)</f>
        <v>479.4</v>
      </c>
      <c r="E12" s="185">
        <f>SUM('동구 배수관'!E12,중구배수관!E12,'서구 배수관'!E12,'유성구 배수관'!E12,'대덕 배수관'!E12)</f>
        <v>108.88</v>
      </c>
      <c r="F12" s="185">
        <f>SUM('동구 배수관'!F12,중구배수관!F12,'서구 배수관'!F12,'유성구 배수관'!F12,'대덕 배수관'!F12)</f>
        <v>1925.43</v>
      </c>
      <c r="G12" s="185">
        <f>SUM('동구 배수관'!G12,중구배수관!G12,'서구 배수관'!G12,'유성구 배수관'!G12,'대덕 배수관'!G12)</f>
        <v>6533</v>
      </c>
      <c r="H12" s="185">
        <f>SUM('동구 배수관'!H12,중구배수관!H12,'서구 배수관'!H12,'유성구 배수관'!H12,'대덕 배수관'!H12)</f>
        <v>4483.97</v>
      </c>
      <c r="I12" s="185">
        <f>SUM('동구 배수관'!I12,중구배수관!I12,'서구 배수관'!I12,'유성구 배수관'!I12,'대덕 배수관'!I12)</f>
        <v>5797.1200000000008</v>
      </c>
      <c r="J12" s="185">
        <f>SUM('동구 배수관'!J12,중구배수관!J12,'서구 배수관'!J12,'유성구 배수관'!J12,'대덕 배수관'!J12)</f>
        <v>20769.850000000006</v>
      </c>
      <c r="K12" s="185">
        <f>SUM('동구 배수관'!K12,중구배수관!K12,'서구 배수관'!K12,'유성구 배수관'!K12,'대덕 배수관'!K12)</f>
        <v>3497.2300000000005</v>
      </c>
      <c r="L12" s="185">
        <f>SUM('동구 배수관'!L12,중구배수관!L12,'서구 배수관'!L12,'유성구 배수관'!L12,'대덕 배수관'!L12)</f>
        <v>2975.45</v>
      </c>
      <c r="M12" s="185">
        <f>SUM('동구 배수관'!M12,중구배수관!M12,'서구 배수관'!M12,'유성구 배수관'!M12,'대덕 배수관'!M12)</f>
        <v>26324.61</v>
      </c>
      <c r="N12" s="185">
        <f>SUM('동구 배수관'!N12,중구배수관!N12,'서구 배수관'!N12,'유성구 배수관'!N12,'대덕 배수관'!N12)</f>
        <v>12909.93</v>
      </c>
      <c r="O12" s="185">
        <f>SUM('동구 배수관'!O12,중구배수관!O12,'서구 배수관'!O12,'유성구 배수관'!O12,'대덕 배수관'!O12)</f>
        <v>21689.809999999987</v>
      </c>
      <c r="P12" s="185">
        <f>SUM('동구 배수관'!P12,중구배수관!P12,'서구 배수관'!P12,'유성구 배수관'!P12,'대덕 배수관'!P12)</f>
        <v>8682.5900000000056</v>
      </c>
      <c r="Q12" s="185">
        <f>SUM('동구 배수관'!Q12,중구배수관!Q12,'서구 배수관'!Q12,'유성구 배수관'!Q12,'대덕 배수관'!Q12)</f>
        <v>259.11</v>
      </c>
      <c r="R12" s="185">
        <f>SUM('동구 배수관'!R12,중구배수관!R12,'서구 배수관'!R12,'유성구 배수관'!R12,'대덕 배수관'!R12)</f>
        <v>4662.1500000000005</v>
      </c>
      <c r="S12" s="185">
        <f>SUM('동구 배수관'!S12,중구배수관!S12,'서구 배수관'!S12,'유성구 배수관'!S12,'대덕 배수관'!S12)</f>
        <v>287.10999999999996</v>
      </c>
      <c r="T12" s="185">
        <f>SUM('동구 배수관'!T12,중구배수관!T12,'서구 배수관'!T12,'유성구 배수관'!T12,'대덕 배수관'!T12)</f>
        <v>1505.0200000000002</v>
      </c>
      <c r="U12" s="185">
        <f>SUM('동구 배수관'!U12,중구배수관!U12,'서구 배수관'!U12,'유성구 배수관'!U12,'대덕 배수관'!U12)</f>
        <v>15.87</v>
      </c>
      <c r="V12" s="185">
        <f>SUM('동구 배수관'!V12,중구배수관!V12,'서구 배수관'!V12,'유성구 배수관'!V12,'대덕 배수관'!V12)</f>
        <v>0</v>
      </c>
      <c r="W12" s="185">
        <f>SUM('동구 배수관'!W12,중구배수관!W12,'서구 배수관'!W12,'유성구 배수관'!W12,'대덕 배수관'!W12)</f>
        <v>0</v>
      </c>
      <c r="X12" s="185">
        <f>SUM('동구 배수관'!X12,중구배수관!X12,'서구 배수관'!X12,'유성구 배수관'!X12,'대덕 배수관'!X12)</f>
        <v>0</v>
      </c>
      <c r="Y12" s="185">
        <f>SUM('동구 배수관'!Y12,중구배수관!Y12,'서구 배수관'!Y12,'유성구 배수관'!Y12,'대덕 배수관'!Y12)</f>
        <v>0</v>
      </c>
      <c r="Z12" s="185">
        <f>SUM('동구 배수관'!Z12,중구배수관!Z12,'서구 배수관'!Z12,'유성구 배수관'!Z12,'대덕 배수관'!Z12)</f>
        <v>326.02999999999997</v>
      </c>
      <c r="AA12" s="185">
        <f>SUM('동구 배수관'!AA12,중구배수관!AA12,'서구 배수관'!AA12,'유성구 배수관'!AA12,'대덕 배수관'!AA12)</f>
        <v>661.99</v>
      </c>
      <c r="AB12" s="185">
        <f>SUM('동구 배수관'!AB12,중구배수관!AB12,'서구 배수관'!AB12,'유성구 배수관'!AB12,'대덕 배수관'!AB12)</f>
        <v>0</v>
      </c>
      <c r="AC12" s="185">
        <f>SUM('동구 배수관'!AC12,중구배수관!AC12,'서구 배수관'!AC12,'유성구 배수관'!AC12,'대덕 배수관'!AC12)</f>
        <v>0</v>
      </c>
      <c r="AD12" s="185">
        <f>SUM('동구 배수관'!AD12,중구배수관!AD12,'서구 배수관'!AD12,'유성구 배수관'!AD12,'대덕 배수관'!AD12)</f>
        <v>0</v>
      </c>
      <c r="AE12" s="185">
        <f>SUM('동구 배수관'!AE12,중구배수관!AE12,'서구 배수관'!AE12,'유성구 배수관'!AE12,'대덕 배수관'!AE12)</f>
        <v>0</v>
      </c>
      <c r="AF12" s="185">
        <f>SUM('동구 배수관'!AF12,중구배수관!AF12,'서구 배수관'!AF12,'유성구 배수관'!AF12,'대덕 배수관'!AF12)</f>
        <v>8.67</v>
      </c>
      <c r="AG12" s="185">
        <f>SUM('동구 배수관'!AG12,중구배수관!AG12,'서구 배수관'!AG12,'유성구 배수관'!AG12,'대덕 배수관'!AG12)</f>
        <v>1.03</v>
      </c>
      <c r="AH12" s="185">
        <f>SUM('동구 배수관'!AH12,중구배수관!AH12,'서구 배수관'!AH12,'유성구 배수관'!AH12,'대덕 배수관'!AH12)</f>
        <v>122.7</v>
      </c>
    </row>
    <row r="13" spans="1:34" s="1719" customFormat="1" ht="30" customHeight="1">
      <c r="A13" s="2019"/>
      <c r="B13" s="991" t="s">
        <v>787</v>
      </c>
      <c r="C13" s="185">
        <f t="shared" si="0"/>
        <v>111457.83</v>
      </c>
      <c r="D13" s="185">
        <f>SUM('동구 배수관'!D13,중구배수관!D13,'서구 배수관'!D13,'유성구 배수관'!D13,'대덕 배수관'!D13)</f>
        <v>6411.8</v>
      </c>
      <c r="E13" s="185">
        <f>SUM('동구 배수관'!E13,중구배수관!E13,'서구 배수관'!E13,'유성구 배수관'!E13,'대덕 배수관'!E13)</f>
        <v>1.1499999999999999</v>
      </c>
      <c r="F13" s="185">
        <f>SUM('동구 배수관'!F13,중구배수관!F13,'서구 배수관'!F13,'유성구 배수관'!F13,'대덕 배수관'!F13)</f>
        <v>54.85</v>
      </c>
      <c r="G13" s="185">
        <f>SUM('동구 배수관'!G13,중구배수관!G13,'서구 배수관'!G13,'유성구 배수관'!G13,'대덕 배수관'!G13)</f>
        <v>1200.1399999999999</v>
      </c>
      <c r="H13" s="185">
        <f>SUM('동구 배수관'!H13,중구배수관!H13,'서구 배수관'!H13,'유성구 배수관'!H13,'대덕 배수관'!H13)</f>
        <v>5252.1699999999983</v>
      </c>
      <c r="I13" s="185">
        <f>SUM('동구 배수관'!I13,중구배수관!I13,'서구 배수관'!I13,'유성구 배수관'!I13,'대덕 배수관'!I13)</f>
        <v>632.68000000000006</v>
      </c>
      <c r="J13" s="185">
        <f>SUM('동구 배수관'!J13,중구배수관!J13,'서구 배수관'!J13,'유성구 배수관'!J13,'대덕 배수관'!J13)</f>
        <v>5590.99</v>
      </c>
      <c r="K13" s="185">
        <f>SUM('동구 배수관'!K13,중구배수관!K13,'서구 배수관'!K13,'유성구 배수관'!K13,'대덕 배수관'!K13)</f>
        <v>127.01</v>
      </c>
      <c r="L13" s="185">
        <f>SUM('동구 배수관'!L13,중구배수관!L13,'서구 배수관'!L13,'유성구 배수관'!L13,'대덕 배수관'!L13)</f>
        <v>1442.1399999999999</v>
      </c>
      <c r="M13" s="185">
        <f>SUM('동구 배수관'!M13,중구배수관!M13,'서구 배수관'!M13,'유성구 배수관'!M13,'대덕 배수관'!M13)</f>
        <v>7804.49</v>
      </c>
      <c r="N13" s="185">
        <f>SUM('동구 배수관'!N13,중구배수관!N13,'서구 배수관'!N13,'유성구 배수관'!N13,'대덕 배수관'!N13)</f>
        <v>3870.610000000001</v>
      </c>
      <c r="O13" s="185">
        <f>SUM('동구 배수관'!O13,중구배수관!O13,'서구 배수관'!O13,'유성구 배수관'!O13,'대덕 배수관'!O13)</f>
        <v>7055.5000000000009</v>
      </c>
      <c r="P13" s="185">
        <f>SUM('동구 배수관'!P13,중구배수관!P13,'서구 배수관'!P13,'유성구 배수관'!P13,'대덕 배수관'!P13)</f>
        <v>8635.3900000000012</v>
      </c>
      <c r="Q13" s="185">
        <f>SUM('동구 배수관'!Q13,중구배수관!Q13,'서구 배수관'!Q13,'유성구 배수관'!Q13,'대덕 배수관'!Q13)</f>
        <v>610.28</v>
      </c>
      <c r="R13" s="185">
        <f>SUM('동구 배수관'!R13,중구배수관!R13,'서구 배수관'!R13,'유성구 배수관'!R13,'대덕 배수관'!R13)</f>
        <v>3602.3900000000003</v>
      </c>
      <c r="S13" s="185">
        <f>SUM('동구 배수관'!S13,중구배수관!S13,'서구 배수관'!S13,'유성구 배수관'!S13,'대덕 배수관'!S13)</f>
        <v>197.39</v>
      </c>
      <c r="T13" s="185">
        <f>SUM('동구 배수관'!T13,중구배수관!T13,'서구 배수관'!T13,'유성구 배수관'!T13,'대덕 배수관'!T13)</f>
        <v>5203.75</v>
      </c>
      <c r="U13" s="185">
        <f>SUM('동구 배수관'!U13,중구배수관!U13,'서구 배수관'!U13,'유성구 배수관'!U13,'대덕 배수관'!U13)</f>
        <v>2116.1900000000005</v>
      </c>
      <c r="V13" s="185">
        <f>SUM('동구 배수관'!V13,중구배수관!V13,'서구 배수관'!V13,'유성구 배수관'!V13,'대덕 배수관'!V13)</f>
        <v>17288.53</v>
      </c>
      <c r="W13" s="185">
        <f>SUM('동구 배수관'!W13,중구배수관!W13,'서구 배수관'!W13,'유성구 배수관'!W13,'대덕 배수관'!W13)</f>
        <v>19786.669999999998</v>
      </c>
      <c r="X13" s="185">
        <f>SUM('동구 배수관'!X13,중구배수관!X13,'서구 배수관'!X13,'유성구 배수관'!X13,'대덕 배수관'!X13)</f>
        <v>155.58000000000001</v>
      </c>
      <c r="Y13" s="185">
        <f>SUM('동구 배수관'!Y13,중구배수관!Y13,'서구 배수관'!Y13,'유성구 배수관'!Y13,'대덕 배수관'!Y13)</f>
        <v>1458.76</v>
      </c>
      <c r="Z13" s="185">
        <f>SUM('동구 배수관'!Z13,중구배수관!Z13,'서구 배수관'!Z13,'유성구 배수관'!Z13,'대덕 배수관'!Z13)</f>
        <v>626.18000000000006</v>
      </c>
      <c r="AA13" s="185">
        <f>SUM('동구 배수관'!AA13,중구배수관!AA13,'서구 배수관'!AA13,'유성구 배수관'!AA13,'대덕 배수관'!AA13)</f>
        <v>5128.7</v>
      </c>
      <c r="AB13" s="185">
        <f>SUM('동구 배수관'!AB13,중구배수관!AB13,'서구 배수관'!AB13,'유성구 배수관'!AB13,'대덕 배수관'!AB13)</f>
        <v>1957.35</v>
      </c>
      <c r="AC13" s="185">
        <f>SUM('동구 배수관'!AC13,중구배수관!AC13,'서구 배수관'!AC13,'유성구 배수관'!AC13,'대덕 배수관'!AC13)</f>
        <v>3699.13</v>
      </c>
      <c r="AD13" s="185">
        <f>SUM('동구 배수관'!AD13,중구배수관!AD13,'서구 배수관'!AD13,'유성구 배수관'!AD13,'대덕 배수관'!AD13)</f>
        <v>955.1</v>
      </c>
      <c r="AE13" s="185">
        <f>SUM('동구 배수관'!AE13,중구배수관!AE13,'서구 배수관'!AE13,'유성구 배수관'!AE13,'대덕 배수관'!AE13)</f>
        <v>253.82</v>
      </c>
      <c r="AF13" s="185">
        <f>SUM('동구 배수관'!AF13,중구배수관!AF13,'서구 배수관'!AF13,'유성구 배수관'!AF13,'대덕 배수관'!AF13)</f>
        <v>0</v>
      </c>
      <c r="AG13" s="185">
        <f>SUM('동구 배수관'!AG13,중구배수관!AG13,'서구 배수관'!AG13,'유성구 배수관'!AG13,'대덕 배수관'!AG13)</f>
        <v>339.09</v>
      </c>
      <c r="AH13" s="185">
        <f>SUM('동구 배수관'!AH13,중구배수관!AH13,'서구 배수관'!AH13,'유성구 배수관'!AH13,'대덕 배수관'!AH13)</f>
        <v>0</v>
      </c>
    </row>
    <row r="14" spans="1:34" s="1719" customFormat="1" ht="30" customHeight="1">
      <c r="A14" s="2019"/>
      <c r="B14" s="991" t="s">
        <v>820</v>
      </c>
      <c r="C14" s="185">
        <f t="shared" si="0"/>
        <v>59.82</v>
      </c>
      <c r="D14" s="185">
        <f>SUM('동구 배수관'!D14,중구배수관!D14,'서구 배수관'!D14,'유성구 배수관'!D14,'대덕 배수관'!D14)</f>
        <v>0</v>
      </c>
      <c r="E14" s="185">
        <f>SUM('동구 배수관'!E14,중구배수관!E14,'서구 배수관'!E14,'유성구 배수관'!E14,'대덕 배수관'!E14)</f>
        <v>0</v>
      </c>
      <c r="F14" s="185">
        <f>SUM('동구 배수관'!F14,중구배수관!F14,'서구 배수관'!F14,'유성구 배수관'!F14,'대덕 배수관'!F14)</f>
        <v>0</v>
      </c>
      <c r="G14" s="185">
        <f>SUM('동구 배수관'!G14,중구배수관!G14,'서구 배수관'!G14,'유성구 배수관'!G14,'대덕 배수관'!G14)</f>
        <v>0</v>
      </c>
      <c r="H14" s="185">
        <f>SUM('동구 배수관'!H14,중구배수관!H14,'서구 배수관'!H14,'유성구 배수관'!H14,'대덕 배수관'!H14)</f>
        <v>0</v>
      </c>
      <c r="I14" s="185">
        <f>SUM('동구 배수관'!I14,중구배수관!I14,'서구 배수관'!I14,'유성구 배수관'!I14,'대덕 배수관'!I14)</f>
        <v>59.82</v>
      </c>
      <c r="J14" s="185">
        <f>SUM('동구 배수관'!J14,중구배수관!J14,'서구 배수관'!J14,'유성구 배수관'!J14,'대덕 배수관'!J14)</f>
        <v>0</v>
      </c>
      <c r="K14" s="185">
        <f>SUM('동구 배수관'!K14,중구배수관!K14,'서구 배수관'!K14,'유성구 배수관'!K14,'대덕 배수관'!K14)</f>
        <v>0</v>
      </c>
      <c r="L14" s="185">
        <f>SUM('동구 배수관'!L14,중구배수관!L14,'서구 배수관'!L14,'유성구 배수관'!L14,'대덕 배수관'!L14)</f>
        <v>0</v>
      </c>
      <c r="M14" s="185">
        <f>SUM('동구 배수관'!M14,중구배수관!M14,'서구 배수관'!M14,'유성구 배수관'!M14,'대덕 배수관'!M14)</f>
        <v>0</v>
      </c>
      <c r="N14" s="185">
        <f>SUM('동구 배수관'!N14,중구배수관!N14,'서구 배수관'!N14,'유성구 배수관'!N14,'대덕 배수관'!N14)</f>
        <v>0</v>
      </c>
      <c r="O14" s="185">
        <f>SUM('동구 배수관'!O14,중구배수관!O14,'서구 배수관'!O14,'유성구 배수관'!O14,'대덕 배수관'!O14)</f>
        <v>0</v>
      </c>
      <c r="P14" s="185">
        <f>SUM('동구 배수관'!P14,중구배수관!P14,'서구 배수관'!P14,'유성구 배수관'!P14,'대덕 배수관'!P14)</f>
        <v>0</v>
      </c>
      <c r="Q14" s="185">
        <f>SUM('동구 배수관'!Q14,중구배수관!Q14,'서구 배수관'!Q14,'유성구 배수관'!Q14,'대덕 배수관'!Q14)</f>
        <v>0</v>
      </c>
      <c r="R14" s="185">
        <f>SUM('동구 배수관'!R14,중구배수관!R14,'서구 배수관'!R14,'유성구 배수관'!R14,'대덕 배수관'!R14)</f>
        <v>0</v>
      </c>
      <c r="S14" s="185">
        <f>SUM('동구 배수관'!S14,중구배수관!S14,'서구 배수관'!S14,'유성구 배수관'!S14,'대덕 배수관'!S14)</f>
        <v>0</v>
      </c>
      <c r="T14" s="185">
        <f>SUM('동구 배수관'!T14,중구배수관!T14,'서구 배수관'!T14,'유성구 배수관'!T14,'대덕 배수관'!T14)</f>
        <v>0</v>
      </c>
      <c r="U14" s="185">
        <f>SUM('동구 배수관'!U14,중구배수관!U14,'서구 배수관'!U14,'유성구 배수관'!U14,'대덕 배수관'!U14)</f>
        <v>0</v>
      </c>
      <c r="V14" s="185">
        <f>SUM('동구 배수관'!V14,중구배수관!V14,'서구 배수관'!V14,'유성구 배수관'!V14,'대덕 배수관'!V14)</f>
        <v>0</v>
      </c>
      <c r="W14" s="185">
        <f>SUM('동구 배수관'!W14,중구배수관!W14,'서구 배수관'!W14,'유성구 배수관'!W14,'대덕 배수관'!W14)</f>
        <v>0</v>
      </c>
      <c r="X14" s="185">
        <f>SUM('동구 배수관'!X14,중구배수관!X14,'서구 배수관'!X14,'유성구 배수관'!X14,'대덕 배수관'!X14)</f>
        <v>0</v>
      </c>
      <c r="Y14" s="185">
        <f>SUM('동구 배수관'!Y14,중구배수관!Y14,'서구 배수관'!Y14,'유성구 배수관'!Y14,'대덕 배수관'!Y14)</f>
        <v>0</v>
      </c>
      <c r="Z14" s="185">
        <f>SUM('동구 배수관'!Z14,중구배수관!Z14,'서구 배수관'!Z14,'유성구 배수관'!Z14,'대덕 배수관'!Z14)</f>
        <v>0</v>
      </c>
      <c r="AA14" s="185">
        <f>SUM('동구 배수관'!AA14,중구배수관!AA14,'서구 배수관'!AA14,'유성구 배수관'!AA14,'대덕 배수관'!AA14)</f>
        <v>0</v>
      </c>
      <c r="AB14" s="185">
        <f>SUM('동구 배수관'!AB14,중구배수관!AB14,'서구 배수관'!AB14,'유성구 배수관'!AB14,'대덕 배수관'!AB14)</f>
        <v>0</v>
      </c>
      <c r="AC14" s="185">
        <f>SUM('동구 배수관'!AC14,중구배수관!AC14,'서구 배수관'!AC14,'유성구 배수관'!AC14,'대덕 배수관'!AC14)</f>
        <v>0</v>
      </c>
      <c r="AD14" s="185">
        <f>SUM('동구 배수관'!AD14,중구배수관!AD14,'서구 배수관'!AD14,'유성구 배수관'!AD14,'대덕 배수관'!AD14)</f>
        <v>0</v>
      </c>
      <c r="AE14" s="185">
        <f>SUM('동구 배수관'!AE14,중구배수관!AE14,'서구 배수관'!AE14,'유성구 배수관'!AE14,'대덕 배수관'!AE14)</f>
        <v>0</v>
      </c>
      <c r="AF14" s="185">
        <f>SUM('동구 배수관'!AF14,중구배수관!AF14,'서구 배수관'!AF14,'유성구 배수관'!AF14,'대덕 배수관'!AF14)</f>
        <v>0</v>
      </c>
      <c r="AG14" s="185">
        <f>SUM('동구 배수관'!AG14,중구배수관!AG14,'서구 배수관'!AG14,'유성구 배수관'!AG14,'대덕 배수관'!AG14)</f>
        <v>0</v>
      </c>
      <c r="AH14" s="185">
        <f>SUM('동구 배수관'!AH14,중구배수관!AH14,'서구 배수관'!AH14,'유성구 배수관'!AH14,'대덕 배수관'!AH14)</f>
        <v>0</v>
      </c>
    </row>
    <row r="15" spans="1:34" s="1719" customFormat="1" ht="30" customHeight="1">
      <c r="A15" s="2019"/>
      <c r="B15" s="991" t="s">
        <v>800</v>
      </c>
      <c r="C15" s="185">
        <f t="shared" si="0"/>
        <v>9430.59</v>
      </c>
      <c r="D15" s="185">
        <f>SUM('동구 배수관'!D15,중구배수관!D15,'서구 배수관'!D15,'유성구 배수관'!D15,'대덕 배수관'!D15)</f>
        <v>0</v>
      </c>
      <c r="E15" s="185">
        <f>SUM('동구 배수관'!E15,중구배수관!E15,'서구 배수관'!E15,'유성구 배수관'!E15,'대덕 배수관'!E15)</f>
        <v>0</v>
      </c>
      <c r="F15" s="185">
        <f>SUM('동구 배수관'!F15,중구배수관!F15,'서구 배수관'!F15,'유성구 배수관'!F15,'대덕 배수관'!F15)</f>
        <v>0</v>
      </c>
      <c r="G15" s="185">
        <f>SUM('동구 배수관'!G15,중구배수관!G15,'서구 배수관'!G15,'유성구 배수관'!G15,'대덕 배수관'!G15)</f>
        <v>0</v>
      </c>
      <c r="H15" s="185">
        <f>SUM('동구 배수관'!H15,중구배수관!H15,'서구 배수관'!H15,'유성구 배수관'!H15,'대덕 배수관'!H15)</f>
        <v>0</v>
      </c>
      <c r="I15" s="185">
        <f>SUM('동구 배수관'!I15,중구배수관!I15,'서구 배수관'!I15,'유성구 배수관'!I15,'대덕 배수관'!I15)</f>
        <v>0</v>
      </c>
      <c r="J15" s="185">
        <f>SUM('동구 배수관'!J15,중구배수관!J15,'서구 배수관'!J15,'유성구 배수관'!J15,'대덕 배수관'!J15)</f>
        <v>0</v>
      </c>
      <c r="K15" s="185">
        <f>SUM('동구 배수관'!K15,중구배수관!K15,'서구 배수관'!K15,'유성구 배수관'!K15,'대덕 배수관'!K15)</f>
        <v>0</v>
      </c>
      <c r="L15" s="185">
        <f>SUM('동구 배수관'!L15,중구배수관!L15,'서구 배수관'!L15,'유성구 배수관'!L15,'대덕 배수관'!L15)</f>
        <v>0</v>
      </c>
      <c r="M15" s="185">
        <f>SUM('동구 배수관'!M15,중구배수관!M15,'서구 배수관'!M15,'유성구 배수관'!M15,'대덕 배수관'!M15)</f>
        <v>0</v>
      </c>
      <c r="N15" s="185">
        <f>SUM('동구 배수관'!N15,중구배수관!N15,'서구 배수관'!N15,'유성구 배수관'!N15,'대덕 배수관'!N15)</f>
        <v>0</v>
      </c>
      <c r="O15" s="185">
        <f>SUM('동구 배수관'!O15,중구배수관!O15,'서구 배수관'!O15,'유성구 배수관'!O15,'대덕 배수관'!O15)</f>
        <v>0</v>
      </c>
      <c r="P15" s="185">
        <f>SUM('동구 배수관'!P15,중구배수관!P15,'서구 배수관'!P15,'유성구 배수관'!P15,'대덕 배수관'!P15)</f>
        <v>0</v>
      </c>
      <c r="Q15" s="185">
        <f>SUM('동구 배수관'!Q15,중구배수관!Q15,'서구 배수관'!Q15,'유성구 배수관'!Q15,'대덕 배수관'!Q15)</f>
        <v>0</v>
      </c>
      <c r="R15" s="185">
        <f>SUM('동구 배수관'!R15,중구배수관!R15,'서구 배수관'!R15,'유성구 배수관'!R15,'대덕 배수관'!R15)</f>
        <v>0</v>
      </c>
      <c r="S15" s="185">
        <f>SUM('동구 배수관'!S15,중구배수관!S15,'서구 배수관'!S15,'유성구 배수관'!S15,'대덕 배수관'!S15)</f>
        <v>0</v>
      </c>
      <c r="T15" s="185">
        <f>SUM('동구 배수관'!T15,중구배수관!T15,'서구 배수관'!T15,'유성구 배수관'!T15,'대덕 배수관'!T15)</f>
        <v>6774.24</v>
      </c>
      <c r="U15" s="185">
        <f>SUM('동구 배수관'!U15,중구배수관!U15,'서구 배수관'!U15,'유성구 배수관'!U15,'대덕 배수관'!U15)</f>
        <v>0</v>
      </c>
      <c r="V15" s="185">
        <f>SUM('동구 배수관'!V15,중구배수관!V15,'서구 배수관'!V15,'유성구 배수관'!V15,'대덕 배수관'!V15)</f>
        <v>2655.1</v>
      </c>
      <c r="W15" s="185">
        <f>SUM('동구 배수관'!W15,중구배수관!W15,'서구 배수관'!W15,'유성구 배수관'!W15,'대덕 배수관'!W15)</f>
        <v>0</v>
      </c>
      <c r="X15" s="185">
        <f>SUM('동구 배수관'!X15,중구배수관!X15,'서구 배수관'!X15,'유성구 배수관'!X15,'대덕 배수관'!X15)</f>
        <v>0</v>
      </c>
      <c r="Y15" s="185">
        <f>SUM('동구 배수관'!Y15,중구배수관!Y15,'서구 배수관'!Y15,'유성구 배수관'!Y15,'대덕 배수관'!Y15)</f>
        <v>0</v>
      </c>
      <c r="Z15" s="185">
        <f>SUM('동구 배수관'!Z15,중구배수관!Z15,'서구 배수관'!Z15,'유성구 배수관'!Z15,'대덕 배수관'!Z15)</f>
        <v>0</v>
      </c>
      <c r="AA15" s="185">
        <f>SUM('동구 배수관'!AA15,중구배수관!AA15,'서구 배수관'!AA15,'유성구 배수관'!AA15,'대덕 배수관'!AA15)</f>
        <v>0</v>
      </c>
      <c r="AB15" s="185">
        <f>SUM('동구 배수관'!AB15,중구배수관!AB15,'서구 배수관'!AB15,'유성구 배수관'!AB15,'대덕 배수관'!AB15)</f>
        <v>0</v>
      </c>
      <c r="AC15" s="185">
        <f>SUM('동구 배수관'!AC15,중구배수관!AC15,'서구 배수관'!AC15,'유성구 배수관'!AC15,'대덕 배수관'!AC15)</f>
        <v>1.25</v>
      </c>
      <c r="AD15" s="185">
        <f>SUM('동구 배수관'!AD15,중구배수관!AD15,'서구 배수관'!AD15,'유성구 배수관'!AD15,'대덕 배수관'!AD15)</f>
        <v>0</v>
      </c>
      <c r="AE15" s="185">
        <f>SUM('동구 배수관'!AE15,중구배수관!AE15,'서구 배수관'!AE15,'유성구 배수관'!AE15,'대덕 배수관'!AE15)</f>
        <v>0</v>
      </c>
      <c r="AF15" s="185">
        <f>SUM('동구 배수관'!AF15,중구배수관!AF15,'서구 배수관'!AF15,'유성구 배수관'!AF15,'대덕 배수관'!AF15)</f>
        <v>0</v>
      </c>
      <c r="AG15" s="185">
        <f>SUM('동구 배수관'!AG15,중구배수관!AG15,'서구 배수관'!AG15,'유성구 배수관'!AG15,'대덕 배수관'!AG15)</f>
        <v>0</v>
      </c>
      <c r="AH15" s="185">
        <f>SUM('동구 배수관'!AH15,중구배수관!AH15,'서구 배수관'!AH15,'유성구 배수관'!AH15,'대덕 배수관'!AH15)</f>
        <v>0</v>
      </c>
    </row>
    <row r="16" spans="1:34" s="1719" customFormat="1" ht="30" customHeight="1">
      <c r="A16" s="2019"/>
      <c r="B16" s="989" t="s">
        <v>801</v>
      </c>
      <c r="C16" s="185">
        <f t="shared" si="0"/>
        <v>940.8599999999999</v>
      </c>
      <c r="D16" s="185">
        <f>SUM('동구 배수관'!D16,중구배수관!D16,'서구 배수관'!D16,'유성구 배수관'!D16,'대덕 배수관'!D16)</f>
        <v>940.8599999999999</v>
      </c>
      <c r="E16" s="185">
        <f>SUM('동구 배수관'!E16,중구배수관!E16,'서구 배수관'!E16,'유성구 배수관'!E16,'대덕 배수관'!E16)</f>
        <v>0</v>
      </c>
      <c r="F16" s="185">
        <f>SUM('동구 배수관'!F16,중구배수관!F16,'서구 배수관'!F16,'유성구 배수관'!F16,'대덕 배수관'!F16)</f>
        <v>0</v>
      </c>
      <c r="G16" s="185">
        <f>SUM('동구 배수관'!G16,중구배수관!G16,'서구 배수관'!G16,'유성구 배수관'!G16,'대덕 배수관'!G16)</f>
        <v>0</v>
      </c>
      <c r="H16" s="185">
        <f>SUM('동구 배수관'!H16,중구배수관!H16,'서구 배수관'!H16,'유성구 배수관'!H16,'대덕 배수관'!H16)</f>
        <v>0</v>
      </c>
      <c r="I16" s="185">
        <f>SUM('동구 배수관'!I16,중구배수관!I16,'서구 배수관'!I16,'유성구 배수관'!I16,'대덕 배수관'!I16)</f>
        <v>0</v>
      </c>
      <c r="J16" s="185">
        <f>SUM('동구 배수관'!J16,중구배수관!J16,'서구 배수관'!J16,'유성구 배수관'!J16,'대덕 배수관'!J16)</f>
        <v>0</v>
      </c>
      <c r="K16" s="185">
        <f>SUM('동구 배수관'!K16,중구배수관!K16,'서구 배수관'!K16,'유성구 배수관'!K16,'대덕 배수관'!K16)</f>
        <v>0</v>
      </c>
      <c r="L16" s="185">
        <f>SUM('동구 배수관'!L16,중구배수관!L16,'서구 배수관'!L16,'유성구 배수관'!L16,'대덕 배수관'!L16)</f>
        <v>0</v>
      </c>
      <c r="M16" s="185">
        <f>SUM('동구 배수관'!M16,중구배수관!M16,'서구 배수관'!M16,'유성구 배수관'!M16,'대덕 배수관'!M16)</f>
        <v>0</v>
      </c>
      <c r="N16" s="185">
        <f>SUM('동구 배수관'!N16,중구배수관!N16,'서구 배수관'!N16,'유성구 배수관'!N16,'대덕 배수관'!N16)</f>
        <v>0</v>
      </c>
      <c r="O16" s="185">
        <f>SUM('동구 배수관'!O16,중구배수관!O16,'서구 배수관'!O16,'유성구 배수관'!O16,'대덕 배수관'!O16)</f>
        <v>0</v>
      </c>
      <c r="P16" s="185">
        <f>SUM('동구 배수관'!P16,중구배수관!P16,'서구 배수관'!P16,'유성구 배수관'!P16,'대덕 배수관'!P16)</f>
        <v>0</v>
      </c>
      <c r="Q16" s="185">
        <f>SUM('동구 배수관'!Q16,중구배수관!Q16,'서구 배수관'!Q16,'유성구 배수관'!Q16,'대덕 배수관'!Q16)</f>
        <v>0</v>
      </c>
      <c r="R16" s="185">
        <f>SUM('동구 배수관'!R16,중구배수관!R16,'서구 배수관'!R16,'유성구 배수관'!R16,'대덕 배수관'!R16)</f>
        <v>0</v>
      </c>
      <c r="S16" s="185">
        <f>SUM('동구 배수관'!S16,중구배수관!S16,'서구 배수관'!S16,'유성구 배수관'!S16,'대덕 배수관'!S16)</f>
        <v>0</v>
      </c>
      <c r="T16" s="185">
        <f>SUM('동구 배수관'!T16,중구배수관!T16,'서구 배수관'!T16,'유성구 배수관'!T16,'대덕 배수관'!T16)</f>
        <v>0</v>
      </c>
      <c r="U16" s="185">
        <f>SUM('동구 배수관'!U16,중구배수관!U16,'서구 배수관'!U16,'유성구 배수관'!U16,'대덕 배수관'!U16)</f>
        <v>0</v>
      </c>
      <c r="V16" s="185">
        <f>SUM('동구 배수관'!V16,중구배수관!V16,'서구 배수관'!V16,'유성구 배수관'!V16,'대덕 배수관'!V16)</f>
        <v>0</v>
      </c>
      <c r="W16" s="185">
        <f>SUM('동구 배수관'!W16,중구배수관!W16,'서구 배수관'!W16,'유성구 배수관'!W16,'대덕 배수관'!W16)</f>
        <v>0</v>
      </c>
      <c r="X16" s="185">
        <f>SUM('동구 배수관'!X16,중구배수관!X16,'서구 배수관'!X16,'유성구 배수관'!X16,'대덕 배수관'!X16)</f>
        <v>0</v>
      </c>
      <c r="Y16" s="185">
        <f>SUM('동구 배수관'!Y16,중구배수관!Y16,'서구 배수관'!Y16,'유성구 배수관'!Y16,'대덕 배수관'!Y16)</f>
        <v>0</v>
      </c>
      <c r="Z16" s="185">
        <f>SUM('동구 배수관'!Z16,중구배수관!Z16,'서구 배수관'!Z16,'유성구 배수관'!Z16,'대덕 배수관'!Z16)</f>
        <v>0</v>
      </c>
      <c r="AA16" s="185">
        <f>SUM('동구 배수관'!AA16,중구배수관!AA16,'서구 배수관'!AA16,'유성구 배수관'!AA16,'대덕 배수관'!AA16)</f>
        <v>0</v>
      </c>
      <c r="AB16" s="185">
        <f>SUM('동구 배수관'!AB16,중구배수관!AB16,'서구 배수관'!AB16,'유성구 배수관'!AB16,'대덕 배수관'!AB16)</f>
        <v>0</v>
      </c>
      <c r="AC16" s="185">
        <f>SUM('동구 배수관'!AC16,중구배수관!AC16,'서구 배수관'!AC16,'유성구 배수관'!AC16,'대덕 배수관'!AC16)</f>
        <v>0</v>
      </c>
      <c r="AD16" s="185">
        <f>SUM('동구 배수관'!AD16,중구배수관!AD16,'서구 배수관'!AD16,'유성구 배수관'!AD16,'대덕 배수관'!AD16)</f>
        <v>0</v>
      </c>
      <c r="AE16" s="185">
        <f>SUM('동구 배수관'!AE16,중구배수관!AE16,'서구 배수관'!AE16,'유성구 배수관'!AE16,'대덕 배수관'!AE16)</f>
        <v>0</v>
      </c>
      <c r="AF16" s="185">
        <f>SUM('동구 배수관'!AF16,중구배수관!AF16,'서구 배수관'!AF16,'유성구 배수관'!AF16,'대덕 배수관'!AF16)</f>
        <v>0</v>
      </c>
      <c r="AG16" s="185">
        <f>SUM('동구 배수관'!AG16,중구배수관!AG16,'서구 배수관'!AG16,'유성구 배수관'!AG16,'대덕 배수관'!AG16)</f>
        <v>0</v>
      </c>
      <c r="AH16" s="185">
        <f>SUM('동구 배수관'!AH16,중구배수관!AH16,'서구 배수관'!AH16,'유성구 배수관'!AH16,'대덕 배수관'!AH16)</f>
        <v>0</v>
      </c>
    </row>
    <row r="17" spans="1:34" s="1719" customFormat="1" ht="30" customHeight="1">
      <c r="A17" s="2019"/>
      <c r="B17" s="995" t="s">
        <v>802</v>
      </c>
      <c r="C17" s="185">
        <f t="shared" si="0"/>
        <v>10650.38</v>
      </c>
      <c r="D17" s="185">
        <f>SUM('동구 배수관'!D17,중구배수관!D17,'서구 배수관'!D17,'유성구 배수관'!D17,'대덕 배수관'!D17)</f>
        <v>10323.99</v>
      </c>
      <c r="E17" s="185">
        <f>SUM('동구 배수관'!E17,중구배수관!E17,'서구 배수관'!E17,'유성구 배수관'!E17,'대덕 배수관'!E17)</f>
        <v>123.33</v>
      </c>
      <c r="F17" s="185">
        <f>SUM('동구 배수관'!F17,중구배수관!F17,'서구 배수관'!F17,'유성구 배수관'!F17,'대덕 배수관'!F17)</f>
        <v>0.44</v>
      </c>
      <c r="G17" s="185">
        <f>SUM('동구 배수관'!G17,중구배수관!G17,'서구 배수관'!G17,'유성구 배수관'!G17,'대덕 배수관'!G17)</f>
        <v>39.799999999999997</v>
      </c>
      <c r="H17" s="185">
        <f>SUM('동구 배수관'!H17,중구배수관!H17,'서구 배수관'!H17,'유성구 배수관'!H17,'대덕 배수관'!H17)</f>
        <v>112.57</v>
      </c>
      <c r="I17" s="185">
        <f>SUM('동구 배수관'!I17,중구배수관!I17,'서구 배수관'!I17,'유성구 배수관'!I17,'대덕 배수관'!I17)</f>
        <v>19.239999999999998</v>
      </c>
      <c r="J17" s="185">
        <f>SUM('동구 배수관'!J17,중구배수관!J17,'서구 배수관'!J17,'유성구 배수관'!J17,'대덕 배수관'!J17)</f>
        <v>0</v>
      </c>
      <c r="K17" s="185">
        <f>SUM('동구 배수관'!K17,중구배수관!K17,'서구 배수관'!K17,'유성구 배수관'!K17,'대덕 배수관'!K17)</f>
        <v>0</v>
      </c>
      <c r="L17" s="185">
        <f>SUM('동구 배수관'!L17,중구배수관!L17,'서구 배수관'!L17,'유성구 배수관'!L17,'대덕 배수관'!L17)</f>
        <v>0</v>
      </c>
      <c r="M17" s="185">
        <f>SUM('동구 배수관'!M17,중구배수관!M17,'서구 배수관'!M17,'유성구 배수관'!M17,'대덕 배수관'!M17)</f>
        <v>0</v>
      </c>
      <c r="N17" s="185">
        <f>SUM('동구 배수관'!N17,중구배수관!N17,'서구 배수관'!N17,'유성구 배수관'!N17,'대덕 배수관'!N17)</f>
        <v>0</v>
      </c>
      <c r="O17" s="185">
        <f>SUM('동구 배수관'!O17,중구배수관!O17,'서구 배수관'!O17,'유성구 배수관'!O17,'대덕 배수관'!O17)</f>
        <v>0</v>
      </c>
      <c r="P17" s="185">
        <f>SUM('동구 배수관'!P17,중구배수관!P17,'서구 배수관'!P17,'유성구 배수관'!P17,'대덕 배수관'!P17)</f>
        <v>0</v>
      </c>
      <c r="Q17" s="185">
        <f>SUM('동구 배수관'!Q17,중구배수관!Q17,'서구 배수관'!Q17,'유성구 배수관'!Q17,'대덕 배수관'!Q17)</f>
        <v>0</v>
      </c>
      <c r="R17" s="185">
        <f>SUM('동구 배수관'!R17,중구배수관!R17,'서구 배수관'!R17,'유성구 배수관'!R17,'대덕 배수관'!R17)</f>
        <v>0</v>
      </c>
      <c r="S17" s="185">
        <f>SUM('동구 배수관'!S17,중구배수관!S17,'서구 배수관'!S17,'유성구 배수관'!S17,'대덕 배수관'!S17)</f>
        <v>0</v>
      </c>
      <c r="T17" s="185">
        <f>SUM('동구 배수관'!T17,중구배수관!T17,'서구 배수관'!T17,'유성구 배수관'!T17,'대덕 배수관'!T17)</f>
        <v>0</v>
      </c>
      <c r="U17" s="185">
        <f>SUM('동구 배수관'!U17,중구배수관!U17,'서구 배수관'!U17,'유성구 배수관'!U17,'대덕 배수관'!U17)</f>
        <v>0</v>
      </c>
      <c r="V17" s="185">
        <f>SUM('동구 배수관'!V17,중구배수관!V17,'서구 배수관'!V17,'유성구 배수관'!V17,'대덕 배수관'!V17)</f>
        <v>0</v>
      </c>
      <c r="W17" s="185">
        <f>SUM('동구 배수관'!W17,중구배수관!W17,'서구 배수관'!W17,'유성구 배수관'!W17,'대덕 배수관'!W17)</f>
        <v>0</v>
      </c>
      <c r="X17" s="185">
        <f>SUM('동구 배수관'!X17,중구배수관!X17,'서구 배수관'!X17,'유성구 배수관'!X17,'대덕 배수관'!X17)</f>
        <v>0</v>
      </c>
      <c r="Y17" s="185">
        <f>SUM('동구 배수관'!Y17,중구배수관!Y17,'서구 배수관'!Y17,'유성구 배수관'!Y17,'대덕 배수관'!Y17)</f>
        <v>0</v>
      </c>
      <c r="Z17" s="185">
        <f>SUM('동구 배수관'!Z17,중구배수관!Z17,'서구 배수관'!Z17,'유성구 배수관'!Z17,'대덕 배수관'!Z17)</f>
        <v>0</v>
      </c>
      <c r="AA17" s="185">
        <f>SUM('동구 배수관'!AA17,중구배수관!AA17,'서구 배수관'!AA17,'유성구 배수관'!AA17,'대덕 배수관'!AA17)</f>
        <v>0</v>
      </c>
      <c r="AB17" s="185">
        <f>SUM('동구 배수관'!AB17,중구배수관!AB17,'서구 배수관'!AB17,'유성구 배수관'!AB17,'대덕 배수관'!AB17)</f>
        <v>0</v>
      </c>
      <c r="AC17" s="185">
        <f>SUM('동구 배수관'!AC17,중구배수관!AC17,'서구 배수관'!AC17,'유성구 배수관'!AC17,'대덕 배수관'!AC17)</f>
        <v>0</v>
      </c>
      <c r="AD17" s="185">
        <f>SUM('동구 배수관'!AD17,중구배수관!AD17,'서구 배수관'!AD17,'유성구 배수관'!AD17,'대덕 배수관'!AD17)</f>
        <v>1.01</v>
      </c>
      <c r="AE17" s="185">
        <f>SUM('동구 배수관'!AE17,중구배수관!AE17,'서구 배수관'!AE17,'유성구 배수관'!AE17,'대덕 배수관'!AE17)</f>
        <v>0</v>
      </c>
      <c r="AF17" s="185">
        <f>SUM('동구 배수관'!AF17,중구배수관!AF17,'서구 배수관'!AF17,'유성구 배수관'!AF17,'대덕 배수관'!AF17)</f>
        <v>30</v>
      </c>
      <c r="AG17" s="185">
        <f>SUM('동구 배수관'!AG17,중구배수관!AG17,'서구 배수관'!AG17,'유성구 배수관'!AG17,'대덕 배수관'!AG17)</f>
        <v>0</v>
      </c>
      <c r="AH17" s="185">
        <f>SUM('동구 배수관'!AH17,중구배수관!AH17,'서구 배수관'!AH17,'유성구 배수관'!AH17,'대덕 배수관'!AH17)</f>
        <v>0</v>
      </c>
    </row>
    <row r="18" spans="1:34" s="1719" customFormat="1" ht="30" customHeight="1">
      <c r="A18" s="2019"/>
      <c r="B18" s="995" t="s">
        <v>803</v>
      </c>
      <c r="C18" s="185">
        <f t="shared" si="0"/>
        <v>170549.44000000003</v>
      </c>
      <c r="D18" s="185">
        <f>SUM('동구 배수관'!D18,중구배수관!D18,'서구 배수관'!D18,'유성구 배수관'!D18,'대덕 배수관'!D18)</f>
        <v>45804.420000000006</v>
      </c>
      <c r="E18" s="185">
        <f>SUM('동구 배수관'!E18,중구배수관!E18,'서구 배수관'!E18,'유성구 배수관'!E18,'대덕 배수관'!E18)</f>
        <v>27373.599999999999</v>
      </c>
      <c r="F18" s="185">
        <f>SUM('동구 배수관'!F18,중구배수관!F18,'서구 배수관'!F18,'유성구 배수관'!F18,'대덕 배수관'!F18)</f>
        <v>22601.050000000003</v>
      </c>
      <c r="G18" s="185">
        <f>SUM('동구 배수관'!G18,중구배수관!G18,'서구 배수관'!G18,'유성구 배수관'!G18,'대덕 배수관'!G18)</f>
        <v>8252.8100000000031</v>
      </c>
      <c r="H18" s="185">
        <f>SUM('동구 배수관'!H18,중구배수관!H18,'서구 배수관'!H18,'유성구 배수관'!H18,'대덕 배수관'!H18)</f>
        <v>13705.54</v>
      </c>
      <c r="I18" s="185">
        <f>SUM('동구 배수관'!I18,중구배수관!I18,'서구 배수관'!I18,'유성구 배수관'!I18,'대덕 배수관'!I18)</f>
        <v>20152.650000000001</v>
      </c>
      <c r="J18" s="185">
        <f>SUM('동구 배수관'!J18,중구배수관!J18,'서구 배수관'!J18,'유성구 배수관'!J18,'대덕 배수관'!J18)</f>
        <v>3596.13</v>
      </c>
      <c r="K18" s="185">
        <f>SUM('동구 배수관'!K18,중구배수관!K18,'서구 배수관'!K18,'유성구 배수관'!K18,'대덕 배수관'!K18)</f>
        <v>2323.7599999999998</v>
      </c>
      <c r="L18" s="185">
        <f>SUM('동구 배수관'!L18,중구배수관!L18,'서구 배수관'!L18,'유성구 배수관'!L18,'대덕 배수관'!L18)</f>
        <v>4002.79</v>
      </c>
      <c r="M18" s="185">
        <f>SUM('동구 배수관'!M18,중구배수관!M18,'서구 배수관'!M18,'유성구 배수관'!M18,'대덕 배수관'!M18)</f>
        <v>4618.62</v>
      </c>
      <c r="N18" s="185">
        <f>SUM('동구 배수관'!N18,중구배수관!N18,'서구 배수관'!N18,'유성구 배수관'!N18,'대덕 배수관'!N18)</f>
        <v>8076.55</v>
      </c>
      <c r="O18" s="185">
        <f>SUM('동구 배수관'!O18,중구배수관!O18,'서구 배수관'!O18,'유성구 배수관'!O18,'대덕 배수관'!O18)</f>
        <v>5714.8100000000013</v>
      </c>
      <c r="P18" s="185">
        <f>SUM('동구 배수관'!P18,중구배수관!P18,'서구 배수관'!P18,'유성구 배수관'!P18,'대덕 배수관'!P18)</f>
        <v>3420.4300000000003</v>
      </c>
      <c r="Q18" s="185">
        <f>SUM('동구 배수관'!Q18,중구배수관!Q18,'서구 배수관'!Q18,'유성구 배수관'!Q18,'대덕 배수관'!Q18)</f>
        <v>0</v>
      </c>
      <c r="R18" s="185">
        <f>SUM('동구 배수관'!R18,중구배수관!R18,'서구 배수관'!R18,'유성구 배수관'!R18,'대덕 배수관'!R18)</f>
        <v>318.54000000000002</v>
      </c>
      <c r="S18" s="185">
        <f>SUM('동구 배수관'!S18,중구배수관!S18,'서구 배수관'!S18,'유성구 배수관'!S18,'대덕 배수관'!S18)</f>
        <v>123.09</v>
      </c>
      <c r="T18" s="185">
        <f>SUM('동구 배수관'!T18,중구배수관!T18,'서구 배수관'!T18,'유성구 배수관'!T18,'대덕 배수관'!T18)</f>
        <v>117.44</v>
      </c>
      <c r="U18" s="185">
        <f>SUM('동구 배수관'!U18,중구배수관!U18,'서구 배수관'!U18,'유성구 배수관'!U18,'대덕 배수관'!U18)</f>
        <v>0</v>
      </c>
      <c r="V18" s="185">
        <f>SUM('동구 배수관'!V18,중구배수관!V18,'서구 배수관'!V18,'유성구 배수관'!V18,'대덕 배수관'!V18)</f>
        <v>0.14000000000000001</v>
      </c>
      <c r="W18" s="185">
        <f>SUM('동구 배수관'!W18,중구배수관!W18,'서구 배수관'!W18,'유성구 배수관'!W18,'대덕 배수관'!W18)</f>
        <v>0</v>
      </c>
      <c r="X18" s="185">
        <f>SUM('동구 배수관'!X18,중구배수관!X18,'서구 배수관'!X18,'유성구 배수관'!X18,'대덕 배수관'!X18)</f>
        <v>0</v>
      </c>
      <c r="Y18" s="185">
        <f>SUM('동구 배수관'!Y18,중구배수관!Y18,'서구 배수관'!Y18,'유성구 배수관'!Y18,'대덕 배수관'!Y18)</f>
        <v>0</v>
      </c>
      <c r="Z18" s="185">
        <f>SUM('동구 배수관'!Z18,중구배수관!Z18,'서구 배수관'!Z18,'유성구 배수관'!Z18,'대덕 배수관'!Z18)</f>
        <v>0</v>
      </c>
      <c r="AA18" s="185">
        <f>SUM('동구 배수관'!AA18,중구배수관!AA18,'서구 배수관'!AA18,'유성구 배수관'!AA18,'대덕 배수관'!AA18)</f>
        <v>40.9</v>
      </c>
      <c r="AB18" s="185">
        <f>SUM('동구 배수관'!AB18,중구배수관!AB18,'서구 배수관'!AB18,'유성구 배수관'!AB18,'대덕 배수관'!AB18)</f>
        <v>2.17</v>
      </c>
      <c r="AC18" s="185">
        <f>SUM('동구 배수관'!AC18,중구배수관!AC18,'서구 배수관'!AC18,'유성구 배수관'!AC18,'대덕 배수관'!AC18)</f>
        <v>150.20000000000002</v>
      </c>
      <c r="AD18" s="185">
        <f>SUM('동구 배수관'!AD18,중구배수관!AD18,'서구 배수관'!AD18,'유성구 배수관'!AD18,'대덕 배수관'!AD18)</f>
        <v>146.37</v>
      </c>
      <c r="AE18" s="185">
        <f>SUM('동구 배수관'!AE18,중구배수관!AE18,'서구 배수관'!AE18,'유성구 배수관'!AE18,'대덕 배수관'!AE18)</f>
        <v>7.43</v>
      </c>
      <c r="AF18" s="185">
        <f>SUM('동구 배수관'!AF18,중구배수관!AF18,'서구 배수관'!AF18,'유성구 배수관'!AF18,'대덕 배수관'!AF18)</f>
        <v>0</v>
      </c>
      <c r="AG18" s="185">
        <f>SUM('동구 배수관'!AG18,중구배수관!AG18,'서구 배수관'!AG18,'유성구 배수관'!AG18,'대덕 배수관'!AG18)</f>
        <v>0</v>
      </c>
      <c r="AH18" s="185">
        <f>SUM('동구 배수관'!AH18,중구배수관!AH18,'서구 배수관'!AH18,'유성구 배수관'!AH18,'대덕 배수관'!AH18)</f>
        <v>0</v>
      </c>
    </row>
    <row r="19" spans="1:34" s="1719" customFormat="1" ht="30" customHeight="1">
      <c r="A19" s="2019"/>
      <c r="B19" s="1011" t="s">
        <v>804</v>
      </c>
      <c r="C19" s="185">
        <f t="shared" si="0"/>
        <v>73047.390000000014</v>
      </c>
      <c r="D19" s="185">
        <f>SUM('동구 배수관'!D19,중구배수관!D19,'서구 배수관'!D19,'유성구 배수관'!D19,'대덕 배수관'!D19)</f>
        <v>557.12</v>
      </c>
      <c r="E19" s="185">
        <f>SUM('동구 배수관'!E19,중구배수관!E19,'서구 배수관'!E19,'유성구 배수관'!E19,'대덕 배수관'!E19)</f>
        <v>0</v>
      </c>
      <c r="F19" s="185">
        <f>SUM('동구 배수관'!F19,중구배수관!F19,'서구 배수관'!F19,'유성구 배수관'!F19,'대덕 배수관'!F19)</f>
        <v>44.21</v>
      </c>
      <c r="G19" s="185">
        <f>SUM('동구 배수관'!G19,중구배수관!G19,'서구 배수관'!G19,'유성구 배수관'!G19,'대덕 배수관'!G19)</f>
        <v>1166.55</v>
      </c>
      <c r="H19" s="185">
        <f>SUM('동구 배수관'!H19,중구배수관!H19,'서구 배수관'!H19,'유성구 배수관'!H19,'대덕 배수관'!H19)</f>
        <v>4067.9899999999993</v>
      </c>
      <c r="I19" s="185">
        <f>SUM('동구 배수관'!I19,중구배수관!I19,'서구 배수관'!I19,'유성구 배수관'!I19,'대덕 배수관'!I19)</f>
        <v>894.12</v>
      </c>
      <c r="J19" s="185">
        <f>SUM('동구 배수관'!J19,중구배수관!J19,'서구 배수관'!J19,'유성구 배수관'!J19,'대덕 배수관'!J19)</f>
        <v>4641.6000000000013</v>
      </c>
      <c r="K19" s="185">
        <f>SUM('동구 배수관'!K19,중구배수관!K19,'서구 배수관'!K19,'유성구 배수관'!K19,'대덕 배수관'!K19)</f>
        <v>996.19999999999993</v>
      </c>
      <c r="L19" s="185">
        <f>SUM('동구 배수관'!L19,중구배수관!L19,'서구 배수관'!L19,'유성구 배수관'!L19,'대덕 배수관'!L19)</f>
        <v>0.34</v>
      </c>
      <c r="M19" s="185">
        <f>SUM('동구 배수관'!M19,중구배수관!M19,'서구 배수관'!M19,'유성구 배수관'!M19,'대덕 배수관'!M19)</f>
        <v>0</v>
      </c>
      <c r="N19" s="185">
        <f>SUM('동구 배수관'!N19,중구배수관!N19,'서구 배수관'!N19,'유성구 배수관'!N19,'대덕 배수관'!N19)</f>
        <v>170.55</v>
      </c>
      <c r="O19" s="185">
        <f>SUM('동구 배수관'!O19,중구배수관!O19,'서구 배수관'!O19,'유성구 배수관'!O19,'대덕 배수관'!O19)</f>
        <v>3426.2300000000005</v>
      </c>
      <c r="P19" s="185">
        <f>SUM('동구 배수관'!P19,중구배수관!P19,'서구 배수관'!P19,'유성구 배수관'!P19,'대덕 배수관'!P19)</f>
        <v>5529.7099999999991</v>
      </c>
      <c r="Q19" s="185">
        <f>SUM('동구 배수관'!Q19,중구배수관!Q19,'서구 배수관'!Q19,'유성구 배수관'!Q19,'대덕 배수관'!Q19)</f>
        <v>0</v>
      </c>
      <c r="R19" s="185">
        <f>SUM('동구 배수관'!R19,중구배수관!R19,'서구 배수관'!R19,'유성구 배수관'!R19,'대덕 배수관'!R19)</f>
        <v>618</v>
      </c>
      <c r="S19" s="185">
        <f>SUM('동구 배수관'!S19,중구배수관!S19,'서구 배수관'!S19,'유성구 배수관'!S19,'대덕 배수관'!S19)</f>
        <v>5661.17</v>
      </c>
      <c r="T19" s="185">
        <f>SUM('동구 배수관'!T19,중구배수관!T19,'서구 배수관'!T19,'유성구 배수관'!T19,'대덕 배수관'!T19)</f>
        <v>5212.16</v>
      </c>
      <c r="U19" s="185">
        <f>SUM('동구 배수관'!U19,중구배수관!U19,'서구 배수관'!U19,'유성구 배수관'!U19,'대덕 배수관'!U19)</f>
        <v>1794.4700000000003</v>
      </c>
      <c r="V19" s="185">
        <f>SUM('동구 배수관'!V19,중구배수관!V19,'서구 배수관'!V19,'유성구 배수관'!V19,'대덕 배수관'!V19)</f>
        <v>672.54</v>
      </c>
      <c r="W19" s="185">
        <f>SUM('동구 배수관'!W19,중구배수관!W19,'서구 배수관'!W19,'유성구 배수관'!W19,'대덕 배수관'!W19)</f>
        <v>6297.76</v>
      </c>
      <c r="X19" s="185">
        <f>SUM('동구 배수관'!X19,중구배수관!X19,'서구 배수관'!X19,'유성구 배수관'!X19,'대덕 배수관'!X19)</f>
        <v>6211.41</v>
      </c>
      <c r="Y19" s="185">
        <f>SUM('동구 배수관'!Y19,중구배수관!Y19,'서구 배수관'!Y19,'유성구 배수관'!Y19,'대덕 배수관'!Y19)</f>
        <v>4937.29</v>
      </c>
      <c r="Z19" s="185">
        <f>SUM('동구 배수관'!Z19,중구배수관!Z19,'서구 배수관'!Z19,'유성구 배수관'!Z19,'대덕 배수관'!Z19)</f>
        <v>2394.77</v>
      </c>
      <c r="AA19" s="185">
        <f>SUM('동구 배수관'!AA19,중구배수관!AA19,'서구 배수관'!AA19,'유성구 배수관'!AA19,'대덕 배수관'!AA19)</f>
        <v>2184.9299999999998</v>
      </c>
      <c r="AB19" s="185">
        <f>SUM('동구 배수관'!AB19,중구배수관!AB19,'서구 배수관'!AB19,'유성구 배수관'!AB19,'대덕 배수관'!AB19)</f>
        <v>740.16</v>
      </c>
      <c r="AC19" s="185">
        <f>SUM('동구 배수관'!AC19,중구배수관!AC19,'서구 배수관'!AC19,'유성구 배수관'!AC19,'대덕 배수관'!AC19)</f>
        <v>6195.72</v>
      </c>
      <c r="AD19" s="185">
        <f>SUM('동구 배수관'!AD19,중구배수관!AD19,'서구 배수관'!AD19,'유성구 배수관'!AD19,'대덕 배수관'!AD19)</f>
        <v>3340.9</v>
      </c>
      <c r="AE19" s="185">
        <f>SUM('동구 배수관'!AE19,중구배수관!AE19,'서구 배수관'!AE19,'유성구 배수관'!AE19,'대덕 배수관'!AE19)</f>
        <v>1750</v>
      </c>
      <c r="AF19" s="185">
        <f>SUM('동구 배수관'!AF19,중구배수관!AF19,'서구 배수관'!AF19,'유성구 배수관'!AF19,'대덕 배수관'!AF19)</f>
        <v>739.52</v>
      </c>
      <c r="AG19" s="185">
        <f>SUM('동구 배수관'!AG19,중구배수관!AG19,'서구 배수관'!AG19,'유성구 배수관'!AG19,'대덕 배수관'!AG19)</f>
        <v>2395.1099999999997</v>
      </c>
      <c r="AH19" s="185">
        <f>SUM('동구 배수관'!AH19,중구배수관!AH19,'서구 배수관'!AH19,'유성구 배수관'!AH19,'대덕 배수관'!AH19)</f>
        <v>406.85999999999996</v>
      </c>
    </row>
    <row r="20" spans="1:34" s="1719" customFormat="1" ht="30" customHeight="1">
      <c r="A20" s="2019"/>
      <c r="B20" s="1011" t="s">
        <v>805</v>
      </c>
      <c r="C20" s="185">
        <f t="shared" si="0"/>
        <v>8629.5299999999988</v>
      </c>
      <c r="D20" s="185">
        <f>SUM('동구 배수관'!D20,중구배수관!D20,'서구 배수관'!D20,'유성구 배수관'!D20,'대덕 배수관'!D20)</f>
        <v>0</v>
      </c>
      <c r="E20" s="185">
        <f>SUM('동구 배수관'!E20,중구배수관!E20,'서구 배수관'!E20,'유성구 배수관'!E20,'대덕 배수관'!E20)</f>
        <v>0</v>
      </c>
      <c r="F20" s="185">
        <f>SUM('동구 배수관'!F20,중구배수관!F20,'서구 배수관'!F20,'유성구 배수관'!F20,'대덕 배수관'!F20)</f>
        <v>0</v>
      </c>
      <c r="G20" s="185">
        <f>SUM('동구 배수관'!G20,중구배수관!G20,'서구 배수관'!G20,'유성구 배수관'!G20,'대덕 배수관'!G20)</f>
        <v>0</v>
      </c>
      <c r="H20" s="185">
        <f>SUM('동구 배수관'!H20,중구배수관!H20,'서구 배수관'!H20,'유성구 배수관'!H20,'대덕 배수관'!H20)</f>
        <v>941.96</v>
      </c>
      <c r="I20" s="185">
        <f>SUM('동구 배수관'!I20,중구배수관!I20,'서구 배수관'!I20,'유성구 배수관'!I20,'대덕 배수관'!I20)</f>
        <v>0</v>
      </c>
      <c r="J20" s="185">
        <f>SUM('동구 배수관'!J20,중구배수관!J20,'서구 배수관'!J20,'유성구 배수관'!J20,'대덕 배수관'!J20)</f>
        <v>0</v>
      </c>
      <c r="K20" s="185">
        <f>SUM('동구 배수관'!K20,중구배수관!K20,'서구 배수관'!K20,'유성구 배수관'!K20,'대덕 배수관'!K20)</f>
        <v>0</v>
      </c>
      <c r="L20" s="185">
        <f>SUM('동구 배수관'!L20,중구배수관!L20,'서구 배수관'!L20,'유성구 배수관'!L20,'대덕 배수관'!L20)</f>
        <v>0</v>
      </c>
      <c r="M20" s="185">
        <f>SUM('동구 배수관'!M20,중구배수관!M20,'서구 배수관'!M20,'유성구 배수관'!M20,'대덕 배수관'!M20)</f>
        <v>0.9</v>
      </c>
      <c r="N20" s="185">
        <f>SUM('동구 배수관'!N20,중구배수관!N20,'서구 배수관'!N20,'유성구 배수관'!N20,'대덕 배수관'!N20)</f>
        <v>0</v>
      </c>
      <c r="O20" s="185">
        <f>SUM('동구 배수관'!O20,중구배수관!O20,'서구 배수관'!O20,'유성구 배수관'!O20,'대덕 배수관'!O20)</f>
        <v>0</v>
      </c>
      <c r="P20" s="185">
        <f>SUM('동구 배수관'!P20,중구배수관!P20,'서구 배수관'!P20,'유성구 배수관'!P20,'대덕 배수관'!P20)</f>
        <v>0</v>
      </c>
      <c r="Q20" s="185">
        <f>SUM('동구 배수관'!Q20,중구배수관!Q20,'서구 배수관'!Q20,'유성구 배수관'!Q20,'대덕 배수관'!Q20)</f>
        <v>0</v>
      </c>
      <c r="R20" s="185">
        <f>SUM('동구 배수관'!R20,중구배수관!R20,'서구 배수관'!R20,'유성구 배수관'!R20,'대덕 배수관'!R20)</f>
        <v>0</v>
      </c>
      <c r="S20" s="185">
        <f>SUM('동구 배수관'!S20,중구배수관!S20,'서구 배수관'!S20,'유성구 배수관'!S20,'대덕 배수관'!S20)</f>
        <v>246</v>
      </c>
      <c r="T20" s="185">
        <f>SUM('동구 배수관'!T20,중구배수관!T20,'서구 배수관'!T20,'유성구 배수관'!T20,'대덕 배수관'!T20)</f>
        <v>812.21</v>
      </c>
      <c r="U20" s="185">
        <f>SUM('동구 배수관'!U20,중구배수관!U20,'서구 배수관'!U20,'유성구 배수관'!U20,'대덕 배수관'!U20)</f>
        <v>115.41</v>
      </c>
      <c r="V20" s="185">
        <f>SUM('동구 배수관'!V20,중구배수관!V20,'서구 배수관'!V20,'유성구 배수관'!V20,'대덕 배수관'!V20)</f>
        <v>0</v>
      </c>
      <c r="W20" s="185">
        <f>SUM('동구 배수관'!W20,중구배수관!W20,'서구 배수관'!W20,'유성구 배수관'!W20,'대덕 배수관'!W20)</f>
        <v>515.87</v>
      </c>
      <c r="X20" s="185">
        <f>SUM('동구 배수관'!X20,중구배수관!X20,'서구 배수관'!X20,'유성구 배수관'!X20,'대덕 배수관'!X20)</f>
        <v>0</v>
      </c>
      <c r="Y20" s="185">
        <f>SUM('동구 배수관'!Y20,중구배수관!Y20,'서구 배수관'!Y20,'유성구 배수관'!Y20,'대덕 배수관'!Y20)</f>
        <v>237.42</v>
      </c>
      <c r="Z20" s="185">
        <f>SUM('동구 배수관'!Z20,중구배수관!Z20,'서구 배수관'!Z20,'유성구 배수관'!Z20,'대덕 배수관'!Z20)</f>
        <v>642.76</v>
      </c>
      <c r="AA20" s="185">
        <f>SUM('동구 배수관'!AA20,중구배수관!AA20,'서구 배수관'!AA20,'유성구 배수관'!AA20,'대덕 배수관'!AA20)</f>
        <v>0</v>
      </c>
      <c r="AB20" s="185">
        <f>SUM('동구 배수관'!AB20,중구배수관!AB20,'서구 배수관'!AB20,'유성구 배수관'!AB20,'대덕 배수관'!AB20)</f>
        <v>0</v>
      </c>
      <c r="AC20" s="185">
        <f>SUM('동구 배수관'!AC20,중구배수관!AC20,'서구 배수관'!AC20,'유성구 배수관'!AC20,'대덕 배수관'!AC20)</f>
        <v>0</v>
      </c>
      <c r="AD20" s="185">
        <f>SUM('동구 배수관'!AD20,중구배수관!AD20,'서구 배수관'!AD20,'유성구 배수관'!AD20,'대덕 배수관'!AD20)</f>
        <v>542.16</v>
      </c>
      <c r="AE20" s="185">
        <f>SUM('동구 배수관'!AE20,중구배수관!AE20,'서구 배수관'!AE20,'유성구 배수관'!AE20,'대덕 배수관'!AE20)</f>
        <v>1229.46</v>
      </c>
      <c r="AF20" s="185">
        <f>SUM('동구 배수관'!AF20,중구배수관!AF20,'서구 배수관'!AF20,'유성구 배수관'!AF20,'대덕 배수관'!AF20)</f>
        <v>374.66</v>
      </c>
      <c r="AG20" s="185">
        <f>SUM('동구 배수관'!AG20,중구배수관!AG20,'서구 배수관'!AG20,'유성구 배수관'!AG20,'대덕 배수관'!AG20)</f>
        <v>2829.89</v>
      </c>
      <c r="AH20" s="185">
        <f>SUM('동구 배수관'!AH20,중구배수관!AH20,'서구 배수관'!AH20,'유성구 배수관'!AH20,'대덕 배수관'!AH20)</f>
        <v>140.82999999999998</v>
      </c>
    </row>
    <row r="21" spans="1:34" s="1719" customFormat="1" ht="30" customHeight="1">
      <c r="A21" s="2019"/>
      <c r="B21" s="1011" t="s">
        <v>806</v>
      </c>
      <c r="C21" s="185">
        <f t="shared" si="0"/>
        <v>835.22</v>
      </c>
      <c r="D21" s="185">
        <f>SUM('동구 배수관'!D21,중구배수관!D21,'서구 배수관'!D21,'유성구 배수관'!D21,'대덕 배수관'!D21)</f>
        <v>0</v>
      </c>
      <c r="E21" s="185">
        <f>SUM('동구 배수관'!E21,중구배수관!E21,'서구 배수관'!E21,'유성구 배수관'!E21,'대덕 배수관'!E21)</f>
        <v>0</v>
      </c>
      <c r="F21" s="185">
        <f>SUM('동구 배수관'!F21,중구배수관!F21,'서구 배수관'!F21,'유성구 배수관'!F21,'대덕 배수관'!F21)</f>
        <v>0</v>
      </c>
      <c r="G21" s="185">
        <f>SUM('동구 배수관'!G21,중구배수관!G21,'서구 배수관'!G21,'유성구 배수관'!G21,'대덕 배수관'!G21)</f>
        <v>0</v>
      </c>
      <c r="H21" s="185">
        <f>SUM('동구 배수관'!H21,중구배수관!H21,'서구 배수관'!H21,'유성구 배수관'!H21,'대덕 배수관'!H21)</f>
        <v>0</v>
      </c>
      <c r="I21" s="185">
        <f>SUM('동구 배수관'!I21,중구배수관!I21,'서구 배수관'!I21,'유성구 배수관'!I21,'대덕 배수관'!I21)</f>
        <v>0</v>
      </c>
      <c r="J21" s="185">
        <f>SUM('동구 배수관'!J21,중구배수관!J21,'서구 배수관'!J21,'유성구 배수관'!J21,'대덕 배수관'!J21)</f>
        <v>0</v>
      </c>
      <c r="K21" s="185">
        <f>SUM('동구 배수관'!K21,중구배수관!K21,'서구 배수관'!K21,'유성구 배수관'!K21,'대덕 배수관'!K21)</f>
        <v>0</v>
      </c>
      <c r="L21" s="185">
        <f>SUM('동구 배수관'!L21,중구배수관!L21,'서구 배수관'!L21,'유성구 배수관'!L21,'대덕 배수관'!L21)</f>
        <v>0</v>
      </c>
      <c r="M21" s="185">
        <f>SUM('동구 배수관'!M21,중구배수관!M21,'서구 배수관'!M21,'유성구 배수관'!M21,'대덕 배수관'!M21)</f>
        <v>0</v>
      </c>
      <c r="N21" s="185">
        <f>SUM('동구 배수관'!N21,중구배수관!N21,'서구 배수관'!N21,'유성구 배수관'!N21,'대덕 배수관'!N21)</f>
        <v>0</v>
      </c>
      <c r="O21" s="185">
        <f>SUM('동구 배수관'!O21,중구배수관!O21,'서구 배수관'!O21,'유성구 배수관'!O21,'대덕 배수관'!O21)</f>
        <v>0</v>
      </c>
      <c r="P21" s="185">
        <f>SUM('동구 배수관'!P21,중구배수관!P21,'서구 배수관'!P21,'유성구 배수관'!P21,'대덕 배수관'!P21)</f>
        <v>0</v>
      </c>
      <c r="Q21" s="185">
        <f>SUM('동구 배수관'!Q21,중구배수관!Q21,'서구 배수관'!Q21,'유성구 배수관'!Q21,'대덕 배수관'!Q21)</f>
        <v>0</v>
      </c>
      <c r="R21" s="185">
        <f>SUM('동구 배수관'!R21,중구배수관!R21,'서구 배수관'!R21,'유성구 배수관'!R21,'대덕 배수관'!R21)</f>
        <v>0</v>
      </c>
      <c r="S21" s="185">
        <f>SUM('동구 배수관'!S21,중구배수관!S21,'서구 배수관'!S21,'유성구 배수관'!S21,'대덕 배수관'!S21)</f>
        <v>0</v>
      </c>
      <c r="T21" s="185">
        <f>SUM('동구 배수관'!T21,중구배수관!T21,'서구 배수관'!T21,'유성구 배수관'!T21,'대덕 배수관'!T21)</f>
        <v>0</v>
      </c>
      <c r="U21" s="185">
        <f>SUM('동구 배수관'!U21,중구배수관!U21,'서구 배수관'!U21,'유성구 배수관'!U21,'대덕 배수관'!U21)</f>
        <v>0</v>
      </c>
      <c r="V21" s="185">
        <f>SUM('동구 배수관'!V21,중구배수관!V21,'서구 배수관'!V21,'유성구 배수관'!V21,'대덕 배수관'!V21)</f>
        <v>0</v>
      </c>
      <c r="W21" s="185">
        <f>SUM('동구 배수관'!W21,중구배수관!W21,'서구 배수관'!W21,'유성구 배수관'!W21,'대덕 배수관'!W21)</f>
        <v>0</v>
      </c>
      <c r="X21" s="185">
        <f>SUM('동구 배수관'!X21,중구배수관!X21,'서구 배수관'!X21,'유성구 배수관'!X21,'대덕 배수관'!X21)</f>
        <v>0</v>
      </c>
      <c r="Y21" s="185">
        <f>SUM('동구 배수관'!Y21,중구배수관!Y21,'서구 배수관'!Y21,'유성구 배수관'!Y21,'대덕 배수관'!Y21)</f>
        <v>0</v>
      </c>
      <c r="Z21" s="185">
        <f>SUM('동구 배수관'!Z21,중구배수관!Z21,'서구 배수관'!Z21,'유성구 배수관'!Z21,'대덕 배수관'!Z21)</f>
        <v>0</v>
      </c>
      <c r="AA21" s="185">
        <f>SUM('동구 배수관'!AA21,중구배수관!AA21,'서구 배수관'!AA21,'유성구 배수관'!AA21,'대덕 배수관'!AA21)</f>
        <v>0</v>
      </c>
      <c r="AB21" s="185">
        <f>SUM('동구 배수관'!AB21,중구배수관!AB21,'서구 배수관'!AB21,'유성구 배수관'!AB21,'대덕 배수관'!AB21)</f>
        <v>0</v>
      </c>
      <c r="AC21" s="185">
        <f>SUM('동구 배수관'!AC21,중구배수관!AC21,'서구 배수관'!AC21,'유성구 배수관'!AC21,'대덕 배수관'!AC21)</f>
        <v>0</v>
      </c>
      <c r="AD21" s="185">
        <f>SUM('동구 배수관'!AD21,중구배수관!AD21,'서구 배수관'!AD21,'유성구 배수관'!AD21,'대덕 배수관'!AD21)</f>
        <v>0</v>
      </c>
      <c r="AE21" s="185">
        <f>SUM('동구 배수관'!AE21,중구배수관!AE21,'서구 배수관'!AE21,'유성구 배수관'!AE21,'대덕 배수관'!AE21)</f>
        <v>756.09</v>
      </c>
      <c r="AF21" s="185">
        <f>SUM('동구 배수관'!AF21,중구배수관!AF21,'서구 배수관'!AF21,'유성구 배수관'!AF21,'대덕 배수관'!AF21)</f>
        <v>0</v>
      </c>
      <c r="AG21" s="185">
        <f>SUM('동구 배수관'!AG21,중구배수관!AG21,'서구 배수관'!AG21,'유성구 배수관'!AG21,'대덕 배수관'!AG21)</f>
        <v>0</v>
      </c>
      <c r="AH21" s="185">
        <f>SUM('동구 배수관'!AH21,중구배수관!AH21,'서구 배수관'!AH21,'유성구 배수관'!AH21,'대덕 배수관'!AH21)</f>
        <v>79.13</v>
      </c>
    </row>
    <row r="22" spans="1:34" s="1719" customFormat="1" ht="30" customHeight="1">
      <c r="A22" s="2019"/>
      <c r="B22" s="995" t="s">
        <v>807</v>
      </c>
      <c r="C22" s="185">
        <f t="shared" si="0"/>
        <v>1769.25</v>
      </c>
      <c r="D22" s="185">
        <f>SUM('동구 배수관'!D22,중구배수관!D22,'서구 배수관'!D22,'유성구 배수관'!D22,'대덕 배수관'!D22)</f>
        <v>247.57</v>
      </c>
      <c r="E22" s="185">
        <f>SUM('동구 배수관'!E22,중구배수관!E22,'서구 배수관'!E22,'유성구 배수관'!E22,'대덕 배수관'!E22)</f>
        <v>0</v>
      </c>
      <c r="F22" s="185">
        <f>SUM('동구 배수관'!F22,중구배수관!F22,'서구 배수관'!F22,'유성구 배수관'!F22,'대덕 배수관'!F22)</f>
        <v>0</v>
      </c>
      <c r="G22" s="185">
        <f>SUM('동구 배수관'!G22,중구배수관!G22,'서구 배수관'!G22,'유성구 배수관'!G22,'대덕 배수관'!G22)</f>
        <v>0</v>
      </c>
      <c r="H22" s="185">
        <f>SUM('동구 배수관'!H22,중구배수관!H22,'서구 배수관'!H22,'유성구 배수관'!H22,'대덕 배수관'!H22)</f>
        <v>0</v>
      </c>
      <c r="I22" s="185">
        <f>SUM('동구 배수관'!I22,중구배수관!I22,'서구 배수관'!I22,'유성구 배수관'!I22,'대덕 배수관'!I22)</f>
        <v>0</v>
      </c>
      <c r="J22" s="185">
        <f>SUM('동구 배수관'!J22,중구배수관!J22,'서구 배수관'!J22,'유성구 배수관'!J22,'대덕 배수관'!J22)</f>
        <v>0</v>
      </c>
      <c r="K22" s="185">
        <f>SUM('동구 배수관'!K22,중구배수관!K22,'서구 배수관'!K22,'유성구 배수관'!K22,'대덕 배수관'!K22)</f>
        <v>0</v>
      </c>
      <c r="L22" s="185">
        <f>SUM('동구 배수관'!L22,중구배수관!L22,'서구 배수관'!L22,'유성구 배수관'!L22,'대덕 배수관'!L22)</f>
        <v>0</v>
      </c>
      <c r="M22" s="185">
        <f>SUM('동구 배수관'!M22,중구배수관!M22,'서구 배수관'!M22,'유성구 배수관'!M22,'대덕 배수관'!M22)</f>
        <v>0</v>
      </c>
      <c r="N22" s="185">
        <f>SUM('동구 배수관'!N22,중구배수관!N22,'서구 배수관'!N22,'유성구 배수관'!N22,'대덕 배수관'!N22)</f>
        <v>0</v>
      </c>
      <c r="O22" s="185">
        <f>SUM('동구 배수관'!O22,중구배수관!O22,'서구 배수관'!O22,'유성구 배수관'!O22,'대덕 배수관'!O22)</f>
        <v>0</v>
      </c>
      <c r="P22" s="185">
        <f>SUM('동구 배수관'!P22,중구배수관!P22,'서구 배수관'!P22,'유성구 배수관'!P22,'대덕 배수관'!P22)</f>
        <v>0</v>
      </c>
      <c r="Q22" s="185">
        <f>SUM('동구 배수관'!Q22,중구배수관!Q22,'서구 배수관'!Q22,'유성구 배수관'!Q22,'대덕 배수관'!Q22)</f>
        <v>1.02</v>
      </c>
      <c r="R22" s="185">
        <f>SUM('동구 배수관'!R22,중구배수관!R22,'서구 배수관'!R22,'유성구 배수관'!R22,'대덕 배수관'!R22)</f>
        <v>0</v>
      </c>
      <c r="S22" s="185">
        <f>SUM('동구 배수관'!S22,중구배수관!S22,'서구 배수관'!S22,'유성구 배수관'!S22,'대덕 배수관'!S22)</f>
        <v>0</v>
      </c>
      <c r="T22" s="185">
        <f>SUM('동구 배수관'!T22,중구배수관!T22,'서구 배수관'!T22,'유성구 배수관'!T22,'대덕 배수관'!T22)</f>
        <v>0</v>
      </c>
      <c r="U22" s="185">
        <f>SUM('동구 배수관'!U22,중구배수관!U22,'서구 배수관'!U22,'유성구 배수관'!U22,'대덕 배수관'!U22)</f>
        <v>0</v>
      </c>
      <c r="V22" s="185">
        <f>SUM('동구 배수관'!V22,중구배수관!V22,'서구 배수관'!V22,'유성구 배수관'!V22,'대덕 배수관'!V22)</f>
        <v>0</v>
      </c>
      <c r="W22" s="185">
        <f>SUM('동구 배수관'!W22,중구배수관!W22,'서구 배수관'!W22,'유성구 배수관'!W22,'대덕 배수관'!W22)</f>
        <v>7.9</v>
      </c>
      <c r="X22" s="185">
        <f>SUM('동구 배수관'!X22,중구배수관!X22,'서구 배수관'!X22,'유성구 배수관'!X22,'대덕 배수관'!X22)</f>
        <v>210</v>
      </c>
      <c r="Y22" s="185">
        <f>SUM('동구 배수관'!Y22,중구배수관!Y22,'서구 배수관'!Y22,'유성구 배수관'!Y22,'대덕 배수관'!Y22)</f>
        <v>0</v>
      </c>
      <c r="Z22" s="185">
        <f>SUM('동구 배수관'!Z22,중구배수관!Z22,'서구 배수관'!Z22,'유성구 배수관'!Z22,'대덕 배수관'!Z22)</f>
        <v>0</v>
      </c>
      <c r="AA22" s="185">
        <f>SUM('동구 배수관'!AA22,중구배수관!AA22,'서구 배수관'!AA22,'유성구 배수관'!AA22,'대덕 배수관'!AA22)</f>
        <v>7.08</v>
      </c>
      <c r="AB22" s="185">
        <f>SUM('동구 배수관'!AB22,중구배수관!AB22,'서구 배수관'!AB22,'유성구 배수관'!AB22,'대덕 배수관'!AB22)</f>
        <v>37</v>
      </c>
      <c r="AC22" s="185">
        <f>SUM('동구 배수관'!AC22,중구배수관!AC22,'서구 배수관'!AC22,'유성구 배수관'!AC22,'대덕 배수관'!AC22)</f>
        <v>49.44</v>
      </c>
      <c r="AD22" s="185">
        <f>SUM('동구 배수관'!AD22,중구배수관!AD22,'서구 배수관'!AD22,'유성구 배수관'!AD22,'대덕 배수관'!AD22)</f>
        <v>637.25</v>
      </c>
      <c r="AE22" s="185">
        <f>SUM('동구 배수관'!AE22,중구배수관!AE22,'서구 배수관'!AE22,'유성구 배수관'!AE22,'대덕 배수관'!AE22)</f>
        <v>312.77999999999997</v>
      </c>
      <c r="AF22" s="185">
        <f>SUM('동구 배수관'!AF22,중구배수관!AF22,'서구 배수관'!AF22,'유성구 배수관'!AF22,'대덕 배수관'!AF22)</f>
        <v>242.82999999999998</v>
      </c>
      <c r="AG22" s="185">
        <f>SUM('동구 배수관'!AG22,중구배수관!AG22,'서구 배수관'!AG22,'유성구 배수관'!AG22,'대덕 배수관'!AG22)</f>
        <v>0</v>
      </c>
      <c r="AH22" s="185">
        <f>SUM('동구 배수관'!AH22,중구배수관!AH22,'서구 배수관'!AH22,'유성구 배수관'!AH22,'대덕 배수관'!AH22)</f>
        <v>16.380000000000003</v>
      </c>
    </row>
    <row r="23" spans="1:34" s="1719" customFormat="1" ht="30" customHeight="1">
      <c r="A23" s="2019"/>
      <c r="B23" s="991" t="s">
        <v>808</v>
      </c>
      <c r="C23" s="185">
        <f t="shared" si="0"/>
        <v>41963.829999999994</v>
      </c>
      <c r="D23" s="185">
        <f>SUM('동구 배수관'!D23,중구배수관!D23,'서구 배수관'!D23,'유성구 배수관'!D23,'대덕 배수관'!D23)</f>
        <v>139.58000000000001</v>
      </c>
      <c r="E23" s="185">
        <f>SUM('동구 배수관'!E23,중구배수관!E23,'서구 배수관'!E23,'유성구 배수관'!E23,'대덕 배수관'!E23)</f>
        <v>0</v>
      </c>
      <c r="F23" s="185">
        <f>SUM('동구 배수관'!F23,중구배수관!F23,'서구 배수관'!F23,'유성구 배수관'!F23,'대덕 배수관'!F23)</f>
        <v>125.61999999999999</v>
      </c>
      <c r="G23" s="185">
        <f>SUM('동구 배수관'!G23,중구배수관!G23,'서구 배수관'!G23,'유성구 배수관'!G23,'대덕 배수관'!G23)</f>
        <v>244.92</v>
      </c>
      <c r="H23" s="185">
        <f>SUM('동구 배수관'!H23,중구배수관!H23,'서구 배수관'!H23,'유성구 배수관'!H23,'대덕 배수관'!H23)</f>
        <v>659.94</v>
      </c>
      <c r="I23" s="185">
        <f>SUM('동구 배수관'!I23,중구배수관!I23,'서구 배수관'!I23,'유성구 배수관'!I23,'대덕 배수관'!I23)</f>
        <v>1611.87</v>
      </c>
      <c r="J23" s="185">
        <f>SUM('동구 배수관'!J23,중구배수관!J23,'서구 배수관'!J23,'유성구 배수관'!J23,'대덕 배수관'!J23)</f>
        <v>1333.62</v>
      </c>
      <c r="K23" s="185">
        <f>SUM('동구 배수관'!K23,중구배수관!K23,'서구 배수관'!K23,'유성구 배수관'!K23,'대덕 배수관'!K23)</f>
        <v>189.11</v>
      </c>
      <c r="L23" s="185">
        <f>SUM('동구 배수관'!L23,중구배수관!L23,'서구 배수관'!L23,'유성구 배수관'!L23,'대덕 배수관'!L23)</f>
        <v>0</v>
      </c>
      <c r="M23" s="185">
        <f>SUM('동구 배수관'!M23,중구배수관!M23,'서구 배수관'!M23,'유성구 배수관'!M23,'대덕 배수관'!M23)</f>
        <v>8430.77</v>
      </c>
      <c r="N23" s="185">
        <f>SUM('동구 배수관'!N23,중구배수관!N23,'서구 배수관'!N23,'유성구 배수관'!N23,'대덕 배수관'!N23)</f>
        <v>712.29000000000008</v>
      </c>
      <c r="O23" s="185">
        <f>SUM('동구 배수관'!O23,중구배수관!O23,'서구 배수관'!O23,'유성구 배수관'!O23,'대덕 배수관'!O23)</f>
        <v>0</v>
      </c>
      <c r="P23" s="185">
        <f>SUM('동구 배수관'!P23,중구배수관!P23,'서구 배수관'!P23,'유성구 배수관'!P23,'대덕 배수관'!P23)</f>
        <v>0</v>
      </c>
      <c r="Q23" s="185">
        <f>SUM('동구 배수관'!Q23,중구배수관!Q23,'서구 배수관'!Q23,'유성구 배수관'!Q23,'대덕 배수관'!Q23)</f>
        <v>0</v>
      </c>
      <c r="R23" s="185">
        <f>SUM('동구 배수관'!R23,중구배수관!R23,'서구 배수관'!R23,'유성구 배수관'!R23,'대덕 배수관'!R23)</f>
        <v>924.3599999999999</v>
      </c>
      <c r="S23" s="185">
        <f>SUM('동구 배수관'!S23,중구배수관!S23,'서구 배수관'!S23,'유성구 배수관'!S23,'대덕 배수관'!S23)</f>
        <v>5.63</v>
      </c>
      <c r="T23" s="185">
        <f>SUM('동구 배수관'!T23,중구배수관!T23,'서구 배수관'!T23,'유성구 배수관'!T23,'대덕 배수관'!T23)</f>
        <v>0</v>
      </c>
      <c r="U23" s="185">
        <f>SUM('동구 배수관'!U23,중구배수관!U23,'서구 배수관'!U23,'유성구 배수관'!U23,'대덕 배수관'!U23)</f>
        <v>0</v>
      </c>
      <c r="V23" s="185">
        <f>SUM('동구 배수관'!V23,중구배수관!V23,'서구 배수관'!V23,'유성구 배수관'!V23,'대덕 배수관'!V23)</f>
        <v>0</v>
      </c>
      <c r="W23" s="185">
        <f>SUM('동구 배수관'!W23,중구배수관!W23,'서구 배수관'!W23,'유성구 배수관'!W23,'대덕 배수관'!W23)</f>
        <v>0</v>
      </c>
      <c r="X23" s="185">
        <f>SUM('동구 배수관'!X23,중구배수관!X23,'서구 배수관'!X23,'유성구 배수관'!X23,'대덕 배수관'!X23)</f>
        <v>0</v>
      </c>
      <c r="Y23" s="185">
        <f>SUM('동구 배수관'!Y23,중구배수관!Y23,'서구 배수관'!Y23,'유성구 배수관'!Y23,'대덕 배수관'!Y23)</f>
        <v>16449.400000000001</v>
      </c>
      <c r="Z23" s="185">
        <f>SUM('동구 배수관'!Z23,중구배수관!Z23,'서구 배수관'!Z23,'유성구 배수관'!Z23,'대덕 배수관'!Z23)</f>
        <v>6127.07</v>
      </c>
      <c r="AA23" s="185">
        <f>SUM('동구 배수관'!AA23,중구배수관!AA23,'서구 배수관'!AA23,'유성구 배수관'!AA23,'대덕 배수관'!AA23)</f>
        <v>0</v>
      </c>
      <c r="AB23" s="185">
        <f>SUM('동구 배수관'!AB23,중구배수관!AB23,'서구 배수관'!AB23,'유성구 배수관'!AB23,'대덕 배수관'!AB23)</f>
        <v>0</v>
      </c>
      <c r="AC23" s="185">
        <f>SUM('동구 배수관'!AC23,중구배수관!AC23,'서구 배수관'!AC23,'유성구 배수관'!AC23,'대덕 배수관'!AC23)</f>
        <v>1.18</v>
      </c>
      <c r="AD23" s="185">
        <f>SUM('동구 배수관'!AD23,중구배수관!AD23,'서구 배수관'!AD23,'유성구 배수관'!AD23,'대덕 배수관'!AD23)</f>
        <v>951.69999999999993</v>
      </c>
      <c r="AE23" s="185">
        <f>SUM('동구 배수관'!AE23,중구배수관!AE23,'서구 배수관'!AE23,'유성구 배수관'!AE23,'대덕 배수관'!AE23)</f>
        <v>2823.1</v>
      </c>
      <c r="AF23" s="185">
        <f>SUM('동구 배수관'!AF23,중구배수관!AF23,'서구 배수관'!AF23,'유성구 배수관'!AF23,'대덕 배수관'!AF23)</f>
        <v>966.58</v>
      </c>
      <c r="AG23" s="185">
        <f>SUM('동구 배수관'!AG23,중구배수관!AG23,'서구 배수관'!AG23,'유성구 배수관'!AG23,'대덕 배수관'!AG23)</f>
        <v>267.08999999999997</v>
      </c>
      <c r="AH23" s="185">
        <f>SUM('동구 배수관'!AH23,중구배수관!AH23,'서구 배수관'!AH23,'유성구 배수관'!AH23,'대덕 배수관'!AH23)</f>
        <v>0</v>
      </c>
    </row>
    <row r="24" spans="1:34" s="1719" customFormat="1" ht="30" customHeight="1">
      <c r="A24" s="2019"/>
      <c r="B24" s="1011" t="s">
        <v>821</v>
      </c>
      <c r="C24" s="185">
        <f t="shared" si="0"/>
        <v>2262.91</v>
      </c>
      <c r="D24" s="185">
        <f>SUM('동구 배수관'!D24,중구배수관!D24,'서구 배수관'!D24,'유성구 배수관'!D24,'대덕 배수관'!D24)</f>
        <v>0</v>
      </c>
      <c r="E24" s="185">
        <f>SUM('동구 배수관'!E24,중구배수관!E24,'서구 배수관'!E24,'유성구 배수관'!E24,'대덕 배수관'!E24)</f>
        <v>0</v>
      </c>
      <c r="F24" s="185">
        <f>SUM('동구 배수관'!F24,중구배수관!F24,'서구 배수관'!F24,'유성구 배수관'!F24,'대덕 배수관'!F24)</f>
        <v>0</v>
      </c>
      <c r="G24" s="185">
        <f>SUM('동구 배수관'!G24,중구배수관!G24,'서구 배수관'!G24,'유성구 배수관'!G24,'대덕 배수관'!G24)</f>
        <v>0</v>
      </c>
      <c r="H24" s="185">
        <f>SUM('동구 배수관'!H24,중구배수관!H24,'서구 배수관'!H24,'유성구 배수관'!H24,'대덕 배수관'!H24)</f>
        <v>0</v>
      </c>
      <c r="I24" s="185">
        <f>SUM('동구 배수관'!I24,중구배수관!I24,'서구 배수관'!I24,'유성구 배수관'!I24,'대덕 배수관'!I24)</f>
        <v>0</v>
      </c>
      <c r="J24" s="185">
        <f>SUM('동구 배수관'!J24,중구배수관!J24,'서구 배수관'!J24,'유성구 배수관'!J24,'대덕 배수관'!J24)</f>
        <v>0</v>
      </c>
      <c r="K24" s="185">
        <f>SUM('동구 배수관'!K24,중구배수관!K24,'서구 배수관'!K24,'유성구 배수관'!K24,'대덕 배수관'!K24)</f>
        <v>0</v>
      </c>
      <c r="L24" s="185">
        <f>SUM('동구 배수관'!L24,중구배수관!L24,'서구 배수관'!L24,'유성구 배수관'!L24,'대덕 배수관'!L24)</f>
        <v>0</v>
      </c>
      <c r="M24" s="185">
        <f>SUM('동구 배수관'!M24,중구배수관!M24,'서구 배수관'!M24,'유성구 배수관'!M24,'대덕 배수관'!M24)</f>
        <v>0</v>
      </c>
      <c r="N24" s="185">
        <f>SUM('동구 배수관'!N24,중구배수관!N24,'서구 배수관'!N24,'유성구 배수관'!N24,'대덕 배수관'!N24)</f>
        <v>0</v>
      </c>
      <c r="O24" s="185">
        <f>SUM('동구 배수관'!O24,중구배수관!O24,'서구 배수관'!O24,'유성구 배수관'!O24,'대덕 배수관'!O24)</f>
        <v>0</v>
      </c>
      <c r="P24" s="185">
        <f>SUM('동구 배수관'!P24,중구배수관!P24,'서구 배수관'!P24,'유성구 배수관'!P24,'대덕 배수관'!P24)</f>
        <v>0</v>
      </c>
      <c r="Q24" s="185">
        <f>SUM('동구 배수관'!Q24,중구배수관!Q24,'서구 배수관'!Q24,'유성구 배수관'!Q24,'대덕 배수관'!Q24)</f>
        <v>0</v>
      </c>
      <c r="R24" s="185">
        <f>SUM('동구 배수관'!R24,중구배수관!R24,'서구 배수관'!R24,'유성구 배수관'!R24,'대덕 배수관'!R24)</f>
        <v>0</v>
      </c>
      <c r="S24" s="185">
        <f>SUM('동구 배수관'!S24,중구배수관!S24,'서구 배수관'!S24,'유성구 배수관'!S24,'대덕 배수관'!S24)</f>
        <v>0</v>
      </c>
      <c r="T24" s="185">
        <f>SUM('동구 배수관'!T24,중구배수관!T24,'서구 배수관'!T24,'유성구 배수관'!T24,'대덕 배수관'!T24)</f>
        <v>0</v>
      </c>
      <c r="U24" s="185">
        <f>SUM('동구 배수관'!U24,중구배수관!U24,'서구 배수관'!U24,'유성구 배수관'!U24,'대덕 배수관'!U24)</f>
        <v>0</v>
      </c>
      <c r="V24" s="185">
        <f>SUM('동구 배수관'!V24,중구배수관!V24,'서구 배수관'!V24,'유성구 배수관'!V24,'대덕 배수관'!V24)</f>
        <v>0</v>
      </c>
      <c r="W24" s="185">
        <f>SUM('동구 배수관'!W24,중구배수관!W24,'서구 배수관'!W24,'유성구 배수관'!W24,'대덕 배수관'!W24)</f>
        <v>0</v>
      </c>
      <c r="X24" s="185">
        <f>SUM('동구 배수관'!X24,중구배수관!X24,'서구 배수관'!X24,'유성구 배수관'!X24,'대덕 배수관'!X24)</f>
        <v>0</v>
      </c>
      <c r="Y24" s="185">
        <f>SUM('동구 배수관'!Y24,중구배수관!Y24,'서구 배수관'!Y24,'유성구 배수관'!Y24,'대덕 배수관'!Y24)</f>
        <v>0</v>
      </c>
      <c r="Z24" s="185">
        <f>SUM('동구 배수관'!Z24,중구배수관!Z24,'서구 배수관'!Z24,'유성구 배수관'!Z24,'대덕 배수관'!Z24)</f>
        <v>2.62</v>
      </c>
      <c r="AA24" s="185">
        <f>SUM('동구 배수관'!AA24,중구배수관!AA24,'서구 배수관'!AA24,'유성구 배수관'!AA24,'대덕 배수관'!AA24)</f>
        <v>0</v>
      </c>
      <c r="AB24" s="185">
        <f>SUM('동구 배수관'!AB24,중구배수관!AB24,'서구 배수관'!AB24,'유성구 배수관'!AB24,'대덕 배수관'!AB24)</f>
        <v>0</v>
      </c>
      <c r="AC24" s="185">
        <f>SUM('동구 배수관'!AC24,중구배수관!AC24,'서구 배수관'!AC24,'유성구 배수관'!AC24,'대덕 배수관'!AC24)</f>
        <v>0</v>
      </c>
      <c r="AD24" s="185">
        <f>SUM('동구 배수관'!AD24,중구배수관!AD24,'서구 배수관'!AD24,'유성구 배수관'!AD24,'대덕 배수관'!AD24)</f>
        <v>0</v>
      </c>
      <c r="AE24" s="185">
        <f>SUM('동구 배수관'!AE24,중구배수관!AE24,'서구 배수관'!AE24,'유성구 배수관'!AE24,'대덕 배수관'!AE24)</f>
        <v>0</v>
      </c>
      <c r="AF24" s="185">
        <f>SUM('동구 배수관'!AF24,중구배수관!AF24,'서구 배수관'!AF24,'유성구 배수관'!AF24,'대덕 배수관'!AF24)</f>
        <v>201.13</v>
      </c>
      <c r="AG24" s="185">
        <f>SUM('동구 배수관'!AG24,중구배수관!AG24,'서구 배수관'!AG24,'유성구 배수관'!AG24,'대덕 배수관'!AG24)</f>
        <v>1353.4099999999999</v>
      </c>
      <c r="AH24" s="185">
        <f>SUM('동구 배수관'!AH24,중구배수관!AH24,'서구 배수관'!AH24,'유성구 배수관'!AH24,'대덕 배수관'!AH24)</f>
        <v>705.75</v>
      </c>
    </row>
    <row r="25" spans="1:34" s="1722" customFormat="1" ht="30" customHeight="1">
      <c r="A25" s="2019"/>
      <c r="B25" s="1011" t="s">
        <v>822</v>
      </c>
      <c r="C25" s="185">
        <f t="shared" si="0"/>
        <v>4103.4400000000005</v>
      </c>
      <c r="D25" s="185">
        <f>SUM('동구 배수관'!D25,중구배수관!D25,'서구 배수관'!D25,'유성구 배수관'!D25,'대덕 배수관'!D25)</f>
        <v>0</v>
      </c>
      <c r="E25" s="185">
        <f>SUM('동구 배수관'!E25,중구배수관!E25,'서구 배수관'!E25,'유성구 배수관'!E25,'대덕 배수관'!E25)</f>
        <v>0</v>
      </c>
      <c r="F25" s="185">
        <f>SUM('동구 배수관'!F25,중구배수관!F25,'서구 배수관'!F25,'유성구 배수관'!F25,'대덕 배수관'!F25)</f>
        <v>0</v>
      </c>
      <c r="G25" s="185">
        <f>SUM('동구 배수관'!G25,중구배수관!G25,'서구 배수관'!G25,'유성구 배수관'!G25,'대덕 배수관'!G25)</f>
        <v>0</v>
      </c>
      <c r="H25" s="185">
        <f>SUM('동구 배수관'!H25,중구배수관!H25,'서구 배수관'!H25,'유성구 배수관'!H25,'대덕 배수관'!H25)</f>
        <v>0</v>
      </c>
      <c r="I25" s="185">
        <f>SUM('동구 배수관'!I25,중구배수관!I25,'서구 배수관'!I25,'유성구 배수관'!I25,'대덕 배수관'!I25)</f>
        <v>0</v>
      </c>
      <c r="J25" s="185">
        <f>SUM('동구 배수관'!J25,중구배수관!J25,'서구 배수관'!J25,'유성구 배수관'!J25,'대덕 배수관'!J25)</f>
        <v>0</v>
      </c>
      <c r="K25" s="185">
        <f>SUM('동구 배수관'!K25,중구배수관!K25,'서구 배수관'!K25,'유성구 배수관'!K25,'대덕 배수관'!K25)</f>
        <v>0</v>
      </c>
      <c r="L25" s="185">
        <f>SUM('동구 배수관'!L25,중구배수관!L25,'서구 배수관'!L25,'유성구 배수관'!L25,'대덕 배수관'!L25)</f>
        <v>0</v>
      </c>
      <c r="M25" s="185">
        <f>SUM('동구 배수관'!M25,중구배수관!M25,'서구 배수관'!M25,'유성구 배수관'!M25,'대덕 배수관'!M25)</f>
        <v>0</v>
      </c>
      <c r="N25" s="185">
        <f>SUM('동구 배수관'!N25,중구배수관!N25,'서구 배수관'!N25,'유성구 배수관'!N25,'대덕 배수관'!N25)</f>
        <v>0</v>
      </c>
      <c r="O25" s="185">
        <f>SUM('동구 배수관'!O25,중구배수관!O25,'서구 배수관'!O25,'유성구 배수관'!O25,'대덕 배수관'!O25)</f>
        <v>0</v>
      </c>
      <c r="P25" s="185">
        <f>SUM('동구 배수관'!P25,중구배수관!P25,'서구 배수관'!P25,'유성구 배수관'!P25,'대덕 배수관'!P25)</f>
        <v>0</v>
      </c>
      <c r="Q25" s="185">
        <f>SUM('동구 배수관'!Q25,중구배수관!Q25,'서구 배수관'!Q25,'유성구 배수관'!Q25,'대덕 배수관'!Q25)</f>
        <v>0</v>
      </c>
      <c r="R25" s="185">
        <f>SUM('동구 배수관'!R25,중구배수관!R25,'서구 배수관'!R25,'유성구 배수관'!R25,'대덕 배수관'!R25)</f>
        <v>0</v>
      </c>
      <c r="S25" s="185">
        <f>SUM('동구 배수관'!S25,중구배수관!S25,'서구 배수관'!S25,'유성구 배수관'!S25,'대덕 배수관'!S25)</f>
        <v>0</v>
      </c>
      <c r="T25" s="185">
        <f>SUM('동구 배수관'!T25,중구배수관!T25,'서구 배수관'!T25,'유성구 배수관'!T25,'대덕 배수관'!T25)</f>
        <v>0</v>
      </c>
      <c r="U25" s="185">
        <f>SUM('동구 배수관'!U25,중구배수관!U25,'서구 배수관'!U25,'유성구 배수관'!U25,'대덕 배수관'!U25)</f>
        <v>0</v>
      </c>
      <c r="V25" s="185">
        <f>SUM('동구 배수관'!V25,중구배수관!V25,'서구 배수관'!V25,'유성구 배수관'!V25,'대덕 배수관'!V25)</f>
        <v>0</v>
      </c>
      <c r="W25" s="185">
        <f>SUM('동구 배수관'!W25,중구배수관!W25,'서구 배수관'!W25,'유성구 배수관'!W25,'대덕 배수관'!W25)</f>
        <v>0</v>
      </c>
      <c r="X25" s="185">
        <f>SUM('동구 배수관'!X25,중구배수관!X25,'서구 배수관'!X25,'유성구 배수관'!X25,'대덕 배수관'!X25)</f>
        <v>0</v>
      </c>
      <c r="Y25" s="185">
        <f>SUM('동구 배수관'!Y25,중구배수관!Y25,'서구 배수관'!Y25,'유성구 배수관'!Y25,'대덕 배수관'!Y25)</f>
        <v>0</v>
      </c>
      <c r="Z25" s="185">
        <f>SUM('동구 배수관'!Z25,중구배수관!Z25,'서구 배수관'!Z25,'유성구 배수관'!Z25,'대덕 배수관'!Z25)</f>
        <v>0</v>
      </c>
      <c r="AA25" s="185">
        <f>SUM('동구 배수관'!AA25,중구배수관!AA25,'서구 배수관'!AA25,'유성구 배수관'!AA25,'대덕 배수관'!AA25)</f>
        <v>0</v>
      </c>
      <c r="AB25" s="185">
        <f>SUM('동구 배수관'!AB25,중구배수관!AB25,'서구 배수관'!AB25,'유성구 배수관'!AB25,'대덕 배수관'!AB25)</f>
        <v>0</v>
      </c>
      <c r="AC25" s="185">
        <f>SUM('동구 배수관'!AC25,중구배수관!AC25,'서구 배수관'!AC25,'유성구 배수관'!AC25,'대덕 배수관'!AC25)</f>
        <v>0</v>
      </c>
      <c r="AD25" s="185">
        <f>SUM('동구 배수관'!AD25,중구배수관!AD25,'서구 배수관'!AD25,'유성구 배수관'!AD25,'대덕 배수관'!AD25)</f>
        <v>0</v>
      </c>
      <c r="AE25" s="185">
        <f>SUM('동구 배수관'!AE25,중구배수관!AE25,'서구 배수관'!AE25,'유성구 배수관'!AE25,'대덕 배수관'!AE25)</f>
        <v>352.16</v>
      </c>
      <c r="AF25" s="185">
        <f>SUM('동구 배수관'!AF25,중구배수관!AF25,'서구 배수관'!AF25,'유성구 배수관'!AF25,'대덕 배수관'!AF25)</f>
        <v>800.04</v>
      </c>
      <c r="AG25" s="185">
        <f>SUM('동구 배수관'!AG25,중구배수관!AG25,'서구 배수관'!AG25,'유성구 배수관'!AG25,'대덕 배수관'!AG25)</f>
        <v>2094.3000000000002</v>
      </c>
      <c r="AH25" s="185">
        <f>SUM('동구 배수관'!AH25,중구배수관!AH25,'서구 배수관'!AH25,'유성구 배수관'!AH25,'대덕 배수관'!AH25)</f>
        <v>856.94</v>
      </c>
    </row>
    <row r="26" spans="1:34" s="1722" customFormat="1" ht="19.5" customHeight="1">
      <c r="A26" s="2019"/>
      <c r="B26" s="1242" t="s">
        <v>952</v>
      </c>
      <c r="C26" s="185">
        <f t="shared" si="0"/>
        <v>17109.520000000004</v>
      </c>
      <c r="D26" s="185">
        <f>SUM('동구 배수관'!D26,중구배수관!D26,'서구 배수관'!D26,'유성구 배수관'!D26,'대덕 배수관'!D26)</f>
        <v>0</v>
      </c>
      <c r="E26" s="185">
        <f>SUM('동구 배수관'!E26,중구배수관!E26,'서구 배수관'!E26,'유성구 배수관'!E26,'대덕 배수관'!E26)</f>
        <v>0</v>
      </c>
      <c r="F26" s="185">
        <f>SUM('동구 배수관'!F26,중구배수관!F26,'서구 배수관'!F26,'유성구 배수관'!F26,'대덕 배수관'!F26)</f>
        <v>0</v>
      </c>
      <c r="G26" s="185">
        <f>SUM('동구 배수관'!G26,중구배수관!G26,'서구 배수관'!G26,'유성구 배수관'!G26,'대덕 배수관'!G26)</f>
        <v>0</v>
      </c>
      <c r="H26" s="185">
        <f>SUM('동구 배수관'!H26,중구배수관!H26,'서구 배수관'!H26,'유성구 배수관'!H26,'대덕 배수관'!H26)</f>
        <v>9.33</v>
      </c>
      <c r="I26" s="185">
        <f>SUM('동구 배수관'!I26,중구배수관!I26,'서구 배수관'!I26,'유성구 배수관'!I26,'대덕 배수관'!I26)</f>
        <v>0</v>
      </c>
      <c r="J26" s="185">
        <f>SUM('동구 배수관'!J26,중구배수관!J26,'서구 배수관'!J26,'유성구 배수관'!J26,'대덕 배수관'!J26)</f>
        <v>660.11</v>
      </c>
      <c r="K26" s="185">
        <f>SUM('동구 배수관'!K26,중구배수관!K26,'서구 배수관'!K26,'유성구 배수관'!K26,'대덕 배수관'!K26)</f>
        <v>0</v>
      </c>
      <c r="L26" s="185">
        <f>SUM('동구 배수관'!L26,중구배수관!L26,'서구 배수관'!L26,'유성구 배수관'!L26,'대덕 배수관'!L26)</f>
        <v>0</v>
      </c>
      <c r="M26" s="185">
        <f>SUM('동구 배수관'!M26,중구배수관!M26,'서구 배수관'!M26,'유성구 배수관'!M26,'대덕 배수관'!M26)</f>
        <v>3031.8100000000004</v>
      </c>
      <c r="N26" s="185">
        <f>SUM('동구 배수관'!N26,중구배수관!N26,'서구 배수관'!N26,'유성구 배수관'!N26,'대덕 배수관'!N26)</f>
        <v>0</v>
      </c>
      <c r="O26" s="185">
        <f>SUM('동구 배수관'!O26,중구배수관!O26,'서구 배수관'!O26,'유성구 배수관'!O26,'대덕 배수관'!O26)</f>
        <v>2188.4</v>
      </c>
      <c r="P26" s="185">
        <f>SUM('동구 배수관'!P26,중구배수관!P26,'서구 배수관'!P26,'유성구 배수관'!P26,'대덕 배수관'!P26)</f>
        <v>340.1</v>
      </c>
      <c r="Q26" s="185">
        <f>SUM('동구 배수관'!Q26,중구배수관!Q26,'서구 배수관'!Q26,'유성구 배수관'!Q26,'대덕 배수관'!Q26)</f>
        <v>0</v>
      </c>
      <c r="R26" s="185">
        <f>SUM('동구 배수관'!R26,중구배수관!R26,'서구 배수관'!R26,'유성구 배수관'!R26,'대덕 배수관'!R26)</f>
        <v>3338.2100000000009</v>
      </c>
      <c r="S26" s="185">
        <f>SUM('동구 배수관'!S26,중구배수관!S26,'서구 배수관'!S26,'유성구 배수관'!S26,'대덕 배수관'!S26)</f>
        <v>0</v>
      </c>
      <c r="T26" s="185">
        <f>SUM('동구 배수관'!T26,중구배수관!T26,'서구 배수관'!T26,'유성구 배수관'!T26,'대덕 배수관'!T26)</f>
        <v>0</v>
      </c>
      <c r="U26" s="185">
        <f>SUM('동구 배수관'!U26,중구배수관!U26,'서구 배수관'!U26,'유성구 배수관'!U26,'대덕 배수관'!U26)</f>
        <v>0</v>
      </c>
      <c r="V26" s="185">
        <f>SUM('동구 배수관'!V26,중구배수관!V26,'서구 배수관'!V26,'유성구 배수관'!V26,'대덕 배수관'!V26)</f>
        <v>0</v>
      </c>
      <c r="W26" s="185">
        <f>SUM('동구 배수관'!W26,중구배수관!W26,'서구 배수관'!W26,'유성구 배수관'!W26,'대덕 배수관'!W26)</f>
        <v>0</v>
      </c>
      <c r="X26" s="185">
        <f>SUM('동구 배수관'!X26,중구배수관!X26,'서구 배수관'!X26,'유성구 배수관'!X26,'대덕 배수관'!X26)</f>
        <v>0</v>
      </c>
      <c r="Y26" s="185">
        <f>SUM('동구 배수관'!Y26,중구배수관!Y26,'서구 배수관'!Y26,'유성구 배수관'!Y26,'대덕 배수관'!Y26)</f>
        <v>0</v>
      </c>
      <c r="Z26" s="185">
        <f>SUM('동구 배수관'!Z26,중구배수관!Z26,'서구 배수관'!Z26,'유성구 배수관'!Z26,'대덕 배수관'!Z26)</f>
        <v>0</v>
      </c>
      <c r="AA26" s="185">
        <f>SUM('동구 배수관'!AA26,중구배수관!AA26,'서구 배수관'!AA26,'유성구 배수관'!AA26,'대덕 배수관'!AA26)</f>
        <v>0</v>
      </c>
      <c r="AB26" s="185">
        <f>SUM('동구 배수관'!AB26,중구배수관!AB26,'서구 배수관'!AB26,'유성구 배수관'!AB26,'대덕 배수관'!AB26)</f>
        <v>0</v>
      </c>
      <c r="AC26" s="185">
        <f>SUM('동구 배수관'!AC26,중구배수관!AC26,'서구 배수관'!AC26,'유성구 배수관'!AC26,'대덕 배수관'!AC26)</f>
        <v>0</v>
      </c>
      <c r="AD26" s="185">
        <f>SUM('동구 배수관'!AD26,중구배수관!AD26,'서구 배수관'!AD26,'유성구 배수관'!AD26,'대덕 배수관'!AD26)</f>
        <v>0</v>
      </c>
      <c r="AE26" s="185">
        <f>SUM('동구 배수관'!AE26,중구배수관!AE26,'서구 배수관'!AE26,'유성구 배수관'!AE26,'대덕 배수관'!AE26)</f>
        <v>0</v>
      </c>
      <c r="AF26" s="185">
        <f>SUM('동구 배수관'!AF26,중구배수관!AF26,'서구 배수관'!AF26,'유성구 배수관'!AF26,'대덕 배수관'!AF26)</f>
        <v>0</v>
      </c>
      <c r="AG26" s="185">
        <f>SUM('동구 배수관'!AG26,중구배수관!AG26,'서구 배수관'!AG26,'유성구 배수관'!AG26,'대덕 배수관'!AG26)</f>
        <v>2794.17</v>
      </c>
      <c r="AH26" s="185">
        <f>SUM('동구 배수관'!AH26,중구배수관!AH26,'서구 배수관'!AH26,'유성구 배수관'!AH26,'대덕 배수관'!AH26)</f>
        <v>4747.3899999999994</v>
      </c>
    </row>
    <row r="27" spans="1:34" s="1722" customFormat="1" ht="19.5" customHeight="1">
      <c r="A27" s="2020" t="s">
        <v>864</v>
      </c>
      <c r="B27" s="1013" t="s">
        <v>41</v>
      </c>
      <c r="C27" s="1013">
        <f>SUM(C28:C49)</f>
        <v>27</v>
      </c>
      <c r="D27" s="1013">
        <f>SUM(' 배수관 경년별 총괄'!D28:' 배수관 경년별 총괄'!D49)</f>
        <v>0</v>
      </c>
      <c r="E27" s="1013">
        <f>SUM(' 배수관 경년별 총괄'!E28:' 배수관 경년별 총괄'!E49)</f>
        <v>0</v>
      </c>
      <c r="F27" s="1013">
        <f>SUM(' 배수관 경년별 총괄'!F28:' 배수관 경년별 총괄'!F49)</f>
        <v>0</v>
      </c>
      <c r="G27" s="1013">
        <f>SUM(' 배수관 경년별 총괄'!G28:' 배수관 경년별 총괄'!G49)</f>
        <v>0</v>
      </c>
      <c r="H27" s="1013">
        <f>SUM(' 배수관 경년별 총괄'!H28:' 배수관 경년별 총괄'!H49)</f>
        <v>0</v>
      </c>
      <c r="I27" s="1013">
        <f>SUM(' 배수관 경년별 총괄'!I28:' 배수관 경년별 총괄'!I49)</f>
        <v>0</v>
      </c>
      <c r="J27" s="1013">
        <f>SUM(' 배수관 경년별 총괄'!J28:' 배수관 경년별 총괄'!J49)</f>
        <v>0</v>
      </c>
      <c r="K27" s="1013">
        <f>SUM(' 배수관 경년별 총괄'!K28:' 배수관 경년별 총괄'!K49)</f>
        <v>0</v>
      </c>
      <c r="L27" s="1013">
        <f>SUM(' 배수관 경년별 총괄'!L28:' 배수관 경년별 총괄'!L49)</f>
        <v>0</v>
      </c>
      <c r="M27" s="1013">
        <f>SUM(' 배수관 경년별 총괄'!M28:' 배수관 경년별 총괄'!M49)</f>
        <v>0</v>
      </c>
      <c r="N27" s="1013">
        <f>SUM(' 배수관 경년별 총괄'!N28:' 배수관 경년별 총괄'!N49)</f>
        <v>0</v>
      </c>
      <c r="O27" s="1013">
        <f>SUM(' 배수관 경년별 총괄'!O28:' 배수관 경년별 총괄'!O49)</f>
        <v>0</v>
      </c>
      <c r="P27" s="1013">
        <f>SUM(' 배수관 경년별 총괄'!P28:' 배수관 경년별 총괄'!P49)</f>
        <v>0</v>
      </c>
      <c r="Q27" s="1013">
        <f>SUM(' 배수관 경년별 총괄'!Q28:' 배수관 경년별 총괄'!Q49)</f>
        <v>0</v>
      </c>
      <c r="R27" s="1013">
        <f>SUM(' 배수관 경년별 총괄'!R28:' 배수관 경년별 총괄'!R49)</f>
        <v>0</v>
      </c>
      <c r="S27" s="1013">
        <f>SUM(' 배수관 경년별 총괄'!S28:' 배수관 경년별 총괄'!S49)</f>
        <v>0</v>
      </c>
      <c r="T27" s="1013">
        <f>SUM(' 배수관 경년별 총괄'!T28:' 배수관 경년별 총괄'!T49)</f>
        <v>0</v>
      </c>
      <c r="U27" s="1013">
        <f>SUM(' 배수관 경년별 총괄'!U28:' 배수관 경년별 총괄'!U49)</f>
        <v>0</v>
      </c>
      <c r="V27" s="1013">
        <f>SUM(' 배수관 경년별 총괄'!V28:' 배수관 경년별 총괄'!V49)</f>
        <v>0</v>
      </c>
      <c r="W27" s="1013">
        <f>SUM(' 배수관 경년별 총괄'!W28:' 배수관 경년별 총괄'!W49)</f>
        <v>0</v>
      </c>
      <c r="X27" s="1013">
        <f>SUM(' 배수관 경년별 총괄'!X28:' 배수관 경년별 총괄'!X49)</f>
        <v>0</v>
      </c>
      <c r="Y27" s="1013">
        <f>SUM(' 배수관 경년별 총괄'!Y28:' 배수관 경년별 총괄'!Y49)</f>
        <v>0</v>
      </c>
      <c r="Z27" s="1013">
        <f>SUM(' 배수관 경년별 총괄'!Z28:' 배수관 경년별 총괄'!Z49)</f>
        <v>0</v>
      </c>
      <c r="AA27" s="1013">
        <f>SUM(' 배수관 경년별 총괄'!AA28:' 배수관 경년별 총괄'!AA49)</f>
        <v>0</v>
      </c>
      <c r="AB27" s="1013">
        <f>SUM(' 배수관 경년별 총괄'!AB28:' 배수관 경년별 총괄'!AB49)</f>
        <v>0</v>
      </c>
      <c r="AC27" s="1013">
        <f>SUM(' 배수관 경년별 총괄'!AC28:' 배수관 경년별 총괄'!AC49)</f>
        <v>0</v>
      </c>
      <c r="AD27" s="1013">
        <f>SUM(' 배수관 경년별 총괄'!AD28:' 배수관 경년별 총괄'!AD49)</f>
        <v>27</v>
      </c>
      <c r="AE27" s="1013">
        <f>SUM(' 배수관 경년별 총괄'!AE28:' 배수관 경년별 총괄'!AE49)</f>
        <v>0</v>
      </c>
      <c r="AF27" s="1013">
        <f>SUM(' 배수관 경년별 총괄'!AF28:' 배수관 경년별 총괄'!AF49)</f>
        <v>0</v>
      </c>
      <c r="AG27" s="1013">
        <f>SUM(' 배수관 경년별 총괄'!AG28:' 배수관 경년별 총괄'!AG49)</f>
        <v>0</v>
      </c>
      <c r="AH27" s="1013">
        <f>SUM(' 배수관 경년별 총괄'!AH28:' 배수관 경년별 총괄'!AH49)</f>
        <v>0</v>
      </c>
    </row>
    <row r="28" spans="1:34" s="1722" customFormat="1" ht="19.5" customHeight="1">
      <c r="A28" s="2020" t="s">
        <v>864</v>
      </c>
      <c r="B28" s="989" t="s">
        <v>951</v>
      </c>
      <c r="C28" s="185">
        <f>SUM(D28:AH28)</f>
        <v>0</v>
      </c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>
        <v>0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185">
        <v>0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185">
        <v>0</v>
      </c>
      <c r="AH28" s="185">
        <v>0</v>
      </c>
    </row>
    <row r="29" spans="1:34" s="1722" customFormat="1" ht="30" customHeight="1">
      <c r="A29" s="2021"/>
      <c r="B29" s="989" t="s">
        <v>796</v>
      </c>
      <c r="C29" s="185">
        <f t="shared" ref="C29:C49" si="1">SUM(D29:AH29)</f>
        <v>0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722" customFormat="1" ht="30" customHeight="1">
      <c r="A30" s="2021"/>
      <c r="B30" s="989" t="s">
        <v>797</v>
      </c>
      <c r="C30" s="185">
        <f t="shared" si="1"/>
        <v>0</v>
      </c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722" customFormat="1" ht="30" customHeight="1">
      <c r="A31" s="2021"/>
      <c r="B31" s="989" t="s">
        <v>798</v>
      </c>
      <c r="C31" s="185">
        <f t="shared" si="1"/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722" customFormat="1" ht="30" customHeight="1">
      <c r="A32" s="2021"/>
      <c r="B32" s="989" t="s">
        <v>780</v>
      </c>
      <c r="C32" s="185">
        <f t="shared" si="1"/>
        <v>0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722" customFormat="1" ht="30" customHeight="1">
      <c r="A33" s="2021"/>
      <c r="B33" s="991" t="s">
        <v>781</v>
      </c>
      <c r="C33" s="185">
        <f t="shared" si="1"/>
        <v>0</v>
      </c>
      <c r="D33" s="185">
        <v>0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0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0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722" customFormat="1" ht="30" customHeight="1">
      <c r="A34" s="2021"/>
      <c r="B34" s="991" t="s">
        <v>786</v>
      </c>
      <c r="C34" s="185">
        <f t="shared" si="1"/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v>0</v>
      </c>
    </row>
    <row r="35" spans="1:34" s="1722" customFormat="1" ht="30" customHeight="1">
      <c r="A35" s="2021"/>
      <c r="B35" s="991" t="s">
        <v>799</v>
      </c>
      <c r="C35" s="185">
        <f t="shared" si="1"/>
        <v>0</v>
      </c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21"/>
      <c r="B36" s="991" t="s">
        <v>787</v>
      </c>
      <c r="C36" s="185">
        <f t="shared" si="1"/>
        <v>0</v>
      </c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21"/>
      <c r="B37" s="991" t="s">
        <v>820</v>
      </c>
      <c r="C37" s="185">
        <f t="shared" si="1"/>
        <v>0</v>
      </c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21"/>
      <c r="B38" s="991" t="s">
        <v>800</v>
      </c>
      <c r="C38" s="185">
        <f t="shared" si="1"/>
        <v>0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0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21"/>
      <c r="B39" s="989" t="s">
        <v>801</v>
      </c>
      <c r="C39" s="185">
        <f t="shared" si="1"/>
        <v>0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</row>
    <row r="40" spans="1:34" ht="30" customHeight="1">
      <c r="A40" s="2021"/>
      <c r="B40" s="995" t="s">
        <v>802</v>
      </c>
      <c r="C40" s="185">
        <f t="shared" si="1"/>
        <v>0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0</v>
      </c>
      <c r="AF40" s="185">
        <v>0</v>
      </c>
      <c r="AG40" s="185">
        <v>0</v>
      </c>
      <c r="AH40" s="185">
        <v>0</v>
      </c>
    </row>
    <row r="41" spans="1:34" ht="30" customHeight="1">
      <c r="A41" s="2021"/>
      <c r="B41" s="995" t="s">
        <v>803</v>
      </c>
      <c r="C41" s="185">
        <f t="shared" si="1"/>
        <v>0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21"/>
      <c r="B42" s="1011" t="s">
        <v>804</v>
      </c>
      <c r="C42" s="185">
        <f t="shared" si="1"/>
        <v>0</v>
      </c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30" customHeight="1">
      <c r="A43" s="2021"/>
      <c r="B43" s="1011" t="s">
        <v>805</v>
      </c>
      <c r="C43" s="185">
        <f t="shared" si="1"/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30" customHeight="1">
      <c r="A44" s="2021"/>
      <c r="B44" s="1011" t="s">
        <v>806</v>
      </c>
      <c r="C44" s="185">
        <f t="shared" si="1"/>
        <v>0</v>
      </c>
      <c r="D44" s="185">
        <v>0</v>
      </c>
      <c r="E44" s="185">
        <v>0</v>
      </c>
      <c r="F44" s="185">
        <v>0</v>
      </c>
      <c r="G44" s="185">
        <v>0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</row>
    <row r="45" spans="1:34" ht="30" customHeight="1">
      <c r="A45" s="2021"/>
      <c r="B45" s="995" t="s">
        <v>807</v>
      </c>
      <c r="C45" s="185">
        <f t="shared" si="1"/>
        <v>27</v>
      </c>
      <c r="D45" s="185">
        <f>SUM('유성구 배수관'!D45)</f>
        <v>0</v>
      </c>
      <c r="E45" s="185">
        <f>SUM('유성구 배수관'!E45)</f>
        <v>0</v>
      </c>
      <c r="F45" s="185">
        <f>SUM('유성구 배수관'!F45)</f>
        <v>0</v>
      </c>
      <c r="G45" s="185">
        <f>SUM('유성구 배수관'!G45)</f>
        <v>0</v>
      </c>
      <c r="H45" s="185">
        <f>SUM('유성구 배수관'!H45)</f>
        <v>0</v>
      </c>
      <c r="I45" s="185">
        <f>SUM('유성구 배수관'!I45)</f>
        <v>0</v>
      </c>
      <c r="J45" s="185">
        <f>SUM('유성구 배수관'!J45)</f>
        <v>0</v>
      </c>
      <c r="K45" s="185">
        <f>SUM('유성구 배수관'!K45)</f>
        <v>0</v>
      </c>
      <c r="L45" s="185">
        <f>SUM('유성구 배수관'!L45)</f>
        <v>0</v>
      </c>
      <c r="M45" s="185">
        <f>SUM('유성구 배수관'!M45)</f>
        <v>0</v>
      </c>
      <c r="N45" s="185">
        <f>SUM('유성구 배수관'!N45)</f>
        <v>0</v>
      </c>
      <c r="O45" s="185">
        <f>SUM('유성구 배수관'!O45)</f>
        <v>0</v>
      </c>
      <c r="P45" s="185">
        <f>SUM('유성구 배수관'!P45)</f>
        <v>0</v>
      </c>
      <c r="Q45" s="185">
        <f>SUM('유성구 배수관'!Q45)</f>
        <v>0</v>
      </c>
      <c r="R45" s="185">
        <f>SUM('유성구 배수관'!R45)</f>
        <v>0</v>
      </c>
      <c r="S45" s="185">
        <f>SUM('유성구 배수관'!S45)</f>
        <v>0</v>
      </c>
      <c r="T45" s="185">
        <f>SUM('유성구 배수관'!T45)</f>
        <v>0</v>
      </c>
      <c r="U45" s="185">
        <f>SUM('유성구 배수관'!U45)</f>
        <v>0</v>
      </c>
      <c r="V45" s="185">
        <f>SUM('유성구 배수관'!V45)</f>
        <v>0</v>
      </c>
      <c r="W45" s="185">
        <f>SUM('유성구 배수관'!W45)</f>
        <v>0</v>
      </c>
      <c r="X45" s="185">
        <f>SUM('유성구 배수관'!X45)</f>
        <v>0</v>
      </c>
      <c r="Y45" s="185">
        <f>SUM('유성구 배수관'!Y45)</f>
        <v>0</v>
      </c>
      <c r="Z45" s="185">
        <f>SUM('유성구 배수관'!Z45)</f>
        <v>0</v>
      </c>
      <c r="AA45" s="185">
        <f>SUM('유성구 배수관'!AA45)</f>
        <v>0</v>
      </c>
      <c r="AB45" s="185">
        <f>SUM('유성구 배수관'!AB45)</f>
        <v>0</v>
      </c>
      <c r="AC45" s="185">
        <f>SUM('유성구 배수관'!AC45)</f>
        <v>0</v>
      </c>
      <c r="AD45" s="185">
        <f>SUM('유성구 배수관'!AD45)</f>
        <v>27</v>
      </c>
      <c r="AE45" s="185">
        <f>SUM('유성구 배수관'!AE45)</f>
        <v>0</v>
      </c>
      <c r="AF45" s="185">
        <f>SUM('유성구 배수관'!AF45)</f>
        <v>0</v>
      </c>
      <c r="AG45" s="185">
        <f>SUM('유성구 배수관'!AG45)</f>
        <v>0</v>
      </c>
      <c r="AH45" s="185">
        <f>SUM('유성구 배수관'!AH45)</f>
        <v>0</v>
      </c>
    </row>
    <row r="46" spans="1:34" ht="30" customHeight="1">
      <c r="A46" s="2021"/>
      <c r="B46" s="991" t="s">
        <v>808</v>
      </c>
      <c r="C46" s="185">
        <f t="shared" si="1"/>
        <v>0</v>
      </c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85">
        <v>0</v>
      </c>
      <c r="W46" s="185">
        <v>0</v>
      </c>
      <c r="X46" s="185">
        <v>0</v>
      </c>
      <c r="Y46" s="185">
        <v>0</v>
      </c>
      <c r="Z46" s="185">
        <v>0</v>
      </c>
      <c r="AA46" s="185">
        <v>0</v>
      </c>
      <c r="AB46" s="185">
        <v>0</v>
      </c>
      <c r="AC46" s="185">
        <v>0</v>
      </c>
      <c r="AD46" s="185">
        <v>0</v>
      </c>
      <c r="AE46" s="185">
        <v>0</v>
      </c>
      <c r="AF46" s="185">
        <v>0</v>
      </c>
      <c r="AG46" s="185">
        <v>0</v>
      </c>
      <c r="AH46" s="185">
        <v>0</v>
      </c>
    </row>
    <row r="47" spans="1:34" ht="30" customHeight="1">
      <c r="A47" s="2021"/>
      <c r="B47" s="1011" t="s">
        <v>821</v>
      </c>
      <c r="C47" s="185">
        <f t="shared" si="1"/>
        <v>0</v>
      </c>
      <c r="D47" s="185">
        <v>0</v>
      </c>
      <c r="E47" s="185">
        <v>0</v>
      </c>
      <c r="F47" s="185">
        <v>0</v>
      </c>
      <c r="G47" s="185">
        <v>0</v>
      </c>
      <c r="H47" s="185">
        <v>0</v>
      </c>
      <c r="I47" s="185">
        <v>0</v>
      </c>
      <c r="J47" s="185">
        <v>0</v>
      </c>
      <c r="K47" s="185">
        <v>0</v>
      </c>
      <c r="L47" s="185">
        <v>0</v>
      </c>
      <c r="M47" s="185">
        <v>0</v>
      </c>
      <c r="N47" s="185">
        <v>0</v>
      </c>
      <c r="O47" s="185">
        <v>0</v>
      </c>
      <c r="P47" s="185">
        <v>0</v>
      </c>
      <c r="Q47" s="185">
        <v>0</v>
      </c>
      <c r="R47" s="185">
        <v>0</v>
      </c>
      <c r="S47" s="185">
        <v>0</v>
      </c>
      <c r="T47" s="185">
        <v>0</v>
      </c>
      <c r="U47" s="185">
        <v>0</v>
      </c>
      <c r="V47" s="185">
        <v>0</v>
      </c>
      <c r="W47" s="185">
        <v>0</v>
      </c>
      <c r="X47" s="185">
        <v>0</v>
      </c>
      <c r="Y47" s="185">
        <v>0</v>
      </c>
      <c r="Z47" s="185">
        <v>0</v>
      </c>
      <c r="AA47" s="185">
        <v>0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</row>
    <row r="48" spans="1:34" ht="30" customHeight="1">
      <c r="A48" s="2021"/>
      <c r="B48" s="1011" t="s">
        <v>822</v>
      </c>
      <c r="C48" s="185">
        <f t="shared" si="1"/>
        <v>0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0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19.5" customHeight="1">
      <c r="A49" s="2021"/>
      <c r="B49" s="1242" t="s">
        <v>952</v>
      </c>
      <c r="C49" s="185">
        <f t="shared" si="1"/>
        <v>0</v>
      </c>
      <c r="D49" s="185">
        <v>0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0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0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19.5" customHeight="1">
      <c r="A50" s="2020" t="s">
        <v>865</v>
      </c>
      <c r="B50" s="1013" t="s">
        <v>41</v>
      </c>
      <c r="C50" s="1013">
        <f>SUM(C51:C72)</f>
        <v>37</v>
      </c>
      <c r="D50" s="1013">
        <f>SUM(' 배수관 경년별 총괄'!D51:' 배수관 경년별 총괄'!D72)</f>
        <v>0</v>
      </c>
      <c r="E50" s="1013">
        <f>SUM(' 배수관 경년별 총괄'!E51:' 배수관 경년별 총괄'!E72)</f>
        <v>0</v>
      </c>
      <c r="F50" s="1013">
        <f>SUM(' 배수관 경년별 총괄'!F51:' 배수관 경년별 총괄'!F72)</f>
        <v>0</v>
      </c>
      <c r="G50" s="1013">
        <f>SUM(' 배수관 경년별 총괄'!G51:' 배수관 경년별 총괄'!G72)</f>
        <v>0</v>
      </c>
      <c r="H50" s="1013">
        <f>SUM(' 배수관 경년별 총괄'!H51:' 배수관 경년별 총괄'!H72)</f>
        <v>0</v>
      </c>
      <c r="I50" s="1013">
        <f>SUM(' 배수관 경년별 총괄'!I51:' 배수관 경년별 총괄'!I72)</f>
        <v>0</v>
      </c>
      <c r="J50" s="1013">
        <f>SUM(' 배수관 경년별 총괄'!J51:' 배수관 경년별 총괄'!J72)</f>
        <v>0</v>
      </c>
      <c r="K50" s="1013">
        <f>SUM(' 배수관 경년별 총괄'!K51:' 배수관 경년별 총괄'!K72)</f>
        <v>0</v>
      </c>
      <c r="L50" s="1013">
        <f>SUM(' 배수관 경년별 총괄'!L51:' 배수관 경년별 총괄'!L72)</f>
        <v>0</v>
      </c>
      <c r="M50" s="1013">
        <f>SUM(' 배수관 경년별 총괄'!M51:' 배수관 경년별 총괄'!M72)</f>
        <v>0</v>
      </c>
      <c r="N50" s="1013">
        <f>SUM(' 배수관 경년별 총괄'!N51:' 배수관 경년별 총괄'!N72)</f>
        <v>0</v>
      </c>
      <c r="O50" s="1013">
        <f>SUM(' 배수관 경년별 총괄'!O51:' 배수관 경년별 총괄'!O72)</f>
        <v>0</v>
      </c>
      <c r="P50" s="1013">
        <f>SUM(' 배수관 경년별 총괄'!P51:' 배수관 경년별 총괄'!P72)</f>
        <v>0</v>
      </c>
      <c r="Q50" s="1013">
        <f>SUM(' 배수관 경년별 총괄'!Q51:' 배수관 경년별 총괄'!Q72)</f>
        <v>0</v>
      </c>
      <c r="R50" s="1013">
        <f>SUM(' 배수관 경년별 총괄'!R51:' 배수관 경년별 총괄'!R72)</f>
        <v>0</v>
      </c>
      <c r="S50" s="1013">
        <f>SUM(' 배수관 경년별 총괄'!S51:' 배수관 경년별 총괄'!S72)</f>
        <v>0</v>
      </c>
      <c r="T50" s="1013">
        <f>SUM(' 배수관 경년별 총괄'!T51:' 배수관 경년별 총괄'!T72)</f>
        <v>0</v>
      </c>
      <c r="U50" s="1013">
        <f>SUM(' 배수관 경년별 총괄'!U51:' 배수관 경년별 총괄'!U72)</f>
        <v>0</v>
      </c>
      <c r="V50" s="1013">
        <f>SUM(' 배수관 경년별 총괄'!V51:' 배수관 경년별 총괄'!V72)</f>
        <v>0</v>
      </c>
      <c r="W50" s="1013">
        <f>SUM(' 배수관 경년별 총괄'!W51:' 배수관 경년별 총괄'!W72)</f>
        <v>0</v>
      </c>
      <c r="X50" s="1013">
        <f>SUM(' 배수관 경년별 총괄'!X51:' 배수관 경년별 총괄'!X72)</f>
        <v>0</v>
      </c>
      <c r="Y50" s="1013">
        <f>SUM(' 배수관 경년별 총괄'!Y51:' 배수관 경년별 총괄'!Y72)</f>
        <v>0</v>
      </c>
      <c r="Z50" s="1013">
        <f>SUM(' 배수관 경년별 총괄'!Z51:' 배수관 경년별 총괄'!Z72)</f>
        <v>0</v>
      </c>
      <c r="AA50" s="1013">
        <f>SUM(' 배수관 경년별 총괄'!AA51:' 배수관 경년별 총괄'!AA72)</f>
        <v>0</v>
      </c>
      <c r="AB50" s="1013">
        <f>SUM(' 배수관 경년별 총괄'!AB51:' 배수관 경년별 총괄'!AB72)</f>
        <v>0</v>
      </c>
      <c r="AC50" s="1013">
        <f>SUM(' 배수관 경년별 총괄'!AC51:' 배수관 경년별 총괄'!AC72)</f>
        <v>0</v>
      </c>
      <c r="AD50" s="1013">
        <f>SUM(' 배수관 경년별 총괄'!AD51:' 배수관 경년별 총괄'!AD72)</f>
        <v>37</v>
      </c>
      <c r="AE50" s="1013">
        <f>SUM(' 배수관 경년별 총괄'!AE51:' 배수관 경년별 총괄'!AE72)</f>
        <v>0</v>
      </c>
      <c r="AF50" s="1013">
        <f>SUM(' 배수관 경년별 총괄'!AF51:' 배수관 경년별 총괄'!AF72)</f>
        <v>0</v>
      </c>
      <c r="AG50" s="1013">
        <f>SUM(' 배수관 경년별 총괄'!AG51:' 배수관 경년별 총괄'!AG72)</f>
        <v>0</v>
      </c>
      <c r="AH50" s="1013">
        <f>SUM(' 배수관 경년별 총괄'!AH51:' 배수관 경년별 총괄'!AH72)</f>
        <v>0</v>
      </c>
    </row>
    <row r="51" spans="1:34" ht="19.5" customHeight="1">
      <c r="A51" s="2020" t="s">
        <v>865</v>
      </c>
      <c r="B51" s="989" t="s">
        <v>951</v>
      </c>
      <c r="C51" s="185">
        <f>SUM(D51:AH51)</f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30" customHeight="1">
      <c r="A52" s="2021"/>
      <c r="B52" s="989" t="s">
        <v>796</v>
      </c>
      <c r="C52" s="185">
        <f t="shared" ref="C52:C72" si="2">SUM(D52:AH52)</f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0</v>
      </c>
      <c r="U52" s="185">
        <v>0</v>
      </c>
      <c r="V52" s="185">
        <v>0</v>
      </c>
      <c r="W52" s="185">
        <v>0</v>
      </c>
      <c r="X52" s="185">
        <v>0</v>
      </c>
      <c r="Y52" s="185">
        <v>0</v>
      </c>
      <c r="Z52" s="185">
        <v>0</v>
      </c>
      <c r="AA52" s="185">
        <v>0</v>
      </c>
      <c r="AB52" s="185">
        <v>0</v>
      </c>
      <c r="AC52" s="185">
        <v>0</v>
      </c>
      <c r="AD52" s="185">
        <v>0</v>
      </c>
      <c r="AE52" s="185">
        <v>0</v>
      </c>
      <c r="AF52" s="185">
        <v>0</v>
      </c>
      <c r="AG52" s="185">
        <v>0</v>
      </c>
      <c r="AH52" s="185">
        <v>0</v>
      </c>
    </row>
    <row r="53" spans="1:34" ht="30" customHeight="1">
      <c r="A53" s="2021"/>
      <c r="B53" s="989" t="s">
        <v>797</v>
      </c>
      <c r="C53" s="185">
        <f t="shared" si="2"/>
        <v>0</v>
      </c>
      <c r="D53" s="185">
        <v>0</v>
      </c>
      <c r="E53" s="185">
        <v>0</v>
      </c>
      <c r="F53" s="185">
        <v>0</v>
      </c>
      <c r="G53" s="185">
        <v>0</v>
      </c>
      <c r="H53" s="185">
        <v>0</v>
      </c>
      <c r="I53" s="185">
        <v>0</v>
      </c>
      <c r="J53" s="185">
        <v>0</v>
      </c>
      <c r="K53" s="185">
        <v>0</v>
      </c>
      <c r="L53" s="185">
        <v>0</v>
      </c>
      <c r="M53" s="185">
        <v>0</v>
      </c>
      <c r="N53" s="185">
        <v>0</v>
      </c>
      <c r="O53" s="185">
        <v>0</v>
      </c>
      <c r="P53" s="185">
        <v>0</v>
      </c>
      <c r="Q53" s="185"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185">
        <v>0</v>
      </c>
      <c r="AE53" s="185">
        <v>0</v>
      </c>
      <c r="AF53" s="185">
        <v>0</v>
      </c>
      <c r="AG53" s="185">
        <v>0</v>
      </c>
      <c r="AH53" s="185">
        <v>0</v>
      </c>
    </row>
    <row r="54" spans="1:34" ht="30" customHeight="1">
      <c r="A54" s="2021"/>
      <c r="B54" s="989" t="s">
        <v>798</v>
      </c>
      <c r="C54" s="185">
        <f t="shared" si="2"/>
        <v>0</v>
      </c>
      <c r="D54" s="185">
        <v>0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0</v>
      </c>
      <c r="M54" s="185">
        <v>0</v>
      </c>
      <c r="N54" s="185">
        <v>0</v>
      </c>
      <c r="O54" s="185">
        <v>0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21"/>
      <c r="B55" s="989" t="s">
        <v>780</v>
      </c>
      <c r="C55" s="185">
        <f t="shared" si="2"/>
        <v>0</v>
      </c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21"/>
      <c r="B56" s="991" t="s">
        <v>781</v>
      </c>
      <c r="C56" s="185">
        <f t="shared" si="2"/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21"/>
      <c r="B57" s="991" t="s">
        <v>786</v>
      </c>
      <c r="C57" s="185">
        <f t="shared" si="2"/>
        <v>0</v>
      </c>
      <c r="D57" s="185">
        <v>0</v>
      </c>
      <c r="E57" s="185">
        <v>0</v>
      </c>
      <c r="F57" s="185">
        <v>0</v>
      </c>
      <c r="G57" s="185">
        <v>0</v>
      </c>
      <c r="H57" s="185">
        <v>0</v>
      </c>
      <c r="I57" s="185">
        <v>0</v>
      </c>
      <c r="J57" s="185">
        <v>0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0</v>
      </c>
      <c r="R57" s="185">
        <v>0</v>
      </c>
      <c r="S57" s="185">
        <v>0</v>
      </c>
      <c r="T57" s="185">
        <v>0</v>
      </c>
      <c r="U57" s="185">
        <v>0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0</v>
      </c>
      <c r="AC57" s="185">
        <v>0</v>
      </c>
      <c r="AD57" s="185">
        <v>0</v>
      </c>
      <c r="AE57" s="185">
        <v>0</v>
      </c>
      <c r="AF57" s="185">
        <v>0</v>
      </c>
      <c r="AG57" s="185">
        <v>0</v>
      </c>
      <c r="AH57" s="185">
        <v>0</v>
      </c>
    </row>
    <row r="58" spans="1:34" ht="30" customHeight="1">
      <c r="A58" s="2021"/>
      <c r="B58" s="991" t="s">
        <v>799</v>
      </c>
      <c r="C58" s="185">
        <f t="shared" si="2"/>
        <v>0</v>
      </c>
      <c r="D58" s="185"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v>0</v>
      </c>
      <c r="J58" s="185">
        <v>0</v>
      </c>
      <c r="K58" s="185">
        <v>0</v>
      </c>
      <c r="L58" s="185">
        <v>0</v>
      </c>
      <c r="M58" s="185">
        <v>0</v>
      </c>
      <c r="N58" s="185">
        <v>0</v>
      </c>
      <c r="O58" s="185">
        <v>0</v>
      </c>
      <c r="P58" s="185">
        <v>0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185">
        <v>0</v>
      </c>
      <c r="Y58" s="185">
        <v>0</v>
      </c>
      <c r="Z58" s="185">
        <v>0</v>
      </c>
      <c r="AA58" s="185">
        <v>0</v>
      </c>
      <c r="AB58" s="185">
        <v>0</v>
      </c>
      <c r="AC58" s="185">
        <v>0</v>
      </c>
      <c r="AD58" s="185">
        <v>0</v>
      </c>
      <c r="AE58" s="185">
        <v>0</v>
      </c>
      <c r="AF58" s="185">
        <v>0</v>
      </c>
      <c r="AG58" s="185">
        <v>0</v>
      </c>
      <c r="AH58" s="185">
        <v>0</v>
      </c>
    </row>
    <row r="59" spans="1:34" ht="30" customHeight="1">
      <c r="A59" s="2021"/>
      <c r="B59" s="991" t="s">
        <v>787</v>
      </c>
      <c r="C59" s="185">
        <f t="shared" si="2"/>
        <v>0</v>
      </c>
      <c r="D59" s="185">
        <v>0</v>
      </c>
      <c r="E59" s="185">
        <v>0</v>
      </c>
      <c r="F59" s="185">
        <v>0</v>
      </c>
      <c r="G59" s="185">
        <v>0</v>
      </c>
      <c r="H59" s="185">
        <v>0</v>
      </c>
      <c r="I59" s="185">
        <v>0</v>
      </c>
      <c r="J59" s="185">
        <v>0</v>
      </c>
      <c r="K59" s="185">
        <v>0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185">
        <v>0</v>
      </c>
      <c r="U59" s="185">
        <v>0</v>
      </c>
      <c r="V59" s="185">
        <v>0</v>
      </c>
      <c r="W59" s="185">
        <v>0</v>
      </c>
      <c r="X59" s="185">
        <v>0</v>
      </c>
      <c r="Y59" s="185">
        <v>0</v>
      </c>
      <c r="Z59" s="185">
        <v>0</v>
      </c>
      <c r="AA59" s="185">
        <v>0</v>
      </c>
      <c r="AB59" s="185">
        <v>0</v>
      </c>
      <c r="AC59" s="185">
        <v>0</v>
      </c>
      <c r="AD59" s="185">
        <v>0</v>
      </c>
      <c r="AE59" s="185">
        <v>0</v>
      </c>
      <c r="AF59" s="185">
        <v>0</v>
      </c>
      <c r="AG59" s="185">
        <v>0</v>
      </c>
      <c r="AH59" s="185">
        <v>0</v>
      </c>
    </row>
    <row r="60" spans="1:34" ht="30" customHeight="1">
      <c r="A60" s="2021"/>
      <c r="B60" s="991" t="s">
        <v>820</v>
      </c>
      <c r="C60" s="185">
        <f t="shared" si="2"/>
        <v>0</v>
      </c>
      <c r="D60" s="185">
        <v>0</v>
      </c>
      <c r="E60" s="185">
        <v>0</v>
      </c>
      <c r="F60" s="185">
        <v>0</v>
      </c>
      <c r="G60" s="185">
        <v>0</v>
      </c>
      <c r="H60" s="185">
        <v>0</v>
      </c>
      <c r="I60" s="185">
        <v>0</v>
      </c>
      <c r="J60" s="185">
        <v>0</v>
      </c>
      <c r="K60" s="185">
        <v>0</v>
      </c>
      <c r="L60" s="185">
        <v>0</v>
      </c>
      <c r="M60" s="185">
        <v>0</v>
      </c>
      <c r="N60" s="185">
        <v>0</v>
      </c>
      <c r="O60" s="185">
        <v>0</v>
      </c>
      <c r="P60" s="185">
        <v>0</v>
      </c>
      <c r="Q60" s="185">
        <v>0</v>
      </c>
      <c r="R60" s="185">
        <v>0</v>
      </c>
      <c r="S60" s="185">
        <v>0</v>
      </c>
      <c r="T60" s="185">
        <v>0</v>
      </c>
      <c r="U60" s="185">
        <v>0</v>
      </c>
      <c r="V60" s="185">
        <v>0</v>
      </c>
      <c r="W60" s="185">
        <v>0</v>
      </c>
      <c r="X60" s="185">
        <v>0</v>
      </c>
      <c r="Y60" s="185">
        <v>0</v>
      </c>
      <c r="Z60" s="185">
        <v>0</v>
      </c>
      <c r="AA60" s="185">
        <v>0</v>
      </c>
      <c r="AB60" s="185">
        <v>0</v>
      </c>
      <c r="AC60" s="185">
        <v>0</v>
      </c>
      <c r="AD60" s="185">
        <v>0</v>
      </c>
      <c r="AE60" s="185">
        <v>0</v>
      </c>
      <c r="AF60" s="185">
        <v>0</v>
      </c>
      <c r="AG60" s="185">
        <v>0</v>
      </c>
      <c r="AH60" s="185">
        <v>0</v>
      </c>
    </row>
    <row r="61" spans="1:34" ht="30" customHeight="1">
      <c r="A61" s="2021"/>
      <c r="B61" s="991" t="s">
        <v>800</v>
      </c>
      <c r="C61" s="185">
        <f t="shared" si="2"/>
        <v>0</v>
      </c>
      <c r="D61" s="185">
        <v>0</v>
      </c>
      <c r="E61" s="185">
        <v>0</v>
      </c>
      <c r="F61" s="185">
        <v>0</v>
      </c>
      <c r="G61" s="185">
        <v>0</v>
      </c>
      <c r="H61" s="185">
        <v>0</v>
      </c>
      <c r="I61" s="185">
        <v>0</v>
      </c>
      <c r="J61" s="185">
        <v>0</v>
      </c>
      <c r="K61" s="185">
        <v>0</v>
      </c>
      <c r="L61" s="185">
        <v>0</v>
      </c>
      <c r="M61" s="185">
        <v>0</v>
      </c>
      <c r="N61" s="185">
        <v>0</v>
      </c>
      <c r="O61" s="185">
        <v>0</v>
      </c>
      <c r="P61" s="185">
        <v>0</v>
      </c>
      <c r="Q61" s="185">
        <v>0</v>
      </c>
      <c r="R61" s="185">
        <v>0</v>
      </c>
      <c r="S61" s="185">
        <v>0</v>
      </c>
      <c r="T61" s="185">
        <v>0</v>
      </c>
      <c r="U61" s="185">
        <v>0</v>
      </c>
      <c r="V61" s="185">
        <v>0</v>
      </c>
      <c r="W61" s="185">
        <v>0</v>
      </c>
      <c r="X61" s="185">
        <v>0</v>
      </c>
      <c r="Y61" s="185">
        <v>0</v>
      </c>
      <c r="Z61" s="185">
        <v>0</v>
      </c>
      <c r="AA61" s="185">
        <v>0</v>
      </c>
      <c r="AB61" s="185">
        <v>0</v>
      </c>
      <c r="AC61" s="185">
        <v>0</v>
      </c>
      <c r="AD61" s="185">
        <v>0</v>
      </c>
      <c r="AE61" s="185">
        <v>0</v>
      </c>
      <c r="AF61" s="185">
        <v>0</v>
      </c>
      <c r="AG61" s="185">
        <v>0</v>
      </c>
      <c r="AH61" s="185">
        <v>0</v>
      </c>
    </row>
    <row r="62" spans="1:34" ht="30" customHeight="1">
      <c r="A62" s="2021"/>
      <c r="B62" s="989" t="s">
        <v>801</v>
      </c>
      <c r="C62" s="185">
        <f t="shared" si="2"/>
        <v>0</v>
      </c>
      <c r="D62" s="185">
        <v>0</v>
      </c>
      <c r="E62" s="185">
        <v>0</v>
      </c>
      <c r="F62" s="185">
        <v>0</v>
      </c>
      <c r="G62" s="185">
        <v>0</v>
      </c>
      <c r="H62" s="185">
        <v>0</v>
      </c>
      <c r="I62" s="185">
        <v>0</v>
      </c>
      <c r="J62" s="185">
        <v>0</v>
      </c>
      <c r="K62" s="185">
        <v>0</v>
      </c>
      <c r="L62" s="185">
        <v>0</v>
      </c>
      <c r="M62" s="185">
        <v>0</v>
      </c>
      <c r="N62" s="185">
        <v>0</v>
      </c>
      <c r="O62" s="185">
        <v>0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0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</row>
    <row r="63" spans="1:34" ht="30" customHeight="1">
      <c r="A63" s="2021"/>
      <c r="B63" s="995" t="s">
        <v>802</v>
      </c>
      <c r="C63" s="185">
        <f t="shared" si="2"/>
        <v>0</v>
      </c>
      <c r="D63" s="185">
        <v>0</v>
      </c>
      <c r="E63" s="185">
        <v>0</v>
      </c>
      <c r="F63" s="185">
        <v>0</v>
      </c>
      <c r="G63" s="185">
        <v>0</v>
      </c>
      <c r="H63" s="185">
        <v>0</v>
      </c>
      <c r="I63" s="185">
        <v>0</v>
      </c>
      <c r="J63" s="185">
        <v>0</v>
      </c>
      <c r="K63" s="185"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>
        <v>0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185">
        <v>0</v>
      </c>
      <c r="AC63" s="185">
        <v>0</v>
      </c>
      <c r="AD63" s="185">
        <v>0</v>
      </c>
      <c r="AE63" s="185">
        <v>0</v>
      </c>
      <c r="AF63" s="185">
        <v>0</v>
      </c>
      <c r="AG63" s="185">
        <v>0</v>
      </c>
      <c r="AH63" s="185">
        <v>0</v>
      </c>
    </row>
    <row r="64" spans="1:34" ht="30" customHeight="1">
      <c r="A64" s="2021"/>
      <c r="B64" s="995" t="s">
        <v>803</v>
      </c>
      <c r="C64" s="185">
        <f t="shared" si="2"/>
        <v>0</v>
      </c>
      <c r="D64" s="185">
        <v>0</v>
      </c>
      <c r="E64" s="185">
        <v>0</v>
      </c>
      <c r="F64" s="185">
        <v>0</v>
      </c>
      <c r="G64" s="185">
        <v>0</v>
      </c>
      <c r="H64" s="185">
        <v>0</v>
      </c>
      <c r="I64" s="185">
        <v>0</v>
      </c>
      <c r="J64" s="185">
        <v>0</v>
      </c>
      <c r="K64" s="185">
        <v>0</v>
      </c>
      <c r="L64" s="185">
        <v>0</v>
      </c>
      <c r="M64" s="185">
        <v>0</v>
      </c>
      <c r="N64" s="185">
        <v>0</v>
      </c>
      <c r="O64" s="185">
        <v>0</v>
      </c>
      <c r="P64" s="185">
        <v>0</v>
      </c>
      <c r="Q64" s="185">
        <v>0</v>
      </c>
      <c r="R64" s="185">
        <v>0</v>
      </c>
      <c r="S64" s="185">
        <v>0</v>
      </c>
      <c r="T64" s="185">
        <v>0</v>
      </c>
      <c r="U64" s="185">
        <v>0</v>
      </c>
      <c r="V64" s="185">
        <v>0</v>
      </c>
      <c r="W64" s="185">
        <v>0</v>
      </c>
      <c r="X64" s="185">
        <v>0</v>
      </c>
      <c r="Y64" s="185">
        <v>0</v>
      </c>
      <c r="Z64" s="185">
        <v>0</v>
      </c>
      <c r="AA64" s="185">
        <v>0</v>
      </c>
      <c r="AB64" s="185">
        <v>0</v>
      </c>
      <c r="AC64" s="185">
        <v>0</v>
      </c>
      <c r="AD64" s="185">
        <v>0</v>
      </c>
      <c r="AE64" s="185">
        <v>0</v>
      </c>
      <c r="AF64" s="185">
        <v>0</v>
      </c>
      <c r="AG64" s="185">
        <v>0</v>
      </c>
      <c r="AH64" s="185">
        <v>0</v>
      </c>
    </row>
    <row r="65" spans="1:34" ht="30" customHeight="1">
      <c r="A65" s="2021"/>
      <c r="B65" s="1011" t="s">
        <v>804</v>
      </c>
      <c r="C65" s="185">
        <f t="shared" si="2"/>
        <v>0</v>
      </c>
      <c r="D65" s="185">
        <v>0</v>
      </c>
      <c r="E65" s="185">
        <v>0</v>
      </c>
      <c r="F65" s="185">
        <v>0</v>
      </c>
      <c r="G65" s="185">
        <v>0</v>
      </c>
      <c r="H65" s="185">
        <v>0</v>
      </c>
      <c r="I65" s="185">
        <v>0</v>
      </c>
      <c r="J65" s="185">
        <v>0</v>
      </c>
      <c r="K65" s="185"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>
        <v>0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B65" s="185">
        <v>0</v>
      </c>
      <c r="AC65" s="185">
        <v>0</v>
      </c>
      <c r="AD65" s="185">
        <v>0</v>
      </c>
      <c r="AE65" s="185">
        <v>0</v>
      </c>
      <c r="AF65" s="185">
        <v>0</v>
      </c>
      <c r="AG65" s="185">
        <v>0</v>
      </c>
      <c r="AH65" s="185">
        <v>0</v>
      </c>
    </row>
    <row r="66" spans="1:34" ht="30" customHeight="1">
      <c r="A66" s="2021"/>
      <c r="B66" s="1011" t="s">
        <v>805</v>
      </c>
      <c r="C66" s="185">
        <f t="shared" si="2"/>
        <v>0</v>
      </c>
      <c r="D66" s="185"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v>0</v>
      </c>
      <c r="J66" s="185">
        <v>0</v>
      </c>
      <c r="K66" s="185"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5">
        <v>0</v>
      </c>
      <c r="R66" s="185">
        <v>0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B66" s="185">
        <v>0</v>
      </c>
      <c r="AC66" s="185">
        <v>0</v>
      </c>
      <c r="AD66" s="185">
        <v>0</v>
      </c>
      <c r="AE66" s="185">
        <v>0</v>
      </c>
      <c r="AF66" s="185">
        <v>0</v>
      </c>
      <c r="AG66" s="185">
        <v>0</v>
      </c>
      <c r="AH66" s="185">
        <v>0</v>
      </c>
    </row>
    <row r="67" spans="1:34" ht="30" customHeight="1">
      <c r="A67" s="2021"/>
      <c r="B67" s="1011" t="s">
        <v>806</v>
      </c>
      <c r="C67" s="185">
        <f t="shared" si="2"/>
        <v>0</v>
      </c>
      <c r="D67" s="185">
        <v>0</v>
      </c>
      <c r="E67" s="185">
        <v>0</v>
      </c>
      <c r="F67" s="185">
        <v>0</v>
      </c>
      <c r="G67" s="185">
        <v>0</v>
      </c>
      <c r="H67" s="185">
        <v>0</v>
      </c>
      <c r="I67" s="185">
        <v>0</v>
      </c>
      <c r="J67" s="185">
        <v>0</v>
      </c>
      <c r="K67" s="185">
        <v>0</v>
      </c>
      <c r="L67" s="185">
        <v>0</v>
      </c>
      <c r="M67" s="185">
        <v>0</v>
      </c>
      <c r="N67" s="185">
        <v>0</v>
      </c>
      <c r="O67" s="185">
        <v>0</v>
      </c>
      <c r="P67" s="185">
        <v>0</v>
      </c>
      <c r="Q67" s="185">
        <v>0</v>
      </c>
      <c r="R67" s="185">
        <v>0</v>
      </c>
      <c r="S67" s="185">
        <v>0</v>
      </c>
      <c r="T67" s="185">
        <v>0</v>
      </c>
      <c r="U67" s="185">
        <v>0</v>
      </c>
      <c r="V67" s="185">
        <v>0</v>
      </c>
      <c r="W67" s="185">
        <v>0</v>
      </c>
      <c r="X67" s="185">
        <v>0</v>
      </c>
      <c r="Y67" s="185">
        <v>0</v>
      </c>
      <c r="Z67" s="185">
        <v>0</v>
      </c>
      <c r="AA67" s="185">
        <v>0</v>
      </c>
      <c r="AB67" s="185">
        <v>0</v>
      </c>
      <c r="AC67" s="185">
        <v>0</v>
      </c>
      <c r="AD67" s="185">
        <v>0</v>
      </c>
      <c r="AE67" s="185">
        <v>0</v>
      </c>
      <c r="AF67" s="185">
        <v>0</v>
      </c>
      <c r="AG67" s="185">
        <v>0</v>
      </c>
      <c r="AH67" s="185">
        <v>0</v>
      </c>
    </row>
    <row r="68" spans="1:34" ht="30" customHeight="1">
      <c r="A68" s="2021"/>
      <c r="B68" s="995" t="s">
        <v>807</v>
      </c>
      <c r="C68" s="185">
        <f t="shared" si="2"/>
        <v>37</v>
      </c>
      <c r="D68" s="185">
        <f>SUM('유성구 배수관'!D68)</f>
        <v>0</v>
      </c>
      <c r="E68" s="185">
        <f>SUM('유성구 배수관'!E68)</f>
        <v>0</v>
      </c>
      <c r="F68" s="185">
        <f>SUM('유성구 배수관'!F68)</f>
        <v>0</v>
      </c>
      <c r="G68" s="185">
        <f>SUM('유성구 배수관'!G68)</f>
        <v>0</v>
      </c>
      <c r="H68" s="185">
        <f>SUM('유성구 배수관'!H68)</f>
        <v>0</v>
      </c>
      <c r="I68" s="185">
        <f>SUM('유성구 배수관'!I68)</f>
        <v>0</v>
      </c>
      <c r="J68" s="185">
        <f>SUM('유성구 배수관'!J68)</f>
        <v>0</v>
      </c>
      <c r="K68" s="185">
        <f>SUM('유성구 배수관'!K68)</f>
        <v>0</v>
      </c>
      <c r="L68" s="185">
        <f>SUM('유성구 배수관'!L68)</f>
        <v>0</v>
      </c>
      <c r="M68" s="185">
        <f>SUM('유성구 배수관'!M68)</f>
        <v>0</v>
      </c>
      <c r="N68" s="185">
        <f>SUM('유성구 배수관'!N68)</f>
        <v>0</v>
      </c>
      <c r="O68" s="185">
        <f>SUM('유성구 배수관'!O68)</f>
        <v>0</v>
      </c>
      <c r="P68" s="185">
        <f>SUM('유성구 배수관'!P68)</f>
        <v>0</v>
      </c>
      <c r="Q68" s="185">
        <f>SUM('유성구 배수관'!Q68)</f>
        <v>0</v>
      </c>
      <c r="R68" s="185">
        <f>SUM('유성구 배수관'!R68)</f>
        <v>0</v>
      </c>
      <c r="S68" s="185">
        <f>SUM('유성구 배수관'!S68)</f>
        <v>0</v>
      </c>
      <c r="T68" s="185">
        <f>SUM('유성구 배수관'!T68)</f>
        <v>0</v>
      </c>
      <c r="U68" s="185">
        <f>SUM('유성구 배수관'!U68)</f>
        <v>0</v>
      </c>
      <c r="V68" s="185">
        <f>SUM('유성구 배수관'!V68)</f>
        <v>0</v>
      </c>
      <c r="W68" s="185">
        <f>SUM('유성구 배수관'!W68)</f>
        <v>0</v>
      </c>
      <c r="X68" s="185">
        <f>SUM('유성구 배수관'!X68)</f>
        <v>0</v>
      </c>
      <c r="Y68" s="185">
        <f>SUM('유성구 배수관'!Y68)</f>
        <v>0</v>
      </c>
      <c r="Z68" s="185">
        <f>SUM('유성구 배수관'!Z68)</f>
        <v>0</v>
      </c>
      <c r="AA68" s="185">
        <f>SUM('유성구 배수관'!AA68)</f>
        <v>0</v>
      </c>
      <c r="AB68" s="185">
        <f>SUM('유성구 배수관'!AB68)</f>
        <v>0</v>
      </c>
      <c r="AC68" s="185">
        <f>SUM('유성구 배수관'!AC68)</f>
        <v>0</v>
      </c>
      <c r="AD68" s="185">
        <f>SUM('유성구 배수관'!AD68)</f>
        <v>37</v>
      </c>
      <c r="AE68" s="185">
        <f>SUM('유성구 배수관'!AE68)</f>
        <v>0</v>
      </c>
      <c r="AF68" s="185">
        <f>SUM('유성구 배수관'!AF68)</f>
        <v>0</v>
      </c>
      <c r="AG68" s="185">
        <f>SUM('유성구 배수관'!AG68)</f>
        <v>0</v>
      </c>
      <c r="AH68" s="185">
        <f>SUM('유성구 배수관'!AH68)</f>
        <v>0</v>
      </c>
    </row>
    <row r="69" spans="1:34" ht="30" customHeight="1">
      <c r="A69" s="2021"/>
      <c r="B69" s="991" t="s">
        <v>808</v>
      </c>
      <c r="C69" s="185">
        <f t="shared" si="2"/>
        <v>0</v>
      </c>
      <c r="D69" s="185">
        <v>0</v>
      </c>
      <c r="E69" s="185">
        <v>0</v>
      </c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0</v>
      </c>
      <c r="P69" s="185">
        <v>0</v>
      </c>
      <c r="Q69" s="185">
        <v>0</v>
      </c>
      <c r="R69" s="185">
        <v>0</v>
      </c>
      <c r="S69" s="185">
        <v>0</v>
      </c>
      <c r="T69" s="185">
        <v>0</v>
      </c>
      <c r="U69" s="185">
        <v>0</v>
      </c>
      <c r="V69" s="185">
        <v>0</v>
      </c>
      <c r="W69" s="185">
        <v>0</v>
      </c>
      <c r="X69" s="185">
        <v>0</v>
      </c>
      <c r="Y69" s="185">
        <v>0</v>
      </c>
      <c r="Z69" s="185">
        <v>0</v>
      </c>
      <c r="AA69" s="185">
        <v>0</v>
      </c>
      <c r="AB69" s="185">
        <v>0</v>
      </c>
      <c r="AC69" s="185">
        <v>0</v>
      </c>
      <c r="AD69" s="185">
        <v>0</v>
      </c>
      <c r="AE69" s="185">
        <v>0</v>
      </c>
      <c r="AF69" s="185">
        <v>0</v>
      </c>
      <c r="AG69" s="185">
        <v>0</v>
      </c>
      <c r="AH69" s="185">
        <v>0</v>
      </c>
    </row>
    <row r="70" spans="1:34" ht="30" customHeight="1">
      <c r="A70" s="2021"/>
      <c r="B70" s="1011" t="s">
        <v>821</v>
      </c>
      <c r="C70" s="185">
        <f t="shared" si="2"/>
        <v>0</v>
      </c>
      <c r="D70" s="185">
        <v>0</v>
      </c>
      <c r="E70" s="185">
        <v>0</v>
      </c>
      <c r="F70" s="185">
        <v>0</v>
      </c>
      <c r="G70" s="185">
        <v>0</v>
      </c>
      <c r="H70" s="185">
        <v>0</v>
      </c>
      <c r="I70" s="185">
        <v>0</v>
      </c>
      <c r="J70" s="185">
        <v>0</v>
      </c>
      <c r="K70" s="185"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185">
        <v>0</v>
      </c>
      <c r="AC70" s="185">
        <v>0</v>
      </c>
      <c r="AD70" s="185">
        <v>0</v>
      </c>
      <c r="AE70" s="185">
        <v>0</v>
      </c>
      <c r="AF70" s="185">
        <v>0</v>
      </c>
      <c r="AG70" s="185">
        <v>0</v>
      </c>
      <c r="AH70" s="185">
        <v>0</v>
      </c>
    </row>
    <row r="71" spans="1:34" ht="30" customHeight="1">
      <c r="A71" s="2021"/>
      <c r="B71" s="1011" t="s">
        <v>822</v>
      </c>
      <c r="C71" s="185">
        <f t="shared" si="2"/>
        <v>0</v>
      </c>
      <c r="D71" s="185"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v>0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0</v>
      </c>
      <c r="AH71" s="185">
        <v>0</v>
      </c>
    </row>
    <row r="72" spans="1:34" ht="19.5" customHeight="1">
      <c r="A72" s="2021"/>
      <c r="B72" s="1242" t="s">
        <v>952</v>
      </c>
      <c r="C72" s="185">
        <f t="shared" si="2"/>
        <v>0</v>
      </c>
      <c r="D72" s="185">
        <v>0</v>
      </c>
      <c r="E72" s="185">
        <v>0</v>
      </c>
      <c r="F72" s="185">
        <v>0</v>
      </c>
      <c r="G72" s="185">
        <v>0</v>
      </c>
      <c r="H72" s="185">
        <v>0</v>
      </c>
      <c r="I72" s="185">
        <v>0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>
        <v>0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0</v>
      </c>
      <c r="AF72" s="185">
        <v>0</v>
      </c>
      <c r="AG72" s="185">
        <v>0</v>
      </c>
      <c r="AH72" s="185">
        <v>0</v>
      </c>
    </row>
    <row r="73" spans="1:34" ht="19.5" customHeight="1">
      <c r="A73" s="2020" t="s">
        <v>866</v>
      </c>
      <c r="B73" s="1013" t="s">
        <v>41</v>
      </c>
      <c r="C73" s="1013">
        <f>SUM(C74:C95)</f>
        <v>454.23</v>
      </c>
      <c r="D73" s="1013">
        <f>SUM(' 배수관 경년별 총괄'!D74:' 배수관 경년별 총괄'!D95)</f>
        <v>0</v>
      </c>
      <c r="E73" s="1013">
        <f>SUM(' 배수관 경년별 총괄'!E74:' 배수관 경년별 총괄'!E95)</f>
        <v>0</v>
      </c>
      <c r="F73" s="1013">
        <f>SUM(' 배수관 경년별 총괄'!F74:' 배수관 경년별 총괄'!F95)</f>
        <v>0</v>
      </c>
      <c r="G73" s="1013">
        <f>SUM(' 배수관 경년별 총괄'!G74:' 배수관 경년별 총괄'!G95)</f>
        <v>0</v>
      </c>
      <c r="H73" s="1013">
        <f>SUM(' 배수관 경년별 총괄'!H74:' 배수관 경년별 총괄'!H95)</f>
        <v>0</v>
      </c>
      <c r="I73" s="1013">
        <f>SUM(' 배수관 경년별 총괄'!I74:' 배수관 경년별 총괄'!I95)</f>
        <v>0</v>
      </c>
      <c r="J73" s="1013">
        <f>SUM(' 배수관 경년별 총괄'!J74:' 배수관 경년별 총괄'!J95)</f>
        <v>0</v>
      </c>
      <c r="K73" s="1013">
        <f>SUM(' 배수관 경년별 총괄'!K74:' 배수관 경년별 총괄'!K95)</f>
        <v>0</v>
      </c>
      <c r="L73" s="1013">
        <f>SUM(' 배수관 경년별 총괄'!L74:' 배수관 경년별 총괄'!L95)</f>
        <v>0</v>
      </c>
      <c r="M73" s="1013">
        <f>SUM(' 배수관 경년별 총괄'!M74:' 배수관 경년별 총괄'!M95)</f>
        <v>0</v>
      </c>
      <c r="N73" s="1013">
        <f>SUM(' 배수관 경년별 총괄'!N74:' 배수관 경년별 총괄'!N95)</f>
        <v>0</v>
      </c>
      <c r="O73" s="1013">
        <f>SUM(' 배수관 경년별 총괄'!O74:' 배수관 경년별 총괄'!O95)</f>
        <v>0</v>
      </c>
      <c r="P73" s="1013">
        <f>SUM(' 배수관 경년별 총괄'!P74:' 배수관 경년별 총괄'!P95)</f>
        <v>0</v>
      </c>
      <c r="Q73" s="1013">
        <f>SUM(' 배수관 경년별 총괄'!Q74:' 배수관 경년별 총괄'!Q95)</f>
        <v>0</v>
      </c>
      <c r="R73" s="1013">
        <f>SUM(' 배수관 경년별 총괄'!R74:' 배수관 경년별 총괄'!R95)</f>
        <v>0</v>
      </c>
      <c r="S73" s="1013">
        <f>SUM(' 배수관 경년별 총괄'!S74:' 배수관 경년별 총괄'!S95)</f>
        <v>0</v>
      </c>
      <c r="T73" s="1013">
        <f>SUM(' 배수관 경년별 총괄'!T74:' 배수관 경년별 총괄'!T95)</f>
        <v>0</v>
      </c>
      <c r="U73" s="1013">
        <f>SUM(' 배수관 경년별 총괄'!U74:' 배수관 경년별 총괄'!U95)</f>
        <v>0</v>
      </c>
      <c r="V73" s="1013">
        <f>SUM(' 배수관 경년별 총괄'!V74:' 배수관 경년별 총괄'!V95)</f>
        <v>0</v>
      </c>
      <c r="W73" s="1013">
        <f>SUM(' 배수관 경년별 총괄'!W74:' 배수관 경년별 총괄'!W95)</f>
        <v>0</v>
      </c>
      <c r="X73" s="1013">
        <f>SUM(' 배수관 경년별 총괄'!X74:' 배수관 경년별 총괄'!X95)</f>
        <v>0</v>
      </c>
      <c r="Y73" s="1013">
        <f>SUM(' 배수관 경년별 총괄'!Y74:' 배수관 경년별 총괄'!Y95)</f>
        <v>0</v>
      </c>
      <c r="Z73" s="1013">
        <f>SUM(' 배수관 경년별 총괄'!Z74:' 배수관 경년별 총괄'!Z95)</f>
        <v>0</v>
      </c>
      <c r="AA73" s="1013">
        <f>SUM(' 배수관 경년별 총괄'!AA74:' 배수관 경년별 총괄'!AA95)</f>
        <v>0</v>
      </c>
      <c r="AB73" s="1013">
        <f>SUM(' 배수관 경년별 총괄'!AB74:' 배수관 경년별 총괄'!AB95)</f>
        <v>0</v>
      </c>
      <c r="AC73" s="1013">
        <f>SUM(' 배수관 경년별 총괄'!AC74:' 배수관 경년별 총괄'!AC95)</f>
        <v>0</v>
      </c>
      <c r="AD73" s="1013">
        <f>SUM(' 배수관 경년별 총괄'!AD74:' 배수관 경년별 총괄'!AD95)</f>
        <v>413</v>
      </c>
      <c r="AE73" s="1013">
        <f>SUM(' 배수관 경년별 총괄'!AE74:' 배수관 경년별 총괄'!AE95)</f>
        <v>0</v>
      </c>
      <c r="AF73" s="1013">
        <f>SUM(' 배수관 경년별 총괄'!AF74:' 배수관 경년별 총괄'!AF95)</f>
        <v>41.23</v>
      </c>
      <c r="AG73" s="1013">
        <f>SUM(' 배수관 경년별 총괄'!AG74:' 배수관 경년별 총괄'!AG95)</f>
        <v>0</v>
      </c>
      <c r="AH73" s="1013">
        <f>SUM(' 배수관 경년별 총괄'!AH74:' 배수관 경년별 총괄'!AH95)</f>
        <v>0</v>
      </c>
    </row>
    <row r="74" spans="1:34" ht="19.5" customHeight="1">
      <c r="A74" s="2020" t="s">
        <v>866</v>
      </c>
      <c r="B74" s="989" t="s">
        <v>951</v>
      </c>
      <c r="C74" s="185">
        <f>SUM(D74:AH74)</f>
        <v>0</v>
      </c>
      <c r="D74" s="185">
        <v>0</v>
      </c>
      <c r="E74" s="185">
        <v>0</v>
      </c>
      <c r="F74" s="185">
        <v>0</v>
      </c>
      <c r="G74" s="185">
        <v>0</v>
      </c>
      <c r="H74" s="185">
        <v>0</v>
      </c>
      <c r="I74" s="185">
        <v>0</v>
      </c>
      <c r="J74" s="185">
        <v>0</v>
      </c>
      <c r="K74" s="185">
        <v>0</v>
      </c>
      <c r="L74" s="185">
        <v>0</v>
      </c>
      <c r="M74" s="185">
        <v>0</v>
      </c>
      <c r="N74" s="185">
        <v>0</v>
      </c>
      <c r="O74" s="185">
        <v>0</v>
      </c>
      <c r="P74" s="185">
        <v>0</v>
      </c>
      <c r="Q74" s="185">
        <v>0</v>
      </c>
      <c r="R74" s="185">
        <v>0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185">
        <v>0</v>
      </c>
      <c r="Y74" s="185">
        <v>0</v>
      </c>
      <c r="Z74" s="185">
        <v>0</v>
      </c>
      <c r="AA74" s="185">
        <v>0</v>
      </c>
      <c r="AB74" s="185">
        <v>0</v>
      </c>
      <c r="AC74" s="185">
        <v>0</v>
      </c>
      <c r="AD74" s="185">
        <v>0</v>
      </c>
      <c r="AE74" s="185">
        <v>0</v>
      </c>
      <c r="AF74" s="185">
        <v>0</v>
      </c>
      <c r="AG74" s="185">
        <v>0</v>
      </c>
      <c r="AH74" s="185">
        <v>0</v>
      </c>
    </row>
    <row r="75" spans="1:34" ht="30" customHeight="1">
      <c r="A75" s="2021"/>
      <c r="B75" s="989" t="s">
        <v>796</v>
      </c>
      <c r="C75" s="185">
        <f t="shared" ref="C75:C95" si="3">SUM(D75:AH75)</f>
        <v>0</v>
      </c>
      <c r="D75" s="185">
        <v>0</v>
      </c>
      <c r="E75" s="185">
        <v>0</v>
      </c>
      <c r="F75" s="185">
        <v>0</v>
      </c>
      <c r="G75" s="185">
        <v>0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0</v>
      </c>
      <c r="P75" s="185">
        <v>0</v>
      </c>
      <c r="Q75" s="185">
        <v>0</v>
      </c>
      <c r="R75" s="185">
        <v>0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0</v>
      </c>
      <c r="AA75" s="185">
        <v>0</v>
      </c>
      <c r="AB75" s="185">
        <v>0</v>
      </c>
      <c r="AC75" s="185">
        <v>0</v>
      </c>
      <c r="AD75" s="185">
        <v>0</v>
      </c>
      <c r="AE75" s="185">
        <v>0</v>
      </c>
      <c r="AF75" s="185">
        <v>0</v>
      </c>
      <c r="AG75" s="185">
        <v>0</v>
      </c>
      <c r="AH75" s="185">
        <v>0</v>
      </c>
    </row>
    <row r="76" spans="1:34" ht="30" customHeight="1">
      <c r="A76" s="2021"/>
      <c r="B76" s="989" t="s">
        <v>797</v>
      </c>
      <c r="C76" s="185">
        <f t="shared" si="3"/>
        <v>0</v>
      </c>
      <c r="D76" s="185"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v>0</v>
      </c>
      <c r="J76" s="185">
        <v>0</v>
      </c>
      <c r="K76" s="185"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5">
        <v>0</v>
      </c>
      <c r="R76" s="185">
        <v>0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185">
        <v>0</v>
      </c>
      <c r="Y76" s="185">
        <v>0</v>
      </c>
      <c r="Z76" s="185">
        <v>0</v>
      </c>
      <c r="AA76" s="185">
        <v>0</v>
      </c>
      <c r="AB76" s="185">
        <v>0</v>
      </c>
      <c r="AC76" s="185">
        <v>0</v>
      </c>
      <c r="AD76" s="185">
        <v>0</v>
      </c>
      <c r="AE76" s="185">
        <v>0</v>
      </c>
      <c r="AF76" s="185">
        <v>0</v>
      </c>
      <c r="AG76" s="185">
        <v>0</v>
      </c>
      <c r="AH76" s="185">
        <v>0</v>
      </c>
    </row>
    <row r="77" spans="1:34" ht="30" customHeight="1">
      <c r="A77" s="2021"/>
      <c r="B77" s="989" t="s">
        <v>798</v>
      </c>
      <c r="C77" s="185">
        <f t="shared" si="3"/>
        <v>0</v>
      </c>
      <c r="D77" s="185">
        <v>0</v>
      </c>
      <c r="E77" s="185">
        <v>0</v>
      </c>
      <c r="F77" s="185">
        <v>0</v>
      </c>
      <c r="G77" s="185">
        <v>0</v>
      </c>
      <c r="H77" s="185">
        <v>0</v>
      </c>
      <c r="I77" s="185">
        <v>0</v>
      </c>
      <c r="J77" s="185">
        <v>0</v>
      </c>
      <c r="K77" s="185"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5">
        <v>0</v>
      </c>
      <c r="R77" s="185">
        <v>0</v>
      </c>
      <c r="S77" s="185">
        <v>0</v>
      </c>
      <c r="T77" s="185">
        <v>0</v>
      </c>
      <c r="U77" s="185">
        <v>0</v>
      </c>
      <c r="V77" s="185">
        <v>0</v>
      </c>
      <c r="W77" s="185">
        <v>0</v>
      </c>
      <c r="X77" s="185">
        <v>0</v>
      </c>
      <c r="Y77" s="185">
        <v>0</v>
      </c>
      <c r="Z77" s="185">
        <v>0</v>
      </c>
      <c r="AA77" s="185">
        <v>0</v>
      </c>
      <c r="AB77" s="185">
        <v>0</v>
      </c>
      <c r="AC77" s="185">
        <v>0</v>
      </c>
      <c r="AD77" s="185">
        <v>0</v>
      </c>
      <c r="AE77" s="185">
        <v>0</v>
      </c>
      <c r="AF77" s="185">
        <v>0</v>
      </c>
      <c r="AG77" s="185">
        <v>0</v>
      </c>
      <c r="AH77" s="185">
        <v>0</v>
      </c>
    </row>
    <row r="78" spans="1:34" ht="30" customHeight="1">
      <c r="A78" s="2021"/>
      <c r="B78" s="989" t="s">
        <v>780</v>
      </c>
      <c r="C78" s="185">
        <f t="shared" si="3"/>
        <v>0</v>
      </c>
      <c r="D78" s="185"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v>0</v>
      </c>
      <c r="J78" s="185">
        <v>0</v>
      </c>
      <c r="K78" s="185"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185">
        <v>0</v>
      </c>
      <c r="Y78" s="185">
        <v>0</v>
      </c>
      <c r="Z78" s="185">
        <v>0</v>
      </c>
      <c r="AA78" s="185">
        <v>0</v>
      </c>
      <c r="AB78" s="185">
        <v>0</v>
      </c>
      <c r="AC78" s="185">
        <v>0</v>
      </c>
      <c r="AD78" s="185">
        <v>0</v>
      </c>
      <c r="AE78" s="185">
        <v>0</v>
      </c>
      <c r="AF78" s="185">
        <v>0</v>
      </c>
      <c r="AG78" s="185">
        <v>0</v>
      </c>
      <c r="AH78" s="185">
        <v>0</v>
      </c>
    </row>
    <row r="79" spans="1:34" ht="30" customHeight="1">
      <c r="A79" s="2021"/>
      <c r="B79" s="991" t="s">
        <v>781</v>
      </c>
      <c r="C79" s="185">
        <f t="shared" si="3"/>
        <v>0</v>
      </c>
      <c r="D79" s="185">
        <v>0</v>
      </c>
      <c r="E79" s="185">
        <v>0</v>
      </c>
      <c r="F79" s="185">
        <v>0</v>
      </c>
      <c r="G79" s="185">
        <v>0</v>
      </c>
      <c r="H79" s="185">
        <v>0</v>
      </c>
      <c r="I79" s="185">
        <v>0</v>
      </c>
      <c r="J79" s="185">
        <v>0</v>
      </c>
      <c r="K79" s="185">
        <v>0</v>
      </c>
      <c r="L79" s="185">
        <v>0</v>
      </c>
      <c r="M79" s="185">
        <v>0</v>
      </c>
      <c r="N79" s="185">
        <v>0</v>
      </c>
      <c r="O79" s="185">
        <v>0</v>
      </c>
      <c r="P79" s="185">
        <v>0</v>
      </c>
      <c r="Q79" s="185">
        <v>0</v>
      </c>
      <c r="R79" s="185">
        <v>0</v>
      </c>
      <c r="S79" s="185">
        <v>0</v>
      </c>
      <c r="T79" s="185">
        <v>0</v>
      </c>
      <c r="U79" s="185">
        <v>0</v>
      </c>
      <c r="V79" s="185">
        <v>0</v>
      </c>
      <c r="W79" s="185">
        <v>0</v>
      </c>
      <c r="X79" s="185">
        <v>0</v>
      </c>
      <c r="Y79" s="185">
        <v>0</v>
      </c>
      <c r="Z79" s="185">
        <v>0</v>
      </c>
      <c r="AA79" s="185">
        <v>0</v>
      </c>
      <c r="AB79" s="185">
        <v>0</v>
      </c>
      <c r="AC79" s="185">
        <v>0</v>
      </c>
      <c r="AD79" s="185">
        <v>0</v>
      </c>
      <c r="AE79" s="185">
        <v>0</v>
      </c>
      <c r="AF79" s="185">
        <v>0</v>
      </c>
      <c r="AG79" s="185">
        <v>0</v>
      </c>
      <c r="AH79" s="185">
        <v>0</v>
      </c>
    </row>
    <row r="80" spans="1:34" ht="30" customHeight="1">
      <c r="A80" s="2021"/>
      <c r="B80" s="991" t="s">
        <v>786</v>
      </c>
      <c r="C80" s="185">
        <f t="shared" si="3"/>
        <v>0</v>
      </c>
      <c r="D80" s="185"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v>0</v>
      </c>
      <c r="J80" s="185">
        <v>0</v>
      </c>
      <c r="K80" s="185"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5">
        <v>0</v>
      </c>
      <c r="R80" s="185">
        <v>0</v>
      </c>
      <c r="S80" s="185">
        <v>0</v>
      </c>
      <c r="T80" s="185">
        <v>0</v>
      </c>
      <c r="U80" s="185">
        <v>0</v>
      </c>
      <c r="V80" s="185">
        <v>0</v>
      </c>
      <c r="W80" s="185">
        <v>0</v>
      </c>
      <c r="X80" s="185">
        <v>0</v>
      </c>
      <c r="Y80" s="185">
        <v>0</v>
      </c>
      <c r="Z80" s="185">
        <v>0</v>
      </c>
      <c r="AA80" s="185">
        <v>0</v>
      </c>
      <c r="AB80" s="185">
        <v>0</v>
      </c>
      <c r="AC80" s="185">
        <v>0</v>
      </c>
      <c r="AD80" s="185">
        <v>0</v>
      </c>
      <c r="AE80" s="185">
        <v>0</v>
      </c>
      <c r="AF80" s="185">
        <v>0</v>
      </c>
      <c r="AG80" s="185">
        <v>0</v>
      </c>
      <c r="AH80" s="185">
        <v>0</v>
      </c>
    </row>
    <row r="81" spans="1:34" ht="30" customHeight="1">
      <c r="A81" s="2021"/>
      <c r="B81" s="991" t="s">
        <v>799</v>
      </c>
      <c r="C81" s="185">
        <f t="shared" si="3"/>
        <v>0</v>
      </c>
      <c r="D81" s="185">
        <v>0</v>
      </c>
      <c r="E81" s="185">
        <v>0</v>
      </c>
      <c r="F81" s="185">
        <v>0</v>
      </c>
      <c r="G81" s="185">
        <v>0</v>
      </c>
      <c r="H81" s="185">
        <v>0</v>
      </c>
      <c r="I81" s="185">
        <v>0</v>
      </c>
      <c r="J81" s="185">
        <v>0</v>
      </c>
      <c r="K81" s="185">
        <v>0</v>
      </c>
      <c r="L81" s="185">
        <v>0</v>
      </c>
      <c r="M81" s="185">
        <v>0</v>
      </c>
      <c r="N81" s="185">
        <v>0</v>
      </c>
      <c r="O81" s="185">
        <v>0</v>
      </c>
      <c r="P81" s="185">
        <v>0</v>
      </c>
      <c r="Q81" s="185">
        <v>0</v>
      </c>
      <c r="R81" s="185">
        <v>0</v>
      </c>
      <c r="S81" s="185">
        <v>0</v>
      </c>
      <c r="T81" s="185">
        <v>0</v>
      </c>
      <c r="U81" s="185">
        <v>0</v>
      </c>
      <c r="V81" s="185">
        <v>0</v>
      </c>
      <c r="W81" s="185">
        <v>0</v>
      </c>
      <c r="X81" s="185">
        <v>0</v>
      </c>
      <c r="Y81" s="185">
        <v>0</v>
      </c>
      <c r="Z81" s="185">
        <v>0</v>
      </c>
      <c r="AA81" s="185">
        <v>0</v>
      </c>
      <c r="AB81" s="185">
        <v>0</v>
      </c>
      <c r="AC81" s="185">
        <v>0</v>
      </c>
      <c r="AD81" s="185">
        <v>0</v>
      </c>
      <c r="AE81" s="185">
        <v>0</v>
      </c>
      <c r="AF81" s="185">
        <v>0</v>
      </c>
      <c r="AG81" s="185">
        <v>0</v>
      </c>
      <c r="AH81" s="185">
        <v>0</v>
      </c>
    </row>
    <row r="82" spans="1:34" ht="30" customHeight="1">
      <c r="A82" s="2021"/>
      <c r="B82" s="991" t="s">
        <v>787</v>
      </c>
      <c r="C82" s="185">
        <f t="shared" si="3"/>
        <v>0</v>
      </c>
      <c r="D82" s="185"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>
        <v>0</v>
      </c>
      <c r="S82" s="185">
        <v>0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185">
        <v>0</v>
      </c>
      <c r="AC82" s="185">
        <v>0</v>
      </c>
      <c r="AD82" s="185">
        <v>0</v>
      </c>
      <c r="AE82" s="185">
        <v>0</v>
      </c>
      <c r="AF82" s="185">
        <v>0</v>
      </c>
      <c r="AG82" s="185">
        <v>0</v>
      </c>
      <c r="AH82" s="185">
        <v>0</v>
      </c>
    </row>
    <row r="83" spans="1:34" ht="30" customHeight="1">
      <c r="A83" s="2021"/>
      <c r="B83" s="991" t="s">
        <v>820</v>
      </c>
      <c r="C83" s="185">
        <f t="shared" si="3"/>
        <v>0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185">
        <v>0</v>
      </c>
      <c r="Y83" s="185">
        <v>0</v>
      </c>
      <c r="Z83" s="185">
        <v>0</v>
      </c>
      <c r="AA83" s="185">
        <v>0</v>
      </c>
      <c r="AB83" s="185">
        <v>0</v>
      </c>
      <c r="AC83" s="185">
        <v>0</v>
      </c>
      <c r="AD83" s="185">
        <v>0</v>
      </c>
      <c r="AE83" s="185">
        <v>0</v>
      </c>
      <c r="AF83" s="185">
        <v>0</v>
      </c>
      <c r="AG83" s="185">
        <v>0</v>
      </c>
      <c r="AH83" s="185">
        <v>0</v>
      </c>
    </row>
    <row r="84" spans="1:34" ht="30" customHeight="1">
      <c r="A84" s="2021"/>
      <c r="B84" s="991" t="s">
        <v>800</v>
      </c>
      <c r="C84" s="185">
        <f t="shared" si="3"/>
        <v>0</v>
      </c>
      <c r="D84" s="185">
        <v>0</v>
      </c>
      <c r="E84" s="185">
        <v>0</v>
      </c>
      <c r="F84" s="185">
        <v>0</v>
      </c>
      <c r="G84" s="185">
        <v>0</v>
      </c>
      <c r="H84" s="185">
        <v>0</v>
      </c>
      <c r="I84" s="185">
        <v>0</v>
      </c>
      <c r="J84" s="185">
        <v>0</v>
      </c>
      <c r="K84" s="185">
        <v>0</v>
      </c>
      <c r="L84" s="185">
        <v>0</v>
      </c>
      <c r="M84" s="185">
        <v>0</v>
      </c>
      <c r="N84" s="185">
        <v>0</v>
      </c>
      <c r="O84" s="185">
        <v>0</v>
      </c>
      <c r="P84" s="185">
        <v>0</v>
      </c>
      <c r="Q84" s="185">
        <v>0</v>
      </c>
      <c r="R84" s="185">
        <v>0</v>
      </c>
      <c r="S84" s="185">
        <v>0</v>
      </c>
      <c r="T84" s="185">
        <v>0</v>
      </c>
      <c r="U84" s="185">
        <v>0</v>
      </c>
      <c r="V84" s="185">
        <v>0</v>
      </c>
      <c r="W84" s="185">
        <v>0</v>
      </c>
      <c r="X84" s="185">
        <v>0</v>
      </c>
      <c r="Y84" s="185">
        <v>0</v>
      </c>
      <c r="Z84" s="185">
        <v>0</v>
      </c>
      <c r="AA84" s="185">
        <v>0</v>
      </c>
      <c r="AB84" s="185">
        <v>0</v>
      </c>
      <c r="AC84" s="185">
        <v>0</v>
      </c>
      <c r="AD84" s="185">
        <v>0</v>
      </c>
      <c r="AE84" s="185">
        <v>0</v>
      </c>
      <c r="AF84" s="185">
        <v>0</v>
      </c>
      <c r="AG84" s="185">
        <v>0</v>
      </c>
      <c r="AH84" s="185">
        <v>0</v>
      </c>
    </row>
    <row r="85" spans="1:34" ht="30" customHeight="1">
      <c r="A85" s="2021"/>
      <c r="B85" s="989" t="s">
        <v>801</v>
      </c>
      <c r="C85" s="185">
        <f t="shared" si="3"/>
        <v>0</v>
      </c>
      <c r="D85" s="185"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185">
        <v>0</v>
      </c>
      <c r="AC85" s="185">
        <v>0</v>
      </c>
      <c r="AD85" s="185">
        <v>0</v>
      </c>
      <c r="AE85" s="185">
        <v>0</v>
      </c>
      <c r="AF85" s="185">
        <v>0</v>
      </c>
      <c r="AG85" s="185">
        <v>0</v>
      </c>
      <c r="AH85" s="185">
        <v>0</v>
      </c>
    </row>
    <row r="86" spans="1:34" ht="30" customHeight="1">
      <c r="A86" s="2021"/>
      <c r="B86" s="995" t="s">
        <v>802</v>
      </c>
      <c r="C86" s="185">
        <f t="shared" si="3"/>
        <v>0</v>
      </c>
      <c r="D86" s="185">
        <v>0</v>
      </c>
      <c r="E86" s="185">
        <v>0</v>
      </c>
      <c r="F86" s="185"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185">
        <v>0</v>
      </c>
      <c r="Y86" s="185">
        <v>0</v>
      </c>
      <c r="Z86" s="185">
        <v>0</v>
      </c>
      <c r="AA86" s="185">
        <v>0</v>
      </c>
      <c r="AB86" s="185">
        <v>0</v>
      </c>
      <c r="AC86" s="185">
        <v>0</v>
      </c>
      <c r="AD86" s="185">
        <v>0</v>
      </c>
      <c r="AE86" s="185">
        <v>0</v>
      </c>
      <c r="AF86" s="185">
        <v>0</v>
      </c>
      <c r="AG86" s="185">
        <v>0</v>
      </c>
      <c r="AH86" s="185">
        <v>0</v>
      </c>
    </row>
    <row r="87" spans="1:34" ht="30" customHeight="1">
      <c r="A87" s="2021"/>
      <c r="B87" s="995" t="s">
        <v>803</v>
      </c>
      <c r="C87" s="185">
        <f t="shared" si="3"/>
        <v>0</v>
      </c>
      <c r="D87" s="185">
        <v>0</v>
      </c>
      <c r="E87" s="185">
        <v>0</v>
      </c>
      <c r="F87" s="185">
        <v>0</v>
      </c>
      <c r="G87" s="185">
        <v>0</v>
      </c>
      <c r="H87" s="185">
        <v>0</v>
      </c>
      <c r="I87" s="185">
        <v>0</v>
      </c>
      <c r="J87" s="185">
        <v>0</v>
      </c>
      <c r="K87" s="185">
        <v>0</v>
      </c>
      <c r="L87" s="185">
        <v>0</v>
      </c>
      <c r="M87" s="185">
        <v>0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0</v>
      </c>
      <c r="V87" s="185">
        <v>0</v>
      </c>
      <c r="W87" s="185">
        <v>0</v>
      </c>
      <c r="X87" s="185">
        <v>0</v>
      </c>
      <c r="Y87" s="185">
        <v>0</v>
      </c>
      <c r="Z87" s="185">
        <v>0</v>
      </c>
      <c r="AA87" s="185">
        <v>0</v>
      </c>
      <c r="AB87" s="185">
        <v>0</v>
      </c>
      <c r="AC87" s="185">
        <v>0</v>
      </c>
      <c r="AD87" s="185">
        <v>0</v>
      </c>
      <c r="AE87" s="185">
        <v>0</v>
      </c>
      <c r="AF87" s="185">
        <v>0</v>
      </c>
      <c r="AG87" s="185">
        <v>0</v>
      </c>
      <c r="AH87" s="185">
        <v>0</v>
      </c>
    </row>
    <row r="88" spans="1:34" ht="30" customHeight="1">
      <c r="A88" s="2021"/>
      <c r="B88" s="1011" t="s">
        <v>804</v>
      </c>
      <c r="C88" s="185">
        <f t="shared" si="3"/>
        <v>0</v>
      </c>
      <c r="D88" s="185">
        <v>0</v>
      </c>
      <c r="E88" s="185">
        <v>0</v>
      </c>
      <c r="F88" s="185">
        <v>0</v>
      </c>
      <c r="G88" s="185">
        <v>0</v>
      </c>
      <c r="H88" s="185">
        <v>0</v>
      </c>
      <c r="I88" s="185">
        <v>0</v>
      </c>
      <c r="J88" s="185">
        <v>0</v>
      </c>
      <c r="K88" s="185"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185">
        <v>0</v>
      </c>
      <c r="Y88" s="185">
        <v>0</v>
      </c>
      <c r="Z88" s="185">
        <v>0</v>
      </c>
      <c r="AA88" s="185">
        <v>0</v>
      </c>
      <c r="AB88" s="185">
        <v>0</v>
      </c>
      <c r="AC88" s="185">
        <v>0</v>
      </c>
      <c r="AD88" s="185">
        <v>0</v>
      </c>
      <c r="AE88" s="185">
        <v>0</v>
      </c>
      <c r="AF88" s="185">
        <v>0</v>
      </c>
      <c r="AG88" s="185">
        <v>0</v>
      </c>
      <c r="AH88" s="185">
        <v>0</v>
      </c>
    </row>
    <row r="89" spans="1:34" ht="30" customHeight="1">
      <c r="A89" s="2021"/>
      <c r="B89" s="1011" t="s">
        <v>805</v>
      </c>
      <c r="C89" s="185">
        <f t="shared" si="3"/>
        <v>0</v>
      </c>
      <c r="D89" s="185">
        <v>0</v>
      </c>
      <c r="E89" s="185">
        <v>0</v>
      </c>
      <c r="F89" s="185"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v>0</v>
      </c>
      <c r="L89" s="185">
        <v>0</v>
      </c>
      <c r="M89" s="185">
        <v>0</v>
      </c>
      <c r="N89" s="185">
        <v>0</v>
      </c>
      <c r="O89" s="185">
        <v>0</v>
      </c>
      <c r="P89" s="185">
        <v>0</v>
      </c>
      <c r="Q89" s="185">
        <v>0</v>
      </c>
      <c r="R89" s="185">
        <v>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185">
        <v>0</v>
      </c>
      <c r="Y89" s="185">
        <v>0</v>
      </c>
      <c r="Z89" s="185">
        <v>0</v>
      </c>
      <c r="AA89" s="185">
        <v>0</v>
      </c>
      <c r="AB89" s="185">
        <v>0</v>
      </c>
      <c r="AC89" s="185">
        <v>0</v>
      </c>
      <c r="AD89" s="185">
        <v>0</v>
      </c>
      <c r="AE89" s="185">
        <v>0</v>
      </c>
      <c r="AF89" s="185">
        <v>0</v>
      </c>
      <c r="AG89" s="185">
        <v>0</v>
      </c>
      <c r="AH89" s="185">
        <v>0</v>
      </c>
    </row>
    <row r="90" spans="1:34" ht="30" customHeight="1">
      <c r="A90" s="2021"/>
      <c r="B90" s="1011" t="s">
        <v>806</v>
      </c>
      <c r="C90" s="185">
        <f t="shared" si="3"/>
        <v>0</v>
      </c>
      <c r="D90" s="185">
        <v>0</v>
      </c>
      <c r="E90" s="185">
        <v>0</v>
      </c>
      <c r="F90" s="185">
        <v>0</v>
      </c>
      <c r="G90" s="185">
        <v>0</v>
      </c>
      <c r="H90" s="185">
        <v>0</v>
      </c>
      <c r="I90" s="185">
        <v>0</v>
      </c>
      <c r="J90" s="185">
        <v>0</v>
      </c>
      <c r="K90" s="185"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185">
        <v>0</v>
      </c>
      <c r="Y90" s="185">
        <v>0</v>
      </c>
      <c r="Z90" s="185">
        <v>0</v>
      </c>
      <c r="AA90" s="185">
        <v>0</v>
      </c>
      <c r="AB90" s="185">
        <v>0</v>
      </c>
      <c r="AC90" s="185">
        <v>0</v>
      </c>
      <c r="AD90" s="185">
        <v>0</v>
      </c>
      <c r="AE90" s="185">
        <v>0</v>
      </c>
      <c r="AF90" s="185">
        <v>0</v>
      </c>
      <c r="AG90" s="185">
        <v>0</v>
      </c>
      <c r="AH90" s="185">
        <v>0</v>
      </c>
    </row>
    <row r="91" spans="1:34" ht="30" customHeight="1">
      <c r="A91" s="2021"/>
      <c r="B91" s="995" t="s">
        <v>807</v>
      </c>
      <c r="C91" s="185">
        <f t="shared" si="3"/>
        <v>454.23</v>
      </c>
      <c r="D91" s="185">
        <f>SUM(중구배수관!D45,'유성구 배수관'!D91)</f>
        <v>0</v>
      </c>
      <c r="E91" s="185">
        <f>SUM(중구배수관!E45,'유성구 배수관'!E91)</f>
        <v>0</v>
      </c>
      <c r="F91" s="185">
        <f>SUM(중구배수관!F45,'유성구 배수관'!F91)</f>
        <v>0</v>
      </c>
      <c r="G91" s="185">
        <f>SUM(중구배수관!G45,'유성구 배수관'!G91)</f>
        <v>0</v>
      </c>
      <c r="H91" s="185">
        <f>SUM(중구배수관!H45,'유성구 배수관'!H91)</f>
        <v>0</v>
      </c>
      <c r="I91" s="185">
        <f>SUM(중구배수관!I45,'유성구 배수관'!I91)</f>
        <v>0</v>
      </c>
      <c r="J91" s="185">
        <f>SUM(중구배수관!J45,'유성구 배수관'!J91)</f>
        <v>0</v>
      </c>
      <c r="K91" s="185">
        <f>SUM(중구배수관!K45,'유성구 배수관'!K91)</f>
        <v>0</v>
      </c>
      <c r="L91" s="185">
        <f>SUM(중구배수관!L45,'유성구 배수관'!L91)</f>
        <v>0</v>
      </c>
      <c r="M91" s="185">
        <f>SUM(중구배수관!M45,'유성구 배수관'!M91)</f>
        <v>0</v>
      </c>
      <c r="N91" s="185">
        <f>SUM(중구배수관!N45,'유성구 배수관'!N91)</f>
        <v>0</v>
      </c>
      <c r="O91" s="185">
        <f>SUM(중구배수관!O45,'유성구 배수관'!O91)</f>
        <v>0</v>
      </c>
      <c r="P91" s="185">
        <f>SUM(중구배수관!P45,'유성구 배수관'!P91)</f>
        <v>0</v>
      </c>
      <c r="Q91" s="185">
        <f>SUM(중구배수관!Q45,'유성구 배수관'!Q91)</f>
        <v>0</v>
      </c>
      <c r="R91" s="185">
        <f>SUM(중구배수관!R45,'유성구 배수관'!R91)</f>
        <v>0</v>
      </c>
      <c r="S91" s="185">
        <f>SUM(중구배수관!S45,'유성구 배수관'!S91)</f>
        <v>0</v>
      </c>
      <c r="T91" s="185">
        <f>SUM(중구배수관!T45,'유성구 배수관'!T91)</f>
        <v>0</v>
      </c>
      <c r="U91" s="185">
        <f>SUM(중구배수관!U45,'유성구 배수관'!U91)</f>
        <v>0</v>
      </c>
      <c r="V91" s="185">
        <f>SUM(중구배수관!V45,'유성구 배수관'!V91)</f>
        <v>0</v>
      </c>
      <c r="W91" s="185">
        <f>SUM(중구배수관!W45,'유성구 배수관'!W91)</f>
        <v>0</v>
      </c>
      <c r="X91" s="185">
        <f>SUM(중구배수관!X45,'유성구 배수관'!X91)</f>
        <v>0</v>
      </c>
      <c r="Y91" s="185">
        <f>SUM(중구배수관!Y45,'유성구 배수관'!Y91)</f>
        <v>0</v>
      </c>
      <c r="Z91" s="185">
        <f>SUM(중구배수관!Z45,'유성구 배수관'!Z91)</f>
        <v>0</v>
      </c>
      <c r="AA91" s="185">
        <f>SUM(중구배수관!AA45,'유성구 배수관'!AA91)</f>
        <v>0</v>
      </c>
      <c r="AB91" s="185">
        <f>SUM(중구배수관!AB45,'유성구 배수관'!AB91)</f>
        <v>0</v>
      </c>
      <c r="AC91" s="185">
        <f>SUM(중구배수관!AC45,'유성구 배수관'!AC91)</f>
        <v>0</v>
      </c>
      <c r="AD91" s="185">
        <f>SUM(중구배수관!AD45,'유성구 배수관'!AD91)</f>
        <v>413</v>
      </c>
      <c r="AE91" s="185">
        <f>SUM(중구배수관!AE45,'유성구 배수관'!AE91)</f>
        <v>0</v>
      </c>
      <c r="AF91" s="185">
        <f>SUM(중구배수관!AF45,'유성구 배수관'!AF91)</f>
        <v>41.23</v>
      </c>
      <c r="AG91" s="185">
        <f>SUM(중구배수관!AG45,'유성구 배수관'!AG91)</f>
        <v>0</v>
      </c>
      <c r="AH91" s="185">
        <f>SUM(중구배수관!AH45,'유성구 배수관'!AH91)</f>
        <v>0</v>
      </c>
    </row>
    <row r="92" spans="1:34" ht="30" customHeight="1">
      <c r="A92" s="2021"/>
      <c r="B92" s="991" t="s">
        <v>808</v>
      </c>
      <c r="C92" s="185">
        <f t="shared" si="3"/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5">
        <v>0</v>
      </c>
      <c r="K92" s="185"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185">
        <v>0</v>
      </c>
      <c r="Y92" s="185">
        <v>0</v>
      </c>
      <c r="Z92" s="185">
        <v>0</v>
      </c>
      <c r="AA92" s="185">
        <v>0</v>
      </c>
      <c r="AB92" s="185">
        <v>0</v>
      </c>
      <c r="AC92" s="185">
        <v>0</v>
      </c>
      <c r="AD92" s="185">
        <v>0</v>
      </c>
      <c r="AE92" s="185">
        <v>0</v>
      </c>
      <c r="AF92" s="185">
        <v>0</v>
      </c>
      <c r="AG92" s="185">
        <v>0</v>
      </c>
      <c r="AH92" s="185">
        <v>0</v>
      </c>
    </row>
    <row r="93" spans="1:34" ht="30" customHeight="1">
      <c r="A93" s="2021"/>
      <c r="B93" s="1011" t="s">
        <v>821</v>
      </c>
      <c r="C93" s="185">
        <f t="shared" si="3"/>
        <v>0</v>
      </c>
      <c r="D93" s="185">
        <v>0</v>
      </c>
      <c r="E93" s="185">
        <v>0</v>
      </c>
      <c r="F93" s="185">
        <v>0</v>
      </c>
      <c r="G93" s="185">
        <v>0</v>
      </c>
      <c r="H93" s="185">
        <v>0</v>
      </c>
      <c r="I93" s="185">
        <v>0</v>
      </c>
      <c r="J93" s="185">
        <v>0</v>
      </c>
      <c r="K93" s="185">
        <v>0</v>
      </c>
      <c r="L93" s="185">
        <v>0</v>
      </c>
      <c r="M93" s="185">
        <v>0</v>
      </c>
      <c r="N93" s="185">
        <v>0</v>
      </c>
      <c r="O93" s="185">
        <v>0</v>
      </c>
      <c r="P93" s="185">
        <v>0</v>
      </c>
      <c r="Q93" s="185">
        <v>0</v>
      </c>
      <c r="R93" s="185">
        <v>0</v>
      </c>
      <c r="S93" s="185">
        <v>0</v>
      </c>
      <c r="T93" s="185">
        <v>0</v>
      </c>
      <c r="U93" s="185">
        <v>0</v>
      </c>
      <c r="V93" s="185">
        <v>0</v>
      </c>
      <c r="W93" s="185">
        <v>0</v>
      </c>
      <c r="X93" s="185">
        <v>0</v>
      </c>
      <c r="Y93" s="185">
        <v>0</v>
      </c>
      <c r="Z93" s="185">
        <v>0</v>
      </c>
      <c r="AA93" s="185">
        <v>0</v>
      </c>
      <c r="AB93" s="185">
        <v>0</v>
      </c>
      <c r="AC93" s="185">
        <v>0</v>
      </c>
      <c r="AD93" s="185">
        <v>0</v>
      </c>
      <c r="AE93" s="185">
        <v>0</v>
      </c>
      <c r="AF93" s="185">
        <v>0</v>
      </c>
      <c r="AG93" s="185">
        <v>0</v>
      </c>
      <c r="AH93" s="185">
        <v>0</v>
      </c>
    </row>
    <row r="94" spans="1:34" ht="30" customHeight="1">
      <c r="A94" s="2021"/>
      <c r="B94" s="1011" t="s">
        <v>822</v>
      </c>
      <c r="C94" s="185">
        <f t="shared" si="3"/>
        <v>0</v>
      </c>
      <c r="D94" s="185">
        <v>0</v>
      </c>
      <c r="E94" s="185">
        <v>0</v>
      </c>
      <c r="F94" s="185">
        <v>0</v>
      </c>
      <c r="G94" s="185">
        <v>0</v>
      </c>
      <c r="H94" s="185">
        <v>0</v>
      </c>
      <c r="I94" s="185">
        <v>0</v>
      </c>
      <c r="J94" s="185">
        <v>0</v>
      </c>
      <c r="K94" s="185">
        <v>0</v>
      </c>
      <c r="L94" s="185">
        <v>0</v>
      </c>
      <c r="M94" s="185">
        <v>0</v>
      </c>
      <c r="N94" s="185">
        <v>0</v>
      </c>
      <c r="O94" s="185">
        <v>0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v>0</v>
      </c>
      <c r="V94" s="185">
        <v>0</v>
      </c>
      <c r="W94" s="185">
        <v>0</v>
      </c>
      <c r="X94" s="185">
        <v>0</v>
      </c>
      <c r="Y94" s="185">
        <v>0</v>
      </c>
      <c r="Z94" s="185">
        <v>0</v>
      </c>
      <c r="AA94" s="185">
        <v>0</v>
      </c>
      <c r="AB94" s="185">
        <v>0</v>
      </c>
      <c r="AC94" s="185">
        <v>0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</row>
    <row r="95" spans="1:34" ht="19.5" customHeight="1">
      <c r="A95" s="2021"/>
      <c r="B95" s="1242" t="s">
        <v>952</v>
      </c>
      <c r="C95" s="185">
        <f t="shared" si="3"/>
        <v>0</v>
      </c>
      <c r="D95" s="185">
        <v>0</v>
      </c>
      <c r="E95" s="185">
        <v>0</v>
      </c>
      <c r="F95" s="185">
        <v>0</v>
      </c>
      <c r="G95" s="185">
        <v>0</v>
      </c>
      <c r="H95" s="185">
        <v>0</v>
      </c>
      <c r="I95" s="185">
        <v>0</v>
      </c>
      <c r="J95" s="185">
        <v>0</v>
      </c>
      <c r="K95" s="185">
        <v>0</v>
      </c>
      <c r="L95" s="185">
        <v>0</v>
      </c>
      <c r="M95" s="185">
        <v>0</v>
      </c>
      <c r="N95" s="185">
        <v>0</v>
      </c>
      <c r="O95" s="185">
        <v>0</v>
      </c>
      <c r="P95" s="185">
        <v>0</v>
      </c>
      <c r="Q95" s="185">
        <v>0</v>
      </c>
      <c r="R95" s="185">
        <v>0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185">
        <v>0</v>
      </c>
      <c r="Y95" s="185">
        <v>0</v>
      </c>
      <c r="Z95" s="185">
        <v>0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0</v>
      </c>
      <c r="AH95" s="185">
        <v>0</v>
      </c>
    </row>
    <row r="96" spans="1:34" ht="19.5" customHeight="1">
      <c r="A96" s="2018" t="s">
        <v>867</v>
      </c>
      <c r="B96" s="1013" t="s">
        <v>41</v>
      </c>
      <c r="C96" s="1013">
        <f>SUM(' 배수관 경년별 총괄'!C97:' 배수관 경년별 총괄'!C118)</f>
        <v>1867.3200000000002</v>
      </c>
      <c r="D96" s="1013">
        <f>SUM(' 배수관 경년별 총괄'!D97:' 배수관 경년별 총괄'!D118)</f>
        <v>803.41000000000008</v>
      </c>
      <c r="E96" s="1013">
        <f>SUM(' 배수관 경년별 총괄'!E97:' 배수관 경년별 총괄'!E118)</f>
        <v>0</v>
      </c>
      <c r="F96" s="1013">
        <f>SUM(' 배수관 경년별 총괄'!F97:' 배수관 경년별 총괄'!F118)</f>
        <v>0</v>
      </c>
      <c r="G96" s="1013">
        <f>SUM(' 배수관 경년별 총괄'!G97:' 배수관 경년별 총괄'!G118)</f>
        <v>2.34</v>
      </c>
      <c r="H96" s="1013">
        <f>SUM(' 배수관 경년별 총괄'!H97:' 배수관 경년별 총괄'!H118)</f>
        <v>37</v>
      </c>
      <c r="I96" s="1013">
        <f>SUM(' 배수관 경년별 총괄'!I97:' 배수관 경년별 총괄'!I118)</f>
        <v>335.25</v>
      </c>
      <c r="J96" s="1013">
        <f>SUM(' 배수관 경년별 총괄'!J97:' 배수관 경년별 총괄'!J118)</f>
        <v>93.36</v>
      </c>
      <c r="K96" s="1013">
        <f>SUM(' 배수관 경년별 총괄'!K97:' 배수관 경년별 총괄'!K118)</f>
        <v>54.11</v>
      </c>
      <c r="L96" s="1013">
        <f>SUM(' 배수관 경년별 총괄'!L97:' 배수관 경년별 총괄'!L118)</f>
        <v>205</v>
      </c>
      <c r="M96" s="1013">
        <f>SUM(' 배수관 경년별 총괄'!M97:' 배수관 경년별 총괄'!M118)</f>
        <v>20.86</v>
      </c>
      <c r="N96" s="1013">
        <f>SUM(' 배수관 경년별 총괄'!N97:' 배수관 경년별 총괄'!N118)</f>
        <v>315.99</v>
      </c>
      <c r="O96" s="1013">
        <f>SUM(' 배수관 경년별 총괄'!O97:' 배수관 경년별 총괄'!O118)</f>
        <v>0</v>
      </c>
      <c r="P96" s="1013">
        <f>SUM(' 배수관 경년별 총괄'!P97:' 배수관 경년별 총괄'!P118)</f>
        <v>0</v>
      </c>
      <c r="Q96" s="1013">
        <f>SUM(' 배수관 경년별 총괄'!Q97:' 배수관 경년별 총괄'!Q118)</f>
        <v>2.34</v>
      </c>
      <c r="R96" s="1013">
        <f>SUM(' 배수관 경년별 총괄'!R97:' 배수관 경년별 총괄'!R118)</f>
        <v>37</v>
      </c>
      <c r="S96" s="1013">
        <f>SUM(' 배수관 경년별 총괄'!S97:' 배수관 경년별 총괄'!S118)</f>
        <v>335.25</v>
      </c>
      <c r="T96" s="1013">
        <f>SUM(' 배수관 경년별 총괄'!T97:' 배수관 경년별 총괄'!T118)</f>
        <v>93.36</v>
      </c>
      <c r="U96" s="1013">
        <f>SUM(' 배수관 경년별 총괄'!U97:' 배수관 경년별 총괄'!U118)</f>
        <v>54.11</v>
      </c>
      <c r="V96" s="1013">
        <f>SUM(' 배수관 경년별 총괄'!V97:' 배수관 경년별 총괄'!V118)</f>
        <v>205</v>
      </c>
      <c r="W96" s="1013">
        <f>SUM(' 배수관 경년별 총괄'!W97:' 배수관 경년별 총괄'!W118)</f>
        <v>20.86</v>
      </c>
      <c r="X96" s="1013">
        <f>SUM(' 배수관 경년별 총괄'!X97:' 배수관 경년별 총괄'!X118)</f>
        <v>315.99</v>
      </c>
      <c r="Y96" s="1013">
        <f>SUM(' 배수관 경년별 총괄'!Y97:' 배수관 경년별 총괄'!Y118)</f>
        <v>0</v>
      </c>
      <c r="Z96" s="1013">
        <f>SUM(' 배수관 경년별 총괄'!Z97:' 배수관 경년별 총괄'!Z118)</f>
        <v>0</v>
      </c>
      <c r="AA96" s="1013">
        <f>SUM(' 배수관 경년별 총괄'!AA97:' 배수관 경년별 총괄'!AA118)</f>
        <v>2.34</v>
      </c>
      <c r="AB96" s="1013">
        <f>SUM(' 배수관 경년별 총괄'!AB97:' 배수관 경년별 총괄'!AB118)</f>
        <v>37</v>
      </c>
      <c r="AC96" s="1013">
        <f>SUM(' 배수관 경년별 총괄'!AC97:' 배수관 경년별 총괄'!AC118)</f>
        <v>335.25</v>
      </c>
      <c r="AD96" s="1013">
        <f>SUM(' 배수관 경년별 총괄'!AD97:' 배수관 경년별 총괄'!AD118)</f>
        <v>93.36</v>
      </c>
      <c r="AE96" s="1013">
        <f>SUM(' 배수관 경년별 총괄'!AE97:' 배수관 경년별 총괄'!AE118)</f>
        <v>54.11</v>
      </c>
      <c r="AF96" s="1013">
        <f>SUM(' 배수관 경년별 총괄'!AF97:' 배수관 경년별 총괄'!AF118)</f>
        <v>205</v>
      </c>
      <c r="AG96" s="1013">
        <f>SUM(' 배수관 경년별 총괄'!AG97:' 배수관 경년별 총괄'!AG118)</f>
        <v>20.86</v>
      </c>
      <c r="AH96" s="1013">
        <f>SUM(' 배수관 경년별 총괄'!AH97:' 배수관 경년별 총괄'!AH118)</f>
        <v>315.99</v>
      </c>
    </row>
    <row r="97" spans="1:34" ht="19.5" customHeight="1">
      <c r="A97" s="2018" t="s">
        <v>867</v>
      </c>
      <c r="B97" s="989" t="s">
        <v>951</v>
      </c>
      <c r="C97" s="185">
        <v>0.28000000000000003</v>
      </c>
      <c r="D97" s="185">
        <v>0</v>
      </c>
      <c r="E97" s="185">
        <v>0</v>
      </c>
      <c r="F97" s="185">
        <v>0</v>
      </c>
      <c r="G97" s="185">
        <v>0</v>
      </c>
      <c r="H97" s="185">
        <v>0</v>
      </c>
      <c r="I97" s="185">
        <v>0</v>
      </c>
      <c r="J97" s="185">
        <v>0</v>
      </c>
      <c r="K97" s="185">
        <v>0</v>
      </c>
      <c r="L97" s="185">
        <v>0</v>
      </c>
      <c r="M97" s="185">
        <v>0.28000000000000003</v>
      </c>
      <c r="N97" s="185">
        <v>0</v>
      </c>
      <c r="O97" s="185">
        <v>0</v>
      </c>
      <c r="P97" s="185">
        <v>0</v>
      </c>
      <c r="Q97" s="185">
        <v>0</v>
      </c>
      <c r="R97" s="185">
        <v>0</v>
      </c>
      <c r="S97" s="185">
        <v>0</v>
      </c>
      <c r="T97" s="185">
        <v>0</v>
      </c>
      <c r="U97" s="185">
        <v>0</v>
      </c>
      <c r="V97" s="185">
        <v>0</v>
      </c>
      <c r="W97" s="185">
        <v>0.28000000000000003</v>
      </c>
      <c r="X97" s="185">
        <v>0</v>
      </c>
      <c r="Y97" s="185">
        <v>0</v>
      </c>
      <c r="Z97" s="185">
        <v>0</v>
      </c>
      <c r="AA97" s="185">
        <v>0</v>
      </c>
      <c r="AB97" s="185">
        <v>0</v>
      </c>
      <c r="AC97" s="185">
        <v>0</v>
      </c>
      <c r="AD97" s="185">
        <v>0</v>
      </c>
      <c r="AE97" s="185">
        <v>0</v>
      </c>
      <c r="AF97" s="185">
        <v>0</v>
      </c>
      <c r="AG97" s="185">
        <v>0.28000000000000003</v>
      </c>
      <c r="AH97" s="185">
        <v>0</v>
      </c>
    </row>
    <row r="98" spans="1:34" ht="30" customHeight="1">
      <c r="A98" s="2019"/>
      <c r="B98" s="989" t="s">
        <v>796</v>
      </c>
      <c r="C98" s="185">
        <v>0</v>
      </c>
      <c r="D98" s="185">
        <v>0</v>
      </c>
      <c r="E98" s="185">
        <v>0</v>
      </c>
      <c r="F98" s="185">
        <v>0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185">
        <v>0</v>
      </c>
      <c r="Y98" s="185">
        <v>0</v>
      </c>
      <c r="Z98" s="185">
        <v>0</v>
      </c>
      <c r="AA98" s="185">
        <v>0</v>
      </c>
      <c r="AB98" s="185">
        <v>0</v>
      </c>
      <c r="AC98" s="185">
        <v>0</v>
      </c>
      <c r="AD98" s="185">
        <v>0</v>
      </c>
      <c r="AE98" s="185">
        <v>0</v>
      </c>
      <c r="AF98" s="185">
        <v>0</v>
      </c>
      <c r="AG98" s="185">
        <v>0</v>
      </c>
      <c r="AH98" s="185">
        <v>0</v>
      </c>
    </row>
    <row r="99" spans="1:34" ht="30" customHeight="1">
      <c r="A99" s="2019"/>
      <c r="B99" s="989" t="s">
        <v>797</v>
      </c>
      <c r="C99" s="185">
        <v>2.89</v>
      </c>
      <c r="D99" s="185">
        <v>0</v>
      </c>
      <c r="E99" s="185">
        <v>0</v>
      </c>
      <c r="F99" s="185">
        <v>0</v>
      </c>
      <c r="G99" s="185">
        <v>0</v>
      </c>
      <c r="H99" s="185">
        <v>0</v>
      </c>
      <c r="I99" s="185">
        <v>0</v>
      </c>
      <c r="J99" s="185">
        <v>0</v>
      </c>
      <c r="K99" s="185">
        <v>0</v>
      </c>
      <c r="L99" s="185">
        <v>0</v>
      </c>
      <c r="M99" s="185">
        <v>2.89</v>
      </c>
      <c r="N99" s="185">
        <v>0</v>
      </c>
      <c r="O99" s="185">
        <v>0</v>
      </c>
      <c r="P99" s="185">
        <v>0</v>
      </c>
      <c r="Q99" s="185">
        <v>0</v>
      </c>
      <c r="R99" s="185">
        <v>0</v>
      </c>
      <c r="S99" s="185">
        <v>0</v>
      </c>
      <c r="T99" s="185">
        <v>0</v>
      </c>
      <c r="U99" s="185">
        <v>0</v>
      </c>
      <c r="V99" s="185">
        <v>0</v>
      </c>
      <c r="W99" s="185">
        <v>2.89</v>
      </c>
      <c r="X99" s="185">
        <v>0</v>
      </c>
      <c r="Y99" s="185">
        <v>0</v>
      </c>
      <c r="Z99" s="185">
        <v>0</v>
      </c>
      <c r="AA99" s="185">
        <v>0</v>
      </c>
      <c r="AB99" s="185">
        <v>0</v>
      </c>
      <c r="AC99" s="185">
        <v>0</v>
      </c>
      <c r="AD99" s="185">
        <v>0</v>
      </c>
      <c r="AE99" s="185">
        <v>0</v>
      </c>
      <c r="AF99" s="185">
        <v>0</v>
      </c>
      <c r="AG99" s="185">
        <v>2.89</v>
      </c>
      <c r="AH99" s="185">
        <v>0</v>
      </c>
    </row>
    <row r="100" spans="1:34" ht="30" customHeight="1">
      <c r="A100" s="2019"/>
      <c r="B100" s="989" t="s">
        <v>798</v>
      </c>
      <c r="C100" s="185">
        <v>0</v>
      </c>
      <c r="D100" s="185">
        <v>0</v>
      </c>
      <c r="E100" s="185">
        <v>0</v>
      </c>
      <c r="F100" s="185">
        <v>0</v>
      </c>
      <c r="G100" s="185">
        <v>0</v>
      </c>
      <c r="H100" s="185">
        <v>0</v>
      </c>
      <c r="I100" s="185">
        <v>0</v>
      </c>
      <c r="J100" s="185">
        <v>0</v>
      </c>
      <c r="K100" s="185"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5">
        <v>0</v>
      </c>
      <c r="R100" s="185">
        <v>0</v>
      </c>
      <c r="S100" s="185">
        <v>0</v>
      </c>
      <c r="T100" s="185">
        <v>0</v>
      </c>
      <c r="U100" s="185">
        <v>0</v>
      </c>
      <c r="V100" s="185">
        <v>0</v>
      </c>
      <c r="W100" s="185">
        <v>0</v>
      </c>
      <c r="X100" s="185">
        <v>0</v>
      </c>
      <c r="Y100" s="185">
        <v>0</v>
      </c>
      <c r="Z100" s="185">
        <v>0</v>
      </c>
      <c r="AA100" s="185">
        <v>0</v>
      </c>
      <c r="AB100" s="185">
        <v>0</v>
      </c>
      <c r="AC100" s="185">
        <v>0</v>
      </c>
      <c r="AD100" s="185">
        <v>0</v>
      </c>
      <c r="AE100" s="185">
        <v>0</v>
      </c>
      <c r="AF100" s="185">
        <v>0</v>
      </c>
      <c r="AG100" s="185">
        <v>0</v>
      </c>
      <c r="AH100" s="185">
        <v>0</v>
      </c>
    </row>
    <row r="101" spans="1:34" ht="30" customHeight="1">
      <c r="A101" s="2019"/>
      <c r="B101" s="989" t="s">
        <v>780</v>
      </c>
      <c r="C101" s="185">
        <v>33.97</v>
      </c>
      <c r="D101" s="185">
        <v>0</v>
      </c>
      <c r="E101" s="185">
        <v>0</v>
      </c>
      <c r="F101" s="185">
        <v>0</v>
      </c>
      <c r="G101" s="185">
        <v>2.34</v>
      </c>
      <c r="H101" s="185">
        <v>0</v>
      </c>
      <c r="I101" s="185">
        <v>0</v>
      </c>
      <c r="J101" s="185">
        <v>0</v>
      </c>
      <c r="K101" s="185">
        <v>2.54</v>
      </c>
      <c r="L101" s="185">
        <v>11.4</v>
      </c>
      <c r="M101" s="185">
        <v>17.690000000000001</v>
      </c>
      <c r="N101" s="185">
        <v>0</v>
      </c>
      <c r="O101" s="185">
        <v>0</v>
      </c>
      <c r="P101" s="185">
        <v>0</v>
      </c>
      <c r="Q101" s="185">
        <v>2.34</v>
      </c>
      <c r="R101" s="185">
        <v>0</v>
      </c>
      <c r="S101" s="185">
        <v>0</v>
      </c>
      <c r="T101" s="185">
        <v>0</v>
      </c>
      <c r="U101" s="185">
        <v>2.54</v>
      </c>
      <c r="V101" s="185">
        <v>11.4</v>
      </c>
      <c r="W101" s="185">
        <v>17.690000000000001</v>
      </c>
      <c r="X101" s="185">
        <v>0</v>
      </c>
      <c r="Y101" s="185">
        <v>0</v>
      </c>
      <c r="Z101" s="185">
        <v>0</v>
      </c>
      <c r="AA101" s="185">
        <v>2.34</v>
      </c>
      <c r="AB101" s="185">
        <v>0</v>
      </c>
      <c r="AC101" s="185">
        <v>0</v>
      </c>
      <c r="AD101" s="185">
        <v>0</v>
      </c>
      <c r="AE101" s="185">
        <v>2.54</v>
      </c>
      <c r="AF101" s="185">
        <v>11.4</v>
      </c>
      <c r="AG101" s="185">
        <v>17.690000000000001</v>
      </c>
      <c r="AH101" s="185">
        <v>0</v>
      </c>
    </row>
    <row r="102" spans="1:34" ht="30" customHeight="1">
      <c r="A102" s="2019"/>
      <c r="B102" s="991" t="s">
        <v>781</v>
      </c>
      <c r="C102" s="185">
        <v>0</v>
      </c>
      <c r="D102" s="185">
        <v>0</v>
      </c>
      <c r="E102" s="185">
        <v>0</v>
      </c>
      <c r="F102" s="185">
        <v>0</v>
      </c>
      <c r="G102" s="185">
        <v>0</v>
      </c>
      <c r="H102" s="185">
        <v>0</v>
      </c>
      <c r="I102" s="185">
        <v>0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0</v>
      </c>
      <c r="P102" s="185">
        <v>0</v>
      </c>
      <c r="Q102" s="185">
        <v>0</v>
      </c>
      <c r="R102" s="185">
        <v>0</v>
      </c>
      <c r="S102" s="185">
        <v>0</v>
      </c>
      <c r="T102" s="185">
        <v>0</v>
      </c>
      <c r="U102" s="185">
        <v>0</v>
      </c>
      <c r="V102" s="185">
        <v>0</v>
      </c>
      <c r="W102" s="185">
        <v>0</v>
      </c>
      <c r="X102" s="185">
        <v>0</v>
      </c>
      <c r="Y102" s="185">
        <v>0</v>
      </c>
      <c r="Z102" s="185">
        <v>0</v>
      </c>
      <c r="AA102" s="185">
        <v>0</v>
      </c>
      <c r="AB102" s="185">
        <v>0</v>
      </c>
      <c r="AC102" s="185">
        <v>0</v>
      </c>
      <c r="AD102" s="185">
        <v>0</v>
      </c>
      <c r="AE102" s="185">
        <v>0</v>
      </c>
      <c r="AF102" s="185">
        <v>0</v>
      </c>
      <c r="AG102" s="185">
        <v>0</v>
      </c>
      <c r="AH102" s="185">
        <v>0</v>
      </c>
    </row>
    <row r="103" spans="1:34" ht="30" customHeight="1">
      <c r="A103" s="2019"/>
      <c r="B103" s="991" t="s">
        <v>786</v>
      </c>
      <c r="C103" s="185">
        <v>428.61</v>
      </c>
      <c r="D103" s="185">
        <v>0</v>
      </c>
      <c r="E103" s="185">
        <v>0</v>
      </c>
      <c r="F103" s="185">
        <v>0</v>
      </c>
      <c r="G103" s="185">
        <v>0</v>
      </c>
      <c r="H103" s="185">
        <v>0</v>
      </c>
      <c r="I103" s="185">
        <v>335.25</v>
      </c>
      <c r="J103" s="185">
        <v>93.36</v>
      </c>
      <c r="K103" s="185"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5">
        <v>0</v>
      </c>
      <c r="R103" s="185">
        <v>0</v>
      </c>
      <c r="S103" s="185">
        <v>335.25</v>
      </c>
      <c r="T103" s="185">
        <v>93.36</v>
      </c>
      <c r="U103" s="185">
        <v>0</v>
      </c>
      <c r="V103" s="185">
        <v>0</v>
      </c>
      <c r="W103" s="185">
        <v>0</v>
      </c>
      <c r="X103" s="185">
        <v>0</v>
      </c>
      <c r="Y103" s="185">
        <v>0</v>
      </c>
      <c r="Z103" s="185">
        <v>0</v>
      </c>
      <c r="AA103" s="185">
        <v>0</v>
      </c>
      <c r="AB103" s="185">
        <v>0</v>
      </c>
      <c r="AC103" s="185">
        <v>335.25</v>
      </c>
      <c r="AD103" s="185">
        <v>93.36</v>
      </c>
      <c r="AE103" s="185">
        <v>0</v>
      </c>
      <c r="AF103" s="185">
        <v>0</v>
      </c>
      <c r="AG103" s="185">
        <v>0</v>
      </c>
      <c r="AH103" s="185">
        <v>0</v>
      </c>
    </row>
    <row r="104" spans="1:34" ht="30" customHeight="1">
      <c r="A104" s="2019"/>
      <c r="B104" s="991" t="s">
        <v>799</v>
      </c>
      <c r="C104" s="185">
        <v>337.41</v>
      </c>
      <c r="D104" s="185">
        <v>337.41</v>
      </c>
      <c r="E104" s="185">
        <v>0</v>
      </c>
      <c r="F104" s="185">
        <v>0</v>
      </c>
      <c r="G104" s="185">
        <v>0</v>
      </c>
      <c r="H104" s="185">
        <v>0</v>
      </c>
      <c r="I104" s="185">
        <v>0</v>
      </c>
      <c r="J104" s="185">
        <v>0</v>
      </c>
      <c r="K104" s="185">
        <v>0</v>
      </c>
      <c r="L104" s="185">
        <v>0</v>
      </c>
      <c r="M104" s="185">
        <v>0</v>
      </c>
      <c r="N104" s="185">
        <v>0</v>
      </c>
      <c r="O104" s="185">
        <v>0</v>
      </c>
      <c r="P104" s="185">
        <v>0</v>
      </c>
      <c r="Q104" s="185">
        <v>0</v>
      </c>
      <c r="R104" s="185">
        <v>0</v>
      </c>
      <c r="S104" s="185">
        <v>0</v>
      </c>
      <c r="T104" s="185">
        <v>0</v>
      </c>
      <c r="U104" s="185">
        <v>0</v>
      </c>
      <c r="V104" s="185">
        <v>0</v>
      </c>
      <c r="W104" s="185">
        <v>0</v>
      </c>
      <c r="X104" s="185">
        <v>0</v>
      </c>
      <c r="Y104" s="185">
        <v>0</v>
      </c>
      <c r="Z104" s="185">
        <v>0</v>
      </c>
      <c r="AA104" s="185">
        <v>0</v>
      </c>
      <c r="AB104" s="185">
        <v>0</v>
      </c>
      <c r="AC104" s="185">
        <v>0</v>
      </c>
      <c r="AD104" s="185">
        <v>0</v>
      </c>
      <c r="AE104" s="185">
        <v>0</v>
      </c>
      <c r="AF104" s="185">
        <v>0</v>
      </c>
      <c r="AG104" s="185">
        <v>0</v>
      </c>
      <c r="AH104" s="185">
        <v>0</v>
      </c>
    </row>
    <row r="105" spans="1:34" ht="30" customHeight="1">
      <c r="A105" s="2019"/>
      <c r="B105" s="991" t="s">
        <v>787</v>
      </c>
      <c r="C105" s="185">
        <v>0</v>
      </c>
      <c r="D105" s="185">
        <v>0</v>
      </c>
      <c r="E105" s="185">
        <v>0</v>
      </c>
      <c r="F105" s="185">
        <v>0</v>
      </c>
      <c r="G105" s="185">
        <v>0</v>
      </c>
      <c r="H105" s="185">
        <v>0</v>
      </c>
      <c r="I105" s="185">
        <v>0</v>
      </c>
      <c r="J105" s="185">
        <v>0</v>
      </c>
      <c r="K105" s="185"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185">
        <v>0</v>
      </c>
      <c r="S105" s="185">
        <v>0</v>
      </c>
      <c r="T105" s="185">
        <v>0</v>
      </c>
      <c r="U105" s="185">
        <v>0</v>
      </c>
      <c r="V105" s="185">
        <v>0</v>
      </c>
      <c r="W105" s="185">
        <v>0</v>
      </c>
      <c r="X105" s="185">
        <v>0</v>
      </c>
      <c r="Y105" s="185">
        <v>0</v>
      </c>
      <c r="Z105" s="185">
        <v>0</v>
      </c>
      <c r="AA105" s="185">
        <v>0</v>
      </c>
      <c r="AB105" s="185">
        <v>0</v>
      </c>
      <c r="AC105" s="185">
        <v>0</v>
      </c>
      <c r="AD105" s="185">
        <v>0</v>
      </c>
      <c r="AE105" s="185">
        <v>0</v>
      </c>
      <c r="AF105" s="185">
        <v>0</v>
      </c>
      <c r="AG105" s="185">
        <v>0</v>
      </c>
      <c r="AH105" s="185">
        <v>0</v>
      </c>
    </row>
    <row r="106" spans="1:34" ht="30" customHeight="1">
      <c r="A106" s="2019"/>
      <c r="B106" s="991" t="s">
        <v>820</v>
      </c>
      <c r="C106" s="185">
        <v>0</v>
      </c>
      <c r="D106" s="185">
        <v>0</v>
      </c>
      <c r="E106" s="185">
        <v>0</v>
      </c>
      <c r="F106" s="185">
        <v>0</v>
      </c>
      <c r="G106" s="185">
        <v>0</v>
      </c>
      <c r="H106" s="185">
        <v>0</v>
      </c>
      <c r="I106" s="185">
        <v>0</v>
      </c>
      <c r="J106" s="185">
        <v>0</v>
      </c>
      <c r="K106" s="185"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5">
        <v>0</v>
      </c>
      <c r="R106" s="185">
        <v>0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185">
        <v>0</v>
      </c>
      <c r="Y106" s="185">
        <v>0</v>
      </c>
      <c r="Z106" s="185">
        <v>0</v>
      </c>
      <c r="AA106" s="185">
        <v>0</v>
      </c>
      <c r="AB106" s="185">
        <v>0</v>
      </c>
      <c r="AC106" s="185">
        <v>0</v>
      </c>
      <c r="AD106" s="185">
        <v>0</v>
      </c>
      <c r="AE106" s="185">
        <v>0</v>
      </c>
      <c r="AF106" s="185">
        <v>0</v>
      </c>
      <c r="AG106" s="185">
        <v>0</v>
      </c>
      <c r="AH106" s="185">
        <v>0</v>
      </c>
    </row>
    <row r="107" spans="1:34" ht="30" customHeight="1">
      <c r="A107" s="2019"/>
      <c r="B107" s="991" t="s">
        <v>800</v>
      </c>
      <c r="C107" s="185">
        <v>0</v>
      </c>
      <c r="D107" s="185">
        <v>0</v>
      </c>
      <c r="E107" s="185">
        <v>0</v>
      </c>
      <c r="F107" s="185">
        <v>0</v>
      </c>
      <c r="G107" s="185">
        <v>0</v>
      </c>
      <c r="H107" s="185">
        <v>0</v>
      </c>
      <c r="I107" s="185">
        <v>0</v>
      </c>
      <c r="J107" s="185">
        <v>0</v>
      </c>
      <c r="K107" s="185">
        <v>0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5">
        <v>0</v>
      </c>
      <c r="R107" s="185">
        <v>0</v>
      </c>
      <c r="S107" s="185">
        <v>0</v>
      </c>
      <c r="T107" s="185">
        <v>0</v>
      </c>
      <c r="U107" s="185">
        <v>0</v>
      </c>
      <c r="V107" s="185">
        <v>0</v>
      </c>
      <c r="W107" s="185">
        <v>0</v>
      </c>
      <c r="X107" s="185">
        <v>0</v>
      </c>
      <c r="Y107" s="185">
        <v>0</v>
      </c>
      <c r="Z107" s="185">
        <v>0</v>
      </c>
      <c r="AA107" s="185">
        <v>0</v>
      </c>
      <c r="AB107" s="185">
        <v>0</v>
      </c>
      <c r="AC107" s="185">
        <v>0</v>
      </c>
      <c r="AD107" s="185">
        <v>0</v>
      </c>
      <c r="AE107" s="185">
        <v>0</v>
      </c>
      <c r="AF107" s="185">
        <v>0</v>
      </c>
      <c r="AG107" s="185">
        <v>0</v>
      </c>
      <c r="AH107" s="185">
        <v>0</v>
      </c>
    </row>
    <row r="108" spans="1:34" ht="30" customHeight="1">
      <c r="A108" s="2019"/>
      <c r="B108" s="989" t="s">
        <v>801</v>
      </c>
      <c r="C108" s="185">
        <v>0</v>
      </c>
      <c r="D108" s="185">
        <v>0</v>
      </c>
      <c r="E108" s="185">
        <v>0</v>
      </c>
      <c r="F108" s="185">
        <v>0</v>
      </c>
      <c r="G108" s="185">
        <v>0</v>
      </c>
      <c r="H108" s="185">
        <v>0</v>
      </c>
      <c r="I108" s="185">
        <v>0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5">
        <v>0</v>
      </c>
      <c r="R108" s="185">
        <v>0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185">
        <v>0</v>
      </c>
      <c r="Y108" s="185">
        <v>0</v>
      </c>
      <c r="Z108" s="185">
        <v>0</v>
      </c>
      <c r="AA108" s="185">
        <v>0</v>
      </c>
      <c r="AB108" s="185">
        <v>0</v>
      </c>
      <c r="AC108" s="185">
        <v>0</v>
      </c>
      <c r="AD108" s="185">
        <v>0</v>
      </c>
      <c r="AE108" s="185">
        <v>0</v>
      </c>
      <c r="AF108" s="185">
        <v>0</v>
      </c>
      <c r="AG108" s="185">
        <v>0</v>
      </c>
      <c r="AH108" s="185">
        <v>0</v>
      </c>
    </row>
    <row r="109" spans="1:34" ht="30" customHeight="1">
      <c r="A109" s="2019"/>
      <c r="B109" s="995" t="s">
        <v>802</v>
      </c>
      <c r="C109" s="185">
        <v>0</v>
      </c>
      <c r="D109" s="185">
        <v>0</v>
      </c>
      <c r="E109" s="185">
        <v>0</v>
      </c>
      <c r="F109" s="185">
        <v>0</v>
      </c>
      <c r="G109" s="185">
        <v>0</v>
      </c>
      <c r="H109" s="185">
        <v>0</v>
      </c>
      <c r="I109" s="185">
        <v>0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0</v>
      </c>
      <c r="P109" s="185">
        <v>0</v>
      </c>
      <c r="Q109" s="185">
        <v>0</v>
      </c>
      <c r="R109" s="185">
        <v>0</v>
      </c>
      <c r="S109" s="185">
        <v>0</v>
      </c>
      <c r="T109" s="185">
        <v>0</v>
      </c>
      <c r="U109" s="185">
        <v>0</v>
      </c>
      <c r="V109" s="185">
        <v>0</v>
      </c>
      <c r="W109" s="185">
        <v>0</v>
      </c>
      <c r="X109" s="185">
        <v>0</v>
      </c>
      <c r="Y109" s="185">
        <v>0</v>
      </c>
      <c r="Z109" s="185">
        <v>0</v>
      </c>
      <c r="AA109" s="185">
        <v>0</v>
      </c>
      <c r="AB109" s="185">
        <v>0</v>
      </c>
      <c r="AC109" s="185">
        <v>0</v>
      </c>
      <c r="AD109" s="185">
        <v>0</v>
      </c>
      <c r="AE109" s="185">
        <v>0</v>
      </c>
      <c r="AF109" s="185">
        <v>0</v>
      </c>
      <c r="AG109" s="185">
        <v>0</v>
      </c>
      <c r="AH109" s="185">
        <v>0</v>
      </c>
    </row>
    <row r="110" spans="1:34" ht="30" customHeight="1">
      <c r="A110" s="2019"/>
      <c r="B110" s="995" t="s">
        <v>803</v>
      </c>
      <c r="C110" s="185">
        <v>256</v>
      </c>
      <c r="D110" s="185">
        <v>256</v>
      </c>
      <c r="E110" s="185">
        <v>0</v>
      </c>
      <c r="F110" s="185">
        <v>0</v>
      </c>
      <c r="G110" s="185">
        <v>0</v>
      </c>
      <c r="H110" s="185">
        <v>0</v>
      </c>
      <c r="I110" s="185">
        <v>0</v>
      </c>
      <c r="J110" s="185">
        <v>0</v>
      </c>
      <c r="K110" s="185"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5">
        <v>0</v>
      </c>
      <c r="R110" s="185">
        <v>0</v>
      </c>
      <c r="S110" s="185">
        <v>0</v>
      </c>
      <c r="T110" s="185">
        <v>0</v>
      </c>
      <c r="U110" s="185">
        <v>0</v>
      </c>
      <c r="V110" s="185">
        <v>0</v>
      </c>
      <c r="W110" s="185">
        <v>0</v>
      </c>
      <c r="X110" s="185">
        <v>0</v>
      </c>
      <c r="Y110" s="185">
        <v>0</v>
      </c>
      <c r="Z110" s="185">
        <v>0</v>
      </c>
      <c r="AA110" s="185">
        <v>0</v>
      </c>
      <c r="AB110" s="185">
        <v>0</v>
      </c>
      <c r="AC110" s="185">
        <v>0</v>
      </c>
      <c r="AD110" s="185">
        <v>0</v>
      </c>
      <c r="AE110" s="185">
        <v>0</v>
      </c>
      <c r="AF110" s="185">
        <v>0</v>
      </c>
      <c r="AG110" s="185">
        <v>0</v>
      </c>
      <c r="AH110" s="185">
        <v>0</v>
      </c>
    </row>
    <row r="111" spans="1:34" ht="30" customHeight="1">
      <c r="A111" s="2019"/>
      <c r="B111" s="1011" t="s">
        <v>804</v>
      </c>
      <c r="C111" s="185">
        <v>0</v>
      </c>
      <c r="D111" s="185">
        <v>0</v>
      </c>
      <c r="E111" s="185">
        <v>0</v>
      </c>
      <c r="F111" s="185">
        <v>0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5">
        <v>0</v>
      </c>
      <c r="R111" s="185">
        <v>0</v>
      </c>
      <c r="S111" s="185">
        <v>0</v>
      </c>
      <c r="T111" s="185">
        <v>0</v>
      </c>
      <c r="U111" s="185">
        <v>0</v>
      </c>
      <c r="V111" s="185">
        <v>0</v>
      </c>
      <c r="W111" s="185">
        <v>0</v>
      </c>
      <c r="X111" s="185">
        <v>0</v>
      </c>
      <c r="Y111" s="185">
        <v>0</v>
      </c>
      <c r="Z111" s="185">
        <v>0</v>
      </c>
      <c r="AA111" s="185">
        <v>0</v>
      </c>
      <c r="AB111" s="185">
        <v>0</v>
      </c>
      <c r="AC111" s="185">
        <v>0</v>
      </c>
      <c r="AD111" s="185">
        <v>0</v>
      </c>
      <c r="AE111" s="185">
        <v>0</v>
      </c>
      <c r="AF111" s="185">
        <v>0</v>
      </c>
      <c r="AG111" s="185">
        <v>0</v>
      </c>
      <c r="AH111" s="185">
        <v>0</v>
      </c>
    </row>
    <row r="112" spans="1:34" ht="30" customHeight="1">
      <c r="A112" s="2019"/>
      <c r="B112" s="1011" t="s">
        <v>805</v>
      </c>
      <c r="C112" s="185">
        <v>0</v>
      </c>
      <c r="D112" s="185">
        <v>0</v>
      </c>
      <c r="E112" s="185">
        <v>0</v>
      </c>
      <c r="F112" s="185">
        <v>0</v>
      </c>
      <c r="G112" s="185">
        <v>0</v>
      </c>
      <c r="H112" s="185">
        <v>0</v>
      </c>
      <c r="I112" s="185">
        <v>0</v>
      </c>
      <c r="J112" s="185">
        <v>0</v>
      </c>
      <c r="K112" s="185"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5">
        <v>0</v>
      </c>
      <c r="R112" s="185">
        <v>0</v>
      </c>
      <c r="S112" s="185">
        <v>0</v>
      </c>
      <c r="T112" s="185">
        <v>0</v>
      </c>
      <c r="U112" s="185">
        <v>0</v>
      </c>
      <c r="V112" s="185">
        <v>0</v>
      </c>
      <c r="W112" s="185">
        <v>0</v>
      </c>
      <c r="X112" s="185">
        <v>0</v>
      </c>
      <c r="Y112" s="185">
        <v>0</v>
      </c>
      <c r="Z112" s="185">
        <v>0</v>
      </c>
      <c r="AA112" s="185">
        <v>0</v>
      </c>
      <c r="AB112" s="185">
        <v>0</v>
      </c>
      <c r="AC112" s="185">
        <v>0</v>
      </c>
      <c r="AD112" s="185">
        <v>0</v>
      </c>
      <c r="AE112" s="185">
        <v>0</v>
      </c>
      <c r="AF112" s="185">
        <v>0</v>
      </c>
      <c r="AG112" s="185">
        <v>0</v>
      </c>
      <c r="AH112" s="185">
        <v>0</v>
      </c>
    </row>
    <row r="113" spans="1:34" ht="30" customHeight="1">
      <c r="A113" s="2019"/>
      <c r="B113" s="1011" t="s">
        <v>806</v>
      </c>
      <c r="C113" s="185">
        <v>0</v>
      </c>
      <c r="D113" s="185">
        <v>0</v>
      </c>
      <c r="E113" s="185">
        <v>0</v>
      </c>
      <c r="F113" s="185">
        <v>0</v>
      </c>
      <c r="G113" s="185">
        <v>0</v>
      </c>
      <c r="H113" s="185">
        <v>0</v>
      </c>
      <c r="I113" s="185">
        <v>0</v>
      </c>
      <c r="J113" s="185">
        <v>0</v>
      </c>
      <c r="K113" s="185">
        <v>0</v>
      </c>
      <c r="L113" s="185">
        <v>0</v>
      </c>
      <c r="M113" s="185">
        <v>0</v>
      </c>
      <c r="N113" s="185">
        <v>0</v>
      </c>
      <c r="O113" s="185">
        <v>0</v>
      </c>
      <c r="P113" s="185">
        <v>0</v>
      </c>
      <c r="Q113" s="185">
        <v>0</v>
      </c>
      <c r="R113" s="185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185">
        <v>0</v>
      </c>
      <c r="Y113" s="185">
        <v>0</v>
      </c>
      <c r="Z113" s="185">
        <v>0</v>
      </c>
      <c r="AA113" s="185">
        <v>0</v>
      </c>
      <c r="AB113" s="185">
        <v>0</v>
      </c>
      <c r="AC113" s="185">
        <v>0</v>
      </c>
      <c r="AD113" s="185">
        <v>0</v>
      </c>
      <c r="AE113" s="185">
        <v>0</v>
      </c>
      <c r="AF113" s="185">
        <v>0</v>
      </c>
      <c r="AG113" s="185">
        <v>0</v>
      </c>
      <c r="AH113" s="185">
        <v>0</v>
      </c>
    </row>
    <row r="114" spans="1:34" ht="30" customHeight="1">
      <c r="A114" s="2019"/>
      <c r="B114" s="995" t="s">
        <v>807</v>
      </c>
      <c r="C114" s="185">
        <v>508.55</v>
      </c>
      <c r="D114" s="185">
        <v>210</v>
      </c>
      <c r="E114" s="185">
        <v>0</v>
      </c>
      <c r="F114" s="185">
        <v>0</v>
      </c>
      <c r="G114" s="185">
        <v>0</v>
      </c>
      <c r="H114" s="185">
        <v>37</v>
      </c>
      <c r="I114" s="185">
        <v>0</v>
      </c>
      <c r="J114" s="185">
        <v>0</v>
      </c>
      <c r="K114" s="185">
        <v>51.57</v>
      </c>
      <c r="L114" s="185">
        <v>193.6</v>
      </c>
      <c r="M114" s="185">
        <v>0</v>
      </c>
      <c r="N114" s="185">
        <v>16.38</v>
      </c>
      <c r="O114" s="185">
        <v>0</v>
      </c>
      <c r="P114" s="185">
        <v>0</v>
      </c>
      <c r="Q114" s="185">
        <v>0</v>
      </c>
      <c r="R114" s="185">
        <v>37</v>
      </c>
      <c r="S114" s="185">
        <v>0</v>
      </c>
      <c r="T114" s="185">
        <v>0</v>
      </c>
      <c r="U114" s="185">
        <v>51.57</v>
      </c>
      <c r="V114" s="185">
        <v>193.6</v>
      </c>
      <c r="W114" s="185">
        <v>0</v>
      </c>
      <c r="X114" s="185">
        <v>16.38</v>
      </c>
      <c r="Y114" s="185">
        <v>0</v>
      </c>
      <c r="Z114" s="185">
        <v>0</v>
      </c>
      <c r="AA114" s="185">
        <v>0</v>
      </c>
      <c r="AB114" s="185">
        <v>37</v>
      </c>
      <c r="AC114" s="185">
        <v>0</v>
      </c>
      <c r="AD114" s="185">
        <v>0</v>
      </c>
      <c r="AE114" s="185">
        <v>51.57</v>
      </c>
      <c r="AF114" s="185">
        <v>193.6</v>
      </c>
      <c r="AG114" s="185">
        <v>0</v>
      </c>
      <c r="AH114" s="185">
        <v>16.38</v>
      </c>
    </row>
    <row r="115" spans="1:34" ht="30" customHeight="1">
      <c r="A115" s="2019"/>
      <c r="B115" s="991" t="s">
        <v>808</v>
      </c>
      <c r="C115" s="185">
        <v>0</v>
      </c>
      <c r="D115" s="185">
        <v>0</v>
      </c>
      <c r="E115" s="185">
        <v>0</v>
      </c>
      <c r="F115" s="185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5">
        <v>0</v>
      </c>
      <c r="R115" s="185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185">
        <v>0</v>
      </c>
      <c r="Y115" s="185">
        <v>0</v>
      </c>
      <c r="Z115" s="185">
        <v>0</v>
      </c>
      <c r="AA115" s="185">
        <v>0</v>
      </c>
      <c r="AB115" s="185">
        <v>0</v>
      </c>
      <c r="AC115" s="185">
        <v>0</v>
      </c>
      <c r="AD115" s="185">
        <v>0</v>
      </c>
      <c r="AE115" s="185">
        <v>0</v>
      </c>
      <c r="AF115" s="185">
        <v>0</v>
      </c>
      <c r="AG115" s="185">
        <v>0</v>
      </c>
      <c r="AH115" s="185">
        <v>0</v>
      </c>
    </row>
    <row r="116" spans="1:34" ht="30" customHeight="1">
      <c r="A116" s="2019"/>
      <c r="B116" s="1011" t="s">
        <v>821</v>
      </c>
      <c r="C116" s="185">
        <v>0</v>
      </c>
      <c r="D116" s="185">
        <v>0</v>
      </c>
      <c r="E116" s="185">
        <v>0</v>
      </c>
      <c r="F116" s="185">
        <v>0</v>
      </c>
      <c r="G116" s="185">
        <v>0</v>
      </c>
      <c r="H116" s="185">
        <v>0</v>
      </c>
      <c r="I116" s="185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5">
        <v>0</v>
      </c>
      <c r="R116" s="185">
        <v>0</v>
      </c>
      <c r="S116" s="185">
        <v>0</v>
      </c>
      <c r="T116" s="185">
        <v>0</v>
      </c>
      <c r="U116" s="185">
        <v>0</v>
      </c>
      <c r="V116" s="185">
        <v>0</v>
      </c>
      <c r="W116" s="185">
        <v>0</v>
      </c>
      <c r="X116" s="185">
        <v>0</v>
      </c>
      <c r="Y116" s="185">
        <v>0</v>
      </c>
      <c r="Z116" s="185">
        <v>0</v>
      </c>
      <c r="AA116" s="185">
        <v>0</v>
      </c>
      <c r="AB116" s="185">
        <v>0</v>
      </c>
      <c r="AC116" s="185">
        <v>0</v>
      </c>
      <c r="AD116" s="185">
        <v>0</v>
      </c>
      <c r="AE116" s="185">
        <v>0</v>
      </c>
      <c r="AF116" s="185">
        <v>0</v>
      </c>
      <c r="AG116" s="185">
        <v>0</v>
      </c>
      <c r="AH116" s="185">
        <v>0</v>
      </c>
    </row>
    <row r="117" spans="1:34" ht="30" customHeight="1">
      <c r="A117" s="2019"/>
      <c r="B117" s="1011" t="s">
        <v>822</v>
      </c>
      <c r="C117" s="185">
        <v>0</v>
      </c>
      <c r="D117" s="185">
        <v>0</v>
      </c>
      <c r="E117" s="185">
        <v>0</v>
      </c>
      <c r="F117" s="185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>
        <v>0</v>
      </c>
      <c r="S117" s="185">
        <v>0</v>
      </c>
      <c r="T117" s="185">
        <v>0</v>
      </c>
      <c r="U117" s="185">
        <v>0</v>
      </c>
      <c r="V117" s="185">
        <v>0</v>
      </c>
      <c r="W117" s="185">
        <v>0</v>
      </c>
      <c r="X117" s="185">
        <v>0</v>
      </c>
      <c r="Y117" s="185">
        <v>0</v>
      </c>
      <c r="Z117" s="185">
        <v>0</v>
      </c>
      <c r="AA117" s="185">
        <v>0</v>
      </c>
      <c r="AB117" s="185">
        <v>0</v>
      </c>
      <c r="AC117" s="185">
        <v>0</v>
      </c>
      <c r="AD117" s="185">
        <v>0</v>
      </c>
      <c r="AE117" s="185">
        <v>0</v>
      </c>
      <c r="AF117" s="185">
        <v>0</v>
      </c>
      <c r="AG117" s="185">
        <v>0</v>
      </c>
      <c r="AH117" s="185">
        <v>0</v>
      </c>
    </row>
    <row r="118" spans="1:34" ht="19.5" customHeight="1">
      <c r="A118" s="2019"/>
      <c r="B118" s="1242" t="s">
        <v>952</v>
      </c>
      <c r="C118" s="185">
        <v>299.61</v>
      </c>
      <c r="D118" s="185">
        <v>0</v>
      </c>
      <c r="E118" s="185">
        <v>0</v>
      </c>
      <c r="F118" s="185">
        <v>0</v>
      </c>
      <c r="G118" s="185">
        <v>0</v>
      </c>
      <c r="H118" s="185">
        <v>0</v>
      </c>
      <c r="I118" s="185">
        <v>0</v>
      </c>
      <c r="J118" s="185">
        <v>0</v>
      </c>
      <c r="K118" s="185">
        <v>0</v>
      </c>
      <c r="L118" s="185">
        <v>0</v>
      </c>
      <c r="M118" s="185">
        <v>0</v>
      </c>
      <c r="N118" s="185">
        <v>299.61</v>
      </c>
      <c r="O118" s="185">
        <v>0</v>
      </c>
      <c r="P118" s="185">
        <v>0</v>
      </c>
      <c r="Q118" s="185">
        <v>0</v>
      </c>
      <c r="R118" s="185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185">
        <v>299.61</v>
      </c>
      <c r="Y118" s="185">
        <v>0</v>
      </c>
      <c r="Z118" s="185">
        <v>0</v>
      </c>
      <c r="AA118" s="185">
        <v>0</v>
      </c>
      <c r="AB118" s="185">
        <v>0</v>
      </c>
      <c r="AC118" s="185">
        <v>0</v>
      </c>
      <c r="AD118" s="185">
        <v>0</v>
      </c>
      <c r="AE118" s="185">
        <v>0</v>
      </c>
      <c r="AF118" s="185">
        <v>0</v>
      </c>
      <c r="AG118" s="185">
        <v>0</v>
      </c>
      <c r="AH118" s="185">
        <v>299.61</v>
      </c>
    </row>
    <row r="119" spans="1:34" ht="19.5" customHeight="1">
      <c r="A119" s="2018" t="s">
        <v>809</v>
      </c>
      <c r="B119" s="1013" t="s">
        <v>41</v>
      </c>
      <c r="C119" s="1013">
        <f>SUM(' 배수관 경년별 총괄'!C120:' 배수관 경년별 총괄'!C141)</f>
        <v>176387.75999999995</v>
      </c>
      <c r="D119" s="1013">
        <f>SUM(' 배수관 경년별 총괄'!D120:' 배수관 경년별 총괄'!D141)</f>
        <v>153031.57999999999</v>
      </c>
      <c r="E119" s="1013">
        <f>SUM(' 배수관 경년별 총괄'!E120:' 배수관 경년별 총괄'!E141)</f>
        <v>13325.960000000001</v>
      </c>
      <c r="F119" s="1013">
        <f>SUM(' 배수관 경년별 총괄'!F120:' 배수관 경년별 총괄'!F141)</f>
        <v>3169.04</v>
      </c>
      <c r="G119" s="1013">
        <f>SUM(' 배수관 경년별 총괄'!G120:' 배수관 경년별 총괄'!G141)</f>
        <v>1171.7199999999998</v>
      </c>
      <c r="H119" s="1013">
        <f>SUM(' 배수관 경년별 총괄'!H120:' 배수관 경년별 총괄'!H141)</f>
        <v>484.14</v>
      </c>
      <c r="I119" s="1013">
        <f>SUM(' 배수관 경년별 총괄'!I120:' 배수관 경년별 총괄'!I141)</f>
        <v>473.62</v>
      </c>
      <c r="J119" s="1013">
        <f>SUM(' 배수관 경년별 총괄'!J120:' 배수관 경년별 총괄'!J141)</f>
        <v>1441.76</v>
      </c>
      <c r="K119" s="1013">
        <f>SUM(' 배수관 경년별 총괄'!K120:' 배수관 경년별 총괄'!K141)</f>
        <v>327.64</v>
      </c>
      <c r="L119" s="1013">
        <f>SUM(' 배수관 경년별 총괄'!L120:' 배수관 경년별 총괄'!L141)</f>
        <v>1446.4099999999999</v>
      </c>
      <c r="M119" s="1013">
        <f>SUM(' 배수관 경년별 총괄'!M120:' 배수관 경년별 총괄'!M141)</f>
        <v>1226.06</v>
      </c>
      <c r="N119" s="1013">
        <f>SUM(' 배수관 경년별 총괄'!N120:' 배수관 경년별 총괄'!N141)</f>
        <v>289.83</v>
      </c>
      <c r="O119" s="1013">
        <f>SUM(' 배수관 경년별 총괄'!O120:' 배수관 경년별 총괄'!O141)</f>
        <v>13325.960000000001</v>
      </c>
      <c r="P119" s="1013">
        <f>SUM(' 배수관 경년별 총괄'!P120:' 배수관 경년별 총괄'!P141)</f>
        <v>3169.04</v>
      </c>
      <c r="Q119" s="1013">
        <f>SUM(' 배수관 경년별 총괄'!Q120:' 배수관 경년별 총괄'!Q141)</f>
        <v>1171.7199999999998</v>
      </c>
      <c r="R119" s="1013">
        <f>SUM(' 배수관 경년별 총괄'!R120:' 배수관 경년별 총괄'!R141)</f>
        <v>484.14</v>
      </c>
      <c r="S119" s="1013">
        <f>SUM(' 배수관 경년별 총괄'!S120:' 배수관 경년별 총괄'!S141)</f>
        <v>473.62</v>
      </c>
      <c r="T119" s="1013">
        <f>SUM(' 배수관 경년별 총괄'!T120:' 배수관 경년별 총괄'!T141)</f>
        <v>1441.76</v>
      </c>
      <c r="U119" s="1013">
        <f>SUM(' 배수관 경년별 총괄'!U120:' 배수관 경년별 총괄'!U141)</f>
        <v>327.64</v>
      </c>
      <c r="V119" s="1013">
        <f>SUM(' 배수관 경년별 총괄'!V120:' 배수관 경년별 총괄'!V141)</f>
        <v>1446.4099999999999</v>
      </c>
      <c r="W119" s="1013">
        <f>SUM(' 배수관 경년별 총괄'!W120:' 배수관 경년별 총괄'!W141)</f>
        <v>1226.06</v>
      </c>
      <c r="X119" s="1013">
        <f>SUM(' 배수관 경년별 총괄'!X120:' 배수관 경년별 총괄'!X141)</f>
        <v>289.83</v>
      </c>
      <c r="Y119" s="1013">
        <f>SUM(' 배수관 경년별 총괄'!Y120:' 배수관 경년별 총괄'!Y141)</f>
        <v>13325.960000000001</v>
      </c>
      <c r="Z119" s="1013">
        <f>SUM(' 배수관 경년별 총괄'!Z120:' 배수관 경년별 총괄'!Z141)</f>
        <v>3169.04</v>
      </c>
      <c r="AA119" s="1013">
        <f>SUM(' 배수관 경년별 총괄'!AA120:' 배수관 경년별 총괄'!AA141)</f>
        <v>1171.7199999999998</v>
      </c>
      <c r="AB119" s="1013">
        <f>SUM(' 배수관 경년별 총괄'!AB120:' 배수관 경년별 총괄'!AB141)</f>
        <v>484.14</v>
      </c>
      <c r="AC119" s="1013">
        <f>SUM(' 배수관 경년별 총괄'!AC120:' 배수관 경년별 총괄'!AC141)</f>
        <v>473.62</v>
      </c>
      <c r="AD119" s="1013">
        <f>SUM(' 배수관 경년별 총괄'!AD120:' 배수관 경년별 총괄'!AD141)</f>
        <v>1441.76</v>
      </c>
      <c r="AE119" s="1013">
        <f>SUM(' 배수관 경년별 총괄'!AE120:' 배수관 경년별 총괄'!AE141)</f>
        <v>327.64</v>
      </c>
      <c r="AF119" s="1013">
        <f>SUM(' 배수관 경년별 총괄'!AF120:' 배수관 경년별 총괄'!AF141)</f>
        <v>1446.4099999999999</v>
      </c>
      <c r="AG119" s="1013">
        <f>SUM(' 배수관 경년별 총괄'!AG120:' 배수관 경년별 총괄'!AG141)</f>
        <v>1226.06</v>
      </c>
      <c r="AH119" s="1013">
        <f>SUM(' 배수관 경년별 총괄'!AH120:' 배수관 경년별 총괄'!AH141)</f>
        <v>289.83</v>
      </c>
    </row>
    <row r="120" spans="1:34" ht="19.5" customHeight="1">
      <c r="A120" s="2018" t="s">
        <v>809</v>
      </c>
      <c r="B120" s="989" t="s">
        <v>951</v>
      </c>
      <c r="C120" s="185">
        <v>285.70999999999998</v>
      </c>
      <c r="D120" s="185">
        <v>0</v>
      </c>
      <c r="E120" s="185">
        <v>0</v>
      </c>
      <c r="F120" s="185">
        <v>0</v>
      </c>
      <c r="G120" s="185">
        <v>0</v>
      </c>
      <c r="H120" s="185">
        <v>0</v>
      </c>
      <c r="I120" s="185">
        <v>0</v>
      </c>
      <c r="J120" s="185">
        <v>0</v>
      </c>
      <c r="K120" s="185">
        <v>1.25</v>
      </c>
      <c r="L120" s="185">
        <v>26.37</v>
      </c>
      <c r="M120" s="185">
        <v>126.01</v>
      </c>
      <c r="N120" s="185">
        <v>132.08000000000001</v>
      </c>
      <c r="O120" s="185">
        <v>0</v>
      </c>
      <c r="P120" s="185">
        <v>0</v>
      </c>
      <c r="Q120" s="185">
        <v>0</v>
      </c>
      <c r="R120" s="185">
        <v>0</v>
      </c>
      <c r="S120" s="185">
        <v>0</v>
      </c>
      <c r="T120" s="185">
        <v>0</v>
      </c>
      <c r="U120" s="185">
        <v>1.25</v>
      </c>
      <c r="V120" s="185">
        <v>26.37</v>
      </c>
      <c r="W120" s="185">
        <v>126.01</v>
      </c>
      <c r="X120" s="185">
        <v>132.08000000000001</v>
      </c>
      <c r="Y120" s="185">
        <v>0</v>
      </c>
      <c r="Z120" s="185">
        <v>0</v>
      </c>
      <c r="AA120" s="185">
        <v>0</v>
      </c>
      <c r="AB120" s="185">
        <v>0</v>
      </c>
      <c r="AC120" s="185">
        <v>0</v>
      </c>
      <c r="AD120" s="185">
        <v>0</v>
      </c>
      <c r="AE120" s="185">
        <v>1.25</v>
      </c>
      <c r="AF120" s="185">
        <v>26.37</v>
      </c>
      <c r="AG120" s="185">
        <v>126.01</v>
      </c>
      <c r="AH120" s="185">
        <v>132.08000000000001</v>
      </c>
    </row>
    <row r="121" spans="1:34" ht="30" customHeight="1">
      <c r="A121" s="2019"/>
      <c r="B121" s="989" t="s">
        <v>796</v>
      </c>
      <c r="C121" s="185">
        <v>408.01</v>
      </c>
      <c r="D121" s="185">
        <v>408.01</v>
      </c>
      <c r="E121" s="185">
        <v>0</v>
      </c>
      <c r="F121" s="185">
        <v>0</v>
      </c>
      <c r="G121" s="185">
        <v>0</v>
      </c>
      <c r="H121" s="185">
        <v>0</v>
      </c>
      <c r="I121" s="185">
        <v>0</v>
      </c>
      <c r="J121" s="185">
        <v>0</v>
      </c>
      <c r="K121" s="185"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0</v>
      </c>
      <c r="Q121" s="185">
        <v>0</v>
      </c>
      <c r="R121" s="185">
        <v>0</v>
      </c>
      <c r="S121" s="185">
        <v>0</v>
      </c>
      <c r="T121" s="185">
        <v>0</v>
      </c>
      <c r="U121" s="185">
        <v>0</v>
      </c>
      <c r="V121" s="185">
        <v>0</v>
      </c>
      <c r="W121" s="185">
        <v>0</v>
      </c>
      <c r="X121" s="185">
        <v>0</v>
      </c>
      <c r="Y121" s="185">
        <v>0</v>
      </c>
      <c r="Z121" s="185">
        <v>0</v>
      </c>
      <c r="AA121" s="185">
        <v>0</v>
      </c>
      <c r="AB121" s="185">
        <v>0</v>
      </c>
      <c r="AC121" s="185">
        <v>0</v>
      </c>
      <c r="AD121" s="185">
        <v>0</v>
      </c>
      <c r="AE121" s="185">
        <v>0</v>
      </c>
      <c r="AF121" s="185">
        <v>0</v>
      </c>
      <c r="AG121" s="185">
        <v>0</v>
      </c>
      <c r="AH121" s="185">
        <v>0</v>
      </c>
    </row>
    <row r="122" spans="1:34" ht="30" customHeight="1">
      <c r="A122" s="2019"/>
      <c r="B122" s="989" t="s">
        <v>797</v>
      </c>
      <c r="C122" s="185">
        <v>3010.6</v>
      </c>
      <c r="D122" s="185">
        <v>2512.46</v>
      </c>
      <c r="E122" s="185">
        <v>279.89999999999998</v>
      </c>
      <c r="F122" s="185">
        <v>8.41</v>
      </c>
      <c r="G122" s="185">
        <v>0</v>
      </c>
      <c r="H122" s="185">
        <v>8</v>
      </c>
      <c r="I122" s="185">
        <v>17</v>
      </c>
      <c r="J122" s="185">
        <v>4.6500000000000004</v>
      </c>
      <c r="K122" s="185">
        <v>0</v>
      </c>
      <c r="L122" s="185">
        <v>0</v>
      </c>
      <c r="M122" s="185">
        <v>38.880000000000003</v>
      </c>
      <c r="N122" s="185">
        <v>141.30000000000001</v>
      </c>
      <c r="O122" s="185">
        <v>279.89999999999998</v>
      </c>
      <c r="P122" s="185">
        <v>8.41</v>
      </c>
      <c r="Q122" s="185">
        <v>0</v>
      </c>
      <c r="R122" s="185">
        <v>8</v>
      </c>
      <c r="S122" s="185">
        <v>17</v>
      </c>
      <c r="T122" s="185">
        <v>4.6500000000000004</v>
      </c>
      <c r="U122" s="185">
        <v>0</v>
      </c>
      <c r="V122" s="185">
        <v>0</v>
      </c>
      <c r="W122" s="185">
        <v>38.880000000000003</v>
      </c>
      <c r="X122" s="185">
        <v>141.30000000000001</v>
      </c>
      <c r="Y122" s="185">
        <v>279.89999999999998</v>
      </c>
      <c r="Z122" s="185">
        <v>8.41</v>
      </c>
      <c r="AA122" s="185">
        <v>0</v>
      </c>
      <c r="AB122" s="185">
        <v>8</v>
      </c>
      <c r="AC122" s="185">
        <v>17</v>
      </c>
      <c r="AD122" s="185">
        <v>4.6500000000000004</v>
      </c>
      <c r="AE122" s="185">
        <v>0</v>
      </c>
      <c r="AF122" s="185">
        <v>0</v>
      </c>
      <c r="AG122" s="185">
        <v>38.880000000000003</v>
      </c>
      <c r="AH122" s="185">
        <v>141.30000000000001</v>
      </c>
    </row>
    <row r="123" spans="1:34" ht="30" customHeight="1">
      <c r="A123" s="2019"/>
      <c r="B123" s="989" t="s">
        <v>798</v>
      </c>
      <c r="C123" s="185">
        <v>0</v>
      </c>
      <c r="D123" s="185"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v>0</v>
      </c>
      <c r="J123" s="185">
        <v>0</v>
      </c>
      <c r="K123" s="185">
        <v>0</v>
      </c>
      <c r="L123" s="185">
        <v>0</v>
      </c>
      <c r="M123" s="185">
        <v>0</v>
      </c>
      <c r="N123" s="185">
        <v>0</v>
      </c>
      <c r="O123" s="185">
        <v>0</v>
      </c>
      <c r="P123" s="185">
        <v>0</v>
      </c>
      <c r="Q123" s="185">
        <v>0</v>
      </c>
      <c r="R123" s="185">
        <v>0</v>
      </c>
      <c r="S123" s="185">
        <v>0</v>
      </c>
      <c r="T123" s="185">
        <v>0</v>
      </c>
      <c r="U123" s="185">
        <v>0</v>
      </c>
      <c r="V123" s="185">
        <v>0</v>
      </c>
      <c r="W123" s="185">
        <v>0</v>
      </c>
      <c r="X123" s="185">
        <v>0</v>
      </c>
      <c r="Y123" s="185">
        <v>0</v>
      </c>
      <c r="Z123" s="185">
        <v>0</v>
      </c>
      <c r="AA123" s="185">
        <v>0</v>
      </c>
      <c r="AB123" s="185">
        <v>0</v>
      </c>
      <c r="AC123" s="185">
        <v>0</v>
      </c>
      <c r="AD123" s="185">
        <v>0</v>
      </c>
      <c r="AE123" s="185">
        <v>0</v>
      </c>
      <c r="AF123" s="185">
        <v>0</v>
      </c>
      <c r="AG123" s="185">
        <v>0</v>
      </c>
      <c r="AH123" s="185">
        <v>0</v>
      </c>
    </row>
    <row r="124" spans="1:34" ht="30" customHeight="1">
      <c r="A124" s="2019"/>
      <c r="B124" s="989" t="s">
        <v>780</v>
      </c>
      <c r="C124" s="185">
        <v>84226.33</v>
      </c>
      <c r="D124" s="185">
        <v>76302</v>
      </c>
      <c r="E124" s="185">
        <v>3446.03</v>
      </c>
      <c r="F124" s="185">
        <v>495.5</v>
      </c>
      <c r="G124" s="185">
        <v>513.63</v>
      </c>
      <c r="H124" s="185">
        <v>476.14</v>
      </c>
      <c r="I124" s="185">
        <v>234.45</v>
      </c>
      <c r="J124" s="185">
        <v>1202.81</v>
      </c>
      <c r="K124" s="185">
        <v>325.70999999999998</v>
      </c>
      <c r="L124" s="185">
        <v>1103.3399999999999</v>
      </c>
      <c r="M124" s="185">
        <v>110.27</v>
      </c>
      <c r="N124" s="185">
        <v>16.45</v>
      </c>
      <c r="O124" s="185">
        <v>3446.03</v>
      </c>
      <c r="P124" s="185">
        <v>495.5</v>
      </c>
      <c r="Q124" s="185">
        <v>513.63</v>
      </c>
      <c r="R124" s="185">
        <v>476.14</v>
      </c>
      <c r="S124" s="185">
        <v>234.45</v>
      </c>
      <c r="T124" s="185">
        <v>1202.81</v>
      </c>
      <c r="U124" s="185">
        <v>325.70999999999998</v>
      </c>
      <c r="V124" s="185">
        <v>1103.3399999999999</v>
      </c>
      <c r="W124" s="185">
        <v>110.27</v>
      </c>
      <c r="X124" s="185">
        <v>16.45</v>
      </c>
      <c r="Y124" s="185">
        <v>3446.03</v>
      </c>
      <c r="Z124" s="185">
        <v>495.5</v>
      </c>
      <c r="AA124" s="185">
        <v>513.63</v>
      </c>
      <c r="AB124" s="185">
        <v>476.14</v>
      </c>
      <c r="AC124" s="185">
        <v>234.45</v>
      </c>
      <c r="AD124" s="185">
        <v>1202.81</v>
      </c>
      <c r="AE124" s="185">
        <v>325.70999999999998</v>
      </c>
      <c r="AF124" s="185">
        <v>1103.3399999999999</v>
      </c>
      <c r="AG124" s="185">
        <v>110.27</v>
      </c>
      <c r="AH124" s="185">
        <v>16.45</v>
      </c>
    </row>
    <row r="125" spans="1:34" ht="30" customHeight="1">
      <c r="A125" s="2019"/>
      <c r="B125" s="991" t="s">
        <v>781</v>
      </c>
      <c r="C125" s="185">
        <v>5.91</v>
      </c>
      <c r="D125" s="185">
        <v>0</v>
      </c>
      <c r="E125" s="185">
        <v>5.91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5.91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5.91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</row>
    <row r="126" spans="1:34" ht="30" customHeight="1">
      <c r="A126" s="2019"/>
      <c r="B126" s="991" t="s">
        <v>786</v>
      </c>
      <c r="C126" s="185">
        <v>3.84</v>
      </c>
      <c r="D126" s="185"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3.84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3.84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3.84</v>
      </c>
      <c r="AE126" s="185">
        <v>0</v>
      </c>
      <c r="AF126" s="185">
        <v>0</v>
      </c>
      <c r="AG126" s="185">
        <v>0</v>
      </c>
      <c r="AH126" s="185">
        <v>0</v>
      </c>
    </row>
    <row r="127" spans="1:34" ht="30" customHeight="1">
      <c r="A127" s="2019"/>
      <c r="B127" s="991" t="s">
        <v>799</v>
      </c>
      <c r="C127" s="185">
        <v>32066.51</v>
      </c>
      <c r="D127" s="185">
        <v>32066.240000000002</v>
      </c>
      <c r="E127" s="185">
        <v>0</v>
      </c>
      <c r="F127" s="185">
        <v>0</v>
      </c>
      <c r="G127" s="185">
        <v>0</v>
      </c>
      <c r="H127" s="185">
        <v>0</v>
      </c>
      <c r="I127" s="185">
        <v>0</v>
      </c>
      <c r="J127" s="185">
        <v>0</v>
      </c>
      <c r="K127" s="185">
        <v>0</v>
      </c>
      <c r="L127" s="185">
        <v>0.27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0</v>
      </c>
      <c r="S127" s="185">
        <v>0</v>
      </c>
      <c r="T127" s="185">
        <v>0</v>
      </c>
      <c r="U127" s="185">
        <v>0</v>
      </c>
      <c r="V127" s="185">
        <v>0.27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0</v>
      </c>
      <c r="AD127" s="185">
        <v>0</v>
      </c>
      <c r="AE127" s="185">
        <v>0</v>
      </c>
      <c r="AF127" s="185">
        <v>0.27</v>
      </c>
      <c r="AG127" s="185">
        <v>0</v>
      </c>
      <c r="AH127" s="185">
        <v>0</v>
      </c>
    </row>
    <row r="128" spans="1:34" ht="30" customHeight="1">
      <c r="A128" s="2019"/>
      <c r="B128" s="991" t="s">
        <v>787</v>
      </c>
      <c r="C128" s="185">
        <v>4856.08</v>
      </c>
      <c r="D128" s="185">
        <v>4853.25</v>
      </c>
      <c r="E128" s="185">
        <v>0</v>
      </c>
      <c r="F128" s="185">
        <v>0</v>
      </c>
      <c r="G128" s="185">
        <v>2.83</v>
      </c>
      <c r="H128" s="185">
        <v>0</v>
      </c>
      <c r="I128" s="185">
        <v>0</v>
      </c>
      <c r="J128" s="185">
        <v>0</v>
      </c>
      <c r="K128" s="185">
        <v>0</v>
      </c>
      <c r="L128" s="185">
        <v>0</v>
      </c>
      <c r="M128" s="185">
        <v>0</v>
      </c>
      <c r="N128" s="185">
        <v>0</v>
      </c>
      <c r="O128" s="185">
        <v>0</v>
      </c>
      <c r="P128" s="185">
        <v>0</v>
      </c>
      <c r="Q128" s="185">
        <v>2.83</v>
      </c>
      <c r="R128" s="185">
        <v>0</v>
      </c>
      <c r="S128" s="185">
        <v>0</v>
      </c>
      <c r="T128" s="185">
        <v>0</v>
      </c>
      <c r="U128" s="185">
        <v>0</v>
      </c>
      <c r="V128" s="185">
        <v>0</v>
      </c>
      <c r="W128" s="185">
        <v>0</v>
      </c>
      <c r="X128" s="185">
        <v>0</v>
      </c>
      <c r="Y128" s="185">
        <v>0</v>
      </c>
      <c r="Z128" s="185">
        <v>0</v>
      </c>
      <c r="AA128" s="185">
        <v>2.83</v>
      </c>
      <c r="AB128" s="185">
        <v>0</v>
      </c>
      <c r="AC128" s="185">
        <v>0</v>
      </c>
      <c r="AD128" s="185">
        <v>0</v>
      </c>
      <c r="AE128" s="185">
        <v>0</v>
      </c>
      <c r="AF128" s="185">
        <v>0</v>
      </c>
      <c r="AG128" s="185">
        <v>0</v>
      </c>
      <c r="AH128" s="185">
        <v>0</v>
      </c>
    </row>
    <row r="129" spans="1:34" ht="30" customHeight="1">
      <c r="A129" s="2019"/>
      <c r="B129" s="991" t="s">
        <v>820</v>
      </c>
      <c r="C129" s="185">
        <v>0</v>
      </c>
      <c r="D129" s="185">
        <v>0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0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0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</row>
    <row r="130" spans="1:34" ht="30" customHeight="1">
      <c r="A130" s="2019"/>
      <c r="B130" s="991" t="s">
        <v>800</v>
      </c>
      <c r="C130" s="185">
        <v>0</v>
      </c>
      <c r="D130" s="185">
        <v>0</v>
      </c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0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0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0</v>
      </c>
      <c r="AG130" s="185">
        <v>0</v>
      </c>
      <c r="AH130" s="185">
        <v>0</v>
      </c>
    </row>
    <row r="131" spans="1:34" ht="30" customHeight="1">
      <c r="A131" s="2019"/>
      <c r="B131" s="989" t="s">
        <v>801</v>
      </c>
      <c r="C131" s="185">
        <v>0</v>
      </c>
      <c r="D131" s="185">
        <v>0</v>
      </c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</row>
    <row r="132" spans="1:34" ht="30" customHeight="1">
      <c r="A132" s="2019"/>
      <c r="B132" s="995" t="s">
        <v>802</v>
      </c>
      <c r="C132" s="185">
        <v>5748.59</v>
      </c>
      <c r="D132" s="185">
        <v>5747.58</v>
      </c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1.01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1.01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1.01</v>
      </c>
      <c r="AE132" s="185">
        <v>0</v>
      </c>
      <c r="AF132" s="185">
        <v>0</v>
      </c>
      <c r="AG132" s="185">
        <v>0</v>
      </c>
      <c r="AH132" s="185">
        <v>0</v>
      </c>
    </row>
    <row r="133" spans="1:34" ht="30" customHeight="1">
      <c r="A133" s="2019"/>
      <c r="B133" s="995" t="s">
        <v>803</v>
      </c>
      <c r="C133" s="185">
        <v>20350.490000000002</v>
      </c>
      <c r="D133" s="185">
        <v>20350.490000000002</v>
      </c>
      <c r="E133" s="185">
        <v>0</v>
      </c>
      <c r="F133" s="185">
        <v>0</v>
      </c>
      <c r="G133" s="185">
        <v>0</v>
      </c>
      <c r="H133" s="185">
        <v>0</v>
      </c>
      <c r="I133" s="185">
        <v>0</v>
      </c>
      <c r="J133" s="185">
        <v>0</v>
      </c>
      <c r="K133" s="185">
        <v>0</v>
      </c>
      <c r="L133" s="185">
        <v>0</v>
      </c>
      <c r="M133" s="185">
        <v>0</v>
      </c>
      <c r="N133" s="185">
        <v>0</v>
      </c>
      <c r="O133" s="185">
        <v>0</v>
      </c>
      <c r="P133" s="185">
        <v>0</v>
      </c>
      <c r="Q133" s="185">
        <v>0</v>
      </c>
      <c r="R133" s="185">
        <v>0</v>
      </c>
      <c r="S133" s="185">
        <v>0</v>
      </c>
      <c r="T133" s="185">
        <v>0</v>
      </c>
      <c r="U133" s="185">
        <v>0</v>
      </c>
      <c r="V133" s="185">
        <v>0</v>
      </c>
      <c r="W133" s="185">
        <v>0</v>
      </c>
      <c r="X133" s="185">
        <v>0</v>
      </c>
      <c r="Y133" s="185">
        <v>0</v>
      </c>
      <c r="Z133" s="185">
        <v>0</v>
      </c>
      <c r="AA133" s="185">
        <v>0</v>
      </c>
      <c r="AB133" s="185">
        <v>0</v>
      </c>
      <c r="AC133" s="185">
        <v>0</v>
      </c>
      <c r="AD133" s="185">
        <v>0</v>
      </c>
      <c r="AE133" s="185">
        <v>0</v>
      </c>
      <c r="AF133" s="185">
        <v>0</v>
      </c>
      <c r="AG133" s="185">
        <v>0</v>
      </c>
      <c r="AH133" s="185">
        <v>0</v>
      </c>
    </row>
    <row r="134" spans="1:34" ht="30" customHeight="1">
      <c r="A134" s="2019"/>
      <c r="B134" s="1011" t="s">
        <v>804</v>
      </c>
      <c r="C134" s="185">
        <v>9462.2099999999991</v>
      </c>
      <c r="D134" s="185">
        <v>6947.23</v>
      </c>
      <c r="E134" s="185">
        <v>0</v>
      </c>
      <c r="F134" s="185">
        <v>173.7</v>
      </c>
      <c r="G134" s="185">
        <v>648.17999999999995</v>
      </c>
      <c r="H134" s="185">
        <v>0</v>
      </c>
      <c r="I134" s="185">
        <v>205.65</v>
      </c>
      <c r="J134" s="185">
        <v>229.45</v>
      </c>
      <c r="K134" s="185">
        <v>0</v>
      </c>
      <c r="L134" s="185">
        <v>307.10000000000002</v>
      </c>
      <c r="M134" s="185">
        <v>950.9</v>
      </c>
      <c r="N134" s="185">
        <v>0</v>
      </c>
      <c r="O134" s="185">
        <v>0</v>
      </c>
      <c r="P134" s="185">
        <v>173.7</v>
      </c>
      <c r="Q134" s="185">
        <v>648.17999999999995</v>
      </c>
      <c r="R134" s="185">
        <v>0</v>
      </c>
      <c r="S134" s="185">
        <v>205.65</v>
      </c>
      <c r="T134" s="185">
        <v>229.45</v>
      </c>
      <c r="U134" s="185">
        <v>0</v>
      </c>
      <c r="V134" s="185">
        <v>307.10000000000002</v>
      </c>
      <c r="W134" s="185">
        <v>950.9</v>
      </c>
      <c r="X134" s="185">
        <v>0</v>
      </c>
      <c r="Y134" s="185">
        <v>0</v>
      </c>
      <c r="Z134" s="185">
        <v>173.7</v>
      </c>
      <c r="AA134" s="185">
        <v>648.17999999999995</v>
      </c>
      <c r="AB134" s="185">
        <v>0</v>
      </c>
      <c r="AC134" s="185">
        <v>205.65</v>
      </c>
      <c r="AD134" s="185">
        <v>229.45</v>
      </c>
      <c r="AE134" s="185">
        <v>0</v>
      </c>
      <c r="AF134" s="185">
        <v>307.10000000000002</v>
      </c>
      <c r="AG134" s="185">
        <v>950.9</v>
      </c>
      <c r="AH134" s="185">
        <v>0</v>
      </c>
    </row>
    <row r="135" spans="1:34" ht="30" customHeight="1">
      <c r="A135" s="2019"/>
      <c r="B135" s="1011" t="s">
        <v>805</v>
      </c>
      <c r="C135" s="185">
        <v>1689.49</v>
      </c>
      <c r="D135" s="185">
        <v>1689.49</v>
      </c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0</v>
      </c>
      <c r="L135" s="185">
        <v>0</v>
      </c>
      <c r="M135" s="185">
        <v>0</v>
      </c>
      <c r="N135" s="185">
        <v>0</v>
      </c>
      <c r="O135" s="185">
        <v>0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0</v>
      </c>
      <c r="W135" s="185">
        <v>0</v>
      </c>
      <c r="X135" s="185">
        <v>0</v>
      </c>
      <c r="Y135" s="185">
        <v>0</v>
      </c>
      <c r="Z135" s="185">
        <v>0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0</v>
      </c>
      <c r="AH135" s="185">
        <v>0</v>
      </c>
    </row>
    <row r="136" spans="1:34" ht="30" customHeight="1">
      <c r="A136" s="2019"/>
      <c r="B136" s="1011" t="s">
        <v>806</v>
      </c>
      <c r="C136" s="185">
        <v>0</v>
      </c>
      <c r="D136" s="185">
        <v>0</v>
      </c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</row>
    <row r="137" spans="1:34" ht="30" customHeight="1">
      <c r="A137" s="2019"/>
      <c r="B137" s="995" t="s">
        <v>807</v>
      </c>
      <c r="C137" s="185">
        <v>120.53</v>
      </c>
      <c r="D137" s="185">
        <v>88.25</v>
      </c>
      <c r="E137" s="185">
        <v>0</v>
      </c>
      <c r="F137" s="185">
        <v>0</v>
      </c>
      <c r="G137" s="185">
        <v>7.08</v>
      </c>
      <c r="H137" s="185">
        <v>0</v>
      </c>
      <c r="I137" s="185">
        <v>16.52</v>
      </c>
      <c r="J137" s="185">
        <v>0</v>
      </c>
      <c r="K137" s="185">
        <v>0.68</v>
      </c>
      <c r="L137" s="185">
        <v>8</v>
      </c>
      <c r="M137" s="185">
        <v>0</v>
      </c>
      <c r="N137" s="185">
        <v>0</v>
      </c>
      <c r="O137" s="185">
        <v>0</v>
      </c>
      <c r="P137" s="185">
        <v>0</v>
      </c>
      <c r="Q137" s="185">
        <v>7.08</v>
      </c>
      <c r="R137" s="185">
        <v>0</v>
      </c>
      <c r="S137" s="185">
        <v>16.52</v>
      </c>
      <c r="T137" s="185">
        <v>0</v>
      </c>
      <c r="U137" s="185">
        <v>0.68</v>
      </c>
      <c r="V137" s="185">
        <v>8</v>
      </c>
      <c r="W137" s="185">
        <v>0</v>
      </c>
      <c r="X137" s="185">
        <v>0</v>
      </c>
      <c r="Y137" s="185">
        <v>0</v>
      </c>
      <c r="Z137" s="185">
        <v>0</v>
      </c>
      <c r="AA137" s="185">
        <v>7.08</v>
      </c>
      <c r="AB137" s="185">
        <v>0</v>
      </c>
      <c r="AC137" s="185">
        <v>16.52</v>
      </c>
      <c r="AD137" s="185">
        <v>0</v>
      </c>
      <c r="AE137" s="185">
        <v>0.68</v>
      </c>
      <c r="AF137" s="185">
        <v>8</v>
      </c>
      <c r="AG137" s="185">
        <v>0</v>
      </c>
      <c r="AH137" s="185">
        <v>0</v>
      </c>
    </row>
    <row r="138" spans="1:34" ht="30" customHeight="1">
      <c r="A138" s="2019"/>
      <c r="B138" s="991" t="s">
        <v>808</v>
      </c>
      <c r="C138" s="185">
        <v>13060.48</v>
      </c>
      <c r="D138" s="185">
        <v>974.93</v>
      </c>
      <c r="E138" s="185">
        <v>9594.1200000000008</v>
      </c>
      <c r="F138" s="185">
        <v>2491.4299999999998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0</v>
      </c>
      <c r="M138" s="185">
        <v>0</v>
      </c>
      <c r="N138" s="185">
        <v>0</v>
      </c>
      <c r="O138" s="185">
        <v>9594.1200000000008</v>
      </c>
      <c r="P138" s="185">
        <v>2491.4299999999998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0</v>
      </c>
      <c r="X138" s="185">
        <v>0</v>
      </c>
      <c r="Y138" s="185">
        <v>9594.1200000000008</v>
      </c>
      <c r="Z138" s="185">
        <v>2491.4299999999998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0</v>
      </c>
    </row>
    <row r="139" spans="1:34" ht="30" customHeight="1">
      <c r="A139" s="2019"/>
      <c r="B139" s="1011" t="s">
        <v>821</v>
      </c>
      <c r="C139" s="185">
        <v>0</v>
      </c>
      <c r="D139" s="185">
        <v>0</v>
      </c>
      <c r="E139" s="185">
        <v>0</v>
      </c>
      <c r="F139" s="185">
        <v>0</v>
      </c>
      <c r="G139" s="185">
        <v>0</v>
      </c>
      <c r="H139" s="185">
        <v>0</v>
      </c>
      <c r="I139" s="185">
        <v>0</v>
      </c>
      <c r="J139" s="185">
        <v>0</v>
      </c>
      <c r="K139" s="185">
        <v>0</v>
      </c>
      <c r="L139" s="185">
        <v>0</v>
      </c>
      <c r="M139" s="185">
        <v>0</v>
      </c>
      <c r="N139" s="185">
        <v>0</v>
      </c>
      <c r="O139" s="185">
        <v>0</v>
      </c>
      <c r="P139" s="185">
        <v>0</v>
      </c>
      <c r="Q139" s="185">
        <v>0</v>
      </c>
      <c r="R139" s="185">
        <v>0</v>
      </c>
      <c r="S139" s="185">
        <v>0</v>
      </c>
      <c r="T139" s="185">
        <v>0</v>
      </c>
      <c r="U139" s="185">
        <v>0</v>
      </c>
      <c r="V139" s="185">
        <v>0</v>
      </c>
      <c r="W139" s="185">
        <v>0</v>
      </c>
      <c r="X139" s="185">
        <v>0</v>
      </c>
      <c r="Y139" s="185">
        <v>0</v>
      </c>
      <c r="Z139" s="185">
        <v>0</v>
      </c>
      <c r="AA139" s="185">
        <v>0</v>
      </c>
      <c r="AB139" s="185">
        <v>0</v>
      </c>
      <c r="AC139" s="185">
        <v>0</v>
      </c>
      <c r="AD139" s="185">
        <v>0</v>
      </c>
      <c r="AE139" s="185">
        <v>0</v>
      </c>
      <c r="AF139" s="185">
        <v>0</v>
      </c>
      <c r="AG139" s="185">
        <v>0</v>
      </c>
      <c r="AH139" s="185">
        <v>0</v>
      </c>
    </row>
    <row r="140" spans="1:34" ht="30" customHeight="1">
      <c r="A140" s="2019"/>
      <c r="B140" s="1011" t="s">
        <v>822</v>
      </c>
      <c r="C140" s="185">
        <v>1.33</v>
      </c>
      <c r="D140" s="185">
        <v>0</v>
      </c>
      <c r="E140" s="185">
        <v>0</v>
      </c>
      <c r="F140" s="185">
        <v>0</v>
      </c>
      <c r="G140" s="185">
        <v>0</v>
      </c>
      <c r="H140" s="185">
        <v>0</v>
      </c>
      <c r="I140" s="185">
        <v>0</v>
      </c>
      <c r="J140" s="185">
        <v>0</v>
      </c>
      <c r="K140" s="185">
        <v>0</v>
      </c>
      <c r="L140" s="185">
        <v>1.33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0</v>
      </c>
      <c r="T140" s="185">
        <v>0</v>
      </c>
      <c r="U140" s="185">
        <v>0</v>
      </c>
      <c r="V140" s="185">
        <v>1.33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0</v>
      </c>
      <c r="AE140" s="185">
        <v>0</v>
      </c>
      <c r="AF140" s="185">
        <v>1.33</v>
      </c>
      <c r="AG140" s="185">
        <v>0</v>
      </c>
      <c r="AH140" s="185">
        <v>0</v>
      </c>
    </row>
    <row r="141" spans="1:34" ht="19.5" customHeight="1">
      <c r="A141" s="2019"/>
      <c r="B141" s="1242" t="s">
        <v>952</v>
      </c>
      <c r="C141" s="185">
        <v>1091.6500000000001</v>
      </c>
      <c r="D141" s="185">
        <v>1091.6500000000001</v>
      </c>
      <c r="E141" s="185">
        <v>0</v>
      </c>
      <c r="F141" s="185">
        <v>0</v>
      </c>
      <c r="G141" s="185">
        <v>0</v>
      </c>
      <c r="H141" s="185">
        <v>0</v>
      </c>
      <c r="I141" s="185">
        <v>0</v>
      </c>
      <c r="J141" s="185">
        <v>0</v>
      </c>
      <c r="K141" s="185">
        <v>0</v>
      </c>
      <c r="L141" s="185">
        <v>0</v>
      </c>
      <c r="M141" s="185">
        <v>0</v>
      </c>
      <c r="N141" s="185">
        <v>0</v>
      </c>
      <c r="O141" s="185">
        <v>0</v>
      </c>
      <c r="P141" s="185">
        <v>0</v>
      </c>
      <c r="Q141" s="185">
        <v>0</v>
      </c>
      <c r="R141" s="185">
        <v>0</v>
      </c>
      <c r="S141" s="185">
        <v>0</v>
      </c>
      <c r="T141" s="185">
        <v>0</v>
      </c>
      <c r="U141" s="185">
        <v>0</v>
      </c>
      <c r="V141" s="185">
        <v>0</v>
      </c>
      <c r="W141" s="185">
        <v>0</v>
      </c>
      <c r="X141" s="185">
        <v>0</v>
      </c>
      <c r="Y141" s="185">
        <v>0</v>
      </c>
      <c r="Z141" s="185">
        <v>0</v>
      </c>
      <c r="AA141" s="185">
        <v>0</v>
      </c>
      <c r="AB141" s="185">
        <v>0</v>
      </c>
      <c r="AC141" s="185">
        <v>0</v>
      </c>
      <c r="AD141" s="185">
        <v>0</v>
      </c>
      <c r="AE141" s="185">
        <v>0</v>
      </c>
      <c r="AF141" s="185">
        <v>0</v>
      </c>
      <c r="AG141" s="185">
        <v>0</v>
      </c>
      <c r="AH141" s="185">
        <v>0</v>
      </c>
    </row>
    <row r="142" spans="1:34" ht="19.5" customHeight="1">
      <c r="A142" s="2018" t="s">
        <v>789</v>
      </c>
      <c r="B142" s="1013" t="s">
        <v>41</v>
      </c>
      <c r="C142" s="1013">
        <f>SUM(' 배수관 경년별 총괄'!C143:' 배수관 경년별 총괄'!C164)</f>
        <v>940823.64000000013</v>
      </c>
      <c r="D142" s="1013">
        <f>SUM(' 배수관 경년별 총괄'!D143:' 배수관 경년별 총괄'!D164)</f>
        <v>728789.05999999994</v>
      </c>
      <c r="E142" s="1013">
        <f>SUM(' 배수관 경년별 총괄'!E143:' 배수관 경년별 총괄'!E164)</f>
        <v>28474.09</v>
      </c>
      <c r="F142" s="1013">
        <f>SUM(' 배수관 경년별 총괄'!F143:' 배수관 경년별 총괄'!F164)</f>
        <v>24802.420000000002</v>
      </c>
      <c r="G142" s="1013">
        <f>SUM(' 배수관 경년별 총괄'!G143:' 배수관 경년별 총괄'!G164)</f>
        <v>29748.560000000001</v>
      </c>
      <c r="H142" s="1013">
        <f>SUM(' 배수관 경년별 총괄'!H143:' 배수관 경년별 총괄'!H164)</f>
        <v>18231.420000000002</v>
      </c>
      <c r="I142" s="1013">
        <f>SUM(' 배수관 경년별 총괄'!I143:' 배수관 경년별 총괄'!I164)</f>
        <v>23755.09</v>
      </c>
      <c r="J142" s="1013">
        <f>SUM(' 배수관 경년별 총괄'!J143:' 배수관 경년별 총괄'!J164)</f>
        <v>19896.330000000002</v>
      </c>
      <c r="K142" s="1013">
        <f>SUM(' 배수관 경년별 총괄'!K143:' 배수관 경년별 총괄'!K164)</f>
        <v>25125.919999999998</v>
      </c>
      <c r="L142" s="1013">
        <f>SUM(' 배수관 경년별 총괄'!L143:' 배수관 경년별 총괄'!L164)</f>
        <v>12594.98</v>
      </c>
      <c r="M142" s="1013">
        <f>SUM(' 배수관 경년별 총괄'!M143:' 배수관 경년별 총괄'!M164)</f>
        <v>18431.71</v>
      </c>
      <c r="N142" s="1013">
        <f>SUM(' 배수관 경년별 총괄'!N143:' 배수관 경년별 총괄'!N164)</f>
        <v>10974.06</v>
      </c>
      <c r="O142" s="1013">
        <f>SUM(' 배수관 경년별 총괄'!O143:' 배수관 경년별 총괄'!O164)</f>
        <v>28474.09</v>
      </c>
      <c r="P142" s="1013">
        <f>SUM(' 배수관 경년별 총괄'!P143:' 배수관 경년별 총괄'!P164)</f>
        <v>24802.420000000002</v>
      </c>
      <c r="Q142" s="1013">
        <f>SUM(' 배수관 경년별 총괄'!Q143:' 배수관 경년별 총괄'!Q164)</f>
        <v>29748.560000000001</v>
      </c>
      <c r="R142" s="1013">
        <f>SUM(' 배수관 경년별 총괄'!R143:' 배수관 경년별 총괄'!R164)</f>
        <v>18231.420000000002</v>
      </c>
      <c r="S142" s="1013">
        <f>SUM(' 배수관 경년별 총괄'!S143:' 배수관 경년별 총괄'!S164)</f>
        <v>23755.09</v>
      </c>
      <c r="T142" s="1013">
        <f>SUM(' 배수관 경년별 총괄'!T143:' 배수관 경년별 총괄'!T164)</f>
        <v>19896.330000000002</v>
      </c>
      <c r="U142" s="1013">
        <f>SUM(' 배수관 경년별 총괄'!U143:' 배수관 경년별 총괄'!U164)</f>
        <v>25125.919999999998</v>
      </c>
      <c r="V142" s="1013">
        <f>SUM(' 배수관 경년별 총괄'!V143:' 배수관 경년별 총괄'!V164)</f>
        <v>12594.98</v>
      </c>
      <c r="W142" s="1013">
        <f>SUM(' 배수관 경년별 총괄'!W143:' 배수관 경년별 총괄'!W164)</f>
        <v>18431.71</v>
      </c>
      <c r="X142" s="1013">
        <f>SUM(' 배수관 경년별 총괄'!X143:' 배수관 경년별 총괄'!X164)</f>
        <v>10974.06</v>
      </c>
      <c r="Y142" s="1013">
        <f>SUM(' 배수관 경년별 총괄'!Y143:' 배수관 경년별 총괄'!Y164)</f>
        <v>28474.09</v>
      </c>
      <c r="Z142" s="1013">
        <f>SUM(' 배수관 경년별 총괄'!Z143:' 배수관 경년별 총괄'!Z164)</f>
        <v>24802.420000000002</v>
      </c>
      <c r="AA142" s="1013">
        <f>SUM(' 배수관 경년별 총괄'!AA143:' 배수관 경년별 총괄'!AA164)</f>
        <v>29748.560000000001</v>
      </c>
      <c r="AB142" s="1013">
        <f>SUM(' 배수관 경년별 총괄'!AB143:' 배수관 경년별 총괄'!AB164)</f>
        <v>18231.420000000002</v>
      </c>
      <c r="AC142" s="1013">
        <f>SUM(' 배수관 경년별 총괄'!AC143:' 배수관 경년별 총괄'!AC164)</f>
        <v>23755.09</v>
      </c>
      <c r="AD142" s="1013">
        <f>SUM(' 배수관 경년별 총괄'!AD143:' 배수관 경년별 총괄'!AD164)</f>
        <v>19896.330000000002</v>
      </c>
      <c r="AE142" s="1013">
        <f>SUM(' 배수관 경년별 총괄'!AE143:' 배수관 경년별 총괄'!AE164)</f>
        <v>25125.919999999998</v>
      </c>
      <c r="AF142" s="1013">
        <f>SUM(' 배수관 경년별 총괄'!AF143:' 배수관 경년별 총괄'!AF164)</f>
        <v>12594.98</v>
      </c>
      <c r="AG142" s="1013">
        <f>SUM(' 배수관 경년별 총괄'!AG143:' 배수관 경년별 총괄'!AG164)</f>
        <v>18431.71</v>
      </c>
      <c r="AH142" s="1013">
        <f>SUM(' 배수관 경년별 총괄'!AH143:' 배수관 경년별 총괄'!AH164)</f>
        <v>10974.06</v>
      </c>
    </row>
    <row r="143" spans="1:34" ht="19.5" customHeight="1">
      <c r="A143" s="2018" t="s">
        <v>789</v>
      </c>
      <c r="B143" s="989" t="s">
        <v>951</v>
      </c>
      <c r="C143" s="185">
        <v>18273.169999999998</v>
      </c>
      <c r="D143" s="185">
        <v>0</v>
      </c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1322.2</v>
      </c>
      <c r="L143" s="185">
        <v>1790.6</v>
      </c>
      <c r="M143" s="185">
        <v>9147.01</v>
      </c>
      <c r="N143" s="185">
        <v>6013.36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1322.2</v>
      </c>
      <c r="V143" s="185">
        <v>1790.6</v>
      </c>
      <c r="W143" s="185">
        <v>9147.01</v>
      </c>
      <c r="X143" s="185">
        <v>6013.36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1322.2</v>
      </c>
      <c r="AF143" s="185">
        <v>1790.6</v>
      </c>
      <c r="AG143" s="185">
        <v>9147.01</v>
      </c>
      <c r="AH143" s="185">
        <v>6013.36</v>
      </c>
    </row>
    <row r="144" spans="1:34" ht="30" customHeight="1">
      <c r="A144" s="2019"/>
      <c r="B144" s="989" t="s">
        <v>796</v>
      </c>
      <c r="C144" s="185">
        <v>774.31</v>
      </c>
      <c r="D144" s="185">
        <v>774.31</v>
      </c>
      <c r="E144" s="185">
        <v>0</v>
      </c>
      <c r="F144" s="185">
        <v>0</v>
      </c>
      <c r="G144" s="185">
        <v>0</v>
      </c>
      <c r="H144" s="185">
        <v>0</v>
      </c>
      <c r="I144" s="185">
        <v>0</v>
      </c>
      <c r="J144" s="185">
        <v>0</v>
      </c>
      <c r="K144" s="185">
        <v>0</v>
      </c>
      <c r="L144" s="185">
        <v>0</v>
      </c>
      <c r="M144" s="185">
        <v>0</v>
      </c>
      <c r="N144" s="185">
        <v>0</v>
      </c>
      <c r="O144" s="185">
        <v>0</v>
      </c>
      <c r="P144" s="185">
        <v>0</v>
      </c>
      <c r="Q144" s="185">
        <v>0</v>
      </c>
      <c r="R144" s="185">
        <v>0</v>
      </c>
      <c r="S144" s="185">
        <v>0</v>
      </c>
      <c r="T144" s="185">
        <v>0</v>
      </c>
      <c r="U144" s="185">
        <v>0</v>
      </c>
      <c r="V144" s="185">
        <v>0</v>
      </c>
      <c r="W144" s="185">
        <v>0</v>
      </c>
      <c r="X144" s="185">
        <v>0</v>
      </c>
      <c r="Y144" s="185">
        <v>0</v>
      </c>
      <c r="Z144" s="185">
        <v>0</v>
      </c>
      <c r="AA144" s="185">
        <v>0</v>
      </c>
      <c r="AB144" s="185">
        <v>0</v>
      </c>
      <c r="AC144" s="185">
        <v>0</v>
      </c>
      <c r="AD144" s="185">
        <v>0</v>
      </c>
      <c r="AE144" s="185">
        <v>0</v>
      </c>
      <c r="AF144" s="185">
        <v>0</v>
      </c>
      <c r="AG144" s="185">
        <v>0</v>
      </c>
      <c r="AH144" s="185">
        <v>0</v>
      </c>
    </row>
    <row r="145" spans="1:34" ht="30" customHeight="1">
      <c r="A145" s="2019"/>
      <c r="B145" s="989" t="s">
        <v>797</v>
      </c>
      <c r="C145" s="185">
        <v>75762.149999999994</v>
      </c>
      <c r="D145" s="185">
        <v>72490.12</v>
      </c>
      <c r="E145" s="185">
        <v>322.45</v>
      </c>
      <c r="F145" s="185">
        <v>332.86</v>
      </c>
      <c r="G145" s="185">
        <v>340.69</v>
      </c>
      <c r="H145" s="185">
        <v>901.13</v>
      </c>
      <c r="I145" s="185">
        <v>149.99</v>
      </c>
      <c r="J145" s="185">
        <v>255.77</v>
      </c>
      <c r="K145" s="185">
        <v>486.39</v>
      </c>
      <c r="L145" s="185">
        <v>181.32</v>
      </c>
      <c r="M145" s="185">
        <v>299.91000000000003</v>
      </c>
      <c r="N145" s="185">
        <v>1.52</v>
      </c>
      <c r="O145" s="185">
        <v>322.45</v>
      </c>
      <c r="P145" s="185">
        <v>332.86</v>
      </c>
      <c r="Q145" s="185">
        <v>340.69</v>
      </c>
      <c r="R145" s="185">
        <v>901.13</v>
      </c>
      <c r="S145" s="185">
        <v>149.99</v>
      </c>
      <c r="T145" s="185">
        <v>255.77</v>
      </c>
      <c r="U145" s="185">
        <v>486.39</v>
      </c>
      <c r="V145" s="185">
        <v>181.32</v>
      </c>
      <c r="W145" s="185">
        <v>299.91000000000003</v>
      </c>
      <c r="X145" s="185">
        <v>1.52</v>
      </c>
      <c r="Y145" s="185">
        <v>322.45</v>
      </c>
      <c r="Z145" s="185">
        <v>332.86</v>
      </c>
      <c r="AA145" s="185">
        <v>340.69</v>
      </c>
      <c r="AB145" s="185">
        <v>901.13</v>
      </c>
      <c r="AC145" s="185">
        <v>149.99</v>
      </c>
      <c r="AD145" s="185">
        <v>255.77</v>
      </c>
      <c r="AE145" s="185">
        <v>486.39</v>
      </c>
      <c r="AF145" s="185">
        <v>181.32</v>
      </c>
      <c r="AG145" s="185">
        <v>299.91000000000003</v>
      </c>
      <c r="AH145" s="185">
        <v>1.52</v>
      </c>
    </row>
    <row r="146" spans="1:34" ht="30" customHeight="1">
      <c r="A146" s="2019"/>
      <c r="B146" s="989" t="s">
        <v>798</v>
      </c>
      <c r="C146" s="185">
        <v>1348.14</v>
      </c>
      <c r="D146" s="185">
        <v>1238.82</v>
      </c>
      <c r="E146" s="185">
        <v>0</v>
      </c>
      <c r="F146" s="185">
        <v>0</v>
      </c>
      <c r="G146" s="185">
        <v>0.23</v>
      </c>
      <c r="H146" s="185">
        <v>0</v>
      </c>
      <c r="I146" s="185">
        <v>0</v>
      </c>
      <c r="J146" s="185">
        <v>0</v>
      </c>
      <c r="K146" s="185">
        <v>108.76</v>
      </c>
      <c r="L146" s="185">
        <v>0.33</v>
      </c>
      <c r="M146" s="185">
        <v>0</v>
      </c>
      <c r="N146" s="185">
        <v>0</v>
      </c>
      <c r="O146" s="185">
        <v>0</v>
      </c>
      <c r="P146" s="185">
        <v>0</v>
      </c>
      <c r="Q146" s="185">
        <v>0.23</v>
      </c>
      <c r="R146" s="185">
        <v>0</v>
      </c>
      <c r="S146" s="185">
        <v>0</v>
      </c>
      <c r="T146" s="185">
        <v>0</v>
      </c>
      <c r="U146" s="185">
        <v>108.76</v>
      </c>
      <c r="V146" s="185">
        <v>0.33</v>
      </c>
      <c r="W146" s="185">
        <v>0</v>
      </c>
      <c r="X146" s="185">
        <v>0</v>
      </c>
      <c r="Y146" s="185">
        <v>0</v>
      </c>
      <c r="Z146" s="185">
        <v>0</v>
      </c>
      <c r="AA146" s="185">
        <v>0.23</v>
      </c>
      <c r="AB146" s="185">
        <v>0</v>
      </c>
      <c r="AC146" s="185">
        <v>0</v>
      </c>
      <c r="AD146" s="185">
        <v>0</v>
      </c>
      <c r="AE146" s="185">
        <v>108.76</v>
      </c>
      <c r="AF146" s="185">
        <v>0.33</v>
      </c>
      <c r="AG146" s="185">
        <v>0</v>
      </c>
      <c r="AH146" s="185">
        <v>0</v>
      </c>
    </row>
    <row r="147" spans="1:34" ht="30" customHeight="1">
      <c r="A147" s="2019"/>
      <c r="B147" s="989" t="s">
        <v>780</v>
      </c>
      <c r="C147" s="185">
        <v>578392.80000000005</v>
      </c>
      <c r="D147" s="185">
        <v>415613.61</v>
      </c>
      <c r="E147" s="185">
        <v>21161.279999999999</v>
      </c>
      <c r="F147" s="185">
        <v>22286.81</v>
      </c>
      <c r="G147" s="185">
        <v>26973.88</v>
      </c>
      <c r="H147" s="185">
        <v>17087.71</v>
      </c>
      <c r="I147" s="185">
        <v>21608.53</v>
      </c>
      <c r="J147" s="185">
        <v>18036.96</v>
      </c>
      <c r="K147" s="185">
        <v>20173.29</v>
      </c>
      <c r="L147" s="185">
        <v>9488.83</v>
      </c>
      <c r="M147" s="185">
        <v>4203.51</v>
      </c>
      <c r="N147" s="185">
        <v>1758.39</v>
      </c>
      <c r="O147" s="185">
        <v>21161.279999999999</v>
      </c>
      <c r="P147" s="185">
        <v>22286.81</v>
      </c>
      <c r="Q147" s="185">
        <v>26973.88</v>
      </c>
      <c r="R147" s="185">
        <v>17087.71</v>
      </c>
      <c r="S147" s="185">
        <v>21608.53</v>
      </c>
      <c r="T147" s="185">
        <v>18036.96</v>
      </c>
      <c r="U147" s="185">
        <v>20173.29</v>
      </c>
      <c r="V147" s="185">
        <v>9488.83</v>
      </c>
      <c r="W147" s="185">
        <v>4203.51</v>
      </c>
      <c r="X147" s="185">
        <v>1758.39</v>
      </c>
      <c r="Y147" s="185">
        <v>21161.279999999999</v>
      </c>
      <c r="Z147" s="185">
        <v>22286.81</v>
      </c>
      <c r="AA147" s="185">
        <v>26973.88</v>
      </c>
      <c r="AB147" s="185">
        <v>17087.71</v>
      </c>
      <c r="AC147" s="185">
        <v>21608.53</v>
      </c>
      <c r="AD147" s="185">
        <v>18036.96</v>
      </c>
      <c r="AE147" s="185">
        <v>20173.29</v>
      </c>
      <c r="AF147" s="185">
        <v>9488.83</v>
      </c>
      <c r="AG147" s="185">
        <v>4203.51</v>
      </c>
      <c r="AH147" s="185">
        <v>1758.39</v>
      </c>
    </row>
    <row r="148" spans="1:34" ht="30" customHeight="1">
      <c r="A148" s="2019"/>
      <c r="B148" s="991" t="s">
        <v>781</v>
      </c>
      <c r="C148" s="185">
        <v>33.630000000000003</v>
      </c>
      <c r="D148" s="185">
        <v>31.46</v>
      </c>
      <c r="E148" s="185">
        <v>2.17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2.17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2.17</v>
      </c>
      <c r="Z148" s="185">
        <v>0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</row>
    <row r="149" spans="1:34" ht="30" customHeight="1">
      <c r="A149" s="2019"/>
      <c r="B149" s="991" t="s">
        <v>786</v>
      </c>
      <c r="C149" s="185">
        <v>0</v>
      </c>
      <c r="D149" s="185">
        <v>0</v>
      </c>
      <c r="E149" s="185">
        <v>0</v>
      </c>
      <c r="F149" s="185">
        <v>0</v>
      </c>
      <c r="G149" s="185">
        <v>0</v>
      </c>
      <c r="H149" s="185">
        <v>0</v>
      </c>
      <c r="I149" s="185">
        <v>0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0</v>
      </c>
      <c r="P149" s="185">
        <v>0</v>
      </c>
      <c r="Q149" s="185">
        <v>0</v>
      </c>
      <c r="R149" s="185">
        <v>0</v>
      </c>
      <c r="S149" s="185">
        <v>0</v>
      </c>
      <c r="T149" s="185">
        <v>0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0</v>
      </c>
      <c r="AA149" s="185">
        <v>0</v>
      </c>
      <c r="AB149" s="185">
        <v>0</v>
      </c>
      <c r="AC149" s="185">
        <v>0</v>
      </c>
      <c r="AD149" s="185">
        <v>0</v>
      </c>
      <c r="AE149" s="185">
        <v>0</v>
      </c>
      <c r="AF149" s="185">
        <v>0</v>
      </c>
      <c r="AG149" s="185">
        <v>0</v>
      </c>
      <c r="AH149" s="185">
        <v>0</v>
      </c>
    </row>
    <row r="150" spans="1:34" ht="30" customHeight="1">
      <c r="A150" s="2019"/>
      <c r="B150" s="991" t="s">
        <v>799</v>
      </c>
      <c r="C150" s="185">
        <v>88104.67</v>
      </c>
      <c r="D150" s="185">
        <v>87908.68</v>
      </c>
      <c r="E150" s="185">
        <v>0</v>
      </c>
      <c r="F150" s="185">
        <v>0.33</v>
      </c>
      <c r="G150" s="185">
        <v>64.56</v>
      </c>
      <c r="H150" s="185">
        <v>0</v>
      </c>
      <c r="I150" s="185">
        <v>0</v>
      </c>
      <c r="J150" s="185">
        <v>0</v>
      </c>
      <c r="K150" s="185">
        <v>0</v>
      </c>
      <c r="L150" s="185">
        <v>8.4</v>
      </c>
      <c r="M150" s="185">
        <v>0</v>
      </c>
      <c r="N150" s="185">
        <v>122.7</v>
      </c>
      <c r="O150" s="185">
        <v>0</v>
      </c>
      <c r="P150" s="185">
        <v>0.33</v>
      </c>
      <c r="Q150" s="185">
        <v>64.56</v>
      </c>
      <c r="R150" s="185">
        <v>0</v>
      </c>
      <c r="S150" s="185">
        <v>0</v>
      </c>
      <c r="T150" s="185">
        <v>0</v>
      </c>
      <c r="U150" s="185">
        <v>0</v>
      </c>
      <c r="V150" s="185">
        <v>8.4</v>
      </c>
      <c r="W150" s="185">
        <v>0</v>
      </c>
      <c r="X150" s="185">
        <v>122.7</v>
      </c>
      <c r="Y150" s="185">
        <v>0</v>
      </c>
      <c r="Z150" s="185">
        <v>0.33</v>
      </c>
      <c r="AA150" s="185">
        <v>64.56</v>
      </c>
      <c r="AB150" s="185">
        <v>0</v>
      </c>
      <c r="AC150" s="185">
        <v>0</v>
      </c>
      <c r="AD150" s="185">
        <v>0</v>
      </c>
      <c r="AE150" s="185">
        <v>0</v>
      </c>
      <c r="AF150" s="185">
        <v>8.4</v>
      </c>
      <c r="AG150" s="185">
        <v>0</v>
      </c>
      <c r="AH150" s="185">
        <v>122.7</v>
      </c>
    </row>
    <row r="151" spans="1:34" ht="30" customHeight="1">
      <c r="A151" s="2019"/>
      <c r="B151" s="991" t="s">
        <v>787</v>
      </c>
      <c r="C151" s="185">
        <v>2815.18</v>
      </c>
      <c r="D151" s="185">
        <v>969.77</v>
      </c>
      <c r="E151" s="185">
        <v>0</v>
      </c>
      <c r="F151" s="185">
        <v>0</v>
      </c>
      <c r="G151" s="185">
        <v>1845.41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1845.41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1845.41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</row>
    <row r="152" spans="1:34" ht="30" customHeight="1">
      <c r="A152" s="2019"/>
      <c r="B152" s="991" t="s">
        <v>820</v>
      </c>
      <c r="C152" s="185">
        <v>59.82</v>
      </c>
      <c r="D152" s="185">
        <v>59.82</v>
      </c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</row>
    <row r="153" spans="1:34" ht="30" customHeight="1">
      <c r="A153" s="2019"/>
      <c r="B153" s="991" t="s">
        <v>800</v>
      </c>
      <c r="C153" s="185">
        <v>0</v>
      </c>
      <c r="D153" s="185">
        <v>0</v>
      </c>
      <c r="E153" s="185">
        <v>0</v>
      </c>
      <c r="F153" s="185">
        <v>0</v>
      </c>
      <c r="G153" s="185">
        <v>0</v>
      </c>
      <c r="H153" s="185">
        <v>0</v>
      </c>
      <c r="I153" s="185">
        <v>0</v>
      </c>
      <c r="J153" s="185">
        <v>0</v>
      </c>
      <c r="K153" s="185">
        <v>0</v>
      </c>
      <c r="L153" s="185">
        <v>0</v>
      </c>
      <c r="M153" s="185">
        <v>0</v>
      </c>
      <c r="N153" s="185">
        <v>0</v>
      </c>
      <c r="O153" s="185">
        <v>0</v>
      </c>
      <c r="P153" s="185">
        <v>0</v>
      </c>
      <c r="Q153" s="185">
        <v>0</v>
      </c>
      <c r="R153" s="185">
        <v>0</v>
      </c>
      <c r="S153" s="185">
        <v>0</v>
      </c>
      <c r="T153" s="185">
        <v>0</v>
      </c>
      <c r="U153" s="185">
        <v>0</v>
      </c>
      <c r="V153" s="185">
        <v>0</v>
      </c>
      <c r="W153" s="185">
        <v>0</v>
      </c>
      <c r="X153" s="185">
        <v>0</v>
      </c>
      <c r="Y153" s="185">
        <v>0</v>
      </c>
      <c r="Z153" s="185">
        <v>0</v>
      </c>
      <c r="AA153" s="185">
        <v>0</v>
      </c>
      <c r="AB153" s="185">
        <v>0</v>
      </c>
      <c r="AC153" s="185">
        <v>0</v>
      </c>
      <c r="AD153" s="185">
        <v>0</v>
      </c>
      <c r="AE153" s="185">
        <v>0</v>
      </c>
      <c r="AF153" s="185">
        <v>0</v>
      </c>
      <c r="AG153" s="185">
        <v>0</v>
      </c>
      <c r="AH153" s="185">
        <v>0</v>
      </c>
    </row>
    <row r="154" spans="1:34" ht="30" customHeight="1">
      <c r="A154" s="2019"/>
      <c r="B154" s="989" t="s">
        <v>801</v>
      </c>
      <c r="C154" s="185">
        <v>0</v>
      </c>
      <c r="D154" s="185">
        <v>0</v>
      </c>
      <c r="E154" s="185">
        <v>0</v>
      </c>
      <c r="F154" s="185">
        <v>0</v>
      </c>
      <c r="G154" s="185">
        <v>0</v>
      </c>
      <c r="H154" s="185">
        <v>0</v>
      </c>
      <c r="I154" s="185">
        <v>0</v>
      </c>
      <c r="J154" s="185">
        <v>0</v>
      </c>
      <c r="K154" s="185">
        <v>0</v>
      </c>
      <c r="L154" s="185">
        <v>0</v>
      </c>
      <c r="M154" s="185">
        <v>0</v>
      </c>
      <c r="N154" s="185">
        <v>0</v>
      </c>
      <c r="O154" s="185">
        <v>0</v>
      </c>
      <c r="P154" s="185">
        <v>0</v>
      </c>
      <c r="Q154" s="185">
        <v>0</v>
      </c>
      <c r="R154" s="185">
        <v>0</v>
      </c>
      <c r="S154" s="185">
        <v>0</v>
      </c>
      <c r="T154" s="185">
        <v>0</v>
      </c>
      <c r="U154" s="185">
        <v>0</v>
      </c>
      <c r="V154" s="185">
        <v>0</v>
      </c>
      <c r="W154" s="185">
        <v>0</v>
      </c>
      <c r="X154" s="185">
        <v>0</v>
      </c>
      <c r="Y154" s="185">
        <v>0</v>
      </c>
      <c r="Z154" s="185">
        <v>0</v>
      </c>
      <c r="AA154" s="185">
        <v>0</v>
      </c>
      <c r="AB154" s="185">
        <v>0</v>
      </c>
      <c r="AC154" s="185">
        <v>0</v>
      </c>
      <c r="AD154" s="185">
        <v>0</v>
      </c>
      <c r="AE154" s="185">
        <v>0</v>
      </c>
      <c r="AF154" s="185">
        <v>0</v>
      </c>
      <c r="AG154" s="185">
        <v>0</v>
      </c>
      <c r="AH154" s="185">
        <v>0</v>
      </c>
    </row>
    <row r="155" spans="1:34" ht="30" customHeight="1">
      <c r="A155" s="2019"/>
      <c r="B155" s="995" t="s">
        <v>802</v>
      </c>
      <c r="C155" s="185">
        <v>3286.94</v>
      </c>
      <c r="D155" s="185">
        <v>3286.94</v>
      </c>
      <c r="E155" s="185">
        <v>0</v>
      </c>
      <c r="F155" s="185">
        <v>0</v>
      </c>
      <c r="G155" s="185">
        <v>0</v>
      </c>
      <c r="H155" s="185">
        <v>0</v>
      </c>
      <c r="I155" s="185">
        <v>0</v>
      </c>
      <c r="J155" s="185">
        <v>0</v>
      </c>
      <c r="K155" s="185">
        <v>0</v>
      </c>
      <c r="L155" s="185">
        <v>0</v>
      </c>
      <c r="M155" s="185">
        <v>0</v>
      </c>
      <c r="N155" s="185">
        <v>0</v>
      </c>
      <c r="O155" s="185">
        <v>0</v>
      </c>
      <c r="P155" s="185">
        <v>0</v>
      </c>
      <c r="Q155" s="185">
        <v>0</v>
      </c>
      <c r="R155" s="185">
        <v>0</v>
      </c>
      <c r="S155" s="185">
        <v>0</v>
      </c>
      <c r="T155" s="185">
        <v>0</v>
      </c>
      <c r="U155" s="185">
        <v>0</v>
      </c>
      <c r="V155" s="185">
        <v>0</v>
      </c>
      <c r="W155" s="185">
        <v>0</v>
      </c>
      <c r="X155" s="185">
        <v>0</v>
      </c>
      <c r="Y155" s="185">
        <v>0</v>
      </c>
      <c r="Z155" s="185">
        <v>0</v>
      </c>
      <c r="AA155" s="185">
        <v>0</v>
      </c>
      <c r="AB155" s="185">
        <v>0</v>
      </c>
      <c r="AC155" s="185">
        <v>0</v>
      </c>
      <c r="AD155" s="185">
        <v>0</v>
      </c>
      <c r="AE155" s="185">
        <v>0</v>
      </c>
      <c r="AF155" s="185">
        <v>0</v>
      </c>
      <c r="AG155" s="185">
        <v>0</v>
      </c>
      <c r="AH155" s="185">
        <v>0</v>
      </c>
    </row>
    <row r="156" spans="1:34" ht="30" customHeight="1">
      <c r="A156" s="2019"/>
      <c r="B156" s="995" t="s">
        <v>803</v>
      </c>
      <c r="C156" s="185">
        <v>107598.53</v>
      </c>
      <c r="D156" s="185">
        <v>107319.98</v>
      </c>
      <c r="E156" s="185">
        <v>0</v>
      </c>
      <c r="F156" s="185">
        <v>0</v>
      </c>
      <c r="G156" s="185">
        <v>40.9</v>
      </c>
      <c r="H156" s="185">
        <v>0</v>
      </c>
      <c r="I156" s="185">
        <v>140.30000000000001</v>
      </c>
      <c r="J156" s="185">
        <v>90.26</v>
      </c>
      <c r="K156" s="185">
        <v>7.09</v>
      </c>
      <c r="L156" s="185">
        <v>0</v>
      </c>
      <c r="M156" s="185">
        <v>0</v>
      </c>
      <c r="N156" s="185">
        <v>0</v>
      </c>
      <c r="O156" s="185">
        <v>0</v>
      </c>
      <c r="P156" s="185">
        <v>0</v>
      </c>
      <c r="Q156" s="185">
        <v>40.9</v>
      </c>
      <c r="R156" s="185">
        <v>0</v>
      </c>
      <c r="S156" s="185">
        <v>140.30000000000001</v>
      </c>
      <c r="T156" s="185">
        <v>90.26</v>
      </c>
      <c r="U156" s="185">
        <v>7.09</v>
      </c>
      <c r="V156" s="185">
        <v>0</v>
      </c>
      <c r="W156" s="185">
        <v>0</v>
      </c>
      <c r="X156" s="185">
        <v>0</v>
      </c>
      <c r="Y156" s="185">
        <v>0</v>
      </c>
      <c r="Z156" s="185">
        <v>0</v>
      </c>
      <c r="AA156" s="185">
        <v>40.9</v>
      </c>
      <c r="AB156" s="185">
        <v>0</v>
      </c>
      <c r="AC156" s="185">
        <v>140.30000000000001</v>
      </c>
      <c r="AD156" s="185">
        <v>90.26</v>
      </c>
      <c r="AE156" s="185">
        <v>7.09</v>
      </c>
      <c r="AF156" s="185">
        <v>0</v>
      </c>
      <c r="AG156" s="185">
        <v>0</v>
      </c>
      <c r="AH156" s="185">
        <v>0</v>
      </c>
    </row>
    <row r="157" spans="1:34" ht="30" customHeight="1">
      <c r="A157" s="2019"/>
      <c r="B157" s="1011" t="s">
        <v>804</v>
      </c>
      <c r="C157" s="185">
        <v>36473.86</v>
      </c>
      <c r="D157" s="185">
        <v>26209.040000000001</v>
      </c>
      <c r="E157" s="185">
        <v>1675.92</v>
      </c>
      <c r="F157" s="185">
        <v>987.04</v>
      </c>
      <c r="G157" s="185">
        <v>482.89</v>
      </c>
      <c r="H157" s="185">
        <v>242.58</v>
      </c>
      <c r="I157" s="185">
        <v>1842.27</v>
      </c>
      <c r="J157" s="185">
        <v>1190.29</v>
      </c>
      <c r="K157" s="185">
        <v>1750</v>
      </c>
      <c r="L157" s="185">
        <v>386.76</v>
      </c>
      <c r="M157" s="185">
        <v>1300.21</v>
      </c>
      <c r="N157" s="185">
        <v>406.86</v>
      </c>
      <c r="O157" s="185">
        <v>1675.92</v>
      </c>
      <c r="P157" s="185">
        <v>987.04</v>
      </c>
      <c r="Q157" s="185">
        <v>482.89</v>
      </c>
      <c r="R157" s="185">
        <v>242.58</v>
      </c>
      <c r="S157" s="185">
        <v>1842.27</v>
      </c>
      <c r="T157" s="185">
        <v>1190.29</v>
      </c>
      <c r="U157" s="185">
        <v>1750</v>
      </c>
      <c r="V157" s="185">
        <v>386.76</v>
      </c>
      <c r="W157" s="185">
        <v>1300.21</v>
      </c>
      <c r="X157" s="185">
        <v>406.86</v>
      </c>
      <c r="Y157" s="185">
        <v>1675.92</v>
      </c>
      <c r="Z157" s="185">
        <v>987.04</v>
      </c>
      <c r="AA157" s="185">
        <v>482.89</v>
      </c>
      <c r="AB157" s="185">
        <v>242.58</v>
      </c>
      <c r="AC157" s="185">
        <v>1842.27</v>
      </c>
      <c r="AD157" s="185">
        <v>1190.29</v>
      </c>
      <c r="AE157" s="185">
        <v>1750</v>
      </c>
      <c r="AF157" s="185">
        <v>386.76</v>
      </c>
      <c r="AG157" s="185">
        <v>1300.21</v>
      </c>
      <c r="AH157" s="185">
        <v>406.86</v>
      </c>
    </row>
    <row r="158" spans="1:34" ht="30" customHeight="1">
      <c r="A158" s="2019"/>
      <c r="B158" s="1011" t="s">
        <v>805</v>
      </c>
      <c r="C158" s="185">
        <v>2893.31</v>
      </c>
      <c r="D158" s="185">
        <v>688.51</v>
      </c>
      <c r="E158" s="185">
        <v>0</v>
      </c>
      <c r="F158" s="185">
        <v>642.76</v>
      </c>
      <c r="G158" s="185">
        <v>0</v>
      </c>
      <c r="H158" s="185">
        <v>0</v>
      </c>
      <c r="I158" s="185">
        <v>0</v>
      </c>
      <c r="J158" s="185">
        <v>194.65</v>
      </c>
      <c r="K158" s="185">
        <v>743.46</v>
      </c>
      <c r="L158" s="185">
        <v>112</v>
      </c>
      <c r="M158" s="185">
        <v>382.3</v>
      </c>
      <c r="N158" s="185">
        <v>129.63</v>
      </c>
      <c r="O158" s="185">
        <v>0</v>
      </c>
      <c r="P158" s="185">
        <v>642.76</v>
      </c>
      <c r="Q158" s="185">
        <v>0</v>
      </c>
      <c r="R158" s="185">
        <v>0</v>
      </c>
      <c r="S158" s="185">
        <v>0</v>
      </c>
      <c r="T158" s="185">
        <v>194.65</v>
      </c>
      <c r="U158" s="185">
        <v>743.46</v>
      </c>
      <c r="V158" s="185">
        <v>112</v>
      </c>
      <c r="W158" s="185">
        <v>382.3</v>
      </c>
      <c r="X158" s="185">
        <v>129.63</v>
      </c>
      <c r="Y158" s="185">
        <v>0</v>
      </c>
      <c r="Z158" s="185">
        <v>642.76</v>
      </c>
      <c r="AA158" s="185">
        <v>0</v>
      </c>
      <c r="AB158" s="185">
        <v>0</v>
      </c>
      <c r="AC158" s="185">
        <v>0</v>
      </c>
      <c r="AD158" s="185">
        <v>194.65</v>
      </c>
      <c r="AE158" s="185">
        <v>743.46</v>
      </c>
      <c r="AF158" s="185">
        <v>112</v>
      </c>
      <c r="AG158" s="185">
        <v>382.3</v>
      </c>
      <c r="AH158" s="185">
        <v>129.63</v>
      </c>
    </row>
    <row r="159" spans="1:34" ht="30" customHeight="1">
      <c r="A159" s="2019"/>
      <c r="B159" s="1011" t="s">
        <v>806</v>
      </c>
      <c r="C159" s="185">
        <v>105.96</v>
      </c>
      <c r="D159" s="185">
        <v>0</v>
      </c>
      <c r="E159" s="185">
        <v>0</v>
      </c>
      <c r="F159" s="185">
        <v>0</v>
      </c>
      <c r="G159" s="185">
        <v>0</v>
      </c>
      <c r="H159" s="185">
        <v>0</v>
      </c>
      <c r="I159" s="185">
        <v>0</v>
      </c>
      <c r="J159" s="185">
        <v>0</v>
      </c>
      <c r="K159" s="185">
        <v>105.96</v>
      </c>
      <c r="L159" s="185">
        <v>0</v>
      </c>
      <c r="M159" s="185">
        <v>0</v>
      </c>
      <c r="N159" s="185">
        <v>0</v>
      </c>
      <c r="O159" s="185">
        <v>0</v>
      </c>
      <c r="P159" s="185">
        <v>0</v>
      </c>
      <c r="Q159" s="185">
        <v>0</v>
      </c>
      <c r="R159" s="185">
        <v>0</v>
      </c>
      <c r="S159" s="185">
        <v>0</v>
      </c>
      <c r="T159" s="185">
        <v>0</v>
      </c>
      <c r="U159" s="185">
        <v>105.96</v>
      </c>
      <c r="V159" s="185">
        <v>0</v>
      </c>
      <c r="W159" s="185">
        <v>0</v>
      </c>
      <c r="X159" s="185">
        <v>0</v>
      </c>
      <c r="Y159" s="185">
        <v>0</v>
      </c>
      <c r="Z159" s="185">
        <v>0</v>
      </c>
      <c r="AA159" s="185">
        <v>0</v>
      </c>
      <c r="AB159" s="185">
        <v>0</v>
      </c>
      <c r="AC159" s="185">
        <v>0</v>
      </c>
      <c r="AD159" s="185">
        <v>0</v>
      </c>
      <c r="AE159" s="185">
        <v>105.96</v>
      </c>
      <c r="AF159" s="185">
        <v>0</v>
      </c>
      <c r="AG159" s="185">
        <v>0</v>
      </c>
      <c r="AH159" s="185">
        <v>0</v>
      </c>
    </row>
    <row r="160" spans="1:34" ht="30" customHeight="1">
      <c r="A160" s="2019"/>
      <c r="B160" s="995" t="s">
        <v>807</v>
      </c>
      <c r="C160" s="185">
        <v>223.89</v>
      </c>
      <c r="D160" s="185">
        <v>7.9</v>
      </c>
      <c r="E160" s="185">
        <v>0</v>
      </c>
      <c r="F160" s="185">
        <v>0</v>
      </c>
      <c r="G160" s="185">
        <v>0</v>
      </c>
      <c r="H160" s="185">
        <v>0</v>
      </c>
      <c r="I160" s="185">
        <v>14</v>
      </c>
      <c r="J160" s="185">
        <v>128.4</v>
      </c>
      <c r="K160" s="185">
        <v>73.59</v>
      </c>
      <c r="L160" s="185">
        <v>0</v>
      </c>
      <c r="M160" s="185">
        <v>0</v>
      </c>
      <c r="N160" s="185">
        <v>0</v>
      </c>
      <c r="O160" s="185">
        <v>0</v>
      </c>
      <c r="P160" s="185">
        <v>0</v>
      </c>
      <c r="Q160" s="185">
        <v>0</v>
      </c>
      <c r="R160" s="185">
        <v>0</v>
      </c>
      <c r="S160" s="185">
        <v>14</v>
      </c>
      <c r="T160" s="185">
        <v>128.4</v>
      </c>
      <c r="U160" s="185">
        <v>73.59</v>
      </c>
      <c r="V160" s="185">
        <v>0</v>
      </c>
      <c r="W160" s="185">
        <v>0</v>
      </c>
      <c r="X160" s="185">
        <v>0</v>
      </c>
      <c r="Y160" s="185">
        <v>0</v>
      </c>
      <c r="Z160" s="185">
        <v>0</v>
      </c>
      <c r="AA160" s="185">
        <v>0</v>
      </c>
      <c r="AB160" s="185">
        <v>0</v>
      </c>
      <c r="AC160" s="185">
        <v>14</v>
      </c>
      <c r="AD160" s="185">
        <v>128.4</v>
      </c>
      <c r="AE160" s="185">
        <v>73.59</v>
      </c>
      <c r="AF160" s="185">
        <v>0</v>
      </c>
      <c r="AG160" s="185">
        <v>0</v>
      </c>
      <c r="AH160" s="185">
        <v>0</v>
      </c>
    </row>
    <row r="161" spans="1:34" ht="30" customHeight="1">
      <c r="A161" s="2019"/>
      <c r="B161" s="991" t="s">
        <v>808</v>
      </c>
      <c r="C161" s="185">
        <v>9919.18</v>
      </c>
      <c r="D161" s="185">
        <v>4053.89</v>
      </c>
      <c r="E161" s="185">
        <v>5312.27</v>
      </c>
      <c r="F161" s="185">
        <v>550</v>
      </c>
      <c r="G161" s="185">
        <v>0</v>
      </c>
      <c r="H161" s="185">
        <v>0</v>
      </c>
      <c r="I161" s="185">
        <v>0</v>
      </c>
      <c r="J161" s="185">
        <v>0</v>
      </c>
      <c r="K161" s="185">
        <v>3.02</v>
      </c>
      <c r="L161" s="185">
        <v>0</v>
      </c>
      <c r="M161" s="185">
        <v>0</v>
      </c>
      <c r="N161" s="185">
        <v>0</v>
      </c>
      <c r="O161" s="185">
        <v>5312.27</v>
      </c>
      <c r="P161" s="185">
        <v>550</v>
      </c>
      <c r="Q161" s="185">
        <v>0</v>
      </c>
      <c r="R161" s="185">
        <v>0</v>
      </c>
      <c r="S161" s="185">
        <v>0</v>
      </c>
      <c r="T161" s="185">
        <v>0</v>
      </c>
      <c r="U161" s="185">
        <v>3.02</v>
      </c>
      <c r="V161" s="185">
        <v>0</v>
      </c>
      <c r="W161" s="185">
        <v>0</v>
      </c>
      <c r="X161" s="185">
        <v>0</v>
      </c>
      <c r="Y161" s="185">
        <v>5312.27</v>
      </c>
      <c r="Z161" s="185">
        <v>550</v>
      </c>
      <c r="AA161" s="185">
        <v>0</v>
      </c>
      <c r="AB161" s="185">
        <v>0</v>
      </c>
      <c r="AC161" s="185">
        <v>0</v>
      </c>
      <c r="AD161" s="185">
        <v>0</v>
      </c>
      <c r="AE161" s="185">
        <v>3.02</v>
      </c>
      <c r="AF161" s="185">
        <v>0</v>
      </c>
      <c r="AG161" s="185">
        <v>0</v>
      </c>
      <c r="AH161" s="185">
        <v>0</v>
      </c>
    </row>
    <row r="162" spans="1:34" ht="30" customHeight="1">
      <c r="A162" s="2019"/>
      <c r="B162" s="1011" t="s">
        <v>821</v>
      </c>
      <c r="C162" s="185">
        <v>1523.18</v>
      </c>
      <c r="D162" s="185">
        <v>0</v>
      </c>
      <c r="E162" s="185">
        <v>0</v>
      </c>
      <c r="F162" s="185">
        <v>2.62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201.13</v>
      </c>
      <c r="M162" s="185">
        <v>1277.58</v>
      </c>
      <c r="N162" s="185">
        <v>41.85</v>
      </c>
      <c r="O162" s="185">
        <v>0</v>
      </c>
      <c r="P162" s="185">
        <v>2.62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201.13</v>
      </c>
      <c r="W162" s="185">
        <v>1277.58</v>
      </c>
      <c r="X162" s="185">
        <v>41.85</v>
      </c>
      <c r="Y162" s="185">
        <v>0</v>
      </c>
      <c r="Z162" s="185">
        <v>2.62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201.13</v>
      </c>
      <c r="AG162" s="185">
        <v>1277.58</v>
      </c>
      <c r="AH162" s="185">
        <v>41.85</v>
      </c>
    </row>
    <row r="163" spans="1:34" ht="30" customHeight="1">
      <c r="A163" s="2019"/>
      <c r="B163" s="1011" t="s">
        <v>822</v>
      </c>
      <c r="C163" s="185">
        <v>2905.2</v>
      </c>
      <c r="D163" s="185">
        <v>0</v>
      </c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352.16</v>
      </c>
      <c r="L163" s="185">
        <v>425.61</v>
      </c>
      <c r="M163" s="185">
        <v>1817.36</v>
      </c>
      <c r="N163" s="185">
        <v>310.07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352.16</v>
      </c>
      <c r="V163" s="185">
        <v>425.61</v>
      </c>
      <c r="W163" s="185">
        <v>1817.36</v>
      </c>
      <c r="X163" s="185">
        <v>310.07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352.16</v>
      </c>
      <c r="AF163" s="185">
        <v>425.61</v>
      </c>
      <c r="AG163" s="185">
        <v>1817.36</v>
      </c>
      <c r="AH163" s="185">
        <v>310.07</v>
      </c>
    </row>
    <row r="164" spans="1:34" ht="19.5" customHeight="1">
      <c r="A164" s="2019"/>
      <c r="B164" s="1242" t="s">
        <v>952</v>
      </c>
      <c r="C164" s="185">
        <v>10329.719999999999</v>
      </c>
      <c r="D164" s="185">
        <v>8136.21</v>
      </c>
      <c r="E164" s="185">
        <v>0</v>
      </c>
      <c r="F164" s="185">
        <v>0</v>
      </c>
      <c r="G164" s="185">
        <v>0</v>
      </c>
      <c r="H164" s="185">
        <v>0</v>
      </c>
      <c r="I164" s="185">
        <v>0</v>
      </c>
      <c r="J164" s="185">
        <v>0</v>
      </c>
      <c r="K164" s="185">
        <v>0</v>
      </c>
      <c r="L164" s="185">
        <v>0</v>
      </c>
      <c r="M164" s="185">
        <v>3.83</v>
      </c>
      <c r="N164" s="185">
        <v>2189.6799999999998</v>
      </c>
      <c r="O164" s="185">
        <v>0</v>
      </c>
      <c r="P164" s="185">
        <v>0</v>
      </c>
      <c r="Q164" s="185">
        <v>0</v>
      </c>
      <c r="R164" s="185">
        <v>0</v>
      </c>
      <c r="S164" s="185">
        <v>0</v>
      </c>
      <c r="T164" s="185">
        <v>0</v>
      </c>
      <c r="U164" s="185">
        <v>0</v>
      </c>
      <c r="V164" s="185">
        <v>0</v>
      </c>
      <c r="W164" s="185">
        <v>3.83</v>
      </c>
      <c r="X164" s="185">
        <v>2189.6799999999998</v>
      </c>
      <c r="Y164" s="185">
        <v>0</v>
      </c>
      <c r="Z164" s="185">
        <v>0</v>
      </c>
      <c r="AA164" s="185">
        <v>0</v>
      </c>
      <c r="AB164" s="185">
        <v>0</v>
      </c>
      <c r="AC164" s="185">
        <v>0</v>
      </c>
      <c r="AD164" s="185">
        <v>0</v>
      </c>
      <c r="AE164" s="185">
        <v>0</v>
      </c>
      <c r="AF164" s="185">
        <v>0</v>
      </c>
      <c r="AG164" s="185">
        <v>3.83</v>
      </c>
      <c r="AH164" s="185">
        <v>2189.6799999999998</v>
      </c>
    </row>
    <row r="165" spans="1:34" ht="19.5" customHeight="1">
      <c r="A165" s="2018" t="s">
        <v>810</v>
      </c>
      <c r="B165" s="1013" t="s">
        <v>41</v>
      </c>
      <c r="C165" s="1013">
        <f>SUM(' 배수관 경년별 총괄'!C166:' 배수관 경년별 총괄'!C187)</f>
        <v>518609.22</v>
      </c>
      <c r="D165" s="1013">
        <f>SUM(' 배수관 경년별 총괄'!D166:' 배수관 경년별 총괄'!D187)</f>
        <v>374928.52999999997</v>
      </c>
      <c r="E165" s="1013">
        <f>SUM(' 배수관 경년별 총괄'!E166:' 배수관 경년별 총괄'!E187)</f>
        <v>16347.160000000002</v>
      </c>
      <c r="F165" s="1013">
        <f>SUM(' 배수관 경년별 총괄'!F166:' 배수관 경년별 총괄'!F187)</f>
        <v>15308.470000000001</v>
      </c>
      <c r="G165" s="1013">
        <f>SUM(' 배수관 경년별 총괄'!G166:' 배수관 경년별 총괄'!G187)</f>
        <v>18720.300000000003</v>
      </c>
      <c r="H165" s="1013">
        <f>SUM(' 배수관 경년별 총괄'!H166:' 배수관 경년별 총괄'!H187)</f>
        <v>16054.98</v>
      </c>
      <c r="I165" s="1013">
        <f>SUM(' 배수관 경년별 총괄'!I166:' 배수관 경년별 총괄'!I187)</f>
        <v>19157.879999999997</v>
      </c>
      <c r="J165" s="1013">
        <f>SUM(' 배수관 경년별 총괄'!J166:' 배수관 경년별 총괄'!J187)</f>
        <v>20034.020000000004</v>
      </c>
      <c r="K165" s="1013">
        <f>SUM(' 배수관 경년별 총괄'!K166:' 배수관 경년별 총괄'!K187)</f>
        <v>14231.679999999998</v>
      </c>
      <c r="L165" s="1013">
        <f>SUM(' 배수관 경년별 총괄'!L166:' 배수관 경년별 총괄'!L187)</f>
        <v>10009.910000000002</v>
      </c>
      <c r="M165" s="1013">
        <f>SUM(' 배수관 경년별 총괄'!M166:' 배수관 경년별 총괄'!M187)</f>
        <v>7707.43</v>
      </c>
      <c r="N165" s="1013">
        <f>SUM(' 배수관 경년별 총괄'!N166:' 배수관 경년별 총괄'!N187)</f>
        <v>6108.8599999999988</v>
      </c>
      <c r="O165" s="1013">
        <f>SUM(' 배수관 경년별 총괄'!O166:' 배수관 경년별 총괄'!O187)</f>
        <v>16347.160000000002</v>
      </c>
      <c r="P165" s="1013">
        <f>SUM(' 배수관 경년별 총괄'!P166:' 배수관 경년별 총괄'!P187)</f>
        <v>15308.470000000001</v>
      </c>
      <c r="Q165" s="1013">
        <f>SUM(' 배수관 경년별 총괄'!Q166:' 배수관 경년별 총괄'!Q187)</f>
        <v>18720.300000000003</v>
      </c>
      <c r="R165" s="1013">
        <f>SUM(' 배수관 경년별 총괄'!R166:' 배수관 경년별 총괄'!R187)</f>
        <v>16054.98</v>
      </c>
      <c r="S165" s="1013">
        <f>SUM(' 배수관 경년별 총괄'!S166:' 배수관 경년별 총괄'!S187)</f>
        <v>19157.879999999997</v>
      </c>
      <c r="T165" s="1013">
        <f>SUM(' 배수관 경년별 총괄'!T166:' 배수관 경년별 총괄'!T187)</f>
        <v>20034.020000000004</v>
      </c>
      <c r="U165" s="1013">
        <f>SUM(' 배수관 경년별 총괄'!U166:' 배수관 경년별 총괄'!U187)</f>
        <v>14231.679999999998</v>
      </c>
      <c r="V165" s="1013">
        <f>SUM(' 배수관 경년별 총괄'!V166:' 배수관 경년별 총괄'!V187)</f>
        <v>10009.910000000002</v>
      </c>
      <c r="W165" s="1013">
        <f>SUM(' 배수관 경년별 총괄'!W166:' 배수관 경년별 총괄'!W187)</f>
        <v>7707.43</v>
      </c>
      <c r="X165" s="1013">
        <f>SUM(' 배수관 경년별 총괄'!X166:' 배수관 경년별 총괄'!X187)</f>
        <v>6108.8599999999988</v>
      </c>
      <c r="Y165" s="1013">
        <f>SUM(' 배수관 경년별 총괄'!Y166:' 배수관 경년별 총괄'!Y187)</f>
        <v>16347.160000000002</v>
      </c>
      <c r="Z165" s="1013">
        <f>SUM(' 배수관 경년별 총괄'!Z166:' 배수관 경년별 총괄'!Z187)</f>
        <v>15308.470000000001</v>
      </c>
      <c r="AA165" s="1013">
        <f>SUM(' 배수관 경년별 총괄'!AA166:' 배수관 경년별 총괄'!AA187)</f>
        <v>18720.300000000003</v>
      </c>
      <c r="AB165" s="1013">
        <f>SUM(' 배수관 경년별 총괄'!AB166:' 배수관 경년별 총괄'!AB187)</f>
        <v>16054.98</v>
      </c>
      <c r="AC165" s="1013">
        <f>SUM(' 배수관 경년별 총괄'!AC166:' 배수관 경년별 총괄'!AC187)</f>
        <v>19157.879999999997</v>
      </c>
      <c r="AD165" s="1013">
        <f>SUM(' 배수관 경년별 총괄'!AD166:' 배수관 경년별 총괄'!AD187)</f>
        <v>20034.020000000004</v>
      </c>
      <c r="AE165" s="1013">
        <f>SUM(' 배수관 경년별 총괄'!AE166:' 배수관 경년별 총괄'!AE187)</f>
        <v>14231.679999999998</v>
      </c>
      <c r="AF165" s="1013">
        <f>SUM(' 배수관 경년별 총괄'!AF166:' 배수관 경년별 총괄'!AF187)</f>
        <v>10009.910000000002</v>
      </c>
      <c r="AG165" s="1013">
        <f>SUM(' 배수관 경년별 총괄'!AG166:' 배수관 경년별 총괄'!AG187)</f>
        <v>7707.43</v>
      </c>
      <c r="AH165" s="1013">
        <f>SUM(' 배수관 경년별 총괄'!AH166:' 배수관 경년별 총괄'!AH187)</f>
        <v>6108.8599999999988</v>
      </c>
    </row>
    <row r="166" spans="1:34" ht="19.5" customHeight="1">
      <c r="A166" s="2018" t="s">
        <v>810</v>
      </c>
      <c r="B166" s="989" t="s">
        <v>951</v>
      </c>
      <c r="C166" s="185">
        <v>9479.11</v>
      </c>
      <c r="D166" s="185">
        <v>0</v>
      </c>
      <c r="E166" s="185">
        <v>0</v>
      </c>
      <c r="F166" s="185">
        <v>0</v>
      </c>
      <c r="G166" s="185">
        <v>0</v>
      </c>
      <c r="H166" s="185">
        <v>0</v>
      </c>
      <c r="I166" s="185">
        <v>0</v>
      </c>
      <c r="J166" s="185">
        <v>0</v>
      </c>
      <c r="K166" s="185">
        <v>1420.61</v>
      </c>
      <c r="L166" s="185">
        <v>1446.67</v>
      </c>
      <c r="M166" s="185">
        <v>2782.68</v>
      </c>
      <c r="N166" s="185">
        <v>3829.15</v>
      </c>
      <c r="O166" s="185">
        <v>0</v>
      </c>
      <c r="P166" s="185">
        <v>0</v>
      </c>
      <c r="Q166" s="185">
        <v>0</v>
      </c>
      <c r="R166" s="185">
        <v>0</v>
      </c>
      <c r="S166" s="185">
        <v>0</v>
      </c>
      <c r="T166" s="185">
        <v>0</v>
      </c>
      <c r="U166" s="185">
        <v>1420.61</v>
      </c>
      <c r="V166" s="185">
        <v>1446.67</v>
      </c>
      <c r="W166" s="185">
        <v>2782.68</v>
      </c>
      <c r="X166" s="185">
        <v>3829.15</v>
      </c>
      <c r="Y166" s="185">
        <v>0</v>
      </c>
      <c r="Z166" s="185">
        <v>0</v>
      </c>
      <c r="AA166" s="185">
        <v>0</v>
      </c>
      <c r="AB166" s="185">
        <v>0</v>
      </c>
      <c r="AC166" s="185">
        <v>0</v>
      </c>
      <c r="AD166" s="185">
        <v>0</v>
      </c>
      <c r="AE166" s="185">
        <v>1420.61</v>
      </c>
      <c r="AF166" s="185">
        <v>1446.67</v>
      </c>
      <c r="AG166" s="185">
        <v>2782.68</v>
      </c>
      <c r="AH166" s="185">
        <v>3829.15</v>
      </c>
    </row>
    <row r="167" spans="1:34" ht="30" customHeight="1">
      <c r="A167" s="2019"/>
      <c r="B167" s="989" t="s">
        <v>796</v>
      </c>
      <c r="C167" s="185">
        <v>2782.32</v>
      </c>
      <c r="D167" s="185">
        <v>2782.32</v>
      </c>
      <c r="E167" s="185">
        <v>0</v>
      </c>
      <c r="F167" s="185">
        <v>0</v>
      </c>
      <c r="G167" s="185">
        <v>0</v>
      </c>
      <c r="H167" s="185">
        <v>0</v>
      </c>
      <c r="I167" s="185">
        <v>0</v>
      </c>
      <c r="J167" s="185">
        <v>0</v>
      </c>
      <c r="K167" s="185">
        <v>0</v>
      </c>
      <c r="L167" s="185">
        <v>0</v>
      </c>
      <c r="M167" s="185">
        <v>0</v>
      </c>
      <c r="N167" s="185">
        <v>0</v>
      </c>
      <c r="O167" s="185">
        <v>0</v>
      </c>
      <c r="P167" s="185">
        <v>0</v>
      </c>
      <c r="Q167" s="185">
        <v>0</v>
      </c>
      <c r="R167" s="185">
        <v>0</v>
      </c>
      <c r="S167" s="185">
        <v>0</v>
      </c>
      <c r="T167" s="185">
        <v>0</v>
      </c>
      <c r="U167" s="185">
        <v>0</v>
      </c>
      <c r="V167" s="185">
        <v>0</v>
      </c>
      <c r="W167" s="185">
        <v>0</v>
      </c>
      <c r="X167" s="185">
        <v>0</v>
      </c>
      <c r="Y167" s="185">
        <v>0</v>
      </c>
      <c r="Z167" s="185">
        <v>0</v>
      </c>
      <c r="AA167" s="185">
        <v>0</v>
      </c>
      <c r="AB167" s="185">
        <v>0</v>
      </c>
      <c r="AC167" s="185">
        <v>0</v>
      </c>
      <c r="AD167" s="185">
        <v>0</v>
      </c>
      <c r="AE167" s="185">
        <v>0</v>
      </c>
      <c r="AF167" s="185">
        <v>0</v>
      </c>
      <c r="AG167" s="185">
        <v>0</v>
      </c>
      <c r="AH167" s="185">
        <v>0</v>
      </c>
    </row>
    <row r="168" spans="1:34" ht="30" customHeight="1">
      <c r="A168" s="2019"/>
      <c r="B168" s="989" t="s">
        <v>797</v>
      </c>
      <c r="C168" s="185">
        <v>31570.3</v>
      </c>
      <c r="D168" s="185">
        <v>28662.89</v>
      </c>
      <c r="E168" s="185">
        <v>736.12</v>
      </c>
      <c r="F168" s="185">
        <v>47.25</v>
      </c>
      <c r="G168" s="185">
        <v>52.04</v>
      </c>
      <c r="H168" s="185">
        <v>29.66</v>
      </c>
      <c r="I168" s="185">
        <v>0</v>
      </c>
      <c r="J168" s="185">
        <v>579.65</v>
      </c>
      <c r="K168" s="185">
        <v>816.53</v>
      </c>
      <c r="L168" s="185">
        <v>102.36</v>
      </c>
      <c r="M168" s="185">
        <v>342.89</v>
      </c>
      <c r="N168" s="185">
        <v>200.91</v>
      </c>
      <c r="O168" s="185">
        <v>736.12</v>
      </c>
      <c r="P168" s="185">
        <v>47.25</v>
      </c>
      <c r="Q168" s="185">
        <v>52.04</v>
      </c>
      <c r="R168" s="185">
        <v>29.66</v>
      </c>
      <c r="S168" s="185">
        <v>0</v>
      </c>
      <c r="T168" s="185">
        <v>579.65</v>
      </c>
      <c r="U168" s="185">
        <v>816.53</v>
      </c>
      <c r="V168" s="185">
        <v>102.36</v>
      </c>
      <c r="W168" s="185">
        <v>342.89</v>
      </c>
      <c r="X168" s="185">
        <v>200.91</v>
      </c>
      <c r="Y168" s="185">
        <v>736.12</v>
      </c>
      <c r="Z168" s="185">
        <v>47.25</v>
      </c>
      <c r="AA168" s="185">
        <v>52.04</v>
      </c>
      <c r="AB168" s="185">
        <v>29.66</v>
      </c>
      <c r="AC168" s="185">
        <v>0</v>
      </c>
      <c r="AD168" s="185">
        <v>579.65</v>
      </c>
      <c r="AE168" s="185">
        <v>816.53</v>
      </c>
      <c r="AF168" s="185">
        <v>102.36</v>
      </c>
      <c r="AG168" s="185">
        <v>342.89</v>
      </c>
      <c r="AH168" s="185">
        <v>200.91</v>
      </c>
    </row>
    <row r="169" spans="1:34" ht="30" customHeight="1">
      <c r="A169" s="2019"/>
      <c r="B169" s="989" t="s">
        <v>798</v>
      </c>
      <c r="C169" s="185">
        <v>1095.02</v>
      </c>
      <c r="D169" s="185">
        <v>1064.71</v>
      </c>
      <c r="E169" s="185">
        <v>0</v>
      </c>
      <c r="F169" s="185">
        <v>0</v>
      </c>
      <c r="G169" s="185">
        <v>0</v>
      </c>
      <c r="H169" s="185">
        <v>0</v>
      </c>
      <c r="I169" s="185">
        <v>0.56000000000000005</v>
      </c>
      <c r="J169" s="185">
        <v>29.75</v>
      </c>
      <c r="K169" s="185">
        <v>0</v>
      </c>
      <c r="L169" s="185">
        <v>0</v>
      </c>
      <c r="M169" s="185">
        <v>0</v>
      </c>
      <c r="N169" s="185">
        <v>0</v>
      </c>
      <c r="O169" s="185">
        <v>0</v>
      </c>
      <c r="P169" s="185">
        <v>0</v>
      </c>
      <c r="Q169" s="185">
        <v>0</v>
      </c>
      <c r="R169" s="185">
        <v>0</v>
      </c>
      <c r="S169" s="185">
        <v>0.56000000000000005</v>
      </c>
      <c r="T169" s="185">
        <v>29.75</v>
      </c>
      <c r="U169" s="185">
        <v>0</v>
      </c>
      <c r="V169" s="185">
        <v>0</v>
      </c>
      <c r="W169" s="185">
        <v>0</v>
      </c>
      <c r="X169" s="185">
        <v>0</v>
      </c>
      <c r="Y169" s="185">
        <v>0</v>
      </c>
      <c r="Z169" s="185">
        <v>0</v>
      </c>
      <c r="AA169" s="185">
        <v>0</v>
      </c>
      <c r="AB169" s="185">
        <v>0</v>
      </c>
      <c r="AC169" s="185">
        <v>0.56000000000000005</v>
      </c>
      <c r="AD169" s="185">
        <v>29.75</v>
      </c>
      <c r="AE169" s="185">
        <v>0</v>
      </c>
      <c r="AF169" s="185">
        <v>0</v>
      </c>
      <c r="AG169" s="185">
        <v>0</v>
      </c>
      <c r="AH169" s="185">
        <v>0</v>
      </c>
    </row>
    <row r="170" spans="1:34" ht="30" customHeight="1">
      <c r="A170" s="2019"/>
      <c r="B170" s="989" t="s">
        <v>780</v>
      </c>
      <c r="C170" s="185">
        <v>388273.85</v>
      </c>
      <c r="D170" s="185">
        <v>279709.27</v>
      </c>
      <c r="E170" s="185">
        <v>10929.28</v>
      </c>
      <c r="F170" s="185">
        <v>12105.51</v>
      </c>
      <c r="G170" s="185">
        <v>15162.46</v>
      </c>
      <c r="H170" s="185">
        <v>15527.07</v>
      </c>
      <c r="I170" s="185">
        <v>15248.71</v>
      </c>
      <c r="J170" s="185">
        <v>18688.32</v>
      </c>
      <c r="K170" s="185">
        <v>10871.83</v>
      </c>
      <c r="L170" s="185">
        <v>7799.01</v>
      </c>
      <c r="M170" s="185">
        <v>1609.13</v>
      </c>
      <c r="N170" s="185">
        <v>623.26</v>
      </c>
      <c r="O170" s="185">
        <v>10929.28</v>
      </c>
      <c r="P170" s="185">
        <v>12105.51</v>
      </c>
      <c r="Q170" s="185">
        <v>15162.46</v>
      </c>
      <c r="R170" s="185">
        <v>15527.07</v>
      </c>
      <c r="S170" s="185">
        <v>15248.71</v>
      </c>
      <c r="T170" s="185">
        <v>18688.32</v>
      </c>
      <c r="U170" s="185">
        <v>10871.83</v>
      </c>
      <c r="V170" s="185">
        <v>7799.01</v>
      </c>
      <c r="W170" s="185">
        <v>1609.13</v>
      </c>
      <c r="X170" s="185">
        <v>623.26</v>
      </c>
      <c r="Y170" s="185">
        <v>10929.28</v>
      </c>
      <c r="Z170" s="185">
        <v>12105.51</v>
      </c>
      <c r="AA170" s="185">
        <v>15162.46</v>
      </c>
      <c r="AB170" s="185">
        <v>15527.07</v>
      </c>
      <c r="AC170" s="185">
        <v>15248.71</v>
      </c>
      <c r="AD170" s="185">
        <v>18688.32</v>
      </c>
      <c r="AE170" s="185">
        <v>10871.83</v>
      </c>
      <c r="AF170" s="185">
        <v>7799.01</v>
      </c>
      <c r="AG170" s="185">
        <v>1609.13</v>
      </c>
      <c r="AH170" s="185">
        <v>623.26</v>
      </c>
    </row>
    <row r="171" spans="1:34" ht="30" customHeight="1">
      <c r="A171" s="2019"/>
      <c r="B171" s="991" t="s">
        <v>781</v>
      </c>
      <c r="C171" s="185">
        <v>22.11</v>
      </c>
      <c r="D171" s="185">
        <v>17.52</v>
      </c>
      <c r="E171" s="185">
        <v>3.39</v>
      </c>
      <c r="F171" s="185">
        <v>0</v>
      </c>
      <c r="G171" s="185">
        <v>0</v>
      </c>
      <c r="H171" s="185">
        <v>0</v>
      </c>
      <c r="I171" s="185">
        <v>0</v>
      </c>
      <c r="J171" s="185">
        <v>0</v>
      </c>
      <c r="K171" s="185">
        <v>1.2</v>
      </c>
      <c r="L171" s="185">
        <v>0</v>
      </c>
      <c r="M171" s="185">
        <v>0</v>
      </c>
      <c r="N171" s="185">
        <v>0</v>
      </c>
      <c r="O171" s="185">
        <v>3.39</v>
      </c>
      <c r="P171" s="185">
        <v>0</v>
      </c>
      <c r="Q171" s="185">
        <v>0</v>
      </c>
      <c r="R171" s="185">
        <v>0</v>
      </c>
      <c r="S171" s="185">
        <v>0</v>
      </c>
      <c r="T171" s="185">
        <v>0</v>
      </c>
      <c r="U171" s="185">
        <v>1.2</v>
      </c>
      <c r="V171" s="185">
        <v>0</v>
      </c>
      <c r="W171" s="185">
        <v>0</v>
      </c>
      <c r="X171" s="185">
        <v>0</v>
      </c>
      <c r="Y171" s="185">
        <v>3.39</v>
      </c>
      <c r="Z171" s="185">
        <v>0</v>
      </c>
      <c r="AA171" s="185">
        <v>0</v>
      </c>
      <c r="AB171" s="185">
        <v>0</v>
      </c>
      <c r="AC171" s="185">
        <v>0</v>
      </c>
      <c r="AD171" s="185">
        <v>0</v>
      </c>
      <c r="AE171" s="185">
        <v>1.2</v>
      </c>
      <c r="AF171" s="185">
        <v>0</v>
      </c>
      <c r="AG171" s="185">
        <v>0</v>
      </c>
      <c r="AH171" s="185">
        <v>0</v>
      </c>
    </row>
    <row r="172" spans="1:34" ht="30" customHeight="1">
      <c r="A172" s="2019"/>
      <c r="B172" s="991" t="s">
        <v>786</v>
      </c>
      <c r="C172" s="185">
        <v>0</v>
      </c>
      <c r="D172" s="185">
        <v>0</v>
      </c>
      <c r="E172" s="185">
        <v>0</v>
      </c>
      <c r="F172" s="185">
        <v>0</v>
      </c>
      <c r="G172" s="185">
        <v>0</v>
      </c>
      <c r="H172" s="185">
        <v>0</v>
      </c>
      <c r="I172" s="185">
        <v>0</v>
      </c>
      <c r="J172" s="185">
        <v>0</v>
      </c>
      <c r="K172" s="185">
        <v>0</v>
      </c>
      <c r="L172" s="185">
        <v>0</v>
      </c>
      <c r="M172" s="185">
        <v>0</v>
      </c>
      <c r="N172" s="185">
        <v>0</v>
      </c>
      <c r="O172" s="185">
        <v>0</v>
      </c>
      <c r="P172" s="185">
        <v>0</v>
      </c>
      <c r="Q172" s="185">
        <v>0</v>
      </c>
      <c r="R172" s="185">
        <v>0</v>
      </c>
      <c r="S172" s="185">
        <v>0</v>
      </c>
      <c r="T172" s="185">
        <v>0</v>
      </c>
      <c r="U172" s="185">
        <v>0</v>
      </c>
      <c r="V172" s="185">
        <v>0</v>
      </c>
      <c r="W172" s="185">
        <v>0</v>
      </c>
      <c r="X172" s="185">
        <v>0</v>
      </c>
      <c r="Y172" s="185">
        <v>0</v>
      </c>
      <c r="Z172" s="185">
        <v>0</v>
      </c>
      <c r="AA172" s="185">
        <v>0</v>
      </c>
      <c r="AB172" s="185">
        <v>0</v>
      </c>
      <c r="AC172" s="185">
        <v>0</v>
      </c>
      <c r="AD172" s="185">
        <v>0</v>
      </c>
      <c r="AE172" s="185">
        <v>0</v>
      </c>
      <c r="AF172" s="185">
        <v>0</v>
      </c>
      <c r="AG172" s="185">
        <v>0</v>
      </c>
      <c r="AH172" s="185">
        <v>0</v>
      </c>
    </row>
    <row r="173" spans="1:34" ht="30" customHeight="1">
      <c r="A173" s="2019"/>
      <c r="B173" s="991" t="s">
        <v>799</v>
      </c>
      <c r="C173" s="185">
        <v>3069.83</v>
      </c>
      <c r="D173" s="185">
        <v>2491.86</v>
      </c>
      <c r="E173" s="185">
        <v>0</v>
      </c>
      <c r="F173" s="185">
        <v>325.7</v>
      </c>
      <c r="G173" s="185">
        <v>251.77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v>0.5</v>
      </c>
      <c r="N173" s="185">
        <v>0</v>
      </c>
      <c r="O173" s="185">
        <v>0</v>
      </c>
      <c r="P173" s="185">
        <v>325.7</v>
      </c>
      <c r="Q173" s="185">
        <v>251.77</v>
      </c>
      <c r="R173" s="185">
        <v>0</v>
      </c>
      <c r="S173" s="185">
        <v>0</v>
      </c>
      <c r="T173" s="185">
        <v>0</v>
      </c>
      <c r="U173" s="185">
        <v>0</v>
      </c>
      <c r="V173" s="185">
        <v>0</v>
      </c>
      <c r="W173" s="185">
        <v>0.5</v>
      </c>
      <c r="X173" s="185">
        <v>0</v>
      </c>
      <c r="Y173" s="185">
        <v>0</v>
      </c>
      <c r="Z173" s="185">
        <v>325.7</v>
      </c>
      <c r="AA173" s="185">
        <v>251.77</v>
      </c>
      <c r="AB173" s="185">
        <v>0</v>
      </c>
      <c r="AC173" s="185">
        <v>0</v>
      </c>
      <c r="AD173" s="185">
        <v>0</v>
      </c>
      <c r="AE173" s="185">
        <v>0</v>
      </c>
      <c r="AF173" s="185">
        <v>0</v>
      </c>
      <c r="AG173" s="185">
        <v>0.5</v>
      </c>
      <c r="AH173" s="185">
        <v>0</v>
      </c>
    </row>
    <row r="174" spans="1:34" ht="30" customHeight="1">
      <c r="A174" s="2019"/>
      <c r="B174" s="991" t="s">
        <v>787</v>
      </c>
      <c r="C174" s="185">
        <v>17540.23</v>
      </c>
      <c r="D174" s="185">
        <v>15340.06</v>
      </c>
      <c r="E174" s="185">
        <v>0</v>
      </c>
      <c r="F174" s="185">
        <v>0</v>
      </c>
      <c r="G174" s="185">
        <v>2200.17</v>
      </c>
      <c r="H174" s="185">
        <v>0</v>
      </c>
      <c r="I174" s="185">
        <v>0</v>
      </c>
      <c r="J174" s="185">
        <v>0</v>
      </c>
      <c r="K174" s="185">
        <v>0</v>
      </c>
      <c r="L174" s="185">
        <v>0</v>
      </c>
      <c r="M174" s="185">
        <v>0</v>
      </c>
      <c r="N174" s="185">
        <v>0</v>
      </c>
      <c r="O174" s="185">
        <v>0</v>
      </c>
      <c r="P174" s="185">
        <v>0</v>
      </c>
      <c r="Q174" s="185">
        <v>2200.17</v>
      </c>
      <c r="R174" s="185">
        <v>0</v>
      </c>
      <c r="S174" s="185">
        <v>0</v>
      </c>
      <c r="T174" s="185">
        <v>0</v>
      </c>
      <c r="U174" s="185">
        <v>0</v>
      </c>
      <c r="V174" s="185">
        <v>0</v>
      </c>
      <c r="W174" s="185">
        <v>0</v>
      </c>
      <c r="X174" s="185">
        <v>0</v>
      </c>
      <c r="Y174" s="185">
        <v>0</v>
      </c>
      <c r="Z174" s="185">
        <v>0</v>
      </c>
      <c r="AA174" s="185">
        <v>2200.17</v>
      </c>
      <c r="AB174" s="185">
        <v>0</v>
      </c>
      <c r="AC174" s="185">
        <v>0</v>
      </c>
      <c r="AD174" s="185">
        <v>0</v>
      </c>
      <c r="AE174" s="185">
        <v>0</v>
      </c>
      <c r="AF174" s="185">
        <v>0</v>
      </c>
      <c r="AG174" s="185">
        <v>0</v>
      </c>
      <c r="AH174" s="185">
        <v>0</v>
      </c>
    </row>
    <row r="175" spans="1:34" ht="30" customHeight="1">
      <c r="A175" s="2019"/>
      <c r="B175" s="991" t="s">
        <v>820</v>
      </c>
      <c r="C175" s="185">
        <v>0</v>
      </c>
      <c r="D175" s="185">
        <v>0</v>
      </c>
      <c r="E175" s="185">
        <v>0</v>
      </c>
      <c r="F175" s="185">
        <v>0</v>
      </c>
      <c r="G175" s="185">
        <v>0</v>
      </c>
      <c r="H175" s="185">
        <v>0</v>
      </c>
      <c r="I175" s="185">
        <v>0</v>
      </c>
      <c r="J175" s="185">
        <v>0</v>
      </c>
      <c r="K175" s="185">
        <v>0</v>
      </c>
      <c r="L175" s="185">
        <v>0</v>
      </c>
      <c r="M175" s="185">
        <v>0</v>
      </c>
      <c r="N175" s="185">
        <v>0</v>
      </c>
      <c r="O175" s="185">
        <v>0</v>
      </c>
      <c r="P175" s="185">
        <v>0</v>
      </c>
      <c r="Q175" s="185">
        <v>0</v>
      </c>
      <c r="R175" s="185">
        <v>0</v>
      </c>
      <c r="S175" s="185">
        <v>0</v>
      </c>
      <c r="T175" s="185">
        <v>0</v>
      </c>
      <c r="U175" s="185">
        <v>0</v>
      </c>
      <c r="V175" s="185">
        <v>0</v>
      </c>
      <c r="W175" s="185">
        <v>0</v>
      </c>
      <c r="X175" s="185">
        <v>0</v>
      </c>
      <c r="Y175" s="185">
        <v>0</v>
      </c>
      <c r="Z175" s="185">
        <v>0</v>
      </c>
      <c r="AA175" s="185">
        <v>0</v>
      </c>
      <c r="AB175" s="185">
        <v>0</v>
      </c>
      <c r="AC175" s="185">
        <v>0</v>
      </c>
      <c r="AD175" s="185">
        <v>0</v>
      </c>
      <c r="AE175" s="185">
        <v>0</v>
      </c>
      <c r="AF175" s="185">
        <v>0</v>
      </c>
      <c r="AG175" s="185">
        <v>0</v>
      </c>
      <c r="AH175" s="185">
        <v>0</v>
      </c>
    </row>
    <row r="176" spans="1:34" ht="30" customHeight="1">
      <c r="A176" s="2019"/>
      <c r="B176" s="991" t="s">
        <v>800</v>
      </c>
      <c r="C176" s="185">
        <v>0</v>
      </c>
      <c r="D176" s="185">
        <v>0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>
        <v>0</v>
      </c>
      <c r="S176" s="185">
        <v>0</v>
      </c>
      <c r="T176" s="185">
        <v>0</v>
      </c>
      <c r="U176" s="185">
        <v>0</v>
      </c>
      <c r="V176" s="185">
        <v>0</v>
      </c>
      <c r="W176" s="185">
        <v>0</v>
      </c>
      <c r="X176" s="185">
        <v>0</v>
      </c>
      <c r="Y176" s="185">
        <v>0</v>
      </c>
      <c r="Z176" s="185">
        <v>0</v>
      </c>
      <c r="AA176" s="185">
        <v>0</v>
      </c>
      <c r="AB176" s="185">
        <v>0</v>
      </c>
      <c r="AC176" s="185">
        <v>0</v>
      </c>
      <c r="AD176" s="185">
        <v>0</v>
      </c>
      <c r="AE176" s="185">
        <v>0</v>
      </c>
      <c r="AF176" s="185">
        <v>0</v>
      </c>
      <c r="AG176" s="185">
        <v>0</v>
      </c>
      <c r="AH176" s="185">
        <v>0</v>
      </c>
    </row>
    <row r="177" spans="1:34" ht="30" customHeight="1">
      <c r="A177" s="2019"/>
      <c r="B177" s="989" t="s">
        <v>801</v>
      </c>
      <c r="C177" s="185">
        <v>0</v>
      </c>
      <c r="D177" s="185">
        <v>0</v>
      </c>
      <c r="E177" s="185">
        <v>0</v>
      </c>
      <c r="F177" s="185">
        <v>0</v>
      </c>
      <c r="G177" s="185">
        <v>0</v>
      </c>
      <c r="H177" s="185">
        <v>0</v>
      </c>
      <c r="I177" s="185">
        <v>0</v>
      </c>
      <c r="J177" s="185">
        <v>0</v>
      </c>
      <c r="K177" s="185">
        <v>0</v>
      </c>
      <c r="L177" s="185">
        <v>0</v>
      </c>
      <c r="M177" s="185">
        <v>0</v>
      </c>
      <c r="N177" s="185">
        <v>0</v>
      </c>
      <c r="O177" s="185">
        <v>0</v>
      </c>
      <c r="P177" s="185">
        <v>0</v>
      </c>
      <c r="Q177" s="185">
        <v>0</v>
      </c>
      <c r="R177" s="185">
        <v>0</v>
      </c>
      <c r="S177" s="185">
        <v>0</v>
      </c>
      <c r="T177" s="185">
        <v>0</v>
      </c>
      <c r="U177" s="185">
        <v>0</v>
      </c>
      <c r="V177" s="185">
        <v>0</v>
      </c>
      <c r="W177" s="185">
        <v>0</v>
      </c>
      <c r="X177" s="185">
        <v>0</v>
      </c>
      <c r="Y177" s="185">
        <v>0</v>
      </c>
      <c r="Z177" s="185">
        <v>0</v>
      </c>
      <c r="AA177" s="185">
        <v>0</v>
      </c>
      <c r="AB177" s="185">
        <v>0</v>
      </c>
      <c r="AC177" s="185">
        <v>0</v>
      </c>
      <c r="AD177" s="185">
        <v>0</v>
      </c>
      <c r="AE177" s="185">
        <v>0</v>
      </c>
      <c r="AF177" s="185">
        <v>0</v>
      </c>
      <c r="AG177" s="185">
        <v>0</v>
      </c>
      <c r="AH177" s="185">
        <v>0</v>
      </c>
    </row>
    <row r="178" spans="1:34" ht="30" customHeight="1">
      <c r="A178" s="2019"/>
      <c r="B178" s="995" t="s">
        <v>802</v>
      </c>
      <c r="C178" s="185">
        <v>1420.11</v>
      </c>
      <c r="D178" s="185">
        <v>1420.11</v>
      </c>
      <c r="E178" s="185">
        <v>0</v>
      </c>
      <c r="F178" s="185">
        <v>0</v>
      </c>
      <c r="G178" s="185">
        <v>0</v>
      </c>
      <c r="H178" s="185">
        <v>0</v>
      </c>
      <c r="I178" s="185">
        <v>0</v>
      </c>
      <c r="J178" s="185">
        <v>0</v>
      </c>
      <c r="K178" s="185">
        <v>0</v>
      </c>
      <c r="L178" s="185">
        <v>0</v>
      </c>
      <c r="M178" s="185">
        <v>0</v>
      </c>
      <c r="N178" s="185">
        <v>0</v>
      </c>
      <c r="O178" s="185">
        <v>0</v>
      </c>
      <c r="P178" s="185">
        <v>0</v>
      </c>
      <c r="Q178" s="185">
        <v>0</v>
      </c>
      <c r="R178" s="185">
        <v>0</v>
      </c>
      <c r="S178" s="185">
        <v>0</v>
      </c>
      <c r="T178" s="185">
        <v>0</v>
      </c>
      <c r="U178" s="185">
        <v>0</v>
      </c>
      <c r="V178" s="185">
        <v>0</v>
      </c>
      <c r="W178" s="185">
        <v>0</v>
      </c>
      <c r="X178" s="185">
        <v>0</v>
      </c>
      <c r="Y178" s="185">
        <v>0</v>
      </c>
      <c r="Z178" s="185">
        <v>0</v>
      </c>
      <c r="AA178" s="185">
        <v>0</v>
      </c>
      <c r="AB178" s="185">
        <v>0</v>
      </c>
      <c r="AC178" s="185">
        <v>0</v>
      </c>
      <c r="AD178" s="185">
        <v>0</v>
      </c>
      <c r="AE178" s="185">
        <v>0</v>
      </c>
      <c r="AF178" s="185">
        <v>0</v>
      </c>
      <c r="AG178" s="185">
        <v>0</v>
      </c>
      <c r="AH178" s="185">
        <v>0</v>
      </c>
    </row>
    <row r="179" spans="1:34" ht="30" customHeight="1">
      <c r="A179" s="2019"/>
      <c r="B179" s="995" t="s">
        <v>803</v>
      </c>
      <c r="C179" s="185">
        <v>29715.26</v>
      </c>
      <c r="D179" s="185">
        <v>29658.14</v>
      </c>
      <c r="E179" s="185">
        <v>0</v>
      </c>
      <c r="F179" s="185">
        <v>0</v>
      </c>
      <c r="G179" s="185">
        <v>0</v>
      </c>
      <c r="H179" s="185">
        <v>0.67</v>
      </c>
      <c r="I179" s="185">
        <v>0</v>
      </c>
      <c r="J179" s="185">
        <v>56.11</v>
      </c>
      <c r="K179" s="185">
        <v>0.34</v>
      </c>
      <c r="L179" s="185">
        <v>0</v>
      </c>
      <c r="M179" s="185">
        <v>0</v>
      </c>
      <c r="N179" s="185">
        <v>0</v>
      </c>
      <c r="O179" s="185">
        <v>0</v>
      </c>
      <c r="P179" s="185">
        <v>0</v>
      </c>
      <c r="Q179" s="185">
        <v>0</v>
      </c>
      <c r="R179" s="185">
        <v>0.67</v>
      </c>
      <c r="S179" s="185">
        <v>0</v>
      </c>
      <c r="T179" s="185">
        <v>56.11</v>
      </c>
      <c r="U179" s="185">
        <v>0.34</v>
      </c>
      <c r="V179" s="185">
        <v>0</v>
      </c>
      <c r="W179" s="185">
        <v>0</v>
      </c>
      <c r="X179" s="185">
        <v>0</v>
      </c>
      <c r="Y179" s="185">
        <v>0</v>
      </c>
      <c r="Z179" s="185">
        <v>0</v>
      </c>
      <c r="AA179" s="185">
        <v>0</v>
      </c>
      <c r="AB179" s="185">
        <v>0.67</v>
      </c>
      <c r="AC179" s="185">
        <v>0</v>
      </c>
      <c r="AD179" s="185">
        <v>56.11</v>
      </c>
      <c r="AE179" s="185">
        <v>0.34</v>
      </c>
      <c r="AF179" s="185">
        <v>0</v>
      </c>
      <c r="AG179" s="185">
        <v>0</v>
      </c>
      <c r="AH179" s="185">
        <v>0</v>
      </c>
    </row>
    <row r="180" spans="1:34" ht="30" customHeight="1">
      <c r="A180" s="2019"/>
      <c r="B180" s="1011" t="s">
        <v>804</v>
      </c>
      <c r="C180" s="185">
        <v>20738.46</v>
      </c>
      <c r="D180" s="185">
        <v>11140.73</v>
      </c>
      <c r="E180" s="185">
        <v>2897.94</v>
      </c>
      <c r="F180" s="185">
        <v>389.8</v>
      </c>
      <c r="G180" s="185">
        <v>1053.8599999999999</v>
      </c>
      <c r="H180" s="185">
        <v>497.58</v>
      </c>
      <c r="I180" s="185">
        <v>3908.61</v>
      </c>
      <c r="J180" s="185">
        <v>679.83</v>
      </c>
      <c r="K180" s="185">
        <v>0</v>
      </c>
      <c r="L180" s="185">
        <v>26.11</v>
      </c>
      <c r="M180" s="185">
        <v>144</v>
      </c>
      <c r="N180" s="185">
        <v>0</v>
      </c>
      <c r="O180" s="185">
        <v>2897.94</v>
      </c>
      <c r="P180" s="185">
        <v>389.8</v>
      </c>
      <c r="Q180" s="185">
        <v>1053.8599999999999</v>
      </c>
      <c r="R180" s="185">
        <v>497.58</v>
      </c>
      <c r="S180" s="185">
        <v>3908.61</v>
      </c>
      <c r="T180" s="185">
        <v>679.83</v>
      </c>
      <c r="U180" s="185">
        <v>0</v>
      </c>
      <c r="V180" s="185">
        <v>26.11</v>
      </c>
      <c r="W180" s="185">
        <v>144</v>
      </c>
      <c r="X180" s="185">
        <v>0</v>
      </c>
      <c r="Y180" s="185">
        <v>2897.94</v>
      </c>
      <c r="Z180" s="185">
        <v>389.8</v>
      </c>
      <c r="AA180" s="185">
        <v>1053.8599999999999</v>
      </c>
      <c r="AB180" s="185">
        <v>497.58</v>
      </c>
      <c r="AC180" s="185">
        <v>3908.61</v>
      </c>
      <c r="AD180" s="185">
        <v>679.83</v>
      </c>
      <c r="AE180" s="185">
        <v>0</v>
      </c>
      <c r="AF180" s="185">
        <v>26.11</v>
      </c>
      <c r="AG180" s="185">
        <v>144</v>
      </c>
      <c r="AH180" s="185">
        <v>0</v>
      </c>
    </row>
    <row r="181" spans="1:34" ht="30" customHeight="1">
      <c r="A181" s="2019"/>
      <c r="B181" s="1011" t="s">
        <v>805</v>
      </c>
      <c r="C181" s="185">
        <v>2216.5100000000002</v>
      </c>
      <c r="D181" s="185">
        <v>0</v>
      </c>
      <c r="E181" s="185">
        <v>237.42</v>
      </c>
      <c r="F181" s="185">
        <v>0</v>
      </c>
      <c r="G181" s="185">
        <v>0</v>
      </c>
      <c r="H181" s="185">
        <v>0</v>
      </c>
      <c r="I181" s="185">
        <v>0</v>
      </c>
      <c r="J181" s="185">
        <v>0</v>
      </c>
      <c r="K181" s="185">
        <v>454.5</v>
      </c>
      <c r="L181" s="185">
        <v>262.66000000000003</v>
      </c>
      <c r="M181" s="185">
        <v>1250.73</v>
      </c>
      <c r="N181" s="185">
        <v>11.2</v>
      </c>
      <c r="O181" s="185">
        <v>237.42</v>
      </c>
      <c r="P181" s="185">
        <v>0</v>
      </c>
      <c r="Q181" s="185">
        <v>0</v>
      </c>
      <c r="R181" s="185">
        <v>0</v>
      </c>
      <c r="S181" s="185">
        <v>0</v>
      </c>
      <c r="T181" s="185">
        <v>0</v>
      </c>
      <c r="U181" s="185">
        <v>454.5</v>
      </c>
      <c r="V181" s="185">
        <v>262.66000000000003</v>
      </c>
      <c r="W181" s="185">
        <v>1250.73</v>
      </c>
      <c r="X181" s="185">
        <v>11.2</v>
      </c>
      <c r="Y181" s="185">
        <v>237.42</v>
      </c>
      <c r="Z181" s="185">
        <v>0</v>
      </c>
      <c r="AA181" s="185">
        <v>0</v>
      </c>
      <c r="AB181" s="185">
        <v>0</v>
      </c>
      <c r="AC181" s="185">
        <v>0</v>
      </c>
      <c r="AD181" s="185">
        <v>0</v>
      </c>
      <c r="AE181" s="185">
        <v>454.5</v>
      </c>
      <c r="AF181" s="185">
        <v>262.66000000000003</v>
      </c>
      <c r="AG181" s="185">
        <v>1250.73</v>
      </c>
      <c r="AH181" s="185">
        <v>11.2</v>
      </c>
    </row>
    <row r="182" spans="1:34" ht="30" customHeight="1">
      <c r="A182" s="2019"/>
      <c r="B182" s="1011" t="s">
        <v>806</v>
      </c>
      <c r="C182" s="185">
        <v>729.26</v>
      </c>
      <c r="D182" s="185">
        <v>0</v>
      </c>
      <c r="E182" s="185">
        <v>0</v>
      </c>
      <c r="F182" s="185">
        <v>0</v>
      </c>
      <c r="G182" s="185">
        <v>0</v>
      </c>
      <c r="H182" s="185">
        <v>0</v>
      </c>
      <c r="I182" s="185">
        <v>0</v>
      </c>
      <c r="J182" s="185">
        <v>0</v>
      </c>
      <c r="K182" s="185">
        <v>650.13</v>
      </c>
      <c r="L182" s="185">
        <v>0</v>
      </c>
      <c r="M182" s="185">
        <v>0</v>
      </c>
      <c r="N182" s="185">
        <v>79.13</v>
      </c>
      <c r="O182" s="185">
        <v>0</v>
      </c>
      <c r="P182" s="185">
        <v>0</v>
      </c>
      <c r="Q182" s="185">
        <v>0</v>
      </c>
      <c r="R182" s="185">
        <v>0</v>
      </c>
      <c r="S182" s="185">
        <v>0</v>
      </c>
      <c r="T182" s="185">
        <v>0</v>
      </c>
      <c r="U182" s="185">
        <v>650.13</v>
      </c>
      <c r="V182" s="185">
        <v>0</v>
      </c>
      <c r="W182" s="185">
        <v>0</v>
      </c>
      <c r="X182" s="185">
        <v>79.13</v>
      </c>
      <c r="Y182" s="185">
        <v>0</v>
      </c>
      <c r="Z182" s="185">
        <v>0</v>
      </c>
      <c r="AA182" s="185">
        <v>0</v>
      </c>
      <c r="AB182" s="185">
        <v>0</v>
      </c>
      <c r="AC182" s="185">
        <v>0</v>
      </c>
      <c r="AD182" s="185">
        <v>0</v>
      </c>
      <c r="AE182" s="185">
        <v>650.13</v>
      </c>
      <c r="AF182" s="185">
        <v>0</v>
      </c>
      <c r="AG182" s="185">
        <v>0</v>
      </c>
      <c r="AH182" s="185">
        <v>79.13</v>
      </c>
    </row>
    <row r="183" spans="1:34" ht="30" customHeight="1">
      <c r="A183" s="2019"/>
      <c r="B183" s="995" t="s">
        <v>807</v>
      </c>
      <c r="C183" s="185">
        <v>14.5</v>
      </c>
      <c r="D183" s="185">
        <v>0</v>
      </c>
      <c r="E183" s="185">
        <v>0</v>
      </c>
      <c r="F183" s="185">
        <v>0</v>
      </c>
      <c r="G183" s="185">
        <v>0</v>
      </c>
      <c r="H183" s="185">
        <v>0</v>
      </c>
      <c r="I183" s="185">
        <v>0</v>
      </c>
      <c r="J183" s="185">
        <v>0.36</v>
      </c>
      <c r="K183" s="185">
        <v>14.14</v>
      </c>
      <c r="L183" s="185">
        <v>0</v>
      </c>
      <c r="M183" s="185">
        <v>0</v>
      </c>
      <c r="N183" s="185">
        <v>0</v>
      </c>
      <c r="O183" s="185">
        <v>0</v>
      </c>
      <c r="P183" s="185">
        <v>0</v>
      </c>
      <c r="Q183" s="185">
        <v>0</v>
      </c>
      <c r="R183" s="185">
        <v>0</v>
      </c>
      <c r="S183" s="185">
        <v>0</v>
      </c>
      <c r="T183" s="185">
        <v>0.36</v>
      </c>
      <c r="U183" s="185">
        <v>14.14</v>
      </c>
      <c r="V183" s="185">
        <v>0</v>
      </c>
      <c r="W183" s="185">
        <v>0</v>
      </c>
      <c r="X183" s="185">
        <v>0</v>
      </c>
      <c r="Y183" s="185">
        <v>0</v>
      </c>
      <c r="Z183" s="185">
        <v>0</v>
      </c>
      <c r="AA183" s="185">
        <v>0</v>
      </c>
      <c r="AB183" s="185">
        <v>0</v>
      </c>
      <c r="AC183" s="185">
        <v>0</v>
      </c>
      <c r="AD183" s="185">
        <v>0.36</v>
      </c>
      <c r="AE183" s="185">
        <v>14.14</v>
      </c>
      <c r="AF183" s="185">
        <v>0</v>
      </c>
      <c r="AG183" s="185">
        <v>0</v>
      </c>
      <c r="AH183" s="185">
        <v>0</v>
      </c>
    </row>
    <row r="184" spans="1:34" ht="30" customHeight="1">
      <c r="A184" s="2019"/>
      <c r="B184" s="991" t="s">
        <v>808</v>
      </c>
      <c r="C184" s="185">
        <v>7548.3</v>
      </c>
      <c r="D184" s="185">
        <v>2300.8200000000002</v>
      </c>
      <c r="E184" s="185">
        <v>1543.01</v>
      </c>
      <c r="F184" s="185">
        <v>2440.21</v>
      </c>
      <c r="G184" s="185">
        <v>0</v>
      </c>
      <c r="H184" s="185">
        <v>0</v>
      </c>
      <c r="I184" s="185">
        <v>0</v>
      </c>
      <c r="J184" s="185">
        <v>0</v>
      </c>
      <c r="K184" s="185">
        <v>2.4</v>
      </c>
      <c r="L184" s="185">
        <v>0</v>
      </c>
      <c r="M184" s="185">
        <v>1261.8599999999999</v>
      </c>
      <c r="N184" s="185">
        <v>0</v>
      </c>
      <c r="O184" s="185">
        <v>1543.01</v>
      </c>
      <c r="P184" s="185">
        <v>2440.21</v>
      </c>
      <c r="Q184" s="185">
        <v>0</v>
      </c>
      <c r="R184" s="185">
        <v>0</v>
      </c>
      <c r="S184" s="185">
        <v>0</v>
      </c>
      <c r="T184" s="185">
        <v>0</v>
      </c>
      <c r="U184" s="185">
        <v>2.4</v>
      </c>
      <c r="V184" s="185">
        <v>0</v>
      </c>
      <c r="W184" s="185">
        <v>1261.8599999999999</v>
      </c>
      <c r="X184" s="185">
        <v>0</v>
      </c>
      <c r="Y184" s="185">
        <v>1543.01</v>
      </c>
      <c r="Z184" s="185">
        <v>2440.21</v>
      </c>
      <c r="AA184" s="185">
        <v>0</v>
      </c>
      <c r="AB184" s="185">
        <v>0</v>
      </c>
      <c r="AC184" s="185">
        <v>0</v>
      </c>
      <c r="AD184" s="185">
        <v>0</v>
      </c>
      <c r="AE184" s="185">
        <v>2.4</v>
      </c>
      <c r="AF184" s="185">
        <v>0</v>
      </c>
      <c r="AG184" s="185">
        <v>1261.8599999999999</v>
      </c>
      <c r="AH184" s="185">
        <v>0</v>
      </c>
    </row>
    <row r="185" spans="1:34" ht="30" customHeight="1">
      <c r="A185" s="2019"/>
      <c r="B185" s="1011" t="s">
        <v>821</v>
      </c>
      <c r="C185" s="185">
        <v>725.06</v>
      </c>
      <c r="D185" s="185">
        <v>0</v>
      </c>
      <c r="E185" s="185">
        <v>0</v>
      </c>
      <c r="F185" s="185">
        <v>0</v>
      </c>
      <c r="G185" s="185">
        <v>0</v>
      </c>
      <c r="H185" s="185">
        <v>0</v>
      </c>
      <c r="I185" s="185">
        <v>0</v>
      </c>
      <c r="J185" s="185">
        <v>0</v>
      </c>
      <c r="K185" s="185">
        <v>0</v>
      </c>
      <c r="L185" s="185">
        <v>0</v>
      </c>
      <c r="M185" s="185">
        <v>75.83</v>
      </c>
      <c r="N185" s="185">
        <v>649.23</v>
      </c>
      <c r="O185" s="185">
        <v>0</v>
      </c>
      <c r="P185" s="185">
        <v>0</v>
      </c>
      <c r="Q185" s="185">
        <v>0</v>
      </c>
      <c r="R185" s="185">
        <v>0</v>
      </c>
      <c r="S185" s="185">
        <v>0</v>
      </c>
      <c r="T185" s="185">
        <v>0</v>
      </c>
      <c r="U185" s="185">
        <v>0</v>
      </c>
      <c r="V185" s="185">
        <v>0</v>
      </c>
      <c r="W185" s="185">
        <v>75.83</v>
      </c>
      <c r="X185" s="185">
        <v>649.23</v>
      </c>
      <c r="Y185" s="185">
        <v>0</v>
      </c>
      <c r="Z185" s="185">
        <v>0</v>
      </c>
      <c r="AA185" s="185">
        <v>0</v>
      </c>
      <c r="AB185" s="185">
        <v>0</v>
      </c>
      <c r="AC185" s="185">
        <v>0</v>
      </c>
      <c r="AD185" s="185">
        <v>0</v>
      </c>
      <c r="AE185" s="185">
        <v>0</v>
      </c>
      <c r="AF185" s="185">
        <v>0</v>
      </c>
      <c r="AG185" s="185">
        <v>75.83</v>
      </c>
      <c r="AH185" s="185">
        <v>649.23</v>
      </c>
    </row>
    <row r="186" spans="1:34" ht="30" customHeight="1">
      <c r="A186" s="2019"/>
      <c r="B186" s="1011" t="s">
        <v>822</v>
      </c>
      <c r="C186" s="185">
        <v>1024.73</v>
      </c>
      <c r="D186" s="185">
        <v>0</v>
      </c>
      <c r="E186" s="185">
        <v>0</v>
      </c>
      <c r="F186" s="185">
        <v>0</v>
      </c>
      <c r="G186" s="185">
        <v>0</v>
      </c>
      <c r="H186" s="185">
        <v>0</v>
      </c>
      <c r="I186" s="185">
        <v>0</v>
      </c>
      <c r="J186" s="185">
        <v>0</v>
      </c>
      <c r="K186" s="185">
        <v>0</v>
      </c>
      <c r="L186" s="185">
        <v>373.1</v>
      </c>
      <c r="M186" s="185">
        <v>224.68</v>
      </c>
      <c r="N186" s="185">
        <v>426.95</v>
      </c>
      <c r="O186" s="185">
        <v>0</v>
      </c>
      <c r="P186" s="185">
        <v>0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373.1</v>
      </c>
      <c r="W186" s="185">
        <v>224.68</v>
      </c>
      <c r="X186" s="185">
        <v>426.95</v>
      </c>
      <c r="Y186" s="185">
        <v>0</v>
      </c>
      <c r="Z186" s="185">
        <v>0</v>
      </c>
      <c r="AA186" s="185">
        <v>0</v>
      </c>
      <c r="AB186" s="185">
        <v>0</v>
      </c>
      <c r="AC186" s="185">
        <v>0</v>
      </c>
      <c r="AD186" s="185">
        <v>0</v>
      </c>
      <c r="AE186" s="185">
        <v>0</v>
      </c>
      <c r="AF186" s="185">
        <v>373.1</v>
      </c>
      <c r="AG186" s="185">
        <v>224.68</v>
      </c>
      <c r="AH186" s="185">
        <v>426.95</v>
      </c>
    </row>
    <row r="187" spans="1:34" ht="19.5" customHeight="1">
      <c r="A187" s="2019"/>
      <c r="B187" s="1242" t="s">
        <v>952</v>
      </c>
      <c r="C187" s="185">
        <v>644.26</v>
      </c>
      <c r="D187" s="185">
        <v>340.1</v>
      </c>
      <c r="E187" s="185">
        <v>0</v>
      </c>
      <c r="F187" s="185">
        <v>0</v>
      </c>
      <c r="G187" s="185">
        <v>0</v>
      </c>
      <c r="H187" s="185">
        <v>0</v>
      </c>
      <c r="I187" s="185">
        <v>0</v>
      </c>
      <c r="J187" s="185">
        <v>0</v>
      </c>
      <c r="K187" s="185">
        <v>0</v>
      </c>
      <c r="L187" s="185">
        <v>0</v>
      </c>
      <c r="M187" s="185">
        <v>15.13</v>
      </c>
      <c r="N187" s="185">
        <v>289.02999999999997</v>
      </c>
      <c r="O187" s="185">
        <v>0</v>
      </c>
      <c r="P187" s="185">
        <v>0</v>
      </c>
      <c r="Q187" s="185">
        <v>0</v>
      </c>
      <c r="R187" s="185">
        <v>0</v>
      </c>
      <c r="S187" s="185">
        <v>0</v>
      </c>
      <c r="T187" s="185">
        <v>0</v>
      </c>
      <c r="U187" s="185">
        <v>0</v>
      </c>
      <c r="V187" s="185">
        <v>0</v>
      </c>
      <c r="W187" s="185">
        <v>15.13</v>
      </c>
      <c r="X187" s="185">
        <v>289.02999999999997</v>
      </c>
      <c r="Y187" s="185">
        <v>0</v>
      </c>
      <c r="Z187" s="185">
        <v>0</v>
      </c>
      <c r="AA187" s="185">
        <v>0</v>
      </c>
      <c r="AB187" s="185">
        <v>0</v>
      </c>
      <c r="AC187" s="185">
        <v>0</v>
      </c>
      <c r="AD187" s="185">
        <v>0</v>
      </c>
      <c r="AE187" s="185">
        <v>0</v>
      </c>
      <c r="AF187" s="185">
        <v>0</v>
      </c>
      <c r="AG187" s="185">
        <v>15.13</v>
      </c>
      <c r="AH187" s="185">
        <v>289.02999999999997</v>
      </c>
    </row>
    <row r="188" spans="1:34" ht="19.5" customHeight="1">
      <c r="A188" s="2018" t="s">
        <v>811</v>
      </c>
      <c r="B188" s="1013" t="s">
        <v>41</v>
      </c>
      <c r="C188" s="1013">
        <f>SUM(' 배수관 경년별 총괄'!C189:' 배수관 경년별 총괄'!C210)</f>
        <v>373757.85</v>
      </c>
      <c r="D188" s="1013">
        <f>SUM(' 배수관 경년별 총괄'!D189:' 배수관 경년별 총괄'!D210)</f>
        <v>292360.76000000007</v>
      </c>
      <c r="E188" s="1013">
        <f>SUM(' 배수관 경년별 총괄'!E189:' 배수관 경년별 총괄'!E210)</f>
        <v>11656.64</v>
      </c>
      <c r="F188" s="1013">
        <f>SUM(' 배수관 경년별 총괄'!F189:' 배수관 경년별 총괄'!F210)</f>
        <v>20687.420000000002</v>
      </c>
      <c r="G188" s="1013">
        <f>SUM(' 배수관 경년별 총괄'!G189:' 배수관 경년별 총괄'!G210)</f>
        <v>4937.91</v>
      </c>
      <c r="H188" s="1013">
        <f>SUM(' 배수관 경년별 총괄'!H189:' 배수관 경년별 총괄'!H210)</f>
        <v>6912.63</v>
      </c>
      <c r="I188" s="1013">
        <f>SUM(' 배수관 경년별 총괄'!I189:' 배수관 경년별 총괄'!I210)</f>
        <v>7262.87</v>
      </c>
      <c r="J188" s="1013">
        <f>SUM(' 배수관 경년별 총괄'!J189:' 배수관 경년별 총괄'!J210)</f>
        <v>11841.409999999998</v>
      </c>
      <c r="K188" s="1013">
        <f>SUM(' 배수관 경년별 총괄'!K189:' 배수관 경년별 총괄'!K210)</f>
        <v>6559.5300000000007</v>
      </c>
      <c r="L188" s="1013">
        <f>SUM(' 배수관 경년별 총괄'!L189:' 배수관 경년별 총괄'!L210)</f>
        <v>4357.13</v>
      </c>
      <c r="M188" s="1013">
        <f>SUM(' 배수관 경년별 총괄'!M189:' 배수관 경년별 총괄'!M210)</f>
        <v>4225.47</v>
      </c>
      <c r="N188" s="1013">
        <f>SUM(' 배수관 경년별 총괄'!N189:' 배수관 경년별 총괄'!N210)</f>
        <v>2956.08</v>
      </c>
      <c r="O188" s="1013">
        <f>SUM(' 배수관 경년별 총괄'!O189:' 배수관 경년별 총괄'!O210)</f>
        <v>11656.64</v>
      </c>
      <c r="P188" s="1013">
        <f>SUM(' 배수관 경년별 총괄'!P189:' 배수관 경년별 총괄'!P210)</f>
        <v>20687.420000000002</v>
      </c>
      <c r="Q188" s="1013">
        <f>SUM(' 배수관 경년별 총괄'!Q189:' 배수관 경년별 총괄'!Q210)</f>
        <v>4937.91</v>
      </c>
      <c r="R188" s="1013">
        <f>SUM(' 배수관 경년별 총괄'!R189:' 배수관 경년별 총괄'!R210)</f>
        <v>6912.63</v>
      </c>
      <c r="S188" s="1013">
        <f>SUM(' 배수관 경년별 총괄'!S189:' 배수관 경년별 총괄'!S210)</f>
        <v>7262.87</v>
      </c>
      <c r="T188" s="1013">
        <f>SUM(' 배수관 경년별 총괄'!T189:' 배수관 경년별 총괄'!T210)</f>
        <v>11841.409999999998</v>
      </c>
      <c r="U188" s="1013">
        <f>SUM(' 배수관 경년별 총괄'!U189:' 배수관 경년별 총괄'!U210)</f>
        <v>6559.5300000000007</v>
      </c>
      <c r="V188" s="1013">
        <f>SUM(' 배수관 경년별 총괄'!V189:' 배수관 경년별 총괄'!V210)</f>
        <v>4357.13</v>
      </c>
      <c r="W188" s="1013">
        <f>SUM(' 배수관 경년별 총괄'!W189:' 배수관 경년별 총괄'!W210)</f>
        <v>4225.47</v>
      </c>
      <c r="X188" s="1013">
        <f>SUM(' 배수관 경년별 총괄'!X189:' 배수관 경년별 총괄'!X210)</f>
        <v>2956.08</v>
      </c>
      <c r="Y188" s="1013">
        <f>SUM(' 배수관 경년별 총괄'!Y189:' 배수관 경년별 총괄'!Y210)</f>
        <v>11656.64</v>
      </c>
      <c r="Z188" s="1013">
        <f>SUM(' 배수관 경년별 총괄'!Z189:' 배수관 경년별 총괄'!Z210)</f>
        <v>20687.420000000002</v>
      </c>
      <c r="AA188" s="1013">
        <f>SUM(' 배수관 경년별 총괄'!AA189:' 배수관 경년별 총괄'!AA210)</f>
        <v>4937.91</v>
      </c>
      <c r="AB188" s="1013">
        <f>SUM(' 배수관 경년별 총괄'!AB189:' 배수관 경년별 총괄'!AB210)</f>
        <v>6912.63</v>
      </c>
      <c r="AC188" s="1013">
        <f>SUM(' 배수관 경년별 총괄'!AC189:' 배수관 경년별 총괄'!AC210)</f>
        <v>7262.87</v>
      </c>
      <c r="AD188" s="1013">
        <f>SUM(' 배수관 경년별 총괄'!AD189:' 배수관 경년별 총괄'!AD210)</f>
        <v>11841.409999999998</v>
      </c>
      <c r="AE188" s="1013">
        <f>SUM(' 배수관 경년별 총괄'!AE189:' 배수관 경년별 총괄'!AE210)</f>
        <v>6559.5300000000007</v>
      </c>
      <c r="AF188" s="1013">
        <f>SUM(' 배수관 경년별 총괄'!AF189:' 배수관 경년별 총괄'!AF210)</f>
        <v>4357.13</v>
      </c>
      <c r="AG188" s="1013">
        <f>SUM(' 배수관 경년별 총괄'!AG189:' 배수관 경년별 총괄'!AG210)</f>
        <v>4225.47</v>
      </c>
      <c r="AH188" s="1013">
        <f>SUM(' 배수관 경년별 총괄'!AH189:' 배수관 경년별 총괄'!AH210)</f>
        <v>2956.08</v>
      </c>
    </row>
    <row r="189" spans="1:34" ht="19.5" customHeight="1">
      <c r="A189" s="2018" t="s">
        <v>811</v>
      </c>
      <c r="B189" s="989" t="s">
        <v>951</v>
      </c>
      <c r="C189" s="185">
        <v>3509.74</v>
      </c>
      <c r="D189" s="185">
        <v>0.28999999999999998</v>
      </c>
      <c r="E189" s="185">
        <v>0</v>
      </c>
      <c r="F189" s="185">
        <v>0</v>
      </c>
      <c r="G189" s="185">
        <v>0</v>
      </c>
      <c r="H189" s="185">
        <v>0</v>
      </c>
      <c r="I189" s="185">
        <v>0</v>
      </c>
      <c r="J189" s="185">
        <v>0</v>
      </c>
      <c r="K189" s="185">
        <v>335.5</v>
      </c>
      <c r="L189" s="185">
        <v>1474.99</v>
      </c>
      <c r="M189" s="185">
        <v>918.99</v>
      </c>
      <c r="N189" s="185">
        <v>779.97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335.5</v>
      </c>
      <c r="V189" s="185">
        <v>1474.99</v>
      </c>
      <c r="W189" s="185">
        <v>918.99</v>
      </c>
      <c r="X189" s="185">
        <v>779.97</v>
      </c>
      <c r="Y189" s="185">
        <v>0</v>
      </c>
      <c r="Z189" s="185">
        <v>0</v>
      </c>
      <c r="AA189" s="185">
        <v>0</v>
      </c>
      <c r="AB189" s="185">
        <v>0</v>
      </c>
      <c r="AC189" s="185">
        <v>0</v>
      </c>
      <c r="AD189" s="185">
        <v>0</v>
      </c>
      <c r="AE189" s="185">
        <v>335.5</v>
      </c>
      <c r="AF189" s="185">
        <v>1474.99</v>
      </c>
      <c r="AG189" s="185">
        <v>918.99</v>
      </c>
      <c r="AH189" s="185">
        <v>779.97</v>
      </c>
    </row>
    <row r="190" spans="1:34" ht="30" customHeight="1">
      <c r="A190" s="2019"/>
      <c r="B190" s="989" t="s">
        <v>796</v>
      </c>
      <c r="C190" s="185">
        <v>792.55</v>
      </c>
      <c r="D190" s="185">
        <v>792.55</v>
      </c>
      <c r="E190" s="185">
        <v>0</v>
      </c>
      <c r="F190" s="185">
        <v>0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0</v>
      </c>
      <c r="Q190" s="185">
        <v>0</v>
      </c>
      <c r="R190" s="185">
        <v>0</v>
      </c>
      <c r="S190" s="185">
        <v>0</v>
      </c>
      <c r="T190" s="185">
        <v>0</v>
      </c>
      <c r="U190" s="185">
        <v>0</v>
      </c>
      <c r="V190" s="185">
        <v>0</v>
      </c>
      <c r="W190" s="185">
        <v>0</v>
      </c>
      <c r="X190" s="185">
        <v>0</v>
      </c>
      <c r="Y190" s="185">
        <v>0</v>
      </c>
      <c r="Z190" s="185">
        <v>0</v>
      </c>
      <c r="AA190" s="185">
        <v>0</v>
      </c>
      <c r="AB190" s="185">
        <v>0</v>
      </c>
      <c r="AC190" s="185">
        <v>0</v>
      </c>
      <c r="AD190" s="185">
        <v>0</v>
      </c>
      <c r="AE190" s="185">
        <v>0</v>
      </c>
      <c r="AF190" s="185">
        <v>0</v>
      </c>
      <c r="AG190" s="185">
        <v>0</v>
      </c>
      <c r="AH190" s="185">
        <v>0</v>
      </c>
    </row>
    <row r="191" spans="1:34" ht="30" customHeight="1">
      <c r="A191" s="2019"/>
      <c r="B191" s="989" t="s">
        <v>797</v>
      </c>
      <c r="C191" s="185">
        <v>34003.300000000003</v>
      </c>
      <c r="D191" s="185">
        <v>31277.56</v>
      </c>
      <c r="E191" s="185">
        <v>180.18</v>
      </c>
      <c r="F191" s="185">
        <v>154.97</v>
      </c>
      <c r="G191" s="185">
        <v>14.17</v>
      </c>
      <c r="H191" s="185">
        <v>898.8</v>
      </c>
      <c r="I191" s="185">
        <v>17.760000000000002</v>
      </c>
      <c r="J191" s="185">
        <v>2.14</v>
      </c>
      <c r="K191" s="185">
        <v>678.59</v>
      </c>
      <c r="L191" s="185">
        <v>26</v>
      </c>
      <c r="M191" s="185">
        <v>753.13</v>
      </c>
      <c r="N191" s="185">
        <v>0</v>
      </c>
      <c r="O191" s="185">
        <v>180.18</v>
      </c>
      <c r="P191" s="185">
        <v>154.97</v>
      </c>
      <c r="Q191" s="185">
        <v>14.17</v>
      </c>
      <c r="R191" s="185">
        <v>898.8</v>
      </c>
      <c r="S191" s="185">
        <v>17.760000000000002</v>
      </c>
      <c r="T191" s="185">
        <v>2.14</v>
      </c>
      <c r="U191" s="185">
        <v>678.59</v>
      </c>
      <c r="V191" s="185">
        <v>26</v>
      </c>
      <c r="W191" s="185">
        <v>753.13</v>
      </c>
      <c r="X191" s="185">
        <v>0</v>
      </c>
      <c r="Y191" s="185">
        <v>180.18</v>
      </c>
      <c r="Z191" s="185">
        <v>154.97</v>
      </c>
      <c r="AA191" s="185">
        <v>14.17</v>
      </c>
      <c r="AB191" s="185">
        <v>898.8</v>
      </c>
      <c r="AC191" s="185">
        <v>17.760000000000002</v>
      </c>
      <c r="AD191" s="185">
        <v>2.14</v>
      </c>
      <c r="AE191" s="185">
        <v>678.59</v>
      </c>
      <c r="AF191" s="185">
        <v>26</v>
      </c>
      <c r="AG191" s="185">
        <v>753.13</v>
      </c>
      <c r="AH191" s="185">
        <v>0</v>
      </c>
    </row>
    <row r="192" spans="1:34" ht="30" customHeight="1">
      <c r="A192" s="2019"/>
      <c r="B192" s="989" t="s">
        <v>798</v>
      </c>
      <c r="C192" s="185">
        <v>0</v>
      </c>
      <c r="D192" s="185">
        <v>0</v>
      </c>
      <c r="E192" s="185">
        <v>0</v>
      </c>
      <c r="F192" s="185">
        <v>0</v>
      </c>
      <c r="G192" s="185">
        <v>0</v>
      </c>
      <c r="H192" s="185">
        <v>0</v>
      </c>
      <c r="I192" s="185">
        <v>0</v>
      </c>
      <c r="J192" s="185">
        <v>0</v>
      </c>
      <c r="K192" s="185">
        <v>0</v>
      </c>
      <c r="L192" s="185">
        <v>0</v>
      </c>
      <c r="M192" s="185">
        <v>0</v>
      </c>
      <c r="N192" s="185">
        <v>0</v>
      </c>
      <c r="O192" s="185">
        <v>0</v>
      </c>
      <c r="P192" s="185">
        <v>0</v>
      </c>
      <c r="Q192" s="185">
        <v>0</v>
      </c>
      <c r="R192" s="185">
        <v>0</v>
      </c>
      <c r="S192" s="185">
        <v>0</v>
      </c>
      <c r="T192" s="185">
        <v>0</v>
      </c>
      <c r="U192" s="185">
        <v>0</v>
      </c>
      <c r="V192" s="185">
        <v>0</v>
      </c>
      <c r="W192" s="185">
        <v>0</v>
      </c>
      <c r="X192" s="185">
        <v>0</v>
      </c>
      <c r="Y192" s="185">
        <v>0</v>
      </c>
      <c r="Z192" s="185">
        <v>0</v>
      </c>
      <c r="AA192" s="185">
        <v>0</v>
      </c>
      <c r="AB192" s="185">
        <v>0</v>
      </c>
      <c r="AC192" s="185">
        <v>0</v>
      </c>
      <c r="AD192" s="185">
        <v>0</v>
      </c>
      <c r="AE192" s="185">
        <v>0</v>
      </c>
      <c r="AF192" s="185">
        <v>0</v>
      </c>
      <c r="AG192" s="185">
        <v>0</v>
      </c>
      <c r="AH192" s="185">
        <v>0</v>
      </c>
    </row>
    <row r="193" spans="1:34" ht="30" customHeight="1">
      <c r="A193" s="2019"/>
      <c r="B193" s="989" t="s">
        <v>780</v>
      </c>
      <c r="C193" s="185">
        <v>290445.21000000002</v>
      </c>
      <c r="D193" s="185">
        <v>221969.14</v>
      </c>
      <c r="E193" s="185">
        <v>11109.64</v>
      </c>
      <c r="F193" s="185">
        <v>19688.22</v>
      </c>
      <c r="G193" s="185">
        <v>4923.74</v>
      </c>
      <c r="H193" s="185">
        <v>6012.33</v>
      </c>
      <c r="I193" s="185">
        <v>6996.02</v>
      </c>
      <c r="J193" s="185">
        <v>10326.84</v>
      </c>
      <c r="K193" s="185">
        <v>5429.26</v>
      </c>
      <c r="L193" s="185">
        <v>2836.59</v>
      </c>
      <c r="M193" s="185">
        <v>1072.8699999999999</v>
      </c>
      <c r="N193" s="185">
        <v>80.56</v>
      </c>
      <c r="O193" s="185">
        <v>11109.64</v>
      </c>
      <c r="P193" s="185">
        <v>19688.22</v>
      </c>
      <c r="Q193" s="185">
        <v>4923.74</v>
      </c>
      <c r="R193" s="185">
        <v>6012.33</v>
      </c>
      <c r="S193" s="185">
        <v>6996.02</v>
      </c>
      <c r="T193" s="185">
        <v>10326.84</v>
      </c>
      <c r="U193" s="185">
        <v>5429.26</v>
      </c>
      <c r="V193" s="185">
        <v>2836.59</v>
      </c>
      <c r="W193" s="185">
        <v>1072.8699999999999</v>
      </c>
      <c r="X193" s="185">
        <v>80.56</v>
      </c>
      <c r="Y193" s="185">
        <v>11109.64</v>
      </c>
      <c r="Z193" s="185">
        <v>19688.22</v>
      </c>
      <c r="AA193" s="185">
        <v>4923.74</v>
      </c>
      <c r="AB193" s="185">
        <v>6012.33</v>
      </c>
      <c r="AC193" s="185">
        <v>6996.02</v>
      </c>
      <c r="AD193" s="185">
        <v>10326.84</v>
      </c>
      <c r="AE193" s="185">
        <v>5429.26</v>
      </c>
      <c r="AF193" s="185">
        <v>2836.59</v>
      </c>
      <c r="AG193" s="185">
        <v>1072.8699999999999</v>
      </c>
      <c r="AH193" s="185">
        <v>80.56</v>
      </c>
    </row>
    <row r="194" spans="1:34" ht="30" customHeight="1">
      <c r="A194" s="2019"/>
      <c r="B194" s="991" t="s">
        <v>781</v>
      </c>
      <c r="C194" s="185">
        <v>6.54</v>
      </c>
      <c r="D194" s="185">
        <v>0.5</v>
      </c>
      <c r="E194" s="185">
        <v>3.39</v>
      </c>
      <c r="F194" s="185">
        <v>0</v>
      </c>
      <c r="G194" s="185">
        <v>0</v>
      </c>
      <c r="H194" s="185">
        <v>0</v>
      </c>
      <c r="I194" s="185">
        <v>0</v>
      </c>
      <c r="J194" s="185">
        <v>0</v>
      </c>
      <c r="K194" s="185">
        <v>0</v>
      </c>
      <c r="L194" s="185">
        <v>0</v>
      </c>
      <c r="M194" s="185">
        <v>2.65</v>
      </c>
      <c r="N194" s="185">
        <v>0</v>
      </c>
      <c r="O194" s="185">
        <v>3.39</v>
      </c>
      <c r="P194" s="185">
        <v>0</v>
      </c>
      <c r="Q194" s="185">
        <v>0</v>
      </c>
      <c r="R194" s="185">
        <v>0</v>
      </c>
      <c r="S194" s="185">
        <v>0</v>
      </c>
      <c r="T194" s="185">
        <v>0</v>
      </c>
      <c r="U194" s="185">
        <v>0</v>
      </c>
      <c r="V194" s="185">
        <v>0</v>
      </c>
      <c r="W194" s="185">
        <v>2.65</v>
      </c>
      <c r="X194" s="185">
        <v>0</v>
      </c>
      <c r="Y194" s="185">
        <v>3.39</v>
      </c>
      <c r="Z194" s="185">
        <v>0</v>
      </c>
      <c r="AA194" s="185">
        <v>0</v>
      </c>
      <c r="AB194" s="185">
        <v>0</v>
      </c>
      <c r="AC194" s="185">
        <v>0</v>
      </c>
      <c r="AD194" s="185">
        <v>0</v>
      </c>
      <c r="AE194" s="185">
        <v>0</v>
      </c>
      <c r="AF194" s="185">
        <v>0</v>
      </c>
      <c r="AG194" s="185">
        <v>2.65</v>
      </c>
      <c r="AH194" s="185">
        <v>0</v>
      </c>
    </row>
    <row r="195" spans="1:34" ht="30" customHeight="1">
      <c r="A195" s="2019"/>
      <c r="B195" s="991" t="s">
        <v>786</v>
      </c>
      <c r="C195" s="185">
        <v>0</v>
      </c>
      <c r="D195" s="185">
        <v>0</v>
      </c>
      <c r="E195" s="185">
        <v>0</v>
      </c>
      <c r="F195" s="185">
        <v>0</v>
      </c>
      <c r="G195" s="185">
        <v>0</v>
      </c>
      <c r="H195" s="185">
        <v>0</v>
      </c>
      <c r="I195" s="185">
        <v>0</v>
      </c>
      <c r="J195" s="185">
        <v>0</v>
      </c>
      <c r="K195" s="185">
        <v>0</v>
      </c>
      <c r="L195" s="185">
        <v>0</v>
      </c>
      <c r="M195" s="185">
        <v>0</v>
      </c>
      <c r="N195" s="185">
        <v>0</v>
      </c>
      <c r="O195" s="185">
        <v>0</v>
      </c>
      <c r="P195" s="185">
        <v>0</v>
      </c>
      <c r="Q195" s="185">
        <v>0</v>
      </c>
      <c r="R195" s="185">
        <v>0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185">
        <v>0</v>
      </c>
      <c r="Y195" s="185">
        <v>0</v>
      </c>
      <c r="Z195" s="185">
        <v>0</v>
      </c>
      <c r="AA195" s="185">
        <v>0</v>
      </c>
      <c r="AB195" s="185">
        <v>0</v>
      </c>
      <c r="AC195" s="185">
        <v>0</v>
      </c>
      <c r="AD195" s="185">
        <v>0</v>
      </c>
      <c r="AE195" s="185">
        <v>0</v>
      </c>
      <c r="AF195" s="185">
        <v>0</v>
      </c>
      <c r="AG195" s="185">
        <v>0</v>
      </c>
      <c r="AH195" s="185">
        <v>0</v>
      </c>
    </row>
    <row r="196" spans="1:34" ht="30" customHeight="1">
      <c r="A196" s="2019"/>
      <c r="B196" s="991" t="s">
        <v>799</v>
      </c>
      <c r="C196" s="185">
        <v>223.63</v>
      </c>
      <c r="D196" s="185">
        <v>223.1</v>
      </c>
      <c r="E196" s="185">
        <v>0</v>
      </c>
      <c r="F196" s="185">
        <v>0</v>
      </c>
      <c r="G196" s="185">
        <v>0</v>
      </c>
      <c r="H196" s="185">
        <v>0</v>
      </c>
      <c r="I196" s="185">
        <v>0</v>
      </c>
      <c r="J196" s="185">
        <v>0</v>
      </c>
      <c r="K196" s="185">
        <v>0</v>
      </c>
      <c r="L196" s="185">
        <v>0</v>
      </c>
      <c r="M196" s="185">
        <v>0.53</v>
      </c>
      <c r="N196" s="185">
        <v>0</v>
      </c>
      <c r="O196" s="185">
        <v>0</v>
      </c>
      <c r="P196" s="185">
        <v>0</v>
      </c>
      <c r="Q196" s="185">
        <v>0</v>
      </c>
      <c r="R196" s="185">
        <v>0</v>
      </c>
      <c r="S196" s="185">
        <v>0</v>
      </c>
      <c r="T196" s="185">
        <v>0</v>
      </c>
      <c r="U196" s="185">
        <v>0</v>
      </c>
      <c r="V196" s="185">
        <v>0</v>
      </c>
      <c r="W196" s="185">
        <v>0.53</v>
      </c>
      <c r="X196" s="185">
        <v>0</v>
      </c>
      <c r="Y196" s="185">
        <v>0</v>
      </c>
      <c r="Z196" s="185">
        <v>0</v>
      </c>
      <c r="AA196" s="185">
        <v>0</v>
      </c>
      <c r="AB196" s="185">
        <v>0</v>
      </c>
      <c r="AC196" s="185">
        <v>0</v>
      </c>
      <c r="AD196" s="185">
        <v>0</v>
      </c>
      <c r="AE196" s="185">
        <v>0</v>
      </c>
      <c r="AF196" s="185">
        <v>0</v>
      </c>
      <c r="AG196" s="185">
        <v>0.53</v>
      </c>
      <c r="AH196" s="185">
        <v>0</v>
      </c>
    </row>
    <row r="197" spans="1:34" ht="30" customHeight="1">
      <c r="A197" s="2019"/>
      <c r="B197" s="991" t="s">
        <v>787</v>
      </c>
      <c r="C197" s="185">
        <v>20119.439999999999</v>
      </c>
      <c r="D197" s="185">
        <v>20119.439999999999</v>
      </c>
      <c r="E197" s="185">
        <v>0</v>
      </c>
      <c r="F197" s="185">
        <v>0</v>
      </c>
      <c r="G197" s="185">
        <v>0</v>
      </c>
      <c r="H197" s="185">
        <v>0</v>
      </c>
      <c r="I197" s="185">
        <v>0</v>
      </c>
      <c r="J197" s="185">
        <v>0</v>
      </c>
      <c r="K197" s="185">
        <v>0</v>
      </c>
      <c r="L197" s="185">
        <v>0</v>
      </c>
      <c r="M197" s="185">
        <v>0</v>
      </c>
      <c r="N197" s="185">
        <v>0</v>
      </c>
      <c r="O197" s="185">
        <v>0</v>
      </c>
      <c r="P197" s="185">
        <v>0</v>
      </c>
      <c r="Q197" s="185">
        <v>0</v>
      </c>
      <c r="R197" s="185">
        <v>0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185">
        <v>0</v>
      </c>
      <c r="Y197" s="185">
        <v>0</v>
      </c>
      <c r="Z197" s="185">
        <v>0</v>
      </c>
      <c r="AA197" s="185">
        <v>0</v>
      </c>
      <c r="AB197" s="185">
        <v>0</v>
      </c>
      <c r="AC197" s="185">
        <v>0</v>
      </c>
      <c r="AD197" s="185">
        <v>0</v>
      </c>
      <c r="AE197" s="185">
        <v>0</v>
      </c>
      <c r="AF197" s="185">
        <v>0</v>
      </c>
      <c r="AG197" s="185">
        <v>0</v>
      </c>
      <c r="AH197" s="185">
        <v>0</v>
      </c>
    </row>
    <row r="198" spans="1:34" ht="30" customHeight="1">
      <c r="A198" s="2019"/>
      <c r="B198" s="991" t="s">
        <v>820</v>
      </c>
      <c r="C198" s="185">
        <v>0</v>
      </c>
      <c r="D198" s="185">
        <v>0</v>
      </c>
      <c r="E198" s="185">
        <v>0</v>
      </c>
      <c r="F198" s="185">
        <v>0</v>
      </c>
      <c r="G198" s="185">
        <v>0</v>
      </c>
      <c r="H198" s="185">
        <v>0</v>
      </c>
      <c r="I198" s="185">
        <v>0</v>
      </c>
      <c r="J198" s="185">
        <v>0</v>
      </c>
      <c r="K198" s="185">
        <v>0</v>
      </c>
      <c r="L198" s="185">
        <v>0</v>
      </c>
      <c r="M198" s="185">
        <v>0</v>
      </c>
      <c r="N198" s="185">
        <v>0</v>
      </c>
      <c r="O198" s="18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185">
        <v>0</v>
      </c>
      <c r="Y198" s="185">
        <v>0</v>
      </c>
      <c r="Z198" s="185">
        <v>0</v>
      </c>
      <c r="AA198" s="185">
        <v>0</v>
      </c>
      <c r="AB198" s="185">
        <v>0</v>
      </c>
      <c r="AC198" s="185">
        <v>0</v>
      </c>
      <c r="AD198" s="185">
        <v>0</v>
      </c>
      <c r="AE198" s="185">
        <v>0</v>
      </c>
      <c r="AF198" s="185">
        <v>0</v>
      </c>
      <c r="AG198" s="185">
        <v>0</v>
      </c>
      <c r="AH198" s="185">
        <v>0</v>
      </c>
    </row>
    <row r="199" spans="1:34" ht="30" customHeight="1">
      <c r="A199" s="2019"/>
      <c r="B199" s="991" t="s">
        <v>800</v>
      </c>
      <c r="C199" s="185">
        <v>0</v>
      </c>
      <c r="D199" s="185">
        <v>0</v>
      </c>
      <c r="E199" s="185">
        <v>0</v>
      </c>
      <c r="F199" s="185">
        <v>0</v>
      </c>
      <c r="G199" s="185">
        <v>0</v>
      </c>
      <c r="H199" s="185">
        <v>0</v>
      </c>
      <c r="I199" s="185">
        <v>0</v>
      </c>
      <c r="J199" s="185">
        <v>0</v>
      </c>
      <c r="K199" s="185">
        <v>0</v>
      </c>
      <c r="L199" s="185">
        <v>0</v>
      </c>
      <c r="M199" s="185">
        <v>0</v>
      </c>
      <c r="N199" s="185">
        <v>0</v>
      </c>
      <c r="O199" s="185">
        <v>0</v>
      </c>
      <c r="P199" s="185">
        <v>0</v>
      </c>
      <c r="Q199" s="185">
        <v>0</v>
      </c>
      <c r="R199" s="185">
        <v>0</v>
      </c>
      <c r="S199" s="185">
        <v>0</v>
      </c>
      <c r="T199" s="185">
        <v>0</v>
      </c>
      <c r="U199" s="185">
        <v>0</v>
      </c>
      <c r="V199" s="185">
        <v>0</v>
      </c>
      <c r="W199" s="185">
        <v>0</v>
      </c>
      <c r="X199" s="185">
        <v>0</v>
      </c>
      <c r="Y199" s="185">
        <v>0</v>
      </c>
      <c r="Z199" s="185">
        <v>0</v>
      </c>
      <c r="AA199" s="185">
        <v>0</v>
      </c>
      <c r="AB199" s="185">
        <v>0</v>
      </c>
      <c r="AC199" s="185">
        <v>0</v>
      </c>
      <c r="AD199" s="185">
        <v>0</v>
      </c>
      <c r="AE199" s="185">
        <v>0</v>
      </c>
      <c r="AF199" s="185">
        <v>0</v>
      </c>
      <c r="AG199" s="185">
        <v>0</v>
      </c>
      <c r="AH199" s="185">
        <v>0</v>
      </c>
    </row>
    <row r="200" spans="1:34" ht="30" customHeight="1">
      <c r="A200" s="2019"/>
      <c r="B200" s="989" t="s">
        <v>801</v>
      </c>
      <c r="C200" s="185">
        <v>0</v>
      </c>
      <c r="D200" s="185">
        <v>0</v>
      </c>
      <c r="E200" s="185">
        <v>0</v>
      </c>
      <c r="F200" s="185">
        <v>0</v>
      </c>
      <c r="G200" s="185">
        <v>0</v>
      </c>
      <c r="H200" s="185">
        <v>0</v>
      </c>
      <c r="I200" s="185">
        <v>0</v>
      </c>
      <c r="J200" s="185">
        <v>0</v>
      </c>
      <c r="K200" s="185">
        <v>0</v>
      </c>
      <c r="L200" s="185">
        <v>0</v>
      </c>
      <c r="M200" s="185">
        <v>0</v>
      </c>
      <c r="N200" s="185">
        <v>0</v>
      </c>
      <c r="O200" s="185">
        <v>0</v>
      </c>
      <c r="P200" s="185">
        <v>0</v>
      </c>
      <c r="Q200" s="185">
        <v>0</v>
      </c>
      <c r="R200" s="185">
        <v>0</v>
      </c>
      <c r="S200" s="185">
        <v>0</v>
      </c>
      <c r="T200" s="185">
        <v>0</v>
      </c>
      <c r="U200" s="185">
        <v>0</v>
      </c>
      <c r="V200" s="185">
        <v>0</v>
      </c>
      <c r="W200" s="185">
        <v>0</v>
      </c>
      <c r="X200" s="185">
        <v>0</v>
      </c>
      <c r="Y200" s="185">
        <v>0</v>
      </c>
      <c r="Z200" s="185">
        <v>0</v>
      </c>
      <c r="AA200" s="185">
        <v>0</v>
      </c>
      <c r="AB200" s="185">
        <v>0</v>
      </c>
      <c r="AC200" s="185">
        <v>0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</row>
    <row r="201" spans="1:34" ht="30" customHeight="1">
      <c r="A201" s="2019"/>
      <c r="B201" s="995" t="s">
        <v>802</v>
      </c>
      <c r="C201" s="185">
        <v>164.92</v>
      </c>
      <c r="D201" s="185">
        <v>164.92</v>
      </c>
      <c r="E201" s="185">
        <v>0</v>
      </c>
      <c r="F201" s="185">
        <v>0</v>
      </c>
      <c r="G201" s="185">
        <v>0</v>
      </c>
      <c r="H201" s="185">
        <v>0</v>
      </c>
      <c r="I201" s="185">
        <v>0</v>
      </c>
      <c r="J201" s="185">
        <v>0</v>
      </c>
      <c r="K201" s="185">
        <v>0</v>
      </c>
      <c r="L201" s="185">
        <v>0</v>
      </c>
      <c r="M201" s="185">
        <v>0</v>
      </c>
      <c r="N201" s="185">
        <v>0</v>
      </c>
      <c r="O201" s="185">
        <v>0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185">
        <v>0</v>
      </c>
      <c r="Y201" s="185">
        <v>0</v>
      </c>
      <c r="Z201" s="185">
        <v>0</v>
      </c>
      <c r="AA201" s="185">
        <v>0</v>
      </c>
      <c r="AB201" s="185">
        <v>0</v>
      </c>
      <c r="AC201" s="185">
        <v>0</v>
      </c>
      <c r="AD201" s="185">
        <v>0</v>
      </c>
      <c r="AE201" s="185">
        <v>0</v>
      </c>
      <c r="AF201" s="185">
        <v>0</v>
      </c>
      <c r="AG201" s="185">
        <v>0</v>
      </c>
      <c r="AH201" s="185">
        <v>0</v>
      </c>
    </row>
    <row r="202" spans="1:34" ht="30" customHeight="1">
      <c r="A202" s="2019"/>
      <c r="B202" s="995" t="s">
        <v>803</v>
      </c>
      <c r="C202" s="185">
        <v>12179.61</v>
      </c>
      <c r="D202" s="185">
        <v>12168.21</v>
      </c>
      <c r="E202" s="185">
        <v>0</v>
      </c>
      <c r="F202" s="185">
        <v>0</v>
      </c>
      <c r="G202" s="185">
        <v>0</v>
      </c>
      <c r="H202" s="185">
        <v>1.5</v>
      </c>
      <c r="I202" s="185">
        <v>9.9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0</v>
      </c>
      <c r="Q202" s="185">
        <v>0</v>
      </c>
      <c r="R202" s="185">
        <v>1.5</v>
      </c>
      <c r="S202" s="185">
        <v>9.9</v>
      </c>
      <c r="T202" s="185">
        <v>0</v>
      </c>
      <c r="U202" s="185">
        <v>0</v>
      </c>
      <c r="V202" s="185">
        <v>0</v>
      </c>
      <c r="W202" s="185">
        <v>0</v>
      </c>
      <c r="X202" s="185">
        <v>0</v>
      </c>
      <c r="Y202" s="185">
        <v>0</v>
      </c>
      <c r="Z202" s="185">
        <v>0</v>
      </c>
      <c r="AA202" s="185">
        <v>0</v>
      </c>
      <c r="AB202" s="185">
        <v>1.5</v>
      </c>
      <c r="AC202" s="185">
        <v>9.9</v>
      </c>
      <c r="AD202" s="185">
        <v>0</v>
      </c>
      <c r="AE202" s="185">
        <v>0</v>
      </c>
      <c r="AF202" s="185">
        <v>0</v>
      </c>
      <c r="AG202" s="185">
        <v>0</v>
      </c>
      <c r="AH202" s="185">
        <v>0</v>
      </c>
    </row>
    <row r="203" spans="1:34" ht="30" customHeight="1">
      <c r="A203" s="2019"/>
      <c r="B203" s="1011" t="s">
        <v>804</v>
      </c>
      <c r="C203" s="185">
        <v>6242.69</v>
      </c>
      <c r="D203" s="185">
        <v>3534.96</v>
      </c>
      <c r="E203" s="185">
        <v>363.43</v>
      </c>
      <c r="F203" s="185">
        <v>844.23</v>
      </c>
      <c r="G203" s="185">
        <v>0</v>
      </c>
      <c r="H203" s="185">
        <v>0</v>
      </c>
      <c r="I203" s="185">
        <v>239.19</v>
      </c>
      <c r="J203" s="185">
        <v>1241.33</v>
      </c>
      <c r="K203" s="185">
        <v>0</v>
      </c>
      <c r="L203" s="185">
        <v>19.55</v>
      </c>
      <c r="M203" s="185">
        <v>0</v>
      </c>
      <c r="N203" s="185">
        <v>0</v>
      </c>
      <c r="O203" s="185">
        <v>363.43</v>
      </c>
      <c r="P203" s="185">
        <v>844.23</v>
      </c>
      <c r="Q203" s="185">
        <v>0</v>
      </c>
      <c r="R203" s="185">
        <v>0</v>
      </c>
      <c r="S203" s="185">
        <v>239.19</v>
      </c>
      <c r="T203" s="185">
        <v>1241.33</v>
      </c>
      <c r="U203" s="185">
        <v>0</v>
      </c>
      <c r="V203" s="185">
        <v>19.55</v>
      </c>
      <c r="W203" s="185">
        <v>0</v>
      </c>
      <c r="X203" s="185">
        <v>0</v>
      </c>
      <c r="Y203" s="185">
        <v>363.43</v>
      </c>
      <c r="Z203" s="185">
        <v>844.23</v>
      </c>
      <c r="AA203" s="185">
        <v>0</v>
      </c>
      <c r="AB203" s="185">
        <v>0</v>
      </c>
      <c r="AC203" s="185">
        <v>239.19</v>
      </c>
      <c r="AD203" s="185">
        <v>1241.33</v>
      </c>
      <c r="AE203" s="185">
        <v>0</v>
      </c>
      <c r="AF203" s="185">
        <v>19.55</v>
      </c>
      <c r="AG203" s="185">
        <v>0</v>
      </c>
      <c r="AH203" s="185">
        <v>0</v>
      </c>
    </row>
    <row r="204" spans="1:34" ht="30" customHeight="1">
      <c r="A204" s="2019"/>
      <c r="B204" s="1011" t="s">
        <v>805</v>
      </c>
      <c r="C204" s="185">
        <v>1124.67</v>
      </c>
      <c r="D204" s="185">
        <v>0</v>
      </c>
      <c r="E204" s="185">
        <v>0</v>
      </c>
      <c r="F204" s="185">
        <v>0</v>
      </c>
      <c r="G204" s="185">
        <v>0</v>
      </c>
      <c r="H204" s="185">
        <v>0</v>
      </c>
      <c r="I204" s="185">
        <v>0</v>
      </c>
      <c r="J204" s="185">
        <v>270.38</v>
      </c>
      <c r="K204" s="185">
        <v>31.5</v>
      </c>
      <c r="L204" s="185">
        <v>0</v>
      </c>
      <c r="M204" s="185">
        <v>822.79</v>
      </c>
      <c r="N204" s="185">
        <v>0</v>
      </c>
      <c r="O204" s="185">
        <v>0</v>
      </c>
      <c r="P204" s="185">
        <v>0</v>
      </c>
      <c r="Q204" s="185">
        <v>0</v>
      </c>
      <c r="R204" s="185">
        <v>0</v>
      </c>
      <c r="S204" s="185">
        <v>0</v>
      </c>
      <c r="T204" s="185">
        <v>270.38</v>
      </c>
      <c r="U204" s="185">
        <v>31.5</v>
      </c>
      <c r="V204" s="185">
        <v>0</v>
      </c>
      <c r="W204" s="185">
        <v>822.79</v>
      </c>
      <c r="X204" s="185">
        <v>0</v>
      </c>
      <c r="Y204" s="185">
        <v>0</v>
      </c>
      <c r="Z204" s="185">
        <v>0</v>
      </c>
      <c r="AA204" s="185">
        <v>0</v>
      </c>
      <c r="AB204" s="185">
        <v>0</v>
      </c>
      <c r="AC204" s="185">
        <v>0</v>
      </c>
      <c r="AD204" s="185">
        <v>270.38</v>
      </c>
      <c r="AE204" s="185">
        <v>31.5</v>
      </c>
      <c r="AF204" s="185">
        <v>0</v>
      </c>
      <c r="AG204" s="185">
        <v>822.79</v>
      </c>
      <c r="AH204" s="185">
        <v>0</v>
      </c>
    </row>
    <row r="205" spans="1:34" ht="30" customHeight="1">
      <c r="A205" s="2019"/>
      <c r="B205" s="1011" t="s">
        <v>806</v>
      </c>
      <c r="C205" s="185">
        <v>0</v>
      </c>
      <c r="D205" s="185">
        <v>0</v>
      </c>
      <c r="E205" s="185">
        <v>0</v>
      </c>
      <c r="F205" s="185">
        <v>0</v>
      </c>
      <c r="G205" s="185">
        <v>0</v>
      </c>
      <c r="H205" s="185">
        <v>0</v>
      </c>
      <c r="I205" s="185">
        <v>0</v>
      </c>
      <c r="J205" s="185">
        <v>0</v>
      </c>
      <c r="K205" s="185">
        <v>0</v>
      </c>
      <c r="L205" s="185">
        <v>0</v>
      </c>
      <c r="M205" s="185">
        <v>0</v>
      </c>
      <c r="N205" s="185">
        <v>0</v>
      </c>
      <c r="O205" s="185">
        <v>0</v>
      </c>
      <c r="P205" s="185">
        <v>0</v>
      </c>
      <c r="Q205" s="185">
        <v>0</v>
      </c>
      <c r="R205" s="185">
        <v>0</v>
      </c>
      <c r="S205" s="185">
        <v>0</v>
      </c>
      <c r="T205" s="185">
        <v>0</v>
      </c>
      <c r="U205" s="185">
        <v>0</v>
      </c>
      <c r="V205" s="185">
        <v>0</v>
      </c>
      <c r="W205" s="185">
        <v>0</v>
      </c>
      <c r="X205" s="185">
        <v>0</v>
      </c>
      <c r="Y205" s="185">
        <v>0</v>
      </c>
      <c r="Z205" s="185">
        <v>0</v>
      </c>
      <c r="AA205" s="185">
        <v>0</v>
      </c>
      <c r="AB205" s="185">
        <v>0</v>
      </c>
      <c r="AC205" s="185">
        <v>0</v>
      </c>
      <c r="AD205" s="185">
        <v>0</v>
      </c>
      <c r="AE205" s="185">
        <v>0</v>
      </c>
      <c r="AF205" s="185">
        <v>0</v>
      </c>
      <c r="AG205" s="185">
        <v>0</v>
      </c>
      <c r="AH205" s="185">
        <v>0</v>
      </c>
    </row>
    <row r="206" spans="1:34" ht="30" customHeight="1">
      <c r="A206" s="2019"/>
      <c r="B206" s="995" t="s">
        <v>807</v>
      </c>
      <c r="C206" s="185">
        <v>85.76</v>
      </c>
      <c r="D206" s="185">
        <v>1.02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0.72</v>
      </c>
      <c r="K206" s="185">
        <v>84.02</v>
      </c>
      <c r="L206" s="185">
        <v>0</v>
      </c>
      <c r="M206" s="185">
        <v>0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0.72</v>
      </c>
      <c r="U206" s="185">
        <v>84.02</v>
      </c>
      <c r="V206" s="185">
        <v>0</v>
      </c>
      <c r="W206" s="185">
        <v>0</v>
      </c>
      <c r="X206" s="185">
        <v>0</v>
      </c>
      <c r="Y206" s="185">
        <v>0</v>
      </c>
      <c r="Z206" s="185">
        <v>0</v>
      </c>
      <c r="AA206" s="185">
        <v>0</v>
      </c>
      <c r="AB206" s="185">
        <v>0</v>
      </c>
      <c r="AC206" s="185">
        <v>0</v>
      </c>
      <c r="AD206" s="185">
        <v>0.72</v>
      </c>
      <c r="AE206" s="185">
        <v>84.02</v>
      </c>
      <c r="AF206" s="185">
        <v>0</v>
      </c>
      <c r="AG206" s="185">
        <v>0</v>
      </c>
      <c r="AH206" s="185">
        <v>0</v>
      </c>
    </row>
    <row r="207" spans="1:34" ht="30" customHeight="1">
      <c r="A207" s="2019"/>
      <c r="B207" s="991" t="s">
        <v>808</v>
      </c>
      <c r="C207" s="185">
        <v>2680.17</v>
      </c>
      <c r="D207" s="185">
        <v>2109.0700000000002</v>
      </c>
      <c r="E207" s="185">
        <v>0</v>
      </c>
      <c r="F207" s="185">
        <v>0</v>
      </c>
      <c r="G207" s="185">
        <v>0</v>
      </c>
      <c r="H207" s="185">
        <v>0</v>
      </c>
      <c r="I207" s="185">
        <v>0</v>
      </c>
      <c r="J207" s="185">
        <v>0</v>
      </c>
      <c r="K207" s="185">
        <v>0.66</v>
      </c>
      <c r="L207" s="185">
        <v>0</v>
      </c>
      <c r="M207" s="185">
        <v>570.44000000000005</v>
      </c>
      <c r="N207" s="185">
        <v>0</v>
      </c>
      <c r="O207" s="185">
        <v>0</v>
      </c>
      <c r="P207" s="185">
        <v>0</v>
      </c>
      <c r="Q207" s="185">
        <v>0</v>
      </c>
      <c r="R207" s="185">
        <v>0</v>
      </c>
      <c r="S207" s="185">
        <v>0</v>
      </c>
      <c r="T207" s="185">
        <v>0</v>
      </c>
      <c r="U207" s="185">
        <v>0.66</v>
      </c>
      <c r="V207" s="185">
        <v>0</v>
      </c>
      <c r="W207" s="185">
        <v>570.44000000000005</v>
      </c>
      <c r="X207" s="185">
        <v>0</v>
      </c>
      <c r="Y207" s="185">
        <v>0</v>
      </c>
      <c r="Z207" s="185">
        <v>0</v>
      </c>
      <c r="AA207" s="185">
        <v>0</v>
      </c>
      <c r="AB207" s="185">
        <v>0</v>
      </c>
      <c r="AC207" s="185">
        <v>0</v>
      </c>
      <c r="AD207" s="185">
        <v>0</v>
      </c>
      <c r="AE207" s="185">
        <v>0.66</v>
      </c>
      <c r="AF207" s="185">
        <v>0</v>
      </c>
      <c r="AG207" s="185">
        <v>570.44000000000005</v>
      </c>
      <c r="AH207" s="185">
        <v>0</v>
      </c>
    </row>
    <row r="208" spans="1:34" ht="30" customHeight="1">
      <c r="A208" s="2019"/>
      <c r="B208" s="1011" t="s">
        <v>821</v>
      </c>
      <c r="C208" s="185">
        <v>14.67</v>
      </c>
      <c r="D208" s="185">
        <v>0</v>
      </c>
      <c r="E208" s="185">
        <v>0</v>
      </c>
      <c r="F208" s="185">
        <v>0</v>
      </c>
      <c r="G208" s="185">
        <v>0</v>
      </c>
      <c r="H208" s="185">
        <v>0</v>
      </c>
      <c r="I208" s="185">
        <v>0</v>
      </c>
      <c r="J208" s="185">
        <v>0</v>
      </c>
      <c r="K208" s="185">
        <v>0</v>
      </c>
      <c r="L208" s="185">
        <v>0</v>
      </c>
      <c r="M208" s="185">
        <v>0</v>
      </c>
      <c r="N208" s="185">
        <v>14.67</v>
      </c>
      <c r="O208" s="185">
        <v>0</v>
      </c>
      <c r="P208" s="185">
        <v>0</v>
      </c>
      <c r="Q208" s="185">
        <v>0</v>
      </c>
      <c r="R208" s="185">
        <v>0</v>
      </c>
      <c r="S208" s="185">
        <v>0</v>
      </c>
      <c r="T208" s="185">
        <v>0</v>
      </c>
      <c r="U208" s="185">
        <v>0</v>
      </c>
      <c r="V208" s="185">
        <v>0</v>
      </c>
      <c r="W208" s="185">
        <v>0</v>
      </c>
      <c r="X208" s="185">
        <v>14.67</v>
      </c>
      <c r="Y208" s="185">
        <v>0</v>
      </c>
      <c r="Z208" s="185">
        <v>0</v>
      </c>
      <c r="AA208" s="185">
        <v>0</v>
      </c>
      <c r="AB208" s="185">
        <v>0</v>
      </c>
      <c r="AC208" s="185">
        <v>0</v>
      </c>
      <c r="AD208" s="185">
        <v>0</v>
      </c>
      <c r="AE208" s="185">
        <v>0</v>
      </c>
      <c r="AF208" s="185">
        <v>0</v>
      </c>
      <c r="AG208" s="185">
        <v>0</v>
      </c>
      <c r="AH208" s="185">
        <v>14.67</v>
      </c>
    </row>
    <row r="209" spans="1:34" ht="30" customHeight="1">
      <c r="A209" s="2019"/>
      <c r="B209" s="1011" t="s">
        <v>822</v>
      </c>
      <c r="C209" s="185">
        <v>172.18</v>
      </c>
      <c r="D209" s="185">
        <v>0</v>
      </c>
      <c r="E209" s="185">
        <v>0</v>
      </c>
      <c r="F209" s="185"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v>52.26</v>
      </c>
      <c r="N209" s="185">
        <v>119.92</v>
      </c>
      <c r="O209" s="185">
        <v>0</v>
      </c>
      <c r="P209" s="185">
        <v>0</v>
      </c>
      <c r="Q209" s="185">
        <v>0</v>
      </c>
      <c r="R209" s="185">
        <v>0</v>
      </c>
      <c r="S209" s="185">
        <v>0</v>
      </c>
      <c r="T209" s="185">
        <v>0</v>
      </c>
      <c r="U209" s="185">
        <v>0</v>
      </c>
      <c r="V209" s="185">
        <v>0</v>
      </c>
      <c r="W209" s="185">
        <v>52.26</v>
      </c>
      <c r="X209" s="185">
        <v>119.92</v>
      </c>
      <c r="Y209" s="185">
        <v>0</v>
      </c>
      <c r="Z209" s="185">
        <v>0</v>
      </c>
      <c r="AA209" s="185">
        <v>0</v>
      </c>
      <c r="AB209" s="185">
        <v>0</v>
      </c>
      <c r="AC209" s="185">
        <v>0</v>
      </c>
      <c r="AD209" s="185">
        <v>0</v>
      </c>
      <c r="AE209" s="185">
        <v>0</v>
      </c>
      <c r="AF209" s="185">
        <v>0</v>
      </c>
      <c r="AG209" s="185">
        <v>52.26</v>
      </c>
      <c r="AH209" s="185">
        <v>119.92</v>
      </c>
    </row>
    <row r="210" spans="1:34" ht="19.5" customHeight="1">
      <c r="A210" s="2019"/>
      <c r="B210" s="1242" t="s">
        <v>952</v>
      </c>
      <c r="C210" s="185">
        <v>1992.77</v>
      </c>
      <c r="D210" s="185">
        <v>0</v>
      </c>
      <c r="E210" s="185">
        <v>0</v>
      </c>
      <c r="F210" s="185">
        <v>0</v>
      </c>
      <c r="G210" s="185">
        <v>0</v>
      </c>
      <c r="H210" s="185">
        <v>0</v>
      </c>
      <c r="I210" s="185">
        <v>0</v>
      </c>
      <c r="J210" s="185">
        <v>0</v>
      </c>
      <c r="K210" s="185">
        <v>0</v>
      </c>
      <c r="L210" s="185">
        <v>0</v>
      </c>
      <c r="M210" s="185">
        <v>31.81</v>
      </c>
      <c r="N210" s="185">
        <v>1960.96</v>
      </c>
      <c r="O210" s="185">
        <v>0</v>
      </c>
      <c r="P210" s="185">
        <v>0</v>
      </c>
      <c r="Q210" s="185">
        <v>0</v>
      </c>
      <c r="R210" s="185">
        <v>0</v>
      </c>
      <c r="S210" s="185">
        <v>0</v>
      </c>
      <c r="T210" s="185">
        <v>0</v>
      </c>
      <c r="U210" s="185">
        <v>0</v>
      </c>
      <c r="V210" s="185">
        <v>0</v>
      </c>
      <c r="W210" s="185">
        <v>31.81</v>
      </c>
      <c r="X210" s="185">
        <v>1960.96</v>
      </c>
      <c r="Y210" s="185">
        <v>0</v>
      </c>
      <c r="Z210" s="185">
        <v>0</v>
      </c>
      <c r="AA210" s="185">
        <v>0</v>
      </c>
      <c r="AB210" s="185">
        <v>0</v>
      </c>
      <c r="AC210" s="185">
        <v>0</v>
      </c>
      <c r="AD210" s="185">
        <v>0</v>
      </c>
      <c r="AE210" s="185">
        <v>0</v>
      </c>
      <c r="AF210" s="185">
        <v>0</v>
      </c>
      <c r="AG210" s="185">
        <v>31.81</v>
      </c>
      <c r="AH210" s="185">
        <v>1960.96</v>
      </c>
    </row>
    <row r="211" spans="1:34" ht="19.5" customHeight="1">
      <c r="A211" s="2018" t="s">
        <v>812</v>
      </c>
      <c r="B211" s="1013" t="s">
        <v>41</v>
      </c>
      <c r="C211" s="1013">
        <f>SUM(' 배수관 경년별 총괄'!C212:' 배수관 경년별 총괄'!C233)</f>
        <v>28399.34</v>
      </c>
      <c r="D211" s="1013">
        <f>SUM(' 배수관 경년별 총괄'!D212:' 배수관 경년별 총괄'!D233)</f>
        <v>26986.82</v>
      </c>
      <c r="E211" s="1013">
        <f>SUM(' 배수관 경년별 총괄'!E212:' 배수관 경년별 총괄'!E233)</f>
        <v>109.22</v>
      </c>
      <c r="F211" s="1013">
        <f>SUM(' 배수관 경년별 총괄'!F212:' 배수관 경년별 총괄'!F233)</f>
        <v>150.83000000000001</v>
      </c>
      <c r="G211" s="1013">
        <f>SUM(' 배수관 경년별 총괄'!G212:' 배수관 경년별 총괄'!G233)</f>
        <v>8.84</v>
      </c>
      <c r="H211" s="1013">
        <f>SUM(' 배수관 경년별 총괄'!H212:' 배수관 경년별 총괄'!H233)</f>
        <v>18.18</v>
      </c>
      <c r="I211" s="1013">
        <f>SUM(' 배수관 경년별 총괄'!I212:' 배수관 경년별 총괄'!I233)</f>
        <v>41.78</v>
      </c>
      <c r="J211" s="1013">
        <f>SUM(' 배수관 경년별 총괄'!J212:' 배수관 경년별 총괄'!J233)</f>
        <v>2.8</v>
      </c>
      <c r="K211" s="1013">
        <f>SUM(' 배수관 경년별 총괄'!K212:' 배수관 경년별 총괄'!K233)</f>
        <v>26.17</v>
      </c>
      <c r="L211" s="1013">
        <f>SUM(' 배수관 경년별 총괄'!L212:' 배수관 경년별 총괄'!L233)</f>
        <v>990.41</v>
      </c>
      <c r="M211" s="1013">
        <f>SUM(' 배수관 경년별 총괄'!M212:' 배수관 경년별 총괄'!M233)</f>
        <v>63.46</v>
      </c>
      <c r="N211" s="1013">
        <f>SUM(' 배수관 경년별 총괄'!N212:' 배수관 경년별 총괄'!N233)</f>
        <v>0.83</v>
      </c>
      <c r="O211" s="1013">
        <f>SUM(' 배수관 경년별 총괄'!O212:' 배수관 경년별 총괄'!O233)</f>
        <v>109.22</v>
      </c>
      <c r="P211" s="1013">
        <f>SUM(' 배수관 경년별 총괄'!P212:' 배수관 경년별 총괄'!P233)</f>
        <v>150.83000000000001</v>
      </c>
      <c r="Q211" s="1013">
        <f>SUM(' 배수관 경년별 총괄'!Q212:' 배수관 경년별 총괄'!Q233)</f>
        <v>8.84</v>
      </c>
      <c r="R211" s="1013">
        <f>SUM(' 배수관 경년별 총괄'!R212:' 배수관 경년별 총괄'!R233)</f>
        <v>18.18</v>
      </c>
      <c r="S211" s="1013">
        <f>SUM(' 배수관 경년별 총괄'!S212:' 배수관 경년별 총괄'!S233)</f>
        <v>41.78</v>
      </c>
      <c r="T211" s="1013">
        <f>SUM(' 배수관 경년별 총괄'!T212:' 배수관 경년별 총괄'!T233)</f>
        <v>2.8</v>
      </c>
      <c r="U211" s="1013">
        <f>SUM(' 배수관 경년별 총괄'!U212:' 배수관 경년별 총괄'!U233)</f>
        <v>26.17</v>
      </c>
      <c r="V211" s="1013">
        <f>SUM(' 배수관 경년별 총괄'!V212:' 배수관 경년별 총괄'!V233)</f>
        <v>990.41</v>
      </c>
      <c r="W211" s="1013">
        <f>SUM(' 배수관 경년별 총괄'!W212:' 배수관 경년별 총괄'!W233)</f>
        <v>63.46</v>
      </c>
      <c r="X211" s="1013">
        <f>SUM(' 배수관 경년별 총괄'!X212:' 배수관 경년별 총괄'!X233)</f>
        <v>0.83</v>
      </c>
      <c r="Y211" s="1013">
        <f>SUM(' 배수관 경년별 총괄'!Y212:' 배수관 경년별 총괄'!Y233)</f>
        <v>109.22</v>
      </c>
      <c r="Z211" s="1013">
        <f>SUM(' 배수관 경년별 총괄'!Z212:' 배수관 경년별 총괄'!Z233)</f>
        <v>150.83000000000001</v>
      </c>
      <c r="AA211" s="1013">
        <f>SUM(' 배수관 경년별 총괄'!AA212:' 배수관 경년별 총괄'!AA233)</f>
        <v>8.84</v>
      </c>
      <c r="AB211" s="1013">
        <f>SUM(' 배수관 경년별 총괄'!AB212:' 배수관 경년별 총괄'!AB233)</f>
        <v>18.18</v>
      </c>
      <c r="AC211" s="1013">
        <f>SUM(' 배수관 경년별 총괄'!AC212:' 배수관 경년별 총괄'!AC233)</f>
        <v>41.78</v>
      </c>
      <c r="AD211" s="1013">
        <f>SUM(' 배수관 경년별 총괄'!AD212:' 배수관 경년별 총괄'!AD233)</f>
        <v>2.8</v>
      </c>
      <c r="AE211" s="1013">
        <f>SUM(' 배수관 경년별 총괄'!AE212:' 배수관 경년별 총괄'!AE233)</f>
        <v>26.17</v>
      </c>
      <c r="AF211" s="1013">
        <f>SUM(' 배수관 경년별 총괄'!AF212:' 배수관 경년별 총괄'!AF233)</f>
        <v>990.41</v>
      </c>
      <c r="AG211" s="1013">
        <f>SUM(' 배수관 경년별 총괄'!AG212:' 배수관 경년별 총괄'!AG233)</f>
        <v>63.46</v>
      </c>
      <c r="AH211" s="1013">
        <f>SUM(' 배수관 경년별 총괄'!AH212:' 배수관 경년별 총괄'!AH233)</f>
        <v>0.83</v>
      </c>
    </row>
    <row r="212" spans="1:34" ht="19.5" customHeight="1">
      <c r="A212" s="2018" t="s">
        <v>812</v>
      </c>
      <c r="B212" s="989" t="s">
        <v>951</v>
      </c>
      <c r="C212" s="185">
        <v>0.83</v>
      </c>
      <c r="D212" s="185">
        <v>0</v>
      </c>
      <c r="E212" s="185">
        <v>0</v>
      </c>
      <c r="F212" s="185">
        <v>0</v>
      </c>
      <c r="G212" s="185">
        <v>0</v>
      </c>
      <c r="H212" s="185">
        <v>0</v>
      </c>
      <c r="I212" s="185">
        <v>0</v>
      </c>
      <c r="J212" s="185">
        <v>0</v>
      </c>
      <c r="K212" s="185">
        <v>0</v>
      </c>
      <c r="L212" s="185">
        <v>0</v>
      </c>
      <c r="M212" s="185">
        <v>0</v>
      </c>
      <c r="N212" s="185">
        <v>0.83</v>
      </c>
      <c r="O212" s="185">
        <v>0</v>
      </c>
      <c r="P212" s="185">
        <v>0</v>
      </c>
      <c r="Q212" s="185">
        <v>0</v>
      </c>
      <c r="R212" s="185">
        <v>0</v>
      </c>
      <c r="S212" s="185">
        <v>0</v>
      </c>
      <c r="T212" s="185">
        <v>0</v>
      </c>
      <c r="U212" s="185">
        <v>0</v>
      </c>
      <c r="V212" s="185">
        <v>0</v>
      </c>
      <c r="W212" s="185">
        <v>0</v>
      </c>
      <c r="X212" s="185">
        <v>0.83</v>
      </c>
      <c r="Y212" s="185">
        <v>0</v>
      </c>
      <c r="Z212" s="185">
        <v>0</v>
      </c>
      <c r="AA212" s="185">
        <v>0</v>
      </c>
      <c r="AB212" s="185">
        <v>0</v>
      </c>
      <c r="AC212" s="185">
        <v>0</v>
      </c>
      <c r="AD212" s="185">
        <v>0</v>
      </c>
      <c r="AE212" s="185">
        <v>0</v>
      </c>
      <c r="AF212" s="185">
        <v>0</v>
      </c>
      <c r="AG212" s="185">
        <v>0</v>
      </c>
      <c r="AH212" s="185">
        <v>0.83</v>
      </c>
    </row>
    <row r="213" spans="1:34" ht="30" customHeight="1">
      <c r="A213" s="2019"/>
      <c r="B213" s="989" t="s">
        <v>796</v>
      </c>
      <c r="C213" s="185">
        <v>1462.69</v>
      </c>
      <c r="D213" s="185">
        <v>1462.69</v>
      </c>
      <c r="E213" s="185">
        <v>0</v>
      </c>
      <c r="F213" s="185">
        <v>0</v>
      </c>
      <c r="G213" s="185">
        <v>0</v>
      </c>
      <c r="H213" s="185">
        <v>0</v>
      </c>
      <c r="I213" s="185">
        <v>0</v>
      </c>
      <c r="J213" s="185">
        <v>0</v>
      </c>
      <c r="K213" s="185">
        <v>0</v>
      </c>
      <c r="L213" s="185">
        <v>0</v>
      </c>
      <c r="M213" s="185">
        <v>0</v>
      </c>
      <c r="N213" s="185">
        <v>0</v>
      </c>
      <c r="O213" s="185">
        <v>0</v>
      </c>
      <c r="P213" s="185">
        <v>0</v>
      </c>
      <c r="Q213" s="185">
        <v>0</v>
      </c>
      <c r="R213" s="185">
        <v>0</v>
      </c>
      <c r="S213" s="185">
        <v>0</v>
      </c>
      <c r="T213" s="185">
        <v>0</v>
      </c>
      <c r="U213" s="185">
        <v>0</v>
      </c>
      <c r="V213" s="185">
        <v>0</v>
      </c>
      <c r="W213" s="185">
        <v>0</v>
      </c>
      <c r="X213" s="185">
        <v>0</v>
      </c>
      <c r="Y213" s="185">
        <v>0</v>
      </c>
      <c r="Z213" s="185">
        <v>0</v>
      </c>
      <c r="AA213" s="185">
        <v>0</v>
      </c>
      <c r="AB213" s="185">
        <v>0</v>
      </c>
      <c r="AC213" s="185">
        <v>0</v>
      </c>
      <c r="AD213" s="185">
        <v>0</v>
      </c>
      <c r="AE213" s="185">
        <v>0</v>
      </c>
      <c r="AF213" s="185">
        <v>0</v>
      </c>
      <c r="AG213" s="185">
        <v>0</v>
      </c>
      <c r="AH213" s="185">
        <v>0</v>
      </c>
    </row>
    <row r="214" spans="1:34" ht="30" customHeight="1">
      <c r="A214" s="2019"/>
      <c r="B214" s="989" t="s">
        <v>797</v>
      </c>
      <c r="C214" s="185">
        <v>4087</v>
      </c>
      <c r="D214" s="185">
        <v>4024.04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62.96</v>
      </c>
      <c r="N214" s="185">
        <v>0</v>
      </c>
      <c r="O214" s="185">
        <v>0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62.96</v>
      </c>
      <c r="X214" s="185">
        <v>0</v>
      </c>
      <c r="Y214" s="185">
        <v>0</v>
      </c>
      <c r="Z214" s="185">
        <v>0</v>
      </c>
      <c r="AA214" s="185">
        <v>0</v>
      </c>
      <c r="AB214" s="185">
        <v>0</v>
      </c>
      <c r="AC214" s="185">
        <v>0</v>
      </c>
      <c r="AD214" s="185">
        <v>0</v>
      </c>
      <c r="AE214" s="185">
        <v>0</v>
      </c>
      <c r="AF214" s="185">
        <v>0</v>
      </c>
      <c r="AG214" s="185">
        <v>62.96</v>
      </c>
      <c r="AH214" s="185">
        <v>0</v>
      </c>
    </row>
    <row r="215" spans="1:34" ht="30" customHeight="1">
      <c r="A215" s="2019"/>
      <c r="B215" s="989" t="s">
        <v>798</v>
      </c>
      <c r="C215" s="185">
        <v>314.31</v>
      </c>
      <c r="D215" s="185">
        <v>314.31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185">
        <v>0</v>
      </c>
      <c r="Y215" s="185">
        <v>0</v>
      </c>
      <c r="Z215" s="185">
        <v>0</v>
      </c>
      <c r="AA215" s="185">
        <v>0</v>
      </c>
      <c r="AB215" s="185">
        <v>0</v>
      </c>
      <c r="AC215" s="185">
        <v>0</v>
      </c>
      <c r="AD215" s="185">
        <v>0</v>
      </c>
      <c r="AE215" s="185">
        <v>0</v>
      </c>
      <c r="AF215" s="185">
        <v>0</v>
      </c>
      <c r="AG215" s="185">
        <v>0</v>
      </c>
      <c r="AH215" s="185">
        <v>0</v>
      </c>
    </row>
    <row r="216" spans="1:34" ht="30" customHeight="1">
      <c r="A216" s="2019"/>
      <c r="B216" s="989" t="s">
        <v>780</v>
      </c>
      <c r="C216" s="185">
        <v>22240.35</v>
      </c>
      <c r="D216" s="185">
        <v>20896.349999999999</v>
      </c>
      <c r="E216" s="185">
        <v>104.49</v>
      </c>
      <c r="F216" s="185">
        <v>150.83000000000001</v>
      </c>
      <c r="G216" s="185">
        <v>8.84</v>
      </c>
      <c r="H216" s="185">
        <v>18.18</v>
      </c>
      <c r="I216" s="185">
        <v>41.78</v>
      </c>
      <c r="J216" s="185">
        <v>2.8</v>
      </c>
      <c r="K216" s="185">
        <v>26.17</v>
      </c>
      <c r="L216" s="185">
        <v>990.41</v>
      </c>
      <c r="M216" s="185">
        <v>0.5</v>
      </c>
      <c r="N216" s="185">
        <v>0</v>
      </c>
      <c r="O216" s="185">
        <v>104.49</v>
      </c>
      <c r="P216" s="185">
        <v>150.83000000000001</v>
      </c>
      <c r="Q216" s="185">
        <v>8.84</v>
      </c>
      <c r="R216" s="185">
        <v>18.18</v>
      </c>
      <c r="S216" s="185">
        <v>41.78</v>
      </c>
      <c r="T216" s="185">
        <v>2.8</v>
      </c>
      <c r="U216" s="185">
        <v>26.17</v>
      </c>
      <c r="V216" s="185">
        <v>990.41</v>
      </c>
      <c r="W216" s="185">
        <v>0.5</v>
      </c>
      <c r="X216" s="185">
        <v>0</v>
      </c>
      <c r="Y216" s="185">
        <v>104.49</v>
      </c>
      <c r="Z216" s="185">
        <v>150.83000000000001</v>
      </c>
      <c r="AA216" s="185">
        <v>8.84</v>
      </c>
      <c r="AB216" s="185">
        <v>18.18</v>
      </c>
      <c r="AC216" s="185">
        <v>41.78</v>
      </c>
      <c r="AD216" s="185">
        <v>2.8</v>
      </c>
      <c r="AE216" s="185">
        <v>26.17</v>
      </c>
      <c r="AF216" s="185">
        <v>990.41</v>
      </c>
      <c r="AG216" s="185">
        <v>0.5</v>
      </c>
      <c r="AH216" s="185">
        <v>0</v>
      </c>
    </row>
    <row r="217" spans="1:34" ht="30" customHeight="1">
      <c r="A217" s="2019"/>
      <c r="B217" s="991" t="s">
        <v>781</v>
      </c>
      <c r="C217" s="185">
        <v>4.7300000000000004</v>
      </c>
      <c r="D217" s="185">
        <v>0</v>
      </c>
      <c r="E217" s="185">
        <v>4.7300000000000004</v>
      </c>
      <c r="F217" s="185">
        <v>0</v>
      </c>
      <c r="G217" s="185">
        <v>0</v>
      </c>
      <c r="H217" s="185">
        <v>0</v>
      </c>
      <c r="I217" s="185">
        <v>0</v>
      </c>
      <c r="J217" s="185">
        <v>0</v>
      </c>
      <c r="K217" s="185">
        <v>0</v>
      </c>
      <c r="L217" s="185">
        <v>0</v>
      </c>
      <c r="M217" s="185">
        <v>0</v>
      </c>
      <c r="N217" s="185">
        <v>0</v>
      </c>
      <c r="O217" s="185">
        <v>4.7300000000000004</v>
      </c>
      <c r="P217" s="185">
        <v>0</v>
      </c>
      <c r="Q217" s="185">
        <v>0</v>
      </c>
      <c r="R217" s="185">
        <v>0</v>
      </c>
      <c r="S217" s="185">
        <v>0</v>
      </c>
      <c r="T217" s="185">
        <v>0</v>
      </c>
      <c r="U217" s="185">
        <v>0</v>
      </c>
      <c r="V217" s="185">
        <v>0</v>
      </c>
      <c r="W217" s="185">
        <v>0</v>
      </c>
      <c r="X217" s="185">
        <v>0</v>
      </c>
      <c r="Y217" s="185">
        <v>4.7300000000000004</v>
      </c>
      <c r="Z217" s="185">
        <v>0</v>
      </c>
      <c r="AA217" s="185">
        <v>0</v>
      </c>
      <c r="AB217" s="185">
        <v>0</v>
      </c>
      <c r="AC217" s="185">
        <v>0</v>
      </c>
      <c r="AD217" s="185">
        <v>0</v>
      </c>
      <c r="AE217" s="185">
        <v>0</v>
      </c>
      <c r="AF217" s="185">
        <v>0</v>
      </c>
      <c r="AG217" s="185">
        <v>0</v>
      </c>
      <c r="AH217" s="185">
        <v>0</v>
      </c>
    </row>
    <row r="218" spans="1:34" ht="30" customHeight="1">
      <c r="A218" s="2019"/>
      <c r="B218" s="991" t="s">
        <v>786</v>
      </c>
      <c r="C218" s="185">
        <v>0</v>
      </c>
      <c r="D218" s="185">
        <v>0</v>
      </c>
      <c r="E218" s="185">
        <v>0</v>
      </c>
      <c r="F218" s="185"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v>0</v>
      </c>
      <c r="N218" s="185">
        <v>0</v>
      </c>
      <c r="O218" s="185">
        <v>0</v>
      </c>
      <c r="P218" s="185">
        <v>0</v>
      </c>
      <c r="Q218" s="185">
        <v>0</v>
      </c>
      <c r="R218" s="185">
        <v>0</v>
      </c>
      <c r="S218" s="185">
        <v>0</v>
      </c>
      <c r="T218" s="185">
        <v>0</v>
      </c>
      <c r="U218" s="185">
        <v>0</v>
      </c>
      <c r="V218" s="185">
        <v>0</v>
      </c>
      <c r="W218" s="185">
        <v>0</v>
      </c>
      <c r="X218" s="185">
        <v>0</v>
      </c>
      <c r="Y218" s="185">
        <v>0</v>
      </c>
      <c r="Z218" s="185">
        <v>0</v>
      </c>
      <c r="AA218" s="185">
        <v>0</v>
      </c>
      <c r="AB218" s="185">
        <v>0</v>
      </c>
      <c r="AC218" s="185">
        <v>0</v>
      </c>
      <c r="AD218" s="185">
        <v>0</v>
      </c>
      <c r="AE218" s="185">
        <v>0</v>
      </c>
      <c r="AF218" s="185">
        <v>0</v>
      </c>
      <c r="AG218" s="185">
        <v>0</v>
      </c>
      <c r="AH218" s="185">
        <v>0</v>
      </c>
    </row>
    <row r="219" spans="1:34" ht="30" customHeight="1">
      <c r="A219" s="2019"/>
      <c r="B219" s="991" t="s">
        <v>799</v>
      </c>
      <c r="C219" s="185">
        <v>0</v>
      </c>
      <c r="D219" s="185">
        <v>0</v>
      </c>
      <c r="E219" s="185">
        <v>0</v>
      </c>
      <c r="F219" s="185">
        <v>0</v>
      </c>
      <c r="G219" s="185">
        <v>0</v>
      </c>
      <c r="H219" s="185">
        <v>0</v>
      </c>
      <c r="I219" s="185">
        <v>0</v>
      </c>
      <c r="J219" s="185">
        <v>0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185">
        <v>0</v>
      </c>
      <c r="Q219" s="185">
        <v>0</v>
      </c>
      <c r="R219" s="185">
        <v>0</v>
      </c>
      <c r="S219" s="185">
        <v>0</v>
      </c>
      <c r="T219" s="185">
        <v>0</v>
      </c>
      <c r="U219" s="185">
        <v>0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0</v>
      </c>
      <c r="AG219" s="185">
        <v>0</v>
      </c>
      <c r="AH219" s="185">
        <v>0</v>
      </c>
    </row>
    <row r="220" spans="1:34" ht="30" customHeight="1">
      <c r="A220" s="2019"/>
      <c r="B220" s="991" t="s">
        <v>787</v>
      </c>
      <c r="C220" s="185">
        <v>188.64</v>
      </c>
      <c r="D220" s="185">
        <v>188.64</v>
      </c>
      <c r="E220" s="185">
        <v>0</v>
      </c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185">
        <v>0</v>
      </c>
      <c r="Y220" s="185">
        <v>0</v>
      </c>
      <c r="Z220" s="185">
        <v>0</v>
      </c>
      <c r="AA220" s="185">
        <v>0</v>
      </c>
      <c r="AB220" s="185">
        <v>0</v>
      </c>
      <c r="AC220" s="185">
        <v>0</v>
      </c>
      <c r="AD220" s="185">
        <v>0</v>
      </c>
      <c r="AE220" s="185">
        <v>0</v>
      </c>
      <c r="AF220" s="185">
        <v>0</v>
      </c>
      <c r="AG220" s="185">
        <v>0</v>
      </c>
      <c r="AH220" s="185">
        <v>0</v>
      </c>
    </row>
    <row r="221" spans="1:34" ht="30" customHeight="1">
      <c r="A221" s="2019"/>
      <c r="B221" s="991" t="s">
        <v>820</v>
      </c>
      <c r="C221" s="185">
        <v>0</v>
      </c>
      <c r="D221" s="185">
        <v>0</v>
      </c>
      <c r="E221" s="185">
        <v>0</v>
      </c>
      <c r="F221" s="185">
        <v>0</v>
      </c>
      <c r="G221" s="185">
        <v>0</v>
      </c>
      <c r="H221" s="185">
        <v>0</v>
      </c>
      <c r="I221" s="185">
        <v>0</v>
      </c>
      <c r="J221" s="185">
        <v>0</v>
      </c>
      <c r="K221" s="185">
        <v>0</v>
      </c>
      <c r="L221" s="185">
        <v>0</v>
      </c>
      <c r="M221" s="185">
        <v>0</v>
      </c>
      <c r="N221" s="185">
        <v>0</v>
      </c>
      <c r="O221" s="185">
        <v>0</v>
      </c>
      <c r="P221" s="185">
        <v>0</v>
      </c>
      <c r="Q221" s="185">
        <v>0</v>
      </c>
      <c r="R221" s="185">
        <v>0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185">
        <v>0</v>
      </c>
      <c r="Y221" s="185">
        <v>0</v>
      </c>
      <c r="Z221" s="185">
        <v>0</v>
      </c>
      <c r="AA221" s="185">
        <v>0</v>
      </c>
      <c r="AB221" s="185">
        <v>0</v>
      </c>
      <c r="AC221" s="185">
        <v>0</v>
      </c>
      <c r="AD221" s="185">
        <v>0</v>
      </c>
      <c r="AE221" s="185">
        <v>0</v>
      </c>
      <c r="AF221" s="185">
        <v>0</v>
      </c>
      <c r="AG221" s="185">
        <v>0</v>
      </c>
      <c r="AH221" s="185">
        <v>0</v>
      </c>
    </row>
    <row r="222" spans="1:34" ht="30" customHeight="1">
      <c r="A222" s="2019"/>
      <c r="B222" s="991" t="s">
        <v>800</v>
      </c>
      <c r="C222" s="185">
        <v>0</v>
      </c>
      <c r="D222" s="185">
        <v>0</v>
      </c>
      <c r="E222" s="185">
        <v>0</v>
      </c>
      <c r="F222" s="185">
        <v>0</v>
      </c>
      <c r="G222" s="185">
        <v>0</v>
      </c>
      <c r="H222" s="185">
        <v>0</v>
      </c>
      <c r="I222" s="185">
        <v>0</v>
      </c>
      <c r="J222" s="185">
        <v>0</v>
      </c>
      <c r="K222" s="185">
        <v>0</v>
      </c>
      <c r="L222" s="185">
        <v>0</v>
      </c>
      <c r="M222" s="185">
        <v>0</v>
      </c>
      <c r="N222" s="185">
        <v>0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</row>
    <row r="223" spans="1:34" ht="30" customHeight="1">
      <c r="A223" s="2019"/>
      <c r="B223" s="989" t="s">
        <v>801</v>
      </c>
      <c r="C223" s="185">
        <v>0</v>
      </c>
      <c r="D223" s="185">
        <v>0</v>
      </c>
      <c r="E223" s="185">
        <v>0</v>
      </c>
      <c r="F223" s="185">
        <v>0</v>
      </c>
      <c r="G223" s="185">
        <v>0</v>
      </c>
      <c r="H223" s="185">
        <v>0</v>
      </c>
      <c r="I223" s="185">
        <v>0</v>
      </c>
      <c r="J223" s="185">
        <v>0</v>
      </c>
      <c r="K223" s="185">
        <v>0</v>
      </c>
      <c r="L223" s="185">
        <v>0</v>
      </c>
      <c r="M223" s="185">
        <v>0</v>
      </c>
      <c r="N223" s="185">
        <v>0</v>
      </c>
      <c r="O223" s="185">
        <v>0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</row>
    <row r="224" spans="1:34" ht="30" customHeight="1">
      <c r="A224" s="2019"/>
      <c r="B224" s="995" t="s">
        <v>802</v>
      </c>
      <c r="C224" s="185">
        <v>0</v>
      </c>
      <c r="D224" s="185">
        <v>0</v>
      </c>
      <c r="E224" s="185">
        <v>0</v>
      </c>
      <c r="F224" s="185">
        <v>0</v>
      </c>
      <c r="G224" s="185">
        <v>0</v>
      </c>
      <c r="H224" s="185">
        <v>0</v>
      </c>
      <c r="I224" s="185">
        <v>0</v>
      </c>
      <c r="J224" s="185">
        <v>0</v>
      </c>
      <c r="K224" s="185">
        <v>0</v>
      </c>
      <c r="L224" s="185">
        <v>0</v>
      </c>
      <c r="M224" s="185">
        <v>0</v>
      </c>
      <c r="N224" s="185">
        <v>0</v>
      </c>
      <c r="O224" s="185">
        <v>0</v>
      </c>
      <c r="P224" s="185">
        <v>0</v>
      </c>
      <c r="Q224" s="185">
        <v>0</v>
      </c>
      <c r="R224" s="185">
        <v>0</v>
      </c>
      <c r="S224" s="185">
        <v>0</v>
      </c>
      <c r="T224" s="185">
        <v>0</v>
      </c>
      <c r="U224" s="185">
        <v>0</v>
      </c>
      <c r="V224" s="185">
        <v>0</v>
      </c>
      <c r="W224" s="185">
        <v>0</v>
      </c>
      <c r="X224" s="185">
        <v>0</v>
      </c>
      <c r="Y224" s="185">
        <v>0</v>
      </c>
      <c r="Z224" s="185">
        <v>0</v>
      </c>
      <c r="AA224" s="185">
        <v>0</v>
      </c>
      <c r="AB224" s="185">
        <v>0</v>
      </c>
      <c r="AC224" s="185">
        <v>0</v>
      </c>
      <c r="AD224" s="185">
        <v>0</v>
      </c>
      <c r="AE224" s="185">
        <v>0</v>
      </c>
      <c r="AF224" s="185">
        <v>0</v>
      </c>
      <c r="AG224" s="185">
        <v>0</v>
      </c>
      <c r="AH224" s="185">
        <v>0</v>
      </c>
    </row>
    <row r="225" spans="1:34" ht="30" customHeight="1">
      <c r="A225" s="2019"/>
      <c r="B225" s="995" t="s">
        <v>803</v>
      </c>
      <c r="C225" s="185">
        <v>100.79</v>
      </c>
      <c r="D225" s="185">
        <v>100.79</v>
      </c>
      <c r="E225" s="185">
        <v>0</v>
      </c>
      <c r="F225" s="185">
        <v>0</v>
      </c>
      <c r="G225" s="185">
        <v>0</v>
      </c>
      <c r="H225" s="185">
        <v>0</v>
      </c>
      <c r="I225" s="185">
        <v>0</v>
      </c>
      <c r="J225" s="185">
        <v>0</v>
      </c>
      <c r="K225" s="185">
        <v>0</v>
      </c>
      <c r="L225" s="185">
        <v>0</v>
      </c>
      <c r="M225" s="185">
        <v>0</v>
      </c>
      <c r="N225" s="185">
        <v>0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</row>
    <row r="226" spans="1:34" ht="30" customHeight="1">
      <c r="A226" s="2019"/>
      <c r="B226" s="1011" t="s">
        <v>804</v>
      </c>
      <c r="C226" s="185">
        <v>0</v>
      </c>
      <c r="D226" s="185">
        <v>0</v>
      </c>
      <c r="E226" s="185">
        <v>0</v>
      </c>
      <c r="F226" s="185">
        <v>0</v>
      </c>
      <c r="G226" s="185">
        <v>0</v>
      </c>
      <c r="H226" s="185">
        <v>0</v>
      </c>
      <c r="I226" s="185">
        <v>0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>
        <v>0</v>
      </c>
      <c r="U226" s="185">
        <v>0</v>
      </c>
      <c r="V226" s="185">
        <v>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</row>
    <row r="227" spans="1:34" ht="30" customHeight="1">
      <c r="A227" s="2019"/>
      <c r="B227" s="1011" t="s">
        <v>805</v>
      </c>
      <c r="C227" s="185">
        <v>0</v>
      </c>
      <c r="D227" s="185">
        <v>0</v>
      </c>
      <c r="E227" s="185">
        <v>0</v>
      </c>
      <c r="F227" s="185">
        <v>0</v>
      </c>
      <c r="G227" s="185">
        <v>0</v>
      </c>
      <c r="H227" s="185">
        <v>0</v>
      </c>
      <c r="I227" s="185">
        <v>0</v>
      </c>
      <c r="J227" s="185">
        <v>0</v>
      </c>
      <c r="K227" s="185">
        <v>0</v>
      </c>
      <c r="L227" s="185">
        <v>0</v>
      </c>
      <c r="M227" s="185">
        <v>0</v>
      </c>
      <c r="N227" s="185">
        <v>0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185">
        <v>0</v>
      </c>
      <c r="Y227" s="185">
        <v>0</v>
      </c>
      <c r="Z227" s="185">
        <v>0</v>
      </c>
      <c r="AA227" s="185">
        <v>0</v>
      </c>
      <c r="AB227" s="185">
        <v>0</v>
      </c>
      <c r="AC227" s="185">
        <v>0</v>
      </c>
      <c r="AD227" s="185">
        <v>0</v>
      </c>
      <c r="AE227" s="185">
        <v>0</v>
      </c>
      <c r="AF227" s="185">
        <v>0</v>
      </c>
      <c r="AG227" s="185">
        <v>0</v>
      </c>
      <c r="AH227" s="185">
        <v>0</v>
      </c>
    </row>
    <row r="228" spans="1:34" ht="30" customHeight="1">
      <c r="A228" s="2019"/>
      <c r="B228" s="1011" t="s">
        <v>806</v>
      </c>
      <c r="C228" s="185">
        <v>0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</row>
    <row r="229" spans="1:34" ht="30" customHeight="1">
      <c r="A229" s="2019"/>
      <c r="B229" s="995" t="s">
        <v>807</v>
      </c>
      <c r="C229" s="185">
        <v>0</v>
      </c>
      <c r="D229" s="185">
        <v>0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185">
        <v>0</v>
      </c>
      <c r="Y229" s="185">
        <v>0</v>
      </c>
      <c r="Z229" s="185">
        <v>0</v>
      </c>
      <c r="AA229" s="185">
        <v>0</v>
      </c>
      <c r="AB229" s="185">
        <v>0</v>
      </c>
      <c r="AC229" s="185">
        <v>0</v>
      </c>
      <c r="AD229" s="185">
        <v>0</v>
      </c>
      <c r="AE229" s="185">
        <v>0</v>
      </c>
      <c r="AF229" s="185">
        <v>0</v>
      </c>
      <c r="AG229" s="185">
        <v>0</v>
      </c>
      <c r="AH229" s="185">
        <v>0</v>
      </c>
    </row>
    <row r="230" spans="1:34" ht="30" customHeight="1">
      <c r="A230" s="2019"/>
      <c r="B230" s="991" t="s">
        <v>808</v>
      </c>
      <c r="C230" s="185">
        <v>0</v>
      </c>
      <c r="D230" s="185">
        <v>0</v>
      </c>
      <c r="E230" s="185">
        <v>0</v>
      </c>
      <c r="F230" s="185">
        <v>0</v>
      </c>
      <c r="G230" s="185">
        <v>0</v>
      </c>
      <c r="H230" s="185">
        <v>0</v>
      </c>
      <c r="I230" s="185">
        <v>0</v>
      </c>
      <c r="J230" s="185">
        <v>0</v>
      </c>
      <c r="K230" s="185">
        <v>0</v>
      </c>
      <c r="L230" s="185">
        <v>0</v>
      </c>
      <c r="M230" s="185">
        <v>0</v>
      </c>
      <c r="N230" s="185">
        <v>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</row>
    <row r="231" spans="1:34" ht="30" customHeight="1">
      <c r="A231" s="2019"/>
      <c r="B231" s="1011" t="s">
        <v>821</v>
      </c>
      <c r="C231" s="185">
        <v>0</v>
      </c>
      <c r="D231" s="185">
        <v>0</v>
      </c>
      <c r="E231" s="185">
        <v>0</v>
      </c>
      <c r="F231" s="185">
        <v>0</v>
      </c>
      <c r="G231" s="185">
        <v>0</v>
      </c>
      <c r="H231" s="185">
        <v>0</v>
      </c>
      <c r="I231" s="185">
        <v>0</v>
      </c>
      <c r="J231" s="185">
        <v>0</v>
      </c>
      <c r="K231" s="185">
        <v>0</v>
      </c>
      <c r="L231" s="185">
        <v>0</v>
      </c>
      <c r="M231" s="185">
        <v>0</v>
      </c>
      <c r="N231" s="185">
        <v>0</v>
      </c>
      <c r="O231" s="185">
        <v>0</v>
      </c>
      <c r="P231" s="185">
        <v>0</v>
      </c>
      <c r="Q231" s="185">
        <v>0</v>
      </c>
      <c r="R231" s="185">
        <v>0</v>
      </c>
      <c r="S231" s="185">
        <v>0</v>
      </c>
      <c r="T231" s="185">
        <v>0</v>
      </c>
      <c r="U231" s="185">
        <v>0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</row>
    <row r="232" spans="1:34" ht="30" customHeight="1">
      <c r="A232" s="2019"/>
      <c r="B232" s="1011" t="s">
        <v>822</v>
      </c>
      <c r="C232" s="185">
        <v>0</v>
      </c>
      <c r="D232" s="185">
        <v>0</v>
      </c>
      <c r="E232" s="185">
        <v>0</v>
      </c>
      <c r="F232" s="185">
        <v>0</v>
      </c>
      <c r="G232" s="185">
        <v>0</v>
      </c>
      <c r="H232" s="185">
        <v>0</v>
      </c>
      <c r="I232" s="185">
        <v>0</v>
      </c>
      <c r="J232" s="185">
        <v>0</v>
      </c>
      <c r="K232" s="185"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5">
        <v>0</v>
      </c>
      <c r="R232" s="185">
        <v>0</v>
      </c>
      <c r="S232" s="185">
        <v>0</v>
      </c>
      <c r="T232" s="185">
        <v>0</v>
      </c>
      <c r="U232" s="185">
        <v>0</v>
      </c>
      <c r="V232" s="185">
        <v>0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</row>
    <row r="233" spans="1:34" ht="19.5" customHeight="1">
      <c r="A233" s="2019"/>
      <c r="B233" s="1242" t="s">
        <v>952</v>
      </c>
      <c r="C233" s="185">
        <v>0</v>
      </c>
      <c r="D233" s="185">
        <v>0</v>
      </c>
      <c r="E233" s="185">
        <v>0</v>
      </c>
      <c r="F233" s="185">
        <v>0</v>
      </c>
      <c r="G233" s="185">
        <v>0</v>
      </c>
      <c r="H233" s="185">
        <v>0</v>
      </c>
      <c r="I233" s="185">
        <v>0</v>
      </c>
      <c r="J233" s="185">
        <v>0</v>
      </c>
      <c r="K233" s="185">
        <v>0</v>
      </c>
      <c r="L233" s="185">
        <v>0</v>
      </c>
      <c r="M233" s="185">
        <v>0</v>
      </c>
      <c r="N233" s="185">
        <v>0</v>
      </c>
      <c r="O233" s="185">
        <v>0</v>
      </c>
      <c r="P233" s="185">
        <v>0</v>
      </c>
      <c r="Q233" s="185">
        <v>0</v>
      </c>
      <c r="R233" s="185">
        <v>0</v>
      </c>
      <c r="S233" s="185">
        <v>0</v>
      </c>
      <c r="T233" s="185">
        <v>0</v>
      </c>
      <c r="U233" s="185">
        <v>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</row>
    <row r="234" spans="1:34" ht="19.5" customHeight="1">
      <c r="A234" s="2018" t="s">
        <v>813</v>
      </c>
      <c r="B234" s="1013" t="s">
        <v>41</v>
      </c>
      <c r="C234" s="1013">
        <f>SUM(' 배수관 경년별 총괄'!C235:' 배수관 경년별 총괄'!C256)</f>
        <v>226602.59999999998</v>
      </c>
      <c r="D234" s="1013">
        <f>SUM(' 배수관 경년별 총괄'!D235:' 배수관 경년별 총괄'!D256)</f>
        <v>177100.16000000006</v>
      </c>
      <c r="E234" s="1013">
        <f>SUM(' 배수관 경년별 총괄'!E235:' 배수관 경년별 총괄'!E256)</f>
        <v>2049.8000000000002</v>
      </c>
      <c r="F234" s="1013">
        <f>SUM(' 배수관 경년별 총괄'!F235:' 배수관 경년별 총괄'!F256)</f>
        <v>2859.5299999999997</v>
      </c>
      <c r="G234" s="1013">
        <f>SUM(' 배수관 경년별 총괄'!G235:' 배수관 경년별 총괄'!G256)</f>
        <v>10809.21</v>
      </c>
      <c r="H234" s="1013">
        <f>SUM(' 배수관 경년별 총괄'!H235:' 배수관 경년별 총괄'!H256)</f>
        <v>3819.92</v>
      </c>
      <c r="I234" s="1013">
        <f>SUM(' 배수관 경년별 총괄'!I235:' 배수관 경년별 총괄'!I256)</f>
        <v>3176.4</v>
      </c>
      <c r="J234" s="1013">
        <f>SUM(' 배수관 경년별 총괄'!J235:' 배수관 경년별 총괄'!J256)</f>
        <v>14031.48</v>
      </c>
      <c r="K234" s="1013">
        <f>SUM(' 배수관 경년별 총괄'!K235:' 배수관 경년별 총괄'!K256)</f>
        <v>3306.68</v>
      </c>
      <c r="L234" s="1013">
        <f>SUM(' 배수관 경년별 총괄'!L235:' 배수관 경년별 총괄'!L256)</f>
        <v>4362.6100000000006</v>
      </c>
      <c r="M234" s="1013">
        <f>SUM(' 배수관 경년별 총괄'!M235:' 배수관 경년별 총괄'!M256)</f>
        <v>2441.9299999999998</v>
      </c>
      <c r="N234" s="1013">
        <f>SUM(' 배수관 경년별 총괄'!N235:' 배수관 경년별 총괄'!N256)</f>
        <v>2644.88</v>
      </c>
      <c r="O234" s="1013">
        <f>SUM(' 배수관 경년별 총괄'!O235:' 배수관 경년별 총괄'!O256)</f>
        <v>2049.8000000000002</v>
      </c>
      <c r="P234" s="1013">
        <f>SUM(' 배수관 경년별 총괄'!P235:' 배수관 경년별 총괄'!P256)</f>
        <v>2859.5299999999997</v>
      </c>
      <c r="Q234" s="1013">
        <f>SUM(' 배수관 경년별 총괄'!Q235:' 배수관 경년별 총괄'!Q256)</f>
        <v>10809.21</v>
      </c>
      <c r="R234" s="1013">
        <f>SUM(' 배수관 경년별 총괄'!R235:' 배수관 경년별 총괄'!R256)</f>
        <v>3819.92</v>
      </c>
      <c r="S234" s="1013">
        <f>SUM(' 배수관 경년별 총괄'!S235:' 배수관 경년별 총괄'!S256)</f>
        <v>3176.4</v>
      </c>
      <c r="T234" s="1013">
        <f>SUM(' 배수관 경년별 총괄'!T235:' 배수관 경년별 총괄'!T256)</f>
        <v>14031.48</v>
      </c>
      <c r="U234" s="1013">
        <f>SUM(' 배수관 경년별 총괄'!U235:' 배수관 경년별 총괄'!U256)</f>
        <v>3306.68</v>
      </c>
      <c r="V234" s="1013">
        <f>SUM(' 배수관 경년별 총괄'!V235:' 배수관 경년별 총괄'!V256)</f>
        <v>4362.6100000000006</v>
      </c>
      <c r="W234" s="1013">
        <f>SUM(' 배수관 경년별 총괄'!W235:' 배수관 경년별 총괄'!W256)</f>
        <v>2441.9299999999998</v>
      </c>
      <c r="X234" s="1013">
        <f>SUM(' 배수관 경년별 총괄'!X235:' 배수관 경년별 총괄'!X256)</f>
        <v>2644.88</v>
      </c>
      <c r="Y234" s="1013">
        <f>SUM(' 배수관 경년별 총괄'!Y235:' 배수관 경년별 총괄'!Y256)</f>
        <v>2049.8000000000002</v>
      </c>
      <c r="Z234" s="1013">
        <f>SUM(' 배수관 경년별 총괄'!Z235:' 배수관 경년별 총괄'!Z256)</f>
        <v>2859.5299999999997</v>
      </c>
      <c r="AA234" s="1013">
        <f>SUM(' 배수관 경년별 총괄'!AA235:' 배수관 경년별 총괄'!AA256)</f>
        <v>10809.21</v>
      </c>
      <c r="AB234" s="1013">
        <f>SUM(' 배수관 경년별 총괄'!AB235:' 배수관 경년별 총괄'!AB256)</f>
        <v>3819.92</v>
      </c>
      <c r="AC234" s="1013">
        <f>SUM(' 배수관 경년별 총괄'!AC235:' 배수관 경년별 총괄'!AC256)</f>
        <v>3176.4</v>
      </c>
      <c r="AD234" s="1013">
        <f>SUM(' 배수관 경년별 총괄'!AD235:' 배수관 경년별 총괄'!AD256)</f>
        <v>14031.48</v>
      </c>
      <c r="AE234" s="1013">
        <f>SUM(' 배수관 경년별 총괄'!AE235:' 배수관 경년별 총괄'!AE256)</f>
        <v>3306.68</v>
      </c>
      <c r="AF234" s="1013">
        <f>SUM(' 배수관 경년별 총괄'!AF235:' 배수관 경년별 총괄'!AF256)</f>
        <v>4362.6100000000006</v>
      </c>
      <c r="AG234" s="1013">
        <f>SUM(' 배수관 경년별 총괄'!AG235:' 배수관 경년별 총괄'!AG256)</f>
        <v>2441.9299999999998</v>
      </c>
      <c r="AH234" s="1013">
        <f>SUM(' 배수관 경년별 총괄'!AH235:' 배수관 경년별 총괄'!AH256)</f>
        <v>2644.88</v>
      </c>
    </row>
    <row r="235" spans="1:34" ht="19.5" customHeight="1">
      <c r="A235" s="2018" t="s">
        <v>813</v>
      </c>
      <c r="B235" s="989" t="s">
        <v>951</v>
      </c>
      <c r="C235" s="185">
        <v>4964.45</v>
      </c>
      <c r="D235" s="185">
        <v>0</v>
      </c>
      <c r="E235" s="185">
        <v>0</v>
      </c>
      <c r="F235" s="185">
        <v>0</v>
      </c>
      <c r="G235" s="185">
        <v>0</v>
      </c>
      <c r="H235" s="185">
        <v>0</v>
      </c>
      <c r="I235" s="185">
        <v>0</v>
      </c>
      <c r="J235" s="185">
        <v>0</v>
      </c>
      <c r="K235" s="185">
        <v>206</v>
      </c>
      <c r="L235" s="185">
        <v>1625.64</v>
      </c>
      <c r="M235" s="185">
        <v>1132.33</v>
      </c>
      <c r="N235" s="185">
        <v>2000.48</v>
      </c>
      <c r="O235" s="18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206</v>
      </c>
      <c r="V235" s="185">
        <v>1625.64</v>
      </c>
      <c r="W235" s="185">
        <v>1132.33</v>
      </c>
      <c r="X235" s="185">
        <v>2000.48</v>
      </c>
      <c r="Y235" s="185">
        <v>0</v>
      </c>
      <c r="Z235" s="185">
        <v>0</v>
      </c>
      <c r="AA235" s="185">
        <v>0</v>
      </c>
      <c r="AB235" s="185">
        <v>0</v>
      </c>
      <c r="AC235" s="185">
        <v>0</v>
      </c>
      <c r="AD235" s="185">
        <v>0</v>
      </c>
      <c r="AE235" s="185">
        <v>206</v>
      </c>
      <c r="AF235" s="185">
        <v>1625.64</v>
      </c>
      <c r="AG235" s="185">
        <v>1132.33</v>
      </c>
      <c r="AH235" s="185">
        <v>2000.48</v>
      </c>
    </row>
    <row r="236" spans="1:34" ht="30" customHeight="1">
      <c r="A236" s="2019"/>
      <c r="B236" s="989" t="s">
        <v>796</v>
      </c>
      <c r="C236" s="185">
        <v>525.6</v>
      </c>
      <c r="D236" s="185">
        <v>525.6</v>
      </c>
      <c r="E236" s="185">
        <v>0</v>
      </c>
      <c r="F236" s="185">
        <v>0</v>
      </c>
      <c r="G236" s="185">
        <v>0</v>
      </c>
      <c r="H236" s="185">
        <v>0</v>
      </c>
      <c r="I236" s="185">
        <v>0</v>
      </c>
      <c r="J236" s="185">
        <v>0</v>
      </c>
      <c r="K236" s="185">
        <v>0</v>
      </c>
      <c r="L236" s="185">
        <v>0</v>
      </c>
      <c r="M236" s="185">
        <v>0</v>
      </c>
      <c r="N236" s="185">
        <v>0</v>
      </c>
      <c r="O236" s="185">
        <v>0</v>
      </c>
      <c r="P236" s="185">
        <v>0</v>
      </c>
      <c r="Q236" s="185">
        <v>0</v>
      </c>
      <c r="R236" s="185">
        <v>0</v>
      </c>
      <c r="S236" s="185">
        <v>0</v>
      </c>
      <c r="T236" s="185">
        <v>0</v>
      </c>
      <c r="U236" s="185">
        <v>0</v>
      </c>
      <c r="V236" s="185">
        <v>0</v>
      </c>
      <c r="W236" s="185">
        <v>0</v>
      </c>
      <c r="X236" s="185">
        <v>0</v>
      </c>
      <c r="Y236" s="185">
        <v>0</v>
      </c>
      <c r="Z236" s="185">
        <v>0</v>
      </c>
      <c r="AA236" s="185">
        <v>0</v>
      </c>
      <c r="AB236" s="185">
        <v>0</v>
      </c>
      <c r="AC236" s="185">
        <v>0</v>
      </c>
      <c r="AD236" s="185">
        <v>0</v>
      </c>
      <c r="AE236" s="185">
        <v>0</v>
      </c>
      <c r="AF236" s="185">
        <v>0</v>
      </c>
      <c r="AG236" s="185">
        <v>0</v>
      </c>
      <c r="AH236" s="185">
        <v>0</v>
      </c>
    </row>
    <row r="237" spans="1:34" ht="30" customHeight="1">
      <c r="A237" s="2019"/>
      <c r="B237" s="989" t="s">
        <v>797</v>
      </c>
      <c r="C237" s="185">
        <v>18074.62</v>
      </c>
      <c r="D237" s="185">
        <v>15603.95</v>
      </c>
      <c r="E237" s="185">
        <v>377.36</v>
      </c>
      <c r="F237" s="185">
        <v>6.74</v>
      </c>
      <c r="G237" s="185">
        <v>0</v>
      </c>
      <c r="H237" s="185">
        <v>163.54</v>
      </c>
      <c r="I237" s="185">
        <v>32.03</v>
      </c>
      <c r="J237" s="185">
        <v>760.27</v>
      </c>
      <c r="K237" s="185">
        <v>532.6</v>
      </c>
      <c r="L237" s="185">
        <v>51.22</v>
      </c>
      <c r="M237" s="185">
        <v>546.91</v>
      </c>
      <c r="N237" s="185">
        <v>0</v>
      </c>
      <c r="O237" s="185">
        <v>377.36</v>
      </c>
      <c r="P237" s="185">
        <v>6.74</v>
      </c>
      <c r="Q237" s="185">
        <v>0</v>
      </c>
      <c r="R237" s="185">
        <v>163.54</v>
      </c>
      <c r="S237" s="185">
        <v>32.03</v>
      </c>
      <c r="T237" s="185">
        <v>760.27</v>
      </c>
      <c r="U237" s="185">
        <v>532.6</v>
      </c>
      <c r="V237" s="185">
        <v>51.22</v>
      </c>
      <c r="W237" s="185">
        <v>546.91</v>
      </c>
      <c r="X237" s="185">
        <v>0</v>
      </c>
      <c r="Y237" s="185">
        <v>377.36</v>
      </c>
      <c r="Z237" s="185">
        <v>6.74</v>
      </c>
      <c r="AA237" s="185">
        <v>0</v>
      </c>
      <c r="AB237" s="185">
        <v>163.54</v>
      </c>
      <c r="AC237" s="185">
        <v>32.03</v>
      </c>
      <c r="AD237" s="185">
        <v>760.27</v>
      </c>
      <c r="AE237" s="185">
        <v>532.6</v>
      </c>
      <c r="AF237" s="185">
        <v>51.22</v>
      </c>
      <c r="AG237" s="185">
        <v>546.91</v>
      </c>
      <c r="AH237" s="185">
        <v>0</v>
      </c>
    </row>
    <row r="238" spans="1:34" ht="30" customHeight="1">
      <c r="A238" s="2019"/>
      <c r="B238" s="989" t="s">
        <v>798</v>
      </c>
      <c r="C238" s="185">
        <v>1283.33</v>
      </c>
      <c r="D238" s="185">
        <v>1283.33</v>
      </c>
      <c r="E238" s="185">
        <v>0</v>
      </c>
      <c r="F238" s="185">
        <v>0</v>
      </c>
      <c r="G238" s="185">
        <v>0</v>
      </c>
      <c r="H238" s="185">
        <v>0</v>
      </c>
      <c r="I238" s="185">
        <v>0</v>
      </c>
      <c r="J238" s="185">
        <v>0</v>
      </c>
      <c r="K238" s="185">
        <v>0</v>
      </c>
      <c r="L238" s="185">
        <v>0</v>
      </c>
      <c r="M238" s="185">
        <v>0</v>
      </c>
      <c r="N238" s="185">
        <v>0</v>
      </c>
      <c r="O238" s="185">
        <v>0</v>
      </c>
      <c r="P238" s="185">
        <v>0</v>
      </c>
      <c r="Q238" s="185">
        <v>0</v>
      </c>
      <c r="R238" s="185">
        <v>0</v>
      </c>
      <c r="S238" s="185">
        <v>0</v>
      </c>
      <c r="T238" s="185">
        <v>0</v>
      </c>
      <c r="U238" s="185">
        <v>0</v>
      </c>
      <c r="V238" s="185">
        <v>0</v>
      </c>
      <c r="W238" s="185">
        <v>0</v>
      </c>
      <c r="X238" s="185">
        <v>0</v>
      </c>
      <c r="Y238" s="185">
        <v>0</v>
      </c>
      <c r="Z238" s="185">
        <v>0</v>
      </c>
      <c r="AA238" s="185">
        <v>0</v>
      </c>
      <c r="AB238" s="185">
        <v>0</v>
      </c>
      <c r="AC238" s="185">
        <v>0</v>
      </c>
      <c r="AD238" s="185">
        <v>0</v>
      </c>
      <c r="AE238" s="185">
        <v>0</v>
      </c>
      <c r="AF238" s="185">
        <v>0</v>
      </c>
      <c r="AG238" s="185">
        <v>0</v>
      </c>
      <c r="AH238" s="185">
        <v>0</v>
      </c>
    </row>
    <row r="239" spans="1:34" ht="30" customHeight="1">
      <c r="A239" s="2019"/>
      <c r="B239" s="989" t="s">
        <v>780</v>
      </c>
      <c r="C239" s="185">
        <v>191500.88</v>
      </c>
      <c r="D239" s="185">
        <v>151760.1</v>
      </c>
      <c r="E239" s="185">
        <v>1672.44</v>
      </c>
      <c r="F239" s="185">
        <v>2137.5700000000002</v>
      </c>
      <c r="G239" s="185">
        <v>9703.4699999999993</v>
      </c>
      <c r="H239" s="185">
        <v>3656.38</v>
      </c>
      <c r="I239" s="185">
        <v>3142.27</v>
      </c>
      <c r="J239" s="185">
        <v>13172.02</v>
      </c>
      <c r="K239" s="185">
        <v>2567.64</v>
      </c>
      <c r="L239" s="185">
        <v>2655.75</v>
      </c>
      <c r="M239" s="185">
        <v>389.39</v>
      </c>
      <c r="N239" s="185">
        <v>643.85</v>
      </c>
      <c r="O239" s="185">
        <v>1672.44</v>
      </c>
      <c r="P239" s="185">
        <v>2137.5700000000002</v>
      </c>
      <c r="Q239" s="185">
        <v>9703.4699999999993</v>
      </c>
      <c r="R239" s="185">
        <v>3656.38</v>
      </c>
      <c r="S239" s="185">
        <v>3142.27</v>
      </c>
      <c r="T239" s="185">
        <v>13172.02</v>
      </c>
      <c r="U239" s="185">
        <v>2567.64</v>
      </c>
      <c r="V239" s="185">
        <v>2655.75</v>
      </c>
      <c r="W239" s="185">
        <v>389.39</v>
      </c>
      <c r="X239" s="185">
        <v>643.85</v>
      </c>
      <c r="Y239" s="185">
        <v>1672.44</v>
      </c>
      <c r="Z239" s="185">
        <v>2137.5700000000002</v>
      </c>
      <c r="AA239" s="185">
        <v>9703.4699999999993</v>
      </c>
      <c r="AB239" s="185">
        <v>3656.38</v>
      </c>
      <c r="AC239" s="185">
        <v>3142.27</v>
      </c>
      <c r="AD239" s="185">
        <v>13172.02</v>
      </c>
      <c r="AE239" s="185">
        <v>2567.64</v>
      </c>
      <c r="AF239" s="185">
        <v>2655.75</v>
      </c>
      <c r="AG239" s="185">
        <v>389.39</v>
      </c>
      <c r="AH239" s="185">
        <v>643.85</v>
      </c>
    </row>
    <row r="240" spans="1:34" ht="30" customHeight="1">
      <c r="A240" s="2019"/>
      <c r="B240" s="991" t="s">
        <v>781</v>
      </c>
      <c r="C240" s="185">
        <v>33.450000000000003</v>
      </c>
      <c r="D240" s="185">
        <v>33.450000000000003</v>
      </c>
      <c r="E240" s="185">
        <v>0</v>
      </c>
      <c r="F240" s="185">
        <v>0</v>
      </c>
      <c r="G240" s="185">
        <v>0</v>
      </c>
      <c r="H240" s="185">
        <v>0</v>
      </c>
      <c r="I240" s="185">
        <v>0</v>
      </c>
      <c r="J240" s="185">
        <v>0</v>
      </c>
      <c r="K240" s="185">
        <v>0</v>
      </c>
      <c r="L240" s="185">
        <v>0</v>
      </c>
      <c r="M240" s="185">
        <v>0</v>
      </c>
      <c r="N240" s="185">
        <v>0</v>
      </c>
      <c r="O240" s="185">
        <v>0</v>
      </c>
      <c r="P240" s="185">
        <v>0</v>
      </c>
      <c r="Q240" s="185">
        <v>0</v>
      </c>
      <c r="R240" s="185">
        <v>0</v>
      </c>
      <c r="S240" s="185">
        <v>0</v>
      </c>
      <c r="T240" s="185">
        <v>0</v>
      </c>
      <c r="U240" s="185">
        <v>0</v>
      </c>
      <c r="V240" s="185">
        <v>0</v>
      </c>
      <c r="W240" s="185">
        <v>0</v>
      </c>
      <c r="X240" s="185">
        <v>0</v>
      </c>
      <c r="Y240" s="185">
        <v>0</v>
      </c>
      <c r="Z240" s="185">
        <v>0</v>
      </c>
      <c r="AA240" s="185">
        <v>0</v>
      </c>
      <c r="AB240" s="185">
        <v>0</v>
      </c>
      <c r="AC240" s="185">
        <v>0</v>
      </c>
      <c r="AD240" s="185">
        <v>0</v>
      </c>
      <c r="AE240" s="185">
        <v>0</v>
      </c>
      <c r="AF240" s="185">
        <v>0</v>
      </c>
      <c r="AG240" s="185">
        <v>0</v>
      </c>
      <c r="AH240" s="185">
        <v>0</v>
      </c>
    </row>
    <row r="241" spans="1:34" ht="30" customHeight="1">
      <c r="A241" s="2019"/>
      <c r="B241" s="991" t="s">
        <v>786</v>
      </c>
      <c r="C241" s="185">
        <v>0</v>
      </c>
      <c r="D241" s="185">
        <v>0</v>
      </c>
      <c r="E241" s="185">
        <v>0</v>
      </c>
      <c r="F241" s="185">
        <v>0</v>
      </c>
      <c r="G241" s="185">
        <v>0</v>
      </c>
      <c r="H241" s="185">
        <v>0</v>
      </c>
      <c r="I241" s="185">
        <v>0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85">
        <v>0</v>
      </c>
      <c r="W241" s="185">
        <v>0</v>
      </c>
      <c r="X241" s="185">
        <v>0</v>
      </c>
      <c r="Y241" s="185">
        <v>0</v>
      </c>
      <c r="Z241" s="185">
        <v>0</v>
      </c>
      <c r="AA241" s="185">
        <v>0</v>
      </c>
      <c r="AB241" s="185">
        <v>0</v>
      </c>
      <c r="AC241" s="185">
        <v>0</v>
      </c>
      <c r="AD241" s="185">
        <v>0</v>
      </c>
      <c r="AE241" s="185">
        <v>0</v>
      </c>
      <c r="AF241" s="185">
        <v>0</v>
      </c>
      <c r="AG241" s="185">
        <v>0</v>
      </c>
      <c r="AH241" s="185">
        <v>0</v>
      </c>
    </row>
    <row r="242" spans="1:34" ht="30" customHeight="1">
      <c r="A242" s="2019"/>
      <c r="B242" s="991" t="s">
        <v>799</v>
      </c>
      <c r="C242" s="185">
        <v>115.93</v>
      </c>
      <c r="D242" s="185">
        <v>90.48</v>
      </c>
      <c r="E242" s="185">
        <v>0</v>
      </c>
      <c r="F242" s="185">
        <v>0</v>
      </c>
      <c r="G242" s="185">
        <v>25.45</v>
      </c>
      <c r="H242" s="185">
        <v>0</v>
      </c>
      <c r="I242" s="185">
        <v>0</v>
      </c>
      <c r="J242" s="185">
        <v>0</v>
      </c>
      <c r="K242" s="185">
        <v>0</v>
      </c>
      <c r="L242" s="185">
        <v>0</v>
      </c>
      <c r="M242" s="185">
        <v>0</v>
      </c>
      <c r="N242" s="185">
        <v>0</v>
      </c>
      <c r="O242" s="185">
        <v>0</v>
      </c>
      <c r="P242" s="185">
        <v>0</v>
      </c>
      <c r="Q242" s="185">
        <v>25.45</v>
      </c>
      <c r="R242" s="185">
        <v>0</v>
      </c>
      <c r="S242" s="185">
        <v>0</v>
      </c>
      <c r="T242" s="185">
        <v>0</v>
      </c>
      <c r="U242" s="185">
        <v>0</v>
      </c>
      <c r="V242" s="185">
        <v>0</v>
      </c>
      <c r="W242" s="185">
        <v>0</v>
      </c>
      <c r="X242" s="185">
        <v>0</v>
      </c>
      <c r="Y242" s="185">
        <v>0</v>
      </c>
      <c r="Z242" s="185">
        <v>0</v>
      </c>
      <c r="AA242" s="185">
        <v>25.45</v>
      </c>
      <c r="AB242" s="185">
        <v>0</v>
      </c>
      <c r="AC242" s="185">
        <v>0</v>
      </c>
      <c r="AD242" s="185">
        <v>0</v>
      </c>
      <c r="AE242" s="185">
        <v>0</v>
      </c>
      <c r="AF242" s="185">
        <v>0</v>
      </c>
      <c r="AG242" s="185">
        <v>0</v>
      </c>
      <c r="AH242" s="185">
        <v>0</v>
      </c>
    </row>
    <row r="243" spans="1:34" ht="30" customHeight="1">
      <c r="A243" s="2019"/>
      <c r="B243" s="991" t="s">
        <v>787</v>
      </c>
      <c r="C243" s="185">
        <v>7141.12</v>
      </c>
      <c r="D243" s="185">
        <v>5490.73</v>
      </c>
      <c r="E243" s="185">
        <v>0</v>
      </c>
      <c r="F243" s="185">
        <v>570.1</v>
      </c>
      <c r="G243" s="185">
        <v>1080.29</v>
      </c>
      <c r="H243" s="185">
        <v>0</v>
      </c>
      <c r="I243" s="185">
        <v>0</v>
      </c>
      <c r="J243" s="185">
        <v>0</v>
      </c>
      <c r="K243" s="185">
        <v>0</v>
      </c>
      <c r="L243" s="185">
        <v>0</v>
      </c>
      <c r="M243" s="185">
        <v>0</v>
      </c>
      <c r="N243" s="185">
        <v>0</v>
      </c>
      <c r="O243" s="185">
        <v>0</v>
      </c>
      <c r="P243" s="185">
        <v>570.1</v>
      </c>
      <c r="Q243" s="185">
        <v>1080.29</v>
      </c>
      <c r="R243" s="185">
        <v>0</v>
      </c>
      <c r="S243" s="185">
        <v>0</v>
      </c>
      <c r="T243" s="185">
        <v>0</v>
      </c>
      <c r="U243" s="185">
        <v>0</v>
      </c>
      <c r="V243" s="185">
        <v>0</v>
      </c>
      <c r="W243" s="185">
        <v>0</v>
      </c>
      <c r="X243" s="185">
        <v>0</v>
      </c>
      <c r="Y243" s="185">
        <v>0</v>
      </c>
      <c r="Z243" s="185">
        <v>570.1</v>
      </c>
      <c r="AA243" s="185">
        <v>1080.29</v>
      </c>
      <c r="AB243" s="185">
        <v>0</v>
      </c>
      <c r="AC243" s="185">
        <v>0</v>
      </c>
      <c r="AD243" s="185">
        <v>0</v>
      </c>
      <c r="AE243" s="185">
        <v>0</v>
      </c>
      <c r="AF243" s="185">
        <v>0</v>
      </c>
      <c r="AG243" s="185">
        <v>0</v>
      </c>
      <c r="AH243" s="185">
        <v>0</v>
      </c>
    </row>
    <row r="244" spans="1:34" ht="30" customHeight="1">
      <c r="A244" s="2019"/>
      <c r="B244" s="991" t="s">
        <v>820</v>
      </c>
      <c r="C244" s="185">
        <v>0</v>
      </c>
      <c r="D244" s="185">
        <v>0</v>
      </c>
      <c r="E244" s="185">
        <v>0</v>
      </c>
      <c r="F244" s="185">
        <v>0</v>
      </c>
      <c r="G244" s="185">
        <v>0</v>
      </c>
      <c r="H244" s="185">
        <v>0</v>
      </c>
      <c r="I244" s="185">
        <v>0</v>
      </c>
      <c r="J244" s="185">
        <v>0</v>
      </c>
      <c r="K244" s="185">
        <v>0</v>
      </c>
      <c r="L244" s="185">
        <v>0</v>
      </c>
      <c r="M244" s="185">
        <v>0</v>
      </c>
      <c r="N244" s="185">
        <v>0</v>
      </c>
      <c r="O244" s="185">
        <v>0</v>
      </c>
      <c r="P244" s="185">
        <v>0</v>
      </c>
      <c r="Q244" s="185">
        <v>0</v>
      </c>
      <c r="R244" s="185">
        <v>0</v>
      </c>
      <c r="S244" s="185">
        <v>0</v>
      </c>
      <c r="T244" s="185">
        <v>0</v>
      </c>
      <c r="U244" s="185">
        <v>0</v>
      </c>
      <c r="V244" s="185">
        <v>0</v>
      </c>
      <c r="W244" s="185">
        <v>0</v>
      </c>
      <c r="X244" s="185">
        <v>0</v>
      </c>
      <c r="Y244" s="185">
        <v>0</v>
      </c>
      <c r="Z244" s="185">
        <v>0</v>
      </c>
      <c r="AA244" s="185">
        <v>0</v>
      </c>
      <c r="AB244" s="185">
        <v>0</v>
      </c>
      <c r="AC244" s="185">
        <v>0</v>
      </c>
      <c r="AD244" s="185">
        <v>0</v>
      </c>
      <c r="AE244" s="185">
        <v>0</v>
      </c>
      <c r="AF244" s="185">
        <v>0</v>
      </c>
      <c r="AG244" s="185">
        <v>0</v>
      </c>
      <c r="AH244" s="185">
        <v>0</v>
      </c>
    </row>
    <row r="245" spans="1:34" ht="30" customHeight="1">
      <c r="A245" s="2019"/>
      <c r="B245" s="991" t="s">
        <v>800</v>
      </c>
      <c r="C245" s="185">
        <v>0</v>
      </c>
      <c r="D245" s="185">
        <v>0</v>
      </c>
      <c r="E245" s="185">
        <v>0</v>
      </c>
      <c r="F245" s="185">
        <v>0</v>
      </c>
      <c r="G245" s="185">
        <v>0</v>
      </c>
      <c r="H245" s="185">
        <v>0</v>
      </c>
      <c r="I245" s="185">
        <v>0</v>
      </c>
      <c r="J245" s="185">
        <v>0</v>
      </c>
      <c r="K245" s="185">
        <v>0</v>
      </c>
      <c r="L245" s="185">
        <v>0</v>
      </c>
      <c r="M245" s="185">
        <v>0</v>
      </c>
      <c r="N245" s="185">
        <v>0</v>
      </c>
      <c r="O245" s="185">
        <v>0</v>
      </c>
      <c r="P245" s="185">
        <v>0</v>
      </c>
      <c r="Q245" s="185">
        <v>0</v>
      </c>
      <c r="R245" s="185">
        <v>0</v>
      </c>
      <c r="S245" s="185">
        <v>0</v>
      </c>
      <c r="T245" s="185">
        <v>0</v>
      </c>
      <c r="U245" s="185">
        <v>0</v>
      </c>
      <c r="V245" s="185">
        <v>0</v>
      </c>
      <c r="W245" s="185">
        <v>0</v>
      </c>
      <c r="X245" s="185">
        <v>0</v>
      </c>
      <c r="Y245" s="185">
        <v>0</v>
      </c>
      <c r="Z245" s="185">
        <v>0</v>
      </c>
      <c r="AA245" s="185">
        <v>0</v>
      </c>
      <c r="AB245" s="185">
        <v>0</v>
      </c>
      <c r="AC245" s="185">
        <v>0</v>
      </c>
      <c r="AD245" s="185">
        <v>0</v>
      </c>
      <c r="AE245" s="185">
        <v>0</v>
      </c>
      <c r="AF245" s="185">
        <v>0</v>
      </c>
      <c r="AG245" s="185">
        <v>0</v>
      </c>
      <c r="AH245" s="185">
        <v>0</v>
      </c>
    </row>
    <row r="246" spans="1:34" ht="30" customHeight="1">
      <c r="A246" s="2019"/>
      <c r="B246" s="989" t="s">
        <v>801</v>
      </c>
      <c r="C246" s="185">
        <v>225.06</v>
      </c>
      <c r="D246" s="185">
        <v>225.06</v>
      </c>
      <c r="E246" s="185">
        <v>0</v>
      </c>
      <c r="F246" s="185">
        <v>0</v>
      </c>
      <c r="G246" s="185">
        <v>0</v>
      </c>
      <c r="H246" s="185">
        <v>0</v>
      </c>
      <c r="I246" s="185">
        <v>0</v>
      </c>
      <c r="J246" s="185">
        <v>0</v>
      </c>
      <c r="K246" s="185">
        <v>0</v>
      </c>
      <c r="L246" s="185">
        <v>0</v>
      </c>
      <c r="M246" s="185">
        <v>0</v>
      </c>
      <c r="N246" s="185">
        <v>0</v>
      </c>
      <c r="O246" s="185">
        <v>0</v>
      </c>
      <c r="P246" s="185">
        <v>0</v>
      </c>
      <c r="Q246" s="185">
        <v>0</v>
      </c>
      <c r="R246" s="185">
        <v>0</v>
      </c>
      <c r="S246" s="185">
        <v>0</v>
      </c>
      <c r="T246" s="185">
        <v>0</v>
      </c>
      <c r="U246" s="185">
        <v>0</v>
      </c>
      <c r="V246" s="185">
        <v>0</v>
      </c>
      <c r="W246" s="185">
        <v>0</v>
      </c>
      <c r="X246" s="185">
        <v>0</v>
      </c>
      <c r="Y246" s="185">
        <v>0</v>
      </c>
      <c r="Z246" s="185">
        <v>0</v>
      </c>
      <c r="AA246" s="185">
        <v>0</v>
      </c>
      <c r="AB246" s="185">
        <v>0</v>
      </c>
      <c r="AC246" s="185">
        <v>0</v>
      </c>
      <c r="AD246" s="185">
        <v>0</v>
      </c>
      <c r="AE246" s="185">
        <v>0</v>
      </c>
      <c r="AF246" s="185">
        <v>0</v>
      </c>
      <c r="AG246" s="185">
        <v>0</v>
      </c>
      <c r="AH246" s="185">
        <v>0</v>
      </c>
    </row>
    <row r="247" spans="1:34" ht="30" customHeight="1">
      <c r="A247" s="2019"/>
      <c r="B247" s="995" t="s">
        <v>802</v>
      </c>
      <c r="C247" s="185">
        <v>30</v>
      </c>
      <c r="D247" s="185">
        <v>0</v>
      </c>
      <c r="E247" s="185">
        <v>0</v>
      </c>
      <c r="F247" s="185">
        <v>0</v>
      </c>
      <c r="G247" s="185">
        <v>0</v>
      </c>
      <c r="H247" s="185">
        <v>0</v>
      </c>
      <c r="I247" s="185">
        <v>0</v>
      </c>
      <c r="J247" s="185">
        <v>0</v>
      </c>
      <c r="K247" s="185">
        <v>0</v>
      </c>
      <c r="L247" s="185">
        <v>30</v>
      </c>
      <c r="M247" s="185">
        <v>0</v>
      </c>
      <c r="N247" s="185">
        <v>0</v>
      </c>
      <c r="O247" s="185">
        <v>0</v>
      </c>
      <c r="P247" s="185">
        <v>0</v>
      </c>
      <c r="Q247" s="185">
        <v>0</v>
      </c>
      <c r="R247" s="185">
        <v>0</v>
      </c>
      <c r="S247" s="185">
        <v>0</v>
      </c>
      <c r="T247" s="185">
        <v>0</v>
      </c>
      <c r="U247" s="185">
        <v>0</v>
      </c>
      <c r="V247" s="185">
        <v>30</v>
      </c>
      <c r="W247" s="185">
        <v>0</v>
      </c>
      <c r="X247" s="185">
        <v>0</v>
      </c>
      <c r="Y247" s="185">
        <v>0</v>
      </c>
      <c r="Z247" s="185">
        <v>0</v>
      </c>
      <c r="AA247" s="185">
        <v>0</v>
      </c>
      <c r="AB247" s="185">
        <v>0</v>
      </c>
      <c r="AC247" s="185">
        <v>0</v>
      </c>
      <c r="AD247" s="185">
        <v>0</v>
      </c>
      <c r="AE247" s="185">
        <v>0</v>
      </c>
      <c r="AF247" s="185">
        <v>30</v>
      </c>
      <c r="AG247" s="185">
        <v>0</v>
      </c>
      <c r="AH247" s="185">
        <v>0</v>
      </c>
    </row>
    <row r="248" spans="1:34" ht="30" customHeight="1">
      <c r="A248" s="2019"/>
      <c r="B248" s="995" t="s">
        <v>803</v>
      </c>
      <c r="C248" s="185">
        <v>74.42</v>
      </c>
      <c r="D248" s="185">
        <v>74.42</v>
      </c>
      <c r="E248" s="185">
        <v>0</v>
      </c>
      <c r="F248" s="185">
        <v>0</v>
      </c>
      <c r="G248" s="185">
        <v>0</v>
      </c>
      <c r="H248" s="185">
        <v>0</v>
      </c>
      <c r="I248" s="185">
        <v>0</v>
      </c>
      <c r="J248" s="185">
        <v>0</v>
      </c>
      <c r="K248" s="185">
        <v>0</v>
      </c>
      <c r="L248" s="185">
        <v>0</v>
      </c>
      <c r="M248" s="185">
        <v>0</v>
      </c>
      <c r="N248" s="185">
        <v>0</v>
      </c>
      <c r="O248" s="185">
        <v>0</v>
      </c>
      <c r="P248" s="185">
        <v>0</v>
      </c>
      <c r="Q248" s="185">
        <v>0</v>
      </c>
      <c r="R248" s="185">
        <v>0</v>
      </c>
      <c r="S248" s="185">
        <v>0</v>
      </c>
      <c r="T248" s="185">
        <v>0</v>
      </c>
      <c r="U248" s="185">
        <v>0</v>
      </c>
      <c r="V248" s="185">
        <v>0</v>
      </c>
      <c r="W248" s="185">
        <v>0</v>
      </c>
      <c r="X248" s="185">
        <v>0</v>
      </c>
      <c r="Y248" s="185">
        <v>0</v>
      </c>
      <c r="Z248" s="185">
        <v>0</v>
      </c>
      <c r="AA248" s="185">
        <v>0</v>
      </c>
      <c r="AB248" s="185">
        <v>0</v>
      </c>
      <c r="AC248" s="185">
        <v>0</v>
      </c>
      <c r="AD248" s="185">
        <v>0</v>
      </c>
      <c r="AE248" s="185">
        <v>0</v>
      </c>
      <c r="AF248" s="185">
        <v>0</v>
      </c>
      <c r="AG248" s="185">
        <v>0</v>
      </c>
      <c r="AH248" s="185">
        <v>0</v>
      </c>
    </row>
    <row r="249" spans="1:34" ht="30" customHeight="1">
      <c r="A249" s="2019"/>
      <c r="B249" s="1011" t="s">
        <v>804</v>
      </c>
      <c r="C249" s="185">
        <v>0</v>
      </c>
      <c r="D249" s="185">
        <v>0</v>
      </c>
      <c r="E249" s="185">
        <v>0</v>
      </c>
      <c r="F249" s="185">
        <v>0</v>
      </c>
      <c r="G249" s="185">
        <v>0</v>
      </c>
      <c r="H249" s="185">
        <v>0</v>
      </c>
      <c r="I249" s="185">
        <v>0</v>
      </c>
      <c r="J249" s="185">
        <v>0</v>
      </c>
      <c r="K249" s="185">
        <v>0</v>
      </c>
      <c r="L249" s="185">
        <v>0</v>
      </c>
      <c r="M249" s="185">
        <v>0</v>
      </c>
      <c r="N249" s="185">
        <v>0</v>
      </c>
      <c r="O249" s="185">
        <v>0</v>
      </c>
      <c r="P249" s="185">
        <v>0</v>
      </c>
      <c r="Q249" s="185">
        <v>0</v>
      </c>
      <c r="R249" s="185">
        <v>0</v>
      </c>
      <c r="S249" s="185">
        <v>0</v>
      </c>
      <c r="T249" s="185">
        <v>0</v>
      </c>
      <c r="U249" s="185">
        <v>0</v>
      </c>
      <c r="V249" s="185">
        <v>0</v>
      </c>
      <c r="W249" s="185">
        <v>0</v>
      </c>
      <c r="X249" s="185">
        <v>0</v>
      </c>
      <c r="Y249" s="185">
        <v>0</v>
      </c>
      <c r="Z249" s="185">
        <v>0</v>
      </c>
      <c r="AA249" s="185">
        <v>0</v>
      </c>
      <c r="AB249" s="185">
        <v>0</v>
      </c>
      <c r="AC249" s="185">
        <v>0</v>
      </c>
      <c r="AD249" s="185">
        <v>0</v>
      </c>
      <c r="AE249" s="185">
        <v>0</v>
      </c>
      <c r="AF249" s="185">
        <v>0</v>
      </c>
      <c r="AG249" s="185">
        <v>0</v>
      </c>
      <c r="AH249" s="185">
        <v>0</v>
      </c>
    </row>
    <row r="250" spans="1:34" ht="30" customHeight="1">
      <c r="A250" s="2019"/>
      <c r="B250" s="1011" t="s">
        <v>805</v>
      </c>
      <c r="C250" s="185">
        <v>450.43</v>
      </c>
      <c r="D250" s="185">
        <v>0</v>
      </c>
      <c r="E250" s="185">
        <v>0</v>
      </c>
      <c r="F250" s="185">
        <v>0</v>
      </c>
      <c r="G250" s="185">
        <v>0</v>
      </c>
      <c r="H250" s="185">
        <v>0</v>
      </c>
      <c r="I250" s="185">
        <v>0</v>
      </c>
      <c r="J250" s="185">
        <v>77.13</v>
      </c>
      <c r="K250" s="185">
        <v>0</v>
      </c>
      <c r="L250" s="185">
        <v>0</v>
      </c>
      <c r="M250" s="185">
        <v>373.3</v>
      </c>
      <c r="N250" s="185">
        <v>0</v>
      </c>
      <c r="O250" s="185">
        <v>0</v>
      </c>
      <c r="P250" s="185">
        <v>0</v>
      </c>
      <c r="Q250" s="185">
        <v>0</v>
      </c>
      <c r="R250" s="185">
        <v>0</v>
      </c>
      <c r="S250" s="185">
        <v>0</v>
      </c>
      <c r="T250" s="185">
        <v>77.13</v>
      </c>
      <c r="U250" s="185">
        <v>0</v>
      </c>
      <c r="V250" s="185">
        <v>0</v>
      </c>
      <c r="W250" s="185">
        <v>373.3</v>
      </c>
      <c r="X250" s="185">
        <v>0</v>
      </c>
      <c r="Y250" s="185">
        <v>0</v>
      </c>
      <c r="Z250" s="185">
        <v>0</v>
      </c>
      <c r="AA250" s="185">
        <v>0</v>
      </c>
      <c r="AB250" s="185">
        <v>0</v>
      </c>
      <c r="AC250" s="185">
        <v>0</v>
      </c>
      <c r="AD250" s="185">
        <v>77.13</v>
      </c>
      <c r="AE250" s="185">
        <v>0</v>
      </c>
      <c r="AF250" s="185">
        <v>0</v>
      </c>
      <c r="AG250" s="185">
        <v>373.3</v>
      </c>
      <c r="AH250" s="185">
        <v>0</v>
      </c>
    </row>
    <row r="251" spans="1:34" ht="30" customHeight="1">
      <c r="A251" s="2019"/>
      <c r="B251" s="1011" t="s">
        <v>806</v>
      </c>
      <c r="C251" s="185">
        <v>0</v>
      </c>
      <c r="D251" s="185">
        <v>0</v>
      </c>
      <c r="E251" s="185">
        <v>0</v>
      </c>
      <c r="F251" s="185">
        <v>0</v>
      </c>
      <c r="G251" s="185">
        <v>0</v>
      </c>
      <c r="H251" s="185">
        <v>0</v>
      </c>
      <c r="I251" s="185">
        <v>0</v>
      </c>
      <c r="J251" s="185">
        <v>0</v>
      </c>
      <c r="K251" s="185">
        <v>0</v>
      </c>
      <c r="L251" s="185">
        <v>0</v>
      </c>
      <c r="M251" s="185">
        <v>0</v>
      </c>
      <c r="N251" s="185">
        <v>0</v>
      </c>
      <c r="O251" s="185">
        <v>0</v>
      </c>
      <c r="P251" s="185">
        <v>0</v>
      </c>
      <c r="Q251" s="185">
        <v>0</v>
      </c>
      <c r="R251" s="185">
        <v>0</v>
      </c>
      <c r="S251" s="185">
        <v>0</v>
      </c>
      <c r="T251" s="185">
        <v>0</v>
      </c>
      <c r="U251" s="185">
        <v>0</v>
      </c>
      <c r="V251" s="185">
        <v>0</v>
      </c>
      <c r="W251" s="185">
        <v>0</v>
      </c>
      <c r="X251" s="185">
        <v>0</v>
      </c>
      <c r="Y251" s="185">
        <v>0</v>
      </c>
      <c r="Z251" s="185">
        <v>0</v>
      </c>
      <c r="AA251" s="185">
        <v>0</v>
      </c>
      <c r="AB251" s="185">
        <v>0</v>
      </c>
      <c r="AC251" s="185">
        <v>0</v>
      </c>
      <c r="AD251" s="185">
        <v>0</v>
      </c>
      <c r="AE251" s="185">
        <v>0</v>
      </c>
      <c r="AF251" s="185">
        <v>0</v>
      </c>
      <c r="AG251" s="185">
        <v>0</v>
      </c>
      <c r="AH251" s="185">
        <v>0</v>
      </c>
    </row>
    <row r="252" spans="1:34" ht="30" customHeight="1">
      <c r="A252" s="2019"/>
      <c r="B252" s="995" t="s">
        <v>807</v>
      </c>
      <c r="C252" s="185">
        <v>160.68</v>
      </c>
      <c r="D252" s="185">
        <v>159.32</v>
      </c>
      <c r="E252" s="185">
        <v>0</v>
      </c>
      <c r="F252" s="185">
        <v>0</v>
      </c>
      <c r="G252" s="185">
        <v>0</v>
      </c>
      <c r="H252" s="185">
        <v>0</v>
      </c>
      <c r="I252" s="185">
        <v>0.92</v>
      </c>
      <c r="J252" s="185">
        <v>0</v>
      </c>
      <c r="K252" s="185">
        <v>0.44</v>
      </c>
      <c r="L252" s="185">
        <v>0</v>
      </c>
      <c r="M252" s="185">
        <v>0</v>
      </c>
      <c r="N252" s="185">
        <v>0</v>
      </c>
      <c r="O252" s="185">
        <v>0</v>
      </c>
      <c r="P252" s="185">
        <v>0</v>
      </c>
      <c r="Q252" s="185">
        <v>0</v>
      </c>
      <c r="R252" s="185">
        <v>0</v>
      </c>
      <c r="S252" s="185">
        <v>0.92</v>
      </c>
      <c r="T252" s="185">
        <v>0</v>
      </c>
      <c r="U252" s="185">
        <v>0.44</v>
      </c>
      <c r="V252" s="185">
        <v>0</v>
      </c>
      <c r="W252" s="185">
        <v>0</v>
      </c>
      <c r="X252" s="185">
        <v>0</v>
      </c>
      <c r="Y252" s="185">
        <v>0</v>
      </c>
      <c r="Z252" s="185">
        <v>0</v>
      </c>
      <c r="AA252" s="185">
        <v>0</v>
      </c>
      <c r="AB252" s="185">
        <v>0</v>
      </c>
      <c r="AC252" s="185">
        <v>0.92</v>
      </c>
      <c r="AD252" s="185">
        <v>0</v>
      </c>
      <c r="AE252" s="185">
        <v>0.44</v>
      </c>
      <c r="AF252" s="185">
        <v>0</v>
      </c>
      <c r="AG252" s="185">
        <v>0</v>
      </c>
      <c r="AH252" s="185">
        <v>0</v>
      </c>
    </row>
    <row r="253" spans="1:34" ht="30" customHeight="1">
      <c r="A253" s="2019"/>
      <c r="B253" s="991" t="s">
        <v>808</v>
      </c>
      <c r="C253" s="185">
        <v>2022.08</v>
      </c>
      <c r="D253" s="185">
        <v>1853.72</v>
      </c>
      <c r="E253" s="185">
        <v>0</v>
      </c>
      <c r="F253" s="185">
        <v>145.12</v>
      </c>
      <c r="G253" s="185">
        <v>0</v>
      </c>
      <c r="H253" s="185">
        <v>0</v>
      </c>
      <c r="I253" s="185">
        <v>1.18</v>
      </c>
      <c r="J253" s="185">
        <v>22.06</v>
      </c>
      <c r="K253" s="185">
        <v>0</v>
      </c>
      <c r="L253" s="185">
        <v>0</v>
      </c>
      <c r="M253" s="185">
        <v>0</v>
      </c>
      <c r="N253" s="185">
        <v>0</v>
      </c>
      <c r="O253" s="185">
        <v>0</v>
      </c>
      <c r="P253" s="185">
        <v>145.12</v>
      </c>
      <c r="Q253" s="185">
        <v>0</v>
      </c>
      <c r="R253" s="185">
        <v>0</v>
      </c>
      <c r="S253" s="185">
        <v>1.18</v>
      </c>
      <c r="T253" s="185">
        <v>22.06</v>
      </c>
      <c r="U253" s="185">
        <v>0</v>
      </c>
      <c r="V253" s="185">
        <v>0</v>
      </c>
      <c r="W253" s="185">
        <v>0</v>
      </c>
      <c r="X253" s="185">
        <v>0</v>
      </c>
      <c r="Y253" s="185">
        <v>0</v>
      </c>
      <c r="Z253" s="185">
        <v>145.12</v>
      </c>
      <c r="AA253" s="185">
        <v>0</v>
      </c>
      <c r="AB253" s="185">
        <v>0</v>
      </c>
      <c r="AC253" s="185">
        <v>1.18</v>
      </c>
      <c r="AD253" s="185">
        <v>22.06</v>
      </c>
      <c r="AE253" s="185">
        <v>0</v>
      </c>
      <c r="AF253" s="185">
        <v>0</v>
      </c>
      <c r="AG253" s="185">
        <v>0</v>
      </c>
      <c r="AH253" s="185">
        <v>0</v>
      </c>
    </row>
    <row r="254" spans="1:34" ht="30" customHeight="1">
      <c r="A254" s="2019"/>
      <c r="B254" s="1011" t="s">
        <v>821</v>
      </c>
      <c r="C254" s="185">
        <v>0</v>
      </c>
      <c r="D254" s="185">
        <v>0</v>
      </c>
      <c r="E254" s="185">
        <v>0</v>
      </c>
      <c r="F254" s="185">
        <v>0</v>
      </c>
      <c r="G254" s="185">
        <v>0</v>
      </c>
      <c r="H254" s="185">
        <v>0</v>
      </c>
      <c r="I254" s="185">
        <v>0</v>
      </c>
      <c r="J254" s="185">
        <v>0</v>
      </c>
      <c r="K254" s="185">
        <v>0</v>
      </c>
      <c r="L254" s="185">
        <v>0</v>
      </c>
      <c r="M254" s="185">
        <v>0</v>
      </c>
      <c r="N254" s="185">
        <v>0</v>
      </c>
      <c r="O254" s="185">
        <v>0</v>
      </c>
      <c r="P254" s="185">
        <v>0</v>
      </c>
      <c r="Q254" s="185">
        <v>0</v>
      </c>
      <c r="R254" s="185">
        <v>0</v>
      </c>
      <c r="S254" s="185">
        <v>0</v>
      </c>
      <c r="T254" s="185">
        <v>0</v>
      </c>
      <c r="U254" s="185">
        <v>0</v>
      </c>
      <c r="V254" s="185">
        <v>0</v>
      </c>
      <c r="W254" s="185">
        <v>0</v>
      </c>
      <c r="X254" s="185">
        <v>0</v>
      </c>
      <c r="Y254" s="185">
        <v>0</v>
      </c>
      <c r="Z254" s="185">
        <v>0</v>
      </c>
      <c r="AA254" s="185">
        <v>0</v>
      </c>
      <c r="AB254" s="185">
        <v>0</v>
      </c>
      <c r="AC254" s="185">
        <v>0</v>
      </c>
      <c r="AD254" s="185">
        <v>0</v>
      </c>
      <c r="AE254" s="185">
        <v>0</v>
      </c>
      <c r="AF254" s="185">
        <v>0</v>
      </c>
      <c r="AG254" s="185">
        <v>0</v>
      </c>
      <c r="AH254" s="185">
        <v>0</v>
      </c>
    </row>
    <row r="255" spans="1:34" ht="30" customHeight="1">
      <c r="A255" s="2019"/>
      <c r="B255" s="1011" t="s">
        <v>822</v>
      </c>
      <c r="C255" s="185">
        <v>0</v>
      </c>
      <c r="D255" s="185">
        <v>0</v>
      </c>
      <c r="E255" s="185">
        <v>0</v>
      </c>
      <c r="F255" s="185">
        <v>0</v>
      </c>
      <c r="G255" s="185">
        <v>0</v>
      </c>
      <c r="H255" s="185">
        <v>0</v>
      </c>
      <c r="I255" s="185">
        <v>0</v>
      </c>
      <c r="J255" s="185">
        <v>0</v>
      </c>
      <c r="K255" s="185">
        <v>0</v>
      </c>
      <c r="L255" s="185">
        <v>0</v>
      </c>
      <c r="M255" s="185">
        <v>0</v>
      </c>
      <c r="N255" s="185">
        <v>0</v>
      </c>
      <c r="O255" s="185">
        <v>0</v>
      </c>
      <c r="P255" s="185">
        <v>0</v>
      </c>
      <c r="Q255" s="185">
        <v>0</v>
      </c>
      <c r="R255" s="185">
        <v>0</v>
      </c>
      <c r="S255" s="185">
        <v>0</v>
      </c>
      <c r="T255" s="185">
        <v>0</v>
      </c>
      <c r="U255" s="185">
        <v>0</v>
      </c>
      <c r="V255" s="185">
        <v>0</v>
      </c>
      <c r="W255" s="185">
        <v>0</v>
      </c>
      <c r="X255" s="185">
        <v>0</v>
      </c>
      <c r="Y255" s="185">
        <v>0</v>
      </c>
      <c r="Z255" s="185">
        <v>0</v>
      </c>
      <c r="AA255" s="185">
        <v>0</v>
      </c>
      <c r="AB255" s="185">
        <v>0</v>
      </c>
      <c r="AC255" s="185">
        <v>0</v>
      </c>
      <c r="AD255" s="185">
        <v>0</v>
      </c>
      <c r="AE255" s="185">
        <v>0</v>
      </c>
      <c r="AF255" s="185">
        <v>0</v>
      </c>
      <c r="AG255" s="185">
        <v>0</v>
      </c>
      <c r="AH255" s="185">
        <v>0</v>
      </c>
    </row>
    <row r="256" spans="1:34" ht="19.5" customHeight="1">
      <c r="A256" s="2019"/>
      <c r="B256" s="1242" t="s">
        <v>952</v>
      </c>
      <c r="C256" s="185">
        <v>0.55000000000000004</v>
      </c>
      <c r="D256" s="185">
        <v>0</v>
      </c>
      <c r="E256" s="185">
        <v>0</v>
      </c>
      <c r="F256" s="185">
        <v>0</v>
      </c>
      <c r="G256" s="185">
        <v>0</v>
      </c>
      <c r="H256" s="185">
        <v>0</v>
      </c>
      <c r="I256" s="185">
        <v>0</v>
      </c>
      <c r="J256" s="185">
        <v>0</v>
      </c>
      <c r="K256" s="185">
        <v>0</v>
      </c>
      <c r="L256" s="185">
        <v>0</v>
      </c>
      <c r="M256" s="185">
        <v>0</v>
      </c>
      <c r="N256" s="185">
        <v>0.55000000000000004</v>
      </c>
      <c r="O256" s="185">
        <v>0</v>
      </c>
      <c r="P256" s="185">
        <v>0</v>
      </c>
      <c r="Q256" s="185">
        <v>0</v>
      </c>
      <c r="R256" s="185">
        <v>0</v>
      </c>
      <c r="S256" s="185">
        <v>0</v>
      </c>
      <c r="T256" s="185">
        <v>0</v>
      </c>
      <c r="U256" s="185">
        <v>0</v>
      </c>
      <c r="V256" s="185">
        <v>0</v>
      </c>
      <c r="W256" s="185">
        <v>0</v>
      </c>
      <c r="X256" s="185">
        <v>0.55000000000000004</v>
      </c>
      <c r="Y256" s="185">
        <v>0</v>
      </c>
      <c r="Z256" s="185">
        <v>0</v>
      </c>
      <c r="AA256" s="185">
        <v>0</v>
      </c>
      <c r="AB256" s="185">
        <v>0</v>
      </c>
      <c r="AC256" s="185">
        <v>0</v>
      </c>
      <c r="AD256" s="185">
        <v>0</v>
      </c>
      <c r="AE256" s="185">
        <v>0</v>
      </c>
      <c r="AF256" s="185">
        <v>0</v>
      </c>
      <c r="AG256" s="185">
        <v>0</v>
      </c>
      <c r="AH256" s="185">
        <v>0.55000000000000004</v>
      </c>
    </row>
    <row r="257" spans="1:34" ht="19.5" customHeight="1">
      <c r="A257" s="2018" t="s">
        <v>814</v>
      </c>
      <c r="B257" s="1013" t="s">
        <v>41</v>
      </c>
      <c r="C257" s="1013">
        <f>SUM(' 배수관 경년별 총괄'!C258:' 배수관 경년별 총괄'!C279)</f>
        <v>14278.47</v>
      </c>
      <c r="D257" s="1013">
        <f>SUM(' 배수관 경년별 총괄'!D258:' 배수관 경년별 총괄'!D279)</f>
        <v>14263</v>
      </c>
      <c r="E257" s="1013">
        <f>SUM(' 배수관 경년별 총괄'!E258:' 배수관 경년별 총괄'!E279)</f>
        <v>3.43</v>
      </c>
      <c r="F257" s="1013">
        <f>SUM(' 배수관 경년별 총괄'!F258:' 배수관 경년별 총괄'!F279)</f>
        <v>0</v>
      </c>
      <c r="G257" s="1013">
        <f>SUM(' 배수관 경년별 총괄'!G258:' 배수관 경년별 총괄'!G279)</f>
        <v>0</v>
      </c>
      <c r="H257" s="1013">
        <f>SUM(' 배수관 경년별 총괄'!H258:' 배수관 경년별 총괄'!H279)</f>
        <v>0</v>
      </c>
      <c r="I257" s="1013">
        <f>SUM(' 배수관 경년별 총괄'!I258:' 배수관 경년별 총괄'!I279)</f>
        <v>1.45</v>
      </c>
      <c r="J257" s="1013">
        <f>SUM(' 배수관 경년별 총괄'!J258:' 배수관 경년별 총괄'!J279)</f>
        <v>1.17</v>
      </c>
      <c r="K257" s="1013">
        <f>SUM(' 배수관 경년별 총괄'!K258:' 배수관 경년별 총괄'!K279)</f>
        <v>0</v>
      </c>
      <c r="L257" s="1013">
        <f>SUM(' 배수관 경년별 총괄'!L258:' 배수관 경년별 총괄'!L279)</f>
        <v>8.5400000000000009</v>
      </c>
      <c r="M257" s="1013">
        <f>SUM(' 배수관 경년별 총괄'!M258:' 배수관 경년별 총괄'!M279)</f>
        <v>0.34</v>
      </c>
      <c r="N257" s="1013">
        <f>SUM(' 배수관 경년별 총괄'!N258:' 배수관 경년별 총괄'!N279)</f>
        <v>0.54</v>
      </c>
      <c r="O257" s="1013">
        <f>SUM(' 배수관 경년별 총괄'!O258:' 배수관 경년별 총괄'!O279)</f>
        <v>3.43</v>
      </c>
      <c r="P257" s="1013">
        <f>SUM(' 배수관 경년별 총괄'!P258:' 배수관 경년별 총괄'!P279)</f>
        <v>0</v>
      </c>
      <c r="Q257" s="1013">
        <f>SUM(' 배수관 경년별 총괄'!Q258:' 배수관 경년별 총괄'!Q279)</f>
        <v>0</v>
      </c>
      <c r="R257" s="1013">
        <f>SUM(' 배수관 경년별 총괄'!R258:' 배수관 경년별 총괄'!R279)</f>
        <v>0</v>
      </c>
      <c r="S257" s="1013">
        <f>SUM(' 배수관 경년별 총괄'!S258:' 배수관 경년별 총괄'!S279)</f>
        <v>1.45</v>
      </c>
      <c r="T257" s="1013">
        <f>SUM(' 배수관 경년별 총괄'!T258:' 배수관 경년별 총괄'!T279)</f>
        <v>1.17</v>
      </c>
      <c r="U257" s="1013">
        <f>SUM(' 배수관 경년별 총괄'!U258:' 배수관 경년별 총괄'!U279)</f>
        <v>0</v>
      </c>
      <c r="V257" s="1013">
        <f>SUM(' 배수관 경년별 총괄'!V258:' 배수관 경년별 총괄'!V279)</f>
        <v>8.5400000000000009</v>
      </c>
      <c r="W257" s="1013">
        <f>SUM(' 배수관 경년별 총괄'!W258:' 배수관 경년별 총괄'!W279)</f>
        <v>0.34</v>
      </c>
      <c r="X257" s="1013">
        <f>SUM(' 배수관 경년별 총괄'!X258:' 배수관 경년별 총괄'!X279)</f>
        <v>0.54</v>
      </c>
      <c r="Y257" s="1013">
        <f>SUM(' 배수관 경년별 총괄'!Y258:' 배수관 경년별 총괄'!Y279)</f>
        <v>3.43</v>
      </c>
      <c r="Z257" s="1013">
        <f>SUM(' 배수관 경년별 총괄'!Z258:' 배수관 경년별 총괄'!Z279)</f>
        <v>0</v>
      </c>
      <c r="AA257" s="1013">
        <f>SUM(' 배수관 경년별 총괄'!AA258:' 배수관 경년별 총괄'!AA279)</f>
        <v>0</v>
      </c>
      <c r="AB257" s="1013">
        <f>SUM(' 배수관 경년별 총괄'!AB258:' 배수관 경년별 총괄'!AB279)</f>
        <v>0</v>
      </c>
      <c r="AC257" s="1013">
        <f>SUM(' 배수관 경년별 총괄'!AC258:' 배수관 경년별 총괄'!AC279)</f>
        <v>1.45</v>
      </c>
      <c r="AD257" s="1013">
        <f>SUM(' 배수관 경년별 총괄'!AD258:' 배수관 경년별 총괄'!AD279)</f>
        <v>1.17</v>
      </c>
      <c r="AE257" s="1013">
        <f>SUM(' 배수관 경년별 총괄'!AE258:' 배수관 경년별 총괄'!AE279)</f>
        <v>0</v>
      </c>
      <c r="AF257" s="1013">
        <f>SUM(' 배수관 경년별 총괄'!AF258:' 배수관 경년별 총괄'!AF279)</f>
        <v>8.5400000000000009</v>
      </c>
      <c r="AG257" s="1013">
        <f>SUM(' 배수관 경년별 총괄'!AG258:' 배수관 경년별 총괄'!AG279)</f>
        <v>0.34</v>
      </c>
      <c r="AH257" s="1013">
        <f>SUM(' 배수관 경년별 총괄'!AH258:' 배수관 경년별 총괄'!AH279)</f>
        <v>0.54</v>
      </c>
    </row>
    <row r="258" spans="1:34" ht="19.5" customHeight="1">
      <c r="A258" s="2018" t="s">
        <v>814</v>
      </c>
      <c r="B258" s="989" t="s">
        <v>951</v>
      </c>
      <c r="C258" s="185">
        <v>0.54</v>
      </c>
      <c r="D258" s="185">
        <v>0</v>
      </c>
      <c r="E258" s="185">
        <v>0</v>
      </c>
      <c r="F258" s="185">
        <v>0</v>
      </c>
      <c r="G258" s="185">
        <v>0</v>
      </c>
      <c r="H258" s="185">
        <v>0</v>
      </c>
      <c r="I258" s="185">
        <v>0</v>
      </c>
      <c r="J258" s="185">
        <v>0</v>
      </c>
      <c r="K258" s="185">
        <v>0</v>
      </c>
      <c r="L258" s="185">
        <v>0</v>
      </c>
      <c r="M258" s="185">
        <v>0</v>
      </c>
      <c r="N258" s="185">
        <v>0.54</v>
      </c>
      <c r="O258" s="185">
        <v>0</v>
      </c>
      <c r="P258" s="185">
        <v>0</v>
      </c>
      <c r="Q258" s="185">
        <v>0</v>
      </c>
      <c r="R258" s="185">
        <v>0</v>
      </c>
      <c r="S258" s="185">
        <v>0</v>
      </c>
      <c r="T258" s="185">
        <v>0</v>
      </c>
      <c r="U258" s="185">
        <v>0</v>
      </c>
      <c r="V258" s="185">
        <v>0</v>
      </c>
      <c r="W258" s="185">
        <v>0</v>
      </c>
      <c r="X258" s="185">
        <v>0.54</v>
      </c>
      <c r="Y258" s="185">
        <v>0</v>
      </c>
      <c r="Z258" s="185">
        <v>0</v>
      </c>
      <c r="AA258" s="185">
        <v>0</v>
      </c>
      <c r="AB258" s="185">
        <v>0</v>
      </c>
      <c r="AC258" s="185">
        <v>0</v>
      </c>
      <c r="AD258" s="185">
        <v>0</v>
      </c>
      <c r="AE258" s="185">
        <v>0</v>
      </c>
      <c r="AF258" s="185">
        <v>0</v>
      </c>
      <c r="AG258" s="185">
        <v>0</v>
      </c>
      <c r="AH258" s="185">
        <v>0.54</v>
      </c>
    </row>
    <row r="259" spans="1:34" ht="30" customHeight="1">
      <c r="A259" s="2019"/>
      <c r="B259" s="989" t="s">
        <v>796</v>
      </c>
      <c r="C259" s="185">
        <v>8.1</v>
      </c>
      <c r="D259" s="185">
        <v>8.1</v>
      </c>
      <c r="E259" s="185">
        <v>0</v>
      </c>
      <c r="F259" s="185">
        <v>0</v>
      </c>
      <c r="G259" s="185">
        <v>0</v>
      </c>
      <c r="H259" s="185">
        <v>0</v>
      </c>
      <c r="I259" s="185">
        <v>0</v>
      </c>
      <c r="J259" s="185">
        <v>0</v>
      </c>
      <c r="K259" s="185">
        <v>0</v>
      </c>
      <c r="L259" s="185">
        <v>0</v>
      </c>
      <c r="M259" s="185">
        <v>0</v>
      </c>
      <c r="N259" s="185">
        <v>0</v>
      </c>
      <c r="O259" s="185">
        <v>0</v>
      </c>
      <c r="P259" s="185">
        <v>0</v>
      </c>
      <c r="Q259" s="185">
        <v>0</v>
      </c>
      <c r="R259" s="185">
        <v>0</v>
      </c>
      <c r="S259" s="185">
        <v>0</v>
      </c>
      <c r="T259" s="185">
        <v>0</v>
      </c>
      <c r="U259" s="185">
        <v>0</v>
      </c>
      <c r="V259" s="185">
        <v>0</v>
      </c>
      <c r="W259" s="185">
        <v>0</v>
      </c>
      <c r="X259" s="185">
        <v>0</v>
      </c>
      <c r="Y259" s="185">
        <v>0</v>
      </c>
      <c r="Z259" s="185">
        <v>0</v>
      </c>
      <c r="AA259" s="185">
        <v>0</v>
      </c>
      <c r="AB259" s="185">
        <v>0</v>
      </c>
      <c r="AC259" s="185">
        <v>0</v>
      </c>
      <c r="AD259" s="185">
        <v>0</v>
      </c>
      <c r="AE259" s="185">
        <v>0</v>
      </c>
      <c r="AF259" s="185">
        <v>0</v>
      </c>
      <c r="AG259" s="185">
        <v>0</v>
      </c>
      <c r="AH259" s="185">
        <v>0</v>
      </c>
    </row>
    <row r="260" spans="1:34" ht="30" customHeight="1">
      <c r="A260" s="2019"/>
      <c r="B260" s="989" t="s">
        <v>797</v>
      </c>
      <c r="C260" s="185">
        <v>3254.17</v>
      </c>
      <c r="D260" s="185">
        <v>3254.17</v>
      </c>
      <c r="E260" s="185">
        <v>0</v>
      </c>
      <c r="F260" s="185">
        <v>0</v>
      </c>
      <c r="G260" s="185">
        <v>0</v>
      </c>
      <c r="H260" s="185">
        <v>0</v>
      </c>
      <c r="I260" s="185">
        <v>0</v>
      </c>
      <c r="J260" s="185">
        <v>0</v>
      </c>
      <c r="K260" s="185">
        <v>0</v>
      </c>
      <c r="L260" s="185">
        <v>0</v>
      </c>
      <c r="M260" s="185">
        <v>0</v>
      </c>
      <c r="N260" s="185">
        <v>0</v>
      </c>
      <c r="O260" s="185">
        <v>0</v>
      </c>
      <c r="P260" s="185">
        <v>0</v>
      </c>
      <c r="Q260" s="185">
        <v>0</v>
      </c>
      <c r="R260" s="185">
        <v>0</v>
      </c>
      <c r="S260" s="185">
        <v>0</v>
      </c>
      <c r="T260" s="185">
        <v>0</v>
      </c>
      <c r="U260" s="185">
        <v>0</v>
      </c>
      <c r="V260" s="185">
        <v>0</v>
      </c>
      <c r="W260" s="185">
        <v>0</v>
      </c>
      <c r="X260" s="185">
        <v>0</v>
      </c>
      <c r="Y260" s="185">
        <v>0</v>
      </c>
      <c r="Z260" s="185">
        <v>0</v>
      </c>
      <c r="AA260" s="185">
        <v>0</v>
      </c>
      <c r="AB260" s="185">
        <v>0</v>
      </c>
      <c r="AC260" s="185">
        <v>0</v>
      </c>
      <c r="AD260" s="185">
        <v>0</v>
      </c>
      <c r="AE260" s="185">
        <v>0</v>
      </c>
      <c r="AF260" s="185">
        <v>0</v>
      </c>
      <c r="AG260" s="185">
        <v>0</v>
      </c>
      <c r="AH260" s="185">
        <v>0</v>
      </c>
    </row>
    <row r="261" spans="1:34" ht="30" customHeight="1">
      <c r="A261" s="2019"/>
      <c r="B261" s="989" t="s">
        <v>798</v>
      </c>
      <c r="C261" s="185">
        <v>217.92</v>
      </c>
      <c r="D261" s="185">
        <v>217.92</v>
      </c>
      <c r="E261" s="185">
        <v>0</v>
      </c>
      <c r="F261" s="185">
        <v>0</v>
      </c>
      <c r="G261" s="185">
        <v>0</v>
      </c>
      <c r="H261" s="185">
        <v>0</v>
      </c>
      <c r="I261" s="185">
        <v>0</v>
      </c>
      <c r="J261" s="185">
        <v>0</v>
      </c>
      <c r="K261" s="185">
        <v>0</v>
      </c>
      <c r="L261" s="185">
        <v>0</v>
      </c>
      <c r="M261" s="185">
        <v>0</v>
      </c>
      <c r="N261" s="185">
        <v>0</v>
      </c>
      <c r="O261" s="185">
        <v>0</v>
      </c>
      <c r="P261" s="185">
        <v>0</v>
      </c>
      <c r="Q261" s="185">
        <v>0</v>
      </c>
      <c r="R261" s="185">
        <v>0</v>
      </c>
      <c r="S261" s="185">
        <v>0</v>
      </c>
      <c r="T261" s="185">
        <v>0</v>
      </c>
      <c r="U261" s="185">
        <v>0</v>
      </c>
      <c r="V261" s="185">
        <v>0</v>
      </c>
      <c r="W261" s="185">
        <v>0</v>
      </c>
      <c r="X261" s="185">
        <v>0</v>
      </c>
      <c r="Y261" s="185">
        <v>0</v>
      </c>
      <c r="Z261" s="185">
        <v>0</v>
      </c>
      <c r="AA261" s="185">
        <v>0</v>
      </c>
      <c r="AB261" s="185">
        <v>0</v>
      </c>
      <c r="AC261" s="185">
        <v>0</v>
      </c>
      <c r="AD261" s="185">
        <v>0</v>
      </c>
      <c r="AE261" s="185">
        <v>0</v>
      </c>
      <c r="AF261" s="185">
        <v>0</v>
      </c>
      <c r="AG261" s="185">
        <v>0</v>
      </c>
      <c r="AH261" s="185">
        <v>0</v>
      </c>
    </row>
    <row r="262" spans="1:34" ht="30" customHeight="1">
      <c r="A262" s="2019"/>
      <c r="B262" s="989" t="s">
        <v>780</v>
      </c>
      <c r="C262" s="185">
        <v>10789.8</v>
      </c>
      <c r="D262" s="185">
        <v>10782.81</v>
      </c>
      <c r="E262" s="185">
        <v>3.43</v>
      </c>
      <c r="F262" s="185">
        <v>0</v>
      </c>
      <c r="G262" s="185">
        <v>0</v>
      </c>
      <c r="H262" s="185">
        <v>0</v>
      </c>
      <c r="I262" s="185">
        <v>1.45</v>
      </c>
      <c r="J262" s="185">
        <v>1.17</v>
      </c>
      <c r="K262" s="185">
        <v>0</v>
      </c>
      <c r="L262" s="185">
        <v>0.6</v>
      </c>
      <c r="M262" s="185">
        <v>0.34</v>
      </c>
      <c r="N262" s="185">
        <v>0</v>
      </c>
      <c r="O262" s="185">
        <v>3.43</v>
      </c>
      <c r="P262" s="185">
        <v>0</v>
      </c>
      <c r="Q262" s="185">
        <v>0</v>
      </c>
      <c r="R262" s="185">
        <v>0</v>
      </c>
      <c r="S262" s="185">
        <v>1.45</v>
      </c>
      <c r="T262" s="185">
        <v>1.17</v>
      </c>
      <c r="U262" s="185">
        <v>0</v>
      </c>
      <c r="V262" s="185">
        <v>0.6</v>
      </c>
      <c r="W262" s="185">
        <v>0.34</v>
      </c>
      <c r="X262" s="185">
        <v>0</v>
      </c>
      <c r="Y262" s="185">
        <v>3.43</v>
      </c>
      <c r="Z262" s="185">
        <v>0</v>
      </c>
      <c r="AA262" s="185">
        <v>0</v>
      </c>
      <c r="AB262" s="185">
        <v>0</v>
      </c>
      <c r="AC262" s="185">
        <v>1.45</v>
      </c>
      <c r="AD262" s="185">
        <v>1.17</v>
      </c>
      <c r="AE262" s="185">
        <v>0</v>
      </c>
      <c r="AF262" s="185">
        <v>0.6</v>
      </c>
      <c r="AG262" s="185">
        <v>0.34</v>
      </c>
      <c r="AH262" s="185">
        <v>0</v>
      </c>
    </row>
    <row r="263" spans="1:34" ht="30" customHeight="1">
      <c r="A263" s="2019"/>
      <c r="B263" s="991" t="s">
        <v>781</v>
      </c>
      <c r="C263" s="185">
        <v>0</v>
      </c>
      <c r="D263" s="185">
        <v>0</v>
      </c>
      <c r="E263" s="185">
        <v>0</v>
      </c>
      <c r="F263" s="185">
        <v>0</v>
      </c>
      <c r="G263" s="185">
        <v>0</v>
      </c>
      <c r="H263" s="185">
        <v>0</v>
      </c>
      <c r="I263" s="185">
        <v>0</v>
      </c>
      <c r="J263" s="185">
        <v>0</v>
      </c>
      <c r="K263" s="185">
        <v>0</v>
      </c>
      <c r="L263" s="185">
        <v>0</v>
      </c>
      <c r="M263" s="185">
        <v>0</v>
      </c>
      <c r="N263" s="185">
        <v>0</v>
      </c>
      <c r="O263" s="185">
        <v>0</v>
      </c>
      <c r="P263" s="185">
        <v>0</v>
      </c>
      <c r="Q263" s="185">
        <v>0</v>
      </c>
      <c r="R263" s="185">
        <v>0</v>
      </c>
      <c r="S263" s="185">
        <v>0</v>
      </c>
      <c r="T263" s="185">
        <v>0</v>
      </c>
      <c r="U263" s="185">
        <v>0</v>
      </c>
      <c r="V263" s="185">
        <v>0</v>
      </c>
      <c r="W263" s="185">
        <v>0</v>
      </c>
      <c r="X263" s="185">
        <v>0</v>
      </c>
      <c r="Y263" s="185">
        <v>0</v>
      </c>
      <c r="Z263" s="185">
        <v>0</v>
      </c>
      <c r="AA263" s="185">
        <v>0</v>
      </c>
      <c r="AB263" s="185">
        <v>0</v>
      </c>
      <c r="AC263" s="185">
        <v>0</v>
      </c>
      <c r="AD263" s="185">
        <v>0</v>
      </c>
      <c r="AE263" s="185">
        <v>0</v>
      </c>
      <c r="AF263" s="185">
        <v>0</v>
      </c>
      <c r="AG263" s="185">
        <v>0</v>
      </c>
      <c r="AH263" s="185">
        <v>0</v>
      </c>
    </row>
    <row r="264" spans="1:34" ht="30" customHeight="1">
      <c r="A264" s="2019"/>
      <c r="B264" s="991" t="s">
        <v>786</v>
      </c>
      <c r="C264" s="185">
        <v>0</v>
      </c>
      <c r="D264" s="185">
        <v>0</v>
      </c>
      <c r="E264" s="185">
        <v>0</v>
      </c>
      <c r="F264" s="185">
        <v>0</v>
      </c>
      <c r="G264" s="185">
        <v>0</v>
      </c>
      <c r="H264" s="185">
        <v>0</v>
      </c>
      <c r="I264" s="185">
        <v>0</v>
      </c>
      <c r="J264" s="185">
        <v>0</v>
      </c>
      <c r="K264" s="185">
        <v>0</v>
      </c>
      <c r="L264" s="185">
        <v>0</v>
      </c>
      <c r="M264" s="185">
        <v>0</v>
      </c>
      <c r="N264" s="185">
        <v>0</v>
      </c>
      <c r="O264" s="185">
        <v>0</v>
      </c>
      <c r="P264" s="185">
        <v>0</v>
      </c>
      <c r="Q264" s="185">
        <v>0</v>
      </c>
      <c r="R264" s="185">
        <v>0</v>
      </c>
      <c r="S264" s="185">
        <v>0</v>
      </c>
      <c r="T264" s="185">
        <v>0</v>
      </c>
      <c r="U264" s="185">
        <v>0</v>
      </c>
      <c r="V264" s="185">
        <v>0</v>
      </c>
      <c r="W264" s="185">
        <v>0</v>
      </c>
      <c r="X264" s="185">
        <v>0</v>
      </c>
      <c r="Y264" s="185">
        <v>0</v>
      </c>
      <c r="Z264" s="185">
        <v>0</v>
      </c>
      <c r="AA264" s="185">
        <v>0</v>
      </c>
      <c r="AB264" s="185">
        <v>0</v>
      </c>
      <c r="AC264" s="185">
        <v>0</v>
      </c>
      <c r="AD264" s="185">
        <v>0</v>
      </c>
      <c r="AE264" s="185">
        <v>0</v>
      </c>
      <c r="AF264" s="185">
        <v>0</v>
      </c>
      <c r="AG264" s="185">
        <v>0</v>
      </c>
      <c r="AH264" s="185">
        <v>0</v>
      </c>
    </row>
    <row r="265" spans="1:34" ht="30" customHeight="1">
      <c r="A265" s="2019"/>
      <c r="B265" s="991" t="s">
        <v>799</v>
      </c>
      <c r="C265" s="185">
        <v>0</v>
      </c>
      <c r="D265" s="185">
        <v>0</v>
      </c>
      <c r="E265" s="185">
        <v>0</v>
      </c>
      <c r="F265" s="185">
        <v>0</v>
      </c>
      <c r="G265" s="185">
        <v>0</v>
      </c>
      <c r="H265" s="185">
        <v>0</v>
      </c>
      <c r="I265" s="185">
        <v>0</v>
      </c>
      <c r="J265" s="185">
        <v>0</v>
      </c>
      <c r="K265" s="185">
        <v>0</v>
      </c>
      <c r="L265" s="185">
        <v>0</v>
      </c>
      <c r="M265" s="185">
        <v>0</v>
      </c>
      <c r="N265" s="185">
        <v>0</v>
      </c>
      <c r="O265" s="185">
        <v>0</v>
      </c>
      <c r="P265" s="185">
        <v>0</v>
      </c>
      <c r="Q265" s="185">
        <v>0</v>
      </c>
      <c r="R265" s="185">
        <v>0</v>
      </c>
      <c r="S265" s="185">
        <v>0</v>
      </c>
      <c r="T265" s="185">
        <v>0</v>
      </c>
      <c r="U265" s="185">
        <v>0</v>
      </c>
      <c r="V265" s="185">
        <v>0</v>
      </c>
      <c r="W265" s="185">
        <v>0</v>
      </c>
      <c r="X265" s="185">
        <v>0</v>
      </c>
      <c r="Y265" s="185">
        <v>0</v>
      </c>
      <c r="Z265" s="185">
        <v>0</v>
      </c>
      <c r="AA265" s="185">
        <v>0</v>
      </c>
      <c r="AB265" s="185">
        <v>0</v>
      </c>
      <c r="AC265" s="185">
        <v>0</v>
      </c>
      <c r="AD265" s="185">
        <v>0</v>
      </c>
      <c r="AE265" s="185">
        <v>0</v>
      </c>
      <c r="AF265" s="185">
        <v>0</v>
      </c>
      <c r="AG265" s="185">
        <v>0</v>
      </c>
      <c r="AH265" s="185">
        <v>0</v>
      </c>
    </row>
    <row r="266" spans="1:34" ht="30" customHeight="1">
      <c r="A266" s="2019"/>
      <c r="B266" s="991" t="s">
        <v>787</v>
      </c>
      <c r="C266" s="185">
        <v>0</v>
      </c>
      <c r="D266" s="185">
        <v>0</v>
      </c>
      <c r="E266" s="185">
        <v>0</v>
      </c>
      <c r="F266" s="185">
        <v>0</v>
      </c>
      <c r="G266" s="185">
        <v>0</v>
      </c>
      <c r="H266" s="185">
        <v>0</v>
      </c>
      <c r="I266" s="185">
        <v>0</v>
      </c>
      <c r="J266" s="185">
        <v>0</v>
      </c>
      <c r="K266" s="185">
        <v>0</v>
      </c>
      <c r="L266" s="185">
        <v>0</v>
      </c>
      <c r="M266" s="185">
        <v>0</v>
      </c>
      <c r="N266" s="185">
        <v>0</v>
      </c>
      <c r="O266" s="185">
        <v>0</v>
      </c>
      <c r="P266" s="185">
        <v>0</v>
      </c>
      <c r="Q266" s="185">
        <v>0</v>
      </c>
      <c r="R266" s="185">
        <v>0</v>
      </c>
      <c r="S266" s="185">
        <v>0</v>
      </c>
      <c r="T266" s="185">
        <v>0</v>
      </c>
      <c r="U266" s="185">
        <v>0</v>
      </c>
      <c r="V266" s="185">
        <v>0</v>
      </c>
      <c r="W266" s="185">
        <v>0</v>
      </c>
      <c r="X266" s="185">
        <v>0</v>
      </c>
      <c r="Y266" s="185">
        <v>0</v>
      </c>
      <c r="Z266" s="185">
        <v>0</v>
      </c>
      <c r="AA266" s="185">
        <v>0</v>
      </c>
      <c r="AB266" s="185">
        <v>0</v>
      </c>
      <c r="AC266" s="185">
        <v>0</v>
      </c>
      <c r="AD266" s="185">
        <v>0</v>
      </c>
      <c r="AE266" s="185">
        <v>0</v>
      </c>
      <c r="AF266" s="185">
        <v>0</v>
      </c>
      <c r="AG266" s="185">
        <v>0</v>
      </c>
      <c r="AH266" s="185">
        <v>0</v>
      </c>
    </row>
    <row r="267" spans="1:34" ht="30" customHeight="1">
      <c r="A267" s="2019"/>
      <c r="B267" s="991" t="s">
        <v>820</v>
      </c>
      <c r="C267" s="185">
        <v>0</v>
      </c>
      <c r="D267" s="185">
        <v>0</v>
      </c>
      <c r="E267" s="185">
        <v>0</v>
      </c>
      <c r="F267" s="185">
        <v>0</v>
      </c>
      <c r="G267" s="185">
        <v>0</v>
      </c>
      <c r="H267" s="185">
        <v>0</v>
      </c>
      <c r="I267" s="185">
        <v>0</v>
      </c>
      <c r="J267" s="185">
        <v>0</v>
      </c>
      <c r="K267" s="185">
        <v>0</v>
      </c>
      <c r="L267" s="185">
        <v>0</v>
      </c>
      <c r="M267" s="185">
        <v>0</v>
      </c>
      <c r="N267" s="185">
        <v>0</v>
      </c>
      <c r="O267" s="185">
        <v>0</v>
      </c>
      <c r="P267" s="185">
        <v>0</v>
      </c>
      <c r="Q267" s="185">
        <v>0</v>
      </c>
      <c r="R267" s="185">
        <v>0</v>
      </c>
      <c r="S267" s="185">
        <v>0</v>
      </c>
      <c r="T267" s="185">
        <v>0</v>
      </c>
      <c r="U267" s="185">
        <v>0</v>
      </c>
      <c r="V267" s="185">
        <v>0</v>
      </c>
      <c r="W267" s="185">
        <v>0</v>
      </c>
      <c r="X267" s="185">
        <v>0</v>
      </c>
      <c r="Y267" s="185">
        <v>0</v>
      </c>
      <c r="Z267" s="185">
        <v>0</v>
      </c>
      <c r="AA267" s="185">
        <v>0</v>
      </c>
      <c r="AB267" s="185">
        <v>0</v>
      </c>
      <c r="AC267" s="185">
        <v>0</v>
      </c>
      <c r="AD267" s="185">
        <v>0</v>
      </c>
      <c r="AE267" s="185">
        <v>0</v>
      </c>
      <c r="AF267" s="185">
        <v>0</v>
      </c>
      <c r="AG267" s="185">
        <v>0</v>
      </c>
      <c r="AH267" s="185">
        <v>0</v>
      </c>
    </row>
    <row r="268" spans="1:34" ht="30" customHeight="1">
      <c r="A268" s="2019"/>
      <c r="B268" s="991" t="s">
        <v>800</v>
      </c>
      <c r="C268" s="185">
        <v>0</v>
      </c>
      <c r="D268" s="185">
        <v>0</v>
      </c>
      <c r="E268" s="185">
        <v>0</v>
      </c>
      <c r="F268" s="185">
        <v>0</v>
      </c>
      <c r="G268" s="185">
        <v>0</v>
      </c>
      <c r="H268" s="185">
        <v>0</v>
      </c>
      <c r="I268" s="185">
        <v>0</v>
      </c>
      <c r="J268" s="185">
        <v>0</v>
      </c>
      <c r="K268" s="185">
        <v>0</v>
      </c>
      <c r="L268" s="185">
        <v>0</v>
      </c>
      <c r="M268" s="185">
        <v>0</v>
      </c>
      <c r="N268" s="185">
        <v>0</v>
      </c>
      <c r="O268" s="185">
        <v>0</v>
      </c>
      <c r="P268" s="185">
        <v>0</v>
      </c>
      <c r="Q268" s="185">
        <v>0</v>
      </c>
      <c r="R268" s="185">
        <v>0</v>
      </c>
      <c r="S268" s="185">
        <v>0</v>
      </c>
      <c r="T268" s="185">
        <v>0</v>
      </c>
      <c r="U268" s="185">
        <v>0</v>
      </c>
      <c r="V268" s="185">
        <v>0</v>
      </c>
      <c r="W268" s="185">
        <v>0</v>
      </c>
      <c r="X268" s="185">
        <v>0</v>
      </c>
      <c r="Y268" s="185">
        <v>0</v>
      </c>
      <c r="Z268" s="185">
        <v>0</v>
      </c>
      <c r="AA268" s="185">
        <v>0</v>
      </c>
      <c r="AB268" s="185">
        <v>0</v>
      </c>
      <c r="AC268" s="185">
        <v>0</v>
      </c>
      <c r="AD268" s="185">
        <v>0</v>
      </c>
      <c r="AE268" s="185">
        <v>0</v>
      </c>
      <c r="AF268" s="185">
        <v>0</v>
      </c>
      <c r="AG268" s="185">
        <v>0</v>
      </c>
      <c r="AH268" s="185">
        <v>0</v>
      </c>
    </row>
    <row r="269" spans="1:34" ht="30" customHeight="1">
      <c r="A269" s="2019"/>
      <c r="B269" s="989" t="s">
        <v>801</v>
      </c>
      <c r="C269" s="185">
        <v>0</v>
      </c>
      <c r="D269" s="185">
        <v>0</v>
      </c>
      <c r="E269" s="185">
        <v>0</v>
      </c>
      <c r="F269" s="185">
        <v>0</v>
      </c>
      <c r="G269" s="185">
        <v>0</v>
      </c>
      <c r="H269" s="185">
        <v>0</v>
      </c>
      <c r="I269" s="185">
        <v>0</v>
      </c>
      <c r="J269" s="185">
        <v>0</v>
      </c>
      <c r="K269" s="185">
        <v>0</v>
      </c>
      <c r="L269" s="185">
        <v>0</v>
      </c>
      <c r="M269" s="185">
        <v>0</v>
      </c>
      <c r="N269" s="185">
        <v>0</v>
      </c>
      <c r="O269" s="185">
        <v>0</v>
      </c>
      <c r="P269" s="185">
        <v>0</v>
      </c>
      <c r="Q269" s="185">
        <v>0</v>
      </c>
      <c r="R269" s="185">
        <v>0</v>
      </c>
      <c r="S269" s="185">
        <v>0</v>
      </c>
      <c r="T269" s="185">
        <v>0</v>
      </c>
      <c r="U269" s="185">
        <v>0</v>
      </c>
      <c r="V269" s="185">
        <v>0</v>
      </c>
      <c r="W269" s="185">
        <v>0</v>
      </c>
      <c r="X269" s="185">
        <v>0</v>
      </c>
      <c r="Y269" s="185">
        <v>0</v>
      </c>
      <c r="Z269" s="185">
        <v>0</v>
      </c>
      <c r="AA269" s="185">
        <v>0</v>
      </c>
      <c r="AB269" s="185">
        <v>0</v>
      </c>
      <c r="AC269" s="185">
        <v>0</v>
      </c>
      <c r="AD269" s="185">
        <v>0</v>
      </c>
      <c r="AE269" s="185">
        <v>0</v>
      </c>
      <c r="AF269" s="185">
        <v>0</v>
      </c>
      <c r="AG269" s="185">
        <v>0</v>
      </c>
      <c r="AH269" s="185">
        <v>0</v>
      </c>
    </row>
    <row r="270" spans="1:34" ht="30" customHeight="1">
      <c r="A270" s="2019"/>
      <c r="B270" s="995" t="s">
        <v>802</v>
      </c>
      <c r="C270" s="185">
        <v>0</v>
      </c>
      <c r="D270" s="185">
        <v>0</v>
      </c>
      <c r="E270" s="185">
        <v>0</v>
      </c>
      <c r="F270" s="185">
        <v>0</v>
      </c>
      <c r="G270" s="185">
        <v>0</v>
      </c>
      <c r="H270" s="185">
        <v>0</v>
      </c>
      <c r="I270" s="185">
        <v>0</v>
      </c>
      <c r="J270" s="185">
        <v>0</v>
      </c>
      <c r="K270" s="185">
        <v>0</v>
      </c>
      <c r="L270" s="185">
        <v>0</v>
      </c>
      <c r="M270" s="185">
        <v>0</v>
      </c>
      <c r="N270" s="185">
        <v>0</v>
      </c>
      <c r="O270" s="185">
        <v>0</v>
      </c>
      <c r="P270" s="185">
        <v>0</v>
      </c>
      <c r="Q270" s="185">
        <v>0</v>
      </c>
      <c r="R270" s="185">
        <v>0</v>
      </c>
      <c r="S270" s="185">
        <v>0</v>
      </c>
      <c r="T270" s="185">
        <v>0</v>
      </c>
      <c r="U270" s="185">
        <v>0</v>
      </c>
      <c r="V270" s="185">
        <v>0</v>
      </c>
      <c r="W270" s="185">
        <v>0</v>
      </c>
      <c r="X270" s="185">
        <v>0</v>
      </c>
      <c r="Y270" s="185">
        <v>0</v>
      </c>
      <c r="Z270" s="185">
        <v>0</v>
      </c>
      <c r="AA270" s="185">
        <v>0</v>
      </c>
      <c r="AB270" s="185">
        <v>0</v>
      </c>
      <c r="AC270" s="185">
        <v>0</v>
      </c>
      <c r="AD270" s="185">
        <v>0</v>
      </c>
      <c r="AE270" s="185">
        <v>0</v>
      </c>
      <c r="AF270" s="185">
        <v>0</v>
      </c>
      <c r="AG270" s="185">
        <v>0</v>
      </c>
      <c r="AH270" s="185">
        <v>0</v>
      </c>
    </row>
    <row r="271" spans="1:34" ht="30" customHeight="1">
      <c r="A271" s="2019"/>
      <c r="B271" s="995" t="s">
        <v>803</v>
      </c>
      <c r="C271" s="185">
        <v>0</v>
      </c>
      <c r="D271" s="185">
        <v>0</v>
      </c>
      <c r="E271" s="185">
        <v>0</v>
      </c>
      <c r="F271" s="185">
        <v>0</v>
      </c>
      <c r="G271" s="185">
        <v>0</v>
      </c>
      <c r="H271" s="185">
        <v>0</v>
      </c>
      <c r="I271" s="185">
        <v>0</v>
      </c>
      <c r="J271" s="185">
        <v>0</v>
      </c>
      <c r="K271" s="185">
        <v>0</v>
      </c>
      <c r="L271" s="185">
        <v>0</v>
      </c>
      <c r="M271" s="185">
        <v>0</v>
      </c>
      <c r="N271" s="185">
        <v>0</v>
      </c>
      <c r="O271" s="185">
        <v>0</v>
      </c>
      <c r="P271" s="185">
        <v>0</v>
      </c>
      <c r="Q271" s="185">
        <v>0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185">
        <v>0</v>
      </c>
      <c r="Y271" s="185">
        <v>0</v>
      </c>
      <c r="Z271" s="185">
        <v>0</v>
      </c>
      <c r="AA271" s="185">
        <v>0</v>
      </c>
      <c r="AB271" s="185">
        <v>0</v>
      </c>
      <c r="AC271" s="185">
        <v>0</v>
      </c>
      <c r="AD271" s="185">
        <v>0</v>
      </c>
      <c r="AE271" s="185">
        <v>0</v>
      </c>
      <c r="AF271" s="185">
        <v>0</v>
      </c>
      <c r="AG271" s="185">
        <v>0</v>
      </c>
      <c r="AH271" s="185">
        <v>0</v>
      </c>
    </row>
    <row r="272" spans="1:34" ht="30" customHeight="1">
      <c r="A272" s="2019"/>
      <c r="B272" s="1011" t="s">
        <v>804</v>
      </c>
      <c r="C272" s="185">
        <v>0</v>
      </c>
      <c r="D272" s="185">
        <v>0</v>
      </c>
      <c r="E272" s="185">
        <v>0</v>
      </c>
      <c r="F272" s="185">
        <v>0</v>
      </c>
      <c r="G272" s="185">
        <v>0</v>
      </c>
      <c r="H272" s="185">
        <v>0</v>
      </c>
      <c r="I272" s="185">
        <v>0</v>
      </c>
      <c r="J272" s="185">
        <v>0</v>
      </c>
      <c r="K272" s="185">
        <v>0</v>
      </c>
      <c r="L272" s="185">
        <v>0</v>
      </c>
      <c r="M272" s="185">
        <v>0</v>
      </c>
      <c r="N272" s="185">
        <v>0</v>
      </c>
      <c r="O272" s="185">
        <v>0</v>
      </c>
      <c r="P272" s="185">
        <v>0</v>
      </c>
      <c r="Q272" s="185">
        <v>0</v>
      </c>
      <c r="R272" s="185">
        <v>0</v>
      </c>
      <c r="S272" s="185">
        <v>0</v>
      </c>
      <c r="T272" s="185">
        <v>0</v>
      </c>
      <c r="U272" s="185">
        <v>0</v>
      </c>
      <c r="V272" s="185">
        <v>0</v>
      </c>
      <c r="W272" s="185">
        <v>0</v>
      </c>
      <c r="X272" s="185">
        <v>0</v>
      </c>
      <c r="Y272" s="185">
        <v>0</v>
      </c>
      <c r="Z272" s="185">
        <v>0</v>
      </c>
      <c r="AA272" s="185">
        <v>0</v>
      </c>
      <c r="AB272" s="185">
        <v>0</v>
      </c>
      <c r="AC272" s="185">
        <v>0</v>
      </c>
      <c r="AD272" s="185">
        <v>0</v>
      </c>
      <c r="AE272" s="185">
        <v>0</v>
      </c>
      <c r="AF272" s="185">
        <v>0</v>
      </c>
      <c r="AG272" s="185">
        <v>0</v>
      </c>
      <c r="AH272" s="185">
        <v>0</v>
      </c>
    </row>
    <row r="273" spans="1:34" ht="30" customHeight="1">
      <c r="A273" s="2019"/>
      <c r="B273" s="1011" t="s">
        <v>805</v>
      </c>
      <c r="C273" s="185">
        <v>0</v>
      </c>
      <c r="D273" s="185">
        <v>0</v>
      </c>
      <c r="E273" s="185">
        <v>0</v>
      </c>
      <c r="F273" s="185">
        <v>0</v>
      </c>
      <c r="G273" s="185">
        <v>0</v>
      </c>
      <c r="H273" s="185">
        <v>0</v>
      </c>
      <c r="I273" s="185">
        <v>0</v>
      </c>
      <c r="J273" s="185">
        <v>0</v>
      </c>
      <c r="K273" s="185">
        <v>0</v>
      </c>
      <c r="L273" s="185">
        <v>0</v>
      </c>
      <c r="M273" s="185">
        <v>0</v>
      </c>
      <c r="N273" s="185">
        <v>0</v>
      </c>
      <c r="O273" s="185">
        <v>0</v>
      </c>
      <c r="P273" s="185">
        <v>0</v>
      </c>
      <c r="Q273" s="185">
        <v>0</v>
      </c>
      <c r="R273" s="185">
        <v>0</v>
      </c>
      <c r="S273" s="185">
        <v>0</v>
      </c>
      <c r="T273" s="185">
        <v>0</v>
      </c>
      <c r="U273" s="185">
        <v>0</v>
      </c>
      <c r="V273" s="185">
        <v>0</v>
      </c>
      <c r="W273" s="185">
        <v>0</v>
      </c>
      <c r="X273" s="185">
        <v>0</v>
      </c>
      <c r="Y273" s="185">
        <v>0</v>
      </c>
      <c r="Z273" s="185">
        <v>0</v>
      </c>
      <c r="AA273" s="185">
        <v>0</v>
      </c>
      <c r="AB273" s="185">
        <v>0</v>
      </c>
      <c r="AC273" s="185">
        <v>0</v>
      </c>
      <c r="AD273" s="185">
        <v>0</v>
      </c>
      <c r="AE273" s="185">
        <v>0</v>
      </c>
      <c r="AF273" s="185">
        <v>0</v>
      </c>
      <c r="AG273" s="185">
        <v>0</v>
      </c>
      <c r="AH273" s="185">
        <v>0</v>
      </c>
    </row>
    <row r="274" spans="1:34" ht="30" customHeight="1">
      <c r="A274" s="2019"/>
      <c r="B274" s="1011" t="s">
        <v>806</v>
      </c>
      <c r="C274" s="185">
        <v>0</v>
      </c>
      <c r="D274" s="185">
        <v>0</v>
      </c>
      <c r="E274" s="185">
        <v>0</v>
      </c>
      <c r="F274" s="185">
        <v>0</v>
      </c>
      <c r="G274" s="185">
        <v>0</v>
      </c>
      <c r="H274" s="185">
        <v>0</v>
      </c>
      <c r="I274" s="185">
        <v>0</v>
      </c>
      <c r="J274" s="185">
        <v>0</v>
      </c>
      <c r="K274" s="185">
        <v>0</v>
      </c>
      <c r="L274" s="185">
        <v>0</v>
      </c>
      <c r="M274" s="185">
        <v>0</v>
      </c>
      <c r="N274" s="185">
        <v>0</v>
      </c>
      <c r="O274" s="185">
        <v>0</v>
      </c>
      <c r="P274" s="185">
        <v>0</v>
      </c>
      <c r="Q274" s="185">
        <v>0</v>
      </c>
      <c r="R274" s="185">
        <v>0</v>
      </c>
      <c r="S274" s="185">
        <v>0</v>
      </c>
      <c r="T274" s="185">
        <v>0</v>
      </c>
      <c r="U274" s="185">
        <v>0</v>
      </c>
      <c r="V274" s="185">
        <v>0</v>
      </c>
      <c r="W274" s="185">
        <v>0</v>
      </c>
      <c r="X274" s="185">
        <v>0</v>
      </c>
      <c r="Y274" s="185">
        <v>0</v>
      </c>
      <c r="Z274" s="185">
        <v>0</v>
      </c>
      <c r="AA274" s="185">
        <v>0</v>
      </c>
      <c r="AB274" s="185">
        <v>0</v>
      </c>
      <c r="AC274" s="185">
        <v>0</v>
      </c>
      <c r="AD274" s="185">
        <v>0</v>
      </c>
      <c r="AE274" s="185">
        <v>0</v>
      </c>
      <c r="AF274" s="185">
        <v>0</v>
      </c>
      <c r="AG274" s="185">
        <v>0</v>
      </c>
      <c r="AH274" s="185">
        <v>0</v>
      </c>
    </row>
    <row r="275" spans="1:34" ht="30" customHeight="1">
      <c r="A275" s="2019"/>
      <c r="B275" s="995" t="s">
        <v>807</v>
      </c>
      <c r="C275" s="185">
        <v>0</v>
      </c>
      <c r="D275" s="185">
        <v>0</v>
      </c>
      <c r="E275" s="185">
        <v>0</v>
      </c>
      <c r="F275" s="185">
        <v>0</v>
      </c>
      <c r="G275" s="185">
        <v>0</v>
      </c>
      <c r="H275" s="185">
        <v>0</v>
      </c>
      <c r="I275" s="185">
        <v>0</v>
      </c>
      <c r="J275" s="185">
        <v>0</v>
      </c>
      <c r="K275" s="185">
        <v>0</v>
      </c>
      <c r="L275" s="185">
        <v>0</v>
      </c>
      <c r="M275" s="185">
        <v>0</v>
      </c>
      <c r="N275" s="185">
        <v>0</v>
      </c>
      <c r="O275" s="185">
        <v>0</v>
      </c>
      <c r="P275" s="185">
        <v>0</v>
      </c>
      <c r="Q275" s="185">
        <v>0</v>
      </c>
      <c r="R275" s="185">
        <v>0</v>
      </c>
      <c r="S275" s="185">
        <v>0</v>
      </c>
      <c r="T275" s="185">
        <v>0</v>
      </c>
      <c r="U275" s="185">
        <v>0</v>
      </c>
      <c r="V275" s="185">
        <v>0</v>
      </c>
      <c r="W275" s="185">
        <v>0</v>
      </c>
      <c r="X275" s="185">
        <v>0</v>
      </c>
      <c r="Y275" s="185">
        <v>0</v>
      </c>
      <c r="Z275" s="185">
        <v>0</v>
      </c>
      <c r="AA275" s="185">
        <v>0</v>
      </c>
      <c r="AB275" s="185">
        <v>0</v>
      </c>
      <c r="AC275" s="185">
        <v>0</v>
      </c>
      <c r="AD275" s="185">
        <v>0</v>
      </c>
      <c r="AE275" s="185">
        <v>0</v>
      </c>
      <c r="AF275" s="185">
        <v>0</v>
      </c>
      <c r="AG275" s="185">
        <v>0</v>
      </c>
      <c r="AH275" s="185">
        <v>0</v>
      </c>
    </row>
    <row r="276" spans="1:34" ht="30" customHeight="1">
      <c r="A276" s="2019"/>
      <c r="B276" s="991" t="s">
        <v>808</v>
      </c>
      <c r="C276" s="185">
        <v>7.94</v>
      </c>
      <c r="D276" s="185">
        <v>0</v>
      </c>
      <c r="E276" s="185">
        <v>0</v>
      </c>
      <c r="F276" s="185">
        <v>0</v>
      </c>
      <c r="G276" s="185">
        <v>0</v>
      </c>
      <c r="H276" s="185">
        <v>0</v>
      </c>
      <c r="I276" s="185">
        <v>0</v>
      </c>
      <c r="J276" s="185">
        <v>0</v>
      </c>
      <c r="K276" s="185">
        <v>0</v>
      </c>
      <c r="L276" s="185">
        <v>7.94</v>
      </c>
      <c r="M276" s="185">
        <v>0</v>
      </c>
      <c r="N276" s="185">
        <v>0</v>
      </c>
      <c r="O276" s="185">
        <v>0</v>
      </c>
      <c r="P276" s="185">
        <v>0</v>
      </c>
      <c r="Q276" s="185">
        <v>0</v>
      </c>
      <c r="R276" s="185">
        <v>0</v>
      </c>
      <c r="S276" s="185">
        <v>0</v>
      </c>
      <c r="T276" s="185">
        <v>0</v>
      </c>
      <c r="U276" s="185">
        <v>0</v>
      </c>
      <c r="V276" s="185">
        <v>7.94</v>
      </c>
      <c r="W276" s="185">
        <v>0</v>
      </c>
      <c r="X276" s="185">
        <v>0</v>
      </c>
      <c r="Y276" s="185">
        <v>0</v>
      </c>
      <c r="Z276" s="185">
        <v>0</v>
      </c>
      <c r="AA276" s="185">
        <v>0</v>
      </c>
      <c r="AB276" s="185">
        <v>0</v>
      </c>
      <c r="AC276" s="185">
        <v>0</v>
      </c>
      <c r="AD276" s="185">
        <v>0</v>
      </c>
      <c r="AE276" s="185">
        <v>0</v>
      </c>
      <c r="AF276" s="185">
        <v>7.94</v>
      </c>
      <c r="AG276" s="185">
        <v>0</v>
      </c>
      <c r="AH276" s="185">
        <v>0</v>
      </c>
    </row>
    <row r="277" spans="1:34" ht="30" customHeight="1">
      <c r="A277" s="2019"/>
      <c r="B277" s="1011" t="s">
        <v>821</v>
      </c>
      <c r="C277" s="185">
        <v>0</v>
      </c>
      <c r="D277" s="185">
        <v>0</v>
      </c>
      <c r="E277" s="185">
        <v>0</v>
      </c>
      <c r="F277" s="185">
        <v>0</v>
      </c>
      <c r="G277" s="185">
        <v>0</v>
      </c>
      <c r="H277" s="185">
        <v>0</v>
      </c>
      <c r="I277" s="185">
        <v>0</v>
      </c>
      <c r="J277" s="185">
        <v>0</v>
      </c>
      <c r="K277" s="185">
        <v>0</v>
      </c>
      <c r="L277" s="185">
        <v>0</v>
      </c>
      <c r="M277" s="185">
        <v>0</v>
      </c>
      <c r="N277" s="185">
        <v>0</v>
      </c>
      <c r="O277" s="185">
        <v>0</v>
      </c>
      <c r="P277" s="185">
        <v>0</v>
      </c>
      <c r="Q277" s="185">
        <v>0</v>
      </c>
      <c r="R277" s="185">
        <v>0</v>
      </c>
      <c r="S277" s="185">
        <v>0</v>
      </c>
      <c r="T277" s="185">
        <v>0</v>
      </c>
      <c r="U277" s="185">
        <v>0</v>
      </c>
      <c r="V277" s="185">
        <v>0</v>
      </c>
      <c r="W277" s="185">
        <v>0</v>
      </c>
      <c r="X277" s="185">
        <v>0</v>
      </c>
      <c r="Y277" s="185">
        <v>0</v>
      </c>
      <c r="Z277" s="185">
        <v>0</v>
      </c>
      <c r="AA277" s="185">
        <v>0</v>
      </c>
      <c r="AB277" s="185">
        <v>0</v>
      </c>
      <c r="AC277" s="185">
        <v>0</v>
      </c>
      <c r="AD277" s="185">
        <v>0</v>
      </c>
      <c r="AE277" s="185">
        <v>0</v>
      </c>
      <c r="AF277" s="185">
        <v>0</v>
      </c>
      <c r="AG277" s="185">
        <v>0</v>
      </c>
      <c r="AH277" s="185">
        <v>0</v>
      </c>
    </row>
    <row r="278" spans="1:34" ht="30" customHeight="1">
      <c r="A278" s="2019"/>
      <c r="B278" s="1011" t="s">
        <v>822</v>
      </c>
      <c r="C278" s="185">
        <v>0</v>
      </c>
      <c r="D278" s="185">
        <v>0</v>
      </c>
      <c r="E278" s="185">
        <v>0</v>
      </c>
      <c r="F278" s="185">
        <v>0</v>
      </c>
      <c r="G278" s="185">
        <v>0</v>
      </c>
      <c r="H278" s="185">
        <v>0</v>
      </c>
      <c r="I278" s="185">
        <v>0</v>
      </c>
      <c r="J278" s="185">
        <v>0</v>
      </c>
      <c r="K278" s="185">
        <v>0</v>
      </c>
      <c r="L278" s="185">
        <v>0</v>
      </c>
      <c r="M278" s="185">
        <v>0</v>
      </c>
      <c r="N278" s="185">
        <v>0</v>
      </c>
      <c r="O278" s="185">
        <v>0</v>
      </c>
      <c r="P278" s="185">
        <v>0</v>
      </c>
      <c r="Q278" s="185">
        <v>0</v>
      </c>
      <c r="R278" s="185">
        <v>0</v>
      </c>
      <c r="S278" s="185">
        <v>0</v>
      </c>
      <c r="T278" s="185">
        <v>0</v>
      </c>
      <c r="U278" s="185">
        <v>0</v>
      </c>
      <c r="V278" s="185">
        <v>0</v>
      </c>
      <c r="W278" s="185">
        <v>0</v>
      </c>
      <c r="X278" s="185">
        <v>0</v>
      </c>
      <c r="Y278" s="185">
        <v>0</v>
      </c>
      <c r="Z278" s="185">
        <v>0</v>
      </c>
      <c r="AA278" s="185">
        <v>0</v>
      </c>
      <c r="AB278" s="185">
        <v>0</v>
      </c>
      <c r="AC278" s="185">
        <v>0</v>
      </c>
      <c r="AD278" s="185">
        <v>0</v>
      </c>
      <c r="AE278" s="185">
        <v>0</v>
      </c>
      <c r="AF278" s="185">
        <v>0</v>
      </c>
      <c r="AG278" s="185">
        <v>0</v>
      </c>
      <c r="AH278" s="185">
        <v>0</v>
      </c>
    </row>
    <row r="279" spans="1:34" ht="19.5" customHeight="1">
      <c r="A279" s="2019"/>
      <c r="B279" s="1242" t="s">
        <v>952</v>
      </c>
      <c r="C279" s="185">
        <v>0</v>
      </c>
      <c r="D279" s="185">
        <v>0</v>
      </c>
      <c r="E279" s="185">
        <v>0</v>
      </c>
      <c r="F279" s="185">
        <v>0</v>
      </c>
      <c r="G279" s="185">
        <v>0</v>
      </c>
      <c r="H279" s="185">
        <v>0</v>
      </c>
      <c r="I279" s="185">
        <v>0</v>
      </c>
      <c r="J279" s="185">
        <v>0</v>
      </c>
      <c r="K279" s="185">
        <v>0</v>
      </c>
      <c r="L279" s="185">
        <v>0</v>
      </c>
      <c r="M279" s="185">
        <v>0</v>
      </c>
      <c r="N279" s="185">
        <v>0</v>
      </c>
      <c r="O279" s="185">
        <v>0</v>
      </c>
      <c r="P279" s="185">
        <v>0</v>
      </c>
      <c r="Q279" s="185">
        <v>0</v>
      </c>
      <c r="R279" s="185">
        <v>0</v>
      </c>
      <c r="S279" s="185">
        <v>0</v>
      </c>
      <c r="T279" s="185">
        <v>0</v>
      </c>
      <c r="U279" s="185">
        <v>0</v>
      </c>
      <c r="V279" s="185">
        <v>0</v>
      </c>
      <c r="W279" s="185">
        <v>0</v>
      </c>
      <c r="X279" s="185">
        <v>0</v>
      </c>
      <c r="Y279" s="185">
        <v>0</v>
      </c>
      <c r="Z279" s="185">
        <v>0</v>
      </c>
      <c r="AA279" s="185">
        <v>0</v>
      </c>
      <c r="AB279" s="185">
        <v>0</v>
      </c>
      <c r="AC279" s="185">
        <v>0</v>
      </c>
      <c r="AD279" s="185">
        <v>0</v>
      </c>
      <c r="AE279" s="185">
        <v>0</v>
      </c>
      <c r="AF279" s="185">
        <v>0</v>
      </c>
      <c r="AG279" s="185">
        <v>0</v>
      </c>
      <c r="AH279" s="185">
        <v>0</v>
      </c>
    </row>
    <row r="280" spans="1:34" ht="19.5" customHeight="1">
      <c r="A280" s="2018" t="s">
        <v>782</v>
      </c>
      <c r="B280" s="1013" t="s">
        <v>41</v>
      </c>
      <c r="C280" s="1013">
        <f>SUM(' 배수관 경년별 총괄'!C281:' 배수관 경년별 총괄'!C302)</f>
        <v>107375</v>
      </c>
      <c r="D280" s="1013">
        <f>SUM(' 배수관 경년별 총괄'!D281:' 배수관 경년별 총괄'!D302)</f>
        <v>85412.670000000013</v>
      </c>
      <c r="E280" s="1013">
        <f>SUM(' 배수관 경년별 총괄'!E281:' 배수관 경년별 총괄'!E302)</f>
        <v>2389.0899999999997</v>
      </c>
      <c r="F280" s="1013">
        <f>SUM(' 배수관 경년별 총괄'!F281:' 배수관 경년별 총괄'!F302)</f>
        <v>1452.5800000000002</v>
      </c>
      <c r="G280" s="1013">
        <f>SUM(' 배수관 경년별 총괄'!G281:' 배수관 경년별 총괄'!G302)</f>
        <v>2206.6999999999998</v>
      </c>
      <c r="H280" s="1013">
        <f>SUM(' 배수관 경년별 총괄'!H281:' 배수관 경년별 총괄'!H302)</f>
        <v>2911.37</v>
      </c>
      <c r="I280" s="1013">
        <f>SUM(' 배수관 경년별 총괄'!I281:' 배수관 경년별 총괄'!I302)</f>
        <v>2234.41</v>
      </c>
      <c r="J280" s="1013">
        <f>SUM(' 배수관 경년별 총괄'!J281:' 배수관 경년별 총괄'!J302)</f>
        <v>183.81</v>
      </c>
      <c r="K280" s="1013">
        <f>SUM(' 배수관 경년별 총괄'!K281:' 배수관 경년별 총괄'!K302)</f>
        <v>2328.1999999999998</v>
      </c>
      <c r="L280" s="1013">
        <f>SUM(' 배수관 경년별 총괄'!L281:' 배수관 경년별 총괄'!L302)</f>
        <v>4129.8600000000006</v>
      </c>
      <c r="M280" s="1013">
        <f>SUM(' 배수관 경년별 총괄'!M281:' 배수관 경년별 총괄'!M302)</f>
        <v>3139.9199999999996</v>
      </c>
      <c r="N280" s="1013">
        <f>SUM(' 배수관 경년별 총괄'!N281:' 배수관 경년별 총괄'!N302)</f>
        <v>986.39</v>
      </c>
      <c r="O280" s="1013">
        <f>SUM(' 배수관 경년별 총괄'!O281:' 배수관 경년별 총괄'!O302)</f>
        <v>2389.0899999999997</v>
      </c>
      <c r="P280" s="1013">
        <f>SUM(' 배수관 경년별 총괄'!P281:' 배수관 경년별 총괄'!P302)</f>
        <v>1452.5800000000002</v>
      </c>
      <c r="Q280" s="1013">
        <f>SUM(' 배수관 경년별 총괄'!Q281:' 배수관 경년별 총괄'!Q302)</f>
        <v>2206.6999999999998</v>
      </c>
      <c r="R280" s="1013">
        <f>SUM(' 배수관 경년별 총괄'!R281:' 배수관 경년별 총괄'!R302)</f>
        <v>2911.37</v>
      </c>
      <c r="S280" s="1013">
        <f>SUM(' 배수관 경년별 총괄'!S281:' 배수관 경년별 총괄'!S302)</f>
        <v>2234.41</v>
      </c>
      <c r="T280" s="1013">
        <f>SUM(' 배수관 경년별 총괄'!T281:' 배수관 경년별 총괄'!T302)</f>
        <v>183.81</v>
      </c>
      <c r="U280" s="1013">
        <f>SUM(' 배수관 경년별 총괄'!U281:' 배수관 경년별 총괄'!U302)</f>
        <v>2328.1999999999998</v>
      </c>
      <c r="V280" s="1013">
        <f>SUM(' 배수관 경년별 총괄'!V281:' 배수관 경년별 총괄'!V302)</f>
        <v>4129.8600000000006</v>
      </c>
      <c r="W280" s="1013">
        <f>SUM(' 배수관 경년별 총괄'!W281:' 배수관 경년별 총괄'!W302)</f>
        <v>3139.9199999999996</v>
      </c>
      <c r="X280" s="1013">
        <f>SUM(' 배수관 경년별 총괄'!X281:' 배수관 경년별 총괄'!X302)</f>
        <v>986.39</v>
      </c>
      <c r="Y280" s="1013">
        <f>SUM(' 배수관 경년별 총괄'!Y281:' 배수관 경년별 총괄'!Y302)</f>
        <v>2389.0899999999997</v>
      </c>
      <c r="Z280" s="1013">
        <f>SUM(' 배수관 경년별 총괄'!Z281:' 배수관 경년별 총괄'!Z302)</f>
        <v>1452.5800000000002</v>
      </c>
      <c r="AA280" s="1013">
        <f>SUM(' 배수관 경년별 총괄'!AA281:' 배수관 경년별 총괄'!AA302)</f>
        <v>2206.6999999999998</v>
      </c>
      <c r="AB280" s="1013">
        <f>SUM(' 배수관 경년별 총괄'!AB281:' 배수관 경년별 총괄'!AB302)</f>
        <v>2911.37</v>
      </c>
      <c r="AC280" s="1013">
        <f>SUM(' 배수관 경년별 총괄'!AC281:' 배수관 경년별 총괄'!AC302)</f>
        <v>2234.41</v>
      </c>
      <c r="AD280" s="1013">
        <f>SUM(' 배수관 경년별 총괄'!AD281:' 배수관 경년별 총괄'!AD302)</f>
        <v>183.81</v>
      </c>
      <c r="AE280" s="1013">
        <f>SUM(' 배수관 경년별 총괄'!AE281:' 배수관 경년별 총괄'!AE302)</f>
        <v>2328.1999999999998</v>
      </c>
      <c r="AF280" s="1013">
        <f>SUM(' 배수관 경년별 총괄'!AF281:' 배수관 경년별 총괄'!AF302)</f>
        <v>4129.8600000000006</v>
      </c>
      <c r="AG280" s="1013">
        <f>SUM(' 배수관 경년별 총괄'!AG281:' 배수관 경년별 총괄'!AG302)</f>
        <v>3139.9199999999996</v>
      </c>
      <c r="AH280" s="1013">
        <f>SUM(' 배수관 경년별 총괄'!AH281:' 배수관 경년별 총괄'!AH302)</f>
        <v>986.39</v>
      </c>
    </row>
    <row r="281" spans="1:34" ht="19.5" customHeight="1">
      <c r="A281" s="2018" t="s">
        <v>782</v>
      </c>
      <c r="B281" s="989" t="s">
        <v>951</v>
      </c>
      <c r="C281" s="185">
        <v>1921.45</v>
      </c>
      <c r="D281" s="185">
        <v>3.76</v>
      </c>
      <c r="E281" s="185">
        <v>0</v>
      </c>
      <c r="F281" s="185">
        <v>0</v>
      </c>
      <c r="G281" s="185">
        <v>0</v>
      </c>
      <c r="H281" s="185">
        <v>0</v>
      </c>
      <c r="I281" s="185">
        <v>0</v>
      </c>
      <c r="J281" s="185">
        <v>0</v>
      </c>
      <c r="K281" s="185">
        <v>260.95999999999998</v>
      </c>
      <c r="L281" s="185">
        <v>679.21</v>
      </c>
      <c r="M281" s="185">
        <v>4.18</v>
      </c>
      <c r="N281" s="185">
        <v>973.34</v>
      </c>
      <c r="O281" s="185">
        <v>0</v>
      </c>
      <c r="P281" s="185">
        <v>0</v>
      </c>
      <c r="Q281" s="185">
        <v>0</v>
      </c>
      <c r="R281" s="185">
        <v>0</v>
      </c>
      <c r="S281" s="185">
        <v>0</v>
      </c>
      <c r="T281" s="185">
        <v>0</v>
      </c>
      <c r="U281" s="185">
        <v>260.95999999999998</v>
      </c>
      <c r="V281" s="185">
        <v>679.21</v>
      </c>
      <c r="W281" s="185">
        <v>4.18</v>
      </c>
      <c r="X281" s="185">
        <v>973.34</v>
      </c>
      <c r="Y281" s="185">
        <v>0</v>
      </c>
      <c r="Z281" s="185">
        <v>0</v>
      </c>
      <c r="AA281" s="185">
        <v>0</v>
      </c>
      <c r="AB281" s="185">
        <v>0</v>
      </c>
      <c r="AC281" s="185">
        <v>0</v>
      </c>
      <c r="AD281" s="185">
        <v>0</v>
      </c>
      <c r="AE281" s="185">
        <v>260.95999999999998</v>
      </c>
      <c r="AF281" s="185">
        <v>679.21</v>
      </c>
      <c r="AG281" s="185">
        <v>4.18</v>
      </c>
      <c r="AH281" s="185">
        <v>973.34</v>
      </c>
    </row>
    <row r="282" spans="1:34" ht="30" customHeight="1">
      <c r="A282" s="2019"/>
      <c r="B282" s="989" t="s">
        <v>796</v>
      </c>
      <c r="C282" s="185">
        <v>546.41</v>
      </c>
      <c r="D282" s="185">
        <v>546.41</v>
      </c>
      <c r="E282" s="185">
        <v>0</v>
      </c>
      <c r="F282" s="185">
        <v>0</v>
      </c>
      <c r="G282" s="185">
        <v>0</v>
      </c>
      <c r="H282" s="185">
        <v>0</v>
      </c>
      <c r="I282" s="185">
        <v>0</v>
      </c>
      <c r="J282" s="185">
        <v>0</v>
      </c>
      <c r="K282" s="185">
        <v>0</v>
      </c>
      <c r="L282" s="185">
        <v>0</v>
      </c>
      <c r="M282" s="185">
        <v>0</v>
      </c>
      <c r="N282" s="185">
        <v>0</v>
      </c>
      <c r="O282" s="185">
        <v>0</v>
      </c>
      <c r="P282" s="185">
        <v>0</v>
      </c>
      <c r="Q282" s="185">
        <v>0</v>
      </c>
      <c r="R282" s="185">
        <v>0</v>
      </c>
      <c r="S282" s="185">
        <v>0</v>
      </c>
      <c r="T282" s="185">
        <v>0</v>
      </c>
      <c r="U282" s="185">
        <v>0</v>
      </c>
      <c r="V282" s="185">
        <v>0</v>
      </c>
      <c r="W282" s="185">
        <v>0</v>
      </c>
      <c r="X282" s="185">
        <v>0</v>
      </c>
      <c r="Y282" s="185">
        <v>0</v>
      </c>
      <c r="Z282" s="185">
        <v>0</v>
      </c>
      <c r="AA282" s="185">
        <v>0</v>
      </c>
      <c r="AB282" s="185">
        <v>0</v>
      </c>
      <c r="AC282" s="185">
        <v>0</v>
      </c>
      <c r="AD282" s="185">
        <v>0</v>
      </c>
      <c r="AE282" s="185">
        <v>0</v>
      </c>
      <c r="AF282" s="185">
        <v>0</v>
      </c>
      <c r="AG282" s="185">
        <v>0</v>
      </c>
      <c r="AH282" s="185">
        <v>0</v>
      </c>
    </row>
    <row r="283" spans="1:34" ht="30" customHeight="1">
      <c r="A283" s="2019"/>
      <c r="B283" s="989" t="s">
        <v>797</v>
      </c>
      <c r="C283" s="185">
        <v>5419.57</v>
      </c>
      <c r="D283" s="185">
        <v>4720.5200000000004</v>
      </c>
      <c r="E283" s="185">
        <v>321.45</v>
      </c>
      <c r="F283" s="185">
        <v>0</v>
      </c>
      <c r="G283" s="185">
        <v>0</v>
      </c>
      <c r="H283" s="185">
        <v>0</v>
      </c>
      <c r="I283" s="185">
        <v>0</v>
      </c>
      <c r="J283" s="185">
        <v>0</v>
      </c>
      <c r="K283" s="185">
        <v>0</v>
      </c>
      <c r="L283" s="185">
        <v>0</v>
      </c>
      <c r="M283" s="185">
        <v>377.6</v>
      </c>
      <c r="N283" s="185">
        <v>0</v>
      </c>
      <c r="O283" s="185">
        <v>321.45</v>
      </c>
      <c r="P283" s="185">
        <v>0</v>
      </c>
      <c r="Q283" s="185">
        <v>0</v>
      </c>
      <c r="R283" s="185">
        <v>0</v>
      </c>
      <c r="S283" s="185">
        <v>0</v>
      </c>
      <c r="T283" s="185">
        <v>0</v>
      </c>
      <c r="U283" s="185">
        <v>0</v>
      </c>
      <c r="V283" s="185">
        <v>0</v>
      </c>
      <c r="W283" s="185">
        <v>377.6</v>
      </c>
      <c r="X283" s="185">
        <v>0</v>
      </c>
      <c r="Y283" s="185">
        <v>321.45</v>
      </c>
      <c r="Z283" s="185">
        <v>0</v>
      </c>
      <c r="AA283" s="185">
        <v>0</v>
      </c>
      <c r="AB283" s="185">
        <v>0</v>
      </c>
      <c r="AC283" s="185">
        <v>0</v>
      </c>
      <c r="AD283" s="185">
        <v>0</v>
      </c>
      <c r="AE283" s="185">
        <v>0</v>
      </c>
      <c r="AF283" s="185">
        <v>0</v>
      </c>
      <c r="AG283" s="185">
        <v>377.6</v>
      </c>
      <c r="AH283" s="185">
        <v>0</v>
      </c>
    </row>
    <row r="284" spans="1:34" ht="30" customHeight="1">
      <c r="A284" s="2019"/>
      <c r="B284" s="989" t="s">
        <v>798</v>
      </c>
      <c r="C284" s="185">
        <v>1951.25</v>
      </c>
      <c r="D284" s="185">
        <v>1951.25</v>
      </c>
      <c r="E284" s="185">
        <v>0</v>
      </c>
      <c r="F284" s="185">
        <v>0</v>
      </c>
      <c r="G284" s="185">
        <v>0</v>
      </c>
      <c r="H284" s="185">
        <v>0</v>
      </c>
      <c r="I284" s="185">
        <v>0</v>
      </c>
      <c r="J284" s="185">
        <v>0</v>
      </c>
      <c r="K284" s="185">
        <v>0</v>
      </c>
      <c r="L284" s="185">
        <v>0</v>
      </c>
      <c r="M284" s="185">
        <v>0</v>
      </c>
      <c r="N284" s="185">
        <v>0</v>
      </c>
      <c r="O284" s="185">
        <v>0</v>
      </c>
      <c r="P284" s="185">
        <v>0</v>
      </c>
      <c r="Q284" s="185">
        <v>0</v>
      </c>
      <c r="R284" s="185">
        <v>0</v>
      </c>
      <c r="S284" s="185">
        <v>0</v>
      </c>
      <c r="T284" s="185">
        <v>0</v>
      </c>
      <c r="U284" s="185">
        <v>0</v>
      </c>
      <c r="V284" s="185">
        <v>0</v>
      </c>
      <c r="W284" s="185">
        <v>0</v>
      </c>
      <c r="X284" s="185">
        <v>0</v>
      </c>
      <c r="Y284" s="185">
        <v>0</v>
      </c>
      <c r="Z284" s="185">
        <v>0</v>
      </c>
      <c r="AA284" s="185">
        <v>0</v>
      </c>
      <c r="AB284" s="185">
        <v>0</v>
      </c>
      <c r="AC284" s="185">
        <v>0</v>
      </c>
      <c r="AD284" s="185">
        <v>0</v>
      </c>
      <c r="AE284" s="185">
        <v>0</v>
      </c>
      <c r="AF284" s="185">
        <v>0</v>
      </c>
      <c r="AG284" s="185">
        <v>0</v>
      </c>
      <c r="AH284" s="185">
        <v>0</v>
      </c>
    </row>
    <row r="285" spans="1:34" ht="30" customHeight="1">
      <c r="A285" s="2019"/>
      <c r="B285" s="989" t="s">
        <v>780</v>
      </c>
      <c r="C285" s="185">
        <v>73067.06</v>
      </c>
      <c r="D285" s="185">
        <v>58557.56</v>
      </c>
      <c r="E285" s="185">
        <v>1741.12</v>
      </c>
      <c r="F285" s="185">
        <v>896.19</v>
      </c>
      <c r="G285" s="185">
        <v>2206.6999999999998</v>
      </c>
      <c r="H285" s="185">
        <v>2911.37</v>
      </c>
      <c r="I285" s="185">
        <v>2179.64</v>
      </c>
      <c r="J285" s="185">
        <v>183.81</v>
      </c>
      <c r="K285" s="185">
        <v>647.79999999999995</v>
      </c>
      <c r="L285" s="185">
        <v>2492.0100000000002</v>
      </c>
      <c r="M285" s="185">
        <v>1240.8599999999999</v>
      </c>
      <c r="N285" s="185">
        <v>10</v>
      </c>
      <c r="O285" s="185">
        <v>1741.12</v>
      </c>
      <c r="P285" s="185">
        <v>896.19</v>
      </c>
      <c r="Q285" s="185">
        <v>2206.6999999999998</v>
      </c>
      <c r="R285" s="185">
        <v>2911.37</v>
      </c>
      <c r="S285" s="185">
        <v>2179.64</v>
      </c>
      <c r="T285" s="185">
        <v>183.81</v>
      </c>
      <c r="U285" s="185">
        <v>647.79999999999995</v>
      </c>
      <c r="V285" s="185">
        <v>2492.0100000000002</v>
      </c>
      <c r="W285" s="185">
        <v>1240.8599999999999</v>
      </c>
      <c r="X285" s="185">
        <v>10</v>
      </c>
      <c r="Y285" s="185">
        <v>1741.12</v>
      </c>
      <c r="Z285" s="185">
        <v>896.19</v>
      </c>
      <c r="AA285" s="185">
        <v>2206.6999999999998</v>
      </c>
      <c r="AB285" s="185">
        <v>2911.37</v>
      </c>
      <c r="AC285" s="185">
        <v>2179.64</v>
      </c>
      <c r="AD285" s="185">
        <v>183.81</v>
      </c>
      <c r="AE285" s="185">
        <v>647.79999999999995</v>
      </c>
      <c r="AF285" s="185">
        <v>2492.0100000000002</v>
      </c>
      <c r="AG285" s="185">
        <v>1240.8599999999999</v>
      </c>
      <c r="AH285" s="185">
        <v>10</v>
      </c>
    </row>
    <row r="286" spans="1:34" ht="30" customHeight="1">
      <c r="A286" s="2019"/>
      <c r="B286" s="991" t="s">
        <v>781</v>
      </c>
      <c r="C286" s="185">
        <v>328.44</v>
      </c>
      <c r="D286" s="185">
        <v>328.44</v>
      </c>
      <c r="E286" s="185">
        <v>0</v>
      </c>
      <c r="F286" s="185">
        <v>0</v>
      </c>
      <c r="G286" s="185">
        <v>0</v>
      </c>
      <c r="H286" s="185">
        <v>0</v>
      </c>
      <c r="I286" s="185">
        <v>0</v>
      </c>
      <c r="J286" s="185">
        <v>0</v>
      </c>
      <c r="K286" s="185">
        <v>0</v>
      </c>
      <c r="L286" s="185">
        <v>0</v>
      </c>
      <c r="M286" s="185">
        <v>0</v>
      </c>
      <c r="N286" s="185">
        <v>0</v>
      </c>
      <c r="O286" s="185">
        <v>0</v>
      </c>
      <c r="P286" s="185">
        <v>0</v>
      </c>
      <c r="Q286" s="185">
        <v>0</v>
      </c>
      <c r="R286" s="185">
        <v>0</v>
      </c>
      <c r="S286" s="185">
        <v>0</v>
      </c>
      <c r="T286" s="185">
        <v>0</v>
      </c>
      <c r="U286" s="185">
        <v>0</v>
      </c>
      <c r="V286" s="185">
        <v>0</v>
      </c>
      <c r="W286" s="185">
        <v>0</v>
      </c>
      <c r="X286" s="185">
        <v>0</v>
      </c>
      <c r="Y286" s="185">
        <v>0</v>
      </c>
      <c r="Z286" s="185">
        <v>0</v>
      </c>
      <c r="AA286" s="185">
        <v>0</v>
      </c>
      <c r="AB286" s="185">
        <v>0</v>
      </c>
      <c r="AC286" s="185">
        <v>0</v>
      </c>
      <c r="AD286" s="185">
        <v>0</v>
      </c>
      <c r="AE286" s="185">
        <v>0</v>
      </c>
      <c r="AF286" s="185">
        <v>0</v>
      </c>
      <c r="AG286" s="185">
        <v>0</v>
      </c>
      <c r="AH286" s="185">
        <v>0</v>
      </c>
    </row>
    <row r="287" spans="1:34" ht="30" customHeight="1">
      <c r="A287" s="2019"/>
      <c r="B287" s="991" t="s">
        <v>786</v>
      </c>
      <c r="C287" s="185">
        <v>0</v>
      </c>
      <c r="D287" s="185">
        <v>0</v>
      </c>
      <c r="E287" s="185">
        <v>0</v>
      </c>
      <c r="F287" s="185">
        <v>0</v>
      </c>
      <c r="G287" s="185">
        <v>0</v>
      </c>
      <c r="H287" s="185">
        <v>0</v>
      </c>
      <c r="I287" s="185">
        <v>0</v>
      </c>
      <c r="J287" s="185">
        <v>0</v>
      </c>
      <c r="K287" s="185">
        <v>0</v>
      </c>
      <c r="L287" s="185">
        <v>0</v>
      </c>
      <c r="M287" s="185">
        <v>0</v>
      </c>
      <c r="N287" s="185">
        <v>0</v>
      </c>
      <c r="O287" s="185">
        <v>0</v>
      </c>
      <c r="P287" s="185">
        <v>0</v>
      </c>
      <c r="Q287" s="185">
        <v>0</v>
      </c>
      <c r="R287" s="185">
        <v>0</v>
      </c>
      <c r="S287" s="185">
        <v>0</v>
      </c>
      <c r="T287" s="185">
        <v>0</v>
      </c>
      <c r="U287" s="185">
        <v>0</v>
      </c>
      <c r="V287" s="185">
        <v>0</v>
      </c>
      <c r="W287" s="185">
        <v>0</v>
      </c>
      <c r="X287" s="185">
        <v>0</v>
      </c>
      <c r="Y287" s="185">
        <v>0</v>
      </c>
      <c r="Z287" s="185">
        <v>0</v>
      </c>
      <c r="AA287" s="185">
        <v>0</v>
      </c>
      <c r="AB287" s="185">
        <v>0</v>
      </c>
      <c r="AC287" s="185">
        <v>0</v>
      </c>
      <c r="AD287" s="185">
        <v>0</v>
      </c>
      <c r="AE287" s="185">
        <v>0</v>
      </c>
      <c r="AF287" s="185">
        <v>0</v>
      </c>
      <c r="AG287" s="185">
        <v>0</v>
      </c>
      <c r="AH287" s="185">
        <v>0</v>
      </c>
    </row>
    <row r="288" spans="1:34" ht="30" customHeight="1">
      <c r="A288" s="2019"/>
      <c r="B288" s="991" t="s">
        <v>799</v>
      </c>
      <c r="C288" s="185">
        <v>599.61</v>
      </c>
      <c r="D288" s="185">
        <v>599.61</v>
      </c>
      <c r="E288" s="185">
        <v>0</v>
      </c>
      <c r="F288" s="185">
        <v>0</v>
      </c>
      <c r="G288" s="185">
        <v>0</v>
      </c>
      <c r="H288" s="185">
        <v>0</v>
      </c>
      <c r="I288" s="185">
        <v>0</v>
      </c>
      <c r="J288" s="185">
        <v>0</v>
      </c>
      <c r="K288" s="185">
        <v>0</v>
      </c>
      <c r="L288" s="185">
        <v>0</v>
      </c>
      <c r="M288" s="185">
        <v>0</v>
      </c>
      <c r="N288" s="185">
        <v>0</v>
      </c>
      <c r="O288" s="185">
        <v>0</v>
      </c>
      <c r="P288" s="185">
        <v>0</v>
      </c>
      <c r="Q288" s="185">
        <v>0</v>
      </c>
      <c r="R288" s="185">
        <v>0</v>
      </c>
      <c r="S288" s="185">
        <v>0</v>
      </c>
      <c r="T288" s="185">
        <v>0</v>
      </c>
      <c r="U288" s="185">
        <v>0</v>
      </c>
      <c r="V288" s="185">
        <v>0</v>
      </c>
      <c r="W288" s="185">
        <v>0</v>
      </c>
      <c r="X288" s="185">
        <v>0</v>
      </c>
      <c r="Y288" s="185">
        <v>0</v>
      </c>
      <c r="Z288" s="185">
        <v>0</v>
      </c>
      <c r="AA288" s="185">
        <v>0</v>
      </c>
      <c r="AB288" s="185">
        <v>0</v>
      </c>
      <c r="AC288" s="185">
        <v>0</v>
      </c>
      <c r="AD288" s="185">
        <v>0</v>
      </c>
      <c r="AE288" s="185">
        <v>0</v>
      </c>
      <c r="AF288" s="185">
        <v>0</v>
      </c>
      <c r="AG288" s="185">
        <v>0</v>
      </c>
      <c r="AH288" s="185">
        <v>0</v>
      </c>
    </row>
    <row r="289" spans="1:34" ht="30" customHeight="1">
      <c r="A289" s="2019"/>
      <c r="B289" s="991" t="s">
        <v>787</v>
      </c>
      <c r="C289" s="185">
        <v>15611.2</v>
      </c>
      <c r="D289" s="185">
        <v>15191.83</v>
      </c>
      <c r="E289" s="185">
        <v>326.52</v>
      </c>
      <c r="F289" s="185">
        <v>56.08</v>
      </c>
      <c r="G289" s="185">
        <v>0</v>
      </c>
      <c r="H289" s="185">
        <v>0</v>
      </c>
      <c r="I289" s="185">
        <v>36.770000000000003</v>
      </c>
      <c r="J289" s="185">
        <v>0</v>
      </c>
      <c r="K289" s="185">
        <v>0</v>
      </c>
      <c r="L289" s="185">
        <v>0</v>
      </c>
      <c r="M289" s="185">
        <v>0</v>
      </c>
      <c r="N289" s="185">
        <v>0</v>
      </c>
      <c r="O289" s="185">
        <v>326.52</v>
      </c>
      <c r="P289" s="185">
        <v>56.08</v>
      </c>
      <c r="Q289" s="185">
        <v>0</v>
      </c>
      <c r="R289" s="185">
        <v>0</v>
      </c>
      <c r="S289" s="185">
        <v>36.770000000000003</v>
      </c>
      <c r="T289" s="185">
        <v>0</v>
      </c>
      <c r="U289" s="185">
        <v>0</v>
      </c>
      <c r="V289" s="185">
        <v>0</v>
      </c>
      <c r="W289" s="185">
        <v>0</v>
      </c>
      <c r="X289" s="185">
        <v>0</v>
      </c>
      <c r="Y289" s="185">
        <v>326.52</v>
      </c>
      <c r="Z289" s="185">
        <v>56.08</v>
      </c>
      <c r="AA289" s="185">
        <v>0</v>
      </c>
      <c r="AB289" s="185">
        <v>0</v>
      </c>
      <c r="AC289" s="185">
        <v>36.770000000000003</v>
      </c>
      <c r="AD289" s="185">
        <v>0</v>
      </c>
      <c r="AE289" s="185">
        <v>0</v>
      </c>
      <c r="AF289" s="185">
        <v>0</v>
      </c>
      <c r="AG289" s="185">
        <v>0</v>
      </c>
      <c r="AH289" s="185">
        <v>0</v>
      </c>
    </row>
    <row r="290" spans="1:34" ht="30" customHeight="1">
      <c r="A290" s="2019"/>
      <c r="B290" s="991" t="s">
        <v>820</v>
      </c>
      <c r="C290" s="185">
        <v>0</v>
      </c>
      <c r="D290" s="185">
        <v>0</v>
      </c>
      <c r="E290" s="185">
        <v>0</v>
      </c>
      <c r="F290" s="185">
        <v>0</v>
      </c>
      <c r="G290" s="185">
        <v>0</v>
      </c>
      <c r="H290" s="185">
        <v>0</v>
      </c>
      <c r="I290" s="185">
        <v>0</v>
      </c>
      <c r="J290" s="185">
        <v>0</v>
      </c>
      <c r="K290" s="185">
        <v>0</v>
      </c>
      <c r="L290" s="185">
        <v>0</v>
      </c>
      <c r="M290" s="185">
        <v>0</v>
      </c>
      <c r="N290" s="185">
        <v>0</v>
      </c>
      <c r="O290" s="185">
        <v>0</v>
      </c>
      <c r="P290" s="185">
        <v>0</v>
      </c>
      <c r="Q290" s="185">
        <v>0</v>
      </c>
      <c r="R290" s="185">
        <v>0</v>
      </c>
      <c r="S290" s="185">
        <v>0</v>
      </c>
      <c r="T290" s="185">
        <v>0</v>
      </c>
      <c r="U290" s="185">
        <v>0</v>
      </c>
      <c r="V290" s="185">
        <v>0</v>
      </c>
      <c r="W290" s="185">
        <v>0</v>
      </c>
      <c r="X290" s="185">
        <v>0</v>
      </c>
      <c r="Y290" s="185">
        <v>0</v>
      </c>
      <c r="Z290" s="185">
        <v>0</v>
      </c>
      <c r="AA290" s="185">
        <v>0</v>
      </c>
      <c r="AB290" s="185">
        <v>0</v>
      </c>
      <c r="AC290" s="185">
        <v>0</v>
      </c>
      <c r="AD290" s="185">
        <v>0</v>
      </c>
      <c r="AE290" s="185">
        <v>0</v>
      </c>
      <c r="AF290" s="185">
        <v>0</v>
      </c>
      <c r="AG290" s="185">
        <v>0</v>
      </c>
      <c r="AH290" s="185">
        <v>0</v>
      </c>
    </row>
    <row r="291" spans="1:34" ht="30" customHeight="1">
      <c r="A291" s="2019"/>
      <c r="B291" s="991" t="s">
        <v>800</v>
      </c>
      <c r="C291" s="185">
        <v>0</v>
      </c>
      <c r="D291" s="185">
        <v>0</v>
      </c>
      <c r="E291" s="185">
        <v>0</v>
      </c>
      <c r="F291" s="185">
        <v>0</v>
      </c>
      <c r="G291" s="185">
        <v>0</v>
      </c>
      <c r="H291" s="185">
        <v>0</v>
      </c>
      <c r="I291" s="185">
        <v>0</v>
      </c>
      <c r="J291" s="185">
        <v>0</v>
      </c>
      <c r="K291" s="185">
        <v>0</v>
      </c>
      <c r="L291" s="185">
        <v>0</v>
      </c>
      <c r="M291" s="185">
        <v>0</v>
      </c>
      <c r="N291" s="185">
        <v>0</v>
      </c>
      <c r="O291" s="185">
        <v>0</v>
      </c>
      <c r="P291" s="185">
        <v>0</v>
      </c>
      <c r="Q291" s="185">
        <v>0</v>
      </c>
      <c r="R291" s="185">
        <v>0</v>
      </c>
      <c r="S291" s="185">
        <v>0</v>
      </c>
      <c r="T291" s="185">
        <v>0</v>
      </c>
      <c r="U291" s="185">
        <v>0</v>
      </c>
      <c r="V291" s="185">
        <v>0</v>
      </c>
      <c r="W291" s="185">
        <v>0</v>
      </c>
      <c r="X291" s="185">
        <v>0</v>
      </c>
      <c r="Y291" s="185">
        <v>0</v>
      </c>
      <c r="Z291" s="185">
        <v>0</v>
      </c>
      <c r="AA291" s="185">
        <v>0</v>
      </c>
      <c r="AB291" s="185">
        <v>0</v>
      </c>
      <c r="AC291" s="185">
        <v>0</v>
      </c>
      <c r="AD291" s="185">
        <v>0</v>
      </c>
      <c r="AE291" s="185">
        <v>0</v>
      </c>
      <c r="AF291" s="185">
        <v>0</v>
      </c>
      <c r="AG291" s="185">
        <v>0</v>
      </c>
      <c r="AH291" s="185">
        <v>0</v>
      </c>
    </row>
    <row r="292" spans="1:34" ht="30" customHeight="1">
      <c r="A292" s="2019"/>
      <c r="B292" s="989" t="s">
        <v>801</v>
      </c>
      <c r="C292" s="185">
        <v>715.8</v>
      </c>
      <c r="D292" s="185">
        <v>715.8</v>
      </c>
      <c r="E292" s="185">
        <v>0</v>
      </c>
      <c r="F292" s="185">
        <v>0</v>
      </c>
      <c r="G292" s="185">
        <v>0</v>
      </c>
      <c r="H292" s="185">
        <v>0</v>
      </c>
      <c r="I292" s="185">
        <v>0</v>
      </c>
      <c r="J292" s="185">
        <v>0</v>
      </c>
      <c r="K292" s="185">
        <v>0</v>
      </c>
      <c r="L292" s="185">
        <v>0</v>
      </c>
      <c r="M292" s="185">
        <v>0</v>
      </c>
      <c r="N292" s="185">
        <v>0</v>
      </c>
      <c r="O292" s="185">
        <v>0</v>
      </c>
      <c r="P292" s="185">
        <v>0</v>
      </c>
      <c r="Q292" s="185">
        <v>0</v>
      </c>
      <c r="R292" s="185">
        <v>0</v>
      </c>
      <c r="S292" s="185">
        <v>0</v>
      </c>
      <c r="T292" s="185">
        <v>0</v>
      </c>
      <c r="U292" s="185">
        <v>0</v>
      </c>
      <c r="V292" s="185">
        <v>0</v>
      </c>
      <c r="W292" s="185">
        <v>0</v>
      </c>
      <c r="X292" s="185">
        <v>0</v>
      </c>
      <c r="Y292" s="185">
        <v>0</v>
      </c>
      <c r="Z292" s="185">
        <v>0</v>
      </c>
      <c r="AA292" s="185">
        <v>0</v>
      </c>
      <c r="AB292" s="185">
        <v>0</v>
      </c>
      <c r="AC292" s="185">
        <v>0</v>
      </c>
      <c r="AD292" s="185">
        <v>0</v>
      </c>
      <c r="AE292" s="185">
        <v>0</v>
      </c>
      <c r="AF292" s="185">
        <v>0</v>
      </c>
      <c r="AG292" s="185">
        <v>0</v>
      </c>
      <c r="AH292" s="185">
        <v>0</v>
      </c>
    </row>
    <row r="293" spans="1:34" ht="30" customHeight="1">
      <c r="A293" s="2019"/>
      <c r="B293" s="995" t="s">
        <v>802</v>
      </c>
      <c r="C293" s="185">
        <v>0</v>
      </c>
      <c r="D293" s="185">
        <v>0</v>
      </c>
      <c r="E293" s="185">
        <v>0</v>
      </c>
      <c r="F293" s="185">
        <v>0</v>
      </c>
      <c r="G293" s="185">
        <v>0</v>
      </c>
      <c r="H293" s="185">
        <v>0</v>
      </c>
      <c r="I293" s="185">
        <v>0</v>
      </c>
      <c r="J293" s="185">
        <v>0</v>
      </c>
      <c r="K293" s="185">
        <v>0</v>
      </c>
      <c r="L293" s="185">
        <v>0</v>
      </c>
      <c r="M293" s="185">
        <v>0</v>
      </c>
      <c r="N293" s="185">
        <v>0</v>
      </c>
      <c r="O293" s="18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85">
        <v>0</v>
      </c>
      <c r="W293" s="185">
        <v>0</v>
      </c>
      <c r="X293" s="185">
        <v>0</v>
      </c>
      <c r="Y293" s="185">
        <v>0</v>
      </c>
      <c r="Z293" s="185">
        <v>0</v>
      </c>
      <c r="AA293" s="185">
        <v>0</v>
      </c>
      <c r="AB293" s="185">
        <v>0</v>
      </c>
      <c r="AC293" s="185">
        <v>0</v>
      </c>
      <c r="AD293" s="185">
        <v>0</v>
      </c>
      <c r="AE293" s="185">
        <v>0</v>
      </c>
      <c r="AF293" s="185">
        <v>0</v>
      </c>
      <c r="AG293" s="185">
        <v>0</v>
      </c>
      <c r="AH293" s="185">
        <v>0</v>
      </c>
    </row>
    <row r="294" spans="1:34" ht="30" customHeight="1">
      <c r="A294" s="2019"/>
      <c r="B294" s="995" t="s">
        <v>803</v>
      </c>
      <c r="C294" s="185">
        <v>0</v>
      </c>
      <c r="D294" s="185">
        <v>0</v>
      </c>
      <c r="E294" s="185">
        <v>0</v>
      </c>
      <c r="F294" s="185">
        <v>0</v>
      </c>
      <c r="G294" s="185">
        <v>0</v>
      </c>
      <c r="H294" s="185">
        <v>0</v>
      </c>
      <c r="I294" s="185">
        <v>0</v>
      </c>
      <c r="J294" s="185">
        <v>0</v>
      </c>
      <c r="K294" s="185">
        <v>0</v>
      </c>
      <c r="L294" s="185">
        <v>0</v>
      </c>
      <c r="M294" s="185">
        <v>0</v>
      </c>
      <c r="N294" s="185">
        <v>0</v>
      </c>
      <c r="O294" s="185">
        <v>0</v>
      </c>
      <c r="P294" s="185">
        <v>0</v>
      </c>
      <c r="Q294" s="185">
        <v>0</v>
      </c>
      <c r="R294" s="185">
        <v>0</v>
      </c>
      <c r="S294" s="185">
        <v>0</v>
      </c>
      <c r="T294" s="185">
        <v>0</v>
      </c>
      <c r="U294" s="185">
        <v>0</v>
      </c>
      <c r="V294" s="185">
        <v>0</v>
      </c>
      <c r="W294" s="185">
        <v>0</v>
      </c>
      <c r="X294" s="185">
        <v>0</v>
      </c>
      <c r="Y294" s="185">
        <v>0</v>
      </c>
      <c r="Z294" s="185">
        <v>0</v>
      </c>
      <c r="AA294" s="185">
        <v>0</v>
      </c>
      <c r="AB294" s="185">
        <v>0</v>
      </c>
      <c r="AC294" s="185">
        <v>0</v>
      </c>
      <c r="AD294" s="185">
        <v>0</v>
      </c>
      <c r="AE294" s="185">
        <v>0</v>
      </c>
      <c r="AF294" s="185">
        <v>0</v>
      </c>
      <c r="AG294" s="185">
        <v>0</v>
      </c>
      <c r="AH294" s="185">
        <v>0</v>
      </c>
    </row>
    <row r="295" spans="1:34" ht="30" customHeight="1">
      <c r="A295" s="2019"/>
      <c r="B295" s="1011" t="s">
        <v>804</v>
      </c>
      <c r="C295" s="185">
        <v>0</v>
      </c>
      <c r="D295" s="185">
        <v>0</v>
      </c>
      <c r="E295" s="185">
        <v>0</v>
      </c>
      <c r="F295" s="185">
        <v>0</v>
      </c>
      <c r="G295" s="185">
        <v>0</v>
      </c>
      <c r="H295" s="185">
        <v>0</v>
      </c>
      <c r="I295" s="185">
        <v>0</v>
      </c>
      <c r="J295" s="185">
        <v>0</v>
      </c>
      <c r="K295" s="185">
        <v>0</v>
      </c>
      <c r="L295" s="185">
        <v>0</v>
      </c>
      <c r="M295" s="185">
        <v>0</v>
      </c>
      <c r="N295" s="185">
        <v>0</v>
      </c>
      <c r="O295" s="185">
        <v>0</v>
      </c>
      <c r="P295" s="185">
        <v>0</v>
      </c>
      <c r="Q295" s="185">
        <v>0</v>
      </c>
      <c r="R295" s="185">
        <v>0</v>
      </c>
      <c r="S295" s="185">
        <v>0</v>
      </c>
      <c r="T295" s="185">
        <v>0</v>
      </c>
      <c r="U295" s="185">
        <v>0</v>
      </c>
      <c r="V295" s="185">
        <v>0</v>
      </c>
      <c r="W295" s="185">
        <v>0</v>
      </c>
      <c r="X295" s="185">
        <v>0</v>
      </c>
      <c r="Y295" s="185">
        <v>0</v>
      </c>
      <c r="Z295" s="185">
        <v>0</v>
      </c>
      <c r="AA295" s="185">
        <v>0</v>
      </c>
      <c r="AB295" s="185">
        <v>0</v>
      </c>
      <c r="AC295" s="185">
        <v>0</v>
      </c>
      <c r="AD295" s="185">
        <v>0</v>
      </c>
      <c r="AE295" s="185">
        <v>0</v>
      </c>
      <c r="AF295" s="185">
        <v>0</v>
      </c>
      <c r="AG295" s="185">
        <v>0</v>
      </c>
      <c r="AH295" s="185">
        <v>0</v>
      </c>
    </row>
    <row r="296" spans="1:34" ht="30" customHeight="1">
      <c r="A296" s="2019"/>
      <c r="B296" s="1011" t="s">
        <v>805</v>
      </c>
      <c r="C296" s="185">
        <v>0</v>
      </c>
      <c r="D296" s="185">
        <v>0</v>
      </c>
      <c r="E296" s="185">
        <v>0</v>
      </c>
      <c r="F296" s="185">
        <v>0</v>
      </c>
      <c r="G296" s="185">
        <v>0</v>
      </c>
      <c r="H296" s="185">
        <v>0</v>
      </c>
      <c r="I296" s="185">
        <v>0</v>
      </c>
      <c r="J296" s="185">
        <v>0</v>
      </c>
      <c r="K296" s="185">
        <v>0</v>
      </c>
      <c r="L296" s="185">
        <v>0</v>
      </c>
      <c r="M296" s="185">
        <v>0</v>
      </c>
      <c r="N296" s="185">
        <v>0</v>
      </c>
      <c r="O296" s="185">
        <v>0</v>
      </c>
      <c r="P296" s="185">
        <v>0</v>
      </c>
      <c r="Q296" s="185">
        <v>0</v>
      </c>
      <c r="R296" s="185">
        <v>0</v>
      </c>
      <c r="S296" s="185">
        <v>0</v>
      </c>
      <c r="T296" s="185">
        <v>0</v>
      </c>
      <c r="U296" s="185">
        <v>0</v>
      </c>
      <c r="V296" s="185">
        <v>0</v>
      </c>
      <c r="W296" s="185">
        <v>0</v>
      </c>
      <c r="X296" s="185">
        <v>0</v>
      </c>
      <c r="Y296" s="185">
        <v>0</v>
      </c>
      <c r="Z296" s="185">
        <v>0</v>
      </c>
      <c r="AA296" s="185">
        <v>0</v>
      </c>
      <c r="AB296" s="185">
        <v>0</v>
      </c>
      <c r="AC296" s="185">
        <v>0</v>
      </c>
      <c r="AD296" s="185">
        <v>0</v>
      </c>
      <c r="AE296" s="185">
        <v>0</v>
      </c>
      <c r="AF296" s="185">
        <v>0</v>
      </c>
      <c r="AG296" s="185">
        <v>0</v>
      </c>
      <c r="AH296" s="185">
        <v>0</v>
      </c>
    </row>
    <row r="297" spans="1:34" ht="30" customHeight="1">
      <c r="A297" s="2019"/>
      <c r="B297" s="1011" t="s">
        <v>806</v>
      </c>
      <c r="C297" s="185">
        <v>0</v>
      </c>
      <c r="D297" s="185">
        <v>0</v>
      </c>
      <c r="E297" s="185">
        <v>0</v>
      </c>
      <c r="F297" s="185">
        <v>0</v>
      </c>
      <c r="G297" s="185">
        <v>0</v>
      </c>
      <c r="H297" s="185">
        <v>0</v>
      </c>
      <c r="I297" s="185">
        <v>0</v>
      </c>
      <c r="J297" s="185">
        <v>0</v>
      </c>
      <c r="K297" s="185">
        <v>0</v>
      </c>
      <c r="L297" s="185">
        <v>0</v>
      </c>
      <c r="M297" s="185">
        <v>0</v>
      </c>
      <c r="N297" s="185">
        <v>0</v>
      </c>
      <c r="O297" s="185">
        <v>0</v>
      </c>
      <c r="P297" s="185">
        <v>0</v>
      </c>
      <c r="Q297" s="185">
        <v>0</v>
      </c>
      <c r="R297" s="185">
        <v>0</v>
      </c>
      <c r="S297" s="185">
        <v>0</v>
      </c>
      <c r="T297" s="185">
        <v>0</v>
      </c>
      <c r="U297" s="185">
        <v>0</v>
      </c>
      <c r="V297" s="185">
        <v>0</v>
      </c>
      <c r="W297" s="185">
        <v>0</v>
      </c>
      <c r="X297" s="185">
        <v>0</v>
      </c>
      <c r="Y297" s="185">
        <v>0</v>
      </c>
      <c r="Z297" s="185">
        <v>0</v>
      </c>
      <c r="AA297" s="185">
        <v>0</v>
      </c>
      <c r="AB297" s="185">
        <v>0</v>
      </c>
      <c r="AC297" s="185">
        <v>0</v>
      </c>
      <c r="AD297" s="185">
        <v>0</v>
      </c>
      <c r="AE297" s="185">
        <v>0</v>
      </c>
      <c r="AF297" s="185">
        <v>0</v>
      </c>
      <c r="AG297" s="185">
        <v>0</v>
      </c>
      <c r="AH297" s="185">
        <v>0</v>
      </c>
    </row>
    <row r="298" spans="1:34" ht="30" customHeight="1">
      <c r="A298" s="2019"/>
      <c r="B298" s="995" t="s">
        <v>807</v>
      </c>
      <c r="C298" s="185">
        <v>18</v>
      </c>
      <c r="D298" s="185">
        <v>0</v>
      </c>
      <c r="E298" s="185">
        <v>0</v>
      </c>
      <c r="F298" s="185">
        <v>0</v>
      </c>
      <c r="G298" s="185">
        <v>0</v>
      </c>
      <c r="H298" s="185">
        <v>0</v>
      </c>
      <c r="I298" s="185">
        <v>18</v>
      </c>
      <c r="J298" s="185">
        <v>0</v>
      </c>
      <c r="K298" s="185">
        <v>0</v>
      </c>
      <c r="L298" s="185">
        <v>0</v>
      </c>
      <c r="M298" s="185">
        <v>0</v>
      </c>
      <c r="N298" s="185">
        <v>0</v>
      </c>
      <c r="O298" s="185">
        <v>0</v>
      </c>
      <c r="P298" s="185">
        <v>0</v>
      </c>
      <c r="Q298" s="185">
        <v>0</v>
      </c>
      <c r="R298" s="185">
        <v>0</v>
      </c>
      <c r="S298" s="185">
        <v>18</v>
      </c>
      <c r="T298" s="185">
        <v>0</v>
      </c>
      <c r="U298" s="185">
        <v>0</v>
      </c>
      <c r="V298" s="185">
        <v>0</v>
      </c>
      <c r="W298" s="185">
        <v>0</v>
      </c>
      <c r="X298" s="185">
        <v>0</v>
      </c>
      <c r="Y298" s="185">
        <v>0</v>
      </c>
      <c r="Z298" s="185">
        <v>0</v>
      </c>
      <c r="AA298" s="185">
        <v>0</v>
      </c>
      <c r="AB298" s="185">
        <v>0</v>
      </c>
      <c r="AC298" s="185">
        <v>18</v>
      </c>
      <c r="AD298" s="185">
        <v>0</v>
      </c>
      <c r="AE298" s="185">
        <v>0</v>
      </c>
      <c r="AF298" s="185">
        <v>0</v>
      </c>
      <c r="AG298" s="185">
        <v>0</v>
      </c>
      <c r="AH298" s="185">
        <v>0</v>
      </c>
    </row>
    <row r="299" spans="1:34" ht="30" customHeight="1">
      <c r="A299" s="2019"/>
      <c r="B299" s="991" t="s">
        <v>808</v>
      </c>
      <c r="C299" s="185">
        <v>7184.96</v>
      </c>
      <c r="D299" s="185">
        <v>2797.49</v>
      </c>
      <c r="E299" s="185">
        <v>0</v>
      </c>
      <c r="F299" s="185">
        <v>500.31</v>
      </c>
      <c r="G299" s="185">
        <v>0</v>
      </c>
      <c r="H299" s="185">
        <v>0</v>
      </c>
      <c r="I299" s="185">
        <v>0</v>
      </c>
      <c r="J299" s="185">
        <v>0</v>
      </c>
      <c r="K299" s="185">
        <v>1419.44</v>
      </c>
      <c r="L299" s="185">
        <v>958.64</v>
      </c>
      <c r="M299" s="185">
        <v>1509.08</v>
      </c>
      <c r="N299" s="185">
        <v>0</v>
      </c>
      <c r="O299" s="185">
        <v>0</v>
      </c>
      <c r="P299" s="185">
        <v>500.31</v>
      </c>
      <c r="Q299" s="185">
        <v>0</v>
      </c>
      <c r="R299" s="185">
        <v>0</v>
      </c>
      <c r="S299" s="185">
        <v>0</v>
      </c>
      <c r="T299" s="185">
        <v>0</v>
      </c>
      <c r="U299" s="185">
        <v>1419.44</v>
      </c>
      <c r="V299" s="185">
        <v>958.64</v>
      </c>
      <c r="W299" s="185">
        <v>1509.08</v>
      </c>
      <c r="X299" s="185">
        <v>0</v>
      </c>
      <c r="Y299" s="185">
        <v>0</v>
      </c>
      <c r="Z299" s="185">
        <v>500.31</v>
      </c>
      <c r="AA299" s="185">
        <v>0</v>
      </c>
      <c r="AB299" s="185">
        <v>0</v>
      </c>
      <c r="AC299" s="185">
        <v>0</v>
      </c>
      <c r="AD299" s="185">
        <v>0</v>
      </c>
      <c r="AE299" s="185">
        <v>1419.44</v>
      </c>
      <c r="AF299" s="185">
        <v>958.64</v>
      </c>
      <c r="AG299" s="185">
        <v>1509.08</v>
      </c>
      <c r="AH299" s="185">
        <v>0</v>
      </c>
    </row>
    <row r="300" spans="1:34" ht="30" customHeight="1">
      <c r="A300" s="2019"/>
      <c r="B300" s="1011" t="s">
        <v>821</v>
      </c>
      <c r="C300" s="185">
        <v>0</v>
      </c>
      <c r="D300" s="185">
        <v>0</v>
      </c>
      <c r="E300" s="185">
        <v>0</v>
      </c>
      <c r="F300" s="185">
        <v>0</v>
      </c>
      <c r="G300" s="185">
        <v>0</v>
      </c>
      <c r="H300" s="185">
        <v>0</v>
      </c>
      <c r="I300" s="185">
        <v>0</v>
      </c>
      <c r="J300" s="185">
        <v>0</v>
      </c>
      <c r="K300" s="185">
        <v>0</v>
      </c>
      <c r="L300" s="185">
        <v>0</v>
      </c>
      <c r="M300" s="185">
        <v>0</v>
      </c>
      <c r="N300" s="185">
        <v>0</v>
      </c>
      <c r="O300" s="185">
        <v>0</v>
      </c>
      <c r="P300" s="185">
        <v>0</v>
      </c>
      <c r="Q300" s="185">
        <v>0</v>
      </c>
      <c r="R300" s="185">
        <v>0</v>
      </c>
      <c r="S300" s="185">
        <v>0</v>
      </c>
      <c r="T300" s="185">
        <v>0</v>
      </c>
      <c r="U300" s="185">
        <v>0</v>
      </c>
      <c r="V300" s="185">
        <v>0</v>
      </c>
      <c r="W300" s="185">
        <v>0</v>
      </c>
      <c r="X300" s="185">
        <v>0</v>
      </c>
      <c r="Y300" s="185">
        <v>0</v>
      </c>
      <c r="Z300" s="185">
        <v>0</v>
      </c>
      <c r="AA300" s="185">
        <v>0</v>
      </c>
      <c r="AB300" s="185">
        <v>0</v>
      </c>
      <c r="AC300" s="185">
        <v>0</v>
      </c>
      <c r="AD300" s="185">
        <v>0</v>
      </c>
      <c r="AE300" s="185">
        <v>0</v>
      </c>
      <c r="AF300" s="185">
        <v>0</v>
      </c>
      <c r="AG300" s="185">
        <v>0</v>
      </c>
      <c r="AH300" s="185">
        <v>0</v>
      </c>
    </row>
    <row r="301" spans="1:34" ht="30" customHeight="1">
      <c r="A301" s="2019"/>
      <c r="B301" s="1011" t="s">
        <v>822</v>
      </c>
      <c r="C301" s="185">
        <v>0</v>
      </c>
      <c r="D301" s="185">
        <v>0</v>
      </c>
      <c r="E301" s="185">
        <v>0</v>
      </c>
      <c r="F301" s="185">
        <v>0</v>
      </c>
      <c r="G301" s="185">
        <v>0</v>
      </c>
      <c r="H301" s="185">
        <v>0</v>
      </c>
      <c r="I301" s="185">
        <v>0</v>
      </c>
      <c r="J301" s="185">
        <v>0</v>
      </c>
      <c r="K301" s="185">
        <v>0</v>
      </c>
      <c r="L301" s="185">
        <v>0</v>
      </c>
      <c r="M301" s="185">
        <v>0</v>
      </c>
      <c r="N301" s="185">
        <v>0</v>
      </c>
      <c r="O301" s="185">
        <v>0</v>
      </c>
      <c r="P301" s="185">
        <v>0</v>
      </c>
      <c r="Q301" s="185">
        <v>0</v>
      </c>
      <c r="R301" s="185">
        <v>0</v>
      </c>
      <c r="S301" s="185">
        <v>0</v>
      </c>
      <c r="T301" s="185">
        <v>0</v>
      </c>
      <c r="U301" s="185">
        <v>0</v>
      </c>
      <c r="V301" s="185">
        <v>0</v>
      </c>
      <c r="W301" s="185">
        <v>0</v>
      </c>
      <c r="X301" s="185">
        <v>0</v>
      </c>
      <c r="Y301" s="185">
        <v>0</v>
      </c>
      <c r="Z301" s="185">
        <v>0</v>
      </c>
      <c r="AA301" s="185">
        <v>0</v>
      </c>
      <c r="AB301" s="185">
        <v>0</v>
      </c>
      <c r="AC301" s="185">
        <v>0</v>
      </c>
      <c r="AD301" s="185">
        <v>0</v>
      </c>
      <c r="AE301" s="185">
        <v>0</v>
      </c>
      <c r="AF301" s="185">
        <v>0</v>
      </c>
      <c r="AG301" s="185">
        <v>0</v>
      </c>
      <c r="AH301" s="185">
        <v>0</v>
      </c>
    </row>
    <row r="302" spans="1:34" ht="19.5" customHeight="1">
      <c r="A302" s="2019"/>
      <c r="B302" s="1242" t="s">
        <v>952</v>
      </c>
      <c r="C302" s="185">
        <v>11.25</v>
      </c>
      <c r="D302" s="185">
        <v>0</v>
      </c>
      <c r="E302" s="185">
        <v>0</v>
      </c>
      <c r="F302" s="185">
        <v>0</v>
      </c>
      <c r="G302" s="185">
        <v>0</v>
      </c>
      <c r="H302" s="185">
        <v>0</v>
      </c>
      <c r="I302" s="185">
        <v>0</v>
      </c>
      <c r="J302" s="185">
        <v>0</v>
      </c>
      <c r="K302" s="185">
        <v>0</v>
      </c>
      <c r="L302" s="185">
        <v>0</v>
      </c>
      <c r="M302" s="185">
        <v>8.1999999999999993</v>
      </c>
      <c r="N302" s="185">
        <v>3.05</v>
      </c>
      <c r="O302" s="185">
        <v>0</v>
      </c>
      <c r="P302" s="185">
        <v>0</v>
      </c>
      <c r="Q302" s="185">
        <v>0</v>
      </c>
      <c r="R302" s="185">
        <v>0</v>
      </c>
      <c r="S302" s="185">
        <v>0</v>
      </c>
      <c r="T302" s="185">
        <v>0</v>
      </c>
      <c r="U302" s="185">
        <v>0</v>
      </c>
      <c r="V302" s="185">
        <v>0</v>
      </c>
      <c r="W302" s="185">
        <v>8.1999999999999993</v>
      </c>
      <c r="X302" s="185">
        <v>3.05</v>
      </c>
      <c r="Y302" s="185">
        <v>0</v>
      </c>
      <c r="Z302" s="185">
        <v>0</v>
      </c>
      <c r="AA302" s="185">
        <v>0</v>
      </c>
      <c r="AB302" s="185">
        <v>0</v>
      </c>
      <c r="AC302" s="185">
        <v>0</v>
      </c>
      <c r="AD302" s="185">
        <v>0</v>
      </c>
      <c r="AE302" s="185">
        <v>0</v>
      </c>
      <c r="AF302" s="185">
        <v>0</v>
      </c>
      <c r="AG302" s="185">
        <v>8.1999999999999993</v>
      </c>
      <c r="AH302" s="185">
        <v>3.05</v>
      </c>
    </row>
    <row r="303" spans="1:34" ht="19.5" customHeight="1">
      <c r="A303" s="2018" t="s">
        <v>823</v>
      </c>
      <c r="B303" s="1013" t="s">
        <v>41</v>
      </c>
      <c r="C303" s="1013">
        <f>SUM(' 배수관 경년별 총괄'!C304:' 배수관 경년별 총괄'!C325)</f>
        <v>1635.6299999999999</v>
      </c>
      <c r="D303" s="1013">
        <f>SUM(' 배수관 경년별 총괄'!D304:' 배수관 경년별 총괄'!D325)</f>
        <v>1635.6299999999999</v>
      </c>
      <c r="E303" s="1013">
        <f>SUM(' 배수관 경년별 총괄'!E304:' 배수관 경년별 총괄'!E325)</f>
        <v>0</v>
      </c>
      <c r="F303" s="1013">
        <f>SUM(' 배수관 경년별 총괄'!F304:' 배수관 경년별 총괄'!F325)</f>
        <v>0</v>
      </c>
      <c r="G303" s="1013">
        <f>SUM(' 배수관 경년별 총괄'!G304:' 배수관 경년별 총괄'!G325)</f>
        <v>0</v>
      </c>
      <c r="H303" s="1013">
        <f>SUM(' 배수관 경년별 총괄'!H304:' 배수관 경년별 총괄'!H325)</f>
        <v>0</v>
      </c>
      <c r="I303" s="1013">
        <f>SUM(' 배수관 경년별 총괄'!I304:' 배수관 경년별 총괄'!I325)</f>
        <v>0</v>
      </c>
      <c r="J303" s="1013">
        <f>SUM(' 배수관 경년별 총괄'!J304:' 배수관 경년별 총괄'!J325)</f>
        <v>0</v>
      </c>
      <c r="K303" s="1013">
        <f>SUM(' 배수관 경년별 총괄'!K304:' 배수관 경년별 총괄'!K325)</f>
        <v>0</v>
      </c>
      <c r="L303" s="1013">
        <f>SUM(' 배수관 경년별 총괄'!L304:' 배수관 경년별 총괄'!L325)</f>
        <v>0</v>
      </c>
      <c r="M303" s="1013">
        <f>SUM(' 배수관 경년별 총괄'!M304:' 배수관 경년별 총괄'!M325)</f>
        <v>0</v>
      </c>
      <c r="N303" s="1013">
        <f>SUM(' 배수관 경년별 총괄'!N304:' 배수관 경년별 총괄'!N325)</f>
        <v>0</v>
      </c>
      <c r="O303" s="1013">
        <f>SUM(' 배수관 경년별 총괄'!O304:' 배수관 경년별 총괄'!O325)</f>
        <v>0</v>
      </c>
      <c r="P303" s="1013">
        <f>SUM(' 배수관 경년별 총괄'!P304:' 배수관 경년별 총괄'!P325)</f>
        <v>0</v>
      </c>
      <c r="Q303" s="1013">
        <f>SUM(' 배수관 경년별 총괄'!Q304:' 배수관 경년별 총괄'!Q325)</f>
        <v>0</v>
      </c>
      <c r="R303" s="1013">
        <f>SUM(' 배수관 경년별 총괄'!R304:' 배수관 경년별 총괄'!R325)</f>
        <v>0</v>
      </c>
      <c r="S303" s="1013">
        <f>SUM(' 배수관 경년별 총괄'!S304:' 배수관 경년별 총괄'!S325)</f>
        <v>0</v>
      </c>
      <c r="T303" s="1013">
        <f>SUM(' 배수관 경년별 총괄'!T304:' 배수관 경년별 총괄'!T325)</f>
        <v>0</v>
      </c>
      <c r="U303" s="1013">
        <f>SUM(' 배수관 경년별 총괄'!U304:' 배수관 경년별 총괄'!U325)</f>
        <v>0</v>
      </c>
      <c r="V303" s="1013">
        <f>SUM(' 배수관 경년별 총괄'!V304:' 배수관 경년별 총괄'!V325)</f>
        <v>0</v>
      </c>
      <c r="W303" s="1013">
        <f>SUM(' 배수관 경년별 총괄'!W304:' 배수관 경년별 총괄'!W325)</f>
        <v>0</v>
      </c>
      <c r="X303" s="1013">
        <f>SUM(' 배수관 경년별 총괄'!X304:' 배수관 경년별 총괄'!X325)</f>
        <v>0</v>
      </c>
      <c r="Y303" s="1013">
        <f>SUM(' 배수관 경년별 총괄'!Y304:' 배수관 경년별 총괄'!Y325)</f>
        <v>0</v>
      </c>
      <c r="Z303" s="1013">
        <f>SUM(' 배수관 경년별 총괄'!Z304:' 배수관 경년별 총괄'!Z325)</f>
        <v>0</v>
      </c>
      <c r="AA303" s="1013">
        <f>SUM(' 배수관 경년별 총괄'!AA304:' 배수관 경년별 총괄'!AA325)</f>
        <v>0</v>
      </c>
      <c r="AB303" s="1013">
        <f>SUM(' 배수관 경년별 총괄'!AB304:' 배수관 경년별 총괄'!AB325)</f>
        <v>0</v>
      </c>
      <c r="AC303" s="1013">
        <f>SUM(' 배수관 경년별 총괄'!AC304:' 배수관 경년별 총괄'!AC325)</f>
        <v>0</v>
      </c>
      <c r="AD303" s="1013">
        <f>SUM(' 배수관 경년별 총괄'!AD304:' 배수관 경년별 총괄'!AD325)</f>
        <v>0</v>
      </c>
      <c r="AE303" s="1013">
        <f>SUM(' 배수관 경년별 총괄'!AE304:' 배수관 경년별 총괄'!AE325)</f>
        <v>0</v>
      </c>
      <c r="AF303" s="1013">
        <f>SUM(' 배수관 경년별 총괄'!AF304:' 배수관 경년별 총괄'!AF325)</f>
        <v>0</v>
      </c>
      <c r="AG303" s="1013">
        <f>SUM(' 배수관 경년별 총괄'!AG304:' 배수관 경년별 총괄'!AG325)</f>
        <v>0</v>
      </c>
      <c r="AH303" s="1013">
        <f>SUM(' 배수관 경년별 총괄'!AH304:' 배수관 경년별 총괄'!AH325)</f>
        <v>0</v>
      </c>
    </row>
    <row r="304" spans="1:34" ht="19.5" customHeight="1">
      <c r="A304" s="2018" t="s">
        <v>823</v>
      </c>
      <c r="B304" s="989" t="s">
        <v>951</v>
      </c>
      <c r="C304" s="185">
        <v>0</v>
      </c>
      <c r="D304" s="185">
        <v>0</v>
      </c>
      <c r="E304" s="185">
        <v>0</v>
      </c>
      <c r="F304" s="185">
        <v>0</v>
      </c>
      <c r="G304" s="185">
        <v>0</v>
      </c>
      <c r="H304" s="185">
        <v>0</v>
      </c>
      <c r="I304" s="185">
        <v>0</v>
      </c>
      <c r="J304" s="185">
        <v>0</v>
      </c>
      <c r="K304" s="185">
        <v>0</v>
      </c>
      <c r="L304" s="185">
        <v>0</v>
      </c>
      <c r="M304" s="185">
        <v>0</v>
      </c>
      <c r="N304" s="185">
        <v>0</v>
      </c>
      <c r="O304" s="185">
        <v>0</v>
      </c>
      <c r="P304" s="185">
        <v>0</v>
      </c>
      <c r="Q304" s="185">
        <v>0</v>
      </c>
      <c r="R304" s="185">
        <v>0</v>
      </c>
      <c r="S304" s="185">
        <v>0</v>
      </c>
      <c r="T304" s="185">
        <v>0</v>
      </c>
      <c r="U304" s="185">
        <v>0</v>
      </c>
      <c r="V304" s="185">
        <v>0</v>
      </c>
      <c r="W304" s="185">
        <v>0</v>
      </c>
      <c r="X304" s="185">
        <v>0</v>
      </c>
      <c r="Y304" s="185">
        <v>0</v>
      </c>
      <c r="Z304" s="185">
        <v>0</v>
      </c>
      <c r="AA304" s="185">
        <v>0</v>
      </c>
      <c r="AB304" s="185">
        <v>0</v>
      </c>
      <c r="AC304" s="185">
        <v>0</v>
      </c>
      <c r="AD304" s="185">
        <v>0</v>
      </c>
      <c r="AE304" s="185">
        <v>0</v>
      </c>
      <c r="AF304" s="185">
        <v>0</v>
      </c>
      <c r="AG304" s="185">
        <v>0</v>
      </c>
      <c r="AH304" s="185">
        <v>0</v>
      </c>
    </row>
    <row r="305" spans="1:34" ht="30" customHeight="1">
      <c r="A305" s="2019"/>
      <c r="B305" s="989" t="s">
        <v>796</v>
      </c>
      <c r="C305" s="185">
        <v>0</v>
      </c>
      <c r="D305" s="185">
        <v>0</v>
      </c>
      <c r="E305" s="185">
        <v>0</v>
      </c>
      <c r="F305" s="185">
        <v>0</v>
      </c>
      <c r="G305" s="185">
        <v>0</v>
      </c>
      <c r="H305" s="185">
        <v>0</v>
      </c>
      <c r="I305" s="185">
        <v>0</v>
      </c>
      <c r="J305" s="185">
        <v>0</v>
      </c>
      <c r="K305" s="185">
        <v>0</v>
      </c>
      <c r="L305" s="185">
        <v>0</v>
      </c>
      <c r="M305" s="185">
        <v>0</v>
      </c>
      <c r="N305" s="185">
        <v>0</v>
      </c>
      <c r="O305" s="185">
        <v>0</v>
      </c>
      <c r="P305" s="185">
        <v>0</v>
      </c>
      <c r="Q305" s="185">
        <v>0</v>
      </c>
      <c r="R305" s="185">
        <v>0</v>
      </c>
      <c r="S305" s="185">
        <v>0</v>
      </c>
      <c r="T305" s="185">
        <v>0</v>
      </c>
      <c r="U305" s="185">
        <v>0</v>
      </c>
      <c r="V305" s="185">
        <v>0</v>
      </c>
      <c r="W305" s="185">
        <v>0</v>
      </c>
      <c r="X305" s="185">
        <v>0</v>
      </c>
      <c r="Y305" s="185">
        <v>0</v>
      </c>
      <c r="Z305" s="185">
        <v>0</v>
      </c>
      <c r="AA305" s="185">
        <v>0</v>
      </c>
      <c r="AB305" s="185">
        <v>0</v>
      </c>
      <c r="AC305" s="185">
        <v>0</v>
      </c>
      <c r="AD305" s="185">
        <v>0</v>
      </c>
      <c r="AE305" s="185">
        <v>0</v>
      </c>
      <c r="AF305" s="185">
        <v>0</v>
      </c>
      <c r="AG305" s="185">
        <v>0</v>
      </c>
      <c r="AH305" s="185">
        <v>0</v>
      </c>
    </row>
    <row r="306" spans="1:34" ht="30" customHeight="1">
      <c r="A306" s="2019"/>
      <c r="B306" s="989" t="s">
        <v>797</v>
      </c>
      <c r="C306" s="185">
        <v>0</v>
      </c>
      <c r="D306" s="185">
        <v>0</v>
      </c>
      <c r="E306" s="185">
        <v>0</v>
      </c>
      <c r="F306" s="185">
        <v>0</v>
      </c>
      <c r="G306" s="185">
        <v>0</v>
      </c>
      <c r="H306" s="185">
        <v>0</v>
      </c>
      <c r="I306" s="185">
        <v>0</v>
      </c>
      <c r="J306" s="185">
        <v>0</v>
      </c>
      <c r="K306" s="185">
        <v>0</v>
      </c>
      <c r="L306" s="185">
        <v>0</v>
      </c>
      <c r="M306" s="185">
        <v>0</v>
      </c>
      <c r="N306" s="185">
        <v>0</v>
      </c>
      <c r="O306" s="185">
        <v>0</v>
      </c>
      <c r="P306" s="185">
        <v>0</v>
      </c>
      <c r="Q306" s="185">
        <v>0</v>
      </c>
      <c r="R306" s="185">
        <v>0</v>
      </c>
      <c r="S306" s="185">
        <v>0</v>
      </c>
      <c r="T306" s="185">
        <v>0</v>
      </c>
      <c r="U306" s="185">
        <v>0</v>
      </c>
      <c r="V306" s="185">
        <v>0</v>
      </c>
      <c r="W306" s="185">
        <v>0</v>
      </c>
      <c r="X306" s="185">
        <v>0</v>
      </c>
      <c r="Y306" s="185">
        <v>0</v>
      </c>
      <c r="Z306" s="185">
        <v>0</v>
      </c>
      <c r="AA306" s="185">
        <v>0</v>
      </c>
      <c r="AB306" s="185">
        <v>0</v>
      </c>
      <c r="AC306" s="185">
        <v>0</v>
      </c>
      <c r="AD306" s="185">
        <v>0</v>
      </c>
      <c r="AE306" s="185">
        <v>0</v>
      </c>
      <c r="AF306" s="185">
        <v>0</v>
      </c>
      <c r="AG306" s="185">
        <v>0</v>
      </c>
      <c r="AH306" s="185">
        <v>0</v>
      </c>
    </row>
    <row r="307" spans="1:34" ht="30" customHeight="1">
      <c r="A307" s="2019"/>
      <c r="B307" s="989" t="s">
        <v>798</v>
      </c>
      <c r="C307" s="185">
        <v>0</v>
      </c>
      <c r="D307" s="185">
        <v>0</v>
      </c>
      <c r="E307" s="185">
        <v>0</v>
      </c>
      <c r="F307" s="185">
        <v>0</v>
      </c>
      <c r="G307" s="185">
        <v>0</v>
      </c>
      <c r="H307" s="185">
        <v>0</v>
      </c>
      <c r="I307" s="185">
        <v>0</v>
      </c>
      <c r="J307" s="185">
        <v>0</v>
      </c>
      <c r="K307" s="185">
        <v>0</v>
      </c>
      <c r="L307" s="185">
        <v>0</v>
      </c>
      <c r="M307" s="185">
        <v>0</v>
      </c>
      <c r="N307" s="185">
        <v>0</v>
      </c>
      <c r="O307" s="185">
        <v>0</v>
      </c>
      <c r="P307" s="185">
        <v>0</v>
      </c>
      <c r="Q307" s="185">
        <v>0</v>
      </c>
      <c r="R307" s="185">
        <v>0</v>
      </c>
      <c r="S307" s="185">
        <v>0</v>
      </c>
      <c r="T307" s="185">
        <v>0</v>
      </c>
      <c r="U307" s="185">
        <v>0</v>
      </c>
      <c r="V307" s="185">
        <v>0</v>
      </c>
      <c r="W307" s="185">
        <v>0</v>
      </c>
      <c r="X307" s="185">
        <v>0</v>
      </c>
      <c r="Y307" s="185">
        <v>0</v>
      </c>
      <c r="Z307" s="185">
        <v>0</v>
      </c>
      <c r="AA307" s="185">
        <v>0</v>
      </c>
      <c r="AB307" s="185">
        <v>0</v>
      </c>
      <c r="AC307" s="185">
        <v>0</v>
      </c>
      <c r="AD307" s="185">
        <v>0</v>
      </c>
      <c r="AE307" s="185">
        <v>0</v>
      </c>
      <c r="AF307" s="185">
        <v>0</v>
      </c>
      <c r="AG307" s="185">
        <v>0</v>
      </c>
      <c r="AH307" s="185">
        <v>0</v>
      </c>
    </row>
    <row r="308" spans="1:34" ht="30" customHeight="1">
      <c r="A308" s="2019"/>
      <c r="B308" s="989" t="s">
        <v>780</v>
      </c>
      <c r="C308" s="185">
        <v>1566.78</v>
      </c>
      <c r="D308" s="185">
        <v>1566.78</v>
      </c>
      <c r="E308" s="185">
        <v>0</v>
      </c>
      <c r="F308" s="185">
        <v>0</v>
      </c>
      <c r="G308" s="185">
        <v>0</v>
      </c>
      <c r="H308" s="185">
        <v>0</v>
      </c>
      <c r="I308" s="185">
        <v>0</v>
      </c>
      <c r="J308" s="185">
        <v>0</v>
      </c>
      <c r="K308" s="185">
        <v>0</v>
      </c>
      <c r="L308" s="185">
        <v>0</v>
      </c>
      <c r="M308" s="185">
        <v>0</v>
      </c>
      <c r="N308" s="185">
        <v>0</v>
      </c>
      <c r="O308" s="185">
        <v>0</v>
      </c>
      <c r="P308" s="185">
        <v>0</v>
      </c>
      <c r="Q308" s="185">
        <v>0</v>
      </c>
      <c r="R308" s="185">
        <v>0</v>
      </c>
      <c r="S308" s="185">
        <v>0</v>
      </c>
      <c r="T308" s="185">
        <v>0</v>
      </c>
      <c r="U308" s="185">
        <v>0</v>
      </c>
      <c r="V308" s="185">
        <v>0</v>
      </c>
      <c r="W308" s="185">
        <v>0</v>
      </c>
      <c r="X308" s="185">
        <v>0</v>
      </c>
      <c r="Y308" s="185">
        <v>0</v>
      </c>
      <c r="Z308" s="185">
        <v>0</v>
      </c>
      <c r="AA308" s="185">
        <v>0</v>
      </c>
      <c r="AB308" s="185">
        <v>0</v>
      </c>
      <c r="AC308" s="185">
        <v>0</v>
      </c>
      <c r="AD308" s="185">
        <v>0</v>
      </c>
      <c r="AE308" s="185">
        <v>0</v>
      </c>
      <c r="AF308" s="185">
        <v>0</v>
      </c>
      <c r="AG308" s="185">
        <v>0</v>
      </c>
      <c r="AH308" s="185">
        <v>0</v>
      </c>
    </row>
    <row r="309" spans="1:34" ht="30" customHeight="1">
      <c r="A309" s="2019"/>
      <c r="B309" s="991" t="s">
        <v>781</v>
      </c>
      <c r="C309" s="185">
        <v>0</v>
      </c>
      <c r="D309" s="185">
        <v>0</v>
      </c>
      <c r="E309" s="185">
        <v>0</v>
      </c>
      <c r="F309" s="185">
        <v>0</v>
      </c>
      <c r="G309" s="185">
        <v>0</v>
      </c>
      <c r="H309" s="185">
        <v>0</v>
      </c>
      <c r="I309" s="185">
        <v>0</v>
      </c>
      <c r="J309" s="185">
        <v>0</v>
      </c>
      <c r="K309" s="185">
        <v>0</v>
      </c>
      <c r="L309" s="185">
        <v>0</v>
      </c>
      <c r="M309" s="185">
        <v>0</v>
      </c>
      <c r="N309" s="185">
        <v>0</v>
      </c>
      <c r="O309" s="185">
        <v>0</v>
      </c>
      <c r="P309" s="185">
        <v>0</v>
      </c>
      <c r="Q309" s="185">
        <v>0</v>
      </c>
      <c r="R309" s="185">
        <v>0</v>
      </c>
      <c r="S309" s="185">
        <v>0</v>
      </c>
      <c r="T309" s="185">
        <v>0</v>
      </c>
      <c r="U309" s="185">
        <v>0</v>
      </c>
      <c r="V309" s="185">
        <v>0</v>
      </c>
      <c r="W309" s="185">
        <v>0</v>
      </c>
      <c r="X309" s="185">
        <v>0</v>
      </c>
      <c r="Y309" s="185">
        <v>0</v>
      </c>
      <c r="Z309" s="185">
        <v>0</v>
      </c>
      <c r="AA309" s="185">
        <v>0</v>
      </c>
      <c r="AB309" s="185">
        <v>0</v>
      </c>
      <c r="AC309" s="185">
        <v>0</v>
      </c>
      <c r="AD309" s="185">
        <v>0</v>
      </c>
      <c r="AE309" s="185">
        <v>0</v>
      </c>
      <c r="AF309" s="185">
        <v>0</v>
      </c>
      <c r="AG309" s="185">
        <v>0</v>
      </c>
      <c r="AH309" s="185">
        <v>0</v>
      </c>
    </row>
    <row r="310" spans="1:34" ht="30" customHeight="1">
      <c r="A310" s="2019"/>
      <c r="B310" s="991" t="s">
        <v>786</v>
      </c>
      <c r="C310" s="185">
        <v>0</v>
      </c>
      <c r="D310" s="185">
        <v>0</v>
      </c>
      <c r="E310" s="185">
        <v>0</v>
      </c>
      <c r="F310" s="185">
        <v>0</v>
      </c>
      <c r="G310" s="185">
        <v>0</v>
      </c>
      <c r="H310" s="185">
        <v>0</v>
      </c>
      <c r="I310" s="185">
        <v>0</v>
      </c>
      <c r="J310" s="185">
        <v>0</v>
      </c>
      <c r="K310" s="185">
        <v>0</v>
      </c>
      <c r="L310" s="185">
        <v>0</v>
      </c>
      <c r="M310" s="185">
        <v>0</v>
      </c>
      <c r="N310" s="185">
        <v>0</v>
      </c>
      <c r="O310" s="185">
        <v>0</v>
      </c>
      <c r="P310" s="185">
        <v>0</v>
      </c>
      <c r="Q310" s="185">
        <v>0</v>
      </c>
      <c r="R310" s="185">
        <v>0</v>
      </c>
      <c r="S310" s="185">
        <v>0</v>
      </c>
      <c r="T310" s="185">
        <v>0</v>
      </c>
      <c r="U310" s="185">
        <v>0</v>
      </c>
      <c r="V310" s="185">
        <v>0</v>
      </c>
      <c r="W310" s="185">
        <v>0</v>
      </c>
      <c r="X310" s="185">
        <v>0</v>
      </c>
      <c r="Y310" s="185">
        <v>0</v>
      </c>
      <c r="Z310" s="185">
        <v>0</v>
      </c>
      <c r="AA310" s="185">
        <v>0</v>
      </c>
      <c r="AB310" s="185">
        <v>0</v>
      </c>
      <c r="AC310" s="185">
        <v>0</v>
      </c>
      <c r="AD310" s="185">
        <v>0</v>
      </c>
      <c r="AE310" s="185">
        <v>0</v>
      </c>
      <c r="AF310" s="185">
        <v>0</v>
      </c>
      <c r="AG310" s="185">
        <v>0</v>
      </c>
      <c r="AH310" s="185">
        <v>0</v>
      </c>
    </row>
    <row r="311" spans="1:34" ht="30" customHeight="1">
      <c r="A311" s="2019"/>
      <c r="B311" s="991" t="s">
        <v>799</v>
      </c>
      <c r="C311" s="185">
        <v>0</v>
      </c>
      <c r="D311" s="185">
        <v>0</v>
      </c>
      <c r="E311" s="185">
        <v>0</v>
      </c>
      <c r="F311" s="185">
        <v>0</v>
      </c>
      <c r="G311" s="185">
        <v>0</v>
      </c>
      <c r="H311" s="185">
        <v>0</v>
      </c>
      <c r="I311" s="185">
        <v>0</v>
      </c>
      <c r="J311" s="185">
        <v>0</v>
      </c>
      <c r="K311" s="185">
        <v>0</v>
      </c>
      <c r="L311" s="185">
        <v>0</v>
      </c>
      <c r="M311" s="185">
        <v>0</v>
      </c>
      <c r="N311" s="185">
        <v>0</v>
      </c>
      <c r="O311" s="185">
        <v>0</v>
      </c>
      <c r="P311" s="185">
        <v>0</v>
      </c>
      <c r="Q311" s="185">
        <v>0</v>
      </c>
      <c r="R311" s="185">
        <v>0</v>
      </c>
      <c r="S311" s="185">
        <v>0</v>
      </c>
      <c r="T311" s="185">
        <v>0</v>
      </c>
      <c r="U311" s="185">
        <v>0</v>
      </c>
      <c r="V311" s="185">
        <v>0</v>
      </c>
      <c r="W311" s="185">
        <v>0</v>
      </c>
      <c r="X311" s="185">
        <v>0</v>
      </c>
      <c r="Y311" s="185">
        <v>0</v>
      </c>
      <c r="Z311" s="185">
        <v>0</v>
      </c>
      <c r="AA311" s="185">
        <v>0</v>
      </c>
      <c r="AB311" s="185">
        <v>0</v>
      </c>
      <c r="AC311" s="185">
        <v>0</v>
      </c>
      <c r="AD311" s="185">
        <v>0</v>
      </c>
      <c r="AE311" s="185">
        <v>0</v>
      </c>
      <c r="AF311" s="185">
        <v>0</v>
      </c>
      <c r="AG311" s="185">
        <v>0</v>
      </c>
      <c r="AH311" s="185">
        <v>0</v>
      </c>
    </row>
    <row r="312" spans="1:34" ht="30" customHeight="1">
      <c r="A312" s="2019"/>
      <c r="B312" s="991" t="s">
        <v>787</v>
      </c>
      <c r="C312" s="185">
        <v>68.849999999999994</v>
      </c>
      <c r="D312" s="185">
        <v>68.849999999999994</v>
      </c>
      <c r="E312" s="185">
        <v>0</v>
      </c>
      <c r="F312" s="185">
        <v>0</v>
      </c>
      <c r="G312" s="185">
        <v>0</v>
      </c>
      <c r="H312" s="185">
        <v>0</v>
      </c>
      <c r="I312" s="185">
        <v>0</v>
      </c>
      <c r="J312" s="185">
        <v>0</v>
      </c>
      <c r="K312" s="185">
        <v>0</v>
      </c>
      <c r="L312" s="185">
        <v>0</v>
      </c>
      <c r="M312" s="185">
        <v>0</v>
      </c>
      <c r="N312" s="185">
        <v>0</v>
      </c>
      <c r="O312" s="185">
        <v>0</v>
      </c>
      <c r="P312" s="185">
        <v>0</v>
      </c>
      <c r="Q312" s="185">
        <v>0</v>
      </c>
      <c r="R312" s="185">
        <v>0</v>
      </c>
      <c r="S312" s="185">
        <v>0</v>
      </c>
      <c r="T312" s="185">
        <v>0</v>
      </c>
      <c r="U312" s="185">
        <v>0</v>
      </c>
      <c r="V312" s="185">
        <v>0</v>
      </c>
      <c r="W312" s="185">
        <v>0</v>
      </c>
      <c r="X312" s="185">
        <v>0</v>
      </c>
      <c r="Y312" s="185">
        <v>0</v>
      </c>
      <c r="Z312" s="185">
        <v>0</v>
      </c>
      <c r="AA312" s="185">
        <v>0</v>
      </c>
      <c r="AB312" s="185">
        <v>0</v>
      </c>
      <c r="AC312" s="185">
        <v>0</v>
      </c>
      <c r="AD312" s="185">
        <v>0</v>
      </c>
      <c r="AE312" s="185">
        <v>0</v>
      </c>
      <c r="AF312" s="185">
        <v>0</v>
      </c>
      <c r="AG312" s="185">
        <v>0</v>
      </c>
      <c r="AH312" s="185">
        <v>0</v>
      </c>
    </row>
    <row r="313" spans="1:34" ht="30" customHeight="1">
      <c r="A313" s="2019"/>
      <c r="B313" s="991" t="s">
        <v>820</v>
      </c>
      <c r="C313" s="185">
        <v>0</v>
      </c>
      <c r="D313" s="185">
        <v>0</v>
      </c>
      <c r="E313" s="185">
        <v>0</v>
      </c>
      <c r="F313" s="185">
        <v>0</v>
      </c>
      <c r="G313" s="185">
        <v>0</v>
      </c>
      <c r="H313" s="185">
        <v>0</v>
      </c>
      <c r="I313" s="185">
        <v>0</v>
      </c>
      <c r="J313" s="185">
        <v>0</v>
      </c>
      <c r="K313" s="185">
        <v>0</v>
      </c>
      <c r="L313" s="185">
        <v>0</v>
      </c>
      <c r="M313" s="185">
        <v>0</v>
      </c>
      <c r="N313" s="185">
        <v>0</v>
      </c>
      <c r="O313" s="185">
        <v>0</v>
      </c>
      <c r="P313" s="185">
        <v>0</v>
      </c>
      <c r="Q313" s="185">
        <v>0</v>
      </c>
      <c r="R313" s="185">
        <v>0</v>
      </c>
      <c r="S313" s="185">
        <v>0</v>
      </c>
      <c r="T313" s="185">
        <v>0</v>
      </c>
      <c r="U313" s="185">
        <v>0</v>
      </c>
      <c r="V313" s="185">
        <v>0</v>
      </c>
      <c r="W313" s="185">
        <v>0</v>
      </c>
      <c r="X313" s="185">
        <v>0</v>
      </c>
      <c r="Y313" s="185">
        <v>0</v>
      </c>
      <c r="Z313" s="185">
        <v>0</v>
      </c>
      <c r="AA313" s="185">
        <v>0</v>
      </c>
      <c r="AB313" s="185">
        <v>0</v>
      </c>
      <c r="AC313" s="185">
        <v>0</v>
      </c>
      <c r="AD313" s="185">
        <v>0</v>
      </c>
      <c r="AE313" s="185">
        <v>0</v>
      </c>
      <c r="AF313" s="185">
        <v>0</v>
      </c>
      <c r="AG313" s="185">
        <v>0</v>
      </c>
      <c r="AH313" s="185">
        <v>0</v>
      </c>
    </row>
    <row r="314" spans="1:34" ht="30" customHeight="1">
      <c r="A314" s="2019"/>
      <c r="B314" s="991" t="s">
        <v>800</v>
      </c>
      <c r="C314" s="185">
        <v>0</v>
      </c>
      <c r="D314" s="185">
        <v>0</v>
      </c>
      <c r="E314" s="185">
        <v>0</v>
      </c>
      <c r="F314" s="185">
        <v>0</v>
      </c>
      <c r="G314" s="185">
        <v>0</v>
      </c>
      <c r="H314" s="185">
        <v>0</v>
      </c>
      <c r="I314" s="185">
        <v>0</v>
      </c>
      <c r="J314" s="185">
        <v>0</v>
      </c>
      <c r="K314" s="185">
        <v>0</v>
      </c>
      <c r="L314" s="185">
        <v>0</v>
      </c>
      <c r="M314" s="185">
        <v>0</v>
      </c>
      <c r="N314" s="185">
        <v>0</v>
      </c>
      <c r="O314" s="185">
        <v>0</v>
      </c>
      <c r="P314" s="185">
        <v>0</v>
      </c>
      <c r="Q314" s="185">
        <v>0</v>
      </c>
      <c r="R314" s="185">
        <v>0</v>
      </c>
      <c r="S314" s="185">
        <v>0</v>
      </c>
      <c r="T314" s="185">
        <v>0</v>
      </c>
      <c r="U314" s="185">
        <v>0</v>
      </c>
      <c r="V314" s="185">
        <v>0</v>
      </c>
      <c r="W314" s="185">
        <v>0</v>
      </c>
      <c r="X314" s="185">
        <v>0</v>
      </c>
      <c r="Y314" s="185">
        <v>0</v>
      </c>
      <c r="Z314" s="185">
        <v>0</v>
      </c>
      <c r="AA314" s="185">
        <v>0</v>
      </c>
      <c r="AB314" s="185">
        <v>0</v>
      </c>
      <c r="AC314" s="185">
        <v>0</v>
      </c>
      <c r="AD314" s="185">
        <v>0</v>
      </c>
      <c r="AE314" s="185">
        <v>0</v>
      </c>
      <c r="AF314" s="185">
        <v>0</v>
      </c>
      <c r="AG314" s="185">
        <v>0</v>
      </c>
      <c r="AH314" s="185">
        <v>0</v>
      </c>
    </row>
    <row r="315" spans="1:34" ht="30" customHeight="1">
      <c r="A315" s="2019"/>
      <c r="B315" s="989" t="s">
        <v>801</v>
      </c>
      <c r="C315" s="185">
        <v>0</v>
      </c>
      <c r="D315" s="185">
        <v>0</v>
      </c>
      <c r="E315" s="185">
        <v>0</v>
      </c>
      <c r="F315" s="185">
        <v>0</v>
      </c>
      <c r="G315" s="185">
        <v>0</v>
      </c>
      <c r="H315" s="185">
        <v>0</v>
      </c>
      <c r="I315" s="185">
        <v>0</v>
      </c>
      <c r="J315" s="185">
        <v>0</v>
      </c>
      <c r="K315" s="185">
        <v>0</v>
      </c>
      <c r="L315" s="185">
        <v>0</v>
      </c>
      <c r="M315" s="185">
        <v>0</v>
      </c>
      <c r="N315" s="185">
        <v>0</v>
      </c>
      <c r="O315" s="185">
        <v>0</v>
      </c>
      <c r="P315" s="185">
        <v>0</v>
      </c>
      <c r="Q315" s="185">
        <v>0</v>
      </c>
      <c r="R315" s="185">
        <v>0</v>
      </c>
      <c r="S315" s="185">
        <v>0</v>
      </c>
      <c r="T315" s="185">
        <v>0</v>
      </c>
      <c r="U315" s="185">
        <v>0</v>
      </c>
      <c r="V315" s="185">
        <v>0</v>
      </c>
      <c r="W315" s="185">
        <v>0</v>
      </c>
      <c r="X315" s="185">
        <v>0</v>
      </c>
      <c r="Y315" s="185">
        <v>0</v>
      </c>
      <c r="Z315" s="185">
        <v>0</v>
      </c>
      <c r="AA315" s="185">
        <v>0</v>
      </c>
      <c r="AB315" s="185">
        <v>0</v>
      </c>
      <c r="AC315" s="185">
        <v>0</v>
      </c>
      <c r="AD315" s="185">
        <v>0</v>
      </c>
      <c r="AE315" s="185">
        <v>0</v>
      </c>
      <c r="AF315" s="185">
        <v>0</v>
      </c>
      <c r="AG315" s="185">
        <v>0</v>
      </c>
      <c r="AH315" s="185">
        <v>0</v>
      </c>
    </row>
    <row r="316" spans="1:34" ht="30" customHeight="1">
      <c r="A316" s="2019"/>
      <c r="B316" s="995" t="s">
        <v>802</v>
      </c>
      <c r="C316" s="185">
        <v>0</v>
      </c>
      <c r="D316" s="185">
        <v>0</v>
      </c>
      <c r="E316" s="185">
        <v>0</v>
      </c>
      <c r="F316" s="185">
        <v>0</v>
      </c>
      <c r="G316" s="185">
        <v>0</v>
      </c>
      <c r="H316" s="185">
        <v>0</v>
      </c>
      <c r="I316" s="185">
        <v>0</v>
      </c>
      <c r="J316" s="185">
        <v>0</v>
      </c>
      <c r="K316" s="185">
        <v>0</v>
      </c>
      <c r="L316" s="185">
        <v>0</v>
      </c>
      <c r="M316" s="185">
        <v>0</v>
      </c>
      <c r="N316" s="185">
        <v>0</v>
      </c>
      <c r="O316" s="185">
        <v>0</v>
      </c>
      <c r="P316" s="185">
        <v>0</v>
      </c>
      <c r="Q316" s="185">
        <v>0</v>
      </c>
      <c r="R316" s="185">
        <v>0</v>
      </c>
      <c r="S316" s="185">
        <v>0</v>
      </c>
      <c r="T316" s="185">
        <v>0</v>
      </c>
      <c r="U316" s="185">
        <v>0</v>
      </c>
      <c r="V316" s="185">
        <v>0</v>
      </c>
      <c r="W316" s="185">
        <v>0</v>
      </c>
      <c r="X316" s="185">
        <v>0</v>
      </c>
      <c r="Y316" s="185">
        <v>0</v>
      </c>
      <c r="Z316" s="185">
        <v>0</v>
      </c>
      <c r="AA316" s="185">
        <v>0</v>
      </c>
      <c r="AB316" s="185">
        <v>0</v>
      </c>
      <c r="AC316" s="185">
        <v>0</v>
      </c>
      <c r="AD316" s="185">
        <v>0</v>
      </c>
      <c r="AE316" s="185">
        <v>0</v>
      </c>
      <c r="AF316" s="185">
        <v>0</v>
      </c>
      <c r="AG316" s="185">
        <v>0</v>
      </c>
      <c r="AH316" s="185">
        <v>0</v>
      </c>
    </row>
    <row r="317" spans="1:34" ht="30" customHeight="1">
      <c r="A317" s="2019"/>
      <c r="B317" s="995" t="s">
        <v>803</v>
      </c>
      <c r="C317" s="185">
        <v>0</v>
      </c>
      <c r="D317" s="185">
        <v>0</v>
      </c>
      <c r="E317" s="185">
        <v>0</v>
      </c>
      <c r="F317" s="185">
        <v>0</v>
      </c>
      <c r="G317" s="185">
        <v>0</v>
      </c>
      <c r="H317" s="185">
        <v>0</v>
      </c>
      <c r="I317" s="185">
        <v>0</v>
      </c>
      <c r="J317" s="185">
        <v>0</v>
      </c>
      <c r="K317" s="185">
        <v>0</v>
      </c>
      <c r="L317" s="185">
        <v>0</v>
      </c>
      <c r="M317" s="185">
        <v>0</v>
      </c>
      <c r="N317" s="185">
        <v>0</v>
      </c>
      <c r="O317" s="185">
        <v>0</v>
      </c>
      <c r="P317" s="185">
        <v>0</v>
      </c>
      <c r="Q317" s="185">
        <v>0</v>
      </c>
      <c r="R317" s="185">
        <v>0</v>
      </c>
      <c r="S317" s="185">
        <v>0</v>
      </c>
      <c r="T317" s="185">
        <v>0</v>
      </c>
      <c r="U317" s="185">
        <v>0</v>
      </c>
      <c r="V317" s="185">
        <v>0</v>
      </c>
      <c r="W317" s="185">
        <v>0</v>
      </c>
      <c r="X317" s="185">
        <v>0</v>
      </c>
      <c r="Y317" s="185">
        <v>0</v>
      </c>
      <c r="Z317" s="185">
        <v>0</v>
      </c>
      <c r="AA317" s="185">
        <v>0</v>
      </c>
      <c r="AB317" s="185">
        <v>0</v>
      </c>
      <c r="AC317" s="185">
        <v>0</v>
      </c>
      <c r="AD317" s="185">
        <v>0</v>
      </c>
      <c r="AE317" s="185">
        <v>0</v>
      </c>
      <c r="AF317" s="185">
        <v>0</v>
      </c>
      <c r="AG317" s="185">
        <v>0</v>
      </c>
      <c r="AH317" s="185">
        <v>0</v>
      </c>
    </row>
    <row r="318" spans="1:34" ht="30" customHeight="1">
      <c r="A318" s="2019"/>
      <c r="B318" s="1011" t="s">
        <v>804</v>
      </c>
      <c r="C318" s="185">
        <v>0</v>
      </c>
      <c r="D318" s="185">
        <v>0</v>
      </c>
      <c r="E318" s="185">
        <v>0</v>
      </c>
      <c r="F318" s="185">
        <v>0</v>
      </c>
      <c r="G318" s="185">
        <v>0</v>
      </c>
      <c r="H318" s="185">
        <v>0</v>
      </c>
      <c r="I318" s="185">
        <v>0</v>
      </c>
      <c r="J318" s="185">
        <v>0</v>
      </c>
      <c r="K318" s="185">
        <v>0</v>
      </c>
      <c r="L318" s="185">
        <v>0</v>
      </c>
      <c r="M318" s="185">
        <v>0</v>
      </c>
      <c r="N318" s="185">
        <v>0</v>
      </c>
      <c r="O318" s="185">
        <v>0</v>
      </c>
      <c r="P318" s="185">
        <v>0</v>
      </c>
      <c r="Q318" s="185">
        <v>0</v>
      </c>
      <c r="R318" s="185">
        <v>0</v>
      </c>
      <c r="S318" s="185">
        <v>0</v>
      </c>
      <c r="T318" s="185">
        <v>0</v>
      </c>
      <c r="U318" s="185">
        <v>0</v>
      </c>
      <c r="V318" s="185">
        <v>0</v>
      </c>
      <c r="W318" s="185">
        <v>0</v>
      </c>
      <c r="X318" s="185">
        <v>0</v>
      </c>
      <c r="Y318" s="185">
        <v>0</v>
      </c>
      <c r="Z318" s="185">
        <v>0</v>
      </c>
      <c r="AA318" s="185">
        <v>0</v>
      </c>
      <c r="AB318" s="185">
        <v>0</v>
      </c>
      <c r="AC318" s="185">
        <v>0</v>
      </c>
      <c r="AD318" s="185">
        <v>0</v>
      </c>
      <c r="AE318" s="185">
        <v>0</v>
      </c>
      <c r="AF318" s="185">
        <v>0</v>
      </c>
      <c r="AG318" s="185">
        <v>0</v>
      </c>
      <c r="AH318" s="185">
        <v>0</v>
      </c>
    </row>
    <row r="319" spans="1:34" ht="30" customHeight="1">
      <c r="A319" s="2019"/>
      <c r="B319" s="1011" t="s">
        <v>805</v>
      </c>
      <c r="C319" s="185">
        <v>0</v>
      </c>
      <c r="D319" s="185">
        <v>0</v>
      </c>
      <c r="E319" s="185">
        <v>0</v>
      </c>
      <c r="F319" s="185">
        <v>0</v>
      </c>
      <c r="G319" s="185">
        <v>0</v>
      </c>
      <c r="H319" s="185">
        <v>0</v>
      </c>
      <c r="I319" s="185">
        <v>0</v>
      </c>
      <c r="J319" s="185">
        <v>0</v>
      </c>
      <c r="K319" s="185">
        <v>0</v>
      </c>
      <c r="L319" s="185">
        <v>0</v>
      </c>
      <c r="M319" s="185">
        <v>0</v>
      </c>
      <c r="N319" s="185">
        <v>0</v>
      </c>
      <c r="O319" s="185">
        <v>0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0</v>
      </c>
      <c r="W319" s="185">
        <v>0</v>
      </c>
      <c r="X319" s="185">
        <v>0</v>
      </c>
      <c r="Y319" s="185">
        <v>0</v>
      </c>
      <c r="Z319" s="185">
        <v>0</v>
      </c>
      <c r="AA319" s="185">
        <v>0</v>
      </c>
      <c r="AB319" s="185">
        <v>0</v>
      </c>
      <c r="AC319" s="185">
        <v>0</v>
      </c>
      <c r="AD319" s="185">
        <v>0</v>
      </c>
      <c r="AE319" s="185">
        <v>0</v>
      </c>
      <c r="AF319" s="185">
        <v>0</v>
      </c>
      <c r="AG319" s="185">
        <v>0</v>
      </c>
      <c r="AH319" s="185">
        <v>0</v>
      </c>
    </row>
    <row r="320" spans="1:34" ht="30" customHeight="1">
      <c r="A320" s="2019"/>
      <c r="B320" s="1011" t="s">
        <v>806</v>
      </c>
      <c r="C320" s="185">
        <v>0</v>
      </c>
      <c r="D320" s="185">
        <v>0</v>
      </c>
      <c r="E320" s="185">
        <v>0</v>
      </c>
      <c r="F320" s="185">
        <v>0</v>
      </c>
      <c r="G320" s="185">
        <v>0</v>
      </c>
      <c r="H320" s="185">
        <v>0</v>
      </c>
      <c r="I320" s="185">
        <v>0</v>
      </c>
      <c r="J320" s="185">
        <v>0</v>
      </c>
      <c r="K320" s="185">
        <v>0</v>
      </c>
      <c r="L320" s="185">
        <v>0</v>
      </c>
      <c r="M320" s="185">
        <v>0</v>
      </c>
      <c r="N320" s="185">
        <v>0</v>
      </c>
      <c r="O320" s="185">
        <v>0</v>
      </c>
      <c r="P320" s="185">
        <v>0</v>
      </c>
      <c r="Q320" s="185">
        <v>0</v>
      </c>
      <c r="R320" s="185">
        <v>0</v>
      </c>
      <c r="S320" s="185">
        <v>0</v>
      </c>
      <c r="T320" s="185">
        <v>0</v>
      </c>
      <c r="U320" s="185">
        <v>0</v>
      </c>
      <c r="V320" s="185">
        <v>0</v>
      </c>
      <c r="W320" s="185">
        <v>0</v>
      </c>
      <c r="X320" s="185">
        <v>0</v>
      </c>
      <c r="Y320" s="185">
        <v>0</v>
      </c>
      <c r="Z320" s="185">
        <v>0</v>
      </c>
      <c r="AA320" s="185">
        <v>0</v>
      </c>
      <c r="AB320" s="185">
        <v>0</v>
      </c>
      <c r="AC320" s="185">
        <v>0</v>
      </c>
      <c r="AD320" s="185">
        <v>0</v>
      </c>
      <c r="AE320" s="185">
        <v>0</v>
      </c>
      <c r="AF320" s="185">
        <v>0</v>
      </c>
      <c r="AG320" s="185">
        <v>0</v>
      </c>
      <c r="AH320" s="185">
        <v>0</v>
      </c>
    </row>
    <row r="321" spans="1:34" ht="30" customHeight="1">
      <c r="A321" s="2019"/>
      <c r="B321" s="995" t="s">
        <v>807</v>
      </c>
      <c r="C321" s="185">
        <v>0</v>
      </c>
      <c r="D321" s="185">
        <v>0</v>
      </c>
      <c r="E321" s="185">
        <v>0</v>
      </c>
      <c r="F321" s="185">
        <v>0</v>
      </c>
      <c r="G321" s="185">
        <v>0</v>
      </c>
      <c r="H321" s="185">
        <v>0</v>
      </c>
      <c r="I321" s="185">
        <v>0</v>
      </c>
      <c r="J321" s="185">
        <v>0</v>
      </c>
      <c r="K321" s="185">
        <v>0</v>
      </c>
      <c r="L321" s="185">
        <v>0</v>
      </c>
      <c r="M321" s="185">
        <v>0</v>
      </c>
      <c r="N321" s="185">
        <v>0</v>
      </c>
      <c r="O321" s="185">
        <v>0</v>
      </c>
      <c r="P321" s="185">
        <v>0</v>
      </c>
      <c r="Q321" s="185">
        <v>0</v>
      </c>
      <c r="R321" s="185">
        <v>0</v>
      </c>
      <c r="S321" s="185">
        <v>0</v>
      </c>
      <c r="T321" s="185">
        <v>0</v>
      </c>
      <c r="U321" s="185">
        <v>0</v>
      </c>
      <c r="V321" s="185">
        <v>0</v>
      </c>
      <c r="W321" s="185">
        <v>0</v>
      </c>
      <c r="X321" s="185">
        <v>0</v>
      </c>
      <c r="Y321" s="185">
        <v>0</v>
      </c>
      <c r="Z321" s="185">
        <v>0</v>
      </c>
      <c r="AA321" s="185">
        <v>0</v>
      </c>
      <c r="AB321" s="185">
        <v>0</v>
      </c>
      <c r="AC321" s="185">
        <v>0</v>
      </c>
      <c r="AD321" s="185">
        <v>0</v>
      </c>
      <c r="AE321" s="185">
        <v>0</v>
      </c>
      <c r="AF321" s="185">
        <v>0</v>
      </c>
      <c r="AG321" s="185">
        <v>0</v>
      </c>
      <c r="AH321" s="185">
        <v>0</v>
      </c>
    </row>
    <row r="322" spans="1:34" ht="30" customHeight="1">
      <c r="A322" s="2019"/>
      <c r="B322" s="991" t="s">
        <v>808</v>
      </c>
      <c r="C322" s="185">
        <v>0</v>
      </c>
      <c r="D322" s="185">
        <v>0</v>
      </c>
      <c r="E322" s="185">
        <v>0</v>
      </c>
      <c r="F322" s="185">
        <v>0</v>
      </c>
      <c r="G322" s="185">
        <v>0</v>
      </c>
      <c r="H322" s="185">
        <v>0</v>
      </c>
      <c r="I322" s="185">
        <v>0</v>
      </c>
      <c r="J322" s="185">
        <v>0</v>
      </c>
      <c r="K322" s="185">
        <v>0</v>
      </c>
      <c r="L322" s="185">
        <v>0</v>
      </c>
      <c r="M322" s="185">
        <v>0</v>
      </c>
      <c r="N322" s="185">
        <v>0</v>
      </c>
      <c r="O322" s="185">
        <v>0</v>
      </c>
      <c r="P322" s="185">
        <v>0</v>
      </c>
      <c r="Q322" s="185">
        <v>0</v>
      </c>
      <c r="R322" s="185">
        <v>0</v>
      </c>
      <c r="S322" s="185">
        <v>0</v>
      </c>
      <c r="T322" s="185">
        <v>0</v>
      </c>
      <c r="U322" s="185">
        <v>0</v>
      </c>
      <c r="V322" s="185">
        <v>0</v>
      </c>
      <c r="W322" s="185">
        <v>0</v>
      </c>
      <c r="X322" s="185">
        <v>0</v>
      </c>
      <c r="Y322" s="185">
        <v>0</v>
      </c>
      <c r="Z322" s="185">
        <v>0</v>
      </c>
      <c r="AA322" s="185">
        <v>0</v>
      </c>
      <c r="AB322" s="185">
        <v>0</v>
      </c>
      <c r="AC322" s="185">
        <v>0</v>
      </c>
      <c r="AD322" s="185">
        <v>0</v>
      </c>
      <c r="AE322" s="185">
        <v>0</v>
      </c>
      <c r="AF322" s="185">
        <v>0</v>
      </c>
      <c r="AG322" s="185">
        <v>0</v>
      </c>
      <c r="AH322" s="185">
        <v>0</v>
      </c>
    </row>
    <row r="323" spans="1:34" ht="30" customHeight="1">
      <c r="A323" s="2019"/>
      <c r="B323" s="1011" t="s">
        <v>821</v>
      </c>
      <c r="C323" s="185">
        <v>0</v>
      </c>
      <c r="D323" s="185">
        <v>0</v>
      </c>
      <c r="E323" s="185">
        <v>0</v>
      </c>
      <c r="F323" s="185">
        <v>0</v>
      </c>
      <c r="G323" s="185">
        <v>0</v>
      </c>
      <c r="H323" s="185">
        <v>0</v>
      </c>
      <c r="I323" s="185">
        <v>0</v>
      </c>
      <c r="J323" s="185">
        <v>0</v>
      </c>
      <c r="K323" s="185">
        <v>0</v>
      </c>
      <c r="L323" s="185">
        <v>0</v>
      </c>
      <c r="M323" s="185">
        <v>0</v>
      </c>
      <c r="N323" s="185">
        <v>0</v>
      </c>
      <c r="O323" s="185">
        <v>0</v>
      </c>
      <c r="P323" s="185">
        <v>0</v>
      </c>
      <c r="Q323" s="185">
        <v>0</v>
      </c>
      <c r="R323" s="185">
        <v>0</v>
      </c>
      <c r="S323" s="185">
        <v>0</v>
      </c>
      <c r="T323" s="185">
        <v>0</v>
      </c>
      <c r="U323" s="185">
        <v>0</v>
      </c>
      <c r="V323" s="185">
        <v>0</v>
      </c>
      <c r="W323" s="185">
        <v>0</v>
      </c>
      <c r="X323" s="185">
        <v>0</v>
      </c>
      <c r="Y323" s="185">
        <v>0</v>
      </c>
      <c r="Z323" s="185">
        <v>0</v>
      </c>
      <c r="AA323" s="185">
        <v>0</v>
      </c>
      <c r="AB323" s="185">
        <v>0</v>
      </c>
      <c r="AC323" s="185">
        <v>0</v>
      </c>
      <c r="AD323" s="185">
        <v>0</v>
      </c>
      <c r="AE323" s="185">
        <v>0</v>
      </c>
      <c r="AF323" s="185">
        <v>0</v>
      </c>
      <c r="AG323" s="185">
        <v>0</v>
      </c>
      <c r="AH323" s="185">
        <v>0</v>
      </c>
    </row>
    <row r="324" spans="1:34" ht="30" customHeight="1">
      <c r="A324" s="2019"/>
      <c r="B324" s="1011" t="s">
        <v>822</v>
      </c>
      <c r="C324" s="185">
        <v>0</v>
      </c>
      <c r="D324" s="185">
        <v>0</v>
      </c>
      <c r="E324" s="185">
        <v>0</v>
      </c>
      <c r="F324" s="185">
        <v>0</v>
      </c>
      <c r="G324" s="185">
        <v>0</v>
      </c>
      <c r="H324" s="185">
        <v>0</v>
      </c>
      <c r="I324" s="185">
        <v>0</v>
      </c>
      <c r="J324" s="185">
        <v>0</v>
      </c>
      <c r="K324" s="185">
        <v>0</v>
      </c>
      <c r="L324" s="185">
        <v>0</v>
      </c>
      <c r="M324" s="185">
        <v>0</v>
      </c>
      <c r="N324" s="185">
        <v>0</v>
      </c>
      <c r="O324" s="185">
        <v>0</v>
      </c>
      <c r="P324" s="185">
        <v>0</v>
      </c>
      <c r="Q324" s="185">
        <v>0</v>
      </c>
      <c r="R324" s="185">
        <v>0</v>
      </c>
      <c r="S324" s="185">
        <v>0</v>
      </c>
      <c r="T324" s="185">
        <v>0</v>
      </c>
      <c r="U324" s="185">
        <v>0</v>
      </c>
      <c r="V324" s="185">
        <v>0</v>
      </c>
      <c r="W324" s="185">
        <v>0</v>
      </c>
      <c r="X324" s="185">
        <v>0</v>
      </c>
      <c r="Y324" s="185">
        <v>0</v>
      </c>
      <c r="Z324" s="185">
        <v>0</v>
      </c>
      <c r="AA324" s="185">
        <v>0</v>
      </c>
      <c r="AB324" s="185">
        <v>0</v>
      </c>
      <c r="AC324" s="185">
        <v>0</v>
      </c>
      <c r="AD324" s="185">
        <v>0</v>
      </c>
      <c r="AE324" s="185">
        <v>0</v>
      </c>
      <c r="AF324" s="185">
        <v>0</v>
      </c>
      <c r="AG324" s="185">
        <v>0</v>
      </c>
      <c r="AH324" s="185">
        <v>0</v>
      </c>
    </row>
    <row r="325" spans="1:34" ht="19.5" customHeight="1">
      <c r="A325" s="2019"/>
      <c r="B325" s="1242" t="s">
        <v>952</v>
      </c>
      <c r="C325" s="185">
        <v>0</v>
      </c>
      <c r="D325" s="185">
        <v>0</v>
      </c>
      <c r="E325" s="185">
        <v>0</v>
      </c>
      <c r="F325" s="185">
        <v>0</v>
      </c>
      <c r="G325" s="185">
        <v>0</v>
      </c>
      <c r="H325" s="185">
        <v>0</v>
      </c>
      <c r="I325" s="185">
        <v>0</v>
      </c>
      <c r="J325" s="185">
        <v>0</v>
      </c>
      <c r="K325" s="185">
        <v>0</v>
      </c>
      <c r="L325" s="185">
        <v>0</v>
      </c>
      <c r="M325" s="185">
        <v>0</v>
      </c>
      <c r="N325" s="185">
        <v>0</v>
      </c>
      <c r="O325" s="185">
        <v>0</v>
      </c>
      <c r="P325" s="185">
        <v>0</v>
      </c>
      <c r="Q325" s="185">
        <v>0</v>
      </c>
      <c r="R325" s="185">
        <v>0</v>
      </c>
      <c r="S325" s="185">
        <v>0</v>
      </c>
      <c r="T325" s="185">
        <v>0</v>
      </c>
      <c r="U325" s="185">
        <v>0</v>
      </c>
      <c r="V325" s="185">
        <v>0</v>
      </c>
      <c r="W325" s="185">
        <v>0</v>
      </c>
      <c r="X325" s="185">
        <v>0</v>
      </c>
      <c r="Y325" s="185">
        <v>0</v>
      </c>
      <c r="Z325" s="185">
        <v>0</v>
      </c>
      <c r="AA325" s="185">
        <v>0</v>
      </c>
      <c r="AB325" s="185">
        <v>0</v>
      </c>
      <c r="AC325" s="185">
        <v>0</v>
      </c>
      <c r="AD325" s="185">
        <v>0</v>
      </c>
      <c r="AE325" s="185">
        <v>0</v>
      </c>
      <c r="AF325" s="185">
        <v>0</v>
      </c>
      <c r="AG325" s="185">
        <v>0</v>
      </c>
      <c r="AH325" s="185">
        <v>0</v>
      </c>
    </row>
    <row r="326" spans="1:34" ht="19.5" customHeight="1">
      <c r="A326" s="2018" t="s">
        <v>783</v>
      </c>
      <c r="B326" s="1013" t="s">
        <v>41</v>
      </c>
      <c r="C326" s="1013">
        <f>SUM(' 배수관 경년별 총괄'!C327:' 배수관 경년별 총괄'!C348)</f>
        <v>52375.420000000013</v>
      </c>
      <c r="D326" s="1013">
        <f>SUM(' 배수관 경년별 총괄'!D327:' 배수관 경년별 총괄'!D348)</f>
        <v>43724.160000000011</v>
      </c>
      <c r="E326" s="1013">
        <f>SUM(' 배수관 경년별 총괄'!E327:' 배수관 경년별 총괄'!E348)</f>
        <v>1283.55</v>
      </c>
      <c r="F326" s="1013">
        <f>SUM(' 배수관 경년별 총괄'!F327:' 배수관 경년별 총괄'!F348)</f>
        <v>4.26</v>
      </c>
      <c r="G326" s="1013">
        <f>SUM(' 배수관 경년별 총괄'!G327:' 배수관 경년별 총괄'!G348)</f>
        <v>2.6</v>
      </c>
      <c r="H326" s="1013">
        <f>SUM(' 배수관 경년별 총괄'!H327:' 배수관 경년별 총괄'!H348)</f>
        <v>951.65</v>
      </c>
      <c r="I326" s="1013">
        <f>SUM(' 배수관 경년별 총괄'!I327:' 배수관 경년별 총괄'!I348)</f>
        <v>883.39</v>
      </c>
      <c r="J326" s="1013">
        <f>SUM(' 배수관 경년별 총괄'!J327:' 배수관 경년별 총괄'!J348)</f>
        <v>1614.48</v>
      </c>
      <c r="K326" s="1013">
        <f>SUM(' 배수관 경년별 총괄'!K327:' 배수관 경년별 총괄'!K348)</f>
        <v>3470.5</v>
      </c>
      <c r="L326" s="1013">
        <f>SUM(' 배수관 경년별 총괄'!L327:' 배수관 경년별 총괄'!L348)</f>
        <v>15.129999999999999</v>
      </c>
      <c r="M326" s="1013">
        <f>SUM(' 배수관 경년별 총괄'!M327:' 배수관 경년별 총괄'!M348)</f>
        <v>3.78</v>
      </c>
      <c r="N326" s="1013">
        <f>SUM(' 배수관 경년별 총괄'!N327:' 배수관 경년별 총괄'!N348)</f>
        <v>421.92</v>
      </c>
      <c r="O326" s="1013">
        <f>SUM(' 배수관 경년별 총괄'!O327:' 배수관 경년별 총괄'!O348)</f>
        <v>1283.55</v>
      </c>
      <c r="P326" s="1013">
        <f>SUM(' 배수관 경년별 총괄'!P327:' 배수관 경년별 총괄'!P348)</f>
        <v>4.26</v>
      </c>
      <c r="Q326" s="1013">
        <f>SUM(' 배수관 경년별 총괄'!Q327:' 배수관 경년별 총괄'!Q348)</f>
        <v>2.6</v>
      </c>
      <c r="R326" s="1013">
        <f>SUM(' 배수관 경년별 총괄'!R327:' 배수관 경년별 총괄'!R348)</f>
        <v>951.65</v>
      </c>
      <c r="S326" s="1013">
        <f>SUM(' 배수관 경년별 총괄'!S327:' 배수관 경년별 총괄'!S348)</f>
        <v>883.39</v>
      </c>
      <c r="T326" s="1013">
        <f>SUM(' 배수관 경년별 총괄'!T327:' 배수관 경년별 총괄'!T348)</f>
        <v>1614.48</v>
      </c>
      <c r="U326" s="1013">
        <f>SUM(' 배수관 경년별 총괄'!U327:' 배수관 경년별 총괄'!U348)</f>
        <v>3470.5</v>
      </c>
      <c r="V326" s="1013">
        <f>SUM(' 배수관 경년별 총괄'!V327:' 배수관 경년별 총괄'!V348)</f>
        <v>15.129999999999999</v>
      </c>
      <c r="W326" s="1013">
        <f>SUM(' 배수관 경년별 총괄'!W327:' 배수관 경년별 총괄'!W348)</f>
        <v>3.78</v>
      </c>
      <c r="X326" s="1013">
        <f>SUM(' 배수관 경년별 총괄'!X327:' 배수관 경년별 총괄'!X348)</f>
        <v>421.92</v>
      </c>
      <c r="Y326" s="1013">
        <f>SUM(' 배수관 경년별 총괄'!Y327:' 배수관 경년별 총괄'!Y348)</f>
        <v>1283.55</v>
      </c>
      <c r="Z326" s="1013">
        <f>SUM(' 배수관 경년별 총괄'!Z327:' 배수관 경년별 총괄'!Z348)</f>
        <v>4.26</v>
      </c>
      <c r="AA326" s="1013">
        <f>SUM(' 배수관 경년별 총괄'!AA327:' 배수관 경년별 총괄'!AA348)</f>
        <v>2.6</v>
      </c>
      <c r="AB326" s="1013">
        <f>SUM(' 배수관 경년별 총괄'!AB327:' 배수관 경년별 총괄'!AB348)</f>
        <v>951.65</v>
      </c>
      <c r="AC326" s="1013">
        <f>SUM(' 배수관 경년별 총괄'!AC327:' 배수관 경년별 총괄'!AC348)</f>
        <v>883.39</v>
      </c>
      <c r="AD326" s="1013">
        <f>SUM(' 배수관 경년별 총괄'!AD327:' 배수관 경년별 총괄'!AD348)</f>
        <v>1614.48</v>
      </c>
      <c r="AE326" s="1013">
        <f>SUM(' 배수관 경년별 총괄'!AE327:' 배수관 경년별 총괄'!AE348)</f>
        <v>3470.5</v>
      </c>
      <c r="AF326" s="1013">
        <f>SUM(' 배수관 경년별 총괄'!AF327:' 배수관 경년별 총괄'!AF348)</f>
        <v>15.129999999999999</v>
      </c>
      <c r="AG326" s="1013">
        <f>SUM(' 배수관 경년별 총괄'!AG327:' 배수관 경년별 총괄'!AG348)</f>
        <v>3.78</v>
      </c>
      <c r="AH326" s="1013">
        <f>SUM(' 배수관 경년별 총괄'!AH327:' 배수관 경년별 총괄'!AH348)</f>
        <v>421.92</v>
      </c>
    </row>
    <row r="327" spans="1:34" ht="19.5" customHeight="1">
      <c r="A327" s="2018" t="s">
        <v>783</v>
      </c>
      <c r="B327" s="989" t="s">
        <v>951</v>
      </c>
      <c r="C327" s="185">
        <v>435.87</v>
      </c>
      <c r="D327" s="185">
        <v>0</v>
      </c>
      <c r="E327" s="185">
        <v>0</v>
      </c>
      <c r="F327" s="185">
        <v>0</v>
      </c>
      <c r="G327" s="185">
        <v>0</v>
      </c>
      <c r="H327" s="185">
        <v>0</v>
      </c>
      <c r="I327" s="185">
        <v>0</v>
      </c>
      <c r="J327" s="185">
        <v>0</v>
      </c>
      <c r="K327" s="185">
        <v>0</v>
      </c>
      <c r="L327" s="185">
        <v>13.95</v>
      </c>
      <c r="M327" s="185">
        <v>0</v>
      </c>
      <c r="N327" s="185">
        <v>421.92</v>
      </c>
      <c r="O327" s="185">
        <v>0</v>
      </c>
      <c r="P327" s="185">
        <v>0</v>
      </c>
      <c r="Q327" s="185">
        <v>0</v>
      </c>
      <c r="R327" s="185">
        <v>0</v>
      </c>
      <c r="S327" s="185">
        <v>0</v>
      </c>
      <c r="T327" s="185">
        <v>0</v>
      </c>
      <c r="U327" s="185">
        <v>0</v>
      </c>
      <c r="V327" s="185">
        <v>13.95</v>
      </c>
      <c r="W327" s="185">
        <v>0</v>
      </c>
      <c r="X327" s="185">
        <v>421.92</v>
      </c>
      <c r="Y327" s="185">
        <v>0</v>
      </c>
      <c r="Z327" s="185">
        <v>0</v>
      </c>
      <c r="AA327" s="185">
        <v>0</v>
      </c>
      <c r="AB327" s="185">
        <v>0</v>
      </c>
      <c r="AC327" s="185">
        <v>0</v>
      </c>
      <c r="AD327" s="185">
        <v>0</v>
      </c>
      <c r="AE327" s="185">
        <v>0</v>
      </c>
      <c r="AF327" s="185">
        <v>13.95</v>
      </c>
      <c r="AG327" s="185">
        <v>0</v>
      </c>
      <c r="AH327" s="185">
        <v>421.92</v>
      </c>
    </row>
    <row r="328" spans="1:34" ht="30" customHeight="1">
      <c r="A328" s="2019"/>
      <c r="B328" s="989" t="s">
        <v>796</v>
      </c>
      <c r="C328" s="185">
        <v>0</v>
      </c>
      <c r="D328" s="185">
        <v>0</v>
      </c>
      <c r="E328" s="185">
        <v>0</v>
      </c>
      <c r="F328" s="185">
        <v>0</v>
      </c>
      <c r="G328" s="185">
        <v>0</v>
      </c>
      <c r="H328" s="185">
        <v>0</v>
      </c>
      <c r="I328" s="185">
        <v>0</v>
      </c>
      <c r="J328" s="185">
        <v>0</v>
      </c>
      <c r="K328" s="185">
        <v>0</v>
      </c>
      <c r="L328" s="185">
        <v>0</v>
      </c>
      <c r="M328" s="185">
        <v>0</v>
      </c>
      <c r="N328" s="185">
        <v>0</v>
      </c>
      <c r="O328" s="185">
        <v>0</v>
      </c>
      <c r="P328" s="185">
        <v>0</v>
      </c>
      <c r="Q328" s="185">
        <v>0</v>
      </c>
      <c r="R328" s="185">
        <v>0</v>
      </c>
      <c r="S328" s="185">
        <v>0</v>
      </c>
      <c r="T328" s="185">
        <v>0</v>
      </c>
      <c r="U328" s="185">
        <v>0</v>
      </c>
      <c r="V328" s="185">
        <v>0</v>
      </c>
      <c r="W328" s="185">
        <v>0</v>
      </c>
      <c r="X328" s="185">
        <v>0</v>
      </c>
      <c r="Y328" s="185">
        <v>0</v>
      </c>
      <c r="Z328" s="185">
        <v>0</v>
      </c>
      <c r="AA328" s="185">
        <v>0</v>
      </c>
      <c r="AB328" s="185">
        <v>0</v>
      </c>
      <c r="AC328" s="185">
        <v>0</v>
      </c>
      <c r="AD328" s="185">
        <v>0</v>
      </c>
      <c r="AE328" s="185">
        <v>0</v>
      </c>
      <c r="AF328" s="185">
        <v>0</v>
      </c>
      <c r="AG328" s="185">
        <v>0</v>
      </c>
      <c r="AH328" s="185">
        <v>0</v>
      </c>
    </row>
    <row r="329" spans="1:34" ht="30" customHeight="1">
      <c r="A329" s="2019"/>
      <c r="B329" s="989" t="s">
        <v>797</v>
      </c>
      <c r="C329" s="185">
        <v>563.48</v>
      </c>
      <c r="D329" s="185">
        <v>563.48</v>
      </c>
      <c r="E329" s="185">
        <v>0</v>
      </c>
      <c r="F329" s="185">
        <v>0</v>
      </c>
      <c r="G329" s="185">
        <v>0</v>
      </c>
      <c r="H329" s="185">
        <v>0</v>
      </c>
      <c r="I329" s="185">
        <v>0</v>
      </c>
      <c r="J329" s="185">
        <v>0</v>
      </c>
      <c r="K329" s="185">
        <v>0</v>
      </c>
      <c r="L329" s="185">
        <v>0</v>
      </c>
      <c r="M329" s="185">
        <v>0</v>
      </c>
      <c r="N329" s="185">
        <v>0</v>
      </c>
      <c r="O329" s="185">
        <v>0</v>
      </c>
      <c r="P329" s="185">
        <v>0</v>
      </c>
      <c r="Q329" s="185">
        <v>0</v>
      </c>
      <c r="R329" s="185">
        <v>0</v>
      </c>
      <c r="S329" s="185">
        <v>0</v>
      </c>
      <c r="T329" s="185">
        <v>0</v>
      </c>
      <c r="U329" s="185">
        <v>0</v>
      </c>
      <c r="V329" s="185">
        <v>0</v>
      </c>
      <c r="W329" s="185">
        <v>0</v>
      </c>
      <c r="X329" s="185">
        <v>0</v>
      </c>
      <c r="Y329" s="185">
        <v>0</v>
      </c>
      <c r="Z329" s="185">
        <v>0</v>
      </c>
      <c r="AA329" s="185">
        <v>0</v>
      </c>
      <c r="AB329" s="185">
        <v>0</v>
      </c>
      <c r="AC329" s="185">
        <v>0</v>
      </c>
      <c r="AD329" s="185">
        <v>0</v>
      </c>
      <c r="AE329" s="185">
        <v>0</v>
      </c>
      <c r="AF329" s="185">
        <v>0</v>
      </c>
      <c r="AG329" s="185">
        <v>0</v>
      </c>
      <c r="AH329" s="185">
        <v>0</v>
      </c>
    </row>
    <row r="330" spans="1:34" ht="30" customHeight="1">
      <c r="A330" s="2019"/>
      <c r="B330" s="989" t="s">
        <v>798</v>
      </c>
      <c r="C330" s="185">
        <v>1094.49</v>
      </c>
      <c r="D330" s="185">
        <v>1093.82</v>
      </c>
      <c r="E330" s="185">
        <v>0</v>
      </c>
      <c r="F330" s="185">
        <v>0</v>
      </c>
      <c r="G330" s="185">
        <v>0.67</v>
      </c>
      <c r="H330" s="185">
        <v>0</v>
      </c>
      <c r="I330" s="185">
        <v>0</v>
      </c>
      <c r="J330" s="185">
        <v>0</v>
      </c>
      <c r="K330" s="185">
        <v>0</v>
      </c>
      <c r="L330" s="185">
        <v>0</v>
      </c>
      <c r="M330" s="185">
        <v>0</v>
      </c>
      <c r="N330" s="185">
        <v>0</v>
      </c>
      <c r="O330" s="185">
        <v>0</v>
      </c>
      <c r="P330" s="185">
        <v>0</v>
      </c>
      <c r="Q330" s="185">
        <v>0.67</v>
      </c>
      <c r="R330" s="185">
        <v>0</v>
      </c>
      <c r="S330" s="185">
        <v>0</v>
      </c>
      <c r="T330" s="185">
        <v>0</v>
      </c>
      <c r="U330" s="185">
        <v>0</v>
      </c>
      <c r="V330" s="185">
        <v>0</v>
      </c>
      <c r="W330" s="185">
        <v>0</v>
      </c>
      <c r="X330" s="185">
        <v>0</v>
      </c>
      <c r="Y330" s="185">
        <v>0</v>
      </c>
      <c r="Z330" s="185">
        <v>0</v>
      </c>
      <c r="AA330" s="185">
        <v>0.67</v>
      </c>
      <c r="AB330" s="185">
        <v>0</v>
      </c>
      <c r="AC330" s="185">
        <v>0</v>
      </c>
      <c r="AD330" s="185">
        <v>0</v>
      </c>
      <c r="AE330" s="185">
        <v>0</v>
      </c>
      <c r="AF330" s="185">
        <v>0</v>
      </c>
      <c r="AG330" s="185">
        <v>0</v>
      </c>
      <c r="AH330" s="185">
        <v>0</v>
      </c>
    </row>
    <row r="331" spans="1:34" ht="30" customHeight="1">
      <c r="A331" s="2019"/>
      <c r="B331" s="989" t="s">
        <v>780</v>
      </c>
      <c r="C331" s="185">
        <v>39018.379999999997</v>
      </c>
      <c r="D331" s="185">
        <v>34100.300000000003</v>
      </c>
      <c r="E331" s="185">
        <v>151.31</v>
      </c>
      <c r="F331" s="185">
        <v>4.26</v>
      </c>
      <c r="G331" s="185">
        <v>1.93</v>
      </c>
      <c r="H331" s="185">
        <v>951.65</v>
      </c>
      <c r="I331" s="185">
        <v>883.39</v>
      </c>
      <c r="J331" s="185">
        <v>1118.23</v>
      </c>
      <c r="K331" s="185">
        <v>1806.13</v>
      </c>
      <c r="L331" s="185">
        <v>1.18</v>
      </c>
      <c r="M331" s="185">
        <v>0</v>
      </c>
      <c r="N331" s="185">
        <v>0</v>
      </c>
      <c r="O331" s="185">
        <v>151.31</v>
      </c>
      <c r="P331" s="185">
        <v>4.26</v>
      </c>
      <c r="Q331" s="185">
        <v>1.93</v>
      </c>
      <c r="R331" s="185">
        <v>951.65</v>
      </c>
      <c r="S331" s="185">
        <v>883.39</v>
      </c>
      <c r="T331" s="185">
        <v>1118.23</v>
      </c>
      <c r="U331" s="185">
        <v>1806.13</v>
      </c>
      <c r="V331" s="185">
        <v>1.18</v>
      </c>
      <c r="W331" s="185">
        <v>0</v>
      </c>
      <c r="X331" s="185">
        <v>0</v>
      </c>
      <c r="Y331" s="185">
        <v>151.31</v>
      </c>
      <c r="Z331" s="185">
        <v>4.26</v>
      </c>
      <c r="AA331" s="185">
        <v>1.93</v>
      </c>
      <c r="AB331" s="185">
        <v>951.65</v>
      </c>
      <c r="AC331" s="185">
        <v>883.39</v>
      </c>
      <c r="AD331" s="185">
        <v>1118.23</v>
      </c>
      <c r="AE331" s="185">
        <v>1806.13</v>
      </c>
      <c r="AF331" s="185">
        <v>1.18</v>
      </c>
      <c r="AG331" s="185">
        <v>0</v>
      </c>
      <c r="AH331" s="185">
        <v>0</v>
      </c>
    </row>
    <row r="332" spans="1:34" ht="30" customHeight="1">
      <c r="A332" s="2019"/>
      <c r="B332" s="991" t="s">
        <v>781</v>
      </c>
      <c r="C332" s="185">
        <v>4245.16</v>
      </c>
      <c r="D332" s="185">
        <v>4242.1499999999996</v>
      </c>
      <c r="E332" s="185">
        <v>0</v>
      </c>
      <c r="F332" s="185">
        <v>0</v>
      </c>
      <c r="G332" s="185">
        <v>0</v>
      </c>
      <c r="H332" s="185">
        <v>0</v>
      </c>
      <c r="I332" s="185">
        <v>0</v>
      </c>
      <c r="J332" s="185">
        <v>0</v>
      </c>
      <c r="K332" s="185">
        <v>0</v>
      </c>
      <c r="L332" s="185">
        <v>0</v>
      </c>
      <c r="M332" s="185">
        <v>3.01</v>
      </c>
      <c r="N332" s="185">
        <v>0</v>
      </c>
      <c r="O332" s="185">
        <v>0</v>
      </c>
      <c r="P332" s="185">
        <v>0</v>
      </c>
      <c r="Q332" s="185">
        <v>0</v>
      </c>
      <c r="R332" s="185">
        <v>0</v>
      </c>
      <c r="S332" s="185">
        <v>0</v>
      </c>
      <c r="T332" s="185">
        <v>0</v>
      </c>
      <c r="U332" s="185">
        <v>0</v>
      </c>
      <c r="V332" s="185">
        <v>0</v>
      </c>
      <c r="W332" s="185">
        <v>3.01</v>
      </c>
      <c r="X332" s="185">
        <v>0</v>
      </c>
      <c r="Y332" s="185">
        <v>0</v>
      </c>
      <c r="Z332" s="185">
        <v>0</v>
      </c>
      <c r="AA332" s="185">
        <v>0</v>
      </c>
      <c r="AB332" s="185">
        <v>0</v>
      </c>
      <c r="AC332" s="185">
        <v>0</v>
      </c>
      <c r="AD332" s="185">
        <v>0</v>
      </c>
      <c r="AE332" s="185">
        <v>0</v>
      </c>
      <c r="AF332" s="185">
        <v>0</v>
      </c>
      <c r="AG332" s="185">
        <v>3.01</v>
      </c>
      <c r="AH332" s="185">
        <v>0</v>
      </c>
    </row>
    <row r="333" spans="1:34" ht="30" customHeight="1">
      <c r="A333" s="2019"/>
      <c r="B333" s="991" t="s">
        <v>786</v>
      </c>
      <c r="C333" s="185">
        <v>76.73</v>
      </c>
      <c r="D333" s="185">
        <v>76.73</v>
      </c>
      <c r="E333" s="185">
        <v>0</v>
      </c>
      <c r="F333" s="185">
        <v>0</v>
      </c>
      <c r="G333" s="185">
        <v>0</v>
      </c>
      <c r="H333" s="185">
        <v>0</v>
      </c>
      <c r="I333" s="185">
        <v>0</v>
      </c>
      <c r="J333" s="185">
        <v>0</v>
      </c>
      <c r="K333" s="185">
        <v>0</v>
      </c>
      <c r="L333" s="185">
        <v>0</v>
      </c>
      <c r="M333" s="185">
        <v>0</v>
      </c>
      <c r="N333" s="185">
        <v>0</v>
      </c>
      <c r="O333" s="185">
        <v>0</v>
      </c>
      <c r="P333" s="185">
        <v>0</v>
      </c>
      <c r="Q333" s="185">
        <v>0</v>
      </c>
      <c r="R333" s="185">
        <v>0</v>
      </c>
      <c r="S333" s="185">
        <v>0</v>
      </c>
      <c r="T333" s="185">
        <v>0</v>
      </c>
      <c r="U333" s="185">
        <v>0</v>
      </c>
      <c r="V333" s="185">
        <v>0</v>
      </c>
      <c r="W333" s="185">
        <v>0</v>
      </c>
      <c r="X333" s="185">
        <v>0</v>
      </c>
      <c r="Y333" s="185">
        <v>0</v>
      </c>
      <c r="Z333" s="185">
        <v>0</v>
      </c>
      <c r="AA333" s="185">
        <v>0</v>
      </c>
      <c r="AB333" s="185">
        <v>0</v>
      </c>
      <c r="AC333" s="185">
        <v>0</v>
      </c>
      <c r="AD333" s="185">
        <v>0</v>
      </c>
      <c r="AE333" s="185">
        <v>0</v>
      </c>
      <c r="AF333" s="185">
        <v>0</v>
      </c>
      <c r="AG333" s="185">
        <v>0</v>
      </c>
      <c r="AH333" s="185">
        <v>0</v>
      </c>
    </row>
    <row r="334" spans="1:34" ht="30" customHeight="1">
      <c r="A334" s="2019"/>
      <c r="B334" s="991" t="s">
        <v>799</v>
      </c>
      <c r="C334" s="185">
        <v>0</v>
      </c>
      <c r="D334" s="185">
        <v>0</v>
      </c>
      <c r="E334" s="185">
        <v>0</v>
      </c>
      <c r="F334" s="185">
        <v>0</v>
      </c>
      <c r="G334" s="185">
        <v>0</v>
      </c>
      <c r="H334" s="185">
        <v>0</v>
      </c>
      <c r="I334" s="185">
        <v>0</v>
      </c>
      <c r="J334" s="185">
        <v>0</v>
      </c>
      <c r="K334" s="185">
        <v>0</v>
      </c>
      <c r="L334" s="185">
        <v>0</v>
      </c>
      <c r="M334" s="185">
        <v>0</v>
      </c>
      <c r="N334" s="185">
        <v>0</v>
      </c>
      <c r="O334" s="185">
        <v>0</v>
      </c>
      <c r="P334" s="185">
        <v>0</v>
      </c>
      <c r="Q334" s="185">
        <v>0</v>
      </c>
      <c r="R334" s="185">
        <v>0</v>
      </c>
      <c r="S334" s="185">
        <v>0</v>
      </c>
      <c r="T334" s="185">
        <v>0</v>
      </c>
      <c r="U334" s="185">
        <v>0</v>
      </c>
      <c r="V334" s="185">
        <v>0</v>
      </c>
      <c r="W334" s="185">
        <v>0</v>
      </c>
      <c r="X334" s="185">
        <v>0</v>
      </c>
      <c r="Y334" s="185">
        <v>0</v>
      </c>
      <c r="Z334" s="185">
        <v>0</v>
      </c>
      <c r="AA334" s="185">
        <v>0</v>
      </c>
      <c r="AB334" s="185">
        <v>0</v>
      </c>
      <c r="AC334" s="185">
        <v>0</v>
      </c>
      <c r="AD334" s="185">
        <v>0</v>
      </c>
      <c r="AE334" s="185">
        <v>0</v>
      </c>
      <c r="AF334" s="185">
        <v>0</v>
      </c>
      <c r="AG334" s="185">
        <v>0</v>
      </c>
      <c r="AH334" s="185">
        <v>0</v>
      </c>
    </row>
    <row r="335" spans="1:34" ht="30" customHeight="1">
      <c r="A335" s="2019"/>
      <c r="B335" s="991" t="s">
        <v>787</v>
      </c>
      <c r="C335" s="185">
        <v>4166.59</v>
      </c>
      <c r="D335" s="185">
        <v>3034.35</v>
      </c>
      <c r="E335" s="185">
        <v>1132.24</v>
      </c>
      <c r="F335" s="185">
        <v>0</v>
      </c>
      <c r="G335" s="185">
        <v>0</v>
      </c>
      <c r="H335" s="185">
        <v>0</v>
      </c>
      <c r="I335" s="185">
        <v>0</v>
      </c>
      <c r="J335" s="185">
        <v>0</v>
      </c>
      <c r="K335" s="185">
        <v>0</v>
      </c>
      <c r="L335" s="185">
        <v>0</v>
      </c>
      <c r="M335" s="185">
        <v>0</v>
      </c>
      <c r="N335" s="185">
        <v>0</v>
      </c>
      <c r="O335" s="185">
        <v>1132.24</v>
      </c>
      <c r="P335" s="185">
        <v>0</v>
      </c>
      <c r="Q335" s="185">
        <v>0</v>
      </c>
      <c r="R335" s="185">
        <v>0</v>
      </c>
      <c r="S335" s="185">
        <v>0</v>
      </c>
      <c r="T335" s="185">
        <v>0</v>
      </c>
      <c r="U335" s="185">
        <v>0</v>
      </c>
      <c r="V335" s="185">
        <v>0</v>
      </c>
      <c r="W335" s="185">
        <v>0</v>
      </c>
      <c r="X335" s="185">
        <v>0</v>
      </c>
      <c r="Y335" s="185">
        <v>1132.24</v>
      </c>
      <c r="Z335" s="185">
        <v>0</v>
      </c>
      <c r="AA335" s="185">
        <v>0</v>
      </c>
      <c r="AB335" s="185">
        <v>0</v>
      </c>
      <c r="AC335" s="185">
        <v>0</v>
      </c>
      <c r="AD335" s="185">
        <v>0</v>
      </c>
      <c r="AE335" s="185">
        <v>0</v>
      </c>
      <c r="AF335" s="185">
        <v>0</v>
      </c>
      <c r="AG335" s="185">
        <v>0</v>
      </c>
      <c r="AH335" s="185">
        <v>0</v>
      </c>
    </row>
    <row r="336" spans="1:34" ht="30" customHeight="1">
      <c r="A336" s="2019"/>
      <c r="B336" s="991" t="s">
        <v>820</v>
      </c>
      <c r="C336" s="185">
        <v>0</v>
      </c>
      <c r="D336" s="185">
        <v>0</v>
      </c>
      <c r="E336" s="185">
        <v>0</v>
      </c>
      <c r="F336" s="185">
        <v>0</v>
      </c>
      <c r="G336" s="185">
        <v>0</v>
      </c>
      <c r="H336" s="185">
        <v>0</v>
      </c>
      <c r="I336" s="185">
        <v>0</v>
      </c>
      <c r="J336" s="185">
        <v>0</v>
      </c>
      <c r="K336" s="185">
        <v>0</v>
      </c>
      <c r="L336" s="185">
        <v>0</v>
      </c>
      <c r="M336" s="185">
        <v>0</v>
      </c>
      <c r="N336" s="185">
        <v>0</v>
      </c>
      <c r="O336" s="185">
        <v>0</v>
      </c>
      <c r="P336" s="185">
        <v>0</v>
      </c>
      <c r="Q336" s="185">
        <v>0</v>
      </c>
      <c r="R336" s="185">
        <v>0</v>
      </c>
      <c r="S336" s="185">
        <v>0</v>
      </c>
      <c r="T336" s="185">
        <v>0</v>
      </c>
      <c r="U336" s="185">
        <v>0</v>
      </c>
      <c r="V336" s="185">
        <v>0</v>
      </c>
      <c r="W336" s="185">
        <v>0</v>
      </c>
      <c r="X336" s="185">
        <v>0</v>
      </c>
      <c r="Y336" s="185">
        <v>0</v>
      </c>
      <c r="Z336" s="185">
        <v>0</v>
      </c>
      <c r="AA336" s="185">
        <v>0</v>
      </c>
      <c r="AB336" s="185">
        <v>0</v>
      </c>
      <c r="AC336" s="185">
        <v>0</v>
      </c>
      <c r="AD336" s="185">
        <v>0</v>
      </c>
      <c r="AE336" s="185">
        <v>0</v>
      </c>
      <c r="AF336" s="185">
        <v>0</v>
      </c>
      <c r="AG336" s="185">
        <v>0</v>
      </c>
      <c r="AH336" s="185">
        <v>0</v>
      </c>
    </row>
    <row r="337" spans="1:34" ht="30" customHeight="1">
      <c r="A337" s="2019"/>
      <c r="B337" s="991" t="s">
        <v>800</v>
      </c>
      <c r="C337" s="185">
        <v>325.16000000000003</v>
      </c>
      <c r="D337" s="185">
        <v>325.16000000000003</v>
      </c>
      <c r="E337" s="185">
        <v>0</v>
      </c>
      <c r="F337" s="185">
        <v>0</v>
      </c>
      <c r="G337" s="185">
        <v>0</v>
      </c>
      <c r="H337" s="185">
        <v>0</v>
      </c>
      <c r="I337" s="185">
        <v>0</v>
      </c>
      <c r="J337" s="185">
        <v>0</v>
      </c>
      <c r="K337" s="185">
        <v>0</v>
      </c>
      <c r="L337" s="185">
        <v>0</v>
      </c>
      <c r="M337" s="185">
        <v>0</v>
      </c>
      <c r="N337" s="185">
        <v>0</v>
      </c>
      <c r="O337" s="185">
        <v>0</v>
      </c>
      <c r="P337" s="185">
        <v>0</v>
      </c>
      <c r="Q337" s="185">
        <v>0</v>
      </c>
      <c r="R337" s="185">
        <v>0</v>
      </c>
      <c r="S337" s="185">
        <v>0</v>
      </c>
      <c r="T337" s="185">
        <v>0</v>
      </c>
      <c r="U337" s="185">
        <v>0</v>
      </c>
      <c r="V337" s="185">
        <v>0</v>
      </c>
      <c r="W337" s="185">
        <v>0</v>
      </c>
      <c r="X337" s="185">
        <v>0</v>
      </c>
      <c r="Y337" s="185">
        <v>0</v>
      </c>
      <c r="Z337" s="185">
        <v>0</v>
      </c>
      <c r="AA337" s="185">
        <v>0</v>
      </c>
      <c r="AB337" s="185">
        <v>0</v>
      </c>
      <c r="AC337" s="185">
        <v>0</v>
      </c>
      <c r="AD337" s="185">
        <v>0</v>
      </c>
      <c r="AE337" s="185">
        <v>0</v>
      </c>
      <c r="AF337" s="185">
        <v>0</v>
      </c>
      <c r="AG337" s="185">
        <v>0</v>
      </c>
      <c r="AH337" s="185">
        <v>0</v>
      </c>
    </row>
    <row r="338" spans="1:34" ht="30" customHeight="1">
      <c r="A338" s="2019"/>
      <c r="B338" s="989" t="s">
        <v>801</v>
      </c>
      <c r="C338" s="185">
        <v>0</v>
      </c>
      <c r="D338" s="185">
        <v>0</v>
      </c>
      <c r="E338" s="185">
        <v>0</v>
      </c>
      <c r="F338" s="185">
        <v>0</v>
      </c>
      <c r="G338" s="185">
        <v>0</v>
      </c>
      <c r="H338" s="185">
        <v>0</v>
      </c>
      <c r="I338" s="185">
        <v>0</v>
      </c>
      <c r="J338" s="185">
        <v>0</v>
      </c>
      <c r="K338" s="185">
        <v>0</v>
      </c>
      <c r="L338" s="185">
        <v>0</v>
      </c>
      <c r="M338" s="185">
        <v>0</v>
      </c>
      <c r="N338" s="185">
        <v>0</v>
      </c>
      <c r="O338" s="185">
        <v>0</v>
      </c>
      <c r="P338" s="185">
        <v>0</v>
      </c>
      <c r="Q338" s="185">
        <v>0</v>
      </c>
      <c r="R338" s="185">
        <v>0</v>
      </c>
      <c r="S338" s="185">
        <v>0</v>
      </c>
      <c r="T338" s="185">
        <v>0</v>
      </c>
      <c r="U338" s="185">
        <v>0</v>
      </c>
      <c r="V338" s="185">
        <v>0</v>
      </c>
      <c r="W338" s="185">
        <v>0</v>
      </c>
      <c r="X338" s="185">
        <v>0</v>
      </c>
      <c r="Y338" s="185">
        <v>0</v>
      </c>
      <c r="Z338" s="185">
        <v>0</v>
      </c>
      <c r="AA338" s="185">
        <v>0</v>
      </c>
      <c r="AB338" s="185">
        <v>0</v>
      </c>
      <c r="AC338" s="185">
        <v>0</v>
      </c>
      <c r="AD338" s="185">
        <v>0</v>
      </c>
      <c r="AE338" s="185">
        <v>0</v>
      </c>
      <c r="AF338" s="185">
        <v>0</v>
      </c>
      <c r="AG338" s="185">
        <v>0</v>
      </c>
      <c r="AH338" s="185">
        <v>0</v>
      </c>
    </row>
    <row r="339" spans="1:34" ht="30" customHeight="1">
      <c r="A339" s="2019"/>
      <c r="B339" s="995" t="s">
        <v>802</v>
      </c>
      <c r="C339" s="185">
        <v>0</v>
      </c>
      <c r="D339" s="185">
        <v>0</v>
      </c>
      <c r="E339" s="185">
        <v>0</v>
      </c>
      <c r="F339" s="185">
        <v>0</v>
      </c>
      <c r="G339" s="185">
        <v>0</v>
      </c>
      <c r="H339" s="185">
        <v>0</v>
      </c>
      <c r="I339" s="185">
        <v>0</v>
      </c>
      <c r="J339" s="185">
        <v>0</v>
      </c>
      <c r="K339" s="185">
        <v>0</v>
      </c>
      <c r="L339" s="185">
        <v>0</v>
      </c>
      <c r="M339" s="185">
        <v>0</v>
      </c>
      <c r="N339" s="185">
        <v>0</v>
      </c>
      <c r="O339" s="185">
        <v>0</v>
      </c>
      <c r="P339" s="185">
        <v>0</v>
      </c>
      <c r="Q339" s="185">
        <v>0</v>
      </c>
      <c r="R339" s="185">
        <v>0</v>
      </c>
      <c r="S339" s="185">
        <v>0</v>
      </c>
      <c r="T339" s="185">
        <v>0</v>
      </c>
      <c r="U339" s="185">
        <v>0</v>
      </c>
      <c r="V339" s="185">
        <v>0</v>
      </c>
      <c r="W339" s="185">
        <v>0</v>
      </c>
      <c r="X339" s="185">
        <v>0</v>
      </c>
      <c r="Y339" s="185">
        <v>0</v>
      </c>
      <c r="Z339" s="185">
        <v>0</v>
      </c>
      <c r="AA339" s="185">
        <v>0</v>
      </c>
      <c r="AB339" s="185">
        <v>0</v>
      </c>
      <c r="AC339" s="185">
        <v>0</v>
      </c>
      <c r="AD339" s="185">
        <v>0</v>
      </c>
      <c r="AE339" s="185">
        <v>0</v>
      </c>
      <c r="AF339" s="185">
        <v>0</v>
      </c>
      <c r="AG339" s="185">
        <v>0</v>
      </c>
      <c r="AH339" s="185">
        <v>0</v>
      </c>
    </row>
    <row r="340" spans="1:34" ht="30" customHeight="1">
      <c r="A340" s="2019"/>
      <c r="B340" s="995" t="s">
        <v>803</v>
      </c>
      <c r="C340" s="185">
        <v>0</v>
      </c>
      <c r="D340" s="185">
        <v>0</v>
      </c>
      <c r="E340" s="185">
        <v>0</v>
      </c>
      <c r="F340" s="185">
        <v>0</v>
      </c>
      <c r="G340" s="185">
        <v>0</v>
      </c>
      <c r="H340" s="185">
        <v>0</v>
      </c>
      <c r="I340" s="185">
        <v>0</v>
      </c>
      <c r="J340" s="185">
        <v>0</v>
      </c>
      <c r="K340" s="185">
        <v>0</v>
      </c>
      <c r="L340" s="185">
        <v>0</v>
      </c>
      <c r="M340" s="185">
        <v>0</v>
      </c>
      <c r="N340" s="185">
        <v>0</v>
      </c>
      <c r="O340" s="185">
        <v>0</v>
      </c>
      <c r="P340" s="185">
        <v>0</v>
      </c>
      <c r="Q340" s="185">
        <v>0</v>
      </c>
      <c r="R340" s="185">
        <v>0</v>
      </c>
      <c r="S340" s="185">
        <v>0</v>
      </c>
      <c r="T340" s="185">
        <v>0</v>
      </c>
      <c r="U340" s="185">
        <v>0</v>
      </c>
      <c r="V340" s="185">
        <v>0</v>
      </c>
      <c r="W340" s="185">
        <v>0</v>
      </c>
      <c r="X340" s="185">
        <v>0</v>
      </c>
      <c r="Y340" s="185">
        <v>0</v>
      </c>
      <c r="Z340" s="185">
        <v>0</v>
      </c>
      <c r="AA340" s="185">
        <v>0</v>
      </c>
      <c r="AB340" s="185">
        <v>0</v>
      </c>
      <c r="AC340" s="185">
        <v>0</v>
      </c>
      <c r="AD340" s="185">
        <v>0</v>
      </c>
      <c r="AE340" s="185">
        <v>0</v>
      </c>
      <c r="AF340" s="185">
        <v>0</v>
      </c>
      <c r="AG340" s="185">
        <v>0</v>
      </c>
      <c r="AH340" s="185">
        <v>0</v>
      </c>
    </row>
    <row r="341" spans="1:34" ht="30" customHeight="1">
      <c r="A341" s="2019"/>
      <c r="B341" s="1011" t="s">
        <v>804</v>
      </c>
      <c r="C341" s="185">
        <v>0</v>
      </c>
      <c r="D341" s="185">
        <v>0</v>
      </c>
      <c r="E341" s="185">
        <v>0</v>
      </c>
      <c r="F341" s="185">
        <v>0</v>
      </c>
      <c r="G341" s="185">
        <v>0</v>
      </c>
      <c r="H341" s="185">
        <v>0</v>
      </c>
      <c r="I341" s="185">
        <v>0</v>
      </c>
      <c r="J341" s="185">
        <v>0</v>
      </c>
      <c r="K341" s="185">
        <v>0</v>
      </c>
      <c r="L341" s="185">
        <v>0</v>
      </c>
      <c r="M341" s="185">
        <v>0</v>
      </c>
      <c r="N341" s="185">
        <v>0</v>
      </c>
      <c r="O341" s="185">
        <v>0</v>
      </c>
      <c r="P341" s="185">
        <v>0</v>
      </c>
      <c r="Q341" s="185">
        <v>0</v>
      </c>
      <c r="R341" s="185">
        <v>0</v>
      </c>
      <c r="S341" s="185">
        <v>0</v>
      </c>
      <c r="T341" s="185">
        <v>0</v>
      </c>
      <c r="U341" s="185">
        <v>0</v>
      </c>
      <c r="V341" s="185">
        <v>0</v>
      </c>
      <c r="W341" s="185">
        <v>0</v>
      </c>
      <c r="X341" s="185">
        <v>0</v>
      </c>
      <c r="Y341" s="185">
        <v>0</v>
      </c>
      <c r="Z341" s="185">
        <v>0</v>
      </c>
      <c r="AA341" s="185">
        <v>0</v>
      </c>
      <c r="AB341" s="185">
        <v>0</v>
      </c>
      <c r="AC341" s="185">
        <v>0</v>
      </c>
      <c r="AD341" s="185">
        <v>0</v>
      </c>
      <c r="AE341" s="185">
        <v>0</v>
      </c>
      <c r="AF341" s="185">
        <v>0</v>
      </c>
      <c r="AG341" s="185">
        <v>0</v>
      </c>
      <c r="AH341" s="185">
        <v>0</v>
      </c>
    </row>
    <row r="342" spans="1:34" ht="30" customHeight="1">
      <c r="A342" s="2019"/>
      <c r="B342" s="1011" t="s">
        <v>805</v>
      </c>
      <c r="C342" s="185">
        <v>0.77</v>
      </c>
      <c r="D342" s="185">
        <v>0</v>
      </c>
      <c r="E342" s="185">
        <v>0</v>
      </c>
      <c r="F342" s="185">
        <v>0</v>
      </c>
      <c r="G342" s="185">
        <v>0</v>
      </c>
      <c r="H342" s="185">
        <v>0</v>
      </c>
      <c r="I342" s="185">
        <v>0</v>
      </c>
      <c r="J342" s="185">
        <v>0</v>
      </c>
      <c r="K342" s="185">
        <v>0</v>
      </c>
      <c r="L342" s="185">
        <v>0</v>
      </c>
      <c r="M342" s="185">
        <v>0.77</v>
      </c>
      <c r="N342" s="185">
        <v>0</v>
      </c>
      <c r="O342" s="185">
        <v>0</v>
      </c>
      <c r="P342" s="185">
        <v>0</v>
      </c>
      <c r="Q342" s="185">
        <v>0</v>
      </c>
      <c r="R342" s="185">
        <v>0</v>
      </c>
      <c r="S342" s="185">
        <v>0</v>
      </c>
      <c r="T342" s="185">
        <v>0</v>
      </c>
      <c r="U342" s="185">
        <v>0</v>
      </c>
      <c r="V342" s="185">
        <v>0</v>
      </c>
      <c r="W342" s="185">
        <v>0.77</v>
      </c>
      <c r="X342" s="185">
        <v>0</v>
      </c>
      <c r="Y342" s="185">
        <v>0</v>
      </c>
      <c r="Z342" s="185">
        <v>0</v>
      </c>
      <c r="AA342" s="185">
        <v>0</v>
      </c>
      <c r="AB342" s="185">
        <v>0</v>
      </c>
      <c r="AC342" s="185">
        <v>0</v>
      </c>
      <c r="AD342" s="185">
        <v>0</v>
      </c>
      <c r="AE342" s="185">
        <v>0</v>
      </c>
      <c r="AF342" s="185">
        <v>0</v>
      </c>
      <c r="AG342" s="185">
        <v>0.77</v>
      </c>
      <c r="AH342" s="185">
        <v>0</v>
      </c>
    </row>
    <row r="343" spans="1:34" ht="30" customHeight="1">
      <c r="A343" s="2019"/>
      <c r="B343" s="1011" t="s">
        <v>806</v>
      </c>
      <c r="C343" s="185">
        <v>0</v>
      </c>
      <c r="D343" s="185">
        <v>0</v>
      </c>
      <c r="E343" s="185">
        <v>0</v>
      </c>
      <c r="F343" s="185">
        <v>0</v>
      </c>
      <c r="G343" s="185">
        <v>0</v>
      </c>
      <c r="H343" s="185">
        <v>0</v>
      </c>
      <c r="I343" s="185">
        <v>0</v>
      </c>
      <c r="J343" s="185">
        <v>0</v>
      </c>
      <c r="K343" s="185">
        <v>0</v>
      </c>
      <c r="L343" s="185">
        <v>0</v>
      </c>
      <c r="M343" s="185">
        <v>0</v>
      </c>
      <c r="N343" s="185">
        <v>0</v>
      </c>
      <c r="O343" s="185">
        <v>0</v>
      </c>
      <c r="P343" s="185">
        <v>0</v>
      </c>
      <c r="Q343" s="185">
        <v>0</v>
      </c>
      <c r="R343" s="185">
        <v>0</v>
      </c>
      <c r="S343" s="185">
        <v>0</v>
      </c>
      <c r="T343" s="185">
        <v>0</v>
      </c>
      <c r="U343" s="185">
        <v>0</v>
      </c>
      <c r="V343" s="185">
        <v>0</v>
      </c>
      <c r="W343" s="185">
        <v>0</v>
      </c>
      <c r="X343" s="185">
        <v>0</v>
      </c>
      <c r="Y343" s="185">
        <v>0</v>
      </c>
      <c r="Z343" s="185">
        <v>0</v>
      </c>
      <c r="AA343" s="185">
        <v>0</v>
      </c>
      <c r="AB343" s="185">
        <v>0</v>
      </c>
      <c r="AC343" s="185">
        <v>0</v>
      </c>
      <c r="AD343" s="185">
        <v>0</v>
      </c>
      <c r="AE343" s="185">
        <v>0</v>
      </c>
      <c r="AF343" s="185">
        <v>0</v>
      </c>
      <c r="AG343" s="185">
        <v>0</v>
      </c>
      <c r="AH343" s="185">
        <v>0</v>
      </c>
    </row>
    <row r="344" spans="1:34" ht="30" customHeight="1">
      <c r="A344" s="2019"/>
      <c r="B344" s="995" t="s">
        <v>807</v>
      </c>
      <c r="C344" s="185">
        <v>0</v>
      </c>
      <c r="D344" s="185">
        <v>0</v>
      </c>
      <c r="E344" s="185">
        <v>0</v>
      </c>
      <c r="F344" s="185">
        <v>0</v>
      </c>
      <c r="G344" s="185">
        <v>0</v>
      </c>
      <c r="H344" s="185">
        <v>0</v>
      </c>
      <c r="I344" s="185">
        <v>0</v>
      </c>
      <c r="J344" s="185">
        <v>0</v>
      </c>
      <c r="K344" s="185">
        <v>0</v>
      </c>
      <c r="L344" s="185">
        <v>0</v>
      </c>
      <c r="M344" s="185">
        <v>0</v>
      </c>
      <c r="N344" s="185">
        <v>0</v>
      </c>
      <c r="O344" s="185">
        <v>0</v>
      </c>
      <c r="P344" s="185">
        <v>0</v>
      </c>
      <c r="Q344" s="185">
        <v>0</v>
      </c>
      <c r="R344" s="185">
        <v>0</v>
      </c>
      <c r="S344" s="185">
        <v>0</v>
      </c>
      <c r="T344" s="185">
        <v>0</v>
      </c>
      <c r="U344" s="185">
        <v>0</v>
      </c>
      <c r="V344" s="185">
        <v>0</v>
      </c>
      <c r="W344" s="185">
        <v>0</v>
      </c>
      <c r="X344" s="185">
        <v>0</v>
      </c>
      <c r="Y344" s="185">
        <v>0</v>
      </c>
      <c r="Z344" s="185">
        <v>0</v>
      </c>
      <c r="AA344" s="185">
        <v>0</v>
      </c>
      <c r="AB344" s="185">
        <v>0</v>
      </c>
      <c r="AC344" s="185">
        <v>0</v>
      </c>
      <c r="AD344" s="185">
        <v>0</v>
      </c>
      <c r="AE344" s="185">
        <v>0</v>
      </c>
      <c r="AF344" s="185">
        <v>0</v>
      </c>
      <c r="AG344" s="185">
        <v>0</v>
      </c>
      <c r="AH344" s="185">
        <v>0</v>
      </c>
    </row>
    <row r="345" spans="1:34" ht="30" customHeight="1">
      <c r="A345" s="2019"/>
      <c r="B345" s="991" t="s">
        <v>808</v>
      </c>
      <c r="C345" s="185">
        <v>2448.79</v>
      </c>
      <c r="D345" s="185">
        <v>288.17</v>
      </c>
      <c r="E345" s="185">
        <v>0</v>
      </c>
      <c r="F345" s="185">
        <v>0</v>
      </c>
      <c r="G345" s="185">
        <v>0</v>
      </c>
      <c r="H345" s="185">
        <v>0</v>
      </c>
      <c r="I345" s="185">
        <v>0</v>
      </c>
      <c r="J345" s="185">
        <v>496.25</v>
      </c>
      <c r="K345" s="185">
        <v>1664.37</v>
      </c>
      <c r="L345" s="185">
        <v>0</v>
      </c>
      <c r="M345" s="185">
        <v>0</v>
      </c>
      <c r="N345" s="185">
        <v>0</v>
      </c>
      <c r="O345" s="185">
        <v>0</v>
      </c>
      <c r="P345" s="185">
        <v>0</v>
      </c>
      <c r="Q345" s="185">
        <v>0</v>
      </c>
      <c r="R345" s="185">
        <v>0</v>
      </c>
      <c r="S345" s="185">
        <v>0</v>
      </c>
      <c r="T345" s="185">
        <v>496.25</v>
      </c>
      <c r="U345" s="185">
        <v>1664.37</v>
      </c>
      <c r="V345" s="185">
        <v>0</v>
      </c>
      <c r="W345" s="185">
        <v>0</v>
      </c>
      <c r="X345" s="185">
        <v>0</v>
      </c>
      <c r="Y345" s="185">
        <v>0</v>
      </c>
      <c r="Z345" s="185">
        <v>0</v>
      </c>
      <c r="AA345" s="185">
        <v>0</v>
      </c>
      <c r="AB345" s="185">
        <v>0</v>
      </c>
      <c r="AC345" s="185">
        <v>0</v>
      </c>
      <c r="AD345" s="185">
        <v>496.25</v>
      </c>
      <c r="AE345" s="185">
        <v>1664.37</v>
      </c>
      <c r="AF345" s="185">
        <v>0</v>
      </c>
      <c r="AG345" s="185">
        <v>0</v>
      </c>
      <c r="AH345" s="185">
        <v>0</v>
      </c>
    </row>
    <row r="346" spans="1:34" ht="30" customHeight="1">
      <c r="A346" s="2019"/>
      <c r="B346" s="1011" t="s">
        <v>821</v>
      </c>
      <c r="C346" s="185">
        <v>0</v>
      </c>
      <c r="D346" s="185">
        <v>0</v>
      </c>
      <c r="E346" s="185">
        <v>0</v>
      </c>
      <c r="F346" s="185">
        <v>0</v>
      </c>
      <c r="G346" s="185">
        <v>0</v>
      </c>
      <c r="H346" s="185">
        <v>0</v>
      </c>
      <c r="I346" s="185">
        <v>0</v>
      </c>
      <c r="J346" s="185">
        <v>0</v>
      </c>
      <c r="K346" s="185">
        <v>0</v>
      </c>
      <c r="L346" s="185">
        <v>0</v>
      </c>
      <c r="M346" s="185">
        <v>0</v>
      </c>
      <c r="N346" s="185">
        <v>0</v>
      </c>
      <c r="O346" s="185">
        <v>0</v>
      </c>
      <c r="P346" s="185">
        <v>0</v>
      </c>
      <c r="Q346" s="185">
        <v>0</v>
      </c>
      <c r="R346" s="185">
        <v>0</v>
      </c>
      <c r="S346" s="185">
        <v>0</v>
      </c>
      <c r="T346" s="185">
        <v>0</v>
      </c>
      <c r="U346" s="185">
        <v>0</v>
      </c>
      <c r="V346" s="185">
        <v>0</v>
      </c>
      <c r="W346" s="185">
        <v>0</v>
      </c>
      <c r="X346" s="185">
        <v>0</v>
      </c>
      <c r="Y346" s="185">
        <v>0</v>
      </c>
      <c r="Z346" s="185">
        <v>0</v>
      </c>
      <c r="AA346" s="185">
        <v>0</v>
      </c>
      <c r="AB346" s="185">
        <v>0</v>
      </c>
      <c r="AC346" s="185">
        <v>0</v>
      </c>
      <c r="AD346" s="185">
        <v>0</v>
      </c>
      <c r="AE346" s="185">
        <v>0</v>
      </c>
      <c r="AF346" s="185">
        <v>0</v>
      </c>
      <c r="AG346" s="185">
        <v>0</v>
      </c>
      <c r="AH346" s="185">
        <v>0</v>
      </c>
    </row>
    <row r="347" spans="1:34" ht="30" customHeight="1">
      <c r="A347" s="2019"/>
      <c r="B347" s="1011" t="s">
        <v>822</v>
      </c>
      <c r="C347" s="185">
        <v>0</v>
      </c>
      <c r="D347" s="185">
        <v>0</v>
      </c>
      <c r="E347" s="185">
        <v>0</v>
      </c>
      <c r="F347" s="185">
        <v>0</v>
      </c>
      <c r="G347" s="185">
        <v>0</v>
      </c>
      <c r="H347" s="185">
        <v>0</v>
      </c>
      <c r="I347" s="185">
        <v>0</v>
      </c>
      <c r="J347" s="185">
        <v>0</v>
      </c>
      <c r="K347" s="185">
        <v>0</v>
      </c>
      <c r="L347" s="185">
        <v>0</v>
      </c>
      <c r="M347" s="185">
        <v>0</v>
      </c>
      <c r="N347" s="185">
        <v>0</v>
      </c>
      <c r="O347" s="185">
        <v>0</v>
      </c>
      <c r="P347" s="185">
        <v>0</v>
      </c>
      <c r="Q347" s="185">
        <v>0</v>
      </c>
      <c r="R347" s="185">
        <v>0</v>
      </c>
      <c r="S347" s="185">
        <v>0</v>
      </c>
      <c r="T347" s="185">
        <v>0</v>
      </c>
      <c r="U347" s="185">
        <v>0</v>
      </c>
      <c r="V347" s="185">
        <v>0</v>
      </c>
      <c r="W347" s="185">
        <v>0</v>
      </c>
      <c r="X347" s="185">
        <v>0</v>
      </c>
      <c r="Y347" s="185">
        <v>0</v>
      </c>
      <c r="Z347" s="185">
        <v>0</v>
      </c>
      <c r="AA347" s="185">
        <v>0</v>
      </c>
      <c r="AB347" s="185">
        <v>0</v>
      </c>
      <c r="AC347" s="185">
        <v>0</v>
      </c>
      <c r="AD347" s="185">
        <v>0</v>
      </c>
      <c r="AE347" s="185">
        <v>0</v>
      </c>
      <c r="AF347" s="185">
        <v>0</v>
      </c>
      <c r="AG347" s="185">
        <v>0</v>
      </c>
      <c r="AH347" s="185">
        <v>0</v>
      </c>
    </row>
    <row r="348" spans="1:34" ht="19.5" customHeight="1">
      <c r="A348" s="2019"/>
      <c r="B348" s="1242" t="s">
        <v>952</v>
      </c>
      <c r="C348" s="185">
        <v>0</v>
      </c>
      <c r="D348" s="185">
        <v>0</v>
      </c>
      <c r="E348" s="185">
        <v>0</v>
      </c>
      <c r="F348" s="185">
        <v>0</v>
      </c>
      <c r="G348" s="185">
        <v>0</v>
      </c>
      <c r="H348" s="185">
        <v>0</v>
      </c>
      <c r="I348" s="185">
        <v>0</v>
      </c>
      <c r="J348" s="185">
        <v>0</v>
      </c>
      <c r="K348" s="185">
        <v>0</v>
      </c>
      <c r="L348" s="185">
        <v>0</v>
      </c>
      <c r="M348" s="185">
        <v>0</v>
      </c>
      <c r="N348" s="185">
        <v>0</v>
      </c>
      <c r="O348" s="185">
        <v>0</v>
      </c>
      <c r="P348" s="185">
        <v>0</v>
      </c>
      <c r="Q348" s="185">
        <v>0</v>
      </c>
      <c r="R348" s="185">
        <v>0</v>
      </c>
      <c r="S348" s="185">
        <v>0</v>
      </c>
      <c r="T348" s="185">
        <v>0</v>
      </c>
      <c r="U348" s="185">
        <v>0</v>
      </c>
      <c r="V348" s="185">
        <v>0</v>
      </c>
      <c r="W348" s="185">
        <v>0</v>
      </c>
      <c r="X348" s="185">
        <v>0</v>
      </c>
      <c r="Y348" s="185">
        <v>0</v>
      </c>
      <c r="Z348" s="185">
        <v>0</v>
      </c>
      <c r="AA348" s="185">
        <v>0</v>
      </c>
      <c r="AB348" s="185">
        <v>0</v>
      </c>
      <c r="AC348" s="185">
        <v>0</v>
      </c>
      <c r="AD348" s="185">
        <v>0</v>
      </c>
      <c r="AE348" s="185">
        <v>0</v>
      </c>
      <c r="AF348" s="185">
        <v>0</v>
      </c>
      <c r="AG348" s="185">
        <v>0</v>
      </c>
      <c r="AH348" s="185">
        <v>0</v>
      </c>
    </row>
    <row r="349" spans="1:34" ht="19.5" customHeight="1">
      <c r="A349" s="2018" t="s">
        <v>815</v>
      </c>
      <c r="B349" s="1013" t="s">
        <v>41</v>
      </c>
      <c r="C349" s="1013">
        <f>SUM(' 배수관 경년별 총괄'!C350:' 배수관 경년별 총괄'!C371)</f>
        <v>100281.72</v>
      </c>
      <c r="D349" s="1013">
        <f>SUM(' 배수관 경년별 총괄'!D350:' 배수관 경년별 총괄'!D371)</f>
        <v>75803.319999999992</v>
      </c>
      <c r="E349" s="1013">
        <f>SUM(' 배수관 경년별 총괄'!E350:' 배수관 경년별 총괄'!E371)</f>
        <v>0</v>
      </c>
      <c r="F349" s="1013">
        <f>SUM(' 배수관 경년별 총괄'!F350:' 배수관 경년별 총괄'!F371)</f>
        <v>367.82</v>
      </c>
      <c r="G349" s="1013">
        <f>SUM(' 배수관 경년별 총괄'!G350:' 배수관 경년별 총괄'!G371)</f>
        <v>2495.23</v>
      </c>
      <c r="H349" s="1013">
        <f>SUM(' 배수관 경년별 총괄'!H350:' 배수관 경년별 총괄'!H371)</f>
        <v>1993.21</v>
      </c>
      <c r="I349" s="1013">
        <f>SUM(' 배수관 경년별 총괄'!I350:' 배수관 경년별 총괄'!I371)</f>
        <v>3806</v>
      </c>
      <c r="J349" s="1013">
        <f>SUM(' 배수관 경년별 총괄'!J350:' 배수관 경년별 총괄'!J371)</f>
        <v>5256.6600000000008</v>
      </c>
      <c r="K349" s="1013">
        <f>SUM(' 배수관 경년별 총괄'!K350:' 배수관 경년별 총괄'!K371)</f>
        <v>1960.86</v>
      </c>
      <c r="L349" s="1013">
        <f>SUM(' 배수관 경년별 총괄'!L350:' 배수관 경년별 총괄'!L371)</f>
        <v>6085.48</v>
      </c>
      <c r="M349" s="1013">
        <f>SUM(' 배수관 경년별 총괄'!M350:' 배수관 경년별 총괄'!M371)</f>
        <v>1946.31</v>
      </c>
      <c r="N349" s="1013">
        <f>SUM(' 배수관 경년별 총괄'!N350:' 배수관 경년별 총괄'!N371)</f>
        <v>566.83000000000004</v>
      </c>
      <c r="O349" s="1013">
        <f>SUM(' 배수관 경년별 총괄'!O350:' 배수관 경년별 총괄'!O371)</f>
        <v>0</v>
      </c>
      <c r="P349" s="1013">
        <f>SUM(' 배수관 경년별 총괄'!P350:' 배수관 경년별 총괄'!P371)</f>
        <v>367.82</v>
      </c>
      <c r="Q349" s="1013">
        <f>SUM(' 배수관 경년별 총괄'!Q350:' 배수관 경년별 총괄'!Q371)</f>
        <v>2495.23</v>
      </c>
      <c r="R349" s="1013">
        <f>SUM(' 배수관 경년별 총괄'!R350:' 배수관 경년별 총괄'!R371)</f>
        <v>1993.21</v>
      </c>
      <c r="S349" s="1013">
        <f>SUM(' 배수관 경년별 총괄'!S350:' 배수관 경년별 총괄'!S371)</f>
        <v>3806</v>
      </c>
      <c r="T349" s="1013">
        <f>SUM(' 배수관 경년별 총괄'!T350:' 배수관 경년별 총괄'!T371)</f>
        <v>5256.6600000000008</v>
      </c>
      <c r="U349" s="1013">
        <f>SUM(' 배수관 경년별 총괄'!U350:' 배수관 경년별 총괄'!U371)</f>
        <v>1960.86</v>
      </c>
      <c r="V349" s="1013">
        <f>SUM(' 배수관 경년별 총괄'!V350:' 배수관 경년별 총괄'!V371)</f>
        <v>6085.48</v>
      </c>
      <c r="W349" s="1013">
        <f>SUM(' 배수관 경년별 총괄'!W350:' 배수관 경년별 총괄'!W371)</f>
        <v>1946.31</v>
      </c>
      <c r="X349" s="1013">
        <f>SUM(' 배수관 경년별 총괄'!X350:' 배수관 경년별 총괄'!X371)</f>
        <v>566.83000000000004</v>
      </c>
      <c r="Y349" s="1013">
        <f>SUM(' 배수관 경년별 총괄'!Y350:' 배수관 경년별 총괄'!Y371)</f>
        <v>0</v>
      </c>
      <c r="Z349" s="1013">
        <f>SUM(' 배수관 경년별 총괄'!Z350:' 배수관 경년별 총괄'!Z371)</f>
        <v>367.82</v>
      </c>
      <c r="AA349" s="1013">
        <f>SUM(' 배수관 경년별 총괄'!AA350:' 배수관 경년별 총괄'!AA371)</f>
        <v>2495.23</v>
      </c>
      <c r="AB349" s="1013">
        <f>SUM(' 배수관 경년별 총괄'!AB350:' 배수관 경년별 총괄'!AB371)</f>
        <v>1993.21</v>
      </c>
      <c r="AC349" s="1013">
        <f>SUM(' 배수관 경년별 총괄'!AC350:' 배수관 경년별 총괄'!AC371)</f>
        <v>3806</v>
      </c>
      <c r="AD349" s="1013">
        <f>SUM(' 배수관 경년별 총괄'!AD350:' 배수관 경년별 총괄'!AD371)</f>
        <v>5256.6600000000008</v>
      </c>
      <c r="AE349" s="1013">
        <f>SUM(' 배수관 경년별 총괄'!AE350:' 배수관 경년별 총괄'!AE371)</f>
        <v>1960.86</v>
      </c>
      <c r="AF349" s="1013">
        <f>SUM(' 배수관 경년별 총괄'!AF350:' 배수관 경년별 총괄'!AF371)</f>
        <v>6085.48</v>
      </c>
      <c r="AG349" s="1013">
        <f>SUM(' 배수관 경년별 총괄'!AG350:' 배수관 경년별 총괄'!AG371)</f>
        <v>1946.31</v>
      </c>
      <c r="AH349" s="1013">
        <f>SUM(' 배수관 경년별 총괄'!AH350:' 배수관 경년별 총괄'!AH371)</f>
        <v>566.83000000000004</v>
      </c>
    </row>
    <row r="350" spans="1:34" ht="19.5" customHeight="1">
      <c r="A350" s="2018" t="s">
        <v>815</v>
      </c>
      <c r="B350" s="989" t="s">
        <v>951</v>
      </c>
      <c r="C350" s="185">
        <v>7539.45</v>
      </c>
      <c r="D350" s="185">
        <v>0</v>
      </c>
      <c r="E350" s="185">
        <v>0</v>
      </c>
      <c r="F350" s="185">
        <v>0</v>
      </c>
      <c r="G350" s="185">
        <v>0</v>
      </c>
      <c r="H350" s="185">
        <v>0</v>
      </c>
      <c r="I350" s="185">
        <v>0</v>
      </c>
      <c r="J350" s="185">
        <v>0</v>
      </c>
      <c r="K350" s="185">
        <v>0</v>
      </c>
      <c r="L350" s="185">
        <v>5027.16</v>
      </c>
      <c r="M350" s="185">
        <v>1945.46</v>
      </c>
      <c r="N350" s="185">
        <v>566.83000000000004</v>
      </c>
      <c r="O350" s="185">
        <v>0</v>
      </c>
      <c r="P350" s="185">
        <v>0</v>
      </c>
      <c r="Q350" s="185">
        <v>0</v>
      </c>
      <c r="R350" s="185">
        <v>0</v>
      </c>
      <c r="S350" s="185">
        <v>0</v>
      </c>
      <c r="T350" s="185">
        <v>0</v>
      </c>
      <c r="U350" s="185">
        <v>0</v>
      </c>
      <c r="V350" s="185">
        <v>5027.16</v>
      </c>
      <c r="W350" s="185">
        <v>1945.46</v>
      </c>
      <c r="X350" s="185">
        <v>566.83000000000004</v>
      </c>
      <c r="Y350" s="185">
        <v>0</v>
      </c>
      <c r="Z350" s="185">
        <v>0</v>
      </c>
      <c r="AA350" s="185">
        <v>0</v>
      </c>
      <c r="AB350" s="185">
        <v>0</v>
      </c>
      <c r="AC350" s="185">
        <v>0</v>
      </c>
      <c r="AD350" s="185">
        <v>0</v>
      </c>
      <c r="AE350" s="185">
        <v>0</v>
      </c>
      <c r="AF350" s="185">
        <v>5027.16</v>
      </c>
      <c r="AG350" s="185">
        <v>1945.46</v>
      </c>
      <c r="AH350" s="185">
        <v>566.83000000000004</v>
      </c>
    </row>
    <row r="351" spans="1:34" ht="30" customHeight="1">
      <c r="A351" s="2019"/>
      <c r="B351" s="989" t="s">
        <v>796</v>
      </c>
      <c r="C351" s="185">
        <v>0</v>
      </c>
      <c r="D351" s="185">
        <v>0</v>
      </c>
      <c r="E351" s="185">
        <v>0</v>
      </c>
      <c r="F351" s="185">
        <v>0</v>
      </c>
      <c r="G351" s="185">
        <v>0</v>
      </c>
      <c r="H351" s="185">
        <v>0</v>
      </c>
      <c r="I351" s="185">
        <v>0</v>
      </c>
      <c r="J351" s="185">
        <v>0</v>
      </c>
      <c r="K351" s="185">
        <v>0</v>
      </c>
      <c r="L351" s="185">
        <v>0</v>
      </c>
      <c r="M351" s="185">
        <v>0</v>
      </c>
      <c r="N351" s="185">
        <v>0</v>
      </c>
      <c r="O351" s="185">
        <v>0</v>
      </c>
      <c r="P351" s="185">
        <v>0</v>
      </c>
      <c r="Q351" s="185">
        <v>0</v>
      </c>
      <c r="R351" s="185">
        <v>0</v>
      </c>
      <c r="S351" s="185">
        <v>0</v>
      </c>
      <c r="T351" s="185">
        <v>0</v>
      </c>
      <c r="U351" s="185">
        <v>0</v>
      </c>
      <c r="V351" s="185">
        <v>0</v>
      </c>
      <c r="W351" s="185">
        <v>0</v>
      </c>
      <c r="X351" s="185">
        <v>0</v>
      </c>
      <c r="Y351" s="185">
        <v>0</v>
      </c>
      <c r="Z351" s="185">
        <v>0</v>
      </c>
      <c r="AA351" s="185">
        <v>0</v>
      </c>
      <c r="AB351" s="185">
        <v>0</v>
      </c>
      <c r="AC351" s="185">
        <v>0</v>
      </c>
      <c r="AD351" s="185">
        <v>0</v>
      </c>
      <c r="AE351" s="185">
        <v>0</v>
      </c>
      <c r="AF351" s="185">
        <v>0</v>
      </c>
      <c r="AG351" s="185">
        <v>0</v>
      </c>
      <c r="AH351" s="185">
        <v>0</v>
      </c>
    </row>
    <row r="352" spans="1:34" ht="30" customHeight="1">
      <c r="A352" s="2019"/>
      <c r="B352" s="989" t="s">
        <v>797</v>
      </c>
      <c r="C352" s="185">
        <v>2003.54</v>
      </c>
      <c r="D352" s="185">
        <v>2003.54</v>
      </c>
      <c r="E352" s="185">
        <v>0</v>
      </c>
      <c r="F352" s="185">
        <v>0</v>
      </c>
      <c r="G352" s="185">
        <v>0</v>
      </c>
      <c r="H352" s="185">
        <v>0</v>
      </c>
      <c r="I352" s="185">
        <v>0</v>
      </c>
      <c r="J352" s="185">
        <v>0</v>
      </c>
      <c r="K352" s="185">
        <v>0</v>
      </c>
      <c r="L352" s="185">
        <v>0</v>
      </c>
      <c r="M352" s="185">
        <v>0</v>
      </c>
      <c r="N352" s="185">
        <v>0</v>
      </c>
      <c r="O352" s="185">
        <v>0</v>
      </c>
      <c r="P352" s="185">
        <v>0</v>
      </c>
      <c r="Q352" s="185">
        <v>0</v>
      </c>
      <c r="R352" s="185">
        <v>0</v>
      </c>
      <c r="S352" s="185">
        <v>0</v>
      </c>
      <c r="T352" s="185">
        <v>0</v>
      </c>
      <c r="U352" s="185">
        <v>0</v>
      </c>
      <c r="V352" s="185">
        <v>0</v>
      </c>
      <c r="W352" s="185">
        <v>0</v>
      </c>
      <c r="X352" s="185">
        <v>0</v>
      </c>
      <c r="Y352" s="185">
        <v>0</v>
      </c>
      <c r="Z352" s="185">
        <v>0</v>
      </c>
      <c r="AA352" s="185">
        <v>0</v>
      </c>
      <c r="AB352" s="185">
        <v>0</v>
      </c>
      <c r="AC352" s="185">
        <v>0</v>
      </c>
      <c r="AD352" s="185">
        <v>0</v>
      </c>
      <c r="AE352" s="185">
        <v>0</v>
      </c>
      <c r="AF352" s="185">
        <v>0</v>
      </c>
      <c r="AG352" s="185">
        <v>0</v>
      </c>
      <c r="AH352" s="185">
        <v>0</v>
      </c>
    </row>
    <row r="353" spans="1:34" ht="30" customHeight="1">
      <c r="A353" s="2019"/>
      <c r="B353" s="989" t="s">
        <v>798</v>
      </c>
      <c r="C353" s="185">
        <v>309.87</v>
      </c>
      <c r="D353" s="185">
        <v>309.87</v>
      </c>
      <c r="E353" s="185">
        <v>0</v>
      </c>
      <c r="F353" s="185">
        <v>0</v>
      </c>
      <c r="G353" s="185">
        <v>0</v>
      </c>
      <c r="H353" s="185">
        <v>0</v>
      </c>
      <c r="I353" s="185">
        <v>0</v>
      </c>
      <c r="J353" s="185">
        <v>0</v>
      </c>
      <c r="K353" s="185">
        <v>0</v>
      </c>
      <c r="L353" s="185">
        <v>0</v>
      </c>
      <c r="M353" s="185">
        <v>0</v>
      </c>
      <c r="N353" s="185">
        <v>0</v>
      </c>
      <c r="O353" s="185">
        <v>0</v>
      </c>
      <c r="P353" s="185">
        <v>0</v>
      </c>
      <c r="Q353" s="185">
        <v>0</v>
      </c>
      <c r="R353" s="185">
        <v>0</v>
      </c>
      <c r="S353" s="185">
        <v>0</v>
      </c>
      <c r="T353" s="185">
        <v>0</v>
      </c>
      <c r="U353" s="185">
        <v>0</v>
      </c>
      <c r="V353" s="185">
        <v>0</v>
      </c>
      <c r="W353" s="185">
        <v>0</v>
      </c>
      <c r="X353" s="185">
        <v>0</v>
      </c>
      <c r="Y353" s="185">
        <v>0</v>
      </c>
      <c r="Z353" s="185">
        <v>0</v>
      </c>
      <c r="AA353" s="185">
        <v>0</v>
      </c>
      <c r="AB353" s="185">
        <v>0</v>
      </c>
      <c r="AC353" s="185">
        <v>0</v>
      </c>
      <c r="AD353" s="185">
        <v>0</v>
      </c>
      <c r="AE353" s="185">
        <v>0</v>
      </c>
      <c r="AF353" s="185">
        <v>0</v>
      </c>
      <c r="AG353" s="185">
        <v>0</v>
      </c>
      <c r="AH353" s="185">
        <v>0</v>
      </c>
    </row>
    <row r="354" spans="1:34" ht="30" customHeight="1">
      <c r="A354" s="2019"/>
      <c r="B354" s="989" t="s">
        <v>780</v>
      </c>
      <c r="C354" s="185">
        <v>74326.990000000005</v>
      </c>
      <c r="D354" s="185">
        <v>57925.29</v>
      </c>
      <c r="E354" s="185">
        <v>0</v>
      </c>
      <c r="F354" s="185">
        <v>367.82</v>
      </c>
      <c r="G354" s="185">
        <v>2495.23</v>
      </c>
      <c r="H354" s="185">
        <v>1993.21</v>
      </c>
      <c r="I354" s="185">
        <v>3732.91</v>
      </c>
      <c r="J354" s="185">
        <v>4792.5</v>
      </c>
      <c r="K354" s="185">
        <v>1960.86</v>
      </c>
      <c r="L354" s="185">
        <v>1058.32</v>
      </c>
      <c r="M354" s="185">
        <v>0.85</v>
      </c>
      <c r="N354" s="185">
        <v>0</v>
      </c>
      <c r="O354" s="185">
        <v>0</v>
      </c>
      <c r="P354" s="185">
        <v>367.82</v>
      </c>
      <c r="Q354" s="185">
        <v>2495.23</v>
      </c>
      <c r="R354" s="185">
        <v>1993.21</v>
      </c>
      <c r="S354" s="185">
        <v>3732.91</v>
      </c>
      <c r="T354" s="185">
        <v>4792.5</v>
      </c>
      <c r="U354" s="185">
        <v>1960.86</v>
      </c>
      <c r="V354" s="185">
        <v>1058.32</v>
      </c>
      <c r="W354" s="185">
        <v>0.85</v>
      </c>
      <c r="X354" s="185">
        <v>0</v>
      </c>
      <c r="Y354" s="185">
        <v>0</v>
      </c>
      <c r="Z354" s="185">
        <v>367.82</v>
      </c>
      <c r="AA354" s="185">
        <v>2495.23</v>
      </c>
      <c r="AB354" s="185">
        <v>1993.21</v>
      </c>
      <c r="AC354" s="185">
        <v>3732.91</v>
      </c>
      <c r="AD354" s="185">
        <v>4792.5</v>
      </c>
      <c r="AE354" s="185">
        <v>1960.86</v>
      </c>
      <c r="AF354" s="185">
        <v>1058.32</v>
      </c>
      <c r="AG354" s="185">
        <v>0.85</v>
      </c>
      <c r="AH354" s="185">
        <v>0</v>
      </c>
    </row>
    <row r="355" spans="1:34" ht="30" customHeight="1">
      <c r="A355" s="2019"/>
      <c r="B355" s="991" t="s">
        <v>781</v>
      </c>
      <c r="C355" s="185">
        <v>4312.62</v>
      </c>
      <c r="D355" s="185">
        <v>4312.62</v>
      </c>
      <c r="E355" s="185">
        <v>0</v>
      </c>
      <c r="F355" s="185">
        <v>0</v>
      </c>
      <c r="G355" s="185">
        <v>0</v>
      </c>
      <c r="H355" s="185">
        <v>0</v>
      </c>
      <c r="I355" s="185">
        <v>0</v>
      </c>
      <c r="J355" s="185">
        <v>0</v>
      </c>
      <c r="K355" s="185">
        <v>0</v>
      </c>
      <c r="L355" s="185">
        <v>0</v>
      </c>
      <c r="M355" s="185">
        <v>0</v>
      </c>
      <c r="N355" s="185">
        <v>0</v>
      </c>
      <c r="O355" s="185">
        <v>0</v>
      </c>
      <c r="P355" s="185">
        <v>0</v>
      </c>
      <c r="Q355" s="185">
        <v>0</v>
      </c>
      <c r="R355" s="185">
        <v>0</v>
      </c>
      <c r="S355" s="185">
        <v>0</v>
      </c>
      <c r="T355" s="185">
        <v>0</v>
      </c>
      <c r="U355" s="185">
        <v>0</v>
      </c>
      <c r="V355" s="185">
        <v>0</v>
      </c>
      <c r="W355" s="185">
        <v>0</v>
      </c>
      <c r="X355" s="185">
        <v>0</v>
      </c>
      <c r="Y355" s="185">
        <v>0</v>
      </c>
      <c r="Z355" s="185">
        <v>0</v>
      </c>
      <c r="AA355" s="185">
        <v>0</v>
      </c>
      <c r="AB355" s="185">
        <v>0</v>
      </c>
      <c r="AC355" s="185">
        <v>0</v>
      </c>
      <c r="AD355" s="185">
        <v>0</v>
      </c>
      <c r="AE355" s="185">
        <v>0</v>
      </c>
      <c r="AF355" s="185">
        <v>0</v>
      </c>
      <c r="AG355" s="185">
        <v>0</v>
      </c>
      <c r="AH355" s="185">
        <v>0</v>
      </c>
    </row>
    <row r="356" spans="1:34" ht="30" customHeight="1">
      <c r="A356" s="2019"/>
      <c r="B356" s="991" t="s">
        <v>786</v>
      </c>
      <c r="C356" s="185">
        <v>9031.69</v>
      </c>
      <c r="D356" s="185">
        <v>9031.69</v>
      </c>
      <c r="E356" s="185">
        <v>0</v>
      </c>
      <c r="F356" s="185">
        <v>0</v>
      </c>
      <c r="G356" s="185">
        <v>0</v>
      </c>
      <c r="H356" s="185">
        <v>0</v>
      </c>
      <c r="I356" s="185">
        <v>0</v>
      </c>
      <c r="J356" s="185">
        <v>0</v>
      </c>
      <c r="K356" s="185">
        <v>0</v>
      </c>
      <c r="L356" s="185">
        <v>0</v>
      </c>
      <c r="M356" s="185">
        <v>0</v>
      </c>
      <c r="N356" s="185">
        <v>0</v>
      </c>
      <c r="O356" s="185">
        <v>0</v>
      </c>
      <c r="P356" s="185">
        <v>0</v>
      </c>
      <c r="Q356" s="185">
        <v>0</v>
      </c>
      <c r="R356" s="185">
        <v>0</v>
      </c>
      <c r="S356" s="185">
        <v>0</v>
      </c>
      <c r="T356" s="185">
        <v>0</v>
      </c>
      <c r="U356" s="185">
        <v>0</v>
      </c>
      <c r="V356" s="185">
        <v>0</v>
      </c>
      <c r="W356" s="185">
        <v>0</v>
      </c>
      <c r="X356" s="185">
        <v>0</v>
      </c>
      <c r="Y356" s="185">
        <v>0</v>
      </c>
      <c r="Z356" s="185">
        <v>0</v>
      </c>
      <c r="AA356" s="185">
        <v>0</v>
      </c>
      <c r="AB356" s="185">
        <v>0</v>
      </c>
      <c r="AC356" s="185">
        <v>0</v>
      </c>
      <c r="AD356" s="185">
        <v>0</v>
      </c>
      <c r="AE356" s="185">
        <v>0</v>
      </c>
      <c r="AF356" s="185">
        <v>0</v>
      </c>
      <c r="AG356" s="185">
        <v>0</v>
      </c>
      <c r="AH356" s="185">
        <v>0</v>
      </c>
    </row>
    <row r="357" spans="1:34" ht="30" customHeight="1">
      <c r="A357" s="2019"/>
      <c r="B357" s="991" t="s">
        <v>799</v>
      </c>
      <c r="C357" s="185">
        <v>0</v>
      </c>
      <c r="D357" s="185">
        <v>0</v>
      </c>
      <c r="E357" s="185">
        <v>0</v>
      </c>
      <c r="F357" s="185">
        <v>0</v>
      </c>
      <c r="G357" s="185">
        <v>0</v>
      </c>
      <c r="H357" s="185">
        <v>0</v>
      </c>
      <c r="I357" s="185">
        <v>0</v>
      </c>
      <c r="J357" s="185">
        <v>0</v>
      </c>
      <c r="K357" s="185">
        <v>0</v>
      </c>
      <c r="L357" s="185">
        <v>0</v>
      </c>
      <c r="M357" s="185">
        <v>0</v>
      </c>
      <c r="N357" s="185">
        <v>0</v>
      </c>
      <c r="O357" s="185">
        <v>0</v>
      </c>
      <c r="P357" s="185">
        <v>0</v>
      </c>
      <c r="Q357" s="185">
        <v>0</v>
      </c>
      <c r="R357" s="185">
        <v>0</v>
      </c>
      <c r="S357" s="185">
        <v>0</v>
      </c>
      <c r="T357" s="185">
        <v>0</v>
      </c>
      <c r="U357" s="185">
        <v>0</v>
      </c>
      <c r="V357" s="185">
        <v>0</v>
      </c>
      <c r="W357" s="185">
        <v>0</v>
      </c>
      <c r="X357" s="185">
        <v>0</v>
      </c>
      <c r="Y357" s="185">
        <v>0</v>
      </c>
      <c r="Z357" s="185">
        <v>0</v>
      </c>
      <c r="AA357" s="185">
        <v>0</v>
      </c>
      <c r="AB357" s="185">
        <v>0</v>
      </c>
      <c r="AC357" s="185">
        <v>0</v>
      </c>
      <c r="AD357" s="185">
        <v>0</v>
      </c>
      <c r="AE357" s="185">
        <v>0</v>
      </c>
      <c r="AF357" s="185">
        <v>0</v>
      </c>
      <c r="AG357" s="185">
        <v>0</v>
      </c>
      <c r="AH357" s="185">
        <v>0</v>
      </c>
    </row>
    <row r="358" spans="1:34" ht="30" customHeight="1">
      <c r="A358" s="2019"/>
      <c r="B358" s="991" t="s">
        <v>787</v>
      </c>
      <c r="C358" s="185">
        <v>2292.15</v>
      </c>
      <c r="D358" s="185">
        <v>2220.31</v>
      </c>
      <c r="E358" s="185">
        <v>0</v>
      </c>
      <c r="F358" s="185">
        <v>0</v>
      </c>
      <c r="G358" s="185">
        <v>0</v>
      </c>
      <c r="H358" s="185">
        <v>0</v>
      </c>
      <c r="I358" s="185">
        <v>71.84</v>
      </c>
      <c r="J358" s="185">
        <v>0</v>
      </c>
      <c r="K358" s="185">
        <v>0</v>
      </c>
      <c r="L358" s="185">
        <v>0</v>
      </c>
      <c r="M358" s="185">
        <v>0</v>
      </c>
      <c r="N358" s="185">
        <v>0</v>
      </c>
      <c r="O358" s="185">
        <v>0</v>
      </c>
      <c r="P358" s="185">
        <v>0</v>
      </c>
      <c r="Q358" s="185">
        <v>0</v>
      </c>
      <c r="R358" s="185">
        <v>0</v>
      </c>
      <c r="S358" s="185">
        <v>71.84</v>
      </c>
      <c r="T358" s="185">
        <v>0</v>
      </c>
      <c r="U358" s="185">
        <v>0</v>
      </c>
      <c r="V358" s="185">
        <v>0</v>
      </c>
      <c r="W358" s="185">
        <v>0</v>
      </c>
      <c r="X358" s="185">
        <v>0</v>
      </c>
      <c r="Y358" s="185">
        <v>0</v>
      </c>
      <c r="Z358" s="185">
        <v>0</v>
      </c>
      <c r="AA358" s="185">
        <v>0</v>
      </c>
      <c r="AB358" s="185">
        <v>0</v>
      </c>
      <c r="AC358" s="185">
        <v>71.84</v>
      </c>
      <c r="AD358" s="185">
        <v>0</v>
      </c>
      <c r="AE358" s="185">
        <v>0</v>
      </c>
      <c r="AF358" s="185">
        <v>0</v>
      </c>
      <c r="AG358" s="185">
        <v>0</v>
      </c>
      <c r="AH358" s="185">
        <v>0</v>
      </c>
    </row>
    <row r="359" spans="1:34" ht="30" customHeight="1">
      <c r="A359" s="2019"/>
      <c r="B359" s="991" t="s">
        <v>820</v>
      </c>
      <c r="C359" s="185">
        <v>0</v>
      </c>
      <c r="D359" s="185">
        <v>0</v>
      </c>
      <c r="E359" s="185">
        <v>0</v>
      </c>
      <c r="F359" s="185">
        <v>0</v>
      </c>
      <c r="G359" s="185">
        <v>0</v>
      </c>
      <c r="H359" s="185">
        <v>0</v>
      </c>
      <c r="I359" s="185">
        <v>0</v>
      </c>
      <c r="J359" s="185">
        <v>0</v>
      </c>
      <c r="K359" s="185">
        <v>0</v>
      </c>
      <c r="L359" s="185">
        <v>0</v>
      </c>
      <c r="M359" s="185">
        <v>0</v>
      </c>
      <c r="N359" s="185">
        <v>0</v>
      </c>
      <c r="O359" s="185">
        <v>0</v>
      </c>
      <c r="P359" s="185">
        <v>0</v>
      </c>
      <c r="Q359" s="185">
        <v>0</v>
      </c>
      <c r="R359" s="185">
        <v>0</v>
      </c>
      <c r="S359" s="185">
        <v>0</v>
      </c>
      <c r="T359" s="185">
        <v>0</v>
      </c>
      <c r="U359" s="185">
        <v>0</v>
      </c>
      <c r="V359" s="185">
        <v>0</v>
      </c>
      <c r="W359" s="185">
        <v>0</v>
      </c>
      <c r="X359" s="185">
        <v>0</v>
      </c>
      <c r="Y359" s="185">
        <v>0</v>
      </c>
      <c r="Z359" s="185">
        <v>0</v>
      </c>
      <c r="AA359" s="185">
        <v>0</v>
      </c>
      <c r="AB359" s="185">
        <v>0</v>
      </c>
      <c r="AC359" s="185">
        <v>0</v>
      </c>
      <c r="AD359" s="185">
        <v>0</v>
      </c>
      <c r="AE359" s="185">
        <v>0</v>
      </c>
      <c r="AF359" s="185">
        <v>0</v>
      </c>
      <c r="AG359" s="185">
        <v>0</v>
      </c>
      <c r="AH359" s="185">
        <v>0</v>
      </c>
    </row>
    <row r="360" spans="1:34" ht="30" customHeight="1">
      <c r="A360" s="2019"/>
      <c r="B360" s="991" t="s">
        <v>800</v>
      </c>
      <c r="C360" s="185">
        <v>1.25</v>
      </c>
      <c r="D360" s="185">
        <v>0</v>
      </c>
      <c r="E360" s="185">
        <v>0</v>
      </c>
      <c r="F360" s="185">
        <v>0</v>
      </c>
      <c r="G360" s="185">
        <v>0</v>
      </c>
      <c r="H360" s="185">
        <v>0</v>
      </c>
      <c r="I360" s="185">
        <v>1.25</v>
      </c>
      <c r="J360" s="185">
        <v>0</v>
      </c>
      <c r="K360" s="185">
        <v>0</v>
      </c>
      <c r="L360" s="185">
        <v>0</v>
      </c>
      <c r="M360" s="185">
        <v>0</v>
      </c>
      <c r="N360" s="185">
        <v>0</v>
      </c>
      <c r="O360" s="185">
        <v>0</v>
      </c>
      <c r="P360" s="185">
        <v>0</v>
      </c>
      <c r="Q360" s="185">
        <v>0</v>
      </c>
      <c r="R360" s="185">
        <v>0</v>
      </c>
      <c r="S360" s="185">
        <v>1.25</v>
      </c>
      <c r="T360" s="185">
        <v>0</v>
      </c>
      <c r="U360" s="185">
        <v>0</v>
      </c>
      <c r="V360" s="185">
        <v>0</v>
      </c>
      <c r="W360" s="185">
        <v>0</v>
      </c>
      <c r="X360" s="185">
        <v>0</v>
      </c>
      <c r="Y360" s="185">
        <v>0</v>
      </c>
      <c r="Z360" s="185">
        <v>0</v>
      </c>
      <c r="AA360" s="185">
        <v>0</v>
      </c>
      <c r="AB360" s="185">
        <v>0</v>
      </c>
      <c r="AC360" s="185">
        <v>1.25</v>
      </c>
      <c r="AD360" s="185">
        <v>0</v>
      </c>
      <c r="AE360" s="185">
        <v>0</v>
      </c>
      <c r="AF360" s="185">
        <v>0</v>
      </c>
      <c r="AG360" s="185">
        <v>0</v>
      </c>
      <c r="AH360" s="185">
        <v>0</v>
      </c>
    </row>
    <row r="361" spans="1:34" ht="30" customHeight="1">
      <c r="A361" s="2019"/>
      <c r="B361" s="989" t="s">
        <v>801</v>
      </c>
      <c r="C361" s="185">
        <v>0</v>
      </c>
      <c r="D361" s="185">
        <v>0</v>
      </c>
      <c r="E361" s="185">
        <v>0</v>
      </c>
      <c r="F361" s="185">
        <v>0</v>
      </c>
      <c r="G361" s="185">
        <v>0</v>
      </c>
      <c r="H361" s="185">
        <v>0</v>
      </c>
      <c r="I361" s="185">
        <v>0</v>
      </c>
      <c r="J361" s="185">
        <v>0</v>
      </c>
      <c r="K361" s="185">
        <v>0</v>
      </c>
      <c r="L361" s="185">
        <v>0</v>
      </c>
      <c r="M361" s="185">
        <v>0</v>
      </c>
      <c r="N361" s="185">
        <v>0</v>
      </c>
      <c r="O361" s="185">
        <v>0</v>
      </c>
      <c r="P361" s="185">
        <v>0</v>
      </c>
      <c r="Q361" s="185">
        <v>0</v>
      </c>
      <c r="R361" s="185">
        <v>0</v>
      </c>
      <c r="S361" s="185">
        <v>0</v>
      </c>
      <c r="T361" s="185">
        <v>0</v>
      </c>
      <c r="U361" s="185">
        <v>0</v>
      </c>
      <c r="V361" s="185">
        <v>0</v>
      </c>
      <c r="W361" s="185">
        <v>0</v>
      </c>
      <c r="X361" s="185">
        <v>0</v>
      </c>
      <c r="Y361" s="185">
        <v>0</v>
      </c>
      <c r="Z361" s="185">
        <v>0</v>
      </c>
      <c r="AA361" s="185">
        <v>0</v>
      </c>
      <c r="AB361" s="185">
        <v>0</v>
      </c>
      <c r="AC361" s="185">
        <v>0</v>
      </c>
      <c r="AD361" s="185">
        <v>0</v>
      </c>
      <c r="AE361" s="185">
        <v>0</v>
      </c>
      <c r="AF361" s="185">
        <v>0</v>
      </c>
      <c r="AG361" s="185">
        <v>0</v>
      </c>
      <c r="AH361" s="185">
        <v>0</v>
      </c>
    </row>
    <row r="362" spans="1:34" ht="30" customHeight="1">
      <c r="A362" s="2019"/>
      <c r="B362" s="995" t="s">
        <v>802</v>
      </c>
      <c r="C362" s="185">
        <v>0</v>
      </c>
      <c r="D362" s="185">
        <v>0</v>
      </c>
      <c r="E362" s="185">
        <v>0</v>
      </c>
      <c r="F362" s="185">
        <v>0</v>
      </c>
      <c r="G362" s="185">
        <v>0</v>
      </c>
      <c r="H362" s="185">
        <v>0</v>
      </c>
      <c r="I362" s="185">
        <v>0</v>
      </c>
      <c r="J362" s="185">
        <v>0</v>
      </c>
      <c r="K362" s="185">
        <v>0</v>
      </c>
      <c r="L362" s="185">
        <v>0</v>
      </c>
      <c r="M362" s="185">
        <v>0</v>
      </c>
      <c r="N362" s="185">
        <v>0</v>
      </c>
      <c r="O362" s="185">
        <v>0</v>
      </c>
      <c r="P362" s="185">
        <v>0</v>
      </c>
      <c r="Q362" s="185">
        <v>0</v>
      </c>
      <c r="R362" s="185">
        <v>0</v>
      </c>
      <c r="S362" s="185">
        <v>0</v>
      </c>
      <c r="T362" s="185">
        <v>0</v>
      </c>
      <c r="U362" s="185">
        <v>0</v>
      </c>
      <c r="V362" s="185">
        <v>0</v>
      </c>
      <c r="W362" s="185">
        <v>0</v>
      </c>
      <c r="X362" s="185">
        <v>0</v>
      </c>
      <c r="Y362" s="185">
        <v>0</v>
      </c>
      <c r="Z362" s="185">
        <v>0</v>
      </c>
      <c r="AA362" s="185">
        <v>0</v>
      </c>
      <c r="AB362" s="185">
        <v>0</v>
      </c>
      <c r="AC362" s="185">
        <v>0</v>
      </c>
      <c r="AD362" s="185">
        <v>0</v>
      </c>
      <c r="AE362" s="185">
        <v>0</v>
      </c>
      <c r="AF362" s="185">
        <v>0</v>
      </c>
      <c r="AG362" s="185">
        <v>0</v>
      </c>
      <c r="AH362" s="185">
        <v>0</v>
      </c>
    </row>
    <row r="363" spans="1:34" ht="30" customHeight="1">
      <c r="A363" s="2019"/>
      <c r="B363" s="995" t="s">
        <v>803</v>
      </c>
      <c r="C363" s="185">
        <v>0</v>
      </c>
      <c r="D363" s="185">
        <v>0</v>
      </c>
      <c r="E363" s="185">
        <v>0</v>
      </c>
      <c r="F363" s="185">
        <v>0</v>
      </c>
      <c r="G363" s="185">
        <v>0</v>
      </c>
      <c r="H363" s="185">
        <v>0</v>
      </c>
      <c r="I363" s="185">
        <v>0</v>
      </c>
      <c r="J363" s="185">
        <v>0</v>
      </c>
      <c r="K363" s="185">
        <v>0</v>
      </c>
      <c r="L363" s="185">
        <v>0</v>
      </c>
      <c r="M363" s="185">
        <v>0</v>
      </c>
      <c r="N363" s="185">
        <v>0</v>
      </c>
      <c r="O363" s="185">
        <v>0</v>
      </c>
      <c r="P363" s="185">
        <v>0</v>
      </c>
      <c r="Q363" s="185">
        <v>0</v>
      </c>
      <c r="R363" s="185">
        <v>0</v>
      </c>
      <c r="S363" s="185">
        <v>0</v>
      </c>
      <c r="T363" s="185">
        <v>0</v>
      </c>
      <c r="U363" s="185">
        <v>0</v>
      </c>
      <c r="V363" s="185">
        <v>0</v>
      </c>
      <c r="W363" s="185">
        <v>0</v>
      </c>
      <c r="X363" s="185">
        <v>0</v>
      </c>
      <c r="Y363" s="185">
        <v>0</v>
      </c>
      <c r="Z363" s="185">
        <v>0</v>
      </c>
      <c r="AA363" s="185">
        <v>0</v>
      </c>
      <c r="AB363" s="185">
        <v>0</v>
      </c>
      <c r="AC363" s="185">
        <v>0</v>
      </c>
      <c r="AD363" s="185">
        <v>0</v>
      </c>
      <c r="AE363" s="185">
        <v>0</v>
      </c>
      <c r="AF363" s="185">
        <v>0</v>
      </c>
      <c r="AG363" s="185">
        <v>0</v>
      </c>
      <c r="AH363" s="185">
        <v>0</v>
      </c>
    </row>
    <row r="364" spans="1:34" ht="30" customHeight="1">
      <c r="A364" s="2019"/>
      <c r="B364" s="1011" t="s">
        <v>804</v>
      </c>
      <c r="C364" s="185">
        <v>0</v>
      </c>
      <c r="D364" s="185">
        <v>0</v>
      </c>
      <c r="E364" s="185">
        <v>0</v>
      </c>
      <c r="F364" s="185">
        <v>0</v>
      </c>
      <c r="G364" s="185">
        <v>0</v>
      </c>
      <c r="H364" s="185">
        <v>0</v>
      </c>
      <c r="I364" s="185">
        <v>0</v>
      </c>
      <c r="J364" s="185">
        <v>0</v>
      </c>
      <c r="K364" s="185">
        <v>0</v>
      </c>
      <c r="L364" s="185">
        <v>0</v>
      </c>
      <c r="M364" s="185">
        <v>0</v>
      </c>
      <c r="N364" s="185">
        <v>0</v>
      </c>
      <c r="O364" s="185">
        <v>0</v>
      </c>
      <c r="P364" s="185">
        <v>0</v>
      </c>
      <c r="Q364" s="185">
        <v>0</v>
      </c>
      <c r="R364" s="185">
        <v>0</v>
      </c>
      <c r="S364" s="185">
        <v>0</v>
      </c>
      <c r="T364" s="185">
        <v>0</v>
      </c>
      <c r="U364" s="185">
        <v>0</v>
      </c>
      <c r="V364" s="185">
        <v>0</v>
      </c>
      <c r="W364" s="185">
        <v>0</v>
      </c>
      <c r="X364" s="185">
        <v>0</v>
      </c>
      <c r="Y364" s="185">
        <v>0</v>
      </c>
      <c r="Z364" s="185">
        <v>0</v>
      </c>
      <c r="AA364" s="185">
        <v>0</v>
      </c>
      <c r="AB364" s="185">
        <v>0</v>
      </c>
      <c r="AC364" s="185">
        <v>0</v>
      </c>
      <c r="AD364" s="185">
        <v>0</v>
      </c>
      <c r="AE364" s="185">
        <v>0</v>
      </c>
      <c r="AF364" s="185">
        <v>0</v>
      </c>
      <c r="AG364" s="185">
        <v>0</v>
      </c>
      <c r="AH364" s="185">
        <v>0</v>
      </c>
    </row>
    <row r="365" spans="1:34" ht="30" customHeight="1">
      <c r="A365" s="2019"/>
      <c r="B365" s="1011" t="s">
        <v>805</v>
      </c>
      <c r="C365" s="185">
        <v>0</v>
      </c>
      <c r="D365" s="185">
        <v>0</v>
      </c>
      <c r="E365" s="185">
        <v>0</v>
      </c>
      <c r="F365" s="185">
        <v>0</v>
      </c>
      <c r="G365" s="185">
        <v>0</v>
      </c>
      <c r="H365" s="185">
        <v>0</v>
      </c>
      <c r="I365" s="185">
        <v>0</v>
      </c>
      <c r="J365" s="185">
        <v>0</v>
      </c>
      <c r="K365" s="185">
        <v>0</v>
      </c>
      <c r="L365" s="185">
        <v>0</v>
      </c>
      <c r="M365" s="185">
        <v>0</v>
      </c>
      <c r="N365" s="185">
        <v>0</v>
      </c>
      <c r="O365" s="185">
        <v>0</v>
      </c>
      <c r="P365" s="185">
        <v>0</v>
      </c>
      <c r="Q365" s="185">
        <v>0</v>
      </c>
      <c r="R365" s="185">
        <v>0</v>
      </c>
      <c r="S365" s="185">
        <v>0</v>
      </c>
      <c r="T365" s="185">
        <v>0</v>
      </c>
      <c r="U365" s="185">
        <v>0</v>
      </c>
      <c r="V365" s="185">
        <v>0</v>
      </c>
      <c r="W365" s="185">
        <v>0</v>
      </c>
      <c r="X365" s="185">
        <v>0</v>
      </c>
      <c r="Y365" s="185">
        <v>0</v>
      </c>
      <c r="Z365" s="185">
        <v>0</v>
      </c>
      <c r="AA365" s="185">
        <v>0</v>
      </c>
      <c r="AB365" s="185">
        <v>0</v>
      </c>
      <c r="AC365" s="185">
        <v>0</v>
      </c>
      <c r="AD365" s="185">
        <v>0</v>
      </c>
      <c r="AE365" s="185">
        <v>0</v>
      </c>
      <c r="AF365" s="185">
        <v>0</v>
      </c>
      <c r="AG365" s="185">
        <v>0</v>
      </c>
      <c r="AH365" s="185">
        <v>0</v>
      </c>
    </row>
    <row r="366" spans="1:34" ht="30" customHeight="1">
      <c r="A366" s="2019"/>
      <c r="B366" s="1011" t="s">
        <v>806</v>
      </c>
      <c r="C366" s="185">
        <v>0</v>
      </c>
      <c r="D366" s="185">
        <v>0</v>
      </c>
      <c r="E366" s="185">
        <v>0</v>
      </c>
      <c r="F366" s="185">
        <v>0</v>
      </c>
      <c r="G366" s="185">
        <v>0</v>
      </c>
      <c r="H366" s="185">
        <v>0</v>
      </c>
      <c r="I366" s="185">
        <v>0</v>
      </c>
      <c r="J366" s="185">
        <v>0</v>
      </c>
      <c r="K366" s="185">
        <v>0</v>
      </c>
      <c r="L366" s="185">
        <v>0</v>
      </c>
      <c r="M366" s="185">
        <v>0</v>
      </c>
      <c r="N366" s="185">
        <v>0</v>
      </c>
      <c r="O366" s="185">
        <v>0</v>
      </c>
      <c r="P366" s="185">
        <v>0</v>
      </c>
      <c r="Q366" s="185">
        <v>0</v>
      </c>
      <c r="R366" s="185">
        <v>0</v>
      </c>
      <c r="S366" s="185">
        <v>0</v>
      </c>
      <c r="T366" s="185">
        <v>0</v>
      </c>
      <c r="U366" s="185">
        <v>0</v>
      </c>
      <c r="V366" s="185">
        <v>0</v>
      </c>
      <c r="W366" s="185">
        <v>0</v>
      </c>
      <c r="X366" s="185">
        <v>0</v>
      </c>
      <c r="Y366" s="185">
        <v>0</v>
      </c>
      <c r="Z366" s="185">
        <v>0</v>
      </c>
      <c r="AA366" s="185">
        <v>0</v>
      </c>
      <c r="AB366" s="185">
        <v>0</v>
      </c>
      <c r="AC366" s="185">
        <v>0</v>
      </c>
      <c r="AD366" s="185">
        <v>0</v>
      </c>
      <c r="AE366" s="185">
        <v>0</v>
      </c>
      <c r="AF366" s="185">
        <v>0</v>
      </c>
      <c r="AG366" s="185">
        <v>0</v>
      </c>
      <c r="AH366" s="185">
        <v>0</v>
      </c>
    </row>
    <row r="367" spans="1:34" ht="30" customHeight="1">
      <c r="A367" s="2019"/>
      <c r="B367" s="995" t="s">
        <v>807</v>
      </c>
      <c r="C367" s="185">
        <v>30.77</v>
      </c>
      <c r="D367" s="185">
        <v>0</v>
      </c>
      <c r="E367" s="185">
        <v>0</v>
      </c>
      <c r="F367" s="185">
        <v>0</v>
      </c>
      <c r="G367" s="185">
        <v>0</v>
      </c>
      <c r="H367" s="185">
        <v>0</v>
      </c>
      <c r="I367" s="185">
        <v>0</v>
      </c>
      <c r="J367" s="185">
        <v>30.77</v>
      </c>
      <c r="K367" s="185">
        <v>0</v>
      </c>
      <c r="L367" s="185">
        <v>0</v>
      </c>
      <c r="M367" s="185">
        <v>0</v>
      </c>
      <c r="N367" s="185">
        <v>0</v>
      </c>
      <c r="O367" s="185">
        <v>0</v>
      </c>
      <c r="P367" s="185">
        <v>0</v>
      </c>
      <c r="Q367" s="185">
        <v>0</v>
      </c>
      <c r="R367" s="185">
        <v>0</v>
      </c>
      <c r="S367" s="185">
        <v>0</v>
      </c>
      <c r="T367" s="185">
        <v>30.77</v>
      </c>
      <c r="U367" s="185">
        <v>0</v>
      </c>
      <c r="V367" s="185">
        <v>0</v>
      </c>
      <c r="W367" s="185">
        <v>0</v>
      </c>
      <c r="X367" s="185">
        <v>0</v>
      </c>
      <c r="Y367" s="185">
        <v>0</v>
      </c>
      <c r="Z367" s="185">
        <v>0</v>
      </c>
      <c r="AA367" s="185">
        <v>0</v>
      </c>
      <c r="AB367" s="185">
        <v>0</v>
      </c>
      <c r="AC367" s="185">
        <v>0</v>
      </c>
      <c r="AD367" s="185">
        <v>30.77</v>
      </c>
      <c r="AE367" s="185">
        <v>0</v>
      </c>
      <c r="AF367" s="185">
        <v>0</v>
      </c>
      <c r="AG367" s="185">
        <v>0</v>
      </c>
      <c r="AH367" s="185">
        <v>0</v>
      </c>
    </row>
    <row r="368" spans="1:34" ht="30" customHeight="1">
      <c r="A368" s="2019"/>
      <c r="B368" s="991" t="s">
        <v>808</v>
      </c>
      <c r="C368" s="185">
        <v>433.39</v>
      </c>
      <c r="D368" s="185">
        <v>0</v>
      </c>
      <c r="E368" s="185">
        <v>0</v>
      </c>
      <c r="F368" s="185">
        <v>0</v>
      </c>
      <c r="G368" s="185">
        <v>0</v>
      </c>
      <c r="H368" s="185">
        <v>0</v>
      </c>
      <c r="I368" s="185">
        <v>0</v>
      </c>
      <c r="J368" s="185">
        <v>433.39</v>
      </c>
      <c r="K368" s="185">
        <v>0</v>
      </c>
      <c r="L368" s="185">
        <v>0</v>
      </c>
      <c r="M368" s="185">
        <v>0</v>
      </c>
      <c r="N368" s="185">
        <v>0</v>
      </c>
      <c r="O368" s="185">
        <v>0</v>
      </c>
      <c r="P368" s="185">
        <v>0</v>
      </c>
      <c r="Q368" s="185">
        <v>0</v>
      </c>
      <c r="R368" s="185">
        <v>0</v>
      </c>
      <c r="S368" s="185">
        <v>0</v>
      </c>
      <c r="T368" s="185">
        <v>433.39</v>
      </c>
      <c r="U368" s="185">
        <v>0</v>
      </c>
      <c r="V368" s="185">
        <v>0</v>
      </c>
      <c r="W368" s="185">
        <v>0</v>
      </c>
      <c r="X368" s="185">
        <v>0</v>
      </c>
      <c r="Y368" s="185">
        <v>0</v>
      </c>
      <c r="Z368" s="185">
        <v>0</v>
      </c>
      <c r="AA368" s="185">
        <v>0</v>
      </c>
      <c r="AB368" s="185">
        <v>0</v>
      </c>
      <c r="AC368" s="185">
        <v>0</v>
      </c>
      <c r="AD368" s="185">
        <v>433.39</v>
      </c>
      <c r="AE368" s="185">
        <v>0</v>
      </c>
      <c r="AF368" s="185">
        <v>0</v>
      </c>
      <c r="AG368" s="185">
        <v>0</v>
      </c>
      <c r="AH368" s="185">
        <v>0</v>
      </c>
    </row>
    <row r="369" spans="1:34" ht="30" customHeight="1">
      <c r="A369" s="2019"/>
      <c r="B369" s="1011" t="s">
        <v>821</v>
      </c>
      <c r="C369" s="185">
        <v>0</v>
      </c>
      <c r="D369" s="185">
        <v>0</v>
      </c>
      <c r="E369" s="185">
        <v>0</v>
      </c>
      <c r="F369" s="185">
        <v>0</v>
      </c>
      <c r="G369" s="185">
        <v>0</v>
      </c>
      <c r="H369" s="185">
        <v>0</v>
      </c>
      <c r="I369" s="185">
        <v>0</v>
      </c>
      <c r="J369" s="185">
        <v>0</v>
      </c>
      <c r="K369" s="185">
        <v>0</v>
      </c>
      <c r="L369" s="185">
        <v>0</v>
      </c>
      <c r="M369" s="185">
        <v>0</v>
      </c>
      <c r="N369" s="185">
        <v>0</v>
      </c>
      <c r="O369" s="185">
        <v>0</v>
      </c>
      <c r="P369" s="185">
        <v>0</v>
      </c>
      <c r="Q369" s="185">
        <v>0</v>
      </c>
      <c r="R369" s="185">
        <v>0</v>
      </c>
      <c r="S369" s="185">
        <v>0</v>
      </c>
      <c r="T369" s="185">
        <v>0</v>
      </c>
      <c r="U369" s="185">
        <v>0</v>
      </c>
      <c r="V369" s="185">
        <v>0</v>
      </c>
      <c r="W369" s="185">
        <v>0</v>
      </c>
      <c r="X369" s="185">
        <v>0</v>
      </c>
      <c r="Y369" s="185">
        <v>0</v>
      </c>
      <c r="Z369" s="185">
        <v>0</v>
      </c>
      <c r="AA369" s="185">
        <v>0</v>
      </c>
      <c r="AB369" s="185">
        <v>0</v>
      </c>
      <c r="AC369" s="185">
        <v>0</v>
      </c>
      <c r="AD369" s="185">
        <v>0</v>
      </c>
      <c r="AE369" s="185">
        <v>0</v>
      </c>
      <c r="AF369" s="185">
        <v>0</v>
      </c>
      <c r="AG369" s="185">
        <v>0</v>
      </c>
      <c r="AH369" s="185">
        <v>0</v>
      </c>
    </row>
    <row r="370" spans="1:34" ht="30" customHeight="1">
      <c r="A370" s="2019"/>
      <c r="B370" s="1011" t="s">
        <v>822</v>
      </c>
      <c r="C370" s="185">
        <v>0</v>
      </c>
      <c r="D370" s="185">
        <v>0</v>
      </c>
      <c r="E370" s="185">
        <v>0</v>
      </c>
      <c r="F370" s="185">
        <v>0</v>
      </c>
      <c r="G370" s="185">
        <v>0</v>
      </c>
      <c r="H370" s="185">
        <v>0</v>
      </c>
      <c r="I370" s="185">
        <v>0</v>
      </c>
      <c r="J370" s="185">
        <v>0</v>
      </c>
      <c r="K370" s="185">
        <v>0</v>
      </c>
      <c r="L370" s="185">
        <v>0</v>
      </c>
      <c r="M370" s="185">
        <v>0</v>
      </c>
      <c r="N370" s="185">
        <v>0</v>
      </c>
      <c r="O370" s="185">
        <v>0</v>
      </c>
      <c r="P370" s="185">
        <v>0</v>
      </c>
      <c r="Q370" s="185">
        <v>0</v>
      </c>
      <c r="R370" s="185">
        <v>0</v>
      </c>
      <c r="S370" s="185">
        <v>0</v>
      </c>
      <c r="T370" s="185">
        <v>0</v>
      </c>
      <c r="U370" s="185">
        <v>0</v>
      </c>
      <c r="V370" s="185">
        <v>0</v>
      </c>
      <c r="W370" s="185">
        <v>0</v>
      </c>
      <c r="X370" s="185">
        <v>0</v>
      </c>
      <c r="Y370" s="185">
        <v>0</v>
      </c>
      <c r="Z370" s="185">
        <v>0</v>
      </c>
      <c r="AA370" s="185">
        <v>0</v>
      </c>
      <c r="AB370" s="185">
        <v>0</v>
      </c>
      <c r="AC370" s="185">
        <v>0</v>
      </c>
      <c r="AD370" s="185">
        <v>0</v>
      </c>
      <c r="AE370" s="185">
        <v>0</v>
      </c>
      <c r="AF370" s="185">
        <v>0</v>
      </c>
      <c r="AG370" s="185">
        <v>0</v>
      </c>
      <c r="AH370" s="185">
        <v>0</v>
      </c>
    </row>
    <row r="371" spans="1:34" ht="19.5" customHeight="1">
      <c r="A371" s="2019"/>
      <c r="B371" s="1242" t="s">
        <v>952</v>
      </c>
      <c r="C371" s="185">
        <v>0</v>
      </c>
      <c r="D371" s="185">
        <v>0</v>
      </c>
      <c r="E371" s="185">
        <v>0</v>
      </c>
      <c r="F371" s="185">
        <v>0</v>
      </c>
      <c r="G371" s="185">
        <v>0</v>
      </c>
      <c r="H371" s="185">
        <v>0</v>
      </c>
      <c r="I371" s="185">
        <v>0</v>
      </c>
      <c r="J371" s="185">
        <v>0</v>
      </c>
      <c r="K371" s="185">
        <v>0</v>
      </c>
      <c r="L371" s="185">
        <v>0</v>
      </c>
      <c r="M371" s="185">
        <v>0</v>
      </c>
      <c r="N371" s="185">
        <v>0</v>
      </c>
      <c r="O371" s="185">
        <v>0</v>
      </c>
      <c r="P371" s="185">
        <v>0</v>
      </c>
      <c r="Q371" s="185">
        <v>0</v>
      </c>
      <c r="R371" s="185">
        <v>0</v>
      </c>
      <c r="S371" s="185">
        <v>0</v>
      </c>
      <c r="T371" s="185">
        <v>0</v>
      </c>
      <c r="U371" s="185">
        <v>0</v>
      </c>
      <c r="V371" s="185">
        <v>0</v>
      </c>
      <c r="W371" s="185">
        <v>0</v>
      </c>
      <c r="X371" s="185">
        <v>0</v>
      </c>
      <c r="Y371" s="185">
        <v>0</v>
      </c>
      <c r="Z371" s="185">
        <v>0</v>
      </c>
      <c r="AA371" s="185">
        <v>0</v>
      </c>
      <c r="AB371" s="185">
        <v>0</v>
      </c>
      <c r="AC371" s="185">
        <v>0</v>
      </c>
      <c r="AD371" s="185">
        <v>0</v>
      </c>
      <c r="AE371" s="185">
        <v>0</v>
      </c>
      <c r="AF371" s="185">
        <v>0</v>
      </c>
      <c r="AG371" s="185">
        <v>0</v>
      </c>
      <c r="AH371" s="185">
        <v>0</v>
      </c>
    </row>
    <row r="372" spans="1:34" ht="19.5" customHeight="1">
      <c r="A372" s="2018" t="s">
        <v>816</v>
      </c>
      <c r="B372" s="1013" t="s">
        <v>41</v>
      </c>
      <c r="C372" s="1013">
        <f>SUM(' 배수관 경년별 총괄'!C373:' 배수관 경년별 총괄'!C394)</f>
        <v>24915.450000000004</v>
      </c>
      <c r="D372" s="1013">
        <f>SUM(' 배수관 경년별 총괄'!D373:' 배수관 경년별 총괄'!D394)</f>
        <v>22779.919999999998</v>
      </c>
      <c r="E372" s="1013">
        <f>SUM(' 배수관 경년별 총괄'!E373:' 배수관 경년별 총괄'!E394)</f>
        <v>0.97</v>
      </c>
      <c r="F372" s="1013">
        <f>SUM(' 배수관 경년별 총괄'!F373:' 배수관 경년별 총괄'!F394)</f>
        <v>356.82</v>
      </c>
      <c r="G372" s="1013">
        <f>SUM(' 배수관 경년별 총괄'!G373:' 배수관 경년별 총괄'!G394)</f>
        <v>0</v>
      </c>
      <c r="H372" s="1013">
        <f>SUM(' 배수관 경년별 총괄'!H373:' 배수관 경년별 총괄'!H394)</f>
        <v>1050.98</v>
      </c>
      <c r="I372" s="1013">
        <f>SUM(' 배수관 경년별 총괄'!I373:' 배수관 경년별 총괄'!I394)</f>
        <v>0</v>
      </c>
      <c r="J372" s="1013">
        <f>SUM(' 배수관 경년별 총괄'!J373:' 배수관 경년별 총괄'!J394)</f>
        <v>3.62</v>
      </c>
      <c r="K372" s="1013">
        <f>SUM(' 배수관 경년별 총괄'!K373:' 배수관 경년별 총괄'!K394)</f>
        <v>723.14</v>
      </c>
      <c r="L372" s="1013">
        <f>SUM(' 배수관 경년별 총괄'!L373:' 배수관 경년별 총괄'!L394)</f>
        <v>0</v>
      </c>
      <c r="M372" s="1013">
        <f>SUM(' 배수관 경년별 총괄'!M373:' 배수관 경년별 총괄'!M394)</f>
        <v>0</v>
      </c>
      <c r="N372" s="1013">
        <f>SUM(' 배수관 경년별 총괄'!N373:' 배수관 경년별 총괄'!N394)</f>
        <v>0</v>
      </c>
      <c r="O372" s="1013">
        <f>SUM(' 배수관 경년별 총괄'!O373:' 배수관 경년별 총괄'!O394)</f>
        <v>0.97</v>
      </c>
      <c r="P372" s="1013">
        <f>SUM(' 배수관 경년별 총괄'!P373:' 배수관 경년별 총괄'!P394)</f>
        <v>356.82</v>
      </c>
      <c r="Q372" s="1013">
        <f>SUM(' 배수관 경년별 총괄'!Q373:' 배수관 경년별 총괄'!Q394)</f>
        <v>0</v>
      </c>
      <c r="R372" s="1013">
        <f>SUM(' 배수관 경년별 총괄'!R373:' 배수관 경년별 총괄'!R394)</f>
        <v>1050.98</v>
      </c>
      <c r="S372" s="1013">
        <f>SUM(' 배수관 경년별 총괄'!S373:' 배수관 경년별 총괄'!S394)</f>
        <v>0</v>
      </c>
      <c r="T372" s="1013">
        <f>SUM(' 배수관 경년별 총괄'!T373:' 배수관 경년별 총괄'!T394)</f>
        <v>3.62</v>
      </c>
      <c r="U372" s="1013">
        <f>SUM(' 배수관 경년별 총괄'!U373:' 배수관 경년별 총괄'!U394)</f>
        <v>723.14</v>
      </c>
      <c r="V372" s="1013">
        <f>SUM(' 배수관 경년별 총괄'!V373:' 배수관 경년별 총괄'!V394)</f>
        <v>0</v>
      </c>
      <c r="W372" s="1013">
        <f>SUM(' 배수관 경년별 총괄'!W373:' 배수관 경년별 총괄'!W394)</f>
        <v>0</v>
      </c>
      <c r="X372" s="1013">
        <f>SUM(' 배수관 경년별 총괄'!X373:' 배수관 경년별 총괄'!X394)</f>
        <v>0</v>
      </c>
      <c r="Y372" s="1013">
        <f>SUM(' 배수관 경년별 총괄'!Y373:' 배수관 경년별 총괄'!Y394)</f>
        <v>0.97</v>
      </c>
      <c r="Z372" s="1013">
        <f>SUM(' 배수관 경년별 총괄'!Z373:' 배수관 경년별 총괄'!Z394)</f>
        <v>356.82</v>
      </c>
      <c r="AA372" s="1013">
        <f>SUM(' 배수관 경년별 총괄'!AA373:' 배수관 경년별 총괄'!AA394)</f>
        <v>0</v>
      </c>
      <c r="AB372" s="1013">
        <f>SUM(' 배수관 경년별 총괄'!AB373:' 배수관 경년별 총괄'!AB394)</f>
        <v>1050.98</v>
      </c>
      <c r="AC372" s="1013">
        <f>SUM(' 배수관 경년별 총괄'!AC373:' 배수관 경년별 총괄'!AC394)</f>
        <v>0</v>
      </c>
      <c r="AD372" s="1013">
        <f>SUM(' 배수관 경년별 총괄'!AD373:' 배수관 경년별 총괄'!AD394)</f>
        <v>3.62</v>
      </c>
      <c r="AE372" s="1013">
        <f>SUM(' 배수관 경년별 총괄'!AE373:' 배수관 경년별 총괄'!AE394)</f>
        <v>723.14</v>
      </c>
      <c r="AF372" s="1013">
        <f>SUM(' 배수관 경년별 총괄'!AF373:' 배수관 경년별 총괄'!AF394)</f>
        <v>0</v>
      </c>
      <c r="AG372" s="1013">
        <f>SUM(' 배수관 경년별 총괄'!AG373:' 배수관 경년별 총괄'!AG394)</f>
        <v>0</v>
      </c>
      <c r="AH372" s="1013">
        <f>SUM(' 배수관 경년별 총괄'!AH373:' 배수관 경년별 총괄'!AH394)</f>
        <v>0</v>
      </c>
    </row>
    <row r="373" spans="1:34" ht="19.5" customHeight="1">
      <c r="A373" s="2018" t="s">
        <v>816</v>
      </c>
      <c r="B373" s="989" t="s">
        <v>951</v>
      </c>
      <c r="C373" s="185">
        <v>0</v>
      </c>
      <c r="D373" s="185">
        <v>0</v>
      </c>
      <c r="E373" s="185">
        <v>0</v>
      </c>
      <c r="F373" s="185">
        <v>0</v>
      </c>
      <c r="G373" s="185">
        <v>0</v>
      </c>
      <c r="H373" s="185">
        <v>0</v>
      </c>
      <c r="I373" s="185">
        <v>0</v>
      </c>
      <c r="J373" s="185">
        <v>0</v>
      </c>
      <c r="K373" s="185">
        <v>0</v>
      </c>
      <c r="L373" s="185">
        <v>0</v>
      </c>
      <c r="M373" s="185">
        <v>0</v>
      </c>
      <c r="N373" s="185">
        <v>0</v>
      </c>
      <c r="O373" s="185">
        <v>0</v>
      </c>
      <c r="P373" s="185">
        <v>0</v>
      </c>
      <c r="Q373" s="185">
        <v>0</v>
      </c>
      <c r="R373" s="185">
        <v>0</v>
      </c>
      <c r="S373" s="185">
        <v>0</v>
      </c>
      <c r="T373" s="185">
        <v>0</v>
      </c>
      <c r="U373" s="185">
        <v>0</v>
      </c>
      <c r="V373" s="185">
        <v>0</v>
      </c>
      <c r="W373" s="185">
        <v>0</v>
      </c>
      <c r="X373" s="185">
        <v>0</v>
      </c>
      <c r="Y373" s="185">
        <v>0</v>
      </c>
      <c r="Z373" s="185">
        <v>0</v>
      </c>
      <c r="AA373" s="185">
        <v>0</v>
      </c>
      <c r="AB373" s="185">
        <v>0</v>
      </c>
      <c r="AC373" s="185">
        <v>0</v>
      </c>
      <c r="AD373" s="185">
        <v>0</v>
      </c>
      <c r="AE373" s="185">
        <v>0</v>
      </c>
      <c r="AF373" s="185">
        <v>0</v>
      </c>
      <c r="AG373" s="185">
        <v>0</v>
      </c>
      <c r="AH373" s="185">
        <v>0</v>
      </c>
    </row>
    <row r="374" spans="1:34" ht="30" customHeight="1">
      <c r="A374" s="2019"/>
      <c r="B374" s="989" t="s">
        <v>796</v>
      </c>
      <c r="C374" s="185">
        <v>0</v>
      </c>
      <c r="D374" s="185">
        <v>0</v>
      </c>
      <c r="E374" s="185">
        <v>0</v>
      </c>
      <c r="F374" s="185">
        <v>0</v>
      </c>
      <c r="G374" s="185">
        <v>0</v>
      </c>
      <c r="H374" s="185">
        <v>0</v>
      </c>
      <c r="I374" s="185">
        <v>0</v>
      </c>
      <c r="J374" s="185">
        <v>0</v>
      </c>
      <c r="K374" s="185">
        <v>0</v>
      </c>
      <c r="L374" s="185">
        <v>0</v>
      </c>
      <c r="M374" s="185">
        <v>0</v>
      </c>
      <c r="N374" s="185">
        <v>0</v>
      </c>
      <c r="O374" s="185">
        <v>0</v>
      </c>
      <c r="P374" s="185">
        <v>0</v>
      </c>
      <c r="Q374" s="185">
        <v>0</v>
      </c>
      <c r="R374" s="185">
        <v>0</v>
      </c>
      <c r="S374" s="185">
        <v>0</v>
      </c>
      <c r="T374" s="185">
        <v>0</v>
      </c>
      <c r="U374" s="185">
        <v>0</v>
      </c>
      <c r="V374" s="185">
        <v>0</v>
      </c>
      <c r="W374" s="185">
        <v>0</v>
      </c>
      <c r="X374" s="185">
        <v>0</v>
      </c>
      <c r="Y374" s="185">
        <v>0</v>
      </c>
      <c r="Z374" s="185">
        <v>0</v>
      </c>
      <c r="AA374" s="185">
        <v>0</v>
      </c>
      <c r="AB374" s="185">
        <v>0</v>
      </c>
      <c r="AC374" s="185">
        <v>0</v>
      </c>
      <c r="AD374" s="185">
        <v>0</v>
      </c>
      <c r="AE374" s="185">
        <v>0</v>
      </c>
      <c r="AF374" s="185">
        <v>0</v>
      </c>
      <c r="AG374" s="185">
        <v>0</v>
      </c>
      <c r="AH374" s="185">
        <v>0</v>
      </c>
    </row>
    <row r="375" spans="1:34" ht="30" customHeight="1">
      <c r="A375" s="2019"/>
      <c r="B375" s="989" t="s">
        <v>797</v>
      </c>
      <c r="C375" s="185">
        <v>0</v>
      </c>
      <c r="D375" s="185">
        <v>0</v>
      </c>
      <c r="E375" s="185">
        <v>0</v>
      </c>
      <c r="F375" s="185">
        <v>0</v>
      </c>
      <c r="G375" s="185">
        <v>0</v>
      </c>
      <c r="H375" s="185">
        <v>0</v>
      </c>
      <c r="I375" s="185">
        <v>0</v>
      </c>
      <c r="J375" s="185">
        <v>0</v>
      </c>
      <c r="K375" s="185">
        <v>0</v>
      </c>
      <c r="L375" s="185">
        <v>0</v>
      </c>
      <c r="M375" s="185">
        <v>0</v>
      </c>
      <c r="N375" s="185">
        <v>0</v>
      </c>
      <c r="O375" s="185">
        <v>0</v>
      </c>
      <c r="P375" s="185">
        <v>0</v>
      </c>
      <c r="Q375" s="185">
        <v>0</v>
      </c>
      <c r="R375" s="185">
        <v>0</v>
      </c>
      <c r="S375" s="185">
        <v>0</v>
      </c>
      <c r="T375" s="185">
        <v>0</v>
      </c>
      <c r="U375" s="185">
        <v>0</v>
      </c>
      <c r="V375" s="185">
        <v>0</v>
      </c>
      <c r="W375" s="185">
        <v>0</v>
      </c>
      <c r="X375" s="185">
        <v>0</v>
      </c>
      <c r="Y375" s="185">
        <v>0</v>
      </c>
      <c r="Z375" s="185">
        <v>0</v>
      </c>
      <c r="AA375" s="185">
        <v>0</v>
      </c>
      <c r="AB375" s="185">
        <v>0</v>
      </c>
      <c r="AC375" s="185">
        <v>0</v>
      </c>
      <c r="AD375" s="185">
        <v>0</v>
      </c>
      <c r="AE375" s="185">
        <v>0</v>
      </c>
      <c r="AF375" s="185">
        <v>0</v>
      </c>
      <c r="AG375" s="185">
        <v>0</v>
      </c>
      <c r="AH375" s="185">
        <v>0</v>
      </c>
    </row>
    <row r="376" spans="1:34" ht="30" customHeight="1">
      <c r="A376" s="2019"/>
      <c r="B376" s="989" t="s">
        <v>798</v>
      </c>
      <c r="C376" s="185">
        <v>0</v>
      </c>
      <c r="D376" s="185">
        <v>0</v>
      </c>
      <c r="E376" s="185">
        <v>0</v>
      </c>
      <c r="F376" s="185">
        <v>0</v>
      </c>
      <c r="G376" s="185">
        <v>0</v>
      </c>
      <c r="H376" s="185">
        <v>0</v>
      </c>
      <c r="I376" s="185">
        <v>0</v>
      </c>
      <c r="J376" s="185">
        <v>0</v>
      </c>
      <c r="K376" s="185">
        <v>0</v>
      </c>
      <c r="L376" s="185">
        <v>0</v>
      </c>
      <c r="M376" s="185">
        <v>0</v>
      </c>
      <c r="N376" s="185">
        <v>0</v>
      </c>
      <c r="O376" s="185">
        <v>0</v>
      </c>
      <c r="P376" s="185">
        <v>0</v>
      </c>
      <c r="Q376" s="185">
        <v>0</v>
      </c>
      <c r="R376" s="185">
        <v>0</v>
      </c>
      <c r="S376" s="185">
        <v>0</v>
      </c>
      <c r="T376" s="185">
        <v>0</v>
      </c>
      <c r="U376" s="185">
        <v>0</v>
      </c>
      <c r="V376" s="185">
        <v>0</v>
      </c>
      <c r="W376" s="185">
        <v>0</v>
      </c>
      <c r="X376" s="185">
        <v>0</v>
      </c>
      <c r="Y376" s="185">
        <v>0</v>
      </c>
      <c r="Z376" s="185">
        <v>0</v>
      </c>
      <c r="AA376" s="185">
        <v>0</v>
      </c>
      <c r="AB376" s="185">
        <v>0</v>
      </c>
      <c r="AC376" s="185">
        <v>0</v>
      </c>
      <c r="AD376" s="185">
        <v>0</v>
      </c>
      <c r="AE376" s="185">
        <v>0</v>
      </c>
      <c r="AF376" s="185">
        <v>0</v>
      </c>
      <c r="AG376" s="185">
        <v>0</v>
      </c>
      <c r="AH376" s="185">
        <v>0</v>
      </c>
    </row>
    <row r="377" spans="1:34" ht="30" customHeight="1">
      <c r="A377" s="2019"/>
      <c r="B377" s="989" t="s">
        <v>780</v>
      </c>
      <c r="C377" s="185">
        <v>14322.62</v>
      </c>
      <c r="D377" s="185">
        <v>12188.66</v>
      </c>
      <c r="E377" s="185">
        <v>0.97</v>
      </c>
      <c r="F377" s="185">
        <v>356.82</v>
      </c>
      <c r="G377" s="185">
        <v>0</v>
      </c>
      <c r="H377" s="185">
        <v>1049.4100000000001</v>
      </c>
      <c r="I377" s="185">
        <v>0</v>
      </c>
      <c r="J377" s="185">
        <v>3.62</v>
      </c>
      <c r="K377" s="185">
        <v>723.14</v>
      </c>
      <c r="L377" s="185">
        <v>0</v>
      </c>
      <c r="M377" s="185">
        <v>0</v>
      </c>
      <c r="N377" s="185">
        <v>0</v>
      </c>
      <c r="O377" s="185">
        <v>0.97</v>
      </c>
      <c r="P377" s="185">
        <v>356.82</v>
      </c>
      <c r="Q377" s="185">
        <v>0</v>
      </c>
      <c r="R377" s="185">
        <v>1049.4100000000001</v>
      </c>
      <c r="S377" s="185">
        <v>0</v>
      </c>
      <c r="T377" s="185">
        <v>3.62</v>
      </c>
      <c r="U377" s="185">
        <v>723.14</v>
      </c>
      <c r="V377" s="185">
        <v>0</v>
      </c>
      <c r="W377" s="185">
        <v>0</v>
      </c>
      <c r="X377" s="185">
        <v>0</v>
      </c>
      <c r="Y377" s="185">
        <v>0.97</v>
      </c>
      <c r="Z377" s="185">
        <v>356.82</v>
      </c>
      <c r="AA377" s="185">
        <v>0</v>
      </c>
      <c r="AB377" s="185">
        <v>1049.4100000000001</v>
      </c>
      <c r="AC377" s="185">
        <v>0</v>
      </c>
      <c r="AD377" s="185">
        <v>3.62</v>
      </c>
      <c r="AE377" s="185">
        <v>723.14</v>
      </c>
      <c r="AF377" s="185">
        <v>0</v>
      </c>
      <c r="AG377" s="185">
        <v>0</v>
      </c>
      <c r="AH377" s="185">
        <v>0</v>
      </c>
    </row>
    <row r="378" spans="1:34" ht="30" customHeight="1">
      <c r="A378" s="2019"/>
      <c r="B378" s="991" t="s">
        <v>781</v>
      </c>
      <c r="C378" s="185">
        <v>8297.6200000000008</v>
      </c>
      <c r="D378" s="185">
        <v>8297.6200000000008</v>
      </c>
      <c r="E378" s="185">
        <v>0</v>
      </c>
      <c r="F378" s="185">
        <v>0</v>
      </c>
      <c r="G378" s="185">
        <v>0</v>
      </c>
      <c r="H378" s="185">
        <v>0</v>
      </c>
      <c r="I378" s="185">
        <v>0</v>
      </c>
      <c r="J378" s="185">
        <v>0</v>
      </c>
      <c r="K378" s="185">
        <v>0</v>
      </c>
      <c r="L378" s="185">
        <v>0</v>
      </c>
      <c r="M378" s="185">
        <v>0</v>
      </c>
      <c r="N378" s="185">
        <v>0</v>
      </c>
      <c r="O378" s="185">
        <v>0</v>
      </c>
      <c r="P378" s="185">
        <v>0</v>
      </c>
      <c r="Q378" s="185">
        <v>0</v>
      </c>
      <c r="R378" s="185">
        <v>0</v>
      </c>
      <c r="S378" s="185">
        <v>0</v>
      </c>
      <c r="T378" s="185">
        <v>0</v>
      </c>
      <c r="U378" s="185">
        <v>0</v>
      </c>
      <c r="V378" s="185">
        <v>0</v>
      </c>
      <c r="W378" s="185">
        <v>0</v>
      </c>
      <c r="X378" s="185">
        <v>0</v>
      </c>
      <c r="Y378" s="185">
        <v>0</v>
      </c>
      <c r="Z378" s="185">
        <v>0</v>
      </c>
      <c r="AA378" s="185">
        <v>0</v>
      </c>
      <c r="AB378" s="185">
        <v>0</v>
      </c>
      <c r="AC378" s="185">
        <v>0</v>
      </c>
      <c r="AD378" s="185">
        <v>0</v>
      </c>
      <c r="AE378" s="185">
        <v>0</v>
      </c>
      <c r="AF378" s="185">
        <v>0</v>
      </c>
      <c r="AG378" s="185">
        <v>0</v>
      </c>
      <c r="AH378" s="185">
        <v>0</v>
      </c>
    </row>
    <row r="379" spans="1:34" ht="30" customHeight="1">
      <c r="A379" s="2019"/>
      <c r="B379" s="991" t="s">
        <v>786</v>
      </c>
      <c r="C379" s="185">
        <v>857.72</v>
      </c>
      <c r="D379" s="185">
        <v>857.72</v>
      </c>
      <c r="E379" s="185">
        <v>0</v>
      </c>
      <c r="F379" s="185">
        <v>0</v>
      </c>
      <c r="G379" s="185">
        <v>0</v>
      </c>
      <c r="H379" s="185">
        <v>0</v>
      </c>
      <c r="I379" s="185">
        <v>0</v>
      </c>
      <c r="J379" s="185">
        <v>0</v>
      </c>
      <c r="K379" s="185">
        <v>0</v>
      </c>
      <c r="L379" s="185">
        <v>0</v>
      </c>
      <c r="M379" s="185">
        <v>0</v>
      </c>
      <c r="N379" s="185">
        <v>0</v>
      </c>
      <c r="O379" s="185">
        <v>0</v>
      </c>
      <c r="P379" s="185">
        <v>0</v>
      </c>
      <c r="Q379" s="185">
        <v>0</v>
      </c>
      <c r="R379" s="185">
        <v>0</v>
      </c>
      <c r="S379" s="185">
        <v>0</v>
      </c>
      <c r="T379" s="185">
        <v>0</v>
      </c>
      <c r="U379" s="185">
        <v>0</v>
      </c>
      <c r="V379" s="185">
        <v>0</v>
      </c>
      <c r="W379" s="185">
        <v>0</v>
      </c>
      <c r="X379" s="185">
        <v>0</v>
      </c>
      <c r="Y379" s="185">
        <v>0</v>
      </c>
      <c r="Z379" s="185">
        <v>0</v>
      </c>
      <c r="AA379" s="185">
        <v>0</v>
      </c>
      <c r="AB379" s="185">
        <v>0</v>
      </c>
      <c r="AC379" s="185">
        <v>0</v>
      </c>
      <c r="AD379" s="185">
        <v>0</v>
      </c>
      <c r="AE379" s="185">
        <v>0</v>
      </c>
      <c r="AF379" s="185">
        <v>0</v>
      </c>
      <c r="AG379" s="185">
        <v>0</v>
      </c>
      <c r="AH379" s="185">
        <v>0</v>
      </c>
    </row>
    <row r="380" spans="1:34" ht="30" customHeight="1">
      <c r="A380" s="2019"/>
      <c r="B380" s="991" t="s">
        <v>799</v>
      </c>
      <c r="C380" s="185">
        <v>0</v>
      </c>
      <c r="D380" s="185">
        <v>0</v>
      </c>
      <c r="E380" s="185">
        <v>0</v>
      </c>
      <c r="F380" s="185">
        <v>0</v>
      </c>
      <c r="G380" s="185">
        <v>0</v>
      </c>
      <c r="H380" s="185">
        <v>0</v>
      </c>
      <c r="I380" s="185">
        <v>0</v>
      </c>
      <c r="J380" s="185">
        <v>0</v>
      </c>
      <c r="K380" s="185">
        <v>0</v>
      </c>
      <c r="L380" s="185">
        <v>0</v>
      </c>
      <c r="M380" s="185">
        <v>0</v>
      </c>
      <c r="N380" s="185">
        <v>0</v>
      </c>
      <c r="O380" s="185">
        <v>0</v>
      </c>
      <c r="P380" s="185">
        <v>0</v>
      </c>
      <c r="Q380" s="185">
        <v>0</v>
      </c>
      <c r="R380" s="185">
        <v>0</v>
      </c>
      <c r="S380" s="185">
        <v>0</v>
      </c>
      <c r="T380" s="185">
        <v>0</v>
      </c>
      <c r="U380" s="185">
        <v>0</v>
      </c>
      <c r="V380" s="185">
        <v>0</v>
      </c>
      <c r="W380" s="185">
        <v>0</v>
      </c>
      <c r="X380" s="185">
        <v>0</v>
      </c>
      <c r="Y380" s="185">
        <v>0</v>
      </c>
      <c r="Z380" s="185">
        <v>0</v>
      </c>
      <c r="AA380" s="185">
        <v>0</v>
      </c>
      <c r="AB380" s="185">
        <v>0</v>
      </c>
      <c r="AC380" s="185">
        <v>0</v>
      </c>
      <c r="AD380" s="185">
        <v>0</v>
      </c>
      <c r="AE380" s="185">
        <v>0</v>
      </c>
      <c r="AF380" s="185">
        <v>0</v>
      </c>
      <c r="AG380" s="185">
        <v>0</v>
      </c>
      <c r="AH380" s="185">
        <v>0</v>
      </c>
    </row>
    <row r="381" spans="1:34" ht="30" customHeight="1">
      <c r="A381" s="2019"/>
      <c r="B381" s="991" t="s">
        <v>787</v>
      </c>
      <c r="C381" s="185">
        <v>1437.49</v>
      </c>
      <c r="D381" s="185">
        <v>1435.92</v>
      </c>
      <c r="E381" s="185">
        <v>0</v>
      </c>
      <c r="F381" s="185">
        <v>0</v>
      </c>
      <c r="G381" s="185">
        <v>0</v>
      </c>
      <c r="H381" s="185">
        <v>1.57</v>
      </c>
      <c r="I381" s="185">
        <v>0</v>
      </c>
      <c r="J381" s="185">
        <v>0</v>
      </c>
      <c r="K381" s="185">
        <v>0</v>
      </c>
      <c r="L381" s="185">
        <v>0</v>
      </c>
      <c r="M381" s="185">
        <v>0</v>
      </c>
      <c r="N381" s="185">
        <v>0</v>
      </c>
      <c r="O381" s="185">
        <v>0</v>
      </c>
      <c r="P381" s="185">
        <v>0</v>
      </c>
      <c r="Q381" s="185">
        <v>0</v>
      </c>
      <c r="R381" s="185">
        <v>1.57</v>
      </c>
      <c r="S381" s="185">
        <v>0</v>
      </c>
      <c r="T381" s="185">
        <v>0</v>
      </c>
      <c r="U381" s="185">
        <v>0</v>
      </c>
      <c r="V381" s="185">
        <v>0</v>
      </c>
      <c r="W381" s="185">
        <v>0</v>
      </c>
      <c r="X381" s="185">
        <v>0</v>
      </c>
      <c r="Y381" s="185">
        <v>0</v>
      </c>
      <c r="Z381" s="185">
        <v>0</v>
      </c>
      <c r="AA381" s="185">
        <v>0</v>
      </c>
      <c r="AB381" s="185">
        <v>1.57</v>
      </c>
      <c r="AC381" s="185">
        <v>0</v>
      </c>
      <c r="AD381" s="185">
        <v>0</v>
      </c>
      <c r="AE381" s="185">
        <v>0</v>
      </c>
      <c r="AF381" s="185">
        <v>0</v>
      </c>
      <c r="AG381" s="185">
        <v>0</v>
      </c>
      <c r="AH381" s="185">
        <v>0</v>
      </c>
    </row>
    <row r="382" spans="1:34" ht="30" customHeight="1">
      <c r="A382" s="2019"/>
      <c r="B382" s="991" t="s">
        <v>820</v>
      </c>
      <c r="C382" s="185">
        <v>0</v>
      </c>
      <c r="D382" s="185">
        <v>0</v>
      </c>
      <c r="E382" s="185">
        <v>0</v>
      </c>
      <c r="F382" s="185">
        <v>0</v>
      </c>
      <c r="G382" s="185">
        <v>0</v>
      </c>
      <c r="H382" s="185">
        <v>0</v>
      </c>
      <c r="I382" s="185">
        <v>0</v>
      </c>
      <c r="J382" s="185">
        <v>0</v>
      </c>
      <c r="K382" s="185">
        <v>0</v>
      </c>
      <c r="L382" s="185">
        <v>0</v>
      </c>
      <c r="M382" s="185">
        <v>0</v>
      </c>
      <c r="N382" s="185">
        <v>0</v>
      </c>
      <c r="O382" s="185">
        <v>0</v>
      </c>
      <c r="P382" s="185">
        <v>0</v>
      </c>
      <c r="Q382" s="185">
        <v>0</v>
      </c>
      <c r="R382" s="185">
        <v>0</v>
      </c>
      <c r="S382" s="185">
        <v>0</v>
      </c>
      <c r="T382" s="185">
        <v>0</v>
      </c>
      <c r="U382" s="185">
        <v>0</v>
      </c>
      <c r="V382" s="185">
        <v>0</v>
      </c>
      <c r="W382" s="185">
        <v>0</v>
      </c>
      <c r="X382" s="185">
        <v>0</v>
      </c>
      <c r="Y382" s="185">
        <v>0</v>
      </c>
      <c r="Z382" s="185">
        <v>0</v>
      </c>
      <c r="AA382" s="185">
        <v>0</v>
      </c>
      <c r="AB382" s="185">
        <v>0</v>
      </c>
      <c r="AC382" s="185">
        <v>0</v>
      </c>
      <c r="AD382" s="185">
        <v>0</v>
      </c>
      <c r="AE382" s="185">
        <v>0</v>
      </c>
      <c r="AF382" s="185">
        <v>0</v>
      </c>
      <c r="AG382" s="185">
        <v>0</v>
      </c>
      <c r="AH382" s="185">
        <v>0</v>
      </c>
    </row>
    <row r="383" spans="1:34" ht="30" customHeight="1">
      <c r="A383" s="2019"/>
      <c r="B383" s="991" t="s">
        <v>800</v>
      </c>
      <c r="C383" s="185">
        <v>0</v>
      </c>
      <c r="D383" s="185">
        <v>0</v>
      </c>
      <c r="E383" s="185">
        <v>0</v>
      </c>
      <c r="F383" s="185">
        <v>0</v>
      </c>
      <c r="G383" s="185">
        <v>0</v>
      </c>
      <c r="H383" s="185">
        <v>0</v>
      </c>
      <c r="I383" s="185">
        <v>0</v>
      </c>
      <c r="J383" s="185">
        <v>0</v>
      </c>
      <c r="K383" s="185">
        <v>0</v>
      </c>
      <c r="L383" s="185">
        <v>0</v>
      </c>
      <c r="M383" s="185">
        <v>0</v>
      </c>
      <c r="N383" s="185">
        <v>0</v>
      </c>
      <c r="O383" s="185">
        <v>0</v>
      </c>
      <c r="P383" s="185">
        <v>0</v>
      </c>
      <c r="Q383" s="185">
        <v>0</v>
      </c>
      <c r="R383" s="185">
        <v>0</v>
      </c>
      <c r="S383" s="185">
        <v>0</v>
      </c>
      <c r="T383" s="185">
        <v>0</v>
      </c>
      <c r="U383" s="185">
        <v>0</v>
      </c>
      <c r="V383" s="185">
        <v>0</v>
      </c>
      <c r="W383" s="185">
        <v>0</v>
      </c>
      <c r="X383" s="185">
        <v>0</v>
      </c>
      <c r="Y383" s="185">
        <v>0</v>
      </c>
      <c r="Z383" s="185">
        <v>0</v>
      </c>
      <c r="AA383" s="185">
        <v>0</v>
      </c>
      <c r="AB383" s="185">
        <v>0</v>
      </c>
      <c r="AC383" s="185">
        <v>0</v>
      </c>
      <c r="AD383" s="185">
        <v>0</v>
      </c>
      <c r="AE383" s="185">
        <v>0</v>
      </c>
      <c r="AF383" s="185">
        <v>0</v>
      </c>
      <c r="AG383" s="185">
        <v>0</v>
      </c>
      <c r="AH383" s="185">
        <v>0</v>
      </c>
    </row>
    <row r="384" spans="1:34" ht="30" customHeight="1">
      <c r="A384" s="2019"/>
      <c r="B384" s="989" t="s">
        <v>801</v>
      </c>
      <c r="C384" s="185">
        <v>0</v>
      </c>
      <c r="D384" s="185">
        <v>0</v>
      </c>
      <c r="E384" s="185">
        <v>0</v>
      </c>
      <c r="F384" s="185">
        <v>0</v>
      </c>
      <c r="G384" s="185">
        <v>0</v>
      </c>
      <c r="H384" s="185">
        <v>0</v>
      </c>
      <c r="I384" s="185">
        <v>0</v>
      </c>
      <c r="J384" s="185">
        <v>0</v>
      </c>
      <c r="K384" s="185">
        <v>0</v>
      </c>
      <c r="L384" s="185">
        <v>0</v>
      </c>
      <c r="M384" s="185">
        <v>0</v>
      </c>
      <c r="N384" s="185">
        <v>0</v>
      </c>
      <c r="O384" s="185">
        <v>0</v>
      </c>
      <c r="P384" s="185">
        <v>0</v>
      </c>
      <c r="Q384" s="185">
        <v>0</v>
      </c>
      <c r="R384" s="185">
        <v>0</v>
      </c>
      <c r="S384" s="185">
        <v>0</v>
      </c>
      <c r="T384" s="185">
        <v>0</v>
      </c>
      <c r="U384" s="185">
        <v>0</v>
      </c>
      <c r="V384" s="185">
        <v>0</v>
      </c>
      <c r="W384" s="185">
        <v>0</v>
      </c>
      <c r="X384" s="185">
        <v>0</v>
      </c>
      <c r="Y384" s="185">
        <v>0</v>
      </c>
      <c r="Z384" s="185">
        <v>0</v>
      </c>
      <c r="AA384" s="185">
        <v>0</v>
      </c>
      <c r="AB384" s="185">
        <v>0</v>
      </c>
      <c r="AC384" s="185">
        <v>0</v>
      </c>
      <c r="AD384" s="185">
        <v>0</v>
      </c>
      <c r="AE384" s="185">
        <v>0</v>
      </c>
      <c r="AF384" s="185">
        <v>0</v>
      </c>
      <c r="AG384" s="185">
        <v>0</v>
      </c>
      <c r="AH384" s="185">
        <v>0</v>
      </c>
    </row>
    <row r="385" spans="1:34" ht="30" customHeight="1">
      <c r="A385" s="2019"/>
      <c r="B385" s="995" t="s">
        <v>802</v>
      </c>
      <c r="C385" s="185">
        <v>0</v>
      </c>
      <c r="D385" s="185">
        <v>0</v>
      </c>
      <c r="E385" s="185">
        <v>0</v>
      </c>
      <c r="F385" s="185">
        <v>0</v>
      </c>
      <c r="G385" s="185">
        <v>0</v>
      </c>
      <c r="H385" s="185">
        <v>0</v>
      </c>
      <c r="I385" s="185">
        <v>0</v>
      </c>
      <c r="J385" s="185">
        <v>0</v>
      </c>
      <c r="K385" s="185">
        <v>0</v>
      </c>
      <c r="L385" s="185">
        <v>0</v>
      </c>
      <c r="M385" s="185">
        <v>0</v>
      </c>
      <c r="N385" s="185">
        <v>0</v>
      </c>
      <c r="O385" s="185">
        <v>0</v>
      </c>
      <c r="P385" s="185">
        <v>0</v>
      </c>
      <c r="Q385" s="185">
        <v>0</v>
      </c>
      <c r="R385" s="185">
        <v>0</v>
      </c>
      <c r="S385" s="185">
        <v>0</v>
      </c>
      <c r="T385" s="185">
        <v>0</v>
      </c>
      <c r="U385" s="185">
        <v>0</v>
      </c>
      <c r="V385" s="185">
        <v>0</v>
      </c>
      <c r="W385" s="185">
        <v>0</v>
      </c>
      <c r="X385" s="185">
        <v>0</v>
      </c>
      <c r="Y385" s="185">
        <v>0</v>
      </c>
      <c r="Z385" s="185">
        <v>0</v>
      </c>
      <c r="AA385" s="185">
        <v>0</v>
      </c>
      <c r="AB385" s="185">
        <v>0</v>
      </c>
      <c r="AC385" s="185">
        <v>0</v>
      </c>
      <c r="AD385" s="185">
        <v>0</v>
      </c>
      <c r="AE385" s="185">
        <v>0</v>
      </c>
      <c r="AF385" s="185">
        <v>0</v>
      </c>
      <c r="AG385" s="185">
        <v>0</v>
      </c>
      <c r="AH385" s="185">
        <v>0</v>
      </c>
    </row>
    <row r="386" spans="1:34" ht="30" customHeight="1">
      <c r="A386" s="2019"/>
      <c r="B386" s="995" t="s">
        <v>803</v>
      </c>
      <c r="C386" s="185">
        <v>0</v>
      </c>
      <c r="D386" s="185">
        <v>0</v>
      </c>
      <c r="E386" s="185">
        <v>0</v>
      </c>
      <c r="F386" s="185">
        <v>0</v>
      </c>
      <c r="G386" s="185">
        <v>0</v>
      </c>
      <c r="H386" s="185">
        <v>0</v>
      </c>
      <c r="I386" s="185">
        <v>0</v>
      </c>
      <c r="J386" s="185">
        <v>0</v>
      </c>
      <c r="K386" s="185">
        <v>0</v>
      </c>
      <c r="L386" s="185">
        <v>0</v>
      </c>
      <c r="M386" s="185">
        <v>0</v>
      </c>
      <c r="N386" s="185">
        <v>0</v>
      </c>
      <c r="O386" s="185">
        <v>0</v>
      </c>
      <c r="P386" s="185">
        <v>0</v>
      </c>
      <c r="Q386" s="185">
        <v>0</v>
      </c>
      <c r="R386" s="185">
        <v>0</v>
      </c>
      <c r="S386" s="185">
        <v>0</v>
      </c>
      <c r="T386" s="185">
        <v>0</v>
      </c>
      <c r="U386" s="185">
        <v>0</v>
      </c>
      <c r="V386" s="185">
        <v>0</v>
      </c>
      <c r="W386" s="185">
        <v>0</v>
      </c>
      <c r="X386" s="185">
        <v>0</v>
      </c>
      <c r="Y386" s="185">
        <v>0</v>
      </c>
      <c r="Z386" s="185">
        <v>0</v>
      </c>
      <c r="AA386" s="185">
        <v>0</v>
      </c>
      <c r="AB386" s="185">
        <v>0</v>
      </c>
      <c r="AC386" s="185">
        <v>0</v>
      </c>
      <c r="AD386" s="185">
        <v>0</v>
      </c>
      <c r="AE386" s="185">
        <v>0</v>
      </c>
      <c r="AF386" s="185">
        <v>0</v>
      </c>
      <c r="AG386" s="185">
        <v>0</v>
      </c>
      <c r="AH386" s="185">
        <v>0</v>
      </c>
    </row>
    <row r="387" spans="1:34" ht="30" customHeight="1">
      <c r="A387" s="2019"/>
      <c r="B387" s="1011" t="s">
        <v>804</v>
      </c>
      <c r="C387" s="185">
        <v>0</v>
      </c>
      <c r="D387" s="185">
        <v>0</v>
      </c>
      <c r="E387" s="185">
        <v>0</v>
      </c>
      <c r="F387" s="185">
        <v>0</v>
      </c>
      <c r="G387" s="185">
        <v>0</v>
      </c>
      <c r="H387" s="185">
        <v>0</v>
      </c>
      <c r="I387" s="185">
        <v>0</v>
      </c>
      <c r="J387" s="185">
        <v>0</v>
      </c>
      <c r="K387" s="185">
        <v>0</v>
      </c>
      <c r="L387" s="185">
        <v>0</v>
      </c>
      <c r="M387" s="185">
        <v>0</v>
      </c>
      <c r="N387" s="185">
        <v>0</v>
      </c>
      <c r="O387" s="185">
        <v>0</v>
      </c>
      <c r="P387" s="185">
        <v>0</v>
      </c>
      <c r="Q387" s="185">
        <v>0</v>
      </c>
      <c r="R387" s="185">
        <v>0</v>
      </c>
      <c r="S387" s="185">
        <v>0</v>
      </c>
      <c r="T387" s="185">
        <v>0</v>
      </c>
      <c r="U387" s="185">
        <v>0</v>
      </c>
      <c r="V387" s="185">
        <v>0</v>
      </c>
      <c r="W387" s="185">
        <v>0</v>
      </c>
      <c r="X387" s="185">
        <v>0</v>
      </c>
      <c r="Y387" s="185">
        <v>0</v>
      </c>
      <c r="Z387" s="185">
        <v>0</v>
      </c>
      <c r="AA387" s="185">
        <v>0</v>
      </c>
      <c r="AB387" s="185">
        <v>0</v>
      </c>
      <c r="AC387" s="185">
        <v>0</v>
      </c>
      <c r="AD387" s="185">
        <v>0</v>
      </c>
      <c r="AE387" s="185">
        <v>0</v>
      </c>
      <c r="AF387" s="185">
        <v>0</v>
      </c>
      <c r="AG387" s="185">
        <v>0</v>
      </c>
      <c r="AH387" s="185">
        <v>0</v>
      </c>
    </row>
    <row r="388" spans="1:34" ht="30" customHeight="1">
      <c r="A388" s="2019"/>
      <c r="B388" s="1011" t="s">
        <v>805</v>
      </c>
      <c r="C388" s="185">
        <v>0</v>
      </c>
      <c r="D388" s="185">
        <v>0</v>
      </c>
      <c r="E388" s="185">
        <v>0</v>
      </c>
      <c r="F388" s="185">
        <v>0</v>
      </c>
      <c r="G388" s="185">
        <v>0</v>
      </c>
      <c r="H388" s="185">
        <v>0</v>
      </c>
      <c r="I388" s="185">
        <v>0</v>
      </c>
      <c r="J388" s="185">
        <v>0</v>
      </c>
      <c r="K388" s="185">
        <v>0</v>
      </c>
      <c r="L388" s="185">
        <v>0</v>
      </c>
      <c r="M388" s="185">
        <v>0</v>
      </c>
      <c r="N388" s="185">
        <v>0</v>
      </c>
      <c r="O388" s="185">
        <v>0</v>
      </c>
      <c r="P388" s="185">
        <v>0</v>
      </c>
      <c r="Q388" s="185">
        <v>0</v>
      </c>
      <c r="R388" s="185">
        <v>0</v>
      </c>
      <c r="S388" s="185">
        <v>0</v>
      </c>
      <c r="T388" s="185">
        <v>0</v>
      </c>
      <c r="U388" s="185">
        <v>0</v>
      </c>
      <c r="V388" s="185">
        <v>0</v>
      </c>
      <c r="W388" s="185">
        <v>0</v>
      </c>
      <c r="X388" s="185">
        <v>0</v>
      </c>
      <c r="Y388" s="185">
        <v>0</v>
      </c>
      <c r="Z388" s="185">
        <v>0</v>
      </c>
      <c r="AA388" s="185">
        <v>0</v>
      </c>
      <c r="AB388" s="185">
        <v>0</v>
      </c>
      <c r="AC388" s="185">
        <v>0</v>
      </c>
      <c r="AD388" s="185">
        <v>0</v>
      </c>
      <c r="AE388" s="185">
        <v>0</v>
      </c>
      <c r="AF388" s="185">
        <v>0</v>
      </c>
      <c r="AG388" s="185">
        <v>0</v>
      </c>
      <c r="AH388" s="185">
        <v>0</v>
      </c>
    </row>
    <row r="389" spans="1:34" ht="30" customHeight="1">
      <c r="A389" s="2019"/>
      <c r="B389" s="1011" t="s">
        <v>806</v>
      </c>
      <c r="C389" s="185">
        <v>0</v>
      </c>
      <c r="D389" s="185">
        <v>0</v>
      </c>
      <c r="E389" s="185">
        <v>0</v>
      </c>
      <c r="F389" s="185">
        <v>0</v>
      </c>
      <c r="G389" s="185">
        <v>0</v>
      </c>
      <c r="H389" s="185">
        <v>0</v>
      </c>
      <c r="I389" s="185">
        <v>0</v>
      </c>
      <c r="J389" s="185">
        <v>0</v>
      </c>
      <c r="K389" s="185">
        <v>0</v>
      </c>
      <c r="L389" s="185">
        <v>0</v>
      </c>
      <c r="M389" s="185">
        <v>0</v>
      </c>
      <c r="N389" s="185">
        <v>0</v>
      </c>
      <c r="O389" s="185">
        <v>0</v>
      </c>
      <c r="P389" s="185">
        <v>0</v>
      </c>
      <c r="Q389" s="185">
        <v>0</v>
      </c>
      <c r="R389" s="185">
        <v>0</v>
      </c>
      <c r="S389" s="185">
        <v>0</v>
      </c>
      <c r="T389" s="185">
        <v>0</v>
      </c>
      <c r="U389" s="185">
        <v>0</v>
      </c>
      <c r="V389" s="185">
        <v>0</v>
      </c>
      <c r="W389" s="185">
        <v>0</v>
      </c>
      <c r="X389" s="185">
        <v>0</v>
      </c>
      <c r="Y389" s="185">
        <v>0</v>
      </c>
      <c r="Z389" s="185">
        <v>0</v>
      </c>
      <c r="AA389" s="185">
        <v>0</v>
      </c>
      <c r="AB389" s="185">
        <v>0</v>
      </c>
      <c r="AC389" s="185">
        <v>0</v>
      </c>
      <c r="AD389" s="185">
        <v>0</v>
      </c>
      <c r="AE389" s="185">
        <v>0</v>
      </c>
      <c r="AF389" s="185">
        <v>0</v>
      </c>
      <c r="AG389" s="185">
        <v>0</v>
      </c>
      <c r="AH389" s="185">
        <v>0</v>
      </c>
    </row>
    <row r="390" spans="1:34" ht="30" customHeight="1">
      <c r="A390" s="2019"/>
      <c r="B390" s="995" t="s">
        <v>807</v>
      </c>
      <c r="C390" s="185">
        <v>0</v>
      </c>
      <c r="D390" s="185">
        <v>0</v>
      </c>
      <c r="E390" s="185">
        <v>0</v>
      </c>
      <c r="F390" s="185">
        <v>0</v>
      </c>
      <c r="G390" s="185">
        <v>0</v>
      </c>
      <c r="H390" s="185">
        <v>0</v>
      </c>
      <c r="I390" s="185">
        <v>0</v>
      </c>
      <c r="J390" s="185">
        <v>0</v>
      </c>
      <c r="K390" s="185">
        <v>0</v>
      </c>
      <c r="L390" s="185">
        <v>0</v>
      </c>
      <c r="M390" s="185">
        <v>0</v>
      </c>
      <c r="N390" s="185">
        <v>0</v>
      </c>
      <c r="O390" s="185">
        <v>0</v>
      </c>
      <c r="P390" s="185">
        <v>0</v>
      </c>
      <c r="Q390" s="185">
        <v>0</v>
      </c>
      <c r="R390" s="185">
        <v>0</v>
      </c>
      <c r="S390" s="185">
        <v>0</v>
      </c>
      <c r="T390" s="185">
        <v>0</v>
      </c>
      <c r="U390" s="185">
        <v>0</v>
      </c>
      <c r="V390" s="185">
        <v>0</v>
      </c>
      <c r="W390" s="185">
        <v>0</v>
      </c>
      <c r="X390" s="185">
        <v>0</v>
      </c>
      <c r="Y390" s="185">
        <v>0</v>
      </c>
      <c r="Z390" s="185">
        <v>0</v>
      </c>
      <c r="AA390" s="185">
        <v>0</v>
      </c>
      <c r="AB390" s="185">
        <v>0</v>
      </c>
      <c r="AC390" s="185">
        <v>0</v>
      </c>
      <c r="AD390" s="185">
        <v>0</v>
      </c>
      <c r="AE390" s="185">
        <v>0</v>
      </c>
      <c r="AF390" s="185">
        <v>0</v>
      </c>
      <c r="AG390" s="185">
        <v>0</v>
      </c>
      <c r="AH390" s="185">
        <v>0</v>
      </c>
    </row>
    <row r="391" spans="1:34" ht="30" customHeight="1">
      <c r="A391" s="2019"/>
      <c r="B391" s="991" t="s">
        <v>808</v>
      </c>
      <c r="C391" s="185">
        <v>0</v>
      </c>
      <c r="D391" s="185">
        <v>0</v>
      </c>
      <c r="E391" s="185">
        <v>0</v>
      </c>
      <c r="F391" s="185">
        <v>0</v>
      </c>
      <c r="G391" s="185">
        <v>0</v>
      </c>
      <c r="H391" s="185">
        <v>0</v>
      </c>
      <c r="I391" s="185">
        <v>0</v>
      </c>
      <c r="J391" s="185">
        <v>0</v>
      </c>
      <c r="K391" s="185">
        <v>0</v>
      </c>
      <c r="L391" s="185">
        <v>0</v>
      </c>
      <c r="M391" s="185">
        <v>0</v>
      </c>
      <c r="N391" s="185">
        <v>0</v>
      </c>
      <c r="O391" s="185">
        <v>0</v>
      </c>
      <c r="P391" s="185">
        <v>0</v>
      </c>
      <c r="Q391" s="185">
        <v>0</v>
      </c>
      <c r="R391" s="185">
        <v>0</v>
      </c>
      <c r="S391" s="185">
        <v>0</v>
      </c>
      <c r="T391" s="185">
        <v>0</v>
      </c>
      <c r="U391" s="185">
        <v>0</v>
      </c>
      <c r="V391" s="185">
        <v>0</v>
      </c>
      <c r="W391" s="185">
        <v>0</v>
      </c>
      <c r="X391" s="185">
        <v>0</v>
      </c>
      <c r="Y391" s="185">
        <v>0</v>
      </c>
      <c r="Z391" s="185">
        <v>0</v>
      </c>
      <c r="AA391" s="185">
        <v>0</v>
      </c>
      <c r="AB391" s="185">
        <v>0</v>
      </c>
      <c r="AC391" s="185">
        <v>0</v>
      </c>
      <c r="AD391" s="185">
        <v>0</v>
      </c>
      <c r="AE391" s="185">
        <v>0</v>
      </c>
      <c r="AF391" s="185">
        <v>0</v>
      </c>
      <c r="AG391" s="185">
        <v>0</v>
      </c>
      <c r="AH391" s="185">
        <v>0</v>
      </c>
    </row>
    <row r="392" spans="1:34" ht="30" customHeight="1">
      <c r="A392" s="2019"/>
      <c r="B392" s="1011" t="s">
        <v>821</v>
      </c>
      <c r="C392" s="185">
        <v>0</v>
      </c>
      <c r="D392" s="185">
        <v>0</v>
      </c>
      <c r="E392" s="185">
        <v>0</v>
      </c>
      <c r="F392" s="185">
        <v>0</v>
      </c>
      <c r="G392" s="185">
        <v>0</v>
      </c>
      <c r="H392" s="185">
        <v>0</v>
      </c>
      <c r="I392" s="185">
        <v>0</v>
      </c>
      <c r="J392" s="185">
        <v>0</v>
      </c>
      <c r="K392" s="185">
        <v>0</v>
      </c>
      <c r="L392" s="185">
        <v>0</v>
      </c>
      <c r="M392" s="185">
        <v>0</v>
      </c>
      <c r="N392" s="185">
        <v>0</v>
      </c>
      <c r="O392" s="185">
        <v>0</v>
      </c>
      <c r="P392" s="185">
        <v>0</v>
      </c>
      <c r="Q392" s="185">
        <v>0</v>
      </c>
      <c r="R392" s="185">
        <v>0</v>
      </c>
      <c r="S392" s="185">
        <v>0</v>
      </c>
      <c r="T392" s="185">
        <v>0</v>
      </c>
      <c r="U392" s="185">
        <v>0</v>
      </c>
      <c r="V392" s="185">
        <v>0</v>
      </c>
      <c r="W392" s="185">
        <v>0</v>
      </c>
      <c r="X392" s="185">
        <v>0</v>
      </c>
      <c r="Y392" s="185">
        <v>0</v>
      </c>
      <c r="Z392" s="185">
        <v>0</v>
      </c>
      <c r="AA392" s="185">
        <v>0</v>
      </c>
      <c r="AB392" s="185">
        <v>0</v>
      </c>
      <c r="AC392" s="185">
        <v>0</v>
      </c>
      <c r="AD392" s="185">
        <v>0</v>
      </c>
      <c r="AE392" s="185">
        <v>0</v>
      </c>
      <c r="AF392" s="185">
        <v>0</v>
      </c>
      <c r="AG392" s="185">
        <v>0</v>
      </c>
      <c r="AH392" s="185">
        <v>0</v>
      </c>
    </row>
    <row r="393" spans="1:34" ht="30" customHeight="1">
      <c r="A393" s="2019"/>
      <c r="B393" s="1011" t="s">
        <v>822</v>
      </c>
      <c r="C393" s="185">
        <v>0</v>
      </c>
      <c r="D393" s="185">
        <v>0</v>
      </c>
      <c r="E393" s="185">
        <v>0</v>
      </c>
      <c r="F393" s="185">
        <v>0</v>
      </c>
      <c r="G393" s="185">
        <v>0</v>
      </c>
      <c r="H393" s="185">
        <v>0</v>
      </c>
      <c r="I393" s="185">
        <v>0</v>
      </c>
      <c r="J393" s="185">
        <v>0</v>
      </c>
      <c r="K393" s="185">
        <v>0</v>
      </c>
      <c r="L393" s="185">
        <v>0</v>
      </c>
      <c r="M393" s="185">
        <v>0</v>
      </c>
      <c r="N393" s="185">
        <v>0</v>
      </c>
      <c r="O393" s="185">
        <v>0</v>
      </c>
      <c r="P393" s="185">
        <v>0</v>
      </c>
      <c r="Q393" s="185">
        <v>0</v>
      </c>
      <c r="R393" s="185">
        <v>0</v>
      </c>
      <c r="S393" s="185">
        <v>0</v>
      </c>
      <c r="T393" s="185">
        <v>0</v>
      </c>
      <c r="U393" s="185">
        <v>0</v>
      </c>
      <c r="V393" s="185">
        <v>0</v>
      </c>
      <c r="W393" s="185">
        <v>0</v>
      </c>
      <c r="X393" s="185">
        <v>0</v>
      </c>
      <c r="Y393" s="185">
        <v>0</v>
      </c>
      <c r="Z393" s="185">
        <v>0</v>
      </c>
      <c r="AA393" s="185">
        <v>0</v>
      </c>
      <c r="AB393" s="185">
        <v>0</v>
      </c>
      <c r="AC393" s="185">
        <v>0</v>
      </c>
      <c r="AD393" s="185">
        <v>0</v>
      </c>
      <c r="AE393" s="185">
        <v>0</v>
      </c>
      <c r="AF393" s="185">
        <v>0</v>
      </c>
      <c r="AG393" s="185">
        <v>0</v>
      </c>
      <c r="AH393" s="185">
        <v>0</v>
      </c>
    </row>
    <row r="394" spans="1:34" ht="19.5" customHeight="1">
      <c r="A394" s="2019"/>
      <c r="B394" s="1242" t="s">
        <v>952</v>
      </c>
      <c r="C394" s="185">
        <v>0</v>
      </c>
      <c r="D394" s="185">
        <v>0</v>
      </c>
      <c r="E394" s="185">
        <v>0</v>
      </c>
      <c r="F394" s="185">
        <v>0</v>
      </c>
      <c r="G394" s="185">
        <v>0</v>
      </c>
      <c r="H394" s="185">
        <v>0</v>
      </c>
      <c r="I394" s="185">
        <v>0</v>
      </c>
      <c r="J394" s="185">
        <v>0</v>
      </c>
      <c r="K394" s="185">
        <v>0</v>
      </c>
      <c r="L394" s="185">
        <v>0</v>
      </c>
      <c r="M394" s="185">
        <v>0</v>
      </c>
      <c r="N394" s="185">
        <v>0</v>
      </c>
      <c r="O394" s="185">
        <v>0</v>
      </c>
      <c r="P394" s="185">
        <v>0</v>
      </c>
      <c r="Q394" s="185">
        <v>0</v>
      </c>
      <c r="R394" s="185">
        <v>0</v>
      </c>
      <c r="S394" s="185">
        <v>0</v>
      </c>
      <c r="T394" s="185">
        <v>0</v>
      </c>
      <c r="U394" s="185">
        <v>0</v>
      </c>
      <c r="V394" s="185">
        <v>0</v>
      </c>
      <c r="W394" s="185">
        <v>0</v>
      </c>
      <c r="X394" s="185">
        <v>0</v>
      </c>
      <c r="Y394" s="185">
        <v>0</v>
      </c>
      <c r="Z394" s="185">
        <v>0</v>
      </c>
      <c r="AA394" s="185">
        <v>0</v>
      </c>
      <c r="AB394" s="185">
        <v>0</v>
      </c>
      <c r="AC394" s="185">
        <v>0</v>
      </c>
      <c r="AD394" s="185">
        <v>0</v>
      </c>
      <c r="AE394" s="185">
        <v>0</v>
      </c>
      <c r="AF394" s="185">
        <v>0</v>
      </c>
      <c r="AG394" s="185">
        <v>0</v>
      </c>
      <c r="AH394" s="185">
        <v>0</v>
      </c>
    </row>
    <row r="395" spans="1:34" ht="19.5" customHeight="1">
      <c r="A395" s="2018" t="s">
        <v>817</v>
      </c>
      <c r="B395" s="1013" t="s">
        <v>41</v>
      </c>
      <c r="C395" s="1013">
        <f>SUM(' 배수관 경년별 총괄'!C396:' 배수관 경년별 총괄'!C417)</f>
        <v>16564.2</v>
      </c>
      <c r="D395" s="1013">
        <f>SUM(' 배수관 경년별 총괄'!D396:' 배수관 경년별 총괄'!D417)</f>
        <v>15538.48</v>
      </c>
      <c r="E395" s="1013">
        <f>SUM(' 배수관 경년별 총괄'!E396:' 배수관 경년별 총괄'!E417)</f>
        <v>0</v>
      </c>
      <c r="F395" s="1013">
        <f>SUM(' 배수관 경년별 총괄'!F396:' 배수관 경년별 총괄'!F417)</f>
        <v>0</v>
      </c>
      <c r="G395" s="1013">
        <f>SUM(' 배수관 경년별 총괄'!G396:' 배수관 경년별 총괄'!G417)</f>
        <v>0</v>
      </c>
      <c r="H395" s="1013">
        <f>SUM(' 배수관 경년별 총괄'!H396:' 배수관 경년별 총괄'!H417)</f>
        <v>0</v>
      </c>
      <c r="I395" s="1013">
        <f>SUM(' 배수관 경년별 총괄'!I396:' 배수관 경년별 총괄'!I417)</f>
        <v>0</v>
      </c>
      <c r="J395" s="1013">
        <f>SUM(' 배수관 경년별 총괄'!J396:' 배수관 경년별 총괄'!J417)</f>
        <v>0</v>
      </c>
      <c r="K395" s="1013">
        <f>SUM(' 배수관 경년별 총괄'!K396:' 배수관 경년별 총괄'!K417)</f>
        <v>1011.44</v>
      </c>
      <c r="L395" s="1013">
        <f>SUM(' 배수관 경년별 총괄'!L396:' 배수관 경년별 총괄'!L417)</f>
        <v>10.49</v>
      </c>
      <c r="M395" s="1013">
        <f>SUM(' 배수관 경년별 총괄'!M396:' 배수관 경년별 총괄'!M417)</f>
        <v>0</v>
      </c>
      <c r="N395" s="1013">
        <f>SUM(' 배수관 경년별 총괄'!N396:' 배수관 경년별 총괄'!N417)</f>
        <v>3.79</v>
      </c>
      <c r="O395" s="1013">
        <f>SUM(' 배수관 경년별 총괄'!O396:' 배수관 경년별 총괄'!O417)</f>
        <v>0</v>
      </c>
      <c r="P395" s="1013">
        <f>SUM(' 배수관 경년별 총괄'!P396:' 배수관 경년별 총괄'!P417)</f>
        <v>0</v>
      </c>
      <c r="Q395" s="1013">
        <f>SUM(' 배수관 경년별 총괄'!Q396:' 배수관 경년별 총괄'!Q417)</f>
        <v>0</v>
      </c>
      <c r="R395" s="1013">
        <f>SUM(' 배수관 경년별 총괄'!R396:' 배수관 경년별 총괄'!R417)</f>
        <v>0</v>
      </c>
      <c r="S395" s="1013">
        <f>SUM(' 배수관 경년별 총괄'!S396:' 배수관 경년별 총괄'!S417)</f>
        <v>0</v>
      </c>
      <c r="T395" s="1013">
        <f>SUM(' 배수관 경년별 총괄'!T396:' 배수관 경년별 총괄'!T417)</f>
        <v>0</v>
      </c>
      <c r="U395" s="1013">
        <f>SUM(' 배수관 경년별 총괄'!U396:' 배수관 경년별 총괄'!U417)</f>
        <v>1011.44</v>
      </c>
      <c r="V395" s="1013">
        <f>SUM(' 배수관 경년별 총괄'!V396:' 배수관 경년별 총괄'!V417)</f>
        <v>10.49</v>
      </c>
      <c r="W395" s="1013">
        <f>SUM(' 배수관 경년별 총괄'!W396:' 배수관 경년별 총괄'!W417)</f>
        <v>0</v>
      </c>
      <c r="X395" s="1013">
        <f>SUM(' 배수관 경년별 총괄'!X396:' 배수관 경년별 총괄'!X417)</f>
        <v>3.79</v>
      </c>
      <c r="Y395" s="1013">
        <f>SUM(' 배수관 경년별 총괄'!Y396:' 배수관 경년별 총괄'!Y417)</f>
        <v>0</v>
      </c>
      <c r="Z395" s="1013">
        <f>SUM(' 배수관 경년별 총괄'!Z396:' 배수관 경년별 총괄'!Z417)</f>
        <v>0</v>
      </c>
      <c r="AA395" s="1013">
        <f>SUM(' 배수관 경년별 총괄'!AA396:' 배수관 경년별 총괄'!AA417)</f>
        <v>0</v>
      </c>
      <c r="AB395" s="1013">
        <f>SUM(' 배수관 경년별 총괄'!AB396:' 배수관 경년별 총괄'!AB417)</f>
        <v>0</v>
      </c>
      <c r="AC395" s="1013">
        <f>SUM(' 배수관 경년별 총괄'!AC396:' 배수관 경년별 총괄'!AC417)</f>
        <v>0</v>
      </c>
      <c r="AD395" s="1013">
        <f>SUM(' 배수관 경년별 총괄'!AD396:' 배수관 경년별 총괄'!AD417)</f>
        <v>0</v>
      </c>
      <c r="AE395" s="1013">
        <f>SUM(' 배수관 경년별 총괄'!AE396:' 배수관 경년별 총괄'!AE417)</f>
        <v>1011.44</v>
      </c>
      <c r="AF395" s="1013">
        <f>SUM(' 배수관 경년별 총괄'!AF396:' 배수관 경년별 총괄'!AF417)</f>
        <v>10.49</v>
      </c>
      <c r="AG395" s="1013">
        <f>SUM(' 배수관 경년별 총괄'!AG396:' 배수관 경년별 총괄'!AG417)</f>
        <v>0</v>
      </c>
      <c r="AH395" s="1013">
        <f>SUM(' 배수관 경년별 총괄'!AH396:' 배수관 경년별 총괄'!AH417)</f>
        <v>3.79</v>
      </c>
    </row>
    <row r="396" spans="1:34" ht="19.5" customHeight="1">
      <c r="A396" s="2018" t="s">
        <v>817</v>
      </c>
      <c r="B396" s="989" t="s">
        <v>951</v>
      </c>
      <c r="C396" s="185">
        <v>3.79</v>
      </c>
      <c r="D396" s="185">
        <v>0</v>
      </c>
      <c r="E396" s="185">
        <v>0</v>
      </c>
      <c r="F396" s="185">
        <v>0</v>
      </c>
      <c r="G396" s="185">
        <v>0</v>
      </c>
      <c r="H396" s="185">
        <v>0</v>
      </c>
      <c r="I396" s="185">
        <v>0</v>
      </c>
      <c r="J396" s="185">
        <v>0</v>
      </c>
      <c r="K396" s="185">
        <v>0</v>
      </c>
      <c r="L396" s="185">
        <v>0</v>
      </c>
      <c r="M396" s="185">
        <v>0</v>
      </c>
      <c r="N396" s="185">
        <v>3.79</v>
      </c>
      <c r="O396" s="185">
        <v>0</v>
      </c>
      <c r="P396" s="185">
        <v>0</v>
      </c>
      <c r="Q396" s="185">
        <v>0</v>
      </c>
      <c r="R396" s="185">
        <v>0</v>
      </c>
      <c r="S396" s="185">
        <v>0</v>
      </c>
      <c r="T396" s="185">
        <v>0</v>
      </c>
      <c r="U396" s="185">
        <v>0</v>
      </c>
      <c r="V396" s="185">
        <v>0</v>
      </c>
      <c r="W396" s="185">
        <v>0</v>
      </c>
      <c r="X396" s="185">
        <v>3.79</v>
      </c>
      <c r="Y396" s="185">
        <v>0</v>
      </c>
      <c r="Z396" s="185">
        <v>0</v>
      </c>
      <c r="AA396" s="185">
        <v>0</v>
      </c>
      <c r="AB396" s="185">
        <v>0</v>
      </c>
      <c r="AC396" s="185">
        <v>0</v>
      </c>
      <c r="AD396" s="185">
        <v>0</v>
      </c>
      <c r="AE396" s="185">
        <v>0</v>
      </c>
      <c r="AF396" s="185">
        <v>0</v>
      </c>
      <c r="AG396" s="185">
        <v>0</v>
      </c>
      <c r="AH396" s="185">
        <v>3.79</v>
      </c>
    </row>
    <row r="397" spans="1:34" ht="30" customHeight="1">
      <c r="A397" s="2019"/>
      <c r="B397" s="989" t="s">
        <v>796</v>
      </c>
      <c r="C397" s="185">
        <v>0</v>
      </c>
      <c r="D397" s="185">
        <v>0</v>
      </c>
      <c r="E397" s="185">
        <v>0</v>
      </c>
      <c r="F397" s="185">
        <v>0</v>
      </c>
      <c r="G397" s="185">
        <v>0</v>
      </c>
      <c r="H397" s="185">
        <v>0</v>
      </c>
      <c r="I397" s="185">
        <v>0</v>
      </c>
      <c r="J397" s="185">
        <v>0</v>
      </c>
      <c r="K397" s="185">
        <v>0</v>
      </c>
      <c r="L397" s="185">
        <v>0</v>
      </c>
      <c r="M397" s="185">
        <v>0</v>
      </c>
      <c r="N397" s="185">
        <v>0</v>
      </c>
      <c r="O397" s="185">
        <v>0</v>
      </c>
      <c r="P397" s="185">
        <v>0</v>
      </c>
      <c r="Q397" s="185">
        <v>0</v>
      </c>
      <c r="R397" s="185">
        <v>0</v>
      </c>
      <c r="S397" s="185">
        <v>0</v>
      </c>
      <c r="T397" s="185">
        <v>0</v>
      </c>
      <c r="U397" s="185">
        <v>0</v>
      </c>
      <c r="V397" s="185">
        <v>0</v>
      </c>
      <c r="W397" s="185">
        <v>0</v>
      </c>
      <c r="X397" s="185">
        <v>0</v>
      </c>
      <c r="Y397" s="185">
        <v>0</v>
      </c>
      <c r="Z397" s="185">
        <v>0</v>
      </c>
      <c r="AA397" s="185">
        <v>0</v>
      </c>
      <c r="AB397" s="185">
        <v>0</v>
      </c>
      <c r="AC397" s="185">
        <v>0</v>
      </c>
      <c r="AD397" s="185">
        <v>0</v>
      </c>
      <c r="AE397" s="185">
        <v>0</v>
      </c>
      <c r="AF397" s="185">
        <v>0</v>
      </c>
      <c r="AG397" s="185">
        <v>0</v>
      </c>
      <c r="AH397" s="185">
        <v>0</v>
      </c>
    </row>
    <row r="398" spans="1:34" ht="30" customHeight="1">
      <c r="A398" s="2019"/>
      <c r="B398" s="989" t="s">
        <v>797</v>
      </c>
      <c r="C398" s="185">
        <v>0</v>
      </c>
      <c r="D398" s="185">
        <v>0</v>
      </c>
      <c r="E398" s="185">
        <v>0</v>
      </c>
      <c r="F398" s="185">
        <v>0</v>
      </c>
      <c r="G398" s="185">
        <v>0</v>
      </c>
      <c r="H398" s="185">
        <v>0</v>
      </c>
      <c r="I398" s="185">
        <v>0</v>
      </c>
      <c r="J398" s="185">
        <v>0</v>
      </c>
      <c r="K398" s="185">
        <v>0</v>
      </c>
      <c r="L398" s="185">
        <v>0</v>
      </c>
      <c r="M398" s="185">
        <v>0</v>
      </c>
      <c r="N398" s="185">
        <v>0</v>
      </c>
      <c r="O398" s="185">
        <v>0</v>
      </c>
      <c r="P398" s="185">
        <v>0</v>
      </c>
      <c r="Q398" s="185">
        <v>0</v>
      </c>
      <c r="R398" s="185">
        <v>0</v>
      </c>
      <c r="S398" s="185">
        <v>0</v>
      </c>
      <c r="T398" s="185">
        <v>0</v>
      </c>
      <c r="U398" s="185">
        <v>0</v>
      </c>
      <c r="V398" s="185">
        <v>0</v>
      </c>
      <c r="W398" s="185">
        <v>0</v>
      </c>
      <c r="X398" s="185">
        <v>0</v>
      </c>
      <c r="Y398" s="185">
        <v>0</v>
      </c>
      <c r="Z398" s="185">
        <v>0</v>
      </c>
      <c r="AA398" s="185">
        <v>0</v>
      </c>
      <c r="AB398" s="185">
        <v>0</v>
      </c>
      <c r="AC398" s="185">
        <v>0</v>
      </c>
      <c r="AD398" s="185">
        <v>0</v>
      </c>
      <c r="AE398" s="185">
        <v>0</v>
      </c>
      <c r="AF398" s="185">
        <v>0</v>
      </c>
      <c r="AG398" s="185">
        <v>0</v>
      </c>
      <c r="AH398" s="185">
        <v>0</v>
      </c>
    </row>
    <row r="399" spans="1:34" ht="30" customHeight="1">
      <c r="A399" s="2019"/>
      <c r="B399" s="989" t="s">
        <v>798</v>
      </c>
      <c r="C399" s="185">
        <v>0</v>
      </c>
      <c r="D399" s="185">
        <v>0</v>
      </c>
      <c r="E399" s="185">
        <v>0</v>
      </c>
      <c r="F399" s="185">
        <v>0</v>
      </c>
      <c r="G399" s="185">
        <v>0</v>
      </c>
      <c r="H399" s="185">
        <v>0</v>
      </c>
      <c r="I399" s="185">
        <v>0</v>
      </c>
      <c r="J399" s="185">
        <v>0</v>
      </c>
      <c r="K399" s="185">
        <v>0</v>
      </c>
      <c r="L399" s="185">
        <v>0</v>
      </c>
      <c r="M399" s="185">
        <v>0</v>
      </c>
      <c r="N399" s="185">
        <v>0</v>
      </c>
      <c r="O399" s="185">
        <v>0</v>
      </c>
      <c r="P399" s="185">
        <v>0</v>
      </c>
      <c r="Q399" s="185">
        <v>0</v>
      </c>
      <c r="R399" s="185">
        <v>0</v>
      </c>
      <c r="S399" s="185">
        <v>0</v>
      </c>
      <c r="T399" s="185">
        <v>0</v>
      </c>
      <c r="U399" s="185">
        <v>0</v>
      </c>
      <c r="V399" s="185">
        <v>0</v>
      </c>
      <c r="W399" s="185">
        <v>0</v>
      </c>
      <c r="X399" s="185">
        <v>0</v>
      </c>
      <c r="Y399" s="185">
        <v>0</v>
      </c>
      <c r="Z399" s="185">
        <v>0</v>
      </c>
      <c r="AA399" s="185">
        <v>0</v>
      </c>
      <c r="AB399" s="185">
        <v>0</v>
      </c>
      <c r="AC399" s="185">
        <v>0</v>
      </c>
      <c r="AD399" s="185">
        <v>0</v>
      </c>
      <c r="AE399" s="185">
        <v>0</v>
      </c>
      <c r="AF399" s="185">
        <v>0</v>
      </c>
      <c r="AG399" s="185">
        <v>0</v>
      </c>
      <c r="AH399" s="185">
        <v>0</v>
      </c>
    </row>
    <row r="400" spans="1:34" ht="30" customHeight="1">
      <c r="A400" s="2019"/>
      <c r="B400" s="989" t="s">
        <v>780</v>
      </c>
      <c r="C400" s="185">
        <v>4673.57</v>
      </c>
      <c r="D400" s="185">
        <v>3739.98</v>
      </c>
      <c r="E400" s="185">
        <v>0</v>
      </c>
      <c r="F400" s="185">
        <v>0</v>
      </c>
      <c r="G400" s="185">
        <v>0</v>
      </c>
      <c r="H400" s="185">
        <v>0</v>
      </c>
      <c r="I400" s="185">
        <v>0</v>
      </c>
      <c r="J400" s="185">
        <v>0</v>
      </c>
      <c r="K400" s="185">
        <v>923.1</v>
      </c>
      <c r="L400" s="185">
        <v>10.49</v>
      </c>
      <c r="M400" s="185">
        <v>0</v>
      </c>
      <c r="N400" s="185">
        <v>0</v>
      </c>
      <c r="O400" s="185">
        <v>0</v>
      </c>
      <c r="P400" s="185">
        <v>0</v>
      </c>
      <c r="Q400" s="185">
        <v>0</v>
      </c>
      <c r="R400" s="185">
        <v>0</v>
      </c>
      <c r="S400" s="185">
        <v>0</v>
      </c>
      <c r="T400" s="185">
        <v>0</v>
      </c>
      <c r="U400" s="185">
        <v>923.1</v>
      </c>
      <c r="V400" s="185">
        <v>10.49</v>
      </c>
      <c r="W400" s="185">
        <v>0</v>
      </c>
      <c r="X400" s="185">
        <v>0</v>
      </c>
      <c r="Y400" s="185">
        <v>0</v>
      </c>
      <c r="Z400" s="185">
        <v>0</v>
      </c>
      <c r="AA400" s="185">
        <v>0</v>
      </c>
      <c r="AB400" s="185">
        <v>0</v>
      </c>
      <c r="AC400" s="185">
        <v>0</v>
      </c>
      <c r="AD400" s="185">
        <v>0</v>
      </c>
      <c r="AE400" s="185">
        <v>923.1</v>
      </c>
      <c r="AF400" s="185">
        <v>10.49</v>
      </c>
      <c r="AG400" s="185">
        <v>0</v>
      </c>
      <c r="AH400" s="185">
        <v>0</v>
      </c>
    </row>
    <row r="401" spans="1:34" ht="30" customHeight="1">
      <c r="A401" s="2019"/>
      <c r="B401" s="991" t="s">
        <v>781</v>
      </c>
      <c r="C401" s="185">
        <v>4306.22</v>
      </c>
      <c r="D401" s="185">
        <v>4306.22</v>
      </c>
      <c r="E401" s="185">
        <v>0</v>
      </c>
      <c r="F401" s="185">
        <v>0</v>
      </c>
      <c r="G401" s="185">
        <v>0</v>
      </c>
      <c r="H401" s="185">
        <v>0</v>
      </c>
      <c r="I401" s="185">
        <v>0</v>
      </c>
      <c r="J401" s="185">
        <v>0</v>
      </c>
      <c r="K401" s="185">
        <v>0</v>
      </c>
      <c r="L401" s="185">
        <v>0</v>
      </c>
      <c r="M401" s="185">
        <v>0</v>
      </c>
      <c r="N401" s="185">
        <v>0</v>
      </c>
      <c r="O401" s="185">
        <v>0</v>
      </c>
      <c r="P401" s="185">
        <v>0</v>
      </c>
      <c r="Q401" s="185">
        <v>0</v>
      </c>
      <c r="R401" s="185">
        <v>0</v>
      </c>
      <c r="S401" s="185">
        <v>0</v>
      </c>
      <c r="T401" s="185">
        <v>0</v>
      </c>
      <c r="U401" s="185">
        <v>0</v>
      </c>
      <c r="V401" s="185">
        <v>0</v>
      </c>
      <c r="W401" s="185">
        <v>0</v>
      </c>
      <c r="X401" s="185">
        <v>0</v>
      </c>
      <c r="Y401" s="185">
        <v>0</v>
      </c>
      <c r="Z401" s="185">
        <v>0</v>
      </c>
      <c r="AA401" s="185">
        <v>0</v>
      </c>
      <c r="AB401" s="185">
        <v>0</v>
      </c>
      <c r="AC401" s="185">
        <v>0</v>
      </c>
      <c r="AD401" s="185">
        <v>0</v>
      </c>
      <c r="AE401" s="185">
        <v>0</v>
      </c>
      <c r="AF401" s="185">
        <v>0</v>
      </c>
      <c r="AG401" s="185">
        <v>0</v>
      </c>
      <c r="AH401" s="185">
        <v>0</v>
      </c>
    </row>
    <row r="402" spans="1:34" ht="30" customHeight="1">
      <c r="A402" s="2019"/>
      <c r="B402" s="991" t="s">
        <v>786</v>
      </c>
      <c r="C402" s="185">
        <v>1677.39</v>
      </c>
      <c r="D402" s="185">
        <v>1677.39</v>
      </c>
      <c r="E402" s="185">
        <v>0</v>
      </c>
      <c r="F402" s="185">
        <v>0</v>
      </c>
      <c r="G402" s="185">
        <v>0</v>
      </c>
      <c r="H402" s="185">
        <v>0</v>
      </c>
      <c r="I402" s="185">
        <v>0</v>
      </c>
      <c r="J402" s="185">
        <v>0</v>
      </c>
      <c r="K402" s="185">
        <v>0</v>
      </c>
      <c r="L402" s="185">
        <v>0</v>
      </c>
      <c r="M402" s="185">
        <v>0</v>
      </c>
      <c r="N402" s="185">
        <v>0</v>
      </c>
      <c r="O402" s="185">
        <v>0</v>
      </c>
      <c r="P402" s="185">
        <v>0</v>
      </c>
      <c r="Q402" s="185">
        <v>0</v>
      </c>
      <c r="R402" s="185">
        <v>0</v>
      </c>
      <c r="S402" s="185">
        <v>0</v>
      </c>
      <c r="T402" s="185">
        <v>0</v>
      </c>
      <c r="U402" s="185">
        <v>0</v>
      </c>
      <c r="V402" s="185">
        <v>0</v>
      </c>
      <c r="W402" s="185">
        <v>0</v>
      </c>
      <c r="X402" s="185">
        <v>0</v>
      </c>
      <c r="Y402" s="185">
        <v>0</v>
      </c>
      <c r="Z402" s="185">
        <v>0</v>
      </c>
      <c r="AA402" s="185">
        <v>0</v>
      </c>
      <c r="AB402" s="185">
        <v>0</v>
      </c>
      <c r="AC402" s="185">
        <v>0</v>
      </c>
      <c r="AD402" s="185">
        <v>0</v>
      </c>
      <c r="AE402" s="185">
        <v>0</v>
      </c>
      <c r="AF402" s="185">
        <v>0</v>
      </c>
      <c r="AG402" s="185">
        <v>0</v>
      </c>
      <c r="AH402" s="185">
        <v>0</v>
      </c>
    </row>
    <row r="403" spans="1:34" ht="30" customHeight="1">
      <c r="A403" s="2019"/>
      <c r="B403" s="991" t="s">
        <v>799</v>
      </c>
      <c r="C403" s="185">
        <v>0</v>
      </c>
      <c r="D403" s="185">
        <v>0</v>
      </c>
      <c r="E403" s="185">
        <v>0</v>
      </c>
      <c r="F403" s="185">
        <v>0</v>
      </c>
      <c r="G403" s="185">
        <v>0</v>
      </c>
      <c r="H403" s="185">
        <v>0</v>
      </c>
      <c r="I403" s="185">
        <v>0</v>
      </c>
      <c r="J403" s="185">
        <v>0</v>
      </c>
      <c r="K403" s="185">
        <v>0</v>
      </c>
      <c r="L403" s="185">
        <v>0</v>
      </c>
      <c r="M403" s="185">
        <v>0</v>
      </c>
      <c r="N403" s="185">
        <v>0</v>
      </c>
      <c r="O403" s="185">
        <v>0</v>
      </c>
      <c r="P403" s="185">
        <v>0</v>
      </c>
      <c r="Q403" s="185">
        <v>0</v>
      </c>
      <c r="R403" s="185">
        <v>0</v>
      </c>
      <c r="S403" s="185">
        <v>0</v>
      </c>
      <c r="T403" s="185">
        <v>0</v>
      </c>
      <c r="U403" s="185">
        <v>0</v>
      </c>
      <c r="V403" s="185">
        <v>0</v>
      </c>
      <c r="W403" s="185">
        <v>0</v>
      </c>
      <c r="X403" s="185">
        <v>0</v>
      </c>
      <c r="Y403" s="185">
        <v>0</v>
      </c>
      <c r="Z403" s="185">
        <v>0</v>
      </c>
      <c r="AA403" s="185">
        <v>0</v>
      </c>
      <c r="AB403" s="185">
        <v>0</v>
      </c>
      <c r="AC403" s="185">
        <v>0</v>
      </c>
      <c r="AD403" s="185">
        <v>0</v>
      </c>
      <c r="AE403" s="185">
        <v>0</v>
      </c>
      <c r="AF403" s="185">
        <v>0</v>
      </c>
      <c r="AG403" s="185">
        <v>0</v>
      </c>
      <c r="AH403" s="185">
        <v>0</v>
      </c>
    </row>
    <row r="404" spans="1:34" ht="30" customHeight="1">
      <c r="A404" s="2019"/>
      <c r="B404" s="991" t="s">
        <v>787</v>
      </c>
      <c r="C404" s="185">
        <v>5814.89</v>
      </c>
      <c r="D404" s="185">
        <v>5814.89</v>
      </c>
      <c r="E404" s="185">
        <v>0</v>
      </c>
      <c r="F404" s="185">
        <v>0</v>
      </c>
      <c r="G404" s="185">
        <v>0</v>
      </c>
      <c r="H404" s="185">
        <v>0</v>
      </c>
      <c r="I404" s="185">
        <v>0</v>
      </c>
      <c r="J404" s="185">
        <v>0</v>
      </c>
      <c r="K404" s="185">
        <v>0</v>
      </c>
      <c r="L404" s="185">
        <v>0</v>
      </c>
      <c r="M404" s="185">
        <v>0</v>
      </c>
      <c r="N404" s="185">
        <v>0</v>
      </c>
      <c r="O404" s="185">
        <v>0</v>
      </c>
      <c r="P404" s="185">
        <v>0</v>
      </c>
      <c r="Q404" s="185">
        <v>0</v>
      </c>
      <c r="R404" s="185">
        <v>0</v>
      </c>
      <c r="S404" s="185">
        <v>0</v>
      </c>
      <c r="T404" s="185">
        <v>0</v>
      </c>
      <c r="U404" s="185">
        <v>0</v>
      </c>
      <c r="V404" s="185">
        <v>0</v>
      </c>
      <c r="W404" s="185">
        <v>0</v>
      </c>
      <c r="X404" s="185">
        <v>0</v>
      </c>
      <c r="Y404" s="185">
        <v>0</v>
      </c>
      <c r="Z404" s="185">
        <v>0</v>
      </c>
      <c r="AA404" s="185">
        <v>0</v>
      </c>
      <c r="AB404" s="185">
        <v>0</v>
      </c>
      <c r="AC404" s="185">
        <v>0</v>
      </c>
      <c r="AD404" s="185">
        <v>0</v>
      </c>
      <c r="AE404" s="185">
        <v>0</v>
      </c>
      <c r="AF404" s="185">
        <v>0</v>
      </c>
      <c r="AG404" s="185">
        <v>0</v>
      </c>
      <c r="AH404" s="185">
        <v>0</v>
      </c>
    </row>
    <row r="405" spans="1:34" ht="30" customHeight="1">
      <c r="A405" s="2019"/>
      <c r="B405" s="991" t="s">
        <v>820</v>
      </c>
      <c r="C405" s="185">
        <v>0</v>
      </c>
      <c r="D405" s="185">
        <v>0</v>
      </c>
      <c r="E405" s="185">
        <v>0</v>
      </c>
      <c r="F405" s="185">
        <v>0</v>
      </c>
      <c r="G405" s="185">
        <v>0</v>
      </c>
      <c r="H405" s="185">
        <v>0</v>
      </c>
      <c r="I405" s="185">
        <v>0</v>
      </c>
      <c r="J405" s="185">
        <v>0</v>
      </c>
      <c r="K405" s="185">
        <v>0</v>
      </c>
      <c r="L405" s="185">
        <v>0</v>
      </c>
      <c r="M405" s="185">
        <v>0</v>
      </c>
      <c r="N405" s="185">
        <v>0</v>
      </c>
      <c r="O405" s="185">
        <v>0</v>
      </c>
      <c r="P405" s="185">
        <v>0</v>
      </c>
      <c r="Q405" s="185">
        <v>0</v>
      </c>
      <c r="R405" s="185">
        <v>0</v>
      </c>
      <c r="S405" s="185">
        <v>0</v>
      </c>
      <c r="T405" s="185">
        <v>0</v>
      </c>
      <c r="U405" s="185">
        <v>0</v>
      </c>
      <c r="V405" s="185">
        <v>0</v>
      </c>
      <c r="W405" s="185">
        <v>0</v>
      </c>
      <c r="X405" s="185">
        <v>0</v>
      </c>
      <c r="Y405" s="185">
        <v>0</v>
      </c>
      <c r="Z405" s="185">
        <v>0</v>
      </c>
      <c r="AA405" s="185">
        <v>0</v>
      </c>
      <c r="AB405" s="185">
        <v>0</v>
      </c>
      <c r="AC405" s="185">
        <v>0</v>
      </c>
      <c r="AD405" s="185">
        <v>0</v>
      </c>
      <c r="AE405" s="185">
        <v>0</v>
      </c>
      <c r="AF405" s="185">
        <v>0</v>
      </c>
      <c r="AG405" s="185">
        <v>0</v>
      </c>
      <c r="AH405" s="185">
        <v>0</v>
      </c>
    </row>
    <row r="406" spans="1:34" ht="30" customHeight="1">
      <c r="A406" s="2019"/>
      <c r="B406" s="991" t="s">
        <v>800</v>
      </c>
      <c r="C406" s="185">
        <v>0</v>
      </c>
      <c r="D406" s="185">
        <v>0</v>
      </c>
      <c r="E406" s="185">
        <v>0</v>
      </c>
      <c r="F406" s="185">
        <v>0</v>
      </c>
      <c r="G406" s="185">
        <v>0</v>
      </c>
      <c r="H406" s="185">
        <v>0</v>
      </c>
      <c r="I406" s="185">
        <v>0</v>
      </c>
      <c r="J406" s="185">
        <v>0</v>
      </c>
      <c r="K406" s="185">
        <v>0</v>
      </c>
      <c r="L406" s="185">
        <v>0</v>
      </c>
      <c r="M406" s="185">
        <v>0</v>
      </c>
      <c r="N406" s="185">
        <v>0</v>
      </c>
      <c r="O406" s="185">
        <v>0</v>
      </c>
      <c r="P406" s="185">
        <v>0</v>
      </c>
      <c r="Q406" s="185">
        <v>0</v>
      </c>
      <c r="R406" s="185">
        <v>0</v>
      </c>
      <c r="S406" s="185">
        <v>0</v>
      </c>
      <c r="T406" s="185">
        <v>0</v>
      </c>
      <c r="U406" s="185">
        <v>0</v>
      </c>
      <c r="V406" s="185">
        <v>0</v>
      </c>
      <c r="W406" s="185">
        <v>0</v>
      </c>
      <c r="X406" s="185">
        <v>0</v>
      </c>
      <c r="Y406" s="185">
        <v>0</v>
      </c>
      <c r="Z406" s="185">
        <v>0</v>
      </c>
      <c r="AA406" s="185">
        <v>0</v>
      </c>
      <c r="AB406" s="185">
        <v>0</v>
      </c>
      <c r="AC406" s="185">
        <v>0</v>
      </c>
      <c r="AD406" s="185">
        <v>0</v>
      </c>
      <c r="AE406" s="185">
        <v>0</v>
      </c>
      <c r="AF406" s="185">
        <v>0</v>
      </c>
      <c r="AG406" s="185">
        <v>0</v>
      </c>
      <c r="AH406" s="185">
        <v>0</v>
      </c>
    </row>
    <row r="407" spans="1:34" ht="30" customHeight="1">
      <c r="A407" s="2019"/>
      <c r="B407" s="989" t="s">
        <v>801</v>
      </c>
      <c r="C407" s="185">
        <v>0</v>
      </c>
      <c r="D407" s="185">
        <v>0</v>
      </c>
      <c r="E407" s="185">
        <v>0</v>
      </c>
      <c r="F407" s="185">
        <v>0</v>
      </c>
      <c r="G407" s="185">
        <v>0</v>
      </c>
      <c r="H407" s="185">
        <v>0</v>
      </c>
      <c r="I407" s="185">
        <v>0</v>
      </c>
      <c r="J407" s="185">
        <v>0</v>
      </c>
      <c r="K407" s="185">
        <v>0</v>
      </c>
      <c r="L407" s="185">
        <v>0</v>
      </c>
      <c r="M407" s="185">
        <v>0</v>
      </c>
      <c r="N407" s="185">
        <v>0</v>
      </c>
      <c r="O407" s="185">
        <v>0</v>
      </c>
      <c r="P407" s="185">
        <v>0</v>
      </c>
      <c r="Q407" s="185">
        <v>0</v>
      </c>
      <c r="R407" s="185">
        <v>0</v>
      </c>
      <c r="S407" s="185">
        <v>0</v>
      </c>
      <c r="T407" s="185">
        <v>0</v>
      </c>
      <c r="U407" s="185">
        <v>0</v>
      </c>
      <c r="V407" s="185">
        <v>0</v>
      </c>
      <c r="W407" s="185">
        <v>0</v>
      </c>
      <c r="X407" s="185">
        <v>0</v>
      </c>
      <c r="Y407" s="185">
        <v>0</v>
      </c>
      <c r="Z407" s="185">
        <v>0</v>
      </c>
      <c r="AA407" s="185">
        <v>0</v>
      </c>
      <c r="AB407" s="185">
        <v>0</v>
      </c>
      <c r="AC407" s="185">
        <v>0</v>
      </c>
      <c r="AD407" s="185">
        <v>0</v>
      </c>
      <c r="AE407" s="185">
        <v>0</v>
      </c>
      <c r="AF407" s="185">
        <v>0</v>
      </c>
      <c r="AG407" s="185">
        <v>0</v>
      </c>
      <c r="AH407" s="185">
        <v>0</v>
      </c>
    </row>
    <row r="408" spans="1:34" ht="30" customHeight="1">
      <c r="A408" s="2019"/>
      <c r="B408" s="995" t="s">
        <v>802</v>
      </c>
      <c r="C408" s="185">
        <v>0</v>
      </c>
      <c r="D408" s="185">
        <v>0</v>
      </c>
      <c r="E408" s="185">
        <v>0</v>
      </c>
      <c r="F408" s="185">
        <v>0</v>
      </c>
      <c r="G408" s="185">
        <v>0</v>
      </c>
      <c r="H408" s="185">
        <v>0</v>
      </c>
      <c r="I408" s="185">
        <v>0</v>
      </c>
      <c r="J408" s="185">
        <v>0</v>
      </c>
      <c r="K408" s="185">
        <v>0</v>
      </c>
      <c r="L408" s="185">
        <v>0</v>
      </c>
      <c r="M408" s="185">
        <v>0</v>
      </c>
      <c r="N408" s="185">
        <v>0</v>
      </c>
      <c r="O408" s="185">
        <v>0</v>
      </c>
      <c r="P408" s="185">
        <v>0</v>
      </c>
      <c r="Q408" s="185">
        <v>0</v>
      </c>
      <c r="R408" s="185">
        <v>0</v>
      </c>
      <c r="S408" s="185">
        <v>0</v>
      </c>
      <c r="T408" s="185">
        <v>0</v>
      </c>
      <c r="U408" s="185">
        <v>0</v>
      </c>
      <c r="V408" s="185">
        <v>0</v>
      </c>
      <c r="W408" s="185">
        <v>0</v>
      </c>
      <c r="X408" s="185">
        <v>0</v>
      </c>
      <c r="Y408" s="185">
        <v>0</v>
      </c>
      <c r="Z408" s="185">
        <v>0</v>
      </c>
      <c r="AA408" s="185">
        <v>0</v>
      </c>
      <c r="AB408" s="185">
        <v>0</v>
      </c>
      <c r="AC408" s="185">
        <v>0</v>
      </c>
      <c r="AD408" s="185">
        <v>0</v>
      </c>
      <c r="AE408" s="185">
        <v>0</v>
      </c>
      <c r="AF408" s="185">
        <v>0</v>
      </c>
      <c r="AG408" s="185">
        <v>0</v>
      </c>
      <c r="AH408" s="185">
        <v>0</v>
      </c>
    </row>
    <row r="409" spans="1:34" ht="30" customHeight="1">
      <c r="A409" s="2019"/>
      <c r="B409" s="995" t="s">
        <v>803</v>
      </c>
      <c r="C409" s="185">
        <v>0</v>
      </c>
      <c r="D409" s="185">
        <v>0</v>
      </c>
      <c r="E409" s="185">
        <v>0</v>
      </c>
      <c r="F409" s="185">
        <v>0</v>
      </c>
      <c r="G409" s="185">
        <v>0</v>
      </c>
      <c r="H409" s="185">
        <v>0</v>
      </c>
      <c r="I409" s="185">
        <v>0</v>
      </c>
      <c r="J409" s="185">
        <v>0</v>
      </c>
      <c r="K409" s="185">
        <v>0</v>
      </c>
      <c r="L409" s="185">
        <v>0</v>
      </c>
      <c r="M409" s="185">
        <v>0</v>
      </c>
      <c r="N409" s="185">
        <v>0</v>
      </c>
      <c r="O409" s="185">
        <v>0</v>
      </c>
      <c r="P409" s="185">
        <v>0</v>
      </c>
      <c r="Q409" s="185">
        <v>0</v>
      </c>
      <c r="R409" s="185">
        <v>0</v>
      </c>
      <c r="S409" s="185">
        <v>0</v>
      </c>
      <c r="T409" s="185">
        <v>0</v>
      </c>
      <c r="U409" s="185">
        <v>0</v>
      </c>
      <c r="V409" s="185">
        <v>0</v>
      </c>
      <c r="W409" s="185">
        <v>0</v>
      </c>
      <c r="X409" s="185">
        <v>0</v>
      </c>
      <c r="Y409" s="185">
        <v>0</v>
      </c>
      <c r="Z409" s="185">
        <v>0</v>
      </c>
      <c r="AA409" s="185">
        <v>0</v>
      </c>
      <c r="AB409" s="185">
        <v>0</v>
      </c>
      <c r="AC409" s="185">
        <v>0</v>
      </c>
      <c r="AD409" s="185">
        <v>0</v>
      </c>
      <c r="AE409" s="185">
        <v>0</v>
      </c>
      <c r="AF409" s="185">
        <v>0</v>
      </c>
      <c r="AG409" s="185">
        <v>0</v>
      </c>
      <c r="AH409" s="185">
        <v>0</v>
      </c>
    </row>
    <row r="410" spans="1:34" ht="30" customHeight="1">
      <c r="A410" s="2019"/>
      <c r="B410" s="1011" t="s">
        <v>804</v>
      </c>
      <c r="C410" s="185">
        <v>0</v>
      </c>
      <c r="D410" s="185">
        <v>0</v>
      </c>
      <c r="E410" s="185">
        <v>0</v>
      </c>
      <c r="F410" s="185">
        <v>0</v>
      </c>
      <c r="G410" s="185">
        <v>0</v>
      </c>
      <c r="H410" s="185">
        <v>0</v>
      </c>
      <c r="I410" s="185">
        <v>0</v>
      </c>
      <c r="J410" s="185">
        <v>0</v>
      </c>
      <c r="K410" s="185">
        <v>0</v>
      </c>
      <c r="L410" s="185">
        <v>0</v>
      </c>
      <c r="M410" s="185">
        <v>0</v>
      </c>
      <c r="N410" s="185">
        <v>0</v>
      </c>
      <c r="O410" s="185">
        <v>0</v>
      </c>
      <c r="P410" s="185">
        <v>0</v>
      </c>
      <c r="Q410" s="185">
        <v>0</v>
      </c>
      <c r="R410" s="185">
        <v>0</v>
      </c>
      <c r="S410" s="185">
        <v>0</v>
      </c>
      <c r="T410" s="185">
        <v>0</v>
      </c>
      <c r="U410" s="185">
        <v>0</v>
      </c>
      <c r="V410" s="185">
        <v>0</v>
      </c>
      <c r="W410" s="185">
        <v>0</v>
      </c>
      <c r="X410" s="185">
        <v>0</v>
      </c>
      <c r="Y410" s="185">
        <v>0</v>
      </c>
      <c r="Z410" s="185">
        <v>0</v>
      </c>
      <c r="AA410" s="185">
        <v>0</v>
      </c>
      <c r="AB410" s="185">
        <v>0</v>
      </c>
      <c r="AC410" s="185">
        <v>0</v>
      </c>
      <c r="AD410" s="185">
        <v>0</v>
      </c>
      <c r="AE410" s="185">
        <v>0</v>
      </c>
      <c r="AF410" s="185">
        <v>0</v>
      </c>
      <c r="AG410" s="185">
        <v>0</v>
      </c>
      <c r="AH410" s="185">
        <v>0</v>
      </c>
    </row>
    <row r="411" spans="1:34" ht="30" customHeight="1">
      <c r="A411" s="2019"/>
      <c r="B411" s="1011" t="s">
        <v>805</v>
      </c>
      <c r="C411" s="185">
        <v>0</v>
      </c>
      <c r="D411" s="185">
        <v>0</v>
      </c>
      <c r="E411" s="185">
        <v>0</v>
      </c>
      <c r="F411" s="185">
        <v>0</v>
      </c>
      <c r="G411" s="185">
        <v>0</v>
      </c>
      <c r="H411" s="185">
        <v>0</v>
      </c>
      <c r="I411" s="185">
        <v>0</v>
      </c>
      <c r="J411" s="185">
        <v>0</v>
      </c>
      <c r="K411" s="185">
        <v>0</v>
      </c>
      <c r="L411" s="185">
        <v>0</v>
      </c>
      <c r="M411" s="185">
        <v>0</v>
      </c>
      <c r="N411" s="185">
        <v>0</v>
      </c>
      <c r="O411" s="185">
        <v>0</v>
      </c>
      <c r="P411" s="185">
        <v>0</v>
      </c>
      <c r="Q411" s="185">
        <v>0</v>
      </c>
      <c r="R411" s="185">
        <v>0</v>
      </c>
      <c r="S411" s="185">
        <v>0</v>
      </c>
      <c r="T411" s="185">
        <v>0</v>
      </c>
      <c r="U411" s="185">
        <v>0</v>
      </c>
      <c r="V411" s="185">
        <v>0</v>
      </c>
      <c r="W411" s="185">
        <v>0</v>
      </c>
      <c r="X411" s="185">
        <v>0</v>
      </c>
      <c r="Y411" s="185">
        <v>0</v>
      </c>
      <c r="Z411" s="185">
        <v>0</v>
      </c>
      <c r="AA411" s="185">
        <v>0</v>
      </c>
      <c r="AB411" s="185">
        <v>0</v>
      </c>
      <c r="AC411" s="185">
        <v>0</v>
      </c>
      <c r="AD411" s="185">
        <v>0</v>
      </c>
      <c r="AE411" s="185">
        <v>0</v>
      </c>
      <c r="AF411" s="185">
        <v>0</v>
      </c>
      <c r="AG411" s="185">
        <v>0</v>
      </c>
      <c r="AH411" s="185">
        <v>0</v>
      </c>
    </row>
    <row r="412" spans="1:34" ht="30" customHeight="1">
      <c r="A412" s="2019"/>
      <c r="B412" s="1011" t="s">
        <v>806</v>
      </c>
      <c r="C412" s="185">
        <v>0</v>
      </c>
      <c r="D412" s="185">
        <v>0</v>
      </c>
      <c r="E412" s="185">
        <v>0</v>
      </c>
      <c r="F412" s="185">
        <v>0</v>
      </c>
      <c r="G412" s="185">
        <v>0</v>
      </c>
      <c r="H412" s="185">
        <v>0</v>
      </c>
      <c r="I412" s="185">
        <v>0</v>
      </c>
      <c r="J412" s="185">
        <v>0</v>
      </c>
      <c r="K412" s="185">
        <v>0</v>
      </c>
      <c r="L412" s="185">
        <v>0</v>
      </c>
      <c r="M412" s="185">
        <v>0</v>
      </c>
      <c r="N412" s="185">
        <v>0</v>
      </c>
      <c r="O412" s="185">
        <v>0</v>
      </c>
      <c r="P412" s="185">
        <v>0</v>
      </c>
      <c r="Q412" s="185">
        <v>0</v>
      </c>
      <c r="R412" s="185">
        <v>0</v>
      </c>
      <c r="S412" s="185">
        <v>0</v>
      </c>
      <c r="T412" s="185">
        <v>0</v>
      </c>
      <c r="U412" s="185">
        <v>0</v>
      </c>
      <c r="V412" s="185">
        <v>0</v>
      </c>
      <c r="W412" s="185">
        <v>0</v>
      </c>
      <c r="X412" s="185">
        <v>0</v>
      </c>
      <c r="Y412" s="185">
        <v>0</v>
      </c>
      <c r="Z412" s="185">
        <v>0</v>
      </c>
      <c r="AA412" s="185">
        <v>0</v>
      </c>
      <c r="AB412" s="185">
        <v>0</v>
      </c>
      <c r="AC412" s="185">
        <v>0</v>
      </c>
      <c r="AD412" s="185">
        <v>0</v>
      </c>
      <c r="AE412" s="185">
        <v>0</v>
      </c>
      <c r="AF412" s="185">
        <v>0</v>
      </c>
      <c r="AG412" s="185">
        <v>0</v>
      </c>
      <c r="AH412" s="185">
        <v>0</v>
      </c>
    </row>
    <row r="413" spans="1:34" ht="30" customHeight="1">
      <c r="A413" s="2019"/>
      <c r="B413" s="995" t="s">
        <v>807</v>
      </c>
      <c r="C413" s="185">
        <v>88.34</v>
      </c>
      <c r="D413" s="185">
        <v>0</v>
      </c>
      <c r="E413" s="185">
        <v>0</v>
      </c>
      <c r="F413" s="185">
        <v>0</v>
      </c>
      <c r="G413" s="185">
        <v>0</v>
      </c>
      <c r="H413" s="185">
        <v>0</v>
      </c>
      <c r="I413" s="185">
        <v>0</v>
      </c>
      <c r="J413" s="185">
        <v>0</v>
      </c>
      <c r="K413" s="185">
        <v>88.34</v>
      </c>
      <c r="L413" s="185">
        <v>0</v>
      </c>
      <c r="M413" s="185">
        <v>0</v>
      </c>
      <c r="N413" s="185">
        <v>0</v>
      </c>
      <c r="O413" s="185">
        <v>0</v>
      </c>
      <c r="P413" s="185">
        <v>0</v>
      </c>
      <c r="Q413" s="185">
        <v>0</v>
      </c>
      <c r="R413" s="185">
        <v>0</v>
      </c>
      <c r="S413" s="185">
        <v>0</v>
      </c>
      <c r="T413" s="185">
        <v>0</v>
      </c>
      <c r="U413" s="185">
        <v>88.34</v>
      </c>
      <c r="V413" s="185">
        <v>0</v>
      </c>
      <c r="W413" s="185">
        <v>0</v>
      </c>
      <c r="X413" s="185">
        <v>0</v>
      </c>
      <c r="Y413" s="185">
        <v>0</v>
      </c>
      <c r="Z413" s="185">
        <v>0</v>
      </c>
      <c r="AA413" s="185">
        <v>0</v>
      </c>
      <c r="AB413" s="185">
        <v>0</v>
      </c>
      <c r="AC413" s="185">
        <v>0</v>
      </c>
      <c r="AD413" s="185">
        <v>0</v>
      </c>
      <c r="AE413" s="185">
        <v>88.34</v>
      </c>
      <c r="AF413" s="185">
        <v>0</v>
      </c>
      <c r="AG413" s="185">
        <v>0</v>
      </c>
      <c r="AH413" s="185">
        <v>0</v>
      </c>
    </row>
    <row r="414" spans="1:34" ht="30" customHeight="1">
      <c r="A414" s="2019"/>
      <c r="B414" s="991" t="s">
        <v>808</v>
      </c>
      <c r="C414" s="185">
        <v>0</v>
      </c>
      <c r="D414" s="185">
        <v>0</v>
      </c>
      <c r="E414" s="185">
        <v>0</v>
      </c>
      <c r="F414" s="185">
        <v>0</v>
      </c>
      <c r="G414" s="185">
        <v>0</v>
      </c>
      <c r="H414" s="185">
        <v>0</v>
      </c>
      <c r="I414" s="185">
        <v>0</v>
      </c>
      <c r="J414" s="185">
        <v>0</v>
      </c>
      <c r="K414" s="185">
        <v>0</v>
      </c>
      <c r="L414" s="185">
        <v>0</v>
      </c>
      <c r="M414" s="185">
        <v>0</v>
      </c>
      <c r="N414" s="185">
        <v>0</v>
      </c>
      <c r="O414" s="185">
        <v>0</v>
      </c>
      <c r="P414" s="185">
        <v>0</v>
      </c>
      <c r="Q414" s="185">
        <v>0</v>
      </c>
      <c r="R414" s="185">
        <v>0</v>
      </c>
      <c r="S414" s="185">
        <v>0</v>
      </c>
      <c r="T414" s="185">
        <v>0</v>
      </c>
      <c r="U414" s="185">
        <v>0</v>
      </c>
      <c r="V414" s="185">
        <v>0</v>
      </c>
      <c r="W414" s="185">
        <v>0</v>
      </c>
      <c r="X414" s="185">
        <v>0</v>
      </c>
      <c r="Y414" s="185">
        <v>0</v>
      </c>
      <c r="Z414" s="185">
        <v>0</v>
      </c>
      <c r="AA414" s="185">
        <v>0</v>
      </c>
      <c r="AB414" s="185">
        <v>0</v>
      </c>
      <c r="AC414" s="185">
        <v>0</v>
      </c>
      <c r="AD414" s="185">
        <v>0</v>
      </c>
      <c r="AE414" s="185">
        <v>0</v>
      </c>
      <c r="AF414" s="185">
        <v>0</v>
      </c>
      <c r="AG414" s="185">
        <v>0</v>
      </c>
      <c r="AH414" s="185">
        <v>0</v>
      </c>
    </row>
    <row r="415" spans="1:34" ht="30" customHeight="1">
      <c r="A415" s="2019"/>
      <c r="B415" s="1011" t="s">
        <v>821</v>
      </c>
      <c r="C415" s="185">
        <v>0</v>
      </c>
      <c r="D415" s="185">
        <v>0</v>
      </c>
      <c r="E415" s="185">
        <v>0</v>
      </c>
      <c r="F415" s="185">
        <v>0</v>
      </c>
      <c r="G415" s="185">
        <v>0</v>
      </c>
      <c r="H415" s="185">
        <v>0</v>
      </c>
      <c r="I415" s="185">
        <v>0</v>
      </c>
      <c r="J415" s="185">
        <v>0</v>
      </c>
      <c r="K415" s="185">
        <v>0</v>
      </c>
      <c r="L415" s="185">
        <v>0</v>
      </c>
      <c r="M415" s="185">
        <v>0</v>
      </c>
      <c r="N415" s="185">
        <v>0</v>
      </c>
      <c r="O415" s="185">
        <v>0</v>
      </c>
      <c r="P415" s="185">
        <v>0</v>
      </c>
      <c r="Q415" s="185">
        <v>0</v>
      </c>
      <c r="R415" s="185">
        <v>0</v>
      </c>
      <c r="S415" s="185">
        <v>0</v>
      </c>
      <c r="T415" s="185">
        <v>0</v>
      </c>
      <c r="U415" s="185">
        <v>0</v>
      </c>
      <c r="V415" s="185">
        <v>0</v>
      </c>
      <c r="W415" s="185">
        <v>0</v>
      </c>
      <c r="X415" s="185">
        <v>0</v>
      </c>
      <c r="Y415" s="185">
        <v>0</v>
      </c>
      <c r="Z415" s="185">
        <v>0</v>
      </c>
      <c r="AA415" s="185">
        <v>0</v>
      </c>
      <c r="AB415" s="185">
        <v>0</v>
      </c>
      <c r="AC415" s="185">
        <v>0</v>
      </c>
      <c r="AD415" s="185">
        <v>0</v>
      </c>
      <c r="AE415" s="185">
        <v>0</v>
      </c>
      <c r="AF415" s="185">
        <v>0</v>
      </c>
      <c r="AG415" s="185">
        <v>0</v>
      </c>
      <c r="AH415" s="185">
        <v>0</v>
      </c>
    </row>
    <row r="416" spans="1:34" ht="30" customHeight="1">
      <c r="A416" s="2019"/>
      <c r="B416" s="1011" t="s">
        <v>822</v>
      </c>
      <c r="C416" s="185">
        <v>0</v>
      </c>
      <c r="D416" s="185">
        <v>0</v>
      </c>
      <c r="E416" s="185">
        <v>0</v>
      </c>
      <c r="F416" s="185">
        <v>0</v>
      </c>
      <c r="G416" s="185">
        <v>0</v>
      </c>
      <c r="H416" s="185">
        <v>0</v>
      </c>
      <c r="I416" s="185">
        <v>0</v>
      </c>
      <c r="J416" s="185">
        <v>0</v>
      </c>
      <c r="K416" s="185">
        <v>0</v>
      </c>
      <c r="L416" s="185">
        <v>0</v>
      </c>
      <c r="M416" s="185">
        <v>0</v>
      </c>
      <c r="N416" s="185">
        <v>0</v>
      </c>
      <c r="O416" s="185">
        <v>0</v>
      </c>
      <c r="P416" s="185">
        <v>0</v>
      </c>
      <c r="Q416" s="185">
        <v>0</v>
      </c>
      <c r="R416" s="185">
        <v>0</v>
      </c>
      <c r="S416" s="185">
        <v>0</v>
      </c>
      <c r="T416" s="185">
        <v>0</v>
      </c>
      <c r="U416" s="185">
        <v>0</v>
      </c>
      <c r="V416" s="185">
        <v>0</v>
      </c>
      <c r="W416" s="185">
        <v>0</v>
      </c>
      <c r="X416" s="185">
        <v>0</v>
      </c>
      <c r="Y416" s="185">
        <v>0</v>
      </c>
      <c r="Z416" s="185">
        <v>0</v>
      </c>
      <c r="AA416" s="185">
        <v>0</v>
      </c>
      <c r="AB416" s="185">
        <v>0</v>
      </c>
      <c r="AC416" s="185">
        <v>0</v>
      </c>
      <c r="AD416" s="185">
        <v>0</v>
      </c>
      <c r="AE416" s="185">
        <v>0</v>
      </c>
      <c r="AF416" s="185">
        <v>0</v>
      </c>
      <c r="AG416" s="185">
        <v>0</v>
      </c>
      <c r="AH416" s="185">
        <v>0</v>
      </c>
    </row>
    <row r="417" spans="1:34" ht="19.5" customHeight="1">
      <c r="A417" s="2019"/>
      <c r="B417" s="1242" t="s">
        <v>952</v>
      </c>
      <c r="C417" s="185">
        <v>0</v>
      </c>
      <c r="D417" s="185">
        <v>0</v>
      </c>
      <c r="E417" s="185">
        <v>0</v>
      </c>
      <c r="F417" s="185">
        <v>0</v>
      </c>
      <c r="G417" s="185">
        <v>0</v>
      </c>
      <c r="H417" s="185">
        <v>0</v>
      </c>
      <c r="I417" s="185">
        <v>0</v>
      </c>
      <c r="J417" s="185">
        <v>0</v>
      </c>
      <c r="K417" s="185">
        <v>0</v>
      </c>
      <c r="L417" s="185">
        <v>0</v>
      </c>
      <c r="M417" s="185">
        <v>0</v>
      </c>
      <c r="N417" s="185">
        <v>0</v>
      </c>
      <c r="O417" s="185">
        <v>0</v>
      </c>
      <c r="P417" s="185">
        <v>0</v>
      </c>
      <c r="Q417" s="185">
        <v>0</v>
      </c>
      <c r="R417" s="185">
        <v>0</v>
      </c>
      <c r="S417" s="185">
        <v>0</v>
      </c>
      <c r="T417" s="185">
        <v>0</v>
      </c>
      <c r="U417" s="185">
        <v>0</v>
      </c>
      <c r="V417" s="185">
        <v>0</v>
      </c>
      <c r="W417" s="185">
        <v>0</v>
      </c>
      <c r="X417" s="185">
        <v>0</v>
      </c>
      <c r="Y417" s="185">
        <v>0</v>
      </c>
      <c r="Z417" s="185">
        <v>0</v>
      </c>
      <c r="AA417" s="185">
        <v>0</v>
      </c>
      <c r="AB417" s="185">
        <v>0</v>
      </c>
      <c r="AC417" s="185">
        <v>0</v>
      </c>
      <c r="AD417" s="185">
        <v>0</v>
      </c>
      <c r="AE417" s="185">
        <v>0</v>
      </c>
      <c r="AF417" s="185">
        <v>0</v>
      </c>
      <c r="AG417" s="185">
        <v>0</v>
      </c>
      <c r="AH417" s="185">
        <v>0</v>
      </c>
    </row>
    <row r="418" spans="1:34" ht="19.5" customHeight="1">
      <c r="A418" s="2018" t="s">
        <v>790</v>
      </c>
      <c r="B418" s="1013" t="s">
        <v>41</v>
      </c>
      <c r="C418" s="1013">
        <f>SUM(' 배수관 경년별 총괄'!C419:' 배수관 경년별 총괄'!C440)</f>
        <v>27343.879999999997</v>
      </c>
      <c r="D418" s="1013">
        <f>SUM(' 배수관 경년별 총괄'!D419:' 배수관 경년별 총괄'!D440)</f>
        <v>22954.15</v>
      </c>
      <c r="E418" s="1013">
        <f>SUM(' 배수관 경년별 총괄'!E419:' 배수관 경년별 총괄'!E440)</f>
        <v>0</v>
      </c>
      <c r="F418" s="1013">
        <f>SUM(' 배수관 경년별 총괄'!F419:' 배수관 경년별 총괄'!F440)</f>
        <v>456.74</v>
      </c>
      <c r="G418" s="1013">
        <f>SUM(' 배수관 경년별 총괄'!G419:' 배수관 경년별 총괄'!G440)</f>
        <v>320.20999999999998</v>
      </c>
      <c r="H418" s="1013">
        <f>SUM(' 배수관 경년별 총괄'!H419:' 배수관 경년별 총괄'!H440)</f>
        <v>0</v>
      </c>
      <c r="I418" s="1013">
        <f>SUM(' 배수관 경년별 총괄'!I419:' 배수관 경년별 총괄'!I440)</f>
        <v>2315</v>
      </c>
      <c r="J418" s="1013">
        <f>SUM(' 배수관 경년별 총괄'!J419:' 배수관 경년별 총괄'!J440)</f>
        <v>858.24</v>
      </c>
      <c r="K418" s="1013">
        <f>SUM(' 배수관 경년별 총괄'!K419:' 배수관 경년별 총괄'!K440)</f>
        <v>439.54</v>
      </c>
      <c r="L418" s="1013">
        <f>SUM(' 배수관 경년별 총괄'!L419:' 배수관 경년별 총괄'!L440)</f>
        <v>0</v>
      </c>
      <c r="M418" s="1013">
        <f>SUM(' 배수관 경년별 총괄'!M419:' 배수관 경년별 총괄'!M440)</f>
        <v>0</v>
      </c>
      <c r="N418" s="1013">
        <f>SUM(' 배수관 경년별 총괄'!N419:' 배수관 경년별 총괄'!N440)</f>
        <v>0</v>
      </c>
      <c r="O418" s="1013">
        <f>SUM(' 배수관 경년별 총괄'!O419:' 배수관 경년별 총괄'!O440)</f>
        <v>0</v>
      </c>
      <c r="P418" s="1013">
        <f>SUM(' 배수관 경년별 총괄'!P419:' 배수관 경년별 총괄'!P440)</f>
        <v>456.74</v>
      </c>
      <c r="Q418" s="1013">
        <f>SUM(' 배수관 경년별 총괄'!Q419:' 배수관 경년별 총괄'!Q440)</f>
        <v>320.20999999999998</v>
      </c>
      <c r="R418" s="1013">
        <f>SUM(' 배수관 경년별 총괄'!R419:' 배수관 경년별 총괄'!R440)</f>
        <v>0</v>
      </c>
      <c r="S418" s="1013">
        <f>SUM(' 배수관 경년별 총괄'!S419:' 배수관 경년별 총괄'!S440)</f>
        <v>2315</v>
      </c>
      <c r="T418" s="1013">
        <f>SUM(' 배수관 경년별 총괄'!T419:' 배수관 경년별 총괄'!T440)</f>
        <v>858.24</v>
      </c>
      <c r="U418" s="1013">
        <f>SUM(' 배수관 경년별 총괄'!U419:' 배수관 경년별 총괄'!U440)</f>
        <v>439.54</v>
      </c>
      <c r="V418" s="1013">
        <f>SUM(' 배수관 경년별 총괄'!V419:' 배수관 경년별 총괄'!V440)</f>
        <v>0</v>
      </c>
      <c r="W418" s="1013">
        <f>SUM(' 배수관 경년별 총괄'!W419:' 배수관 경년별 총괄'!W440)</f>
        <v>0</v>
      </c>
      <c r="X418" s="1013">
        <f>SUM(' 배수관 경년별 총괄'!X419:' 배수관 경년별 총괄'!X440)</f>
        <v>0</v>
      </c>
      <c r="Y418" s="1013">
        <f>SUM(' 배수관 경년별 총괄'!Y419:' 배수관 경년별 총괄'!Y440)</f>
        <v>0</v>
      </c>
      <c r="Z418" s="1013">
        <f>SUM(' 배수관 경년별 총괄'!Z419:' 배수관 경년별 총괄'!Z440)</f>
        <v>456.74</v>
      </c>
      <c r="AA418" s="1013">
        <f>SUM(' 배수관 경년별 총괄'!AA419:' 배수관 경년별 총괄'!AA440)</f>
        <v>320.20999999999998</v>
      </c>
      <c r="AB418" s="1013">
        <f>SUM(' 배수관 경년별 총괄'!AB419:' 배수관 경년별 총괄'!AB440)</f>
        <v>0</v>
      </c>
      <c r="AC418" s="1013">
        <f>SUM(' 배수관 경년별 총괄'!AC419:' 배수관 경년별 총괄'!AC440)</f>
        <v>2315</v>
      </c>
      <c r="AD418" s="1013">
        <f>SUM(' 배수관 경년별 총괄'!AD419:' 배수관 경년별 총괄'!AD440)</f>
        <v>858.24</v>
      </c>
      <c r="AE418" s="1013">
        <f>SUM(' 배수관 경년별 총괄'!AE419:' 배수관 경년별 총괄'!AE440)</f>
        <v>439.54</v>
      </c>
      <c r="AF418" s="1013">
        <f>SUM(' 배수관 경년별 총괄'!AF419:' 배수관 경년별 총괄'!AF440)</f>
        <v>0</v>
      </c>
      <c r="AG418" s="1013">
        <f>SUM(' 배수관 경년별 총괄'!AG419:' 배수관 경년별 총괄'!AG440)</f>
        <v>0</v>
      </c>
      <c r="AH418" s="1013">
        <f>SUM(' 배수관 경년별 총괄'!AH419:' 배수관 경년별 총괄'!AH440)</f>
        <v>0</v>
      </c>
    </row>
    <row r="419" spans="1:34" ht="19.5" customHeight="1">
      <c r="A419" s="2018" t="s">
        <v>790</v>
      </c>
      <c r="B419" s="989" t="s">
        <v>951</v>
      </c>
      <c r="C419" s="185">
        <v>0</v>
      </c>
      <c r="D419" s="185">
        <v>0</v>
      </c>
      <c r="E419" s="185">
        <v>0</v>
      </c>
      <c r="F419" s="185">
        <v>0</v>
      </c>
      <c r="G419" s="185">
        <v>0</v>
      </c>
      <c r="H419" s="185">
        <v>0</v>
      </c>
      <c r="I419" s="185">
        <v>0</v>
      </c>
      <c r="J419" s="185">
        <v>0</v>
      </c>
      <c r="K419" s="185">
        <v>0</v>
      </c>
      <c r="L419" s="185">
        <v>0</v>
      </c>
      <c r="M419" s="185">
        <v>0</v>
      </c>
      <c r="N419" s="185">
        <v>0</v>
      </c>
      <c r="O419" s="185">
        <v>0</v>
      </c>
      <c r="P419" s="185">
        <v>0</v>
      </c>
      <c r="Q419" s="185">
        <v>0</v>
      </c>
      <c r="R419" s="185">
        <v>0</v>
      </c>
      <c r="S419" s="185">
        <v>0</v>
      </c>
      <c r="T419" s="185">
        <v>0</v>
      </c>
      <c r="U419" s="185">
        <v>0</v>
      </c>
      <c r="V419" s="185">
        <v>0</v>
      </c>
      <c r="W419" s="185">
        <v>0</v>
      </c>
      <c r="X419" s="185">
        <v>0</v>
      </c>
      <c r="Y419" s="185">
        <v>0</v>
      </c>
      <c r="Z419" s="185">
        <v>0</v>
      </c>
      <c r="AA419" s="185">
        <v>0</v>
      </c>
      <c r="AB419" s="185">
        <v>0</v>
      </c>
      <c r="AC419" s="185">
        <v>0</v>
      </c>
      <c r="AD419" s="185">
        <v>0</v>
      </c>
      <c r="AE419" s="185">
        <v>0</v>
      </c>
      <c r="AF419" s="185">
        <v>0</v>
      </c>
      <c r="AG419" s="185">
        <v>0</v>
      </c>
      <c r="AH419" s="185">
        <v>0</v>
      </c>
    </row>
    <row r="420" spans="1:34" ht="30" customHeight="1">
      <c r="A420" s="2019"/>
      <c r="B420" s="989" t="s">
        <v>796</v>
      </c>
      <c r="C420" s="185">
        <v>0</v>
      </c>
      <c r="D420" s="185">
        <v>0</v>
      </c>
      <c r="E420" s="185">
        <v>0</v>
      </c>
      <c r="F420" s="185">
        <v>0</v>
      </c>
      <c r="G420" s="185">
        <v>0</v>
      </c>
      <c r="H420" s="185">
        <v>0</v>
      </c>
      <c r="I420" s="185">
        <v>0</v>
      </c>
      <c r="J420" s="185">
        <v>0</v>
      </c>
      <c r="K420" s="185">
        <v>0</v>
      </c>
      <c r="L420" s="185">
        <v>0</v>
      </c>
      <c r="M420" s="185">
        <v>0</v>
      </c>
      <c r="N420" s="185">
        <v>0</v>
      </c>
      <c r="O420" s="185">
        <v>0</v>
      </c>
      <c r="P420" s="185">
        <v>0</v>
      </c>
      <c r="Q420" s="185">
        <v>0</v>
      </c>
      <c r="R420" s="185">
        <v>0</v>
      </c>
      <c r="S420" s="185">
        <v>0</v>
      </c>
      <c r="T420" s="185">
        <v>0</v>
      </c>
      <c r="U420" s="185">
        <v>0</v>
      </c>
      <c r="V420" s="185">
        <v>0</v>
      </c>
      <c r="W420" s="185">
        <v>0</v>
      </c>
      <c r="X420" s="185">
        <v>0</v>
      </c>
      <c r="Y420" s="185">
        <v>0</v>
      </c>
      <c r="Z420" s="185">
        <v>0</v>
      </c>
      <c r="AA420" s="185">
        <v>0</v>
      </c>
      <c r="AB420" s="185">
        <v>0</v>
      </c>
      <c r="AC420" s="185">
        <v>0</v>
      </c>
      <c r="AD420" s="185">
        <v>0</v>
      </c>
      <c r="AE420" s="185">
        <v>0</v>
      </c>
      <c r="AF420" s="185">
        <v>0</v>
      </c>
      <c r="AG420" s="185">
        <v>0</v>
      </c>
      <c r="AH420" s="185">
        <v>0</v>
      </c>
    </row>
    <row r="421" spans="1:34" ht="30" customHeight="1">
      <c r="A421" s="2019"/>
      <c r="B421" s="989" t="s">
        <v>797</v>
      </c>
      <c r="C421" s="185">
        <v>0</v>
      </c>
      <c r="D421" s="185">
        <v>0</v>
      </c>
      <c r="E421" s="185">
        <v>0</v>
      </c>
      <c r="F421" s="185">
        <v>0</v>
      </c>
      <c r="G421" s="185">
        <v>0</v>
      </c>
      <c r="H421" s="185">
        <v>0</v>
      </c>
      <c r="I421" s="185">
        <v>0</v>
      </c>
      <c r="J421" s="185">
        <v>0</v>
      </c>
      <c r="K421" s="185">
        <v>0</v>
      </c>
      <c r="L421" s="185">
        <v>0</v>
      </c>
      <c r="M421" s="185">
        <v>0</v>
      </c>
      <c r="N421" s="185">
        <v>0</v>
      </c>
      <c r="O421" s="185">
        <v>0</v>
      </c>
      <c r="P421" s="185">
        <v>0</v>
      </c>
      <c r="Q421" s="185">
        <v>0</v>
      </c>
      <c r="R421" s="185">
        <v>0</v>
      </c>
      <c r="S421" s="185">
        <v>0</v>
      </c>
      <c r="T421" s="185">
        <v>0</v>
      </c>
      <c r="U421" s="185">
        <v>0</v>
      </c>
      <c r="V421" s="185">
        <v>0</v>
      </c>
      <c r="W421" s="185">
        <v>0</v>
      </c>
      <c r="X421" s="185">
        <v>0</v>
      </c>
      <c r="Y421" s="185">
        <v>0</v>
      </c>
      <c r="Z421" s="185">
        <v>0</v>
      </c>
      <c r="AA421" s="185">
        <v>0</v>
      </c>
      <c r="AB421" s="185">
        <v>0</v>
      </c>
      <c r="AC421" s="185">
        <v>0</v>
      </c>
      <c r="AD421" s="185">
        <v>0</v>
      </c>
      <c r="AE421" s="185">
        <v>0</v>
      </c>
      <c r="AF421" s="185">
        <v>0</v>
      </c>
      <c r="AG421" s="185">
        <v>0</v>
      </c>
      <c r="AH421" s="185">
        <v>0</v>
      </c>
    </row>
    <row r="422" spans="1:34" ht="30" customHeight="1">
      <c r="A422" s="2019"/>
      <c r="B422" s="989" t="s">
        <v>798</v>
      </c>
      <c r="C422" s="185">
        <v>0</v>
      </c>
      <c r="D422" s="185">
        <v>0</v>
      </c>
      <c r="E422" s="185">
        <v>0</v>
      </c>
      <c r="F422" s="185">
        <v>0</v>
      </c>
      <c r="G422" s="185">
        <v>0</v>
      </c>
      <c r="H422" s="185">
        <v>0</v>
      </c>
      <c r="I422" s="185">
        <v>0</v>
      </c>
      <c r="J422" s="185">
        <v>0</v>
      </c>
      <c r="K422" s="185">
        <v>0</v>
      </c>
      <c r="L422" s="185">
        <v>0</v>
      </c>
      <c r="M422" s="185">
        <v>0</v>
      </c>
      <c r="N422" s="185">
        <v>0</v>
      </c>
      <c r="O422" s="185">
        <v>0</v>
      </c>
      <c r="P422" s="185">
        <v>0</v>
      </c>
      <c r="Q422" s="185">
        <v>0</v>
      </c>
      <c r="R422" s="185">
        <v>0</v>
      </c>
      <c r="S422" s="185">
        <v>0</v>
      </c>
      <c r="T422" s="185">
        <v>0</v>
      </c>
      <c r="U422" s="185">
        <v>0</v>
      </c>
      <c r="V422" s="185">
        <v>0</v>
      </c>
      <c r="W422" s="185">
        <v>0</v>
      </c>
      <c r="X422" s="185">
        <v>0</v>
      </c>
      <c r="Y422" s="185">
        <v>0</v>
      </c>
      <c r="Z422" s="185">
        <v>0</v>
      </c>
      <c r="AA422" s="185">
        <v>0</v>
      </c>
      <c r="AB422" s="185">
        <v>0</v>
      </c>
      <c r="AC422" s="185">
        <v>0</v>
      </c>
      <c r="AD422" s="185">
        <v>0</v>
      </c>
      <c r="AE422" s="185">
        <v>0</v>
      </c>
      <c r="AF422" s="185">
        <v>0</v>
      </c>
      <c r="AG422" s="185">
        <v>0</v>
      </c>
      <c r="AH422" s="185">
        <v>0</v>
      </c>
    </row>
    <row r="423" spans="1:34" ht="30" customHeight="1">
      <c r="A423" s="2019"/>
      <c r="B423" s="989" t="s">
        <v>780</v>
      </c>
      <c r="C423" s="185">
        <v>3172.48</v>
      </c>
      <c r="D423" s="185">
        <v>1874.7</v>
      </c>
      <c r="E423" s="185">
        <v>0</v>
      </c>
      <c r="F423" s="185">
        <v>0</v>
      </c>
      <c r="G423" s="185">
        <v>0</v>
      </c>
      <c r="H423" s="185">
        <v>0</v>
      </c>
      <c r="I423" s="185">
        <v>0</v>
      </c>
      <c r="J423" s="185">
        <v>858.24</v>
      </c>
      <c r="K423" s="185">
        <v>439.54</v>
      </c>
      <c r="L423" s="185">
        <v>0</v>
      </c>
      <c r="M423" s="185">
        <v>0</v>
      </c>
      <c r="N423" s="185">
        <v>0</v>
      </c>
      <c r="O423" s="185">
        <v>0</v>
      </c>
      <c r="P423" s="185">
        <v>0</v>
      </c>
      <c r="Q423" s="185">
        <v>0</v>
      </c>
      <c r="R423" s="185">
        <v>0</v>
      </c>
      <c r="S423" s="185">
        <v>0</v>
      </c>
      <c r="T423" s="185">
        <v>858.24</v>
      </c>
      <c r="U423" s="185">
        <v>439.54</v>
      </c>
      <c r="V423" s="185">
        <v>0</v>
      </c>
      <c r="W423" s="185">
        <v>0</v>
      </c>
      <c r="X423" s="185">
        <v>0</v>
      </c>
      <c r="Y423" s="185">
        <v>0</v>
      </c>
      <c r="Z423" s="185">
        <v>0</v>
      </c>
      <c r="AA423" s="185">
        <v>0</v>
      </c>
      <c r="AB423" s="185">
        <v>0</v>
      </c>
      <c r="AC423" s="185">
        <v>0</v>
      </c>
      <c r="AD423" s="185">
        <v>858.24</v>
      </c>
      <c r="AE423" s="185">
        <v>439.54</v>
      </c>
      <c r="AF423" s="185">
        <v>0</v>
      </c>
      <c r="AG423" s="185">
        <v>0</v>
      </c>
      <c r="AH423" s="185">
        <v>0</v>
      </c>
    </row>
    <row r="424" spans="1:34" ht="30" customHeight="1">
      <c r="A424" s="2019"/>
      <c r="B424" s="991" t="s">
        <v>781</v>
      </c>
      <c r="C424" s="185">
        <v>18477.009999999998</v>
      </c>
      <c r="D424" s="185">
        <v>15705.27</v>
      </c>
      <c r="E424" s="185">
        <v>0</v>
      </c>
      <c r="F424" s="185">
        <v>456.74</v>
      </c>
      <c r="G424" s="185">
        <v>0</v>
      </c>
      <c r="H424" s="185">
        <v>0</v>
      </c>
      <c r="I424" s="185">
        <v>2315</v>
      </c>
      <c r="J424" s="185">
        <v>0</v>
      </c>
      <c r="K424" s="185">
        <v>0</v>
      </c>
      <c r="L424" s="185">
        <v>0</v>
      </c>
      <c r="M424" s="185">
        <v>0</v>
      </c>
      <c r="N424" s="185">
        <v>0</v>
      </c>
      <c r="O424" s="185">
        <v>0</v>
      </c>
      <c r="P424" s="185">
        <v>456.74</v>
      </c>
      <c r="Q424" s="185">
        <v>0</v>
      </c>
      <c r="R424" s="185">
        <v>0</v>
      </c>
      <c r="S424" s="185">
        <v>2315</v>
      </c>
      <c r="T424" s="185">
        <v>0</v>
      </c>
      <c r="U424" s="185">
        <v>0</v>
      </c>
      <c r="V424" s="185">
        <v>0</v>
      </c>
      <c r="W424" s="185">
        <v>0</v>
      </c>
      <c r="X424" s="185">
        <v>0</v>
      </c>
      <c r="Y424" s="185">
        <v>0</v>
      </c>
      <c r="Z424" s="185">
        <v>456.74</v>
      </c>
      <c r="AA424" s="185">
        <v>0</v>
      </c>
      <c r="AB424" s="185">
        <v>0</v>
      </c>
      <c r="AC424" s="185">
        <v>2315</v>
      </c>
      <c r="AD424" s="185">
        <v>0</v>
      </c>
      <c r="AE424" s="185">
        <v>0</v>
      </c>
      <c r="AF424" s="185">
        <v>0</v>
      </c>
      <c r="AG424" s="185">
        <v>0</v>
      </c>
      <c r="AH424" s="185">
        <v>0</v>
      </c>
    </row>
    <row r="425" spans="1:34" ht="30" customHeight="1">
      <c r="A425" s="2019"/>
      <c r="B425" s="991" t="s">
        <v>786</v>
      </c>
      <c r="C425" s="185">
        <v>1053.29</v>
      </c>
      <c r="D425" s="185">
        <v>1053.29</v>
      </c>
      <c r="E425" s="185">
        <v>0</v>
      </c>
      <c r="F425" s="185">
        <v>0</v>
      </c>
      <c r="G425" s="185">
        <v>0</v>
      </c>
      <c r="H425" s="185">
        <v>0</v>
      </c>
      <c r="I425" s="185">
        <v>0</v>
      </c>
      <c r="J425" s="185">
        <v>0</v>
      </c>
      <c r="K425" s="185">
        <v>0</v>
      </c>
      <c r="L425" s="185">
        <v>0</v>
      </c>
      <c r="M425" s="185">
        <v>0</v>
      </c>
      <c r="N425" s="185">
        <v>0</v>
      </c>
      <c r="O425" s="185">
        <v>0</v>
      </c>
      <c r="P425" s="185">
        <v>0</v>
      </c>
      <c r="Q425" s="185">
        <v>0</v>
      </c>
      <c r="R425" s="185">
        <v>0</v>
      </c>
      <c r="S425" s="185">
        <v>0</v>
      </c>
      <c r="T425" s="185">
        <v>0</v>
      </c>
      <c r="U425" s="185">
        <v>0</v>
      </c>
      <c r="V425" s="185">
        <v>0</v>
      </c>
      <c r="W425" s="185">
        <v>0</v>
      </c>
      <c r="X425" s="185">
        <v>0</v>
      </c>
      <c r="Y425" s="185">
        <v>0</v>
      </c>
      <c r="Z425" s="185">
        <v>0</v>
      </c>
      <c r="AA425" s="185">
        <v>0</v>
      </c>
      <c r="AB425" s="185">
        <v>0</v>
      </c>
      <c r="AC425" s="185">
        <v>0</v>
      </c>
      <c r="AD425" s="185">
        <v>0</v>
      </c>
      <c r="AE425" s="185">
        <v>0</v>
      </c>
      <c r="AF425" s="185">
        <v>0</v>
      </c>
      <c r="AG425" s="185">
        <v>0</v>
      </c>
      <c r="AH425" s="185">
        <v>0</v>
      </c>
    </row>
    <row r="426" spans="1:34" ht="30" customHeight="1">
      <c r="A426" s="2019"/>
      <c r="B426" s="991" t="s">
        <v>799</v>
      </c>
      <c r="C426" s="185">
        <v>320.20999999999998</v>
      </c>
      <c r="D426" s="185">
        <v>0</v>
      </c>
      <c r="E426" s="185">
        <v>0</v>
      </c>
      <c r="F426" s="185">
        <v>0</v>
      </c>
      <c r="G426" s="185">
        <v>320.20999999999998</v>
      </c>
      <c r="H426" s="185">
        <v>0</v>
      </c>
      <c r="I426" s="185">
        <v>0</v>
      </c>
      <c r="J426" s="185">
        <v>0</v>
      </c>
      <c r="K426" s="185">
        <v>0</v>
      </c>
      <c r="L426" s="185">
        <v>0</v>
      </c>
      <c r="M426" s="185">
        <v>0</v>
      </c>
      <c r="N426" s="185">
        <v>0</v>
      </c>
      <c r="O426" s="185">
        <v>0</v>
      </c>
      <c r="P426" s="185">
        <v>0</v>
      </c>
      <c r="Q426" s="185">
        <v>320.20999999999998</v>
      </c>
      <c r="R426" s="185">
        <v>0</v>
      </c>
      <c r="S426" s="185">
        <v>0</v>
      </c>
      <c r="T426" s="185">
        <v>0</v>
      </c>
      <c r="U426" s="185">
        <v>0</v>
      </c>
      <c r="V426" s="185">
        <v>0</v>
      </c>
      <c r="W426" s="185">
        <v>0</v>
      </c>
      <c r="X426" s="185">
        <v>0</v>
      </c>
      <c r="Y426" s="185">
        <v>0</v>
      </c>
      <c r="Z426" s="185">
        <v>0</v>
      </c>
      <c r="AA426" s="185">
        <v>320.20999999999998</v>
      </c>
      <c r="AB426" s="185">
        <v>0</v>
      </c>
      <c r="AC426" s="185">
        <v>0</v>
      </c>
      <c r="AD426" s="185">
        <v>0</v>
      </c>
      <c r="AE426" s="185">
        <v>0</v>
      </c>
      <c r="AF426" s="185">
        <v>0</v>
      </c>
      <c r="AG426" s="185">
        <v>0</v>
      </c>
      <c r="AH426" s="185">
        <v>0</v>
      </c>
    </row>
    <row r="427" spans="1:34" ht="30" customHeight="1">
      <c r="A427" s="2019"/>
      <c r="B427" s="991" t="s">
        <v>787</v>
      </c>
      <c r="C427" s="185">
        <v>4320.8900000000003</v>
      </c>
      <c r="D427" s="185">
        <v>4320.8900000000003</v>
      </c>
      <c r="E427" s="185">
        <v>0</v>
      </c>
      <c r="F427" s="185">
        <v>0</v>
      </c>
      <c r="G427" s="185">
        <v>0</v>
      </c>
      <c r="H427" s="185">
        <v>0</v>
      </c>
      <c r="I427" s="185">
        <v>0</v>
      </c>
      <c r="J427" s="185">
        <v>0</v>
      </c>
      <c r="K427" s="185">
        <v>0</v>
      </c>
      <c r="L427" s="185">
        <v>0</v>
      </c>
      <c r="M427" s="185">
        <v>0</v>
      </c>
      <c r="N427" s="185">
        <v>0</v>
      </c>
      <c r="O427" s="185">
        <v>0</v>
      </c>
      <c r="P427" s="185">
        <v>0</v>
      </c>
      <c r="Q427" s="185">
        <v>0</v>
      </c>
      <c r="R427" s="185">
        <v>0</v>
      </c>
      <c r="S427" s="185">
        <v>0</v>
      </c>
      <c r="T427" s="185">
        <v>0</v>
      </c>
      <c r="U427" s="185">
        <v>0</v>
      </c>
      <c r="V427" s="185">
        <v>0</v>
      </c>
      <c r="W427" s="185">
        <v>0</v>
      </c>
      <c r="X427" s="185">
        <v>0</v>
      </c>
      <c r="Y427" s="185">
        <v>0</v>
      </c>
      <c r="Z427" s="185">
        <v>0</v>
      </c>
      <c r="AA427" s="185">
        <v>0</v>
      </c>
      <c r="AB427" s="185">
        <v>0</v>
      </c>
      <c r="AC427" s="185">
        <v>0</v>
      </c>
      <c r="AD427" s="185">
        <v>0</v>
      </c>
      <c r="AE427" s="185">
        <v>0</v>
      </c>
      <c r="AF427" s="185">
        <v>0</v>
      </c>
      <c r="AG427" s="185">
        <v>0</v>
      </c>
      <c r="AH427" s="185">
        <v>0</v>
      </c>
    </row>
    <row r="428" spans="1:34" ht="30" customHeight="1">
      <c r="A428" s="2019"/>
      <c r="B428" s="991" t="s">
        <v>820</v>
      </c>
      <c r="C428" s="185">
        <v>0</v>
      </c>
      <c r="D428" s="185">
        <v>0</v>
      </c>
      <c r="E428" s="185">
        <v>0</v>
      </c>
      <c r="F428" s="185">
        <v>0</v>
      </c>
      <c r="G428" s="185">
        <v>0</v>
      </c>
      <c r="H428" s="185">
        <v>0</v>
      </c>
      <c r="I428" s="185">
        <v>0</v>
      </c>
      <c r="J428" s="185">
        <v>0</v>
      </c>
      <c r="K428" s="185">
        <v>0</v>
      </c>
      <c r="L428" s="185">
        <v>0</v>
      </c>
      <c r="M428" s="185">
        <v>0</v>
      </c>
      <c r="N428" s="185">
        <v>0</v>
      </c>
      <c r="O428" s="185">
        <v>0</v>
      </c>
      <c r="P428" s="185">
        <v>0</v>
      </c>
      <c r="Q428" s="185">
        <v>0</v>
      </c>
      <c r="R428" s="185">
        <v>0</v>
      </c>
      <c r="S428" s="185">
        <v>0</v>
      </c>
      <c r="T428" s="185">
        <v>0</v>
      </c>
      <c r="U428" s="185">
        <v>0</v>
      </c>
      <c r="V428" s="185">
        <v>0</v>
      </c>
      <c r="W428" s="185">
        <v>0</v>
      </c>
      <c r="X428" s="185">
        <v>0</v>
      </c>
      <c r="Y428" s="185">
        <v>0</v>
      </c>
      <c r="Z428" s="185">
        <v>0</v>
      </c>
      <c r="AA428" s="185">
        <v>0</v>
      </c>
      <c r="AB428" s="185">
        <v>0</v>
      </c>
      <c r="AC428" s="185">
        <v>0</v>
      </c>
      <c r="AD428" s="185">
        <v>0</v>
      </c>
      <c r="AE428" s="185">
        <v>0</v>
      </c>
      <c r="AF428" s="185">
        <v>0</v>
      </c>
      <c r="AG428" s="185">
        <v>0</v>
      </c>
      <c r="AH428" s="185">
        <v>0</v>
      </c>
    </row>
    <row r="429" spans="1:34" ht="30" customHeight="1">
      <c r="A429" s="2019"/>
      <c r="B429" s="991" t="s">
        <v>800</v>
      </c>
      <c r="C429" s="185">
        <v>0</v>
      </c>
      <c r="D429" s="185">
        <v>0</v>
      </c>
      <c r="E429" s="185">
        <v>0</v>
      </c>
      <c r="F429" s="185">
        <v>0</v>
      </c>
      <c r="G429" s="185">
        <v>0</v>
      </c>
      <c r="H429" s="185">
        <v>0</v>
      </c>
      <c r="I429" s="185">
        <v>0</v>
      </c>
      <c r="J429" s="185">
        <v>0</v>
      </c>
      <c r="K429" s="185">
        <v>0</v>
      </c>
      <c r="L429" s="185">
        <v>0</v>
      </c>
      <c r="M429" s="185">
        <v>0</v>
      </c>
      <c r="N429" s="185">
        <v>0</v>
      </c>
      <c r="O429" s="185">
        <v>0</v>
      </c>
      <c r="P429" s="185">
        <v>0</v>
      </c>
      <c r="Q429" s="185">
        <v>0</v>
      </c>
      <c r="R429" s="185">
        <v>0</v>
      </c>
      <c r="S429" s="185">
        <v>0</v>
      </c>
      <c r="T429" s="185">
        <v>0</v>
      </c>
      <c r="U429" s="185">
        <v>0</v>
      </c>
      <c r="V429" s="185">
        <v>0</v>
      </c>
      <c r="W429" s="185">
        <v>0</v>
      </c>
      <c r="X429" s="185">
        <v>0</v>
      </c>
      <c r="Y429" s="185">
        <v>0</v>
      </c>
      <c r="Z429" s="185">
        <v>0</v>
      </c>
      <c r="AA429" s="185">
        <v>0</v>
      </c>
      <c r="AB429" s="185">
        <v>0</v>
      </c>
      <c r="AC429" s="185">
        <v>0</v>
      </c>
      <c r="AD429" s="185">
        <v>0</v>
      </c>
      <c r="AE429" s="185">
        <v>0</v>
      </c>
      <c r="AF429" s="185">
        <v>0</v>
      </c>
      <c r="AG429" s="185">
        <v>0</v>
      </c>
      <c r="AH429" s="185">
        <v>0</v>
      </c>
    </row>
    <row r="430" spans="1:34" ht="30" customHeight="1">
      <c r="A430" s="2019"/>
      <c r="B430" s="989" t="s">
        <v>801</v>
      </c>
      <c r="C430" s="185">
        <v>0</v>
      </c>
      <c r="D430" s="185">
        <v>0</v>
      </c>
      <c r="E430" s="185">
        <v>0</v>
      </c>
      <c r="F430" s="185">
        <v>0</v>
      </c>
      <c r="G430" s="185">
        <v>0</v>
      </c>
      <c r="H430" s="185">
        <v>0</v>
      </c>
      <c r="I430" s="185">
        <v>0</v>
      </c>
      <c r="J430" s="185">
        <v>0</v>
      </c>
      <c r="K430" s="185">
        <v>0</v>
      </c>
      <c r="L430" s="185">
        <v>0</v>
      </c>
      <c r="M430" s="185">
        <v>0</v>
      </c>
      <c r="N430" s="185">
        <v>0</v>
      </c>
      <c r="O430" s="185">
        <v>0</v>
      </c>
      <c r="P430" s="185">
        <v>0</v>
      </c>
      <c r="Q430" s="185">
        <v>0</v>
      </c>
      <c r="R430" s="185">
        <v>0</v>
      </c>
      <c r="S430" s="185">
        <v>0</v>
      </c>
      <c r="T430" s="185">
        <v>0</v>
      </c>
      <c r="U430" s="185">
        <v>0</v>
      </c>
      <c r="V430" s="185">
        <v>0</v>
      </c>
      <c r="W430" s="185">
        <v>0</v>
      </c>
      <c r="X430" s="185">
        <v>0</v>
      </c>
      <c r="Y430" s="185">
        <v>0</v>
      </c>
      <c r="Z430" s="185">
        <v>0</v>
      </c>
      <c r="AA430" s="185">
        <v>0</v>
      </c>
      <c r="AB430" s="185">
        <v>0</v>
      </c>
      <c r="AC430" s="185">
        <v>0</v>
      </c>
      <c r="AD430" s="185">
        <v>0</v>
      </c>
      <c r="AE430" s="185">
        <v>0</v>
      </c>
      <c r="AF430" s="185">
        <v>0</v>
      </c>
      <c r="AG430" s="185">
        <v>0</v>
      </c>
      <c r="AH430" s="185">
        <v>0</v>
      </c>
    </row>
    <row r="431" spans="1:34" ht="30" customHeight="1">
      <c r="A431" s="2019"/>
      <c r="B431" s="995" t="s">
        <v>802</v>
      </c>
      <c r="C431" s="185">
        <v>0</v>
      </c>
      <c r="D431" s="185">
        <v>0</v>
      </c>
      <c r="E431" s="185">
        <v>0</v>
      </c>
      <c r="F431" s="185">
        <v>0</v>
      </c>
      <c r="G431" s="185">
        <v>0</v>
      </c>
      <c r="H431" s="185">
        <v>0</v>
      </c>
      <c r="I431" s="185">
        <v>0</v>
      </c>
      <c r="J431" s="185">
        <v>0</v>
      </c>
      <c r="K431" s="185">
        <v>0</v>
      </c>
      <c r="L431" s="185">
        <v>0</v>
      </c>
      <c r="M431" s="185">
        <v>0</v>
      </c>
      <c r="N431" s="185">
        <v>0</v>
      </c>
      <c r="O431" s="185">
        <v>0</v>
      </c>
      <c r="P431" s="185">
        <v>0</v>
      </c>
      <c r="Q431" s="185">
        <v>0</v>
      </c>
      <c r="R431" s="185">
        <v>0</v>
      </c>
      <c r="S431" s="185">
        <v>0</v>
      </c>
      <c r="T431" s="185">
        <v>0</v>
      </c>
      <c r="U431" s="185">
        <v>0</v>
      </c>
      <c r="V431" s="185">
        <v>0</v>
      </c>
      <c r="W431" s="185">
        <v>0</v>
      </c>
      <c r="X431" s="185">
        <v>0</v>
      </c>
      <c r="Y431" s="185">
        <v>0</v>
      </c>
      <c r="Z431" s="185">
        <v>0</v>
      </c>
      <c r="AA431" s="185">
        <v>0</v>
      </c>
      <c r="AB431" s="185">
        <v>0</v>
      </c>
      <c r="AC431" s="185">
        <v>0</v>
      </c>
      <c r="AD431" s="185">
        <v>0</v>
      </c>
      <c r="AE431" s="185">
        <v>0</v>
      </c>
      <c r="AF431" s="185">
        <v>0</v>
      </c>
      <c r="AG431" s="185">
        <v>0</v>
      </c>
      <c r="AH431" s="185">
        <v>0</v>
      </c>
    </row>
    <row r="432" spans="1:34" ht="30" customHeight="1">
      <c r="A432" s="2019"/>
      <c r="B432" s="995" t="s">
        <v>803</v>
      </c>
      <c r="C432" s="185">
        <v>0</v>
      </c>
      <c r="D432" s="185">
        <v>0</v>
      </c>
      <c r="E432" s="185">
        <v>0</v>
      </c>
      <c r="F432" s="185">
        <v>0</v>
      </c>
      <c r="G432" s="185">
        <v>0</v>
      </c>
      <c r="H432" s="185">
        <v>0</v>
      </c>
      <c r="I432" s="185">
        <v>0</v>
      </c>
      <c r="J432" s="185">
        <v>0</v>
      </c>
      <c r="K432" s="185">
        <v>0</v>
      </c>
      <c r="L432" s="185">
        <v>0</v>
      </c>
      <c r="M432" s="185">
        <v>0</v>
      </c>
      <c r="N432" s="185">
        <v>0</v>
      </c>
      <c r="O432" s="185">
        <v>0</v>
      </c>
      <c r="P432" s="185">
        <v>0</v>
      </c>
      <c r="Q432" s="185">
        <v>0</v>
      </c>
      <c r="R432" s="185">
        <v>0</v>
      </c>
      <c r="S432" s="185">
        <v>0</v>
      </c>
      <c r="T432" s="185">
        <v>0</v>
      </c>
      <c r="U432" s="185">
        <v>0</v>
      </c>
      <c r="V432" s="185">
        <v>0</v>
      </c>
      <c r="W432" s="185">
        <v>0</v>
      </c>
      <c r="X432" s="185">
        <v>0</v>
      </c>
      <c r="Y432" s="185">
        <v>0</v>
      </c>
      <c r="Z432" s="185">
        <v>0</v>
      </c>
      <c r="AA432" s="185">
        <v>0</v>
      </c>
      <c r="AB432" s="185">
        <v>0</v>
      </c>
      <c r="AC432" s="185">
        <v>0</v>
      </c>
      <c r="AD432" s="185">
        <v>0</v>
      </c>
      <c r="AE432" s="185">
        <v>0</v>
      </c>
      <c r="AF432" s="185">
        <v>0</v>
      </c>
      <c r="AG432" s="185">
        <v>0</v>
      </c>
      <c r="AH432" s="185">
        <v>0</v>
      </c>
    </row>
    <row r="433" spans="1:34" ht="30" customHeight="1">
      <c r="A433" s="2019"/>
      <c r="B433" s="1011" t="s">
        <v>804</v>
      </c>
      <c r="C433" s="185">
        <v>0</v>
      </c>
      <c r="D433" s="185">
        <v>0</v>
      </c>
      <c r="E433" s="185">
        <v>0</v>
      </c>
      <c r="F433" s="185">
        <v>0</v>
      </c>
      <c r="G433" s="185">
        <v>0</v>
      </c>
      <c r="H433" s="185">
        <v>0</v>
      </c>
      <c r="I433" s="185">
        <v>0</v>
      </c>
      <c r="J433" s="185">
        <v>0</v>
      </c>
      <c r="K433" s="185">
        <v>0</v>
      </c>
      <c r="L433" s="185">
        <v>0</v>
      </c>
      <c r="M433" s="185">
        <v>0</v>
      </c>
      <c r="N433" s="185">
        <v>0</v>
      </c>
      <c r="O433" s="185">
        <v>0</v>
      </c>
      <c r="P433" s="185">
        <v>0</v>
      </c>
      <c r="Q433" s="185">
        <v>0</v>
      </c>
      <c r="R433" s="185">
        <v>0</v>
      </c>
      <c r="S433" s="185">
        <v>0</v>
      </c>
      <c r="T433" s="185">
        <v>0</v>
      </c>
      <c r="U433" s="185">
        <v>0</v>
      </c>
      <c r="V433" s="185">
        <v>0</v>
      </c>
      <c r="W433" s="185">
        <v>0</v>
      </c>
      <c r="X433" s="185">
        <v>0</v>
      </c>
      <c r="Y433" s="185">
        <v>0</v>
      </c>
      <c r="Z433" s="185">
        <v>0</v>
      </c>
      <c r="AA433" s="185">
        <v>0</v>
      </c>
      <c r="AB433" s="185">
        <v>0</v>
      </c>
      <c r="AC433" s="185">
        <v>0</v>
      </c>
      <c r="AD433" s="185">
        <v>0</v>
      </c>
      <c r="AE433" s="185">
        <v>0</v>
      </c>
      <c r="AF433" s="185">
        <v>0</v>
      </c>
      <c r="AG433" s="185">
        <v>0</v>
      </c>
      <c r="AH433" s="185">
        <v>0</v>
      </c>
    </row>
    <row r="434" spans="1:34" ht="30" customHeight="1">
      <c r="A434" s="2019"/>
      <c r="B434" s="1011" t="s">
        <v>805</v>
      </c>
      <c r="C434" s="185">
        <v>0</v>
      </c>
      <c r="D434" s="185">
        <v>0</v>
      </c>
      <c r="E434" s="185">
        <v>0</v>
      </c>
      <c r="F434" s="185">
        <v>0</v>
      </c>
      <c r="G434" s="185">
        <v>0</v>
      </c>
      <c r="H434" s="185">
        <v>0</v>
      </c>
      <c r="I434" s="185">
        <v>0</v>
      </c>
      <c r="J434" s="185">
        <v>0</v>
      </c>
      <c r="K434" s="185">
        <v>0</v>
      </c>
      <c r="L434" s="185">
        <v>0</v>
      </c>
      <c r="M434" s="185">
        <v>0</v>
      </c>
      <c r="N434" s="185">
        <v>0</v>
      </c>
      <c r="O434" s="185">
        <v>0</v>
      </c>
      <c r="P434" s="185">
        <v>0</v>
      </c>
      <c r="Q434" s="185">
        <v>0</v>
      </c>
      <c r="R434" s="185">
        <v>0</v>
      </c>
      <c r="S434" s="185">
        <v>0</v>
      </c>
      <c r="T434" s="185">
        <v>0</v>
      </c>
      <c r="U434" s="185">
        <v>0</v>
      </c>
      <c r="V434" s="185">
        <v>0</v>
      </c>
      <c r="W434" s="185">
        <v>0</v>
      </c>
      <c r="X434" s="185">
        <v>0</v>
      </c>
      <c r="Y434" s="185">
        <v>0</v>
      </c>
      <c r="Z434" s="185">
        <v>0</v>
      </c>
      <c r="AA434" s="185">
        <v>0</v>
      </c>
      <c r="AB434" s="185">
        <v>0</v>
      </c>
      <c r="AC434" s="185">
        <v>0</v>
      </c>
      <c r="AD434" s="185">
        <v>0</v>
      </c>
      <c r="AE434" s="185">
        <v>0</v>
      </c>
      <c r="AF434" s="185">
        <v>0</v>
      </c>
      <c r="AG434" s="185">
        <v>0</v>
      </c>
      <c r="AH434" s="185">
        <v>0</v>
      </c>
    </row>
    <row r="435" spans="1:34" ht="30" customHeight="1">
      <c r="A435" s="2019"/>
      <c r="B435" s="1011" t="s">
        <v>806</v>
      </c>
      <c r="C435" s="185">
        <v>0</v>
      </c>
      <c r="D435" s="185">
        <v>0</v>
      </c>
      <c r="E435" s="185">
        <v>0</v>
      </c>
      <c r="F435" s="185">
        <v>0</v>
      </c>
      <c r="G435" s="185">
        <v>0</v>
      </c>
      <c r="H435" s="185">
        <v>0</v>
      </c>
      <c r="I435" s="185">
        <v>0</v>
      </c>
      <c r="J435" s="185">
        <v>0</v>
      </c>
      <c r="K435" s="185">
        <v>0</v>
      </c>
      <c r="L435" s="185">
        <v>0</v>
      </c>
      <c r="M435" s="185">
        <v>0</v>
      </c>
      <c r="N435" s="185">
        <v>0</v>
      </c>
      <c r="O435" s="185">
        <v>0</v>
      </c>
      <c r="P435" s="185">
        <v>0</v>
      </c>
      <c r="Q435" s="185">
        <v>0</v>
      </c>
      <c r="R435" s="185">
        <v>0</v>
      </c>
      <c r="S435" s="185">
        <v>0</v>
      </c>
      <c r="T435" s="185">
        <v>0</v>
      </c>
      <c r="U435" s="185">
        <v>0</v>
      </c>
      <c r="V435" s="185">
        <v>0</v>
      </c>
      <c r="W435" s="185">
        <v>0</v>
      </c>
      <c r="X435" s="185">
        <v>0</v>
      </c>
      <c r="Y435" s="185">
        <v>0</v>
      </c>
      <c r="Z435" s="185">
        <v>0</v>
      </c>
      <c r="AA435" s="185">
        <v>0</v>
      </c>
      <c r="AB435" s="185">
        <v>0</v>
      </c>
      <c r="AC435" s="185">
        <v>0</v>
      </c>
      <c r="AD435" s="185">
        <v>0</v>
      </c>
      <c r="AE435" s="185">
        <v>0</v>
      </c>
      <c r="AF435" s="185">
        <v>0</v>
      </c>
      <c r="AG435" s="185">
        <v>0</v>
      </c>
      <c r="AH435" s="185">
        <v>0</v>
      </c>
    </row>
    <row r="436" spans="1:34" ht="30" customHeight="1">
      <c r="A436" s="2019"/>
      <c r="B436" s="995" t="s">
        <v>807</v>
      </c>
      <c r="C436" s="185">
        <v>0</v>
      </c>
      <c r="D436" s="185">
        <v>0</v>
      </c>
      <c r="E436" s="185">
        <v>0</v>
      </c>
      <c r="F436" s="185">
        <v>0</v>
      </c>
      <c r="G436" s="185">
        <v>0</v>
      </c>
      <c r="H436" s="185">
        <v>0</v>
      </c>
      <c r="I436" s="185">
        <v>0</v>
      </c>
      <c r="J436" s="185">
        <v>0</v>
      </c>
      <c r="K436" s="185">
        <v>0</v>
      </c>
      <c r="L436" s="185">
        <v>0</v>
      </c>
      <c r="M436" s="185">
        <v>0</v>
      </c>
      <c r="N436" s="185">
        <v>0</v>
      </c>
      <c r="O436" s="185">
        <v>0</v>
      </c>
      <c r="P436" s="185">
        <v>0</v>
      </c>
      <c r="Q436" s="185">
        <v>0</v>
      </c>
      <c r="R436" s="185">
        <v>0</v>
      </c>
      <c r="S436" s="185">
        <v>0</v>
      </c>
      <c r="T436" s="185">
        <v>0</v>
      </c>
      <c r="U436" s="185">
        <v>0</v>
      </c>
      <c r="V436" s="185">
        <v>0</v>
      </c>
      <c r="W436" s="185">
        <v>0</v>
      </c>
      <c r="X436" s="185">
        <v>0</v>
      </c>
      <c r="Y436" s="185">
        <v>0</v>
      </c>
      <c r="Z436" s="185">
        <v>0</v>
      </c>
      <c r="AA436" s="185">
        <v>0</v>
      </c>
      <c r="AB436" s="185">
        <v>0</v>
      </c>
      <c r="AC436" s="185">
        <v>0</v>
      </c>
      <c r="AD436" s="185">
        <v>0</v>
      </c>
      <c r="AE436" s="185">
        <v>0</v>
      </c>
      <c r="AF436" s="185">
        <v>0</v>
      </c>
      <c r="AG436" s="185">
        <v>0</v>
      </c>
      <c r="AH436" s="185">
        <v>0</v>
      </c>
    </row>
    <row r="437" spans="1:34" ht="30" customHeight="1">
      <c r="A437" s="2019"/>
      <c r="B437" s="991" t="s">
        <v>808</v>
      </c>
      <c r="C437" s="185">
        <v>0</v>
      </c>
      <c r="D437" s="185">
        <v>0</v>
      </c>
      <c r="E437" s="185">
        <v>0</v>
      </c>
      <c r="F437" s="185">
        <v>0</v>
      </c>
      <c r="G437" s="185">
        <v>0</v>
      </c>
      <c r="H437" s="185">
        <v>0</v>
      </c>
      <c r="I437" s="185">
        <v>0</v>
      </c>
      <c r="J437" s="185">
        <v>0</v>
      </c>
      <c r="K437" s="185">
        <v>0</v>
      </c>
      <c r="L437" s="185">
        <v>0</v>
      </c>
      <c r="M437" s="185">
        <v>0</v>
      </c>
      <c r="N437" s="185">
        <v>0</v>
      </c>
      <c r="O437" s="185">
        <v>0</v>
      </c>
      <c r="P437" s="185">
        <v>0</v>
      </c>
      <c r="Q437" s="185">
        <v>0</v>
      </c>
      <c r="R437" s="185">
        <v>0</v>
      </c>
      <c r="S437" s="185">
        <v>0</v>
      </c>
      <c r="T437" s="185">
        <v>0</v>
      </c>
      <c r="U437" s="185">
        <v>0</v>
      </c>
      <c r="V437" s="185">
        <v>0</v>
      </c>
      <c r="W437" s="185">
        <v>0</v>
      </c>
      <c r="X437" s="185">
        <v>0</v>
      </c>
      <c r="Y437" s="185">
        <v>0</v>
      </c>
      <c r="Z437" s="185">
        <v>0</v>
      </c>
      <c r="AA437" s="185">
        <v>0</v>
      </c>
      <c r="AB437" s="185">
        <v>0</v>
      </c>
      <c r="AC437" s="185">
        <v>0</v>
      </c>
      <c r="AD437" s="185">
        <v>0</v>
      </c>
      <c r="AE437" s="185">
        <v>0</v>
      </c>
      <c r="AF437" s="185">
        <v>0</v>
      </c>
      <c r="AG437" s="185">
        <v>0</v>
      </c>
      <c r="AH437" s="185">
        <v>0</v>
      </c>
    </row>
    <row r="438" spans="1:34" ht="30" customHeight="1">
      <c r="A438" s="2019"/>
      <c r="B438" s="1011" t="s">
        <v>821</v>
      </c>
      <c r="C438" s="185">
        <v>0</v>
      </c>
      <c r="D438" s="185">
        <v>0</v>
      </c>
      <c r="E438" s="185">
        <v>0</v>
      </c>
      <c r="F438" s="185">
        <v>0</v>
      </c>
      <c r="G438" s="185">
        <v>0</v>
      </c>
      <c r="H438" s="185">
        <v>0</v>
      </c>
      <c r="I438" s="185">
        <v>0</v>
      </c>
      <c r="J438" s="185">
        <v>0</v>
      </c>
      <c r="K438" s="185">
        <v>0</v>
      </c>
      <c r="L438" s="185">
        <v>0</v>
      </c>
      <c r="M438" s="185">
        <v>0</v>
      </c>
      <c r="N438" s="185">
        <v>0</v>
      </c>
      <c r="O438" s="185">
        <v>0</v>
      </c>
      <c r="P438" s="185">
        <v>0</v>
      </c>
      <c r="Q438" s="185">
        <v>0</v>
      </c>
      <c r="R438" s="185">
        <v>0</v>
      </c>
      <c r="S438" s="185">
        <v>0</v>
      </c>
      <c r="T438" s="185">
        <v>0</v>
      </c>
      <c r="U438" s="185">
        <v>0</v>
      </c>
      <c r="V438" s="185">
        <v>0</v>
      </c>
      <c r="W438" s="185">
        <v>0</v>
      </c>
      <c r="X438" s="185">
        <v>0</v>
      </c>
      <c r="Y438" s="185">
        <v>0</v>
      </c>
      <c r="Z438" s="185">
        <v>0</v>
      </c>
      <c r="AA438" s="185">
        <v>0</v>
      </c>
      <c r="AB438" s="185">
        <v>0</v>
      </c>
      <c r="AC438" s="185">
        <v>0</v>
      </c>
      <c r="AD438" s="185">
        <v>0</v>
      </c>
      <c r="AE438" s="185">
        <v>0</v>
      </c>
      <c r="AF438" s="185">
        <v>0</v>
      </c>
      <c r="AG438" s="185">
        <v>0</v>
      </c>
      <c r="AH438" s="185">
        <v>0</v>
      </c>
    </row>
    <row r="439" spans="1:34" ht="30" customHeight="1">
      <c r="A439" s="2019"/>
      <c r="B439" s="1011" t="s">
        <v>822</v>
      </c>
      <c r="C439" s="185">
        <v>0</v>
      </c>
      <c r="D439" s="185">
        <v>0</v>
      </c>
      <c r="E439" s="185">
        <v>0</v>
      </c>
      <c r="F439" s="185">
        <v>0</v>
      </c>
      <c r="G439" s="185">
        <v>0</v>
      </c>
      <c r="H439" s="185">
        <v>0</v>
      </c>
      <c r="I439" s="185">
        <v>0</v>
      </c>
      <c r="J439" s="185">
        <v>0</v>
      </c>
      <c r="K439" s="185">
        <v>0</v>
      </c>
      <c r="L439" s="185">
        <v>0</v>
      </c>
      <c r="M439" s="185">
        <v>0</v>
      </c>
      <c r="N439" s="185">
        <v>0</v>
      </c>
      <c r="O439" s="185">
        <v>0</v>
      </c>
      <c r="P439" s="185">
        <v>0</v>
      </c>
      <c r="Q439" s="185">
        <v>0</v>
      </c>
      <c r="R439" s="185">
        <v>0</v>
      </c>
      <c r="S439" s="185">
        <v>0</v>
      </c>
      <c r="T439" s="185">
        <v>0</v>
      </c>
      <c r="U439" s="185">
        <v>0</v>
      </c>
      <c r="V439" s="185">
        <v>0</v>
      </c>
      <c r="W439" s="185">
        <v>0</v>
      </c>
      <c r="X439" s="185">
        <v>0</v>
      </c>
      <c r="Y439" s="185">
        <v>0</v>
      </c>
      <c r="Z439" s="185">
        <v>0</v>
      </c>
      <c r="AA439" s="185">
        <v>0</v>
      </c>
      <c r="AB439" s="185">
        <v>0</v>
      </c>
      <c r="AC439" s="185">
        <v>0</v>
      </c>
      <c r="AD439" s="185">
        <v>0</v>
      </c>
      <c r="AE439" s="185">
        <v>0</v>
      </c>
      <c r="AF439" s="185">
        <v>0</v>
      </c>
      <c r="AG439" s="185">
        <v>0</v>
      </c>
      <c r="AH439" s="185">
        <v>0</v>
      </c>
    </row>
    <row r="440" spans="1:34" ht="19.5" customHeight="1">
      <c r="A440" s="2019"/>
      <c r="B440" s="1242" t="s">
        <v>952</v>
      </c>
      <c r="C440" s="185">
        <v>0</v>
      </c>
      <c r="D440" s="185">
        <v>0</v>
      </c>
      <c r="E440" s="185">
        <v>0</v>
      </c>
      <c r="F440" s="185">
        <v>0</v>
      </c>
      <c r="G440" s="185">
        <v>0</v>
      </c>
      <c r="H440" s="185">
        <v>0</v>
      </c>
      <c r="I440" s="185">
        <v>0</v>
      </c>
      <c r="J440" s="185">
        <v>0</v>
      </c>
      <c r="K440" s="185">
        <v>0</v>
      </c>
      <c r="L440" s="185">
        <v>0</v>
      </c>
      <c r="M440" s="185">
        <v>0</v>
      </c>
      <c r="N440" s="185">
        <v>0</v>
      </c>
      <c r="O440" s="185">
        <v>0</v>
      </c>
      <c r="P440" s="185">
        <v>0</v>
      </c>
      <c r="Q440" s="185">
        <v>0</v>
      </c>
      <c r="R440" s="185">
        <v>0</v>
      </c>
      <c r="S440" s="185">
        <v>0</v>
      </c>
      <c r="T440" s="185">
        <v>0</v>
      </c>
      <c r="U440" s="185">
        <v>0</v>
      </c>
      <c r="V440" s="185">
        <v>0</v>
      </c>
      <c r="W440" s="185">
        <v>0</v>
      </c>
      <c r="X440" s="185">
        <v>0</v>
      </c>
      <c r="Y440" s="185">
        <v>0</v>
      </c>
      <c r="Z440" s="185">
        <v>0</v>
      </c>
      <c r="AA440" s="185">
        <v>0</v>
      </c>
      <c r="AB440" s="185">
        <v>0</v>
      </c>
      <c r="AC440" s="185">
        <v>0</v>
      </c>
      <c r="AD440" s="185">
        <v>0</v>
      </c>
      <c r="AE440" s="185">
        <v>0</v>
      </c>
      <c r="AF440" s="185">
        <v>0</v>
      </c>
      <c r="AG440" s="185">
        <v>0</v>
      </c>
      <c r="AH440" s="185">
        <v>0</v>
      </c>
    </row>
    <row r="441" spans="1:34" ht="19.5" customHeight="1">
      <c r="A441" s="2018" t="s">
        <v>791</v>
      </c>
      <c r="B441" s="1013" t="s">
        <v>41</v>
      </c>
      <c r="C441" s="1013">
        <f>SUM(' 배수관 경년별 총괄'!C442:' 배수관 경년별 총괄'!C463)</f>
        <v>29296.920000000002</v>
      </c>
      <c r="D441" s="1013">
        <f>SUM(' 배수관 경년별 총괄'!D442:' 배수관 경년별 총괄'!D463)</f>
        <v>29296.920000000002</v>
      </c>
      <c r="E441" s="1013">
        <f>SUM(' 배수관 경년별 총괄'!E442:' 배수관 경년별 총괄'!E463)</f>
        <v>0</v>
      </c>
      <c r="F441" s="1013">
        <f>SUM(' 배수관 경년별 총괄'!F442:' 배수관 경년별 총괄'!F463)</f>
        <v>0</v>
      </c>
      <c r="G441" s="1013">
        <f>SUM(' 배수관 경년별 총괄'!G442:' 배수관 경년별 총괄'!G463)</f>
        <v>0</v>
      </c>
      <c r="H441" s="1013">
        <f>SUM(' 배수관 경년별 총괄'!H442:' 배수관 경년별 총괄'!H463)</f>
        <v>0</v>
      </c>
      <c r="I441" s="1013">
        <f>SUM(' 배수관 경년별 총괄'!I442:' 배수관 경년별 총괄'!I463)</f>
        <v>0</v>
      </c>
      <c r="J441" s="1013">
        <f>SUM(' 배수관 경년별 총괄'!J442:' 배수관 경년별 총괄'!J463)</f>
        <v>0</v>
      </c>
      <c r="K441" s="1013">
        <f>SUM(' 배수관 경년별 총괄'!K442:' 배수관 경년별 총괄'!K463)</f>
        <v>0</v>
      </c>
      <c r="L441" s="1013">
        <f>SUM(' 배수관 경년별 총괄'!L442:' 배수관 경년별 총괄'!L463)</f>
        <v>0</v>
      </c>
      <c r="M441" s="1013">
        <f>SUM(' 배수관 경년별 총괄'!M442:' 배수관 경년별 총괄'!M463)</f>
        <v>0</v>
      </c>
      <c r="N441" s="1013">
        <f>SUM(' 배수관 경년별 총괄'!N442:' 배수관 경년별 총괄'!N463)</f>
        <v>0</v>
      </c>
      <c r="O441" s="1013">
        <f>SUM(' 배수관 경년별 총괄'!O442:' 배수관 경년별 총괄'!O463)</f>
        <v>0</v>
      </c>
      <c r="P441" s="1013">
        <f>SUM(' 배수관 경년별 총괄'!P442:' 배수관 경년별 총괄'!P463)</f>
        <v>0</v>
      </c>
      <c r="Q441" s="1013">
        <f>SUM(' 배수관 경년별 총괄'!Q442:' 배수관 경년별 총괄'!Q463)</f>
        <v>0</v>
      </c>
      <c r="R441" s="1013">
        <f>SUM(' 배수관 경년별 총괄'!R442:' 배수관 경년별 총괄'!R463)</f>
        <v>0</v>
      </c>
      <c r="S441" s="1013">
        <f>SUM(' 배수관 경년별 총괄'!S442:' 배수관 경년별 총괄'!S463)</f>
        <v>0</v>
      </c>
      <c r="T441" s="1013">
        <f>SUM(' 배수관 경년별 총괄'!T442:' 배수관 경년별 총괄'!T463)</f>
        <v>0</v>
      </c>
      <c r="U441" s="1013">
        <f>SUM(' 배수관 경년별 총괄'!U442:' 배수관 경년별 총괄'!U463)</f>
        <v>0</v>
      </c>
      <c r="V441" s="1013">
        <f>SUM(' 배수관 경년별 총괄'!V442:' 배수관 경년별 총괄'!V463)</f>
        <v>0</v>
      </c>
      <c r="W441" s="1013">
        <f>SUM(' 배수관 경년별 총괄'!W442:' 배수관 경년별 총괄'!W463)</f>
        <v>0</v>
      </c>
      <c r="X441" s="1013">
        <f>SUM(' 배수관 경년별 총괄'!X442:' 배수관 경년별 총괄'!X463)</f>
        <v>0</v>
      </c>
      <c r="Y441" s="1013">
        <f>SUM(' 배수관 경년별 총괄'!Y442:' 배수관 경년별 총괄'!Y463)</f>
        <v>0</v>
      </c>
      <c r="Z441" s="1013">
        <f>SUM(' 배수관 경년별 총괄'!Z442:' 배수관 경년별 총괄'!Z463)</f>
        <v>0</v>
      </c>
      <c r="AA441" s="1013">
        <f>SUM(' 배수관 경년별 총괄'!AA442:' 배수관 경년별 총괄'!AA463)</f>
        <v>0</v>
      </c>
      <c r="AB441" s="1013">
        <f>SUM(' 배수관 경년별 총괄'!AB442:' 배수관 경년별 총괄'!AB463)</f>
        <v>0</v>
      </c>
      <c r="AC441" s="1013">
        <f>SUM(' 배수관 경년별 총괄'!AC442:' 배수관 경년별 총괄'!AC463)</f>
        <v>0</v>
      </c>
      <c r="AD441" s="1013">
        <f>SUM(' 배수관 경년별 총괄'!AD442:' 배수관 경년별 총괄'!AD463)</f>
        <v>0</v>
      </c>
      <c r="AE441" s="1013">
        <f>SUM(' 배수관 경년별 총괄'!AE442:' 배수관 경년별 총괄'!AE463)</f>
        <v>0</v>
      </c>
      <c r="AF441" s="1013">
        <f>SUM(' 배수관 경년별 총괄'!AF442:' 배수관 경년별 총괄'!AF463)</f>
        <v>0</v>
      </c>
      <c r="AG441" s="1013">
        <f>SUM(' 배수관 경년별 총괄'!AG442:' 배수관 경년별 총괄'!AG463)</f>
        <v>0</v>
      </c>
      <c r="AH441" s="1013">
        <f>SUM(' 배수관 경년별 총괄'!AH442:' 배수관 경년별 총괄'!AH463)</f>
        <v>0</v>
      </c>
    </row>
    <row r="442" spans="1:34" ht="19.5" customHeight="1">
      <c r="A442" s="2018" t="s">
        <v>791</v>
      </c>
      <c r="B442" s="989" t="s">
        <v>951</v>
      </c>
      <c r="C442" s="185">
        <v>0</v>
      </c>
      <c r="D442" s="185">
        <v>0</v>
      </c>
      <c r="E442" s="185">
        <v>0</v>
      </c>
      <c r="F442" s="185">
        <v>0</v>
      </c>
      <c r="G442" s="185">
        <v>0</v>
      </c>
      <c r="H442" s="185">
        <v>0</v>
      </c>
      <c r="I442" s="185">
        <v>0</v>
      </c>
      <c r="J442" s="185">
        <v>0</v>
      </c>
      <c r="K442" s="185">
        <v>0</v>
      </c>
      <c r="L442" s="185">
        <v>0</v>
      </c>
      <c r="M442" s="185">
        <v>0</v>
      </c>
      <c r="N442" s="185">
        <v>0</v>
      </c>
      <c r="O442" s="185">
        <v>0</v>
      </c>
      <c r="P442" s="185">
        <v>0</v>
      </c>
      <c r="Q442" s="185">
        <v>0</v>
      </c>
      <c r="R442" s="185">
        <v>0</v>
      </c>
      <c r="S442" s="185">
        <v>0</v>
      </c>
      <c r="T442" s="185">
        <v>0</v>
      </c>
      <c r="U442" s="185">
        <v>0</v>
      </c>
      <c r="V442" s="185">
        <v>0</v>
      </c>
      <c r="W442" s="185">
        <v>0</v>
      </c>
      <c r="X442" s="185">
        <v>0</v>
      </c>
      <c r="Y442" s="185">
        <v>0</v>
      </c>
      <c r="Z442" s="185">
        <v>0</v>
      </c>
      <c r="AA442" s="185">
        <v>0</v>
      </c>
      <c r="AB442" s="185">
        <v>0</v>
      </c>
      <c r="AC442" s="185">
        <v>0</v>
      </c>
      <c r="AD442" s="185">
        <v>0</v>
      </c>
      <c r="AE442" s="185">
        <v>0</v>
      </c>
      <c r="AF442" s="185">
        <v>0</v>
      </c>
      <c r="AG442" s="185">
        <v>0</v>
      </c>
      <c r="AH442" s="185">
        <v>0</v>
      </c>
    </row>
    <row r="443" spans="1:34" ht="30" customHeight="1">
      <c r="A443" s="2019"/>
      <c r="B443" s="989" t="s">
        <v>796</v>
      </c>
      <c r="C443" s="185">
        <v>0</v>
      </c>
      <c r="D443" s="185">
        <v>0</v>
      </c>
      <c r="E443" s="185">
        <v>0</v>
      </c>
      <c r="F443" s="185">
        <v>0</v>
      </c>
      <c r="G443" s="185">
        <v>0</v>
      </c>
      <c r="H443" s="185">
        <v>0</v>
      </c>
      <c r="I443" s="185">
        <v>0</v>
      </c>
      <c r="J443" s="185">
        <v>0</v>
      </c>
      <c r="K443" s="185">
        <v>0</v>
      </c>
      <c r="L443" s="185">
        <v>0</v>
      </c>
      <c r="M443" s="185">
        <v>0</v>
      </c>
      <c r="N443" s="185">
        <v>0</v>
      </c>
      <c r="O443" s="185">
        <v>0</v>
      </c>
      <c r="P443" s="185">
        <v>0</v>
      </c>
      <c r="Q443" s="185">
        <v>0</v>
      </c>
      <c r="R443" s="185">
        <v>0</v>
      </c>
      <c r="S443" s="185">
        <v>0</v>
      </c>
      <c r="T443" s="185">
        <v>0</v>
      </c>
      <c r="U443" s="185">
        <v>0</v>
      </c>
      <c r="V443" s="185">
        <v>0</v>
      </c>
      <c r="W443" s="185">
        <v>0</v>
      </c>
      <c r="X443" s="185">
        <v>0</v>
      </c>
      <c r="Y443" s="185">
        <v>0</v>
      </c>
      <c r="Z443" s="185">
        <v>0</v>
      </c>
      <c r="AA443" s="185">
        <v>0</v>
      </c>
      <c r="AB443" s="185">
        <v>0</v>
      </c>
      <c r="AC443" s="185">
        <v>0</v>
      </c>
      <c r="AD443" s="185">
        <v>0</v>
      </c>
      <c r="AE443" s="185">
        <v>0</v>
      </c>
      <c r="AF443" s="185">
        <v>0</v>
      </c>
      <c r="AG443" s="185">
        <v>0</v>
      </c>
      <c r="AH443" s="185">
        <v>0</v>
      </c>
    </row>
    <row r="444" spans="1:34" ht="30" customHeight="1">
      <c r="A444" s="2019"/>
      <c r="B444" s="989" t="s">
        <v>797</v>
      </c>
      <c r="C444" s="185">
        <v>70.5</v>
      </c>
      <c r="D444" s="185">
        <v>70.5</v>
      </c>
      <c r="E444" s="185">
        <v>0</v>
      </c>
      <c r="F444" s="185">
        <v>0</v>
      </c>
      <c r="G444" s="185">
        <v>0</v>
      </c>
      <c r="H444" s="185">
        <v>0</v>
      </c>
      <c r="I444" s="185">
        <v>0</v>
      </c>
      <c r="J444" s="185">
        <v>0</v>
      </c>
      <c r="K444" s="185">
        <v>0</v>
      </c>
      <c r="L444" s="185">
        <v>0</v>
      </c>
      <c r="M444" s="185">
        <v>0</v>
      </c>
      <c r="N444" s="185">
        <v>0</v>
      </c>
      <c r="O444" s="185">
        <v>0</v>
      </c>
      <c r="P444" s="185">
        <v>0</v>
      </c>
      <c r="Q444" s="185">
        <v>0</v>
      </c>
      <c r="R444" s="185">
        <v>0</v>
      </c>
      <c r="S444" s="185">
        <v>0</v>
      </c>
      <c r="T444" s="185">
        <v>0</v>
      </c>
      <c r="U444" s="185">
        <v>0</v>
      </c>
      <c r="V444" s="185">
        <v>0</v>
      </c>
      <c r="W444" s="185">
        <v>0</v>
      </c>
      <c r="X444" s="185">
        <v>0</v>
      </c>
      <c r="Y444" s="185">
        <v>0</v>
      </c>
      <c r="Z444" s="185">
        <v>0</v>
      </c>
      <c r="AA444" s="185">
        <v>0</v>
      </c>
      <c r="AB444" s="185">
        <v>0</v>
      </c>
      <c r="AC444" s="185">
        <v>0</v>
      </c>
      <c r="AD444" s="185">
        <v>0</v>
      </c>
      <c r="AE444" s="185">
        <v>0</v>
      </c>
      <c r="AF444" s="185">
        <v>0</v>
      </c>
      <c r="AG444" s="185">
        <v>0</v>
      </c>
      <c r="AH444" s="185">
        <v>0</v>
      </c>
    </row>
    <row r="445" spans="1:34" ht="30" customHeight="1">
      <c r="A445" s="2019"/>
      <c r="B445" s="989" t="s">
        <v>798</v>
      </c>
      <c r="C445" s="185">
        <v>0</v>
      </c>
      <c r="D445" s="185">
        <v>0</v>
      </c>
      <c r="E445" s="185">
        <v>0</v>
      </c>
      <c r="F445" s="185">
        <v>0</v>
      </c>
      <c r="G445" s="185">
        <v>0</v>
      </c>
      <c r="H445" s="185">
        <v>0</v>
      </c>
      <c r="I445" s="185">
        <v>0</v>
      </c>
      <c r="J445" s="185">
        <v>0</v>
      </c>
      <c r="K445" s="185">
        <v>0</v>
      </c>
      <c r="L445" s="185">
        <v>0</v>
      </c>
      <c r="M445" s="185">
        <v>0</v>
      </c>
      <c r="N445" s="185">
        <v>0</v>
      </c>
      <c r="O445" s="185">
        <v>0</v>
      </c>
      <c r="P445" s="185">
        <v>0</v>
      </c>
      <c r="Q445" s="185">
        <v>0</v>
      </c>
      <c r="R445" s="185">
        <v>0</v>
      </c>
      <c r="S445" s="185">
        <v>0</v>
      </c>
      <c r="T445" s="185">
        <v>0</v>
      </c>
      <c r="U445" s="185">
        <v>0</v>
      </c>
      <c r="V445" s="185">
        <v>0</v>
      </c>
      <c r="W445" s="185">
        <v>0</v>
      </c>
      <c r="X445" s="185">
        <v>0</v>
      </c>
      <c r="Y445" s="185">
        <v>0</v>
      </c>
      <c r="Z445" s="185">
        <v>0</v>
      </c>
      <c r="AA445" s="185">
        <v>0</v>
      </c>
      <c r="AB445" s="185">
        <v>0</v>
      </c>
      <c r="AC445" s="185">
        <v>0</v>
      </c>
      <c r="AD445" s="185">
        <v>0</v>
      </c>
      <c r="AE445" s="185">
        <v>0</v>
      </c>
      <c r="AF445" s="185">
        <v>0</v>
      </c>
      <c r="AG445" s="185">
        <v>0</v>
      </c>
      <c r="AH445" s="185">
        <v>0</v>
      </c>
    </row>
    <row r="446" spans="1:34" ht="30" customHeight="1">
      <c r="A446" s="2019"/>
      <c r="B446" s="989" t="s">
        <v>780</v>
      </c>
      <c r="C446" s="185">
        <v>361.04</v>
      </c>
      <c r="D446" s="185">
        <v>361.04</v>
      </c>
      <c r="E446" s="185">
        <v>0</v>
      </c>
      <c r="F446" s="185">
        <v>0</v>
      </c>
      <c r="G446" s="185">
        <v>0</v>
      </c>
      <c r="H446" s="185">
        <v>0</v>
      </c>
      <c r="I446" s="185">
        <v>0</v>
      </c>
      <c r="J446" s="185">
        <v>0</v>
      </c>
      <c r="K446" s="185">
        <v>0</v>
      </c>
      <c r="L446" s="185">
        <v>0</v>
      </c>
      <c r="M446" s="185">
        <v>0</v>
      </c>
      <c r="N446" s="185">
        <v>0</v>
      </c>
      <c r="O446" s="185">
        <v>0</v>
      </c>
      <c r="P446" s="185">
        <v>0</v>
      </c>
      <c r="Q446" s="185">
        <v>0</v>
      </c>
      <c r="R446" s="185">
        <v>0</v>
      </c>
      <c r="S446" s="185">
        <v>0</v>
      </c>
      <c r="T446" s="185">
        <v>0</v>
      </c>
      <c r="U446" s="185">
        <v>0</v>
      </c>
      <c r="V446" s="185">
        <v>0</v>
      </c>
      <c r="W446" s="185">
        <v>0</v>
      </c>
      <c r="X446" s="185">
        <v>0</v>
      </c>
      <c r="Y446" s="185">
        <v>0</v>
      </c>
      <c r="Z446" s="185">
        <v>0</v>
      </c>
      <c r="AA446" s="185">
        <v>0</v>
      </c>
      <c r="AB446" s="185">
        <v>0</v>
      </c>
      <c r="AC446" s="185">
        <v>0</v>
      </c>
      <c r="AD446" s="185">
        <v>0</v>
      </c>
      <c r="AE446" s="185">
        <v>0</v>
      </c>
      <c r="AF446" s="185">
        <v>0</v>
      </c>
      <c r="AG446" s="185">
        <v>0</v>
      </c>
      <c r="AH446" s="185">
        <v>0</v>
      </c>
    </row>
    <row r="447" spans="1:34" ht="30" customHeight="1">
      <c r="A447" s="2019"/>
      <c r="B447" s="991" t="s">
        <v>781</v>
      </c>
      <c r="C447" s="185">
        <v>12398.53</v>
      </c>
      <c r="D447" s="185">
        <v>12398.53</v>
      </c>
      <c r="E447" s="185">
        <v>0</v>
      </c>
      <c r="F447" s="185">
        <v>0</v>
      </c>
      <c r="G447" s="185">
        <v>0</v>
      </c>
      <c r="H447" s="185">
        <v>0</v>
      </c>
      <c r="I447" s="185">
        <v>0</v>
      </c>
      <c r="J447" s="185">
        <v>0</v>
      </c>
      <c r="K447" s="185">
        <v>0</v>
      </c>
      <c r="L447" s="185">
        <v>0</v>
      </c>
      <c r="M447" s="185">
        <v>0</v>
      </c>
      <c r="N447" s="185">
        <v>0</v>
      </c>
      <c r="O447" s="185">
        <v>0</v>
      </c>
      <c r="P447" s="185">
        <v>0</v>
      </c>
      <c r="Q447" s="185">
        <v>0</v>
      </c>
      <c r="R447" s="185">
        <v>0</v>
      </c>
      <c r="S447" s="185">
        <v>0</v>
      </c>
      <c r="T447" s="185">
        <v>0</v>
      </c>
      <c r="U447" s="185">
        <v>0</v>
      </c>
      <c r="V447" s="185">
        <v>0</v>
      </c>
      <c r="W447" s="185">
        <v>0</v>
      </c>
      <c r="X447" s="185">
        <v>0</v>
      </c>
      <c r="Y447" s="185">
        <v>0</v>
      </c>
      <c r="Z447" s="185">
        <v>0</v>
      </c>
      <c r="AA447" s="185">
        <v>0</v>
      </c>
      <c r="AB447" s="185">
        <v>0</v>
      </c>
      <c r="AC447" s="185">
        <v>0</v>
      </c>
      <c r="AD447" s="185">
        <v>0</v>
      </c>
      <c r="AE447" s="185">
        <v>0</v>
      </c>
      <c r="AF447" s="185">
        <v>0</v>
      </c>
      <c r="AG447" s="185">
        <v>0</v>
      </c>
      <c r="AH447" s="185">
        <v>0</v>
      </c>
    </row>
    <row r="448" spans="1:34" ht="30" customHeight="1">
      <c r="A448" s="2019"/>
      <c r="B448" s="991" t="s">
        <v>786</v>
      </c>
      <c r="C448" s="185">
        <v>0</v>
      </c>
      <c r="D448" s="185">
        <v>0</v>
      </c>
      <c r="E448" s="185">
        <v>0</v>
      </c>
      <c r="F448" s="185">
        <v>0</v>
      </c>
      <c r="G448" s="185">
        <v>0</v>
      </c>
      <c r="H448" s="185">
        <v>0</v>
      </c>
      <c r="I448" s="185">
        <v>0</v>
      </c>
      <c r="J448" s="185">
        <v>0</v>
      </c>
      <c r="K448" s="185">
        <v>0</v>
      </c>
      <c r="L448" s="185">
        <v>0</v>
      </c>
      <c r="M448" s="185">
        <v>0</v>
      </c>
      <c r="N448" s="185">
        <v>0</v>
      </c>
      <c r="O448" s="185">
        <v>0</v>
      </c>
      <c r="P448" s="185">
        <v>0</v>
      </c>
      <c r="Q448" s="185">
        <v>0</v>
      </c>
      <c r="R448" s="185">
        <v>0</v>
      </c>
      <c r="S448" s="185">
        <v>0</v>
      </c>
      <c r="T448" s="185">
        <v>0</v>
      </c>
      <c r="U448" s="185">
        <v>0</v>
      </c>
      <c r="V448" s="185">
        <v>0</v>
      </c>
      <c r="W448" s="185">
        <v>0</v>
      </c>
      <c r="X448" s="185">
        <v>0</v>
      </c>
      <c r="Y448" s="185">
        <v>0</v>
      </c>
      <c r="Z448" s="185">
        <v>0</v>
      </c>
      <c r="AA448" s="185">
        <v>0</v>
      </c>
      <c r="AB448" s="185">
        <v>0</v>
      </c>
      <c r="AC448" s="185">
        <v>0</v>
      </c>
      <c r="AD448" s="185">
        <v>0</v>
      </c>
      <c r="AE448" s="185">
        <v>0</v>
      </c>
      <c r="AF448" s="185">
        <v>0</v>
      </c>
      <c r="AG448" s="185">
        <v>0</v>
      </c>
      <c r="AH448" s="185">
        <v>0</v>
      </c>
    </row>
    <row r="449" spans="1:34" ht="30" customHeight="1">
      <c r="A449" s="2019"/>
      <c r="B449" s="991" t="s">
        <v>799</v>
      </c>
      <c r="C449" s="185">
        <v>0</v>
      </c>
      <c r="D449" s="185">
        <v>0</v>
      </c>
      <c r="E449" s="185">
        <v>0</v>
      </c>
      <c r="F449" s="185">
        <v>0</v>
      </c>
      <c r="G449" s="185">
        <v>0</v>
      </c>
      <c r="H449" s="185">
        <v>0</v>
      </c>
      <c r="I449" s="185">
        <v>0</v>
      </c>
      <c r="J449" s="185">
        <v>0</v>
      </c>
      <c r="K449" s="185">
        <v>0</v>
      </c>
      <c r="L449" s="185">
        <v>0</v>
      </c>
      <c r="M449" s="185">
        <v>0</v>
      </c>
      <c r="N449" s="185">
        <v>0</v>
      </c>
      <c r="O449" s="185">
        <v>0</v>
      </c>
      <c r="P449" s="185">
        <v>0</v>
      </c>
      <c r="Q449" s="185">
        <v>0</v>
      </c>
      <c r="R449" s="185">
        <v>0</v>
      </c>
      <c r="S449" s="185">
        <v>0</v>
      </c>
      <c r="T449" s="185">
        <v>0</v>
      </c>
      <c r="U449" s="185">
        <v>0</v>
      </c>
      <c r="V449" s="185">
        <v>0</v>
      </c>
      <c r="W449" s="185">
        <v>0</v>
      </c>
      <c r="X449" s="185">
        <v>0</v>
      </c>
      <c r="Y449" s="185">
        <v>0</v>
      </c>
      <c r="Z449" s="185">
        <v>0</v>
      </c>
      <c r="AA449" s="185">
        <v>0</v>
      </c>
      <c r="AB449" s="185">
        <v>0</v>
      </c>
      <c r="AC449" s="185">
        <v>0</v>
      </c>
      <c r="AD449" s="185">
        <v>0</v>
      </c>
      <c r="AE449" s="185">
        <v>0</v>
      </c>
      <c r="AF449" s="185">
        <v>0</v>
      </c>
      <c r="AG449" s="185">
        <v>0</v>
      </c>
      <c r="AH449" s="185">
        <v>0</v>
      </c>
    </row>
    <row r="450" spans="1:34" ht="30" customHeight="1">
      <c r="A450" s="2019"/>
      <c r="B450" s="991" t="s">
        <v>787</v>
      </c>
      <c r="C450" s="185">
        <v>7362.67</v>
      </c>
      <c r="D450" s="185">
        <v>7362.67</v>
      </c>
      <c r="E450" s="185">
        <v>0</v>
      </c>
      <c r="F450" s="185">
        <v>0</v>
      </c>
      <c r="G450" s="185">
        <v>0</v>
      </c>
      <c r="H450" s="185">
        <v>0</v>
      </c>
      <c r="I450" s="185">
        <v>0</v>
      </c>
      <c r="J450" s="185">
        <v>0</v>
      </c>
      <c r="K450" s="185">
        <v>0</v>
      </c>
      <c r="L450" s="185">
        <v>0</v>
      </c>
      <c r="M450" s="185">
        <v>0</v>
      </c>
      <c r="N450" s="185">
        <v>0</v>
      </c>
      <c r="O450" s="185">
        <v>0</v>
      </c>
      <c r="P450" s="185">
        <v>0</v>
      </c>
      <c r="Q450" s="185">
        <v>0</v>
      </c>
      <c r="R450" s="185">
        <v>0</v>
      </c>
      <c r="S450" s="185">
        <v>0</v>
      </c>
      <c r="T450" s="185">
        <v>0</v>
      </c>
      <c r="U450" s="185">
        <v>0</v>
      </c>
      <c r="V450" s="185">
        <v>0</v>
      </c>
      <c r="W450" s="185">
        <v>0</v>
      </c>
      <c r="X450" s="185">
        <v>0</v>
      </c>
      <c r="Y450" s="185">
        <v>0</v>
      </c>
      <c r="Z450" s="185">
        <v>0</v>
      </c>
      <c r="AA450" s="185">
        <v>0</v>
      </c>
      <c r="AB450" s="185">
        <v>0</v>
      </c>
      <c r="AC450" s="185">
        <v>0</v>
      </c>
      <c r="AD450" s="185">
        <v>0</v>
      </c>
      <c r="AE450" s="185">
        <v>0</v>
      </c>
      <c r="AF450" s="185">
        <v>0</v>
      </c>
      <c r="AG450" s="185">
        <v>0</v>
      </c>
      <c r="AH450" s="185">
        <v>0</v>
      </c>
    </row>
    <row r="451" spans="1:34" ht="30" customHeight="1">
      <c r="A451" s="2019"/>
      <c r="B451" s="991" t="s">
        <v>820</v>
      </c>
      <c r="C451" s="185">
        <v>0</v>
      </c>
      <c r="D451" s="185">
        <v>0</v>
      </c>
      <c r="E451" s="185">
        <v>0</v>
      </c>
      <c r="F451" s="185">
        <v>0</v>
      </c>
      <c r="G451" s="185">
        <v>0</v>
      </c>
      <c r="H451" s="185">
        <v>0</v>
      </c>
      <c r="I451" s="185">
        <v>0</v>
      </c>
      <c r="J451" s="185">
        <v>0</v>
      </c>
      <c r="K451" s="185">
        <v>0</v>
      </c>
      <c r="L451" s="185">
        <v>0</v>
      </c>
      <c r="M451" s="185">
        <v>0</v>
      </c>
      <c r="N451" s="185">
        <v>0</v>
      </c>
      <c r="O451" s="185">
        <v>0</v>
      </c>
      <c r="P451" s="185">
        <v>0</v>
      </c>
      <c r="Q451" s="185">
        <v>0</v>
      </c>
      <c r="R451" s="185">
        <v>0</v>
      </c>
      <c r="S451" s="185">
        <v>0</v>
      </c>
      <c r="T451" s="185">
        <v>0</v>
      </c>
      <c r="U451" s="185">
        <v>0</v>
      </c>
      <c r="V451" s="185">
        <v>0</v>
      </c>
      <c r="W451" s="185">
        <v>0</v>
      </c>
      <c r="X451" s="185">
        <v>0</v>
      </c>
      <c r="Y451" s="185">
        <v>0</v>
      </c>
      <c r="Z451" s="185">
        <v>0</v>
      </c>
      <c r="AA451" s="185">
        <v>0</v>
      </c>
      <c r="AB451" s="185">
        <v>0</v>
      </c>
      <c r="AC451" s="185">
        <v>0</v>
      </c>
      <c r="AD451" s="185">
        <v>0</v>
      </c>
      <c r="AE451" s="185">
        <v>0</v>
      </c>
      <c r="AF451" s="185">
        <v>0</v>
      </c>
      <c r="AG451" s="185">
        <v>0</v>
      </c>
      <c r="AH451" s="185">
        <v>0</v>
      </c>
    </row>
    <row r="452" spans="1:34" ht="30" customHeight="1">
      <c r="A452" s="2019"/>
      <c r="B452" s="991" t="s">
        <v>800</v>
      </c>
      <c r="C452" s="185">
        <v>9104.18</v>
      </c>
      <c r="D452" s="185">
        <v>9104.18</v>
      </c>
      <c r="E452" s="185">
        <v>0</v>
      </c>
      <c r="F452" s="185">
        <v>0</v>
      </c>
      <c r="G452" s="185">
        <v>0</v>
      </c>
      <c r="H452" s="185">
        <v>0</v>
      </c>
      <c r="I452" s="185">
        <v>0</v>
      </c>
      <c r="J452" s="185">
        <v>0</v>
      </c>
      <c r="K452" s="185">
        <v>0</v>
      </c>
      <c r="L452" s="185">
        <v>0</v>
      </c>
      <c r="M452" s="185">
        <v>0</v>
      </c>
      <c r="N452" s="185">
        <v>0</v>
      </c>
      <c r="O452" s="185">
        <v>0</v>
      </c>
      <c r="P452" s="185">
        <v>0</v>
      </c>
      <c r="Q452" s="185">
        <v>0</v>
      </c>
      <c r="R452" s="185">
        <v>0</v>
      </c>
      <c r="S452" s="185">
        <v>0</v>
      </c>
      <c r="T452" s="185">
        <v>0</v>
      </c>
      <c r="U452" s="185">
        <v>0</v>
      </c>
      <c r="V452" s="185">
        <v>0</v>
      </c>
      <c r="W452" s="185">
        <v>0</v>
      </c>
      <c r="X452" s="185">
        <v>0</v>
      </c>
      <c r="Y452" s="185">
        <v>0</v>
      </c>
      <c r="Z452" s="185">
        <v>0</v>
      </c>
      <c r="AA452" s="185">
        <v>0</v>
      </c>
      <c r="AB452" s="185">
        <v>0</v>
      </c>
      <c r="AC452" s="185">
        <v>0</v>
      </c>
      <c r="AD452" s="185">
        <v>0</v>
      </c>
      <c r="AE452" s="185">
        <v>0</v>
      </c>
      <c r="AF452" s="185">
        <v>0</v>
      </c>
      <c r="AG452" s="185">
        <v>0</v>
      </c>
      <c r="AH452" s="185">
        <v>0</v>
      </c>
    </row>
    <row r="453" spans="1:34" ht="30" customHeight="1">
      <c r="A453" s="2019"/>
      <c r="B453" s="989" t="s">
        <v>801</v>
      </c>
      <c r="C453" s="185">
        <v>0</v>
      </c>
      <c r="D453" s="185">
        <v>0</v>
      </c>
      <c r="E453" s="185">
        <v>0</v>
      </c>
      <c r="F453" s="185">
        <v>0</v>
      </c>
      <c r="G453" s="185">
        <v>0</v>
      </c>
      <c r="H453" s="185">
        <v>0</v>
      </c>
      <c r="I453" s="185">
        <v>0</v>
      </c>
      <c r="J453" s="185">
        <v>0</v>
      </c>
      <c r="K453" s="185">
        <v>0</v>
      </c>
      <c r="L453" s="185">
        <v>0</v>
      </c>
      <c r="M453" s="185">
        <v>0</v>
      </c>
      <c r="N453" s="185">
        <v>0</v>
      </c>
      <c r="O453" s="185">
        <v>0</v>
      </c>
      <c r="P453" s="185">
        <v>0</v>
      </c>
      <c r="Q453" s="185">
        <v>0</v>
      </c>
      <c r="R453" s="185">
        <v>0</v>
      </c>
      <c r="S453" s="185">
        <v>0</v>
      </c>
      <c r="T453" s="185">
        <v>0</v>
      </c>
      <c r="U453" s="185">
        <v>0</v>
      </c>
      <c r="V453" s="185">
        <v>0</v>
      </c>
      <c r="W453" s="185">
        <v>0</v>
      </c>
      <c r="X453" s="185">
        <v>0</v>
      </c>
      <c r="Y453" s="185">
        <v>0</v>
      </c>
      <c r="Z453" s="185">
        <v>0</v>
      </c>
      <c r="AA453" s="185">
        <v>0</v>
      </c>
      <c r="AB453" s="185">
        <v>0</v>
      </c>
      <c r="AC453" s="185">
        <v>0</v>
      </c>
      <c r="AD453" s="185">
        <v>0</v>
      </c>
      <c r="AE453" s="185">
        <v>0</v>
      </c>
      <c r="AF453" s="185">
        <v>0</v>
      </c>
      <c r="AG453" s="185">
        <v>0</v>
      </c>
      <c r="AH453" s="185">
        <v>0</v>
      </c>
    </row>
    <row r="454" spans="1:34" ht="30" customHeight="1">
      <c r="A454" s="2019"/>
      <c r="B454" s="995" t="s">
        <v>802</v>
      </c>
      <c r="C454" s="185">
        <v>0</v>
      </c>
      <c r="D454" s="185">
        <v>0</v>
      </c>
      <c r="E454" s="185">
        <v>0</v>
      </c>
      <c r="F454" s="185">
        <v>0</v>
      </c>
      <c r="G454" s="185">
        <v>0</v>
      </c>
      <c r="H454" s="185">
        <v>0</v>
      </c>
      <c r="I454" s="185">
        <v>0</v>
      </c>
      <c r="J454" s="185">
        <v>0</v>
      </c>
      <c r="K454" s="185">
        <v>0</v>
      </c>
      <c r="L454" s="185">
        <v>0</v>
      </c>
      <c r="M454" s="185">
        <v>0</v>
      </c>
      <c r="N454" s="185">
        <v>0</v>
      </c>
      <c r="O454" s="185">
        <v>0</v>
      </c>
      <c r="P454" s="185">
        <v>0</v>
      </c>
      <c r="Q454" s="185">
        <v>0</v>
      </c>
      <c r="R454" s="185">
        <v>0</v>
      </c>
      <c r="S454" s="185">
        <v>0</v>
      </c>
      <c r="T454" s="185">
        <v>0</v>
      </c>
      <c r="U454" s="185">
        <v>0</v>
      </c>
      <c r="V454" s="185">
        <v>0</v>
      </c>
      <c r="W454" s="185">
        <v>0</v>
      </c>
      <c r="X454" s="185">
        <v>0</v>
      </c>
      <c r="Y454" s="185">
        <v>0</v>
      </c>
      <c r="Z454" s="185">
        <v>0</v>
      </c>
      <c r="AA454" s="185">
        <v>0</v>
      </c>
      <c r="AB454" s="185">
        <v>0</v>
      </c>
      <c r="AC454" s="185">
        <v>0</v>
      </c>
      <c r="AD454" s="185">
        <v>0</v>
      </c>
      <c r="AE454" s="185">
        <v>0</v>
      </c>
      <c r="AF454" s="185">
        <v>0</v>
      </c>
      <c r="AG454" s="185">
        <v>0</v>
      </c>
      <c r="AH454" s="185">
        <v>0</v>
      </c>
    </row>
    <row r="455" spans="1:34" ht="30" customHeight="1">
      <c r="A455" s="2019"/>
      <c r="B455" s="995" t="s">
        <v>803</v>
      </c>
      <c r="C455" s="185">
        <v>0</v>
      </c>
      <c r="D455" s="185">
        <v>0</v>
      </c>
      <c r="E455" s="185">
        <v>0</v>
      </c>
      <c r="F455" s="185">
        <v>0</v>
      </c>
      <c r="G455" s="185">
        <v>0</v>
      </c>
      <c r="H455" s="185">
        <v>0</v>
      </c>
      <c r="I455" s="185">
        <v>0</v>
      </c>
      <c r="J455" s="185">
        <v>0</v>
      </c>
      <c r="K455" s="185">
        <v>0</v>
      </c>
      <c r="L455" s="185">
        <v>0</v>
      </c>
      <c r="M455" s="185">
        <v>0</v>
      </c>
      <c r="N455" s="185">
        <v>0</v>
      </c>
      <c r="O455" s="185">
        <v>0</v>
      </c>
      <c r="P455" s="185">
        <v>0</v>
      </c>
      <c r="Q455" s="185">
        <v>0</v>
      </c>
      <c r="R455" s="185">
        <v>0</v>
      </c>
      <c r="S455" s="185">
        <v>0</v>
      </c>
      <c r="T455" s="185">
        <v>0</v>
      </c>
      <c r="U455" s="185">
        <v>0</v>
      </c>
      <c r="V455" s="185">
        <v>0</v>
      </c>
      <c r="W455" s="185">
        <v>0</v>
      </c>
      <c r="X455" s="185">
        <v>0</v>
      </c>
      <c r="Y455" s="185">
        <v>0</v>
      </c>
      <c r="Z455" s="185">
        <v>0</v>
      </c>
      <c r="AA455" s="185">
        <v>0</v>
      </c>
      <c r="AB455" s="185">
        <v>0</v>
      </c>
      <c r="AC455" s="185">
        <v>0</v>
      </c>
      <c r="AD455" s="185">
        <v>0</v>
      </c>
      <c r="AE455" s="185">
        <v>0</v>
      </c>
      <c r="AF455" s="185">
        <v>0</v>
      </c>
      <c r="AG455" s="185">
        <v>0</v>
      </c>
      <c r="AH455" s="185">
        <v>0</v>
      </c>
    </row>
    <row r="456" spans="1:34" ht="30" customHeight="1">
      <c r="A456" s="2019"/>
      <c r="B456" s="1011" t="s">
        <v>804</v>
      </c>
      <c r="C456" s="185">
        <v>0</v>
      </c>
      <c r="D456" s="185">
        <v>0</v>
      </c>
      <c r="E456" s="185">
        <v>0</v>
      </c>
      <c r="F456" s="185">
        <v>0</v>
      </c>
      <c r="G456" s="185">
        <v>0</v>
      </c>
      <c r="H456" s="185">
        <v>0</v>
      </c>
      <c r="I456" s="185">
        <v>0</v>
      </c>
      <c r="J456" s="185">
        <v>0</v>
      </c>
      <c r="K456" s="185">
        <v>0</v>
      </c>
      <c r="L456" s="185">
        <v>0</v>
      </c>
      <c r="M456" s="185">
        <v>0</v>
      </c>
      <c r="N456" s="185">
        <v>0</v>
      </c>
      <c r="O456" s="185">
        <v>0</v>
      </c>
      <c r="P456" s="185">
        <v>0</v>
      </c>
      <c r="Q456" s="185">
        <v>0</v>
      </c>
      <c r="R456" s="185">
        <v>0</v>
      </c>
      <c r="S456" s="185">
        <v>0</v>
      </c>
      <c r="T456" s="185">
        <v>0</v>
      </c>
      <c r="U456" s="185">
        <v>0</v>
      </c>
      <c r="V456" s="185">
        <v>0</v>
      </c>
      <c r="W456" s="185">
        <v>0</v>
      </c>
      <c r="X456" s="185">
        <v>0</v>
      </c>
      <c r="Y456" s="185">
        <v>0</v>
      </c>
      <c r="Z456" s="185">
        <v>0</v>
      </c>
      <c r="AA456" s="185">
        <v>0</v>
      </c>
      <c r="AB456" s="185">
        <v>0</v>
      </c>
      <c r="AC456" s="185">
        <v>0</v>
      </c>
      <c r="AD456" s="185">
        <v>0</v>
      </c>
      <c r="AE456" s="185">
        <v>0</v>
      </c>
      <c r="AF456" s="185">
        <v>0</v>
      </c>
      <c r="AG456" s="185">
        <v>0</v>
      </c>
      <c r="AH456" s="185">
        <v>0</v>
      </c>
    </row>
    <row r="457" spans="1:34" ht="30" customHeight="1">
      <c r="A457" s="2019"/>
      <c r="B457" s="1011" t="s">
        <v>805</v>
      </c>
      <c r="C457" s="185">
        <v>0</v>
      </c>
      <c r="D457" s="185">
        <v>0</v>
      </c>
      <c r="E457" s="185">
        <v>0</v>
      </c>
      <c r="F457" s="185">
        <v>0</v>
      </c>
      <c r="G457" s="185">
        <v>0</v>
      </c>
      <c r="H457" s="185">
        <v>0</v>
      </c>
      <c r="I457" s="185">
        <v>0</v>
      </c>
      <c r="J457" s="185">
        <v>0</v>
      </c>
      <c r="K457" s="185">
        <v>0</v>
      </c>
      <c r="L457" s="185">
        <v>0</v>
      </c>
      <c r="M457" s="185">
        <v>0</v>
      </c>
      <c r="N457" s="185">
        <v>0</v>
      </c>
      <c r="O457" s="185">
        <v>0</v>
      </c>
      <c r="P457" s="185">
        <v>0</v>
      </c>
      <c r="Q457" s="185">
        <v>0</v>
      </c>
      <c r="R457" s="185">
        <v>0</v>
      </c>
      <c r="S457" s="185">
        <v>0</v>
      </c>
      <c r="T457" s="185">
        <v>0</v>
      </c>
      <c r="U457" s="185">
        <v>0</v>
      </c>
      <c r="V457" s="185">
        <v>0</v>
      </c>
      <c r="W457" s="185">
        <v>0</v>
      </c>
      <c r="X457" s="185">
        <v>0</v>
      </c>
      <c r="Y457" s="185">
        <v>0</v>
      </c>
      <c r="Z457" s="185">
        <v>0</v>
      </c>
      <c r="AA457" s="185">
        <v>0</v>
      </c>
      <c r="AB457" s="185">
        <v>0</v>
      </c>
      <c r="AC457" s="185">
        <v>0</v>
      </c>
      <c r="AD457" s="185">
        <v>0</v>
      </c>
      <c r="AE457" s="185">
        <v>0</v>
      </c>
      <c r="AF457" s="185">
        <v>0</v>
      </c>
      <c r="AG457" s="185">
        <v>0</v>
      </c>
      <c r="AH457" s="185">
        <v>0</v>
      </c>
    </row>
    <row r="458" spans="1:34" ht="30" customHeight="1">
      <c r="A458" s="2019"/>
      <c r="B458" s="1011" t="s">
        <v>806</v>
      </c>
      <c r="C458" s="185">
        <v>0</v>
      </c>
      <c r="D458" s="185">
        <v>0</v>
      </c>
      <c r="E458" s="185">
        <v>0</v>
      </c>
      <c r="F458" s="185">
        <v>0</v>
      </c>
      <c r="G458" s="185">
        <v>0</v>
      </c>
      <c r="H458" s="185">
        <v>0</v>
      </c>
      <c r="I458" s="185">
        <v>0</v>
      </c>
      <c r="J458" s="185">
        <v>0</v>
      </c>
      <c r="K458" s="185">
        <v>0</v>
      </c>
      <c r="L458" s="185">
        <v>0</v>
      </c>
      <c r="M458" s="185">
        <v>0</v>
      </c>
      <c r="N458" s="185">
        <v>0</v>
      </c>
      <c r="O458" s="185">
        <v>0</v>
      </c>
      <c r="P458" s="185">
        <v>0</v>
      </c>
      <c r="Q458" s="185">
        <v>0</v>
      </c>
      <c r="R458" s="185">
        <v>0</v>
      </c>
      <c r="S458" s="185">
        <v>0</v>
      </c>
      <c r="T458" s="185">
        <v>0</v>
      </c>
      <c r="U458" s="185">
        <v>0</v>
      </c>
      <c r="V458" s="185">
        <v>0</v>
      </c>
      <c r="W458" s="185">
        <v>0</v>
      </c>
      <c r="X458" s="185">
        <v>0</v>
      </c>
      <c r="Y458" s="185">
        <v>0</v>
      </c>
      <c r="Z458" s="185">
        <v>0</v>
      </c>
      <c r="AA458" s="185">
        <v>0</v>
      </c>
      <c r="AB458" s="185">
        <v>0</v>
      </c>
      <c r="AC458" s="185">
        <v>0</v>
      </c>
      <c r="AD458" s="185">
        <v>0</v>
      </c>
      <c r="AE458" s="185">
        <v>0</v>
      </c>
      <c r="AF458" s="185">
        <v>0</v>
      </c>
      <c r="AG458" s="185">
        <v>0</v>
      </c>
      <c r="AH458" s="185">
        <v>0</v>
      </c>
    </row>
    <row r="459" spans="1:34" ht="30" customHeight="1">
      <c r="A459" s="2019"/>
      <c r="B459" s="995" t="s">
        <v>807</v>
      </c>
      <c r="C459" s="185">
        <v>0</v>
      </c>
      <c r="D459" s="185">
        <v>0</v>
      </c>
      <c r="E459" s="185">
        <v>0</v>
      </c>
      <c r="F459" s="185">
        <v>0</v>
      </c>
      <c r="G459" s="185">
        <v>0</v>
      </c>
      <c r="H459" s="185">
        <v>0</v>
      </c>
      <c r="I459" s="185">
        <v>0</v>
      </c>
      <c r="J459" s="185">
        <v>0</v>
      </c>
      <c r="K459" s="185">
        <v>0</v>
      </c>
      <c r="L459" s="185">
        <v>0</v>
      </c>
      <c r="M459" s="185">
        <v>0</v>
      </c>
      <c r="N459" s="185">
        <v>0</v>
      </c>
      <c r="O459" s="185">
        <v>0</v>
      </c>
      <c r="P459" s="185">
        <v>0</v>
      </c>
      <c r="Q459" s="185">
        <v>0</v>
      </c>
      <c r="R459" s="185">
        <v>0</v>
      </c>
      <c r="S459" s="185">
        <v>0</v>
      </c>
      <c r="T459" s="185">
        <v>0</v>
      </c>
      <c r="U459" s="185">
        <v>0</v>
      </c>
      <c r="V459" s="185">
        <v>0</v>
      </c>
      <c r="W459" s="185">
        <v>0</v>
      </c>
      <c r="X459" s="185">
        <v>0</v>
      </c>
      <c r="Y459" s="185">
        <v>0</v>
      </c>
      <c r="Z459" s="185">
        <v>0</v>
      </c>
      <c r="AA459" s="185">
        <v>0</v>
      </c>
      <c r="AB459" s="185">
        <v>0</v>
      </c>
      <c r="AC459" s="185">
        <v>0</v>
      </c>
      <c r="AD459" s="185">
        <v>0</v>
      </c>
      <c r="AE459" s="185">
        <v>0</v>
      </c>
      <c r="AF459" s="185">
        <v>0</v>
      </c>
      <c r="AG459" s="185">
        <v>0</v>
      </c>
      <c r="AH459" s="185">
        <v>0</v>
      </c>
    </row>
    <row r="460" spans="1:34" ht="30" customHeight="1">
      <c r="A460" s="2019"/>
      <c r="B460" s="991" t="s">
        <v>808</v>
      </c>
      <c r="C460" s="185">
        <v>0</v>
      </c>
      <c r="D460" s="185">
        <v>0</v>
      </c>
      <c r="E460" s="185">
        <v>0</v>
      </c>
      <c r="F460" s="185">
        <v>0</v>
      </c>
      <c r="G460" s="185">
        <v>0</v>
      </c>
      <c r="H460" s="185">
        <v>0</v>
      </c>
      <c r="I460" s="185">
        <v>0</v>
      </c>
      <c r="J460" s="185">
        <v>0</v>
      </c>
      <c r="K460" s="185">
        <v>0</v>
      </c>
      <c r="L460" s="185">
        <v>0</v>
      </c>
      <c r="M460" s="185">
        <v>0</v>
      </c>
      <c r="N460" s="185">
        <v>0</v>
      </c>
      <c r="O460" s="185">
        <v>0</v>
      </c>
      <c r="P460" s="185">
        <v>0</v>
      </c>
      <c r="Q460" s="185">
        <v>0</v>
      </c>
      <c r="R460" s="185">
        <v>0</v>
      </c>
      <c r="S460" s="185">
        <v>0</v>
      </c>
      <c r="T460" s="185">
        <v>0</v>
      </c>
      <c r="U460" s="185">
        <v>0</v>
      </c>
      <c r="V460" s="185">
        <v>0</v>
      </c>
      <c r="W460" s="185">
        <v>0</v>
      </c>
      <c r="X460" s="185">
        <v>0</v>
      </c>
      <c r="Y460" s="185">
        <v>0</v>
      </c>
      <c r="Z460" s="185">
        <v>0</v>
      </c>
      <c r="AA460" s="185">
        <v>0</v>
      </c>
      <c r="AB460" s="185">
        <v>0</v>
      </c>
      <c r="AC460" s="185">
        <v>0</v>
      </c>
      <c r="AD460" s="185">
        <v>0</v>
      </c>
      <c r="AE460" s="185">
        <v>0</v>
      </c>
      <c r="AF460" s="185">
        <v>0</v>
      </c>
      <c r="AG460" s="185">
        <v>0</v>
      </c>
      <c r="AH460" s="185">
        <v>0</v>
      </c>
    </row>
    <row r="461" spans="1:34" ht="30" customHeight="1">
      <c r="A461" s="2019"/>
      <c r="B461" s="1011" t="s">
        <v>821</v>
      </c>
      <c r="C461" s="185">
        <v>0</v>
      </c>
      <c r="D461" s="185">
        <v>0</v>
      </c>
      <c r="E461" s="185">
        <v>0</v>
      </c>
      <c r="F461" s="185">
        <v>0</v>
      </c>
      <c r="G461" s="185">
        <v>0</v>
      </c>
      <c r="H461" s="185">
        <v>0</v>
      </c>
      <c r="I461" s="185">
        <v>0</v>
      </c>
      <c r="J461" s="185">
        <v>0</v>
      </c>
      <c r="K461" s="185">
        <v>0</v>
      </c>
      <c r="L461" s="185">
        <v>0</v>
      </c>
      <c r="M461" s="185">
        <v>0</v>
      </c>
      <c r="N461" s="185">
        <v>0</v>
      </c>
      <c r="O461" s="185">
        <v>0</v>
      </c>
      <c r="P461" s="185">
        <v>0</v>
      </c>
      <c r="Q461" s="185">
        <v>0</v>
      </c>
      <c r="R461" s="185">
        <v>0</v>
      </c>
      <c r="S461" s="185">
        <v>0</v>
      </c>
      <c r="T461" s="185">
        <v>0</v>
      </c>
      <c r="U461" s="185">
        <v>0</v>
      </c>
      <c r="V461" s="185">
        <v>0</v>
      </c>
      <c r="W461" s="185">
        <v>0</v>
      </c>
      <c r="X461" s="185">
        <v>0</v>
      </c>
      <c r="Y461" s="185">
        <v>0</v>
      </c>
      <c r="Z461" s="185">
        <v>0</v>
      </c>
      <c r="AA461" s="185">
        <v>0</v>
      </c>
      <c r="AB461" s="185">
        <v>0</v>
      </c>
      <c r="AC461" s="185">
        <v>0</v>
      </c>
      <c r="AD461" s="185">
        <v>0</v>
      </c>
      <c r="AE461" s="185">
        <v>0</v>
      </c>
      <c r="AF461" s="185">
        <v>0</v>
      </c>
      <c r="AG461" s="185">
        <v>0</v>
      </c>
      <c r="AH461" s="185">
        <v>0</v>
      </c>
    </row>
    <row r="462" spans="1:34" ht="30" customHeight="1">
      <c r="A462" s="2019"/>
      <c r="B462" s="1011" t="s">
        <v>822</v>
      </c>
      <c r="C462" s="185">
        <v>0</v>
      </c>
      <c r="D462" s="185">
        <v>0</v>
      </c>
      <c r="E462" s="185">
        <v>0</v>
      </c>
      <c r="F462" s="185">
        <v>0</v>
      </c>
      <c r="G462" s="185">
        <v>0</v>
      </c>
      <c r="H462" s="185">
        <v>0</v>
      </c>
      <c r="I462" s="185">
        <v>0</v>
      </c>
      <c r="J462" s="185">
        <v>0</v>
      </c>
      <c r="K462" s="185">
        <v>0</v>
      </c>
      <c r="L462" s="185">
        <v>0</v>
      </c>
      <c r="M462" s="185">
        <v>0</v>
      </c>
      <c r="N462" s="185">
        <v>0</v>
      </c>
      <c r="O462" s="185">
        <v>0</v>
      </c>
      <c r="P462" s="185">
        <v>0</v>
      </c>
      <c r="Q462" s="185">
        <v>0</v>
      </c>
      <c r="R462" s="185">
        <v>0</v>
      </c>
      <c r="S462" s="185">
        <v>0</v>
      </c>
      <c r="T462" s="185">
        <v>0</v>
      </c>
      <c r="U462" s="185">
        <v>0</v>
      </c>
      <c r="V462" s="185">
        <v>0</v>
      </c>
      <c r="W462" s="185">
        <v>0</v>
      </c>
      <c r="X462" s="185">
        <v>0</v>
      </c>
      <c r="Y462" s="185">
        <v>0</v>
      </c>
      <c r="Z462" s="185">
        <v>0</v>
      </c>
      <c r="AA462" s="185">
        <v>0</v>
      </c>
      <c r="AB462" s="185">
        <v>0</v>
      </c>
      <c r="AC462" s="185">
        <v>0</v>
      </c>
      <c r="AD462" s="185">
        <v>0</v>
      </c>
      <c r="AE462" s="185">
        <v>0</v>
      </c>
      <c r="AF462" s="185">
        <v>0</v>
      </c>
      <c r="AG462" s="185">
        <v>0</v>
      </c>
      <c r="AH462" s="185">
        <v>0</v>
      </c>
    </row>
    <row r="463" spans="1:34" ht="19.5" customHeight="1">
      <c r="A463" s="2019"/>
      <c r="B463" s="1242" t="s">
        <v>952</v>
      </c>
      <c r="C463" s="185">
        <v>0</v>
      </c>
      <c r="D463" s="185">
        <v>0</v>
      </c>
      <c r="E463" s="185">
        <v>0</v>
      </c>
      <c r="F463" s="185">
        <v>0</v>
      </c>
      <c r="G463" s="185">
        <v>0</v>
      </c>
      <c r="H463" s="185">
        <v>0</v>
      </c>
      <c r="I463" s="185">
        <v>0</v>
      </c>
      <c r="J463" s="185">
        <v>0</v>
      </c>
      <c r="K463" s="185">
        <v>0</v>
      </c>
      <c r="L463" s="185">
        <v>0</v>
      </c>
      <c r="M463" s="185">
        <v>0</v>
      </c>
      <c r="N463" s="185">
        <v>0</v>
      </c>
      <c r="O463" s="185">
        <v>0</v>
      </c>
      <c r="P463" s="185">
        <v>0</v>
      </c>
      <c r="Q463" s="185">
        <v>0</v>
      </c>
      <c r="R463" s="185">
        <v>0</v>
      </c>
      <c r="S463" s="185">
        <v>0</v>
      </c>
      <c r="T463" s="185">
        <v>0</v>
      </c>
      <c r="U463" s="185">
        <v>0</v>
      </c>
      <c r="V463" s="185">
        <v>0</v>
      </c>
      <c r="W463" s="185">
        <v>0</v>
      </c>
      <c r="X463" s="185">
        <v>0</v>
      </c>
      <c r="Y463" s="185">
        <v>0</v>
      </c>
      <c r="Z463" s="185">
        <v>0</v>
      </c>
      <c r="AA463" s="185">
        <v>0</v>
      </c>
      <c r="AB463" s="185">
        <v>0</v>
      </c>
      <c r="AC463" s="185">
        <v>0</v>
      </c>
      <c r="AD463" s="185">
        <v>0</v>
      </c>
      <c r="AE463" s="185">
        <v>0</v>
      </c>
      <c r="AF463" s="185">
        <v>0</v>
      </c>
      <c r="AG463" s="185">
        <v>0</v>
      </c>
      <c r="AH463" s="185">
        <v>0</v>
      </c>
    </row>
    <row r="464" spans="1:34" ht="19.5" customHeight="1">
      <c r="A464" s="2018" t="s">
        <v>824</v>
      </c>
      <c r="B464" s="1013" t="s">
        <v>41</v>
      </c>
      <c r="C464" s="1013">
        <f>SUM(' 배수관 경년별 총괄'!C465:' 배수관 경년별 총괄'!C486)</f>
        <v>10.51</v>
      </c>
      <c r="D464" s="1013">
        <f>SUM(' 배수관 경년별 총괄'!D465:' 배수관 경년별 총괄'!D486)</f>
        <v>10.51</v>
      </c>
      <c r="E464" s="1013">
        <f>SUM(' 배수관 경년별 총괄'!E465:' 배수관 경년별 총괄'!E486)</f>
        <v>0</v>
      </c>
      <c r="F464" s="1013">
        <f>SUM(' 배수관 경년별 총괄'!F465:' 배수관 경년별 총괄'!F486)</f>
        <v>0</v>
      </c>
      <c r="G464" s="1013">
        <f>SUM(' 배수관 경년별 총괄'!G465:' 배수관 경년별 총괄'!G486)</f>
        <v>0</v>
      </c>
      <c r="H464" s="1013">
        <f>SUM(' 배수관 경년별 총괄'!H465:' 배수관 경년별 총괄'!H486)</f>
        <v>0</v>
      </c>
      <c r="I464" s="1013">
        <f>SUM(' 배수관 경년별 총괄'!I465:' 배수관 경년별 총괄'!I486)</f>
        <v>0</v>
      </c>
      <c r="J464" s="1013">
        <f>SUM(' 배수관 경년별 총괄'!J465:' 배수관 경년별 총괄'!J486)</f>
        <v>0</v>
      </c>
      <c r="K464" s="1013">
        <f>SUM(' 배수관 경년별 총괄'!K465:' 배수관 경년별 총괄'!K486)</f>
        <v>0</v>
      </c>
      <c r="L464" s="1013">
        <f>SUM(' 배수관 경년별 총괄'!L465:' 배수관 경년별 총괄'!L486)</f>
        <v>0</v>
      </c>
      <c r="M464" s="1013">
        <f>SUM(' 배수관 경년별 총괄'!M465:' 배수관 경년별 총괄'!M486)</f>
        <v>0</v>
      </c>
      <c r="N464" s="1013">
        <f>SUM(' 배수관 경년별 총괄'!N465:' 배수관 경년별 총괄'!N486)</f>
        <v>0</v>
      </c>
      <c r="O464" s="1013">
        <f>SUM(' 배수관 경년별 총괄'!O465:' 배수관 경년별 총괄'!O486)</f>
        <v>0</v>
      </c>
      <c r="P464" s="1013">
        <f>SUM(' 배수관 경년별 총괄'!P465:' 배수관 경년별 총괄'!P486)</f>
        <v>0</v>
      </c>
      <c r="Q464" s="1013">
        <f>SUM(' 배수관 경년별 총괄'!Q465:' 배수관 경년별 총괄'!Q486)</f>
        <v>0</v>
      </c>
      <c r="R464" s="1013">
        <f>SUM(' 배수관 경년별 총괄'!R465:' 배수관 경년별 총괄'!R486)</f>
        <v>0</v>
      </c>
      <c r="S464" s="1013">
        <f>SUM(' 배수관 경년별 총괄'!S465:' 배수관 경년별 총괄'!S486)</f>
        <v>0</v>
      </c>
      <c r="T464" s="1013">
        <f>SUM(' 배수관 경년별 총괄'!T465:' 배수관 경년별 총괄'!T486)</f>
        <v>0</v>
      </c>
      <c r="U464" s="1013">
        <f>SUM(' 배수관 경년별 총괄'!U465:' 배수관 경년별 총괄'!U486)</f>
        <v>0</v>
      </c>
      <c r="V464" s="1013">
        <f>SUM(' 배수관 경년별 총괄'!V465:' 배수관 경년별 총괄'!V486)</f>
        <v>0</v>
      </c>
      <c r="W464" s="1013">
        <f>SUM(' 배수관 경년별 총괄'!W465:' 배수관 경년별 총괄'!W486)</f>
        <v>0</v>
      </c>
      <c r="X464" s="1013">
        <f>SUM(' 배수관 경년별 총괄'!X465:' 배수관 경년별 총괄'!X486)</f>
        <v>0</v>
      </c>
      <c r="Y464" s="1013">
        <f>SUM(' 배수관 경년별 총괄'!Y465:' 배수관 경년별 총괄'!Y486)</f>
        <v>0</v>
      </c>
      <c r="Z464" s="1013">
        <f>SUM(' 배수관 경년별 총괄'!Z465:' 배수관 경년별 총괄'!Z486)</f>
        <v>0</v>
      </c>
      <c r="AA464" s="1013">
        <f>SUM(' 배수관 경년별 총괄'!AA465:' 배수관 경년별 총괄'!AA486)</f>
        <v>0</v>
      </c>
      <c r="AB464" s="1013">
        <f>SUM(' 배수관 경년별 총괄'!AB465:' 배수관 경년별 총괄'!AB486)</f>
        <v>0</v>
      </c>
      <c r="AC464" s="1013">
        <f>SUM(' 배수관 경년별 총괄'!AC465:' 배수관 경년별 총괄'!AC486)</f>
        <v>0</v>
      </c>
      <c r="AD464" s="1013">
        <f>SUM(' 배수관 경년별 총괄'!AD465:' 배수관 경년별 총괄'!AD486)</f>
        <v>0</v>
      </c>
      <c r="AE464" s="1013">
        <f>SUM(' 배수관 경년별 총괄'!AE465:' 배수관 경년별 총괄'!AE486)</f>
        <v>0</v>
      </c>
      <c r="AF464" s="1013">
        <f>SUM(' 배수관 경년별 총괄'!AF465:' 배수관 경년별 총괄'!AF486)</f>
        <v>0</v>
      </c>
      <c r="AG464" s="1013">
        <f>SUM(' 배수관 경년별 총괄'!AG465:' 배수관 경년별 총괄'!AG486)</f>
        <v>0</v>
      </c>
      <c r="AH464" s="1013">
        <f>SUM(' 배수관 경년별 총괄'!AH465:' 배수관 경년별 총괄'!AH486)</f>
        <v>0</v>
      </c>
    </row>
    <row r="465" spans="1:34" ht="19.5" customHeight="1">
      <c r="A465" s="2018" t="s">
        <v>824</v>
      </c>
      <c r="B465" s="989" t="s">
        <v>951</v>
      </c>
      <c r="C465" s="185">
        <v>0</v>
      </c>
      <c r="D465" s="185">
        <v>0</v>
      </c>
      <c r="E465" s="185">
        <v>0</v>
      </c>
      <c r="F465" s="185">
        <v>0</v>
      </c>
      <c r="G465" s="185">
        <v>0</v>
      </c>
      <c r="H465" s="185">
        <v>0</v>
      </c>
      <c r="I465" s="185">
        <v>0</v>
      </c>
      <c r="J465" s="185">
        <v>0</v>
      </c>
      <c r="K465" s="185">
        <v>0</v>
      </c>
      <c r="L465" s="185">
        <v>0</v>
      </c>
      <c r="M465" s="185">
        <v>0</v>
      </c>
      <c r="N465" s="185">
        <v>0</v>
      </c>
      <c r="O465" s="185">
        <v>0</v>
      </c>
      <c r="P465" s="185">
        <v>0</v>
      </c>
      <c r="Q465" s="185">
        <v>0</v>
      </c>
      <c r="R465" s="185">
        <v>0</v>
      </c>
      <c r="S465" s="185">
        <v>0</v>
      </c>
      <c r="T465" s="185">
        <v>0</v>
      </c>
      <c r="U465" s="185">
        <v>0</v>
      </c>
      <c r="V465" s="185">
        <v>0</v>
      </c>
      <c r="W465" s="185">
        <v>0</v>
      </c>
      <c r="X465" s="185">
        <v>0</v>
      </c>
      <c r="Y465" s="185">
        <v>0</v>
      </c>
      <c r="Z465" s="185">
        <v>0</v>
      </c>
      <c r="AA465" s="185">
        <v>0</v>
      </c>
      <c r="AB465" s="185">
        <v>0</v>
      </c>
      <c r="AC465" s="185">
        <v>0</v>
      </c>
      <c r="AD465" s="185">
        <v>0</v>
      </c>
      <c r="AE465" s="185">
        <v>0</v>
      </c>
      <c r="AF465" s="185">
        <v>0</v>
      </c>
      <c r="AG465" s="185">
        <v>0</v>
      </c>
      <c r="AH465" s="185">
        <v>0</v>
      </c>
    </row>
    <row r="466" spans="1:34" ht="30" customHeight="1">
      <c r="A466" s="2019"/>
      <c r="B466" s="989" t="s">
        <v>796</v>
      </c>
      <c r="C466" s="185">
        <v>0</v>
      </c>
      <c r="D466" s="185">
        <v>0</v>
      </c>
      <c r="E466" s="185">
        <v>0</v>
      </c>
      <c r="F466" s="185">
        <v>0</v>
      </c>
      <c r="G466" s="185">
        <v>0</v>
      </c>
      <c r="H466" s="185">
        <v>0</v>
      </c>
      <c r="I466" s="185">
        <v>0</v>
      </c>
      <c r="J466" s="185">
        <v>0</v>
      </c>
      <c r="K466" s="185">
        <v>0</v>
      </c>
      <c r="L466" s="185">
        <v>0</v>
      </c>
      <c r="M466" s="185">
        <v>0</v>
      </c>
      <c r="N466" s="185">
        <v>0</v>
      </c>
      <c r="O466" s="185">
        <v>0</v>
      </c>
      <c r="P466" s="185">
        <v>0</v>
      </c>
      <c r="Q466" s="185">
        <v>0</v>
      </c>
      <c r="R466" s="185">
        <v>0</v>
      </c>
      <c r="S466" s="185">
        <v>0</v>
      </c>
      <c r="T466" s="185">
        <v>0</v>
      </c>
      <c r="U466" s="185">
        <v>0</v>
      </c>
      <c r="V466" s="185">
        <v>0</v>
      </c>
      <c r="W466" s="185">
        <v>0</v>
      </c>
      <c r="X466" s="185">
        <v>0</v>
      </c>
      <c r="Y466" s="185">
        <v>0</v>
      </c>
      <c r="Z466" s="185">
        <v>0</v>
      </c>
      <c r="AA466" s="185">
        <v>0</v>
      </c>
      <c r="AB466" s="185">
        <v>0</v>
      </c>
      <c r="AC466" s="185">
        <v>0</v>
      </c>
      <c r="AD466" s="185">
        <v>0</v>
      </c>
      <c r="AE466" s="185">
        <v>0</v>
      </c>
      <c r="AF466" s="185">
        <v>0</v>
      </c>
      <c r="AG466" s="185">
        <v>0</v>
      </c>
      <c r="AH466" s="185">
        <v>0</v>
      </c>
    </row>
    <row r="467" spans="1:34" ht="30" customHeight="1">
      <c r="A467" s="2019"/>
      <c r="B467" s="989" t="s">
        <v>797</v>
      </c>
      <c r="C467" s="185">
        <v>0</v>
      </c>
      <c r="D467" s="185">
        <v>0</v>
      </c>
      <c r="E467" s="185">
        <v>0</v>
      </c>
      <c r="F467" s="185">
        <v>0</v>
      </c>
      <c r="G467" s="185">
        <v>0</v>
      </c>
      <c r="H467" s="185">
        <v>0</v>
      </c>
      <c r="I467" s="185">
        <v>0</v>
      </c>
      <c r="J467" s="185">
        <v>0</v>
      </c>
      <c r="K467" s="185">
        <v>0</v>
      </c>
      <c r="L467" s="185">
        <v>0</v>
      </c>
      <c r="M467" s="185">
        <v>0</v>
      </c>
      <c r="N467" s="185">
        <v>0</v>
      </c>
      <c r="O467" s="185">
        <v>0</v>
      </c>
      <c r="P467" s="185">
        <v>0</v>
      </c>
      <c r="Q467" s="185">
        <v>0</v>
      </c>
      <c r="R467" s="185">
        <v>0</v>
      </c>
      <c r="S467" s="185">
        <v>0</v>
      </c>
      <c r="T467" s="185">
        <v>0</v>
      </c>
      <c r="U467" s="185">
        <v>0</v>
      </c>
      <c r="V467" s="185">
        <v>0</v>
      </c>
      <c r="W467" s="185">
        <v>0</v>
      </c>
      <c r="X467" s="185">
        <v>0</v>
      </c>
      <c r="Y467" s="185">
        <v>0</v>
      </c>
      <c r="Z467" s="185">
        <v>0</v>
      </c>
      <c r="AA467" s="185">
        <v>0</v>
      </c>
      <c r="AB467" s="185">
        <v>0</v>
      </c>
      <c r="AC467" s="185">
        <v>0</v>
      </c>
      <c r="AD467" s="185">
        <v>0</v>
      </c>
      <c r="AE467" s="185">
        <v>0</v>
      </c>
      <c r="AF467" s="185">
        <v>0</v>
      </c>
      <c r="AG467" s="185">
        <v>0</v>
      </c>
      <c r="AH467" s="185">
        <v>0</v>
      </c>
    </row>
    <row r="468" spans="1:34" ht="30" customHeight="1">
      <c r="A468" s="2019"/>
      <c r="B468" s="989" t="s">
        <v>798</v>
      </c>
      <c r="C468" s="185">
        <v>0</v>
      </c>
      <c r="D468" s="185">
        <v>0</v>
      </c>
      <c r="E468" s="185">
        <v>0</v>
      </c>
      <c r="F468" s="185">
        <v>0</v>
      </c>
      <c r="G468" s="185">
        <v>0</v>
      </c>
      <c r="H468" s="185">
        <v>0</v>
      </c>
      <c r="I468" s="185">
        <v>0</v>
      </c>
      <c r="J468" s="185">
        <v>0</v>
      </c>
      <c r="K468" s="185">
        <v>0</v>
      </c>
      <c r="L468" s="185">
        <v>0</v>
      </c>
      <c r="M468" s="185">
        <v>0</v>
      </c>
      <c r="N468" s="185">
        <v>0</v>
      </c>
      <c r="O468" s="185">
        <v>0</v>
      </c>
      <c r="P468" s="185">
        <v>0</v>
      </c>
      <c r="Q468" s="185">
        <v>0</v>
      </c>
      <c r="R468" s="185">
        <v>0</v>
      </c>
      <c r="S468" s="185">
        <v>0</v>
      </c>
      <c r="T468" s="185">
        <v>0</v>
      </c>
      <c r="U468" s="185">
        <v>0</v>
      </c>
      <c r="V468" s="185">
        <v>0</v>
      </c>
      <c r="W468" s="185">
        <v>0</v>
      </c>
      <c r="X468" s="185">
        <v>0</v>
      </c>
      <c r="Y468" s="185">
        <v>0</v>
      </c>
      <c r="Z468" s="185">
        <v>0</v>
      </c>
      <c r="AA468" s="185">
        <v>0</v>
      </c>
      <c r="AB468" s="185">
        <v>0</v>
      </c>
      <c r="AC468" s="185">
        <v>0</v>
      </c>
      <c r="AD468" s="185">
        <v>0</v>
      </c>
      <c r="AE468" s="185">
        <v>0</v>
      </c>
      <c r="AF468" s="185">
        <v>0</v>
      </c>
      <c r="AG468" s="185">
        <v>0</v>
      </c>
      <c r="AH468" s="185">
        <v>0</v>
      </c>
    </row>
    <row r="469" spans="1:34" ht="30" customHeight="1">
      <c r="A469" s="2019"/>
      <c r="B469" s="989" t="s">
        <v>780</v>
      </c>
      <c r="C469" s="185">
        <v>0</v>
      </c>
      <c r="D469" s="185">
        <v>0</v>
      </c>
      <c r="E469" s="185">
        <v>0</v>
      </c>
      <c r="F469" s="185">
        <v>0</v>
      </c>
      <c r="G469" s="185">
        <v>0</v>
      </c>
      <c r="H469" s="185">
        <v>0</v>
      </c>
      <c r="I469" s="185">
        <v>0</v>
      </c>
      <c r="J469" s="185">
        <v>0</v>
      </c>
      <c r="K469" s="185">
        <v>0</v>
      </c>
      <c r="L469" s="185">
        <v>0</v>
      </c>
      <c r="M469" s="185">
        <v>0</v>
      </c>
      <c r="N469" s="185">
        <v>0</v>
      </c>
      <c r="O469" s="185">
        <v>0</v>
      </c>
      <c r="P469" s="185">
        <v>0</v>
      </c>
      <c r="Q469" s="185">
        <v>0</v>
      </c>
      <c r="R469" s="185">
        <v>0</v>
      </c>
      <c r="S469" s="185">
        <v>0</v>
      </c>
      <c r="T469" s="185">
        <v>0</v>
      </c>
      <c r="U469" s="185">
        <v>0</v>
      </c>
      <c r="V469" s="185">
        <v>0</v>
      </c>
      <c r="W469" s="185">
        <v>0</v>
      </c>
      <c r="X469" s="185">
        <v>0</v>
      </c>
      <c r="Y469" s="185">
        <v>0</v>
      </c>
      <c r="Z469" s="185">
        <v>0</v>
      </c>
      <c r="AA469" s="185">
        <v>0</v>
      </c>
      <c r="AB469" s="185">
        <v>0</v>
      </c>
      <c r="AC469" s="185">
        <v>0</v>
      </c>
      <c r="AD469" s="185">
        <v>0</v>
      </c>
      <c r="AE469" s="185">
        <v>0</v>
      </c>
      <c r="AF469" s="185">
        <v>0</v>
      </c>
      <c r="AG469" s="185">
        <v>0</v>
      </c>
      <c r="AH469" s="185">
        <v>0</v>
      </c>
    </row>
    <row r="470" spans="1:34" ht="30" customHeight="1">
      <c r="A470" s="2019"/>
      <c r="B470" s="991" t="s">
        <v>781</v>
      </c>
      <c r="C470" s="185">
        <v>10.51</v>
      </c>
      <c r="D470" s="185">
        <v>10.51</v>
      </c>
      <c r="E470" s="185">
        <v>0</v>
      </c>
      <c r="F470" s="185">
        <v>0</v>
      </c>
      <c r="G470" s="185">
        <v>0</v>
      </c>
      <c r="H470" s="185">
        <v>0</v>
      </c>
      <c r="I470" s="185">
        <v>0</v>
      </c>
      <c r="J470" s="185">
        <v>0</v>
      </c>
      <c r="K470" s="185">
        <v>0</v>
      </c>
      <c r="L470" s="185">
        <v>0</v>
      </c>
      <c r="M470" s="185">
        <v>0</v>
      </c>
      <c r="N470" s="185">
        <v>0</v>
      </c>
      <c r="O470" s="185">
        <v>0</v>
      </c>
      <c r="P470" s="185">
        <v>0</v>
      </c>
      <c r="Q470" s="185">
        <v>0</v>
      </c>
      <c r="R470" s="185">
        <v>0</v>
      </c>
      <c r="S470" s="185">
        <v>0</v>
      </c>
      <c r="T470" s="185">
        <v>0</v>
      </c>
      <c r="U470" s="185">
        <v>0</v>
      </c>
      <c r="V470" s="185">
        <v>0</v>
      </c>
      <c r="W470" s="185">
        <v>0</v>
      </c>
      <c r="X470" s="185">
        <v>0</v>
      </c>
      <c r="Y470" s="185">
        <v>0</v>
      </c>
      <c r="Z470" s="185">
        <v>0</v>
      </c>
      <c r="AA470" s="185">
        <v>0</v>
      </c>
      <c r="AB470" s="185">
        <v>0</v>
      </c>
      <c r="AC470" s="185">
        <v>0</v>
      </c>
      <c r="AD470" s="185">
        <v>0</v>
      </c>
      <c r="AE470" s="185">
        <v>0</v>
      </c>
      <c r="AF470" s="185">
        <v>0</v>
      </c>
      <c r="AG470" s="185">
        <v>0</v>
      </c>
      <c r="AH470" s="185">
        <v>0</v>
      </c>
    </row>
    <row r="471" spans="1:34" ht="30" customHeight="1">
      <c r="A471" s="2019"/>
      <c r="B471" s="991" t="s">
        <v>786</v>
      </c>
      <c r="C471" s="185">
        <v>0</v>
      </c>
      <c r="D471" s="185">
        <v>0</v>
      </c>
      <c r="E471" s="185">
        <v>0</v>
      </c>
      <c r="F471" s="185">
        <v>0</v>
      </c>
      <c r="G471" s="185">
        <v>0</v>
      </c>
      <c r="H471" s="185">
        <v>0</v>
      </c>
      <c r="I471" s="185">
        <v>0</v>
      </c>
      <c r="J471" s="185">
        <v>0</v>
      </c>
      <c r="K471" s="185">
        <v>0</v>
      </c>
      <c r="L471" s="185">
        <v>0</v>
      </c>
      <c r="M471" s="185">
        <v>0</v>
      </c>
      <c r="N471" s="185">
        <v>0</v>
      </c>
      <c r="O471" s="185">
        <v>0</v>
      </c>
      <c r="P471" s="185">
        <v>0</v>
      </c>
      <c r="Q471" s="185">
        <v>0</v>
      </c>
      <c r="R471" s="185">
        <v>0</v>
      </c>
      <c r="S471" s="185">
        <v>0</v>
      </c>
      <c r="T471" s="185">
        <v>0</v>
      </c>
      <c r="U471" s="185">
        <v>0</v>
      </c>
      <c r="V471" s="185">
        <v>0</v>
      </c>
      <c r="W471" s="185">
        <v>0</v>
      </c>
      <c r="X471" s="185">
        <v>0</v>
      </c>
      <c r="Y471" s="185">
        <v>0</v>
      </c>
      <c r="Z471" s="185">
        <v>0</v>
      </c>
      <c r="AA471" s="185">
        <v>0</v>
      </c>
      <c r="AB471" s="185">
        <v>0</v>
      </c>
      <c r="AC471" s="185">
        <v>0</v>
      </c>
      <c r="AD471" s="185">
        <v>0</v>
      </c>
      <c r="AE471" s="185">
        <v>0</v>
      </c>
      <c r="AF471" s="185">
        <v>0</v>
      </c>
      <c r="AG471" s="185">
        <v>0</v>
      </c>
      <c r="AH471" s="185">
        <v>0</v>
      </c>
    </row>
    <row r="472" spans="1:34" ht="30" customHeight="1">
      <c r="A472" s="2019"/>
      <c r="B472" s="991" t="s">
        <v>799</v>
      </c>
      <c r="C472" s="185">
        <v>0</v>
      </c>
      <c r="D472" s="185">
        <v>0</v>
      </c>
      <c r="E472" s="185">
        <v>0</v>
      </c>
      <c r="F472" s="185">
        <v>0</v>
      </c>
      <c r="G472" s="185">
        <v>0</v>
      </c>
      <c r="H472" s="185">
        <v>0</v>
      </c>
      <c r="I472" s="185">
        <v>0</v>
      </c>
      <c r="J472" s="185">
        <v>0</v>
      </c>
      <c r="K472" s="185">
        <v>0</v>
      </c>
      <c r="L472" s="185">
        <v>0</v>
      </c>
      <c r="M472" s="185">
        <v>0</v>
      </c>
      <c r="N472" s="185">
        <v>0</v>
      </c>
      <c r="O472" s="185">
        <v>0</v>
      </c>
      <c r="P472" s="185">
        <v>0</v>
      </c>
      <c r="Q472" s="185">
        <v>0</v>
      </c>
      <c r="R472" s="185">
        <v>0</v>
      </c>
      <c r="S472" s="185">
        <v>0</v>
      </c>
      <c r="T472" s="185">
        <v>0</v>
      </c>
      <c r="U472" s="185">
        <v>0</v>
      </c>
      <c r="V472" s="185">
        <v>0</v>
      </c>
      <c r="W472" s="185">
        <v>0</v>
      </c>
      <c r="X472" s="185">
        <v>0</v>
      </c>
      <c r="Y472" s="185">
        <v>0</v>
      </c>
      <c r="Z472" s="185">
        <v>0</v>
      </c>
      <c r="AA472" s="185">
        <v>0</v>
      </c>
      <c r="AB472" s="185">
        <v>0</v>
      </c>
      <c r="AC472" s="185">
        <v>0</v>
      </c>
      <c r="AD472" s="185">
        <v>0</v>
      </c>
      <c r="AE472" s="185">
        <v>0</v>
      </c>
      <c r="AF472" s="185">
        <v>0</v>
      </c>
      <c r="AG472" s="185">
        <v>0</v>
      </c>
      <c r="AH472" s="185">
        <v>0</v>
      </c>
    </row>
    <row r="473" spans="1:34" ht="30" customHeight="1">
      <c r="A473" s="2019"/>
      <c r="B473" s="991" t="s">
        <v>787</v>
      </c>
      <c r="C473" s="185">
        <v>0</v>
      </c>
      <c r="D473" s="185">
        <v>0</v>
      </c>
      <c r="E473" s="185">
        <v>0</v>
      </c>
      <c r="F473" s="185">
        <v>0</v>
      </c>
      <c r="G473" s="185">
        <v>0</v>
      </c>
      <c r="H473" s="185">
        <v>0</v>
      </c>
      <c r="I473" s="185">
        <v>0</v>
      </c>
      <c r="J473" s="185">
        <v>0</v>
      </c>
      <c r="K473" s="185">
        <v>0</v>
      </c>
      <c r="L473" s="185">
        <v>0</v>
      </c>
      <c r="M473" s="185">
        <v>0</v>
      </c>
      <c r="N473" s="185">
        <v>0</v>
      </c>
      <c r="O473" s="185">
        <v>0</v>
      </c>
      <c r="P473" s="185">
        <v>0</v>
      </c>
      <c r="Q473" s="185">
        <v>0</v>
      </c>
      <c r="R473" s="185">
        <v>0</v>
      </c>
      <c r="S473" s="185">
        <v>0</v>
      </c>
      <c r="T473" s="185">
        <v>0</v>
      </c>
      <c r="U473" s="185">
        <v>0</v>
      </c>
      <c r="V473" s="185">
        <v>0</v>
      </c>
      <c r="W473" s="185">
        <v>0</v>
      </c>
      <c r="X473" s="185">
        <v>0</v>
      </c>
      <c r="Y473" s="185">
        <v>0</v>
      </c>
      <c r="Z473" s="185">
        <v>0</v>
      </c>
      <c r="AA473" s="185">
        <v>0</v>
      </c>
      <c r="AB473" s="185">
        <v>0</v>
      </c>
      <c r="AC473" s="185">
        <v>0</v>
      </c>
      <c r="AD473" s="185">
        <v>0</v>
      </c>
      <c r="AE473" s="185">
        <v>0</v>
      </c>
      <c r="AF473" s="185">
        <v>0</v>
      </c>
      <c r="AG473" s="185">
        <v>0</v>
      </c>
      <c r="AH473" s="185">
        <v>0</v>
      </c>
    </row>
    <row r="474" spans="1:34" ht="30" customHeight="1">
      <c r="A474" s="2019"/>
      <c r="B474" s="991" t="s">
        <v>820</v>
      </c>
      <c r="C474" s="185">
        <v>0</v>
      </c>
      <c r="D474" s="185">
        <v>0</v>
      </c>
      <c r="E474" s="185">
        <v>0</v>
      </c>
      <c r="F474" s="185">
        <v>0</v>
      </c>
      <c r="G474" s="185">
        <v>0</v>
      </c>
      <c r="H474" s="185">
        <v>0</v>
      </c>
      <c r="I474" s="185">
        <v>0</v>
      </c>
      <c r="J474" s="185">
        <v>0</v>
      </c>
      <c r="K474" s="185">
        <v>0</v>
      </c>
      <c r="L474" s="185">
        <v>0</v>
      </c>
      <c r="M474" s="185">
        <v>0</v>
      </c>
      <c r="N474" s="185">
        <v>0</v>
      </c>
      <c r="O474" s="185">
        <v>0</v>
      </c>
      <c r="P474" s="185">
        <v>0</v>
      </c>
      <c r="Q474" s="185">
        <v>0</v>
      </c>
      <c r="R474" s="185">
        <v>0</v>
      </c>
      <c r="S474" s="185">
        <v>0</v>
      </c>
      <c r="T474" s="185">
        <v>0</v>
      </c>
      <c r="U474" s="185">
        <v>0</v>
      </c>
      <c r="V474" s="185">
        <v>0</v>
      </c>
      <c r="W474" s="185">
        <v>0</v>
      </c>
      <c r="X474" s="185">
        <v>0</v>
      </c>
      <c r="Y474" s="185">
        <v>0</v>
      </c>
      <c r="Z474" s="185">
        <v>0</v>
      </c>
      <c r="AA474" s="185">
        <v>0</v>
      </c>
      <c r="AB474" s="185">
        <v>0</v>
      </c>
      <c r="AC474" s="185">
        <v>0</v>
      </c>
      <c r="AD474" s="185">
        <v>0</v>
      </c>
      <c r="AE474" s="185">
        <v>0</v>
      </c>
      <c r="AF474" s="185">
        <v>0</v>
      </c>
      <c r="AG474" s="185">
        <v>0</v>
      </c>
      <c r="AH474" s="185">
        <v>0</v>
      </c>
    </row>
    <row r="475" spans="1:34" ht="30" customHeight="1">
      <c r="A475" s="2019"/>
      <c r="B475" s="991" t="s">
        <v>800</v>
      </c>
      <c r="C475" s="185">
        <v>0</v>
      </c>
      <c r="D475" s="185">
        <v>0</v>
      </c>
      <c r="E475" s="185">
        <v>0</v>
      </c>
      <c r="F475" s="185">
        <v>0</v>
      </c>
      <c r="G475" s="185">
        <v>0</v>
      </c>
      <c r="H475" s="185">
        <v>0</v>
      </c>
      <c r="I475" s="185">
        <v>0</v>
      </c>
      <c r="J475" s="185">
        <v>0</v>
      </c>
      <c r="K475" s="185">
        <v>0</v>
      </c>
      <c r="L475" s="185">
        <v>0</v>
      </c>
      <c r="M475" s="185">
        <v>0</v>
      </c>
      <c r="N475" s="185">
        <v>0</v>
      </c>
      <c r="O475" s="185">
        <v>0</v>
      </c>
      <c r="P475" s="185">
        <v>0</v>
      </c>
      <c r="Q475" s="185">
        <v>0</v>
      </c>
      <c r="R475" s="185">
        <v>0</v>
      </c>
      <c r="S475" s="185">
        <v>0</v>
      </c>
      <c r="T475" s="185">
        <v>0</v>
      </c>
      <c r="U475" s="185">
        <v>0</v>
      </c>
      <c r="V475" s="185">
        <v>0</v>
      </c>
      <c r="W475" s="185">
        <v>0</v>
      </c>
      <c r="X475" s="185">
        <v>0</v>
      </c>
      <c r="Y475" s="185">
        <v>0</v>
      </c>
      <c r="Z475" s="185">
        <v>0</v>
      </c>
      <c r="AA475" s="185">
        <v>0</v>
      </c>
      <c r="AB475" s="185">
        <v>0</v>
      </c>
      <c r="AC475" s="185">
        <v>0</v>
      </c>
      <c r="AD475" s="185">
        <v>0</v>
      </c>
      <c r="AE475" s="185">
        <v>0</v>
      </c>
      <c r="AF475" s="185">
        <v>0</v>
      </c>
      <c r="AG475" s="185">
        <v>0</v>
      </c>
      <c r="AH475" s="185">
        <v>0</v>
      </c>
    </row>
    <row r="476" spans="1:34" ht="30" customHeight="1">
      <c r="A476" s="2019"/>
      <c r="B476" s="989" t="s">
        <v>801</v>
      </c>
      <c r="C476" s="185">
        <v>0</v>
      </c>
      <c r="D476" s="185">
        <v>0</v>
      </c>
      <c r="E476" s="185">
        <v>0</v>
      </c>
      <c r="F476" s="185">
        <v>0</v>
      </c>
      <c r="G476" s="185">
        <v>0</v>
      </c>
      <c r="H476" s="185">
        <v>0</v>
      </c>
      <c r="I476" s="185">
        <v>0</v>
      </c>
      <c r="J476" s="185">
        <v>0</v>
      </c>
      <c r="K476" s="185">
        <v>0</v>
      </c>
      <c r="L476" s="185">
        <v>0</v>
      </c>
      <c r="M476" s="185">
        <v>0</v>
      </c>
      <c r="N476" s="185">
        <v>0</v>
      </c>
      <c r="O476" s="185">
        <v>0</v>
      </c>
      <c r="P476" s="185">
        <v>0</v>
      </c>
      <c r="Q476" s="185">
        <v>0</v>
      </c>
      <c r="R476" s="185">
        <v>0</v>
      </c>
      <c r="S476" s="185">
        <v>0</v>
      </c>
      <c r="T476" s="185">
        <v>0</v>
      </c>
      <c r="U476" s="185">
        <v>0</v>
      </c>
      <c r="V476" s="185">
        <v>0</v>
      </c>
      <c r="W476" s="185">
        <v>0</v>
      </c>
      <c r="X476" s="185">
        <v>0</v>
      </c>
      <c r="Y476" s="185">
        <v>0</v>
      </c>
      <c r="Z476" s="185">
        <v>0</v>
      </c>
      <c r="AA476" s="185">
        <v>0</v>
      </c>
      <c r="AB476" s="185">
        <v>0</v>
      </c>
      <c r="AC476" s="185">
        <v>0</v>
      </c>
      <c r="AD476" s="185">
        <v>0</v>
      </c>
      <c r="AE476" s="185">
        <v>0</v>
      </c>
      <c r="AF476" s="185">
        <v>0</v>
      </c>
      <c r="AG476" s="185">
        <v>0</v>
      </c>
      <c r="AH476" s="185">
        <v>0</v>
      </c>
    </row>
    <row r="477" spans="1:34" ht="30" customHeight="1">
      <c r="A477" s="2019"/>
      <c r="B477" s="995" t="s">
        <v>802</v>
      </c>
      <c r="C477" s="185">
        <v>0</v>
      </c>
      <c r="D477" s="185">
        <v>0</v>
      </c>
      <c r="E477" s="185">
        <v>0</v>
      </c>
      <c r="F477" s="185">
        <v>0</v>
      </c>
      <c r="G477" s="185">
        <v>0</v>
      </c>
      <c r="H477" s="185">
        <v>0</v>
      </c>
      <c r="I477" s="185">
        <v>0</v>
      </c>
      <c r="J477" s="185">
        <v>0</v>
      </c>
      <c r="K477" s="185">
        <v>0</v>
      </c>
      <c r="L477" s="185">
        <v>0</v>
      </c>
      <c r="M477" s="185">
        <v>0</v>
      </c>
      <c r="N477" s="185">
        <v>0</v>
      </c>
      <c r="O477" s="185">
        <v>0</v>
      </c>
      <c r="P477" s="185">
        <v>0</v>
      </c>
      <c r="Q477" s="185">
        <v>0</v>
      </c>
      <c r="R477" s="185">
        <v>0</v>
      </c>
      <c r="S477" s="185">
        <v>0</v>
      </c>
      <c r="T477" s="185">
        <v>0</v>
      </c>
      <c r="U477" s="185">
        <v>0</v>
      </c>
      <c r="V477" s="185">
        <v>0</v>
      </c>
      <c r="W477" s="185">
        <v>0</v>
      </c>
      <c r="X477" s="185">
        <v>0</v>
      </c>
      <c r="Y477" s="185">
        <v>0</v>
      </c>
      <c r="Z477" s="185">
        <v>0</v>
      </c>
      <c r="AA477" s="185">
        <v>0</v>
      </c>
      <c r="AB477" s="185">
        <v>0</v>
      </c>
      <c r="AC477" s="185">
        <v>0</v>
      </c>
      <c r="AD477" s="185">
        <v>0</v>
      </c>
      <c r="AE477" s="185">
        <v>0</v>
      </c>
      <c r="AF477" s="185">
        <v>0</v>
      </c>
      <c r="AG477" s="185">
        <v>0</v>
      </c>
      <c r="AH477" s="185">
        <v>0</v>
      </c>
    </row>
    <row r="478" spans="1:34" ht="30" customHeight="1">
      <c r="A478" s="2019"/>
      <c r="B478" s="995" t="s">
        <v>803</v>
      </c>
      <c r="C478" s="185">
        <v>0</v>
      </c>
      <c r="D478" s="185">
        <v>0</v>
      </c>
      <c r="E478" s="185">
        <v>0</v>
      </c>
      <c r="F478" s="185">
        <v>0</v>
      </c>
      <c r="G478" s="185">
        <v>0</v>
      </c>
      <c r="H478" s="185">
        <v>0</v>
      </c>
      <c r="I478" s="185">
        <v>0</v>
      </c>
      <c r="J478" s="185">
        <v>0</v>
      </c>
      <c r="K478" s="185">
        <v>0</v>
      </c>
      <c r="L478" s="185">
        <v>0</v>
      </c>
      <c r="M478" s="185">
        <v>0</v>
      </c>
      <c r="N478" s="185">
        <v>0</v>
      </c>
      <c r="O478" s="185">
        <v>0</v>
      </c>
      <c r="P478" s="185">
        <v>0</v>
      </c>
      <c r="Q478" s="185">
        <v>0</v>
      </c>
      <c r="R478" s="185">
        <v>0</v>
      </c>
      <c r="S478" s="185">
        <v>0</v>
      </c>
      <c r="T478" s="185">
        <v>0</v>
      </c>
      <c r="U478" s="185">
        <v>0</v>
      </c>
      <c r="V478" s="185">
        <v>0</v>
      </c>
      <c r="W478" s="185">
        <v>0</v>
      </c>
      <c r="X478" s="185">
        <v>0</v>
      </c>
      <c r="Y478" s="185">
        <v>0</v>
      </c>
      <c r="Z478" s="185">
        <v>0</v>
      </c>
      <c r="AA478" s="185">
        <v>0</v>
      </c>
      <c r="AB478" s="185">
        <v>0</v>
      </c>
      <c r="AC478" s="185">
        <v>0</v>
      </c>
      <c r="AD478" s="185">
        <v>0</v>
      </c>
      <c r="AE478" s="185">
        <v>0</v>
      </c>
      <c r="AF478" s="185">
        <v>0</v>
      </c>
      <c r="AG478" s="185">
        <v>0</v>
      </c>
      <c r="AH478" s="185">
        <v>0</v>
      </c>
    </row>
    <row r="479" spans="1:34" ht="30" customHeight="1">
      <c r="A479" s="2019"/>
      <c r="B479" s="1011" t="s">
        <v>804</v>
      </c>
      <c r="C479" s="185">
        <v>0</v>
      </c>
      <c r="D479" s="185">
        <v>0</v>
      </c>
      <c r="E479" s="185">
        <v>0</v>
      </c>
      <c r="F479" s="185">
        <v>0</v>
      </c>
      <c r="G479" s="185">
        <v>0</v>
      </c>
      <c r="H479" s="185">
        <v>0</v>
      </c>
      <c r="I479" s="185">
        <v>0</v>
      </c>
      <c r="J479" s="185">
        <v>0</v>
      </c>
      <c r="K479" s="185">
        <v>0</v>
      </c>
      <c r="L479" s="185">
        <v>0</v>
      </c>
      <c r="M479" s="185">
        <v>0</v>
      </c>
      <c r="N479" s="185">
        <v>0</v>
      </c>
      <c r="O479" s="185">
        <v>0</v>
      </c>
      <c r="P479" s="185">
        <v>0</v>
      </c>
      <c r="Q479" s="185">
        <v>0</v>
      </c>
      <c r="R479" s="185">
        <v>0</v>
      </c>
      <c r="S479" s="185">
        <v>0</v>
      </c>
      <c r="T479" s="185">
        <v>0</v>
      </c>
      <c r="U479" s="185">
        <v>0</v>
      </c>
      <c r="V479" s="185">
        <v>0</v>
      </c>
      <c r="W479" s="185">
        <v>0</v>
      </c>
      <c r="X479" s="185">
        <v>0</v>
      </c>
      <c r="Y479" s="185">
        <v>0</v>
      </c>
      <c r="Z479" s="185">
        <v>0</v>
      </c>
      <c r="AA479" s="185">
        <v>0</v>
      </c>
      <c r="AB479" s="185">
        <v>0</v>
      </c>
      <c r="AC479" s="185">
        <v>0</v>
      </c>
      <c r="AD479" s="185">
        <v>0</v>
      </c>
      <c r="AE479" s="185">
        <v>0</v>
      </c>
      <c r="AF479" s="185">
        <v>0</v>
      </c>
      <c r="AG479" s="185">
        <v>0</v>
      </c>
      <c r="AH479" s="185">
        <v>0</v>
      </c>
    </row>
    <row r="480" spans="1:34" ht="30" customHeight="1">
      <c r="A480" s="2019"/>
      <c r="B480" s="1011" t="s">
        <v>805</v>
      </c>
      <c r="C480" s="185">
        <v>0</v>
      </c>
      <c r="D480" s="185">
        <v>0</v>
      </c>
      <c r="E480" s="185">
        <v>0</v>
      </c>
      <c r="F480" s="185">
        <v>0</v>
      </c>
      <c r="G480" s="185">
        <v>0</v>
      </c>
      <c r="H480" s="185">
        <v>0</v>
      </c>
      <c r="I480" s="185">
        <v>0</v>
      </c>
      <c r="J480" s="185">
        <v>0</v>
      </c>
      <c r="K480" s="185">
        <v>0</v>
      </c>
      <c r="L480" s="185">
        <v>0</v>
      </c>
      <c r="M480" s="185">
        <v>0</v>
      </c>
      <c r="N480" s="185">
        <v>0</v>
      </c>
      <c r="O480" s="185">
        <v>0</v>
      </c>
      <c r="P480" s="185">
        <v>0</v>
      </c>
      <c r="Q480" s="185">
        <v>0</v>
      </c>
      <c r="R480" s="185">
        <v>0</v>
      </c>
      <c r="S480" s="185">
        <v>0</v>
      </c>
      <c r="T480" s="185">
        <v>0</v>
      </c>
      <c r="U480" s="185">
        <v>0</v>
      </c>
      <c r="V480" s="185">
        <v>0</v>
      </c>
      <c r="W480" s="185">
        <v>0</v>
      </c>
      <c r="X480" s="185">
        <v>0</v>
      </c>
      <c r="Y480" s="185">
        <v>0</v>
      </c>
      <c r="Z480" s="185">
        <v>0</v>
      </c>
      <c r="AA480" s="185">
        <v>0</v>
      </c>
      <c r="AB480" s="185">
        <v>0</v>
      </c>
      <c r="AC480" s="185">
        <v>0</v>
      </c>
      <c r="AD480" s="185">
        <v>0</v>
      </c>
      <c r="AE480" s="185">
        <v>0</v>
      </c>
      <c r="AF480" s="185">
        <v>0</v>
      </c>
      <c r="AG480" s="185">
        <v>0</v>
      </c>
      <c r="AH480" s="185">
        <v>0</v>
      </c>
    </row>
    <row r="481" spans="1:34" ht="30" customHeight="1">
      <c r="A481" s="2019"/>
      <c r="B481" s="1011" t="s">
        <v>806</v>
      </c>
      <c r="C481" s="185">
        <v>0</v>
      </c>
      <c r="D481" s="185">
        <v>0</v>
      </c>
      <c r="E481" s="185">
        <v>0</v>
      </c>
      <c r="F481" s="185">
        <v>0</v>
      </c>
      <c r="G481" s="185">
        <v>0</v>
      </c>
      <c r="H481" s="185">
        <v>0</v>
      </c>
      <c r="I481" s="185">
        <v>0</v>
      </c>
      <c r="J481" s="185">
        <v>0</v>
      </c>
      <c r="K481" s="185">
        <v>0</v>
      </c>
      <c r="L481" s="185">
        <v>0</v>
      </c>
      <c r="M481" s="185">
        <v>0</v>
      </c>
      <c r="N481" s="185">
        <v>0</v>
      </c>
      <c r="O481" s="185">
        <v>0</v>
      </c>
      <c r="P481" s="185">
        <v>0</v>
      </c>
      <c r="Q481" s="185">
        <v>0</v>
      </c>
      <c r="R481" s="185">
        <v>0</v>
      </c>
      <c r="S481" s="185">
        <v>0</v>
      </c>
      <c r="T481" s="185">
        <v>0</v>
      </c>
      <c r="U481" s="185">
        <v>0</v>
      </c>
      <c r="V481" s="185">
        <v>0</v>
      </c>
      <c r="W481" s="185">
        <v>0</v>
      </c>
      <c r="X481" s="185">
        <v>0</v>
      </c>
      <c r="Y481" s="185">
        <v>0</v>
      </c>
      <c r="Z481" s="185">
        <v>0</v>
      </c>
      <c r="AA481" s="185">
        <v>0</v>
      </c>
      <c r="AB481" s="185">
        <v>0</v>
      </c>
      <c r="AC481" s="185">
        <v>0</v>
      </c>
      <c r="AD481" s="185">
        <v>0</v>
      </c>
      <c r="AE481" s="185">
        <v>0</v>
      </c>
      <c r="AF481" s="185">
        <v>0</v>
      </c>
      <c r="AG481" s="185">
        <v>0</v>
      </c>
      <c r="AH481" s="185">
        <v>0</v>
      </c>
    </row>
    <row r="482" spans="1:34" ht="30" customHeight="1">
      <c r="A482" s="2019"/>
      <c r="B482" s="995" t="s">
        <v>807</v>
      </c>
      <c r="C482" s="185">
        <v>0</v>
      </c>
      <c r="D482" s="185">
        <v>0</v>
      </c>
      <c r="E482" s="185">
        <v>0</v>
      </c>
      <c r="F482" s="185">
        <v>0</v>
      </c>
      <c r="G482" s="185">
        <v>0</v>
      </c>
      <c r="H482" s="185">
        <v>0</v>
      </c>
      <c r="I482" s="185">
        <v>0</v>
      </c>
      <c r="J482" s="185">
        <v>0</v>
      </c>
      <c r="K482" s="185">
        <v>0</v>
      </c>
      <c r="L482" s="185">
        <v>0</v>
      </c>
      <c r="M482" s="185">
        <v>0</v>
      </c>
      <c r="N482" s="185">
        <v>0</v>
      </c>
      <c r="O482" s="185">
        <v>0</v>
      </c>
      <c r="P482" s="185">
        <v>0</v>
      </c>
      <c r="Q482" s="185">
        <v>0</v>
      </c>
      <c r="R482" s="185">
        <v>0</v>
      </c>
      <c r="S482" s="185">
        <v>0</v>
      </c>
      <c r="T482" s="185">
        <v>0</v>
      </c>
      <c r="U482" s="185">
        <v>0</v>
      </c>
      <c r="V482" s="185">
        <v>0</v>
      </c>
      <c r="W482" s="185">
        <v>0</v>
      </c>
      <c r="X482" s="185">
        <v>0</v>
      </c>
      <c r="Y482" s="185">
        <v>0</v>
      </c>
      <c r="Z482" s="185">
        <v>0</v>
      </c>
      <c r="AA482" s="185">
        <v>0</v>
      </c>
      <c r="AB482" s="185">
        <v>0</v>
      </c>
      <c r="AC482" s="185">
        <v>0</v>
      </c>
      <c r="AD482" s="185">
        <v>0</v>
      </c>
      <c r="AE482" s="185">
        <v>0</v>
      </c>
      <c r="AF482" s="185">
        <v>0</v>
      </c>
      <c r="AG482" s="185">
        <v>0</v>
      </c>
      <c r="AH482" s="185">
        <v>0</v>
      </c>
    </row>
    <row r="483" spans="1:34" ht="30" customHeight="1">
      <c r="A483" s="2019"/>
      <c r="B483" s="991" t="s">
        <v>808</v>
      </c>
      <c r="C483" s="185">
        <v>0</v>
      </c>
      <c r="D483" s="185">
        <v>0</v>
      </c>
      <c r="E483" s="185">
        <v>0</v>
      </c>
      <c r="F483" s="185">
        <v>0</v>
      </c>
      <c r="G483" s="185">
        <v>0</v>
      </c>
      <c r="H483" s="185">
        <v>0</v>
      </c>
      <c r="I483" s="185">
        <v>0</v>
      </c>
      <c r="J483" s="185">
        <v>0</v>
      </c>
      <c r="K483" s="185">
        <v>0</v>
      </c>
      <c r="L483" s="185">
        <v>0</v>
      </c>
      <c r="M483" s="185">
        <v>0</v>
      </c>
      <c r="N483" s="185">
        <v>0</v>
      </c>
      <c r="O483" s="185">
        <v>0</v>
      </c>
      <c r="P483" s="185">
        <v>0</v>
      </c>
      <c r="Q483" s="185">
        <v>0</v>
      </c>
      <c r="R483" s="185">
        <v>0</v>
      </c>
      <c r="S483" s="185">
        <v>0</v>
      </c>
      <c r="T483" s="185">
        <v>0</v>
      </c>
      <c r="U483" s="185">
        <v>0</v>
      </c>
      <c r="V483" s="185">
        <v>0</v>
      </c>
      <c r="W483" s="185">
        <v>0</v>
      </c>
      <c r="X483" s="185">
        <v>0</v>
      </c>
      <c r="Y483" s="185">
        <v>0</v>
      </c>
      <c r="Z483" s="185">
        <v>0</v>
      </c>
      <c r="AA483" s="185">
        <v>0</v>
      </c>
      <c r="AB483" s="185">
        <v>0</v>
      </c>
      <c r="AC483" s="185">
        <v>0</v>
      </c>
      <c r="AD483" s="185">
        <v>0</v>
      </c>
      <c r="AE483" s="185">
        <v>0</v>
      </c>
      <c r="AF483" s="185">
        <v>0</v>
      </c>
      <c r="AG483" s="185">
        <v>0</v>
      </c>
      <c r="AH483" s="185">
        <v>0</v>
      </c>
    </row>
    <row r="484" spans="1:34" ht="30" customHeight="1">
      <c r="A484" s="2019"/>
      <c r="B484" s="1011" t="s">
        <v>821</v>
      </c>
      <c r="C484" s="185">
        <v>0</v>
      </c>
      <c r="D484" s="185">
        <v>0</v>
      </c>
      <c r="E484" s="185">
        <v>0</v>
      </c>
      <c r="F484" s="185">
        <v>0</v>
      </c>
      <c r="G484" s="185">
        <v>0</v>
      </c>
      <c r="H484" s="185">
        <v>0</v>
      </c>
      <c r="I484" s="185">
        <v>0</v>
      </c>
      <c r="J484" s="185">
        <v>0</v>
      </c>
      <c r="K484" s="185">
        <v>0</v>
      </c>
      <c r="L484" s="185">
        <v>0</v>
      </c>
      <c r="M484" s="185">
        <v>0</v>
      </c>
      <c r="N484" s="185">
        <v>0</v>
      </c>
      <c r="O484" s="185">
        <v>0</v>
      </c>
      <c r="P484" s="185">
        <v>0</v>
      </c>
      <c r="Q484" s="185">
        <v>0</v>
      </c>
      <c r="R484" s="185">
        <v>0</v>
      </c>
      <c r="S484" s="185">
        <v>0</v>
      </c>
      <c r="T484" s="185">
        <v>0</v>
      </c>
      <c r="U484" s="185">
        <v>0</v>
      </c>
      <c r="V484" s="185">
        <v>0</v>
      </c>
      <c r="W484" s="185">
        <v>0</v>
      </c>
      <c r="X484" s="185">
        <v>0</v>
      </c>
      <c r="Y484" s="185">
        <v>0</v>
      </c>
      <c r="Z484" s="185">
        <v>0</v>
      </c>
      <c r="AA484" s="185">
        <v>0</v>
      </c>
      <c r="AB484" s="185">
        <v>0</v>
      </c>
      <c r="AC484" s="185">
        <v>0</v>
      </c>
      <c r="AD484" s="185">
        <v>0</v>
      </c>
      <c r="AE484" s="185">
        <v>0</v>
      </c>
      <c r="AF484" s="185">
        <v>0</v>
      </c>
      <c r="AG484" s="185">
        <v>0</v>
      </c>
      <c r="AH484" s="185">
        <v>0</v>
      </c>
    </row>
    <row r="485" spans="1:34" ht="30" customHeight="1">
      <c r="A485" s="2019"/>
      <c r="B485" s="1011" t="s">
        <v>822</v>
      </c>
      <c r="C485" s="185">
        <v>0</v>
      </c>
      <c r="D485" s="185">
        <v>0</v>
      </c>
      <c r="E485" s="185">
        <v>0</v>
      </c>
      <c r="F485" s="185">
        <v>0</v>
      </c>
      <c r="G485" s="185">
        <v>0</v>
      </c>
      <c r="H485" s="185">
        <v>0</v>
      </c>
      <c r="I485" s="185">
        <v>0</v>
      </c>
      <c r="J485" s="185">
        <v>0</v>
      </c>
      <c r="K485" s="185">
        <v>0</v>
      </c>
      <c r="L485" s="185">
        <v>0</v>
      </c>
      <c r="M485" s="185">
        <v>0</v>
      </c>
      <c r="N485" s="185">
        <v>0</v>
      </c>
      <c r="O485" s="185">
        <v>0</v>
      </c>
      <c r="P485" s="185">
        <v>0</v>
      </c>
      <c r="Q485" s="185">
        <v>0</v>
      </c>
      <c r="R485" s="185">
        <v>0</v>
      </c>
      <c r="S485" s="185">
        <v>0</v>
      </c>
      <c r="T485" s="185">
        <v>0</v>
      </c>
      <c r="U485" s="185">
        <v>0</v>
      </c>
      <c r="V485" s="185">
        <v>0</v>
      </c>
      <c r="W485" s="185">
        <v>0</v>
      </c>
      <c r="X485" s="185">
        <v>0</v>
      </c>
      <c r="Y485" s="185">
        <v>0</v>
      </c>
      <c r="Z485" s="185">
        <v>0</v>
      </c>
      <c r="AA485" s="185">
        <v>0</v>
      </c>
      <c r="AB485" s="185">
        <v>0</v>
      </c>
      <c r="AC485" s="185">
        <v>0</v>
      </c>
      <c r="AD485" s="185">
        <v>0</v>
      </c>
      <c r="AE485" s="185">
        <v>0</v>
      </c>
      <c r="AF485" s="185">
        <v>0</v>
      </c>
      <c r="AG485" s="185">
        <v>0</v>
      </c>
      <c r="AH485" s="185">
        <v>0</v>
      </c>
    </row>
    <row r="486" spans="1:34" ht="19.5" customHeight="1">
      <c r="A486" s="2019"/>
      <c r="B486" s="1242" t="s">
        <v>952</v>
      </c>
      <c r="C486" s="185">
        <v>0</v>
      </c>
      <c r="D486" s="185">
        <v>0</v>
      </c>
      <c r="E486" s="185">
        <v>0</v>
      </c>
      <c r="F486" s="185">
        <v>0</v>
      </c>
      <c r="G486" s="185">
        <v>0</v>
      </c>
      <c r="H486" s="185">
        <v>0</v>
      </c>
      <c r="I486" s="185">
        <v>0</v>
      </c>
      <c r="J486" s="185">
        <v>0</v>
      </c>
      <c r="K486" s="185">
        <v>0</v>
      </c>
      <c r="L486" s="185">
        <v>0</v>
      </c>
      <c r="M486" s="185">
        <v>0</v>
      </c>
      <c r="N486" s="185">
        <v>0</v>
      </c>
      <c r="O486" s="185">
        <v>0</v>
      </c>
      <c r="P486" s="185">
        <v>0</v>
      </c>
      <c r="Q486" s="185">
        <v>0</v>
      </c>
      <c r="R486" s="185">
        <v>0</v>
      </c>
      <c r="S486" s="185">
        <v>0</v>
      </c>
      <c r="T486" s="185">
        <v>0</v>
      </c>
      <c r="U486" s="185">
        <v>0</v>
      </c>
      <c r="V486" s="185">
        <v>0</v>
      </c>
      <c r="W486" s="185">
        <v>0</v>
      </c>
      <c r="X486" s="185">
        <v>0</v>
      </c>
      <c r="Y486" s="185">
        <v>0</v>
      </c>
      <c r="Z486" s="185">
        <v>0</v>
      </c>
      <c r="AA486" s="185">
        <v>0</v>
      </c>
      <c r="AB486" s="185">
        <v>0</v>
      </c>
      <c r="AC486" s="185">
        <v>0</v>
      </c>
      <c r="AD486" s="185">
        <v>0</v>
      </c>
      <c r="AE486" s="185">
        <v>0</v>
      </c>
      <c r="AF486" s="185">
        <v>0</v>
      </c>
      <c r="AG486" s="185">
        <v>0</v>
      </c>
      <c r="AH486" s="185">
        <v>0</v>
      </c>
    </row>
    <row r="487" spans="1:34" ht="19.5" customHeight="1">
      <c r="A487" s="2018" t="s">
        <v>824</v>
      </c>
      <c r="B487" s="1013" t="s">
        <v>41</v>
      </c>
      <c r="C487" s="1013">
        <f>SUM(' 배수관 경년별 총괄'!C488:' 배수관 경년별 총괄'!C509)</f>
        <v>14141.01</v>
      </c>
      <c r="D487" s="1013">
        <f>SUM(' 배수관 경년별 총괄'!D488:' 배수관 경년별 총괄'!D509)</f>
        <v>14141.01</v>
      </c>
      <c r="E487" s="1013">
        <f>SUM(' 배수관 경년별 총괄'!E488:' 배수관 경년별 총괄'!E509)</f>
        <v>0</v>
      </c>
      <c r="F487" s="1013">
        <f>SUM(' 배수관 경년별 총괄'!F488:' 배수관 경년별 총괄'!F509)</f>
        <v>0</v>
      </c>
      <c r="G487" s="1013">
        <f>SUM(' 배수관 경년별 총괄'!G488:' 배수관 경년별 총괄'!G509)</f>
        <v>0</v>
      </c>
      <c r="H487" s="1013">
        <f>SUM(' 배수관 경년별 총괄'!H488:' 배수관 경년별 총괄'!H509)</f>
        <v>0</v>
      </c>
      <c r="I487" s="1013">
        <f>SUM(' 배수관 경년별 총괄'!I488:' 배수관 경년별 총괄'!I509)</f>
        <v>0</v>
      </c>
      <c r="J487" s="1013">
        <f>SUM(' 배수관 경년별 총괄'!J488:' 배수관 경년별 총괄'!J509)</f>
        <v>0</v>
      </c>
      <c r="K487" s="1013">
        <f>SUM(' 배수관 경년별 총괄'!K488:' 배수관 경년별 총괄'!K509)</f>
        <v>0</v>
      </c>
      <c r="L487" s="1013">
        <f>SUM(' 배수관 경년별 총괄'!L488:' 배수관 경년별 총괄'!L509)</f>
        <v>0</v>
      </c>
      <c r="M487" s="1013">
        <f>SUM(' 배수관 경년별 총괄'!M488:' 배수관 경년별 총괄'!M509)</f>
        <v>0</v>
      </c>
      <c r="N487" s="1013">
        <f>SUM(' 배수관 경년별 총괄'!N488:' 배수관 경년별 총괄'!N509)</f>
        <v>0</v>
      </c>
      <c r="O487" s="1013">
        <f>SUM(' 배수관 경년별 총괄'!O488:' 배수관 경년별 총괄'!O509)</f>
        <v>0</v>
      </c>
      <c r="P487" s="1013">
        <f>SUM(' 배수관 경년별 총괄'!P488:' 배수관 경년별 총괄'!P509)</f>
        <v>0</v>
      </c>
      <c r="Q487" s="1013">
        <f>SUM(' 배수관 경년별 총괄'!Q488:' 배수관 경년별 총괄'!Q509)</f>
        <v>0</v>
      </c>
      <c r="R487" s="1013">
        <f>SUM(' 배수관 경년별 총괄'!R488:' 배수관 경년별 총괄'!R509)</f>
        <v>0</v>
      </c>
      <c r="S487" s="1013">
        <f>SUM(' 배수관 경년별 총괄'!S488:' 배수관 경년별 총괄'!S509)</f>
        <v>0</v>
      </c>
      <c r="T487" s="1013">
        <f>SUM(' 배수관 경년별 총괄'!T488:' 배수관 경년별 총괄'!T509)</f>
        <v>0</v>
      </c>
      <c r="U487" s="1013">
        <f>SUM(' 배수관 경년별 총괄'!U488:' 배수관 경년별 총괄'!U509)</f>
        <v>0</v>
      </c>
      <c r="V487" s="1013">
        <f>SUM(' 배수관 경년별 총괄'!V488:' 배수관 경년별 총괄'!V509)</f>
        <v>0</v>
      </c>
      <c r="W487" s="1013">
        <f>SUM(' 배수관 경년별 총괄'!W488:' 배수관 경년별 총괄'!W509)</f>
        <v>0</v>
      </c>
      <c r="X487" s="1013">
        <f>SUM(' 배수관 경년별 총괄'!X488:' 배수관 경년별 총괄'!X509)</f>
        <v>0</v>
      </c>
      <c r="Y487" s="1013">
        <f>SUM(' 배수관 경년별 총괄'!Y488:' 배수관 경년별 총괄'!Y509)</f>
        <v>0</v>
      </c>
      <c r="Z487" s="1013">
        <f>SUM(' 배수관 경년별 총괄'!Z488:' 배수관 경년별 총괄'!Z509)</f>
        <v>0</v>
      </c>
      <c r="AA487" s="1013">
        <f>SUM(' 배수관 경년별 총괄'!AA488:' 배수관 경년별 총괄'!AA509)</f>
        <v>0</v>
      </c>
      <c r="AB487" s="1013">
        <f>SUM(' 배수관 경년별 총괄'!AB488:' 배수관 경년별 총괄'!AB509)</f>
        <v>0</v>
      </c>
      <c r="AC487" s="1013">
        <f>SUM(' 배수관 경년별 총괄'!AC488:' 배수관 경년별 총괄'!AC509)</f>
        <v>0</v>
      </c>
      <c r="AD487" s="1013">
        <f>SUM(' 배수관 경년별 총괄'!AD488:' 배수관 경년별 총괄'!AD509)</f>
        <v>0</v>
      </c>
      <c r="AE487" s="1013">
        <f>SUM(' 배수관 경년별 총괄'!AE488:' 배수관 경년별 총괄'!AE509)</f>
        <v>0</v>
      </c>
      <c r="AF487" s="1013">
        <f>SUM(' 배수관 경년별 총괄'!AF488:' 배수관 경년별 총괄'!AF509)</f>
        <v>0</v>
      </c>
      <c r="AG487" s="1013">
        <f>SUM(' 배수관 경년별 총괄'!AG488:' 배수관 경년별 총괄'!AG509)</f>
        <v>0</v>
      </c>
      <c r="AH487" s="1013">
        <f>SUM(' 배수관 경년별 총괄'!AH488:' 배수관 경년별 총괄'!AH509)</f>
        <v>0</v>
      </c>
    </row>
    <row r="488" spans="1:34" ht="19.5" customHeight="1">
      <c r="A488" s="2018" t="s">
        <v>824</v>
      </c>
      <c r="B488" s="989" t="s">
        <v>951</v>
      </c>
      <c r="C488" s="185">
        <v>0</v>
      </c>
      <c r="D488" s="185">
        <v>0</v>
      </c>
      <c r="E488" s="185">
        <v>0</v>
      </c>
      <c r="F488" s="185">
        <v>0</v>
      </c>
      <c r="G488" s="185">
        <v>0</v>
      </c>
      <c r="H488" s="185">
        <v>0</v>
      </c>
      <c r="I488" s="185">
        <v>0</v>
      </c>
      <c r="J488" s="185">
        <v>0</v>
      </c>
      <c r="K488" s="185">
        <v>0</v>
      </c>
      <c r="L488" s="185">
        <v>0</v>
      </c>
      <c r="M488" s="185">
        <v>0</v>
      </c>
      <c r="N488" s="185">
        <v>0</v>
      </c>
      <c r="O488" s="185">
        <v>0</v>
      </c>
      <c r="P488" s="185">
        <v>0</v>
      </c>
      <c r="Q488" s="185">
        <v>0</v>
      </c>
      <c r="R488" s="185">
        <v>0</v>
      </c>
      <c r="S488" s="185">
        <v>0</v>
      </c>
      <c r="T488" s="185">
        <v>0</v>
      </c>
      <c r="U488" s="185">
        <v>0</v>
      </c>
      <c r="V488" s="185">
        <v>0</v>
      </c>
      <c r="W488" s="185">
        <v>0</v>
      </c>
      <c r="X488" s="185">
        <v>0</v>
      </c>
      <c r="Y488" s="185">
        <v>0</v>
      </c>
      <c r="Z488" s="185">
        <v>0</v>
      </c>
      <c r="AA488" s="185">
        <v>0</v>
      </c>
      <c r="AB488" s="185">
        <v>0</v>
      </c>
      <c r="AC488" s="185">
        <v>0</v>
      </c>
      <c r="AD488" s="185">
        <v>0</v>
      </c>
      <c r="AE488" s="185">
        <v>0</v>
      </c>
      <c r="AF488" s="185">
        <v>0</v>
      </c>
      <c r="AG488" s="185">
        <v>0</v>
      </c>
      <c r="AH488" s="185">
        <v>0</v>
      </c>
    </row>
    <row r="489" spans="1:34" ht="30" customHeight="1">
      <c r="A489" s="2019"/>
      <c r="B489" s="989" t="s">
        <v>796</v>
      </c>
      <c r="C489" s="185">
        <v>0</v>
      </c>
      <c r="D489" s="185">
        <v>0</v>
      </c>
      <c r="E489" s="185">
        <v>0</v>
      </c>
      <c r="F489" s="185">
        <v>0</v>
      </c>
      <c r="G489" s="185">
        <v>0</v>
      </c>
      <c r="H489" s="185">
        <v>0</v>
      </c>
      <c r="I489" s="185">
        <v>0</v>
      </c>
      <c r="J489" s="185">
        <v>0</v>
      </c>
      <c r="K489" s="185">
        <v>0</v>
      </c>
      <c r="L489" s="185">
        <v>0</v>
      </c>
      <c r="M489" s="185">
        <v>0</v>
      </c>
      <c r="N489" s="185">
        <v>0</v>
      </c>
      <c r="O489" s="185">
        <v>0</v>
      </c>
      <c r="P489" s="185">
        <v>0</v>
      </c>
      <c r="Q489" s="185">
        <v>0</v>
      </c>
      <c r="R489" s="185">
        <v>0</v>
      </c>
      <c r="S489" s="185">
        <v>0</v>
      </c>
      <c r="T489" s="185">
        <v>0</v>
      </c>
      <c r="U489" s="185">
        <v>0</v>
      </c>
      <c r="V489" s="185">
        <v>0</v>
      </c>
      <c r="W489" s="185">
        <v>0</v>
      </c>
      <c r="X489" s="185">
        <v>0</v>
      </c>
      <c r="Y489" s="185">
        <v>0</v>
      </c>
      <c r="Z489" s="185">
        <v>0</v>
      </c>
      <c r="AA489" s="185">
        <v>0</v>
      </c>
      <c r="AB489" s="185">
        <v>0</v>
      </c>
      <c r="AC489" s="185">
        <v>0</v>
      </c>
      <c r="AD489" s="185">
        <v>0</v>
      </c>
      <c r="AE489" s="185">
        <v>0</v>
      </c>
      <c r="AF489" s="185">
        <v>0</v>
      </c>
      <c r="AG489" s="185">
        <v>0</v>
      </c>
      <c r="AH489" s="185">
        <v>0</v>
      </c>
    </row>
    <row r="490" spans="1:34" ht="30" customHeight="1">
      <c r="A490" s="2019"/>
      <c r="B490" s="989" t="s">
        <v>797</v>
      </c>
      <c r="C490" s="185">
        <v>0</v>
      </c>
      <c r="D490" s="185">
        <v>0</v>
      </c>
      <c r="E490" s="185">
        <v>0</v>
      </c>
      <c r="F490" s="185">
        <v>0</v>
      </c>
      <c r="G490" s="185">
        <v>0</v>
      </c>
      <c r="H490" s="185">
        <v>0</v>
      </c>
      <c r="I490" s="185">
        <v>0</v>
      </c>
      <c r="J490" s="185">
        <v>0</v>
      </c>
      <c r="K490" s="185">
        <v>0</v>
      </c>
      <c r="L490" s="185">
        <v>0</v>
      </c>
      <c r="M490" s="185">
        <v>0</v>
      </c>
      <c r="N490" s="185">
        <v>0</v>
      </c>
      <c r="O490" s="185">
        <v>0</v>
      </c>
      <c r="P490" s="185">
        <v>0</v>
      </c>
      <c r="Q490" s="185">
        <v>0</v>
      </c>
      <c r="R490" s="185">
        <v>0</v>
      </c>
      <c r="S490" s="185">
        <v>0</v>
      </c>
      <c r="T490" s="185">
        <v>0</v>
      </c>
      <c r="U490" s="185">
        <v>0</v>
      </c>
      <c r="V490" s="185">
        <v>0</v>
      </c>
      <c r="W490" s="185">
        <v>0</v>
      </c>
      <c r="X490" s="185">
        <v>0</v>
      </c>
      <c r="Y490" s="185">
        <v>0</v>
      </c>
      <c r="Z490" s="185">
        <v>0</v>
      </c>
      <c r="AA490" s="185">
        <v>0</v>
      </c>
      <c r="AB490" s="185">
        <v>0</v>
      </c>
      <c r="AC490" s="185">
        <v>0</v>
      </c>
      <c r="AD490" s="185">
        <v>0</v>
      </c>
      <c r="AE490" s="185">
        <v>0</v>
      </c>
      <c r="AF490" s="185">
        <v>0</v>
      </c>
      <c r="AG490" s="185">
        <v>0</v>
      </c>
      <c r="AH490" s="185">
        <v>0</v>
      </c>
    </row>
    <row r="491" spans="1:34" ht="30" customHeight="1">
      <c r="A491" s="2019"/>
      <c r="B491" s="989" t="s">
        <v>798</v>
      </c>
      <c r="C491" s="185">
        <v>0</v>
      </c>
      <c r="D491" s="185">
        <v>0</v>
      </c>
      <c r="E491" s="185">
        <v>0</v>
      </c>
      <c r="F491" s="185">
        <v>0</v>
      </c>
      <c r="G491" s="185">
        <v>0</v>
      </c>
      <c r="H491" s="185">
        <v>0</v>
      </c>
      <c r="I491" s="185">
        <v>0</v>
      </c>
      <c r="J491" s="185">
        <v>0</v>
      </c>
      <c r="K491" s="185">
        <v>0</v>
      </c>
      <c r="L491" s="185">
        <v>0</v>
      </c>
      <c r="M491" s="185">
        <v>0</v>
      </c>
      <c r="N491" s="185">
        <v>0</v>
      </c>
      <c r="O491" s="185">
        <v>0</v>
      </c>
      <c r="P491" s="185">
        <v>0</v>
      </c>
      <c r="Q491" s="185">
        <v>0</v>
      </c>
      <c r="R491" s="185">
        <v>0</v>
      </c>
      <c r="S491" s="185">
        <v>0</v>
      </c>
      <c r="T491" s="185">
        <v>0</v>
      </c>
      <c r="U491" s="185">
        <v>0</v>
      </c>
      <c r="V491" s="185">
        <v>0</v>
      </c>
      <c r="W491" s="185">
        <v>0</v>
      </c>
      <c r="X491" s="185">
        <v>0</v>
      </c>
      <c r="Y491" s="185">
        <v>0</v>
      </c>
      <c r="Z491" s="185">
        <v>0</v>
      </c>
      <c r="AA491" s="185">
        <v>0</v>
      </c>
      <c r="AB491" s="185">
        <v>0</v>
      </c>
      <c r="AC491" s="185">
        <v>0</v>
      </c>
      <c r="AD491" s="185">
        <v>0</v>
      </c>
      <c r="AE491" s="185">
        <v>0</v>
      </c>
      <c r="AF491" s="185">
        <v>0</v>
      </c>
      <c r="AG491" s="185">
        <v>0</v>
      </c>
      <c r="AH491" s="185">
        <v>0</v>
      </c>
    </row>
    <row r="492" spans="1:34" ht="30" customHeight="1">
      <c r="A492" s="2019"/>
      <c r="B492" s="989" t="s">
        <v>780</v>
      </c>
      <c r="C492" s="185">
        <v>5718.76</v>
      </c>
      <c r="D492" s="185">
        <v>5718.76</v>
      </c>
      <c r="E492" s="185">
        <v>0</v>
      </c>
      <c r="F492" s="185">
        <v>0</v>
      </c>
      <c r="G492" s="185">
        <v>0</v>
      </c>
      <c r="H492" s="185">
        <v>0</v>
      </c>
      <c r="I492" s="185">
        <v>0</v>
      </c>
      <c r="J492" s="185">
        <v>0</v>
      </c>
      <c r="K492" s="185">
        <v>0</v>
      </c>
      <c r="L492" s="185">
        <v>0</v>
      </c>
      <c r="M492" s="185">
        <v>0</v>
      </c>
      <c r="N492" s="185">
        <v>0</v>
      </c>
      <c r="O492" s="185">
        <v>0</v>
      </c>
      <c r="P492" s="185">
        <v>0</v>
      </c>
      <c r="Q492" s="185">
        <v>0</v>
      </c>
      <c r="R492" s="185">
        <v>0</v>
      </c>
      <c r="S492" s="185">
        <v>0</v>
      </c>
      <c r="T492" s="185">
        <v>0</v>
      </c>
      <c r="U492" s="185">
        <v>0</v>
      </c>
      <c r="V492" s="185">
        <v>0</v>
      </c>
      <c r="W492" s="185">
        <v>0</v>
      </c>
      <c r="X492" s="185">
        <v>0</v>
      </c>
      <c r="Y492" s="185">
        <v>0</v>
      </c>
      <c r="Z492" s="185">
        <v>0</v>
      </c>
      <c r="AA492" s="185">
        <v>0</v>
      </c>
      <c r="AB492" s="185">
        <v>0</v>
      </c>
      <c r="AC492" s="185">
        <v>0</v>
      </c>
      <c r="AD492" s="185">
        <v>0</v>
      </c>
      <c r="AE492" s="185">
        <v>0</v>
      </c>
      <c r="AF492" s="185">
        <v>0</v>
      </c>
      <c r="AG492" s="185">
        <v>0</v>
      </c>
      <c r="AH492" s="185">
        <v>0</v>
      </c>
    </row>
    <row r="493" spans="1:34" ht="30" customHeight="1">
      <c r="A493" s="2019"/>
      <c r="B493" s="991" t="s">
        <v>781</v>
      </c>
      <c r="C493" s="185">
        <v>8422.25</v>
      </c>
      <c r="D493" s="185">
        <v>8422.25</v>
      </c>
      <c r="E493" s="185">
        <v>0</v>
      </c>
      <c r="F493" s="185">
        <v>0</v>
      </c>
      <c r="G493" s="185">
        <v>0</v>
      </c>
      <c r="H493" s="185">
        <v>0</v>
      </c>
      <c r="I493" s="185">
        <v>0</v>
      </c>
      <c r="J493" s="185">
        <v>0</v>
      </c>
      <c r="K493" s="185">
        <v>0</v>
      </c>
      <c r="L493" s="185">
        <v>0</v>
      </c>
      <c r="M493" s="185">
        <v>0</v>
      </c>
      <c r="N493" s="185">
        <v>0</v>
      </c>
      <c r="O493" s="185">
        <v>0</v>
      </c>
      <c r="P493" s="185">
        <v>0</v>
      </c>
      <c r="Q493" s="185">
        <v>0</v>
      </c>
      <c r="R493" s="185">
        <v>0</v>
      </c>
      <c r="S493" s="185">
        <v>0</v>
      </c>
      <c r="T493" s="185">
        <v>0</v>
      </c>
      <c r="U493" s="185">
        <v>0</v>
      </c>
      <c r="V493" s="185">
        <v>0</v>
      </c>
      <c r="W493" s="185">
        <v>0</v>
      </c>
      <c r="X493" s="185">
        <v>0</v>
      </c>
      <c r="Y493" s="185">
        <v>0</v>
      </c>
      <c r="Z493" s="185">
        <v>0</v>
      </c>
      <c r="AA493" s="185">
        <v>0</v>
      </c>
      <c r="AB493" s="185">
        <v>0</v>
      </c>
      <c r="AC493" s="185">
        <v>0</v>
      </c>
      <c r="AD493" s="185">
        <v>0</v>
      </c>
      <c r="AE493" s="185">
        <v>0</v>
      </c>
      <c r="AF493" s="185">
        <v>0</v>
      </c>
      <c r="AG493" s="185">
        <v>0</v>
      </c>
      <c r="AH493" s="185">
        <v>0</v>
      </c>
    </row>
    <row r="494" spans="1:34" ht="30" customHeight="1">
      <c r="A494" s="2019"/>
      <c r="B494" s="991" t="s">
        <v>786</v>
      </c>
      <c r="C494" s="185">
        <v>0</v>
      </c>
      <c r="D494" s="185">
        <v>0</v>
      </c>
      <c r="E494" s="185">
        <v>0</v>
      </c>
      <c r="F494" s="185">
        <v>0</v>
      </c>
      <c r="G494" s="185">
        <v>0</v>
      </c>
      <c r="H494" s="185">
        <v>0</v>
      </c>
      <c r="I494" s="185">
        <v>0</v>
      </c>
      <c r="J494" s="185">
        <v>0</v>
      </c>
      <c r="K494" s="185">
        <v>0</v>
      </c>
      <c r="L494" s="185">
        <v>0</v>
      </c>
      <c r="M494" s="185">
        <v>0</v>
      </c>
      <c r="N494" s="185">
        <v>0</v>
      </c>
      <c r="O494" s="185">
        <v>0</v>
      </c>
      <c r="P494" s="185">
        <v>0</v>
      </c>
      <c r="Q494" s="185">
        <v>0</v>
      </c>
      <c r="R494" s="185">
        <v>0</v>
      </c>
      <c r="S494" s="185">
        <v>0</v>
      </c>
      <c r="T494" s="185">
        <v>0</v>
      </c>
      <c r="U494" s="185">
        <v>0</v>
      </c>
      <c r="V494" s="185">
        <v>0</v>
      </c>
      <c r="W494" s="185">
        <v>0</v>
      </c>
      <c r="X494" s="185">
        <v>0</v>
      </c>
      <c r="Y494" s="185">
        <v>0</v>
      </c>
      <c r="Z494" s="185">
        <v>0</v>
      </c>
      <c r="AA494" s="185">
        <v>0</v>
      </c>
      <c r="AB494" s="185">
        <v>0</v>
      </c>
      <c r="AC494" s="185">
        <v>0</v>
      </c>
      <c r="AD494" s="185">
        <v>0</v>
      </c>
      <c r="AE494" s="185">
        <v>0</v>
      </c>
      <c r="AF494" s="185">
        <v>0</v>
      </c>
      <c r="AG494" s="185">
        <v>0</v>
      </c>
      <c r="AH494" s="185">
        <v>0</v>
      </c>
    </row>
    <row r="495" spans="1:34" ht="30" customHeight="1">
      <c r="A495" s="2019"/>
      <c r="B495" s="991" t="s">
        <v>799</v>
      </c>
      <c r="C495" s="185">
        <v>0</v>
      </c>
      <c r="D495" s="185">
        <v>0</v>
      </c>
      <c r="E495" s="185">
        <v>0</v>
      </c>
      <c r="F495" s="185">
        <v>0</v>
      </c>
      <c r="G495" s="185">
        <v>0</v>
      </c>
      <c r="H495" s="185">
        <v>0</v>
      </c>
      <c r="I495" s="185">
        <v>0</v>
      </c>
      <c r="J495" s="185">
        <v>0</v>
      </c>
      <c r="K495" s="185">
        <v>0</v>
      </c>
      <c r="L495" s="185">
        <v>0</v>
      </c>
      <c r="M495" s="185">
        <v>0</v>
      </c>
      <c r="N495" s="185">
        <v>0</v>
      </c>
      <c r="O495" s="185">
        <v>0</v>
      </c>
      <c r="P495" s="185">
        <v>0</v>
      </c>
      <c r="Q495" s="185">
        <v>0</v>
      </c>
      <c r="R495" s="185">
        <v>0</v>
      </c>
      <c r="S495" s="185">
        <v>0</v>
      </c>
      <c r="T495" s="185">
        <v>0</v>
      </c>
      <c r="U495" s="185">
        <v>0</v>
      </c>
      <c r="V495" s="185">
        <v>0</v>
      </c>
      <c r="W495" s="185">
        <v>0</v>
      </c>
      <c r="X495" s="185">
        <v>0</v>
      </c>
      <c r="Y495" s="185">
        <v>0</v>
      </c>
      <c r="Z495" s="185">
        <v>0</v>
      </c>
      <c r="AA495" s="185">
        <v>0</v>
      </c>
      <c r="AB495" s="185">
        <v>0</v>
      </c>
      <c r="AC495" s="185">
        <v>0</v>
      </c>
      <c r="AD495" s="185">
        <v>0</v>
      </c>
      <c r="AE495" s="185">
        <v>0</v>
      </c>
      <c r="AF495" s="185">
        <v>0</v>
      </c>
      <c r="AG495" s="185">
        <v>0</v>
      </c>
      <c r="AH495" s="185">
        <v>0</v>
      </c>
    </row>
    <row r="496" spans="1:34" ht="30" customHeight="1">
      <c r="A496" s="2019"/>
      <c r="B496" s="991" t="s">
        <v>787</v>
      </c>
      <c r="C496" s="185">
        <v>0</v>
      </c>
      <c r="D496" s="185">
        <v>0</v>
      </c>
      <c r="E496" s="185">
        <v>0</v>
      </c>
      <c r="F496" s="185">
        <v>0</v>
      </c>
      <c r="G496" s="185">
        <v>0</v>
      </c>
      <c r="H496" s="185">
        <v>0</v>
      </c>
      <c r="I496" s="185">
        <v>0</v>
      </c>
      <c r="J496" s="185">
        <v>0</v>
      </c>
      <c r="K496" s="185">
        <v>0</v>
      </c>
      <c r="L496" s="185">
        <v>0</v>
      </c>
      <c r="M496" s="185">
        <v>0</v>
      </c>
      <c r="N496" s="185">
        <v>0</v>
      </c>
      <c r="O496" s="185">
        <v>0</v>
      </c>
      <c r="P496" s="185">
        <v>0</v>
      </c>
      <c r="Q496" s="185">
        <v>0</v>
      </c>
      <c r="R496" s="185">
        <v>0</v>
      </c>
      <c r="S496" s="185">
        <v>0</v>
      </c>
      <c r="T496" s="185">
        <v>0</v>
      </c>
      <c r="U496" s="185">
        <v>0</v>
      </c>
      <c r="V496" s="185">
        <v>0</v>
      </c>
      <c r="W496" s="185">
        <v>0</v>
      </c>
      <c r="X496" s="185">
        <v>0</v>
      </c>
      <c r="Y496" s="185">
        <v>0</v>
      </c>
      <c r="Z496" s="185">
        <v>0</v>
      </c>
      <c r="AA496" s="185">
        <v>0</v>
      </c>
      <c r="AB496" s="185">
        <v>0</v>
      </c>
      <c r="AC496" s="185">
        <v>0</v>
      </c>
      <c r="AD496" s="185">
        <v>0</v>
      </c>
      <c r="AE496" s="185">
        <v>0</v>
      </c>
      <c r="AF496" s="185">
        <v>0</v>
      </c>
      <c r="AG496" s="185">
        <v>0</v>
      </c>
      <c r="AH496" s="185">
        <v>0</v>
      </c>
    </row>
    <row r="497" spans="1:34" ht="30" customHeight="1">
      <c r="A497" s="2019"/>
      <c r="B497" s="991" t="s">
        <v>820</v>
      </c>
      <c r="C497" s="185">
        <v>0</v>
      </c>
      <c r="D497" s="185">
        <v>0</v>
      </c>
      <c r="E497" s="185">
        <v>0</v>
      </c>
      <c r="F497" s="185">
        <v>0</v>
      </c>
      <c r="G497" s="185">
        <v>0</v>
      </c>
      <c r="H497" s="185">
        <v>0</v>
      </c>
      <c r="I497" s="185">
        <v>0</v>
      </c>
      <c r="J497" s="185">
        <v>0</v>
      </c>
      <c r="K497" s="185">
        <v>0</v>
      </c>
      <c r="L497" s="185">
        <v>0</v>
      </c>
      <c r="M497" s="185">
        <v>0</v>
      </c>
      <c r="N497" s="185">
        <v>0</v>
      </c>
      <c r="O497" s="185">
        <v>0</v>
      </c>
      <c r="P497" s="185">
        <v>0</v>
      </c>
      <c r="Q497" s="185">
        <v>0</v>
      </c>
      <c r="R497" s="185">
        <v>0</v>
      </c>
      <c r="S497" s="185">
        <v>0</v>
      </c>
      <c r="T497" s="185">
        <v>0</v>
      </c>
      <c r="U497" s="185">
        <v>0</v>
      </c>
      <c r="V497" s="185">
        <v>0</v>
      </c>
      <c r="W497" s="185">
        <v>0</v>
      </c>
      <c r="X497" s="185">
        <v>0</v>
      </c>
      <c r="Y497" s="185">
        <v>0</v>
      </c>
      <c r="Z497" s="185">
        <v>0</v>
      </c>
      <c r="AA497" s="185">
        <v>0</v>
      </c>
      <c r="AB497" s="185">
        <v>0</v>
      </c>
      <c r="AC497" s="185">
        <v>0</v>
      </c>
      <c r="AD497" s="185">
        <v>0</v>
      </c>
      <c r="AE497" s="185">
        <v>0</v>
      </c>
      <c r="AF497" s="185">
        <v>0</v>
      </c>
      <c r="AG497" s="185">
        <v>0</v>
      </c>
      <c r="AH497" s="185">
        <v>0</v>
      </c>
    </row>
    <row r="498" spans="1:34" ht="30" customHeight="1">
      <c r="A498" s="2019"/>
      <c r="B498" s="991" t="s">
        <v>800</v>
      </c>
      <c r="C498" s="185">
        <v>0</v>
      </c>
      <c r="D498" s="185">
        <v>0</v>
      </c>
      <c r="E498" s="185">
        <v>0</v>
      </c>
      <c r="F498" s="185">
        <v>0</v>
      </c>
      <c r="G498" s="185">
        <v>0</v>
      </c>
      <c r="H498" s="185">
        <v>0</v>
      </c>
      <c r="I498" s="185">
        <v>0</v>
      </c>
      <c r="J498" s="185">
        <v>0</v>
      </c>
      <c r="K498" s="185">
        <v>0</v>
      </c>
      <c r="L498" s="185">
        <v>0</v>
      </c>
      <c r="M498" s="185">
        <v>0</v>
      </c>
      <c r="N498" s="185">
        <v>0</v>
      </c>
      <c r="O498" s="185">
        <v>0</v>
      </c>
      <c r="P498" s="185">
        <v>0</v>
      </c>
      <c r="Q498" s="185">
        <v>0</v>
      </c>
      <c r="R498" s="185">
        <v>0</v>
      </c>
      <c r="S498" s="185">
        <v>0</v>
      </c>
      <c r="T498" s="185">
        <v>0</v>
      </c>
      <c r="U498" s="185">
        <v>0</v>
      </c>
      <c r="V498" s="185">
        <v>0</v>
      </c>
      <c r="W498" s="185">
        <v>0</v>
      </c>
      <c r="X498" s="185">
        <v>0</v>
      </c>
      <c r="Y498" s="185">
        <v>0</v>
      </c>
      <c r="Z498" s="185">
        <v>0</v>
      </c>
      <c r="AA498" s="185">
        <v>0</v>
      </c>
      <c r="AB498" s="185">
        <v>0</v>
      </c>
      <c r="AC498" s="185">
        <v>0</v>
      </c>
      <c r="AD498" s="185">
        <v>0</v>
      </c>
      <c r="AE498" s="185">
        <v>0</v>
      </c>
      <c r="AF498" s="185">
        <v>0</v>
      </c>
      <c r="AG498" s="185">
        <v>0</v>
      </c>
      <c r="AH498" s="185">
        <v>0</v>
      </c>
    </row>
    <row r="499" spans="1:34" ht="30" customHeight="1">
      <c r="A499" s="2019"/>
      <c r="B499" s="989" t="s">
        <v>801</v>
      </c>
      <c r="C499" s="185">
        <v>0</v>
      </c>
      <c r="D499" s="185">
        <v>0</v>
      </c>
      <c r="E499" s="185">
        <v>0</v>
      </c>
      <c r="F499" s="185">
        <v>0</v>
      </c>
      <c r="G499" s="185">
        <v>0</v>
      </c>
      <c r="H499" s="185">
        <v>0</v>
      </c>
      <c r="I499" s="185">
        <v>0</v>
      </c>
      <c r="J499" s="185">
        <v>0</v>
      </c>
      <c r="K499" s="185">
        <v>0</v>
      </c>
      <c r="L499" s="185">
        <v>0</v>
      </c>
      <c r="M499" s="185">
        <v>0</v>
      </c>
      <c r="N499" s="185">
        <v>0</v>
      </c>
      <c r="O499" s="185">
        <v>0</v>
      </c>
      <c r="P499" s="185">
        <v>0</v>
      </c>
      <c r="Q499" s="185">
        <v>0</v>
      </c>
      <c r="R499" s="185">
        <v>0</v>
      </c>
      <c r="S499" s="185">
        <v>0</v>
      </c>
      <c r="T499" s="185">
        <v>0</v>
      </c>
      <c r="U499" s="185">
        <v>0</v>
      </c>
      <c r="V499" s="185">
        <v>0</v>
      </c>
      <c r="W499" s="185">
        <v>0</v>
      </c>
      <c r="X499" s="185">
        <v>0</v>
      </c>
      <c r="Y499" s="185">
        <v>0</v>
      </c>
      <c r="Z499" s="185">
        <v>0</v>
      </c>
      <c r="AA499" s="185">
        <v>0</v>
      </c>
      <c r="AB499" s="185">
        <v>0</v>
      </c>
      <c r="AC499" s="185">
        <v>0</v>
      </c>
      <c r="AD499" s="185">
        <v>0</v>
      </c>
      <c r="AE499" s="185">
        <v>0</v>
      </c>
      <c r="AF499" s="185">
        <v>0</v>
      </c>
      <c r="AG499" s="185">
        <v>0</v>
      </c>
      <c r="AH499" s="185">
        <v>0</v>
      </c>
    </row>
    <row r="500" spans="1:34" ht="30" customHeight="1">
      <c r="A500" s="2019"/>
      <c r="B500" s="995" t="s">
        <v>802</v>
      </c>
      <c r="C500" s="185">
        <v>0</v>
      </c>
      <c r="D500" s="185">
        <v>0</v>
      </c>
      <c r="E500" s="185">
        <v>0</v>
      </c>
      <c r="F500" s="185">
        <v>0</v>
      </c>
      <c r="G500" s="185">
        <v>0</v>
      </c>
      <c r="H500" s="185">
        <v>0</v>
      </c>
      <c r="I500" s="185">
        <v>0</v>
      </c>
      <c r="J500" s="185">
        <v>0</v>
      </c>
      <c r="K500" s="185">
        <v>0</v>
      </c>
      <c r="L500" s="185">
        <v>0</v>
      </c>
      <c r="M500" s="185">
        <v>0</v>
      </c>
      <c r="N500" s="185">
        <v>0</v>
      </c>
      <c r="O500" s="185">
        <v>0</v>
      </c>
      <c r="P500" s="185">
        <v>0</v>
      </c>
      <c r="Q500" s="185">
        <v>0</v>
      </c>
      <c r="R500" s="185">
        <v>0</v>
      </c>
      <c r="S500" s="185">
        <v>0</v>
      </c>
      <c r="T500" s="185">
        <v>0</v>
      </c>
      <c r="U500" s="185">
        <v>0</v>
      </c>
      <c r="V500" s="185">
        <v>0</v>
      </c>
      <c r="W500" s="185">
        <v>0</v>
      </c>
      <c r="X500" s="185">
        <v>0</v>
      </c>
      <c r="Y500" s="185">
        <v>0</v>
      </c>
      <c r="Z500" s="185">
        <v>0</v>
      </c>
      <c r="AA500" s="185">
        <v>0</v>
      </c>
      <c r="AB500" s="185">
        <v>0</v>
      </c>
      <c r="AC500" s="185">
        <v>0</v>
      </c>
      <c r="AD500" s="185">
        <v>0</v>
      </c>
      <c r="AE500" s="185">
        <v>0</v>
      </c>
      <c r="AF500" s="185">
        <v>0</v>
      </c>
      <c r="AG500" s="185">
        <v>0</v>
      </c>
      <c r="AH500" s="185">
        <v>0</v>
      </c>
    </row>
    <row r="501" spans="1:34" ht="30" customHeight="1">
      <c r="A501" s="2019"/>
      <c r="B501" s="995" t="s">
        <v>803</v>
      </c>
      <c r="C501" s="185">
        <v>0</v>
      </c>
      <c r="D501" s="185">
        <v>0</v>
      </c>
      <c r="E501" s="185">
        <v>0</v>
      </c>
      <c r="F501" s="185">
        <v>0</v>
      </c>
      <c r="G501" s="185">
        <v>0</v>
      </c>
      <c r="H501" s="185">
        <v>0</v>
      </c>
      <c r="I501" s="185">
        <v>0</v>
      </c>
      <c r="J501" s="185">
        <v>0</v>
      </c>
      <c r="K501" s="185">
        <v>0</v>
      </c>
      <c r="L501" s="185">
        <v>0</v>
      </c>
      <c r="M501" s="185">
        <v>0</v>
      </c>
      <c r="N501" s="185">
        <v>0</v>
      </c>
      <c r="O501" s="185">
        <v>0</v>
      </c>
      <c r="P501" s="185">
        <v>0</v>
      </c>
      <c r="Q501" s="185">
        <v>0</v>
      </c>
      <c r="R501" s="185">
        <v>0</v>
      </c>
      <c r="S501" s="185">
        <v>0</v>
      </c>
      <c r="T501" s="185">
        <v>0</v>
      </c>
      <c r="U501" s="185">
        <v>0</v>
      </c>
      <c r="V501" s="185">
        <v>0</v>
      </c>
      <c r="W501" s="185">
        <v>0</v>
      </c>
      <c r="X501" s="185">
        <v>0</v>
      </c>
      <c r="Y501" s="185">
        <v>0</v>
      </c>
      <c r="Z501" s="185">
        <v>0</v>
      </c>
      <c r="AA501" s="185">
        <v>0</v>
      </c>
      <c r="AB501" s="185">
        <v>0</v>
      </c>
      <c r="AC501" s="185">
        <v>0</v>
      </c>
      <c r="AD501" s="185">
        <v>0</v>
      </c>
      <c r="AE501" s="185">
        <v>0</v>
      </c>
      <c r="AF501" s="185">
        <v>0</v>
      </c>
      <c r="AG501" s="185">
        <v>0</v>
      </c>
      <c r="AH501" s="185">
        <v>0</v>
      </c>
    </row>
    <row r="502" spans="1:34" ht="30" customHeight="1">
      <c r="A502" s="2019"/>
      <c r="B502" s="1011" t="s">
        <v>804</v>
      </c>
      <c r="C502" s="185">
        <v>0</v>
      </c>
      <c r="D502" s="185">
        <v>0</v>
      </c>
      <c r="E502" s="185">
        <v>0</v>
      </c>
      <c r="F502" s="185">
        <v>0</v>
      </c>
      <c r="G502" s="185">
        <v>0</v>
      </c>
      <c r="H502" s="185">
        <v>0</v>
      </c>
      <c r="I502" s="185">
        <v>0</v>
      </c>
      <c r="J502" s="185">
        <v>0</v>
      </c>
      <c r="K502" s="185">
        <v>0</v>
      </c>
      <c r="L502" s="185">
        <v>0</v>
      </c>
      <c r="M502" s="185">
        <v>0</v>
      </c>
      <c r="N502" s="185">
        <v>0</v>
      </c>
      <c r="O502" s="185">
        <v>0</v>
      </c>
      <c r="P502" s="185">
        <v>0</v>
      </c>
      <c r="Q502" s="185">
        <v>0</v>
      </c>
      <c r="R502" s="185">
        <v>0</v>
      </c>
      <c r="S502" s="185">
        <v>0</v>
      </c>
      <c r="T502" s="185">
        <v>0</v>
      </c>
      <c r="U502" s="185">
        <v>0</v>
      </c>
      <c r="V502" s="185">
        <v>0</v>
      </c>
      <c r="W502" s="185">
        <v>0</v>
      </c>
      <c r="X502" s="185">
        <v>0</v>
      </c>
      <c r="Y502" s="185">
        <v>0</v>
      </c>
      <c r="Z502" s="185">
        <v>0</v>
      </c>
      <c r="AA502" s="185">
        <v>0</v>
      </c>
      <c r="AB502" s="185">
        <v>0</v>
      </c>
      <c r="AC502" s="185">
        <v>0</v>
      </c>
      <c r="AD502" s="185">
        <v>0</v>
      </c>
      <c r="AE502" s="185">
        <v>0</v>
      </c>
      <c r="AF502" s="185">
        <v>0</v>
      </c>
      <c r="AG502" s="185">
        <v>0</v>
      </c>
      <c r="AH502" s="185">
        <v>0</v>
      </c>
    </row>
    <row r="503" spans="1:34" ht="30" customHeight="1">
      <c r="A503" s="2019"/>
      <c r="B503" s="1011" t="s">
        <v>805</v>
      </c>
      <c r="C503" s="185">
        <v>0</v>
      </c>
      <c r="D503" s="185">
        <v>0</v>
      </c>
      <c r="E503" s="185">
        <v>0</v>
      </c>
      <c r="F503" s="185">
        <v>0</v>
      </c>
      <c r="G503" s="185">
        <v>0</v>
      </c>
      <c r="H503" s="185">
        <v>0</v>
      </c>
      <c r="I503" s="185">
        <v>0</v>
      </c>
      <c r="J503" s="185">
        <v>0</v>
      </c>
      <c r="K503" s="185">
        <v>0</v>
      </c>
      <c r="L503" s="185">
        <v>0</v>
      </c>
      <c r="M503" s="185">
        <v>0</v>
      </c>
      <c r="N503" s="185">
        <v>0</v>
      </c>
      <c r="O503" s="185">
        <v>0</v>
      </c>
      <c r="P503" s="185">
        <v>0</v>
      </c>
      <c r="Q503" s="185">
        <v>0</v>
      </c>
      <c r="R503" s="185">
        <v>0</v>
      </c>
      <c r="S503" s="185">
        <v>0</v>
      </c>
      <c r="T503" s="185">
        <v>0</v>
      </c>
      <c r="U503" s="185">
        <v>0</v>
      </c>
      <c r="V503" s="185">
        <v>0</v>
      </c>
      <c r="W503" s="185">
        <v>0</v>
      </c>
      <c r="X503" s="185">
        <v>0</v>
      </c>
      <c r="Y503" s="185">
        <v>0</v>
      </c>
      <c r="Z503" s="185">
        <v>0</v>
      </c>
      <c r="AA503" s="185">
        <v>0</v>
      </c>
      <c r="AB503" s="185">
        <v>0</v>
      </c>
      <c r="AC503" s="185">
        <v>0</v>
      </c>
      <c r="AD503" s="185">
        <v>0</v>
      </c>
      <c r="AE503" s="185">
        <v>0</v>
      </c>
      <c r="AF503" s="185">
        <v>0</v>
      </c>
      <c r="AG503" s="185">
        <v>0</v>
      </c>
      <c r="AH503" s="185">
        <v>0</v>
      </c>
    </row>
    <row r="504" spans="1:34" ht="30" customHeight="1">
      <c r="A504" s="2019"/>
      <c r="B504" s="1011" t="s">
        <v>806</v>
      </c>
      <c r="C504" s="185">
        <v>0</v>
      </c>
      <c r="D504" s="185">
        <v>0</v>
      </c>
      <c r="E504" s="185">
        <v>0</v>
      </c>
      <c r="F504" s="185">
        <v>0</v>
      </c>
      <c r="G504" s="185">
        <v>0</v>
      </c>
      <c r="H504" s="185">
        <v>0</v>
      </c>
      <c r="I504" s="185">
        <v>0</v>
      </c>
      <c r="J504" s="185">
        <v>0</v>
      </c>
      <c r="K504" s="185">
        <v>0</v>
      </c>
      <c r="L504" s="185">
        <v>0</v>
      </c>
      <c r="M504" s="185">
        <v>0</v>
      </c>
      <c r="N504" s="185">
        <v>0</v>
      </c>
      <c r="O504" s="185">
        <v>0</v>
      </c>
      <c r="P504" s="185">
        <v>0</v>
      </c>
      <c r="Q504" s="185">
        <v>0</v>
      </c>
      <c r="R504" s="185">
        <v>0</v>
      </c>
      <c r="S504" s="185">
        <v>0</v>
      </c>
      <c r="T504" s="185">
        <v>0</v>
      </c>
      <c r="U504" s="185">
        <v>0</v>
      </c>
      <c r="V504" s="185">
        <v>0</v>
      </c>
      <c r="W504" s="185">
        <v>0</v>
      </c>
      <c r="X504" s="185">
        <v>0</v>
      </c>
      <c r="Y504" s="185">
        <v>0</v>
      </c>
      <c r="Z504" s="185">
        <v>0</v>
      </c>
      <c r="AA504" s="185">
        <v>0</v>
      </c>
      <c r="AB504" s="185">
        <v>0</v>
      </c>
      <c r="AC504" s="185">
        <v>0</v>
      </c>
      <c r="AD504" s="185">
        <v>0</v>
      </c>
      <c r="AE504" s="185">
        <v>0</v>
      </c>
      <c r="AF504" s="185">
        <v>0</v>
      </c>
      <c r="AG504" s="185">
        <v>0</v>
      </c>
      <c r="AH504" s="185">
        <v>0</v>
      </c>
    </row>
    <row r="505" spans="1:34" ht="30" customHeight="1">
      <c r="A505" s="2019"/>
      <c r="B505" s="995" t="s">
        <v>807</v>
      </c>
      <c r="C505" s="185">
        <v>0</v>
      </c>
      <c r="D505" s="185">
        <v>0</v>
      </c>
      <c r="E505" s="185">
        <v>0</v>
      </c>
      <c r="F505" s="185">
        <v>0</v>
      </c>
      <c r="G505" s="185">
        <v>0</v>
      </c>
      <c r="H505" s="185">
        <v>0</v>
      </c>
      <c r="I505" s="185">
        <v>0</v>
      </c>
      <c r="J505" s="185">
        <v>0</v>
      </c>
      <c r="K505" s="185">
        <v>0</v>
      </c>
      <c r="L505" s="185">
        <v>0</v>
      </c>
      <c r="M505" s="185">
        <v>0</v>
      </c>
      <c r="N505" s="185">
        <v>0</v>
      </c>
      <c r="O505" s="185">
        <v>0</v>
      </c>
      <c r="P505" s="185">
        <v>0</v>
      </c>
      <c r="Q505" s="185">
        <v>0</v>
      </c>
      <c r="R505" s="185">
        <v>0</v>
      </c>
      <c r="S505" s="185">
        <v>0</v>
      </c>
      <c r="T505" s="185">
        <v>0</v>
      </c>
      <c r="U505" s="185">
        <v>0</v>
      </c>
      <c r="V505" s="185">
        <v>0</v>
      </c>
      <c r="W505" s="185">
        <v>0</v>
      </c>
      <c r="X505" s="185">
        <v>0</v>
      </c>
      <c r="Y505" s="185">
        <v>0</v>
      </c>
      <c r="Z505" s="185">
        <v>0</v>
      </c>
      <c r="AA505" s="185">
        <v>0</v>
      </c>
      <c r="AB505" s="185">
        <v>0</v>
      </c>
      <c r="AC505" s="185">
        <v>0</v>
      </c>
      <c r="AD505" s="185">
        <v>0</v>
      </c>
      <c r="AE505" s="185">
        <v>0</v>
      </c>
      <c r="AF505" s="185">
        <v>0</v>
      </c>
      <c r="AG505" s="185">
        <v>0</v>
      </c>
      <c r="AH505" s="185">
        <v>0</v>
      </c>
    </row>
    <row r="506" spans="1:34" ht="30" customHeight="1">
      <c r="A506" s="2019"/>
      <c r="B506" s="991" t="s">
        <v>808</v>
      </c>
      <c r="C506" s="185">
        <v>0</v>
      </c>
      <c r="D506" s="185">
        <v>0</v>
      </c>
      <c r="E506" s="185">
        <v>0</v>
      </c>
      <c r="F506" s="185">
        <v>0</v>
      </c>
      <c r="G506" s="185">
        <v>0</v>
      </c>
      <c r="H506" s="185">
        <v>0</v>
      </c>
      <c r="I506" s="185">
        <v>0</v>
      </c>
      <c r="J506" s="185">
        <v>0</v>
      </c>
      <c r="K506" s="185">
        <v>0</v>
      </c>
      <c r="L506" s="185">
        <v>0</v>
      </c>
      <c r="M506" s="185">
        <v>0</v>
      </c>
      <c r="N506" s="185">
        <v>0</v>
      </c>
      <c r="O506" s="185">
        <v>0</v>
      </c>
      <c r="P506" s="185">
        <v>0</v>
      </c>
      <c r="Q506" s="185">
        <v>0</v>
      </c>
      <c r="R506" s="185">
        <v>0</v>
      </c>
      <c r="S506" s="185">
        <v>0</v>
      </c>
      <c r="T506" s="185">
        <v>0</v>
      </c>
      <c r="U506" s="185">
        <v>0</v>
      </c>
      <c r="V506" s="185">
        <v>0</v>
      </c>
      <c r="W506" s="185">
        <v>0</v>
      </c>
      <c r="X506" s="185">
        <v>0</v>
      </c>
      <c r="Y506" s="185">
        <v>0</v>
      </c>
      <c r="Z506" s="185">
        <v>0</v>
      </c>
      <c r="AA506" s="185">
        <v>0</v>
      </c>
      <c r="AB506" s="185">
        <v>0</v>
      </c>
      <c r="AC506" s="185">
        <v>0</v>
      </c>
      <c r="AD506" s="185">
        <v>0</v>
      </c>
      <c r="AE506" s="185">
        <v>0</v>
      </c>
      <c r="AF506" s="185">
        <v>0</v>
      </c>
      <c r="AG506" s="185">
        <v>0</v>
      </c>
      <c r="AH506" s="185">
        <v>0</v>
      </c>
    </row>
    <row r="507" spans="1:34" ht="30" customHeight="1">
      <c r="A507" s="2019"/>
      <c r="B507" s="1011" t="s">
        <v>821</v>
      </c>
      <c r="C507" s="185">
        <v>0</v>
      </c>
      <c r="D507" s="185">
        <v>0</v>
      </c>
      <c r="E507" s="185">
        <v>0</v>
      </c>
      <c r="F507" s="185">
        <v>0</v>
      </c>
      <c r="G507" s="185">
        <v>0</v>
      </c>
      <c r="H507" s="185">
        <v>0</v>
      </c>
      <c r="I507" s="185">
        <v>0</v>
      </c>
      <c r="J507" s="185">
        <v>0</v>
      </c>
      <c r="K507" s="185">
        <v>0</v>
      </c>
      <c r="L507" s="185">
        <v>0</v>
      </c>
      <c r="M507" s="185">
        <v>0</v>
      </c>
      <c r="N507" s="185">
        <v>0</v>
      </c>
      <c r="O507" s="185">
        <v>0</v>
      </c>
      <c r="P507" s="185">
        <v>0</v>
      </c>
      <c r="Q507" s="185">
        <v>0</v>
      </c>
      <c r="R507" s="185">
        <v>0</v>
      </c>
      <c r="S507" s="185">
        <v>0</v>
      </c>
      <c r="T507" s="185">
        <v>0</v>
      </c>
      <c r="U507" s="185">
        <v>0</v>
      </c>
      <c r="V507" s="185">
        <v>0</v>
      </c>
      <c r="W507" s="185">
        <v>0</v>
      </c>
      <c r="X507" s="185">
        <v>0</v>
      </c>
      <c r="Y507" s="185">
        <v>0</v>
      </c>
      <c r="Z507" s="185">
        <v>0</v>
      </c>
      <c r="AA507" s="185">
        <v>0</v>
      </c>
      <c r="AB507" s="185">
        <v>0</v>
      </c>
      <c r="AC507" s="185">
        <v>0</v>
      </c>
      <c r="AD507" s="185">
        <v>0</v>
      </c>
      <c r="AE507" s="185">
        <v>0</v>
      </c>
      <c r="AF507" s="185">
        <v>0</v>
      </c>
      <c r="AG507" s="185">
        <v>0</v>
      </c>
      <c r="AH507" s="185">
        <v>0</v>
      </c>
    </row>
    <row r="508" spans="1:34" ht="30" customHeight="1">
      <c r="A508" s="2019"/>
      <c r="B508" s="1011" t="s">
        <v>822</v>
      </c>
      <c r="C508" s="185">
        <v>0</v>
      </c>
      <c r="D508" s="185">
        <v>0</v>
      </c>
      <c r="E508" s="185">
        <v>0</v>
      </c>
      <c r="F508" s="185">
        <v>0</v>
      </c>
      <c r="G508" s="185">
        <v>0</v>
      </c>
      <c r="H508" s="185">
        <v>0</v>
      </c>
      <c r="I508" s="185">
        <v>0</v>
      </c>
      <c r="J508" s="185">
        <v>0</v>
      </c>
      <c r="K508" s="185">
        <v>0</v>
      </c>
      <c r="L508" s="185">
        <v>0</v>
      </c>
      <c r="M508" s="185">
        <v>0</v>
      </c>
      <c r="N508" s="185">
        <v>0</v>
      </c>
      <c r="O508" s="185">
        <v>0</v>
      </c>
      <c r="P508" s="185">
        <v>0</v>
      </c>
      <c r="Q508" s="185">
        <v>0</v>
      </c>
      <c r="R508" s="185">
        <v>0</v>
      </c>
      <c r="S508" s="185">
        <v>0</v>
      </c>
      <c r="T508" s="185">
        <v>0</v>
      </c>
      <c r="U508" s="185">
        <v>0</v>
      </c>
      <c r="V508" s="185">
        <v>0</v>
      </c>
      <c r="W508" s="185">
        <v>0</v>
      </c>
      <c r="X508" s="185">
        <v>0</v>
      </c>
      <c r="Y508" s="185">
        <v>0</v>
      </c>
      <c r="Z508" s="185">
        <v>0</v>
      </c>
      <c r="AA508" s="185">
        <v>0</v>
      </c>
      <c r="AB508" s="185">
        <v>0</v>
      </c>
      <c r="AC508" s="185">
        <v>0</v>
      </c>
      <c r="AD508" s="185">
        <v>0</v>
      </c>
      <c r="AE508" s="185">
        <v>0</v>
      </c>
      <c r="AF508" s="185">
        <v>0</v>
      </c>
      <c r="AG508" s="185">
        <v>0</v>
      </c>
      <c r="AH508" s="185">
        <v>0</v>
      </c>
    </row>
    <row r="509" spans="1:34" ht="19.5" customHeight="1">
      <c r="A509" s="2019"/>
      <c r="B509" s="1242" t="s">
        <v>952</v>
      </c>
      <c r="C509" s="185">
        <v>0</v>
      </c>
      <c r="D509" s="185">
        <v>0</v>
      </c>
      <c r="E509" s="185">
        <v>0</v>
      </c>
      <c r="F509" s="185">
        <v>0</v>
      </c>
      <c r="G509" s="185">
        <v>0</v>
      </c>
      <c r="H509" s="185">
        <v>0</v>
      </c>
      <c r="I509" s="185">
        <v>0</v>
      </c>
      <c r="J509" s="185">
        <v>0</v>
      </c>
      <c r="K509" s="185">
        <v>0</v>
      </c>
      <c r="L509" s="185">
        <v>0</v>
      </c>
      <c r="M509" s="185">
        <v>0</v>
      </c>
      <c r="N509" s="185">
        <v>0</v>
      </c>
      <c r="O509" s="185">
        <v>0</v>
      </c>
      <c r="P509" s="185">
        <v>0</v>
      </c>
      <c r="Q509" s="185">
        <v>0</v>
      </c>
      <c r="R509" s="185">
        <v>0</v>
      </c>
      <c r="S509" s="185">
        <v>0</v>
      </c>
      <c r="T509" s="185">
        <v>0</v>
      </c>
      <c r="U509" s="185">
        <v>0</v>
      </c>
      <c r="V509" s="185">
        <v>0</v>
      </c>
      <c r="W509" s="185">
        <v>0</v>
      </c>
      <c r="X509" s="185">
        <v>0</v>
      </c>
      <c r="Y509" s="185">
        <v>0</v>
      </c>
      <c r="Z509" s="185">
        <v>0</v>
      </c>
      <c r="AA509" s="185">
        <v>0</v>
      </c>
      <c r="AB509" s="185">
        <v>0</v>
      </c>
      <c r="AC509" s="185">
        <v>0</v>
      </c>
      <c r="AD509" s="185">
        <v>0</v>
      </c>
      <c r="AE509" s="185">
        <v>0</v>
      </c>
      <c r="AF509" s="185">
        <v>0</v>
      </c>
      <c r="AG509" s="185">
        <v>0</v>
      </c>
      <c r="AH509" s="185">
        <v>0</v>
      </c>
    </row>
    <row r="510" spans="1:34" ht="19.5" customHeight="1">
      <c r="A510" s="2018" t="s">
        <v>792</v>
      </c>
      <c r="B510" s="1013" t="s">
        <v>41</v>
      </c>
      <c r="C510" s="1013">
        <f>SUM(' 배수관 경년별 총괄'!C511:' 배수관 경년별 총괄'!C532)</f>
        <v>5663.05</v>
      </c>
      <c r="D510" s="1013">
        <f>SUM(' 배수관 경년별 총괄'!D511:' 배수관 경년별 총괄'!D532)</f>
        <v>5658.54</v>
      </c>
      <c r="E510" s="1013">
        <f>SUM(' 배수관 경년별 총괄'!E511:' 배수관 경년별 총괄'!E532)</f>
        <v>0</v>
      </c>
      <c r="F510" s="1013">
        <f>SUM(' 배수관 경년별 총괄'!F511:' 배수관 경년별 총괄'!F532)</f>
        <v>0</v>
      </c>
      <c r="G510" s="1013">
        <f>SUM(' 배수관 경년별 총괄'!G511:' 배수관 경년별 총괄'!G532)</f>
        <v>0</v>
      </c>
      <c r="H510" s="1013">
        <f>SUM(' 배수관 경년별 총괄'!H511:' 배수관 경년별 총괄'!H532)</f>
        <v>0</v>
      </c>
      <c r="I510" s="1013">
        <f>SUM(' 배수관 경년별 총괄'!I511:' 배수관 경년별 총괄'!I532)</f>
        <v>0</v>
      </c>
      <c r="J510" s="1013">
        <f>SUM(' 배수관 경년별 총괄'!J511:' 배수관 경년별 총괄'!J532)</f>
        <v>0</v>
      </c>
      <c r="K510" s="1013">
        <f>SUM(' 배수관 경년별 총괄'!K511:' 배수관 경년별 총괄'!K532)</f>
        <v>0</v>
      </c>
      <c r="L510" s="1013">
        <f>SUM(' 배수관 경년별 총괄'!L511:' 배수관 경년별 총괄'!L532)</f>
        <v>0</v>
      </c>
      <c r="M510" s="1013">
        <f>SUM(' 배수관 경년별 총괄'!M511:' 배수관 경년별 총괄'!M532)</f>
        <v>0</v>
      </c>
      <c r="N510" s="1013">
        <f>SUM(' 배수관 경년별 총괄'!N511:' 배수관 경년별 총괄'!N532)</f>
        <v>4.51</v>
      </c>
      <c r="O510" s="1013">
        <f>SUM(' 배수관 경년별 총괄'!O511:' 배수관 경년별 총괄'!O532)</f>
        <v>0</v>
      </c>
      <c r="P510" s="1013">
        <f>SUM(' 배수관 경년별 총괄'!P511:' 배수관 경년별 총괄'!P532)</f>
        <v>0</v>
      </c>
      <c r="Q510" s="1013">
        <f>SUM(' 배수관 경년별 총괄'!Q511:' 배수관 경년별 총괄'!Q532)</f>
        <v>0</v>
      </c>
      <c r="R510" s="1013">
        <f>SUM(' 배수관 경년별 총괄'!R511:' 배수관 경년별 총괄'!R532)</f>
        <v>0</v>
      </c>
      <c r="S510" s="1013">
        <f>SUM(' 배수관 경년별 총괄'!S511:' 배수관 경년별 총괄'!S532)</f>
        <v>0</v>
      </c>
      <c r="T510" s="1013">
        <f>SUM(' 배수관 경년별 총괄'!T511:' 배수관 경년별 총괄'!T532)</f>
        <v>0</v>
      </c>
      <c r="U510" s="1013">
        <f>SUM(' 배수관 경년별 총괄'!U511:' 배수관 경년별 총괄'!U532)</f>
        <v>0</v>
      </c>
      <c r="V510" s="1013">
        <f>SUM(' 배수관 경년별 총괄'!V511:' 배수관 경년별 총괄'!V532)</f>
        <v>0</v>
      </c>
      <c r="W510" s="1013">
        <f>SUM(' 배수관 경년별 총괄'!W511:' 배수관 경년별 총괄'!W532)</f>
        <v>0</v>
      </c>
      <c r="X510" s="1013">
        <f>SUM(' 배수관 경년별 총괄'!X511:' 배수관 경년별 총괄'!X532)</f>
        <v>4.51</v>
      </c>
      <c r="Y510" s="1013">
        <f>SUM(' 배수관 경년별 총괄'!Y511:' 배수관 경년별 총괄'!Y532)</f>
        <v>0</v>
      </c>
      <c r="Z510" s="1013">
        <f>SUM(' 배수관 경년별 총괄'!Z511:' 배수관 경년별 총괄'!Z532)</f>
        <v>0</v>
      </c>
      <c r="AA510" s="1013">
        <f>SUM(' 배수관 경년별 총괄'!AA511:' 배수관 경년별 총괄'!AA532)</f>
        <v>0</v>
      </c>
      <c r="AB510" s="1013">
        <f>SUM(' 배수관 경년별 총괄'!AB511:' 배수관 경년별 총괄'!AB532)</f>
        <v>0</v>
      </c>
      <c r="AC510" s="1013">
        <f>SUM(' 배수관 경년별 총괄'!AC511:' 배수관 경년별 총괄'!AC532)</f>
        <v>0</v>
      </c>
      <c r="AD510" s="1013">
        <f>SUM(' 배수관 경년별 총괄'!AD511:' 배수관 경년별 총괄'!AD532)</f>
        <v>0</v>
      </c>
      <c r="AE510" s="1013">
        <f>SUM(' 배수관 경년별 총괄'!AE511:' 배수관 경년별 총괄'!AE532)</f>
        <v>0</v>
      </c>
      <c r="AF510" s="1013">
        <f>SUM(' 배수관 경년별 총괄'!AF511:' 배수관 경년별 총괄'!AF532)</f>
        <v>0</v>
      </c>
      <c r="AG510" s="1013">
        <f>SUM(' 배수관 경년별 총괄'!AG511:' 배수관 경년별 총괄'!AG532)</f>
        <v>0</v>
      </c>
      <c r="AH510" s="1013">
        <f>SUM(' 배수관 경년별 총괄'!AH511:' 배수관 경년별 총괄'!AH532)</f>
        <v>4.51</v>
      </c>
    </row>
    <row r="511" spans="1:34" ht="19.5" customHeight="1">
      <c r="A511" s="2018" t="s">
        <v>792</v>
      </c>
      <c r="B511" s="989" t="s">
        <v>951</v>
      </c>
      <c r="C511" s="185">
        <v>0</v>
      </c>
      <c r="D511" s="185">
        <v>0</v>
      </c>
      <c r="E511" s="185">
        <v>0</v>
      </c>
      <c r="F511" s="185">
        <v>0</v>
      </c>
      <c r="G511" s="185">
        <v>0</v>
      </c>
      <c r="H511" s="185">
        <v>0</v>
      </c>
      <c r="I511" s="185">
        <v>0</v>
      </c>
      <c r="J511" s="185">
        <v>0</v>
      </c>
      <c r="K511" s="185">
        <v>0</v>
      </c>
      <c r="L511" s="185">
        <v>0</v>
      </c>
      <c r="M511" s="185">
        <v>0</v>
      </c>
      <c r="N511" s="185">
        <v>0</v>
      </c>
      <c r="O511" s="185">
        <v>0</v>
      </c>
      <c r="P511" s="185">
        <v>0</v>
      </c>
      <c r="Q511" s="185">
        <v>0</v>
      </c>
      <c r="R511" s="185">
        <v>0</v>
      </c>
      <c r="S511" s="185">
        <v>0</v>
      </c>
      <c r="T511" s="185">
        <v>0</v>
      </c>
      <c r="U511" s="185">
        <v>0</v>
      </c>
      <c r="V511" s="185">
        <v>0</v>
      </c>
      <c r="W511" s="185">
        <v>0</v>
      </c>
      <c r="X511" s="185">
        <v>0</v>
      </c>
      <c r="Y511" s="185">
        <v>0</v>
      </c>
      <c r="Z511" s="185">
        <v>0</v>
      </c>
      <c r="AA511" s="185">
        <v>0</v>
      </c>
      <c r="AB511" s="185">
        <v>0</v>
      </c>
      <c r="AC511" s="185">
        <v>0</v>
      </c>
      <c r="AD511" s="185">
        <v>0</v>
      </c>
      <c r="AE511" s="185">
        <v>0</v>
      </c>
      <c r="AF511" s="185">
        <v>0</v>
      </c>
      <c r="AG511" s="185">
        <v>0</v>
      </c>
      <c r="AH511" s="185">
        <v>0</v>
      </c>
    </row>
    <row r="512" spans="1:34" ht="30" customHeight="1">
      <c r="A512" s="2019"/>
      <c r="B512" s="989" t="s">
        <v>796</v>
      </c>
      <c r="C512" s="185">
        <v>0</v>
      </c>
      <c r="D512" s="185">
        <v>0</v>
      </c>
      <c r="E512" s="185">
        <v>0</v>
      </c>
      <c r="F512" s="185">
        <v>0</v>
      </c>
      <c r="G512" s="185">
        <v>0</v>
      </c>
      <c r="H512" s="185">
        <v>0</v>
      </c>
      <c r="I512" s="185">
        <v>0</v>
      </c>
      <c r="J512" s="185">
        <v>0</v>
      </c>
      <c r="K512" s="185">
        <v>0</v>
      </c>
      <c r="L512" s="185">
        <v>0</v>
      </c>
      <c r="M512" s="185">
        <v>0</v>
      </c>
      <c r="N512" s="185">
        <v>0</v>
      </c>
      <c r="O512" s="185">
        <v>0</v>
      </c>
      <c r="P512" s="185">
        <v>0</v>
      </c>
      <c r="Q512" s="185">
        <v>0</v>
      </c>
      <c r="R512" s="185">
        <v>0</v>
      </c>
      <c r="S512" s="185">
        <v>0</v>
      </c>
      <c r="T512" s="185">
        <v>0</v>
      </c>
      <c r="U512" s="185">
        <v>0</v>
      </c>
      <c r="V512" s="185">
        <v>0</v>
      </c>
      <c r="W512" s="185">
        <v>0</v>
      </c>
      <c r="X512" s="185">
        <v>0</v>
      </c>
      <c r="Y512" s="185">
        <v>0</v>
      </c>
      <c r="Z512" s="185">
        <v>0</v>
      </c>
      <c r="AA512" s="185">
        <v>0</v>
      </c>
      <c r="AB512" s="185">
        <v>0</v>
      </c>
      <c r="AC512" s="185">
        <v>0</v>
      </c>
      <c r="AD512" s="185">
        <v>0</v>
      </c>
      <c r="AE512" s="185">
        <v>0</v>
      </c>
      <c r="AF512" s="185">
        <v>0</v>
      </c>
      <c r="AG512" s="185">
        <v>0</v>
      </c>
      <c r="AH512" s="185">
        <v>0</v>
      </c>
    </row>
    <row r="513" spans="1:34" ht="30" customHeight="1">
      <c r="A513" s="2019"/>
      <c r="B513" s="989" t="s">
        <v>797</v>
      </c>
      <c r="C513" s="185">
        <v>0</v>
      </c>
      <c r="D513" s="185">
        <v>0</v>
      </c>
      <c r="E513" s="185">
        <v>0</v>
      </c>
      <c r="F513" s="185">
        <v>0</v>
      </c>
      <c r="G513" s="185">
        <v>0</v>
      </c>
      <c r="H513" s="185">
        <v>0</v>
      </c>
      <c r="I513" s="185">
        <v>0</v>
      </c>
      <c r="J513" s="185">
        <v>0</v>
      </c>
      <c r="K513" s="185">
        <v>0</v>
      </c>
      <c r="L513" s="185">
        <v>0</v>
      </c>
      <c r="M513" s="185">
        <v>0</v>
      </c>
      <c r="N513" s="185">
        <v>0</v>
      </c>
      <c r="O513" s="185">
        <v>0</v>
      </c>
      <c r="P513" s="185">
        <v>0</v>
      </c>
      <c r="Q513" s="185">
        <v>0</v>
      </c>
      <c r="R513" s="185">
        <v>0</v>
      </c>
      <c r="S513" s="185">
        <v>0</v>
      </c>
      <c r="T513" s="185">
        <v>0</v>
      </c>
      <c r="U513" s="185">
        <v>0</v>
      </c>
      <c r="V513" s="185">
        <v>0</v>
      </c>
      <c r="W513" s="185">
        <v>0</v>
      </c>
      <c r="X513" s="185">
        <v>0</v>
      </c>
      <c r="Y513" s="185">
        <v>0</v>
      </c>
      <c r="Z513" s="185">
        <v>0</v>
      </c>
      <c r="AA513" s="185">
        <v>0</v>
      </c>
      <c r="AB513" s="185">
        <v>0</v>
      </c>
      <c r="AC513" s="185">
        <v>0</v>
      </c>
      <c r="AD513" s="185">
        <v>0</v>
      </c>
      <c r="AE513" s="185">
        <v>0</v>
      </c>
      <c r="AF513" s="185">
        <v>0</v>
      </c>
      <c r="AG513" s="185">
        <v>0</v>
      </c>
      <c r="AH513" s="185">
        <v>0</v>
      </c>
    </row>
    <row r="514" spans="1:34" ht="30" customHeight="1">
      <c r="A514" s="2019"/>
      <c r="B514" s="989" t="s">
        <v>798</v>
      </c>
      <c r="C514" s="185">
        <v>0</v>
      </c>
      <c r="D514" s="185">
        <v>0</v>
      </c>
      <c r="E514" s="185">
        <v>0</v>
      </c>
      <c r="F514" s="185">
        <v>0</v>
      </c>
      <c r="G514" s="185">
        <v>0</v>
      </c>
      <c r="H514" s="185">
        <v>0</v>
      </c>
      <c r="I514" s="185">
        <v>0</v>
      </c>
      <c r="J514" s="185">
        <v>0</v>
      </c>
      <c r="K514" s="185">
        <v>0</v>
      </c>
      <c r="L514" s="185">
        <v>0</v>
      </c>
      <c r="M514" s="185">
        <v>0</v>
      </c>
      <c r="N514" s="185">
        <v>0</v>
      </c>
      <c r="O514" s="185">
        <v>0</v>
      </c>
      <c r="P514" s="185">
        <v>0</v>
      </c>
      <c r="Q514" s="185">
        <v>0</v>
      </c>
      <c r="R514" s="185">
        <v>0</v>
      </c>
      <c r="S514" s="185">
        <v>0</v>
      </c>
      <c r="T514" s="185">
        <v>0</v>
      </c>
      <c r="U514" s="185">
        <v>0</v>
      </c>
      <c r="V514" s="185">
        <v>0</v>
      </c>
      <c r="W514" s="185">
        <v>0</v>
      </c>
      <c r="X514" s="185">
        <v>0</v>
      </c>
      <c r="Y514" s="185">
        <v>0</v>
      </c>
      <c r="Z514" s="185">
        <v>0</v>
      </c>
      <c r="AA514" s="185">
        <v>0</v>
      </c>
      <c r="AB514" s="185">
        <v>0</v>
      </c>
      <c r="AC514" s="185">
        <v>0</v>
      </c>
      <c r="AD514" s="185">
        <v>0</v>
      </c>
      <c r="AE514" s="185">
        <v>0</v>
      </c>
      <c r="AF514" s="185">
        <v>0</v>
      </c>
      <c r="AG514" s="185">
        <v>0</v>
      </c>
      <c r="AH514" s="185">
        <v>0</v>
      </c>
    </row>
    <row r="515" spans="1:34" ht="30" customHeight="1">
      <c r="A515" s="2019"/>
      <c r="B515" s="989" t="s">
        <v>780</v>
      </c>
      <c r="C515" s="185">
        <v>0</v>
      </c>
      <c r="D515" s="185">
        <v>0</v>
      </c>
      <c r="E515" s="185">
        <v>0</v>
      </c>
      <c r="F515" s="185">
        <v>0</v>
      </c>
      <c r="G515" s="185">
        <v>0</v>
      </c>
      <c r="H515" s="185">
        <v>0</v>
      </c>
      <c r="I515" s="185">
        <v>0</v>
      </c>
      <c r="J515" s="185">
        <v>0</v>
      </c>
      <c r="K515" s="185">
        <v>0</v>
      </c>
      <c r="L515" s="185">
        <v>0</v>
      </c>
      <c r="M515" s="185">
        <v>0</v>
      </c>
      <c r="N515" s="185">
        <v>0</v>
      </c>
      <c r="O515" s="185">
        <v>0</v>
      </c>
      <c r="P515" s="185">
        <v>0</v>
      </c>
      <c r="Q515" s="185">
        <v>0</v>
      </c>
      <c r="R515" s="185">
        <v>0</v>
      </c>
      <c r="S515" s="185">
        <v>0</v>
      </c>
      <c r="T515" s="185">
        <v>0</v>
      </c>
      <c r="U515" s="185">
        <v>0</v>
      </c>
      <c r="V515" s="185">
        <v>0</v>
      </c>
      <c r="W515" s="185">
        <v>0</v>
      </c>
      <c r="X515" s="185">
        <v>0</v>
      </c>
      <c r="Y515" s="185">
        <v>0</v>
      </c>
      <c r="Z515" s="185">
        <v>0</v>
      </c>
      <c r="AA515" s="185">
        <v>0</v>
      </c>
      <c r="AB515" s="185">
        <v>0</v>
      </c>
      <c r="AC515" s="185">
        <v>0</v>
      </c>
      <c r="AD515" s="185">
        <v>0</v>
      </c>
      <c r="AE515" s="185">
        <v>0</v>
      </c>
      <c r="AF515" s="185">
        <v>0</v>
      </c>
      <c r="AG515" s="185">
        <v>0</v>
      </c>
      <c r="AH515" s="185">
        <v>0</v>
      </c>
    </row>
    <row r="516" spans="1:34" ht="30" customHeight="1">
      <c r="A516" s="2019"/>
      <c r="B516" s="991" t="s">
        <v>781</v>
      </c>
      <c r="C516" s="185">
        <v>1965.05</v>
      </c>
      <c r="D516" s="185">
        <v>1965.05</v>
      </c>
      <c r="E516" s="185">
        <v>0</v>
      </c>
      <c r="F516" s="185">
        <v>0</v>
      </c>
      <c r="G516" s="185">
        <v>0</v>
      </c>
      <c r="H516" s="185">
        <v>0</v>
      </c>
      <c r="I516" s="185">
        <v>0</v>
      </c>
      <c r="J516" s="185">
        <v>0</v>
      </c>
      <c r="K516" s="185">
        <v>0</v>
      </c>
      <c r="L516" s="185">
        <v>0</v>
      </c>
      <c r="M516" s="185">
        <v>0</v>
      </c>
      <c r="N516" s="185">
        <v>0</v>
      </c>
      <c r="O516" s="185">
        <v>0</v>
      </c>
      <c r="P516" s="185">
        <v>0</v>
      </c>
      <c r="Q516" s="185">
        <v>0</v>
      </c>
      <c r="R516" s="185">
        <v>0</v>
      </c>
      <c r="S516" s="185">
        <v>0</v>
      </c>
      <c r="T516" s="185">
        <v>0</v>
      </c>
      <c r="U516" s="185">
        <v>0</v>
      </c>
      <c r="V516" s="185">
        <v>0</v>
      </c>
      <c r="W516" s="185">
        <v>0</v>
      </c>
      <c r="X516" s="185">
        <v>0</v>
      </c>
      <c r="Y516" s="185">
        <v>0</v>
      </c>
      <c r="Z516" s="185">
        <v>0</v>
      </c>
      <c r="AA516" s="185">
        <v>0</v>
      </c>
      <c r="AB516" s="185">
        <v>0</v>
      </c>
      <c r="AC516" s="185">
        <v>0</v>
      </c>
      <c r="AD516" s="185">
        <v>0</v>
      </c>
      <c r="AE516" s="185">
        <v>0</v>
      </c>
      <c r="AF516" s="185">
        <v>0</v>
      </c>
      <c r="AG516" s="185">
        <v>0</v>
      </c>
      <c r="AH516" s="185">
        <v>0</v>
      </c>
    </row>
    <row r="517" spans="1:34" ht="30" customHeight="1">
      <c r="A517" s="2019"/>
      <c r="B517" s="991" t="s">
        <v>786</v>
      </c>
      <c r="C517" s="185">
        <v>0</v>
      </c>
      <c r="D517" s="185">
        <v>0</v>
      </c>
      <c r="E517" s="185">
        <v>0</v>
      </c>
      <c r="F517" s="185">
        <v>0</v>
      </c>
      <c r="G517" s="185">
        <v>0</v>
      </c>
      <c r="H517" s="185">
        <v>0</v>
      </c>
      <c r="I517" s="185">
        <v>0</v>
      </c>
      <c r="J517" s="185">
        <v>0</v>
      </c>
      <c r="K517" s="185">
        <v>0</v>
      </c>
      <c r="L517" s="185">
        <v>0</v>
      </c>
      <c r="M517" s="185">
        <v>0</v>
      </c>
      <c r="N517" s="185">
        <v>0</v>
      </c>
      <c r="O517" s="185">
        <v>0</v>
      </c>
      <c r="P517" s="185">
        <v>0</v>
      </c>
      <c r="Q517" s="185">
        <v>0</v>
      </c>
      <c r="R517" s="185">
        <v>0</v>
      </c>
      <c r="S517" s="185">
        <v>0</v>
      </c>
      <c r="T517" s="185">
        <v>0</v>
      </c>
      <c r="U517" s="185">
        <v>0</v>
      </c>
      <c r="V517" s="185">
        <v>0</v>
      </c>
      <c r="W517" s="185">
        <v>0</v>
      </c>
      <c r="X517" s="185">
        <v>0</v>
      </c>
      <c r="Y517" s="185">
        <v>0</v>
      </c>
      <c r="Z517" s="185">
        <v>0</v>
      </c>
      <c r="AA517" s="185">
        <v>0</v>
      </c>
      <c r="AB517" s="185">
        <v>0</v>
      </c>
      <c r="AC517" s="185">
        <v>0</v>
      </c>
      <c r="AD517" s="185">
        <v>0</v>
      </c>
      <c r="AE517" s="185">
        <v>0</v>
      </c>
      <c r="AF517" s="185">
        <v>0</v>
      </c>
      <c r="AG517" s="185">
        <v>0</v>
      </c>
      <c r="AH517" s="185">
        <v>0</v>
      </c>
    </row>
    <row r="518" spans="1:34" ht="30" customHeight="1">
      <c r="A518" s="2019"/>
      <c r="B518" s="991" t="s">
        <v>799</v>
      </c>
      <c r="C518" s="185">
        <v>0</v>
      </c>
      <c r="D518" s="185">
        <v>0</v>
      </c>
      <c r="E518" s="185">
        <v>0</v>
      </c>
      <c r="F518" s="185">
        <v>0</v>
      </c>
      <c r="G518" s="185">
        <v>0</v>
      </c>
      <c r="H518" s="185">
        <v>0</v>
      </c>
      <c r="I518" s="185">
        <v>0</v>
      </c>
      <c r="J518" s="185">
        <v>0</v>
      </c>
      <c r="K518" s="185">
        <v>0</v>
      </c>
      <c r="L518" s="185">
        <v>0</v>
      </c>
      <c r="M518" s="185">
        <v>0</v>
      </c>
      <c r="N518" s="185">
        <v>0</v>
      </c>
      <c r="O518" s="185">
        <v>0</v>
      </c>
      <c r="P518" s="185">
        <v>0</v>
      </c>
      <c r="Q518" s="185">
        <v>0</v>
      </c>
      <c r="R518" s="185">
        <v>0</v>
      </c>
      <c r="S518" s="185">
        <v>0</v>
      </c>
      <c r="T518" s="185">
        <v>0</v>
      </c>
      <c r="U518" s="185">
        <v>0</v>
      </c>
      <c r="V518" s="185">
        <v>0</v>
      </c>
      <c r="W518" s="185">
        <v>0</v>
      </c>
      <c r="X518" s="185">
        <v>0</v>
      </c>
      <c r="Y518" s="185">
        <v>0</v>
      </c>
      <c r="Z518" s="185">
        <v>0</v>
      </c>
      <c r="AA518" s="185">
        <v>0</v>
      </c>
      <c r="AB518" s="185">
        <v>0</v>
      </c>
      <c r="AC518" s="185">
        <v>0</v>
      </c>
      <c r="AD518" s="185">
        <v>0</v>
      </c>
      <c r="AE518" s="185">
        <v>0</v>
      </c>
      <c r="AF518" s="185">
        <v>0</v>
      </c>
      <c r="AG518" s="185">
        <v>0</v>
      </c>
      <c r="AH518" s="185">
        <v>0</v>
      </c>
    </row>
    <row r="519" spans="1:34" ht="30" customHeight="1">
      <c r="A519" s="2019"/>
      <c r="B519" s="991" t="s">
        <v>787</v>
      </c>
      <c r="C519" s="185">
        <v>3693.49</v>
      </c>
      <c r="D519" s="185">
        <v>3693.49</v>
      </c>
      <c r="E519" s="185">
        <v>0</v>
      </c>
      <c r="F519" s="185">
        <v>0</v>
      </c>
      <c r="G519" s="185">
        <v>0</v>
      </c>
      <c r="H519" s="185">
        <v>0</v>
      </c>
      <c r="I519" s="185">
        <v>0</v>
      </c>
      <c r="J519" s="185">
        <v>0</v>
      </c>
      <c r="K519" s="185">
        <v>0</v>
      </c>
      <c r="L519" s="185">
        <v>0</v>
      </c>
      <c r="M519" s="185">
        <v>0</v>
      </c>
      <c r="N519" s="185">
        <v>0</v>
      </c>
      <c r="O519" s="185">
        <v>0</v>
      </c>
      <c r="P519" s="185">
        <v>0</v>
      </c>
      <c r="Q519" s="185">
        <v>0</v>
      </c>
      <c r="R519" s="185">
        <v>0</v>
      </c>
      <c r="S519" s="185">
        <v>0</v>
      </c>
      <c r="T519" s="185">
        <v>0</v>
      </c>
      <c r="U519" s="185">
        <v>0</v>
      </c>
      <c r="V519" s="185">
        <v>0</v>
      </c>
      <c r="W519" s="185">
        <v>0</v>
      </c>
      <c r="X519" s="185">
        <v>0</v>
      </c>
      <c r="Y519" s="185">
        <v>0</v>
      </c>
      <c r="Z519" s="185">
        <v>0</v>
      </c>
      <c r="AA519" s="185">
        <v>0</v>
      </c>
      <c r="AB519" s="185">
        <v>0</v>
      </c>
      <c r="AC519" s="185">
        <v>0</v>
      </c>
      <c r="AD519" s="185">
        <v>0</v>
      </c>
      <c r="AE519" s="185">
        <v>0</v>
      </c>
      <c r="AF519" s="185">
        <v>0</v>
      </c>
      <c r="AG519" s="185">
        <v>0</v>
      </c>
      <c r="AH519" s="185">
        <v>0</v>
      </c>
    </row>
    <row r="520" spans="1:34" ht="30" customHeight="1">
      <c r="A520" s="2019"/>
      <c r="B520" s="991" t="s">
        <v>820</v>
      </c>
      <c r="C520" s="185">
        <v>0</v>
      </c>
      <c r="D520" s="185">
        <v>0</v>
      </c>
      <c r="E520" s="185">
        <v>0</v>
      </c>
      <c r="F520" s="185">
        <v>0</v>
      </c>
      <c r="G520" s="185">
        <v>0</v>
      </c>
      <c r="H520" s="185">
        <v>0</v>
      </c>
      <c r="I520" s="185">
        <v>0</v>
      </c>
      <c r="J520" s="185">
        <v>0</v>
      </c>
      <c r="K520" s="185">
        <v>0</v>
      </c>
      <c r="L520" s="185">
        <v>0</v>
      </c>
      <c r="M520" s="185">
        <v>0</v>
      </c>
      <c r="N520" s="185">
        <v>0</v>
      </c>
      <c r="O520" s="185">
        <v>0</v>
      </c>
      <c r="P520" s="185">
        <v>0</v>
      </c>
      <c r="Q520" s="185">
        <v>0</v>
      </c>
      <c r="R520" s="185">
        <v>0</v>
      </c>
      <c r="S520" s="185">
        <v>0</v>
      </c>
      <c r="T520" s="185">
        <v>0</v>
      </c>
      <c r="U520" s="185">
        <v>0</v>
      </c>
      <c r="V520" s="185">
        <v>0</v>
      </c>
      <c r="W520" s="185">
        <v>0</v>
      </c>
      <c r="X520" s="185">
        <v>0</v>
      </c>
      <c r="Y520" s="185">
        <v>0</v>
      </c>
      <c r="Z520" s="185">
        <v>0</v>
      </c>
      <c r="AA520" s="185">
        <v>0</v>
      </c>
      <c r="AB520" s="185">
        <v>0</v>
      </c>
      <c r="AC520" s="185">
        <v>0</v>
      </c>
      <c r="AD520" s="185">
        <v>0</v>
      </c>
      <c r="AE520" s="185">
        <v>0</v>
      </c>
      <c r="AF520" s="185">
        <v>0</v>
      </c>
      <c r="AG520" s="185">
        <v>0</v>
      </c>
      <c r="AH520" s="185">
        <v>0</v>
      </c>
    </row>
    <row r="521" spans="1:34" ht="30" customHeight="1">
      <c r="A521" s="2019"/>
      <c r="B521" s="991" t="s">
        <v>800</v>
      </c>
      <c r="C521" s="185">
        <v>0</v>
      </c>
      <c r="D521" s="185">
        <v>0</v>
      </c>
      <c r="E521" s="185">
        <v>0</v>
      </c>
      <c r="F521" s="185">
        <v>0</v>
      </c>
      <c r="G521" s="185">
        <v>0</v>
      </c>
      <c r="H521" s="185">
        <v>0</v>
      </c>
      <c r="I521" s="185">
        <v>0</v>
      </c>
      <c r="J521" s="185">
        <v>0</v>
      </c>
      <c r="K521" s="185">
        <v>0</v>
      </c>
      <c r="L521" s="185">
        <v>0</v>
      </c>
      <c r="M521" s="185">
        <v>0</v>
      </c>
      <c r="N521" s="185">
        <v>0</v>
      </c>
      <c r="O521" s="185">
        <v>0</v>
      </c>
      <c r="P521" s="185">
        <v>0</v>
      </c>
      <c r="Q521" s="185">
        <v>0</v>
      </c>
      <c r="R521" s="185">
        <v>0</v>
      </c>
      <c r="S521" s="185">
        <v>0</v>
      </c>
      <c r="T521" s="185">
        <v>0</v>
      </c>
      <c r="U521" s="185">
        <v>0</v>
      </c>
      <c r="V521" s="185">
        <v>0</v>
      </c>
      <c r="W521" s="185">
        <v>0</v>
      </c>
      <c r="X521" s="185">
        <v>0</v>
      </c>
      <c r="Y521" s="185">
        <v>0</v>
      </c>
      <c r="Z521" s="185">
        <v>0</v>
      </c>
      <c r="AA521" s="185">
        <v>0</v>
      </c>
      <c r="AB521" s="185">
        <v>0</v>
      </c>
      <c r="AC521" s="185">
        <v>0</v>
      </c>
      <c r="AD521" s="185">
        <v>0</v>
      </c>
      <c r="AE521" s="185">
        <v>0</v>
      </c>
      <c r="AF521" s="185">
        <v>0</v>
      </c>
      <c r="AG521" s="185">
        <v>0</v>
      </c>
      <c r="AH521" s="185">
        <v>0</v>
      </c>
    </row>
    <row r="522" spans="1:34" ht="30" customHeight="1">
      <c r="A522" s="2019"/>
      <c r="B522" s="989" t="s">
        <v>801</v>
      </c>
      <c r="C522" s="185">
        <v>0</v>
      </c>
      <c r="D522" s="185">
        <v>0</v>
      </c>
      <c r="E522" s="185">
        <v>0</v>
      </c>
      <c r="F522" s="185">
        <v>0</v>
      </c>
      <c r="G522" s="185">
        <v>0</v>
      </c>
      <c r="H522" s="185">
        <v>0</v>
      </c>
      <c r="I522" s="185">
        <v>0</v>
      </c>
      <c r="J522" s="185">
        <v>0</v>
      </c>
      <c r="K522" s="185">
        <v>0</v>
      </c>
      <c r="L522" s="185">
        <v>0</v>
      </c>
      <c r="M522" s="185">
        <v>0</v>
      </c>
      <c r="N522" s="185">
        <v>0</v>
      </c>
      <c r="O522" s="185">
        <v>0</v>
      </c>
      <c r="P522" s="185">
        <v>0</v>
      </c>
      <c r="Q522" s="185">
        <v>0</v>
      </c>
      <c r="R522" s="185">
        <v>0</v>
      </c>
      <c r="S522" s="185">
        <v>0</v>
      </c>
      <c r="T522" s="185">
        <v>0</v>
      </c>
      <c r="U522" s="185">
        <v>0</v>
      </c>
      <c r="V522" s="185">
        <v>0</v>
      </c>
      <c r="W522" s="185">
        <v>0</v>
      </c>
      <c r="X522" s="185">
        <v>0</v>
      </c>
      <c r="Y522" s="185">
        <v>0</v>
      </c>
      <c r="Z522" s="185">
        <v>0</v>
      </c>
      <c r="AA522" s="185">
        <v>0</v>
      </c>
      <c r="AB522" s="185">
        <v>0</v>
      </c>
      <c r="AC522" s="185">
        <v>0</v>
      </c>
      <c r="AD522" s="185">
        <v>0</v>
      </c>
      <c r="AE522" s="185">
        <v>0</v>
      </c>
      <c r="AF522" s="185">
        <v>0</v>
      </c>
      <c r="AG522" s="185">
        <v>0</v>
      </c>
      <c r="AH522" s="185">
        <v>0</v>
      </c>
    </row>
    <row r="523" spans="1:34" ht="30" customHeight="1">
      <c r="A523" s="2019"/>
      <c r="B523" s="995" t="s">
        <v>802</v>
      </c>
      <c r="C523" s="185">
        <v>0</v>
      </c>
      <c r="D523" s="185">
        <v>0</v>
      </c>
      <c r="E523" s="185">
        <v>0</v>
      </c>
      <c r="F523" s="185">
        <v>0</v>
      </c>
      <c r="G523" s="185">
        <v>0</v>
      </c>
      <c r="H523" s="185">
        <v>0</v>
      </c>
      <c r="I523" s="185">
        <v>0</v>
      </c>
      <c r="J523" s="185">
        <v>0</v>
      </c>
      <c r="K523" s="185">
        <v>0</v>
      </c>
      <c r="L523" s="185">
        <v>0</v>
      </c>
      <c r="M523" s="185">
        <v>0</v>
      </c>
      <c r="N523" s="185">
        <v>0</v>
      </c>
      <c r="O523" s="185">
        <v>0</v>
      </c>
      <c r="P523" s="185">
        <v>0</v>
      </c>
      <c r="Q523" s="185">
        <v>0</v>
      </c>
      <c r="R523" s="185">
        <v>0</v>
      </c>
      <c r="S523" s="185">
        <v>0</v>
      </c>
      <c r="T523" s="185">
        <v>0</v>
      </c>
      <c r="U523" s="185">
        <v>0</v>
      </c>
      <c r="V523" s="185">
        <v>0</v>
      </c>
      <c r="W523" s="185">
        <v>0</v>
      </c>
      <c r="X523" s="185">
        <v>0</v>
      </c>
      <c r="Y523" s="185">
        <v>0</v>
      </c>
      <c r="Z523" s="185">
        <v>0</v>
      </c>
      <c r="AA523" s="185">
        <v>0</v>
      </c>
      <c r="AB523" s="185">
        <v>0</v>
      </c>
      <c r="AC523" s="185">
        <v>0</v>
      </c>
      <c r="AD523" s="185">
        <v>0</v>
      </c>
      <c r="AE523" s="185">
        <v>0</v>
      </c>
      <c r="AF523" s="185">
        <v>0</v>
      </c>
      <c r="AG523" s="185">
        <v>0</v>
      </c>
      <c r="AH523" s="185">
        <v>0</v>
      </c>
    </row>
    <row r="524" spans="1:34" ht="30" customHeight="1">
      <c r="A524" s="2019"/>
      <c r="B524" s="995" t="s">
        <v>803</v>
      </c>
      <c r="C524" s="185">
        <v>0</v>
      </c>
      <c r="D524" s="185">
        <v>0</v>
      </c>
      <c r="E524" s="185">
        <v>0</v>
      </c>
      <c r="F524" s="185">
        <v>0</v>
      </c>
      <c r="G524" s="185">
        <v>0</v>
      </c>
      <c r="H524" s="185">
        <v>0</v>
      </c>
      <c r="I524" s="185">
        <v>0</v>
      </c>
      <c r="J524" s="185">
        <v>0</v>
      </c>
      <c r="K524" s="185">
        <v>0</v>
      </c>
      <c r="L524" s="185">
        <v>0</v>
      </c>
      <c r="M524" s="185">
        <v>0</v>
      </c>
      <c r="N524" s="185">
        <v>0</v>
      </c>
      <c r="O524" s="185">
        <v>0</v>
      </c>
      <c r="P524" s="185">
        <v>0</v>
      </c>
      <c r="Q524" s="185">
        <v>0</v>
      </c>
      <c r="R524" s="185">
        <v>0</v>
      </c>
      <c r="S524" s="185">
        <v>0</v>
      </c>
      <c r="T524" s="185">
        <v>0</v>
      </c>
      <c r="U524" s="185">
        <v>0</v>
      </c>
      <c r="V524" s="185">
        <v>0</v>
      </c>
      <c r="W524" s="185">
        <v>0</v>
      </c>
      <c r="X524" s="185">
        <v>0</v>
      </c>
      <c r="Y524" s="185">
        <v>0</v>
      </c>
      <c r="Z524" s="185">
        <v>0</v>
      </c>
      <c r="AA524" s="185">
        <v>0</v>
      </c>
      <c r="AB524" s="185">
        <v>0</v>
      </c>
      <c r="AC524" s="185">
        <v>0</v>
      </c>
      <c r="AD524" s="185">
        <v>0</v>
      </c>
      <c r="AE524" s="185">
        <v>0</v>
      </c>
      <c r="AF524" s="185">
        <v>0</v>
      </c>
      <c r="AG524" s="185">
        <v>0</v>
      </c>
      <c r="AH524" s="185">
        <v>0</v>
      </c>
    </row>
    <row r="525" spans="1:34" ht="30" customHeight="1">
      <c r="A525" s="2019"/>
      <c r="B525" s="1011" t="s">
        <v>804</v>
      </c>
      <c r="C525" s="185">
        <v>0</v>
      </c>
      <c r="D525" s="185">
        <v>0</v>
      </c>
      <c r="E525" s="185">
        <v>0</v>
      </c>
      <c r="F525" s="185">
        <v>0</v>
      </c>
      <c r="G525" s="185">
        <v>0</v>
      </c>
      <c r="H525" s="185">
        <v>0</v>
      </c>
      <c r="I525" s="185">
        <v>0</v>
      </c>
      <c r="J525" s="185">
        <v>0</v>
      </c>
      <c r="K525" s="185">
        <v>0</v>
      </c>
      <c r="L525" s="185">
        <v>0</v>
      </c>
      <c r="M525" s="185">
        <v>0</v>
      </c>
      <c r="N525" s="185">
        <v>0</v>
      </c>
      <c r="O525" s="185">
        <v>0</v>
      </c>
      <c r="P525" s="185">
        <v>0</v>
      </c>
      <c r="Q525" s="185">
        <v>0</v>
      </c>
      <c r="R525" s="185">
        <v>0</v>
      </c>
      <c r="S525" s="185">
        <v>0</v>
      </c>
      <c r="T525" s="185">
        <v>0</v>
      </c>
      <c r="U525" s="185">
        <v>0</v>
      </c>
      <c r="V525" s="185">
        <v>0</v>
      </c>
      <c r="W525" s="185">
        <v>0</v>
      </c>
      <c r="X525" s="185">
        <v>0</v>
      </c>
      <c r="Y525" s="185">
        <v>0</v>
      </c>
      <c r="Z525" s="185">
        <v>0</v>
      </c>
      <c r="AA525" s="185">
        <v>0</v>
      </c>
      <c r="AB525" s="185">
        <v>0</v>
      </c>
      <c r="AC525" s="185">
        <v>0</v>
      </c>
      <c r="AD525" s="185">
        <v>0</v>
      </c>
      <c r="AE525" s="185">
        <v>0</v>
      </c>
      <c r="AF525" s="185">
        <v>0</v>
      </c>
      <c r="AG525" s="185">
        <v>0</v>
      </c>
      <c r="AH525" s="185">
        <v>0</v>
      </c>
    </row>
    <row r="526" spans="1:34" ht="30" customHeight="1">
      <c r="A526" s="2019"/>
      <c r="B526" s="1011" t="s">
        <v>805</v>
      </c>
      <c r="C526" s="185">
        <v>0</v>
      </c>
      <c r="D526" s="185">
        <v>0</v>
      </c>
      <c r="E526" s="185">
        <v>0</v>
      </c>
      <c r="F526" s="185">
        <v>0</v>
      </c>
      <c r="G526" s="185">
        <v>0</v>
      </c>
      <c r="H526" s="185">
        <v>0</v>
      </c>
      <c r="I526" s="185">
        <v>0</v>
      </c>
      <c r="J526" s="185">
        <v>0</v>
      </c>
      <c r="K526" s="185">
        <v>0</v>
      </c>
      <c r="L526" s="185">
        <v>0</v>
      </c>
      <c r="M526" s="185">
        <v>0</v>
      </c>
      <c r="N526" s="185">
        <v>0</v>
      </c>
      <c r="O526" s="185">
        <v>0</v>
      </c>
      <c r="P526" s="185">
        <v>0</v>
      </c>
      <c r="Q526" s="185">
        <v>0</v>
      </c>
      <c r="R526" s="185">
        <v>0</v>
      </c>
      <c r="S526" s="185">
        <v>0</v>
      </c>
      <c r="T526" s="185">
        <v>0</v>
      </c>
      <c r="U526" s="185">
        <v>0</v>
      </c>
      <c r="V526" s="185">
        <v>0</v>
      </c>
      <c r="W526" s="185">
        <v>0</v>
      </c>
      <c r="X526" s="185">
        <v>0</v>
      </c>
      <c r="Y526" s="185">
        <v>0</v>
      </c>
      <c r="Z526" s="185">
        <v>0</v>
      </c>
      <c r="AA526" s="185">
        <v>0</v>
      </c>
      <c r="AB526" s="185">
        <v>0</v>
      </c>
      <c r="AC526" s="185">
        <v>0</v>
      </c>
      <c r="AD526" s="185">
        <v>0</v>
      </c>
      <c r="AE526" s="185">
        <v>0</v>
      </c>
      <c r="AF526" s="185">
        <v>0</v>
      </c>
      <c r="AG526" s="185">
        <v>0</v>
      </c>
      <c r="AH526" s="185">
        <v>0</v>
      </c>
    </row>
    <row r="527" spans="1:34" ht="30" customHeight="1">
      <c r="A527" s="2019"/>
      <c r="B527" s="1011" t="s">
        <v>806</v>
      </c>
      <c r="C527" s="185">
        <v>0</v>
      </c>
      <c r="D527" s="185">
        <v>0</v>
      </c>
      <c r="E527" s="185">
        <v>0</v>
      </c>
      <c r="F527" s="185">
        <v>0</v>
      </c>
      <c r="G527" s="185">
        <v>0</v>
      </c>
      <c r="H527" s="185">
        <v>0</v>
      </c>
      <c r="I527" s="185">
        <v>0</v>
      </c>
      <c r="J527" s="185">
        <v>0</v>
      </c>
      <c r="K527" s="185">
        <v>0</v>
      </c>
      <c r="L527" s="185">
        <v>0</v>
      </c>
      <c r="M527" s="185">
        <v>0</v>
      </c>
      <c r="N527" s="185">
        <v>0</v>
      </c>
      <c r="O527" s="185">
        <v>0</v>
      </c>
      <c r="P527" s="185">
        <v>0</v>
      </c>
      <c r="Q527" s="185">
        <v>0</v>
      </c>
      <c r="R527" s="185">
        <v>0</v>
      </c>
      <c r="S527" s="185">
        <v>0</v>
      </c>
      <c r="T527" s="185">
        <v>0</v>
      </c>
      <c r="U527" s="185">
        <v>0</v>
      </c>
      <c r="V527" s="185">
        <v>0</v>
      </c>
      <c r="W527" s="185">
        <v>0</v>
      </c>
      <c r="X527" s="185">
        <v>0</v>
      </c>
      <c r="Y527" s="185">
        <v>0</v>
      </c>
      <c r="Z527" s="185">
        <v>0</v>
      </c>
      <c r="AA527" s="185">
        <v>0</v>
      </c>
      <c r="AB527" s="185">
        <v>0</v>
      </c>
      <c r="AC527" s="185">
        <v>0</v>
      </c>
      <c r="AD527" s="185">
        <v>0</v>
      </c>
      <c r="AE527" s="185">
        <v>0</v>
      </c>
      <c r="AF527" s="185">
        <v>0</v>
      </c>
      <c r="AG527" s="185">
        <v>0</v>
      </c>
      <c r="AH527" s="185">
        <v>0</v>
      </c>
    </row>
    <row r="528" spans="1:34" ht="30" customHeight="1">
      <c r="A528" s="2019"/>
      <c r="B528" s="995" t="s">
        <v>807</v>
      </c>
      <c r="C528" s="185">
        <v>0</v>
      </c>
      <c r="D528" s="185">
        <v>0</v>
      </c>
      <c r="E528" s="185">
        <v>0</v>
      </c>
      <c r="F528" s="185">
        <v>0</v>
      </c>
      <c r="G528" s="185">
        <v>0</v>
      </c>
      <c r="H528" s="185">
        <v>0</v>
      </c>
      <c r="I528" s="185">
        <v>0</v>
      </c>
      <c r="J528" s="185">
        <v>0</v>
      </c>
      <c r="K528" s="185">
        <v>0</v>
      </c>
      <c r="L528" s="185">
        <v>0</v>
      </c>
      <c r="M528" s="185">
        <v>0</v>
      </c>
      <c r="N528" s="185">
        <v>0</v>
      </c>
      <c r="O528" s="185">
        <v>0</v>
      </c>
      <c r="P528" s="185">
        <v>0</v>
      </c>
      <c r="Q528" s="185">
        <v>0</v>
      </c>
      <c r="R528" s="185">
        <v>0</v>
      </c>
      <c r="S528" s="185">
        <v>0</v>
      </c>
      <c r="T528" s="185">
        <v>0</v>
      </c>
      <c r="U528" s="185">
        <v>0</v>
      </c>
      <c r="V528" s="185">
        <v>0</v>
      </c>
      <c r="W528" s="185">
        <v>0</v>
      </c>
      <c r="X528" s="185">
        <v>0</v>
      </c>
      <c r="Y528" s="185">
        <v>0</v>
      </c>
      <c r="Z528" s="185">
        <v>0</v>
      </c>
      <c r="AA528" s="185">
        <v>0</v>
      </c>
      <c r="AB528" s="185">
        <v>0</v>
      </c>
      <c r="AC528" s="185">
        <v>0</v>
      </c>
      <c r="AD528" s="185">
        <v>0</v>
      </c>
      <c r="AE528" s="185">
        <v>0</v>
      </c>
      <c r="AF528" s="185">
        <v>0</v>
      </c>
      <c r="AG528" s="185">
        <v>0</v>
      </c>
      <c r="AH528" s="185">
        <v>0</v>
      </c>
    </row>
    <row r="529" spans="1:34" ht="30" customHeight="1">
      <c r="A529" s="2019"/>
      <c r="B529" s="991" t="s">
        <v>808</v>
      </c>
      <c r="C529" s="185">
        <v>0</v>
      </c>
      <c r="D529" s="185">
        <v>0</v>
      </c>
      <c r="E529" s="185">
        <v>0</v>
      </c>
      <c r="F529" s="185">
        <v>0</v>
      </c>
      <c r="G529" s="185">
        <v>0</v>
      </c>
      <c r="H529" s="185">
        <v>0</v>
      </c>
      <c r="I529" s="185">
        <v>0</v>
      </c>
      <c r="J529" s="185">
        <v>0</v>
      </c>
      <c r="K529" s="185">
        <v>0</v>
      </c>
      <c r="L529" s="185">
        <v>0</v>
      </c>
      <c r="M529" s="185">
        <v>0</v>
      </c>
      <c r="N529" s="185">
        <v>0</v>
      </c>
      <c r="O529" s="185">
        <v>0</v>
      </c>
      <c r="P529" s="185">
        <v>0</v>
      </c>
      <c r="Q529" s="185">
        <v>0</v>
      </c>
      <c r="R529" s="185">
        <v>0</v>
      </c>
      <c r="S529" s="185">
        <v>0</v>
      </c>
      <c r="T529" s="185">
        <v>0</v>
      </c>
      <c r="U529" s="185">
        <v>0</v>
      </c>
      <c r="V529" s="185">
        <v>0</v>
      </c>
      <c r="W529" s="185">
        <v>0</v>
      </c>
      <c r="X529" s="185">
        <v>0</v>
      </c>
      <c r="Y529" s="185">
        <v>0</v>
      </c>
      <c r="Z529" s="185">
        <v>0</v>
      </c>
      <c r="AA529" s="185">
        <v>0</v>
      </c>
      <c r="AB529" s="185">
        <v>0</v>
      </c>
      <c r="AC529" s="185">
        <v>0</v>
      </c>
      <c r="AD529" s="185">
        <v>0</v>
      </c>
      <c r="AE529" s="185">
        <v>0</v>
      </c>
      <c r="AF529" s="185">
        <v>0</v>
      </c>
      <c r="AG529" s="185">
        <v>0</v>
      </c>
      <c r="AH529" s="185">
        <v>0</v>
      </c>
    </row>
    <row r="530" spans="1:34" ht="30" customHeight="1">
      <c r="A530" s="2019"/>
      <c r="B530" s="1011" t="s">
        <v>821</v>
      </c>
      <c r="C530" s="185">
        <v>0</v>
      </c>
      <c r="D530" s="185">
        <v>0</v>
      </c>
      <c r="E530" s="185">
        <v>0</v>
      </c>
      <c r="F530" s="185">
        <v>0</v>
      </c>
      <c r="G530" s="185">
        <v>0</v>
      </c>
      <c r="H530" s="185">
        <v>0</v>
      </c>
      <c r="I530" s="185">
        <v>0</v>
      </c>
      <c r="J530" s="185">
        <v>0</v>
      </c>
      <c r="K530" s="185">
        <v>0</v>
      </c>
      <c r="L530" s="185">
        <v>0</v>
      </c>
      <c r="M530" s="185">
        <v>0</v>
      </c>
      <c r="N530" s="185">
        <v>0</v>
      </c>
      <c r="O530" s="185">
        <v>0</v>
      </c>
      <c r="P530" s="185">
        <v>0</v>
      </c>
      <c r="Q530" s="185">
        <v>0</v>
      </c>
      <c r="R530" s="185">
        <v>0</v>
      </c>
      <c r="S530" s="185">
        <v>0</v>
      </c>
      <c r="T530" s="185">
        <v>0</v>
      </c>
      <c r="U530" s="185">
        <v>0</v>
      </c>
      <c r="V530" s="185">
        <v>0</v>
      </c>
      <c r="W530" s="185">
        <v>0</v>
      </c>
      <c r="X530" s="185">
        <v>0</v>
      </c>
      <c r="Y530" s="185">
        <v>0</v>
      </c>
      <c r="Z530" s="185">
        <v>0</v>
      </c>
      <c r="AA530" s="185">
        <v>0</v>
      </c>
      <c r="AB530" s="185">
        <v>0</v>
      </c>
      <c r="AC530" s="185">
        <v>0</v>
      </c>
      <c r="AD530" s="185">
        <v>0</v>
      </c>
      <c r="AE530" s="185">
        <v>0</v>
      </c>
      <c r="AF530" s="185">
        <v>0</v>
      </c>
      <c r="AG530" s="185">
        <v>0</v>
      </c>
      <c r="AH530" s="185">
        <v>0</v>
      </c>
    </row>
    <row r="531" spans="1:34" ht="30" customHeight="1">
      <c r="A531" s="2019"/>
      <c r="B531" s="1011" t="s">
        <v>822</v>
      </c>
      <c r="C531" s="185">
        <v>0</v>
      </c>
      <c r="D531" s="185">
        <v>0</v>
      </c>
      <c r="E531" s="185">
        <v>0</v>
      </c>
      <c r="F531" s="185">
        <v>0</v>
      </c>
      <c r="G531" s="185">
        <v>0</v>
      </c>
      <c r="H531" s="185">
        <v>0</v>
      </c>
      <c r="I531" s="185">
        <v>0</v>
      </c>
      <c r="J531" s="185">
        <v>0</v>
      </c>
      <c r="K531" s="185">
        <v>0</v>
      </c>
      <c r="L531" s="185">
        <v>0</v>
      </c>
      <c r="M531" s="185">
        <v>0</v>
      </c>
      <c r="N531" s="185">
        <v>0</v>
      </c>
      <c r="O531" s="185">
        <v>0</v>
      </c>
      <c r="P531" s="185">
        <v>0</v>
      </c>
      <c r="Q531" s="185">
        <v>0</v>
      </c>
      <c r="R531" s="185">
        <v>0</v>
      </c>
      <c r="S531" s="185">
        <v>0</v>
      </c>
      <c r="T531" s="185">
        <v>0</v>
      </c>
      <c r="U531" s="185">
        <v>0</v>
      </c>
      <c r="V531" s="185">
        <v>0</v>
      </c>
      <c r="W531" s="185">
        <v>0</v>
      </c>
      <c r="X531" s="185">
        <v>0</v>
      </c>
      <c r="Y531" s="185">
        <v>0</v>
      </c>
      <c r="Z531" s="185">
        <v>0</v>
      </c>
      <c r="AA531" s="185">
        <v>0</v>
      </c>
      <c r="AB531" s="185">
        <v>0</v>
      </c>
      <c r="AC531" s="185">
        <v>0</v>
      </c>
      <c r="AD531" s="185">
        <v>0</v>
      </c>
      <c r="AE531" s="185">
        <v>0</v>
      </c>
      <c r="AF531" s="185">
        <v>0</v>
      </c>
      <c r="AG531" s="185">
        <v>0</v>
      </c>
      <c r="AH531" s="185">
        <v>0</v>
      </c>
    </row>
    <row r="532" spans="1:34" ht="19.5" customHeight="1">
      <c r="A532" s="2019"/>
      <c r="B532" s="1242" t="s">
        <v>952</v>
      </c>
      <c r="C532" s="185">
        <v>4.51</v>
      </c>
      <c r="D532" s="185">
        <v>0</v>
      </c>
      <c r="E532" s="185">
        <v>0</v>
      </c>
      <c r="F532" s="185">
        <v>0</v>
      </c>
      <c r="G532" s="185">
        <v>0</v>
      </c>
      <c r="H532" s="185">
        <v>0</v>
      </c>
      <c r="I532" s="185">
        <v>0</v>
      </c>
      <c r="J532" s="185">
        <v>0</v>
      </c>
      <c r="K532" s="185">
        <v>0</v>
      </c>
      <c r="L532" s="185">
        <v>0</v>
      </c>
      <c r="M532" s="185">
        <v>0</v>
      </c>
      <c r="N532" s="185">
        <v>4.51</v>
      </c>
      <c r="O532" s="185">
        <v>0</v>
      </c>
      <c r="P532" s="185">
        <v>0</v>
      </c>
      <c r="Q532" s="185">
        <v>0</v>
      </c>
      <c r="R532" s="185">
        <v>0</v>
      </c>
      <c r="S532" s="185">
        <v>0</v>
      </c>
      <c r="T532" s="185">
        <v>0</v>
      </c>
      <c r="U532" s="185">
        <v>0</v>
      </c>
      <c r="V532" s="185">
        <v>0</v>
      </c>
      <c r="W532" s="185">
        <v>0</v>
      </c>
      <c r="X532" s="185">
        <v>4.51</v>
      </c>
      <c r="Y532" s="185">
        <v>0</v>
      </c>
      <c r="Z532" s="185">
        <v>0</v>
      </c>
      <c r="AA532" s="185">
        <v>0</v>
      </c>
      <c r="AB532" s="185">
        <v>0</v>
      </c>
      <c r="AC532" s="185">
        <v>0</v>
      </c>
      <c r="AD532" s="185">
        <v>0</v>
      </c>
      <c r="AE532" s="185">
        <v>0</v>
      </c>
      <c r="AF532" s="185">
        <v>0</v>
      </c>
      <c r="AG532" s="185">
        <v>0</v>
      </c>
      <c r="AH532" s="185">
        <v>4.51</v>
      </c>
    </row>
    <row r="533" spans="1:34" ht="19.5" customHeight="1">
      <c r="A533" s="2018" t="s">
        <v>825</v>
      </c>
      <c r="B533" s="1013" t="s">
        <v>41</v>
      </c>
      <c r="C533" s="1013">
        <f>SUM(' 배수관 경년별 총괄'!C534:' 배수관 경년별 총괄'!C555)</f>
        <v>11095.34</v>
      </c>
      <c r="D533" s="1013">
        <f>SUM(' 배수관 경년별 총괄'!D534:' 배수관 경년별 총괄'!D555)</f>
        <v>4593.9400000000005</v>
      </c>
      <c r="E533" s="1013">
        <f>SUM(' 배수관 경년별 총괄'!E534:' 배수관 경년별 총괄'!E555)</f>
        <v>0</v>
      </c>
      <c r="F533" s="1013">
        <f>SUM(' 배수관 경년별 총괄'!F534:' 배수관 경년별 총괄'!F555)</f>
        <v>0</v>
      </c>
      <c r="G533" s="1013">
        <f>SUM(' 배수관 경년별 총괄'!G534:' 배수관 경년별 총괄'!G555)</f>
        <v>0</v>
      </c>
      <c r="H533" s="1013">
        <f>SUM(' 배수관 경년별 총괄'!H534:' 배수관 경년별 총괄'!H555)</f>
        <v>1955.78</v>
      </c>
      <c r="I533" s="1013">
        <f>SUM(' 배수관 경년별 총괄'!I534:' 배수관 경년별 총괄'!I555)</f>
        <v>3590.52</v>
      </c>
      <c r="J533" s="1013">
        <f>SUM(' 배수관 경년별 총괄'!J534:' 배수관 경년별 총괄'!J555)</f>
        <v>955.1</v>
      </c>
      <c r="K533" s="1013">
        <f>SUM(' 배수관 경년별 총괄'!K534:' 배수관 경년별 총괄'!K555)</f>
        <v>0</v>
      </c>
      <c r="L533" s="1013">
        <f>SUM(' 배수관 경년별 총괄'!L534:' 배수관 경년별 총괄'!L555)</f>
        <v>0</v>
      </c>
      <c r="M533" s="1013">
        <f>SUM(' 배수관 경년별 총괄'!M534:' 배수관 경년별 총괄'!M555)</f>
        <v>0</v>
      </c>
      <c r="N533" s="1013">
        <f>SUM(' 배수관 경년별 총괄'!N534:' 배수관 경년별 총괄'!N555)</f>
        <v>0</v>
      </c>
      <c r="O533" s="1013">
        <f>SUM(' 배수관 경년별 총괄'!O534:' 배수관 경년별 총괄'!O555)</f>
        <v>0</v>
      </c>
      <c r="P533" s="1013">
        <f>SUM(' 배수관 경년별 총괄'!P534:' 배수관 경년별 총괄'!P555)</f>
        <v>0</v>
      </c>
      <c r="Q533" s="1013">
        <f>SUM(' 배수관 경년별 총괄'!Q534:' 배수관 경년별 총괄'!Q555)</f>
        <v>0</v>
      </c>
      <c r="R533" s="1013">
        <f>SUM(' 배수관 경년별 총괄'!R534:' 배수관 경년별 총괄'!R555)</f>
        <v>1955.78</v>
      </c>
      <c r="S533" s="1013">
        <f>SUM(' 배수관 경년별 총괄'!S534:' 배수관 경년별 총괄'!S555)</f>
        <v>3590.52</v>
      </c>
      <c r="T533" s="1013">
        <f>SUM(' 배수관 경년별 총괄'!T534:' 배수관 경년별 총괄'!T555)</f>
        <v>955.1</v>
      </c>
      <c r="U533" s="1013">
        <f>SUM(' 배수관 경년별 총괄'!U534:' 배수관 경년별 총괄'!U555)</f>
        <v>0</v>
      </c>
      <c r="V533" s="1013">
        <f>SUM(' 배수관 경년별 총괄'!V534:' 배수관 경년별 총괄'!V555)</f>
        <v>0</v>
      </c>
      <c r="W533" s="1013">
        <f>SUM(' 배수관 경년별 총괄'!W534:' 배수관 경년별 총괄'!W555)</f>
        <v>0</v>
      </c>
      <c r="X533" s="1013">
        <f>SUM(' 배수관 경년별 총괄'!X534:' 배수관 경년별 총괄'!X555)</f>
        <v>0</v>
      </c>
      <c r="Y533" s="1013">
        <f>SUM(' 배수관 경년별 총괄'!Y534:' 배수관 경년별 총괄'!Y555)</f>
        <v>0</v>
      </c>
      <c r="Z533" s="1013">
        <f>SUM(' 배수관 경년별 총괄'!Z534:' 배수관 경년별 총괄'!Z555)</f>
        <v>0</v>
      </c>
      <c r="AA533" s="1013">
        <f>SUM(' 배수관 경년별 총괄'!AA534:' 배수관 경년별 총괄'!AA555)</f>
        <v>0</v>
      </c>
      <c r="AB533" s="1013">
        <f>SUM(' 배수관 경년별 총괄'!AB534:' 배수관 경년별 총괄'!AB555)</f>
        <v>1955.78</v>
      </c>
      <c r="AC533" s="1013">
        <f>SUM(' 배수관 경년별 총괄'!AC534:' 배수관 경년별 총괄'!AC555)</f>
        <v>3590.52</v>
      </c>
      <c r="AD533" s="1013">
        <f>SUM(' 배수관 경년별 총괄'!AD534:' 배수관 경년별 총괄'!AD555)</f>
        <v>955.1</v>
      </c>
      <c r="AE533" s="1013">
        <f>SUM(' 배수관 경년별 총괄'!AE534:' 배수관 경년별 총괄'!AE555)</f>
        <v>0</v>
      </c>
      <c r="AF533" s="1013">
        <f>SUM(' 배수관 경년별 총괄'!AF534:' 배수관 경년별 총괄'!AF555)</f>
        <v>0</v>
      </c>
      <c r="AG533" s="1013">
        <f>SUM(' 배수관 경년별 총괄'!AG534:' 배수관 경년별 총괄'!AG555)</f>
        <v>0</v>
      </c>
      <c r="AH533" s="1013">
        <f>SUM(' 배수관 경년별 총괄'!AH534:' 배수관 경년별 총괄'!AH555)</f>
        <v>0</v>
      </c>
    </row>
    <row r="534" spans="1:34" ht="19.5" customHeight="1">
      <c r="A534" s="2018" t="s">
        <v>825</v>
      </c>
      <c r="B534" s="989" t="s">
        <v>951</v>
      </c>
      <c r="C534" s="185">
        <v>0</v>
      </c>
      <c r="D534" s="185">
        <v>0</v>
      </c>
      <c r="E534" s="185">
        <v>0</v>
      </c>
      <c r="F534" s="185">
        <v>0</v>
      </c>
      <c r="G534" s="185">
        <v>0</v>
      </c>
      <c r="H534" s="185">
        <v>0</v>
      </c>
      <c r="I534" s="185">
        <v>0</v>
      </c>
      <c r="J534" s="185">
        <v>0</v>
      </c>
      <c r="K534" s="185">
        <v>0</v>
      </c>
      <c r="L534" s="185">
        <v>0</v>
      </c>
      <c r="M534" s="185">
        <v>0</v>
      </c>
      <c r="N534" s="185">
        <v>0</v>
      </c>
      <c r="O534" s="185">
        <v>0</v>
      </c>
      <c r="P534" s="185">
        <v>0</v>
      </c>
      <c r="Q534" s="185">
        <v>0</v>
      </c>
      <c r="R534" s="185">
        <v>0</v>
      </c>
      <c r="S534" s="185">
        <v>0</v>
      </c>
      <c r="T534" s="185">
        <v>0</v>
      </c>
      <c r="U534" s="185">
        <v>0</v>
      </c>
      <c r="V534" s="185">
        <v>0</v>
      </c>
      <c r="W534" s="185">
        <v>0</v>
      </c>
      <c r="X534" s="185">
        <v>0</v>
      </c>
      <c r="Y534" s="185">
        <v>0</v>
      </c>
      <c r="Z534" s="185">
        <v>0</v>
      </c>
      <c r="AA534" s="185">
        <v>0</v>
      </c>
      <c r="AB534" s="185">
        <v>0</v>
      </c>
      <c r="AC534" s="185">
        <v>0</v>
      </c>
      <c r="AD534" s="185">
        <v>0</v>
      </c>
      <c r="AE534" s="185">
        <v>0</v>
      </c>
      <c r="AF534" s="185">
        <v>0</v>
      </c>
      <c r="AG534" s="185">
        <v>0</v>
      </c>
      <c r="AH534" s="185">
        <v>0</v>
      </c>
    </row>
    <row r="535" spans="1:34" ht="30" customHeight="1">
      <c r="A535" s="2019"/>
      <c r="B535" s="989" t="s">
        <v>796</v>
      </c>
      <c r="C535" s="185">
        <v>0</v>
      </c>
      <c r="D535" s="185">
        <v>0</v>
      </c>
      <c r="E535" s="185">
        <v>0</v>
      </c>
      <c r="F535" s="185">
        <v>0</v>
      </c>
      <c r="G535" s="185">
        <v>0</v>
      </c>
      <c r="H535" s="185">
        <v>0</v>
      </c>
      <c r="I535" s="185">
        <v>0</v>
      </c>
      <c r="J535" s="185">
        <v>0</v>
      </c>
      <c r="K535" s="185">
        <v>0</v>
      </c>
      <c r="L535" s="185">
        <v>0</v>
      </c>
      <c r="M535" s="185">
        <v>0</v>
      </c>
      <c r="N535" s="185">
        <v>0</v>
      </c>
      <c r="O535" s="185">
        <v>0</v>
      </c>
      <c r="P535" s="185">
        <v>0</v>
      </c>
      <c r="Q535" s="185">
        <v>0</v>
      </c>
      <c r="R535" s="185">
        <v>0</v>
      </c>
      <c r="S535" s="185">
        <v>0</v>
      </c>
      <c r="T535" s="185">
        <v>0</v>
      </c>
      <c r="U535" s="185">
        <v>0</v>
      </c>
      <c r="V535" s="185">
        <v>0</v>
      </c>
      <c r="W535" s="185">
        <v>0</v>
      </c>
      <c r="X535" s="185">
        <v>0</v>
      </c>
      <c r="Y535" s="185">
        <v>0</v>
      </c>
      <c r="Z535" s="185">
        <v>0</v>
      </c>
      <c r="AA535" s="185">
        <v>0</v>
      </c>
      <c r="AB535" s="185">
        <v>0</v>
      </c>
      <c r="AC535" s="185">
        <v>0</v>
      </c>
      <c r="AD535" s="185">
        <v>0</v>
      </c>
      <c r="AE535" s="185">
        <v>0</v>
      </c>
      <c r="AF535" s="185">
        <v>0</v>
      </c>
      <c r="AG535" s="185">
        <v>0</v>
      </c>
      <c r="AH535" s="185">
        <v>0</v>
      </c>
    </row>
    <row r="536" spans="1:34" ht="30" customHeight="1">
      <c r="A536" s="2019"/>
      <c r="B536" s="989" t="s">
        <v>797</v>
      </c>
      <c r="C536" s="185">
        <v>0</v>
      </c>
      <c r="D536" s="185">
        <v>0</v>
      </c>
      <c r="E536" s="185">
        <v>0</v>
      </c>
      <c r="F536" s="185">
        <v>0</v>
      </c>
      <c r="G536" s="185">
        <v>0</v>
      </c>
      <c r="H536" s="185">
        <v>0</v>
      </c>
      <c r="I536" s="185">
        <v>0</v>
      </c>
      <c r="J536" s="185">
        <v>0</v>
      </c>
      <c r="K536" s="185">
        <v>0</v>
      </c>
      <c r="L536" s="185">
        <v>0</v>
      </c>
      <c r="M536" s="185">
        <v>0</v>
      </c>
      <c r="N536" s="185">
        <v>0</v>
      </c>
      <c r="O536" s="185">
        <v>0</v>
      </c>
      <c r="P536" s="185">
        <v>0</v>
      </c>
      <c r="Q536" s="185">
        <v>0</v>
      </c>
      <c r="R536" s="185">
        <v>0</v>
      </c>
      <c r="S536" s="185">
        <v>0</v>
      </c>
      <c r="T536" s="185">
        <v>0</v>
      </c>
      <c r="U536" s="185">
        <v>0</v>
      </c>
      <c r="V536" s="185">
        <v>0</v>
      </c>
      <c r="W536" s="185">
        <v>0</v>
      </c>
      <c r="X536" s="185">
        <v>0</v>
      </c>
      <c r="Y536" s="185">
        <v>0</v>
      </c>
      <c r="Z536" s="185">
        <v>0</v>
      </c>
      <c r="AA536" s="185">
        <v>0</v>
      </c>
      <c r="AB536" s="185">
        <v>0</v>
      </c>
      <c r="AC536" s="185">
        <v>0</v>
      </c>
      <c r="AD536" s="185">
        <v>0</v>
      </c>
      <c r="AE536" s="185">
        <v>0</v>
      </c>
      <c r="AF536" s="185">
        <v>0</v>
      </c>
      <c r="AG536" s="185">
        <v>0</v>
      </c>
      <c r="AH536" s="185">
        <v>0</v>
      </c>
    </row>
    <row r="537" spans="1:34" ht="30" customHeight="1">
      <c r="A537" s="2019"/>
      <c r="B537" s="989" t="s">
        <v>798</v>
      </c>
      <c r="C537" s="185">
        <v>0</v>
      </c>
      <c r="D537" s="185">
        <v>0</v>
      </c>
      <c r="E537" s="185">
        <v>0</v>
      </c>
      <c r="F537" s="185">
        <v>0</v>
      </c>
      <c r="G537" s="185">
        <v>0</v>
      </c>
      <c r="H537" s="185">
        <v>0</v>
      </c>
      <c r="I537" s="185">
        <v>0</v>
      </c>
      <c r="J537" s="185">
        <v>0</v>
      </c>
      <c r="K537" s="185">
        <v>0</v>
      </c>
      <c r="L537" s="185">
        <v>0</v>
      </c>
      <c r="M537" s="185">
        <v>0</v>
      </c>
      <c r="N537" s="185">
        <v>0</v>
      </c>
      <c r="O537" s="185">
        <v>0</v>
      </c>
      <c r="P537" s="185">
        <v>0</v>
      </c>
      <c r="Q537" s="185">
        <v>0</v>
      </c>
      <c r="R537" s="185">
        <v>0</v>
      </c>
      <c r="S537" s="185">
        <v>0</v>
      </c>
      <c r="T537" s="185">
        <v>0</v>
      </c>
      <c r="U537" s="185">
        <v>0</v>
      </c>
      <c r="V537" s="185">
        <v>0</v>
      </c>
      <c r="W537" s="185">
        <v>0</v>
      </c>
      <c r="X537" s="185">
        <v>0</v>
      </c>
      <c r="Y537" s="185">
        <v>0</v>
      </c>
      <c r="Z537" s="185">
        <v>0</v>
      </c>
      <c r="AA537" s="185">
        <v>0</v>
      </c>
      <c r="AB537" s="185">
        <v>0</v>
      </c>
      <c r="AC537" s="185">
        <v>0</v>
      </c>
      <c r="AD537" s="185">
        <v>0</v>
      </c>
      <c r="AE537" s="185">
        <v>0</v>
      </c>
      <c r="AF537" s="185">
        <v>0</v>
      </c>
      <c r="AG537" s="185">
        <v>0</v>
      </c>
      <c r="AH537" s="185">
        <v>0</v>
      </c>
    </row>
    <row r="538" spans="1:34" ht="30" customHeight="1">
      <c r="A538" s="2019"/>
      <c r="B538" s="989" t="s">
        <v>780</v>
      </c>
      <c r="C538" s="185">
        <v>0</v>
      </c>
      <c r="D538" s="185">
        <v>0</v>
      </c>
      <c r="E538" s="185">
        <v>0</v>
      </c>
      <c r="F538" s="185">
        <v>0</v>
      </c>
      <c r="G538" s="185">
        <v>0</v>
      </c>
      <c r="H538" s="185">
        <v>0</v>
      </c>
      <c r="I538" s="185">
        <v>0</v>
      </c>
      <c r="J538" s="185">
        <v>0</v>
      </c>
      <c r="K538" s="185">
        <v>0</v>
      </c>
      <c r="L538" s="185">
        <v>0</v>
      </c>
      <c r="M538" s="185">
        <v>0</v>
      </c>
      <c r="N538" s="185">
        <v>0</v>
      </c>
      <c r="O538" s="185">
        <v>0</v>
      </c>
      <c r="P538" s="185">
        <v>0</v>
      </c>
      <c r="Q538" s="185">
        <v>0</v>
      </c>
      <c r="R538" s="185">
        <v>0</v>
      </c>
      <c r="S538" s="185">
        <v>0</v>
      </c>
      <c r="T538" s="185">
        <v>0</v>
      </c>
      <c r="U538" s="185">
        <v>0</v>
      </c>
      <c r="V538" s="185">
        <v>0</v>
      </c>
      <c r="W538" s="185">
        <v>0</v>
      </c>
      <c r="X538" s="185">
        <v>0</v>
      </c>
      <c r="Y538" s="185">
        <v>0</v>
      </c>
      <c r="Z538" s="185">
        <v>0</v>
      </c>
      <c r="AA538" s="185">
        <v>0</v>
      </c>
      <c r="AB538" s="185">
        <v>0</v>
      </c>
      <c r="AC538" s="185">
        <v>0</v>
      </c>
      <c r="AD538" s="185">
        <v>0</v>
      </c>
      <c r="AE538" s="185">
        <v>0</v>
      </c>
      <c r="AF538" s="185">
        <v>0</v>
      </c>
      <c r="AG538" s="185">
        <v>0</v>
      </c>
      <c r="AH538" s="185">
        <v>0</v>
      </c>
    </row>
    <row r="539" spans="1:34" ht="30" customHeight="1">
      <c r="A539" s="2019"/>
      <c r="B539" s="991" t="s">
        <v>781</v>
      </c>
      <c r="C539" s="185">
        <v>3328.25</v>
      </c>
      <c r="D539" s="185">
        <v>3328.25</v>
      </c>
      <c r="E539" s="185">
        <v>0</v>
      </c>
      <c r="F539" s="185">
        <v>0</v>
      </c>
      <c r="G539" s="185">
        <v>0</v>
      </c>
      <c r="H539" s="185">
        <v>0</v>
      </c>
      <c r="I539" s="185">
        <v>0</v>
      </c>
      <c r="J539" s="185">
        <v>0</v>
      </c>
      <c r="K539" s="185">
        <v>0</v>
      </c>
      <c r="L539" s="185">
        <v>0</v>
      </c>
      <c r="M539" s="185">
        <v>0</v>
      </c>
      <c r="N539" s="185">
        <v>0</v>
      </c>
      <c r="O539" s="185">
        <v>0</v>
      </c>
      <c r="P539" s="185">
        <v>0</v>
      </c>
      <c r="Q539" s="185">
        <v>0</v>
      </c>
      <c r="R539" s="185">
        <v>0</v>
      </c>
      <c r="S539" s="185">
        <v>0</v>
      </c>
      <c r="T539" s="185">
        <v>0</v>
      </c>
      <c r="U539" s="185">
        <v>0</v>
      </c>
      <c r="V539" s="185">
        <v>0</v>
      </c>
      <c r="W539" s="185">
        <v>0</v>
      </c>
      <c r="X539" s="185">
        <v>0</v>
      </c>
      <c r="Y539" s="185">
        <v>0</v>
      </c>
      <c r="Z539" s="185">
        <v>0</v>
      </c>
      <c r="AA539" s="185">
        <v>0</v>
      </c>
      <c r="AB539" s="185">
        <v>0</v>
      </c>
      <c r="AC539" s="185">
        <v>0</v>
      </c>
      <c r="AD539" s="185">
        <v>0</v>
      </c>
      <c r="AE539" s="185">
        <v>0</v>
      </c>
      <c r="AF539" s="185">
        <v>0</v>
      </c>
      <c r="AG539" s="185">
        <v>0</v>
      </c>
      <c r="AH539" s="185">
        <v>0</v>
      </c>
    </row>
    <row r="540" spans="1:34" ht="30" customHeight="1">
      <c r="A540" s="2019"/>
      <c r="B540" s="991" t="s">
        <v>786</v>
      </c>
      <c r="C540" s="185">
        <v>0</v>
      </c>
      <c r="D540" s="185">
        <v>0</v>
      </c>
      <c r="E540" s="185">
        <v>0</v>
      </c>
      <c r="F540" s="185">
        <v>0</v>
      </c>
      <c r="G540" s="185">
        <v>0</v>
      </c>
      <c r="H540" s="185">
        <v>0</v>
      </c>
      <c r="I540" s="185">
        <v>0</v>
      </c>
      <c r="J540" s="185">
        <v>0</v>
      </c>
      <c r="K540" s="185">
        <v>0</v>
      </c>
      <c r="L540" s="185">
        <v>0</v>
      </c>
      <c r="M540" s="185">
        <v>0</v>
      </c>
      <c r="N540" s="185">
        <v>0</v>
      </c>
      <c r="O540" s="185">
        <v>0</v>
      </c>
      <c r="P540" s="185">
        <v>0</v>
      </c>
      <c r="Q540" s="185">
        <v>0</v>
      </c>
      <c r="R540" s="185">
        <v>0</v>
      </c>
      <c r="S540" s="185">
        <v>0</v>
      </c>
      <c r="T540" s="185">
        <v>0</v>
      </c>
      <c r="U540" s="185">
        <v>0</v>
      </c>
      <c r="V540" s="185">
        <v>0</v>
      </c>
      <c r="W540" s="185">
        <v>0</v>
      </c>
      <c r="X540" s="185">
        <v>0</v>
      </c>
      <c r="Y540" s="185">
        <v>0</v>
      </c>
      <c r="Z540" s="185">
        <v>0</v>
      </c>
      <c r="AA540" s="185">
        <v>0</v>
      </c>
      <c r="AB540" s="185">
        <v>0</v>
      </c>
      <c r="AC540" s="185">
        <v>0</v>
      </c>
      <c r="AD540" s="185">
        <v>0</v>
      </c>
      <c r="AE540" s="185">
        <v>0</v>
      </c>
      <c r="AF540" s="185">
        <v>0</v>
      </c>
      <c r="AG540" s="185">
        <v>0</v>
      </c>
      <c r="AH540" s="185">
        <v>0</v>
      </c>
    </row>
    <row r="541" spans="1:34" ht="30" customHeight="1">
      <c r="A541" s="2019"/>
      <c r="B541" s="991" t="s">
        <v>799</v>
      </c>
      <c r="C541" s="185">
        <v>0</v>
      </c>
      <c r="D541" s="185">
        <v>0</v>
      </c>
      <c r="E541" s="185">
        <v>0</v>
      </c>
      <c r="F541" s="185">
        <v>0</v>
      </c>
      <c r="G541" s="185">
        <v>0</v>
      </c>
      <c r="H541" s="185">
        <v>0</v>
      </c>
      <c r="I541" s="185">
        <v>0</v>
      </c>
      <c r="J541" s="185">
        <v>0</v>
      </c>
      <c r="K541" s="185">
        <v>0</v>
      </c>
      <c r="L541" s="185">
        <v>0</v>
      </c>
      <c r="M541" s="185">
        <v>0</v>
      </c>
      <c r="N541" s="185">
        <v>0</v>
      </c>
      <c r="O541" s="185">
        <v>0</v>
      </c>
      <c r="P541" s="185">
        <v>0</v>
      </c>
      <c r="Q541" s="185">
        <v>0</v>
      </c>
      <c r="R541" s="185">
        <v>0</v>
      </c>
      <c r="S541" s="185">
        <v>0</v>
      </c>
      <c r="T541" s="185">
        <v>0</v>
      </c>
      <c r="U541" s="185">
        <v>0</v>
      </c>
      <c r="V541" s="185">
        <v>0</v>
      </c>
      <c r="W541" s="185">
        <v>0</v>
      </c>
      <c r="X541" s="185">
        <v>0</v>
      </c>
      <c r="Y541" s="185">
        <v>0</v>
      </c>
      <c r="Z541" s="185">
        <v>0</v>
      </c>
      <c r="AA541" s="185">
        <v>0</v>
      </c>
      <c r="AB541" s="185">
        <v>0</v>
      </c>
      <c r="AC541" s="185">
        <v>0</v>
      </c>
      <c r="AD541" s="185">
        <v>0</v>
      </c>
      <c r="AE541" s="185">
        <v>0</v>
      </c>
      <c r="AF541" s="185">
        <v>0</v>
      </c>
      <c r="AG541" s="185">
        <v>0</v>
      </c>
      <c r="AH541" s="185">
        <v>0</v>
      </c>
    </row>
    <row r="542" spans="1:34" ht="30" customHeight="1">
      <c r="A542" s="2019"/>
      <c r="B542" s="991" t="s">
        <v>787</v>
      </c>
      <c r="C542" s="185">
        <v>7767.09</v>
      </c>
      <c r="D542" s="185">
        <v>1265.69</v>
      </c>
      <c r="E542" s="185">
        <v>0</v>
      </c>
      <c r="F542" s="185">
        <v>0</v>
      </c>
      <c r="G542" s="185">
        <v>0</v>
      </c>
      <c r="H542" s="185">
        <v>1955.78</v>
      </c>
      <c r="I542" s="185">
        <v>3590.52</v>
      </c>
      <c r="J542" s="185">
        <v>955.1</v>
      </c>
      <c r="K542" s="185">
        <v>0</v>
      </c>
      <c r="L542" s="185">
        <v>0</v>
      </c>
      <c r="M542" s="185">
        <v>0</v>
      </c>
      <c r="N542" s="185">
        <v>0</v>
      </c>
      <c r="O542" s="185">
        <v>0</v>
      </c>
      <c r="P542" s="185">
        <v>0</v>
      </c>
      <c r="Q542" s="185">
        <v>0</v>
      </c>
      <c r="R542" s="185">
        <v>1955.78</v>
      </c>
      <c r="S542" s="185">
        <v>3590.52</v>
      </c>
      <c r="T542" s="185">
        <v>955.1</v>
      </c>
      <c r="U542" s="185">
        <v>0</v>
      </c>
      <c r="V542" s="185">
        <v>0</v>
      </c>
      <c r="W542" s="185">
        <v>0</v>
      </c>
      <c r="X542" s="185">
        <v>0</v>
      </c>
      <c r="Y542" s="185">
        <v>0</v>
      </c>
      <c r="Z542" s="185">
        <v>0</v>
      </c>
      <c r="AA542" s="185">
        <v>0</v>
      </c>
      <c r="AB542" s="185">
        <v>1955.78</v>
      </c>
      <c r="AC542" s="185">
        <v>3590.52</v>
      </c>
      <c r="AD542" s="185">
        <v>955.1</v>
      </c>
      <c r="AE542" s="185">
        <v>0</v>
      </c>
      <c r="AF542" s="185">
        <v>0</v>
      </c>
      <c r="AG542" s="185">
        <v>0</v>
      </c>
      <c r="AH542" s="185">
        <v>0</v>
      </c>
    </row>
    <row r="543" spans="1:34" ht="30" customHeight="1">
      <c r="A543" s="2019"/>
      <c r="B543" s="991" t="s">
        <v>820</v>
      </c>
      <c r="C543" s="185">
        <v>0</v>
      </c>
      <c r="D543" s="185">
        <v>0</v>
      </c>
      <c r="E543" s="185">
        <v>0</v>
      </c>
      <c r="F543" s="185">
        <v>0</v>
      </c>
      <c r="G543" s="185">
        <v>0</v>
      </c>
      <c r="H543" s="185">
        <v>0</v>
      </c>
      <c r="I543" s="185">
        <v>0</v>
      </c>
      <c r="J543" s="185">
        <v>0</v>
      </c>
      <c r="K543" s="185">
        <v>0</v>
      </c>
      <c r="L543" s="185">
        <v>0</v>
      </c>
      <c r="M543" s="185">
        <v>0</v>
      </c>
      <c r="N543" s="185">
        <v>0</v>
      </c>
      <c r="O543" s="185">
        <v>0</v>
      </c>
      <c r="P543" s="185">
        <v>0</v>
      </c>
      <c r="Q543" s="185">
        <v>0</v>
      </c>
      <c r="R543" s="185">
        <v>0</v>
      </c>
      <c r="S543" s="185">
        <v>0</v>
      </c>
      <c r="T543" s="185">
        <v>0</v>
      </c>
      <c r="U543" s="185">
        <v>0</v>
      </c>
      <c r="V543" s="185">
        <v>0</v>
      </c>
      <c r="W543" s="185">
        <v>0</v>
      </c>
      <c r="X543" s="185">
        <v>0</v>
      </c>
      <c r="Y543" s="185">
        <v>0</v>
      </c>
      <c r="Z543" s="185">
        <v>0</v>
      </c>
      <c r="AA543" s="185">
        <v>0</v>
      </c>
      <c r="AB543" s="185">
        <v>0</v>
      </c>
      <c r="AC543" s="185">
        <v>0</v>
      </c>
      <c r="AD543" s="185">
        <v>0</v>
      </c>
      <c r="AE543" s="185">
        <v>0</v>
      </c>
      <c r="AF543" s="185">
        <v>0</v>
      </c>
      <c r="AG543" s="185">
        <v>0</v>
      </c>
      <c r="AH543" s="185">
        <v>0</v>
      </c>
    </row>
    <row r="544" spans="1:34" ht="30" customHeight="1">
      <c r="A544" s="2019"/>
      <c r="B544" s="991" t="s">
        <v>800</v>
      </c>
      <c r="C544" s="185">
        <v>0</v>
      </c>
      <c r="D544" s="185">
        <v>0</v>
      </c>
      <c r="E544" s="185">
        <v>0</v>
      </c>
      <c r="F544" s="185">
        <v>0</v>
      </c>
      <c r="G544" s="185">
        <v>0</v>
      </c>
      <c r="H544" s="185">
        <v>0</v>
      </c>
      <c r="I544" s="185">
        <v>0</v>
      </c>
      <c r="J544" s="185">
        <v>0</v>
      </c>
      <c r="K544" s="185">
        <v>0</v>
      </c>
      <c r="L544" s="185">
        <v>0</v>
      </c>
      <c r="M544" s="185">
        <v>0</v>
      </c>
      <c r="N544" s="185">
        <v>0</v>
      </c>
      <c r="O544" s="185">
        <v>0</v>
      </c>
      <c r="P544" s="185">
        <v>0</v>
      </c>
      <c r="Q544" s="185">
        <v>0</v>
      </c>
      <c r="R544" s="185">
        <v>0</v>
      </c>
      <c r="S544" s="185">
        <v>0</v>
      </c>
      <c r="T544" s="185">
        <v>0</v>
      </c>
      <c r="U544" s="185">
        <v>0</v>
      </c>
      <c r="V544" s="185">
        <v>0</v>
      </c>
      <c r="W544" s="185">
        <v>0</v>
      </c>
      <c r="X544" s="185">
        <v>0</v>
      </c>
      <c r="Y544" s="185">
        <v>0</v>
      </c>
      <c r="Z544" s="185">
        <v>0</v>
      </c>
      <c r="AA544" s="185">
        <v>0</v>
      </c>
      <c r="AB544" s="185">
        <v>0</v>
      </c>
      <c r="AC544" s="185">
        <v>0</v>
      </c>
      <c r="AD544" s="185">
        <v>0</v>
      </c>
      <c r="AE544" s="185">
        <v>0</v>
      </c>
      <c r="AF544" s="185">
        <v>0</v>
      </c>
      <c r="AG544" s="185">
        <v>0</v>
      </c>
      <c r="AH544" s="185">
        <v>0</v>
      </c>
    </row>
    <row r="545" spans="1:34" ht="30" customHeight="1">
      <c r="A545" s="2019"/>
      <c r="B545" s="989" t="s">
        <v>801</v>
      </c>
      <c r="C545" s="185">
        <v>0</v>
      </c>
      <c r="D545" s="185">
        <v>0</v>
      </c>
      <c r="E545" s="185">
        <v>0</v>
      </c>
      <c r="F545" s="185">
        <v>0</v>
      </c>
      <c r="G545" s="185">
        <v>0</v>
      </c>
      <c r="H545" s="185">
        <v>0</v>
      </c>
      <c r="I545" s="185">
        <v>0</v>
      </c>
      <c r="J545" s="185">
        <v>0</v>
      </c>
      <c r="K545" s="185">
        <v>0</v>
      </c>
      <c r="L545" s="185">
        <v>0</v>
      </c>
      <c r="M545" s="185">
        <v>0</v>
      </c>
      <c r="N545" s="185">
        <v>0</v>
      </c>
      <c r="O545" s="185">
        <v>0</v>
      </c>
      <c r="P545" s="185">
        <v>0</v>
      </c>
      <c r="Q545" s="185">
        <v>0</v>
      </c>
      <c r="R545" s="185">
        <v>0</v>
      </c>
      <c r="S545" s="185">
        <v>0</v>
      </c>
      <c r="T545" s="185">
        <v>0</v>
      </c>
      <c r="U545" s="185">
        <v>0</v>
      </c>
      <c r="V545" s="185">
        <v>0</v>
      </c>
      <c r="W545" s="185">
        <v>0</v>
      </c>
      <c r="X545" s="185">
        <v>0</v>
      </c>
      <c r="Y545" s="185">
        <v>0</v>
      </c>
      <c r="Z545" s="185">
        <v>0</v>
      </c>
      <c r="AA545" s="185">
        <v>0</v>
      </c>
      <c r="AB545" s="185">
        <v>0</v>
      </c>
      <c r="AC545" s="185">
        <v>0</v>
      </c>
      <c r="AD545" s="185">
        <v>0</v>
      </c>
      <c r="AE545" s="185">
        <v>0</v>
      </c>
      <c r="AF545" s="185">
        <v>0</v>
      </c>
      <c r="AG545" s="185">
        <v>0</v>
      </c>
      <c r="AH545" s="185">
        <v>0</v>
      </c>
    </row>
    <row r="546" spans="1:34" ht="30" customHeight="1">
      <c r="A546" s="2019"/>
      <c r="B546" s="995" t="s">
        <v>802</v>
      </c>
      <c r="C546" s="185">
        <v>0</v>
      </c>
      <c r="D546" s="185">
        <v>0</v>
      </c>
      <c r="E546" s="185">
        <v>0</v>
      </c>
      <c r="F546" s="185">
        <v>0</v>
      </c>
      <c r="G546" s="185">
        <v>0</v>
      </c>
      <c r="H546" s="185">
        <v>0</v>
      </c>
      <c r="I546" s="185">
        <v>0</v>
      </c>
      <c r="J546" s="185">
        <v>0</v>
      </c>
      <c r="K546" s="185">
        <v>0</v>
      </c>
      <c r="L546" s="185">
        <v>0</v>
      </c>
      <c r="M546" s="185">
        <v>0</v>
      </c>
      <c r="N546" s="185">
        <v>0</v>
      </c>
      <c r="O546" s="185">
        <v>0</v>
      </c>
      <c r="P546" s="185">
        <v>0</v>
      </c>
      <c r="Q546" s="185">
        <v>0</v>
      </c>
      <c r="R546" s="185">
        <v>0</v>
      </c>
      <c r="S546" s="185">
        <v>0</v>
      </c>
      <c r="T546" s="185">
        <v>0</v>
      </c>
      <c r="U546" s="185">
        <v>0</v>
      </c>
      <c r="V546" s="185">
        <v>0</v>
      </c>
      <c r="W546" s="185">
        <v>0</v>
      </c>
      <c r="X546" s="185">
        <v>0</v>
      </c>
      <c r="Y546" s="185">
        <v>0</v>
      </c>
      <c r="Z546" s="185">
        <v>0</v>
      </c>
      <c r="AA546" s="185">
        <v>0</v>
      </c>
      <c r="AB546" s="185">
        <v>0</v>
      </c>
      <c r="AC546" s="185">
        <v>0</v>
      </c>
      <c r="AD546" s="185">
        <v>0</v>
      </c>
      <c r="AE546" s="185">
        <v>0</v>
      </c>
      <c r="AF546" s="185">
        <v>0</v>
      </c>
      <c r="AG546" s="185">
        <v>0</v>
      </c>
      <c r="AH546" s="185">
        <v>0</v>
      </c>
    </row>
    <row r="547" spans="1:34" ht="30" customHeight="1">
      <c r="A547" s="2019"/>
      <c r="B547" s="995" t="s">
        <v>803</v>
      </c>
      <c r="C547" s="185">
        <v>0</v>
      </c>
      <c r="D547" s="185">
        <v>0</v>
      </c>
      <c r="E547" s="185">
        <v>0</v>
      </c>
      <c r="F547" s="185">
        <v>0</v>
      </c>
      <c r="G547" s="185">
        <v>0</v>
      </c>
      <c r="H547" s="185">
        <v>0</v>
      </c>
      <c r="I547" s="185">
        <v>0</v>
      </c>
      <c r="J547" s="185">
        <v>0</v>
      </c>
      <c r="K547" s="185">
        <v>0</v>
      </c>
      <c r="L547" s="185">
        <v>0</v>
      </c>
      <c r="M547" s="185">
        <v>0</v>
      </c>
      <c r="N547" s="185">
        <v>0</v>
      </c>
      <c r="O547" s="185">
        <v>0</v>
      </c>
      <c r="P547" s="185">
        <v>0</v>
      </c>
      <c r="Q547" s="185">
        <v>0</v>
      </c>
      <c r="R547" s="185">
        <v>0</v>
      </c>
      <c r="S547" s="185">
        <v>0</v>
      </c>
      <c r="T547" s="185">
        <v>0</v>
      </c>
      <c r="U547" s="185">
        <v>0</v>
      </c>
      <c r="V547" s="185">
        <v>0</v>
      </c>
      <c r="W547" s="185">
        <v>0</v>
      </c>
      <c r="X547" s="185">
        <v>0</v>
      </c>
      <c r="Y547" s="185">
        <v>0</v>
      </c>
      <c r="Z547" s="185">
        <v>0</v>
      </c>
      <c r="AA547" s="185">
        <v>0</v>
      </c>
      <c r="AB547" s="185">
        <v>0</v>
      </c>
      <c r="AC547" s="185">
        <v>0</v>
      </c>
      <c r="AD547" s="185">
        <v>0</v>
      </c>
      <c r="AE547" s="185">
        <v>0</v>
      </c>
      <c r="AF547" s="185">
        <v>0</v>
      </c>
      <c r="AG547" s="185">
        <v>0</v>
      </c>
      <c r="AH547" s="185">
        <v>0</v>
      </c>
    </row>
    <row r="548" spans="1:34" ht="30" customHeight="1">
      <c r="A548" s="2019"/>
      <c r="B548" s="1011" t="s">
        <v>804</v>
      </c>
      <c r="C548" s="185">
        <v>0</v>
      </c>
      <c r="D548" s="185">
        <v>0</v>
      </c>
      <c r="E548" s="185">
        <v>0</v>
      </c>
      <c r="F548" s="185">
        <v>0</v>
      </c>
      <c r="G548" s="185">
        <v>0</v>
      </c>
      <c r="H548" s="185">
        <v>0</v>
      </c>
      <c r="I548" s="185">
        <v>0</v>
      </c>
      <c r="J548" s="185">
        <v>0</v>
      </c>
      <c r="K548" s="185">
        <v>0</v>
      </c>
      <c r="L548" s="185">
        <v>0</v>
      </c>
      <c r="M548" s="185">
        <v>0</v>
      </c>
      <c r="N548" s="185">
        <v>0</v>
      </c>
      <c r="O548" s="185">
        <v>0</v>
      </c>
      <c r="P548" s="185">
        <v>0</v>
      </c>
      <c r="Q548" s="185">
        <v>0</v>
      </c>
      <c r="R548" s="185">
        <v>0</v>
      </c>
      <c r="S548" s="185">
        <v>0</v>
      </c>
      <c r="T548" s="185">
        <v>0</v>
      </c>
      <c r="U548" s="185">
        <v>0</v>
      </c>
      <c r="V548" s="185">
        <v>0</v>
      </c>
      <c r="W548" s="185">
        <v>0</v>
      </c>
      <c r="X548" s="185">
        <v>0</v>
      </c>
      <c r="Y548" s="185">
        <v>0</v>
      </c>
      <c r="Z548" s="185">
        <v>0</v>
      </c>
      <c r="AA548" s="185">
        <v>0</v>
      </c>
      <c r="AB548" s="185">
        <v>0</v>
      </c>
      <c r="AC548" s="185">
        <v>0</v>
      </c>
      <c r="AD548" s="185">
        <v>0</v>
      </c>
      <c r="AE548" s="185">
        <v>0</v>
      </c>
      <c r="AF548" s="185">
        <v>0</v>
      </c>
      <c r="AG548" s="185">
        <v>0</v>
      </c>
      <c r="AH548" s="185">
        <v>0</v>
      </c>
    </row>
    <row r="549" spans="1:34" ht="30" customHeight="1">
      <c r="A549" s="2019"/>
      <c r="B549" s="1011" t="s">
        <v>805</v>
      </c>
      <c r="C549" s="185">
        <v>0</v>
      </c>
      <c r="D549" s="185">
        <v>0</v>
      </c>
      <c r="E549" s="185">
        <v>0</v>
      </c>
      <c r="F549" s="185">
        <v>0</v>
      </c>
      <c r="G549" s="185">
        <v>0</v>
      </c>
      <c r="H549" s="185">
        <v>0</v>
      </c>
      <c r="I549" s="185">
        <v>0</v>
      </c>
      <c r="J549" s="185">
        <v>0</v>
      </c>
      <c r="K549" s="185">
        <v>0</v>
      </c>
      <c r="L549" s="185">
        <v>0</v>
      </c>
      <c r="M549" s="185">
        <v>0</v>
      </c>
      <c r="N549" s="185">
        <v>0</v>
      </c>
      <c r="O549" s="185">
        <v>0</v>
      </c>
      <c r="P549" s="185">
        <v>0</v>
      </c>
      <c r="Q549" s="185">
        <v>0</v>
      </c>
      <c r="R549" s="185">
        <v>0</v>
      </c>
      <c r="S549" s="185">
        <v>0</v>
      </c>
      <c r="T549" s="185">
        <v>0</v>
      </c>
      <c r="U549" s="185">
        <v>0</v>
      </c>
      <c r="V549" s="185">
        <v>0</v>
      </c>
      <c r="W549" s="185">
        <v>0</v>
      </c>
      <c r="X549" s="185">
        <v>0</v>
      </c>
      <c r="Y549" s="185">
        <v>0</v>
      </c>
      <c r="Z549" s="185">
        <v>0</v>
      </c>
      <c r="AA549" s="185">
        <v>0</v>
      </c>
      <c r="AB549" s="185">
        <v>0</v>
      </c>
      <c r="AC549" s="185">
        <v>0</v>
      </c>
      <c r="AD549" s="185">
        <v>0</v>
      </c>
      <c r="AE549" s="185">
        <v>0</v>
      </c>
      <c r="AF549" s="185">
        <v>0</v>
      </c>
      <c r="AG549" s="185">
        <v>0</v>
      </c>
      <c r="AH549" s="185">
        <v>0</v>
      </c>
    </row>
    <row r="550" spans="1:34" ht="30" customHeight="1">
      <c r="A550" s="2019"/>
      <c r="B550" s="1011" t="s">
        <v>806</v>
      </c>
      <c r="C550" s="185">
        <v>0</v>
      </c>
      <c r="D550" s="185">
        <v>0</v>
      </c>
      <c r="E550" s="185">
        <v>0</v>
      </c>
      <c r="F550" s="185">
        <v>0</v>
      </c>
      <c r="G550" s="185">
        <v>0</v>
      </c>
      <c r="H550" s="185">
        <v>0</v>
      </c>
      <c r="I550" s="185">
        <v>0</v>
      </c>
      <c r="J550" s="185">
        <v>0</v>
      </c>
      <c r="K550" s="185">
        <v>0</v>
      </c>
      <c r="L550" s="185">
        <v>0</v>
      </c>
      <c r="M550" s="185">
        <v>0</v>
      </c>
      <c r="N550" s="185">
        <v>0</v>
      </c>
      <c r="O550" s="185">
        <v>0</v>
      </c>
      <c r="P550" s="185">
        <v>0</v>
      </c>
      <c r="Q550" s="185">
        <v>0</v>
      </c>
      <c r="R550" s="185">
        <v>0</v>
      </c>
      <c r="S550" s="185">
        <v>0</v>
      </c>
      <c r="T550" s="185">
        <v>0</v>
      </c>
      <c r="U550" s="185">
        <v>0</v>
      </c>
      <c r="V550" s="185">
        <v>0</v>
      </c>
      <c r="W550" s="185">
        <v>0</v>
      </c>
      <c r="X550" s="185">
        <v>0</v>
      </c>
      <c r="Y550" s="185">
        <v>0</v>
      </c>
      <c r="Z550" s="185">
        <v>0</v>
      </c>
      <c r="AA550" s="185">
        <v>0</v>
      </c>
      <c r="AB550" s="185">
        <v>0</v>
      </c>
      <c r="AC550" s="185">
        <v>0</v>
      </c>
      <c r="AD550" s="185">
        <v>0</v>
      </c>
      <c r="AE550" s="185">
        <v>0</v>
      </c>
      <c r="AF550" s="185">
        <v>0</v>
      </c>
      <c r="AG550" s="185">
        <v>0</v>
      </c>
      <c r="AH550" s="185">
        <v>0</v>
      </c>
    </row>
    <row r="551" spans="1:34" ht="30" customHeight="1">
      <c r="A551" s="2019"/>
      <c r="B551" s="995" t="s">
        <v>807</v>
      </c>
      <c r="C551" s="185">
        <v>0</v>
      </c>
      <c r="D551" s="185">
        <v>0</v>
      </c>
      <c r="E551" s="185">
        <v>0</v>
      </c>
      <c r="F551" s="185">
        <v>0</v>
      </c>
      <c r="G551" s="185">
        <v>0</v>
      </c>
      <c r="H551" s="185">
        <v>0</v>
      </c>
      <c r="I551" s="185">
        <v>0</v>
      </c>
      <c r="J551" s="185">
        <v>0</v>
      </c>
      <c r="K551" s="185">
        <v>0</v>
      </c>
      <c r="L551" s="185">
        <v>0</v>
      </c>
      <c r="M551" s="185">
        <v>0</v>
      </c>
      <c r="N551" s="185">
        <v>0</v>
      </c>
      <c r="O551" s="185">
        <v>0</v>
      </c>
      <c r="P551" s="185">
        <v>0</v>
      </c>
      <c r="Q551" s="185">
        <v>0</v>
      </c>
      <c r="R551" s="185">
        <v>0</v>
      </c>
      <c r="S551" s="185">
        <v>0</v>
      </c>
      <c r="T551" s="185">
        <v>0</v>
      </c>
      <c r="U551" s="185">
        <v>0</v>
      </c>
      <c r="V551" s="185">
        <v>0</v>
      </c>
      <c r="W551" s="185">
        <v>0</v>
      </c>
      <c r="X551" s="185">
        <v>0</v>
      </c>
      <c r="Y551" s="185">
        <v>0</v>
      </c>
      <c r="Z551" s="185">
        <v>0</v>
      </c>
      <c r="AA551" s="185">
        <v>0</v>
      </c>
      <c r="AB551" s="185">
        <v>0</v>
      </c>
      <c r="AC551" s="185">
        <v>0</v>
      </c>
      <c r="AD551" s="185">
        <v>0</v>
      </c>
      <c r="AE551" s="185">
        <v>0</v>
      </c>
      <c r="AF551" s="185">
        <v>0</v>
      </c>
      <c r="AG551" s="185">
        <v>0</v>
      </c>
      <c r="AH551" s="185">
        <v>0</v>
      </c>
    </row>
    <row r="552" spans="1:34" ht="30" customHeight="1">
      <c r="A552" s="2019"/>
      <c r="B552" s="991" t="s">
        <v>808</v>
      </c>
      <c r="C552" s="185">
        <v>0</v>
      </c>
      <c r="D552" s="185">
        <v>0</v>
      </c>
      <c r="E552" s="185">
        <v>0</v>
      </c>
      <c r="F552" s="185">
        <v>0</v>
      </c>
      <c r="G552" s="185">
        <v>0</v>
      </c>
      <c r="H552" s="185">
        <v>0</v>
      </c>
      <c r="I552" s="185">
        <v>0</v>
      </c>
      <c r="J552" s="185">
        <v>0</v>
      </c>
      <c r="K552" s="185">
        <v>0</v>
      </c>
      <c r="L552" s="185">
        <v>0</v>
      </c>
      <c r="M552" s="185">
        <v>0</v>
      </c>
      <c r="N552" s="185">
        <v>0</v>
      </c>
      <c r="O552" s="185">
        <v>0</v>
      </c>
      <c r="P552" s="185">
        <v>0</v>
      </c>
      <c r="Q552" s="185">
        <v>0</v>
      </c>
      <c r="R552" s="185">
        <v>0</v>
      </c>
      <c r="S552" s="185">
        <v>0</v>
      </c>
      <c r="T552" s="185">
        <v>0</v>
      </c>
      <c r="U552" s="185">
        <v>0</v>
      </c>
      <c r="V552" s="185">
        <v>0</v>
      </c>
      <c r="W552" s="185">
        <v>0</v>
      </c>
      <c r="X552" s="185">
        <v>0</v>
      </c>
      <c r="Y552" s="185">
        <v>0</v>
      </c>
      <c r="Z552" s="185">
        <v>0</v>
      </c>
      <c r="AA552" s="185">
        <v>0</v>
      </c>
      <c r="AB552" s="185">
        <v>0</v>
      </c>
      <c r="AC552" s="185">
        <v>0</v>
      </c>
      <c r="AD552" s="185">
        <v>0</v>
      </c>
      <c r="AE552" s="185">
        <v>0</v>
      </c>
      <c r="AF552" s="185">
        <v>0</v>
      </c>
      <c r="AG552" s="185">
        <v>0</v>
      </c>
      <c r="AH552" s="185">
        <v>0</v>
      </c>
    </row>
    <row r="553" spans="1:34" ht="30" customHeight="1">
      <c r="A553" s="2019"/>
      <c r="B553" s="1011" t="s">
        <v>821</v>
      </c>
      <c r="C553" s="185">
        <v>0</v>
      </c>
      <c r="D553" s="185">
        <v>0</v>
      </c>
      <c r="E553" s="185">
        <v>0</v>
      </c>
      <c r="F553" s="185">
        <v>0</v>
      </c>
      <c r="G553" s="185">
        <v>0</v>
      </c>
      <c r="H553" s="185">
        <v>0</v>
      </c>
      <c r="I553" s="185">
        <v>0</v>
      </c>
      <c r="J553" s="185">
        <v>0</v>
      </c>
      <c r="K553" s="185">
        <v>0</v>
      </c>
      <c r="L553" s="185">
        <v>0</v>
      </c>
      <c r="M553" s="185">
        <v>0</v>
      </c>
      <c r="N553" s="185">
        <v>0</v>
      </c>
      <c r="O553" s="185">
        <v>0</v>
      </c>
      <c r="P553" s="185">
        <v>0</v>
      </c>
      <c r="Q553" s="185">
        <v>0</v>
      </c>
      <c r="R553" s="185">
        <v>0</v>
      </c>
      <c r="S553" s="185">
        <v>0</v>
      </c>
      <c r="T553" s="185">
        <v>0</v>
      </c>
      <c r="U553" s="185">
        <v>0</v>
      </c>
      <c r="V553" s="185">
        <v>0</v>
      </c>
      <c r="W553" s="185">
        <v>0</v>
      </c>
      <c r="X553" s="185">
        <v>0</v>
      </c>
      <c r="Y553" s="185">
        <v>0</v>
      </c>
      <c r="Z553" s="185">
        <v>0</v>
      </c>
      <c r="AA553" s="185">
        <v>0</v>
      </c>
      <c r="AB553" s="185">
        <v>0</v>
      </c>
      <c r="AC553" s="185">
        <v>0</v>
      </c>
      <c r="AD553" s="185">
        <v>0</v>
      </c>
      <c r="AE553" s="185">
        <v>0</v>
      </c>
      <c r="AF553" s="185">
        <v>0</v>
      </c>
      <c r="AG553" s="185">
        <v>0</v>
      </c>
      <c r="AH553" s="185">
        <v>0</v>
      </c>
    </row>
    <row r="554" spans="1:34" ht="30" customHeight="1">
      <c r="A554" s="2019"/>
      <c r="B554" s="1011" t="s">
        <v>822</v>
      </c>
      <c r="C554" s="185">
        <v>0</v>
      </c>
      <c r="D554" s="185">
        <v>0</v>
      </c>
      <c r="E554" s="185">
        <v>0</v>
      </c>
      <c r="F554" s="185">
        <v>0</v>
      </c>
      <c r="G554" s="185">
        <v>0</v>
      </c>
      <c r="H554" s="185">
        <v>0</v>
      </c>
      <c r="I554" s="185">
        <v>0</v>
      </c>
      <c r="J554" s="185">
        <v>0</v>
      </c>
      <c r="K554" s="185">
        <v>0</v>
      </c>
      <c r="L554" s="185">
        <v>0</v>
      </c>
      <c r="M554" s="185">
        <v>0</v>
      </c>
      <c r="N554" s="185">
        <v>0</v>
      </c>
      <c r="O554" s="185">
        <v>0</v>
      </c>
      <c r="P554" s="185">
        <v>0</v>
      </c>
      <c r="Q554" s="185">
        <v>0</v>
      </c>
      <c r="R554" s="185">
        <v>0</v>
      </c>
      <c r="S554" s="185">
        <v>0</v>
      </c>
      <c r="T554" s="185">
        <v>0</v>
      </c>
      <c r="U554" s="185">
        <v>0</v>
      </c>
      <c r="V554" s="185">
        <v>0</v>
      </c>
      <c r="W554" s="185">
        <v>0</v>
      </c>
      <c r="X554" s="185">
        <v>0</v>
      </c>
      <c r="Y554" s="185">
        <v>0</v>
      </c>
      <c r="Z554" s="185">
        <v>0</v>
      </c>
      <c r="AA554" s="185">
        <v>0</v>
      </c>
      <c r="AB554" s="185">
        <v>0</v>
      </c>
      <c r="AC554" s="185">
        <v>0</v>
      </c>
      <c r="AD554" s="185">
        <v>0</v>
      </c>
      <c r="AE554" s="185">
        <v>0</v>
      </c>
      <c r="AF554" s="185">
        <v>0</v>
      </c>
      <c r="AG554" s="185">
        <v>0</v>
      </c>
      <c r="AH554" s="185">
        <v>0</v>
      </c>
    </row>
    <row r="555" spans="1:34" ht="19.5" customHeight="1">
      <c r="A555" s="2019"/>
      <c r="B555" s="1242" t="s">
        <v>952</v>
      </c>
      <c r="C555" s="185">
        <v>0</v>
      </c>
      <c r="D555" s="185">
        <v>0</v>
      </c>
      <c r="E555" s="185">
        <v>0</v>
      </c>
      <c r="F555" s="185">
        <v>0</v>
      </c>
      <c r="G555" s="185">
        <v>0</v>
      </c>
      <c r="H555" s="185">
        <v>0</v>
      </c>
      <c r="I555" s="185">
        <v>0</v>
      </c>
      <c r="J555" s="185">
        <v>0</v>
      </c>
      <c r="K555" s="185">
        <v>0</v>
      </c>
      <c r="L555" s="185">
        <v>0</v>
      </c>
      <c r="M555" s="185">
        <v>0</v>
      </c>
      <c r="N555" s="185">
        <v>0</v>
      </c>
      <c r="O555" s="185">
        <v>0</v>
      </c>
      <c r="P555" s="185">
        <v>0</v>
      </c>
      <c r="Q555" s="185">
        <v>0</v>
      </c>
      <c r="R555" s="185">
        <v>0</v>
      </c>
      <c r="S555" s="185">
        <v>0</v>
      </c>
      <c r="T555" s="185">
        <v>0</v>
      </c>
      <c r="U555" s="185">
        <v>0</v>
      </c>
      <c r="V555" s="185">
        <v>0</v>
      </c>
      <c r="W555" s="185">
        <v>0</v>
      </c>
      <c r="X555" s="185">
        <v>0</v>
      </c>
      <c r="Y555" s="185">
        <v>0</v>
      </c>
      <c r="Z555" s="185">
        <v>0</v>
      </c>
      <c r="AA555" s="185">
        <v>0</v>
      </c>
      <c r="AB555" s="185">
        <v>0</v>
      </c>
      <c r="AC555" s="185">
        <v>0</v>
      </c>
      <c r="AD555" s="185">
        <v>0</v>
      </c>
      <c r="AE555" s="185">
        <v>0</v>
      </c>
      <c r="AF555" s="185">
        <v>0</v>
      </c>
      <c r="AG555" s="185">
        <v>0</v>
      </c>
      <c r="AH555" s="185">
        <v>0</v>
      </c>
    </row>
    <row r="556" spans="1:34" ht="19.5" customHeight="1">
      <c r="A556" s="2018" t="s">
        <v>826</v>
      </c>
      <c r="B556" s="1013" t="s">
        <v>41</v>
      </c>
      <c r="C556" s="1013">
        <f>SUM(' 배수관 경년별 총괄'!C557:' 배수관 경년별 총괄'!C578)</f>
        <v>1981.6</v>
      </c>
      <c r="D556" s="1013">
        <f>SUM(' 배수관 경년별 총괄'!D557:' 배수관 경년별 총괄'!D578)</f>
        <v>1981.6</v>
      </c>
      <c r="E556" s="1013">
        <f>SUM(' 배수관 경년별 총괄'!E557:' 배수관 경년별 총괄'!E578)</f>
        <v>0</v>
      </c>
      <c r="F556" s="1013">
        <f>SUM(' 배수관 경년별 총괄'!F557:' 배수관 경년별 총괄'!F578)</f>
        <v>0</v>
      </c>
      <c r="G556" s="1013">
        <f>SUM(' 배수관 경년별 총괄'!G557:' 배수관 경년별 총괄'!G578)</f>
        <v>0</v>
      </c>
      <c r="H556" s="1013">
        <f>SUM(' 배수관 경년별 총괄'!H557:' 배수관 경년별 총괄'!H578)</f>
        <v>0</v>
      </c>
      <c r="I556" s="1013">
        <f>SUM(' 배수관 경년별 총괄'!I557:' 배수관 경년별 총괄'!I578)</f>
        <v>0</v>
      </c>
      <c r="J556" s="1013">
        <f>SUM(' 배수관 경년별 총괄'!J557:' 배수관 경년별 총괄'!J578)</f>
        <v>0</v>
      </c>
      <c r="K556" s="1013">
        <f>SUM(' 배수관 경년별 총괄'!K557:' 배수관 경년별 총괄'!K578)</f>
        <v>0</v>
      </c>
      <c r="L556" s="1013">
        <f>SUM(' 배수관 경년별 총괄'!L557:' 배수관 경년별 총괄'!L578)</f>
        <v>0</v>
      </c>
      <c r="M556" s="1013">
        <f>SUM(' 배수관 경년별 총괄'!M557:' 배수관 경년별 총괄'!M578)</f>
        <v>0</v>
      </c>
      <c r="N556" s="1013">
        <f>SUM(' 배수관 경년별 총괄'!N557:' 배수관 경년별 총괄'!N578)</f>
        <v>0</v>
      </c>
      <c r="O556" s="1013">
        <f>SUM(' 배수관 경년별 총괄'!O557:' 배수관 경년별 총괄'!O578)</f>
        <v>0</v>
      </c>
      <c r="P556" s="1013">
        <f>SUM(' 배수관 경년별 총괄'!P557:' 배수관 경년별 총괄'!P578)</f>
        <v>0</v>
      </c>
      <c r="Q556" s="1013">
        <f>SUM(' 배수관 경년별 총괄'!Q557:' 배수관 경년별 총괄'!Q578)</f>
        <v>0</v>
      </c>
      <c r="R556" s="1013">
        <f>SUM(' 배수관 경년별 총괄'!R557:' 배수관 경년별 총괄'!R578)</f>
        <v>0</v>
      </c>
      <c r="S556" s="1013">
        <f>SUM(' 배수관 경년별 총괄'!S557:' 배수관 경년별 총괄'!S578)</f>
        <v>0</v>
      </c>
      <c r="T556" s="1013">
        <f>SUM(' 배수관 경년별 총괄'!T557:' 배수관 경년별 총괄'!T578)</f>
        <v>0</v>
      </c>
      <c r="U556" s="1013">
        <f>SUM(' 배수관 경년별 총괄'!U557:' 배수관 경년별 총괄'!U578)</f>
        <v>0</v>
      </c>
      <c r="V556" s="1013">
        <f>SUM(' 배수관 경년별 총괄'!V557:' 배수관 경년별 총괄'!V578)</f>
        <v>0</v>
      </c>
      <c r="W556" s="1013">
        <f>SUM(' 배수관 경년별 총괄'!W557:' 배수관 경년별 총괄'!W578)</f>
        <v>0</v>
      </c>
      <c r="X556" s="1013">
        <f>SUM(' 배수관 경년별 총괄'!X557:' 배수관 경년별 총괄'!X578)</f>
        <v>0</v>
      </c>
      <c r="Y556" s="1013">
        <f>SUM(' 배수관 경년별 총괄'!Y557:' 배수관 경년별 총괄'!Y578)</f>
        <v>0</v>
      </c>
      <c r="Z556" s="1013">
        <f>SUM(' 배수관 경년별 총괄'!Z557:' 배수관 경년별 총괄'!Z578)</f>
        <v>0</v>
      </c>
      <c r="AA556" s="1013">
        <f>SUM(' 배수관 경년별 총괄'!AA557:' 배수관 경년별 총괄'!AA578)</f>
        <v>0</v>
      </c>
      <c r="AB556" s="1013">
        <f>SUM(' 배수관 경년별 총괄'!AB557:' 배수관 경년별 총괄'!AB578)</f>
        <v>0</v>
      </c>
      <c r="AC556" s="1013">
        <f>SUM(' 배수관 경년별 총괄'!AC557:' 배수관 경년별 총괄'!AC578)</f>
        <v>0</v>
      </c>
      <c r="AD556" s="1013">
        <f>SUM(' 배수관 경년별 총괄'!AD557:' 배수관 경년별 총괄'!AD578)</f>
        <v>0</v>
      </c>
      <c r="AE556" s="1013">
        <f>SUM(' 배수관 경년별 총괄'!AE557:' 배수관 경년별 총괄'!AE578)</f>
        <v>0</v>
      </c>
      <c r="AF556" s="1013">
        <f>SUM(' 배수관 경년별 총괄'!AF557:' 배수관 경년별 총괄'!AF578)</f>
        <v>0</v>
      </c>
      <c r="AG556" s="1013">
        <f>SUM(' 배수관 경년별 총괄'!AG557:' 배수관 경년별 총괄'!AG578)</f>
        <v>0</v>
      </c>
      <c r="AH556" s="1013">
        <f>SUM(' 배수관 경년별 총괄'!AH557:' 배수관 경년별 총괄'!AH578)</f>
        <v>0</v>
      </c>
    </row>
    <row r="557" spans="1:34" ht="19.5" customHeight="1">
      <c r="A557" s="2018" t="s">
        <v>826</v>
      </c>
      <c r="B557" s="989" t="s">
        <v>951</v>
      </c>
      <c r="C557" s="185">
        <v>0</v>
      </c>
      <c r="D557" s="185">
        <v>0</v>
      </c>
      <c r="E557" s="185">
        <v>0</v>
      </c>
      <c r="F557" s="185">
        <v>0</v>
      </c>
      <c r="G557" s="185">
        <v>0</v>
      </c>
      <c r="H557" s="185">
        <v>0</v>
      </c>
      <c r="I557" s="185">
        <v>0</v>
      </c>
      <c r="J557" s="185">
        <v>0</v>
      </c>
      <c r="K557" s="185">
        <v>0</v>
      </c>
      <c r="L557" s="185">
        <v>0</v>
      </c>
      <c r="M557" s="185">
        <v>0</v>
      </c>
      <c r="N557" s="185">
        <v>0</v>
      </c>
      <c r="O557" s="185">
        <v>0</v>
      </c>
      <c r="P557" s="185">
        <v>0</v>
      </c>
      <c r="Q557" s="185">
        <v>0</v>
      </c>
      <c r="R557" s="185">
        <v>0</v>
      </c>
      <c r="S557" s="185">
        <v>0</v>
      </c>
      <c r="T557" s="185">
        <v>0</v>
      </c>
      <c r="U557" s="185">
        <v>0</v>
      </c>
      <c r="V557" s="185">
        <v>0</v>
      </c>
      <c r="W557" s="185">
        <v>0</v>
      </c>
      <c r="X557" s="185">
        <v>0</v>
      </c>
      <c r="Y557" s="185">
        <v>0</v>
      </c>
      <c r="Z557" s="185">
        <v>0</v>
      </c>
      <c r="AA557" s="185">
        <v>0</v>
      </c>
      <c r="AB557" s="185">
        <v>0</v>
      </c>
      <c r="AC557" s="185">
        <v>0</v>
      </c>
      <c r="AD557" s="185">
        <v>0</v>
      </c>
      <c r="AE557" s="185">
        <v>0</v>
      </c>
      <c r="AF557" s="185">
        <v>0</v>
      </c>
      <c r="AG557" s="185">
        <v>0</v>
      </c>
      <c r="AH557" s="185">
        <v>0</v>
      </c>
    </row>
    <row r="558" spans="1:34" ht="30" customHeight="1">
      <c r="A558" s="2019"/>
      <c r="B558" s="989" t="s">
        <v>796</v>
      </c>
      <c r="C558" s="185">
        <v>0</v>
      </c>
      <c r="D558" s="185">
        <v>0</v>
      </c>
      <c r="E558" s="185">
        <v>0</v>
      </c>
      <c r="F558" s="185">
        <v>0</v>
      </c>
      <c r="G558" s="185">
        <v>0</v>
      </c>
      <c r="H558" s="185">
        <v>0</v>
      </c>
      <c r="I558" s="185">
        <v>0</v>
      </c>
      <c r="J558" s="185">
        <v>0</v>
      </c>
      <c r="K558" s="185">
        <v>0</v>
      </c>
      <c r="L558" s="185">
        <v>0</v>
      </c>
      <c r="M558" s="185">
        <v>0</v>
      </c>
      <c r="N558" s="185">
        <v>0</v>
      </c>
      <c r="O558" s="185">
        <v>0</v>
      </c>
      <c r="P558" s="185">
        <v>0</v>
      </c>
      <c r="Q558" s="185">
        <v>0</v>
      </c>
      <c r="R558" s="185">
        <v>0</v>
      </c>
      <c r="S558" s="185">
        <v>0</v>
      </c>
      <c r="T558" s="185">
        <v>0</v>
      </c>
      <c r="U558" s="185">
        <v>0</v>
      </c>
      <c r="V558" s="185">
        <v>0</v>
      </c>
      <c r="W558" s="185">
        <v>0</v>
      </c>
      <c r="X558" s="185">
        <v>0</v>
      </c>
      <c r="Y558" s="185">
        <v>0</v>
      </c>
      <c r="Z558" s="185">
        <v>0</v>
      </c>
      <c r="AA558" s="185">
        <v>0</v>
      </c>
      <c r="AB558" s="185">
        <v>0</v>
      </c>
      <c r="AC558" s="185">
        <v>0</v>
      </c>
      <c r="AD558" s="185">
        <v>0</v>
      </c>
      <c r="AE558" s="185">
        <v>0</v>
      </c>
      <c r="AF558" s="185">
        <v>0</v>
      </c>
      <c r="AG558" s="185">
        <v>0</v>
      </c>
      <c r="AH558" s="185">
        <v>0</v>
      </c>
    </row>
    <row r="559" spans="1:34" ht="30" customHeight="1">
      <c r="A559" s="2019"/>
      <c r="B559" s="989" t="s">
        <v>797</v>
      </c>
      <c r="C559" s="185">
        <v>0</v>
      </c>
      <c r="D559" s="185">
        <v>0</v>
      </c>
      <c r="E559" s="185">
        <v>0</v>
      </c>
      <c r="F559" s="185">
        <v>0</v>
      </c>
      <c r="G559" s="185">
        <v>0</v>
      </c>
      <c r="H559" s="185">
        <v>0</v>
      </c>
      <c r="I559" s="185">
        <v>0</v>
      </c>
      <c r="J559" s="185">
        <v>0</v>
      </c>
      <c r="K559" s="185">
        <v>0</v>
      </c>
      <c r="L559" s="185">
        <v>0</v>
      </c>
      <c r="M559" s="185">
        <v>0</v>
      </c>
      <c r="N559" s="185">
        <v>0</v>
      </c>
      <c r="O559" s="185">
        <v>0</v>
      </c>
      <c r="P559" s="185">
        <v>0</v>
      </c>
      <c r="Q559" s="185">
        <v>0</v>
      </c>
      <c r="R559" s="185">
        <v>0</v>
      </c>
      <c r="S559" s="185">
        <v>0</v>
      </c>
      <c r="T559" s="185">
        <v>0</v>
      </c>
      <c r="U559" s="185">
        <v>0</v>
      </c>
      <c r="V559" s="185">
        <v>0</v>
      </c>
      <c r="W559" s="185">
        <v>0</v>
      </c>
      <c r="X559" s="185">
        <v>0</v>
      </c>
      <c r="Y559" s="185">
        <v>0</v>
      </c>
      <c r="Z559" s="185">
        <v>0</v>
      </c>
      <c r="AA559" s="185">
        <v>0</v>
      </c>
      <c r="AB559" s="185">
        <v>0</v>
      </c>
      <c r="AC559" s="185">
        <v>0</v>
      </c>
      <c r="AD559" s="185">
        <v>0</v>
      </c>
      <c r="AE559" s="185">
        <v>0</v>
      </c>
      <c r="AF559" s="185">
        <v>0</v>
      </c>
      <c r="AG559" s="185">
        <v>0</v>
      </c>
      <c r="AH559" s="185">
        <v>0</v>
      </c>
    </row>
    <row r="560" spans="1:34" ht="30" customHeight="1">
      <c r="A560" s="2019"/>
      <c r="B560" s="989" t="s">
        <v>798</v>
      </c>
      <c r="C560" s="185">
        <v>0</v>
      </c>
      <c r="D560" s="185">
        <v>0</v>
      </c>
      <c r="E560" s="185">
        <v>0</v>
      </c>
      <c r="F560" s="185">
        <v>0</v>
      </c>
      <c r="G560" s="185">
        <v>0</v>
      </c>
      <c r="H560" s="185">
        <v>0</v>
      </c>
      <c r="I560" s="185">
        <v>0</v>
      </c>
      <c r="J560" s="185">
        <v>0</v>
      </c>
      <c r="K560" s="185">
        <v>0</v>
      </c>
      <c r="L560" s="185">
        <v>0</v>
      </c>
      <c r="M560" s="185">
        <v>0</v>
      </c>
      <c r="N560" s="185">
        <v>0</v>
      </c>
      <c r="O560" s="185">
        <v>0</v>
      </c>
      <c r="P560" s="185">
        <v>0</v>
      </c>
      <c r="Q560" s="185">
        <v>0</v>
      </c>
      <c r="R560" s="185">
        <v>0</v>
      </c>
      <c r="S560" s="185">
        <v>0</v>
      </c>
      <c r="T560" s="185">
        <v>0</v>
      </c>
      <c r="U560" s="185">
        <v>0</v>
      </c>
      <c r="V560" s="185">
        <v>0</v>
      </c>
      <c r="W560" s="185">
        <v>0</v>
      </c>
      <c r="X560" s="185">
        <v>0</v>
      </c>
      <c r="Y560" s="185">
        <v>0</v>
      </c>
      <c r="Z560" s="185">
        <v>0</v>
      </c>
      <c r="AA560" s="185">
        <v>0</v>
      </c>
      <c r="AB560" s="185">
        <v>0</v>
      </c>
      <c r="AC560" s="185">
        <v>0</v>
      </c>
      <c r="AD560" s="185">
        <v>0</v>
      </c>
      <c r="AE560" s="185">
        <v>0</v>
      </c>
      <c r="AF560" s="185">
        <v>0</v>
      </c>
      <c r="AG560" s="185">
        <v>0</v>
      </c>
      <c r="AH560" s="185">
        <v>0</v>
      </c>
    </row>
    <row r="561" spans="1:34" ht="30" customHeight="1">
      <c r="A561" s="2019"/>
      <c r="B561" s="989" t="s">
        <v>780</v>
      </c>
      <c r="C561" s="185">
        <v>0</v>
      </c>
      <c r="D561" s="185">
        <v>0</v>
      </c>
      <c r="E561" s="185">
        <v>0</v>
      </c>
      <c r="F561" s="185">
        <v>0</v>
      </c>
      <c r="G561" s="185">
        <v>0</v>
      </c>
      <c r="H561" s="185">
        <v>0</v>
      </c>
      <c r="I561" s="185">
        <v>0</v>
      </c>
      <c r="J561" s="185">
        <v>0</v>
      </c>
      <c r="K561" s="185">
        <v>0</v>
      </c>
      <c r="L561" s="185">
        <v>0</v>
      </c>
      <c r="M561" s="185">
        <v>0</v>
      </c>
      <c r="N561" s="185">
        <v>0</v>
      </c>
      <c r="O561" s="185">
        <v>0</v>
      </c>
      <c r="P561" s="185">
        <v>0</v>
      </c>
      <c r="Q561" s="185">
        <v>0</v>
      </c>
      <c r="R561" s="185">
        <v>0</v>
      </c>
      <c r="S561" s="185">
        <v>0</v>
      </c>
      <c r="T561" s="185">
        <v>0</v>
      </c>
      <c r="U561" s="185">
        <v>0</v>
      </c>
      <c r="V561" s="185">
        <v>0</v>
      </c>
      <c r="W561" s="185">
        <v>0</v>
      </c>
      <c r="X561" s="185">
        <v>0</v>
      </c>
      <c r="Y561" s="185">
        <v>0</v>
      </c>
      <c r="Z561" s="185">
        <v>0</v>
      </c>
      <c r="AA561" s="185">
        <v>0</v>
      </c>
      <c r="AB561" s="185">
        <v>0</v>
      </c>
      <c r="AC561" s="185">
        <v>0</v>
      </c>
      <c r="AD561" s="185">
        <v>0</v>
      </c>
      <c r="AE561" s="185">
        <v>0</v>
      </c>
      <c r="AF561" s="185">
        <v>0</v>
      </c>
      <c r="AG561" s="185">
        <v>0</v>
      </c>
      <c r="AH561" s="185">
        <v>0</v>
      </c>
    </row>
    <row r="562" spans="1:34" ht="30" customHeight="1">
      <c r="A562" s="2019"/>
      <c r="B562" s="991" t="s">
        <v>781</v>
      </c>
      <c r="C562" s="185">
        <v>1981.6</v>
      </c>
      <c r="D562" s="185">
        <v>1981.6</v>
      </c>
      <c r="E562" s="185">
        <v>0</v>
      </c>
      <c r="F562" s="185">
        <v>0</v>
      </c>
      <c r="G562" s="185">
        <v>0</v>
      </c>
      <c r="H562" s="185">
        <v>0</v>
      </c>
      <c r="I562" s="185">
        <v>0</v>
      </c>
      <c r="J562" s="185">
        <v>0</v>
      </c>
      <c r="K562" s="185">
        <v>0</v>
      </c>
      <c r="L562" s="185">
        <v>0</v>
      </c>
      <c r="M562" s="185">
        <v>0</v>
      </c>
      <c r="N562" s="185">
        <v>0</v>
      </c>
      <c r="O562" s="185">
        <v>0</v>
      </c>
      <c r="P562" s="185">
        <v>0</v>
      </c>
      <c r="Q562" s="185">
        <v>0</v>
      </c>
      <c r="R562" s="185">
        <v>0</v>
      </c>
      <c r="S562" s="185">
        <v>0</v>
      </c>
      <c r="T562" s="185">
        <v>0</v>
      </c>
      <c r="U562" s="185">
        <v>0</v>
      </c>
      <c r="V562" s="185">
        <v>0</v>
      </c>
      <c r="W562" s="185">
        <v>0</v>
      </c>
      <c r="X562" s="185">
        <v>0</v>
      </c>
      <c r="Y562" s="185">
        <v>0</v>
      </c>
      <c r="Z562" s="185">
        <v>0</v>
      </c>
      <c r="AA562" s="185">
        <v>0</v>
      </c>
      <c r="AB562" s="185">
        <v>0</v>
      </c>
      <c r="AC562" s="185">
        <v>0</v>
      </c>
      <c r="AD562" s="185">
        <v>0</v>
      </c>
      <c r="AE562" s="185">
        <v>0</v>
      </c>
      <c r="AF562" s="185">
        <v>0</v>
      </c>
      <c r="AG562" s="185">
        <v>0</v>
      </c>
      <c r="AH562" s="185">
        <v>0</v>
      </c>
    </row>
    <row r="563" spans="1:34" ht="30" customHeight="1">
      <c r="A563" s="2019"/>
      <c r="B563" s="991" t="s">
        <v>786</v>
      </c>
      <c r="C563" s="185">
        <v>0</v>
      </c>
      <c r="D563" s="185">
        <v>0</v>
      </c>
      <c r="E563" s="185">
        <v>0</v>
      </c>
      <c r="F563" s="185">
        <v>0</v>
      </c>
      <c r="G563" s="185">
        <v>0</v>
      </c>
      <c r="H563" s="185">
        <v>0</v>
      </c>
      <c r="I563" s="185">
        <v>0</v>
      </c>
      <c r="J563" s="185">
        <v>0</v>
      </c>
      <c r="K563" s="185">
        <v>0</v>
      </c>
      <c r="L563" s="185">
        <v>0</v>
      </c>
      <c r="M563" s="185">
        <v>0</v>
      </c>
      <c r="N563" s="185">
        <v>0</v>
      </c>
      <c r="O563" s="185">
        <v>0</v>
      </c>
      <c r="P563" s="185">
        <v>0</v>
      </c>
      <c r="Q563" s="185">
        <v>0</v>
      </c>
      <c r="R563" s="185">
        <v>0</v>
      </c>
      <c r="S563" s="185">
        <v>0</v>
      </c>
      <c r="T563" s="185">
        <v>0</v>
      </c>
      <c r="U563" s="185">
        <v>0</v>
      </c>
      <c r="V563" s="185">
        <v>0</v>
      </c>
      <c r="W563" s="185">
        <v>0</v>
      </c>
      <c r="X563" s="185">
        <v>0</v>
      </c>
      <c r="Y563" s="185">
        <v>0</v>
      </c>
      <c r="Z563" s="185">
        <v>0</v>
      </c>
      <c r="AA563" s="185">
        <v>0</v>
      </c>
      <c r="AB563" s="185">
        <v>0</v>
      </c>
      <c r="AC563" s="185">
        <v>0</v>
      </c>
      <c r="AD563" s="185">
        <v>0</v>
      </c>
      <c r="AE563" s="185">
        <v>0</v>
      </c>
      <c r="AF563" s="185">
        <v>0</v>
      </c>
      <c r="AG563" s="185">
        <v>0</v>
      </c>
      <c r="AH563" s="185">
        <v>0</v>
      </c>
    </row>
    <row r="564" spans="1:34" ht="30" customHeight="1">
      <c r="A564" s="2019"/>
      <c r="B564" s="991" t="s">
        <v>799</v>
      </c>
      <c r="C564" s="185">
        <v>0</v>
      </c>
      <c r="D564" s="185">
        <v>0</v>
      </c>
      <c r="E564" s="185">
        <v>0</v>
      </c>
      <c r="F564" s="185">
        <v>0</v>
      </c>
      <c r="G564" s="185">
        <v>0</v>
      </c>
      <c r="H564" s="185">
        <v>0</v>
      </c>
      <c r="I564" s="185">
        <v>0</v>
      </c>
      <c r="J564" s="185">
        <v>0</v>
      </c>
      <c r="K564" s="185">
        <v>0</v>
      </c>
      <c r="L564" s="185">
        <v>0</v>
      </c>
      <c r="M564" s="185">
        <v>0</v>
      </c>
      <c r="N564" s="185">
        <v>0</v>
      </c>
      <c r="O564" s="185">
        <v>0</v>
      </c>
      <c r="P564" s="185">
        <v>0</v>
      </c>
      <c r="Q564" s="185">
        <v>0</v>
      </c>
      <c r="R564" s="185">
        <v>0</v>
      </c>
      <c r="S564" s="185">
        <v>0</v>
      </c>
      <c r="T564" s="185">
        <v>0</v>
      </c>
      <c r="U564" s="185">
        <v>0</v>
      </c>
      <c r="V564" s="185">
        <v>0</v>
      </c>
      <c r="W564" s="185">
        <v>0</v>
      </c>
      <c r="X564" s="185">
        <v>0</v>
      </c>
      <c r="Y564" s="185">
        <v>0</v>
      </c>
      <c r="Z564" s="185">
        <v>0</v>
      </c>
      <c r="AA564" s="185">
        <v>0</v>
      </c>
      <c r="AB564" s="185">
        <v>0</v>
      </c>
      <c r="AC564" s="185">
        <v>0</v>
      </c>
      <c r="AD564" s="185">
        <v>0</v>
      </c>
      <c r="AE564" s="185">
        <v>0</v>
      </c>
      <c r="AF564" s="185">
        <v>0</v>
      </c>
      <c r="AG564" s="185">
        <v>0</v>
      </c>
      <c r="AH564" s="185">
        <v>0</v>
      </c>
    </row>
    <row r="565" spans="1:34" ht="30" customHeight="1">
      <c r="A565" s="2019"/>
      <c r="B565" s="991" t="s">
        <v>787</v>
      </c>
      <c r="C565" s="185">
        <v>0</v>
      </c>
      <c r="D565" s="185">
        <v>0</v>
      </c>
      <c r="E565" s="185">
        <v>0</v>
      </c>
      <c r="F565" s="185">
        <v>0</v>
      </c>
      <c r="G565" s="185">
        <v>0</v>
      </c>
      <c r="H565" s="185">
        <v>0</v>
      </c>
      <c r="I565" s="185">
        <v>0</v>
      </c>
      <c r="J565" s="185">
        <v>0</v>
      </c>
      <c r="K565" s="185">
        <v>0</v>
      </c>
      <c r="L565" s="185">
        <v>0</v>
      </c>
      <c r="M565" s="185">
        <v>0</v>
      </c>
      <c r="N565" s="185">
        <v>0</v>
      </c>
      <c r="O565" s="185">
        <v>0</v>
      </c>
      <c r="P565" s="185">
        <v>0</v>
      </c>
      <c r="Q565" s="185">
        <v>0</v>
      </c>
      <c r="R565" s="185">
        <v>0</v>
      </c>
      <c r="S565" s="185">
        <v>0</v>
      </c>
      <c r="T565" s="185">
        <v>0</v>
      </c>
      <c r="U565" s="185">
        <v>0</v>
      </c>
      <c r="V565" s="185">
        <v>0</v>
      </c>
      <c r="W565" s="185">
        <v>0</v>
      </c>
      <c r="X565" s="185">
        <v>0</v>
      </c>
      <c r="Y565" s="185">
        <v>0</v>
      </c>
      <c r="Z565" s="185">
        <v>0</v>
      </c>
      <c r="AA565" s="185">
        <v>0</v>
      </c>
      <c r="AB565" s="185">
        <v>0</v>
      </c>
      <c r="AC565" s="185">
        <v>0</v>
      </c>
      <c r="AD565" s="185">
        <v>0</v>
      </c>
      <c r="AE565" s="185">
        <v>0</v>
      </c>
      <c r="AF565" s="185">
        <v>0</v>
      </c>
      <c r="AG565" s="185">
        <v>0</v>
      </c>
      <c r="AH565" s="185">
        <v>0</v>
      </c>
    </row>
    <row r="566" spans="1:34" ht="30" customHeight="1">
      <c r="A566" s="2019"/>
      <c r="B566" s="991" t="s">
        <v>820</v>
      </c>
      <c r="C566" s="185">
        <v>0</v>
      </c>
      <c r="D566" s="185">
        <v>0</v>
      </c>
      <c r="E566" s="185">
        <v>0</v>
      </c>
      <c r="F566" s="185">
        <v>0</v>
      </c>
      <c r="G566" s="185">
        <v>0</v>
      </c>
      <c r="H566" s="185">
        <v>0</v>
      </c>
      <c r="I566" s="185">
        <v>0</v>
      </c>
      <c r="J566" s="185">
        <v>0</v>
      </c>
      <c r="K566" s="185">
        <v>0</v>
      </c>
      <c r="L566" s="185">
        <v>0</v>
      </c>
      <c r="M566" s="185">
        <v>0</v>
      </c>
      <c r="N566" s="185">
        <v>0</v>
      </c>
      <c r="O566" s="185">
        <v>0</v>
      </c>
      <c r="P566" s="185">
        <v>0</v>
      </c>
      <c r="Q566" s="185">
        <v>0</v>
      </c>
      <c r="R566" s="185">
        <v>0</v>
      </c>
      <c r="S566" s="185">
        <v>0</v>
      </c>
      <c r="T566" s="185">
        <v>0</v>
      </c>
      <c r="U566" s="185">
        <v>0</v>
      </c>
      <c r="V566" s="185">
        <v>0</v>
      </c>
      <c r="W566" s="185">
        <v>0</v>
      </c>
      <c r="X566" s="185">
        <v>0</v>
      </c>
      <c r="Y566" s="185">
        <v>0</v>
      </c>
      <c r="Z566" s="185">
        <v>0</v>
      </c>
      <c r="AA566" s="185">
        <v>0</v>
      </c>
      <c r="AB566" s="185">
        <v>0</v>
      </c>
      <c r="AC566" s="185">
        <v>0</v>
      </c>
      <c r="AD566" s="185">
        <v>0</v>
      </c>
      <c r="AE566" s="185">
        <v>0</v>
      </c>
      <c r="AF566" s="185">
        <v>0</v>
      </c>
      <c r="AG566" s="185">
        <v>0</v>
      </c>
      <c r="AH566" s="185">
        <v>0</v>
      </c>
    </row>
    <row r="567" spans="1:34" ht="30" customHeight="1">
      <c r="A567" s="2019"/>
      <c r="B567" s="991" t="s">
        <v>800</v>
      </c>
      <c r="C567" s="185">
        <v>0</v>
      </c>
      <c r="D567" s="185">
        <v>0</v>
      </c>
      <c r="E567" s="185">
        <v>0</v>
      </c>
      <c r="F567" s="185">
        <v>0</v>
      </c>
      <c r="G567" s="185">
        <v>0</v>
      </c>
      <c r="H567" s="185">
        <v>0</v>
      </c>
      <c r="I567" s="185">
        <v>0</v>
      </c>
      <c r="J567" s="185">
        <v>0</v>
      </c>
      <c r="K567" s="185">
        <v>0</v>
      </c>
      <c r="L567" s="185">
        <v>0</v>
      </c>
      <c r="M567" s="185">
        <v>0</v>
      </c>
      <c r="N567" s="185">
        <v>0</v>
      </c>
      <c r="O567" s="185">
        <v>0</v>
      </c>
      <c r="P567" s="185">
        <v>0</v>
      </c>
      <c r="Q567" s="185">
        <v>0</v>
      </c>
      <c r="R567" s="185">
        <v>0</v>
      </c>
      <c r="S567" s="185">
        <v>0</v>
      </c>
      <c r="T567" s="185">
        <v>0</v>
      </c>
      <c r="U567" s="185">
        <v>0</v>
      </c>
      <c r="V567" s="185">
        <v>0</v>
      </c>
      <c r="W567" s="185">
        <v>0</v>
      </c>
      <c r="X567" s="185">
        <v>0</v>
      </c>
      <c r="Y567" s="185">
        <v>0</v>
      </c>
      <c r="Z567" s="185">
        <v>0</v>
      </c>
      <c r="AA567" s="185">
        <v>0</v>
      </c>
      <c r="AB567" s="185">
        <v>0</v>
      </c>
      <c r="AC567" s="185">
        <v>0</v>
      </c>
      <c r="AD567" s="185">
        <v>0</v>
      </c>
      <c r="AE567" s="185">
        <v>0</v>
      </c>
      <c r="AF567" s="185">
        <v>0</v>
      </c>
      <c r="AG567" s="185">
        <v>0</v>
      </c>
      <c r="AH567" s="185">
        <v>0</v>
      </c>
    </row>
    <row r="568" spans="1:34" ht="30" customHeight="1">
      <c r="A568" s="2019"/>
      <c r="B568" s="989" t="s">
        <v>801</v>
      </c>
      <c r="C568" s="185">
        <v>0</v>
      </c>
      <c r="D568" s="185">
        <v>0</v>
      </c>
      <c r="E568" s="185">
        <v>0</v>
      </c>
      <c r="F568" s="185">
        <v>0</v>
      </c>
      <c r="G568" s="185">
        <v>0</v>
      </c>
      <c r="H568" s="185">
        <v>0</v>
      </c>
      <c r="I568" s="185">
        <v>0</v>
      </c>
      <c r="J568" s="185">
        <v>0</v>
      </c>
      <c r="K568" s="185">
        <v>0</v>
      </c>
      <c r="L568" s="185">
        <v>0</v>
      </c>
      <c r="M568" s="185">
        <v>0</v>
      </c>
      <c r="N568" s="185">
        <v>0</v>
      </c>
      <c r="O568" s="185">
        <v>0</v>
      </c>
      <c r="P568" s="185">
        <v>0</v>
      </c>
      <c r="Q568" s="185">
        <v>0</v>
      </c>
      <c r="R568" s="185">
        <v>0</v>
      </c>
      <c r="S568" s="185">
        <v>0</v>
      </c>
      <c r="T568" s="185">
        <v>0</v>
      </c>
      <c r="U568" s="185">
        <v>0</v>
      </c>
      <c r="V568" s="185">
        <v>0</v>
      </c>
      <c r="W568" s="185">
        <v>0</v>
      </c>
      <c r="X568" s="185">
        <v>0</v>
      </c>
      <c r="Y568" s="185">
        <v>0</v>
      </c>
      <c r="Z568" s="185">
        <v>0</v>
      </c>
      <c r="AA568" s="185">
        <v>0</v>
      </c>
      <c r="AB568" s="185">
        <v>0</v>
      </c>
      <c r="AC568" s="185">
        <v>0</v>
      </c>
      <c r="AD568" s="185">
        <v>0</v>
      </c>
      <c r="AE568" s="185">
        <v>0</v>
      </c>
      <c r="AF568" s="185">
        <v>0</v>
      </c>
      <c r="AG568" s="185">
        <v>0</v>
      </c>
      <c r="AH568" s="185">
        <v>0</v>
      </c>
    </row>
    <row r="569" spans="1:34" ht="30" customHeight="1">
      <c r="A569" s="2019"/>
      <c r="B569" s="995" t="s">
        <v>802</v>
      </c>
      <c r="C569" s="185">
        <v>0</v>
      </c>
      <c r="D569" s="185">
        <v>0</v>
      </c>
      <c r="E569" s="185">
        <v>0</v>
      </c>
      <c r="F569" s="185">
        <v>0</v>
      </c>
      <c r="G569" s="185">
        <v>0</v>
      </c>
      <c r="H569" s="185">
        <v>0</v>
      </c>
      <c r="I569" s="185">
        <v>0</v>
      </c>
      <c r="J569" s="185">
        <v>0</v>
      </c>
      <c r="K569" s="185">
        <v>0</v>
      </c>
      <c r="L569" s="185">
        <v>0</v>
      </c>
      <c r="M569" s="185">
        <v>0</v>
      </c>
      <c r="N569" s="185">
        <v>0</v>
      </c>
      <c r="O569" s="185">
        <v>0</v>
      </c>
      <c r="P569" s="185">
        <v>0</v>
      </c>
      <c r="Q569" s="185">
        <v>0</v>
      </c>
      <c r="R569" s="185">
        <v>0</v>
      </c>
      <c r="S569" s="185">
        <v>0</v>
      </c>
      <c r="T569" s="185">
        <v>0</v>
      </c>
      <c r="U569" s="185">
        <v>0</v>
      </c>
      <c r="V569" s="185">
        <v>0</v>
      </c>
      <c r="W569" s="185">
        <v>0</v>
      </c>
      <c r="X569" s="185">
        <v>0</v>
      </c>
      <c r="Y569" s="185">
        <v>0</v>
      </c>
      <c r="Z569" s="185">
        <v>0</v>
      </c>
      <c r="AA569" s="185">
        <v>0</v>
      </c>
      <c r="AB569" s="185">
        <v>0</v>
      </c>
      <c r="AC569" s="185">
        <v>0</v>
      </c>
      <c r="AD569" s="185">
        <v>0</v>
      </c>
      <c r="AE569" s="185">
        <v>0</v>
      </c>
      <c r="AF569" s="185">
        <v>0</v>
      </c>
      <c r="AG569" s="185">
        <v>0</v>
      </c>
      <c r="AH569" s="185">
        <v>0</v>
      </c>
    </row>
    <row r="570" spans="1:34" ht="30" customHeight="1">
      <c r="A570" s="2019"/>
      <c r="B570" s="995" t="s">
        <v>803</v>
      </c>
      <c r="C570" s="185">
        <v>0</v>
      </c>
      <c r="D570" s="185">
        <v>0</v>
      </c>
      <c r="E570" s="185">
        <v>0</v>
      </c>
      <c r="F570" s="185">
        <v>0</v>
      </c>
      <c r="G570" s="185">
        <v>0</v>
      </c>
      <c r="H570" s="185">
        <v>0</v>
      </c>
      <c r="I570" s="185">
        <v>0</v>
      </c>
      <c r="J570" s="185">
        <v>0</v>
      </c>
      <c r="K570" s="185">
        <v>0</v>
      </c>
      <c r="L570" s="185">
        <v>0</v>
      </c>
      <c r="M570" s="185">
        <v>0</v>
      </c>
      <c r="N570" s="185">
        <v>0</v>
      </c>
      <c r="O570" s="185">
        <v>0</v>
      </c>
      <c r="P570" s="185">
        <v>0</v>
      </c>
      <c r="Q570" s="185">
        <v>0</v>
      </c>
      <c r="R570" s="185">
        <v>0</v>
      </c>
      <c r="S570" s="185">
        <v>0</v>
      </c>
      <c r="T570" s="185">
        <v>0</v>
      </c>
      <c r="U570" s="185">
        <v>0</v>
      </c>
      <c r="V570" s="185">
        <v>0</v>
      </c>
      <c r="W570" s="185">
        <v>0</v>
      </c>
      <c r="X570" s="185">
        <v>0</v>
      </c>
      <c r="Y570" s="185">
        <v>0</v>
      </c>
      <c r="Z570" s="185">
        <v>0</v>
      </c>
      <c r="AA570" s="185">
        <v>0</v>
      </c>
      <c r="AB570" s="185">
        <v>0</v>
      </c>
      <c r="AC570" s="185">
        <v>0</v>
      </c>
      <c r="AD570" s="185">
        <v>0</v>
      </c>
      <c r="AE570" s="185">
        <v>0</v>
      </c>
      <c r="AF570" s="185">
        <v>0</v>
      </c>
      <c r="AG570" s="185">
        <v>0</v>
      </c>
      <c r="AH570" s="185">
        <v>0</v>
      </c>
    </row>
    <row r="571" spans="1:34" ht="30" customHeight="1">
      <c r="A571" s="2019"/>
      <c r="B571" s="1011" t="s">
        <v>804</v>
      </c>
      <c r="C571" s="185">
        <v>0</v>
      </c>
      <c r="D571" s="185">
        <v>0</v>
      </c>
      <c r="E571" s="185">
        <v>0</v>
      </c>
      <c r="F571" s="185">
        <v>0</v>
      </c>
      <c r="G571" s="185">
        <v>0</v>
      </c>
      <c r="H571" s="185">
        <v>0</v>
      </c>
      <c r="I571" s="185">
        <v>0</v>
      </c>
      <c r="J571" s="185">
        <v>0</v>
      </c>
      <c r="K571" s="185">
        <v>0</v>
      </c>
      <c r="L571" s="185">
        <v>0</v>
      </c>
      <c r="M571" s="185">
        <v>0</v>
      </c>
      <c r="N571" s="185">
        <v>0</v>
      </c>
      <c r="O571" s="185">
        <v>0</v>
      </c>
      <c r="P571" s="185">
        <v>0</v>
      </c>
      <c r="Q571" s="185">
        <v>0</v>
      </c>
      <c r="R571" s="185">
        <v>0</v>
      </c>
      <c r="S571" s="185">
        <v>0</v>
      </c>
      <c r="T571" s="185">
        <v>0</v>
      </c>
      <c r="U571" s="185">
        <v>0</v>
      </c>
      <c r="V571" s="185">
        <v>0</v>
      </c>
      <c r="W571" s="185">
        <v>0</v>
      </c>
      <c r="X571" s="185">
        <v>0</v>
      </c>
      <c r="Y571" s="185">
        <v>0</v>
      </c>
      <c r="Z571" s="185">
        <v>0</v>
      </c>
      <c r="AA571" s="185">
        <v>0</v>
      </c>
      <c r="AB571" s="185">
        <v>0</v>
      </c>
      <c r="AC571" s="185">
        <v>0</v>
      </c>
      <c r="AD571" s="185">
        <v>0</v>
      </c>
      <c r="AE571" s="185">
        <v>0</v>
      </c>
      <c r="AF571" s="185">
        <v>0</v>
      </c>
      <c r="AG571" s="185">
        <v>0</v>
      </c>
      <c r="AH571" s="185">
        <v>0</v>
      </c>
    </row>
    <row r="572" spans="1:34" ht="30" customHeight="1">
      <c r="A572" s="2019"/>
      <c r="B572" s="1011" t="s">
        <v>805</v>
      </c>
      <c r="C572" s="185">
        <v>0</v>
      </c>
      <c r="D572" s="185">
        <v>0</v>
      </c>
      <c r="E572" s="185">
        <v>0</v>
      </c>
      <c r="F572" s="185">
        <v>0</v>
      </c>
      <c r="G572" s="185">
        <v>0</v>
      </c>
      <c r="H572" s="185">
        <v>0</v>
      </c>
      <c r="I572" s="185">
        <v>0</v>
      </c>
      <c r="J572" s="185">
        <v>0</v>
      </c>
      <c r="K572" s="185">
        <v>0</v>
      </c>
      <c r="L572" s="185">
        <v>0</v>
      </c>
      <c r="M572" s="185">
        <v>0</v>
      </c>
      <c r="N572" s="185">
        <v>0</v>
      </c>
      <c r="O572" s="185">
        <v>0</v>
      </c>
      <c r="P572" s="185">
        <v>0</v>
      </c>
      <c r="Q572" s="185">
        <v>0</v>
      </c>
      <c r="R572" s="185">
        <v>0</v>
      </c>
      <c r="S572" s="185">
        <v>0</v>
      </c>
      <c r="T572" s="185">
        <v>0</v>
      </c>
      <c r="U572" s="185">
        <v>0</v>
      </c>
      <c r="V572" s="185">
        <v>0</v>
      </c>
      <c r="W572" s="185">
        <v>0</v>
      </c>
      <c r="X572" s="185">
        <v>0</v>
      </c>
      <c r="Y572" s="185">
        <v>0</v>
      </c>
      <c r="Z572" s="185">
        <v>0</v>
      </c>
      <c r="AA572" s="185">
        <v>0</v>
      </c>
      <c r="AB572" s="185">
        <v>0</v>
      </c>
      <c r="AC572" s="185">
        <v>0</v>
      </c>
      <c r="AD572" s="185">
        <v>0</v>
      </c>
      <c r="AE572" s="185">
        <v>0</v>
      </c>
      <c r="AF572" s="185">
        <v>0</v>
      </c>
      <c r="AG572" s="185">
        <v>0</v>
      </c>
      <c r="AH572" s="185">
        <v>0</v>
      </c>
    </row>
    <row r="573" spans="1:34" ht="30" customHeight="1">
      <c r="A573" s="2019"/>
      <c r="B573" s="1011" t="s">
        <v>806</v>
      </c>
      <c r="C573" s="185">
        <v>0</v>
      </c>
      <c r="D573" s="185">
        <v>0</v>
      </c>
      <c r="E573" s="185">
        <v>0</v>
      </c>
      <c r="F573" s="185">
        <v>0</v>
      </c>
      <c r="G573" s="185">
        <v>0</v>
      </c>
      <c r="H573" s="185">
        <v>0</v>
      </c>
      <c r="I573" s="185">
        <v>0</v>
      </c>
      <c r="J573" s="185">
        <v>0</v>
      </c>
      <c r="K573" s="185">
        <v>0</v>
      </c>
      <c r="L573" s="185">
        <v>0</v>
      </c>
      <c r="M573" s="185">
        <v>0</v>
      </c>
      <c r="N573" s="185">
        <v>0</v>
      </c>
      <c r="O573" s="185">
        <v>0</v>
      </c>
      <c r="P573" s="185">
        <v>0</v>
      </c>
      <c r="Q573" s="185">
        <v>0</v>
      </c>
      <c r="R573" s="185">
        <v>0</v>
      </c>
      <c r="S573" s="185">
        <v>0</v>
      </c>
      <c r="T573" s="185">
        <v>0</v>
      </c>
      <c r="U573" s="185">
        <v>0</v>
      </c>
      <c r="V573" s="185">
        <v>0</v>
      </c>
      <c r="W573" s="185">
        <v>0</v>
      </c>
      <c r="X573" s="185">
        <v>0</v>
      </c>
      <c r="Y573" s="185">
        <v>0</v>
      </c>
      <c r="Z573" s="185">
        <v>0</v>
      </c>
      <c r="AA573" s="185">
        <v>0</v>
      </c>
      <c r="AB573" s="185">
        <v>0</v>
      </c>
      <c r="AC573" s="185">
        <v>0</v>
      </c>
      <c r="AD573" s="185">
        <v>0</v>
      </c>
      <c r="AE573" s="185">
        <v>0</v>
      </c>
      <c r="AF573" s="185">
        <v>0</v>
      </c>
      <c r="AG573" s="185">
        <v>0</v>
      </c>
      <c r="AH573" s="185">
        <v>0</v>
      </c>
    </row>
    <row r="574" spans="1:34" ht="30" customHeight="1">
      <c r="A574" s="2019"/>
      <c r="B574" s="995" t="s">
        <v>807</v>
      </c>
      <c r="C574" s="185">
        <v>0</v>
      </c>
      <c r="D574" s="185">
        <v>0</v>
      </c>
      <c r="E574" s="185">
        <v>0</v>
      </c>
      <c r="F574" s="185">
        <v>0</v>
      </c>
      <c r="G574" s="185">
        <v>0</v>
      </c>
      <c r="H574" s="185">
        <v>0</v>
      </c>
      <c r="I574" s="185">
        <v>0</v>
      </c>
      <c r="J574" s="185">
        <v>0</v>
      </c>
      <c r="K574" s="185">
        <v>0</v>
      </c>
      <c r="L574" s="185">
        <v>0</v>
      </c>
      <c r="M574" s="185">
        <v>0</v>
      </c>
      <c r="N574" s="185">
        <v>0</v>
      </c>
      <c r="O574" s="185">
        <v>0</v>
      </c>
      <c r="P574" s="185">
        <v>0</v>
      </c>
      <c r="Q574" s="185">
        <v>0</v>
      </c>
      <c r="R574" s="185">
        <v>0</v>
      </c>
      <c r="S574" s="185">
        <v>0</v>
      </c>
      <c r="T574" s="185">
        <v>0</v>
      </c>
      <c r="U574" s="185">
        <v>0</v>
      </c>
      <c r="V574" s="185">
        <v>0</v>
      </c>
      <c r="W574" s="185">
        <v>0</v>
      </c>
      <c r="X574" s="185">
        <v>0</v>
      </c>
      <c r="Y574" s="185">
        <v>0</v>
      </c>
      <c r="Z574" s="185">
        <v>0</v>
      </c>
      <c r="AA574" s="185">
        <v>0</v>
      </c>
      <c r="AB574" s="185">
        <v>0</v>
      </c>
      <c r="AC574" s="185">
        <v>0</v>
      </c>
      <c r="AD574" s="185">
        <v>0</v>
      </c>
      <c r="AE574" s="185">
        <v>0</v>
      </c>
      <c r="AF574" s="185">
        <v>0</v>
      </c>
      <c r="AG574" s="185">
        <v>0</v>
      </c>
      <c r="AH574" s="185">
        <v>0</v>
      </c>
    </row>
    <row r="575" spans="1:34" ht="30" customHeight="1">
      <c r="A575" s="2019"/>
      <c r="B575" s="991" t="s">
        <v>808</v>
      </c>
      <c r="C575" s="185">
        <v>0</v>
      </c>
      <c r="D575" s="185">
        <v>0</v>
      </c>
      <c r="E575" s="185">
        <v>0</v>
      </c>
      <c r="F575" s="185">
        <v>0</v>
      </c>
      <c r="G575" s="185">
        <v>0</v>
      </c>
      <c r="H575" s="185">
        <v>0</v>
      </c>
      <c r="I575" s="185">
        <v>0</v>
      </c>
      <c r="J575" s="185">
        <v>0</v>
      </c>
      <c r="K575" s="185">
        <v>0</v>
      </c>
      <c r="L575" s="185">
        <v>0</v>
      </c>
      <c r="M575" s="185">
        <v>0</v>
      </c>
      <c r="N575" s="185">
        <v>0</v>
      </c>
      <c r="O575" s="185">
        <v>0</v>
      </c>
      <c r="P575" s="185">
        <v>0</v>
      </c>
      <c r="Q575" s="185">
        <v>0</v>
      </c>
      <c r="R575" s="185">
        <v>0</v>
      </c>
      <c r="S575" s="185">
        <v>0</v>
      </c>
      <c r="T575" s="185">
        <v>0</v>
      </c>
      <c r="U575" s="185">
        <v>0</v>
      </c>
      <c r="V575" s="185">
        <v>0</v>
      </c>
      <c r="W575" s="185">
        <v>0</v>
      </c>
      <c r="X575" s="185">
        <v>0</v>
      </c>
      <c r="Y575" s="185">
        <v>0</v>
      </c>
      <c r="Z575" s="185">
        <v>0</v>
      </c>
      <c r="AA575" s="185">
        <v>0</v>
      </c>
      <c r="AB575" s="185">
        <v>0</v>
      </c>
      <c r="AC575" s="185">
        <v>0</v>
      </c>
      <c r="AD575" s="185">
        <v>0</v>
      </c>
      <c r="AE575" s="185">
        <v>0</v>
      </c>
      <c r="AF575" s="185">
        <v>0</v>
      </c>
      <c r="AG575" s="185">
        <v>0</v>
      </c>
      <c r="AH575" s="185">
        <v>0</v>
      </c>
    </row>
    <row r="576" spans="1:34" ht="30" customHeight="1">
      <c r="A576" s="2019"/>
      <c r="B576" s="1011" t="s">
        <v>821</v>
      </c>
      <c r="C576" s="185">
        <v>0</v>
      </c>
      <c r="D576" s="185">
        <v>0</v>
      </c>
      <c r="E576" s="185">
        <v>0</v>
      </c>
      <c r="F576" s="185">
        <v>0</v>
      </c>
      <c r="G576" s="185">
        <v>0</v>
      </c>
      <c r="H576" s="185">
        <v>0</v>
      </c>
      <c r="I576" s="185">
        <v>0</v>
      </c>
      <c r="J576" s="185">
        <v>0</v>
      </c>
      <c r="K576" s="185">
        <v>0</v>
      </c>
      <c r="L576" s="185">
        <v>0</v>
      </c>
      <c r="M576" s="185">
        <v>0</v>
      </c>
      <c r="N576" s="185">
        <v>0</v>
      </c>
      <c r="O576" s="185">
        <v>0</v>
      </c>
      <c r="P576" s="185">
        <v>0</v>
      </c>
      <c r="Q576" s="185">
        <v>0</v>
      </c>
      <c r="R576" s="185">
        <v>0</v>
      </c>
      <c r="S576" s="185">
        <v>0</v>
      </c>
      <c r="T576" s="185">
        <v>0</v>
      </c>
      <c r="U576" s="185">
        <v>0</v>
      </c>
      <c r="V576" s="185">
        <v>0</v>
      </c>
      <c r="W576" s="185">
        <v>0</v>
      </c>
      <c r="X576" s="185">
        <v>0</v>
      </c>
      <c r="Y576" s="185">
        <v>0</v>
      </c>
      <c r="Z576" s="185">
        <v>0</v>
      </c>
      <c r="AA576" s="185">
        <v>0</v>
      </c>
      <c r="AB576" s="185">
        <v>0</v>
      </c>
      <c r="AC576" s="185">
        <v>0</v>
      </c>
      <c r="AD576" s="185">
        <v>0</v>
      </c>
      <c r="AE576" s="185">
        <v>0</v>
      </c>
      <c r="AF576" s="185">
        <v>0</v>
      </c>
      <c r="AG576" s="185">
        <v>0</v>
      </c>
      <c r="AH576" s="185">
        <v>0</v>
      </c>
    </row>
    <row r="577" spans="1:34" ht="30" customHeight="1">
      <c r="A577" s="2019"/>
      <c r="B577" s="1011" t="s">
        <v>822</v>
      </c>
      <c r="C577" s="185">
        <v>0</v>
      </c>
      <c r="D577" s="185">
        <v>0</v>
      </c>
      <c r="E577" s="185">
        <v>0</v>
      </c>
      <c r="F577" s="185">
        <v>0</v>
      </c>
      <c r="G577" s="185">
        <v>0</v>
      </c>
      <c r="H577" s="185">
        <v>0</v>
      </c>
      <c r="I577" s="185">
        <v>0</v>
      </c>
      <c r="J577" s="185">
        <v>0</v>
      </c>
      <c r="K577" s="185">
        <v>0</v>
      </c>
      <c r="L577" s="185">
        <v>0</v>
      </c>
      <c r="M577" s="185">
        <v>0</v>
      </c>
      <c r="N577" s="185">
        <v>0</v>
      </c>
      <c r="O577" s="185">
        <v>0</v>
      </c>
      <c r="P577" s="185">
        <v>0</v>
      </c>
      <c r="Q577" s="185">
        <v>0</v>
      </c>
      <c r="R577" s="185">
        <v>0</v>
      </c>
      <c r="S577" s="185">
        <v>0</v>
      </c>
      <c r="T577" s="185">
        <v>0</v>
      </c>
      <c r="U577" s="185">
        <v>0</v>
      </c>
      <c r="V577" s="185">
        <v>0</v>
      </c>
      <c r="W577" s="185">
        <v>0</v>
      </c>
      <c r="X577" s="185">
        <v>0</v>
      </c>
      <c r="Y577" s="185">
        <v>0</v>
      </c>
      <c r="Z577" s="185">
        <v>0</v>
      </c>
      <c r="AA577" s="185">
        <v>0</v>
      </c>
      <c r="AB577" s="185">
        <v>0</v>
      </c>
      <c r="AC577" s="185">
        <v>0</v>
      </c>
      <c r="AD577" s="185">
        <v>0</v>
      </c>
      <c r="AE577" s="185">
        <v>0</v>
      </c>
      <c r="AF577" s="185">
        <v>0</v>
      </c>
      <c r="AG577" s="185">
        <v>0</v>
      </c>
      <c r="AH577" s="185">
        <v>0</v>
      </c>
    </row>
    <row r="578" spans="1:34" ht="19.5" customHeight="1">
      <c r="A578" s="2019"/>
      <c r="B578" s="1242" t="s">
        <v>952</v>
      </c>
      <c r="C578" s="185">
        <v>0</v>
      </c>
      <c r="D578" s="185">
        <v>0</v>
      </c>
      <c r="E578" s="185">
        <v>0</v>
      </c>
      <c r="F578" s="185">
        <v>0</v>
      </c>
      <c r="G578" s="185">
        <v>0</v>
      </c>
      <c r="H578" s="185">
        <v>0</v>
      </c>
      <c r="I578" s="185">
        <v>0</v>
      </c>
      <c r="J578" s="185">
        <v>0</v>
      </c>
      <c r="K578" s="185">
        <v>0</v>
      </c>
      <c r="L578" s="185">
        <v>0</v>
      </c>
      <c r="M578" s="185">
        <v>0</v>
      </c>
      <c r="N578" s="185">
        <v>0</v>
      </c>
      <c r="O578" s="185">
        <v>0</v>
      </c>
      <c r="P578" s="185">
        <v>0</v>
      </c>
      <c r="Q578" s="185">
        <v>0</v>
      </c>
      <c r="R578" s="185">
        <v>0</v>
      </c>
      <c r="S578" s="185">
        <v>0</v>
      </c>
      <c r="T578" s="185">
        <v>0</v>
      </c>
      <c r="U578" s="185">
        <v>0</v>
      </c>
      <c r="V578" s="185">
        <v>0</v>
      </c>
      <c r="W578" s="185">
        <v>0</v>
      </c>
      <c r="X578" s="185">
        <v>0</v>
      </c>
      <c r="Y578" s="185">
        <v>0</v>
      </c>
      <c r="Z578" s="185">
        <v>0</v>
      </c>
      <c r="AA578" s="185">
        <v>0</v>
      </c>
      <c r="AB578" s="185">
        <v>0</v>
      </c>
      <c r="AC578" s="185">
        <v>0</v>
      </c>
      <c r="AD578" s="185">
        <v>0</v>
      </c>
      <c r="AE578" s="185">
        <v>0</v>
      </c>
      <c r="AF578" s="185">
        <v>0</v>
      </c>
      <c r="AG578" s="185">
        <v>0</v>
      </c>
      <c r="AH578" s="185">
        <v>0</v>
      </c>
    </row>
    <row r="579" spans="1:34" ht="19.5" customHeight="1">
      <c r="A579" s="2018" t="s">
        <v>818</v>
      </c>
      <c r="B579" s="1013" t="s">
        <v>41</v>
      </c>
      <c r="C579" s="1013">
        <f>SUM(' 배수관 경년별 총괄'!C580:' 배수관 경년별 총괄'!C601)</f>
        <v>12330.11</v>
      </c>
      <c r="D579" s="1013">
        <f>SUM(' 배수관 경년별 총괄'!D580:' 배수관 경년별 총괄'!D601)</f>
        <v>12330.11</v>
      </c>
      <c r="E579" s="1013">
        <f>SUM(' 배수관 경년별 총괄'!E580:' 배수관 경년별 총괄'!E601)</f>
        <v>0</v>
      </c>
      <c r="F579" s="1013">
        <f>SUM(' 배수관 경년별 총괄'!F580:' 배수관 경년별 총괄'!F601)</f>
        <v>0</v>
      </c>
      <c r="G579" s="1013">
        <f>SUM(' 배수관 경년별 총괄'!G580:' 배수관 경년별 총괄'!G601)</f>
        <v>0</v>
      </c>
      <c r="H579" s="1013">
        <f>SUM(' 배수관 경년별 총괄'!H580:' 배수관 경년별 총괄'!H601)</f>
        <v>0</v>
      </c>
      <c r="I579" s="1013">
        <f>SUM(' 배수관 경년별 총괄'!I580:' 배수관 경년별 총괄'!I601)</f>
        <v>0</v>
      </c>
      <c r="J579" s="1013">
        <f>SUM(' 배수관 경년별 총괄'!J580:' 배수관 경년별 총괄'!J601)</f>
        <v>0</v>
      </c>
      <c r="K579" s="1013">
        <f>SUM(' 배수관 경년별 총괄'!K580:' 배수관 경년별 총괄'!K601)</f>
        <v>0</v>
      </c>
      <c r="L579" s="1013">
        <f>SUM(' 배수관 경년별 총괄'!L580:' 배수관 경년별 총괄'!L601)</f>
        <v>0</v>
      </c>
      <c r="M579" s="1013">
        <f>SUM(' 배수관 경년별 총괄'!M580:' 배수관 경년별 총괄'!M601)</f>
        <v>0</v>
      </c>
      <c r="N579" s="1013">
        <f>SUM(' 배수관 경년별 총괄'!N580:' 배수관 경년별 총괄'!N601)</f>
        <v>0</v>
      </c>
      <c r="O579" s="1013">
        <f>SUM(' 배수관 경년별 총괄'!O580:' 배수관 경년별 총괄'!O601)</f>
        <v>0</v>
      </c>
      <c r="P579" s="1013">
        <f>SUM(' 배수관 경년별 총괄'!P580:' 배수관 경년별 총괄'!P601)</f>
        <v>0</v>
      </c>
      <c r="Q579" s="1013">
        <f>SUM(' 배수관 경년별 총괄'!Q580:' 배수관 경년별 총괄'!Q601)</f>
        <v>0</v>
      </c>
      <c r="R579" s="1013">
        <f>SUM(' 배수관 경년별 총괄'!R580:' 배수관 경년별 총괄'!R601)</f>
        <v>0</v>
      </c>
      <c r="S579" s="1013">
        <f>SUM(' 배수관 경년별 총괄'!S580:' 배수관 경년별 총괄'!S601)</f>
        <v>0</v>
      </c>
      <c r="T579" s="1013">
        <f>SUM(' 배수관 경년별 총괄'!T580:' 배수관 경년별 총괄'!T601)</f>
        <v>0</v>
      </c>
      <c r="U579" s="1013">
        <f>SUM(' 배수관 경년별 총괄'!U580:' 배수관 경년별 총괄'!U601)</f>
        <v>0</v>
      </c>
      <c r="V579" s="1013">
        <f>SUM(' 배수관 경년별 총괄'!V580:' 배수관 경년별 총괄'!V601)</f>
        <v>0</v>
      </c>
      <c r="W579" s="1013">
        <f>SUM(' 배수관 경년별 총괄'!W580:' 배수관 경년별 총괄'!W601)</f>
        <v>0</v>
      </c>
      <c r="X579" s="1013">
        <f>SUM(' 배수관 경년별 총괄'!X580:' 배수관 경년별 총괄'!X601)</f>
        <v>0</v>
      </c>
      <c r="Y579" s="1013">
        <f>SUM(' 배수관 경년별 총괄'!Y580:' 배수관 경년별 총괄'!Y601)</f>
        <v>0</v>
      </c>
      <c r="Z579" s="1013">
        <f>SUM(' 배수관 경년별 총괄'!Z580:' 배수관 경년별 총괄'!Z601)</f>
        <v>0</v>
      </c>
      <c r="AA579" s="1013">
        <f>SUM(' 배수관 경년별 총괄'!AA580:' 배수관 경년별 총괄'!AA601)</f>
        <v>0</v>
      </c>
      <c r="AB579" s="1013">
        <f>SUM(' 배수관 경년별 총괄'!AB580:' 배수관 경년별 총괄'!AB601)</f>
        <v>0</v>
      </c>
      <c r="AC579" s="1013">
        <f>SUM(' 배수관 경년별 총괄'!AC580:' 배수관 경년별 총괄'!AC601)</f>
        <v>0</v>
      </c>
      <c r="AD579" s="1013">
        <f>SUM(' 배수관 경년별 총괄'!AD580:' 배수관 경년별 총괄'!AD601)</f>
        <v>0</v>
      </c>
      <c r="AE579" s="1013">
        <f>SUM(' 배수관 경년별 총괄'!AE580:' 배수관 경년별 총괄'!AE601)</f>
        <v>0</v>
      </c>
      <c r="AF579" s="1013">
        <f>SUM(' 배수관 경년별 총괄'!AF580:' 배수관 경년별 총괄'!AF601)</f>
        <v>0</v>
      </c>
      <c r="AG579" s="1013">
        <f>SUM(' 배수관 경년별 총괄'!AG580:' 배수관 경년별 총괄'!AG601)</f>
        <v>0</v>
      </c>
      <c r="AH579" s="1013">
        <f>SUM(' 배수관 경년별 총괄'!AH580:' 배수관 경년별 총괄'!AH601)</f>
        <v>0</v>
      </c>
    </row>
    <row r="580" spans="1:34" ht="19.5" customHeight="1">
      <c r="A580" s="2018" t="s">
        <v>818</v>
      </c>
      <c r="B580" s="989" t="s">
        <v>951</v>
      </c>
      <c r="C580" s="185">
        <v>0</v>
      </c>
      <c r="D580" s="185">
        <v>0</v>
      </c>
      <c r="E580" s="185">
        <v>0</v>
      </c>
      <c r="F580" s="185">
        <v>0</v>
      </c>
      <c r="G580" s="185">
        <v>0</v>
      </c>
      <c r="H580" s="185">
        <v>0</v>
      </c>
      <c r="I580" s="185">
        <v>0</v>
      </c>
      <c r="J580" s="185">
        <v>0</v>
      </c>
      <c r="K580" s="185">
        <v>0</v>
      </c>
      <c r="L580" s="185">
        <v>0</v>
      </c>
      <c r="M580" s="185">
        <v>0</v>
      </c>
      <c r="N580" s="185">
        <v>0</v>
      </c>
      <c r="O580" s="185">
        <v>0</v>
      </c>
      <c r="P580" s="185">
        <v>0</v>
      </c>
      <c r="Q580" s="185">
        <v>0</v>
      </c>
      <c r="R580" s="185">
        <v>0</v>
      </c>
      <c r="S580" s="185">
        <v>0</v>
      </c>
      <c r="T580" s="185">
        <v>0</v>
      </c>
      <c r="U580" s="185">
        <v>0</v>
      </c>
      <c r="V580" s="185">
        <v>0</v>
      </c>
      <c r="W580" s="185">
        <v>0</v>
      </c>
      <c r="X580" s="185">
        <v>0</v>
      </c>
      <c r="Y580" s="185">
        <v>0</v>
      </c>
      <c r="Z580" s="185">
        <v>0</v>
      </c>
      <c r="AA580" s="185">
        <v>0</v>
      </c>
      <c r="AB580" s="185">
        <v>0</v>
      </c>
      <c r="AC580" s="185">
        <v>0</v>
      </c>
      <c r="AD580" s="185">
        <v>0</v>
      </c>
      <c r="AE580" s="185">
        <v>0</v>
      </c>
      <c r="AF580" s="185">
        <v>0</v>
      </c>
      <c r="AG580" s="185">
        <v>0</v>
      </c>
      <c r="AH580" s="185">
        <v>0</v>
      </c>
    </row>
    <row r="581" spans="1:34" ht="30" customHeight="1">
      <c r="A581" s="2019"/>
      <c r="B581" s="989" t="s">
        <v>796</v>
      </c>
      <c r="C581" s="185">
        <v>0</v>
      </c>
      <c r="D581" s="185">
        <v>0</v>
      </c>
      <c r="E581" s="185">
        <v>0</v>
      </c>
      <c r="F581" s="185">
        <v>0</v>
      </c>
      <c r="G581" s="185">
        <v>0</v>
      </c>
      <c r="H581" s="185">
        <v>0</v>
      </c>
      <c r="I581" s="185">
        <v>0</v>
      </c>
      <c r="J581" s="185">
        <v>0</v>
      </c>
      <c r="K581" s="185">
        <v>0</v>
      </c>
      <c r="L581" s="185">
        <v>0</v>
      </c>
      <c r="M581" s="185">
        <v>0</v>
      </c>
      <c r="N581" s="185">
        <v>0</v>
      </c>
      <c r="O581" s="185">
        <v>0</v>
      </c>
      <c r="P581" s="185">
        <v>0</v>
      </c>
      <c r="Q581" s="185">
        <v>0</v>
      </c>
      <c r="R581" s="185">
        <v>0</v>
      </c>
      <c r="S581" s="185">
        <v>0</v>
      </c>
      <c r="T581" s="185">
        <v>0</v>
      </c>
      <c r="U581" s="185">
        <v>0</v>
      </c>
      <c r="V581" s="185">
        <v>0</v>
      </c>
      <c r="W581" s="185">
        <v>0</v>
      </c>
      <c r="X581" s="185">
        <v>0</v>
      </c>
      <c r="Y581" s="185">
        <v>0</v>
      </c>
      <c r="Z581" s="185">
        <v>0</v>
      </c>
      <c r="AA581" s="185">
        <v>0</v>
      </c>
      <c r="AB581" s="185">
        <v>0</v>
      </c>
      <c r="AC581" s="185">
        <v>0</v>
      </c>
      <c r="AD581" s="185">
        <v>0</v>
      </c>
      <c r="AE581" s="185">
        <v>0</v>
      </c>
      <c r="AF581" s="185">
        <v>0</v>
      </c>
      <c r="AG581" s="185">
        <v>0</v>
      </c>
      <c r="AH581" s="185">
        <v>0</v>
      </c>
    </row>
    <row r="582" spans="1:34" ht="30" customHeight="1">
      <c r="A582" s="2019"/>
      <c r="B582" s="989" t="s">
        <v>797</v>
      </c>
      <c r="C582" s="185">
        <v>0</v>
      </c>
      <c r="D582" s="185">
        <v>0</v>
      </c>
      <c r="E582" s="185">
        <v>0</v>
      </c>
      <c r="F582" s="185">
        <v>0</v>
      </c>
      <c r="G582" s="185">
        <v>0</v>
      </c>
      <c r="H582" s="185">
        <v>0</v>
      </c>
      <c r="I582" s="185">
        <v>0</v>
      </c>
      <c r="J582" s="185">
        <v>0</v>
      </c>
      <c r="K582" s="185">
        <v>0</v>
      </c>
      <c r="L582" s="185">
        <v>0</v>
      </c>
      <c r="M582" s="185">
        <v>0</v>
      </c>
      <c r="N582" s="185">
        <v>0</v>
      </c>
      <c r="O582" s="185">
        <v>0</v>
      </c>
      <c r="P582" s="185">
        <v>0</v>
      </c>
      <c r="Q582" s="185">
        <v>0</v>
      </c>
      <c r="R582" s="185">
        <v>0</v>
      </c>
      <c r="S582" s="185">
        <v>0</v>
      </c>
      <c r="T582" s="185">
        <v>0</v>
      </c>
      <c r="U582" s="185">
        <v>0</v>
      </c>
      <c r="V582" s="185">
        <v>0</v>
      </c>
      <c r="W582" s="185">
        <v>0</v>
      </c>
      <c r="X582" s="185">
        <v>0</v>
      </c>
      <c r="Y582" s="185">
        <v>0</v>
      </c>
      <c r="Z582" s="185">
        <v>0</v>
      </c>
      <c r="AA582" s="185">
        <v>0</v>
      </c>
      <c r="AB582" s="185">
        <v>0</v>
      </c>
      <c r="AC582" s="185">
        <v>0</v>
      </c>
      <c r="AD582" s="185">
        <v>0</v>
      </c>
      <c r="AE582" s="185">
        <v>0</v>
      </c>
      <c r="AF582" s="185">
        <v>0</v>
      </c>
      <c r="AG582" s="185">
        <v>0</v>
      </c>
      <c r="AH582" s="185">
        <v>0</v>
      </c>
    </row>
    <row r="583" spans="1:34" ht="30" customHeight="1">
      <c r="A583" s="2019"/>
      <c r="B583" s="989" t="s">
        <v>798</v>
      </c>
      <c r="C583" s="185">
        <v>0</v>
      </c>
      <c r="D583" s="185">
        <v>0</v>
      </c>
      <c r="E583" s="185">
        <v>0</v>
      </c>
      <c r="F583" s="185">
        <v>0</v>
      </c>
      <c r="G583" s="185">
        <v>0</v>
      </c>
      <c r="H583" s="185">
        <v>0</v>
      </c>
      <c r="I583" s="185">
        <v>0</v>
      </c>
      <c r="J583" s="185">
        <v>0</v>
      </c>
      <c r="K583" s="185">
        <v>0</v>
      </c>
      <c r="L583" s="185">
        <v>0</v>
      </c>
      <c r="M583" s="185">
        <v>0</v>
      </c>
      <c r="N583" s="185">
        <v>0</v>
      </c>
      <c r="O583" s="185">
        <v>0</v>
      </c>
      <c r="P583" s="185">
        <v>0</v>
      </c>
      <c r="Q583" s="185">
        <v>0</v>
      </c>
      <c r="R583" s="185">
        <v>0</v>
      </c>
      <c r="S583" s="185">
        <v>0</v>
      </c>
      <c r="T583" s="185">
        <v>0</v>
      </c>
      <c r="U583" s="185">
        <v>0</v>
      </c>
      <c r="V583" s="185">
        <v>0</v>
      </c>
      <c r="W583" s="185">
        <v>0</v>
      </c>
      <c r="X583" s="185">
        <v>0</v>
      </c>
      <c r="Y583" s="185">
        <v>0</v>
      </c>
      <c r="Z583" s="185">
        <v>0</v>
      </c>
      <c r="AA583" s="185">
        <v>0</v>
      </c>
      <c r="AB583" s="185">
        <v>0</v>
      </c>
      <c r="AC583" s="185">
        <v>0</v>
      </c>
      <c r="AD583" s="185">
        <v>0</v>
      </c>
      <c r="AE583" s="185">
        <v>0</v>
      </c>
      <c r="AF583" s="185">
        <v>0</v>
      </c>
      <c r="AG583" s="185">
        <v>0</v>
      </c>
      <c r="AH583" s="185">
        <v>0</v>
      </c>
    </row>
    <row r="584" spans="1:34" ht="30" customHeight="1">
      <c r="A584" s="2019"/>
      <c r="B584" s="989" t="s">
        <v>780</v>
      </c>
      <c r="C584" s="185">
        <v>0</v>
      </c>
      <c r="D584" s="185">
        <v>0</v>
      </c>
      <c r="E584" s="185">
        <v>0</v>
      </c>
      <c r="F584" s="185">
        <v>0</v>
      </c>
      <c r="G584" s="185">
        <v>0</v>
      </c>
      <c r="H584" s="185">
        <v>0</v>
      </c>
      <c r="I584" s="185">
        <v>0</v>
      </c>
      <c r="J584" s="185">
        <v>0</v>
      </c>
      <c r="K584" s="185">
        <v>0</v>
      </c>
      <c r="L584" s="185">
        <v>0</v>
      </c>
      <c r="M584" s="185">
        <v>0</v>
      </c>
      <c r="N584" s="185">
        <v>0</v>
      </c>
      <c r="O584" s="185">
        <v>0</v>
      </c>
      <c r="P584" s="185">
        <v>0</v>
      </c>
      <c r="Q584" s="185">
        <v>0</v>
      </c>
      <c r="R584" s="185">
        <v>0</v>
      </c>
      <c r="S584" s="185">
        <v>0</v>
      </c>
      <c r="T584" s="185">
        <v>0</v>
      </c>
      <c r="U584" s="185">
        <v>0</v>
      </c>
      <c r="V584" s="185">
        <v>0</v>
      </c>
      <c r="W584" s="185">
        <v>0</v>
      </c>
      <c r="X584" s="185">
        <v>0</v>
      </c>
      <c r="Y584" s="185">
        <v>0</v>
      </c>
      <c r="Z584" s="185">
        <v>0</v>
      </c>
      <c r="AA584" s="185">
        <v>0</v>
      </c>
      <c r="AB584" s="185">
        <v>0</v>
      </c>
      <c r="AC584" s="185">
        <v>0</v>
      </c>
      <c r="AD584" s="185">
        <v>0</v>
      </c>
      <c r="AE584" s="185">
        <v>0</v>
      </c>
      <c r="AF584" s="185">
        <v>0</v>
      </c>
      <c r="AG584" s="185">
        <v>0</v>
      </c>
      <c r="AH584" s="185">
        <v>0</v>
      </c>
    </row>
    <row r="585" spans="1:34" ht="30" customHeight="1">
      <c r="A585" s="2019"/>
      <c r="B585" s="991" t="s">
        <v>781</v>
      </c>
      <c r="C585" s="185">
        <v>3843.15</v>
      </c>
      <c r="D585" s="185">
        <v>3843.15</v>
      </c>
      <c r="E585" s="185">
        <v>0</v>
      </c>
      <c r="F585" s="185">
        <v>0</v>
      </c>
      <c r="G585" s="185">
        <v>0</v>
      </c>
      <c r="H585" s="185">
        <v>0</v>
      </c>
      <c r="I585" s="185">
        <v>0</v>
      </c>
      <c r="J585" s="185">
        <v>0</v>
      </c>
      <c r="K585" s="185">
        <v>0</v>
      </c>
      <c r="L585" s="185">
        <v>0</v>
      </c>
      <c r="M585" s="185">
        <v>0</v>
      </c>
      <c r="N585" s="185">
        <v>0</v>
      </c>
      <c r="O585" s="185">
        <v>0</v>
      </c>
      <c r="P585" s="185">
        <v>0</v>
      </c>
      <c r="Q585" s="185">
        <v>0</v>
      </c>
      <c r="R585" s="185">
        <v>0</v>
      </c>
      <c r="S585" s="185">
        <v>0</v>
      </c>
      <c r="T585" s="185">
        <v>0</v>
      </c>
      <c r="U585" s="185">
        <v>0</v>
      </c>
      <c r="V585" s="185">
        <v>0</v>
      </c>
      <c r="W585" s="185">
        <v>0</v>
      </c>
      <c r="X585" s="185">
        <v>0</v>
      </c>
      <c r="Y585" s="185">
        <v>0</v>
      </c>
      <c r="Z585" s="185">
        <v>0</v>
      </c>
      <c r="AA585" s="185">
        <v>0</v>
      </c>
      <c r="AB585" s="185">
        <v>0</v>
      </c>
      <c r="AC585" s="185">
        <v>0</v>
      </c>
      <c r="AD585" s="185">
        <v>0</v>
      </c>
      <c r="AE585" s="185">
        <v>0</v>
      </c>
      <c r="AF585" s="185">
        <v>0</v>
      </c>
      <c r="AG585" s="185">
        <v>0</v>
      </c>
      <c r="AH585" s="185">
        <v>0</v>
      </c>
    </row>
    <row r="586" spans="1:34" ht="30" customHeight="1">
      <c r="A586" s="2019"/>
      <c r="B586" s="991" t="s">
        <v>786</v>
      </c>
      <c r="C586" s="185">
        <v>0</v>
      </c>
      <c r="D586" s="185">
        <v>0</v>
      </c>
      <c r="E586" s="185">
        <v>0</v>
      </c>
      <c r="F586" s="185">
        <v>0</v>
      </c>
      <c r="G586" s="185">
        <v>0</v>
      </c>
      <c r="H586" s="185">
        <v>0</v>
      </c>
      <c r="I586" s="185">
        <v>0</v>
      </c>
      <c r="J586" s="185">
        <v>0</v>
      </c>
      <c r="K586" s="185">
        <v>0</v>
      </c>
      <c r="L586" s="185">
        <v>0</v>
      </c>
      <c r="M586" s="185">
        <v>0</v>
      </c>
      <c r="N586" s="185">
        <v>0</v>
      </c>
      <c r="O586" s="185">
        <v>0</v>
      </c>
      <c r="P586" s="185">
        <v>0</v>
      </c>
      <c r="Q586" s="185">
        <v>0</v>
      </c>
      <c r="R586" s="185">
        <v>0</v>
      </c>
      <c r="S586" s="185">
        <v>0</v>
      </c>
      <c r="T586" s="185">
        <v>0</v>
      </c>
      <c r="U586" s="185">
        <v>0</v>
      </c>
      <c r="V586" s="185">
        <v>0</v>
      </c>
      <c r="W586" s="185">
        <v>0</v>
      </c>
      <c r="X586" s="185">
        <v>0</v>
      </c>
      <c r="Y586" s="185">
        <v>0</v>
      </c>
      <c r="Z586" s="185">
        <v>0</v>
      </c>
      <c r="AA586" s="185">
        <v>0</v>
      </c>
      <c r="AB586" s="185">
        <v>0</v>
      </c>
      <c r="AC586" s="185">
        <v>0</v>
      </c>
      <c r="AD586" s="185">
        <v>0</v>
      </c>
      <c r="AE586" s="185">
        <v>0</v>
      </c>
      <c r="AF586" s="185">
        <v>0</v>
      </c>
      <c r="AG586" s="185">
        <v>0</v>
      </c>
      <c r="AH586" s="185">
        <v>0</v>
      </c>
    </row>
    <row r="587" spans="1:34" ht="30" customHeight="1">
      <c r="A587" s="2019"/>
      <c r="B587" s="991" t="s">
        <v>799</v>
      </c>
      <c r="C587" s="185">
        <v>214.27</v>
      </c>
      <c r="D587" s="185">
        <v>214.27</v>
      </c>
      <c r="E587" s="185">
        <v>0</v>
      </c>
      <c r="F587" s="185">
        <v>0</v>
      </c>
      <c r="G587" s="185">
        <v>0</v>
      </c>
      <c r="H587" s="185">
        <v>0</v>
      </c>
      <c r="I587" s="185">
        <v>0</v>
      </c>
      <c r="J587" s="185">
        <v>0</v>
      </c>
      <c r="K587" s="185">
        <v>0</v>
      </c>
      <c r="L587" s="185">
        <v>0</v>
      </c>
      <c r="M587" s="185">
        <v>0</v>
      </c>
      <c r="N587" s="185">
        <v>0</v>
      </c>
      <c r="O587" s="185">
        <v>0</v>
      </c>
      <c r="P587" s="185">
        <v>0</v>
      </c>
      <c r="Q587" s="185">
        <v>0</v>
      </c>
      <c r="R587" s="185">
        <v>0</v>
      </c>
      <c r="S587" s="185">
        <v>0</v>
      </c>
      <c r="T587" s="185">
        <v>0</v>
      </c>
      <c r="U587" s="185">
        <v>0</v>
      </c>
      <c r="V587" s="185">
        <v>0</v>
      </c>
      <c r="W587" s="185">
        <v>0</v>
      </c>
      <c r="X587" s="185">
        <v>0</v>
      </c>
      <c r="Y587" s="185">
        <v>0</v>
      </c>
      <c r="Z587" s="185">
        <v>0</v>
      </c>
      <c r="AA587" s="185">
        <v>0</v>
      </c>
      <c r="AB587" s="185">
        <v>0</v>
      </c>
      <c r="AC587" s="185">
        <v>0</v>
      </c>
      <c r="AD587" s="185">
        <v>0</v>
      </c>
      <c r="AE587" s="185">
        <v>0</v>
      </c>
      <c r="AF587" s="185">
        <v>0</v>
      </c>
      <c r="AG587" s="185">
        <v>0</v>
      </c>
      <c r="AH587" s="185">
        <v>0</v>
      </c>
    </row>
    <row r="588" spans="1:34" ht="30" customHeight="1">
      <c r="A588" s="2019"/>
      <c r="B588" s="991" t="s">
        <v>787</v>
      </c>
      <c r="C588" s="185">
        <v>8272.69</v>
      </c>
      <c r="D588" s="185">
        <v>8272.69</v>
      </c>
      <c r="E588" s="185">
        <v>0</v>
      </c>
      <c r="F588" s="185">
        <v>0</v>
      </c>
      <c r="G588" s="185">
        <v>0</v>
      </c>
      <c r="H588" s="185">
        <v>0</v>
      </c>
      <c r="I588" s="185">
        <v>0</v>
      </c>
      <c r="J588" s="185">
        <v>0</v>
      </c>
      <c r="K588" s="185">
        <v>0</v>
      </c>
      <c r="L588" s="185">
        <v>0</v>
      </c>
      <c r="M588" s="185">
        <v>0</v>
      </c>
      <c r="N588" s="185">
        <v>0</v>
      </c>
      <c r="O588" s="185">
        <v>0</v>
      </c>
      <c r="P588" s="185">
        <v>0</v>
      </c>
      <c r="Q588" s="185">
        <v>0</v>
      </c>
      <c r="R588" s="185">
        <v>0</v>
      </c>
      <c r="S588" s="185">
        <v>0</v>
      </c>
      <c r="T588" s="185">
        <v>0</v>
      </c>
      <c r="U588" s="185">
        <v>0</v>
      </c>
      <c r="V588" s="185">
        <v>0</v>
      </c>
      <c r="W588" s="185">
        <v>0</v>
      </c>
      <c r="X588" s="185">
        <v>0</v>
      </c>
      <c r="Y588" s="185">
        <v>0</v>
      </c>
      <c r="Z588" s="185">
        <v>0</v>
      </c>
      <c r="AA588" s="185">
        <v>0</v>
      </c>
      <c r="AB588" s="185">
        <v>0</v>
      </c>
      <c r="AC588" s="185">
        <v>0</v>
      </c>
      <c r="AD588" s="185">
        <v>0</v>
      </c>
      <c r="AE588" s="185">
        <v>0</v>
      </c>
      <c r="AF588" s="185">
        <v>0</v>
      </c>
      <c r="AG588" s="185">
        <v>0</v>
      </c>
      <c r="AH588" s="185">
        <v>0</v>
      </c>
    </row>
    <row r="589" spans="1:34" ht="30" customHeight="1">
      <c r="A589" s="2019"/>
      <c r="B589" s="991" t="s">
        <v>820</v>
      </c>
      <c r="C589" s="185">
        <v>0</v>
      </c>
      <c r="D589" s="185">
        <v>0</v>
      </c>
      <c r="E589" s="185">
        <v>0</v>
      </c>
      <c r="F589" s="185">
        <v>0</v>
      </c>
      <c r="G589" s="185">
        <v>0</v>
      </c>
      <c r="H589" s="185">
        <v>0</v>
      </c>
      <c r="I589" s="185">
        <v>0</v>
      </c>
      <c r="J589" s="185">
        <v>0</v>
      </c>
      <c r="K589" s="185">
        <v>0</v>
      </c>
      <c r="L589" s="185">
        <v>0</v>
      </c>
      <c r="M589" s="185">
        <v>0</v>
      </c>
      <c r="N589" s="185">
        <v>0</v>
      </c>
      <c r="O589" s="185">
        <v>0</v>
      </c>
      <c r="P589" s="185">
        <v>0</v>
      </c>
      <c r="Q589" s="185">
        <v>0</v>
      </c>
      <c r="R589" s="185">
        <v>0</v>
      </c>
      <c r="S589" s="185">
        <v>0</v>
      </c>
      <c r="T589" s="185">
        <v>0</v>
      </c>
      <c r="U589" s="185">
        <v>0</v>
      </c>
      <c r="V589" s="185">
        <v>0</v>
      </c>
      <c r="W589" s="185">
        <v>0</v>
      </c>
      <c r="X589" s="185">
        <v>0</v>
      </c>
      <c r="Y589" s="185">
        <v>0</v>
      </c>
      <c r="Z589" s="185">
        <v>0</v>
      </c>
      <c r="AA589" s="185">
        <v>0</v>
      </c>
      <c r="AB589" s="185">
        <v>0</v>
      </c>
      <c r="AC589" s="185">
        <v>0</v>
      </c>
      <c r="AD589" s="185">
        <v>0</v>
      </c>
      <c r="AE589" s="185">
        <v>0</v>
      </c>
      <c r="AF589" s="185">
        <v>0</v>
      </c>
      <c r="AG589" s="185">
        <v>0</v>
      </c>
      <c r="AH589" s="185">
        <v>0</v>
      </c>
    </row>
    <row r="590" spans="1:34" ht="30" customHeight="1">
      <c r="A590" s="2019"/>
      <c r="B590" s="991" t="s">
        <v>800</v>
      </c>
      <c r="C590" s="185">
        <v>0</v>
      </c>
      <c r="D590" s="185">
        <v>0</v>
      </c>
      <c r="E590" s="185">
        <v>0</v>
      </c>
      <c r="F590" s="185">
        <v>0</v>
      </c>
      <c r="G590" s="185">
        <v>0</v>
      </c>
      <c r="H590" s="185">
        <v>0</v>
      </c>
      <c r="I590" s="185">
        <v>0</v>
      </c>
      <c r="J590" s="185">
        <v>0</v>
      </c>
      <c r="K590" s="185">
        <v>0</v>
      </c>
      <c r="L590" s="185">
        <v>0</v>
      </c>
      <c r="M590" s="185">
        <v>0</v>
      </c>
      <c r="N590" s="185">
        <v>0</v>
      </c>
      <c r="O590" s="185">
        <v>0</v>
      </c>
      <c r="P590" s="185">
        <v>0</v>
      </c>
      <c r="Q590" s="185">
        <v>0</v>
      </c>
      <c r="R590" s="185">
        <v>0</v>
      </c>
      <c r="S590" s="185">
        <v>0</v>
      </c>
      <c r="T590" s="185">
        <v>0</v>
      </c>
      <c r="U590" s="185">
        <v>0</v>
      </c>
      <c r="V590" s="185">
        <v>0</v>
      </c>
      <c r="W590" s="185">
        <v>0</v>
      </c>
      <c r="X590" s="185">
        <v>0</v>
      </c>
      <c r="Y590" s="185">
        <v>0</v>
      </c>
      <c r="Z590" s="185">
        <v>0</v>
      </c>
      <c r="AA590" s="185">
        <v>0</v>
      </c>
      <c r="AB590" s="185">
        <v>0</v>
      </c>
      <c r="AC590" s="185">
        <v>0</v>
      </c>
      <c r="AD590" s="185">
        <v>0</v>
      </c>
      <c r="AE590" s="185">
        <v>0</v>
      </c>
      <c r="AF590" s="185">
        <v>0</v>
      </c>
      <c r="AG590" s="185">
        <v>0</v>
      </c>
      <c r="AH590" s="185">
        <v>0</v>
      </c>
    </row>
    <row r="591" spans="1:34" ht="30" customHeight="1">
      <c r="A591" s="2019"/>
      <c r="B591" s="989" t="s">
        <v>801</v>
      </c>
      <c r="C591" s="185">
        <v>0</v>
      </c>
      <c r="D591" s="185">
        <v>0</v>
      </c>
      <c r="E591" s="185">
        <v>0</v>
      </c>
      <c r="F591" s="185">
        <v>0</v>
      </c>
      <c r="G591" s="185">
        <v>0</v>
      </c>
      <c r="H591" s="185">
        <v>0</v>
      </c>
      <c r="I591" s="185">
        <v>0</v>
      </c>
      <c r="J591" s="185">
        <v>0</v>
      </c>
      <c r="K591" s="185">
        <v>0</v>
      </c>
      <c r="L591" s="185">
        <v>0</v>
      </c>
      <c r="M591" s="185">
        <v>0</v>
      </c>
      <c r="N591" s="185">
        <v>0</v>
      </c>
      <c r="O591" s="185">
        <v>0</v>
      </c>
      <c r="P591" s="185">
        <v>0</v>
      </c>
      <c r="Q591" s="185">
        <v>0</v>
      </c>
      <c r="R591" s="185">
        <v>0</v>
      </c>
      <c r="S591" s="185">
        <v>0</v>
      </c>
      <c r="T591" s="185">
        <v>0</v>
      </c>
      <c r="U591" s="185">
        <v>0</v>
      </c>
      <c r="V591" s="185">
        <v>0</v>
      </c>
      <c r="W591" s="185">
        <v>0</v>
      </c>
      <c r="X591" s="185">
        <v>0</v>
      </c>
      <c r="Y591" s="185">
        <v>0</v>
      </c>
      <c r="Z591" s="185">
        <v>0</v>
      </c>
      <c r="AA591" s="185">
        <v>0</v>
      </c>
      <c r="AB591" s="185">
        <v>0</v>
      </c>
      <c r="AC591" s="185">
        <v>0</v>
      </c>
      <c r="AD591" s="185">
        <v>0</v>
      </c>
      <c r="AE591" s="185">
        <v>0</v>
      </c>
      <c r="AF591" s="185">
        <v>0</v>
      </c>
      <c r="AG591" s="185">
        <v>0</v>
      </c>
      <c r="AH591" s="185">
        <v>0</v>
      </c>
    </row>
    <row r="592" spans="1:34" ht="30" customHeight="1">
      <c r="A592" s="2019"/>
      <c r="B592" s="995" t="s">
        <v>802</v>
      </c>
      <c r="C592" s="185">
        <v>0</v>
      </c>
      <c r="D592" s="185">
        <v>0</v>
      </c>
      <c r="E592" s="185">
        <v>0</v>
      </c>
      <c r="F592" s="185">
        <v>0</v>
      </c>
      <c r="G592" s="185">
        <v>0</v>
      </c>
      <c r="H592" s="185">
        <v>0</v>
      </c>
      <c r="I592" s="185">
        <v>0</v>
      </c>
      <c r="J592" s="185">
        <v>0</v>
      </c>
      <c r="K592" s="185">
        <v>0</v>
      </c>
      <c r="L592" s="185">
        <v>0</v>
      </c>
      <c r="M592" s="185">
        <v>0</v>
      </c>
      <c r="N592" s="185">
        <v>0</v>
      </c>
      <c r="O592" s="185">
        <v>0</v>
      </c>
      <c r="P592" s="185">
        <v>0</v>
      </c>
      <c r="Q592" s="185">
        <v>0</v>
      </c>
      <c r="R592" s="185">
        <v>0</v>
      </c>
      <c r="S592" s="185">
        <v>0</v>
      </c>
      <c r="T592" s="185">
        <v>0</v>
      </c>
      <c r="U592" s="185">
        <v>0</v>
      </c>
      <c r="V592" s="185">
        <v>0</v>
      </c>
      <c r="W592" s="185">
        <v>0</v>
      </c>
      <c r="X592" s="185">
        <v>0</v>
      </c>
      <c r="Y592" s="185">
        <v>0</v>
      </c>
      <c r="Z592" s="185">
        <v>0</v>
      </c>
      <c r="AA592" s="185">
        <v>0</v>
      </c>
      <c r="AB592" s="185">
        <v>0</v>
      </c>
      <c r="AC592" s="185">
        <v>0</v>
      </c>
      <c r="AD592" s="185">
        <v>0</v>
      </c>
      <c r="AE592" s="185">
        <v>0</v>
      </c>
      <c r="AF592" s="185">
        <v>0</v>
      </c>
      <c r="AG592" s="185">
        <v>0</v>
      </c>
      <c r="AH592" s="185">
        <v>0</v>
      </c>
    </row>
    <row r="593" spans="1:34" ht="30" customHeight="1">
      <c r="A593" s="2019"/>
      <c r="B593" s="995" t="s">
        <v>803</v>
      </c>
      <c r="C593" s="185">
        <v>0</v>
      </c>
      <c r="D593" s="185">
        <v>0</v>
      </c>
      <c r="E593" s="185">
        <v>0</v>
      </c>
      <c r="F593" s="185">
        <v>0</v>
      </c>
      <c r="G593" s="185">
        <v>0</v>
      </c>
      <c r="H593" s="185">
        <v>0</v>
      </c>
      <c r="I593" s="185">
        <v>0</v>
      </c>
      <c r="J593" s="185">
        <v>0</v>
      </c>
      <c r="K593" s="185">
        <v>0</v>
      </c>
      <c r="L593" s="185">
        <v>0</v>
      </c>
      <c r="M593" s="185">
        <v>0</v>
      </c>
      <c r="N593" s="185">
        <v>0</v>
      </c>
      <c r="O593" s="185">
        <v>0</v>
      </c>
      <c r="P593" s="185">
        <v>0</v>
      </c>
      <c r="Q593" s="185">
        <v>0</v>
      </c>
      <c r="R593" s="185">
        <v>0</v>
      </c>
      <c r="S593" s="185">
        <v>0</v>
      </c>
      <c r="T593" s="185">
        <v>0</v>
      </c>
      <c r="U593" s="185">
        <v>0</v>
      </c>
      <c r="V593" s="185">
        <v>0</v>
      </c>
      <c r="W593" s="185">
        <v>0</v>
      </c>
      <c r="X593" s="185">
        <v>0</v>
      </c>
      <c r="Y593" s="185">
        <v>0</v>
      </c>
      <c r="Z593" s="185">
        <v>0</v>
      </c>
      <c r="AA593" s="185">
        <v>0</v>
      </c>
      <c r="AB593" s="185">
        <v>0</v>
      </c>
      <c r="AC593" s="185">
        <v>0</v>
      </c>
      <c r="AD593" s="185">
        <v>0</v>
      </c>
      <c r="AE593" s="185">
        <v>0</v>
      </c>
      <c r="AF593" s="185">
        <v>0</v>
      </c>
      <c r="AG593" s="185">
        <v>0</v>
      </c>
      <c r="AH593" s="185">
        <v>0</v>
      </c>
    </row>
    <row r="594" spans="1:34" ht="30" customHeight="1">
      <c r="A594" s="2019"/>
      <c r="B594" s="1011" t="s">
        <v>804</v>
      </c>
      <c r="C594" s="185">
        <v>0</v>
      </c>
      <c r="D594" s="185">
        <v>0</v>
      </c>
      <c r="E594" s="185">
        <v>0</v>
      </c>
      <c r="F594" s="185">
        <v>0</v>
      </c>
      <c r="G594" s="185">
        <v>0</v>
      </c>
      <c r="H594" s="185">
        <v>0</v>
      </c>
      <c r="I594" s="185">
        <v>0</v>
      </c>
      <c r="J594" s="185">
        <v>0</v>
      </c>
      <c r="K594" s="185">
        <v>0</v>
      </c>
      <c r="L594" s="185">
        <v>0</v>
      </c>
      <c r="M594" s="185">
        <v>0</v>
      </c>
      <c r="N594" s="185">
        <v>0</v>
      </c>
      <c r="O594" s="185">
        <v>0</v>
      </c>
      <c r="P594" s="185">
        <v>0</v>
      </c>
      <c r="Q594" s="185">
        <v>0</v>
      </c>
      <c r="R594" s="185">
        <v>0</v>
      </c>
      <c r="S594" s="185">
        <v>0</v>
      </c>
      <c r="T594" s="185">
        <v>0</v>
      </c>
      <c r="U594" s="185">
        <v>0</v>
      </c>
      <c r="V594" s="185">
        <v>0</v>
      </c>
      <c r="W594" s="185">
        <v>0</v>
      </c>
      <c r="X594" s="185">
        <v>0</v>
      </c>
      <c r="Y594" s="185">
        <v>0</v>
      </c>
      <c r="Z594" s="185">
        <v>0</v>
      </c>
      <c r="AA594" s="185">
        <v>0</v>
      </c>
      <c r="AB594" s="185">
        <v>0</v>
      </c>
      <c r="AC594" s="185">
        <v>0</v>
      </c>
      <c r="AD594" s="185">
        <v>0</v>
      </c>
      <c r="AE594" s="185">
        <v>0</v>
      </c>
      <c r="AF594" s="185">
        <v>0</v>
      </c>
      <c r="AG594" s="185">
        <v>0</v>
      </c>
      <c r="AH594" s="185">
        <v>0</v>
      </c>
    </row>
    <row r="595" spans="1:34" ht="30" customHeight="1">
      <c r="A595" s="2019"/>
      <c r="B595" s="1011" t="s">
        <v>805</v>
      </c>
      <c r="C595" s="185">
        <v>0</v>
      </c>
      <c r="D595" s="185">
        <v>0</v>
      </c>
      <c r="E595" s="185">
        <v>0</v>
      </c>
      <c r="F595" s="185">
        <v>0</v>
      </c>
      <c r="G595" s="185">
        <v>0</v>
      </c>
      <c r="H595" s="185">
        <v>0</v>
      </c>
      <c r="I595" s="185">
        <v>0</v>
      </c>
      <c r="J595" s="185">
        <v>0</v>
      </c>
      <c r="K595" s="185">
        <v>0</v>
      </c>
      <c r="L595" s="185">
        <v>0</v>
      </c>
      <c r="M595" s="185">
        <v>0</v>
      </c>
      <c r="N595" s="185">
        <v>0</v>
      </c>
      <c r="O595" s="185">
        <v>0</v>
      </c>
      <c r="P595" s="185">
        <v>0</v>
      </c>
      <c r="Q595" s="185">
        <v>0</v>
      </c>
      <c r="R595" s="185">
        <v>0</v>
      </c>
      <c r="S595" s="185">
        <v>0</v>
      </c>
      <c r="T595" s="185">
        <v>0</v>
      </c>
      <c r="U595" s="185">
        <v>0</v>
      </c>
      <c r="V595" s="185">
        <v>0</v>
      </c>
      <c r="W595" s="185">
        <v>0</v>
      </c>
      <c r="X595" s="185">
        <v>0</v>
      </c>
      <c r="Y595" s="185">
        <v>0</v>
      </c>
      <c r="Z595" s="185">
        <v>0</v>
      </c>
      <c r="AA595" s="185">
        <v>0</v>
      </c>
      <c r="AB595" s="185">
        <v>0</v>
      </c>
      <c r="AC595" s="185">
        <v>0</v>
      </c>
      <c r="AD595" s="185">
        <v>0</v>
      </c>
      <c r="AE595" s="185">
        <v>0</v>
      </c>
      <c r="AF595" s="185">
        <v>0</v>
      </c>
      <c r="AG595" s="185">
        <v>0</v>
      </c>
      <c r="AH595" s="185">
        <v>0</v>
      </c>
    </row>
    <row r="596" spans="1:34" ht="30" customHeight="1">
      <c r="A596" s="2019"/>
      <c r="B596" s="1011" t="s">
        <v>806</v>
      </c>
      <c r="C596" s="185">
        <v>0</v>
      </c>
      <c r="D596" s="185">
        <v>0</v>
      </c>
      <c r="E596" s="185">
        <v>0</v>
      </c>
      <c r="F596" s="185">
        <v>0</v>
      </c>
      <c r="G596" s="185">
        <v>0</v>
      </c>
      <c r="H596" s="185">
        <v>0</v>
      </c>
      <c r="I596" s="185">
        <v>0</v>
      </c>
      <c r="J596" s="185">
        <v>0</v>
      </c>
      <c r="K596" s="185">
        <v>0</v>
      </c>
      <c r="L596" s="185">
        <v>0</v>
      </c>
      <c r="M596" s="185">
        <v>0</v>
      </c>
      <c r="N596" s="185">
        <v>0</v>
      </c>
      <c r="O596" s="185">
        <v>0</v>
      </c>
      <c r="P596" s="185">
        <v>0</v>
      </c>
      <c r="Q596" s="185">
        <v>0</v>
      </c>
      <c r="R596" s="185">
        <v>0</v>
      </c>
      <c r="S596" s="185">
        <v>0</v>
      </c>
      <c r="T596" s="185">
        <v>0</v>
      </c>
      <c r="U596" s="185">
        <v>0</v>
      </c>
      <c r="V596" s="185">
        <v>0</v>
      </c>
      <c r="W596" s="185">
        <v>0</v>
      </c>
      <c r="X596" s="185">
        <v>0</v>
      </c>
      <c r="Y596" s="185">
        <v>0</v>
      </c>
      <c r="Z596" s="185">
        <v>0</v>
      </c>
      <c r="AA596" s="185">
        <v>0</v>
      </c>
      <c r="AB596" s="185">
        <v>0</v>
      </c>
      <c r="AC596" s="185">
        <v>0</v>
      </c>
      <c r="AD596" s="185">
        <v>0</v>
      </c>
      <c r="AE596" s="185">
        <v>0</v>
      </c>
      <c r="AF596" s="185">
        <v>0</v>
      </c>
      <c r="AG596" s="185">
        <v>0</v>
      </c>
      <c r="AH596" s="185">
        <v>0</v>
      </c>
    </row>
    <row r="597" spans="1:34" ht="30" customHeight="1">
      <c r="A597" s="2019"/>
      <c r="B597" s="995" t="s">
        <v>807</v>
      </c>
      <c r="C597" s="185">
        <v>0</v>
      </c>
      <c r="D597" s="185">
        <v>0</v>
      </c>
      <c r="E597" s="185">
        <v>0</v>
      </c>
      <c r="F597" s="185">
        <v>0</v>
      </c>
      <c r="G597" s="185">
        <v>0</v>
      </c>
      <c r="H597" s="185">
        <v>0</v>
      </c>
      <c r="I597" s="185">
        <v>0</v>
      </c>
      <c r="J597" s="185">
        <v>0</v>
      </c>
      <c r="K597" s="185">
        <v>0</v>
      </c>
      <c r="L597" s="185">
        <v>0</v>
      </c>
      <c r="M597" s="185">
        <v>0</v>
      </c>
      <c r="N597" s="185">
        <v>0</v>
      </c>
      <c r="O597" s="185">
        <v>0</v>
      </c>
      <c r="P597" s="185">
        <v>0</v>
      </c>
      <c r="Q597" s="185">
        <v>0</v>
      </c>
      <c r="R597" s="185">
        <v>0</v>
      </c>
      <c r="S597" s="185">
        <v>0</v>
      </c>
      <c r="T597" s="185">
        <v>0</v>
      </c>
      <c r="U597" s="185">
        <v>0</v>
      </c>
      <c r="V597" s="185">
        <v>0</v>
      </c>
      <c r="W597" s="185">
        <v>0</v>
      </c>
      <c r="X597" s="185">
        <v>0</v>
      </c>
      <c r="Y597" s="185">
        <v>0</v>
      </c>
      <c r="Z597" s="185">
        <v>0</v>
      </c>
      <c r="AA597" s="185">
        <v>0</v>
      </c>
      <c r="AB597" s="185">
        <v>0</v>
      </c>
      <c r="AC597" s="185">
        <v>0</v>
      </c>
      <c r="AD597" s="185">
        <v>0</v>
      </c>
      <c r="AE597" s="185">
        <v>0</v>
      </c>
      <c r="AF597" s="185">
        <v>0</v>
      </c>
      <c r="AG597" s="185">
        <v>0</v>
      </c>
      <c r="AH597" s="185">
        <v>0</v>
      </c>
    </row>
    <row r="598" spans="1:34" ht="30" customHeight="1">
      <c r="A598" s="2019"/>
      <c r="B598" s="991" t="s">
        <v>808</v>
      </c>
      <c r="C598" s="185">
        <v>0</v>
      </c>
      <c r="D598" s="185">
        <v>0</v>
      </c>
      <c r="E598" s="185">
        <v>0</v>
      </c>
      <c r="F598" s="185">
        <v>0</v>
      </c>
      <c r="G598" s="185">
        <v>0</v>
      </c>
      <c r="H598" s="185">
        <v>0</v>
      </c>
      <c r="I598" s="185">
        <v>0</v>
      </c>
      <c r="J598" s="185">
        <v>0</v>
      </c>
      <c r="K598" s="185">
        <v>0</v>
      </c>
      <c r="L598" s="185">
        <v>0</v>
      </c>
      <c r="M598" s="185">
        <v>0</v>
      </c>
      <c r="N598" s="185">
        <v>0</v>
      </c>
      <c r="O598" s="185">
        <v>0</v>
      </c>
      <c r="P598" s="185">
        <v>0</v>
      </c>
      <c r="Q598" s="185">
        <v>0</v>
      </c>
      <c r="R598" s="185">
        <v>0</v>
      </c>
      <c r="S598" s="185">
        <v>0</v>
      </c>
      <c r="T598" s="185">
        <v>0</v>
      </c>
      <c r="U598" s="185">
        <v>0</v>
      </c>
      <c r="V598" s="185">
        <v>0</v>
      </c>
      <c r="W598" s="185">
        <v>0</v>
      </c>
      <c r="X598" s="185">
        <v>0</v>
      </c>
      <c r="Y598" s="185">
        <v>0</v>
      </c>
      <c r="Z598" s="185">
        <v>0</v>
      </c>
      <c r="AA598" s="185">
        <v>0</v>
      </c>
      <c r="AB598" s="185">
        <v>0</v>
      </c>
      <c r="AC598" s="185">
        <v>0</v>
      </c>
      <c r="AD598" s="185">
        <v>0</v>
      </c>
      <c r="AE598" s="185">
        <v>0</v>
      </c>
      <c r="AF598" s="185">
        <v>0</v>
      </c>
      <c r="AG598" s="185">
        <v>0</v>
      </c>
      <c r="AH598" s="185">
        <v>0</v>
      </c>
    </row>
    <row r="599" spans="1:34" ht="30" customHeight="1">
      <c r="A599" s="2019"/>
      <c r="B599" s="1011" t="s">
        <v>821</v>
      </c>
      <c r="C599" s="185">
        <v>0</v>
      </c>
      <c r="D599" s="185">
        <v>0</v>
      </c>
      <c r="E599" s="185">
        <v>0</v>
      </c>
      <c r="F599" s="185">
        <v>0</v>
      </c>
      <c r="G599" s="185">
        <v>0</v>
      </c>
      <c r="H599" s="185">
        <v>0</v>
      </c>
      <c r="I599" s="185">
        <v>0</v>
      </c>
      <c r="J599" s="185">
        <v>0</v>
      </c>
      <c r="K599" s="185">
        <v>0</v>
      </c>
      <c r="L599" s="185">
        <v>0</v>
      </c>
      <c r="M599" s="185">
        <v>0</v>
      </c>
      <c r="N599" s="185">
        <v>0</v>
      </c>
      <c r="O599" s="185">
        <v>0</v>
      </c>
      <c r="P599" s="185">
        <v>0</v>
      </c>
      <c r="Q599" s="185">
        <v>0</v>
      </c>
      <c r="R599" s="185">
        <v>0</v>
      </c>
      <c r="S599" s="185">
        <v>0</v>
      </c>
      <c r="T599" s="185">
        <v>0</v>
      </c>
      <c r="U599" s="185">
        <v>0</v>
      </c>
      <c r="V599" s="185">
        <v>0</v>
      </c>
      <c r="W599" s="185">
        <v>0</v>
      </c>
      <c r="X599" s="185">
        <v>0</v>
      </c>
      <c r="Y599" s="185">
        <v>0</v>
      </c>
      <c r="Z599" s="185">
        <v>0</v>
      </c>
      <c r="AA599" s="185">
        <v>0</v>
      </c>
      <c r="AB599" s="185">
        <v>0</v>
      </c>
      <c r="AC599" s="185">
        <v>0</v>
      </c>
      <c r="AD599" s="185">
        <v>0</v>
      </c>
      <c r="AE599" s="185">
        <v>0</v>
      </c>
      <c r="AF599" s="185">
        <v>0</v>
      </c>
      <c r="AG599" s="185">
        <v>0</v>
      </c>
      <c r="AH599" s="185">
        <v>0</v>
      </c>
    </row>
    <row r="600" spans="1:34" ht="30" customHeight="1">
      <c r="A600" s="2019"/>
      <c r="B600" s="1011" t="s">
        <v>822</v>
      </c>
      <c r="C600" s="185">
        <v>0</v>
      </c>
      <c r="D600" s="185">
        <v>0</v>
      </c>
      <c r="E600" s="185">
        <v>0</v>
      </c>
      <c r="F600" s="185">
        <v>0</v>
      </c>
      <c r="G600" s="185">
        <v>0</v>
      </c>
      <c r="H600" s="185">
        <v>0</v>
      </c>
      <c r="I600" s="185">
        <v>0</v>
      </c>
      <c r="J600" s="185">
        <v>0</v>
      </c>
      <c r="K600" s="185">
        <v>0</v>
      </c>
      <c r="L600" s="185">
        <v>0</v>
      </c>
      <c r="M600" s="185">
        <v>0</v>
      </c>
      <c r="N600" s="185">
        <v>0</v>
      </c>
      <c r="O600" s="185">
        <v>0</v>
      </c>
      <c r="P600" s="185">
        <v>0</v>
      </c>
      <c r="Q600" s="185">
        <v>0</v>
      </c>
      <c r="R600" s="185">
        <v>0</v>
      </c>
      <c r="S600" s="185">
        <v>0</v>
      </c>
      <c r="T600" s="185">
        <v>0</v>
      </c>
      <c r="U600" s="185">
        <v>0</v>
      </c>
      <c r="V600" s="185">
        <v>0</v>
      </c>
      <c r="W600" s="185">
        <v>0</v>
      </c>
      <c r="X600" s="185">
        <v>0</v>
      </c>
      <c r="Y600" s="185">
        <v>0</v>
      </c>
      <c r="Z600" s="185">
        <v>0</v>
      </c>
      <c r="AA600" s="185">
        <v>0</v>
      </c>
      <c r="AB600" s="185">
        <v>0</v>
      </c>
      <c r="AC600" s="185">
        <v>0</v>
      </c>
      <c r="AD600" s="185">
        <v>0</v>
      </c>
      <c r="AE600" s="185">
        <v>0</v>
      </c>
      <c r="AF600" s="185">
        <v>0</v>
      </c>
      <c r="AG600" s="185">
        <v>0</v>
      </c>
      <c r="AH600" s="185">
        <v>0</v>
      </c>
    </row>
    <row r="601" spans="1:34" ht="19.5" customHeight="1">
      <c r="A601" s="2019"/>
      <c r="B601" s="1242" t="s">
        <v>952</v>
      </c>
      <c r="C601" s="185">
        <v>0</v>
      </c>
      <c r="D601" s="185">
        <v>0</v>
      </c>
      <c r="E601" s="185">
        <v>0</v>
      </c>
      <c r="F601" s="185">
        <v>0</v>
      </c>
      <c r="G601" s="185">
        <v>0</v>
      </c>
      <c r="H601" s="185">
        <v>0</v>
      </c>
      <c r="I601" s="185">
        <v>0</v>
      </c>
      <c r="J601" s="185">
        <v>0</v>
      </c>
      <c r="K601" s="185">
        <v>0</v>
      </c>
      <c r="L601" s="185">
        <v>0</v>
      </c>
      <c r="M601" s="185">
        <v>0</v>
      </c>
      <c r="N601" s="185">
        <v>0</v>
      </c>
      <c r="O601" s="185">
        <v>0</v>
      </c>
      <c r="P601" s="185">
        <v>0</v>
      </c>
      <c r="Q601" s="185">
        <v>0</v>
      </c>
      <c r="R601" s="185">
        <v>0</v>
      </c>
      <c r="S601" s="185">
        <v>0</v>
      </c>
      <c r="T601" s="185">
        <v>0</v>
      </c>
      <c r="U601" s="185">
        <v>0</v>
      </c>
      <c r="V601" s="185">
        <v>0</v>
      </c>
      <c r="W601" s="185">
        <v>0</v>
      </c>
      <c r="X601" s="185">
        <v>0</v>
      </c>
      <c r="Y601" s="185">
        <v>0</v>
      </c>
      <c r="Z601" s="185">
        <v>0</v>
      </c>
      <c r="AA601" s="185">
        <v>0</v>
      </c>
      <c r="AB601" s="185">
        <v>0</v>
      </c>
      <c r="AC601" s="185">
        <v>0</v>
      </c>
      <c r="AD601" s="185">
        <v>0</v>
      </c>
      <c r="AE601" s="185">
        <v>0</v>
      </c>
      <c r="AF601" s="185">
        <v>0</v>
      </c>
      <c r="AG601" s="185">
        <v>0</v>
      </c>
      <c r="AH601" s="185">
        <v>0</v>
      </c>
    </row>
    <row r="602" spans="1:34" ht="19.5" customHeight="1">
      <c r="A602" s="2018" t="s">
        <v>827</v>
      </c>
      <c r="B602" s="1013" t="s">
        <v>41</v>
      </c>
      <c r="C602" s="1013">
        <f>SUM(' 배수관 경년별 총괄'!C603:' 배수관 경년별 총괄'!C624)</f>
        <v>74.09</v>
      </c>
      <c r="D602" s="1013">
        <f>SUM(' 배수관 경년별 총괄'!D603:' 배수관 경년별 총괄'!D624)</f>
        <v>74.09</v>
      </c>
      <c r="E602" s="1013">
        <f>SUM(' 배수관 경년별 총괄'!E603:' 배수관 경년별 총괄'!E624)</f>
        <v>0</v>
      </c>
      <c r="F602" s="1013">
        <f>SUM(' 배수관 경년별 총괄'!F603:' 배수관 경년별 총괄'!F624)</f>
        <v>0</v>
      </c>
      <c r="G602" s="1013">
        <f>SUM(' 배수관 경년별 총괄'!G603:' 배수관 경년별 총괄'!G624)</f>
        <v>0</v>
      </c>
      <c r="H602" s="1013">
        <f>SUM(' 배수관 경년별 총괄'!H603:' 배수관 경년별 총괄'!H624)</f>
        <v>0</v>
      </c>
      <c r="I602" s="1013">
        <f>SUM(' 배수관 경년별 총괄'!I603:' 배수관 경년별 총괄'!I624)</f>
        <v>0</v>
      </c>
      <c r="J602" s="1013">
        <f>SUM(' 배수관 경년별 총괄'!J603:' 배수관 경년별 총괄'!J624)</f>
        <v>0</v>
      </c>
      <c r="K602" s="1013">
        <f>SUM(' 배수관 경년별 총괄'!K603:' 배수관 경년별 총괄'!K624)</f>
        <v>0</v>
      </c>
      <c r="L602" s="1013">
        <f>SUM(' 배수관 경년별 총괄'!L603:' 배수관 경년별 총괄'!L624)</f>
        <v>0</v>
      </c>
      <c r="M602" s="1013">
        <f>SUM(' 배수관 경년별 총괄'!M603:' 배수관 경년별 총괄'!M624)</f>
        <v>0</v>
      </c>
      <c r="N602" s="1013">
        <f>SUM(' 배수관 경년별 총괄'!N603:' 배수관 경년별 총괄'!N624)</f>
        <v>0</v>
      </c>
      <c r="O602" s="1013">
        <f>SUM(' 배수관 경년별 총괄'!O603:' 배수관 경년별 총괄'!O624)</f>
        <v>0</v>
      </c>
      <c r="P602" s="1013">
        <f>SUM(' 배수관 경년별 총괄'!P603:' 배수관 경년별 총괄'!P624)</f>
        <v>0</v>
      </c>
      <c r="Q602" s="1013">
        <f>SUM(' 배수관 경년별 총괄'!Q603:' 배수관 경년별 총괄'!Q624)</f>
        <v>0</v>
      </c>
      <c r="R602" s="1013">
        <f>SUM(' 배수관 경년별 총괄'!R603:' 배수관 경년별 총괄'!R624)</f>
        <v>0</v>
      </c>
      <c r="S602" s="1013">
        <f>SUM(' 배수관 경년별 총괄'!S603:' 배수관 경년별 총괄'!S624)</f>
        <v>0</v>
      </c>
      <c r="T602" s="1013">
        <f>SUM(' 배수관 경년별 총괄'!T603:' 배수관 경년별 총괄'!T624)</f>
        <v>0</v>
      </c>
      <c r="U602" s="1013">
        <f>SUM(' 배수관 경년별 총괄'!U603:' 배수관 경년별 총괄'!U624)</f>
        <v>0</v>
      </c>
      <c r="V602" s="1013">
        <f>SUM(' 배수관 경년별 총괄'!V603:' 배수관 경년별 총괄'!V624)</f>
        <v>0</v>
      </c>
      <c r="W602" s="1013">
        <f>SUM(' 배수관 경년별 총괄'!W603:' 배수관 경년별 총괄'!W624)</f>
        <v>0</v>
      </c>
      <c r="X602" s="1013">
        <f>SUM(' 배수관 경년별 총괄'!X603:' 배수관 경년별 총괄'!X624)</f>
        <v>0</v>
      </c>
      <c r="Y602" s="1013">
        <f>SUM(' 배수관 경년별 총괄'!Y603:' 배수관 경년별 총괄'!Y624)</f>
        <v>0</v>
      </c>
      <c r="Z602" s="1013">
        <f>SUM(' 배수관 경년별 총괄'!Z603:' 배수관 경년별 총괄'!Z624)</f>
        <v>0</v>
      </c>
      <c r="AA602" s="1013">
        <f>SUM(' 배수관 경년별 총괄'!AA603:' 배수관 경년별 총괄'!AA624)</f>
        <v>0</v>
      </c>
      <c r="AB602" s="1013">
        <f>SUM(' 배수관 경년별 총괄'!AB603:' 배수관 경년별 총괄'!AB624)</f>
        <v>0</v>
      </c>
      <c r="AC602" s="1013">
        <f>SUM(' 배수관 경년별 총괄'!AC603:' 배수관 경년별 총괄'!AC624)</f>
        <v>0</v>
      </c>
      <c r="AD602" s="1013">
        <f>SUM(' 배수관 경년별 총괄'!AD603:' 배수관 경년별 총괄'!AD624)</f>
        <v>0</v>
      </c>
      <c r="AE602" s="1013">
        <f>SUM(' 배수관 경년별 총괄'!AE603:' 배수관 경년별 총괄'!AE624)</f>
        <v>0</v>
      </c>
      <c r="AF602" s="1013">
        <f>SUM(' 배수관 경년별 총괄'!AF603:' 배수관 경년별 총괄'!AF624)</f>
        <v>0</v>
      </c>
      <c r="AG602" s="1013">
        <f>SUM(' 배수관 경년별 총괄'!AG603:' 배수관 경년별 총괄'!AG624)</f>
        <v>0</v>
      </c>
      <c r="AH602" s="1013">
        <f>SUM(' 배수관 경년별 총괄'!AH603:' 배수관 경년별 총괄'!AH624)</f>
        <v>0</v>
      </c>
    </row>
    <row r="603" spans="1:34" ht="19.5" customHeight="1">
      <c r="A603" s="2018" t="s">
        <v>827</v>
      </c>
      <c r="B603" s="989" t="s">
        <v>951</v>
      </c>
      <c r="C603" s="185">
        <v>0</v>
      </c>
      <c r="D603" s="185">
        <v>0</v>
      </c>
      <c r="E603" s="185">
        <v>0</v>
      </c>
      <c r="F603" s="185">
        <v>0</v>
      </c>
      <c r="G603" s="185">
        <v>0</v>
      </c>
      <c r="H603" s="185">
        <v>0</v>
      </c>
      <c r="I603" s="185">
        <v>0</v>
      </c>
      <c r="J603" s="185">
        <v>0</v>
      </c>
      <c r="K603" s="185">
        <v>0</v>
      </c>
      <c r="L603" s="185">
        <v>0</v>
      </c>
      <c r="M603" s="185">
        <v>0</v>
      </c>
      <c r="N603" s="185">
        <v>0</v>
      </c>
      <c r="O603" s="185">
        <v>0</v>
      </c>
      <c r="P603" s="185">
        <v>0</v>
      </c>
      <c r="Q603" s="185">
        <v>0</v>
      </c>
      <c r="R603" s="185">
        <v>0</v>
      </c>
      <c r="S603" s="185">
        <v>0</v>
      </c>
      <c r="T603" s="185">
        <v>0</v>
      </c>
      <c r="U603" s="185">
        <v>0</v>
      </c>
      <c r="V603" s="185">
        <v>0</v>
      </c>
      <c r="W603" s="185">
        <v>0</v>
      </c>
      <c r="X603" s="185">
        <v>0</v>
      </c>
      <c r="Y603" s="185">
        <v>0</v>
      </c>
      <c r="Z603" s="185">
        <v>0</v>
      </c>
      <c r="AA603" s="185">
        <v>0</v>
      </c>
      <c r="AB603" s="185">
        <v>0</v>
      </c>
      <c r="AC603" s="185">
        <v>0</v>
      </c>
      <c r="AD603" s="185">
        <v>0</v>
      </c>
      <c r="AE603" s="185">
        <v>0</v>
      </c>
      <c r="AF603" s="185">
        <v>0</v>
      </c>
      <c r="AG603" s="185">
        <v>0</v>
      </c>
      <c r="AH603" s="185">
        <v>0</v>
      </c>
    </row>
    <row r="604" spans="1:34" ht="30" customHeight="1">
      <c r="A604" s="2019"/>
      <c r="B604" s="989" t="s">
        <v>796</v>
      </c>
      <c r="C604" s="185">
        <v>0</v>
      </c>
      <c r="D604" s="185">
        <v>0</v>
      </c>
      <c r="E604" s="185">
        <v>0</v>
      </c>
      <c r="F604" s="185">
        <v>0</v>
      </c>
      <c r="G604" s="185">
        <v>0</v>
      </c>
      <c r="H604" s="185">
        <v>0</v>
      </c>
      <c r="I604" s="185">
        <v>0</v>
      </c>
      <c r="J604" s="185">
        <v>0</v>
      </c>
      <c r="K604" s="185">
        <v>0</v>
      </c>
      <c r="L604" s="185">
        <v>0</v>
      </c>
      <c r="M604" s="185">
        <v>0</v>
      </c>
      <c r="N604" s="185">
        <v>0</v>
      </c>
      <c r="O604" s="185">
        <v>0</v>
      </c>
      <c r="P604" s="185">
        <v>0</v>
      </c>
      <c r="Q604" s="185">
        <v>0</v>
      </c>
      <c r="R604" s="185">
        <v>0</v>
      </c>
      <c r="S604" s="185">
        <v>0</v>
      </c>
      <c r="T604" s="185">
        <v>0</v>
      </c>
      <c r="U604" s="185">
        <v>0</v>
      </c>
      <c r="V604" s="185">
        <v>0</v>
      </c>
      <c r="W604" s="185">
        <v>0</v>
      </c>
      <c r="X604" s="185">
        <v>0</v>
      </c>
      <c r="Y604" s="185">
        <v>0</v>
      </c>
      <c r="Z604" s="185">
        <v>0</v>
      </c>
      <c r="AA604" s="185">
        <v>0</v>
      </c>
      <c r="AB604" s="185">
        <v>0</v>
      </c>
      <c r="AC604" s="185">
        <v>0</v>
      </c>
      <c r="AD604" s="185">
        <v>0</v>
      </c>
      <c r="AE604" s="185">
        <v>0</v>
      </c>
      <c r="AF604" s="185">
        <v>0</v>
      </c>
      <c r="AG604" s="185">
        <v>0</v>
      </c>
      <c r="AH604" s="185">
        <v>0</v>
      </c>
    </row>
    <row r="605" spans="1:34" ht="30" customHeight="1">
      <c r="A605" s="2019"/>
      <c r="B605" s="989" t="s">
        <v>797</v>
      </c>
      <c r="C605" s="185">
        <v>0</v>
      </c>
      <c r="D605" s="185">
        <v>0</v>
      </c>
      <c r="E605" s="185">
        <v>0</v>
      </c>
      <c r="F605" s="185">
        <v>0</v>
      </c>
      <c r="G605" s="185">
        <v>0</v>
      </c>
      <c r="H605" s="185">
        <v>0</v>
      </c>
      <c r="I605" s="185">
        <v>0</v>
      </c>
      <c r="J605" s="185">
        <v>0</v>
      </c>
      <c r="K605" s="185">
        <v>0</v>
      </c>
      <c r="L605" s="185">
        <v>0</v>
      </c>
      <c r="M605" s="185">
        <v>0</v>
      </c>
      <c r="N605" s="185">
        <v>0</v>
      </c>
      <c r="O605" s="185">
        <v>0</v>
      </c>
      <c r="P605" s="185">
        <v>0</v>
      </c>
      <c r="Q605" s="185">
        <v>0</v>
      </c>
      <c r="R605" s="185">
        <v>0</v>
      </c>
      <c r="S605" s="185">
        <v>0</v>
      </c>
      <c r="T605" s="185">
        <v>0</v>
      </c>
      <c r="U605" s="185">
        <v>0</v>
      </c>
      <c r="V605" s="185">
        <v>0</v>
      </c>
      <c r="W605" s="185">
        <v>0</v>
      </c>
      <c r="X605" s="185">
        <v>0</v>
      </c>
      <c r="Y605" s="185">
        <v>0</v>
      </c>
      <c r="Z605" s="185">
        <v>0</v>
      </c>
      <c r="AA605" s="185">
        <v>0</v>
      </c>
      <c r="AB605" s="185">
        <v>0</v>
      </c>
      <c r="AC605" s="185">
        <v>0</v>
      </c>
      <c r="AD605" s="185">
        <v>0</v>
      </c>
      <c r="AE605" s="185">
        <v>0</v>
      </c>
      <c r="AF605" s="185">
        <v>0</v>
      </c>
      <c r="AG605" s="185">
        <v>0</v>
      </c>
      <c r="AH605" s="185">
        <v>0</v>
      </c>
    </row>
    <row r="606" spans="1:34" ht="30" customHeight="1">
      <c r="A606" s="2019"/>
      <c r="B606" s="989" t="s">
        <v>798</v>
      </c>
      <c r="C606" s="185">
        <v>0</v>
      </c>
      <c r="D606" s="185">
        <v>0</v>
      </c>
      <c r="E606" s="185">
        <v>0</v>
      </c>
      <c r="F606" s="185">
        <v>0</v>
      </c>
      <c r="G606" s="185">
        <v>0</v>
      </c>
      <c r="H606" s="185">
        <v>0</v>
      </c>
      <c r="I606" s="185">
        <v>0</v>
      </c>
      <c r="J606" s="185">
        <v>0</v>
      </c>
      <c r="K606" s="185">
        <v>0</v>
      </c>
      <c r="L606" s="185">
        <v>0</v>
      </c>
      <c r="M606" s="185">
        <v>0</v>
      </c>
      <c r="N606" s="185">
        <v>0</v>
      </c>
      <c r="O606" s="185">
        <v>0</v>
      </c>
      <c r="P606" s="185">
        <v>0</v>
      </c>
      <c r="Q606" s="185">
        <v>0</v>
      </c>
      <c r="R606" s="185">
        <v>0</v>
      </c>
      <c r="S606" s="185">
        <v>0</v>
      </c>
      <c r="T606" s="185">
        <v>0</v>
      </c>
      <c r="U606" s="185">
        <v>0</v>
      </c>
      <c r="V606" s="185">
        <v>0</v>
      </c>
      <c r="W606" s="185">
        <v>0</v>
      </c>
      <c r="X606" s="185">
        <v>0</v>
      </c>
      <c r="Y606" s="185">
        <v>0</v>
      </c>
      <c r="Z606" s="185">
        <v>0</v>
      </c>
      <c r="AA606" s="185">
        <v>0</v>
      </c>
      <c r="AB606" s="185">
        <v>0</v>
      </c>
      <c r="AC606" s="185">
        <v>0</v>
      </c>
      <c r="AD606" s="185">
        <v>0</v>
      </c>
      <c r="AE606" s="185">
        <v>0</v>
      </c>
      <c r="AF606" s="185">
        <v>0</v>
      </c>
      <c r="AG606" s="185">
        <v>0</v>
      </c>
      <c r="AH606" s="185">
        <v>0</v>
      </c>
    </row>
    <row r="607" spans="1:34" ht="30" customHeight="1">
      <c r="A607" s="2019"/>
      <c r="B607" s="989" t="s">
        <v>780</v>
      </c>
      <c r="C607" s="185">
        <v>0</v>
      </c>
      <c r="D607" s="185">
        <v>0</v>
      </c>
      <c r="E607" s="185">
        <v>0</v>
      </c>
      <c r="F607" s="185">
        <v>0</v>
      </c>
      <c r="G607" s="185">
        <v>0</v>
      </c>
      <c r="H607" s="185">
        <v>0</v>
      </c>
      <c r="I607" s="185">
        <v>0</v>
      </c>
      <c r="J607" s="185">
        <v>0</v>
      </c>
      <c r="K607" s="185">
        <v>0</v>
      </c>
      <c r="L607" s="185">
        <v>0</v>
      </c>
      <c r="M607" s="185">
        <v>0</v>
      </c>
      <c r="N607" s="185">
        <v>0</v>
      </c>
      <c r="O607" s="185">
        <v>0</v>
      </c>
      <c r="P607" s="185">
        <v>0</v>
      </c>
      <c r="Q607" s="185">
        <v>0</v>
      </c>
      <c r="R607" s="185">
        <v>0</v>
      </c>
      <c r="S607" s="185">
        <v>0</v>
      </c>
      <c r="T607" s="185">
        <v>0</v>
      </c>
      <c r="U607" s="185">
        <v>0</v>
      </c>
      <c r="V607" s="185">
        <v>0</v>
      </c>
      <c r="W607" s="185">
        <v>0</v>
      </c>
      <c r="X607" s="185">
        <v>0</v>
      </c>
      <c r="Y607" s="185">
        <v>0</v>
      </c>
      <c r="Z607" s="185">
        <v>0</v>
      </c>
      <c r="AA607" s="185">
        <v>0</v>
      </c>
      <c r="AB607" s="185">
        <v>0</v>
      </c>
      <c r="AC607" s="185">
        <v>0</v>
      </c>
      <c r="AD607" s="185">
        <v>0</v>
      </c>
      <c r="AE607" s="185">
        <v>0</v>
      </c>
      <c r="AF607" s="185">
        <v>0</v>
      </c>
      <c r="AG607" s="185">
        <v>0</v>
      </c>
      <c r="AH607" s="185">
        <v>0</v>
      </c>
    </row>
    <row r="608" spans="1:34" ht="30" customHeight="1">
      <c r="A608" s="2019"/>
      <c r="B608" s="991" t="s">
        <v>781</v>
      </c>
      <c r="C608" s="185">
        <v>74.09</v>
      </c>
      <c r="D608" s="185">
        <v>74.09</v>
      </c>
      <c r="E608" s="185">
        <v>0</v>
      </c>
      <c r="F608" s="185">
        <v>0</v>
      </c>
      <c r="G608" s="185">
        <v>0</v>
      </c>
      <c r="H608" s="185">
        <v>0</v>
      </c>
      <c r="I608" s="185">
        <v>0</v>
      </c>
      <c r="J608" s="185">
        <v>0</v>
      </c>
      <c r="K608" s="185">
        <v>0</v>
      </c>
      <c r="L608" s="185">
        <v>0</v>
      </c>
      <c r="M608" s="185">
        <v>0</v>
      </c>
      <c r="N608" s="185">
        <v>0</v>
      </c>
      <c r="O608" s="185">
        <v>0</v>
      </c>
      <c r="P608" s="185">
        <v>0</v>
      </c>
      <c r="Q608" s="185">
        <v>0</v>
      </c>
      <c r="R608" s="185">
        <v>0</v>
      </c>
      <c r="S608" s="185">
        <v>0</v>
      </c>
      <c r="T608" s="185">
        <v>0</v>
      </c>
      <c r="U608" s="185">
        <v>0</v>
      </c>
      <c r="V608" s="185">
        <v>0</v>
      </c>
      <c r="W608" s="185">
        <v>0</v>
      </c>
      <c r="X608" s="185">
        <v>0</v>
      </c>
      <c r="Y608" s="185">
        <v>0</v>
      </c>
      <c r="Z608" s="185">
        <v>0</v>
      </c>
      <c r="AA608" s="185">
        <v>0</v>
      </c>
      <c r="AB608" s="185">
        <v>0</v>
      </c>
      <c r="AC608" s="185">
        <v>0</v>
      </c>
      <c r="AD608" s="185">
        <v>0</v>
      </c>
      <c r="AE608" s="185">
        <v>0</v>
      </c>
      <c r="AF608" s="185">
        <v>0</v>
      </c>
      <c r="AG608" s="185">
        <v>0</v>
      </c>
      <c r="AH608" s="185">
        <v>0</v>
      </c>
    </row>
    <row r="609" spans="1:34" ht="30" customHeight="1">
      <c r="A609" s="2019"/>
      <c r="B609" s="991" t="s">
        <v>786</v>
      </c>
      <c r="C609" s="185">
        <v>0</v>
      </c>
      <c r="D609" s="185">
        <v>0</v>
      </c>
      <c r="E609" s="185">
        <v>0</v>
      </c>
      <c r="F609" s="185">
        <v>0</v>
      </c>
      <c r="G609" s="185">
        <v>0</v>
      </c>
      <c r="H609" s="185">
        <v>0</v>
      </c>
      <c r="I609" s="185">
        <v>0</v>
      </c>
      <c r="J609" s="185">
        <v>0</v>
      </c>
      <c r="K609" s="185">
        <v>0</v>
      </c>
      <c r="L609" s="185">
        <v>0</v>
      </c>
      <c r="M609" s="185">
        <v>0</v>
      </c>
      <c r="N609" s="185">
        <v>0</v>
      </c>
      <c r="O609" s="185">
        <v>0</v>
      </c>
      <c r="P609" s="185">
        <v>0</v>
      </c>
      <c r="Q609" s="185">
        <v>0</v>
      </c>
      <c r="R609" s="185">
        <v>0</v>
      </c>
      <c r="S609" s="185">
        <v>0</v>
      </c>
      <c r="T609" s="185">
        <v>0</v>
      </c>
      <c r="U609" s="185">
        <v>0</v>
      </c>
      <c r="V609" s="185">
        <v>0</v>
      </c>
      <c r="W609" s="185">
        <v>0</v>
      </c>
      <c r="X609" s="185">
        <v>0</v>
      </c>
      <c r="Y609" s="185">
        <v>0</v>
      </c>
      <c r="Z609" s="185">
        <v>0</v>
      </c>
      <c r="AA609" s="185">
        <v>0</v>
      </c>
      <c r="AB609" s="185">
        <v>0</v>
      </c>
      <c r="AC609" s="185">
        <v>0</v>
      </c>
      <c r="AD609" s="185">
        <v>0</v>
      </c>
      <c r="AE609" s="185">
        <v>0</v>
      </c>
      <c r="AF609" s="185">
        <v>0</v>
      </c>
      <c r="AG609" s="185">
        <v>0</v>
      </c>
      <c r="AH609" s="185">
        <v>0</v>
      </c>
    </row>
    <row r="610" spans="1:34" ht="30" customHeight="1">
      <c r="A610" s="2019"/>
      <c r="B610" s="991" t="s">
        <v>799</v>
      </c>
      <c r="C610" s="185">
        <v>0</v>
      </c>
      <c r="D610" s="185">
        <v>0</v>
      </c>
      <c r="E610" s="185">
        <v>0</v>
      </c>
      <c r="F610" s="185">
        <v>0</v>
      </c>
      <c r="G610" s="185">
        <v>0</v>
      </c>
      <c r="H610" s="185">
        <v>0</v>
      </c>
      <c r="I610" s="185">
        <v>0</v>
      </c>
      <c r="J610" s="185">
        <v>0</v>
      </c>
      <c r="K610" s="185">
        <v>0</v>
      </c>
      <c r="L610" s="185">
        <v>0</v>
      </c>
      <c r="M610" s="185">
        <v>0</v>
      </c>
      <c r="N610" s="185">
        <v>0</v>
      </c>
      <c r="O610" s="185">
        <v>0</v>
      </c>
      <c r="P610" s="185">
        <v>0</v>
      </c>
      <c r="Q610" s="185">
        <v>0</v>
      </c>
      <c r="R610" s="185">
        <v>0</v>
      </c>
      <c r="S610" s="185">
        <v>0</v>
      </c>
      <c r="T610" s="185">
        <v>0</v>
      </c>
      <c r="U610" s="185">
        <v>0</v>
      </c>
      <c r="V610" s="185">
        <v>0</v>
      </c>
      <c r="W610" s="185">
        <v>0</v>
      </c>
      <c r="X610" s="185">
        <v>0</v>
      </c>
      <c r="Y610" s="185">
        <v>0</v>
      </c>
      <c r="Z610" s="185">
        <v>0</v>
      </c>
      <c r="AA610" s="185">
        <v>0</v>
      </c>
      <c r="AB610" s="185">
        <v>0</v>
      </c>
      <c r="AC610" s="185">
        <v>0</v>
      </c>
      <c r="AD610" s="185">
        <v>0</v>
      </c>
      <c r="AE610" s="185">
        <v>0</v>
      </c>
      <c r="AF610" s="185">
        <v>0</v>
      </c>
      <c r="AG610" s="185">
        <v>0</v>
      </c>
      <c r="AH610" s="185">
        <v>0</v>
      </c>
    </row>
    <row r="611" spans="1:34" ht="30" customHeight="1">
      <c r="A611" s="2019"/>
      <c r="B611" s="991" t="s">
        <v>787</v>
      </c>
      <c r="C611" s="185">
        <v>0</v>
      </c>
      <c r="D611" s="185">
        <v>0</v>
      </c>
      <c r="E611" s="185">
        <v>0</v>
      </c>
      <c r="F611" s="185">
        <v>0</v>
      </c>
      <c r="G611" s="185">
        <v>0</v>
      </c>
      <c r="H611" s="185">
        <v>0</v>
      </c>
      <c r="I611" s="185">
        <v>0</v>
      </c>
      <c r="J611" s="185">
        <v>0</v>
      </c>
      <c r="K611" s="185">
        <v>0</v>
      </c>
      <c r="L611" s="185">
        <v>0</v>
      </c>
      <c r="M611" s="185">
        <v>0</v>
      </c>
      <c r="N611" s="185">
        <v>0</v>
      </c>
      <c r="O611" s="185">
        <v>0</v>
      </c>
      <c r="P611" s="185">
        <v>0</v>
      </c>
      <c r="Q611" s="185">
        <v>0</v>
      </c>
      <c r="R611" s="185">
        <v>0</v>
      </c>
      <c r="S611" s="185">
        <v>0</v>
      </c>
      <c r="T611" s="185">
        <v>0</v>
      </c>
      <c r="U611" s="185">
        <v>0</v>
      </c>
      <c r="V611" s="185">
        <v>0</v>
      </c>
      <c r="W611" s="185">
        <v>0</v>
      </c>
      <c r="X611" s="185">
        <v>0</v>
      </c>
      <c r="Y611" s="185">
        <v>0</v>
      </c>
      <c r="Z611" s="185">
        <v>0</v>
      </c>
      <c r="AA611" s="185">
        <v>0</v>
      </c>
      <c r="AB611" s="185">
        <v>0</v>
      </c>
      <c r="AC611" s="185">
        <v>0</v>
      </c>
      <c r="AD611" s="185">
        <v>0</v>
      </c>
      <c r="AE611" s="185">
        <v>0</v>
      </c>
      <c r="AF611" s="185">
        <v>0</v>
      </c>
      <c r="AG611" s="185">
        <v>0</v>
      </c>
      <c r="AH611" s="185">
        <v>0</v>
      </c>
    </row>
    <row r="612" spans="1:34" ht="30" customHeight="1">
      <c r="A612" s="2019"/>
      <c r="B612" s="991" t="s">
        <v>820</v>
      </c>
      <c r="C612" s="185">
        <v>0</v>
      </c>
      <c r="D612" s="185">
        <v>0</v>
      </c>
      <c r="E612" s="185">
        <v>0</v>
      </c>
      <c r="F612" s="185">
        <v>0</v>
      </c>
      <c r="G612" s="185">
        <v>0</v>
      </c>
      <c r="H612" s="185">
        <v>0</v>
      </c>
      <c r="I612" s="185">
        <v>0</v>
      </c>
      <c r="J612" s="185">
        <v>0</v>
      </c>
      <c r="K612" s="185">
        <v>0</v>
      </c>
      <c r="L612" s="185">
        <v>0</v>
      </c>
      <c r="M612" s="185">
        <v>0</v>
      </c>
      <c r="N612" s="185">
        <v>0</v>
      </c>
      <c r="O612" s="185">
        <v>0</v>
      </c>
      <c r="P612" s="185">
        <v>0</v>
      </c>
      <c r="Q612" s="185">
        <v>0</v>
      </c>
      <c r="R612" s="185">
        <v>0</v>
      </c>
      <c r="S612" s="185">
        <v>0</v>
      </c>
      <c r="T612" s="185">
        <v>0</v>
      </c>
      <c r="U612" s="185">
        <v>0</v>
      </c>
      <c r="V612" s="185">
        <v>0</v>
      </c>
      <c r="W612" s="185">
        <v>0</v>
      </c>
      <c r="X612" s="185">
        <v>0</v>
      </c>
      <c r="Y612" s="185">
        <v>0</v>
      </c>
      <c r="Z612" s="185">
        <v>0</v>
      </c>
      <c r="AA612" s="185">
        <v>0</v>
      </c>
      <c r="AB612" s="185">
        <v>0</v>
      </c>
      <c r="AC612" s="185">
        <v>0</v>
      </c>
      <c r="AD612" s="185">
        <v>0</v>
      </c>
      <c r="AE612" s="185">
        <v>0</v>
      </c>
      <c r="AF612" s="185">
        <v>0</v>
      </c>
      <c r="AG612" s="185">
        <v>0</v>
      </c>
      <c r="AH612" s="185">
        <v>0</v>
      </c>
    </row>
    <row r="613" spans="1:34" ht="30" customHeight="1">
      <c r="A613" s="2019"/>
      <c r="B613" s="991" t="s">
        <v>800</v>
      </c>
      <c r="C613" s="185">
        <v>0</v>
      </c>
      <c r="D613" s="185">
        <v>0</v>
      </c>
      <c r="E613" s="185">
        <v>0</v>
      </c>
      <c r="F613" s="185">
        <v>0</v>
      </c>
      <c r="G613" s="185">
        <v>0</v>
      </c>
      <c r="H613" s="185">
        <v>0</v>
      </c>
      <c r="I613" s="185">
        <v>0</v>
      </c>
      <c r="J613" s="185">
        <v>0</v>
      </c>
      <c r="K613" s="185">
        <v>0</v>
      </c>
      <c r="L613" s="185">
        <v>0</v>
      </c>
      <c r="M613" s="185">
        <v>0</v>
      </c>
      <c r="N613" s="185">
        <v>0</v>
      </c>
      <c r="O613" s="185">
        <v>0</v>
      </c>
      <c r="P613" s="185">
        <v>0</v>
      </c>
      <c r="Q613" s="185">
        <v>0</v>
      </c>
      <c r="R613" s="185">
        <v>0</v>
      </c>
      <c r="S613" s="185">
        <v>0</v>
      </c>
      <c r="T613" s="185">
        <v>0</v>
      </c>
      <c r="U613" s="185">
        <v>0</v>
      </c>
      <c r="V613" s="185">
        <v>0</v>
      </c>
      <c r="W613" s="185">
        <v>0</v>
      </c>
      <c r="X613" s="185">
        <v>0</v>
      </c>
      <c r="Y613" s="185">
        <v>0</v>
      </c>
      <c r="Z613" s="185">
        <v>0</v>
      </c>
      <c r="AA613" s="185">
        <v>0</v>
      </c>
      <c r="AB613" s="185">
        <v>0</v>
      </c>
      <c r="AC613" s="185">
        <v>0</v>
      </c>
      <c r="AD613" s="185">
        <v>0</v>
      </c>
      <c r="AE613" s="185">
        <v>0</v>
      </c>
      <c r="AF613" s="185">
        <v>0</v>
      </c>
      <c r="AG613" s="185">
        <v>0</v>
      </c>
      <c r="AH613" s="185">
        <v>0</v>
      </c>
    </row>
    <row r="614" spans="1:34" ht="30" customHeight="1">
      <c r="A614" s="2019"/>
      <c r="B614" s="989" t="s">
        <v>801</v>
      </c>
      <c r="C614" s="185">
        <v>0</v>
      </c>
      <c r="D614" s="185">
        <v>0</v>
      </c>
      <c r="E614" s="185">
        <v>0</v>
      </c>
      <c r="F614" s="185">
        <v>0</v>
      </c>
      <c r="G614" s="185">
        <v>0</v>
      </c>
      <c r="H614" s="185">
        <v>0</v>
      </c>
      <c r="I614" s="185">
        <v>0</v>
      </c>
      <c r="J614" s="185">
        <v>0</v>
      </c>
      <c r="K614" s="185">
        <v>0</v>
      </c>
      <c r="L614" s="185">
        <v>0</v>
      </c>
      <c r="M614" s="185">
        <v>0</v>
      </c>
      <c r="N614" s="185">
        <v>0</v>
      </c>
      <c r="O614" s="185">
        <v>0</v>
      </c>
      <c r="P614" s="185">
        <v>0</v>
      </c>
      <c r="Q614" s="185">
        <v>0</v>
      </c>
      <c r="R614" s="185">
        <v>0</v>
      </c>
      <c r="S614" s="185">
        <v>0</v>
      </c>
      <c r="T614" s="185">
        <v>0</v>
      </c>
      <c r="U614" s="185">
        <v>0</v>
      </c>
      <c r="V614" s="185">
        <v>0</v>
      </c>
      <c r="W614" s="185">
        <v>0</v>
      </c>
      <c r="X614" s="185">
        <v>0</v>
      </c>
      <c r="Y614" s="185">
        <v>0</v>
      </c>
      <c r="Z614" s="185">
        <v>0</v>
      </c>
      <c r="AA614" s="185">
        <v>0</v>
      </c>
      <c r="AB614" s="185">
        <v>0</v>
      </c>
      <c r="AC614" s="185">
        <v>0</v>
      </c>
      <c r="AD614" s="185">
        <v>0</v>
      </c>
      <c r="AE614" s="185">
        <v>0</v>
      </c>
      <c r="AF614" s="185">
        <v>0</v>
      </c>
      <c r="AG614" s="185">
        <v>0</v>
      </c>
      <c r="AH614" s="185">
        <v>0</v>
      </c>
    </row>
    <row r="615" spans="1:34" ht="30" customHeight="1">
      <c r="A615" s="2019"/>
      <c r="B615" s="995" t="s">
        <v>802</v>
      </c>
      <c r="C615" s="185">
        <v>0</v>
      </c>
      <c r="D615" s="185">
        <v>0</v>
      </c>
      <c r="E615" s="185">
        <v>0</v>
      </c>
      <c r="F615" s="185">
        <v>0</v>
      </c>
      <c r="G615" s="185">
        <v>0</v>
      </c>
      <c r="H615" s="185">
        <v>0</v>
      </c>
      <c r="I615" s="185">
        <v>0</v>
      </c>
      <c r="J615" s="185">
        <v>0</v>
      </c>
      <c r="K615" s="185">
        <v>0</v>
      </c>
      <c r="L615" s="185">
        <v>0</v>
      </c>
      <c r="M615" s="185">
        <v>0</v>
      </c>
      <c r="N615" s="185">
        <v>0</v>
      </c>
      <c r="O615" s="185">
        <v>0</v>
      </c>
      <c r="P615" s="185">
        <v>0</v>
      </c>
      <c r="Q615" s="185">
        <v>0</v>
      </c>
      <c r="R615" s="185">
        <v>0</v>
      </c>
      <c r="S615" s="185">
        <v>0</v>
      </c>
      <c r="T615" s="185">
        <v>0</v>
      </c>
      <c r="U615" s="185">
        <v>0</v>
      </c>
      <c r="V615" s="185">
        <v>0</v>
      </c>
      <c r="W615" s="185">
        <v>0</v>
      </c>
      <c r="X615" s="185">
        <v>0</v>
      </c>
      <c r="Y615" s="185">
        <v>0</v>
      </c>
      <c r="Z615" s="185">
        <v>0</v>
      </c>
      <c r="AA615" s="185">
        <v>0</v>
      </c>
      <c r="AB615" s="185">
        <v>0</v>
      </c>
      <c r="AC615" s="185">
        <v>0</v>
      </c>
      <c r="AD615" s="185">
        <v>0</v>
      </c>
      <c r="AE615" s="185">
        <v>0</v>
      </c>
      <c r="AF615" s="185">
        <v>0</v>
      </c>
      <c r="AG615" s="185">
        <v>0</v>
      </c>
      <c r="AH615" s="185">
        <v>0</v>
      </c>
    </row>
    <row r="616" spans="1:34" ht="30" customHeight="1">
      <c r="A616" s="2019"/>
      <c r="B616" s="995" t="s">
        <v>803</v>
      </c>
      <c r="C616" s="185">
        <v>0</v>
      </c>
      <c r="D616" s="185">
        <v>0</v>
      </c>
      <c r="E616" s="185">
        <v>0</v>
      </c>
      <c r="F616" s="185">
        <v>0</v>
      </c>
      <c r="G616" s="185">
        <v>0</v>
      </c>
      <c r="H616" s="185">
        <v>0</v>
      </c>
      <c r="I616" s="185">
        <v>0</v>
      </c>
      <c r="J616" s="185">
        <v>0</v>
      </c>
      <c r="K616" s="185">
        <v>0</v>
      </c>
      <c r="L616" s="185">
        <v>0</v>
      </c>
      <c r="M616" s="185">
        <v>0</v>
      </c>
      <c r="N616" s="185">
        <v>0</v>
      </c>
      <c r="O616" s="185">
        <v>0</v>
      </c>
      <c r="P616" s="185">
        <v>0</v>
      </c>
      <c r="Q616" s="185">
        <v>0</v>
      </c>
      <c r="R616" s="185">
        <v>0</v>
      </c>
      <c r="S616" s="185">
        <v>0</v>
      </c>
      <c r="T616" s="185">
        <v>0</v>
      </c>
      <c r="U616" s="185">
        <v>0</v>
      </c>
      <c r="V616" s="185">
        <v>0</v>
      </c>
      <c r="W616" s="185">
        <v>0</v>
      </c>
      <c r="X616" s="185">
        <v>0</v>
      </c>
      <c r="Y616" s="185">
        <v>0</v>
      </c>
      <c r="Z616" s="185">
        <v>0</v>
      </c>
      <c r="AA616" s="185">
        <v>0</v>
      </c>
      <c r="AB616" s="185">
        <v>0</v>
      </c>
      <c r="AC616" s="185">
        <v>0</v>
      </c>
      <c r="AD616" s="185">
        <v>0</v>
      </c>
      <c r="AE616" s="185">
        <v>0</v>
      </c>
      <c r="AF616" s="185">
        <v>0</v>
      </c>
      <c r="AG616" s="185">
        <v>0</v>
      </c>
      <c r="AH616" s="185">
        <v>0</v>
      </c>
    </row>
    <row r="617" spans="1:34" ht="30" customHeight="1">
      <c r="A617" s="2019"/>
      <c r="B617" s="1011" t="s">
        <v>804</v>
      </c>
      <c r="C617" s="185">
        <v>0</v>
      </c>
      <c r="D617" s="185">
        <v>0</v>
      </c>
      <c r="E617" s="185">
        <v>0</v>
      </c>
      <c r="F617" s="185">
        <v>0</v>
      </c>
      <c r="G617" s="185">
        <v>0</v>
      </c>
      <c r="H617" s="185">
        <v>0</v>
      </c>
      <c r="I617" s="185">
        <v>0</v>
      </c>
      <c r="J617" s="185">
        <v>0</v>
      </c>
      <c r="K617" s="185">
        <v>0</v>
      </c>
      <c r="L617" s="185">
        <v>0</v>
      </c>
      <c r="M617" s="185">
        <v>0</v>
      </c>
      <c r="N617" s="185">
        <v>0</v>
      </c>
      <c r="O617" s="185">
        <v>0</v>
      </c>
      <c r="P617" s="185">
        <v>0</v>
      </c>
      <c r="Q617" s="185">
        <v>0</v>
      </c>
      <c r="R617" s="185">
        <v>0</v>
      </c>
      <c r="S617" s="185">
        <v>0</v>
      </c>
      <c r="T617" s="185">
        <v>0</v>
      </c>
      <c r="U617" s="185">
        <v>0</v>
      </c>
      <c r="V617" s="185">
        <v>0</v>
      </c>
      <c r="W617" s="185">
        <v>0</v>
      </c>
      <c r="X617" s="185">
        <v>0</v>
      </c>
      <c r="Y617" s="185">
        <v>0</v>
      </c>
      <c r="Z617" s="185">
        <v>0</v>
      </c>
      <c r="AA617" s="185">
        <v>0</v>
      </c>
      <c r="AB617" s="185">
        <v>0</v>
      </c>
      <c r="AC617" s="185">
        <v>0</v>
      </c>
      <c r="AD617" s="185">
        <v>0</v>
      </c>
      <c r="AE617" s="185">
        <v>0</v>
      </c>
      <c r="AF617" s="185">
        <v>0</v>
      </c>
      <c r="AG617" s="185">
        <v>0</v>
      </c>
      <c r="AH617" s="185">
        <v>0</v>
      </c>
    </row>
    <row r="618" spans="1:34" ht="30" customHeight="1">
      <c r="A618" s="2019"/>
      <c r="B618" s="1011" t="s">
        <v>805</v>
      </c>
      <c r="C618" s="185">
        <v>0</v>
      </c>
      <c r="D618" s="185">
        <v>0</v>
      </c>
      <c r="E618" s="185">
        <v>0</v>
      </c>
      <c r="F618" s="185">
        <v>0</v>
      </c>
      <c r="G618" s="185">
        <v>0</v>
      </c>
      <c r="H618" s="185">
        <v>0</v>
      </c>
      <c r="I618" s="185">
        <v>0</v>
      </c>
      <c r="J618" s="185">
        <v>0</v>
      </c>
      <c r="K618" s="185">
        <v>0</v>
      </c>
      <c r="L618" s="185">
        <v>0</v>
      </c>
      <c r="M618" s="185">
        <v>0</v>
      </c>
      <c r="N618" s="185">
        <v>0</v>
      </c>
      <c r="O618" s="185">
        <v>0</v>
      </c>
      <c r="P618" s="185">
        <v>0</v>
      </c>
      <c r="Q618" s="185">
        <v>0</v>
      </c>
      <c r="R618" s="185">
        <v>0</v>
      </c>
      <c r="S618" s="185">
        <v>0</v>
      </c>
      <c r="T618" s="185">
        <v>0</v>
      </c>
      <c r="U618" s="185">
        <v>0</v>
      </c>
      <c r="V618" s="185">
        <v>0</v>
      </c>
      <c r="W618" s="185">
        <v>0</v>
      </c>
      <c r="X618" s="185">
        <v>0</v>
      </c>
      <c r="Y618" s="185">
        <v>0</v>
      </c>
      <c r="Z618" s="185">
        <v>0</v>
      </c>
      <c r="AA618" s="185">
        <v>0</v>
      </c>
      <c r="AB618" s="185">
        <v>0</v>
      </c>
      <c r="AC618" s="185">
        <v>0</v>
      </c>
      <c r="AD618" s="185">
        <v>0</v>
      </c>
      <c r="AE618" s="185">
        <v>0</v>
      </c>
      <c r="AF618" s="185">
        <v>0</v>
      </c>
      <c r="AG618" s="185">
        <v>0</v>
      </c>
      <c r="AH618" s="185">
        <v>0</v>
      </c>
    </row>
    <row r="619" spans="1:34" ht="30" customHeight="1">
      <c r="A619" s="2019"/>
      <c r="B619" s="1011" t="s">
        <v>806</v>
      </c>
      <c r="C619" s="185">
        <v>0</v>
      </c>
      <c r="D619" s="185">
        <v>0</v>
      </c>
      <c r="E619" s="185">
        <v>0</v>
      </c>
      <c r="F619" s="185">
        <v>0</v>
      </c>
      <c r="G619" s="185">
        <v>0</v>
      </c>
      <c r="H619" s="185">
        <v>0</v>
      </c>
      <c r="I619" s="185">
        <v>0</v>
      </c>
      <c r="J619" s="185">
        <v>0</v>
      </c>
      <c r="K619" s="185">
        <v>0</v>
      </c>
      <c r="L619" s="185">
        <v>0</v>
      </c>
      <c r="M619" s="185">
        <v>0</v>
      </c>
      <c r="N619" s="185">
        <v>0</v>
      </c>
      <c r="O619" s="185">
        <v>0</v>
      </c>
      <c r="P619" s="185">
        <v>0</v>
      </c>
      <c r="Q619" s="185">
        <v>0</v>
      </c>
      <c r="R619" s="185">
        <v>0</v>
      </c>
      <c r="S619" s="185">
        <v>0</v>
      </c>
      <c r="T619" s="185">
        <v>0</v>
      </c>
      <c r="U619" s="185">
        <v>0</v>
      </c>
      <c r="V619" s="185">
        <v>0</v>
      </c>
      <c r="W619" s="185">
        <v>0</v>
      </c>
      <c r="X619" s="185">
        <v>0</v>
      </c>
      <c r="Y619" s="185">
        <v>0</v>
      </c>
      <c r="Z619" s="185">
        <v>0</v>
      </c>
      <c r="AA619" s="185">
        <v>0</v>
      </c>
      <c r="AB619" s="185">
        <v>0</v>
      </c>
      <c r="AC619" s="185">
        <v>0</v>
      </c>
      <c r="AD619" s="185">
        <v>0</v>
      </c>
      <c r="AE619" s="185">
        <v>0</v>
      </c>
      <c r="AF619" s="185">
        <v>0</v>
      </c>
      <c r="AG619" s="185">
        <v>0</v>
      </c>
      <c r="AH619" s="185">
        <v>0</v>
      </c>
    </row>
    <row r="620" spans="1:34" ht="30" customHeight="1">
      <c r="A620" s="2019"/>
      <c r="B620" s="995" t="s">
        <v>807</v>
      </c>
      <c r="C620" s="185">
        <v>0</v>
      </c>
      <c r="D620" s="185">
        <v>0</v>
      </c>
      <c r="E620" s="185">
        <v>0</v>
      </c>
      <c r="F620" s="185">
        <v>0</v>
      </c>
      <c r="G620" s="185">
        <v>0</v>
      </c>
      <c r="H620" s="185">
        <v>0</v>
      </c>
      <c r="I620" s="185">
        <v>0</v>
      </c>
      <c r="J620" s="185">
        <v>0</v>
      </c>
      <c r="K620" s="185">
        <v>0</v>
      </c>
      <c r="L620" s="185">
        <v>0</v>
      </c>
      <c r="M620" s="185">
        <v>0</v>
      </c>
      <c r="N620" s="185">
        <v>0</v>
      </c>
      <c r="O620" s="185">
        <v>0</v>
      </c>
      <c r="P620" s="185">
        <v>0</v>
      </c>
      <c r="Q620" s="185">
        <v>0</v>
      </c>
      <c r="R620" s="185">
        <v>0</v>
      </c>
      <c r="S620" s="185">
        <v>0</v>
      </c>
      <c r="T620" s="185">
        <v>0</v>
      </c>
      <c r="U620" s="185">
        <v>0</v>
      </c>
      <c r="V620" s="185">
        <v>0</v>
      </c>
      <c r="W620" s="185">
        <v>0</v>
      </c>
      <c r="X620" s="185">
        <v>0</v>
      </c>
      <c r="Y620" s="185">
        <v>0</v>
      </c>
      <c r="Z620" s="185">
        <v>0</v>
      </c>
      <c r="AA620" s="185">
        <v>0</v>
      </c>
      <c r="AB620" s="185">
        <v>0</v>
      </c>
      <c r="AC620" s="185">
        <v>0</v>
      </c>
      <c r="AD620" s="185">
        <v>0</v>
      </c>
      <c r="AE620" s="185">
        <v>0</v>
      </c>
      <c r="AF620" s="185">
        <v>0</v>
      </c>
      <c r="AG620" s="185">
        <v>0</v>
      </c>
      <c r="AH620" s="185">
        <v>0</v>
      </c>
    </row>
    <row r="621" spans="1:34" ht="30" customHeight="1">
      <c r="A621" s="2019"/>
      <c r="B621" s="991" t="s">
        <v>808</v>
      </c>
      <c r="C621" s="185">
        <v>0</v>
      </c>
      <c r="D621" s="185">
        <v>0</v>
      </c>
      <c r="E621" s="185">
        <v>0</v>
      </c>
      <c r="F621" s="185">
        <v>0</v>
      </c>
      <c r="G621" s="185">
        <v>0</v>
      </c>
      <c r="H621" s="185">
        <v>0</v>
      </c>
      <c r="I621" s="185">
        <v>0</v>
      </c>
      <c r="J621" s="185">
        <v>0</v>
      </c>
      <c r="K621" s="185">
        <v>0</v>
      </c>
      <c r="L621" s="185">
        <v>0</v>
      </c>
      <c r="M621" s="185">
        <v>0</v>
      </c>
      <c r="N621" s="185">
        <v>0</v>
      </c>
      <c r="O621" s="185">
        <v>0</v>
      </c>
      <c r="P621" s="185">
        <v>0</v>
      </c>
      <c r="Q621" s="185">
        <v>0</v>
      </c>
      <c r="R621" s="185">
        <v>0</v>
      </c>
      <c r="S621" s="185">
        <v>0</v>
      </c>
      <c r="T621" s="185">
        <v>0</v>
      </c>
      <c r="U621" s="185">
        <v>0</v>
      </c>
      <c r="V621" s="185">
        <v>0</v>
      </c>
      <c r="W621" s="185">
        <v>0</v>
      </c>
      <c r="X621" s="185">
        <v>0</v>
      </c>
      <c r="Y621" s="185">
        <v>0</v>
      </c>
      <c r="Z621" s="185">
        <v>0</v>
      </c>
      <c r="AA621" s="185">
        <v>0</v>
      </c>
      <c r="AB621" s="185">
        <v>0</v>
      </c>
      <c r="AC621" s="185">
        <v>0</v>
      </c>
      <c r="AD621" s="185">
        <v>0</v>
      </c>
      <c r="AE621" s="185">
        <v>0</v>
      </c>
      <c r="AF621" s="185">
        <v>0</v>
      </c>
      <c r="AG621" s="185">
        <v>0</v>
      </c>
      <c r="AH621" s="185">
        <v>0</v>
      </c>
    </row>
    <row r="622" spans="1:34" ht="30" customHeight="1">
      <c r="A622" s="2019"/>
      <c r="B622" s="1011" t="s">
        <v>821</v>
      </c>
      <c r="C622" s="185">
        <v>0</v>
      </c>
      <c r="D622" s="185">
        <v>0</v>
      </c>
      <c r="E622" s="185">
        <v>0</v>
      </c>
      <c r="F622" s="185">
        <v>0</v>
      </c>
      <c r="G622" s="185">
        <v>0</v>
      </c>
      <c r="H622" s="185">
        <v>0</v>
      </c>
      <c r="I622" s="185">
        <v>0</v>
      </c>
      <c r="J622" s="185">
        <v>0</v>
      </c>
      <c r="K622" s="185">
        <v>0</v>
      </c>
      <c r="L622" s="185">
        <v>0</v>
      </c>
      <c r="M622" s="185">
        <v>0</v>
      </c>
      <c r="N622" s="185">
        <v>0</v>
      </c>
      <c r="O622" s="185">
        <v>0</v>
      </c>
      <c r="P622" s="185">
        <v>0</v>
      </c>
      <c r="Q622" s="185">
        <v>0</v>
      </c>
      <c r="R622" s="185">
        <v>0</v>
      </c>
      <c r="S622" s="185">
        <v>0</v>
      </c>
      <c r="T622" s="185">
        <v>0</v>
      </c>
      <c r="U622" s="185">
        <v>0</v>
      </c>
      <c r="V622" s="185">
        <v>0</v>
      </c>
      <c r="W622" s="185">
        <v>0</v>
      </c>
      <c r="X622" s="185">
        <v>0</v>
      </c>
      <c r="Y622" s="185">
        <v>0</v>
      </c>
      <c r="Z622" s="185">
        <v>0</v>
      </c>
      <c r="AA622" s="185">
        <v>0</v>
      </c>
      <c r="AB622" s="185">
        <v>0</v>
      </c>
      <c r="AC622" s="185">
        <v>0</v>
      </c>
      <c r="AD622" s="185">
        <v>0</v>
      </c>
      <c r="AE622" s="185">
        <v>0</v>
      </c>
      <c r="AF622" s="185">
        <v>0</v>
      </c>
      <c r="AG622" s="185">
        <v>0</v>
      </c>
      <c r="AH622" s="185">
        <v>0</v>
      </c>
    </row>
    <row r="623" spans="1:34" ht="30" customHeight="1">
      <c r="A623" s="2019"/>
      <c r="B623" s="1011" t="s">
        <v>822</v>
      </c>
      <c r="C623" s="185">
        <v>0</v>
      </c>
      <c r="D623" s="185">
        <v>0</v>
      </c>
      <c r="E623" s="185">
        <v>0</v>
      </c>
      <c r="F623" s="185">
        <v>0</v>
      </c>
      <c r="G623" s="185">
        <v>0</v>
      </c>
      <c r="H623" s="185">
        <v>0</v>
      </c>
      <c r="I623" s="185">
        <v>0</v>
      </c>
      <c r="J623" s="185">
        <v>0</v>
      </c>
      <c r="K623" s="185">
        <v>0</v>
      </c>
      <c r="L623" s="185">
        <v>0</v>
      </c>
      <c r="M623" s="185">
        <v>0</v>
      </c>
      <c r="N623" s="185">
        <v>0</v>
      </c>
      <c r="O623" s="185">
        <v>0</v>
      </c>
      <c r="P623" s="185">
        <v>0</v>
      </c>
      <c r="Q623" s="185">
        <v>0</v>
      </c>
      <c r="R623" s="185">
        <v>0</v>
      </c>
      <c r="S623" s="185">
        <v>0</v>
      </c>
      <c r="T623" s="185">
        <v>0</v>
      </c>
      <c r="U623" s="185">
        <v>0</v>
      </c>
      <c r="V623" s="185">
        <v>0</v>
      </c>
      <c r="W623" s="185">
        <v>0</v>
      </c>
      <c r="X623" s="185">
        <v>0</v>
      </c>
      <c r="Y623" s="185">
        <v>0</v>
      </c>
      <c r="Z623" s="185">
        <v>0</v>
      </c>
      <c r="AA623" s="185">
        <v>0</v>
      </c>
      <c r="AB623" s="185">
        <v>0</v>
      </c>
      <c r="AC623" s="185">
        <v>0</v>
      </c>
      <c r="AD623" s="185">
        <v>0</v>
      </c>
      <c r="AE623" s="185">
        <v>0</v>
      </c>
      <c r="AF623" s="185">
        <v>0</v>
      </c>
      <c r="AG623" s="185">
        <v>0</v>
      </c>
      <c r="AH623" s="185">
        <v>0</v>
      </c>
    </row>
    <row r="624" spans="1:34" ht="19.5" customHeight="1">
      <c r="A624" s="2019"/>
      <c r="B624" s="1242" t="s">
        <v>952</v>
      </c>
      <c r="C624" s="185">
        <v>0</v>
      </c>
      <c r="D624" s="185">
        <v>0</v>
      </c>
      <c r="E624" s="185">
        <v>0</v>
      </c>
      <c r="F624" s="185">
        <v>0</v>
      </c>
      <c r="G624" s="185">
        <v>0</v>
      </c>
      <c r="H624" s="185">
        <v>0</v>
      </c>
      <c r="I624" s="185">
        <v>0</v>
      </c>
      <c r="J624" s="185">
        <v>0</v>
      </c>
      <c r="K624" s="185">
        <v>0</v>
      </c>
      <c r="L624" s="185">
        <v>0</v>
      </c>
      <c r="M624" s="185">
        <v>0</v>
      </c>
      <c r="N624" s="185">
        <v>0</v>
      </c>
      <c r="O624" s="185">
        <v>0</v>
      </c>
      <c r="P624" s="185">
        <v>0</v>
      </c>
      <c r="Q624" s="185">
        <v>0</v>
      </c>
      <c r="R624" s="185">
        <v>0</v>
      </c>
      <c r="S624" s="185">
        <v>0</v>
      </c>
      <c r="T624" s="185">
        <v>0</v>
      </c>
      <c r="U624" s="185">
        <v>0</v>
      </c>
      <c r="V624" s="185">
        <v>0</v>
      </c>
      <c r="W624" s="185">
        <v>0</v>
      </c>
      <c r="X624" s="185">
        <v>0</v>
      </c>
      <c r="Y624" s="185">
        <v>0</v>
      </c>
      <c r="Z624" s="185">
        <v>0</v>
      </c>
      <c r="AA624" s="185">
        <v>0</v>
      </c>
      <c r="AB624" s="185">
        <v>0</v>
      </c>
      <c r="AC624" s="185">
        <v>0</v>
      </c>
      <c r="AD624" s="185">
        <v>0</v>
      </c>
      <c r="AE624" s="185">
        <v>0</v>
      </c>
      <c r="AF624" s="185">
        <v>0</v>
      </c>
      <c r="AG624" s="185">
        <v>0</v>
      </c>
      <c r="AH624" s="185">
        <v>0</v>
      </c>
    </row>
    <row r="625" spans="1:34" ht="19.5" customHeight="1">
      <c r="A625" s="2018" t="s">
        <v>828</v>
      </c>
      <c r="B625" s="1013" t="s">
        <v>41</v>
      </c>
      <c r="C625" s="1013">
        <f>SUM(' 배수관 경년별 총괄'!C626:' 배수관 경년별 총괄'!C647)</f>
        <v>3.63</v>
      </c>
      <c r="D625" s="1013">
        <f>SUM(' 배수관 경년별 총괄'!D626:' 배수관 경년별 총괄'!D647)</f>
        <v>3.63</v>
      </c>
      <c r="E625" s="1013">
        <f>SUM(' 배수관 경년별 총괄'!E626:' 배수관 경년별 총괄'!E647)</f>
        <v>0</v>
      </c>
      <c r="F625" s="1013">
        <f>SUM(' 배수관 경년별 총괄'!F626:' 배수관 경년별 총괄'!F647)</f>
        <v>0</v>
      </c>
      <c r="G625" s="1013">
        <f>SUM(' 배수관 경년별 총괄'!G626:' 배수관 경년별 총괄'!G647)</f>
        <v>0</v>
      </c>
      <c r="H625" s="1013">
        <f>SUM(' 배수관 경년별 총괄'!H626:' 배수관 경년별 총괄'!H647)</f>
        <v>0</v>
      </c>
      <c r="I625" s="1013">
        <f>SUM(' 배수관 경년별 총괄'!I626:' 배수관 경년별 총괄'!I647)</f>
        <v>0</v>
      </c>
      <c r="J625" s="1013">
        <f>SUM(' 배수관 경년별 총괄'!J626:' 배수관 경년별 총괄'!J647)</f>
        <v>0</v>
      </c>
      <c r="K625" s="1013">
        <f>SUM(' 배수관 경년별 총괄'!K626:' 배수관 경년별 총괄'!K647)</f>
        <v>0</v>
      </c>
      <c r="L625" s="1013">
        <f>SUM(' 배수관 경년별 총괄'!L626:' 배수관 경년별 총괄'!L647)</f>
        <v>0</v>
      </c>
      <c r="M625" s="1013">
        <f>SUM(' 배수관 경년별 총괄'!M626:' 배수관 경년별 총괄'!M647)</f>
        <v>0</v>
      </c>
      <c r="N625" s="1013">
        <f>SUM(' 배수관 경년별 총괄'!N626:' 배수관 경년별 총괄'!N647)</f>
        <v>0</v>
      </c>
      <c r="O625" s="1013">
        <f>SUM(' 배수관 경년별 총괄'!O626:' 배수관 경년별 총괄'!O647)</f>
        <v>0</v>
      </c>
      <c r="P625" s="1013">
        <f>SUM(' 배수관 경년별 총괄'!P626:' 배수관 경년별 총괄'!P647)</f>
        <v>0</v>
      </c>
      <c r="Q625" s="1013">
        <f>SUM(' 배수관 경년별 총괄'!Q626:' 배수관 경년별 총괄'!Q647)</f>
        <v>0</v>
      </c>
      <c r="R625" s="1013">
        <f>SUM(' 배수관 경년별 총괄'!R626:' 배수관 경년별 총괄'!R647)</f>
        <v>0</v>
      </c>
      <c r="S625" s="1013">
        <f>SUM(' 배수관 경년별 총괄'!S626:' 배수관 경년별 총괄'!S647)</f>
        <v>0</v>
      </c>
      <c r="T625" s="1013">
        <f>SUM(' 배수관 경년별 총괄'!T626:' 배수관 경년별 총괄'!T647)</f>
        <v>0</v>
      </c>
      <c r="U625" s="1013">
        <f>SUM(' 배수관 경년별 총괄'!U626:' 배수관 경년별 총괄'!U647)</f>
        <v>0</v>
      </c>
      <c r="V625" s="1013">
        <f>SUM(' 배수관 경년별 총괄'!V626:' 배수관 경년별 총괄'!V647)</f>
        <v>0</v>
      </c>
      <c r="W625" s="1013">
        <f>SUM(' 배수관 경년별 총괄'!W626:' 배수관 경년별 총괄'!W647)</f>
        <v>0</v>
      </c>
      <c r="X625" s="1013">
        <f>SUM(' 배수관 경년별 총괄'!X626:' 배수관 경년별 총괄'!X647)</f>
        <v>0</v>
      </c>
      <c r="Y625" s="1013">
        <f>SUM(' 배수관 경년별 총괄'!Y626:' 배수관 경년별 총괄'!Y647)</f>
        <v>0</v>
      </c>
      <c r="Z625" s="1013">
        <f>SUM(' 배수관 경년별 총괄'!Z626:' 배수관 경년별 총괄'!Z647)</f>
        <v>0</v>
      </c>
      <c r="AA625" s="1013">
        <f>SUM(' 배수관 경년별 총괄'!AA626:' 배수관 경년별 총괄'!AA647)</f>
        <v>0</v>
      </c>
      <c r="AB625" s="1013">
        <f>SUM(' 배수관 경년별 총괄'!AB626:' 배수관 경년별 총괄'!AB647)</f>
        <v>0</v>
      </c>
      <c r="AC625" s="1013">
        <f>SUM(' 배수관 경년별 총괄'!AC626:' 배수관 경년별 총괄'!AC647)</f>
        <v>0</v>
      </c>
      <c r="AD625" s="1013">
        <f>SUM(' 배수관 경년별 총괄'!AD626:' 배수관 경년별 총괄'!AD647)</f>
        <v>0</v>
      </c>
      <c r="AE625" s="1013">
        <f>SUM(' 배수관 경년별 총괄'!AE626:' 배수관 경년별 총괄'!AE647)</f>
        <v>0</v>
      </c>
      <c r="AF625" s="1013">
        <f>SUM(' 배수관 경년별 총괄'!AF626:' 배수관 경년별 총괄'!AF647)</f>
        <v>0</v>
      </c>
      <c r="AG625" s="1013">
        <f>SUM(' 배수관 경년별 총괄'!AG626:' 배수관 경년별 총괄'!AG647)</f>
        <v>0</v>
      </c>
      <c r="AH625" s="1013">
        <f>SUM(' 배수관 경년별 총괄'!AH626:' 배수관 경년별 총괄'!AH647)</f>
        <v>0</v>
      </c>
    </row>
    <row r="626" spans="1:34" ht="19.5" customHeight="1">
      <c r="A626" s="2018" t="s">
        <v>828</v>
      </c>
      <c r="B626" s="989" t="s">
        <v>951</v>
      </c>
      <c r="C626" s="185">
        <v>0</v>
      </c>
      <c r="D626" s="185">
        <v>0</v>
      </c>
      <c r="E626" s="185">
        <v>0</v>
      </c>
      <c r="F626" s="185">
        <v>0</v>
      </c>
      <c r="G626" s="185">
        <v>0</v>
      </c>
      <c r="H626" s="185">
        <v>0</v>
      </c>
      <c r="I626" s="185">
        <v>0</v>
      </c>
      <c r="J626" s="185">
        <v>0</v>
      </c>
      <c r="K626" s="185">
        <v>0</v>
      </c>
      <c r="L626" s="185">
        <v>0</v>
      </c>
      <c r="M626" s="185">
        <v>0</v>
      </c>
      <c r="N626" s="185">
        <v>0</v>
      </c>
      <c r="O626" s="185">
        <v>0</v>
      </c>
      <c r="P626" s="185">
        <v>0</v>
      </c>
      <c r="Q626" s="185">
        <v>0</v>
      </c>
      <c r="R626" s="185">
        <v>0</v>
      </c>
      <c r="S626" s="185">
        <v>0</v>
      </c>
      <c r="T626" s="185">
        <v>0</v>
      </c>
      <c r="U626" s="185">
        <v>0</v>
      </c>
      <c r="V626" s="185">
        <v>0</v>
      </c>
      <c r="W626" s="185">
        <v>0</v>
      </c>
      <c r="X626" s="185">
        <v>0</v>
      </c>
      <c r="Y626" s="185">
        <v>0</v>
      </c>
      <c r="Z626" s="185">
        <v>0</v>
      </c>
      <c r="AA626" s="185">
        <v>0</v>
      </c>
      <c r="AB626" s="185">
        <v>0</v>
      </c>
      <c r="AC626" s="185">
        <v>0</v>
      </c>
      <c r="AD626" s="185">
        <v>0</v>
      </c>
      <c r="AE626" s="185">
        <v>0</v>
      </c>
      <c r="AF626" s="185">
        <v>0</v>
      </c>
      <c r="AG626" s="185">
        <v>0</v>
      </c>
      <c r="AH626" s="185">
        <v>0</v>
      </c>
    </row>
    <row r="627" spans="1:34" ht="30" customHeight="1">
      <c r="A627" s="2019"/>
      <c r="B627" s="989" t="s">
        <v>796</v>
      </c>
      <c r="C627" s="185">
        <v>0</v>
      </c>
      <c r="D627" s="185">
        <v>0</v>
      </c>
      <c r="E627" s="185">
        <v>0</v>
      </c>
      <c r="F627" s="185">
        <v>0</v>
      </c>
      <c r="G627" s="185">
        <v>0</v>
      </c>
      <c r="H627" s="185">
        <v>0</v>
      </c>
      <c r="I627" s="185">
        <v>0</v>
      </c>
      <c r="J627" s="185">
        <v>0</v>
      </c>
      <c r="K627" s="185">
        <v>0</v>
      </c>
      <c r="L627" s="185">
        <v>0</v>
      </c>
      <c r="M627" s="185">
        <v>0</v>
      </c>
      <c r="N627" s="185">
        <v>0</v>
      </c>
      <c r="O627" s="185">
        <v>0</v>
      </c>
      <c r="P627" s="185">
        <v>0</v>
      </c>
      <c r="Q627" s="185">
        <v>0</v>
      </c>
      <c r="R627" s="185">
        <v>0</v>
      </c>
      <c r="S627" s="185">
        <v>0</v>
      </c>
      <c r="T627" s="185">
        <v>0</v>
      </c>
      <c r="U627" s="185">
        <v>0</v>
      </c>
      <c r="V627" s="185">
        <v>0</v>
      </c>
      <c r="W627" s="185">
        <v>0</v>
      </c>
      <c r="X627" s="185">
        <v>0</v>
      </c>
      <c r="Y627" s="185">
        <v>0</v>
      </c>
      <c r="Z627" s="185">
        <v>0</v>
      </c>
      <c r="AA627" s="185">
        <v>0</v>
      </c>
      <c r="AB627" s="185">
        <v>0</v>
      </c>
      <c r="AC627" s="185">
        <v>0</v>
      </c>
      <c r="AD627" s="185">
        <v>0</v>
      </c>
      <c r="AE627" s="185">
        <v>0</v>
      </c>
      <c r="AF627" s="185">
        <v>0</v>
      </c>
      <c r="AG627" s="185">
        <v>0</v>
      </c>
      <c r="AH627" s="185">
        <v>0</v>
      </c>
    </row>
    <row r="628" spans="1:34" ht="30" customHeight="1">
      <c r="A628" s="2019"/>
      <c r="B628" s="989" t="s">
        <v>797</v>
      </c>
      <c r="C628" s="185">
        <v>0</v>
      </c>
      <c r="D628" s="185">
        <v>0</v>
      </c>
      <c r="E628" s="185">
        <v>0</v>
      </c>
      <c r="F628" s="185">
        <v>0</v>
      </c>
      <c r="G628" s="185">
        <v>0</v>
      </c>
      <c r="H628" s="185">
        <v>0</v>
      </c>
      <c r="I628" s="185">
        <v>0</v>
      </c>
      <c r="J628" s="185">
        <v>0</v>
      </c>
      <c r="K628" s="185">
        <v>0</v>
      </c>
      <c r="L628" s="185">
        <v>0</v>
      </c>
      <c r="M628" s="185">
        <v>0</v>
      </c>
      <c r="N628" s="185">
        <v>0</v>
      </c>
      <c r="O628" s="185">
        <v>0</v>
      </c>
      <c r="P628" s="185">
        <v>0</v>
      </c>
      <c r="Q628" s="185">
        <v>0</v>
      </c>
      <c r="R628" s="185">
        <v>0</v>
      </c>
      <c r="S628" s="185">
        <v>0</v>
      </c>
      <c r="T628" s="185">
        <v>0</v>
      </c>
      <c r="U628" s="185">
        <v>0</v>
      </c>
      <c r="V628" s="185">
        <v>0</v>
      </c>
      <c r="W628" s="185">
        <v>0</v>
      </c>
      <c r="X628" s="185">
        <v>0</v>
      </c>
      <c r="Y628" s="185">
        <v>0</v>
      </c>
      <c r="Z628" s="185">
        <v>0</v>
      </c>
      <c r="AA628" s="185">
        <v>0</v>
      </c>
      <c r="AB628" s="185">
        <v>0</v>
      </c>
      <c r="AC628" s="185">
        <v>0</v>
      </c>
      <c r="AD628" s="185">
        <v>0</v>
      </c>
      <c r="AE628" s="185">
        <v>0</v>
      </c>
      <c r="AF628" s="185">
        <v>0</v>
      </c>
      <c r="AG628" s="185">
        <v>0</v>
      </c>
      <c r="AH628" s="185">
        <v>0</v>
      </c>
    </row>
    <row r="629" spans="1:34" ht="30" customHeight="1">
      <c r="A629" s="2019"/>
      <c r="B629" s="989" t="s">
        <v>798</v>
      </c>
      <c r="C629" s="185">
        <v>0</v>
      </c>
      <c r="D629" s="185">
        <v>0</v>
      </c>
      <c r="E629" s="185">
        <v>0</v>
      </c>
      <c r="F629" s="185">
        <v>0</v>
      </c>
      <c r="G629" s="185">
        <v>0</v>
      </c>
      <c r="H629" s="185">
        <v>0</v>
      </c>
      <c r="I629" s="185">
        <v>0</v>
      </c>
      <c r="J629" s="185">
        <v>0</v>
      </c>
      <c r="K629" s="185">
        <v>0</v>
      </c>
      <c r="L629" s="185">
        <v>0</v>
      </c>
      <c r="M629" s="185">
        <v>0</v>
      </c>
      <c r="N629" s="185">
        <v>0</v>
      </c>
      <c r="O629" s="185">
        <v>0</v>
      </c>
      <c r="P629" s="185">
        <v>0</v>
      </c>
      <c r="Q629" s="185">
        <v>0</v>
      </c>
      <c r="R629" s="185">
        <v>0</v>
      </c>
      <c r="S629" s="185">
        <v>0</v>
      </c>
      <c r="T629" s="185">
        <v>0</v>
      </c>
      <c r="U629" s="185">
        <v>0</v>
      </c>
      <c r="V629" s="185">
        <v>0</v>
      </c>
      <c r="W629" s="185">
        <v>0</v>
      </c>
      <c r="X629" s="185">
        <v>0</v>
      </c>
      <c r="Y629" s="185">
        <v>0</v>
      </c>
      <c r="Z629" s="185">
        <v>0</v>
      </c>
      <c r="AA629" s="185">
        <v>0</v>
      </c>
      <c r="AB629" s="185">
        <v>0</v>
      </c>
      <c r="AC629" s="185">
        <v>0</v>
      </c>
      <c r="AD629" s="185">
        <v>0</v>
      </c>
      <c r="AE629" s="185">
        <v>0</v>
      </c>
      <c r="AF629" s="185">
        <v>0</v>
      </c>
      <c r="AG629" s="185">
        <v>0</v>
      </c>
      <c r="AH629" s="185">
        <v>0</v>
      </c>
    </row>
    <row r="630" spans="1:34" ht="30" customHeight="1">
      <c r="A630" s="2019"/>
      <c r="B630" s="989" t="s">
        <v>780</v>
      </c>
      <c r="C630" s="185">
        <v>0</v>
      </c>
      <c r="D630" s="185">
        <v>0</v>
      </c>
      <c r="E630" s="185">
        <v>0</v>
      </c>
      <c r="F630" s="185">
        <v>0</v>
      </c>
      <c r="G630" s="185">
        <v>0</v>
      </c>
      <c r="H630" s="185">
        <v>0</v>
      </c>
      <c r="I630" s="185">
        <v>0</v>
      </c>
      <c r="J630" s="185">
        <v>0</v>
      </c>
      <c r="K630" s="185">
        <v>0</v>
      </c>
      <c r="L630" s="185">
        <v>0</v>
      </c>
      <c r="M630" s="185">
        <v>0</v>
      </c>
      <c r="N630" s="185">
        <v>0</v>
      </c>
      <c r="O630" s="185">
        <v>0</v>
      </c>
      <c r="P630" s="185">
        <v>0</v>
      </c>
      <c r="Q630" s="185">
        <v>0</v>
      </c>
      <c r="R630" s="185">
        <v>0</v>
      </c>
      <c r="S630" s="185">
        <v>0</v>
      </c>
      <c r="T630" s="185">
        <v>0</v>
      </c>
      <c r="U630" s="185">
        <v>0</v>
      </c>
      <c r="V630" s="185">
        <v>0</v>
      </c>
      <c r="W630" s="185">
        <v>0</v>
      </c>
      <c r="X630" s="185">
        <v>0</v>
      </c>
      <c r="Y630" s="185">
        <v>0</v>
      </c>
      <c r="Z630" s="185">
        <v>0</v>
      </c>
      <c r="AA630" s="185">
        <v>0</v>
      </c>
      <c r="AB630" s="185">
        <v>0</v>
      </c>
      <c r="AC630" s="185">
        <v>0</v>
      </c>
      <c r="AD630" s="185">
        <v>0</v>
      </c>
      <c r="AE630" s="185">
        <v>0</v>
      </c>
      <c r="AF630" s="185">
        <v>0</v>
      </c>
      <c r="AG630" s="185">
        <v>0</v>
      </c>
      <c r="AH630" s="185">
        <v>0</v>
      </c>
    </row>
    <row r="631" spans="1:34" ht="30" customHeight="1">
      <c r="A631" s="2019"/>
      <c r="B631" s="991" t="s">
        <v>781</v>
      </c>
      <c r="C631" s="185">
        <v>0</v>
      </c>
      <c r="D631" s="185">
        <v>0</v>
      </c>
      <c r="E631" s="185">
        <v>0</v>
      </c>
      <c r="F631" s="185">
        <v>0</v>
      </c>
      <c r="G631" s="185">
        <v>0</v>
      </c>
      <c r="H631" s="185">
        <v>0</v>
      </c>
      <c r="I631" s="185">
        <v>0</v>
      </c>
      <c r="J631" s="185">
        <v>0</v>
      </c>
      <c r="K631" s="185">
        <v>0</v>
      </c>
      <c r="L631" s="185">
        <v>0</v>
      </c>
      <c r="M631" s="185">
        <v>0</v>
      </c>
      <c r="N631" s="185">
        <v>0</v>
      </c>
      <c r="O631" s="185">
        <v>0</v>
      </c>
      <c r="P631" s="185">
        <v>0</v>
      </c>
      <c r="Q631" s="185">
        <v>0</v>
      </c>
      <c r="R631" s="185">
        <v>0</v>
      </c>
      <c r="S631" s="185">
        <v>0</v>
      </c>
      <c r="T631" s="185">
        <v>0</v>
      </c>
      <c r="U631" s="185">
        <v>0</v>
      </c>
      <c r="V631" s="185">
        <v>0</v>
      </c>
      <c r="W631" s="185">
        <v>0</v>
      </c>
      <c r="X631" s="185">
        <v>0</v>
      </c>
      <c r="Y631" s="185">
        <v>0</v>
      </c>
      <c r="Z631" s="185">
        <v>0</v>
      </c>
      <c r="AA631" s="185">
        <v>0</v>
      </c>
      <c r="AB631" s="185">
        <v>0</v>
      </c>
      <c r="AC631" s="185">
        <v>0</v>
      </c>
      <c r="AD631" s="185">
        <v>0</v>
      </c>
      <c r="AE631" s="185">
        <v>0</v>
      </c>
      <c r="AF631" s="185">
        <v>0</v>
      </c>
      <c r="AG631" s="185">
        <v>0</v>
      </c>
      <c r="AH631" s="185">
        <v>0</v>
      </c>
    </row>
    <row r="632" spans="1:34" ht="30" customHeight="1">
      <c r="A632" s="2019"/>
      <c r="B632" s="991" t="s">
        <v>786</v>
      </c>
      <c r="C632" s="185">
        <v>0</v>
      </c>
      <c r="D632" s="185">
        <v>0</v>
      </c>
      <c r="E632" s="185">
        <v>0</v>
      </c>
      <c r="F632" s="185">
        <v>0</v>
      </c>
      <c r="G632" s="185">
        <v>0</v>
      </c>
      <c r="H632" s="185">
        <v>0</v>
      </c>
      <c r="I632" s="185">
        <v>0</v>
      </c>
      <c r="J632" s="185">
        <v>0</v>
      </c>
      <c r="K632" s="185">
        <v>0</v>
      </c>
      <c r="L632" s="185">
        <v>0</v>
      </c>
      <c r="M632" s="185">
        <v>0</v>
      </c>
      <c r="N632" s="185">
        <v>0</v>
      </c>
      <c r="O632" s="185">
        <v>0</v>
      </c>
      <c r="P632" s="185">
        <v>0</v>
      </c>
      <c r="Q632" s="185">
        <v>0</v>
      </c>
      <c r="R632" s="185">
        <v>0</v>
      </c>
      <c r="S632" s="185">
        <v>0</v>
      </c>
      <c r="T632" s="185">
        <v>0</v>
      </c>
      <c r="U632" s="185">
        <v>0</v>
      </c>
      <c r="V632" s="185">
        <v>0</v>
      </c>
      <c r="W632" s="185">
        <v>0</v>
      </c>
      <c r="X632" s="185">
        <v>0</v>
      </c>
      <c r="Y632" s="185">
        <v>0</v>
      </c>
      <c r="Z632" s="185">
        <v>0</v>
      </c>
      <c r="AA632" s="185">
        <v>0</v>
      </c>
      <c r="AB632" s="185">
        <v>0</v>
      </c>
      <c r="AC632" s="185">
        <v>0</v>
      </c>
      <c r="AD632" s="185">
        <v>0</v>
      </c>
      <c r="AE632" s="185">
        <v>0</v>
      </c>
      <c r="AF632" s="185">
        <v>0</v>
      </c>
      <c r="AG632" s="185">
        <v>0</v>
      </c>
      <c r="AH632" s="185">
        <v>0</v>
      </c>
    </row>
    <row r="633" spans="1:34" ht="30" customHeight="1">
      <c r="A633" s="2019"/>
      <c r="B633" s="991" t="s">
        <v>799</v>
      </c>
      <c r="C633" s="185">
        <v>0</v>
      </c>
      <c r="D633" s="185">
        <v>0</v>
      </c>
      <c r="E633" s="185">
        <v>0</v>
      </c>
      <c r="F633" s="185">
        <v>0</v>
      </c>
      <c r="G633" s="185">
        <v>0</v>
      </c>
      <c r="H633" s="185">
        <v>0</v>
      </c>
      <c r="I633" s="185">
        <v>0</v>
      </c>
      <c r="J633" s="185">
        <v>0</v>
      </c>
      <c r="K633" s="185">
        <v>0</v>
      </c>
      <c r="L633" s="185">
        <v>0</v>
      </c>
      <c r="M633" s="185">
        <v>0</v>
      </c>
      <c r="N633" s="185">
        <v>0</v>
      </c>
      <c r="O633" s="185">
        <v>0</v>
      </c>
      <c r="P633" s="185">
        <v>0</v>
      </c>
      <c r="Q633" s="185">
        <v>0</v>
      </c>
      <c r="R633" s="185">
        <v>0</v>
      </c>
      <c r="S633" s="185">
        <v>0</v>
      </c>
      <c r="T633" s="185">
        <v>0</v>
      </c>
      <c r="U633" s="185">
        <v>0</v>
      </c>
      <c r="V633" s="185">
        <v>0</v>
      </c>
      <c r="W633" s="185">
        <v>0</v>
      </c>
      <c r="X633" s="185">
        <v>0</v>
      </c>
      <c r="Y633" s="185">
        <v>0</v>
      </c>
      <c r="Z633" s="185">
        <v>0</v>
      </c>
      <c r="AA633" s="185">
        <v>0</v>
      </c>
      <c r="AB633" s="185">
        <v>0</v>
      </c>
      <c r="AC633" s="185">
        <v>0</v>
      </c>
      <c r="AD633" s="185">
        <v>0</v>
      </c>
      <c r="AE633" s="185">
        <v>0</v>
      </c>
      <c r="AF633" s="185">
        <v>0</v>
      </c>
      <c r="AG633" s="185">
        <v>0</v>
      </c>
      <c r="AH633" s="185">
        <v>0</v>
      </c>
    </row>
    <row r="634" spans="1:34" ht="30" customHeight="1">
      <c r="A634" s="2019"/>
      <c r="B634" s="991" t="s">
        <v>787</v>
      </c>
      <c r="C634" s="185">
        <v>3.63</v>
      </c>
      <c r="D634" s="185">
        <v>3.63</v>
      </c>
      <c r="E634" s="185">
        <v>0</v>
      </c>
      <c r="F634" s="185">
        <v>0</v>
      </c>
      <c r="G634" s="185">
        <v>0</v>
      </c>
      <c r="H634" s="185">
        <v>0</v>
      </c>
      <c r="I634" s="185">
        <v>0</v>
      </c>
      <c r="J634" s="185">
        <v>0</v>
      </c>
      <c r="K634" s="185">
        <v>0</v>
      </c>
      <c r="L634" s="185">
        <v>0</v>
      </c>
      <c r="M634" s="185">
        <v>0</v>
      </c>
      <c r="N634" s="185">
        <v>0</v>
      </c>
      <c r="O634" s="185">
        <v>0</v>
      </c>
      <c r="P634" s="185">
        <v>0</v>
      </c>
      <c r="Q634" s="185">
        <v>0</v>
      </c>
      <c r="R634" s="185">
        <v>0</v>
      </c>
      <c r="S634" s="185">
        <v>0</v>
      </c>
      <c r="T634" s="185">
        <v>0</v>
      </c>
      <c r="U634" s="185">
        <v>0</v>
      </c>
      <c r="V634" s="185">
        <v>0</v>
      </c>
      <c r="W634" s="185">
        <v>0</v>
      </c>
      <c r="X634" s="185">
        <v>0</v>
      </c>
      <c r="Y634" s="185">
        <v>0</v>
      </c>
      <c r="Z634" s="185">
        <v>0</v>
      </c>
      <c r="AA634" s="185">
        <v>0</v>
      </c>
      <c r="AB634" s="185">
        <v>0</v>
      </c>
      <c r="AC634" s="185">
        <v>0</v>
      </c>
      <c r="AD634" s="185">
        <v>0</v>
      </c>
      <c r="AE634" s="185">
        <v>0</v>
      </c>
      <c r="AF634" s="185">
        <v>0</v>
      </c>
      <c r="AG634" s="185">
        <v>0</v>
      </c>
      <c r="AH634" s="185">
        <v>0</v>
      </c>
    </row>
    <row r="635" spans="1:34" ht="30" customHeight="1">
      <c r="A635" s="2019"/>
      <c r="B635" s="991" t="s">
        <v>820</v>
      </c>
      <c r="C635" s="185">
        <v>0</v>
      </c>
      <c r="D635" s="185">
        <v>0</v>
      </c>
      <c r="E635" s="185">
        <v>0</v>
      </c>
      <c r="F635" s="185">
        <v>0</v>
      </c>
      <c r="G635" s="185">
        <v>0</v>
      </c>
      <c r="H635" s="185">
        <v>0</v>
      </c>
      <c r="I635" s="185">
        <v>0</v>
      </c>
      <c r="J635" s="185">
        <v>0</v>
      </c>
      <c r="K635" s="185">
        <v>0</v>
      </c>
      <c r="L635" s="185">
        <v>0</v>
      </c>
      <c r="M635" s="185">
        <v>0</v>
      </c>
      <c r="N635" s="185">
        <v>0</v>
      </c>
      <c r="O635" s="185">
        <v>0</v>
      </c>
      <c r="P635" s="185">
        <v>0</v>
      </c>
      <c r="Q635" s="185">
        <v>0</v>
      </c>
      <c r="R635" s="185">
        <v>0</v>
      </c>
      <c r="S635" s="185">
        <v>0</v>
      </c>
      <c r="T635" s="185">
        <v>0</v>
      </c>
      <c r="U635" s="185">
        <v>0</v>
      </c>
      <c r="V635" s="185">
        <v>0</v>
      </c>
      <c r="W635" s="185">
        <v>0</v>
      </c>
      <c r="X635" s="185">
        <v>0</v>
      </c>
      <c r="Y635" s="185">
        <v>0</v>
      </c>
      <c r="Z635" s="185">
        <v>0</v>
      </c>
      <c r="AA635" s="185">
        <v>0</v>
      </c>
      <c r="AB635" s="185">
        <v>0</v>
      </c>
      <c r="AC635" s="185">
        <v>0</v>
      </c>
      <c r="AD635" s="185">
        <v>0</v>
      </c>
      <c r="AE635" s="185">
        <v>0</v>
      </c>
      <c r="AF635" s="185">
        <v>0</v>
      </c>
      <c r="AG635" s="185">
        <v>0</v>
      </c>
      <c r="AH635" s="185">
        <v>0</v>
      </c>
    </row>
    <row r="636" spans="1:34" ht="30" customHeight="1">
      <c r="A636" s="2019"/>
      <c r="B636" s="991" t="s">
        <v>800</v>
      </c>
      <c r="C636" s="185">
        <v>0</v>
      </c>
      <c r="D636" s="185">
        <v>0</v>
      </c>
      <c r="E636" s="185">
        <v>0</v>
      </c>
      <c r="F636" s="185">
        <v>0</v>
      </c>
      <c r="G636" s="185">
        <v>0</v>
      </c>
      <c r="H636" s="185">
        <v>0</v>
      </c>
      <c r="I636" s="185">
        <v>0</v>
      </c>
      <c r="J636" s="185">
        <v>0</v>
      </c>
      <c r="K636" s="185">
        <v>0</v>
      </c>
      <c r="L636" s="185">
        <v>0</v>
      </c>
      <c r="M636" s="185">
        <v>0</v>
      </c>
      <c r="N636" s="185">
        <v>0</v>
      </c>
      <c r="O636" s="185">
        <v>0</v>
      </c>
      <c r="P636" s="185">
        <v>0</v>
      </c>
      <c r="Q636" s="185">
        <v>0</v>
      </c>
      <c r="R636" s="185">
        <v>0</v>
      </c>
      <c r="S636" s="185">
        <v>0</v>
      </c>
      <c r="T636" s="185">
        <v>0</v>
      </c>
      <c r="U636" s="185">
        <v>0</v>
      </c>
      <c r="V636" s="185">
        <v>0</v>
      </c>
      <c r="W636" s="185">
        <v>0</v>
      </c>
      <c r="X636" s="185">
        <v>0</v>
      </c>
      <c r="Y636" s="185">
        <v>0</v>
      </c>
      <c r="Z636" s="185">
        <v>0</v>
      </c>
      <c r="AA636" s="185">
        <v>0</v>
      </c>
      <c r="AB636" s="185">
        <v>0</v>
      </c>
      <c r="AC636" s="185">
        <v>0</v>
      </c>
      <c r="AD636" s="185">
        <v>0</v>
      </c>
      <c r="AE636" s="185">
        <v>0</v>
      </c>
      <c r="AF636" s="185">
        <v>0</v>
      </c>
      <c r="AG636" s="185">
        <v>0</v>
      </c>
      <c r="AH636" s="185">
        <v>0</v>
      </c>
    </row>
    <row r="637" spans="1:34" ht="30" customHeight="1">
      <c r="A637" s="2019"/>
      <c r="B637" s="989" t="s">
        <v>801</v>
      </c>
      <c r="C637" s="185">
        <v>0</v>
      </c>
      <c r="D637" s="185">
        <v>0</v>
      </c>
      <c r="E637" s="185">
        <v>0</v>
      </c>
      <c r="F637" s="185">
        <v>0</v>
      </c>
      <c r="G637" s="185">
        <v>0</v>
      </c>
      <c r="H637" s="185">
        <v>0</v>
      </c>
      <c r="I637" s="185">
        <v>0</v>
      </c>
      <c r="J637" s="185">
        <v>0</v>
      </c>
      <c r="K637" s="185">
        <v>0</v>
      </c>
      <c r="L637" s="185">
        <v>0</v>
      </c>
      <c r="M637" s="185">
        <v>0</v>
      </c>
      <c r="N637" s="185">
        <v>0</v>
      </c>
      <c r="O637" s="185">
        <v>0</v>
      </c>
      <c r="P637" s="185">
        <v>0</v>
      </c>
      <c r="Q637" s="185">
        <v>0</v>
      </c>
      <c r="R637" s="185">
        <v>0</v>
      </c>
      <c r="S637" s="185">
        <v>0</v>
      </c>
      <c r="T637" s="185">
        <v>0</v>
      </c>
      <c r="U637" s="185">
        <v>0</v>
      </c>
      <c r="V637" s="185">
        <v>0</v>
      </c>
      <c r="W637" s="185">
        <v>0</v>
      </c>
      <c r="X637" s="185">
        <v>0</v>
      </c>
      <c r="Y637" s="185">
        <v>0</v>
      </c>
      <c r="Z637" s="185">
        <v>0</v>
      </c>
      <c r="AA637" s="185">
        <v>0</v>
      </c>
      <c r="AB637" s="185">
        <v>0</v>
      </c>
      <c r="AC637" s="185">
        <v>0</v>
      </c>
      <c r="AD637" s="185">
        <v>0</v>
      </c>
      <c r="AE637" s="185">
        <v>0</v>
      </c>
      <c r="AF637" s="185">
        <v>0</v>
      </c>
      <c r="AG637" s="185">
        <v>0</v>
      </c>
      <c r="AH637" s="185">
        <v>0</v>
      </c>
    </row>
    <row r="638" spans="1:34" ht="30" customHeight="1">
      <c r="A638" s="2019"/>
      <c r="B638" s="995" t="s">
        <v>802</v>
      </c>
      <c r="C638" s="185">
        <v>0</v>
      </c>
      <c r="D638" s="185">
        <v>0</v>
      </c>
      <c r="E638" s="185">
        <v>0</v>
      </c>
      <c r="F638" s="185">
        <v>0</v>
      </c>
      <c r="G638" s="185">
        <v>0</v>
      </c>
      <c r="H638" s="185">
        <v>0</v>
      </c>
      <c r="I638" s="185">
        <v>0</v>
      </c>
      <c r="J638" s="185">
        <v>0</v>
      </c>
      <c r="K638" s="185">
        <v>0</v>
      </c>
      <c r="L638" s="185">
        <v>0</v>
      </c>
      <c r="M638" s="185">
        <v>0</v>
      </c>
      <c r="N638" s="185">
        <v>0</v>
      </c>
      <c r="O638" s="185">
        <v>0</v>
      </c>
      <c r="P638" s="185">
        <v>0</v>
      </c>
      <c r="Q638" s="185">
        <v>0</v>
      </c>
      <c r="R638" s="185">
        <v>0</v>
      </c>
      <c r="S638" s="185">
        <v>0</v>
      </c>
      <c r="T638" s="185">
        <v>0</v>
      </c>
      <c r="U638" s="185">
        <v>0</v>
      </c>
      <c r="V638" s="185">
        <v>0</v>
      </c>
      <c r="W638" s="185">
        <v>0</v>
      </c>
      <c r="X638" s="185">
        <v>0</v>
      </c>
      <c r="Y638" s="185">
        <v>0</v>
      </c>
      <c r="Z638" s="185">
        <v>0</v>
      </c>
      <c r="AA638" s="185">
        <v>0</v>
      </c>
      <c r="AB638" s="185">
        <v>0</v>
      </c>
      <c r="AC638" s="185">
        <v>0</v>
      </c>
      <c r="AD638" s="185">
        <v>0</v>
      </c>
      <c r="AE638" s="185">
        <v>0</v>
      </c>
      <c r="AF638" s="185">
        <v>0</v>
      </c>
      <c r="AG638" s="185">
        <v>0</v>
      </c>
      <c r="AH638" s="185">
        <v>0</v>
      </c>
    </row>
    <row r="639" spans="1:34" ht="30" customHeight="1">
      <c r="A639" s="2019"/>
      <c r="B639" s="995" t="s">
        <v>803</v>
      </c>
      <c r="C639" s="185">
        <v>0</v>
      </c>
      <c r="D639" s="185">
        <v>0</v>
      </c>
      <c r="E639" s="185">
        <v>0</v>
      </c>
      <c r="F639" s="185">
        <v>0</v>
      </c>
      <c r="G639" s="185">
        <v>0</v>
      </c>
      <c r="H639" s="185">
        <v>0</v>
      </c>
      <c r="I639" s="185">
        <v>0</v>
      </c>
      <c r="J639" s="185">
        <v>0</v>
      </c>
      <c r="K639" s="185">
        <v>0</v>
      </c>
      <c r="L639" s="185">
        <v>0</v>
      </c>
      <c r="M639" s="185">
        <v>0</v>
      </c>
      <c r="N639" s="185">
        <v>0</v>
      </c>
      <c r="O639" s="185">
        <v>0</v>
      </c>
      <c r="P639" s="185">
        <v>0</v>
      </c>
      <c r="Q639" s="185">
        <v>0</v>
      </c>
      <c r="R639" s="185">
        <v>0</v>
      </c>
      <c r="S639" s="185">
        <v>0</v>
      </c>
      <c r="T639" s="185">
        <v>0</v>
      </c>
      <c r="U639" s="185">
        <v>0</v>
      </c>
      <c r="V639" s="185">
        <v>0</v>
      </c>
      <c r="W639" s="185">
        <v>0</v>
      </c>
      <c r="X639" s="185">
        <v>0</v>
      </c>
      <c r="Y639" s="185">
        <v>0</v>
      </c>
      <c r="Z639" s="185">
        <v>0</v>
      </c>
      <c r="AA639" s="185">
        <v>0</v>
      </c>
      <c r="AB639" s="185">
        <v>0</v>
      </c>
      <c r="AC639" s="185">
        <v>0</v>
      </c>
      <c r="AD639" s="185">
        <v>0</v>
      </c>
      <c r="AE639" s="185">
        <v>0</v>
      </c>
      <c r="AF639" s="185">
        <v>0</v>
      </c>
      <c r="AG639" s="185">
        <v>0</v>
      </c>
      <c r="AH639" s="185">
        <v>0</v>
      </c>
    </row>
    <row r="640" spans="1:34" ht="30" customHeight="1">
      <c r="A640" s="2019"/>
      <c r="B640" s="1011" t="s">
        <v>804</v>
      </c>
      <c r="C640" s="185">
        <v>0</v>
      </c>
      <c r="D640" s="185">
        <v>0</v>
      </c>
      <c r="E640" s="185">
        <v>0</v>
      </c>
      <c r="F640" s="185">
        <v>0</v>
      </c>
      <c r="G640" s="185">
        <v>0</v>
      </c>
      <c r="H640" s="185">
        <v>0</v>
      </c>
      <c r="I640" s="185">
        <v>0</v>
      </c>
      <c r="J640" s="185">
        <v>0</v>
      </c>
      <c r="K640" s="185">
        <v>0</v>
      </c>
      <c r="L640" s="185">
        <v>0</v>
      </c>
      <c r="M640" s="185">
        <v>0</v>
      </c>
      <c r="N640" s="185">
        <v>0</v>
      </c>
      <c r="O640" s="185">
        <v>0</v>
      </c>
      <c r="P640" s="185">
        <v>0</v>
      </c>
      <c r="Q640" s="185">
        <v>0</v>
      </c>
      <c r="R640" s="185">
        <v>0</v>
      </c>
      <c r="S640" s="185">
        <v>0</v>
      </c>
      <c r="T640" s="185">
        <v>0</v>
      </c>
      <c r="U640" s="185">
        <v>0</v>
      </c>
      <c r="V640" s="185">
        <v>0</v>
      </c>
      <c r="W640" s="185">
        <v>0</v>
      </c>
      <c r="X640" s="185">
        <v>0</v>
      </c>
      <c r="Y640" s="185">
        <v>0</v>
      </c>
      <c r="Z640" s="185">
        <v>0</v>
      </c>
      <c r="AA640" s="185">
        <v>0</v>
      </c>
      <c r="AB640" s="185">
        <v>0</v>
      </c>
      <c r="AC640" s="185">
        <v>0</v>
      </c>
      <c r="AD640" s="185">
        <v>0</v>
      </c>
      <c r="AE640" s="185">
        <v>0</v>
      </c>
      <c r="AF640" s="185">
        <v>0</v>
      </c>
      <c r="AG640" s="185">
        <v>0</v>
      </c>
      <c r="AH640" s="185">
        <v>0</v>
      </c>
    </row>
    <row r="641" spans="1:34" ht="30" customHeight="1">
      <c r="A641" s="2019"/>
      <c r="B641" s="1011" t="s">
        <v>805</v>
      </c>
      <c r="C641" s="185">
        <v>0</v>
      </c>
      <c r="D641" s="185">
        <v>0</v>
      </c>
      <c r="E641" s="185">
        <v>0</v>
      </c>
      <c r="F641" s="185">
        <v>0</v>
      </c>
      <c r="G641" s="185">
        <v>0</v>
      </c>
      <c r="H641" s="185">
        <v>0</v>
      </c>
      <c r="I641" s="185">
        <v>0</v>
      </c>
      <c r="J641" s="185">
        <v>0</v>
      </c>
      <c r="K641" s="185">
        <v>0</v>
      </c>
      <c r="L641" s="185">
        <v>0</v>
      </c>
      <c r="M641" s="185">
        <v>0</v>
      </c>
      <c r="N641" s="185">
        <v>0</v>
      </c>
      <c r="O641" s="185">
        <v>0</v>
      </c>
      <c r="P641" s="185">
        <v>0</v>
      </c>
      <c r="Q641" s="185">
        <v>0</v>
      </c>
      <c r="R641" s="185">
        <v>0</v>
      </c>
      <c r="S641" s="185">
        <v>0</v>
      </c>
      <c r="T641" s="185">
        <v>0</v>
      </c>
      <c r="U641" s="185">
        <v>0</v>
      </c>
      <c r="V641" s="185">
        <v>0</v>
      </c>
      <c r="W641" s="185">
        <v>0</v>
      </c>
      <c r="X641" s="185">
        <v>0</v>
      </c>
      <c r="Y641" s="185">
        <v>0</v>
      </c>
      <c r="Z641" s="185">
        <v>0</v>
      </c>
      <c r="AA641" s="185">
        <v>0</v>
      </c>
      <c r="AB641" s="185">
        <v>0</v>
      </c>
      <c r="AC641" s="185">
        <v>0</v>
      </c>
      <c r="AD641" s="185">
        <v>0</v>
      </c>
      <c r="AE641" s="185">
        <v>0</v>
      </c>
      <c r="AF641" s="185">
        <v>0</v>
      </c>
      <c r="AG641" s="185">
        <v>0</v>
      </c>
      <c r="AH641" s="185">
        <v>0</v>
      </c>
    </row>
    <row r="642" spans="1:34" ht="30" customHeight="1">
      <c r="A642" s="2019"/>
      <c r="B642" s="1011" t="s">
        <v>806</v>
      </c>
      <c r="C642" s="185">
        <v>0</v>
      </c>
      <c r="D642" s="185">
        <v>0</v>
      </c>
      <c r="E642" s="185">
        <v>0</v>
      </c>
      <c r="F642" s="185">
        <v>0</v>
      </c>
      <c r="G642" s="185">
        <v>0</v>
      </c>
      <c r="H642" s="185">
        <v>0</v>
      </c>
      <c r="I642" s="185">
        <v>0</v>
      </c>
      <c r="J642" s="185">
        <v>0</v>
      </c>
      <c r="K642" s="185">
        <v>0</v>
      </c>
      <c r="L642" s="185">
        <v>0</v>
      </c>
      <c r="M642" s="185">
        <v>0</v>
      </c>
      <c r="N642" s="185">
        <v>0</v>
      </c>
      <c r="O642" s="185">
        <v>0</v>
      </c>
      <c r="P642" s="185">
        <v>0</v>
      </c>
      <c r="Q642" s="185">
        <v>0</v>
      </c>
      <c r="R642" s="185">
        <v>0</v>
      </c>
      <c r="S642" s="185">
        <v>0</v>
      </c>
      <c r="T642" s="185">
        <v>0</v>
      </c>
      <c r="U642" s="185">
        <v>0</v>
      </c>
      <c r="V642" s="185">
        <v>0</v>
      </c>
      <c r="W642" s="185">
        <v>0</v>
      </c>
      <c r="X642" s="185">
        <v>0</v>
      </c>
      <c r="Y642" s="185">
        <v>0</v>
      </c>
      <c r="Z642" s="185">
        <v>0</v>
      </c>
      <c r="AA642" s="185">
        <v>0</v>
      </c>
      <c r="AB642" s="185">
        <v>0</v>
      </c>
      <c r="AC642" s="185">
        <v>0</v>
      </c>
      <c r="AD642" s="185">
        <v>0</v>
      </c>
      <c r="AE642" s="185">
        <v>0</v>
      </c>
      <c r="AF642" s="185">
        <v>0</v>
      </c>
      <c r="AG642" s="185">
        <v>0</v>
      </c>
      <c r="AH642" s="185">
        <v>0</v>
      </c>
    </row>
    <row r="643" spans="1:34" ht="30" customHeight="1">
      <c r="A643" s="2019"/>
      <c r="B643" s="995" t="s">
        <v>807</v>
      </c>
      <c r="C643" s="185">
        <v>0</v>
      </c>
      <c r="D643" s="185">
        <v>0</v>
      </c>
      <c r="E643" s="185">
        <v>0</v>
      </c>
      <c r="F643" s="185">
        <v>0</v>
      </c>
      <c r="G643" s="185">
        <v>0</v>
      </c>
      <c r="H643" s="185">
        <v>0</v>
      </c>
      <c r="I643" s="185">
        <v>0</v>
      </c>
      <c r="J643" s="185">
        <v>0</v>
      </c>
      <c r="K643" s="185">
        <v>0</v>
      </c>
      <c r="L643" s="185">
        <v>0</v>
      </c>
      <c r="M643" s="185">
        <v>0</v>
      </c>
      <c r="N643" s="185">
        <v>0</v>
      </c>
      <c r="O643" s="185">
        <v>0</v>
      </c>
      <c r="P643" s="185">
        <v>0</v>
      </c>
      <c r="Q643" s="185">
        <v>0</v>
      </c>
      <c r="R643" s="185">
        <v>0</v>
      </c>
      <c r="S643" s="185">
        <v>0</v>
      </c>
      <c r="T643" s="185">
        <v>0</v>
      </c>
      <c r="U643" s="185">
        <v>0</v>
      </c>
      <c r="V643" s="185">
        <v>0</v>
      </c>
      <c r="W643" s="185">
        <v>0</v>
      </c>
      <c r="X643" s="185">
        <v>0</v>
      </c>
      <c r="Y643" s="185">
        <v>0</v>
      </c>
      <c r="Z643" s="185">
        <v>0</v>
      </c>
      <c r="AA643" s="185">
        <v>0</v>
      </c>
      <c r="AB643" s="185">
        <v>0</v>
      </c>
      <c r="AC643" s="185">
        <v>0</v>
      </c>
      <c r="AD643" s="185">
        <v>0</v>
      </c>
      <c r="AE643" s="185">
        <v>0</v>
      </c>
      <c r="AF643" s="185">
        <v>0</v>
      </c>
      <c r="AG643" s="185">
        <v>0</v>
      </c>
      <c r="AH643" s="185">
        <v>0</v>
      </c>
    </row>
    <row r="644" spans="1:34" ht="30" customHeight="1">
      <c r="A644" s="2019"/>
      <c r="B644" s="991" t="s">
        <v>808</v>
      </c>
      <c r="C644" s="185">
        <v>0</v>
      </c>
      <c r="D644" s="185">
        <v>0</v>
      </c>
      <c r="E644" s="185">
        <v>0</v>
      </c>
      <c r="F644" s="185">
        <v>0</v>
      </c>
      <c r="G644" s="185">
        <v>0</v>
      </c>
      <c r="H644" s="185">
        <v>0</v>
      </c>
      <c r="I644" s="185">
        <v>0</v>
      </c>
      <c r="J644" s="185">
        <v>0</v>
      </c>
      <c r="K644" s="185">
        <v>0</v>
      </c>
      <c r="L644" s="185">
        <v>0</v>
      </c>
      <c r="M644" s="185">
        <v>0</v>
      </c>
      <c r="N644" s="185">
        <v>0</v>
      </c>
      <c r="O644" s="185">
        <v>0</v>
      </c>
      <c r="P644" s="185">
        <v>0</v>
      </c>
      <c r="Q644" s="185">
        <v>0</v>
      </c>
      <c r="R644" s="185">
        <v>0</v>
      </c>
      <c r="S644" s="185">
        <v>0</v>
      </c>
      <c r="T644" s="185">
        <v>0</v>
      </c>
      <c r="U644" s="185">
        <v>0</v>
      </c>
      <c r="V644" s="185">
        <v>0</v>
      </c>
      <c r="W644" s="185">
        <v>0</v>
      </c>
      <c r="X644" s="185">
        <v>0</v>
      </c>
      <c r="Y644" s="185">
        <v>0</v>
      </c>
      <c r="Z644" s="185">
        <v>0</v>
      </c>
      <c r="AA644" s="185">
        <v>0</v>
      </c>
      <c r="AB644" s="185">
        <v>0</v>
      </c>
      <c r="AC644" s="185">
        <v>0</v>
      </c>
      <c r="AD644" s="185">
        <v>0</v>
      </c>
      <c r="AE644" s="185">
        <v>0</v>
      </c>
      <c r="AF644" s="185">
        <v>0</v>
      </c>
      <c r="AG644" s="185">
        <v>0</v>
      </c>
      <c r="AH644" s="185">
        <v>0</v>
      </c>
    </row>
    <row r="645" spans="1:34" ht="30" customHeight="1">
      <c r="A645" s="2019"/>
      <c r="B645" s="1011" t="s">
        <v>821</v>
      </c>
      <c r="C645" s="185">
        <v>0</v>
      </c>
      <c r="D645" s="185">
        <v>0</v>
      </c>
      <c r="E645" s="185">
        <v>0</v>
      </c>
      <c r="F645" s="185">
        <v>0</v>
      </c>
      <c r="G645" s="185">
        <v>0</v>
      </c>
      <c r="H645" s="185">
        <v>0</v>
      </c>
      <c r="I645" s="185">
        <v>0</v>
      </c>
      <c r="J645" s="185">
        <v>0</v>
      </c>
      <c r="K645" s="185">
        <v>0</v>
      </c>
      <c r="L645" s="185">
        <v>0</v>
      </c>
      <c r="M645" s="185">
        <v>0</v>
      </c>
      <c r="N645" s="185">
        <v>0</v>
      </c>
      <c r="O645" s="185">
        <v>0</v>
      </c>
      <c r="P645" s="185">
        <v>0</v>
      </c>
      <c r="Q645" s="185">
        <v>0</v>
      </c>
      <c r="R645" s="185">
        <v>0</v>
      </c>
      <c r="S645" s="185">
        <v>0</v>
      </c>
      <c r="T645" s="185">
        <v>0</v>
      </c>
      <c r="U645" s="185">
        <v>0</v>
      </c>
      <c r="V645" s="185">
        <v>0</v>
      </c>
      <c r="W645" s="185">
        <v>0</v>
      </c>
      <c r="X645" s="185">
        <v>0</v>
      </c>
      <c r="Y645" s="185">
        <v>0</v>
      </c>
      <c r="Z645" s="185">
        <v>0</v>
      </c>
      <c r="AA645" s="185">
        <v>0</v>
      </c>
      <c r="AB645" s="185">
        <v>0</v>
      </c>
      <c r="AC645" s="185">
        <v>0</v>
      </c>
      <c r="AD645" s="185">
        <v>0</v>
      </c>
      <c r="AE645" s="185">
        <v>0</v>
      </c>
      <c r="AF645" s="185">
        <v>0</v>
      </c>
      <c r="AG645" s="185">
        <v>0</v>
      </c>
      <c r="AH645" s="185">
        <v>0</v>
      </c>
    </row>
    <row r="646" spans="1:34" ht="30" customHeight="1">
      <c r="A646" s="2019"/>
      <c r="B646" s="1011" t="s">
        <v>822</v>
      </c>
      <c r="C646" s="185">
        <v>0</v>
      </c>
      <c r="D646" s="185">
        <v>0</v>
      </c>
      <c r="E646" s="185">
        <v>0</v>
      </c>
      <c r="F646" s="185">
        <v>0</v>
      </c>
      <c r="G646" s="185">
        <v>0</v>
      </c>
      <c r="H646" s="185">
        <v>0</v>
      </c>
      <c r="I646" s="185">
        <v>0</v>
      </c>
      <c r="J646" s="185">
        <v>0</v>
      </c>
      <c r="K646" s="185">
        <v>0</v>
      </c>
      <c r="L646" s="185">
        <v>0</v>
      </c>
      <c r="M646" s="185">
        <v>0</v>
      </c>
      <c r="N646" s="185">
        <v>0</v>
      </c>
      <c r="O646" s="185">
        <v>0</v>
      </c>
      <c r="P646" s="185">
        <v>0</v>
      </c>
      <c r="Q646" s="185">
        <v>0</v>
      </c>
      <c r="R646" s="185">
        <v>0</v>
      </c>
      <c r="S646" s="185">
        <v>0</v>
      </c>
      <c r="T646" s="185">
        <v>0</v>
      </c>
      <c r="U646" s="185">
        <v>0</v>
      </c>
      <c r="V646" s="185">
        <v>0</v>
      </c>
      <c r="W646" s="185">
        <v>0</v>
      </c>
      <c r="X646" s="185">
        <v>0</v>
      </c>
      <c r="Y646" s="185">
        <v>0</v>
      </c>
      <c r="Z646" s="185">
        <v>0</v>
      </c>
      <c r="AA646" s="185">
        <v>0</v>
      </c>
      <c r="AB646" s="185">
        <v>0</v>
      </c>
      <c r="AC646" s="185">
        <v>0</v>
      </c>
      <c r="AD646" s="185">
        <v>0</v>
      </c>
      <c r="AE646" s="185">
        <v>0</v>
      </c>
      <c r="AF646" s="185">
        <v>0</v>
      </c>
      <c r="AG646" s="185">
        <v>0</v>
      </c>
      <c r="AH646" s="185">
        <v>0</v>
      </c>
    </row>
    <row r="647" spans="1:34" ht="19.5" customHeight="1">
      <c r="A647" s="2019"/>
      <c r="B647" s="1242" t="s">
        <v>952</v>
      </c>
      <c r="C647" s="185">
        <v>0</v>
      </c>
      <c r="D647" s="185">
        <v>0</v>
      </c>
      <c r="E647" s="185">
        <v>0</v>
      </c>
      <c r="F647" s="185">
        <v>0</v>
      </c>
      <c r="G647" s="185">
        <v>0</v>
      </c>
      <c r="H647" s="185">
        <v>0</v>
      </c>
      <c r="I647" s="185">
        <v>0</v>
      </c>
      <c r="J647" s="185">
        <v>0</v>
      </c>
      <c r="K647" s="185">
        <v>0</v>
      </c>
      <c r="L647" s="185">
        <v>0</v>
      </c>
      <c r="M647" s="185">
        <v>0</v>
      </c>
      <c r="N647" s="185">
        <v>0</v>
      </c>
      <c r="O647" s="185">
        <v>0</v>
      </c>
      <c r="P647" s="185">
        <v>0</v>
      </c>
      <c r="Q647" s="185">
        <v>0</v>
      </c>
      <c r="R647" s="185">
        <v>0</v>
      </c>
      <c r="S647" s="185">
        <v>0</v>
      </c>
      <c r="T647" s="185">
        <v>0</v>
      </c>
      <c r="U647" s="185">
        <v>0</v>
      </c>
      <c r="V647" s="185">
        <v>0</v>
      </c>
      <c r="W647" s="185">
        <v>0</v>
      </c>
      <c r="X647" s="185">
        <v>0</v>
      </c>
      <c r="Y647" s="185">
        <v>0</v>
      </c>
      <c r="Z647" s="185">
        <v>0</v>
      </c>
      <c r="AA647" s="185">
        <v>0</v>
      </c>
      <c r="AB647" s="185">
        <v>0</v>
      </c>
      <c r="AC647" s="185">
        <v>0</v>
      </c>
      <c r="AD647" s="185">
        <v>0</v>
      </c>
      <c r="AE647" s="185">
        <v>0</v>
      </c>
      <c r="AF647" s="185">
        <v>0</v>
      </c>
      <c r="AG647" s="185">
        <v>0</v>
      </c>
      <c r="AH647" s="185">
        <v>0</v>
      </c>
    </row>
    <row r="648" spans="1:34" ht="19.5" customHeight="1">
      <c r="A648" s="2018" t="s">
        <v>829</v>
      </c>
      <c r="B648" s="1013" t="s">
        <v>41</v>
      </c>
      <c r="C648" s="1013">
        <f>SUM(' 배수관 경년별 총괄'!C649:' 배수관 경년별 총괄'!C670)</f>
        <v>2800.67</v>
      </c>
      <c r="D648" s="1013">
        <f>SUM(' 배수관 경년별 총괄'!D649:' 배수관 경년별 총괄'!D670)</f>
        <v>2800.67</v>
      </c>
      <c r="E648" s="1013">
        <f>SUM(' 배수관 경년별 총괄'!E649:' 배수관 경년별 총괄'!E670)</f>
        <v>0</v>
      </c>
      <c r="F648" s="1013">
        <f>SUM(' 배수관 경년별 총괄'!F649:' 배수관 경년별 총괄'!F670)</f>
        <v>0</v>
      </c>
      <c r="G648" s="1013">
        <f>SUM(' 배수관 경년별 총괄'!G649:' 배수관 경년별 총괄'!G670)</f>
        <v>0</v>
      </c>
      <c r="H648" s="1013">
        <f>SUM(' 배수관 경년별 총괄'!H649:' 배수관 경년별 총괄'!H670)</f>
        <v>0</v>
      </c>
      <c r="I648" s="1013">
        <f>SUM(' 배수관 경년별 총괄'!I649:' 배수관 경년별 총괄'!I670)</f>
        <v>0</v>
      </c>
      <c r="J648" s="1013">
        <f>SUM(' 배수관 경년별 총괄'!J649:' 배수관 경년별 총괄'!J670)</f>
        <v>0</v>
      </c>
      <c r="K648" s="1013">
        <f>SUM(' 배수관 경년별 총괄'!K649:' 배수관 경년별 총괄'!K670)</f>
        <v>0</v>
      </c>
      <c r="L648" s="1013">
        <f>SUM(' 배수관 경년별 총괄'!L649:' 배수관 경년별 총괄'!L670)</f>
        <v>0</v>
      </c>
      <c r="M648" s="1013">
        <f>SUM(' 배수관 경년별 총괄'!M649:' 배수관 경년별 총괄'!M670)</f>
        <v>0</v>
      </c>
      <c r="N648" s="1013">
        <f>SUM(' 배수관 경년별 총괄'!N649:' 배수관 경년별 총괄'!N670)</f>
        <v>0</v>
      </c>
      <c r="O648" s="1013">
        <f>SUM(' 배수관 경년별 총괄'!O649:' 배수관 경년별 총괄'!O670)</f>
        <v>0</v>
      </c>
      <c r="P648" s="1013">
        <f>SUM(' 배수관 경년별 총괄'!P649:' 배수관 경년별 총괄'!P670)</f>
        <v>0</v>
      </c>
      <c r="Q648" s="1013">
        <f>SUM(' 배수관 경년별 총괄'!Q649:' 배수관 경년별 총괄'!Q670)</f>
        <v>0</v>
      </c>
      <c r="R648" s="1013">
        <f>SUM(' 배수관 경년별 총괄'!R649:' 배수관 경년별 총괄'!R670)</f>
        <v>0</v>
      </c>
      <c r="S648" s="1013">
        <f>SUM(' 배수관 경년별 총괄'!S649:' 배수관 경년별 총괄'!S670)</f>
        <v>0</v>
      </c>
      <c r="T648" s="1013">
        <f>SUM(' 배수관 경년별 총괄'!T649:' 배수관 경년별 총괄'!T670)</f>
        <v>0</v>
      </c>
      <c r="U648" s="1013">
        <f>SUM(' 배수관 경년별 총괄'!U649:' 배수관 경년별 총괄'!U670)</f>
        <v>0</v>
      </c>
      <c r="V648" s="1013">
        <f>SUM(' 배수관 경년별 총괄'!V649:' 배수관 경년별 총괄'!V670)</f>
        <v>0</v>
      </c>
      <c r="W648" s="1013">
        <f>SUM(' 배수관 경년별 총괄'!W649:' 배수관 경년별 총괄'!W670)</f>
        <v>0</v>
      </c>
      <c r="X648" s="1013">
        <f>SUM(' 배수관 경년별 총괄'!X649:' 배수관 경년별 총괄'!X670)</f>
        <v>0</v>
      </c>
      <c r="Y648" s="1013">
        <f>SUM(' 배수관 경년별 총괄'!Y649:' 배수관 경년별 총괄'!Y670)</f>
        <v>0</v>
      </c>
      <c r="Z648" s="1013">
        <f>SUM(' 배수관 경년별 총괄'!Z649:' 배수관 경년별 총괄'!Z670)</f>
        <v>0</v>
      </c>
      <c r="AA648" s="1013">
        <f>SUM(' 배수관 경년별 총괄'!AA649:' 배수관 경년별 총괄'!AA670)</f>
        <v>0</v>
      </c>
      <c r="AB648" s="1013">
        <f>SUM(' 배수관 경년별 총괄'!AB649:' 배수관 경년별 총괄'!AB670)</f>
        <v>0</v>
      </c>
      <c r="AC648" s="1013">
        <f>SUM(' 배수관 경년별 총괄'!AC649:' 배수관 경년별 총괄'!AC670)</f>
        <v>0</v>
      </c>
      <c r="AD648" s="1013">
        <f>SUM(' 배수관 경년별 총괄'!AD649:' 배수관 경년별 총괄'!AD670)</f>
        <v>0</v>
      </c>
      <c r="AE648" s="1013">
        <f>SUM(' 배수관 경년별 총괄'!AE649:' 배수관 경년별 총괄'!AE670)</f>
        <v>0</v>
      </c>
      <c r="AF648" s="1013">
        <f>SUM(' 배수관 경년별 총괄'!AF649:' 배수관 경년별 총괄'!AF670)</f>
        <v>0</v>
      </c>
      <c r="AG648" s="1013">
        <f>SUM(' 배수관 경년별 총괄'!AG649:' 배수관 경년별 총괄'!AG670)</f>
        <v>0</v>
      </c>
      <c r="AH648" s="1013">
        <f>SUM(' 배수관 경년별 총괄'!AH649:' 배수관 경년별 총괄'!AH670)</f>
        <v>0</v>
      </c>
    </row>
    <row r="649" spans="1:34" ht="19.5" customHeight="1">
      <c r="A649" s="2018" t="s">
        <v>829</v>
      </c>
      <c r="B649" s="989" t="s">
        <v>951</v>
      </c>
      <c r="C649" s="185">
        <v>0</v>
      </c>
      <c r="D649" s="185">
        <v>0</v>
      </c>
      <c r="E649" s="185">
        <v>0</v>
      </c>
      <c r="F649" s="185">
        <v>0</v>
      </c>
      <c r="G649" s="185">
        <v>0</v>
      </c>
      <c r="H649" s="185">
        <v>0</v>
      </c>
      <c r="I649" s="185">
        <v>0</v>
      </c>
      <c r="J649" s="185">
        <v>0</v>
      </c>
      <c r="K649" s="185">
        <v>0</v>
      </c>
      <c r="L649" s="185">
        <v>0</v>
      </c>
      <c r="M649" s="185">
        <v>0</v>
      </c>
      <c r="N649" s="185">
        <v>0</v>
      </c>
      <c r="O649" s="185">
        <v>0</v>
      </c>
      <c r="P649" s="185">
        <v>0</v>
      </c>
      <c r="Q649" s="185">
        <v>0</v>
      </c>
      <c r="R649" s="185">
        <v>0</v>
      </c>
      <c r="S649" s="185">
        <v>0</v>
      </c>
      <c r="T649" s="185">
        <v>0</v>
      </c>
      <c r="U649" s="185">
        <v>0</v>
      </c>
      <c r="V649" s="185">
        <v>0</v>
      </c>
      <c r="W649" s="185">
        <v>0</v>
      </c>
      <c r="X649" s="185">
        <v>0</v>
      </c>
      <c r="Y649" s="185">
        <v>0</v>
      </c>
      <c r="Z649" s="185">
        <v>0</v>
      </c>
      <c r="AA649" s="185">
        <v>0</v>
      </c>
      <c r="AB649" s="185">
        <v>0</v>
      </c>
      <c r="AC649" s="185">
        <v>0</v>
      </c>
      <c r="AD649" s="185">
        <v>0</v>
      </c>
      <c r="AE649" s="185">
        <v>0</v>
      </c>
      <c r="AF649" s="185">
        <v>0</v>
      </c>
      <c r="AG649" s="185">
        <v>0</v>
      </c>
      <c r="AH649" s="185">
        <v>0</v>
      </c>
    </row>
    <row r="650" spans="1:34" ht="30" customHeight="1">
      <c r="A650" s="2019"/>
      <c r="B650" s="989" t="s">
        <v>796</v>
      </c>
      <c r="C650" s="185">
        <v>0</v>
      </c>
      <c r="D650" s="185">
        <v>0</v>
      </c>
      <c r="E650" s="185">
        <v>0</v>
      </c>
      <c r="F650" s="185">
        <v>0</v>
      </c>
      <c r="G650" s="185">
        <v>0</v>
      </c>
      <c r="H650" s="185">
        <v>0</v>
      </c>
      <c r="I650" s="185">
        <v>0</v>
      </c>
      <c r="J650" s="185">
        <v>0</v>
      </c>
      <c r="K650" s="185">
        <v>0</v>
      </c>
      <c r="L650" s="185">
        <v>0</v>
      </c>
      <c r="M650" s="185">
        <v>0</v>
      </c>
      <c r="N650" s="185">
        <v>0</v>
      </c>
      <c r="O650" s="185">
        <v>0</v>
      </c>
      <c r="P650" s="185">
        <v>0</v>
      </c>
      <c r="Q650" s="185">
        <v>0</v>
      </c>
      <c r="R650" s="185">
        <v>0</v>
      </c>
      <c r="S650" s="185">
        <v>0</v>
      </c>
      <c r="T650" s="185">
        <v>0</v>
      </c>
      <c r="U650" s="185">
        <v>0</v>
      </c>
      <c r="V650" s="185">
        <v>0</v>
      </c>
      <c r="W650" s="185">
        <v>0</v>
      </c>
      <c r="X650" s="185">
        <v>0</v>
      </c>
      <c r="Y650" s="185">
        <v>0</v>
      </c>
      <c r="Z650" s="185">
        <v>0</v>
      </c>
      <c r="AA650" s="185">
        <v>0</v>
      </c>
      <c r="AB650" s="185">
        <v>0</v>
      </c>
      <c r="AC650" s="185">
        <v>0</v>
      </c>
      <c r="AD650" s="185">
        <v>0</v>
      </c>
      <c r="AE650" s="185">
        <v>0</v>
      </c>
      <c r="AF650" s="185">
        <v>0</v>
      </c>
      <c r="AG650" s="185">
        <v>0</v>
      </c>
      <c r="AH650" s="185">
        <v>0</v>
      </c>
    </row>
    <row r="651" spans="1:34" ht="30" customHeight="1">
      <c r="A651" s="2019"/>
      <c r="B651" s="989" t="s">
        <v>797</v>
      </c>
      <c r="C651" s="185">
        <v>0</v>
      </c>
      <c r="D651" s="185">
        <v>0</v>
      </c>
      <c r="E651" s="185">
        <v>0</v>
      </c>
      <c r="F651" s="185">
        <v>0</v>
      </c>
      <c r="G651" s="185">
        <v>0</v>
      </c>
      <c r="H651" s="185">
        <v>0</v>
      </c>
      <c r="I651" s="185">
        <v>0</v>
      </c>
      <c r="J651" s="185">
        <v>0</v>
      </c>
      <c r="K651" s="185">
        <v>0</v>
      </c>
      <c r="L651" s="185">
        <v>0</v>
      </c>
      <c r="M651" s="185">
        <v>0</v>
      </c>
      <c r="N651" s="185">
        <v>0</v>
      </c>
      <c r="O651" s="185">
        <v>0</v>
      </c>
      <c r="P651" s="185">
        <v>0</v>
      </c>
      <c r="Q651" s="185">
        <v>0</v>
      </c>
      <c r="R651" s="185">
        <v>0</v>
      </c>
      <c r="S651" s="185">
        <v>0</v>
      </c>
      <c r="T651" s="185">
        <v>0</v>
      </c>
      <c r="U651" s="185">
        <v>0</v>
      </c>
      <c r="V651" s="185">
        <v>0</v>
      </c>
      <c r="W651" s="185">
        <v>0</v>
      </c>
      <c r="X651" s="185">
        <v>0</v>
      </c>
      <c r="Y651" s="185">
        <v>0</v>
      </c>
      <c r="Z651" s="185">
        <v>0</v>
      </c>
      <c r="AA651" s="185">
        <v>0</v>
      </c>
      <c r="AB651" s="185">
        <v>0</v>
      </c>
      <c r="AC651" s="185">
        <v>0</v>
      </c>
      <c r="AD651" s="185">
        <v>0</v>
      </c>
      <c r="AE651" s="185">
        <v>0</v>
      </c>
      <c r="AF651" s="185">
        <v>0</v>
      </c>
      <c r="AG651" s="185">
        <v>0</v>
      </c>
      <c r="AH651" s="185">
        <v>0</v>
      </c>
    </row>
    <row r="652" spans="1:34" ht="30" customHeight="1">
      <c r="A652" s="2019"/>
      <c r="B652" s="989" t="s">
        <v>798</v>
      </c>
      <c r="C652" s="185">
        <v>0</v>
      </c>
      <c r="D652" s="185">
        <v>0</v>
      </c>
      <c r="E652" s="185">
        <v>0</v>
      </c>
      <c r="F652" s="185">
        <v>0</v>
      </c>
      <c r="G652" s="185">
        <v>0</v>
      </c>
      <c r="H652" s="185">
        <v>0</v>
      </c>
      <c r="I652" s="185">
        <v>0</v>
      </c>
      <c r="J652" s="185">
        <v>0</v>
      </c>
      <c r="K652" s="185">
        <v>0</v>
      </c>
      <c r="L652" s="185">
        <v>0</v>
      </c>
      <c r="M652" s="185">
        <v>0</v>
      </c>
      <c r="N652" s="185">
        <v>0</v>
      </c>
      <c r="O652" s="185">
        <v>0</v>
      </c>
      <c r="P652" s="185">
        <v>0</v>
      </c>
      <c r="Q652" s="185">
        <v>0</v>
      </c>
      <c r="R652" s="185">
        <v>0</v>
      </c>
      <c r="S652" s="185">
        <v>0</v>
      </c>
      <c r="T652" s="185">
        <v>0</v>
      </c>
      <c r="U652" s="185">
        <v>0</v>
      </c>
      <c r="V652" s="185">
        <v>0</v>
      </c>
      <c r="W652" s="185">
        <v>0</v>
      </c>
      <c r="X652" s="185">
        <v>0</v>
      </c>
      <c r="Y652" s="185">
        <v>0</v>
      </c>
      <c r="Z652" s="185">
        <v>0</v>
      </c>
      <c r="AA652" s="185">
        <v>0</v>
      </c>
      <c r="AB652" s="185">
        <v>0</v>
      </c>
      <c r="AC652" s="185">
        <v>0</v>
      </c>
      <c r="AD652" s="185">
        <v>0</v>
      </c>
      <c r="AE652" s="185">
        <v>0</v>
      </c>
      <c r="AF652" s="185">
        <v>0</v>
      </c>
      <c r="AG652" s="185">
        <v>0</v>
      </c>
      <c r="AH652" s="185">
        <v>0</v>
      </c>
    </row>
    <row r="653" spans="1:34" ht="30" customHeight="1">
      <c r="A653" s="2019"/>
      <c r="B653" s="989" t="s">
        <v>780</v>
      </c>
      <c r="C653" s="185">
        <v>0</v>
      </c>
      <c r="D653" s="185">
        <v>0</v>
      </c>
      <c r="E653" s="185">
        <v>0</v>
      </c>
      <c r="F653" s="185">
        <v>0</v>
      </c>
      <c r="G653" s="185">
        <v>0</v>
      </c>
      <c r="H653" s="185">
        <v>0</v>
      </c>
      <c r="I653" s="185">
        <v>0</v>
      </c>
      <c r="J653" s="185">
        <v>0</v>
      </c>
      <c r="K653" s="185">
        <v>0</v>
      </c>
      <c r="L653" s="185">
        <v>0</v>
      </c>
      <c r="M653" s="185">
        <v>0</v>
      </c>
      <c r="N653" s="185">
        <v>0</v>
      </c>
      <c r="O653" s="185">
        <v>0</v>
      </c>
      <c r="P653" s="185">
        <v>0</v>
      </c>
      <c r="Q653" s="185">
        <v>0</v>
      </c>
      <c r="R653" s="185">
        <v>0</v>
      </c>
      <c r="S653" s="185">
        <v>0</v>
      </c>
      <c r="T653" s="185">
        <v>0</v>
      </c>
      <c r="U653" s="185">
        <v>0</v>
      </c>
      <c r="V653" s="185">
        <v>0</v>
      </c>
      <c r="W653" s="185">
        <v>0</v>
      </c>
      <c r="X653" s="185">
        <v>0</v>
      </c>
      <c r="Y653" s="185">
        <v>0</v>
      </c>
      <c r="Z653" s="185">
        <v>0</v>
      </c>
      <c r="AA653" s="185">
        <v>0</v>
      </c>
      <c r="AB653" s="185">
        <v>0</v>
      </c>
      <c r="AC653" s="185">
        <v>0</v>
      </c>
      <c r="AD653" s="185">
        <v>0</v>
      </c>
      <c r="AE653" s="185">
        <v>0</v>
      </c>
      <c r="AF653" s="185">
        <v>0</v>
      </c>
      <c r="AG653" s="185">
        <v>0</v>
      </c>
      <c r="AH653" s="185">
        <v>0</v>
      </c>
    </row>
    <row r="654" spans="1:34" ht="30" customHeight="1">
      <c r="A654" s="2019"/>
      <c r="B654" s="991" t="s">
        <v>781</v>
      </c>
      <c r="C654" s="185">
        <v>0</v>
      </c>
      <c r="D654" s="185">
        <v>0</v>
      </c>
      <c r="E654" s="185">
        <v>0</v>
      </c>
      <c r="F654" s="185">
        <v>0</v>
      </c>
      <c r="G654" s="185">
        <v>0</v>
      </c>
      <c r="H654" s="185">
        <v>0</v>
      </c>
      <c r="I654" s="185">
        <v>0</v>
      </c>
      <c r="J654" s="185">
        <v>0</v>
      </c>
      <c r="K654" s="185">
        <v>0</v>
      </c>
      <c r="L654" s="185">
        <v>0</v>
      </c>
      <c r="M654" s="185">
        <v>0</v>
      </c>
      <c r="N654" s="185">
        <v>0</v>
      </c>
      <c r="O654" s="185">
        <v>0</v>
      </c>
      <c r="P654" s="185">
        <v>0</v>
      </c>
      <c r="Q654" s="185">
        <v>0</v>
      </c>
      <c r="R654" s="185">
        <v>0</v>
      </c>
      <c r="S654" s="185">
        <v>0</v>
      </c>
      <c r="T654" s="185">
        <v>0</v>
      </c>
      <c r="U654" s="185">
        <v>0</v>
      </c>
      <c r="V654" s="185">
        <v>0</v>
      </c>
      <c r="W654" s="185">
        <v>0</v>
      </c>
      <c r="X654" s="185">
        <v>0</v>
      </c>
      <c r="Y654" s="185">
        <v>0</v>
      </c>
      <c r="Z654" s="185">
        <v>0</v>
      </c>
      <c r="AA654" s="185">
        <v>0</v>
      </c>
      <c r="AB654" s="185">
        <v>0</v>
      </c>
      <c r="AC654" s="185">
        <v>0</v>
      </c>
      <c r="AD654" s="185">
        <v>0</v>
      </c>
      <c r="AE654" s="185">
        <v>0</v>
      </c>
      <c r="AF654" s="185">
        <v>0</v>
      </c>
      <c r="AG654" s="185">
        <v>0</v>
      </c>
      <c r="AH654" s="185">
        <v>0</v>
      </c>
    </row>
    <row r="655" spans="1:34" ht="30" customHeight="1">
      <c r="A655" s="2019"/>
      <c r="B655" s="991" t="s">
        <v>786</v>
      </c>
      <c r="C655" s="185">
        <v>0</v>
      </c>
      <c r="D655" s="185">
        <v>0</v>
      </c>
      <c r="E655" s="185">
        <v>0</v>
      </c>
      <c r="F655" s="185">
        <v>0</v>
      </c>
      <c r="G655" s="185">
        <v>0</v>
      </c>
      <c r="H655" s="185">
        <v>0</v>
      </c>
      <c r="I655" s="185">
        <v>0</v>
      </c>
      <c r="J655" s="185">
        <v>0</v>
      </c>
      <c r="K655" s="185">
        <v>0</v>
      </c>
      <c r="L655" s="185">
        <v>0</v>
      </c>
      <c r="M655" s="185">
        <v>0</v>
      </c>
      <c r="N655" s="185">
        <v>0</v>
      </c>
      <c r="O655" s="185">
        <v>0</v>
      </c>
      <c r="P655" s="185">
        <v>0</v>
      </c>
      <c r="Q655" s="185">
        <v>0</v>
      </c>
      <c r="R655" s="185">
        <v>0</v>
      </c>
      <c r="S655" s="185">
        <v>0</v>
      </c>
      <c r="T655" s="185">
        <v>0</v>
      </c>
      <c r="U655" s="185">
        <v>0</v>
      </c>
      <c r="V655" s="185">
        <v>0</v>
      </c>
      <c r="W655" s="185">
        <v>0</v>
      </c>
      <c r="X655" s="185">
        <v>0</v>
      </c>
      <c r="Y655" s="185">
        <v>0</v>
      </c>
      <c r="Z655" s="185">
        <v>0</v>
      </c>
      <c r="AA655" s="185">
        <v>0</v>
      </c>
      <c r="AB655" s="185">
        <v>0</v>
      </c>
      <c r="AC655" s="185">
        <v>0</v>
      </c>
      <c r="AD655" s="185">
        <v>0</v>
      </c>
      <c r="AE655" s="185">
        <v>0</v>
      </c>
      <c r="AF655" s="185">
        <v>0</v>
      </c>
      <c r="AG655" s="185">
        <v>0</v>
      </c>
      <c r="AH655" s="185">
        <v>0</v>
      </c>
    </row>
    <row r="656" spans="1:34" ht="30" customHeight="1">
      <c r="A656" s="2019"/>
      <c r="B656" s="991" t="s">
        <v>799</v>
      </c>
      <c r="C656" s="185">
        <v>0.85</v>
      </c>
      <c r="D656" s="185">
        <v>0.85</v>
      </c>
      <c r="E656" s="185">
        <v>0</v>
      </c>
      <c r="F656" s="185">
        <v>0</v>
      </c>
      <c r="G656" s="185">
        <v>0</v>
      </c>
      <c r="H656" s="185">
        <v>0</v>
      </c>
      <c r="I656" s="185">
        <v>0</v>
      </c>
      <c r="J656" s="185">
        <v>0</v>
      </c>
      <c r="K656" s="185">
        <v>0</v>
      </c>
      <c r="L656" s="185">
        <v>0</v>
      </c>
      <c r="M656" s="185">
        <v>0</v>
      </c>
      <c r="N656" s="185">
        <v>0</v>
      </c>
      <c r="O656" s="185">
        <v>0</v>
      </c>
      <c r="P656" s="185">
        <v>0</v>
      </c>
      <c r="Q656" s="185">
        <v>0</v>
      </c>
      <c r="R656" s="185">
        <v>0</v>
      </c>
      <c r="S656" s="185">
        <v>0</v>
      </c>
      <c r="T656" s="185">
        <v>0</v>
      </c>
      <c r="U656" s="185">
        <v>0</v>
      </c>
      <c r="V656" s="185">
        <v>0</v>
      </c>
      <c r="W656" s="185">
        <v>0</v>
      </c>
      <c r="X656" s="185">
        <v>0</v>
      </c>
      <c r="Y656" s="185">
        <v>0</v>
      </c>
      <c r="Z656" s="185">
        <v>0</v>
      </c>
      <c r="AA656" s="185">
        <v>0</v>
      </c>
      <c r="AB656" s="185">
        <v>0</v>
      </c>
      <c r="AC656" s="185">
        <v>0</v>
      </c>
      <c r="AD656" s="185">
        <v>0</v>
      </c>
      <c r="AE656" s="185">
        <v>0</v>
      </c>
      <c r="AF656" s="185">
        <v>0</v>
      </c>
      <c r="AG656" s="185">
        <v>0</v>
      </c>
      <c r="AH656" s="185">
        <v>0</v>
      </c>
    </row>
    <row r="657" spans="1:34" ht="30" customHeight="1">
      <c r="A657" s="2019"/>
      <c r="B657" s="991" t="s">
        <v>787</v>
      </c>
      <c r="C657" s="185">
        <v>2799.82</v>
      </c>
      <c r="D657" s="185">
        <v>2799.82</v>
      </c>
      <c r="E657" s="185">
        <v>0</v>
      </c>
      <c r="F657" s="185">
        <v>0</v>
      </c>
      <c r="G657" s="185">
        <v>0</v>
      </c>
      <c r="H657" s="185">
        <v>0</v>
      </c>
      <c r="I657" s="185">
        <v>0</v>
      </c>
      <c r="J657" s="185">
        <v>0</v>
      </c>
      <c r="K657" s="185">
        <v>0</v>
      </c>
      <c r="L657" s="185">
        <v>0</v>
      </c>
      <c r="M657" s="185">
        <v>0</v>
      </c>
      <c r="N657" s="185">
        <v>0</v>
      </c>
      <c r="O657" s="185">
        <v>0</v>
      </c>
      <c r="P657" s="185">
        <v>0</v>
      </c>
      <c r="Q657" s="185">
        <v>0</v>
      </c>
      <c r="R657" s="185">
        <v>0</v>
      </c>
      <c r="S657" s="185">
        <v>0</v>
      </c>
      <c r="T657" s="185">
        <v>0</v>
      </c>
      <c r="U657" s="185">
        <v>0</v>
      </c>
      <c r="V657" s="185">
        <v>0</v>
      </c>
      <c r="W657" s="185">
        <v>0</v>
      </c>
      <c r="X657" s="185">
        <v>0</v>
      </c>
      <c r="Y657" s="185">
        <v>0</v>
      </c>
      <c r="Z657" s="185">
        <v>0</v>
      </c>
      <c r="AA657" s="185">
        <v>0</v>
      </c>
      <c r="AB657" s="185">
        <v>0</v>
      </c>
      <c r="AC657" s="185">
        <v>0</v>
      </c>
      <c r="AD657" s="185">
        <v>0</v>
      </c>
      <c r="AE657" s="185">
        <v>0</v>
      </c>
      <c r="AF657" s="185">
        <v>0</v>
      </c>
      <c r="AG657" s="185">
        <v>0</v>
      </c>
      <c r="AH657" s="185">
        <v>0</v>
      </c>
    </row>
    <row r="658" spans="1:34" ht="30" customHeight="1">
      <c r="A658" s="2019"/>
      <c r="B658" s="991" t="s">
        <v>820</v>
      </c>
      <c r="C658" s="185">
        <v>0</v>
      </c>
      <c r="D658" s="185">
        <v>0</v>
      </c>
      <c r="E658" s="185">
        <v>0</v>
      </c>
      <c r="F658" s="185">
        <v>0</v>
      </c>
      <c r="G658" s="185">
        <v>0</v>
      </c>
      <c r="H658" s="185">
        <v>0</v>
      </c>
      <c r="I658" s="185">
        <v>0</v>
      </c>
      <c r="J658" s="185">
        <v>0</v>
      </c>
      <c r="K658" s="185">
        <v>0</v>
      </c>
      <c r="L658" s="185">
        <v>0</v>
      </c>
      <c r="M658" s="185">
        <v>0</v>
      </c>
      <c r="N658" s="185">
        <v>0</v>
      </c>
      <c r="O658" s="185">
        <v>0</v>
      </c>
      <c r="P658" s="185">
        <v>0</v>
      </c>
      <c r="Q658" s="185">
        <v>0</v>
      </c>
      <c r="R658" s="185">
        <v>0</v>
      </c>
      <c r="S658" s="185">
        <v>0</v>
      </c>
      <c r="T658" s="185">
        <v>0</v>
      </c>
      <c r="U658" s="185">
        <v>0</v>
      </c>
      <c r="V658" s="185">
        <v>0</v>
      </c>
      <c r="W658" s="185">
        <v>0</v>
      </c>
      <c r="X658" s="185">
        <v>0</v>
      </c>
      <c r="Y658" s="185">
        <v>0</v>
      </c>
      <c r="Z658" s="185">
        <v>0</v>
      </c>
      <c r="AA658" s="185">
        <v>0</v>
      </c>
      <c r="AB658" s="185">
        <v>0</v>
      </c>
      <c r="AC658" s="185">
        <v>0</v>
      </c>
      <c r="AD658" s="185">
        <v>0</v>
      </c>
      <c r="AE658" s="185">
        <v>0</v>
      </c>
      <c r="AF658" s="185">
        <v>0</v>
      </c>
      <c r="AG658" s="185">
        <v>0</v>
      </c>
      <c r="AH658" s="185">
        <v>0</v>
      </c>
    </row>
    <row r="659" spans="1:34" ht="30" customHeight="1">
      <c r="A659" s="2019"/>
      <c r="B659" s="991" t="s">
        <v>800</v>
      </c>
      <c r="C659" s="185">
        <v>0</v>
      </c>
      <c r="D659" s="185">
        <v>0</v>
      </c>
      <c r="E659" s="185">
        <v>0</v>
      </c>
      <c r="F659" s="185">
        <v>0</v>
      </c>
      <c r="G659" s="185">
        <v>0</v>
      </c>
      <c r="H659" s="185">
        <v>0</v>
      </c>
      <c r="I659" s="185">
        <v>0</v>
      </c>
      <c r="J659" s="185">
        <v>0</v>
      </c>
      <c r="K659" s="185">
        <v>0</v>
      </c>
      <c r="L659" s="185">
        <v>0</v>
      </c>
      <c r="M659" s="185">
        <v>0</v>
      </c>
      <c r="N659" s="185">
        <v>0</v>
      </c>
      <c r="O659" s="185">
        <v>0</v>
      </c>
      <c r="P659" s="185">
        <v>0</v>
      </c>
      <c r="Q659" s="185">
        <v>0</v>
      </c>
      <c r="R659" s="185">
        <v>0</v>
      </c>
      <c r="S659" s="185">
        <v>0</v>
      </c>
      <c r="T659" s="185">
        <v>0</v>
      </c>
      <c r="U659" s="185">
        <v>0</v>
      </c>
      <c r="V659" s="185">
        <v>0</v>
      </c>
      <c r="W659" s="185">
        <v>0</v>
      </c>
      <c r="X659" s="185">
        <v>0</v>
      </c>
      <c r="Y659" s="185">
        <v>0</v>
      </c>
      <c r="Z659" s="185">
        <v>0</v>
      </c>
      <c r="AA659" s="185">
        <v>0</v>
      </c>
      <c r="AB659" s="185">
        <v>0</v>
      </c>
      <c r="AC659" s="185">
        <v>0</v>
      </c>
      <c r="AD659" s="185">
        <v>0</v>
      </c>
      <c r="AE659" s="185">
        <v>0</v>
      </c>
      <c r="AF659" s="185">
        <v>0</v>
      </c>
      <c r="AG659" s="185">
        <v>0</v>
      </c>
      <c r="AH659" s="185">
        <v>0</v>
      </c>
    </row>
    <row r="660" spans="1:34" ht="30" customHeight="1">
      <c r="A660" s="2019"/>
      <c r="B660" s="989" t="s">
        <v>801</v>
      </c>
      <c r="C660" s="185">
        <v>0</v>
      </c>
      <c r="D660" s="185">
        <v>0</v>
      </c>
      <c r="E660" s="185">
        <v>0</v>
      </c>
      <c r="F660" s="185">
        <v>0</v>
      </c>
      <c r="G660" s="185">
        <v>0</v>
      </c>
      <c r="H660" s="185">
        <v>0</v>
      </c>
      <c r="I660" s="185">
        <v>0</v>
      </c>
      <c r="J660" s="185">
        <v>0</v>
      </c>
      <c r="K660" s="185">
        <v>0</v>
      </c>
      <c r="L660" s="185">
        <v>0</v>
      </c>
      <c r="M660" s="185">
        <v>0</v>
      </c>
      <c r="N660" s="185">
        <v>0</v>
      </c>
      <c r="O660" s="185">
        <v>0</v>
      </c>
      <c r="P660" s="185">
        <v>0</v>
      </c>
      <c r="Q660" s="185">
        <v>0</v>
      </c>
      <c r="R660" s="185">
        <v>0</v>
      </c>
      <c r="S660" s="185">
        <v>0</v>
      </c>
      <c r="T660" s="185">
        <v>0</v>
      </c>
      <c r="U660" s="185">
        <v>0</v>
      </c>
      <c r="V660" s="185">
        <v>0</v>
      </c>
      <c r="W660" s="185">
        <v>0</v>
      </c>
      <c r="X660" s="185">
        <v>0</v>
      </c>
      <c r="Y660" s="185">
        <v>0</v>
      </c>
      <c r="Z660" s="185">
        <v>0</v>
      </c>
      <c r="AA660" s="185">
        <v>0</v>
      </c>
      <c r="AB660" s="185">
        <v>0</v>
      </c>
      <c r="AC660" s="185">
        <v>0</v>
      </c>
      <c r="AD660" s="185">
        <v>0</v>
      </c>
      <c r="AE660" s="185">
        <v>0</v>
      </c>
      <c r="AF660" s="185">
        <v>0</v>
      </c>
      <c r="AG660" s="185">
        <v>0</v>
      </c>
      <c r="AH660" s="185">
        <v>0</v>
      </c>
    </row>
    <row r="661" spans="1:34" ht="30" customHeight="1">
      <c r="A661" s="2019"/>
      <c r="B661" s="995" t="s">
        <v>802</v>
      </c>
      <c r="C661" s="185">
        <v>0</v>
      </c>
      <c r="D661" s="185">
        <v>0</v>
      </c>
      <c r="E661" s="185">
        <v>0</v>
      </c>
      <c r="F661" s="185">
        <v>0</v>
      </c>
      <c r="G661" s="185">
        <v>0</v>
      </c>
      <c r="H661" s="185">
        <v>0</v>
      </c>
      <c r="I661" s="185">
        <v>0</v>
      </c>
      <c r="J661" s="185">
        <v>0</v>
      </c>
      <c r="K661" s="185">
        <v>0</v>
      </c>
      <c r="L661" s="185">
        <v>0</v>
      </c>
      <c r="M661" s="185">
        <v>0</v>
      </c>
      <c r="N661" s="185">
        <v>0</v>
      </c>
      <c r="O661" s="185">
        <v>0</v>
      </c>
      <c r="P661" s="185">
        <v>0</v>
      </c>
      <c r="Q661" s="185">
        <v>0</v>
      </c>
      <c r="R661" s="185">
        <v>0</v>
      </c>
      <c r="S661" s="185">
        <v>0</v>
      </c>
      <c r="T661" s="185">
        <v>0</v>
      </c>
      <c r="U661" s="185">
        <v>0</v>
      </c>
      <c r="V661" s="185">
        <v>0</v>
      </c>
      <c r="W661" s="185">
        <v>0</v>
      </c>
      <c r="X661" s="185">
        <v>0</v>
      </c>
      <c r="Y661" s="185">
        <v>0</v>
      </c>
      <c r="Z661" s="185">
        <v>0</v>
      </c>
      <c r="AA661" s="185">
        <v>0</v>
      </c>
      <c r="AB661" s="185">
        <v>0</v>
      </c>
      <c r="AC661" s="185">
        <v>0</v>
      </c>
      <c r="AD661" s="185">
        <v>0</v>
      </c>
      <c r="AE661" s="185">
        <v>0</v>
      </c>
      <c r="AF661" s="185">
        <v>0</v>
      </c>
      <c r="AG661" s="185">
        <v>0</v>
      </c>
      <c r="AH661" s="185">
        <v>0</v>
      </c>
    </row>
    <row r="662" spans="1:34" ht="30" customHeight="1">
      <c r="A662" s="2019"/>
      <c r="B662" s="995" t="s">
        <v>803</v>
      </c>
      <c r="C662" s="185">
        <v>0</v>
      </c>
      <c r="D662" s="185">
        <v>0</v>
      </c>
      <c r="E662" s="185">
        <v>0</v>
      </c>
      <c r="F662" s="185">
        <v>0</v>
      </c>
      <c r="G662" s="185">
        <v>0</v>
      </c>
      <c r="H662" s="185">
        <v>0</v>
      </c>
      <c r="I662" s="185">
        <v>0</v>
      </c>
      <c r="J662" s="185">
        <v>0</v>
      </c>
      <c r="K662" s="185">
        <v>0</v>
      </c>
      <c r="L662" s="185">
        <v>0</v>
      </c>
      <c r="M662" s="185">
        <v>0</v>
      </c>
      <c r="N662" s="185">
        <v>0</v>
      </c>
      <c r="O662" s="185">
        <v>0</v>
      </c>
      <c r="P662" s="185">
        <v>0</v>
      </c>
      <c r="Q662" s="185">
        <v>0</v>
      </c>
      <c r="R662" s="185">
        <v>0</v>
      </c>
      <c r="S662" s="185">
        <v>0</v>
      </c>
      <c r="T662" s="185">
        <v>0</v>
      </c>
      <c r="U662" s="185">
        <v>0</v>
      </c>
      <c r="V662" s="185">
        <v>0</v>
      </c>
      <c r="W662" s="185">
        <v>0</v>
      </c>
      <c r="X662" s="185">
        <v>0</v>
      </c>
      <c r="Y662" s="185">
        <v>0</v>
      </c>
      <c r="Z662" s="185">
        <v>0</v>
      </c>
      <c r="AA662" s="185">
        <v>0</v>
      </c>
      <c r="AB662" s="185">
        <v>0</v>
      </c>
      <c r="AC662" s="185">
        <v>0</v>
      </c>
      <c r="AD662" s="185">
        <v>0</v>
      </c>
      <c r="AE662" s="185">
        <v>0</v>
      </c>
      <c r="AF662" s="185">
        <v>0</v>
      </c>
      <c r="AG662" s="185">
        <v>0</v>
      </c>
      <c r="AH662" s="185">
        <v>0</v>
      </c>
    </row>
    <row r="663" spans="1:34" ht="30" customHeight="1">
      <c r="A663" s="2019"/>
      <c r="B663" s="1011" t="s">
        <v>804</v>
      </c>
      <c r="C663" s="185">
        <v>0</v>
      </c>
      <c r="D663" s="185">
        <v>0</v>
      </c>
      <c r="E663" s="185">
        <v>0</v>
      </c>
      <c r="F663" s="185">
        <v>0</v>
      </c>
      <c r="G663" s="185">
        <v>0</v>
      </c>
      <c r="H663" s="185">
        <v>0</v>
      </c>
      <c r="I663" s="185">
        <v>0</v>
      </c>
      <c r="J663" s="185">
        <v>0</v>
      </c>
      <c r="K663" s="185">
        <v>0</v>
      </c>
      <c r="L663" s="185">
        <v>0</v>
      </c>
      <c r="M663" s="185">
        <v>0</v>
      </c>
      <c r="N663" s="185">
        <v>0</v>
      </c>
      <c r="O663" s="185">
        <v>0</v>
      </c>
      <c r="P663" s="185">
        <v>0</v>
      </c>
      <c r="Q663" s="185">
        <v>0</v>
      </c>
      <c r="R663" s="185">
        <v>0</v>
      </c>
      <c r="S663" s="185">
        <v>0</v>
      </c>
      <c r="T663" s="185">
        <v>0</v>
      </c>
      <c r="U663" s="185">
        <v>0</v>
      </c>
      <c r="V663" s="185">
        <v>0</v>
      </c>
      <c r="W663" s="185">
        <v>0</v>
      </c>
      <c r="X663" s="185">
        <v>0</v>
      </c>
      <c r="Y663" s="185">
        <v>0</v>
      </c>
      <c r="Z663" s="185">
        <v>0</v>
      </c>
      <c r="AA663" s="185">
        <v>0</v>
      </c>
      <c r="AB663" s="185">
        <v>0</v>
      </c>
      <c r="AC663" s="185">
        <v>0</v>
      </c>
      <c r="AD663" s="185">
        <v>0</v>
      </c>
      <c r="AE663" s="185">
        <v>0</v>
      </c>
      <c r="AF663" s="185">
        <v>0</v>
      </c>
      <c r="AG663" s="185">
        <v>0</v>
      </c>
      <c r="AH663" s="185">
        <v>0</v>
      </c>
    </row>
    <row r="664" spans="1:34" ht="30" customHeight="1">
      <c r="A664" s="2019"/>
      <c r="B664" s="1011" t="s">
        <v>805</v>
      </c>
      <c r="C664" s="185">
        <v>0</v>
      </c>
      <c r="D664" s="185">
        <v>0</v>
      </c>
      <c r="E664" s="185">
        <v>0</v>
      </c>
      <c r="F664" s="185">
        <v>0</v>
      </c>
      <c r="G664" s="185">
        <v>0</v>
      </c>
      <c r="H664" s="185">
        <v>0</v>
      </c>
      <c r="I664" s="185">
        <v>0</v>
      </c>
      <c r="J664" s="185">
        <v>0</v>
      </c>
      <c r="K664" s="185">
        <v>0</v>
      </c>
      <c r="L664" s="185">
        <v>0</v>
      </c>
      <c r="M664" s="185">
        <v>0</v>
      </c>
      <c r="N664" s="185">
        <v>0</v>
      </c>
      <c r="O664" s="185">
        <v>0</v>
      </c>
      <c r="P664" s="185">
        <v>0</v>
      </c>
      <c r="Q664" s="185">
        <v>0</v>
      </c>
      <c r="R664" s="185">
        <v>0</v>
      </c>
      <c r="S664" s="185">
        <v>0</v>
      </c>
      <c r="T664" s="185">
        <v>0</v>
      </c>
      <c r="U664" s="185">
        <v>0</v>
      </c>
      <c r="V664" s="185">
        <v>0</v>
      </c>
      <c r="W664" s="185">
        <v>0</v>
      </c>
      <c r="X664" s="185">
        <v>0</v>
      </c>
      <c r="Y664" s="185">
        <v>0</v>
      </c>
      <c r="Z664" s="185">
        <v>0</v>
      </c>
      <c r="AA664" s="185">
        <v>0</v>
      </c>
      <c r="AB664" s="185">
        <v>0</v>
      </c>
      <c r="AC664" s="185">
        <v>0</v>
      </c>
      <c r="AD664" s="185">
        <v>0</v>
      </c>
      <c r="AE664" s="185">
        <v>0</v>
      </c>
      <c r="AF664" s="185">
        <v>0</v>
      </c>
      <c r="AG664" s="185">
        <v>0</v>
      </c>
      <c r="AH664" s="185">
        <v>0</v>
      </c>
    </row>
    <row r="665" spans="1:34" ht="30" customHeight="1">
      <c r="A665" s="2019"/>
      <c r="B665" s="1011" t="s">
        <v>806</v>
      </c>
      <c r="C665" s="185">
        <v>0</v>
      </c>
      <c r="D665" s="185">
        <v>0</v>
      </c>
      <c r="E665" s="185">
        <v>0</v>
      </c>
      <c r="F665" s="185">
        <v>0</v>
      </c>
      <c r="G665" s="185">
        <v>0</v>
      </c>
      <c r="H665" s="185">
        <v>0</v>
      </c>
      <c r="I665" s="185">
        <v>0</v>
      </c>
      <c r="J665" s="185">
        <v>0</v>
      </c>
      <c r="K665" s="185">
        <v>0</v>
      </c>
      <c r="L665" s="185">
        <v>0</v>
      </c>
      <c r="M665" s="185">
        <v>0</v>
      </c>
      <c r="N665" s="185">
        <v>0</v>
      </c>
      <c r="O665" s="185">
        <v>0</v>
      </c>
      <c r="P665" s="185">
        <v>0</v>
      </c>
      <c r="Q665" s="185">
        <v>0</v>
      </c>
      <c r="R665" s="185">
        <v>0</v>
      </c>
      <c r="S665" s="185">
        <v>0</v>
      </c>
      <c r="T665" s="185">
        <v>0</v>
      </c>
      <c r="U665" s="185">
        <v>0</v>
      </c>
      <c r="V665" s="185">
        <v>0</v>
      </c>
      <c r="W665" s="185">
        <v>0</v>
      </c>
      <c r="X665" s="185">
        <v>0</v>
      </c>
      <c r="Y665" s="185">
        <v>0</v>
      </c>
      <c r="Z665" s="185">
        <v>0</v>
      </c>
      <c r="AA665" s="185">
        <v>0</v>
      </c>
      <c r="AB665" s="185">
        <v>0</v>
      </c>
      <c r="AC665" s="185">
        <v>0</v>
      </c>
      <c r="AD665" s="185">
        <v>0</v>
      </c>
      <c r="AE665" s="185">
        <v>0</v>
      </c>
      <c r="AF665" s="185">
        <v>0</v>
      </c>
      <c r="AG665" s="185">
        <v>0</v>
      </c>
      <c r="AH665" s="185">
        <v>0</v>
      </c>
    </row>
    <row r="666" spans="1:34" ht="30" customHeight="1">
      <c r="A666" s="2019"/>
      <c r="B666" s="995" t="s">
        <v>807</v>
      </c>
      <c r="C666" s="185">
        <v>0</v>
      </c>
      <c r="D666" s="185">
        <v>0</v>
      </c>
      <c r="E666" s="185">
        <v>0</v>
      </c>
      <c r="F666" s="185">
        <v>0</v>
      </c>
      <c r="G666" s="185">
        <v>0</v>
      </c>
      <c r="H666" s="185">
        <v>0</v>
      </c>
      <c r="I666" s="185">
        <v>0</v>
      </c>
      <c r="J666" s="185">
        <v>0</v>
      </c>
      <c r="K666" s="185">
        <v>0</v>
      </c>
      <c r="L666" s="185">
        <v>0</v>
      </c>
      <c r="M666" s="185">
        <v>0</v>
      </c>
      <c r="N666" s="185">
        <v>0</v>
      </c>
      <c r="O666" s="185">
        <v>0</v>
      </c>
      <c r="P666" s="185">
        <v>0</v>
      </c>
      <c r="Q666" s="185">
        <v>0</v>
      </c>
      <c r="R666" s="185">
        <v>0</v>
      </c>
      <c r="S666" s="185">
        <v>0</v>
      </c>
      <c r="T666" s="185">
        <v>0</v>
      </c>
      <c r="U666" s="185">
        <v>0</v>
      </c>
      <c r="V666" s="185">
        <v>0</v>
      </c>
      <c r="W666" s="185">
        <v>0</v>
      </c>
      <c r="X666" s="185">
        <v>0</v>
      </c>
      <c r="Y666" s="185">
        <v>0</v>
      </c>
      <c r="Z666" s="185">
        <v>0</v>
      </c>
      <c r="AA666" s="185">
        <v>0</v>
      </c>
      <c r="AB666" s="185">
        <v>0</v>
      </c>
      <c r="AC666" s="185">
        <v>0</v>
      </c>
      <c r="AD666" s="185">
        <v>0</v>
      </c>
      <c r="AE666" s="185">
        <v>0</v>
      </c>
      <c r="AF666" s="185">
        <v>0</v>
      </c>
      <c r="AG666" s="185">
        <v>0</v>
      </c>
      <c r="AH666" s="185">
        <v>0</v>
      </c>
    </row>
    <row r="667" spans="1:34" ht="30" customHeight="1">
      <c r="A667" s="2019"/>
      <c r="B667" s="991" t="s">
        <v>808</v>
      </c>
      <c r="C667" s="185">
        <v>0</v>
      </c>
      <c r="D667" s="185">
        <v>0</v>
      </c>
      <c r="E667" s="185">
        <v>0</v>
      </c>
      <c r="F667" s="185">
        <v>0</v>
      </c>
      <c r="G667" s="185">
        <v>0</v>
      </c>
      <c r="H667" s="185">
        <v>0</v>
      </c>
      <c r="I667" s="185">
        <v>0</v>
      </c>
      <c r="J667" s="185">
        <v>0</v>
      </c>
      <c r="K667" s="185">
        <v>0</v>
      </c>
      <c r="L667" s="185">
        <v>0</v>
      </c>
      <c r="M667" s="185">
        <v>0</v>
      </c>
      <c r="N667" s="185">
        <v>0</v>
      </c>
      <c r="O667" s="185">
        <v>0</v>
      </c>
      <c r="P667" s="185">
        <v>0</v>
      </c>
      <c r="Q667" s="185">
        <v>0</v>
      </c>
      <c r="R667" s="185">
        <v>0</v>
      </c>
      <c r="S667" s="185">
        <v>0</v>
      </c>
      <c r="T667" s="185">
        <v>0</v>
      </c>
      <c r="U667" s="185">
        <v>0</v>
      </c>
      <c r="V667" s="185">
        <v>0</v>
      </c>
      <c r="W667" s="185">
        <v>0</v>
      </c>
      <c r="X667" s="185">
        <v>0</v>
      </c>
      <c r="Y667" s="185">
        <v>0</v>
      </c>
      <c r="Z667" s="185">
        <v>0</v>
      </c>
      <c r="AA667" s="185">
        <v>0</v>
      </c>
      <c r="AB667" s="185">
        <v>0</v>
      </c>
      <c r="AC667" s="185">
        <v>0</v>
      </c>
      <c r="AD667" s="185">
        <v>0</v>
      </c>
      <c r="AE667" s="185">
        <v>0</v>
      </c>
      <c r="AF667" s="185">
        <v>0</v>
      </c>
      <c r="AG667" s="185">
        <v>0</v>
      </c>
      <c r="AH667" s="185">
        <v>0</v>
      </c>
    </row>
    <row r="668" spans="1:34" ht="30" customHeight="1">
      <c r="A668" s="2019"/>
      <c r="B668" s="1011" t="s">
        <v>821</v>
      </c>
      <c r="C668" s="185">
        <v>0</v>
      </c>
      <c r="D668" s="185">
        <v>0</v>
      </c>
      <c r="E668" s="185">
        <v>0</v>
      </c>
      <c r="F668" s="185">
        <v>0</v>
      </c>
      <c r="G668" s="185">
        <v>0</v>
      </c>
      <c r="H668" s="185">
        <v>0</v>
      </c>
      <c r="I668" s="185">
        <v>0</v>
      </c>
      <c r="J668" s="185">
        <v>0</v>
      </c>
      <c r="K668" s="185">
        <v>0</v>
      </c>
      <c r="L668" s="185">
        <v>0</v>
      </c>
      <c r="M668" s="185">
        <v>0</v>
      </c>
      <c r="N668" s="185">
        <v>0</v>
      </c>
      <c r="O668" s="185">
        <v>0</v>
      </c>
      <c r="P668" s="185">
        <v>0</v>
      </c>
      <c r="Q668" s="185">
        <v>0</v>
      </c>
      <c r="R668" s="185">
        <v>0</v>
      </c>
      <c r="S668" s="185">
        <v>0</v>
      </c>
      <c r="T668" s="185">
        <v>0</v>
      </c>
      <c r="U668" s="185">
        <v>0</v>
      </c>
      <c r="V668" s="185">
        <v>0</v>
      </c>
      <c r="W668" s="185">
        <v>0</v>
      </c>
      <c r="X668" s="185">
        <v>0</v>
      </c>
      <c r="Y668" s="185">
        <v>0</v>
      </c>
      <c r="Z668" s="185">
        <v>0</v>
      </c>
      <c r="AA668" s="185">
        <v>0</v>
      </c>
      <c r="AB668" s="185">
        <v>0</v>
      </c>
      <c r="AC668" s="185">
        <v>0</v>
      </c>
      <c r="AD668" s="185">
        <v>0</v>
      </c>
      <c r="AE668" s="185">
        <v>0</v>
      </c>
      <c r="AF668" s="185">
        <v>0</v>
      </c>
      <c r="AG668" s="185">
        <v>0</v>
      </c>
      <c r="AH668" s="185">
        <v>0</v>
      </c>
    </row>
    <row r="669" spans="1:34" ht="30" customHeight="1">
      <c r="A669" s="2019"/>
      <c r="B669" s="1011" t="s">
        <v>822</v>
      </c>
      <c r="C669" s="185">
        <v>0</v>
      </c>
      <c r="D669" s="185">
        <v>0</v>
      </c>
      <c r="E669" s="185">
        <v>0</v>
      </c>
      <c r="F669" s="185">
        <v>0</v>
      </c>
      <c r="G669" s="185">
        <v>0</v>
      </c>
      <c r="H669" s="185">
        <v>0</v>
      </c>
      <c r="I669" s="185">
        <v>0</v>
      </c>
      <c r="J669" s="185">
        <v>0</v>
      </c>
      <c r="K669" s="185">
        <v>0</v>
      </c>
      <c r="L669" s="185">
        <v>0</v>
      </c>
      <c r="M669" s="185">
        <v>0</v>
      </c>
      <c r="N669" s="185">
        <v>0</v>
      </c>
      <c r="O669" s="185">
        <v>0</v>
      </c>
      <c r="P669" s="185">
        <v>0</v>
      </c>
      <c r="Q669" s="185">
        <v>0</v>
      </c>
      <c r="R669" s="185">
        <v>0</v>
      </c>
      <c r="S669" s="185">
        <v>0</v>
      </c>
      <c r="T669" s="185">
        <v>0</v>
      </c>
      <c r="U669" s="185">
        <v>0</v>
      </c>
      <c r="V669" s="185">
        <v>0</v>
      </c>
      <c r="W669" s="185">
        <v>0</v>
      </c>
      <c r="X669" s="185">
        <v>0</v>
      </c>
      <c r="Y669" s="185">
        <v>0</v>
      </c>
      <c r="Z669" s="185">
        <v>0</v>
      </c>
      <c r="AA669" s="185">
        <v>0</v>
      </c>
      <c r="AB669" s="185">
        <v>0</v>
      </c>
      <c r="AC669" s="185">
        <v>0</v>
      </c>
      <c r="AD669" s="185">
        <v>0</v>
      </c>
      <c r="AE669" s="185">
        <v>0</v>
      </c>
      <c r="AF669" s="185">
        <v>0</v>
      </c>
      <c r="AG669" s="185">
        <v>0</v>
      </c>
      <c r="AH669" s="185">
        <v>0</v>
      </c>
    </row>
    <row r="670" spans="1:34" ht="19.5" customHeight="1">
      <c r="A670" s="2019"/>
      <c r="B670" s="1242" t="s">
        <v>952</v>
      </c>
      <c r="C670" s="185">
        <v>0</v>
      </c>
      <c r="D670" s="185">
        <v>0</v>
      </c>
      <c r="E670" s="185">
        <v>0</v>
      </c>
      <c r="F670" s="185">
        <v>0</v>
      </c>
      <c r="G670" s="185">
        <v>0</v>
      </c>
      <c r="H670" s="185">
        <v>0</v>
      </c>
      <c r="I670" s="185">
        <v>0</v>
      </c>
      <c r="J670" s="185">
        <v>0</v>
      </c>
      <c r="K670" s="185">
        <v>0</v>
      </c>
      <c r="L670" s="185">
        <v>0</v>
      </c>
      <c r="M670" s="185">
        <v>0</v>
      </c>
      <c r="N670" s="185">
        <v>0</v>
      </c>
      <c r="O670" s="185">
        <v>0</v>
      </c>
      <c r="P670" s="185">
        <v>0</v>
      </c>
      <c r="Q670" s="185">
        <v>0</v>
      </c>
      <c r="R670" s="185">
        <v>0</v>
      </c>
      <c r="S670" s="185">
        <v>0</v>
      </c>
      <c r="T670" s="185">
        <v>0</v>
      </c>
      <c r="U670" s="185">
        <v>0</v>
      </c>
      <c r="V670" s="185">
        <v>0</v>
      </c>
      <c r="W670" s="185">
        <v>0</v>
      </c>
      <c r="X670" s="185">
        <v>0</v>
      </c>
      <c r="Y670" s="185">
        <v>0</v>
      </c>
      <c r="Z670" s="185">
        <v>0</v>
      </c>
      <c r="AA670" s="185">
        <v>0</v>
      </c>
      <c r="AB670" s="185">
        <v>0</v>
      </c>
      <c r="AC670" s="185">
        <v>0</v>
      </c>
      <c r="AD670" s="185">
        <v>0</v>
      </c>
      <c r="AE670" s="185">
        <v>0</v>
      </c>
      <c r="AF670" s="185">
        <v>0</v>
      </c>
      <c r="AG670" s="185">
        <v>0</v>
      </c>
      <c r="AH670" s="185">
        <v>0</v>
      </c>
    </row>
    <row r="671" spans="1:34" ht="19.5" customHeight="1">
      <c r="A671" s="2018" t="s">
        <v>784</v>
      </c>
      <c r="B671" s="1013" t="s">
        <v>41</v>
      </c>
      <c r="C671" s="1013">
        <f>SUM(' 배수관 경년별 총괄'!C672:' 배수관 경년별 총괄'!C693)</f>
        <v>618.6</v>
      </c>
      <c r="D671" s="1013">
        <f>SUM(' 배수관 경년별 총괄'!D672:' 배수관 경년별 총괄'!D693)</f>
        <v>618.6</v>
      </c>
      <c r="E671" s="1013">
        <f>SUM(' 배수관 경년별 총괄'!E672:' 배수관 경년별 총괄'!E693)</f>
        <v>0</v>
      </c>
      <c r="F671" s="1013">
        <f>SUM(' 배수관 경년별 총괄'!F672:' 배수관 경년별 총괄'!F693)</f>
        <v>0</v>
      </c>
      <c r="G671" s="1013">
        <f>SUM(' 배수관 경년별 총괄'!G672:' 배수관 경년별 총괄'!G693)</f>
        <v>0</v>
      </c>
      <c r="H671" s="1013">
        <f>SUM(' 배수관 경년별 총괄'!H672:' 배수관 경년별 총괄'!H693)</f>
        <v>0</v>
      </c>
      <c r="I671" s="1013">
        <f>SUM(' 배수관 경년별 총괄'!I672:' 배수관 경년별 총괄'!I693)</f>
        <v>0</v>
      </c>
      <c r="J671" s="1013">
        <f>SUM(' 배수관 경년별 총괄'!J672:' 배수관 경년별 총괄'!J693)</f>
        <v>0</v>
      </c>
      <c r="K671" s="1013">
        <f>SUM(' 배수관 경년별 총괄'!K672:' 배수관 경년별 총괄'!K693)</f>
        <v>0</v>
      </c>
      <c r="L671" s="1013">
        <f>SUM(' 배수관 경년별 총괄'!L672:' 배수관 경년별 총괄'!L693)</f>
        <v>0</v>
      </c>
      <c r="M671" s="1013">
        <f>SUM(' 배수관 경년별 총괄'!M672:' 배수관 경년별 총괄'!M693)</f>
        <v>0</v>
      </c>
      <c r="N671" s="1013">
        <f>SUM(' 배수관 경년별 총괄'!N672:' 배수관 경년별 총괄'!N693)</f>
        <v>0</v>
      </c>
      <c r="O671" s="1013">
        <f>SUM(' 배수관 경년별 총괄'!O672:' 배수관 경년별 총괄'!O693)</f>
        <v>0</v>
      </c>
      <c r="P671" s="1013">
        <f>SUM(' 배수관 경년별 총괄'!P672:' 배수관 경년별 총괄'!P693)</f>
        <v>0</v>
      </c>
      <c r="Q671" s="1013">
        <f>SUM(' 배수관 경년별 총괄'!Q672:' 배수관 경년별 총괄'!Q693)</f>
        <v>0</v>
      </c>
      <c r="R671" s="1013">
        <f>SUM(' 배수관 경년별 총괄'!R672:' 배수관 경년별 총괄'!R693)</f>
        <v>0</v>
      </c>
      <c r="S671" s="1013">
        <f>SUM(' 배수관 경년별 총괄'!S672:' 배수관 경년별 총괄'!S693)</f>
        <v>0</v>
      </c>
      <c r="T671" s="1013">
        <f>SUM(' 배수관 경년별 총괄'!T672:' 배수관 경년별 총괄'!T693)</f>
        <v>0</v>
      </c>
      <c r="U671" s="1013">
        <f>SUM(' 배수관 경년별 총괄'!U672:' 배수관 경년별 총괄'!U693)</f>
        <v>0</v>
      </c>
      <c r="V671" s="1013">
        <f>SUM(' 배수관 경년별 총괄'!V672:' 배수관 경년별 총괄'!V693)</f>
        <v>0</v>
      </c>
      <c r="W671" s="1013">
        <f>SUM(' 배수관 경년별 총괄'!W672:' 배수관 경년별 총괄'!W693)</f>
        <v>0</v>
      </c>
      <c r="X671" s="1013">
        <f>SUM(' 배수관 경년별 총괄'!X672:' 배수관 경년별 총괄'!X693)</f>
        <v>0</v>
      </c>
      <c r="Y671" s="1013">
        <f>SUM(' 배수관 경년별 총괄'!Y672:' 배수관 경년별 총괄'!Y693)</f>
        <v>0</v>
      </c>
      <c r="Z671" s="1013">
        <f>SUM(' 배수관 경년별 총괄'!Z672:' 배수관 경년별 총괄'!Z693)</f>
        <v>0</v>
      </c>
      <c r="AA671" s="1013">
        <f>SUM(' 배수관 경년별 총괄'!AA672:' 배수관 경년별 총괄'!AA693)</f>
        <v>0</v>
      </c>
      <c r="AB671" s="1013">
        <f>SUM(' 배수관 경년별 총괄'!AB672:' 배수관 경년별 총괄'!AB693)</f>
        <v>0</v>
      </c>
      <c r="AC671" s="1013">
        <f>SUM(' 배수관 경년별 총괄'!AC672:' 배수관 경년별 총괄'!AC693)</f>
        <v>0</v>
      </c>
      <c r="AD671" s="1013">
        <f>SUM(' 배수관 경년별 총괄'!AD672:' 배수관 경년별 총괄'!AD693)</f>
        <v>0</v>
      </c>
      <c r="AE671" s="1013">
        <f>SUM(' 배수관 경년별 총괄'!AE672:' 배수관 경년별 총괄'!AE693)</f>
        <v>0</v>
      </c>
      <c r="AF671" s="1013">
        <f>SUM(' 배수관 경년별 총괄'!AF672:' 배수관 경년별 총괄'!AF693)</f>
        <v>0</v>
      </c>
      <c r="AG671" s="1013">
        <f>SUM(' 배수관 경년별 총괄'!AG672:' 배수관 경년별 총괄'!AG693)</f>
        <v>0</v>
      </c>
      <c r="AH671" s="1013">
        <f>SUM(' 배수관 경년별 총괄'!AH672:' 배수관 경년별 총괄'!AH693)</f>
        <v>0</v>
      </c>
    </row>
    <row r="672" spans="1:34" ht="19.5" customHeight="1">
      <c r="A672" s="2018" t="s">
        <v>784</v>
      </c>
      <c r="B672" s="989" t="s">
        <v>951</v>
      </c>
      <c r="C672" s="185">
        <v>0</v>
      </c>
      <c r="D672" s="185">
        <v>0</v>
      </c>
      <c r="E672" s="185">
        <v>0</v>
      </c>
      <c r="F672" s="185">
        <v>0</v>
      </c>
      <c r="G672" s="185">
        <v>0</v>
      </c>
      <c r="H672" s="185">
        <v>0</v>
      </c>
      <c r="I672" s="185">
        <v>0</v>
      </c>
      <c r="J672" s="185">
        <v>0</v>
      </c>
      <c r="K672" s="185">
        <v>0</v>
      </c>
      <c r="L672" s="185">
        <v>0</v>
      </c>
      <c r="M672" s="185">
        <v>0</v>
      </c>
      <c r="N672" s="185">
        <v>0</v>
      </c>
      <c r="O672" s="185">
        <v>0</v>
      </c>
      <c r="P672" s="185">
        <v>0</v>
      </c>
      <c r="Q672" s="185">
        <v>0</v>
      </c>
      <c r="R672" s="185">
        <v>0</v>
      </c>
      <c r="S672" s="185">
        <v>0</v>
      </c>
      <c r="T672" s="185">
        <v>0</v>
      </c>
      <c r="U672" s="185">
        <v>0</v>
      </c>
      <c r="V672" s="185">
        <v>0</v>
      </c>
      <c r="W672" s="185">
        <v>0</v>
      </c>
      <c r="X672" s="185">
        <v>0</v>
      </c>
      <c r="Y672" s="185">
        <v>0</v>
      </c>
      <c r="Z672" s="185">
        <v>0</v>
      </c>
      <c r="AA672" s="185">
        <v>0</v>
      </c>
      <c r="AB672" s="185">
        <v>0</v>
      </c>
      <c r="AC672" s="185">
        <v>0</v>
      </c>
      <c r="AD672" s="185">
        <v>0</v>
      </c>
      <c r="AE672" s="185">
        <v>0</v>
      </c>
      <c r="AF672" s="185">
        <v>0</v>
      </c>
      <c r="AG672" s="185">
        <v>0</v>
      </c>
      <c r="AH672" s="185">
        <v>0</v>
      </c>
    </row>
    <row r="673" spans="1:34" ht="30" customHeight="1">
      <c r="A673" s="2019"/>
      <c r="B673" s="989" t="s">
        <v>796</v>
      </c>
      <c r="C673" s="185">
        <v>0</v>
      </c>
      <c r="D673" s="185">
        <v>0</v>
      </c>
      <c r="E673" s="185">
        <v>0</v>
      </c>
      <c r="F673" s="185">
        <v>0</v>
      </c>
      <c r="G673" s="185">
        <v>0</v>
      </c>
      <c r="H673" s="185">
        <v>0</v>
      </c>
      <c r="I673" s="185">
        <v>0</v>
      </c>
      <c r="J673" s="185">
        <v>0</v>
      </c>
      <c r="K673" s="185">
        <v>0</v>
      </c>
      <c r="L673" s="185">
        <v>0</v>
      </c>
      <c r="M673" s="185">
        <v>0</v>
      </c>
      <c r="N673" s="185">
        <v>0</v>
      </c>
      <c r="O673" s="185">
        <v>0</v>
      </c>
      <c r="P673" s="185">
        <v>0</v>
      </c>
      <c r="Q673" s="185">
        <v>0</v>
      </c>
      <c r="R673" s="185">
        <v>0</v>
      </c>
      <c r="S673" s="185">
        <v>0</v>
      </c>
      <c r="T673" s="185">
        <v>0</v>
      </c>
      <c r="U673" s="185">
        <v>0</v>
      </c>
      <c r="V673" s="185">
        <v>0</v>
      </c>
      <c r="W673" s="185">
        <v>0</v>
      </c>
      <c r="X673" s="185">
        <v>0</v>
      </c>
      <c r="Y673" s="185">
        <v>0</v>
      </c>
      <c r="Z673" s="185">
        <v>0</v>
      </c>
      <c r="AA673" s="185">
        <v>0</v>
      </c>
      <c r="AB673" s="185">
        <v>0</v>
      </c>
      <c r="AC673" s="185">
        <v>0</v>
      </c>
      <c r="AD673" s="185">
        <v>0</v>
      </c>
      <c r="AE673" s="185">
        <v>0</v>
      </c>
      <c r="AF673" s="185">
        <v>0</v>
      </c>
      <c r="AG673" s="185">
        <v>0</v>
      </c>
      <c r="AH673" s="185">
        <v>0</v>
      </c>
    </row>
    <row r="674" spans="1:34" ht="30" customHeight="1">
      <c r="A674" s="2019"/>
      <c r="B674" s="989" t="s">
        <v>797</v>
      </c>
      <c r="C674" s="185">
        <v>0</v>
      </c>
      <c r="D674" s="185">
        <v>0</v>
      </c>
      <c r="E674" s="185">
        <v>0</v>
      </c>
      <c r="F674" s="185">
        <v>0</v>
      </c>
      <c r="G674" s="185">
        <v>0</v>
      </c>
      <c r="H674" s="185">
        <v>0</v>
      </c>
      <c r="I674" s="185">
        <v>0</v>
      </c>
      <c r="J674" s="185">
        <v>0</v>
      </c>
      <c r="K674" s="185">
        <v>0</v>
      </c>
      <c r="L674" s="185">
        <v>0</v>
      </c>
      <c r="M674" s="185">
        <v>0</v>
      </c>
      <c r="N674" s="185">
        <v>0</v>
      </c>
      <c r="O674" s="185">
        <v>0</v>
      </c>
      <c r="P674" s="185">
        <v>0</v>
      </c>
      <c r="Q674" s="185">
        <v>0</v>
      </c>
      <c r="R674" s="185">
        <v>0</v>
      </c>
      <c r="S674" s="185">
        <v>0</v>
      </c>
      <c r="T674" s="185">
        <v>0</v>
      </c>
      <c r="U674" s="185">
        <v>0</v>
      </c>
      <c r="V674" s="185">
        <v>0</v>
      </c>
      <c r="W674" s="185">
        <v>0</v>
      </c>
      <c r="X674" s="185">
        <v>0</v>
      </c>
      <c r="Y674" s="185">
        <v>0</v>
      </c>
      <c r="Z674" s="185">
        <v>0</v>
      </c>
      <c r="AA674" s="185">
        <v>0</v>
      </c>
      <c r="AB674" s="185">
        <v>0</v>
      </c>
      <c r="AC674" s="185">
        <v>0</v>
      </c>
      <c r="AD674" s="185">
        <v>0</v>
      </c>
      <c r="AE674" s="185">
        <v>0</v>
      </c>
      <c r="AF674" s="185">
        <v>0</v>
      </c>
      <c r="AG674" s="185">
        <v>0</v>
      </c>
      <c r="AH674" s="185">
        <v>0</v>
      </c>
    </row>
    <row r="675" spans="1:34" ht="30" customHeight="1">
      <c r="A675" s="2019"/>
      <c r="B675" s="989" t="s">
        <v>798</v>
      </c>
      <c r="C675" s="185">
        <v>0</v>
      </c>
      <c r="D675" s="185">
        <v>0</v>
      </c>
      <c r="E675" s="185">
        <v>0</v>
      </c>
      <c r="F675" s="185">
        <v>0</v>
      </c>
      <c r="G675" s="185">
        <v>0</v>
      </c>
      <c r="H675" s="185">
        <v>0</v>
      </c>
      <c r="I675" s="185">
        <v>0</v>
      </c>
      <c r="J675" s="185">
        <v>0</v>
      </c>
      <c r="K675" s="185">
        <v>0</v>
      </c>
      <c r="L675" s="185">
        <v>0</v>
      </c>
      <c r="M675" s="185">
        <v>0</v>
      </c>
      <c r="N675" s="185">
        <v>0</v>
      </c>
      <c r="O675" s="185">
        <v>0</v>
      </c>
      <c r="P675" s="185">
        <v>0</v>
      </c>
      <c r="Q675" s="185">
        <v>0</v>
      </c>
      <c r="R675" s="185">
        <v>0</v>
      </c>
      <c r="S675" s="185">
        <v>0</v>
      </c>
      <c r="T675" s="185">
        <v>0</v>
      </c>
      <c r="U675" s="185">
        <v>0</v>
      </c>
      <c r="V675" s="185">
        <v>0</v>
      </c>
      <c r="W675" s="185">
        <v>0</v>
      </c>
      <c r="X675" s="185">
        <v>0</v>
      </c>
      <c r="Y675" s="185">
        <v>0</v>
      </c>
      <c r="Z675" s="185">
        <v>0</v>
      </c>
      <c r="AA675" s="185">
        <v>0</v>
      </c>
      <c r="AB675" s="185">
        <v>0</v>
      </c>
      <c r="AC675" s="185">
        <v>0</v>
      </c>
      <c r="AD675" s="185">
        <v>0</v>
      </c>
      <c r="AE675" s="185">
        <v>0</v>
      </c>
      <c r="AF675" s="185">
        <v>0</v>
      </c>
      <c r="AG675" s="185">
        <v>0</v>
      </c>
      <c r="AH675" s="185">
        <v>0</v>
      </c>
    </row>
    <row r="676" spans="1:34" ht="30" customHeight="1">
      <c r="A676" s="2019"/>
      <c r="B676" s="989" t="s">
        <v>780</v>
      </c>
      <c r="C676" s="185">
        <v>0</v>
      </c>
      <c r="D676" s="185">
        <v>0</v>
      </c>
      <c r="E676" s="185">
        <v>0</v>
      </c>
      <c r="F676" s="185">
        <v>0</v>
      </c>
      <c r="G676" s="185">
        <v>0</v>
      </c>
      <c r="H676" s="185">
        <v>0</v>
      </c>
      <c r="I676" s="185">
        <v>0</v>
      </c>
      <c r="J676" s="185">
        <v>0</v>
      </c>
      <c r="K676" s="185">
        <v>0</v>
      </c>
      <c r="L676" s="185">
        <v>0</v>
      </c>
      <c r="M676" s="185">
        <v>0</v>
      </c>
      <c r="N676" s="185">
        <v>0</v>
      </c>
      <c r="O676" s="185">
        <v>0</v>
      </c>
      <c r="P676" s="185">
        <v>0</v>
      </c>
      <c r="Q676" s="185">
        <v>0</v>
      </c>
      <c r="R676" s="185">
        <v>0</v>
      </c>
      <c r="S676" s="185">
        <v>0</v>
      </c>
      <c r="T676" s="185">
        <v>0</v>
      </c>
      <c r="U676" s="185">
        <v>0</v>
      </c>
      <c r="V676" s="185">
        <v>0</v>
      </c>
      <c r="W676" s="185">
        <v>0</v>
      </c>
      <c r="X676" s="185">
        <v>0</v>
      </c>
      <c r="Y676" s="185">
        <v>0</v>
      </c>
      <c r="Z676" s="185">
        <v>0</v>
      </c>
      <c r="AA676" s="185">
        <v>0</v>
      </c>
      <c r="AB676" s="185">
        <v>0</v>
      </c>
      <c r="AC676" s="185">
        <v>0</v>
      </c>
      <c r="AD676" s="185">
        <v>0</v>
      </c>
      <c r="AE676" s="185">
        <v>0</v>
      </c>
      <c r="AF676" s="185">
        <v>0</v>
      </c>
      <c r="AG676" s="185">
        <v>0</v>
      </c>
      <c r="AH676" s="185">
        <v>0</v>
      </c>
    </row>
    <row r="677" spans="1:34" ht="30" customHeight="1">
      <c r="A677" s="2019"/>
      <c r="B677" s="991" t="s">
        <v>781</v>
      </c>
      <c r="C677" s="185">
        <v>618.6</v>
      </c>
      <c r="D677" s="185">
        <v>618.6</v>
      </c>
      <c r="E677" s="185">
        <v>0</v>
      </c>
      <c r="F677" s="185">
        <v>0</v>
      </c>
      <c r="G677" s="185">
        <v>0</v>
      </c>
      <c r="H677" s="185">
        <v>0</v>
      </c>
      <c r="I677" s="185">
        <v>0</v>
      </c>
      <c r="J677" s="185">
        <v>0</v>
      </c>
      <c r="K677" s="185">
        <v>0</v>
      </c>
      <c r="L677" s="185">
        <v>0</v>
      </c>
      <c r="M677" s="185">
        <v>0</v>
      </c>
      <c r="N677" s="185">
        <v>0</v>
      </c>
      <c r="O677" s="185">
        <v>0</v>
      </c>
      <c r="P677" s="185">
        <v>0</v>
      </c>
      <c r="Q677" s="185">
        <v>0</v>
      </c>
      <c r="R677" s="185">
        <v>0</v>
      </c>
      <c r="S677" s="185">
        <v>0</v>
      </c>
      <c r="T677" s="185">
        <v>0</v>
      </c>
      <c r="U677" s="185">
        <v>0</v>
      </c>
      <c r="V677" s="185">
        <v>0</v>
      </c>
      <c r="W677" s="185">
        <v>0</v>
      </c>
      <c r="X677" s="185">
        <v>0</v>
      </c>
      <c r="Y677" s="185">
        <v>0</v>
      </c>
      <c r="Z677" s="185">
        <v>0</v>
      </c>
      <c r="AA677" s="185">
        <v>0</v>
      </c>
      <c r="AB677" s="185">
        <v>0</v>
      </c>
      <c r="AC677" s="185">
        <v>0</v>
      </c>
      <c r="AD677" s="185">
        <v>0</v>
      </c>
      <c r="AE677" s="185">
        <v>0</v>
      </c>
      <c r="AF677" s="185">
        <v>0</v>
      </c>
      <c r="AG677" s="185">
        <v>0</v>
      </c>
      <c r="AH677" s="185">
        <v>0</v>
      </c>
    </row>
    <row r="678" spans="1:34" ht="30" customHeight="1">
      <c r="A678" s="2019"/>
      <c r="B678" s="991" t="s">
        <v>786</v>
      </c>
      <c r="C678" s="185">
        <v>0</v>
      </c>
      <c r="D678" s="185">
        <v>0</v>
      </c>
      <c r="E678" s="185">
        <v>0</v>
      </c>
      <c r="F678" s="185">
        <v>0</v>
      </c>
      <c r="G678" s="185">
        <v>0</v>
      </c>
      <c r="H678" s="185">
        <v>0</v>
      </c>
      <c r="I678" s="185">
        <v>0</v>
      </c>
      <c r="J678" s="185">
        <v>0</v>
      </c>
      <c r="K678" s="185">
        <v>0</v>
      </c>
      <c r="L678" s="185">
        <v>0</v>
      </c>
      <c r="M678" s="185">
        <v>0</v>
      </c>
      <c r="N678" s="185">
        <v>0</v>
      </c>
      <c r="O678" s="185">
        <v>0</v>
      </c>
      <c r="P678" s="185">
        <v>0</v>
      </c>
      <c r="Q678" s="185">
        <v>0</v>
      </c>
      <c r="R678" s="185">
        <v>0</v>
      </c>
      <c r="S678" s="185">
        <v>0</v>
      </c>
      <c r="T678" s="185">
        <v>0</v>
      </c>
      <c r="U678" s="185">
        <v>0</v>
      </c>
      <c r="V678" s="185">
        <v>0</v>
      </c>
      <c r="W678" s="185">
        <v>0</v>
      </c>
      <c r="X678" s="185">
        <v>0</v>
      </c>
      <c r="Y678" s="185">
        <v>0</v>
      </c>
      <c r="Z678" s="185">
        <v>0</v>
      </c>
      <c r="AA678" s="185">
        <v>0</v>
      </c>
      <c r="AB678" s="185">
        <v>0</v>
      </c>
      <c r="AC678" s="185">
        <v>0</v>
      </c>
      <c r="AD678" s="185">
        <v>0</v>
      </c>
      <c r="AE678" s="185">
        <v>0</v>
      </c>
      <c r="AF678" s="185">
        <v>0</v>
      </c>
      <c r="AG678" s="185">
        <v>0</v>
      </c>
      <c r="AH678" s="185">
        <v>0</v>
      </c>
    </row>
    <row r="679" spans="1:34" ht="30" customHeight="1">
      <c r="A679" s="2019"/>
      <c r="B679" s="991" t="s">
        <v>799</v>
      </c>
      <c r="C679" s="185">
        <v>0</v>
      </c>
      <c r="D679" s="185">
        <v>0</v>
      </c>
      <c r="E679" s="185">
        <v>0</v>
      </c>
      <c r="F679" s="185">
        <v>0</v>
      </c>
      <c r="G679" s="185">
        <v>0</v>
      </c>
      <c r="H679" s="185">
        <v>0</v>
      </c>
      <c r="I679" s="185">
        <v>0</v>
      </c>
      <c r="J679" s="185">
        <v>0</v>
      </c>
      <c r="K679" s="185">
        <v>0</v>
      </c>
      <c r="L679" s="185">
        <v>0</v>
      </c>
      <c r="M679" s="185">
        <v>0</v>
      </c>
      <c r="N679" s="185">
        <v>0</v>
      </c>
      <c r="O679" s="185">
        <v>0</v>
      </c>
      <c r="P679" s="185">
        <v>0</v>
      </c>
      <c r="Q679" s="185">
        <v>0</v>
      </c>
      <c r="R679" s="185">
        <v>0</v>
      </c>
      <c r="S679" s="185">
        <v>0</v>
      </c>
      <c r="T679" s="185">
        <v>0</v>
      </c>
      <c r="U679" s="185">
        <v>0</v>
      </c>
      <c r="V679" s="185">
        <v>0</v>
      </c>
      <c r="W679" s="185">
        <v>0</v>
      </c>
      <c r="X679" s="185">
        <v>0</v>
      </c>
      <c r="Y679" s="185">
        <v>0</v>
      </c>
      <c r="Z679" s="185">
        <v>0</v>
      </c>
      <c r="AA679" s="185">
        <v>0</v>
      </c>
      <c r="AB679" s="185">
        <v>0</v>
      </c>
      <c r="AC679" s="185">
        <v>0</v>
      </c>
      <c r="AD679" s="185">
        <v>0</v>
      </c>
      <c r="AE679" s="185">
        <v>0</v>
      </c>
      <c r="AF679" s="185">
        <v>0</v>
      </c>
      <c r="AG679" s="185">
        <v>0</v>
      </c>
      <c r="AH679" s="185">
        <v>0</v>
      </c>
    </row>
    <row r="680" spans="1:34" ht="30" customHeight="1">
      <c r="A680" s="2019"/>
      <c r="B680" s="991" t="s">
        <v>787</v>
      </c>
      <c r="C680" s="185">
        <v>0</v>
      </c>
      <c r="D680" s="185">
        <v>0</v>
      </c>
      <c r="E680" s="185">
        <v>0</v>
      </c>
      <c r="F680" s="185">
        <v>0</v>
      </c>
      <c r="G680" s="185">
        <v>0</v>
      </c>
      <c r="H680" s="185">
        <v>0</v>
      </c>
      <c r="I680" s="185">
        <v>0</v>
      </c>
      <c r="J680" s="185">
        <v>0</v>
      </c>
      <c r="K680" s="185">
        <v>0</v>
      </c>
      <c r="L680" s="185">
        <v>0</v>
      </c>
      <c r="M680" s="185">
        <v>0</v>
      </c>
      <c r="N680" s="185">
        <v>0</v>
      </c>
      <c r="O680" s="185">
        <v>0</v>
      </c>
      <c r="P680" s="185">
        <v>0</v>
      </c>
      <c r="Q680" s="185">
        <v>0</v>
      </c>
      <c r="R680" s="185">
        <v>0</v>
      </c>
      <c r="S680" s="185">
        <v>0</v>
      </c>
      <c r="T680" s="185">
        <v>0</v>
      </c>
      <c r="U680" s="185">
        <v>0</v>
      </c>
      <c r="V680" s="185">
        <v>0</v>
      </c>
      <c r="W680" s="185">
        <v>0</v>
      </c>
      <c r="X680" s="185">
        <v>0</v>
      </c>
      <c r="Y680" s="185">
        <v>0</v>
      </c>
      <c r="Z680" s="185">
        <v>0</v>
      </c>
      <c r="AA680" s="185">
        <v>0</v>
      </c>
      <c r="AB680" s="185">
        <v>0</v>
      </c>
      <c r="AC680" s="185">
        <v>0</v>
      </c>
      <c r="AD680" s="185">
        <v>0</v>
      </c>
      <c r="AE680" s="185">
        <v>0</v>
      </c>
      <c r="AF680" s="185">
        <v>0</v>
      </c>
      <c r="AG680" s="185">
        <v>0</v>
      </c>
      <c r="AH680" s="185">
        <v>0</v>
      </c>
    </row>
    <row r="681" spans="1:34" ht="30" customHeight="1">
      <c r="A681" s="2019"/>
      <c r="B681" s="991" t="s">
        <v>820</v>
      </c>
      <c r="C681" s="185">
        <v>0</v>
      </c>
      <c r="D681" s="185">
        <v>0</v>
      </c>
      <c r="E681" s="185">
        <v>0</v>
      </c>
      <c r="F681" s="185">
        <v>0</v>
      </c>
      <c r="G681" s="185">
        <v>0</v>
      </c>
      <c r="H681" s="185">
        <v>0</v>
      </c>
      <c r="I681" s="185">
        <v>0</v>
      </c>
      <c r="J681" s="185">
        <v>0</v>
      </c>
      <c r="K681" s="185">
        <v>0</v>
      </c>
      <c r="L681" s="185">
        <v>0</v>
      </c>
      <c r="M681" s="185">
        <v>0</v>
      </c>
      <c r="N681" s="185">
        <v>0</v>
      </c>
      <c r="O681" s="185">
        <v>0</v>
      </c>
      <c r="P681" s="185">
        <v>0</v>
      </c>
      <c r="Q681" s="185">
        <v>0</v>
      </c>
      <c r="R681" s="185">
        <v>0</v>
      </c>
      <c r="S681" s="185">
        <v>0</v>
      </c>
      <c r="T681" s="185">
        <v>0</v>
      </c>
      <c r="U681" s="185">
        <v>0</v>
      </c>
      <c r="V681" s="185">
        <v>0</v>
      </c>
      <c r="W681" s="185">
        <v>0</v>
      </c>
      <c r="X681" s="185">
        <v>0</v>
      </c>
      <c r="Y681" s="185">
        <v>0</v>
      </c>
      <c r="Z681" s="185">
        <v>0</v>
      </c>
      <c r="AA681" s="185">
        <v>0</v>
      </c>
      <c r="AB681" s="185">
        <v>0</v>
      </c>
      <c r="AC681" s="185">
        <v>0</v>
      </c>
      <c r="AD681" s="185">
        <v>0</v>
      </c>
      <c r="AE681" s="185">
        <v>0</v>
      </c>
      <c r="AF681" s="185">
        <v>0</v>
      </c>
      <c r="AG681" s="185">
        <v>0</v>
      </c>
      <c r="AH681" s="185">
        <v>0</v>
      </c>
    </row>
    <row r="682" spans="1:34" ht="30" customHeight="1">
      <c r="A682" s="2019"/>
      <c r="B682" s="991" t="s">
        <v>800</v>
      </c>
      <c r="C682" s="185">
        <v>0</v>
      </c>
      <c r="D682" s="185">
        <v>0</v>
      </c>
      <c r="E682" s="185">
        <v>0</v>
      </c>
      <c r="F682" s="185">
        <v>0</v>
      </c>
      <c r="G682" s="185">
        <v>0</v>
      </c>
      <c r="H682" s="185">
        <v>0</v>
      </c>
      <c r="I682" s="185">
        <v>0</v>
      </c>
      <c r="J682" s="185">
        <v>0</v>
      </c>
      <c r="K682" s="185">
        <v>0</v>
      </c>
      <c r="L682" s="185">
        <v>0</v>
      </c>
      <c r="M682" s="185">
        <v>0</v>
      </c>
      <c r="N682" s="185">
        <v>0</v>
      </c>
      <c r="O682" s="185">
        <v>0</v>
      </c>
      <c r="P682" s="185">
        <v>0</v>
      </c>
      <c r="Q682" s="185">
        <v>0</v>
      </c>
      <c r="R682" s="185">
        <v>0</v>
      </c>
      <c r="S682" s="185">
        <v>0</v>
      </c>
      <c r="T682" s="185">
        <v>0</v>
      </c>
      <c r="U682" s="185">
        <v>0</v>
      </c>
      <c r="V682" s="185">
        <v>0</v>
      </c>
      <c r="W682" s="185">
        <v>0</v>
      </c>
      <c r="X682" s="185">
        <v>0</v>
      </c>
      <c r="Y682" s="185">
        <v>0</v>
      </c>
      <c r="Z682" s="185">
        <v>0</v>
      </c>
      <c r="AA682" s="185">
        <v>0</v>
      </c>
      <c r="AB682" s="185">
        <v>0</v>
      </c>
      <c r="AC682" s="185">
        <v>0</v>
      </c>
      <c r="AD682" s="185">
        <v>0</v>
      </c>
      <c r="AE682" s="185">
        <v>0</v>
      </c>
      <c r="AF682" s="185">
        <v>0</v>
      </c>
      <c r="AG682" s="185">
        <v>0</v>
      </c>
      <c r="AH682" s="185">
        <v>0</v>
      </c>
    </row>
    <row r="683" spans="1:34" ht="30" customHeight="1">
      <c r="A683" s="2019"/>
      <c r="B683" s="989" t="s">
        <v>801</v>
      </c>
      <c r="C683" s="185">
        <v>0</v>
      </c>
      <c r="D683" s="185">
        <v>0</v>
      </c>
      <c r="E683" s="185">
        <v>0</v>
      </c>
      <c r="F683" s="185">
        <v>0</v>
      </c>
      <c r="G683" s="185">
        <v>0</v>
      </c>
      <c r="H683" s="185">
        <v>0</v>
      </c>
      <c r="I683" s="185">
        <v>0</v>
      </c>
      <c r="J683" s="185">
        <v>0</v>
      </c>
      <c r="K683" s="185">
        <v>0</v>
      </c>
      <c r="L683" s="185">
        <v>0</v>
      </c>
      <c r="M683" s="185">
        <v>0</v>
      </c>
      <c r="N683" s="185">
        <v>0</v>
      </c>
      <c r="O683" s="185">
        <v>0</v>
      </c>
      <c r="P683" s="185">
        <v>0</v>
      </c>
      <c r="Q683" s="185">
        <v>0</v>
      </c>
      <c r="R683" s="185">
        <v>0</v>
      </c>
      <c r="S683" s="185">
        <v>0</v>
      </c>
      <c r="T683" s="185">
        <v>0</v>
      </c>
      <c r="U683" s="185">
        <v>0</v>
      </c>
      <c r="V683" s="185">
        <v>0</v>
      </c>
      <c r="W683" s="185">
        <v>0</v>
      </c>
      <c r="X683" s="185">
        <v>0</v>
      </c>
      <c r="Y683" s="185">
        <v>0</v>
      </c>
      <c r="Z683" s="185">
        <v>0</v>
      </c>
      <c r="AA683" s="185">
        <v>0</v>
      </c>
      <c r="AB683" s="185">
        <v>0</v>
      </c>
      <c r="AC683" s="185">
        <v>0</v>
      </c>
      <c r="AD683" s="185">
        <v>0</v>
      </c>
      <c r="AE683" s="185">
        <v>0</v>
      </c>
      <c r="AF683" s="185">
        <v>0</v>
      </c>
      <c r="AG683" s="185">
        <v>0</v>
      </c>
      <c r="AH683" s="185">
        <v>0</v>
      </c>
    </row>
    <row r="684" spans="1:34" ht="30" customHeight="1">
      <c r="A684" s="2019"/>
      <c r="B684" s="995" t="s">
        <v>802</v>
      </c>
      <c r="C684" s="185">
        <v>0</v>
      </c>
      <c r="D684" s="185">
        <v>0</v>
      </c>
      <c r="E684" s="185">
        <v>0</v>
      </c>
      <c r="F684" s="185">
        <v>0</v>
      </c>
      <c r="G684" s="185">
        <v>0</v>
      </c>
      <c r="H684" s="185">
        <v>0</v>
      </c>
      <c r="I684" s="185">
        <v>0</v>
      </c>
      <c r="J684" s="185">
        <v>0</v>
      </c>
      <c r="K684" s="185">
        <v>0</v>
      </c>
      <c r="L684" s="185">
        <v>0</v>
      </c>
      <c r="M684" s="185">
        <v>0</v>
      </c>
      <c r="N684" s="185">
        <v>0</v>
      </c>
      <c r="O684" s="185">
        <v>0</v>
      </c>
      <c r="P684" s="185">
        <v>0</v>
      </c>
      <c r="Q684" s="185">
        <v>0</v>
      </c>
      <c r="R684" s="185">
        <v>0</v>
      </c>
      <c r="S684" s="185">
        <v>0</v>
      </c>
      <c r="T684" s="185">
        <v>0</v>
      </c>
      <c r="U684" s="185">
        <v>0</v>
      </c>
      <c r="V684" s="185">
        <v>0</v>
      </c>
      <c r="W684" s="185">
        <v>0</v>
      </c>
      <c r="X684" s="185">
        <v>0</v>
      </c>
      <c r="Y684" s="185">
        <v>0</v>
      </c>
      <c r="Z684" s="185">
        <v>0</v>
      </c>
      <c r="AA684" s="185">
        <v>0</v>
      </c>
      <c r="AB684" s="185">
        <v>0</v>
      </c>
      <c r="AC684" s="185">
        <v>0</v>
      </c>
      <c r="AD684" s="185">
        <v>0</v>
      </c>
      <c r="AE684" s="185">
        <v>0</v>
      </c>
      <c r="AF684" s="185">
        <v>0</v>
      </c>
      <c r="AG684" s="185">
        <v>0</v>
      </c>
      <c r="AH684" s="185">
        <v>0</v>
      </c>
    </row>
    <row r="685" spans="1:34" ht="30" customHeight="1">
      <c r="A685" s="2019"/>
      <c r="B685" s="995" t="s">
        <v>803</v>
      </c>
      <c r="C685" s="185">
        <v>0</v>
      </c>
      <c r="D685" s="185">
        <v>0</v>
      </c>
      <c r="E685" s="185">
        <v>0</v>
      </c>
      <c r="F685" s="185">
        <v>0</v>
      </c>
      <c r="G685" s="185">
        <v>0</v>
      </c>
      <c r="H685" s="185">
        <v>0</v>
      </c>
      <c r="I685" s="185">
        <v>0</v>
      </c>
      <c r="J685" s="185">
        <v>0</v>
      </c>
      <c r="K685" s="185">
        <v>0</v>
      </c>
      <c r="L685" s="185">
        <v>0</v>
      </c>
      <c r="M685" s="185">
        <v>0</v>
      </c>
      <c r="N685" s="185">
        <v>0</v>
      </c>
      <c r="O685" s="185">
        <v>0</v>
      </c>
      <c r="P685" s="185">
        <v>0</v>
      </c>
      <c r="Q685" s="185">
        <v>0</v>
      </c>
      <c r="R685" s="185">
        <v>0</v>
      </c>
      <c r="S685" s="185">
        <v>0</v>
      </c>
      <c r="T685" s="185">
        <v>0</v>
      </c>
      <c r="U685" s="185">
        <v>0</v>
      </c>
      <c r="V685" s="185">
        <v>0</v>
      </c>
      <c r="W685" s="185">
        <v>0</v>
      </c>
      <c r="X685" s="185">
        <v>0</v>
      </c>
      <c r="Y685" s="185">
        <v>0</v>
      </c>
      <c r="Z685" s="185">
        <v>0</v>
      </c>
      <c r="AA685" s="185">
        <v>0</v>
      </c>
      <c r="AB685" s="185">
        <v>0</v>
      </c>
      <c r="AC685" s="185">
        <v>0</v>
      </c>
      <c r="AD685" s="185">
        <v>0</v>
      </c>
      <c r="AE685" s="185">
        <v>0</v>
      </c>
      <c r="AF685" s="185">
        <v>0</v>
      </c>
      <c r="AG685" s="185">
        <v>0</v>
      </c>
      <c r="AH685" s="185">
        <v>0</v>
      </c>
    </row>
    <row r="686" spans="1:34" ht="30" customHeight="1">
      <c r="A686" s="2019"/>
      <c r="B686" s="1011" t="s">
        <v>804</v>
      </c>
      <c r="C686" s="185">
        <v>0</v>
      </c>
      <c r="D686" s="185">
        <v>0</v>
      </c>
      <c r="E686" s="185">
        <v>0</v>
      </c>
      <c r="F686" s="185">
        <v>0</v>
      </c>
      <c r="G686" s="185">
        <v>0</v>
      </c>
      <c r="H686" s="185">
        <v>0</v>
      </c>
      <c r="I686" s="185">
        <v>0</v>
      </c>
      <c r="J686" s="185">
        <v>0</v>
      </c>
      <c r="K686" s="185">
        <v>0</v>
      </c>
      <c r="L686" s="185">
        <v>0</v>
      </c>
      <c r="M686" s="185">
        <v>0</v>
      </c>
      <c r="N686" s="185">
        <v>0</v>
      </c>
      <c r="O686" s="185">
        <v>0</v>
      </c>
      <c r="P686" s="185">
        <v>0</v>
      </c>
      <c r="Q686" s="185">
        <v>0</v>
      </c>
      <c r="R686" s="185">
        <v>0</v>
      </c>
      <c r="S686" s="185">
        <v>0</v>
      </c>
      <c r="T686" s="185">
        <v>0</v>
      </c>
      <c r="U686" s="185">
        <v>0</v>
      </c>
      <c r="V686" s="185">
        <v>0</v>
      </c>
      <c r="W686" s="185">
        <v>0</v>
      </c>
      <c r="X686" s="185">
        <v>0</v>
      </c>
      <c r="Y686" s="185">
        <v>0</v>
      </c>
      <c r="Z686" s="185">
        <v>0</v>
      </c>
      <c r="AA686" s="185">
        <v>0</v>
      </c>
      <c r="AB686" s="185">
        <v>0</v>
      </c>
      <c r="AC686" s="185">
        <v>0</v>
      </c>
      <c r="AD686" s="185">
        <v>0</v>
      </c>
      <c r="AE686" s="185">
        <v>0</v>
      </c>
      <c r="AF686" s="185">
        <v>0</v>
      </c>
      <c r="AG686" s="185">
        <v>0</v>
      </c>
      <c r="AH686" s="185">
        <v>0</v>
      </c>
    </row>
    <row r="687" spans="1:34" ht="30" customHeight="1">
      <c r="A687" s="2019"/>
      <c r="B687" s="1011" t="s">
        <v>805</v>
      </c>
      <c r="C687" s="185">
        <v>0</v>
      </c>
      <c r="D687" s="185">
        <v>0</v>
      </c>
      <c r="E687" s="185">
        <v>0</v>
      </c>
      <c r="F687" s="185">
        <v>0</v>
      </c>
      <c r="G687" s="185">
        <v>0</v>
      </c>
      <c r="H687" s="185">
        <v>0</v>
      </c>
      <c r="I687" s="185">
        <v>0</v>
      </c>
      <c r="J687" s="185">
        <v>0</v>
      </c>
      <c r="K687" s="185">
        <v>0</v>
      </c>
      <c r="L687" s="185">
        <v>0</v>
      </c>
      <c r="M687" s="185">
        <v>0</v>
      </c>
      <c r="N687" s="185">
        <v>0</v>
      </c>
      <c r="O687" s="185">
        <v>0</v>
      </c>
      <c r="P687" s="185">
        <v>0</v>
      </c>
      <c r="Q687" s="185">
        <v>0</v>
      </c>
      <c r="R687" s="185">
        <v>0</v>
      </c>
      <c r="S687" s="185">
        <v>0</v>
      </c>
      <c r="T687" s="185">
        <v>0</v>
      </c>
      <c r="U687" s="185">
        <v>0</v>
      </c>
      <c r="V687" s="185">
        <v>0</v>
      </c>
      <c r="W687" s="185">
        <v>0</v>
      </c>
      <c r="X687" s="185">
        <v>0</v>
      </c>
      <c r="Y687" s="185">
        <v>0</v>
      </c>
      <c r="Z687" s="185">
        <v>0</v>
      </c>
      <c r="AA687" s="185">
        <v>0</v>
      </c>
      <c r="AB687" s="185">
        <v>0</v>
      </c>
      <c r="AC687" s="185">
        <v>0</v>
      </c>
      <c r="AD687" s="185">
        <v>0</v>
      </c>
      <c r="AE687" s="185">
        <v>0</v>
      </c>
      <c r="AF687" s="185">
        <v>0</v>
      </c>
      <c r="AG687" s="185">
        <v>0</v>
      </c>
      <c r="AH687" s="185">
        <v>0</v>
      </c>
    </row>
    <row r="688" spans="1:34" ht="30" customHeight="1">
      <c r="A688" s="2019"/>
      <c r="B688" s="1011" t="s">
        <v>806</v>
      </c>
      <c r="C688" s="185">
        <v>0</v>
      </c>
      <c r="D688" s="185">
        <v>0</v>
      </c>
      <c r="E688" s="185">
        <v>0</v>
      </c>
      <c r="F688" s="185">
        <v>0</v>
      </c>
      <c r="G688" s="185">
        <v>0</v>
      </c>
      <c r="H688" s="185">
        <v>0</v>
      </c>
      <c r="I688" s="185">
        <v>0</v>
      </c>
      <c r="J688" s="185">
        <v>0</v>
      </c>
      <c r="K688" s="185">
        <v>0</v>
      </c>
      <c r="L688" s="185">
        <v>0</v>
      </c>
      <c r="M688" s="185">
        <v>0</v>
      </c>
      <c r="N688" s="185">
        <v>0</v>
      </c>
      <c r="O688" s="185">
        <v>0</v>
      </c>
      <c r="P688" s="185">
        <v>0</v>
      </c>
      <c r="Q688" s="185">
        <v>0</v>
      </c>
      <c r="R688" s="185">
        <v>0</v>
      </c>
      <c r="S688" s="185">
        <v>0</v>
      </c>
      <c r="T688" s="185">
        <v>0</v>
      </c>
      <c r="U688" s="185">
        <v>0</v>
      </c>
      <c r="V688" s="185">
        <v>0</v>
      </c>
      <c r="W688" s="185">
        <v>0</v>
      </c>
      <c r="X688" s="185">
        <v>0</v>
      </c>
      <c r="Y688" s="185">
        <v>0</v>
      </c>
      <c r="Z688" s="185">
        <v>0</v>
      </c>
      <c r="AA688" s="185">
        <v>0</v>
      </c>
      <c r="AB688" s="185">
        <v>0</v>
      </c>
      <c r="AC688" s="185">
        <v>0</v>
      </c>
      <c r="AD688" s="185">
        <v>0</v>
      </c>
      <c r="AE688" s="185">
        <v>0</v>
      </c>
      <c r="AF688" s="185">
        <v>0</v>
      </c>
      <c r="AG688" s="185">
        <v>0</v>
      </c>
      <c r="AH688" s="185">
        <v>0</v>
      </c>
    </row>
    <row r="689" spans="1:34" ht="30" customHeight="1">
      <c r="A689" s="2019"/>
      <c r="B689" s="995" t="s">
        <v>807</v>
      </c>
      <c r="C689" s="185">
        <v>0</v>
      </c>
      <c r="D689" s="185">
        <v>0</v>
      </c>
      <c r="E689" s="185">
        <v>0</v>
      </c>
      <c r="F689" s="185">
        <v>0</v>
      </c>
      <c r="G689" s="185">
        <v>0</v>
      </c>
      <c r="H689" s="185">
        <v>0</v>
      </c>
      <c r="I689" s="185">
        <v>0</v>
      </c>
      <c r="J689" s="185">
        <v>0</v>
      </c>
      <c r="K689" s="185">
        <v>0</v>
      </c>
      <c r="L689" s="185">
        <v>0</v>
      </c>
      <c r="M689" s="185">
        <v>0</v>
      </c>
      <c r="N689" s="185">
        <v>0</v>
      </c>
      <c r="O689" s="185">
        <v>0</v>
      </c>
      <c r="P689" s="185">
        <v>0</v>
      </c>
      <c r="Q689" s="185">
        <v>0</v>
      </c>
      <c r="R689" s="185">
        <v>0</v>
      </c>
      <c r="S689" s="185">
        <v>0</v>
      </c>
      <c r="T689" s="185">
        <v>0</v>
      </c>
      <c r="U689" s="185">
        <v>0</v>
      </c>
      <c r="V689" s="185">
        <v>0</v>
      </c>
      <c r="W689" s="185">
        <v>0</v>
      </c>
      <c r="X689" s="185">
        <v>0</v>
      </c>
      <c r="Y689" s="185">
        <v>0</v>
      </c>
      <c r="Z689" s="185">
        <v>0</v>
      </c>
      <c r="AA689" s="185">
        <v>0</v>
      </c>
      <c r="AB689" s="185">
        <v>0</v>
      </c>
      <c r="AC689" s="185">
        <v>0</v>
      </c>
      <c r="AD689" s="185">
        <v>0</v>
      </c>
      <c r="AE689" s="185">
        <v>0</v>
      </c>
      <c r="AF689" s="185">
        <v>0</v>
      </c>
      <c r="AG689" s="185">
        <v>0</v>
      </c>
      <c r="AH689" s="185">
        <v>0</v>
      </c>
    </row>
    <row r="690" spans="1:34" ht="30" customHeight="1">
      <c r="A690" s="2019"/>
      <c r="B690" s="991" t="s">
        <v>808</v>
      </c>
      <c r="C690" s="185">
        <v>0</v>
      </c>
      <c r="D690" s="185">
        <v>0</v>
      </c>
      <c r="E690" s="185">
        <v>0</v>
      </c>
      <c r="F690" s="185">
        <v>0</v>
      </c>
      <c r="G690" s="185">
        <v>0</v>
      </c>
      <c r="H690" s="185">
        <v>0</v>
      </c>
      <c r="I690" s="185">
        <v>0</v>
      </c>
      <c r="J690" s="185">
        <v>0</v>
      </c>
      <c r="K690" s="185">
        <v>0</v>
      </c>
      <c r="L690" s="185">
        <v>0</v>
      </c>
      <c r="M690" s="185">
        <v>0</v>
      </c>
      <c r="N690" s="185">
        <v>0</v>
      </c>
      <c r="O690" s="185">
        <v>0</v>
      </c>
      <c r="P690" s="185">
        <v>0</v>
      </c>
      <c r="Q690" s="185">
        <v>0</v>
      </c>
      <c r="R690" s="185">
        <v>0</v>
      </c>
      <c r="S690" s="185">
        <v>0</v>
      </c>
      <c r="T690" s="185">
        <v>0</v>
      </c>
      <c r="U690" s="185">
        <v>0</v>
      </c>
      <c r="V690" s="185">
        <v>0</v>
      </c>
      <c r="W690" s="185">
        <v>0</v>
      </c>
      <c r="X690" s="185">
        <v>0</v>
      </c>
      <c r="Y690" s="185">
        <v>0</v>
      </c>
      <c r="Z690" s="185">
        <v>0</v>
      </c>
      <c r="AA690" s="185">
        <v>0</v>
      </c>
      <c r="AB690" s="185">
        <v>0</v>
      </c>
      <c r="AC690" s="185">
        <v>0</v>
      </c>
      <c r="AD690" s="185">
        <v>0</v>
      </c>
      <c r="AE690" s="185">
        <v>0</v>
      </c>
      <c r="AF690" s="185">
        <v>0</v>
      </c>
      <c r="AG690" s="185">
        <v>0</v>
      </c>
      <c r="AH690" s="185">
        <v>0</v>
      </c>
    </row>
    <row r="691" spans="1:34" ht="30" customHeight="1">
      <c r="A691" s="2019"/>
      <c r="B691" s="1011" t="s">
        <v>821</v>
      </c>
      <c r="C691" s="185">
        <v>0</v>
      </c>
      <c r="D691" s="185">
        <v>0</v>
      </c>
      <c r="E691" s="185">
        <v>0</v>
      </c>
      <c r="F691" s="185">
        <v>0</v>
      </c>
      <c r="G691" s="185">
        <v>0</v>
      </c>
      <c r="H691" s="185">
        <v>0</v>
      </c>
      <c r="I691" s="185">
        <v>0</v>
      </c>
      <c r="J691" s="185">
        <v>0</v>
      </c>
      <c r="K691" s="185">
        <v>0</v>
      </c>
      <c r="L691" s="185">
        <v>0</v>
      </c>
      <c r="M691" s="185">
        <v>0</v>
      </c>
      <c r="N691" s="185">
        <v>0</v>
      </c>
      <c r="O691" s="185">
        <v>0</v>
      </c>
      <c r="P691" s="185">
        <v>0</v>
      </c>
      <c r="Q691" s="185">
        <v>0</v>
      </c>
      <c r="R691" s="185">
        <v>0</v>
      </c>
      <c r="S691" s="185">
        <v>0</v>
      </c>
      <c r="T691" s="185">
        <v>0</v>
      </c>
      <c r="U691" s="185">
        <v>0</v>
      </c>
      <c r="V691" s="185">
        <v>0</v>
      </c>
      <c r="W691" s="185">
        <v>0</v>
      </c>
      <c r="X691" s="185">
        <v>0</v>
      </c>
      <c r="Y691" s="185">
        <v>0</v>
      </c>
      <c r="Z691" s="185">
        <v>0</v>
      </c>
      <c r="AA691" s="185">
        <v>0</v>
      </c>
      <c r="AB691" s="185">
        <v>0</v>
      </c>
      <c r="AC691" s="185">
        <v>0</v>
      </c>
      <c r="AD691" s="185">
        <v>0</v>
      </c>
      <c r="AE691" s="185">
        <v>0</v>
      </c>
      <c r="AF691" s="185">
        <v>0</v>
      </c>
      <c r="AG691" s="185">
        <v>0</v>
      </c>
      <c r="AH691" s="185">
        <v>0</v>
      </c>
    </row>
    <row r="692" spans="1:34" ht="30" customHeight="1">
      <c r="A692" s="2019"/>
      <c r="B692" s="1011" t="s">
        <v>822</v>
      </c>
      <c r="C692" s="185">
        <v>0</v>
      </c>
      <c r="D692" s="185">
        <v>0</v>
      </c>
      <c r="E692" s="185">
        <v>0</v>
      </c>
      <c r="F692" s="185">
        <v>0</v>
      </c>
      <c r="G692" s="185">
        <v>0</v>
      </c>
      <c r="H692" s="185">
        <v>0</v>
      </c>
      <c r="I692" s="185">
        <v>0</v>
      </c>
      <c r="J692" s="185">
        <v>0</v>
      </c>
      <c r="K692" s="185">
        <v>0</v>
      </c>
      <c r="L692" s="185">
        <v>0</v>
      </c>
      <c r="M692" s="185">
        <v>0</v>
      </c>
      <c r="N692" s="185">
        <v>0</v>
      </c>
      <c r="O692" s="185">
        <v>0</v>
      </c>
      <c r="P692" s="185">
        <v>0</v>
      </c>
      <c r="Q692" s="185">
        <v>0</v>
      </c>
      <c r="R692" s="185">
        <v>0</v>
      </c>
      <c r="S692" s="185">
        <v>0</v>
      </c>
      <c r="T692" s="185">
        <v>0</v>
      </c>
      <c r="U692" s="185">
        <v>0</v>
      </c>
      <c r="V692" s="185">
        <v>0</v>
      </c>
      <c r="W692" s="185">
        <v>0</v>
      </c>
      <c r="X692" s="185">
        <v>0</v>
      </c>
      <c r="Y692" s="185">
        <v>0</v>
      </c>
      <c r="Z692" s="185">
        <v>0</v>
      </c>
      <c r="AA692" s="185">
        <v>0</v>
      </c>
      <c r="AB692" s="185">
        <v>0</v>
      </c>
      <c r="AC692" s="185">
        <v>0</v>
      </c>
      <c r="AD692" s="185">
        <v>0</v>
      </c>
      <c r="AE692" s="185">
        <v>0</v>
      </c>
      <c r="AF692" s="185">
        <v>0</v>
      </c>
      <c r="AG692" s="185">
        <v>0</v>
      </c>
      <c r="AH692" s="185">
        <v>0</v>
      </c>
    </row>
    <row r="693" spans="1:34" ht="19.5" customHeight="1">
      <c r="A693" s="2019"/>
      <c r="B693" s="1242" t="s">
        <v>952</v>
      </c>
      <c r="C693" s="185">
        <v>0</v>
      </c>
      <c r="D693" s="185">
        <v>0</v>
      </c>
      <c r="E693" s="185">
        <v>0</v>
      </c>
      <c r="F693" s="185">
        <v>0</v>
      </c>
      <c r="G693" s="185">
        <v>0</v>
      </c>
      <c r="H693" s="185">
        <v>0</v>
      </c>
      <c r="I693" s="185">
        <v>0</v>
      </c>
      <c r="J693" s="185">
        <v>0</v>
      </c>
      <c r="K693" s="185">
        <v>0</v>
      </c>
      <c r="L693" s="185">
        <v>0</v>
      </c>
      <c r="M693" s="185">
        <v>0</v>
      </c>
      <c r="N693" s="185">
        <v>0</v>
      </c>
      <c r="O693" s="185">
        <v>0</v>
      </c>
      <c r="P693" s="185">
        <v>0</v>
      </c>
      <c r="Q693" s="185">
        <v>0</v>
      </c>
      <c r="R693" s="185">
        <v>0</v>
      </c>
      <c r="S693" s="185">
        <v>0</v>
      </c>
      <c r="T693" s="185">
        <v>0</v>
      </c>
      <c r="U693" s="185">
        <v>0</v>
      </c>
      <c r="V693" s="185">
        <v>0</v>
      </c>
      <c r="W693" s="185">
        <v>0</v>
      </c>
      <c r="X693" s="185">
        <v>0</v>
      </c>
      <c r="Y693" s="185">
        <v>0</v>
      </c>
      <c r="Z693" s="185">
        <v>0</v>
      </c>
      <c r="AA693" s="185">
        <v>0</v>
      </c>
      <c r="AB693" s="185">
        <v>0</v>
      </c>
      <c r="AC693" s="185">
        <v>0</v>
      </c>
      <c r="AD693" s="185">
        <v>0</v>
      </c>
      <c r="AE693" s="185">
        <v>0</v>
      </c>
      <c r="AF693" s="185">
        <v>0</v>
      </c>
      <c r="AG693" s="185">
        <v>0</v>
      </c>
      <c r="AH693" s="185">
        <v>0</v>
      </c>
    </row>
    <row r="694" spans="1:34" ht="19.5" customHeight="1">
      <c r="A694" s="2018" t="s">
        <v>840</v>
      </c>
      <c r="B694" s="1013" t="s">
        <v>41</v>
      </c>
      <c r="C694" s="1013">
        <f>SUM(' 배수관 경년별 총괄'!C695:' 배수관 경년별 총괄'!C716)</f>
        <v>254.35</v>
      </c>
      <c r="D694" s="1013">
        <f>SUM(' 배수관 경년별 총괄'!D695:' 배수관 경년별 총괄'!D716)</f>
        <v>254.35</v>
      </c>
      <c r="E694" s="1013">
        <f>SUM(' 배수관 경년별 총괄'!E695:' 배수관 경년별 총괄'!E716)</f>
        <v>0</v>
      </c>
      <c r="F694" s="1013">
        <f>SUM(' 배수관 경년별 총괄'!F695:' 배수관 경년별 총괄'!F716)</f>
        <v>0</v>
      </c>
      <c r="G694" s="1013">
        <f>SUM(' 배수관 경년별 총괄'!G695:' 배수관 경년별 총괄'!G716)</f>
        <v>0</v>
      </c>
      <c r="H694" s="1013">
        <f>SUM(' 배수관 경년별 총괄'!H695:' 배수관 경년별 총괄'!H716)</f>
        <v>0</v>
      </c>
      <c r="I694" s="1013">
        <f>SUM(' 배수관 경년별 총괄'!I695:' 배수관 경년별 총괄'!I716)</f>
        <v>0</v>
      </c>
      <c r="J694" s="1013">
        <f>SUM(' 배수관 경년별 총괄'!J695:' 배수관 경년별 총괄'!J716)</f>
        <v>0</v>
      </c>
      <c r="K694" s="1013">
        <f>SUM(' 배수관 경년별 총괄'!K695:' 배수관 경년별 총괄'!K716)</f>
        <v>0</v>
      </c>
      <c r="L694" s="1013">
        <f>SUM(' 배수관 경년별 총괄'!L695:' 배수관 경년별 총괄'!L716)</f>
        <v>0</v>
      </c>
      <c r="M694" s="1013">
        <f>SUM(' 배수관 경년별 총괄'!M695:' 배수관 경년별 총괄'!M716)</f>
        <v>0</v>
      </c>
      <c r="N694" s="1013">
        <f>SUM(' 배수관 경년별 총괄'!N695:' 배수관 경년별 총괄'!N716)</f>
        <v>0</v>
      </c>
      <c r="O694" s="1013">
        <f>SUM(' 배수관 경년별 총괄'!O695:' 배수관 경년별 총괄'!O716)</f>
        <v>0</v>
      </c>
      <c r="P694" s="1013">
        <f>SUM(' 배수관 경년별 총괄'!P695:' 배수관 경년별 총괄'!P716)</f>
        <v>0</v>
      </c>
      <c r="Q694" s="1013">
        <f>SUM(' 배수관 경년별 총괄'!Q695:' 배수관 경년별 총괄'!Q716)</f>
        <v>0</v>
      </c>
      <c r="R694" s="1013">
        <f>SUM(' 배수관 경년별 총괄'!R695:' 배수관 경년별 총괄'!R716)</f>
        <v>0</v>
      </c>
      <c r="S694" s="1013">
        <f>SUM(' 배수관 경년별 총괄'!S695:' 배수관 경년별 총괄'!S716)</f>
        <v>0</v>
      </c>
      <c r="T694" s="1013">
        <f>SUM(' 배수관 경년별 총괄'!T695:' 배수관 경년별 총괄'!T716)</f>
        <v>0</v>
      </c>
      <c r="U694" s="1013">
        <f>SUM(' 배수관 경년별 총괄'!U695:' 배수관 경년별 총괄'!U716)</f>
        <v>0</v>
      </c>
      <c r="V694" s="1013">
        <f>SUM(' 배수관 경년별 총괄'!V695:' 배수관 경년별 총괄'!V716)</f>
        <v>0</v>
      </c>
      <c r="W694" s="1013">
        <f>SUM(' 배수관 경년별 총괄'!W695:' 배수관 경년별 총괄'!W716)</f>
        <v>0</v>
      </c>
      <c r="X694" s="1013">
        <f>SUM(' 배수관 경년별 총괄'!X695:' 배수관 경년별 총괄'!X716)</f>
        <v>0</v>
      </c>
      <c r="Y694" s="1013">
        <f>SUM(' 배수관 경년별 총괄'!Y695:' 배수관 경년별 총괄'!Y716)</f>
        <v>0</v>
      </c>
      <c r="Z694" s="1013">
        <f>SUM(' 배수관 경년별 총괄'!Z695:' 배수관 경년별 총괄'!Z716)</f>
        <v>0</v>
      </c>
      <c r="AA694" s="1013">
        <f>SUM(' 배수관 경년별 총괄'!AA695:' 배수관 경년별 총괄'!AA716)</f>
        <v>0</v>
      </c>
      <c r="AB694" s="1013">
        <f>SUM(' 배수관 경년별 총괄'!AB695:' 배수관 경년별 총괄'!AB716)</f>
        <v>0</v>
      </c>
      <c r="AC694" s="1013">
        <f>SUM(' 배수관 경년별 총괄'!AC695:' 배수관 경년별 총괄'!AC716)</f>
        <v>0</v>
      </c>
      <c r="AD694" s="1013">
        <f>SUM(' 배수관 경년별 총괄'!AD695:' 배수관 경년별 총괄'!AD716)</f>
        <v>0</v>
      </c>
      <c r="AE694" s="1013">
        <f>SUM(' 배수관 경년별 총괄'!AE695:' 배수관 경년별 총괄'!AE716)</f>
        <v>0</v>
      </c>
      <c r="AF694" s="1013">
        <f>SUM(' 배수관 경년별 총괄'!AF695:' 배수관 경년별 총괄'!AF716)</f>
        <v>0</v>
      </c>
      <c r="AG694" s="1013">
        <f>SUM(' 배수관 경년별 총괄'!AG695:' 배수관 경년별 총괄'!AG716)</f>
        <v>0</v>
      </c>
      <c r="AH694" s="1013">
        <f>SUM(' 배수관 경년별 총괄'!AH695:' 배수관 경년별 총괄'!AH716)</f>
        <v>0</v>
      </c>
    </row>
    <row r="695" spans="1:34" ht="19.5" customHeight="1">
      <c r="A695" s="2018" t="s">
        <v>840</v>
      </c>
      <c r="B695" s="989" t="s">
        <v>951</v>
      </c>
      <c r="C695" s="185">
        <v>0</v>
      </c>
      <c r="D695" s="185">
        <v>0</v>
      </c>
      <c r="E695" s="185">
        <v>0</v>
      </c>
      <c r="F695" s="185">
        <v>0</v>
      </c>
      <c r="G695" s="185">
        <v>0</v>
      </c>
      <c r="H695" s="185">
        <v>0</v>
      </c>
      <c r="I695" s="185">
        <v>0</v>
      </c>
      <c r="J695" s="185">
        <v>0</v>
      </c>
      <c r="K695" s="185">
        <v>0</v>
      </c>
      <c r="L695" s="185">
        <v>0</v>
      </c>
      <c r="M695" s="185">
        <v>0</v>
      </c>
      <c r="N695" s="185">
        <v>0</v>
      </c>
      <c r="O695" s="185">
        <v>0</v>
      </c>
      <c r="P695" s="185">
        <v>0</v>
      </c>
      <c r="Q695" s="185">
        <v>0</v>
      </c>
      <c r="R695" s="185">
        <v>0</v>
      </c>
      <c r="S695" s="185">
        <v>0</v>
      </c>
      <c r="T695" s="185">
        <v>0</v>
      </c>
      <c r="U695" s="185">
        <v>0</v>
      </c>
      <c r="V695" s="185">
        <v>0</v>
      </c>
      <c r="W695" s="185">
        <v>0</v>
      </c>
      <c r="X695" s="185">
        <v>0</v>
      </c>
      <c r="Y695" s="185">
        <v>0</v>
      </c>
      <c r="Z695" s="185">
        <v>0</v>
      </c>
      <c r="AA695" s="185">
        <v>0</v>
      </c>
      <c r="AB695" s="185">
        <v>0</v>
      </c>
      <c r="AC695" s="185">
        <v>0</v>
      </c>
      <c r="AD695" s="185">
        <v>0</v>
      </c>
      <c r="AE695" s="185">
        <v>0</v>
      </c>
      <c r="AF695" s="185">
        <v>0</v>
      </c>
      <c r="AG695" s="185">
        <v>0</v>
      </c>
      <c r="AH695" s="185">
        <v>0</v>
      </c>
    </row>
    <row r="696" spans="1:34" ht="30" customHeight="1">
      <c r="A696" s="2019"/>
      <c r="B696" s="989" t="s">
        <v>796</v>
      </c>
      <c r="C696" s="185">
        <v>0</v>
      </c>
      <c r="D696" s="185">
        <v>0</v>
      </c>
      <c r="E696" s="185">
        <v>0</v>
      </c>
      <c r="F696" s="185">
        <v>0</v>
      </c>
      <c r="G696" s="185">
        <v>0</v>
      </c>
      <c r="H696" s="185">
        <v>0</v>
      </c>
      <c r="I696" s="185">
        <v>0</v>
      </c>
      <c r="J696" s="185">
        <v>0</v>
      </c>
      <c r="K696" s="185">
        <v>0</v>
      </c>
      <c r="L696" s="185">
        <v>0</v>
      </c>
      <c r="M696" s="185">
        <v>0</v>
      </c>
      <c r="N696" s="185">
        <v>0</v>
      </c>
      <c r="O696" s="185">
        <v>0</v>
      </c>
      <c r="P696" s="185">
        <v>0</v>
      </c>
      <c r="Q696" s="185">
        <v>0</v>
      </c>
      <c r="R696" s="185">
        <v>0</v>
      </c>
      <c r="S696" s="185">
        <v>0</v>
      </c>
      <c r="T696" s="185">
        <v>0</v>
      </c>
      <c r="U696" s="185">
        <v>0</v>
      </c>
      <c r="V696" s="185">
        <v>0</v>
      </c>
      <c r="W696" s="185">
        <v>0</v>
      </c>
      <c r="X696" s="185">
        <v>0</v>
      </c>
      <c r="Y696" s="185">
        <v>0</v>
      </c>
      <c r="Z696" s="185">
        <v>0</v>
      </c>
      <c r="AA696" s="185">
        <v>0</v>
      </c>
      <c r="AB696" s="185">
        <v>0</v>
      </c>
      <c r="AC696" s="185">
        <v>0</v>
      </c>
      <c r="AD696" s="185">
        <v>0</v>
      </c>
      <c r="AE696" s="185">
        <v>0</v>
      </c>
      <c r="AF696" s="185">
        <v>0</v>
      </c>
      <c r="AG696" s="185">
        <v>0</v>
      </c>
      <c r="AH696" s="185">
        <v>0</v>
      </c>
    </row>
    <row r="697" spans="1:34" ht="30" customHeight="1">
      <c r="A697" s="2019"/>
      <c r="B697" s="989" t="s">
        <v>797</v>
      </c>
      <c r="C697" s="185">
        <v>0</v>
      </c>
      <c r="D697" s="185">
        <v>0</v>
      </c>
      <c r="E697" s="185">
        <v>0</v>
      </c>
      <c r="F697" s="185">
        <v>0</v>
      </c>
      <c r="G697" s="185">
        <v>0</v>
      </c>
      <c r="H697" s="185">
        <v>0</v>
      </c>
      <c r="I697" s="185">
        <v>0</v>
      </c>
      <c r="J697" s="185">
        <v>0</v>
      </c>
      <c r="K697" s="185">
        <v>0</v>
      </c>
      <c r="L697" s="185">
        <v>0</v>
      </c>
      <c r="M697" s="185">
        <v>0</v>
      </c>
      <c r="N697" s="185">
        <v>0</v>
      </c>
      <c r="O697" s="185">
        <v>0</v>
      </c>
      <c r="P697" s="185">
        <v>0</v>
      </c>
      <c r="Q697" s="185">
        <v>0</v>
      </c>
      <c r="R697" s="185">
        <v>0</v>
      </c>
      <c r="S697" s="185">
        <v>0</v>
      </c>
      <c r="T697" s="185">
        <v>0</v>
      </c>
      <c r="U697" s="185">
        <v>0</v>
      </c>
      <c r="V697" s="185">
        <v>0</v>
      </c>
      <c r="W697" s="185">
        <v>0</v>
      </c>
      <c r="X697" s="185">
        <v>0</v>
      </c>
      <c r="Y697" s="185">
        <v>0</v>
      </c>
      <c r="Z697" s="185">
        <v>0</v>
      </c>
      <c r="AA697" s="185">
        <v>0</v>
      </c>
      <c r="AB697" s="185">
        <v>0</v>
      </c>
      <c r="AC697" s="185">
        <v>0</v>
      </c>
      <c r="AD697" s="185">
        <v>0</v>
      </c>
      <c r="AE697" s="185">
        <v>0</v>
      </c>
      <c r="AF697" s="185">
        <v>0</v>
      </c>
      <c r="AG697" s="185">
        <v>0</v>
      </c>
      <c r="AH697" s="185">
        <v>0</v>
      </c>
    </row>
    <row r="698" spans="1:34" ht="30" customHeight="1">
      <c r="A698" s="2019"/>
      <c r="B698" s="989" t="s">
        <v>798</v>
      </c>
      <c r="C698" s="185">
        <v>0</v>
      </c>
      <c r="D698" s="185">
        <v>0</v>
      </c>
      <c r="E698" s="185">
        <v>0</v>
      </c>
      <c r="F698" s="185">
        <v>0</v>
      </c>
      <c r="G698" s="185">
        <v>0</v>
      </c>
      <c r="H698" s="185">
        <v>0</v>
      </c>
      <c r="I698" s="185">
        <v>0</v>
      </c>
      <c r="J698" s="185">
        <v>0</v>
      </c>
      <c r="K698" s="185">
        <v>0</v>
      </c>
      <c r="L698" s="185">
        <v>0</v>
      </c>
      <c r="M698" s="185">
        <v>0</v>
      </c>
      <c r="N698" s="185">
        <v>0</v>
      </c>
      <c r="O698" s="185">
        <v>0</v>
      </c>
      <c r="P698" s="185">
        <v>0</v>
      </c>
      <c r="Q698" s="185">
        <v>0</v>
      </c>
      <c r="R698" s="185">
        <v>0</v>
      </c>
      <c r="S698" s="185">
        <v>0</v>
      </c>
      <c r="T698" s="185">
        <v>0</v>
      </c>
      <c r="U698" s="185">
        <v>0</v>
      </c>
      <c r="V698" s="185">
        <v>0</v>
      </c>
      <c r="W698" s="185">
        <v>0</v>
      </c>
      <c r="X698" s="185">
        <v>0</v>
      </c>
      <c r="Y698" s="185">
        <v>0</v>
      </c>
      <c r="Z698" s="185">
        <v>0</v>
      </c>
      <c r="AA698" s="185">
        <v>0</v>
      </c>
      <c r="AB698" s="185">
        <v>0</v>
      </c>
      <c r="AC698" s="185">
        <v>0</v>
      </c>
      <c r="AD698" s="185">
        <v>0</v>
      </c>
      <c r="AE698" s="185">
        <v>0</v>
      </c>
      <c r="AF698" s="185">
        <v>0</v>
      </c>
      <c r="AG698" s="185">
        <v>0</v>
      </c>
      <c r="AH698" s="185">
        <v>0</v>
      </c>
    </row>
    <row r="699" spans="1:34" ht="30" customHeight="1">
      <c r="A699" s="2019"/>
      <c r="B699" s="989" t="s">
        <v>780</v>
      </c>
      <c r="C699" s="185">
        <v>0</v>
      </c>
      <c r="D699" s="185">
        <v>0</v>
      </c>
      <c r="E699" s="185">
        <v>0</v>
      </c>
      <c r="F699" s="185">
        <v>0</v>
      </c>
      <c r="G699" s="185">
        <v>0</v>
      </c>
      <c r="H699" s="185">
        <v>0</v>
      </c>
      <c r="I699" s="185">
        <v>0</v>
      </c>
      <c r="J699" s="185">
        <v>0</v>
      </c>
      <c r="K699" s="185">
        <v>0</v>
      </c>
      <c r="L699" s="185">
        <v>0</v>
      </c>
      <c r="M699" s="185">
        <v>0</v>
      </c>
      <c r="N699" s="185">
        <v>0</v>
      </c>
      <c r="O699" s="185">
        <v>0</v>
      </c>
      <c r="P699" s="185">
        <v>0</v>
      </c>
      <c r="Q699" s="185">
        <v>0</v>
      </c>
      <c r="R699" s="185">
        <v>0</v>
      </c>
      <c r="S699" s="185">
        <v>0</v>
      </c>
      <c r="T699" s="185">
        <v>0</v>
      </c>
      <c r="U699" s="185">
        <v>0</v>
      </c>
      <c r="V699" s="185">
        <v>0</v>
      </c>
      <c r="W699" s="185">
        <v>0</v>
      </c>
      <c r="X699" s="185">
        <v>0</v>
      </c>
      <c r="Y699" s="185">
        <v>0</v>
      </c>
      <c r="Z699" s="185">
        <v>0</v>
      </c>
      <c r="AA699" s="185">
        <v>0</v>
      </c>
      <c r="AB699" s="185">
        <v>0</v>
      </c>
      <c r="AC699" s="185">
        <v>0</v>
      </c>
      <c r="AD699" s="185">
        <v>0</v>
      </c>
      <c r="AE699" s="185">
        <v>0</v>
      </c>
      <c r="AF699" s="185">
        <v>0</v>
      </c>
      <c r="AG699" s="185">
        <v>0</v>
      </c>
      <c r="AH699" s="185">
        <v>0</v>
      </c>
    </row>
    <row r="700" spans="1:34" ht="30" customHeight="1">
      <c r="A700" s="2019"/>
      <c r="B700" s="991" t="s">
        <v>781</v>
      </c>
      <c r="C700" s="185">
        <v>0</v>
      </c>
      <c r="D700" s="185">
        <v>0</v>
      </c>
      <c r="E700" s="185">
        <v>0</v>
      </c>
      <c r="F700" s="185">
        <v>0</v>
      </c>
      <c r="G700" s="185">
        <v>0</v>
      </c>
      <c r="H700" s="185">
        <v>0</v>
      </c>
      <c r="I700" s="185">
        <v>0</v>
      </c>
      <c r="J700" s="185">
        <v>0</v>
      </c>
      <c r="K700" s="185">
        <v>0</v>
      </c>
      <c r="L700" s="185">
        <v>0</v>
      </c>
      <c r="M700" s="185">
        <v>0</v>
      </c>
      <c r="N700" s="185">
        <v>0</v>
      </c>
      <c r="O700" s="185">
        <v>0</v>
      </c>
      <c r="P700" s="185">
        <v>0</v>
      </c>
      <c r="Q700" s="185">
        <v>0</v>
      </c>
      <c r="R700" s="185">
        <v>0</v>
      </c>
      <c r="S700" s="185">
        <v>0</v>
      </c>
      <c r="T700" s="185">
        <v>0</v>
      </c>
      <c r="U700" s="185">
        <v>0</v>
      </c>
      <c r="V700" s="185">
        <v>0</v>
      </c>
      <c r="W700" s="185">
        <v>0</v>
      </c>
      <c r="X700" s="185">
        <v>0</v>
      </c>
      <c r="Y700" s="185">
        <v>0</v>
      </c>
      <c r="Z700" s="185">
        <v>0</v>
      </c>
      <c r="AA700" s="185">
        <v>0</v>
      </c>
      <c r="AB700" s="185">
        <v>0</v>
      </c>
      <c r="AC700" s="185">
        <v>0</v>
      </c>
      <c r="AD700" s="185">
        <v>0</v>
      </c>
      <c r="AE700" s="185">
        <v>0</v>
      </c>
      <c r="AF700" s="185">
        <v>0</v>
      </c>
      <c r="AG700" s="185">
        <v>0</v>
      </c>
      <c r="AH700" s="185">
        <v>0</v>
      </c>
    </row>
    <row r="701" spans="1:34" ht="30" customHeight="1">
      <c r="A701" s="2019"/>
      <c r="B701" s="991" t="s">
        <v>786</v>
      </c>
      <c r="C701" s="185">
        <v>0</v>
      </c>
      <c r="D701" s="185">
        <v>0</v>
      </c>
      <c r="E701" s="185">
        <v>0</v>
      </c>
      <c r="F701" s="185">
        <v>0</v>
      </c>
      <c r="G701" s="185">
        <v>0</v>
      </c>
      <c r="H701" s="185">
        <v>0</v>
      </c>
      <c r="I701" s="185">
        <v>0</v>
      </c>
      <c r="J701" s="185">
        <v>0</v>
      </c>
      <c r="K701" s="185">
        <v>0</v>
      </c>
      <c r="L701" s="185">
        <v>0</v>
      </c>
      <c r="M701" s="185">
        <v>0</v>
      </c>
      <c r="N701" s="185">
        <v>0</v>
      </c>
      <c r="O701" s="185">
        <v>0</v>
      </c>
      <c r="P701" s="185">
        <v>0</v>
      </c>
      <c r="Q701" s="185">
        <v>0</v>
      </c>
      <c r="R701" s="185">
        <v>0</v>
      </c>
      <c r="S701" s="185">
        <v>0</v>
      </c>
      <c r="T701" s="185">
        <v>0</v>
      </c>
      <c r="U701" s="185">
        <v>0</v>
      </c>
      <c r="V701" s="185">
        <v>0</v>
      </c>
      <c r="W701" s="185">
        <v>0</v>
      </c>
      <c r="X701" s="185">
        <v>0</v>
      </c>
      <c r="Y701" s="185">
        <v>0</v>
      </c>
      <c r="Z701" s="185">
        <v>0</v>
      </c>
      <c r="AA701" s="185">
        <v>0</v>
      </c>
      <c r="AB701" s="185">
        <v>0</v>
      </c>
      <c r="AC701" s="185">
        <v>0</v>
      </c>
      <c r="AD701" s="185">
        <v>0</v>
      </c>
      <c r="AE701" s="185">
        <v>0</v>
      </c>
      <c r="AF701" s="185">
        <v>0</v>
      </c>
      <c r="AG701" s="185">
        <v>0</v>
      </c>
      <c r="AH701" s="185">
        <v>0</v>
      </c>
    </row>
    <row r="702" spans="1:34" ht="30" customHeight="1">
      <c r="A702" s="2019"/>
      <c r="B702" s="991" t="s">
        <v>799</v>
      </c>
      <c r="C702" s="185">
        <v>0</v>
      </c>
      <c r="D702" s="185">
        <v>0</v>
      </c>
      <c r="E702" s="185">
        <v>0</v>
      </c>
      <c r="F702" s="185">
        <v>0</v>
      </c>
      <c r="G702" s="185">
        <v>0</v>
      </c>
      <c r="H702" s="185">
        <v>0</v>
      </c>
      <c r="I702" s="185">
        <v>0</v>
      </c>
      <c r="J702" s="185">
        <v>0</v>
      </c>
      <c r="K702" s="185">
        <v>0</v>
      </c>
      <c r="L702" s="185">
        <v>0</v>
      </c>
      <c r="M702" s="185">
        <v>0</v>
      </c>
      <c r="N702" s="185">
        <v>0</v>
      </c>
      <c r="O702" s="185">
        <v>0</v>
      </c>
      <c r="P702" s="185">
        <v>0</v>
      </c>
      <c r="Q702" s="185">
        <v>0</v>
      </c>
      <c r="R702" s="185">
        <v>0</v>
      </c>
      <c r="S702" s="185">
        <v>0</v>
      </c>
      <c r="T702" s="185">
        <v>0</v>
      </c>
      <c r="U702" s="185">
        <v>0</v>
      </c>
      <c r="V702" s="185">
        <v>0</v>
      </c>
      <c r="W702" s="185">
        <v>0</v>
      </c>
      <c r="X702" s="185">
        <v>0</v>
      </c>
      <c r="Y702" s="185">
        <v>0</v>
      </c>
      <c r="Z702" s="185">
        <v>0</v>
      </c>
      <c r="AA702" s="185">
        <v>0</v>
      </c>
      <c r="AB702" s="185">
        <v>0</v>
      </c>
      <c r="AC702" s="185">
        <v>0</v>
      </c>
      <c r="AD702" s="185">
        <v>0</v>
      </c>
      <c r="AE702" s="185">
        <v>0</v>
      </c>
      <c r="AF702" s="185">
        <v>0</v>
      </c>
      <c r="AG702" s="185">
        <v>0</v>
      </c>
      <c r="AH702" s="185">
        <v>0</v>
      </c>
    </row>
    <row r="703" spans="1:34" ht="30" customHeight="1">
      <c r="A703" s="2019"/>
      <c r="B703" s="991" t="s">
        <v>787</v>
      </c>
      <c r="C703" s="185">
        <v>0</v>
      </c>
      <c r="D703" s="185">
        <v>0</v>
      </c>
      <c r="E703" s="185">
        <v>0</v>
      </c>
      <c r="F703" s="185">
        <v>0</v>
      </c>
      <c r="G703" s="185">
        <v>0</v>
      </c>
      <c r="H703" s="185">
        <v>0</v>
      </c>
      <c r="I703" s="185">
        <v>0</v>
      </c>
      <c r="J703" s="185">
        <v>0</v>
      </c>
      <c r="K703" s="185">
        <v>0</v>
      </c>
      <c r="L703" s="185">
        <v>0</v>
      </c>
      <c r="M703" s="185">
        <v>0</v>
      </c>
      <c r="N703" s="185">
        <v>0</v>
      </c>
      <c r="O703" s="185">
        <v>0</v>
      </c>
      <c r="P703" s="185">
        <v>0</v>
      </c>
      <c r="Q703" s="185">
        <v>0</v>
      </c>
      <c r="R703" s="185">
        <v>0</v>
      </c>
      <c r="S703" s="185">
        <v>0</v>
      </c>
      <c r="T703" s="185">
        <v>0</v>
      </c>
      <c r="U703" s="185">
        <v>0</v>
      </c>
      <c r="V703" s="185">
        <v>0</v>
      </c>
      <c r="W703" s="185">
        <v>0</v>
      </c>
      <c r="X703" s="185">
        <v>0</v>
      </c>
      <c r="Y703" s="185">
        <v>0</v>
      </c>
      <c r="Z703" s="185">
        <v>0</v>
      </c>
      <c r="AA703" s="185">
        <v>0</v>
      </c>
      <c r="AB703" s="185">
        <v>0</v>
      </c>
      <c r="AC703" s="185">
        <v>0</v>
      </c>
      <c r="AD703" s="185">
        <v>0</v>
      </c>
      <c r="AE703" s="185">
        <v>0</v>
      </c>
      <c r="AF703" s="185">
        <v>0</v>
      </c>
      <c r="AG703" s="185">
        <v>0</v>
      </c>
      <c r="AH703" s="185">
        <v>0</v>
      </c>
    </row>
    <row r="704" spans="1:34" ht="30" customHeight="1">
      <c r="A704" s="2019"/>
      <c r="B704" s="991" t="s">
        <v>820</v>
      </c>
      <c r="C704" s="185">
        <v>0</v>
      </c>
      <c r="D704" s="185">
        <v>0</v>
      </c>
      <c r="E704" s="185">
        <v>0</v>
      </c>
      <c r="F704" s="185">
        <v>0</v>
      </c>
      <c r="G704" s="185">
        <v>0</v>
      </c>
      <c r="H704" s="185">
        <v>0</v>
      </c>
      <c r="I704" s="185">
        <v>0</v>
      </c>
      <c r="J704" s="185">
        <v>0</v>
      </c>
      <c r="K704" s="185">
        <v>0</v>
      </c>
      <c r="L704" s="185">
        <v>0</v>
      </c>
      <c r="M704" s="185">
        <v>0</v>
      </c>
      <c r="N704" s="185">
        <v>0</v>
      </c>
      <c r="O704" s="185">
        <v>0</v>
      </c>
      <c r="P704" s="185">
        <v>0</v>
      </c>
      <c r="Q704" s="185">
        <v>0</v>
      </c>
      <c r="R704" s="185">
        <v>0</v>
      </c>
      <c r="S704" s="185">
        <v>0</v>
      </c>
      <c r="T704" s="185">
        <v>0</v>
      </c>
      <c r="U704" s="185">
        <v>0</v>
      </c>
      <c r="V704" s="185">
        <v>0</v>
      </c>
      <c r="W704" s="185">
        <v>0</v>
      </c>
      <c r="X704" s="185">
        <v>0</v>
      </c>
      <c r="Y704" s="185">
        <v>0</v>
      </c>
      <c r="Z704" s="185">
        <v>0</v>
      </c>
      <c r="AA704" s="185">
        <v>0</v>
      </c>
      <c r="AB704" s="185">
        <v>0</v>
      </c>
      <c r="AC704" s="185">
        <v>0</v>
      </c>
      <c r="AD704" s="185">
        <v>0</v>
      </c>
      <c r="AE704" s="185">
        <v>0</v>
      </c>
      <c r="AF704" s="185">
        <v>0</v>
      </c>
      <c r="AG704" s="185">
        <v>0</v>
      </c>
      <c r="AH704" s="185">
        <v>0</v>
      </c>
    </row>
    <row r="705" spans="1:34" ht="30" customHeight="1">
      <c r="A705" s="2019"/>
      <c r="B705" s="991" t="s">
        <v>800</v>
      </c>
      <c r="C705" s="185">
        <v>0</v>
      </c>
      <c r="D705" s="185">
        <v>0</v>
      </c>
      <c r="E705" s="185">
        <v>0</v>
      </c>
      <c r="F705" s="185">
        <v>0</v>
      </c>
      <c r="G705" s="185">
        <v>0</v>
      </c>
      <c r="H705" s="185">
        <v>0</v>
      </c>
      <c r="I705" s="185">
        <v>0</v>
      </c>
      <c r="J705" s="185">
        <v>0</v>
      </c>
      <c r="K705" s="185">
        <v>0</v>
      </c>
      <c r="L705" s="185">
        <v>0</v>
      </c>
      <c r="M705" s="185">
        <v>0</v>
      </c>
      <c r="N705" s="185">
        <v>0</v>
      </c>
      <c r="O705" s="185">
        <v>0</v>
      </c>
      <c r="P705" s="185">
        <v>0</v>
      </c>
      <c r="Q705" s="185">
        <v>0</v>
      </c>
      <c r="R705" s="185">
        <v>0</v>
      </c>
      <c r="S705" s="185">
        <v>0</v>
      </c>
      <c r="T705" s="185">
        <v>0</v>
      </c>
      <c r="U705" s="185">
        <v>0</v>
      </c>
      <c r="V705" s="185">
        <v>0</v>
      </c>
      <c r="W705" s="185">
        <v>0</v>
      </c>
      <c r="X705" s="185">
        <v>0</v>
      </c>
      <c r="Y705" s="185">
        <v>0</v>
      </c>
      <c r="Z705" s="185">
        <v>0</v>
      </c>
      <c r="AA705" s="185">
        <v>0</v>
      </c>
      <c r="AB705" s="185">
        <v>0</v>
      </c>
      <c r="AC705" s="185">
        <v>0</v>
      </c>
      <c r="AD705" s="185">
        <v>0</v>
      </c>
      <c r="AE705" s="185">
        <v>0</v>
      </c>
      <c r="AF705" s="185">
        <v>0</v>
      </c>
      <c r="AG705" s="185">
        <v>0</v>
      </c>
      <c r="AH705" s="185">
        <v>0</v>
      </c>
    </row>
    <row r="706" spans="1:34" ht="30" customHeight="1">
      <c r="A706" s="2019"/>
      <c r="B706" s="989" t="s">
        <v>801</v>
      </c>
      <c r="C706" s="185">
        <v>0</v>
      </c>
      <c r="D706" s="185">
        <v>0</v>
      </c>
      <c r="E706" s="185">
        <v>0</v>
      </c>
      <c r="F706" s="185">
        <v>0</v>
      </c>
      <c r="G706" s="185">
        <v>0</v>
      </c>
      <c r="H706" s="185">
        <v>0</v>
      </c>
      <c r="I706" s="185">
        <v>0</v>
      </c>
      <c r="J706" s="185">
        <v>0</v>
      </c>
      <c r="K706" s="185">
        <v>0</v>
      </c>
      <c r="L706" s="185">
        <v>0</v>
      </c>
      <c r="M706" s="185">
        <v>0</v>
      </c>
      <c r="N706" s="185">
        <v>0</v>
      </c>
      <c r="O706" s="185">
        <v>0</v>
      </c>
      <c r="P706" s="185">
        <v>0</v>
      </c>
      <c r="Q706" s="185">
        <v>0</v>
      </c>
      <c r="R706" s="185">
        <v>0</v>
      </c>
      <c r="S706" s="185">
        <v>0</v>
      </c>
      <c r="T706" s="185">
        <v>0</v>
      </c>
      <c r="U706" s="185">
        <v>0</v>
      </c>
      <c r="V706" s="185">
        <v>0</v>
      </c>
      <c r="W706" s="185">
        <v>0</v>
      </c>
      <c r="X706" s="185">
        <v>0</v>
      </c>
      <c r="Y706" s="185">
        <v>0</v>
      </c>
      <c r="Z706" s="185">
        <v>0</v>
      </c>
      <c r="AA706" s="185">
        <v>0</v>
      </c>
      <c r="AB706" s="185">
        <v>0</v>
      </c>
      <c r="AC706" s="185">
        <v>0</v>
      </c>
      <c r="AD706" s="185">
        <v>0</v>
      </c>
      <c r="AE706" s="185">
        <v>0</v>
      </c>
      <c r="AF706" s="185">
        <v>0</v>
      </c>
      <c r="AG706" s="185">
        <v>0</v>
      </c>
      <c r="AH706" s="185">
        <v>0</v>
      </c>
    </row>
    <row r="707" spans="1:34" ht="30" customHeight="1">
      <c r="A707" s="2019"/>
      <c r="B707" s="995" t="s">
        <v>802</v>
      </c>
      <c r="C707" s="185">
        <v>0</v>
      </c>
      <c r="D707" s="185">
        <v>0</v>
      </c>
      <c r="E707" s="185">
        <v>0</v>
      </c>
      <c r="F707" s="185">
        <v>0</v>
      </c>
      <c r="G707" s="185">
        <v>0</v>
      </c>
      <c r="H707" s="185">
        <v>0</v>
      </c>
      <c r="I707" s="185">
        <v>0</v>
      </c>
      <c r="J707" s="185">
        <v>0</v>
      </c>
      <c r="K707" s="185">
        <v>0</v>
      </c>
      <c r="L707" s="185">
        <v>0</v>
      </c>
      <c r="M707" s="185">
        <v>0</v>
      </c>
      <c r="N707" s="185">
        <v>0</v>
      </c>
      <c r="O707" s="185">
        <v>0</v>
      </c>
      <c r="P707" s="185">
        <v>0</v>
      </c>
      <c r="Q707" s="185">
        <v>0</v>
      </c>
      <c r="R707" s="185">
        <v>0</v>
      </c>
      <c r="S707" s="185">
        <v>0</v>
      </c>
      <c r="T707" s="185">
        <v>0</v>
      </c>
      <c r="U707" s="185">
        <v>0</v>
      </c>
      <c r="V707" s="185">
        <v>0</v>
      </c>
      <c r="W707" s="185">
        <v>0</v>
      </c>
      <c r="X707" s="185">
        <v>0</v>
      </c>
      <c r="Y707" s="185">
        <v>0</v>
      </c>
      <c r="Z707" s="185">
        <v>0</v>
      </c>
      <c r="AA707" s="185">
        <v>0</v>
      </c>
      <c r="AB707" s="185">
        <v>0</v>
      </c>
      <c r="AC707" s="185">
        <v>0</v>
      </c>
      <c r="AD707" s="185">
        <v>0</v>
      </c>
      <c r="AE707" s="185">
        <v>0</v>
      </c>
      <c r="AF707" s="185">
        <v>0</v>
      </c>
      <c r="AG707" s="185">
        <v>0</v>
      </c>
      <c r="AH707" s="185">
        <v>0</v>
      </c>
    </row>
    <row r="708" spans="1:34" ht="30" customHeight="1">
      <c r="A708" s="2019"/>
      <c r="B708" s="995" t="s">
        <v>803</v>
      </c>
      <c r="C708" s="185">
        <v>0</v>
      </c>
      <c r="D708" s="185">
        <v>0</v>
      </c>
      <c r="E708" s="185">
        <v>0</v>
      </c>
      <c r="F708" s="185">
        <v>0</v>
      </c>
      <c r="G708" s="185">
        <v>0</v>
      </c>
      <c r="H708" s="185">
        <v>0</v>
      </c>
      <c r="I708" s="185">
        <v>0</v>
      </c>
      <c r="J708" s="185">
        <v>0</v>
      </c>
      <c r="K708" s="185">
        <v>0</v>
      </c>
      <c r="L708" s="185">
        <v>0</v>
      </c>
      <c r="M708" s="185">
        <v>0</v>
      </c>
      <c r="N708" s="185">
        <v>0</v>
      </c>
      <c r="O708" s="185">
        <v>0</v>
      </c>
      <c r="P708" s="185">
        <v>0</v>
      </c>
      <c r="Q708" s="185">
        <v>0</v>
      </c>
      <c r="R708" s="185">
        <v>0</v>
      </c>
      <c r="S708" s="185">
        <v>0</v>
      </c>
      <c r="T708" s="185">
        <v>0</v>
      </c>
      <c r="U708" s="185">
        <v>0</v>
      </c>
      <c r="V708" s="185">
        <v>0</v>
      </c>
      <c r="W708" s="185">
        <v>0</v>
      </c>
      <c r="X708" s="185">
        <v>0</v>
      </c>
      <c r="Y708" s="185">
        <v>0</v>
      </c>
      <c r="Z708" s="185">
        <v>0</v>
      </c>
      <c r="AA708" s="185">
        <v>0</v>
      </c>
      <c r="AB708" s="185">
        <v>0</v>
      </c>
      <c r="AC708" s="185">
        <v>0</v>
      </c>
      <c r="AD708" s="185">
        <v>0</v>
      </c>
      <c r="AE708" s="185">
        <v>0</v>
      </c>
      <c r="AF708" s="185">
        <v>0</v>
      </c>
      <c r="AG708" s="185">
        <v>0</v>
      </c>
      <c r="AH708" s="185">
        <v>0</v>
      </c>
    </row>
    <row r="709" spans="1:34" ht="30" customHeight="1">
      <c r="A709" s="2019"/>
      <c r="B709" s="1011" t="s">
        <v>804</v>
      </c>
      <c r="C709" s="185">
        <v>0</v>
      </c>
      <c r="D709" s="185">
        <v>0</v>
      </c>
      <c r="E709" s="185">
        <v>0</v>
      </c>
      <c r="F709" s="185">
        <v>0</v>
      </c>
      <c r="G709" s="185">
        <v>0</v>
      </c>
      <c r="H709" s="185">
        <v>0</v>
      </c>
      <c r="I709" s="185">
        <v>0</v>
      </c>
      <c r="J709" s="185">
        <v>0</v>
      </c>
      <c r="K709" s="185">
        <v>0</v>
      </c>
      <c r="L709" s="185">
        <v>0</v>
      </c>
      <c r="M709" s="185">
        <v>0</v>
      </c>
      <c r="N709" s="185">
        <v>0</v>
      </c>
      <c r="O709" s="185">
        <v>0</v>
      </c>
      <c r="P709" s="185">
        <v>0</v>
      </c>
      <c r="Q709" s="185">
        <v>0</v>
      </c>
      <c r="R709" s="185">
        <v>0</v>
      </c>
      <c r="S709" s="185">
        <v>0</v>
      </c>
      <c r="T709" s="185">
        <v>0</v>
      </c>
      <c r="U709" s="185">
        <v>0</v>
      </c>
      <c r="V709" s="185">
        <v>0</v>
      </c>
      <c r="W709" s="185">
        <v>0</v>
      </c>
      <c r="X709" s="185">
        <v>0</v>
      </c>
      <c r="Y709" s="185">
        <v>0</v>
      </c>
      <c r="Z709" s="185">
        <v>0</v>
      </c>
      <c r="AA709" s="185">
        <v>0</v>
      </c>
      <c r="AB709" s="185">
        <v>0</v>
      </c>
      <c r="AC709" s="185">
        <v>0</v>
      </c>
      <c r="AD709" s="185">
        <v>0</v>
      </c>
      <c r="AE709" s="185">
        <v>0</v>
      </c>
      <c r="AF709" s="185">
        <v>0</v>
      </c>
      <c r="AG709" s="185">
        <v>0</v>
      </c>
      <c r="AH709" s="185">
        <v>0</v>
      </c>
    </row>
    <row r="710" spans="1:34" ht="30" customHeight="1">
      <c r="A710" s="2019"/>
      <c r="B710" s="1011" t="s">
        <v>805</v>
      </c>
      <c r="C710" s="185">
        <v>254.35</v>
      </c>
      <c r="D710" s="185">
        <v>254.35</v>
      </c>
      <c r="E710" s="185">
        <v>0</v>
      </c>
      <c r="F710" s="185">
        <v>0</v>
      </c>
      <c r="G710" s="185">
        <v>0</v>
      </c>
      <c r="H710" s="185">
        <v>0</v>
      </c>
      <c r="I710" s="185">
        <v>0</v>
      </c>
      <c r="J710" s="185">
        <v>0</v>
      </c>
      <c r="K710" s="185">
        <v>0</v>
      </c>
      <c r="L710" s="185">
        <v>0</v>
      </c>
      <c r="M710" s="185">
        <v>0</v>
      </c>
      <c r="N710" s="185">
        <v>0</v>
      </c>
      <c r="O710" s="185">
        <v>0</v>
      </c>
      <c r="P710" s="185">
        <v>0</v>
      </c>
      <c r="Q710" s="185">
        <v>0</v>
      </c>
      <c r="R710" s="185">
        <v>0</v>
      </c>
      <c r="S710" s="185">
        <v>0</v>
      </c>
      <c r="T710" s="185">
        <v>0</v>
      </c>
      <c r="U710" s="185">
        <v>0</v>
      </c>
      <c r="V710" s="185">
        <v>0</v>
      </c>
      <c r="W710" s="185">
        <v>0</v>
      </c>
      <c r="X710" s="185">
        <v>0</v>
      </c>
      <c r="Y710" s="185">
        <v>0</v>
      </c>
      <c r="Z710" s="185">
        <v>0</v>
      </c>
      <c r="AA710" s="185">
        <v>0</v>
      </c>
      <c r="AB710" s="185">
        <v>0</v>
      </c>
      <c r="AC710" s="185">
        <v>0</v>
      </c>
      <c r="AD710" s="185">
        <v>0</v>
      </c>
      <c r="AE710" s="185">
        <v>0</v>
      </c>
      <c r="AF710" s="185">
        <v>0</v>
      </c>
      <c r="AG710" s="185">
        <v>0</v>
      </c>
      <c r="AH710" s="185">
        <v>0</v>
      </c>
    </row>
    <row r="711" spans="1:34" ht="30" customHeight="1">
      <c r="A711" s="2019"/>
      <c r="B711" s="1011" t="s">
        <v>806</v>
      </c>
      <c r="C711" s="185">
        <v>0</v>
      </c>
      <c r="D711" s="185">
        <v>0</v>
      </c>
      <c r="E711" s="185">
        <v>0</v>
      </c>
      <c r="F711" s="185">
        <v>0</v>
      </c>
      <c r="G711" s="185">
        <v>0</v>
      </c>
      <c r="H711" s="185">
        <v>0</v>
      </c>
      <c r="I711" s="185">
        <v>0</v>
      </c>
      <c r="J711" s="185">
        <v>0</v>
      </c>
      <c r="K711" s="185">
        <v>0</v>
      </c>
      <c r="L711" s="185">
        <v>0</v>
      </c>
      <c r="M711" s="185">
        <v>0</v>
      </c>
      <c r="N711" s="185">
        <v>0</v>
      </c>
      <c r="O711" s="185">
        <v>0</v>
      </c>
      <c r="P711" s="185">
        <v>0</v>
      </c>
      <c r="Q711" s="185">
        <v>0</v>
      </c>
      <c r="R711" s="185">
        <v>0</v>
      </c>
      <c r="S711" s="185">
        <v>0</v>
      </c>
      <c r="T711" s="185">
        <v>0</v>
      </c>
      <c r="U711" s="185">
        <v>0</v>
      </c>
      <c r="V711" s="185">
        <v>0</v>
      </c>
      <c r="W711" s="185">
        <v>0</v>
      </c>
      <c r="X711" s="185">
        <v>0</v>
      </c>
      <c r="Y711" s="185">
        <v>0</v>
      </c>
      <c r="Z711" s="185">
        <v>0</v>
      </c>
      <c r="AA711" s="185">
        <v>0</v>
      </c>
      <c r="AB711" s="185">
        <v>0</v>
      </c>
      <c r="AC711" s="185">
        <v>0</v>
      </c>
      <c r="AD711" s="185">
        <v>0</v>
      </c>
      <c r="AE711" s="185">
        <v>0</v>
      </c>
      <c r="AF711" s="185">
        <v>0</v>
      </c>
      <c r="AG711" s="185">
        <v>0</v>
      </c>
      <c r="AH711" s="185">
        <v>0</v>
      </c>
    </row>
    <row r="712" spans="1:34" ht="30" customHeight="1">
      <c r="A712" s="2019"/>
      <c r="B712" s="995" t="s">
        <v>807</v>
      </c>
      <c r="C712" s="185">
        <v>0</v>
      </c>
      <c r="D712" s="185">
        <v>0</v>
      </c>
      <c r="E712" s="185">
        <v>0</v>
      </c>
      <c r="F712" s="185">
        <v>0</v>
      </c>
      <c r="G712" s="185">
        <v>0</v>
      </c>
      <c r="H712" s="185">
        <v>0</v>
      </c>
      <c r="I712" s="185">
        <v>0</v>
      </c>
      <c r="J712" s="185">
        <v>0</v>
      </c>
      <c r="K712" s="185">
        <v>0</v>
      </c>
      <c r="L712" s="185">
        <v>0</v>
      </c>
      <c r="M712" s="185">
        <v>0</v>
      </c>
      <c r="N712" s="185">
        <v>0</v>
      </c>
      <c r="O712" s="185">
        <v>0</v>
      </c>
      <c r="P712" s="185">
        <v>0</v>
      </c>
      <c r="Q712" s="185">
        <v>0</v>
      </c>
      <c r="R712" s="185">
        <v>0</v>
      </c>
      <c r="S712" s="185">
        <v>0</v>
      </c>
      <c r="T712" s="185">
        <v>0</v>
      </c>
      <c r="U712" s="185">
        <v>0</v>
      </c>
      <c r="V712" s="185">
        <v>0</v>
      </c>
      <c r="W712" s="185">
        <v>0</v>
      </c>
      <c r="X712" s="185">
        <v>0</v>
      </c>
      <c r="Y712" s="185">
        <v>0</v>
      </c>
      <c r="Z712" s="185">
        <v>0</v>
      </c>
      <c r="AA712" s="185">
        <v>0</v>
      </c>
      <c r="AB712" s="185">
        <v>0</v>
      </c>
      <c r="AC712" s="185">
        <v>0</v>
      </c>
      <c r="AD712" s="185">
        <v>0</v>
      </c>
      <c r="AE712" s="185">
        <v>0</v>
      </c>
      <c r="AF712" s="185">
        <v>0</v>
      </c>
      <c r="AG712" s="185">
        <v>0</v>
      </c>
      <c r="AH712" s="185">
        <v>0</v>
      </c>
    </row>
    <row r="713" spans="1:34" ht="30" customHeight="1">
      <c r="A713" s="2019"/>
      <c r="B713" s="991" t="s">
        <v>808</v>
      </c>
      <c r="C713" s="185">
        <v>0</v>
      </c>
      <c r="D713" s="185">
        <v>0</v>
      </c>
      <c r="E713" s="185">
        <v>0</v>
      </c>
      <c r="F713" s="185">
        <v>0</v>
      </c>
      <c r="G713" s="185">
        <v>0</v>
      </c>
      <c r="H713" s="185">
        <v>0</v>
      </c>
      <c r="I713" s="185">
        <v>0</v>
      </c>
      <c r="J713" s="185">
        <v>0</v>
      </c>
      <c r="K713" s="185">
        <v>0</v>
      </c>
      <c r="L713" s="185">
        <v>0</v>
      </c>
      <c r="M713" s="185">
        <v>0</v>
      </c>
      <c r="N713" s="185">
        <v>0</v>
      </c>
      <c r="O713" s="185">
        <v>0</v>
      </c>
      <c r="P713" s="185">
        <v>0</v>
      </c>
      <c r="Q713" s="185">
        <v>0</v>
      </c>
      <c r="R713" s="185">
        <v>0</v>
      </c>
      <c r="S713" s="185">
        <v>0</v>
      </c>
      <c r="T713" s="185">
        <v>0</v>
      </c>
      <c r="U713" s="185">
        <v>0</v>
      </c>
      <c r="V713" s="185">
        <v>0</v>
      </c>
      <c r="W713" s="185">
        <v>0</v>
      </c>
      <c r="X713" s="185">
        <v>0</v>
      </c>
      <c r="Y713" s="185">
        <v>0</v>
      </c>
      <c r="Z713" s="185">
        <v>0</v>
      </c>
      <c r="AA713" s="185">
        <v>0</v>
      </c>
      <c r="AB713" s="185">
        <v>0</v>
      </c>
      <c r="AC713" s="185">
        <v>0</v>
      </c>
      <c r="AD713" s="185">
        <v>0</v>
      </c>
      <c r="AE713" s="185">
        <v>0</v>
      </c>
      <c r="AF713" s="185">
        <v>0</v>
      </c>
      <c r="AG713" s="185">
        <v>0</v>
      </c>
      <c r="AH713" s="185">
        <v>0</v>
      </c>
    </row>
    <row r="714" spans="1:34" ht="30" customHeight="1">
      <c r="A714" s="2019"/>
      <c r="B714" s="1011" t="s">
        <v>821</v>
      </c>
      <c r="C714" s="185">
        <v>0</v>
      </c>
      <c r="D714" s="185">
        <v>0</v>
      </c>
      <c r="E714" s="185">
        <v>0</v>
      </c>
      <c r="F714" s="185">
        <v>0</v>
      </c>
      <c r="G714" s="185">
        <v>0</v>
      </c>
      <c r="H714" s="185">
        <v>0</v>
      </c>
      <c r="I714" s="185">
        <v>0</v>
      </c>
      <c r="J714" s="185">
        <v>0</v>
      </c>
      <c r="K714" s="185">
        <v>0</v>
      </c>
      <c r="L714" s="185">
        <v>0</v>
      </c>
      <c r="M714" s="185">
        <v>0</v>
      </c>
      <c r="N714" s="185">
        <v>0</v>
      </c>
      <c r="O714" s="185">
        <v>0</v>
      </c>
      <c r="P714" s="185">
        <v>0</v>
      </c>
      <c r="Q714" s="185">
        <v>0</v>
      </c>
      <c r="R714" s="185">
        <v>0</v>
      </c>
      <c r="S714" s="185">
        <v>0</v>
      </c>
      <c r="T714" s="185">
        <v>0</v>
      </c>
      <c r="U714" s="185">
        <v>0</v>
      </c>
      <c r="V714" s="185">
        <v>0</v>
      </c>
      <c r="W714" s="185">
        <v>0</v>
      </c>
      <c r="X714" s="185">
        <v>0</v>
      </c>
      <c r="Y714" s="185">
        <v>0</v>
      </c>
      <c r="Z714" s="185">
        <v>0</v>
      </c>
      <c r="AA714" s="185">
        <v>0</v>
      </c>
      <c r="AB714" s="185">
        <v>0</v>
      </c>
      <c r="AC714" s="185">
        <v>0</v>
      </c>
      <c r="AD714" s="185">
        <v>0</v>
      </c>
      <c r="AE714" s="185">
        <v>0</v>
      </c>
      <c r="AF714" s="185">
        <v>0</v>
      </c>
      <c r="AG714" s="185">
        <v>0</v>
      </c>
      <c r="AH714" s="185">
        <v>0</v>
      </c>
    </row>
    <row r="715" spans="1:34" ht="30" customHeight="1">
      <c r="A715" s="2019"/>
      <c r="B715" s="1011" t="s">
        <v>822</v>
      </c>
      <c r="C715" s="185">
        <v>0</v>
      </c>
      <c r="D715" s="185">
        <v>0</v>
      </c>
      <c r="E715" s="185">
        <v>0</v>
      </c>
      <c r="F715" s="185">
        <v>0</v>
      </c>
      <c r="G715" s="185">
        <v>0</v>
      </c>
      <c r="H715" s="185">
        <v>0</v>
      </c>
      <c r="I715" s="185">
        <v>0</v>
      </c>
      <c r="J715" s="185">
        <v>0</v>
      </c>
      <c r="K715" s="185">
        <v>0</v>
      </c>
      <c r="L715" s="185">
        <v>0</v>
      </c>
      <c r="M715" s="185">
        <v>0</v>
      </c>
      <c r="N715" s="185">
        <v>0</v>
      </c>
      <c r="O715" s="185">
        <v>0</v>
      </c>
      <c r="P715" s="185">
        <v>0</v>
      </c>
      <c r="Q715" s="185">
        <v>0</v>
      </c>
      <c r="R715" s="185">
        <v>0</v>
      </c>
      <c r="S715" s="185">
        <v>0</v>
      </c>
      <c r="T715" s="185">
        <v>0</v>
      </c>
      <c r="U715" s="185">
        <v>0</v>
      </c>
      <c r="V715" s="185">
        <v>0</v>
      </c>
      <c r="W715" s="185">
        <v>0</v>
      </c>
      <c r="X715" s="185">
        <v>0</v>
      </c>
      <c r="Y715" s="185">
        <v>0</v>
      </c>
      <c r="Z715" s="185">
        <v>0</v>
      </c>
      <c r="AA715" s="185">
        <v>0</v>
      </c>
      <c r="AB715" s="185">
        <v>0</v>
      </c>
      <c r="AC715" s="185">
        <v>0</v>
      </c>
      <c r="AD715" s="185">
        <v>0</v>
      </c>
      <c r="AE715" s="185">
        <v>0</v>
      </c>
      <c r="AF715" s="185">
        <v>0</v>
      </c>
      <c r="AG715" s="185">
        <v>0</v>
      </c>
      <c r="AH715" s="185">
        <v>0</v>
      </c>
    </row>
    <row r="716" spans="1:34" ht="19.5" customHeight="1">
      <c r="A716" s="2019"/>
      <c r="B716" s="1242" t="s">
        <v>952</v>
      </c>
      <c r="C716" s="185">
        <v>0</v>
      </c>
      <c r="D716" s="185">
        <v>0</v>
      </c>
      <c r="E716" s="185">
        <v>0</v>
      </c>
      <c r="F716" s="185">
        <v>0</v>
      </c>
      <c r="G716" s="185">
        <v>0</v>
      </c>
      <c r="H716" s="185">
        <v>0</v>
      </c>
      <c r="I716" s="185">
        <v>0</v>
      </c>
      <c r="J716" s="185">
        <v>0</v>
      </c>
      <c r="K716" s="185">
        <v>0</v>
      </c>
      <c r="L716" s="185">
        <v>0</v>
      </c>
      <c r="M716" s="185">
        <v>0</v>
      </c>
      <c r="N716" s="185">
        <v>0</v>
      </c>
      <c r="O716" s="185">
        <v>0</v>
      </c>
      <c r="P716" s="185">
        <v>0</v>
      </c>
      <c r="Q716" s="185">
        <v>0</v>
      </c>
      <c r="R716" s="185">
        <v>0</v>
      </c>
      <c r="S716" s="185">
        <v>0</v>
      </c>
      <c r="T716" s="185">
        <v>0</v>
      </c>
      <c r="U716" s="185">
        <v>0</v>
      </c>
      <c r="V716" s="185">
        <v>0</v>
      </c>
      <c r="W716" s="185">
        <v>0</v>
      </c>
      <c r="X716" s="185">
        <v>0</v>
      </c>
      <c r="Y716" s="185">
        <v>0</v>
      </c>
      <c r="Z716" s="185">
        <v>0</v>
      </c>
      <c r="AA716" s="185">
        <v>0</v>
      </c>
      <c r="AB716" s="185">
        <v>0</v>
      </c>
      <c r="AC716" s="185">
        <v>0</v>
      </c>
      <c r="AD716" s="185">
        <v>0</v>
      </c>
      <c r="AE716" s="185">
        <v>0</v>
      </c>
      <c r="AF716" s="185">
        <v>0</v>
      </c>
      <c r="AG716" s="185">
        <v>0</v>
      </c>
      <c r="AH716" s="185">
        <v>0</v>
      </c>
    </row>
  </sheetData>
  <mergeCells count="31">
    <mergeCell ref="A257:A279"/>
    <mergeCell ref="A4:A26"/>
    <mergeCell ref="A27:A49"/>
    <mergeCell ref="A50:A72"/>
    <mergeCell ref="A73:A95"/>
    <mergeCell ref="A96:A118"/>
    <mergeCell ref="A119:A141"/>
    <mergeCell ref="A142:A164"/>
    <mergeCell ref="A165:A187"/>
    <mergeCell ref="A188:A210"/>
    <mergeCell ref="A211:A233"/>
    <mergeCell ref="A234:A256"/>
    <mergeCell ref="A533:A555"/>
    <mergeCell ref="A280:A302"/>
    <mergeCell ref="A303:A325"/>
    <mergeCell ref="A326:A348"/>
    <mergeCell ref="A349:A371"/>
    <mergeCell ref="A372:A394"/>
    <mergeCell ref="A395:A417"/>
    <mergeCell ref="A418:A440"/>
    <mergeCell ref="A441:A463"/>
    <mergeCell ref="A464:A486"/>
    <mergeCell ref="A487:A509"/>
    <mergeCell ref="A510:A532"/>
    <mergeCell ref="A694:A716"/>
    <mergeCell ref="A556:A578"/>
    <mergeCell ref="A579:A601"/>
    <mergeCell ref="A602:A624"/>
    <mergeCell ref="A625:A647"/>
    <mergeCell ref="A648:A670"/>
    <mergeCell ref="A671:A693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0000FF"/>
  </sheetPr>
  <dimension ref="A1:AH371"/>
  <sheetViews>
    <sheetView zoomScale="70" zoomScaleNormal="7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3" sqref="C13"/>
    </sheetView>
  </sheetViews>
  <sheetFormatPr defaultColWidth="8.19921875" defaultRowHeight="15.6"/>
  <cols>
    <col min="1" max="1" width="6.69921875" style="1369" customWidth="1"/>
    <col min="2" max="2" width="19.59765625" style="1012" customWidth="1"/>
    <col min="3" max="5" width="11.19921875" style="1367" customWidth="1"/>
    <col min="6" max="14" width="11.19921875" style="1368" customWidth="1"/>
    <col min="15" max="18" width="9.59765625" style="1368" bestFit="1" customWidth="1"/>
    <col min="19" max="19" width="8.5" style="1368" bestFit="1" customWidth="1"/>
    <col min="20" max="21" width="8.19921875" style="1368"/>
    <col min="22" max="25" width="9.59765625" style="1368" bestFit="1" customWidth="1"/>
    <col min="26" max="253" width="8.19921875" style="1368"/>
    <col min="254" max="254" width="6.69921875" style="1368" customWidth="1"/>
    <col min="255" max="255" width="19.59765625" style="1368" customWidth="1"/>
    <col min="256" max="267" width="11.19921875" style="1368" customWidth="1"/>
    <col min="268" max="268" width="11.09765625" style="1368" customWidth="1"/>
    <col min="269" max="509" width="8.19921875" style="1368"/>
    <col min="510" max="510" width="6.69921875" style="1368" customWidth="1"/>
    <col min="511" max="511" width="19.59765625" style="1368" customWidth="1"/>
    <col min="512" max="523" width="11.19921875" style="1368" customWidth="1"/>
    <col min="524" max="524" width="11.09765625" style="1368" customWidth="1"/>
    <col min="525" max="765" width="8.19921875" style="1368"/>
    <col min="766" max="766" width="6.69921875" style="1368" customWidth="1"/>
    <col min="767" max="767" width="19.59765625" style="1368" customWidth="1"/>
    <col min="768" max="779" width="11.19921875" style="1368" customWidth="1"/>
    <col min="780" max="780" width="11.09765625" style="1368" customWidth="1"/>
    <col min="781" max="1021" width="8.19921875" style="1368"/>
    <col min="1022" max="1022" width="6.69921875" style="1368" customWidth="1"/>
    <col min="1023" max="1023" width="19.59765625" style="1368" customWidth="1"/>
    <col min="1024" max="1035" width="11.19921875" style="1368" customWidth="1"/>
    <col min="1036" max="1036" width="11.09765625" style="1368" customWidth="1"/>
    <col min="1037" max="1277" width="8.19921875" style="1368"/>
    <col min="1278" max="1278" width="6.69921875" style="1368" customWidth="1"/>
    <col min="1279" max="1279" width="19.59765625" style="1368" customWidth="1"/>
    <col min="1280" max="1291" width="11.19921875" style="1368" customWidth="1"/>
    <col min="1292" max="1292" width="11.09765625" style="1368" customWidth="1"/>
    <col min="1293" max="1533" width="8.19921875" style="1368"/>
    <col min="1534" max="1534" width="6.69921875" style="1368" customWidth="1"/>
    <col min="1535" max="1535" width="19.59765625" style="1368" customWidth="1"/>
    <col min="1536" max="1547" width="11.19921875" style="1368" customWidth="1"/>
    <col min="1548" max="1548" width="11.09765625" style="1368" customWidth="1"/>
    <col min="1549" max="1789" width="8.19921875" style="1368"/>
    <col min="1790" max="1790" width="6.69921875" style="1368" customWidth="1"/>
    <col min="1791" max="1791" width="19.59765625" style="1368" customWidth="1"/>
    <col min="1792" max="1803" width="11.19921875" style="1368" customWidth="1"/>
    <col min="1804" max="1804" width="11.09765625" style="1368" customWidth="1"/>
    <col min="1805" max="2045" width="8.19921875" style="1368"/>
    <col min="2046" max="2046" width="6.69921875" style="1368" customWidth="1"/>
    <col min="2047" max="2047" width="19.59765625" style="1368" customWidth="1"/>
    <col min="2048" max="2059" width="11.19921875" style="1368" customWidth="1"/>
    <col min="2060" max="2060" width="11.09765625" style="1368" customWidth="1"/>
    <col min="2061" max="2301" width="8.19921875" style="1368"/>
    <col min="2302" max="2302" width="6.69921875" style="1368" customWidth="1"/>
    <col min="2303" max="2303" width="19.59765625" style="1368" customWidth="1"/>
    <col min="2304" max="2315" width="11.19921875" style="1368" customWidth="1"/>
    <col min="2316" max="2316" width="11.09765625" style="1368" customWidth="1"/>
    <col min="2317" max="2557" width="8.19921875" style="1368"/>
    <col min="2558" max="2558" width="6.69921875" style="1368" customWidth="1"/>
    <col min="2559" max="2559" width="19.59765625" style="1368" customWidth="1"/>
    <col min="2560" max="2571" width="11.19921875" style="1368" customWidth="1"/>
    <col min="2572" max="2572" width="11.09765625" style="1368" customWidth="1"/>
    <col min="2573" max="2813" width="8.19921875" style="1368"/>
    <col min="2814" max="2814" width="6.69921875" style="1368" customWidth="1"/>
    <col min="2815" max="2815" width="19.59765625" style="1368" customWidth="1"/>
    <col min="2816" max="2827" width="11.19921875" style="1368" customWidth="1"/>
    <col min="2828" max="2828" width="11.09765625" style="1368" customWidth="1"/>
    <col min="2829" max="3069" width="8.19921875" style="1368"/>
    <col min="3070" max="3070" width="6.69921875" style="1368" customWidth="1"/>
    <col min="3071" max="3071" width="19.59765625" style="1368" customWidth="1"/>
    <col min="3072" max="3083" width="11.19921875" style="1368" customWidth="1"/>
    <col min="3084" max="3084" width="11.09765625" style="1368" customWidth="1"/>
    <col min="3085" max="3325" width="8.19921875" style="1368"/>
    <col min="3326" max="3326" width="6.69921875" style="1368" customWidth="1"/>
    <col min="3327" max="3327" width="19.59765625" style="1368" customWidth="1"/>
    <col min="3328" max="3339" width="11.19921875" style="1368" customWidth="1"/>
    <col min="3340" max="3340" width="11.09765625" style="1368" customWidth="1"/>
    <col min="3341" max="3581" width="8.19921875" style="1368"/>
    <col min="3582" max="3582" width="6.69921875" style="1368" customWidth="1"/>
    <col min="3583" max="3583" width="19.59765625" style="1368" customWidth="1"/>
    <col min="3584" max="3595" width="11.19921875" style="1368" customWidth="1"/>
    <col min="3596" max="3596" width="11.09765625" style="1368" customWidth="1"/>
    <col min="3597" max="3837" width="8.19921875" style="1368"/>
    <col min="3838" max="3838" width="6.69921875" style="1368" customWidth="1"/>
    <col min="3839" max="3839" width="19.59765625" style="1368" customWidth="1"/>
    <col min="3840" max="3851" width="11.19921875" style="1368" customWidth="1"/>
    <col min="3852" max="3852" width="11.09765625" style="1368" customWidth="1"/>
    <col min="3853" max="4093" width="8.19921875" style="1368"/>
    <col min="4094" max="4094" width="6.69921875" style="1368" customWidth="1"/>
    <col min="4095" max="4095" width="19.59765625" style="1368" customWidth="1"/>
    <col min="4096" max="4107" width="11.19921875" style="1368" customWidth="1"/>
    <col min="4108" max="4108" width="11.09765625" style="1368" customWidth="1"/>
    <col min="4109" max="4349" width="8.19921875" style="1368"/>
    <col min="4350" max="4350" width="6.69921875" style="1368" customWidth="1"/>
    <col min="4351" max="4351" width="19.59765625" style="1368" customWidth="1"/>
    <col min="4352" max="4363" width="11.19921875" style="1368" customWidth="1"/>
    <col min="4364" max="4364" width="11.09765625" style="1368" customWidth="1"/>
    <col min="4365" max="4605" width="8.19921875" style="1368"/>
    <col min="4606" max="4606" width="6.69921875" style="1368" customWidth="1"/>
    <col min="4607" max="4607" width="19.59765625" style="1368" customWidth="1"/>
    <col min="4608" max="4619" width="11.19921875" style="1368" customWidth="1"/>
    <col min="4620" max="4620" width="11.09765625" style="1368" customWidth="1"/>
    <col min="4621" max="4861" width="8.19921875" style="1368"/>
    <col min="4862" max="4862" width="6.69921875" style="1368" customWidth="1"/>
    <col min="4863" max="4863" width="19.59765625" style="1368" customWidth="1"/>
    <col min="4864" max="4875" width="11.19921875" style="1368" customWidth="1"/>
    <col min="4876" max="4876" width="11.09765625" style="1368" customWidth="1"/>
    <col min="4877" max="5117" width="8.19921875" style="1368"/>
    <col min="5118" max="5118" width="6.69921875" style="1368" customWidth="1"/>
    <col min="5119" max="5119" width="19.59765625" style="1368" customWidth="1"/>
    <col min="5120" max="5131" width="11.19921875" style="1368" customWidth="1"/>
    <col min="5132" max="5132" width="11.09765625" style="1368" customWidth="1"/>
    <col min="5133" max="5373" width="8.19921875" style="1368"/>
    <col min="5374" max="5374" width="6.69921875" style="1368" customWidth="1"/>
    <col min="5375" max="5375" width="19.59765625" style="1368" customWidth="1"/>
    <col min="5376" max="5387" width="11.19921875" style="1368" customWidth="1"/>
    <col min="5388" max="5388" width="11.09765625" style="1368" customWidth="1"/>
    <col min="5389" max="5629" width="8.19921875" style="1368"/>
    <col min="5630" max="5630" width="6.69921875" style="1368" customWidth="1"/>
    <col min="5631" max="5631" width="19.59765625" style="1368" customWidth="1"/>
    <col min="5632" max="5643" width="11.19921875" style="1368" customWidth="1"/>
    <col min="5644" max="5644" width="11.09765625" style="1368" customWidth="1"/>
    <col min="5645" max="5885" width="8.19921875" style="1368"/>
    <col min="5886" max="5886" width="6.69921875" style="1368" customWidth="1"/>
    <col min="5887" max="5887" width="19.59765625" style="1368" customWidth="1"/>
    <col min="5888" max="5899" width="11.19921875" style="1368" customWidth="1"/>
    <col min="5900" max="5900" width="11.09765625" style="1368" customWidth="1"/>
    <col min="5901" max="6141" width="8.19921875" style="1368"/>
    <col min="6142" max="6142" width="6.69921875" style="1368" customWidth="1"/>
    <col min="6143" max="6143" width="19.59765625" style="1368" customWidth="1"/>
    <col min="6144" max="6155" width="11.19921875" style="1368" customWidth="1"/>
    <col min="6156" max="6156" width="11.09765625" style="1368" customWidth="1"/>
    <col min="6157" max="6397" width="8.19921875" style="1368"/>
    <col min="6398" max="6398" width="6.69921875" style="1368" customWidth="1"/>
    <col min="6399" max="6399" width="19.59765625" style="1368" customWidth="1"/>
    <col min="6400" max="6411" width="11.19921875" style="1368" customWidth="1"/>
    <col min="6412" max="6412" width="11.09765625" style="1368" customWidth="1"/>
    <col min="6413" max="6653" width="8.19921875" style="1368"/>
    <col min="6654" max="6654" width="6.69921875" style="1368" customWidth="1"/>
    <col min="6655" max="6655" width="19.59765625" style="1368" customWidth="1"/>
    <col min="6656" max="6667" width="11.19921875" style="1368" customWidth="1"/>
    <col min="6668" max="6668" width="11.09765625" style="1368" customWidth="1"/>
    <col min="6669" max="6909" width="8.19921875" style="1368"/>
    <col min="6910" max="6910" width="6.69921875" style="1368" customWidth="1"/>
    <col min="6911" max="6911" width="19.59765625" style="1368" customWidth="1"/>
    <col min="6912" max="6923" width="11.19921875" style="1368" customWidth="1"/>
    <col min="6924" max="6924" width="11.09765625" style="1368" customWidth="1"/>
    <col min="6925" max="7165" width="8.19921875" style="1368"/>
    <col min="7166" max="7166" width="6.69921875" style="1368" customWidth="1"/>
    <col min="7167" max="7167" width="19.59765625" style="1368" customWidth="1"/>
    <col min="7168" max="7179" width="11.19921875" style="1368" customWidth="1"/>
    <col min="7180" max="7180" width="11.09765625" style="1368" customWidth="1"/>
    <col min="7181" max="7421" width="8.19921875" style="1368"/>
    <col min="7422" max="7422" width="6.69921875" style="1368" customWidth="1"/>
    <col min="7423" max="7423" width="19.59765625" style="1368" customWidth="1"/>
    <col min="7424" max="7435" width="11.19921875" style="1368" customWidth="1"/>
    <col min="7436" max="7436" width="11.09765625" style="1368" customWidth="1"/>
    <col min="7437" max="7677" width="8.19921875" style="1368"/>
    <col min="7678" max="7678" width="6.69921875" style="1368" customWidth="1"/>
    <col min="7679" max="7679" width="19.59765625" style="1368" customWidth="1"/>
    <col min="7680" max="7691" width="11.19921875" style="1368" customWidth="1"/>
    <col min="7692" max="7692" width="11.09765625" style="1368" customWidth="1"/>
    <col min="7693" max="7933" width="8.19921875" style="1368"/>
    <col min="7934" max="7934" width="6.69921875" style="1368" customWidth="1"/>
    <col min="7935" max="7935" width="19.59765625" style="1368" customWidth="1"/>
    <col min="7936" max="7947" width="11.19921875" style="1368" customWidth="1"/>
    <col min="7948" max="7948" width="11.09765625" style="1368" customWidth="1"/>
    <col min="7949" max="8189" width="8.19921875" style="1368"/>
    <col min="8190" max="8190" width="6.69921875" style="1368" customWidth="1"/>
    <col min="8191" max="8191" width="19.59765625" style="1368" customWidth="1"/>
    <col min="8192" max="8203" width="11.19921875" style="1368" customWidth="1"/>
    <col min="8204" max="8204" width="11.09765625" style="1368" customWidth="1"/>
    <col min="8205" max="8445" width="8.19921875" style="1368"/>
    <col min="8446" max="8446" width="6.69921875" style="1368" customWidth="1"/>
    <col min="8447" max="8447" width="19.59765625" style="1368" customWidth="1"/>
    <col min="8448" max="8459" width="11.19921875" style="1368" customWidth="1"/>
    <col min="8460" max="8460" width="11.09765625" style="1368" customWidth="1"/>
    <col min="8461" max="8701" width="8.19921875" style="1368"/>
    <col min="8702" max="8702" width="6.69921875" style="1368" customWidth="1"/>
    <col min="8703" max="8703" width="19.59765625" style="1368" customWidth="1"/>
    <col min="8704" max="8715" width="11.19921875" style="1368" customWidth="1"/>
    <col min="8716" max="8716" width="11.09765625" style="1368" customWidth="1"/>
    <col min="8717" max="8957" width="8.19921875" style="1368"/>
    <col min="8958" max="8958" width="6.69921875" style="1368" customWidth="1"/>
    <col min="8959" max="8959" width="19.59765625" style="1368" customWidth="1"/>
    <col min="8960" max="8971" width="11.19921875" style="1368" customWidth="1"/>
    <col min="8972" max="8972" width="11.09765625" style="1368" customWidth="1"/>
    <col min="8973" max="9213" width="8.19921875" style="1368"/>
    <col min="9214" max="9214" width="6.69921875" style="1368" customWidth="1"/>
    <col min="9215" max="9215" width="19.59765625" style="1368" customWidth="1"/>
    <col min="9216" max="9227" width="11.19921875" style="1368" customWidth="1"/>
    <col min="9228" max="9228" width="11.09765625" style="1368" customWidth="1"/>
    <col min="9229" max="9469" width="8.19921875" style="1368"/>
    <col min="9470" max="9470" width="6.69921875" style="1368" customWidth="1"/>
    <col min="9471" max="9471" width="19.59765625" style="1368" customWidth="1"/>
    <col min="9472" max="9483" width="11.19921875" style="1368" customWidth="1"/>
    <col min="9484" max="9484" width="11.09765625" style="1368" customWidth="1"/>
    <col min="9485" max="9725" width="8.19921875" style="1368"/>
    <col min="9726" max="9726" width="6.69921875" style="1368" customWidth="1"/>
    <col min="9727" max="9727" width="19.59765625" style="1368" customWidth="1"/>
    <col min="9728" max="9739" width="11.19921875" style="1368" customWidth="1"/>
    <col min="9740" max="9740" width="11.09765625" style="1368" customWidth="1"/>
    <col min="9741" max="9981" width="8.19921875" style="1368"/>
    <col min="9982" max="9982" width="6.69921875" style="1368" customWidth="1"/>
    <col min="9983" max="9983" width="19.59765625" style="1368" customWidth="1"/>
    <col min="9984" max="9995" width="11.19921875" style="1368" customWidth="1"/>
    <col min="9996" max="9996" width="11.09765625" style="1368" customWidth="1"/>
    <col min="9997" max="10237" width="8.19921875" style="1368"/>
    <col min="10238" max="10238" width="6.69921875" style="1368" customWidth="1"/>
    <col min="10239" max="10239" width="19.59765625" style="1368" customWidth="1"/>
    <col min="10240" max="10251" width="11.19921875" style="1368" customWidth="1"/>
    <col min="10252" max="10252" width="11.09765625" style="1368" customWidth="1"/>
    <col min="10253" max="10493" width="8.19921875" style="1368"/>
    <col min="10494" max="10494" width="6.69921875" style="1368" customWidth="1"/>
    <col min="10495" max="10495" width="19.59765625" style="1368" customWidth="1"/>
    <col min="10496" max="10507" width="11.19921875" style="1368" customWidth="1"/>
    <col min="10508" max="10508" width="11.09765625" style="1368" customWidth="1"/>
    <col min="10509" max="10749" width="8.19921875" style="1368"/>
    <col min="10750" max="10750" width="6.69921875" style="1368" customWidth="1"/>
    <col min="10751" max="10751" width="19.59765625" style="1368" customWidth="1"/>
    <col min="10752" max="10763" width="11.19921875" style="1368" customWidth="1"/>
    <col min="10764" max="10764" width="11.09765625" style="1368" customWidth="1"/>
    <col min="10765" max="11005" width="8.19921875" style="1368"/>
    <col min="11006" max="11006" width="6.69921875" style="1368" customWidth="1"/>
    <col min="11007" max="11007" width="19.59765625" style="1368" customWidth="1"/>
    <col min="11008" max="11019" width="11.19921875" style="1368" customWidth="1"/>
    <col min="11020" max="11020" width="11.09765625" style="1368" customWidth="1"/>
    <col min="11021" max="11261" width="8.19921875" style="1368"/>
    <col min="11262" max="11262" width="6.69921875" style="1368" customWidth="1"/>
    <col min="11263" max="11263" width="19.59765625" style="1368" customWidth="1"/>
    <col min="11264" max="11275" width="11.19921875" style="1368" customWidth="1"/>
    <col min="11276" max="11276" width="11.09765625" style="1368" customWidth="1"/>
    <col min="11277" max="11517" width="8.19921875" style="1368"/>
    <col min="11518" max="11518" width="6.69921875" style="1368" customWidth="1"/>
    <col min="11519" max="11519" width="19.59765625" style="1368" customWidth="1"/>
    <col min="11520" max="11531" width="11.19921875" style="1368" customWidth="1"/>
    <col min="11532" max="11532" width="11.09765625" style="1368" customWidth="1"/>
    <col min="11533" max="11773" width="8.19921875" style="1368"/>
    <col min="11774" max="11774" width="6.69921875" style="1368" customWidth="1"/>
    <col min="11775" max="11775" width="19.59765625" style="1368" customWidth="1"/>
    <col min="11776" max="11787" width="11.19921875" style="1368" customWidth="1"/>
    <col min="11788" max="11788" width="11.09765625" style="1368" customWidth="1"/>
    <col min="11789" max="12029" width="8.19921875" style="1368"/>
    <col min="12030" max="12030" width="6.69921875" style="1368" customWidth="1"/>
    <col min="12031" max="12031" width="19.59765625" style="1368" customWidth="1"/>
    <col min="12032" max="12043" width="11.19921875" style="1368" customWidth="1"/>
    <col min="12044" max="12044" width="11.09765625" style="1368" customWidth="1"/>
    <col min="12045" max="12285" width="8.19921875" style="1368"/>
    <col min="12286" max="12286" width="6.69921875" style="1368" customWidth="1"/>
    <col min="12287" max="12287" width="19.59765625" style="1368" customWidth="1"/>
    <col min="12288" max="12299" width="11.19921875" style="1368" customWidth="1"/>
    <col min="12300" max="12300" width="11.09765625" style="1368" customWidth="1"/>
    <col min="12301" max="12541" width="8.19921875" style="1368"/>
    <col min="12542" max="12542" width="6.69921875" style="1368" customWidth="1"/>
    <col min="12543" max="12543" width="19.59765625" style="1368" customWidth="1"/>
    <col min="12544" max="12555" width="11.19921875" style="1368" customWidth="1"/>
    <col min="12556" max="12556" width="11.09765625" style="1368" customWidth="1"/>
    <col min="12557" max="12797" width="8.19921875" style="1368"/>
    <col min="12798" max="12798" width="6.69921875" style="1368" customWidth="1"/>
    <col min="12799" max="12799" width="19.59765625" style="1368" customWidth="1"/>
    <col min="12800" max="12811" width="11.19921875" style="1368" customWidth="1"/>
    <col min="12812" max="12812" width="11.09765625" style="1368" customWidth="1"/>
    <col min="12813" max="13053" width="8.19921875" style="1368"/>
    <col min="13054" max="13054" width="6.69921875" style="1368" customWidth="1"/>
    <col min="13055" max="13055" width="19.59765625" style="1368" customWidth="1"/>
    <col min="13056" max="13067" width="11.19921875" style="1368" customWidth="1"/>
    <col min="13068" max="13068" width="11.09765625" style="1368" customWidth="1"/>
    <col min="13069" max="13309" width="8.19921875" style="1368"/>
    <col min="13310" max="13310" width="6.69921875" style="1368" customWidth="1"/>
    <col min="13311" max="13311" width="19.59765625" style="1368" customWidth="1"/>
    <col min="13312" max="13323" width="11.19921875" style="1368" customWidth="1"/>
    <col min="13324" max="13324" width="11.09765625" style="1368" customWidth="1"/>
    <col min="13325" max="13565" width="8.19921875" style="1368"/>
    <col min="13566" max="13566" width="6.69921875" style="1368" customWidth="1"/>
    <col min="13567" max="13567" width="19.59765625" style="1368" customWidth="1"/>
    <col min="13568" max="13579" width="11.19921875" style="1368" customWidth="1"/>
    <col min="13580" max="13580" width="11.09765625" style="1368" customWidth="1"/>
    <col min="13581" max="13821" width="8.19921875" style="1368"/>
    <col min="13822" max="13822" width="6.69921875" style="1368" customWidth="1"/>
    <col min="13823" max="13823" width="19.59765625" style="1368" customWidth="1"/>
    <col min="13824" max="13835" width="11.19921875" style="1368" customWidth="1"/>
    <col min="13836" max="13836" width="11.09765625" style="1368" customWidth="1"/>
    <col min="13837" max="14077" width="8.19921875" style="1368"/>
    <col min="14078" max="14078" width="6.69921875" style="1368" customWidth="1"/>
    <col min="14079" max="14079" width="19.59765625" style="1368" customWidth="1"/>
    <col min="14080" max="14091" width="11.19921875" style="1368" customWidth="1"/>
    <col min="14092" max="14092" width="11.09765625" style="1368" customWidth="1"/>
    <col min="14093" max="14333" width="8.19921875" style="1368"/>
    <col min="14334" max="14334" width="6.69921875" style="1368" customWidth="1"/>
    <col min="14335" max="14335" width="19.59765625" style="1368" customWidth="1"/>
    <col min="14336" max="14347" width="11.19921875" style="1368" customWidth="1"/>
    <col min="14348" max="14348" width="11.09765625" style="1368" customWidth="1"/>
    <col min="14349" max="14589" width="8.19921875" style="1368"/>
    <col min="14590" max="14590" width="6.69921875" style="1368" customWidth="1"/>
    <col min="14591" max="14591" width="19.59765625" style="1368" customWidth="1"/>
    <col min="14592" max="14603" width="11.19921875" style="1368" customWidth="1"/>
    <col min="14604" max="14604" width="11.09765625" style="1368" customWidth="1"/>
    <col min="14605" max="14845" width="8.19921875" style="1368"/>
    <col min="14846" max="14846" width="6.69921875" style="1368" customWidth="1"/>
    <col min="14847" max="14847" width="19.59765625" style="1368" customWidth="1"/>
    <col min="14848" max="14859" width="11.19921875" style="1368" customWidth="1"/>
    <col min="14860" max="14860" width="11.09765625" style="1368" customWidth="1"/>
    <col min="14861" max="15101" width="8.19921875" style="1368"/>
    <col min="15102" max="15102" width="6.69921875" style="1368" customWidth="1"/>
    <col min="15103" max="15103" width="19.59765625" style="1368" customWidth="1"/>
    <col min="15104" max="15115" width="11.19921875" style="1368" customWidth="1"/>
    <col min="15116" max="15116" width="11.09765625" style="1368" customWidth="1"/>
    <col min="15117" max="15357" width="8.19921875" style="1368"/>
    <col min="15358" max="15358" width="6.69921875" style="1368" customWidth="1"/>
    <col min="15359" max="15359" width="19.59765625" style="1368" customWidth="1"/>
    <col min="15360" max="15371" width="11.19921875" style="1368" customWidth="1"/>
    <col min="15372" max="15372" width="11.09765625" style="1368" customWidth="1"/>
    <col min="15373" max="15613" width="8.19921875" style="1368"/>
    <col min="15614" max="15614" width="6.69921875" style="1368" customWidth="1"/>
    <col min="15615" max="15615" width="19.59765625" style="1368" customWidth="1"/>
    <col min="15616" max="15627" width="11.19921875" style="1368" customWidth="1"/>
    <col min="15628" max="15628" width="11.09765625" style="1368" customWidth="1"/>
    <col min="15629" max="15869" width="8.19921875" style="1368"/>
    <col min="15870" max="15870" width="6.69921875" style="1368" customWidth="1"/>
    <col min="15871" max="15871" width="19.59765625" style="1368" customWidth="1"/>
    <col min="15872" max="15883" width="11.19921875" style="1368" customWidth="1"/>
    <col min="15884" max="15884" width="11.09765625" style="1368" customWidth="1"/>
    <col min="15885" max="16125" width="8.19921875" style="1368"/>
    <col min="16126" max="16126" width="6.69921875" style="1368" customWidth="1"/>
    <col min="16127" max="16127" width="19.59765625" style="1368" customWidth="1"/>
    <col min="16128" max="16139" width="11.19921875" style="1368" customWidth="1"/>
    <col min="16140" max="16140" width="11.09765625" style="1368" customWidth="1"/>
    <col min="16141" max="16384" width="8.19921875" style="1368"/>
  </cols>
  <sheetData>
    <row r="1" spans="1:34" ht="38.25" customHeight="1">
      <c r="A1" s="1367"/>
      <c r="B1" s="997"/>
      <c r="C1" s="998" t="s">
        <v>411</v>
      </c>
      <c r="D1" s="999"/>
      <c r="E1" s="1368"/>
      <c r="G1" s="1368" t="s">
        <v>794</v>
      </c>
    </row>
    <row r="2" spans="1:34" ht="15" customHeight="1">
      <c r="A2" s="1000"/>
      <c r="B2" s="1001"/>
      <c r="E2" s="1002" t="s">
        <v>237</v>
      </c>
    </row>
    <row r="3" spans="1:34" s="1006" customFormat="1" ht="19.2" customHeight="1">
      <c r="A3" s="1003" t="s">
        <v>86</v>
      </c>
      <c r="B3" s="1003" t="s">
        <v>214</v>
      </c>
      <c r="C3" s="1004" t="s">
        <v>255</v>
      </c>
      <c r="D3" s="1004" t="s">
        <v>953</v>
      </c>
      <c r="E3" s="1663">
        <v>1994</v>
      </c>
      <c r="F3" s="1663">
        <v>1995</v>
      </c>
      <c r="G3" s="1663">
        <v>1996</v>
      </c>
      <c r="H3" s="1663">
        <v>1997</v>
      </c>
      <c r="I3" s="1663">
        <v>1998</v>
      </c>
      <c r="J3" s="1662">
        <v>1999</v>
      </c>
      <c r="K3" s="1662">
        <v>2000</v>
      </c>
      <c r="L3" s="1662">
        <v>2001</v>
      </c>
      <c r="M3" s="1662">
        <v>2002</v>
      </c>
      <c r="N3" s="1662">
        <v>2003</v>
      </c>
      <c r="O3" s="1659">
        <v>2004</v>
      </c>
      <c r="P3" s="1659">
        <v>2005</v>
      </c>
      <c r="Q3" s="1659">
        <v>2006</v>
      </c>
      <c r="R3" s="1659">
        <v>2007</v>
      </c>
      <c r="S3" s="1659">
        <v>2008</v>
      </c>
      <c r="T3" s="1661">
        <v>2009</v>
      </c>
      <c r="U3" s="1661">
        <v>2010</v>
      </c>
      <c r="V3" s="1661">
        <v>2011</v>
      </c>
      <c r="W3" s="1661">
        <v>2012</v>
      </c>
      <c r="X3" s="1661">
        <v>2013</v>
      </c>
      <c r="Y3" s="1660">
        <v>2014</v>
      </c>
      <c r="Z3" s="1660">
        <v>2015</v>
      </c>
      <c r="AA3" s="1660">
        <v>2016</v>
      </c>
      <c r="AB3" s="1660">
        <v>2017</v>
      </c>
      <c r="AC3" s="1660">
        <v>2018</v>
      </c>
      <c r="AD3" s="1658">
        <v>2019</v>
      </c>
      <c r="AE3" s="1658">
        <v>2020</v>
      </c>
      <c r="AF3" s="1658">
        <v>2021</v>
      </c>
      <c r="AG3" s="1658">
        <v>2022</v>
      </c>
      <c r="AH3" s="1658">
        <v>2023</v>
      </c>
    </row>
    <row r="4" spans="1:34" s="1008" customFormat="1" ht="19.2" customHeight="1">
      <c r="A4" s="2392" t="s">
        <v>256</v>
      </c>
      <c r="B4" s="987" t="s">
        <v>40</v>
      </c>
      <c r="C4" s="1007">
        <f>SUM(C5:C26)</f>
        <v>506737.06</v>
      </c>
      <c r="D4" s="1007">
        <f>SUM(D5:D26)</f>
        <v>89540.89</v>
      </c>
      <c r="E4" s="1007">
        <f t="shared" ref="E4:AH4" si="0">SUM(E5:E26)</f>
        <v>12096.849999999999</v>
      </c>
      <c r="F4" s="1007">
        <f t="shared" si="0"/>
        <v>7423.4</v>
      </c>
      <c r="G4" s="1007">
        <f t="shared" si="0"/>
        <v>5202.2699999999995</v>
      </c>
      <c r="H4" s="1007">
        <f t="shared" si="0"/>
        <v>5532.01</v>
      </c>
      <c r="I4" s="1007">
        <f t="shared" si="0"/>
        <v>13407.529999999999</v>
      </c>
      <c r="J4" s="1007">
        <f t="shared" si="0"/>
        <v>23331.330000000005</v>
      </c>
      <c r="K4" s="1007">
        <f t="shared" si="0"/>
        <v>5520.5599999999995</v>
      </c>
      <c r="L4" s="1007">
        <f t="shared" si="0"/>
        <v>10398.099999999999</v>
      </c>
      <c r="M4" s="1007">
        <f t="shared" si="0"/>
        <v>18852.29</v>
      </c>
      <c r="N4" s="1007">
        <f t="shared" si="0"/>
        <v>7540.170000000001</v>
      </c>
      <c r="O4" s="1007">
        <f t="shared" si="0"/>
        <v>17305.719999999998</v>
      </c>
      <c r="P4" s="1007">
        <f t="shared" si="0"/>
        <v>35951.719999999994</v>
      </c>
      <c r="Q4" s="1007">
        <f t="shared" si="0"/>
        <v>19507.170000000002</v>
      </c>
      <c r="R4" s="1007">
        <f t="shared" si="0"/>
        <v>13226.36</v>
      </c>
      <c r="S4" s="1007">
        <f t="shared" si="0"/>
        <v>6995.0900000000011</v>
      </c>
      <c r="T4" s="1007">
        <f t="shared" si="0"/>
        <v>6850.7000000000007</v>
      </c>
      <c r="U4" s="1007">
        <f t="shared" si="0"/>
        <v>4046.0199999999995</v>
      </c>
      <c r="V4" s="1007">
        <f t="shared" si="0"/>
        <v>19551.570000000003</v>
      </c>
      <c r="W4" s="1007">
        <f t="shared" si="0"/>
        <v>26210.810000000005</v>
      </c>
      <c r="X4" s="1007">
        <f t="shared" si="0"/>
        <v>14951.750000000007</v>
      </c>
      <c r="Y4" s="1007">
        <f t="shared" si="0"/>
        <v>10597.75</v>
      </c>
      <c r="Z4" s="1007">
        <f t="shared" si="0"/>
        <v>27759.74</v>
      </c>
      <c r="AA4" s="1007">
        <f t="shared" si="0"/>
        <v>27951.55</v>
      </c>
      <c r="AB4" s="1007">
        <f t="shared" si="0"/>
        <v>15896.029999999999</v>
      </c>
      <c r="AC4" s="1007">
        <f t="shared" si="0"/>
        <v>11183.960000000001</v>
      </c>
      <c r="AD4" s="1007">
        <f t="shared" si="0"/>
        <v>14650.2</v>
      </c>
      <c r="AE4" s="1007">
        <f t="shared" si="0"/>
        <v>13307.970000000001</v>
      </c>
      <c r="AF4" s="1007">
        <f t="shared" si="0"/>
        <v>9634.74</v>
      </c>
      <c r="AG4" s="1007">
        <f t="shared" si="0"/>
        <v>7224.6100000000006</v>
      </c>
      <c r="AH4" s="1007">
        <f t="shared" si="0"/>
        <v>5088.2000000000007</v>
      </c>
    </row>
    <row r="5" spans="1:34" s="1010" customFormat="1" ht="19.5" customHeight="1">
      <c r="A5" s="2392" t="s">
        <v>256</v>
      </c>
      <c r="B5" s="989" t="s">
        <v>951</v>
      </c>
      <c r="C5" s="1009">
        <f>SUM(D5:AH5)</f>
        <v>8033.24</v>
      </c>
      <c r="D5" s="1009">
        <f>SUM(D28,D51,D74,D97,D120,D143,D166,D189,D212,D235,D258,D281,D304,D327,D350)</f>
        <v>0</v>
      </c>
      <c r="E5" s="1009">
        <f t="shared" ref="E5:AH13" si="1">SUM(E28,E51,E74,E97,E120,E143,E166,E189,E212,E235,E258,E281,E304,E327,E350)</f>
        <v>0</v>
      </c>
      <c r="F5" s="1009">
        <f t="shared" si="1"/>
        <v>0</v>
      </c>
      <c r="G5" s="1009">
        <f t="shared" si="1"/>
        <v>0</v>
      </c>
      <c r="H5" s="1009">
        <f t="shared" si="1"/>
        <v>0</v>
      </c>
      <c r="I5" s="1009">
        <f t="shared" si="1"/>
        <v>0</v>
      </c>
      <c r="J5" s="1009">
        <f t="shared" si="1"/>
        <v>0</v>
      </c>
      <c r="K5" s="1009">
        <f t="shared" si="1"/>
        <v>0</v>
      </c>
      <c r="L5" s="1009">
        <f t="shared" si="1"/>
        <v>0</v>
      </c>
      <c r="M5" s="1009">
        <f t="shared" si="1"/>
        <v>0</v>
      </c>
      <c r="N5" s="1009">
        <f t="shared" si="1"/>
        <v>0</v>
      </c>
      <c r="O5" s="1009">
        <f t="shared" si="1"/>
        <v>0</v>
      </c>
      <c r="P5" s="1009">
        <f t="shared" si="1"/>
        <v>0</v>
      </c>
      <c r="Q5" s="1009">
        <f t="shared" si="1"/>
        <v>0</v>
      </c>
      <c r="R5" s="1009">
        <f t="shared" si="1"/>
        <v>0</v>
      </c>
      <c r="S5" s="1009">
        <f t="shared" si="1"/>
        <v>0</v>
      </c>
      <c r="T5" s="1009">
        <f t="shared" si="1"/>
        <v>0</v>
      </c>
      <c r="U5" s="1009">
        <f t="shared" si="1"/>
        <v>0</v>
      </c>
      <c r="V5" s="1009">
        <f t="shared" si="1"/>
        <v>0</v>
      </c>
      <c r="W5" s="1009">
        <f t="shared" si="1"/>
        <v>0</v>
      </c>
      <c r="X5" s="1009">
        <f t="shared" si="1"/>
        <v>0</v>
      </c>
      <c r="Y5" s="1009">
        <f t="shared" si="1"/>
        <v>0</v>
      </c>
      <c r="Z5" s="1009">
        <f t="shared" si="1"/>
        <v>0</v>
      </c>
      <c r="AA5" s="1009">
        <f t="shared" si="1"/>
        <v>0</v>
      </c>
      <c r="AB5" s="1009">
        <f t="shared" si="1"/>
        <v>0</v>
      </c>
      <c r="AC5" s="1009">
        <f t="shared" si="1"/>
        <v>0</v>
      </c>
      <c r="AD5" s="1009">
        <f t="shared" si="1"/>
        <v>0</v>
      </c>
      <c r="AE5" s="1009">
        <f t="shared" si="1"/>
        <v>339.64</v>
      </c>
      <c r="AF5" s="1009">
        <f t="shared" si="1"/>
        <v>16.559999999999999</v>
      </c>
      <c r="AG5" s="1009">
        <f t="shared" si="1"/>
        <v>3809.42</v>
      </c>
      <c r="AH5" s="1009">
        <f t="shared" si="1"/>
        <v>3867.62</v>
      </c>
    </row>
    <row r="6" spans="1:34" ht="30" customHeight="1">
      <c r="A6" s="2019"/>
      <c r="B6" s="989" t="s">
        <v>796</v>
      </c>
      <c r="C6" s="1009">
        <f t="shared" ref="C6:C26" si="2">SUM(D6:AH6)</f>
        <v>1808.25</v>
      </c>
      <c r="D6" s="1009">
        <f t="shared" ref="D6:S26" si="3">SUM(D29,D52,D75,D98,D121,D144,D167,D190,D213,D236,D259,D282,D305,D328,D351)</f>
        <v>1808.25</v>
      </c>
      <c r="E6" s="1009">
        <f t="shared" si="3"/>
        <v>0</v>
      </c>
      <c r="F6" s="1009">
        <f t="shared" si="3"/>
        <v>0</v>
      </c>
      <c r="G6" s="1009">
        <f t="shared" si="3"/>
        <v>0</v>
      </c>
      <c r="H6" s="1009">
        <f t="shared" si="3"/>
        <v>0</v>
      </c>
      <c r="I6" s="1009">
        <f t="shared" si="3"/>
        <v>0</v>
      </c>
      <c r="J6" s="1009">
        <f t="shared" si="3"/>
        <v>0</v>
      </c>
      <c r="K6" s="1009">
        <f t="shared" si="3"/>
        <v>0</v>
      </c>
      <c r="L6" s="1009">
        <f t="shared" si="3"/>
        <v>0</v>
      </c>
      <c r="M6" s="1009">
        <f t="shared" si="3"/>
        <v>0</v>
      </c>
      <c r="N6" s="1009">
        <f t="shared" si="3"/>
        <v>0</v>
      </c>
      <c r="O6" s="1009">
        <f t="shared" si="3"/>
        <v>0</v>
      </c>
      <c r="P6" s="1009">
        <f t="shared" si="3"/>
        <v>0</v>
      </c>
      <c r="Q6" s="1009">
        <f t="shared" si="3"/>
        <v>0</v>
      </c>
      <c r="R6" s="1009">
        <f t="shared" si="3"/>
        <v>0</v>
      </c>
      <c r="S6" s="1009">
        <f t="shared" si="3"/>
        <v>0</v>
      </c>
      <c r="T6" s="1009">
        <f t="shared" si="1"/>
        <v>0</v>
      </c>
      <c r="U6" s="1009">
        <f t="shared" si="1"/>
        <v>0</v>
      </c>
      <c r="V6" s="1009">
        <f t="shared" si="1"/>
        <v>0</v>
      </c>
      <c r="W6" s="1009">
        <f t="shared" si="1"/>
        <v>0</v>
      </c>
      <c r="X6" s="1009">
        <f t="shared" si="1"/>
        <v>0</v>
      </c>
      <c r="Y6" s="1009">
        <f t="shared" si="1"/>
        <v>0</v>
      </c>
      <c r="Z6" s="1009">
        <f t="shared" si="1"/>
        <v>0</v>
      </c>
      <c r="AA6" s="1009">
        <f t="shared" si="1"/>
        <v>0</v>
      </c>
      <c r="AB6" s="1009">
        <f t="shared" si="1"/>
        <v>0</v>
      </c>
      <c r="AC6" s="1009">
        <f t="shared" si="1"/>
        <v>0</v>
      </c>
      <c r="AD6" s="1009">
        <f t="shared" si="1"/>
        <v>0</v>
      </c>
      <c r="AE6" s="1009">
        <f t="shared" si="1"/>
        <v>0</v>
      </c>
      <c r="AF6" s="1009">
        <f t="shared" si="1"/>
        <v>0</v>
      </c>
      <c r="AG6" s="1009">
        <f t="shared" si="1"/>
        <v>0</v>
      </c>
      <c r="AH6" s="1009">
        <f t="shared" si="1"/>
        <v>0</v>
      </c>
    </row>
    <row r="7" spans="1:34" ht="30" customHeight="1">
      <c r="A7" s="2019"/>
      <c r="B7" s="989" t="s">
        <v>797</v>
      </c>
      <c r="C7" s="1009">
        <f t="shared" si="2"/>
        <v>18665.980000000003</v>
      </c>
      <c r="D7" s="1009">
        <f t="shared" si="3"/>
        <v>15843.12</v>
      </c>
      <c r="E7" s="1009">
        <f t="shared" si="1"/>
        <v>0</v>
      </c>
      <c r="F7" s="1009">
        <f t="shared" si="1"/>
        <v>4</v>
      </c>
      <c r="G7" s="1009">
        <f t="shared" si="1"/>
        <v>13.559999999999999</v>
      </c>
      <c r="H7" s="1009">
        <f t="shared" si="1"/>
        <v>227.92</v>
      </c>
      <c r="I7" s="1009">
        <f t="shared" si="1"/>
        <v>0</v>
      </c>
      <c r="J7" s="1009">
        <f t="shared" si="1"/>
        <v>0</v>
      </c>
      <c r="K7" s="1009">
        <f t="shared" si="1"/>
        <v>269.14</v>
      </c>
      <c r="L7" s="1009">
        <f t="shared" si="1"/>
        <v>141.36000000000001</v>
      </c>
      <c r="M7" s="1009">
        <f t="shared" si="1"/>
        <v>0</v>
      </c>
      <c r="N7" s="1009">
        <f t="shared" si="1"/>
        <v>0</v>
      </c>
      <c r="O7" s="1009">
        <f t="shared" si="1"/>
        <v>0</v>
      </c>
      <c r="P7" s="1009">
        <f t="shared" si="1"/>
        <v>0</v>
      </c>
      <c r="Q7" s="1009">
        <f t="shared" si="1"/>
        <v>0</v>
      </c>
      <c r="R7" s="1009">
        <f t="shared" si="1"/>
        <v>0</v>
      </c>
      <c r="S7" s="1009">
        <f t="shared" si="1"/>
        <v>1.22</v>
      </c>
      <c r="T7" s="1009">
        <f t="shared" si="1"/>
        <v>0</v>
      </c>
      <c r="U7" s="1009">
        <f t="shared" si="1"/>
        <v>0</v>
      </c>
      <c r="V7" s="1009">
        <f t="shared" si="1"/>
        <v>0</v>
      </c>
      <c r="W7" s="1009">
        <f t="shared" si="1"/>
        <v>0</v>
      </c>
      <c r="X7" s="1009">
        <f t="shared" si="1"/>
        <v>0.9</v>
      </c>
      <c r="Y7" s="1009">
        <f t="shared" si="1"/>
        <v>0</v>
      </c>
      <c r="Z7" s="1009">
        <f t="shared" si="1"/>
        <v>65.930000000000007</v>
      </c>
      <c r="AA7" s="1009">
        <f t="shared" si="1"/>
        <v>74.72</v>
      </c>
      <c r="AB7" s="1009">
        <f t="shared" si="1"/>
        <v>0</v>
      </c>
      <c r="AC7" s="1009">
        <f t="shared" si="1"/>
        <v>0</v>
      </c>
      <c r="AD7" s="1009">
        <f t="shared" si="1"/>
        <v>17.91</v>
      </c>
      <c r="AE7" s="1009">
        <f t="shared" si="1"/>
        <v>1517.3799999999999</v>
      </c>
      <c r="AF7" s="1009">
        <f t="shared" si="1"/>
        <v>152.96</v>
      </c>
      <c r="AG7" s="1009">
        <f t="shared" si="1"/>
        <v>335.85999999999996</v>
      </c>
      <c r="AH7" s="1009">
        <f t="shared" si="1"/>
        <v>0</v>
      </c>
    </row>
    <row r="8" spans="1:34" ht="30" customHeight="1">
      <c r="A8" s="2019"/>
      <c r="B8" s="989" t="s">
        <v>798</v>
      </c>
      <c r="C8" s="1009">
        <f t="shared" si="2"/>
        <v>1970.9799999999998</v>
      </c>
      <c r="D8" s="1009">
        <f t="shared" si="3"/>
        <v>1940.8999999999999</v>
      </c>
      <c r="E8" s="1009">
        <f t="shared" si="1"/>
        <v>0</v>
      </c>
      <c r="F8" s="1009">
        <f t="shared" si="1"/>
        <v>0</v>
      </c>
      <c r="G8" s="1009">
        <f t="shared" si="1"/>
        <v>0</v>
      </c>
      <c r="H8" s="1009">
        <f t="shared" si="1"/>
        <v>0</v>
      </c>
      <c r="I8" s="1009">
        <f t="shared" si="1"/>
        <v>0</v>
      </c>
      <c r="J8" s="1009">
        <f t="shared" si="1"/>
        <v>0</v>
      </c>
      <c r="K8" s="1009">
        <f t="shared" si="1"/>
        <v>0</v>
      </c>
      <c r="L8" s="1009">
        <f t="shared" si="1"/>
        <v>0</v>
      </c>
      <c r="M8" s="1009">
        <f t="shared" si="1"/>
        <v>0</v>
      </c>
      <c r="N8" s="1009">
        <f t="shared" si="1"/>
        <v>0</v>
      </c>
      <c r="O8" s="1009">
        <f t="shared" si="1"/>
        <v>0</v>
      </c>
      <c r="P8" s="1009">
        <f t="shared" si="1"/>
        <v>0</v>
      </c>
      <c r="Q8" s="1009">
        <f t="shared" si="1"/>
        <v>0</v>
      </c>
      <c r="R8" s="1009">
        <f t="shared" si="1"/>
        <v>0</v>
      </c>
      <c r="S8" s="1009">
        <f t="shared" si="1"/>
        <v>0</v>
      </c>
      <c r="T8" s="1009">
        <f t="shared" si="1"/>
        <v>0</v>
      </c>
      <c r="U8" s="1009">
        <f t="shared" si="1"/>
        <v>0</v>
      </c>
      <c r="V8" s="1009">
        <f t="shared" si="1"/>
        <v>0</v>
      </c>
      <c r="W8" s="1009">
        <f t="shared" si="1"/>
        <v>0</v>
      </c>
      <c r="X8" s="1009">
        <f t="shared" si="1"/>
        <v>0</v>
      </c>
      <c r="Y8" s="1009">
        <f t="shared" si="1"/>
        <v>0</v>
      </c>
      <c r="Z8" s="1009">
        <f t="shared" si="1"/>
        <v>0</v>
      </c>
      <c r="AA8" s="1009">
        <f t="shared" si="1"/>
        <v>0</v>
      </c>
      <c r="AB8" s="1009">
        <f t="shared" si="1"/>
        <v>0</v>
      </c>
      <c r="AC8" s="1009">
        <f t="shared" si="1"/>
        <v>0</v>
      </c>
      <c r="AD8" s="1009">
        <f t="shared" si="1"/>
        <v>29.75</v>
      </c>
      <c r="AE8" s="1009">
        <f t="shared" si="1"/>
        <v>0</v>
      </c>
      <c r="AF8" s="1009">
        <f t="shared" si="1"/>
        <v>0.33</v>
      </c>
      <c r="AG8" s="1009">
        <f t="shared" si="1"/>
        <v>0</v>
      </c>
      <c r="AH8" s="1009">
        <f t="shared" si="1"/>
        <v>0</v>
      </c>
    </row>
    <row r="9" spans="1:34" s="1367" customFormat="1" ht="30" customHeight="1">
      <c r="A9" s="2019"/>
      <c r="B9" s="989" t="s">
        <v>780</v>
      </c>
      <c r="C9" s="1009">
        <f t="shared" si="2"/>
        <v>357717.48</v>
      </c>
      <c r="D9" s="1009">
        <f t="shared" si="3"/>
        <v>39117.100000000006</v>
      </c>
      <c r="E9" s="1009">
        <f t="shared" si="1"/>
        <v>6150.59</v>
      </c>
      <c r="F9" s="1009">
        <f t="shared" si="1"/>
        <v>5186.4799999999996</v>
      </c>
      <c r="G9" s="1009">
        <f t="shared" si="1"/>
        <v>2520.94</v>
      </c>
      <c r="H9" s="1009">
        <f t="shared" si="1"/>
        <v>4083.6000000000004</v>
      </c>
      <c r="I9" s="1009">
        <f t="shared" si="1"/>
        <v>7439.1399999999994</v>
      </c>
      <c r="J9" s="1009">
        <f t="shared" si="1"/>
        <v>4838.2700000000004</v>
      </c>
      <c r="K9" s="1009">
        <f t="shared" si="1"/>
        <v>3556.71</v>
      </c>
      <c r="L9" s="1009">
        <f t="shared" si="1"/>
        <v>10042.099999999999</v>
      </c>
      <c r="M9" s="1009">
        <f t="shared" si="1"/>
        <v>10479.480000000003</v>
      </c>
      <c r="N9" s="1009">
        <f t="shared" si="1"/>
        <v>3366.9</v>
      </c>
      <c r="O9" s="1009">
        <f t="shared" si="1"/>
        <v>16252.579999999998</v>
      </c>
      <c r="P9" s="1009">
        <f t="shared" si="1"/>
        <v>30255.689999999995</v>
      </c>
      <c r="Q9" s="1009">
        <f t="shared" si="1"/>
        <v>17582.030000000002</v>
      </c>
      <c r="R9" s="1009">
        <f t="shared" si="1"/>
        <v>10614.27</v>
      </c>
      <c r="S9" s="1009">
        <f t="shared" si="1"/>
        <v>6121.7900000000009</v>
      </c>
      <c r="T9" s="1009">
        <f t="shared" si="1"/>
        <v>5242.63</v>
      </c>
      <c r="U9" s="1009">
        <f t="shared" si="1"/>
        <v>3776.2999999999997</v>
      </c>
      <c r="V9" s="1009">
        <f t="shared" si="1"/>
        <v>18815.560000000005</v>
      </c>
      <c r="W9" s="1009">
        <f t="shared" si="1"/>
        <v>23373.060000000005</v>
      </c>
      <c r="X9" s="1009">
        <f t="shared" si="1"/>
        <v>14211.730000000007</v>
      </c>
      <c r="Y9" s="1009">
        <f t="shared" si="1"/>
        <v>4762.4800000000005</v>
      </c>
      <c r="Z9" s="1009">
        <f t="shared" si="1"/>
        <v>24398.690000000002</v>
      </c>
      <c r="AA9" s="1009">
        <f t="shared" si="1"/>
        <v>26657.37</v>
      </c>
      <c r="AB9" s="1009">
        <f t="shared" si="1"/>
        <v>15896.029999999999</v>
      </c>
      <c r="AC9" s="1009">
        <f t="shared" si="1"/>
        <v>9991.1600000000017</v>
      </c>
      <c r="AD9" s="1009">
        <f t="shared" si="1"/>
        <v>14474.470000000001</v>
      </c>
      <c r="AE9" s="1009">
        <f t="shared" si="1"/>
        <v>8771.35</v>
      </c>
      <c r="AF9" s="1009">
        <f t="shared" si="1"/>
        <v>8729.1299999999992</v>
      </c>
      <c r="AG9" s="1009">
        <f t="shared" si="1"/>
        <v>1003.85</v>
      </c>
      <c r="AH9" s="1009">
        <f t="shared" si="1"/>
        <v>6</v>
      </c>
    </row>
    <row r="10" spans="1:34" s="1367" customFormat="1" ht="30" customHeight="1">
      <c r="A10" s="2019"/>
      <c r="B10" s="991" t="s">
        <v>781</v>
      </c>
      <c r="C10" s="1009">
        <f t="shared" si="2"/>
        <v>11224.390000000001</v>
      </c>
      <c r="D10" s="1009">
        <f t="shared" si="3"/>
        <v>5115.49</v>
      </c>
      <c r="E10" s="1009">
        <f t="shared" si="1"/>
        <v>0</v>
      </c>
      <c r="F10" s="1009">
        <f t="shared" si="1"/>
        <v>0</v>
      </c>
      <c r="G10" s="1009">
        <f t="shared" si="1"/>
        <v>0</v>
      </c>
      <c r="H10" s="1009">
        <f t="shared" si="1"/>
        <v>0</v>
      </c>
      <c r="I10" s="1009">
        <f t="shared" si="1"/>
        <v>0</v>
      </c>
      <c r="J10" s="1009">
        <f t="shared" si="1"/>
        <v>0</v>
      </c>
      <c r="K10" s="1009">
        <f t="shared" si="1"/>
        <v>0</v>
      </c>
      <c r="L10" s="1009">
        <f t="shared" si="1"/>
        <v>7.42</v>
      </c>
      <c r="M10" s="1009">
        <f t="shared" si="1"/>
        <v>582.51</v>
      </c>
      <c r="N10" s="1009">
        <f t="shared" si="1"/>
        <v>0</v>
      </c>
      <c r="O10" s="1009">
        <f t="shared" si="1"/>
        <v>0</v>
      </c>
      <c r="P10" s="1009">
        <f t="shared" si="1"/>
        <v>0</v>
      </c>
      <c r="Q10" s="1009">
        <f t="shared" si="1"/>
        <v>1924.1200000000001</v>
      </c>
      <c r="R10" s="1009">
        <f t="shared" si="1"/>
        <v>2612.09</v>
      </c>
      <c r="S10" s="1009">
        <f t="shared" si="1"/>
        <v>0</v>
      </c>
      <c r="T10" s="1009">
        <f t="shared" si="1"/>
        <v>871.01</v>
      </c>
      <c r="U10" s="1009">
        <f t="shared" si="1"/>
        <v>0</v>
      </c>
      <c r="V10" s="1009">
        <f t="shared" si="1"/>
        <v>0</v>
      </c>
      <c r="W10" s="1009">
        <f t="shared" si="1"/>
        <v>0</v>
      </c>
      <c r="X10" s="1009">
        <f t="shared" si="1"/>
        <v>0</v>
      </c>
      <c r="Y10" s="1009">
        <f t="shared" si="1"/>
        <v>0</v>
      </c>
      <c r="Z10" s="1009">
        <f t="shared" si="1"/>
        <v>111.75</v>
      </c>
      <c r="AA10" s="1009">
        <f t="shared" si="1"/>
        <v>0</v>
      </c>
      <c r="AB10" s="1009">
        <f t="shared" si="1"/>
        <v>0</v>
      </c>
      <c r="AC10" s="1009">
        <f t="shared" si="1"/>
        <v>0</v>
      </c>
      <c r="AD10" s="1009">
        <f t="shared" si="1"/>
        <v>0</v>
      </c>
      <c r="AE10" s="1009">
        <f t="shared" si="1"/>
        <v>0</v>
      </c>
      <c r="AF10" s="1009">
        <f t="shared" si="1"/>
        <v>0</v>
      </c>
      <c r="AG10" s="1009">
        <f t="shared" si="1"/>
        <v>0</v>
      </c>
      <c r="AH10" s="1009">
        <f t="shared" si="1"/>
        <v>0</v>
      </c>
    </row>
    <row r="11" spans="1:34" s="1367" customFormat="1" ht="30" customHeight="1">
      <c r="A11" s="2019"/>
      <c r="B11" s="991" t="s">
        <v>786</v>
      </c>
      <c r="C11" s="1009">
        <f t="shared" si="2"/>
        <v>6363.4199999999992</v>
      </c>
      <c r="D11" s="1009">
        <f t="shared" si="3"/>
        <v>5767.62</v>
      </c>
      <c r="E11" s="1009">
        <f t="shared" si="1"/>
        <v>0</v>
      </c>
      <c r="F11" s="1009">
        <f t="shared" si="1"/>
        <v>0</v>
      </c>
      <c r="G11" s="1009">
        <f t="shared" si="1"/>
        <v>0</v>
      </c>
      <c r="H11" s="1009">
        <f t="shared" si="1"/>
        <v>0</v>
      </c>
      <c r="I11" s="1009">
        <f t="shared" si="1"/>
        <v>528.15</v>
      </c>
      <c r="J11" s="1009">
        <f t="shared" si="1"/>
        <v>67.650000000000006</v>
      </c>
      <c r="K11" s="1009">
        <f t="shared" si="1"/>
        <v>0</v>
      </c>
      <c r="L11" s="1009">
        <f t="shared" si="1"/>
        <v>0</v>
      </c>
      <c r="M11" s="1009">
        <f t="shared" si="1"/>
        <v>0</v>
      </c>
      <c r="N11" s="1009">
        <f t="shared" si="1"/>
        <v>0</v>
      </c>
      <c r="O11" s="1009">
        <f t="shared" si="1"/>
        <v>0</v>
      </c>
      <c r="P11" s="1009">
        <f t="shared" si="1"/>
        <v>0</v>
      </c>
      <c r="Q11" s="1009">
        <f t="shared" si="1"/>
        <v>0</v>
      </c>
      <c r="R11" s="1009">
        <f t="shared" si="1"/>
        <v>0</v>
      </c>
      <c r="S11" s="1009">
        <f t="shared" si="1"/>
        <v>0</v>
      </c>
      <c r="T11" s="1009">
        <f t="shared" si="1"/>
        <v>0</v>
      </c>
      <c r="U11" s="1009">
        <f t="shared" si="1"/>
        <v>0</v>
      </c>
      <c r="V11" s="1009">
        <f t="shared" si="1"/>
        <v>0</v>
      </c>
      <c r="W11" s="1009">
        <f t="shared" si="1"/>
        <v>0</v>
      </c>
      <c r="X11" s="1009">
        <f t="shared" si="1"/>
        <v>0</v>
      </c>
      <c r="Y11" s="1009">
        <f t="shared" si="1"/>
        <v>0</v>
      </c>
      <c r="Z11" s="1009">
        <f t="shared" si="1"/>
        <v>0</v>
      </c>
      <c r="AA11" s="1009">
        <f t="shared" si="1"/>
        <v>0</v>
      </c>
      <c r="AB11" s="1009">
        <f t="shared" si="1"/>
        <v>0</v>
      </c>
      <c r="AC11" s="1009">
        <f t="shared" si="1"/>
        <v>0</v>
      </c>
      <c r="AD11" s="1009">
        <f t="shared" si="1"/>
        <v>0</v>
      </c>
      <c r="AE11" s="1009">
        <f t="shared" si="1"/>
        <v>0</v>
      </c>
      <c r="AF11" s="1009">
        <f t="shared" si="1"/>
        <v>0</v>
      </c>
      <c r="AG11" s="1009">
        <f t="shared" si="1"/>
        <v>0</v>
      </c>
      <c r="AH11" s="1009">
        <f t="shared" si="1"/>
        <v>0</v>
      </c>
    </row>
    <row r="12" spans="1:34" s="1367" customFormat="1" ht="30" customHeight="1">
      <c r="A12" s="2019"/>
      <c r="B12" s="991" t="s">
        <v>799</v>
      </c>
      <c r="C12" s="1009">
        <f t="shared" si="2"/>
        <v>29742.94</v>
      </c>
      <c r="D12" s="1009">
        <f t="shared" si="3"/>
        <v>0</v>
      </c>
      <c r="E12" s="1009">
        <f t="shared" si="1"/>
        <v>38.879999999999995</v>
      </c>
      <c r="F12" s="1009">
        <f t="shared" si="1"/>
        <v>154.66</v>
      </c>
      <c r="G12" s="1009">
        <f t="shared" si="1"/>
        <v>832.01</v>
      </c>
      <c r="H12" s="1009">
        <f t="shared" si="1"/>
        <v>0</v>
      </c>
      <c r="I12" s="1009">
        <f t="shared" si="1"/>
        <v>319.65999999999997</v>
      </c>
      <c r="J12" s="1009">
        <f t="shared" si="1"/>
        <v>15846.210000000003</v>
      </c>
      <c r="K12" s="1009">
        <f t="shared" si="1"/>
        <v>1121.6500000000001</v>
      </c>
      <c r="L12" s="1009">
        <f t="shared" si="1"/>
        <v>0</v>
      </c>
      <c r="M12" s="1009">
        <f t="shared" si="1"/>
        <v>7317.369999999999</v>
      </c>
      <c r="N12" s="1009">
        <f t="shared" si="1"/>
        <v>3791.2799999999997</v>
      </c>
      <c r="O12" s="1009">
        <f t="shared" si="1"/>
        <v>0</v>
      </c>
      <c r="P12" s="1009">
        <f t="shared" si="1"/>
        <v>0</v>
      </c>
      <c r="Q12" s="1009">
        <f t="shared" si="1"/>
        <v>0</v>
      </c>
      <c r="R12" s="1009">
        <f t="shared" si="1"/>
        <v>0</v>
      </c>
      <c r="S12" s="1009">
        <f t="shared" si="1"/>
        <v>0</v>
      </c>
      <c r="T12" s="1009">
        <f t="shared" si="1"/>
        <v>1.01</v>
      </c>
      <c r="U12" s="1009">
        <f t="shared" si="1"/>
        <v>0</v>
      </c>
      <c r="V12" s="1009">
        <f t="shared" si="1"/>
        <v>0</v>
      </c>
      <c r="W12" s="1009">
        <f t="shared" si="1"/>
        <v>0</v>
      </c>
      <c r="X12" s="1009">
        <f t="shared" si="1"/>
        <v>0</v>
      </c>
      <c r="Y12" s="1009">
        <f t="shared" si="1"/>
        <v>0</v>
      </c>
      <c r="Z12" s="1009">
        <f t="shared" si="1"/>
        <v>0</v>
      </c>
      <c r="AA12" s="1009">
        <f t="shared" si="1"/>
        <v>320.20999999999998</v>
      </c>
      <c r="AB12" s="1009">
        <f t="shared" si="1"/>
        <v>0</v>
      </c>
      <c r="AC12" s="1009">
        <f t="shared" si="1"/>
        <v>0</v>
      </c>
      <c r="AD12" s="1009">
        <f t="shared" si="1"/>
        <v>0</v>
      </c>
      <c r="AE12" s="1009">
        <f t="shared" si="1"/>
        <v>0</v>
      </c>
      <c r="AF12" s="1009">
        <f t="shared" si="1"/>
        <v>0</v>
      </c>
      <c r="AG12" s="1009">
        <f t="shared" si="1"/>
        <v>0</v>
      </c>
      <c r="AH12" s="1009">
        <f t="shared" si="1"/>
        <v>0</v>
      </c>
    </row>
    <row r="13" spans="1:34" s="1367" customFormat="1" ht="30" customHeight="1">
      <c r="A13" s="2019"/>
      <c r="B13" s="991" t="s">
        <v>787</v>
      </c>
      <c r="C13" s="1009">
        <f t="shared" si="2"/>
        <v>4926.7300000000005</v>
      </c>
      <c r="D13" s="1009">
        <f t="shared" si="3"/>
        <v>0</v>
      </c>
      <c r="E13" s="1009">
        <f t="shared" si="1"/>
        <v>0</v>
      </c>
      <c r="F13" s="1009">
        <f t="shared" si="1"/>
        <v>0</v>
      </c>
      <c r="G13" s="1009">
        <f t="shared" si="1"/>
        <v>0</v>
      </c>
      <c r="H13" s="1009">
        <f t="shared" si="1"/>
        <v>0</v>
      </c>
      <c r="I13" s="1009">
        <f t="shared" si="1"/>
        <v>0</v>
      </c>
      <c r="J13" s="1009">
        <f t="shared" si="1"/>
        <v>0</v>
      </c>
      <c r="K13" s="1009">
        <f t="shared" si="1"/>
        <v>0</v>
      </c>
      <c r="L13" s="1009">
        <f t="shared" si="1"/>
        <v>0</v>
      </c>
      <c r="M13" s="1009">
        <f t="shared" si="1"/>
        <v>0</v>
      </c>
      <c r="N13" s="1009">
        <f t="shared" si="1"/>
        <v>0</v>
      </c>
      <c r="O13" s="1009">
        <f t="shared" si="1"/>
        <v>1053.1400000000001</v>
      </c>
      <c r="P13" s="1009">
        <f t="shared" si="1"/>
        <v>2349.0600000000004</v>
      </c>
      <c r="Q13" s="1009">
        <f t="shared" si="1"/>
        <v>0</v>
      </c>
      <c r="R13" s="1009">
        <f t="shared" si="1"/>
        <v>0</v>
      </c>
      <c r="S13" s="1009">
        <f t="shared" si="1"/>
        <v>0</v>
      </c>
      <c r="T13" s="1009">
        <f t="shared" si="1"/>
        <v>0</v>
      </c>
      <c r="U13" s="1009">
        <f t="shared" si="1"/>
        <v>0</v>
      </c>
      <c r="V13" s="1009">
        <f t="shared" si="1"/>
        <v>0</v>
      </c>
      <c r="W13" s="1009">
        <f t="shared" si="1"/>
        <v>1524.5299999999997</v>
      </c>
      <c r="X13" s="1009">
        <f t="shared" si="1"/>
        <v>0</v>
      </c>
      <c r="Y13" s="1009">
        <f t="shared" si="1"/>
        <v>0</v>
      </c>
      <c r="Z13" s="1009">
        <f t="shared" si="1"/>
        <v>0</v>
      </c>
      <c r="AA13" s="1009">
        <f t="shared" si="1"/>
        <v>0</v>
      </c>
      <c r="AB13" s="1009">
        <f t="shared" si="1"/>
        <v>0</v>
      </c>
      <c r="AC13" s="1009">
        <f t="shared" si="1"/>
        <v>0</v>
      </c>
      <c r="AD13" s="1009">
        <f t="shared" si="1"/>
        <v>0</v>
      </c>
      <c r="AE13" s="1009">
        <f t="shared" si="1"/>
        <v>0</v>
      </c>
      <c r="AF13" s="1009">
        <f t="shared" si="1"/>
        <v>0</v>
      </c>
      <c r="AG13" s="1009">
        <f t="shared" si="1"/>
        <v>0</v>
      </c>
      <c r="AH13" s="1009">
        <f t="shared" si="1"/>
        <v>0</v>
      </c>
    </row>
    <row r="14" spans="1:34" s="1707" customFormat="1" ht="30" customHeight="1">
      <c r="A14" s="2019"/>
      <c r="B14" s="991" t="s">
        <v>1533</v>
      </c>
      <c r="C14" s="1009">
        <f>SUM(D14:AH14)</f>
        <v>0</v>
      </c>
      <c r="D14" s="1009">
        <f t="shared" si="3"/>
        <v>0</v>
      </c>
      <c r="E14" s="1009">
        <f t="shared" ref="E14:AH22" si="4">SUM(E37,E60,E83,E106,E129,E152,E175,E198,E221,E244,E267,E290,E313,E336,E359)</f>
        <v>0</v>
      </c>
      <c r="F14" s="1009">
        <f t="shared" si="4"/>
        <v>0</v>
      </c>
      <c r="G14" s="1009">
        <f t="shared" si="4"/>
        <v>0</v>
      </c>
      <c r="H14" s="1009">
        <f t="shared" si="4"/>
        <v>0</v>
      </c>
      <c r="I14" s="1009">
        <f t="shared" si="4"/>
        <v>0</v>
      </c>
      <c r="J14" s="1009">
        <f t="shared" si="4"/>
        <v>0</v>
      </c>
      <c r="K14" s="1009">
        <f t="shared" si="4"/>
        <v>0</v>
      </c>
      <c r="L14" s="1009">
        <f t="shared" si="4"/>
        <v>0</v>
      </c>
      <c r="M14" s="1009">
        <f t="shared" si="4"/>
        <v>0</v>
      </c>
      <c r="N14" s="1009">
        <f t="shared" si="4"/>
        <v>0</v>
      </c>
      <c r="O14" s="1009">
        <f t="shared" si="4"/>
        <v>0</v>
      </c>
      <c r="P14" s="1009">
        <f t="shared" si="4"/>
        <v>0</v>
      </c>
      <c r="Q14" s="1009">
        <f t="shared" si="4"/>
        <v>0</v>
      </c>
      <c r="R14" s="1009">
        <f t="shared" si="4"/>
        <v>0</v>
      </c>
      <c r="S14" s="1009">
        <f t="shared" si="4"/>
        <v>0</v>
      </c>
      <c r="T14" s="1009">
        <f t="shared" si="4"/>
        <v>0</v>
      </c>
      <c r="U14" s="1009">
        <f t="shared" si="4"/>
        <v>0</v>
      </c>
      <c r="V14" s="1009">
        <f t="shared" si="4"/>
        <v>0</v>
      </c>
      <c r="W14" s="1009">
        <f t="shared" si="4"/>
        <v>0</v>
      </c>
      <c r="X14" s="1009">
        <f t="shared" si="4"/>
        <v>0</v>
      </c>
      <c r="Y14" s="1009">
        <f t="shared" si="4"/>
        <v>0</v>
      </c>
      <c r="Z14" s="1009">
        <f t="shared" si="4"/>
        <v>0</v>
      </c>
      <c r="AA14" s="1009">
        <f t="shared" si="4"/>
        <v>0</v>
      </c>
      <c r="AB14" s="1009">
        <f t="shared" si="4"/>
        <v>0</v>
      </c>
      <c r="AC14" s="1009">
        <f t="shared" si="4"/>
        <v>0</v>
      </c>
      <c r="AD14" s="1009">
        <f t="shared" si="4"/>
        <v>0</v>
      </c>
      <c r="AE14" s="1009">
        <f t="shared" si="4"/>
        <v>0</v>
      </c>
      <c r="AF14" s="1009">
        <f t="shared" si="4"/>
        <v>0</v>
      </c>
      <c r="AG14" s="1009">
        <f t="shared" si="4"/>
        <v>0</v>
      </c>
      <c r="AH14" s="1009">
        <f t="shared" si="4"/>
        <v>0</v>
      </c>
    </row>
    <row r="15" spans="1:34" s="1367" customFormat="1" ht="30" customHeight="1">
      <c r="A15" s="2019"/>
      <c r="B15" s="991" t="s">
        <v>800</v>
      </c>
      <c r="C15" s="1009">
        <f t="shared" si="2"/>
        <v>325.15999999999997</v>
      </c>
      <c r="D15" s="1009">
        <f t="shared" si="3"/>
        <v>0</v>
      </c>
      <c r="E15" s="1009">
        <f t="shared" si="4"/>
        <v>0</v>
      </c>
      <c r="F15" s="1009">
        <f t="shared" si="4"/>
        <v>0</v>
      </c>
      <c r="G15" s="1009">
        <f t="shared" si="4"/>
        <v>0</v>
      </c>
      <c r="H15" s="1009">
        <f t="shared" si="4"/>
        <v>0</v>
      </c>
      <c r="I15" s="1009">
        <f t="shared" si="4"/>
        <v>0</v>
      </c>
      <c r="J15" s="1009">
        <f t="shared" si="4"/>
        <v>0</v>
      </c>
      <c r="K15" s="1009">
        <f t="shared" si="4"/>
        <v>0</v>
      </c>
      <c r="L15" s="1009">
        <f t="shared" si="4"/>
        <v>0</v>
      </c>
      <c r="M15" s="1009">
        <f t="shared" si="4"/>
        <v>0</v>
      </c>
      <c r="N15" s="1009">
        <f t="shared" si="4"/>
        <v>0</v>
      </c>
      <c r="O15" s="1009">
        <f t="shared" si="4"/>
        <v>0</v>
      </c>
      <c r="P15" s="1009">
        <f t="shared" si="4"/>
        <v>0</v>
      </c>
      <c r="Q15" s="1009">
        <f t="shared" si="4"/>
        <v>0</v>
      </c>
      <c r="R15" s="1009">
        <f t="shared" si="4"/>
        <v>0</v>
      </c>
      <c r="S15" s="1009">
        <f t="shared" si="4"/>
        <v>0</v>
      </c>
      <c r="T15" s="1009">
        <f t="shared" si="4"/>
        <v>0</v>
      </c>
      <c r="U15" s="1009">
        <f t="shared" si="4"/>
        <v>0</v>
      </c>
      <c r="V15" s="1009">
        <f t="shared" si="4"/>
        <v>325.15999999999997</v>
      </c>
      <c r="W15" s="1009">
        <f t="shared" si="4"/>
        <v>0</v>
      </c>
      <c r="X15" s="1009">
        <f t="shared" si="4"/>
        <v>0</v>
      </c>
      <c r="Y15" s="1009">
        <f t="shared" si="4"/>
        <v>0</v>
      </c>
      <c r="Z15" s="1009">
        <f t="shared" si="4"/>
        <v>0</v>
      </c>
      <c r="AA15" s="1009">
        <f t="shared" si="4"/>
        <v>0</v>
      </c>
      <c r="AB15" s="1009">
        <f t="shared" si="4"/>
        <v>0</v>
      </c>
      <c r="AC15" s="1009">
        <f t="shared" si="4"/>
        <v>0</v>
      </c>
      <c r="AD15" s="1009">
        <f t="shared" si="4"/>
        <v>0</v>
      </c>
      <c r="AE15" s="1009">
        <f t="shared" si="4"/>
        <v>0</v>
      </c>
      <c r="AF15" s="1009">
        <f t="shared" si="4"/>
        <v>0</v>
      </c>
      <c r="AG15" s="1009">
        <f t="shared" si="4"/>
        <v>0</v>
      </c>
      <c r="AH15" s="1009">
        <f t="shared" si="4"/>
        <v>0</v>
      </c>
    </row>
    <row r="16" spans="1:34" s="1367" customFormat="1" ht="30" customHeight="1">
      <c r="A16" s="2019"/>
      <c r="B16" s="989" t="s">
        <v>801</v>
      </c>
      <c r="C16" s="1009">
        <f t="shared" si="2"/>
        <v>225.06</v>
      </c>
      <c r="D16" s="1009">
        <f t="shared" si="3"/>
        <v>225.06</v>
      </c>
      <c r="E16" s="1009">
        <f t="shared" si="4"/>
        <v>0</v>
      </c>
      <c r="F16" s="1009">
        <f t="shared" si="4"/>
        <v>0</v>
      </c>
      <c r="G16" s="1009">
        <f t="shared" si="4"/>
        <v>0</v>
      </c>
      <c r="H16" s="1009">
        <f t="shared" si="4"/>
        <v>0</v>
      </c>
      <c r="I16" s="1009">
        <f t="shared" si="4"/>
        <v>0</v>
      </c>
      <c r="J16" s="1009">
        <f t="shared" si="4"/>
        <v>0</v>
      </c>
      <c r="K16" s="1009">
        <f t="shared" si="4"/>
        <v>0</v>
      </c>
      <c r="L16" s="1009">
        <f t="shared" si="4"/>
        <v>0</v>
      </c>
      <c r="M16" s="1009">
        <f t="shared" si="4"/>
        <v>0</v>
      </c>
      <c r="N16" s="1009">
        <f t="shared" si="4"/>
        <v>0</v>
      </c>
      <c r="O16" s="1009">
        <f t="shared" si="4"/>
        <v>0</v>
      </c>
      <c r="P16" s="1009">
        <f t="shared" si="4"/>
        <v>0</v>
      </c>
      <c r="Q16" s="1009">
        <f t="shared" si="4"/>
        <v>0</v>
      </c>
      <c r="R16" s="1009">
        <f t="shared" si="4"/>
        <v>0</v>
      </c>
      <c r="S16" s="1009">
        <f t="shared" si="4"/>
        <v>0</v>
      </c>
      <c r="T16" s="1009">
        <f t="shared" si="4"/>
        <v>0</v>
      </c>
      <c r="U16" s="1009">
        <f t="shared" si="4"/>
        <v>0</v>
      </c>
      <c r="V16" s="1009">
        <f t="shared" si="4"/>
        <v>0</v>
      </c>
      <c r="W16" s="1009">
        <f t="shared" si="4"/>
        <v>0</v>
      </c>
      <c r="X16" s="1009">
        <f t="shared" si="4"/>
        <v>0</v>
      </c>
      <c r="Y16" s="1009">
        <f t="shared" si="4"/>
        <v>0</v>
      </c>
      <c r="Z16" s="1009">
        <f t="shared" si="4"/>
        <v>0</v>
      </c>
      <c r="AA16" s="1009">
        <f t="shared" si="4"/>
        <v>0</v>
      </c>
      <c r="AB16" s="1009">
        <f t="shared" si="4"/>
        <v>0</v>
      </c>
      <c r="AC16" s="1009">
        <f t="shared" si="4"/>
        <v>0</v>
      </c>
      <c r="AD16" s="1009">
        <f t="shared" si="4"/>
        <v>0</v>
      </c>
      <c r="AE16" s="1009">
        <f t="shared" si="4"/>
        <v>0</v>
      </c>
      <c r="AF16" s="1009">
        <f t="shared" si="4"/>
        <v>0</v>
      </c>
      <c r="AG16" s="1009">
        <f t="shared" si="4"/>
        <v>0</v>
      </c>
      <c r="AH16" s="1009">
        <f t="shared" si="4"/>
        <v>0</v>
      </c>
    </row>
    <row r="17" spans="1:34" s="1367" customFormat="1" ht="30" customHeight="1">
      <c r="A17" s="2019"/>
      <c r="B17" s="995" t="s">
        <v>802</v>
      </c>
      <c r="C17" s="1009">
        <f t="shared" si="2"/>
        <v>2978.2900000000004</v>
      </c>
      <c r="D17" s="1009">
        <f t="shared" si="3"/>
        <v>2977.9300000000003</v>
      </c>
      <c r="E17" s="1009">
        <f t="shared" si="4"/>
        <v>0.36</v>
      </c>
      <c r="F17" s="1009">
        <f t="shared" si="4"/>
        <v>0</v>
      </c>
      <c r="G17" s="1009">
        <f t="shared" si="4"/>
        <v>0</v>
      </c>
      <c r="H17" s="1009">
        <f t="shared" si="4"/>
        <v>0</v>
      </c>
      <c r="I17" s="1009">
        <f t="shared" si="4"/>
        <v>0</v>
      </c>
      <c r="J17" s="1009">
        <f t="shared" si="4"/>
        <v>0</v>
      </c>
      <c r="K17" s="1009">
        <f t="shared" si="4"/>
        <v>0</v>
      </c>
      <c r="L17" s="1009">
        <f t="shared" si="4"/>
        <v>0</v>
      </c>
      <c r="M17" s="1009">
        <f t="shared" si="4"/>
        <v>0</v>
      </c>
      <c r="N17" s="1009">
        <f t="shared" si="4"/>
        <v>0</v>
      </c>
      <c r="O17" s="1009">
        <f t="shared" si="4"/>
        <v>0</v>
      </c>
      <c r="P17" s="1009">
        <f t="shared" si="4"/>
        <v>0</v>
      </c>
      <c r="Q17" s="1009">
        <f t="shared" si="4"/>
        <v>0</v>
      </c>
      <c r="R17" s="1009">
        <f t="shared" si="4"/>
        <v>0</v>
      </c>
      <c r="S17" s="1009">
        <f t="shared" si="4"/>
        <v>0</v>
      </c>
      <c r="T17" s="1009">
        <f t="shared" si="4"/>
        <v>0</v>
      </c>
      <c r="U17" s="1009">
        <f t="shared" si="4"/>
        <v>0</v>
      </c>
      <c r="V17" s="1009">
        <f t="shared" si="4"/>
        <v>0</v>
      </c>
      <c r="W17" s="1009">
        <f t="shared" si="4"/>
        <v>0</v>
      </c>
      <c r="X17" s="1009">
        <f t="shared" si="4"/>
        <v>0</v>
      </c>
      <c r="Y17" s="1009">
        <f t="shared" si="4"/>
        <v>0</v>
      </c>
      <c r="Z17" s="1009">
        <f t="shared" si="4"/>
        <v>0</v>
      </c>
      <c r="AA17" s="1009">
        <f t="shared" si="4"/>
        <v>0</v>
      </c>
      <c r="AB17" s="1009">
        <f t="shared" si="4"/>
        <v>0</v>
      </c>
      <c r="AC17" s="1009">
        <f t="shared" si="4"/>
        <v>0</v>
      </c>
      <c r="AD17" s="1009">
        <f t="shared" si="4"/>
        <v>0</v>
      </c>
      <c r="AE17" s="1009">
        <f t="shared" si="4"/>
        <v>0</v>
      </c>
      <c r="AF17" s="1009">
        <f t="shared" si="4"/>
        <v>0</v>
      </c>
      <c r="AG17" s="1009">
        <f t="shared" si="4"/>
        <v>0</v>
      </c>
      <c r="AH17" s="1009">
        <f t="shared" si="4"/>
        <v>0</v>
      </c>
    </row>
    <row r="18" spans="1:34" s="1367" customFormat="1" ht="30" customHeight="1">
      <c r="A18" s="2019"/>
      <c r="B18" s="995" t="s">
        <v>803</v>
      </c>
      <c r="C18" s="1009">
        <f t="shared" si="2"/>
        <v>33410.68</v>
      </c>
      <c r="D18" s="1009">
        <f t="shared" si="3"/>
        <v>16745.420000000002</v>
      </c>
      <c r="E18" s="1009">
        <f t="shared" si="4"/>
        <v>5907.0199999999995</v>
      </c>
      <c r="F18" s="1009">
        <f t="shared" si="4"/>
        <v>2078.2599999999998</v>
      </c>
      <c r="G18" s="1009">
        <f t="shared" si="4"/>
        <v>1726.0699999999997</v>
      </c>
      <c r="H18" s="1009">
        <f t="shared" si="4"/>
        <v>1220.4899999999998</v>
      </c>
      <c r="I18" s="1009">
        <f t="shared" si="4"/>
        <v>3508.71</v>
      </c>
      <c r="J18" s="1009">
        <f t="shared" si="4"/>
        <v>1587.31</v>
      </c>
      <c r="K18" s="1009">
        <f t="shared" si="4"/>
        <v>422.36</v>
      </c>
      <c r="L18" s="1009">
        <f t="shared" si="4"/>
        <v>207.22</v>
      </c>
      <c r="M18" s="1009">
        <f t="shared" si="4"/>
        <v>0</v>
      </c>
      <c r="N18" s="1009">
        <f t="shared" si="4"/>
        <v>0</v>
      </c>
      <c r="O18" s="1009">
        <f t="shared" si="4"/>
        <v>0</v>
      </c>
      <c r="P18" s="1009">
        <f t="shared" si="4"/>
        <v>0</v>
      </c>
      <c r="Q18" s="1009">
        <f t="shared" si="4"/>
        <v>0</v>
      </c>
      <c r="R18" s="1009">
        <f t="shared" si="4"/>
        <v>0</v>
      </c>
      <c r="S18" s="1009">
        <f t="shared" si="4"/>
        <v>0</v>
      </c>
      <c r="T18" s="1009">
        <f t="shared" si="4"/>
        <v>0</v>
      </c>
      <c r="U18" s="1009">
        <f t="shared" si="4"/>
        <v>0</v>
      </c>
      <c r="V18" s="1009">
        <f t="shared" si="4"/>
        <v>0</v>
      </c>
      <c r="W18" s="1009">
        <f t="shared" si="4"/>
        <v>0</v>
      </c>
      <c r="X18" s="1009">
        <f t="shared" si="4"/>
        <v>0</v>
      </c>
      <c r="Y18" s="1009">
        <f t="shared" si="4"/>
        <v>0</v>
      </c>
      <c r="Z18" s="1009">
        <f t="shared" si="4"/>
        <v>0</v>
      </c>
      <c r="AA18" s="1009">
        <f t="shared" si="4"/>
        <v>0.39</v>
      </c>
      <c r="AB18" s="1009">
        <f t="shared" si="4"/>
        <v>0</v>
      </c>
      <c r="AC18" s="1009">
        <f t="shared" si="4"/>
        <v>0</v>
      </c>
      <c r="AD18" s="1009">
        <f t="shared" si="4"/>
        <v>0</v>
      </c>
      <c r="AE18" s="1009">
        <f t="shared" si="4"/>
        <v>7.43</v>
      </c>
      <c r="AF18" s="1009">
        <f t="shared" si="4"/>
        <v>0</v>
      </c>
      <c r="AG18" s="1009">
        <f t="shared" si="4"/>
        <v>0</v>
      </c>
      <c r="AH18" s="1009">
        <f t="shared" si="4"/>
        <v>0</v>
      </c>
    </row>
    <row r="19" spans="1:34" s="1367" customFormat="1" ht="30" customHeight="1">
      <c r="A19" s="2019"/>
      <c r="B19" s="1011" t="s">
        <v>804</v>
      </c>
      <c r="C19" s="1009">
        <f t="shared" si="2"/>
        <v>16453.98</v>
      </c>
      <c r="D19" s="1009">
        <f t="shared" si="3"/>
        <v>0</v>
      </c>
      <c r="E19" s="1009">
        <f t="shared" si="4"/>
        <v>0</v>
      </c>
      <c r="F19" s="1009">
        <f t="shared" si="4"/>
        <v>0</v>
      </c>
      <c r="G19" s="1009">
        <f t="shared" si="4"/>
        <v>109.69</v>
      </c>
      <c r="H19" s="1009">
        <f t="shared" si="4"/>
        <v>0</v>
      </c>
      <c r="I19" s="1009">
        <f t="shared" si="4"/>
        <v>0</v>
      </c>
      <c r="J19" s="1009">
        <f t="shared" si="4"/>
        <v>331.78</v>
      </c>
      <c r="K19" s="1009">
        <f t="shared" si="4"/>
        <v>150.69999999999999</v>
      </c>
      <c r="L19" s="1009">
        <f t="shared" si="4"/>
        <v>0</v>
      </c>
      <c r="M19" s="1009">
        <f t="shared" si="4"/>
        <v>0</v>
      </c>
      <c r="N19" s="1009">
        <f t="shared" si="4"/>
        <v>162.93</v>
      </c>
      <c r="O19" s="1009">
        <f t="shared" si="4"/>
        <v>0</v>
      </c>
      <c r="P19" s="1009">
        <f t="shared" si="4"/>
        <v>3346.97</v>
      </c>
      <c r="Q19" s="1009">
        <f t="shared" si="4"/>
        <v>0</v>
      </c>
      <c r="R19" s="1009">
        <f t="shared" si="4"/>
        <v>0</v>
      </c>
      <c r="S19" s="1009">
        <f t="shared" si="4"/>
        <v>872.08</v>
      </c>
      <c r="T19" s="1009">
        <f t="shared" si="4"/>
        <v>736.05000000000007</v>
      </c>
      <c r="U19" s="1009">
        <f t="shared" si="4"/>
        <v>269.72000000000003</v>
      </c>
      <c r="V19" s="1009">
        <f t="shared" si="4"/>
        <v>410.85</v>
      </c>
      <c r="W19" s="1009">
        <f t="shared" si="4"/>
        <v>1313.22</v>
      </c>
      <c r="X19" s="1009">
        <f t="shared" si="4"/>
        <v>739.12</v>
      </c>
      <c r="Y19" s="1009">
        <f t="shared" si="4"/>
        <v>1712.51</v>
      </c>
      <c r="Z19" s="1009">
        <f t="shared" si="4"/>
        <v>991.94</v>
      </c>
      <c r="AA19" s="1009">
        <f t="shared" si="4"/>
        <v>898.86</v>
      </c>
      <c r="AB19" s="1009">
        <f t="shared" si="4"/>
        <v>0</v>
      </c>
      <c r="AC19" s="1009">
        <f t="shared" si="4"/>
        <v>1192.8</v>
      </c>
      <c r="AD19" s="1009">
        <f t="shared" si="4"/>
        <v>0</v>
      </c>
      <c r="AE19" s="1009">
        <f t="shared" si="4"/>
        <v>1486.16</v>
      </c>
      <c r="AF19" s="1009">
        <f t="shared" si="4"/>
        <v>361.1</v>
      </c>
      <c r="AG19" s="1009">
        <f t="shared" si="4"/>
        <v>1284.79</v>
      </c>
      <c r="AH19" s="1009">
        <f t="shared" si="4"/>
        <v>82.71</v>
      </c>
    </row>
    <row r="20" spans="1:34" s="1367" customFormat="1" ht="30" customHeight="1">
      <c r="A20" s="2019"/>
      <c r="B20" s="1011" t="s">
        <v>805</v>
      </c>
      <c r="C20" s="1009">
        <f t="shared" si="2"/>
        <v>1438.02</v>
      </c>
      <c r="D20" s="1009">
        <f t="shared" si="3"/>
        <v>0</v>
      </c>
      <c r="E20" s="1009">
        <f t="shared" si="4"/>
        <v>0</v>
      </c>
      <c r="F20" s="1009">
        <f t="shared" si="4"/>
        <v>0</v>
      </c>
      <c r="G20" s="1009">
        <f t="shared" si="4"/>
        <v>0</v>
      </c>
      <c r="H20" s="1009">
        <f t="shared" si="4"/>
        <v>0</v>
      </c>
      <c r="I20" s="1009">
        <f t="shared" si="4"/>
        <v>0</v>
      </c>
      <c r="J20" s="1009">
        <f t="shared" si="4"/>
        <v>0</v>
      </c>
      <c r="K20" s="1009">
        <f t="shared" si="4"/>
        <v>0</v>
      </c>
      <c r="L20" s="1009">
        <f t="shared" si="4"/>
        <v>0</v>
      </c>
      <c r="M20" s="1009">
        <f t="shared" si="4"/>
        <v>0</v>
      </c>
      <c r="N20" s="1009">
        <f t="shared" si="4"/>
        <v>0</v>
      </c>
      <c r="O20" s="1009">
        <f t="shared" si="4"/>
        <v>0</v>
      </c>
      <c r="P20" s="1009">
        <f t="shared" si="4"/>
        <v>0</v>
      </c>
      <c r="Q20" s="1009">
        <f t="shared" si="4"/>
        <v>0</v>
      </c>
      <c r="R20" s="1009">
        <f t="shared" si="4"/>
        <v>0</v>
      </c>
      <c r="S20" s="1009">
        <f t="shared" si="4"/>
        <v>0</v>
      </c>
      <c r="T20" s="1009">
        <f t="shared" si="4"/>
        <v>0</v>
      </c>
      <c r="U20" s="1009">
        <f t="shared" si="4"/>
        <v>0</v>
      </c>
      <c r="V20" s="1009">
        <f t="shared" si="4"/>
        <v>0</v>
      </c>
      <c r="W20" s="1009">
        <f t="shared" si="4"/>
        <v>0</v>
      </c>
      <c r="X20" s="1009">
        <f t="shared" si="4"/>
        <v>0</v>
      </c>
      <c r="Y20" s="1009">
        <f t="shared" si="4"/>
        <v>237.42</v>
      </c>
      <c r="Z20" s="1009">
        <f t="shared" si="4"/>
        <v>0</v>
      </c>
      <c r="AA20" s="1009">
        <f t="shared" si="4"/>
        <v>0</v>
      </c>
      <c r="AB20" s="1009">
        <f t="shared" si="4"/>
        <v>0</v>
      </c>
      <c r="AC20" s="1009">
        <f t="shared" si="4"/>
        <v>0</v>
      </c>
      <c r="AD20" s="1009">
        <f t="shared" si="4"/>
        <v>0</v>
      </c>
      <c r="AE20" s="1009">
        <f t="shared" si="4"/>
        <v>397.41999999999996</v>
      </c>
      <c r="AF20" s="1009">
        <f t="shared" si="4"/>
        <v>374.66</v>
      </c>
      <c r="AG20" s="1009">
        <f t="shared" si="4"/>
        <v>428.52</v>
      </c>
      <c r="AH20" s="1009">
        <f t="shared" si="4"/>
        <v>0</v>
      </c>
    </row>
    <row r="21" spans="1:34" s="1367" customFormat="1" ht="30" customHeight="1">
      <c r="A21" s="2019"/>
      <c r="B21" s="1011" t="s">
        <v>806</v>
      </c>
      <c r="C21" s="1009">
        <f t="shared" si="2"/>
        <v>756.09</v>
      </c>
      <c r="D21" s="1009">
        <f t="shared" si="3"/>
        <v>0</v>
      </c>
      <c r="E21" s="1009">
        <f t="shared" si="4"/>
        <v>0</v>
      </c>
      <c r="F21" s="1009">
        <f t="shared" si="4"/>
        <v>0</v>
      </c>
      <c r="G21" s="1009">
        <f t="shared" si="4"/>
        <v>0</v>
      </c>
      <c r="H21" s="1009">
        <f t="shared" si="4"/>
        <v>0</v>
      </c>
      <c r="I21" s="1009">
        <f t="shared" si="4"/>
        <v>0</v>
      </c>
      <c r="J21" s="1009">
        <f t="shared" si="4"/>
        <v>0</v>
      </c>
      <c r="K21" s="1009">
        <f t="shared" si="4"/>
        <v>0</v>
      </c>
      <c r="L21" s="1009">
        <f t="shared" si="4"/>
        <v>0</v>
      </c>
      <c r="M21" s="1009">
        <f t="shared" si="4"/>
        <v>0</v>
      </c>
      <c r="N21" s="1009">
        <f t="shared" si="4"/>
        <v>0</v>
      </c>
      <c r="O21" s="1009">
        <f t="shared" si="4"/>
        <v>0</v>
      </c>
      <c r="P21" s="1009">
        <f t="shared" si="4"/>
        <v>0</v>
      </c>
      <c r="Q21" s="1009">
        <f t="shared" si="4"/>
        <v>0</v>
      </c>
      <c r="R21" s="1009">
        <f t="shared" si="4"/>
        <v>0</v>
      </c>
      <c r="S21" s="1009">
        <f t="shared" si="4"/>
        <v>0</v>
      </c>
      <c r="T21" s="1009">
        <f t="shared" si="4"/>
        <v>0</v>
      </c>
      <c r="U21" s="1009">
        <f t="shared" si="4"/>
        <v>0</v>
      </c>
      <c r="V21" s="1009">
        <f t="shared" si="4"/>
        <v>0</v>
      </c>
      <c r="W21" s="1009">
        <f t="shared" si="4"/>
        <v>0</v>
      </c>
      <c r="X21" s="1009">
        <f t="shared" si="4"/>
        <v>0</v>
      </c>
      <c r="Y21" s="1009">
        <f t="shared" si="4"/>
        <v>0</v>
      </c>
      <c r="Z21" s="1009">
        <f t="shared" si="4"/>
        <v>0</v>
      </c>
      <c r="AA21" s="1009">
        <f t="shared" si="4"/>
        <v>0</v>
      </c>
      <c r="AB21" s="1009">
        <f t="shared" si="4"/>
        <v>0</v>
      </c>
      <c r="AC21" s="1009">
        <f t="shared" si="4"/>
        <v>0</v>
      </c>
      <c r="AD21" s="1009">
        <f t="shared" si="4"/>
        <v>0</v>
      </c>
      <c r="AE21" s="1009">
        <f t="shared" si="4"/>
        <v>756.09</v>
      </c>
      <c r="AF21" s="1009">
        <f t="shared" si="4"/>
        <v>0</v>
      </c>
      <c r="AG21" s="1009">
        <f t="shared" si="4"/>
        <v>0</v>
      </c>
      <c r="AH21" s="1009">
        <f t="shared" si="4"/>
        <v>0</v>
      </c>
    </row>
    <row r="22" spans="1:34" s="1367" customFormat="1" ht="30" customHeight="1">
      <c r="A22" s="2019"/>
      <c r="B22" s="995" t="s">
        <v>807</v>
      </c>
      <c r="C22" s="1009">
        <f t="shared" si="2"/>
        <v>161.59</v>
      </c>
      <c r="D22" s="1009">
        <f t="shared" si="3"/>
        <v>0</v>
      </c>
      <c r="E22" s="1009">
        <f t="shared" si="4"/>
        <v>0</v>
      </c>
      <c r="F22" s="1009">
        <f t="shared" si="4"/>
        <v>0</v>
      </c>
      <c r="G22" s="1009">
        <f t="shared" si="4"/>
        <v>0</v>
      </c>
      <c r="H22" s="1009">
        <f t="shared" si="4"/>
        <v>0</v>
      </c>
      <c r="I22" s="1009">
        <f t="shared" si="4"/>
        <v>0</v>
      </c>
      <c r="J22" s="1009">
        <f t="shared" si="4"/>
        <v>0</v>
      </c>
      <c r="K22" s="1009">
        <f t="shared" si="4"/>
        <v>0</v>
      </c>
      <c r="L22" s="1009">
        <f t="shared" si="4"/>
        <v>0</v>
      </c>
      <c r="M22" s="1009">
        <f t="shared" si="4"/>
        <v>0</v>
      </c>
      <c r="N22" s="1009">
        <f t="shared" si="4"/>
        <v>0</v>
      </c>
      <c r="O22" s="1009">
        <f t="shared" si="4"/>
        <v>0</v>
      </c>
      <c r="P22" s="1009">
        <f t="shared" si="4"/>
        <v>0</v>
      </c>
      <c r="Q22" s="1009">
        <f t="shared" si="4"/>
        <v>1.02</v>
      </c>
      <c r="R22" s="1009">
        <f t="shared" si="4"/>
        <v>0</v>
      </c>
      <c r="S22" s="1009">
        <f t="shared" si="4"/>
        <v>0</v>
      </c>
      <c r="T22" s="1009">
        <f t="shared" ref="E22:AH26" si="5">SUM(T45,T68,T91,T114,T137,T160,T183,T206,T229,T252,T275,T298,T321,T344,T367)</f>
        <v>0</v>
      </c>
      <c r="U22" s="1009">
        <f t="shared" si="5"/>
        <v>0</v>
      </c>
      <c r="V22" s="1009">
        <f t="shared" si="5"/>
        <v>0</v>
      </c>
      <c r="W22" s="1009">
        <f t="shared" si="5"/>
        <v>0</v>
      </c>
      <c r="X22" s="1009">
        <f t="shared" si="5"/>
        <v>0</v>
      </c>
      <c r="Y22" s="1009">
        <f t="shared" si="5"/>
        <v>0</v>
      </c>
      <c r="Z22" s="1009">
        <f t="shared" si="5"/>
        <v>0</v>
      </c>
      <c r="AA22" s="1009">
        <f t="shared" si="5"/>
        <v>0</v>
      </c>
      <c r="AB22" s="1009">
        <f t="shared" si="5"/>
        <v>0</v>
      </c>
      <c r="AC22" s="1009">
        <f t="shared" si="5"/>
        <v>0</v>
      </c>
      <c r="AD22" s="1009">
        <f t="shared" si="5"/>
        <v>128.07</v>
      </c>
      <c r="AE22" s="1009">
        <f t="shared" si="5"/>
        <v>32.5</v>
      </c>
      <c r="AF22" s="1009">
        <f t="shared" si="5"/>
        <v>0</v>
      </c>
      <c r="AG22" s="1009">
        <f t="shared" si="5"/>
        <v>0</v>
      </c>
      <c r="AH22" s="1009">
        <f t="shared" si="5"/>
        <v>0</v>
      </c>
    </row>
    <row r="23" spans="1:34" s="1367" customFormat="1" ht="30" customHeight="1">
      <c r="A23" s="2019"/>
      <c r="B23" s="991" t="s">
        <v>808</v>
      </c>
      <c r="C23" s="1009">
        <f t="shared" si="2"/>
        <v>8380.6299999999992</v>
      </c>
      <c r="D23" s="1009">
        <f t="shared" si="3"/>
        <v>0</v>
      </c>
      <c r="E23" s="1009">
        <f t="shared" si="5"/>
        <v>0</v>
      </c>
      <c r="F23" s="1009">
        <f t="shared" si="5"/>
        <v>0</v>
      </c>
      <c r="G23" s="1009">
        <f t="shared" si="5"/>
        <v>0</v>
      </c>
      <c r="H23" s="1009">
        <f t="shared" si="5"/>
        <v>0</v>
      </c>
      <c r="I23" s="1009">
        <f t="shared" si="5"/>
        <v>1611.87</v>
      </c>
      <c r="J23" s="1009">
        <f t="shared" si="5"/>
        <v>0</v>
      </c>
      <c r="K23" s="1009">
        <f t="shared" si="5"/>
        <v>0</v>
      </c>
      <c r="L23" s="1009">
        <f t="shared" si="5"/>
        <v>0</v>
      </c>
      <c r="M23" s="1009">
        <f t="shared" si="5"/>
        <v>472.93</v>
      </c>
      <c r="N23" s="1009">
        <f t="shared" si="5"/>
        <v>219.06</v>
      </c>
      <c r="O23" s="1009">
        <f t="shared" si="5"/>
        <v>0</v>
      </c>
      <c r="P23" s="1009">
        <f t="shared" si="5"/>
        <v>0</v>
      </c>
      <c r="Q23" s="1009">
        <f t="shared" si="5"/>
        <v>0</v>
      </c>
      <c r="R23" s="1009">
        <f t="shared" si="5"/>
        <v>0</v>
      </c>
      <c r="S23" s="1009">
        <f t="shared" si="5"/>
        <v>0</v>
      </c>
      <c r="T23" s="1009">
        <f t="shared" si="5"/>
        <v>0</v>
      </c>
      <c r="U23" s="1009">
        <f t="shared" si="5"/>
        <v>0</v>
      </c>
      <c r="V23" s="1009">
        <f t="shared" si="5"/>
        <v>0</v>
      </c>
      <c r="W23" s="1009">
        <f t="shared" si="5"/>
        <v>0</v>
      </c>
      <c r="X23" s="1009">
        <f t="shared" si="5"/>
        <v>0</v>
      </c>
      <c r="Y23" s="1009">
        <f t="shared" si="5"/>
        <v>3885.3399999999997</v>
      </c>
      <c r="Z23" s="1009">
        <f t="shared" si="5"/>
        <v>2191.4299999999998</v>
      </c>
      <c r="AA23" s="1009">
        <f t="shared" si="5"/>
        <v>0</v>
      </c>
      <c r="AB23" s="1009">
        <f t="shared" si="5"/>
        <v>0</v>
      </c>
      <c r="AC23" s="1009">
        <f t="shared" si="5"/>
        <v>0</v>
      </c>
      <c r="AD23" s="1009">
        <f t="shared" si="5"/>
        <v>0</v>
      </c>
      <c r="AE23" s="1009">
        <f t="shared" si="5"/>
        <v>0</v>
      </c>
      <c r="AF23" s="1009">
        <f t="shared" si="5"/>
        <v>0</v>
      </c>
      <c r="AG23" s="1009">
        <f t="shared" si="5"/>
        <v>0</v>
      </c>
      <c r="AH23" s="1009">
        <f t="shared" si="5"/>
        <v>0</v>
      </c>
    </row>
    <row r="24" spans="1:34" s="1367" customFormat="1" ht="30" customHeight="1">
      <c r="A24" s="2019"/>
      <c r="B24" s="1011" t="s">
        <v>821</v>
      </c>
      <c r="C24" s="1009">
        <f t="shared" si="2"/>
        <v>705.75</v>
      </c>
      <c r="D24" s="1009">
        <f t="shared" si="3"/>
        <v>0</v>
      </c>
      <c r="E24" s="1009">
        <f t="shared" si="5"/>
        <v>0</v>
      </c>
      <c r="F24" s="1009">
        <f t="shared" si="5"/>
        <v>0</v>
      </c>
      <c r="G24" s="1009">
        <f t="shared" si="5"/>
        <v>0</v>
      </c>
      <c r="H24" s="1009">
        <f t="shared" si="5"/>
        <v>0</v>
      </c>
      <c r="I24" s="1009">
        <f t="shared" si="5"/>
        <v>0</v>
      </c>
      <c r="J24" s="1009">
        <f t="shared" si="5"/>
        <v>0</v>
      </c>
      <c r="K24" s="1009">
        <f t="shared" si="5"/>
        <v>0</v>
      </c>
      <c r="L24" s="1009">
        <f t="shared" si="5"/>
        <v>0</v>
      </c>
      <c r="M24" s="1009">
        <f t="shared" si="5"/>
        <v>0</v>
      </c>
      <c r="N24" s="1009">
        <f t="shared" si="5"/>
        <v>0</v>
      </c>
      <c r="O24" s="1009">
        <f t="shared" si="5"/>
        <v>0</v>
      </c>
      <c r="P24" s="1009">
        <f t="shared" si="5"/>
        <v>0</v>
      </c>
      <c r="Q24" s="1009">
        <f t="shared" si="5"/>
        <v>0</v>
      </c>
      <c r="R24" s="1009">
        <f t="shared" si="5"/>
        <v>0</v>
      </c>
      <c r="S24" s="1009">
        <f t="shared" si="5"/>
        <v>0</v>
      </c>
      <c r="T24" s="1009">
        <f t="shared" si="5"/>
        <v>0</v>
      </c>
      <c r="U24" s="1009">
        <f t="shared" si="5"/>
        <v>0</v>
      </c>
      <c r="V24" s="1009">
        <f t="shared" si="5"/>
        <v>0</v>
      </c>
      <c r="W24" s="1009">
        <f t="shared" si="5"/>
        <v>0</v>
      </c>
      <c r="X24" s="1009">
        <f t="shared" si="5"/>
        <v>0</v>
      </c>
      <c r="Y24" s="1009">
        <f t="shared" si="5"/>
        <v>0</v>
      </c>
      <c r="Z24" s="1009">
        <f t="shared" si="5"/>
        <v>0</v>
      </c>
      <c r="AA24" s="1009">
        <f t="shared" si="5"/>
        <v>0</v>
      </c>
      <c r="AB24" s="1009">
        <f t="shared" si="5"/>
        <v>0</v>
      </c>
      <c r="AC24" s="1009">
        <f t="shared" si="5"/>
        <v>0</v>
      </c>
      <c r="AD24" s="1009">
        <f t="shared" si="5"/>
        <v>0</v>
      </c>
      <c r="AE24" s="1009">
        <f t="shared" si="5"/>
        <v>0</v>
      </c>
      <c r="AF24" s="1009">
        <f t="shared" si="5"/>
        <v>0</v>
      </c>
      <c r="AG24" s="1009">
        <f t="shared" si="5"/>
        <v>0</v>
      </c>
      <c r="AH24" s="1009">
        <f t="shared" si="5"/>
        <v>705.75</v>
      </c>
    </row>
    <row r="25" spans="1:34" s="1367" customFormat="1" ht="30" customHeight="1">
      <c r="A25" s="2019"/>
      <c r="B25" s="1011" t="s">
        <v>822</v>
      </c>
      <c r="C25" s="1009">
        <f t="shared" si="2"/>
        <v>520.19000000000005</v>
      </c>
      <c r="D25" s="1009">
        <f t="shared" si="3"/>
        <v>0</v>
      </c>
      <c r="E25" s="1009">
        <f t="shared" si="5"/>
        <v>0</v>
      </c>
      <c r="F25" s="1009">
        <f t="shared" si="5"/>
        <v>0</v>
      </c>
      <c r="G25" s="1009">
        <f t="shared" si="5"/>
        <v>0</v>
      </c>
      <c r="H25" s="1009">
        <f t="shared" si="5"/>
        <v>0</v>
      </c>
      <c r="I25" s="1009">
        <f t="shared" si="5"/>
        <v>0</v>
      </c>
      <c r="J25" s="1009">
        <f t="shared" si="5"/>
        <v>0</v>
      </c>
      <c r="K25" s="1009">
        <f t="shared" si="5"/>
        <v>0</v>
      </c>
      <c r="L25" s="1009">
        <f t="shared" si="5"/>
        <v>0</v>
      </c>
      <c r="M25" s="1009">
        <f t="shared" si="5"/>
        <v>0</v>
      </c>
      <c r="N25" s="1009">
        <f t="shared" si="5"/>
        <v>0</v>
      </c>
      <c r="O25" s="1009">
        <f t="shared" si="5"/>
        <v>0</v>
      </c>
      <c r="P25" s="1009">
        <f t="shared" si="5"/>
        <v>0</v>
      </c>
      <c r="Q25" s="1009">
        <f t="shared" si="5"/>
        <v>0</v>
      </c>
      <c r="R25" s="1009">
        <f t="shared" si="5"/>
        <v>0</v>
      </c>
      <c r="S25" s="1009">
        <f t="shared" si="5"/>
        <v>0</v>
      </c>
      <c r="T25" s="1009">
        <f t="shared" si="5"/>
        <v>0</v>
      </c>
      <c r="U25" s="1009">
        <f t="shared" si="5"/>
        <v>0</v>
      </c>
      <c r="V25" s="1009">
        <f t="shared" si="5"/>
        <v>0</v>
      </c>
      <c r="W25" s="1009">
        <f t="shared" si="5"/>
        <v>0</v>
      </c>
      <c r="X25" s="1009">
        <f t="shared" si="5"/>
        <v>0</v>
      </c>
      <c r="Y25" s="1009">
        <f t="shared" si="5"/>
        <v>0</v>
      </c>
      <c r="Z25" s="1009">
        <f t="shared" si="5"/>
        <v>0</v>
      </c>
      <c r="AA25" s="1009">
        <f t="shared" si="5"/>
        <v>0</v>
      </c>
      <c r="AB25" s="1009">
        <f t="shared" si="5"/>
        <v>0</v>
      </c>
      <c r="AC25" s="1009">
        <f t="shared" si="5"/>
        <v>0</v>
      </c>
      <c r="AD25" s="1009">
        <f t="shared" si="5"/>
        <v>0</v>
      </c>
      <c r="AE25" s="1009">
        <f t="shared" si="5"/>
        <v>0</v>
      </c>
      <c r="AF25" s="1009">
        <f t="shared" si="5"/>
        <v>0</v>
      </c>
      <c r="AG25" s="1009">
        <f t="shared" si="5"/>
        <v>362.17</v>
      </c>
      <c r="AH25" s="1009">
        <f t="shared" si="5"/>
        <v>158.02000000000001</v>
      </c>
    </row>
    <row r="26" spans="1:34" s="1369" customFormat="1" ht="19.5" customHeight="1">
      <c r="A26" s="2019"/>
      <c r="B26" s="1249" t="s">
        <v>952</v>
      </c>
      <c r="C26" s="1009">
        <f t="shared" si="2"/>
        <v>928.21</v>
      </c>
      <c r="D26" s="1009">
        <f t="shared" si="3"/>
        <v>0</v>
      </c>
      <c r="E26" s="1009">
        <f t="shared" si="5"/>
        <v>0</v>
      </c>
      <c r="F26" s="1009">
        <f t="shared" si="5"/>
        <v>0</v>
      </c>
      <c r="G26" s="1009">
        <f t="shared" si="5"/>
        <v>0</v>
      </c>
      <c r="H26" s="1009">
        <f t="shared" si="5"/>
        <v>0</v>
      </c>
      <c r="I26" s="1009">
        <f t="shared" si="5"/>
        <v>0</v>
      </c>
      <c r="J26" s="1009">
        <f t="shared" si="5"/>
        <v>660.11</v>
      </c>
      <c r="K26" s="1009">
        <f t="shared" si="5"/>
        <v>0</v>
      </c>
      <c r="L26" s="1009">
        <f t="shared" si="5"/>
        <v>0</v>
      </c>
      <c r="M26" s="1009">
        <f t="shared" si="5"/>
        <v>0</v>
      </c>
      <c r="N26" s="1009">
        <f t="shared" si="5"/>
        <v>0</v>
      </c>
      <c r="O26" s="1009">
        <f t="shared" si="5"/>
        <v>0</v>
      </c>
      <c r="P26" s="1009">
        <f t="shared" si="5"/>
        <v>0</v>
      </c>
      <c r="Q26" s="1009">
        <f t="shared" si="5"/>
        <v>0</v>
      </c>
      <c r="R26" s="1009">
        <f t="shared" si="5"/>
        <v>0</v>
      </c>
      <c r="S26" s="1009">
        <f t="shared" si="5"/>
        <v>0</v>
      </c>
      <c r="T26" s="1009">
        <f t="shared" si="5"/>
        <v>0</v>
      </c>
      <c r="U26" s="1009">
        <f t="shared" si="5"/>
        <v>0</v>
      </c>
      <c r="V26" s="1009">
        <f t="shared" si="5"/>
        <v>0</v>
      </c>
      <c r="W26" s="1009">
        <f t="shared" si="5"/>
        <v>0</v>
      </c>
      <c r="X26" s="1009">
        <f t="shared" si="5"/>
        <v>0</v>
      </c>
      <c r="Y26" s="1009">
        <f t="shared" si="5"/>
        <v>0</v>
      </c>
      <c r="Z26" s="1009">
        <f t="shared" si="5"/>
        <v>0</v>
      </c>
      <c r="AA26" s="1009">
        <f t="shared" si="5"/>
        <v>0</v>
      </c>
      <c r="AB26" s="1009">
        <f t="shared" si="5"/>
        <v>0</v>
      </c>
      <c r="AC26" s="1009">
        <f t="shared" si="5"/>
        <v>0</v>
      </c>
      <c r="AD26" s="1009">
        <f t="shared" si="5"/>
        <v>0</v>
      </c>
      <c r="AE26" s="1009">
        <f t="shared" si="5"/>
        <v>0</v>
      </c>
      <c r="AF26" s="1009">
        <f t="shared" si="5"/>
        <v>0</v>
      </c>
      <c r="AG26" s="1009">
        <f t="shared" si="5"/>
        <v>0</v>
      </c>
      <c r="AH26" s="1009">
        <f t="shared" si="5"/>
        <v>268.09999999999997</v>
      </c>
    </row>
    <row r="27" spans="1:34" s="1369" customFormat="1" ht="19.5" customHeight="1">
      <c r="A27" s="2392" t="s">
        <v>867</v>
      </c>
      <c r="B27" s="1007" t="s">
        <v>41</v>
      </c>
      <c r="C27" s="1007">
        <f>SUM('동구 배수관'!C28:'동구 배수관'!C49)</f>
        <v>362.91</v>
      </c>
      <c r="D27" s="1007">
        <f>SUM('동구 배수관'!D28:'동구 배수관'!D49)</f>
        <v>0</v>
      </c>
      <c r="E27" s="1007">
        <f>SUM('동구 배수관'!E28:'동구 배수관'!E49)</f>
        <v>0</v>
      </c>
      <c r="F27" s="1007">
        <f>SUM('동구 배수관'!F28:'동구 배수관'!F49)</f>
        <v>0</v>
      </c>
      <c r="G27" s="1007">
        <f>SUM('동구 배수관'!G28:'동구 배수관'!G49)</f>
        <v>0</v>
      </c>
      <c r="H27" s="1007">
        <f>SUM('동구 배수관'!H28:'동구 배수관'!H49)</f>
        <v>0</v>
      </c>
      <c r="I27" s="1007">
        <f>SUM('동구 배수관'!I28:'동구 배수관'!I49)</f>
        <v>0</v>
      </c>
      <c r="J27" s="1007">
        <f>SUM('동구 배수관'!J28:'동구 배수관'!J49)</f>
        <v>337.41</v>
      </c>
      <c r="K27" s="1007">
        <f>SUM('동구 배수관'!K28:'동구 배수관'!K49)</f>
        <v>0</v>
      </c>
      <c r="L27" s="1007">
        <f>SUM('동구 배수관'!L28:'동구 배수관'!L49)</f>
        <v>0</v>
      </c>
      <c r="M27" s="1007">
        <f>SUM('동구 배수관'!M28:'동구 배수관'!M49)</f>
        <v>0</v>
      </c>
      <c r="N27" s="1007">
        <f>SUM('동구 배수관'!N28:'동구 배수관'!N49)</f>
        <v>0</v>
      </c>
      <c r="O27" s="1007">
        <f>SUM('동구 배수관'!O28:'동구 배수관'!O49)</f>
        <v>0</v>
      </c>
      <c r="P27" s="1007">
        <f>SUM('동구 배수관'!P28:'동구 배수관'!P49)</f>
        <v>0</v>
      </c>
      <c r="Q27" s="1007">
        <f>SUM('동구 배수관'!Q28:'동구 배수관'!Q49)</f>
        <v>0</v>
      </c>
      <c r="R27" s="1007">
        <f>SUM('동구 배수관'!R28:'동구 배수관'!R49)</f>
        <v>0</v>
      </c>
      <c r="S27" s="1007">
        <f>SUM('동구 배수관'!S28:'동구 배수관'!S49)</f>
        <v>0</v>
      </c>
      <c r="T27" s="1007">
        <f>SUM('동구 배수관'!T28:'동구 배수관'!T49)</f>
        <v>0</v>
      </c>
      <c r="U27" s="1007">
        <f>SUM('동구 배수관'!U28:'동구 배수관'!U49)</f>
        <v>0</v>
      </c>
      <c r="V27" s="1007">
        <f>SUM('동구 배수관'!V28:'동구 배수관'!V49)</f>
        <v>0</v>
      </c>
      <c r="W27" s="1007">
        <f>SUM('동구 배수관'!W28:'동구 배수관'!W49)</f>
        <v>0</v>
      </c>
      <c r="X27" s="1007">
        <f>SUM('동구 배수관'!X28:'동구 배수관'!X49)</f>
        <v>0</v>
      </c>
      <c r="Y27" s="1007">
        <f>SUM('동구 배수관'!Y28:'동구 배수관'!Y49)</f>
        <v>0</v>
      </c>
      <c r="Z27" s="1007">
        <f>SUM('동구 배수관'!Z28:'동구 배수관'!Z49)</f>
        <v>0</v>
      </c>
      <c r="AA27" s="1007">
        <f>SUM('동구 배수관'!AA28:'동구 배수관'!AA49)</f>
        <v>0</v>
      </c>
      <c r="AB27" s="1007">
        <f>SUM('동구 배수관'!AB28:'동구 배수관'!AB49)</f>
        <v>0</v>
      </c>
      <c r="AC27" s="1007">
        <f>SUM('동구 배수관'!AC28:'동구 배수관'!AC49)</f>
        <v>0</v>
      </c>
      <c r="AD27" s="1007">
        <f>SUM('동구 배수관'!AD28:'동구 배수관'!AD49)</f>
        <v>0</v>
      </c>
      <c r="AE27" s="1007">
        <f>SUM('동구 배수관'!AE28:'동구 배수관'!AE49)</f>
        <v>25.5</v>
      </c>
      <c r="AF27" s="1007">
        <f>SUM('동구 배수관'!AF28:'동구 배수관'!AF49)</f>
        <v>0</v>
      </c>
      <c r="AG27" s="1007">
        <f>SUM('동구 배수관'!AG28:'동구 배수관'!AG49)</f>
        <v>0</v>
      </c>
      <c r="AH27" s="1007">
        <f>SUM('동구 배수관'!AH28:'동구 배수관'!AH49)</f>
        <v>0</v>
      </c>
    </row>
    <row r="28" spans="1:34" s="1369" customFormat="1" ht="19.5" customHeight="1">
      <c r="A28" s="2392" t="s">
        <v>867</v>
      </c>
      <c r="B28" s="989" t="s">
        <v>951</v>
      </c>
      <c r="C28" s="1009">
        <f>SUM(D28:AH28)</f>
        <v>0</v>
      </c>
      <c r="D28" s="1009">
        <v>0</v>
      </c>
      <c r="E28" s="1009">
        <v>0</v>
      </c>
      <c r="F28" s="1009">
        <v>0</v>
      </c>
      <c r="G28" s="1009">
        <v>0</v>
      </c>
      <c r="H28" s="1009">
        <v>0</v>
      </c>
      <c r="I28" s="1009">
        <v>0</v>
      </c>
      <c r="J28" s="1009">
        <v>0</v>
      </c>
      <c r="K28" s="1009">
        <v>0</v>
      </c>
      <c r="L28" s="1009">
        <v>0</v>
      </c>
      <c r="M28" s="1009">
        <v>0</v>
      </c>
      <c r="N28" s="1009">
        <v>0</v>
      </c>
      <c r="O28" s="1009">
        <v>0</v>
      </c>
      <c r="P28" s="1009">
        <v>0</v>
      </c>
      <c r="Q28" s="1009">
        <v>0</v>
      </c>
      <c r="R28" s="1009">
        <v>0</v>
      </c>
      <c r="S28" s="1009">
        <v>0</v>
      </c>
      <c r="T28" s="1009">
        <v>0</v>
      </c>
      <c r="U28" s="1009">
        <v>0</v>
      </c>
      <c r="V28" s="1009">
        <v>0</v>
      </c>
      <c r="W28" s="1009">
        <v>0</v>
      </c>
      <c r="X28" s="1009">
        <v>0</v>
      </c>
      <c r="Y28" s="1009">
        <v>0</v>
      </c>
      <c r="Z28" s="1009">
        <v>0</v>
      </c>
      <c r="AA28" s="1009">
        <v>0</v>
      </c>
      <c r="AB28" s="1009">
        <v>0</v>
      </c>
      <c r="AC28" s="1009">
        <v>0</v>
      </c>
      <c r="AD28" s="1009">
        <v>0</v>
      </c>
      <c r="AE28" s="1009">
        <v>0</v>
      </c>
      <c r="AF28" s="1009">
        <v>0</v>
      </c>
      <c r="AG28" s="1009">
        <v>0</v>
      </c>
      <c r="AH28" s="1009">
        <v>0</v>
      </c>
    </row>
    <row r="29" spans="1:34" s="1369" customFormat="1" ht="30" customHeight="1">
      <c r="A29" s="2019"/>
      <c r="B29" s="989" t="s">
        <v>796</v>
      </c>
      <c r="C29" s="1009">
        <f t="shared" ref="C29:C95" si="6">SUM(D29:AH29)</f>
        <v>0</v>
      </c>
      <c r="D29" s="1009">
        <v>0</v>
      </c>
      <c r="E29" s="1009">
        <v>0</v>
      </c>
      <c r="F29" s="1009">
        <v>0</v>
      </c>
      <c r="G29" s="1009">
        <v>0</v>
      </c>
      <c r="H29" s="1009">
        <v>0</v>
      </c>
      <c r="I29" s="1009">
        <v>0</v>
      </c>
      <c r="J29" s="1009">
        <v>0</v>
      </c>
      <c r="K29" s="1009">
        <v>0</v>
      </c>
      <c r="L29" s="1009">
        <v>0</v>
      </c>
      <c r="M29" s="1009">
        <v>0</v>
      </c>
      <c r="N29" s="1009">
        <v>0</v>
      </c>
      <c r="O29" s="1009">
        <v>0</v>
      </c>
      <c r="P29" s="1009">
        <v>0</v>
      </c>
      <c r="Q29" s="1009">
        <v>0</v>
      </c>
      <c r="R29" s="1009">
        <v>0</v>
      </c>
      <c r="S29" s="1009">
        <v>0</v>
      </c>
      <c r="T29" s="1009">
        <v>0</v>
      </c>
      <c r="U29" s="1009">
        <v>0</v>
      </c>
      <c r="V29" s="1009">
        <v>0</v>
      </c>
      <c r="W29" s="1009">
        <v>0</v>
      </c>
      <c r="X29" s="1009">
        <v>0</v>
      </c>
      <c r="Y29" s="1009">
        <v>0</v>
      </c>
      <c r="Z29" s="1009">
        <v>0</v>
      </c>
      <c r="AA29" s="1009">
        <v>0</v>
      </c>
      <c r="AB29" s="1009">
        <v>0</v>
      </c>
      <c r="AC29" s="1009">
        <v>0</v>
      </c>
      <c r="AD29" s="1009">
        <v>0</v>
      </c>
      <c r="AE29" s="1009">
        <v>0</v>
      </c>
      <c r="AF29" s="1009">
        <v>0</v>
      </c>
      <c r="AG29" s="1009">
        <v>0</v>
      </c>
      <c r="AH29" s="1009">
        <v>0</v>
      </c>
    </row>
    <row r="30" spans="1:34" s="1369" customFormat="1" ht="30" customHeight="1">
      <c r="A30" s="2019"/>
      <c r="B30" s="989" t="s">
        <v>797</v>
      </c>
      <c r="C30" s="1009">
        <f t="shared" si="6"/>
        <v>0</v>
      </c>
      <c r="D30" s="1009">
        <v>0</v>
      </c>
      <c r="E30" s="1009">
        <v>0</v>
      </c>
      <c r="F30" s="1009">
        <v>0</v>
      </c>
      <c r="G30" s="1009">
        <v>0</v>
      </c>
      <c r="H30" s="1009">
        <v>0</v>
      </c>
      <c r="I30" s="1009">
        <v>0</v>
      </c>
      <c r="J30" s="1009">
        <v>0</v>
      </c>
      <c r="K30" s="1009">
        <v>0</v>
      </c>
      <c r="L30" s="1009">
        <v>0</v>
      </c>
      <c r="M30" s="1009">
        <v>0</v>
      </c>
      <c r="N30" s="1009">
        <v>0</v>
      </c>
      <c r="O30" s="1009">
        <v>0</v>
      </c>
      <c r="P30" s="1009">
        <v>0</v>
      </c>
      <c r="Q30" s="1009">
        <v>0</v>
      </c>
      <c r="R30" s="1009">
        <v>0</v>
      </c>
      <c r="S30" s="1009">
        <v>0</v>
      </c>
      <c r="T30" s="1009">
        <v>0</v>
      </c>
      <c r="U30" s="1009">
        <v>0</v>
      </c>
      <c r="V30" s="1009">
        <v>0</v>
      </c>
      <c r="W30" s="1009">
        <v>0</v>
      </c>
      <c r="X30" s="1009">
        <v>0</v>
      </c>
      <c r="Y30" s="1009">
        <v>0</v>
      </c>
      <c r="Z30" s="1009">
        <v>0</v>
      </c>
      <c r="AA30" s="1009">
        <v>0</v>
      </c>
      <c r="AB30" s="1009">
        <v>0</v>
      </c>
      <c r="AC30" s="1009">
        <v>0</v>
      </c>
      <c r="AD30" s="1009">
        <v>0</v>
      </c>
      <c r="AE30" s="1009">
        <v>0</v>
      </c>
      <c r="AF30" s="1009">
        <v>0</v>
      </c>
      <c r="AG30" s="1009">
        <v>0</v>
      </c>
      <c r="AH30" s="1009">
        <v>0</v>
      </c>
    </row>
    <row r="31" spans="1:34" s="1369" customFormat="1" ht="30" customHeight="1">
      <c r="A31" s="2019"/>
      <c r="B31" s="989" t="s">
        <v>798</v>
      </c>
      <c r="C31" s="1009">
        <f t="shared" si="6"/>
        <v>0</v>
      </c>
      <c r="D31" s="1009">
        <v>0</v>
      </c>
      <c r="E31" s="1009">
        <v>0</v>
      </c>
      <c r="F31" s="1009">
        <v>0</v>
      </c>
      <c r="G31" s="1009">
        <v>0</v>
      </c>
      <c r="H31" s="1009">
        <v>0</v>
      </c>
      <c r="I31" s="1009">
        <v>0</v>
      </c>
      <c r="J31" s="1009">
        <v>0</v>
      </c>
      <c r="K31" s="1009">
        <v>0</v>
      </c>
      <c r="L31" s="1009">
        <v>0</v>
      </c>
      <c r="M31" s="1009">
        <v>0</v>
      </c>
      <c r="N31" s="1009">
        <v>0</v>
      </c>
      <c r="O31" s="1009">
        <v>0</v>
      </c>
      <c r="P31" s="1009">
        <v>0</v>
      </c>
      <c r="Q31" s="1009">
        <v>0</v>
      </c>
      <c r="R31" s="1009">
        <v>0</v>
      </c>
      <c r="S31" s="1009">
        <v>0</v>
      </c>
      <c r="T31" s="1009">
        <v>0</v>
      </c>
      <c r="U31" s="1009">
        <v>0</v>
      </c>
      <c r="V31" s="1009">
        <v>0</v>
      </c>
      <c r="W31" s="1009">
        <v>0</v>
      </c>
      <c r="X31" s="1009">
        <v>0</v>
      </c>
      <c r="Y31" s="1009">
        <v>0</v>
      </c>
      <c r="Z31" s="1009">
        <v>0</v>
      </c>
      <c r="AA31" s="1009">
        <v>0</v>
      </c>
      <c r="AB31" s="1009">
        <v>0</v>
      </c>
      <c r="AC31" s="1009">
        <v>0</v>
      </c>
      <c r="AD31" s="1009">
        <v>0</v>
      </c>
      <c r="AE31" s="1009">
        <v>0</v>
      </c>
      <c r="AF31" s="1009">
        <v>0</v>
      </c>
      <c r="AG31" s="1009">
        <v>0</v>
      </c>
      <c r="AH31" s="1009">
        <v>0</v>
      </c>
    </row>
    <row r="32" spans="1:34" s="1369" customFormat="1" ht="30" customHeight="1">
      <c r="A32" s="2019"/>
      <c r="B32" s="989" t="s">
        <v>780</v>
      </c>
      <c r="C32" s="1009">
        <f t="shared" si="6"/>
        <v>0</v>
      </c>
      <c r="D32" s="1009">
        <v>0</v>
      </c>
      <c r="E32" s="1009">
        <v>0</v>
      </c>
      <c r="F32" s="1009">
        <v>0</v>
      </c>
      <c r="G32" s="1009">
        <v>0</v>
      </c>
      <c r="H32" s="1009">
        <v>0</v>
      </c>
      <c r="I32" s="1009">
        <v>0</v>
      </c>
      <c r="J32" s="1009">
        <v>0</v>
      </c>
      <c r="K32" s="1009">
        <v>0</v>
      </c>
      <c r="L32" s="1009">
        <v>0</v>
      </c>
      <c r="M32" s="1009">
        <v>0</v>
      </c>
      <c r="N32" s="1009">
        <v>0</v>
      </c>
      <c r="O32" s="1009">
        <v>0</v>
      </c>
      <c r="P32" s="1009">
        <v>0</v>
      </c>
      <c r="Q32" s="1009">
        <v>0</v>
      </c>
      <c r="R32" s="1009">
        <v>0</v>
      </c>
      <c r="S32" s="1009">
        <v>0</v>
      </c>
      <c r="T32" s="1009">
        <v>0</v>
      </c>
      <c r="U32" s="1009">
        <v>0</v>
      </c>
      <c r="V32" s="1009">
        <v>0</v>
      </c>
      <c r="W32" s="1009">
        <v>0</v>
      </c>
      <c r="X32" s="1009">
        <v>0</v>
      </c>
      <c r="Y32" s="1009">
        <v>0</v>
      </c>
      <c r="Z32" s="1009">
        <v>0</v>
      </c>
      <c r="AA32" s="1009">
        <v>0</v>
      </c>
      <c r="AB32" s="1009">
        <v>0</v>
      </c>
      <c r="AC32" s="1009">
        <v>0</v>
      </c>
      <c r="AD32" s="1009">
        <v>0</v>
      </c>
      <c r="AE32" s="1009">
        <v>0</v>
      </c>
      <c r="AF32" s="1009">
        <v>0</v>
      </c>
      <c r="AG32" s="1009">
        <v>0</v>
      </c>
      <c r="AH32" s="1009">
        <v>0</v>
      </c>
    </row>
    <row r="33" spans="1:34" s="1369" customFormat="1" ht="30" customHeight="1">
      <c r="A33" s="2019"/>
      <c r="B33" s="991" t="s">
        <v>781</v>
      </c>
      <c r="C33" s="1009">
        <f t="shared" si="6"/>
        <v>0</v>
      </c>
      <c r="D33" s="1009">
        <v>0</v>
      </c>
      <c r="E33" s="1009">
        <v>0</v>
      </c>
      <c r="F33" s="1009">
        <v>0</v>
      </c>
      <c r="G33" s="1009">
        <v>0</v>
      </c>
      <c r="H33" s="1009">
        <v>0</v>
      </c>
      <c r="I33" s="1009">
        <v>0</v>
      </c>
      <c r="J33" s="1009">
        <v>0</v>
      </c>
      <c r="K33" s="1009">
        <v>0</v>
      </c>
      <c r="L33" s="1009">
        <v>0</v>
      </c>
      <c r="M33" s="1009">
        <v>0</v>
      </c>
      <c r="N33" s="1009">
        <v>0</v>
      </c>
      <c r="O33" s="1009">
        <v>0</v>
      </c>
      <c r="P33" s="1009">
        <v>0</v>
      </c>
      <c r="Q33" s="1009">
        <v>0</v>
      </c>
      <c r="R33" s="1009">
        <v>0</v>
      </c>
      <c r="S33" s="1009">
        <v>0</v>
      </c>
      <c r="T33" s="1009">
        <v>0</v>
      </c>
      <c r="U33" s="1009">
        <v>0</v>
      </c>
      <c r="V33" s="1009">
        <v>0</v>
      </c>
      <c r="W33" s="1009">
        <v>0</v>
      </c>
      <c r="X33" s="1009">
        <v>0</v>
      </c>
      <c r="Y33" s="1009">
        <v>0</v>
      </c>
      <c r="Z33" s="1009">
        <v>0</v>
      </c>
      <c r="AA33" s="1009">
        <v>0</v>
      </c>
      <c r="AB33" s="1009">
        <v>0</v>
      </c>
      <c r="AC33" s="1009">
        <v>0</v>
      </c>
      <c r="AD33" s="1009">
        <v>0</v>
      </c>
      <c r="AE33" s="1009">
        <v>0</v>
      </c>
      <c r="AF33" s="1009">
        <v>0</v>
      </c>
      <c r="AG33" s="1009">
        <v>0</v>
      </c>
      <c r="AH33" s="1009">
        <v>0</v>
      </c>
    </row>
    <row r="34" spans="1:34" s="1369" customFormat="1" ht="30" customHeight="1">
      <c r="A34" s="2019"/>
      <c r="B34" s="991" t="s">
        <v>786</v>
      </c>
      <c r="C34" s="1009">
        <f t="shared" si="6"/>
        <v>0</v>
      </c>
      <c r="D34" s="1009">
        <v>0</v>
      </c>
      <c r="E34" s="1009">
        <v>0</v>
      </c>
      <c r="F34" s="1009">
        <v>0</v>
      </c>
      <c r="G34" s="1009">
        <v>0</v>
      </c>
      <c r="H34" s="1009">
        <v>0</v>
      </c>
      <c r="I34" s="1009">
        <v>0</v>
      </c>
      <c r="J34" s="1009">
        <v>0</v>
      </c>
      <c r="K34" s="1009">
        <v>0</v>
      </c>
      <c r="L34" s="1009">
        <v>0</v>
      </c>
      <c r="M34" s="1009">
        <v>0</v>
      </c>
      <c r="N34" s="1009">
        <v>0</v>
      </c>
      <c r="O34" s="1009">
        <v>0</v>
      </c>
      <c r="P34" s="1009">
        <v>0</v>
      </c>
      <c r="Q34" s="1009">
        <v>0</v>
      </c>
      <c r="R34" s="1009">
        <v>0</v>
      </c>
      <c r="S34" s="1009">
        <v>0</v>
      </c>
      <c r="T34" s="1009">
        <v>0</v>
      </c>
      <c r="U34" s="1009">
        <v>0</v>
      </c>
      <c r="V34" s="1009">
        <v>0</v>
      </c>
      <c r="W34" s="1009">
        <v>0</v>
      </c>
      <c r="X34" s="1009">
        <v>0</v>
      </c>
      <c r="Y34" s="1009">
        <v>0</v>
      </c>
      <c r="Z34" s="1009">
        <v>0</v>
      </c>
      <c r="AA34" s="1009">
        <v>0</v>
      </c>
      <c r="AB34" s="1009">
        <v>0</v>
      </c>
      <c r="AC34" s="1009">
        <v>0</v>
      </c>
      <c r="AD34" s="1009">
        <v>0</v>
      </c>
      <c r="AE34" s="1009">
        <v>0</v>
      </c>
      <c r="AF34" s="1009">
        <v>0</v>
      </c>
      <c r="AG34" s="1009">
        <v>0</v>
      </c>
      <c r="AH34" s="1009">
        <v>0</v>
      </c>
    </row>
    <row r="35" spans="1:34" s="1369" customFormat="1" ht="30" customHeight="1">
      <c r="A35" s="2019"/>
      <c r="B35" s="991" t="s">
        <v>799</v>
      </c>
      <c r="C35" s="1009">
        <f t="shared" si="6"/>
        <v>337.41</v>
      </c>
      <c r="D35" s="1009">
        <v>0</v>
      </c>
      <c r="E35" s="1009">
        <v>0</v>
      </c>
      <c r="F35" s="1009">
        <v>0</v>
      </c>
      <c r="G35" s="1009">
        <v>0</v>
      </c>
      <c r="H35" s="1009">
        <v>0</v>
      </c>
      <c r="I35" s="1009">
        <v>0</v>
      </c>
      <c r="J35" s="1371">
        <v>337.41</v>
      </c>
      <c r="K35" s="1009">
        <v>0</v>
      </c>
      <c r="L35" s="1009">
        <v>0</v>
      </c>
      <c r="M35" s="1009">
        <v>0</v>
      </c>
      <c r="N35" s="1009">
        <v>0</v>
      </c>
      <c r="O35" s="1009">
        <v>0</v>
      </c>
      <c r="P35" s="1009">
        <v>0</v>
      </c>
      <c r="Q35" s="1009">
        <v>0</v>
      </c>
      <c r="R35" s="1009">
        <v>0</v>
      </c>
      <c r="S35" s="1009">
        <v>0</v>
      </c>
      <c r="T35" s="1009">
        <v>0</v>
      </c>
      <c r="U35" s="1009">
        <v>0</v>
      </c>
      <c r="V35" s="1009">
        <v>0</v>
      </c>
      <c r="W35" s="1009">
        <v>0</v>
      </c>
      <c r="X35" s="1009">
        <v>0</v>
      </c>
      <c r="Y35" s="1009">
        <v>0</v>
      </c>
      <c r="Z35" s="1009">
        <v>0</v>
      </c>
      <c r="AA35" s="1009">
        <v>0</v>
      </c>
      <c r="AB35" s="1009">
        <v>0</v>
      </c>
      <c r="AC35" s="1009">
        <v>0</v>
      </c>
      <c r="AD35" s="1009">
        <v>0</v>
      </c>
      <c r="AE35" s="1009">
        <v>0</v>
      </c>
      <c r="AF35" s="1009">
        <v>0</v>
      </c>
      <c r="AG35" s="1009">
        <v>0</v>
      </c>
      <c r="AH35" s="1009">
        <v>0</v>
      </c>
    </row>
    <row r="36" spans="1:34" s="1369" customFormat="1" ht="30" customHeight="1">
      <c r="A36" s="2019"/>
      <c r="B36" s="991" t="s">
        <v>787</v>
      </c>
      <c r="C36" s="1009">
        <f t="shared" si="6"/>
        <v>0</v>
      </c>
      <c r="D36" s="1009">
        <v>0</v>
      </c>
      <c r="E36" s="1009">
        <v>0</v>
      </c>
      <c r="F36" s="1009">
        <v>0</v>
      </c>
      <c r="G36" s="1009">
        <v>0</v>
      </c>
      <c r="H36" s="1009">
        <v>0</v>
      </c>
      <c r="I36" s="1009">
        <v>0</v>
      </c>
      <c r="J36" s="1009">
        <v>0</v>
      </c>
      <c r="K36" s="1009">
        <v>0</v>
      </c>
      <c r="L36" s="1009">
        <v>0</v>
      </c>
      <c r="M36" s="1009">
        <v>0</v>
      </c>
      <c r="N36" s="1009">
        <v>0</v>
      </c>
      <c r="O36" s="1009">
        <v>0</v>
      </c>
      <c r="P36" s="1009">
        <v>0</v>
      </c>
      <c r="Q36" s="1009">
        <v>0</v>
      </c>
      <c r="R36" s="1009">
        <v>0</v>
      </c>
      <c r="S36" s="1009">
        <v>0</v>
      </c>
      <c r="T36" s="1009">
        <v>0</v>
      </c>
      <c r="U36" s="1009">
        <v>0</v>
      </c>
      <c r="V36" s="1009">
        <v>0</v>
      </c>
      <c r="W36" s="1009">
        <v>0</v>
      </c>
      <c r="X36" s="1009">
        <v>0</v>
      </c>
      <c r="Y36" s="1009">
        <v>0</v>
      </c>
      <c r="Z36" s="1009">
        <v>0</v>
      </c>
      <c r="AA36" s="1009">
        <v>0</v>
      </c>
      <c r="AB36" s="1009">
        <v>0</v>
      </c>
      <c r="AC36" s="1009">
        <v>0</v>
      </c>
      <c r="AD36" s="1009">
        <v>0</v>
      </c>
      <c r="AE36" s="1009">
        <v>0</v>
      </c>
      <c r="AF36" s="1009">
        <v>0</v>
      </c>
      <c r="AG36" s="1009">
        <v>0</v>
      </c>
      <c r="AH36" s="1009">
        <v>0</v>
      </c>
    </row>
    <row r="37" spans="1:34" s="1710" customFormat="1" ht="30" customHeight="1">
      <c r="A37" s="2019"/>
      <c r="B37" s="991" t="s">
        <v>1533</v>
      </c>
      <c r="C37" s="1009">
        <f t="shared" si="6"/>
        <v>0</v>
      </c>
      <c r="D37" s="1009">
        <v>0</v>
      </c>
      <c r="E37" s="1009">
        <v>0</v>
      </c>
      <c r="F37" s="1009">
        <v>0</v>
      </c>
      <c r="G37" s="1009">
        <v>0</v>
      </c>
      <c r="H37" s="1009">
        <v>0</v>
      </c>
      <c r="I37" s="1009">
        <v>0</v>
      </c>
      <c r="J37" s="1009">
        <v>0</v>
      </c>
      <c r="K37" s="1009">
        <v>0</v>
      </c>
      <c r="L37" s="1009">
        <v>0</v>
      </c>
      <c r="M37" s="1009">
        <v>0</v>
      </c>
      <c r="N37" s="1009">
        <v>0</v>
      </c>
      <c r="O37" s="1009">
        <v>0</v>
      </c>
      <c r="P37" s="1009">
        <v>0</v>
      </c>
      <c r="Q37" s="1009">
        <v>0</v>
      </c>
      <c r="R37" s="1009">
        <v>0</v>
      </c>
      <c r="S37" s="1009">
        <v>0</v>
      </c>
      <c r="T37" s="1009">
        <v>0</v>
      </c>
      <c r="U37" s="1009">
        <v>0</v>
      </c>
      <c r="V37" s="1009">
        <v>0</v>
      </c>
      <c r="W37" s="1009">
        <v>0</v>
      </c>
      <c r="X37" s="1009">
        <v>0</v>
      </c>
      <c r="Y37" s="1009">
        <v>0</v>
      </c>
      <c r="Z37" s="1009">
        <v>0</v>
      </c>
      <c r="AA37" s="1009">
        <v>0</v>
      </c>
      <c r="AB37" s="1009">
        <v>0</v>
      </c>
      <c r="AC37" s="1009">
        <v>0</v>
      </c>
      <c r="AD37" s="1009">
        <v>0</v>
      </c>
      <c r="AE37" s="1009">
        <v>0</v>
      </c>
      <c r="AF37" s="1009">
        <v>0</v>
      </c>
      <c r="AG37" s="1009">
        <v>0</v>
      </c>
      <c r="AH37" s="1009">
        <v>0</v>
      </c>
    </row>
    <row r="38" spans="1:34" ht="30" customHeight="1">
      <c r="A38" s="2019"/>
      <c r="B38" s="991" t="s">
        <v>800</v>
      </c>
      <c r="C38" s="1009">
        <f t="shared" si="6"/>
        <v>0</v>
      </c>
      <c r="D38" s="1009">
        <v>0</v>
      </c>
      <c r="E38" s="1009">
        <v>0</v>
      </c>
      <c r="F38" s="1009">
        <v>0</v>
      </c>
      <c r="G38" s="1009">
        <v>0</v>
      </c>
      <c r="H38" s="1009">
        <v>0</v>
      </c>
      <c r="I38" s="1009">
        <v>0</v>
      </c>
      <c r="J38" s="1009">
        <v>0</v>
      </c>
      <c r="K38" s="1009">
        <v>0</v>
      </c>
      <c r="L38" s="1009">
        <v>0</v>
      </c>
      <c r="M38" s="1009">
        <v>0</v>
      </c>
      <c r="N38" s="1009">
        <v>0</v>
      </c>
      <c r="O38" s="1009">
        <v>0</v>
      </c>
      <c r="P38" s="1009">
        <v>0</v>
      </c>
      <c r="Q38" s="1009">
        <v>0</v>
      </c>
      <c r="R38" s="1009">
        <v>0</v>
      </c>
      <c r="S38" s="1009">
        <v>0</v>
      </c>
      <c r="T38" s="1009">
        <v>0</v>
      </c>
      <c r="U38" s="1009">
        <v>0</v>
      </c>
      <c r="V38" s="1009">
        <v>0</v>
      </c>
      <c r="W38" s="1009">
        <v>0</v>
      </c>
      <c r="X38" s="1009">
        <v>0</v>
      </c>
      <c r="Y38" s="1009">
        <v>0</v>
      </c>
      <c r="Z38" s="1009">
        <v>0</v>
      </c>
      <c r="AA38" s="1009">
        <v>0</v>
      </c>
      <c r="AB38" s="1009">
        <v>0</v>
      </c>
      <c r="AC38" s="1009">
        <v>0</v>
      </c>
      <c r="AD38" s="1009">
        <v>0</v>
      </c>
      <c r="AE38" s="1009">
        <v>0</v>
      </c>
      <c r="AF38" s="1009">
        <v>0</v>
      </c>
      <c r="AG38" s="1009">
        <v>0</v>
      </c>
      <c r="AH38" s="1009">
        <v>0</v>
      </c>
    </row>
    <row r="39" spans="1:34" ht="30" customHeight="1">
      <c r="A39" s="2019"/>
      <c r="B39" s="989" t="s">
        <v>801</v>
      </c>
      <c r="C39" s="1009">
        <f t="shared" si="6"/>
        <v>0</v>
      </c>
      <c r="D39" s="1009">
        <v>0</v>
      </c>
      <c r="E39" s="1009">
        <v>0</v>
      </c>
      <c r="F39" s="1009">
        <v>0</v>
      </c>
      <c r="G39" s="1009">
        <v>0</v>
      </c>
      <c r="H39" s="1009">
        <v>0</v>
      </c>
      <c r="I39" s="1009">
        <v>0</v>
      </c>
      <c r="J39" s="1009">
        <v>0</v>
      </c>
      <c r="K39" s="1009">
        <v>0</v>
      </c>
      <c r="L39" s="1009">
        <v>0</v>
      </c>
      <c r="M39" s="1009">
        <v>0</v>
      </c>
      <c r="N39" s="1009">
        <v>0</v>
      </c>
      <c r="O39" s="1009">
        <v>0</v>
      </c>
      <c r="P39" s="1009">
        <v>0</v>
      </c>
      <c r="Q39" s="1009">
        <v>0</v>
      </c>
      <c r="R39" s="1009">
        <v>0</v>
      </c>
      <c r="S39" s="1009">
        <v>0</v>
      </c>
      <c r="T39" s="1009">
        <v>0</v>
      </c>
      <c r="U39" s="1009">
        <v>0</v>
      </c>
      <c r="V39" s="1009">
        <v>0</v>
      </c>
      <c r="W39" s="1009">
        <v>0</v>
      </c>
      <c r="X39" s="1009">
        <v>0</v>
      </c>
      <c r="Y39" s="1009">
        <v>0</v>
      </c>
      <c r="Z39" s="1009">
        <v>0</v>
      </c>
      <c r="AA39" s="1009">
        <v>0</v>
      </c>
      <c r="AB39" s="1009">
        <v>0</v>
      </c>
      <c r="AC39" s="1009">
        <v>0</v>
      </c>
      <c r="AD39" s="1009">
        <v>0</v>
      </c>
      <c r="AE39" s="1009">
        <v>0</v>
      </c>
      <c r="AF39" s="1009">
        <v>0</v>
      </c>
      <c r="AG39" s="1009">
        <v>0</v>
      </c>
      <c r="AH39" s="1009">
        <v>0</v>
      </c>
    </row>
    <row r="40" spans="1:34" ht="30" customHeight="1">
      <c r="A40" s="2019"/>
      <c r="B40" s="995" t="s">
        <v>802</v>
      </c>
      <c r="C40" s="1009">
        <f t="shared" si="6"/>
        <v>0</v>
      </c>
      <c r="D40" s="1009">
        <v>0</v>
      </c>
      <c r="E40" s="1009">
        <v>0</v>
      </c>
      <c r="F40" s="1009">
        <v>0</v>
      </c>
      <c r="G40" s="1009">
        <v>0</v>
      </c>
      <c r="H40" s="1009">
        <v>0</v>
      </c>
      <c r="I40" s="1009">
        <v>0</v>
      </c>
      <c r="J40" s="1009">
        <v>0</v>
      </c>
      <c r="K40" s="1009">
        <v>0</v>
      </c>
      <c r="L40" s="1009">
        <v>0</v>
      </c>
      <c r="M40" s="1009">
        <v>0</v>
      </c>
      <c r="N40" s="1009">
        <v>0</v>
      </c>
      <c r="O40" s="1009">
        <v>0</v>
      </c>
      <c r="P40" s="1009">
        <v>0</v>
      </c>
      <c r="Q40" s="1009">
        <v>0</v>
      </c>
      <c r="R40" s="1009">
        <v>0</v>
      </c>
      <c r="S40" s="1009">
        <v>0</v>
      </c>
      <c r="T40" s="1009">
        <v>0</v>
      </c>
      <c r="U40" s="1009">
        <v>0</v>
      </c>
      <c r="V40" s="1009">
        <v>0</v>
      </c>
      <c r="W40" s="1009">
        <v>0</v>
      </c>
      <c r="X40" s="1009">
        <v>0</v>
      </c>
      <c r="Y40" s="1009">
        <v>0</v>
      </c>
      <c r="Z40" s="1009">
        <v>0</v>
      </c>
      <c r="AA40" s="1009">
        <v>0</v>
      </c>
      <c r="AB40" s="1009">
        <v>0</v>
      </c>
      <c r="AC40" s="1009">
        <v>0</v>
      </c>
      <c r="AD40" s="1009">
        <v>0</v>
      </c>
      <c r="AE40" s="1009">
        <v>0</v>
      </c>
      <c r="AF40" s="1009">
        <v>0</v>
      </c>
      <c r="AG40" s="1009">
        <v>0</v>
      </c>
      <c r="AH40" s="1009">
        <v>0</v>
      </c>
    </row>
    <row r="41" spans="1:34" ht="30" customHeight="1">
      <c r="A41" s="2019"/>
      <c r="B41" s="995" t="s">
        <v>803</v>
      </c>
      <c r="C41" s="1009">
        <f t="shared" si="6"/>
        <v>0</v>
      </c>
      <c r="D41" s="1009">
        <v>0</v>
      </c>
      <c r="E41" s="1009">
        <v>0</v>
      </c>
      <c r="F41" s="1009">
        <v>0</v>
      </c>
      <c r="G41" s="1009">
        <v>0</v>
      </c>
      <c r="H41" s="1009">
        <v>0</v>
      </c>
      <c r="I41" s="1009">
        <v>0</v>
      </c>
      <c r="J41" s="1009">
        <v>0</v>
      </c>
      <c r="K41" s="1009">
        <v>0</v>
      </c>
      <c r="L41" s="1009">
        <v>0</v>
      </c>
      <c r="M41" s="1009">
        <v>0</v>
      </c>
      <c r="N41" s="1009">
        <v>0</v>
      </c>
      <c r="O41" s="1009">
        <v>0</v>
      </c>
      <c r="P41" s="1009">
        <v>0</v>
      </c>
      <c r="Q41" s="1009">
        <v>0</v>
      </c>
      <c r="R41" s="1009">
        <v>0</v>
      </c>
      <c r="S41" s="1009">
        <v>0</v>
      </c>
      <c r="T41" s="1009">
        <v>0</v>
      </c>
      <c r="U41" s="1009">
        <v>0</v>
      </c>
      <c r="V41" s="1009">
        <v>0</v>
      </c>
      <c r="W41" s="1009">
        <v>0</v>
      </c>
      <c r="X41" s="1009">
        <v>0</v>
      </c>
      <c r="Y41" s="1009">
        <v>0</v>
      </c>
      <c r="Z41" s="1009">
        <v>0</v>
      </c>
      <c r="AA41" s="1009">
        <v>0</v>
      </c>
      <c r="AB41" s="1009">
        <v>0</v>
      </c>
      <c r="AC41" s="1009">
        <v>0</v>
      </c>
      <c r="AD41" s="1009">
        <v>0</v>
      </c>
      <c r="AE41" s="1009">
        <v>0</v>
      </c>
      <c r="AF41" s="1009">
        <v>0</v>
      </c>
      <c r="AG41" s="1009">
        <v>0</v>
      </c>
      <c r="AH41" s="1009">
        <v>0</v>
      </c>
    </row>
    <row r="42" spans="1:34" ht="30" customHeight="1">
      <c r="A42" s="2019"/>
      <c r="B42" s="1011" t="s">
        <v>804</v>
      </c>
      <c r="C42" s="1009">
        <f t="shared" si="6"/>
        <v>0</v>
      </c>
      <c r="D42" s="1009">
        <v>0</v>
      </c>
      <c r="E42" s="1009">
        <v>0</v>
      </c>
      <c r="F42" s="1009">
        <v>0</v>
      </c>
      <c r="G42" s="1009">
        <v>0</v>
      </c>
      <c r="H42" s="1009">
        <v>0</v>
      </c>
      <c r="I42" s="1009">
        <v>0</v>
      </c>
      <c r="J42" s="1009">
        <v>0</v>
      </c>
      <c r="K42" s="1009">
        <v>0</v>
      </c>
      <c r="L42" s="1009">
        <v>0</v>
      </c>
      <c r="M42" s="1009">
        <v>0</v>
      </c>
      <c r="N42" s="1009">
        <v>0</v>
      </c>
      <c r="O42" s="1009">
        <v>0</v>
      </c>
      <c r="P42" s="1009">
        <v>0</v>
      </c>
      <c r="Q42" s="1009">
        <v>0</v>
      </c>
      <c r="R42" s="1009">
        <v>0</v>
      </c>
      <c r="S42" s="1009">
        <v>0</v>
      </c>
      <c r="T42" s="1009">
        <v>0</v>
      </c>
      <c r="U42" s="1009">
        <v>0</v>
      </c>
      <c r="V42" s="1009">
        <v>0</v>
      </c>
      <c r="W42" s="1009">
        <v>0</v>
      </c>
      <c r="X42" s="1009">
        <v>0</v>
      </c>
      <c r="Y42" s="1009">
        <v>0</v>
      </c>
      <c r="Z42" s="1009">
        <v>0</v>
      </c>
      <c r="AA42" s="1009">
        <v>0</v>
      </c>
      <c r="AB42" s="1009">
        <v>0</v>
      </c>
      <c r="AC42" s="1009">
        <v>0</v>
      </c>
      <c r="AD42" s="1009">
        <v>0</v>
      </c>
      <c r="AE42" s="1009">
        <v>0</v>
      </c>
      <c r="AF42" s="1009">
        <v>0</v>
      </c>
      <c r="AG42" s="1009">
        <v>0</v>
      </c>
      <c r="AH42" s="1009">
        <v>0</v>
      </c>
    </row>
    <row r="43" spans="1:34" ht="30" customHeight="1">
      <c r="A43" s="2019"/>
      <c r="B43" s="1011" t="s">
        <v>805</v>
      </c>
      <c r="C43" s="1009">
        <f t="shared" si="6"/>
        <v>0</v>
      </c>
      <c r="D43" s="1009">
        <v>0</v>
      </c>
      <c r="E43" s="1009">
        <v>0</v>
      </c>
      <c r="F43" s="1009">
        <v>0</v>
      </c>
      <c r="G43" s="1009">
        <v>0</v>
      </c>
      <c r="H43" s="1009">
        <v>0</v>
      </c>
      <c r="I43" s="1009">
        <v>0</v>
      </c>
      <c r="J43" s="1009">
        <v>0</v>
      </c>
      <c r="K43" s="1009">
        <v>0</v>
      </c>
      <c r="L43" s="1009">
        <v>0</v>
      </c>
      <c r="M43" s="1009">
        <v>0</v>
      </c>
      <c r="N43" s="1009">
        <v>0</v>
      </c>
      <c r="O43" s="1009">
        <v>0</v>
      </c>
      <c r="P43" s="1009">
        <v>0</v>
      </c>
      <c r="Q43" s="1009">
        <v>0</v>
      </c>
      <c r="R43" s="1009">
        <v>0</v>
      </c>
      <c r="S43" s="1009">
        <v>0</v>
      </c>
      <c r="T43" s="1009">
        <v>0</v>
      </c>
      <c r="U43" s="1009">
        <v>0</v>
      </c>
      <c r="V43" s="1009">
        <v>0</v>
      </c>
      <c r="W43" s="1009">
        <v>0</v>
      </c>
      <c r="X43" s="1009">
        <v>0</v>
      </c>
      <c r="Y43" s="1009">
        <v>0</v>
      </c>
      <c r="Z43" s="1009">
        <v>0</v>
      </c>
      <c r="AA43" s="1009">
        <v>0</v>
      </c>
      <c r="AB43" s="1009">
        <v>0</v>
      </c>
      <c r="AC43" s="1009">
        <v>0</v>
      </c>
      <c r="AD43" s="1009">
        <v>0</v>
      </c>
      <c r="AE43" s="1009">
        <v>0</v>
      </c>
      <c r="AF43" s="1009">
        <v>0</v>
      </c>
      <c r="AG43" s="1009">
        <v>0</v>
      </c>
      <c r="AH43" s="1009">
        <v>0</v>
      </c>
    </row>
    <row r="44" spans="1:34" ht="30" customHeight="1">
      <c r="A44" s="2019"/>
      <c r="B44" s="1011" t="s">
        <v>806</v>
      </c>
      <c r="C44" s="1009">
        <f t="shared" si="6"/>
        <v>0</v>
      </c>
      <c r="D44" s="1009">
        <v>0</v>
      </c>
      <c r="E44" s="1009">
        <v>0</v>
      </c>
      <c r="F44" s="1009">
        <v>0</v>
      </c>
      <c r="G44" s="1009">
        <v>0</v>
      </c>
      <c r="H44" s="1009">
        <v>0</v>
      </c>
      <c r="I44" s="1009">
        <v>0</v>
      </c>
      <c r="J44" s="1009">
        <v>0</v>
      </c>
      <c r="K44" s="1009">
        <v>0</v>
      </c>
      <c r="L44" s="1009">
        <v>0</v>
      </c>
      <c r="M44" s="1009">
        <v>0</v>
      </c>
      <c r="N44" s="1009">
        <v>0</v>
      </c>
      <c r="O44" s="1009">
        <v>0</v>
      </c>
      <c r="P44" s="1009">
        <v>0</v>
      </c>
      <c r="Q44" s="1009">
        <v>0</v>
      </c>
      <c r="R44" s="1009">
        <v>0</v>
      </c>
      <c r="S44" s="1009">
        <v>0</v>
      </c>
      <c r="T44" s="1009">
        <v>0</v>
      </c>
      <c r="U44" s="1009">
        <v>0</v>
      </c>
      <c r="V44" s="1009">
        <v>0</v>
      </c>
      <c r="W44" s="1009">
        <v>0</v>
      </c>
      <c r="X44" s="1009">
        <v>0</v>
      </c>
      <c r="Y44" s="1009">
        <v>0</v>
      </c>
      <c r="Z44" s="1009">
        <v>0</v>
      </c>
      <c r="AA44" s="1009">
        <v>0</v>
      </c>
      <c r="AB44" s="1009">
        <v>0</v>
      </c>
      <c r="AC44" s="1009">
        <v>0</v>
      </c>
      <c r="AD44" s="1009">
        <v>0</v>
      </c>
      <c r="AE44" s="1009">
        <v>0</v>
      </c>
      <c r="AF44" s="1009">
        <v>0</v>
      </c>
      <c r="AG44" s="1009">
        <v>0</v>
      </c>
      <c r="AH44" s="1009">
        <v>0</v>
      </c>
    </row>
    <row r="45" spans="1:34" ht="30" customHeight="1">
      <c r="A45" s="2019"/>
      <c r="B45" s="995" t="s">
        <v>807</v>
      </c>
      <c r="C45" s="1009">
        <f t="shared" si="6"/>
        <v>25.5</v>
      </c>
      <c r="D45" s="1009">
        <v>0</v>
      </c>
      <c r="E45" s="1009">
        <v>0</v>
      </c>
      <c r="F45" s="1009">
        <v>0</v>
      </c>
      <c r="G45" s="1009">
        <v>0</v>
      </c>
      <c r="H45" s="1009">
        <v>0</v>
      </c>
      <c r="I45" s="1009">
        <v>0</v>
      </c>
      <c r="J45" s="1009">
        <v>0</v>
      </c>
      <c r="K45" s="1009">
        <v>0</v>
      </c>
      <c r="L45" s="1009">
        <v>0</v>
      </c>
      <c r="M45" s="1009">
        <v>0</v>
      </c>
      <c r="N45" s="1009">
        <v>0</v>
      </c>
      <c r="O45" s="1009">
        <v>0</v>
      </c>
      <c r="P45" s="1009">
        <v>0</v>
      </c>
      <c r="Q45" s="1009">
        <v>0</v>
      </c>
      <c r="R45" s="1009">
        <v>0</v>
      </c>
      <c r="S45" s="1009">
        <v>0</v>
      </c>
      <c r="T45" s="1009">
        <v>0</v>
      </c>
      <c r="U45" s="1009">
        <v>0</v>
      </c>
      <c r="V45" s="1009">
        <v>0</v>
      </c>
      <c r="W45" s="1009">
        <v>0</v>
      </c>
      <c r="X45" s="1009">
        <v>0</v>
      </c>
      <c r="Y45" s="1009">
        <v>0</v>
      </c>
      <c r="Z45" s="1009">
        <v>0</v>
      </c>
      <c r="AA45" s="1009">
        <v>0</v>
      </c>
      <c r="AB45" s="1009">
        <v>0</v>
      </c>
      <c r="AC45" s="1009">
        <v>0</v>
      </c>
      <c r="AD45" s="1009">
        <v>0</v>
      </c>
      <c r="AE45" s="1009">
        <v>25.5</v>
      </c>
      <c r="AF45" s="1009">
        <v>0</v>
      </c>
      <c r="AG45" s="1009">
        <v>0</v>
      </c>
      <c r="AH45" s="1009">
        <v>0</v>
      </c>
    </row>
    <row r="46" spans="1:34" ht="30" customHeight="1">
      <c r="A46" s="2019"/>
      <c r="B46" s="991" t="s">
        <v>808</v>
      </c>
      <c r="C46" s="1009">
        <f t="shared" si="6"/>
        <v>0</v>
      </c>
      <c r="D46" s="1009">
        <v>0</v>
      </c>
      <c r="E46" s="1009">
        <v>0</v>
      </c>
      <c r="F46" s="1009">
        <v>0</v>
      </c>
      <c r="G46" s="1009">
        <v>0</v>
      </c>
      <c r="H46" s="1009">
        <v>0</v>
      </c>
      <c r="I46" s="1009">
        <v>0</v>
      </c>
      <c r="J46" s="1009">
        <v>0</v>
      </c>
      <c r="K46" s="1009">
        <v>0</v>
      </c>
      <c r="L46" s="1009">
        <v>0</v>
      </c>
      <c r="M46" s="1009">
        <v>0</v>
      </c>
      <c r="N46" s="1009">
        <v>0</v>
      </c>
      <c r="O46" s="1009">
        <v>0</v>
      </c>
      <c r="P46" s="1009">
        <v>0</v>
      </c>
      <c r="Q46" s="1009">
        <v>0</v>
      </c>
      <c r="R46" s="1009">
        <v>0</v>
      </c>
      <c r="S46" s="1009">
        <v>0</v>
      </c>
      <c r="T46" s="1009">
        <v>0</v>
      </c>
      <c r="U46" s="1009">
        <v>0</v>
      </c>
      <c r="V46" s="1009">
        <v>0</v>
      </c>
      <c r="W46" s="1009">
        <v>0</v>
      </c>
      <c r="X46" s="1009">
        <v>0</v>
      </c>
      <c r="Y46" s="1009">
        <v>0</v>
      </c>
      <c r="Z46" s="1009">
        <v>0</v>
      </c>
      <c r="AA46" s="1009">
        <v>0</v>
      </c>
      <c r="AB46" s="1009">
        <v>0</v>
      </c>
      <c r="AC46" s="1009">
        <v>0</v>
      </c>
      <c r="AD46" s="1009">
        <v>0</v>
      </c>
      <c r="AE46" s="1009">
        <v>0</v>
      </c>
      <c r="AF46" s="1009">
        <v>0</v>
      </c>
      <c r="AG46" s="1009">
        <v>0</v>
      </c>
      <c r="AH46" s="1009">
        <v>0</v>
      </c>
    </row>
    <row r="47" spans="1:34" ht="30" customHeight="1">
      <c r="A47" s="2019"/>
      <c r="B47" s="1011" t="s">
        <v>821</v>
      </c>
      <c r="C47" s="1009">
        <f t="shared" si="6"/>
        <v>0</v>
      </c>
      <c r="D47" s="1009">
        <v>0</v>
      </c>
      <c r="E47" s="1009">
        <v>0</v>
      </c>
      <c r="F47" s="1009">
        <v>0</v>
      </c>
      <c r="G47" s="1009">
        <v>0</v>
      </c>
      <c r="H47" s="1009">
        <v>0</v>
      </c>
      <c r="I47" s="1009">
        <v>0</v>
      </c>
      <c r="J47" s="1009">
        <v>0</v>
      </c>
      <c r="K47" s="1009">
        <v>0</v>
      </c>
      <c r="L47" s="1009">
        <v>0</v>
      </c>
      <c r="M47" s="1009">
        <v>0</v>
      </c>
      <c r="N47" s="1009">
        <v>0</v>
      </c>
      <c r="O47" s="1009">
        <v>0</v>
      </c>
      <c r="P47" s="1009">
        <v>0</v>
      </c>
      <c r="Q47" s="1009">
        <v>0</v>
      </c>
      <c r="R47" s="1009">
        <v>0</v>
      </c>
      <c r="S47" s="1009">
        <v>0</v>
      </c>
      <c r="T47" s="1009">
        <v>0</v>
      </c>
      <c r="U47" s="1009">
        <v>0</v>
      </c>
      <c r="V47" s="1009">
        <v>0</v>
      </c>
      <c r="W47" s="1009">
        <v>0</v>
      </c>
      <c r="X47" s="1009">
        <v>0</v>
      </c>
      <c r="Y47" s="1009">
        <v>0</v>
      </c>
      <c r="Z47" s="1009">
        <v>0</v>
      </c>
      <c r="AA47" s="1009">
        <v>0</v>
      </c>
      <c r="AB47" s="1009">
        <v>0</v>
      </c>
      <c r="AC47" s="1009">
        <v>0</v>
      </c>
      <c r="AD47" s="1009">
        <v>0</v>
      </c>
      <c r="AE47" s="1009">
        <v>0</v>
      </c>
      <c r="AF47" s="1009">
        <v>0</v>
      </c>
      <c r="AG47" s="1009">
        <v>0</v>
      </c>
      <c r="AH47" s="1009">
        <v>0</v>
      </c>
    </row>
    <row r="48" spans="1:34" ht="30" customHeight="1">
      <c r="A48" s="2019"/>
      <c r="B48" s="1011" t="s">
        <v>822</v>
      </c>
      <c r="C48" s="1009">
        <f t="shared" si="6"/>
        <v>0</v>
      </c>
      <c r="D48" s="1009">
        <v>0</v>
      </c>
      <c r="E48" s="1009">
        <v>0</v>
      </c>
      <c r="F48" s="1009">
        <v>0</v>
      </c>
      <c r="G48" s="1009">
        <v>0</v>
      </c>
      <c r="H48" s="1009">
        <v>0</v>
      </c>
      <c r="I48" s="1009">
        <v>0</v>
      </c>
      <c r="J48" s="1009">
        <v>0</v>
      </c>
      <c r="K48" s="1009">
        <v>0</v>
      </c>
      <c r="L48" s="1009">
        <v>0</v>
      </c>
      <c r="M48" s="1009">
        <v>0</v>
      </c>
      <c r="N48" s="1009">
        <v>0</v>
      </c>
      <c r="O48" s="1009">
        <v>0</v>
      </c>
      <c r="P48" s="1009">
        <v>0</v>
      </c>
      <c r="Q48" s="1009">
        <v>0</v>
      </c>
      <c r="R48" s="1009">
        <v>0</v>
      </c>
      <c r="S48" s="1009">
        <v>0</v>
      </c>
      <c r="T48" s="1009">
        <v>0</v>
      </c>
      <c r="U48" s="1009">
        <v>0</v>
      </c>
      <c r="V48" s="1009">
        <v>0</v>
      </c>
      <c r="W48" s="1009">
        <v>0</v>
      </c>
      <c r="X48" s="1009">
        <v>0</v>
      </c>
      <c r="Y48" s="1009">
        <v>0</v>
      </c>
      <c r="Z48" s="1009">
        <v>0</v>
      </c>
      <c r="AA48" s="1009">
        <v>0</v>
      </c>
      <c r="AB48" s="1009">
        <v>0</v>
      </c>
      <c r="AC48" s="1009">
        <v>0</v>
      </c>
      <c r="AD48" s="1009">
        <v>0</v>
      </c>
      <c r="AE48" s="1009">
        <v>0</v>
      </c>
      <c r="AF48" s="1009">
        <v>0</v>
      </c>
      <c r="AG48" s="1009">
        <v>0</v>
      </c>
      <c r="AH48" s="1009">
        <v>0</v>
      </c>
    </row>
    <row r="49" spans="1:34" ht="19.5" customHeight="1">
      <c r="A49" s="2019"/>
      <c r="B49" s="1249" t="s">
        <v>952</v>
      </c>
      <c r="C49" s="1009">
        <f t="shared" si="6"/>
        <v>0</v>
      </c>
      <c r="D49" s="1009">
        <v>0</v>
      </c>
      <c r="E49" s="1009">
        <v>0</v>
      </c>
      <c r="F49" s="1009">
        <v>0</v>
      </c>
      <c r="G49" s="1009">
        <v>0</v>
      </c>
      <c r="H49" s="1009">
        <v>0</v>
      </c>
      <c r="I49" s="1009">
        <v>0</v>
      </c>
      <c r="J49" s="1009">
        <v>0</v>
      </c>
      <c r="K49" s="1009">
        <v>0</v>
      </c>
      <c r="L49" s="1009">
        <v>0</v>
      </c>
      <c r="M49" s="1009">
        <v>0</v>
      </c>
      <c r="N49" s="1009">
        <v>0</v>
      </c>
      <c r="O49" s="1009">
        <v>0</v>
      </c>
      <c r="P49" s="1009">
        <v>0</v>
      </c>
      <c r="Q49" s="1009">
        <v>0</v>
      </c>
      <c r="R49" s="1009">
        <v>0</v>
      </c>
      <c r="S49" s="1009">
        <v>0</v>
      </c>
      <c r="T49" s="1009">
        <v>0</v>
      </c>
      <c r="U49" s="1009">
        <v>0</v>
      </c>
      <c r="V49" s="1009">
        <v>0</v>
      </c>
      <c r="W49" s="1009">
        <v>0</v>
      </c>
      <c r="X49" s="1009">
        <v>0</v>
      </c>
      <c r="Y49" s="1009">
        <v>0</v>
      </c>
      <c r="Z49" s="1009">
        <v>0</v>
      </c>
      <c r="AA49" s="1009">
        <v>0</v>
      </c>
      <c r="AB49" s="1009">
        <v>0</v>
      </c>
      <c r="AC49" s="1009">
        <v>0</v>
      </c>
      <c r="AD49" s="1009">
        <v>0</v>
      </c>
      <c r="AE49" s="1009">
        <v>0</v>
      </c>
      <c r="AF49" s="1009">
        <v>0</v>
      </c>
      <c r="AG49" s="1009">
        <v>0</v>
      </c>
      <c r="AH49" s="1009">
        <v>0</v>
      </c>
    </row>
    <row r="50" spans="1:34" ht="19.5" customHeight="1">
      <c r="A50" s="2391" t="s">
        <v>809</v>
      </c>
      <c r="B50" s="1007" t="s">
        <v>41</v>
      </c>
      <c r="C50" s="1370">
        <f t="shared" si="6"/>
        <v>38682.879999999997</v>
      </c>
      <c r="D50" s="1007">
        <f>SUM('동구 배수관'!D51:'동구 배수관'!D72)</f>
        <v>3263.53</v>
      </c>
      <c r="E50" s="1007">
        <f>SUM('동구 배수관'!E51:'동구 배수관'!E72)</f>
        <v>483.03999999999996</v>
      </c>
      <c r="F50" s="1007">
        <f>SUM('동구 배수관'!F51:'동구 배수관'!F72)</f>
        <v>200.51</v>
      </c>
      <c r="G50" s="1007">
        <f>SUM('동구 배수관'!G51:'동구 배수관'!G72)</f>
        <v>175.95</v>
      </c>
      <c r="H50" s="1007">
        <f>SUM('동구 배수관'!H51:'동구 배수관'!H72)</f>
        <v>113.92</v>
      </c>
      <c r="I50" s="1007">
        <f>SUM('동구 배수관'!I51:'동구 배수관'!I72)</f>
        <v>2430.0500000000002</v>
      </c>
      <c r="J50" s="1007">
        <f>SUM('동구 배수관'!J51:'동구 배수관'!J72)</f>
        <v>6366.09</v>
      </c>
      <c r="K50" s="1007">
        <f>SUM('동구 배수관'!K51:'동구 배수관'!K72)</f>
        <v>460.59000000000003</v>
      </c>
      <c r="L50" s="1007">
        <f>SUM('동구 배수관'!L51:'동구 배수관'!L72)</f>
        <v>245.3</v>
      </c>
      <c r="M50" s="1007">
        <f>SUM('동구 배수관'!M51:'동구 배수관'!M72)</f>
        <v>5857.48</v>
      </c>
      <c r="N50" s="1007">
        <f>SUM('동구 배수관'!N51:'동구 배수관'!N72)</f>
        <v>5067.32</v>
      </c>
      <c r="O50" s="1007">
        <f>SUM('동구 배수관'!O51:'동구 배수관'!O72)</f>
        <v>608.99</v>
      </c>
      <c r="P50" s="1007">
        <f>SUM('동구 배수관'!P51:'동구 배수관'!P72)</f>
        <v>1603.5700000000002</v>
      </c>
      <c r="Q50" s="1007">
        <f>SUM('동구 배수관'!Q51:'동구 배수관'!Q72)</f>
        <v>998.68000000000006</v>
      </c>
      <c r="R50" s="1007">
        <f>SUM('동구 배수관'!R51:'동구 배수관'!R72)</f>
        <v>797.53</v>
      </c>
      <c r="S50" s="1007">
        <f>SUM('동구 배수관'!S51:'동구 배수관'!S72)</f>
        <v>601.02</v>
      </c>
      <c r="T50" s="1007">
        <f>SUM('동구 배수관'!T51:'동구 배수관'!T72)</f>
        <v>15.950000000000001</v>
      </c>
      <c r="U50" s="1007">
        <f>SUM('동구 배수관'!U51:'동구 배수관'!U72)</f>
        <v>104.19000000000001</v>
      </c>
      <c r="V50" s="1007">
        <f>SUM('동구 배수관'!V51:'동구 배수관'!V72)</f>
        <v>1961.0799999999997</v>
      </c>
      <c r="W50" s="1007">
        <f>SUM('동구 배수관'!W51:'동구 배수관'!W72)</f>
        <v>249.58000000000004</v>
      </c>
      <c r="X50" s="1007">
        <f>SUM('동구 배수관'!X51:'동구 배수관'!X72)</f>
        <v>38.78</v>
      </c>
      <c r="Y50" s="1007">
        <f>SUM('동구 배수관'!Y51:'동구 배수관'!Y72)</f>
        <v>3033.41</v>
      </c>
      <c r="Z50" s="1007">
        <f>SUM('동구 배수관'!Z51:'동구 배수관'!Z72)</f>
        <v>2630.97</v>
      </c>
      <c r="AA50" s="1007">
        <f>SUM('동구 배수관'!AA51:'동구 배수관'!AA72)</f>
        <v>47.35</v>
      </c>
      <c r="AB50" s="1007">
        <f>SUM('동구 배수관'!AB51:'동구 배수관'!AB72)</f>
        <v>18.97</v>
      </c>
      <c r="AC50" s="1007">
        <f>SUM('동구 배수관'!AC51:'동구 배수관'!AC72)</f>
        <v>64.84</v>
      </c>
      <c r="AD50" s="1007">
        <f>SUM('동구 배수관'!AD51:'동구 배수관'!AD72)</f>
        <v>59.800000000000004</v>
      </c>
      <c r="AE50" s="1007">
        <f>SUM('동구 배수관'!AE51:'동구 배수관'!AE72)</f>
        <v>31.94</v>
      </c>
      <c r="AF50" s="1007">
        <f>SUM('동구 배수관'!AF51:'동구 배수관'!AF72)</f>
        <v>327.49</v>
      </c>
      <c r="AG50" s="1007">
        <f>SUM('동구 배수관'!AG51:'동구 배수관'!AG72)</f>
        <v>819.96</v>
      </c>
      <c r="AH50" s="1007">
        <f>SUM('동구 배수관'!AH51:'동구 배수관'!AH72)</f>
        <v>5</v>
      </c>
    </row>
    <row r="51" spans="1:34" ht="19.5" customHeight="1">
      <c r="A51" s="2391" t="s">
        <v>809</v>
      </c>
      <c r="B51" s="989" t="s">
        <v>951</v>
      </c>
      <c r="C51" s="1009">
        <f t="shared" si="6"/>
        <v>103.33</v>
      </c>
      <c r="D51" s="1009">
        <v>0</v>
      </c>
      <c r="E51" s="1009">
        <v>0</v>
      </c>
      <c r="F51" s="1009">
        <v>0</v>
      </c>
      <c r="G51" s="1009">
        <v>0</v>
      </c>
      <c r="H51" s="1009">
        <v>0</v>
      </c>
      <c r="I51" s="1009">
        <v>0</v>
      </c>
      <c r="J51" s="1009">
        <v>0</v>
      </c>
      <c r="K51" s="1009">
        <v>0</v>
      </c>
      <c r="L51" s="1009">
        <v>0</v>
      </c>
      <c r="M51" s="1009">
        <v>0</v>
      </c>
      <c r="N51" s="1009">
        <v>0</v>
      </c>
      <c r="O51" s="1009">
        <v>0</v>
      </c>
      <c r="P51" s="1009">
        <v>0</v>
      </c>
      <c r="Q51" s="1009">
        <v>0</v>
      </c>
      <c r="R51" s="1009">
        <v>0</v>
      </c>
      <c r="S51" s="1009">
        <v>0</v>
      </c>
      <c r="T51" s="1009">
        <v>0</v>
      </c>
      <c r="U51" s="1009">
        <v>0</v>
      </c>
      <c r="V51" s="1009">
        <v>0</v>
      </c>
      <c r="W51" s="1009">
        <v>0</v>
      </c>
      <c r="X51" s="1009">
        <v>0</v>
      </c>
      <c r="Y51" s="1009">
        <v>0</v>
      </c>
      <c r="Z51" s="1009">
        <v>0</v>
      </c>
      <c r="AA51" s="1009">
        <v>0</v>
      </c>
      <c r="AB51" s="1009">
        <v>0</v>
      </c>
      <c r="AC51" s="1009">
        <v>0</v>
      </c>
      <c r="AD51" s="1009">
        <v>0</v>
      </c>
      <c r="AE51" s="1009">
        <v>1.25</v>
      </c>
      <c r="AF51" s="1009">
        <v>0</v>
      </c>
      <c r="AG51" s="1009">
        <v>97.08</v>
      </c>
      <c r="AH51" s="1009">
        <v>5</v>
      </c>
    </row>
    <row r="52" spans="1:34" ht="30" customHeight="1">
      <c r="A52" s="2021"/>
      <c r="B52" s="989" t="s">
        <v>796</v>
      </c>
      <c r="C52" s="1009">
        <f t="shared" si="6"/>
        <v>136.07</v>
      </c>
      <c r="D52" s="1009">
        <v>136.07</v>
      </c>
      <c r="E52" s="1009">
        <v>0</v>
      </c>
      <c r="F52" s="1009">
        <v>0</v>
      </c>
      <c r="G52" s="1009">
        <v>0</v>
      </c>
      <c r="H52" s="1009">
        <v>0</v>
      </c>
      <c r="I52" s="1009">
        <v>0</v>
      </c>
      <c r="J52" s="1009">
        <v>0</v>
      </c>
      <c r="K52" s="1009">
        <v>0</v>
      </c>
      <c r="L52" s="1009">
        <v>0</v>
      </c>
      <c r="M52" s="1009">
        <v>0</v>
      </c>
      <c r="N52" s="1009">
        <v>0</v>
      </c>
      <c r="O52" s="1009">
        <v>0</v>
      </c>
      <c r="P52" s="1009">
        <v>0</v>
      </c>
      <c r="Q52" s="1009">
        <v>0</v>
      </c>
      <c r="R52" s="1009">
        <v>0</v>
      </c>
      <c r="S52" s="1009">
        <v>0</v>
      </c>
      <c r="T52" s="1009">
        <v>0</v>
      </c>
      <c r="U52" s="1009">
        <v>0</v>
      </c>
      <c r="V52" s="1009">
        <v>0</v>
      </c>
      <c r="W52" s="1009">
        <v>0</v>
      </c>
      <c r="X52" s="1009">
        <v>0</v>
      </c>
      <c r="Y52" s="1009">
        <v>0</v>
      </c>
      <c r="Z52" s="1009">
        <v>0</v>
      </c>
      <c r="AA52" s="1009">
        <v>0</v>
      </c>
      <c r="AB52" s="1009">
        <v>0</v>
      </c>
      <c r="AC52" s="1009">
        <v>0</v>
      </c>
      <c r="AD52" s="1009">
        <v>0</v>
      </c>
      <c r="AE52" s="1009">
        <v>0</v>
      </c>
      <c r="AF52" s="1009">
        <v>0</v>
      </c>
      <c r="AG52" s="1009">
        <v>0</v>
      </c>
      <c r="AH52" s="1009">
        <v>0</v>
      </c>
    </row>
    <row r="53" spans="1:34" ht="30" customHeight="1">
      <c r="A53" s="2021"/>
      <c r="B53" s="989" t="s">
        <v>797</v>
      </c>
      <c r="C53" s="1009">
        <f t="shared" si="6"/>
        <v>360.69</v>
      </c>
      <c r="D53" s="1009">
        <v>333.76</v>
      </c>
      <c r="E53" s="1372">
        <v>0</v>
      </c>
      <c r="F53" s="1372">
        <v>4</v>
      </c>
      <c r="G53" s="1372">
        <v>0</v>
      </c>
      <c r="H53" s="1372">
        <v>0</v>
      </c>
      <c r="I53" s="1372">
        <v>0</v>
      </c>
      <c r="J53" s="1372">
        <v>0</v>
      </c>
      <c r="K53" s="1372">
        <v>0</v>
      </c>
      <c r="L53" s="1372">
        <v>0</v>
      </c>
      <c r="M53" s="1372">
        <v>0</v>
      </c>
      <c r="N53" s="1372">
        <v>0</v>
      </c>
      <c r="O53" s="1372">
        <v>0</v>
      </c>
      <c r="P53" s="1372">
        <v>0</v>
      </c>
      <c r="Q53" s="1372">
        <v>0</v>
      </c>
      <c r="R53" s="1372">
        <v>0</v>
      </c>
      <c r="S53" s="1372">
        <v>0</v>
      </c>
      <c r="T53" s="1372">
        <v>0</v>
      </c>
      <c r="U53" s="1372">
        <v>0</v>
      </c>
      <c r="V53" s="1372">
        <v>0</v>
      </c>
      <c r="W53" s="1372">
        <v>0</v>
      </c>
      <c r="X53" s="1372">
        <v>0</v>
      </c>
      <c r="Y53" s="1009">
        <v>0</v>
      </c>
      <c r="Z53" s="1009">
        <v>0</v>
      </c>
      <c r="AA53" s="1009">
        <v>0</v>
      </c>
      <c r="AB53" s="1009">
        <v>0</v>
      </c>
      <c r="AC53" s="1009">
        <v>0</v>
      </c>
      <c r="AD53" s="1009">
        <v>0.45</v>
      </c>
      <c r="AE53" s="1009">
        <v>0</v>
      </c>
      <c r="AF53" s="1009">
        <v>0</v>
      </c>
      <c r="AG53" s="1009">
        <v>22.48</v>
      </c>
      <c r="AH53" s="1009">
        <v>0</v>
      </c>
    </row>
    <row r="54" spans="1:34" ht="30" customHeight="1">
      <c r="A54" s="2021"/>
      <c r="B54" s="989" t="s">
        <v>798</v>
      </c>
      <c r="C54" s="1009">
        <f t="shared" si="6"/>
        <v>0</v>
      </c>
      <c r="D54" s="1009">
        <v>0</v>
      </c>
      <c r="E54" s="1009">
        <v>0</v>
      </c>
      <c r="F54" s="1009">
        <v>0</v>
      </c>
      <c r="G54" s="1009">
        <v>0</v>
      </c>
      <c r="H54" s="1009">
        <v>0</v>
      </c>
      <c r="I54" s="1009">
        <v>0</v>
      </c>
      <c r="J54" s="1009">
        <v>0</v>
      </c>
      <c r="K54" s="1009">
        <v>0</v>
      </c>
      <c r="L54" s="1009">
        <v>0</v>
      </c>
      <c r="M54" s="1009">
        <v>0</v>
      </c>
      <c r="N54" s="1009">
        <v>0</v>
      </c>
      <c r="O54" s="1009">
        <v>0</v>
      </c>
      <c r="P54" s="1009">
        <v>0</v>
      </c>
      <c r="Q54" s="1009">
        <v>0</v>
      </c>
      <c r="R54" s="1009">
        <v>0</v>
      </c>
      <c r="S54" s="1009">
        <v>0</v>
      </c>
      <c r="T54" s="1009">
        <v>0</v>
      </c>
      <c r="U54" s="1009">
        <v>0</v>
      </c>
      <c r="V54" s="1009">
        <v>0</v>
      </c>
      <c r="W54" s="1009">
        <v>0</v>
      </c>
      <c r="X54" s="1009">
        <v>0</v>
      </c>
      <c r="Y54" s="1009">
        <v>0</v>
      </c>
      <c r="Z54" s="1009">
        <v>0</v>
      </c>
      <c r="AA54" s="1009">
        <v>0</v>
      </c>
      <c r="AB54" s="1009">
        <v>0</v>
      </c>
      <c r="AC54" s="1009">
        <v>0</v>
      </c>
      <c r="AD54" s="1009">
        <v>0</v>
      </c>
      <c r="AE54" s="1009">
        <v>0</v>
      </c>
      <c r="AF54" s="1009">
        <v>0</v>
      </c>
      <c r="AG54" s="1009">
        <v>0</v>
      </c>
      <c r="AH54" s="1009">
        <v>0</v>
      </c>
    </row>
    <row r="55" spans="1:34" ht="30" customHeight="1">
      <c r="A55" s="2021"/>
      <c r="B55" s="989" t="s">
        <v>780</v>
      </c>
      <c r="C55" s="1009">
        <f t="shared" si="6"/>
        <v>9460.48</v>
      </c>
      <c r="D55" s="1009">
        <v>427.93</v>
      </c>
      <c r="E55" s="1372">
        <v>49.95</v>
      </c>
      <c r="F55" s="1372">
        <v>13.110000000000001</v>
      </c>
      <c r="G55" s="1372">
        <v>25.099999999999998</v>
      </c>
      <c r="H55" s="1372">
        <v>49.89</v>
      </c>
      <c r="I55" s="1372">
        <v>78.449999999999989</v>
      </c>
      <c r="J55" s="1372">
        <v>230.32999999999998</v>
      </c>
      <c r="K55" s="1372">
        <v>323.15000000000003</v>
      </c>
      <c r="L55" s="1372">
        <v>38.08</v>
      </c>
      <c r="M55" s="1372">
        <v>249.57000000000002</v>
      </c>
      <c r="N55" s="1372">
        <v>1056.9799999999998</v>
      </c>
      <c r="O55" s="1372">
        <v>608.99</v>
      </c>
      <c r="P55" s="1372">
        <v>1603.5700000000002</v>
      </c>
      <c r="Q55" s="1372">
        <v>998.68000000000006</v>
      </c>
      <c r="R55" s="1372">
        <v>797.53</v>
      </c>
      <c r="S55" s="1372">
        <v>92.360000000000014</v>
      </c>
      <c r="T55" s="1372">
        <v>15.950000000000001</v>
      </c>
      <c r="U55" s="1372">
        <v>104.19000000000001</v>
      </c>
      <c r="V55" s="1372">
        <v>1770.0799999999997</v>
      </c>
      <c r="W55" s="1372">
        <v>249.58000000000004</v>
      </c>
      <c r="X55" s="1372">
        <v>38.78</v>
      </c>
      <c r="Y55" s="1009">
        <v>83.75</v>
      </c>
      <c r="Z55" s="1009">
        <v>265.83999999999997</v>
      </c>
      <c r="AA55" s="1009">
        <v>47.35</v>
      </c>
      <c r="AB55" s="1009">
        <v>18.97</v>
      </c>
      <c r="AC55" s="1009">
        <v>62.39</v>
      </c>
      <c r="AD55" s="1009">
        <v>59.35</v>
      </c>
      <c r="AE55" s="1009">
        <v>30.69</v>
      </c>
      <c r="AF55" s="1009">
        <v>20.39</v>
      </c>
      <c r="AG55" s="1009">
        <v>49.5</v>
      </c>
      <c r="AH55" s="1009">
        <v>0</v>
      </c>
    </row>
    <row r="56" spans="1:34" ht="30" customHeight="1">
      <c r="A56" s="2021"/>
      <c r="B56" s="991" t="s">
        <v>781</v>
      </c>
      <c r="C56" s="1009">
        <f t="shared" si="6"/>
        <v>0</v>
      </c>
      <c r="D56" s="1009">
        <v>0</v>
      </c>
      <c r="E56" s="1009">
        <v>0</v>
      </c>
      <c r="F56" s="1009">
        <v>0</v>
      </c>
      <c r="G56" s="1009">
        <v>0</v>
      </c>
      <c r="H56" s="1009">
        <v>0</v>
      </c>
      <c r="I56" s="1009">
        <v>0</v>
      </c>
      <c r="J56" s="1009">
        <v>0</v>
      </c>
      <c r="K56" s="1009">
        <v>0</v>
      </c>
      <c r="L56" s="1009">
        <v>0</v>
      </c>
      <c r="M56" s="1009">
        <v>0</v>
      </c>
      <c r="N56" s="1009">
        <v>0</v>
      </c>
      <c r="O56" s="1009">
        <v>0</v>
      </c>
      <c r="P56" s="1009">
        <v>0</v>
      </c>
      <c r="Q56" s="1009">
        <v>0</v>
      </c>
      <c r="R56" s="1009">
        <v>0</v>
      </c>
      <c r="S56" s="1009">
        <v>0</v>
      </c>
      <c r="T56" s="1009">
        <v>0</v>
      </c>
      <c r="U56" s="1009">
        <v>0</v>
      </c>
      <c r="V56" s="1009">
        <v>0</v>
      </c>
      <c r="W56" s="1009">
        <v>0</v>
      </c>
      <c r="X56" s="1009">
        <v>0</v>
      </c>
      <c r="Y56" s="1009">
        <v>0</v>
      </c>
      <c r="Z56" s="1009">
        <v>0</v>
      </c>
      <c r="AA56" s="1009">
        <v>0</v>
      </c>
      <c r="AB56" s="1009">
        <v>0</v>
      </c>
      <c r="AC56" s="1009">
        <v>0</v>
      </c>
      <c r="AD56" s="1009">
        <v>0</v>
      </c>
      <c r="AE56" s="1009">
        <v>0</v>
      </c>
      <c r="AF56" s="1009">
        <v>0</v>
      </c>
      <c r="AG56" s="1009">
        <v>0</v>
      </c>
      <c r="AH56" s="1009">
        <v>0</v>
      </c>
    </row>
    <row r="57" spans="1:34" ht="30" customHeight="1">
      <c r="A57" s="2021"/>
      <c r="B57" s="991" t="s">
        <v>786</v>
      </c>
      <c r="C57" s="1009">
        <f t="shared" si="6"/>
        <v>0</v>
      </c>
      <c r="D57" s="1009">
        <v>0</v>
      </c>
      <c r="E57" s="1009">
        <v>0</v>
      </c>
      <c r="F57" s="1009">
        <v>0</v>
      </c>
      <c r="G57" s="1009">
        <v>0</v>
      </c>
      <c r="H57" s="1009">
        <v>0</v>
      </c>
      <c r="I57" s="1009">
        <v>0</v>
      </c>
      <c r="J57" s="1009">
        <v>0</v>
      </c>
      <c r="K57" s="1009">
        <v>0</v>
      </c>
      <c r="L57" s="1009">
        <v>0</v>
      </c>
      <c r="M57" s="1009">
        <v>0</v>
      </c>
      <c r="N57" s="1009">
        <v>0</v>
      </c>
      <c r="O57" s="1009">
        <v>0</v>
      </c>
      <c r="P57" s="1009">
        <v>0</v>
      </c>
      <c r="Q57" s="1009">
        <v>0</v>
      </c>
      <c r="R57" s="1009">
        <v>0</v>
      </c>
      <c r="S57" s="1009">
        <v>0</v>
      </c>
      <c r="T57" s="1009">
        <v>0</v>
      </c>
      <c r="U57" s="1009">
        <v>0</v>
      </c>
      <c r="V57" s="1009">
        <v>0</v>
      </c>
      <c r="W57" s="1009">
        <v>0</v>
      </c>
      <c r="X57" s="1009">
        <v>0</v>
      </c>
      <c r="Y57" s="1009">
        <v>0</v>
      </c>
      <c r="Z57" s="1009">
        <v>0</v>
      </c>
      <c r="AA57" s="1009">
        <v>0</v>
      </c>
      <c r="AB57" s="1009">
        <v>0</v>
      </c>
      <c r="AC57" s="1009">
        <v>0</v>
      </c>
      <c r="AD57" s="1009">
        <v>0</v>
      </c>
      <c r="AE57" s="1009">
        <v>0</v>
      </c>
      <c r="AF57" s="1009">
        <v>0</v>
      </c>
      <c r="AG57" s="1009">
        <v>0</v>
      </c>
      <c r="AH57" s="1009">
        <v>0</v>
      </c>
    </row>
    <row r="58" spans="1:34" ht="30" customHeight="1">
      <c r="A58" s="2021"/>
      <c r="B58" s="991" t="s">
        <v>799</v>
      </c>
      <c r="C58" s="1009">
        <f t="shared" si="6"/>
        <v>14302.89</v>
      </c>
      <c r="D58" s="1009">
        <v>0</v>
      </c>
      <c r="E58" s="1009">
        <v>0</v>
      </c>
      <c r="F58" s="1009">
        <v>0</v>
      </c>
      <c r="G58" s="1009">
        <v>0</v>
      </c>
      <c r="H58" s="1009">
        <v>0</v>
      </c>
      <c r="I58" s="1372">
        <v>231.82999999999998</v>
      </c>
      <c r="J58" s="1372">
        <v>5007.3600000000006</v>
      </c>
      <c r="K58" s="1372">
        <v>137.44</v>
      </c>
      <c r="L58" s="1372">
        <v>0</v>
      </c>
      <c r="M58" s="1372">
        <v>5134.9799999999996</v>
      </c>
      <c r="N58" s="1372">
        <v>3791.2799999999997</v>
      </c>
      <c r="O58" s="1372">
        <v>0</v>
      </c>
      <c r="P58" s="1372">
        <v>0</v>
      </c>
      <c r="Q58" s="1372">
        <v>0</v>
      </c>
      <c r="R58" s="1372">
        <v>0</v>
      </c>
      <c r="S58" s="1372">
        <v>0</v>
      </c>
      <c r="T58" s="1372">
        <v>0</v>
      </c>
      <c r="U58" s="1372">
        <v>0</v>
      </c>
      <c r="V58" s="1372">
        <v>0</v>
      </c>
      <c r="W58" s="1372">
        <v>0</v>
      </c>
      <c r="X58" s="1372">
        <v>0</v>
      </c>
      <c r="Y58" s="1009">
        <v>0</v>
      </c>
      <c r="Z58" s="1009">
        <v>0</v>
      </c>
      <c r="AA58" s="1009">
        <v>0</v>
      </c>
      <c r="AB58" s="1009">
        <v>0</v>
      </c>
      <c r="AC58" s="1009">
        <v>0</v>
      </c>
      <c r="AD58" s="1009">
        <v>0</v>
      </c>
      <c r="AE58" s="1009">
        <v>0</v>
      </c>
      <c r="AF58" s="1009">
        <v>0</v>
      </c>
      <c r="AG58" s="1009">
        <v>0</v>
      </c>
      <c r="AH58" s="1009">
        <v>0</v>
      </c>
    </row>
    <row r="59" spans="1:34" ht="30" customHeight="1">
      <c r="A59" s="2021"/>
      <c r="B59" s="991" t="s">
        <v>787</v>
      </c>
      <c r="C59" s="1009">
        <f t="shared" si="6"/>
        <v>0</v>
      </c>
      <c r="D59" s="1009">
        <v>0</v>
      </c>
      <c r="E59" s="1009">
        <v>0</v>
      </c>
      <c r="F59" s="1009">
        <v>0</v>
      </c>
      <c r="G59" s="1009">
        <v>0</v>
      </c>
      <c r="H59" s="1009">
        <v>0</v>
      </c>
      <c r="I59" s="1009">
        <v>0</v>
      </c>
      <c r="J59" s="1009">
        <v>0</v>
      </c>
      <c r="K59" s="1009">
        <v>0</v>
      </c>
      <c r="L59" s="1009">
        <v>0</v>
      </c>
      <c r="M59" s="1009">
        <v>0</v>
      </c>
      <c r="N59" s="1009">
        <v>0</v>
      </c>
      <c r="O59" s="1009">
        <v>0</v>
      </c>
      <c r="P59" s="1009">
        <v>0</v>
      </c>
      <c r="Q59" s="1009">
        <v>0</v>
      </c>
      <c r="R59" s="1009">
        <v>0</v>
      </c>
      <c r="S59" s="1009">
        <v>0</v>
      </c>
      <c r="T59" s="1009">
        <v>0</v>
      </c>
      <c r="U59" s="1009">
        <v>0</v>
      </c>
      <c r="V59" s="1009">
        <v>0</v>
      </c>
      <c r="W59" s="1009">
        <v>0</v>
      </c>
      <c r="X59" s="1009">
        <v>0</v>
      </c>
      <c r="Y59" s="1009">
        <v>0</v>
      </c>
      <c r="Z59" s="1009">
        <v>0</v>
      </c>
      <c r="AA59" s="1009">
        <v>0</v>
      </c>
      <c r="AB59" s="1009">
        <v>0</v>
      </c>
      <c r="AC59" s="1009">
        <v>0</v>
      </c>
      <c r="AD59" s="1009">
        <v>0</v>
      </c>
      <c r="AE59" s="1009">
        <v>0</v>
      </c>
      <c r="AF59" s="1009">
        <v>0</v>
      </c>
      <c r="AG59" s="1009">
        <v>0</v>
      </c>
      <c r="AH59" s="1009">
        <v>0</v>
      </c>
    </row>
    <row r="60" spans="1:34" s="1710" customFormat="1" ht="30" customHeight="1">
      <c r="A60" s="2021"/>
      <c r="B60" s="991" t="s">
        <v>1533</v>
      </c>
      <c r="C60" s="1009">
        <f t="shared" ref="C60" si="7">SUM(D60:AH60)</f>
        <v>0</v>
      </c>
      <c r="D60" s="1009">
        <v>0</v>
      </c>
      <c r="E60" s="1009">
        <v>0</v>
      </c>
      <c r="F60" s="1009">
        <v>0</v>
      </c>
      <c r="G60" s="1009">
        <v>0</v>
      </c>
      <c r="H60" s="1009">
        <v>0</v>
      </c>
      <c r="I60" s="1009">
        <v>0</v>
      </c>
      <c r="J60" s="1009">
        <v>0</v>
      </c>
      <c r="K60" s="1009">
        <v>0</v>
      </c>
      <c r="L60" s="1009">
        <v>0</v>
      </c>
      <c r="M60" s="1009">
        <v>0</v>
      </c>
      <c r="N60" s="1009">
        <v>0</v>
      </c>
      <c r="O60" s="1009">
        <v>0</v>
      </c>
      <c r="P60" s="1009">
        <v>0</v>
      </c>
      <c r="Q60" s="1009">
        <v>0</v>
      </c>
      <c r="R60" s="1009">
        <v>0</v>
      </c>
      <c r="S60" s="1009">
        <v>0</v>
      </c>
      <c r="T60" s="1009">
        <v>0</v>
      </c>
      <c r="U60" s="1009">
        <v>0</v>
      </c>
      <c r="V60" s="1009">
        <v>0</v>
      </c>
      <c r="W60" s="1009">
        <v>0</v>
      </c>
      <c r="X60" s="1009">
        <v>0</v>
      </c>
      <c r="Y60" s="1009">
        <v>0</v>
      </c>
      <c r="Z60" s="1009">
        <v>0</v>
      </c>
      <c r="AA60" s="1009">
        <v>0</v>
      </c>
      <c r="AB60" s="1009">
        <v>0</v>
      </c>
      <c r="AC60" s="1009">
        <v>0</v>
      </c>
      <c r="AD60" s="1009">
        <v>0</v>
      </c>
      <c r="AE60" s="1009">
        <v>0</v>
      </c>
      <c r="AF60" s="1009">
        <v>0</v>
      </c>
      <c r="AG60" s="1009">
        <v>0</v>
      </c>
      <c r="AH60" s="1009">
        <v>0</v>
      </c>
    </row>
    <row r="61" spans="1:34" ht="30" customHeight="1">
      <c r="A61" s="2021"/>
      <c r="B61" s="991" t="s">
        <v>800</v>
      </c>
      <c r="C61" s="1009">
        <f t="shared" si="6"/>
        <v>0</v>
      </c>
      <c r="D61" s="1009">
        <v>0</v>
      </c>
      <c r="E61" s="1009">
        <v>0</v>
      </c>
      <c r="F61" s="1009">
        <v>0</v>
      </c>
      <c r="G61" s="1009">
        <v>0</v>
      </c>
      <c r="H61" s="1009">
        <v>0</v>
      </c>
      <c r="I61" s="1009">
        <v>0</v>
      </c>
      <c r="J61" s="1009">
        <v>0</v>
      </c>
      <c r="K61" s="1009">
        <v>0</v>
      </c>
      <c r="L61" s="1009">
        <v>0</v>
      </c>
      <c r="M61" s="1009">
        <v>0</v>
      </c>
      <c r="N61" s="1009">
        <v>0</v>
      </c>
      <c r="O61" s="1009">
        <v>0</v>
      </c>
      <c r="P61" s="1009">
        <v>0</v>
      </c>
      <c r="Q61" s="1009">
        <v>0</v>
      </c>
      <c r="R61" s="1009">
        <v>0</v>
      </c>
      <c r="S61" s="1009">
        <v>0</v>
      </c>
      <c r="T61" s="1009">
        <v>0</v>
      </c>
      <c r="U61" s="1009">
        <v>0</v>
      </c>
      <c r="V61" s="1009">
        <v>0</v>
      </c>
      <c r="W61" s="1009">
        <v>0</v>
      </c>
      <c r="X61" s="1009">
        <v>0</v>
      </c>
      <c r="Y61" s="1009">
        <v>0</v>
      </c>
      <c r="Z61" s="1009">
        <v>0</v>
      </c>
      <c r="AA61" s="1009">
        <v>0</v>
      </c>
      <c r="AB61" s="1009">
        <v>0</v>
      </c>
      <c r="AC61" s="1009">
        <v>0</v>
      </c>
      <c r="AD61" s="1009">
        <v>0</v>
      </c>
      <c r="AE61" s="1009">
        <v>0</v>
      </c>
      <c r="AF61" s="1009">
        <v>0</v>
      </c>
      <c r="AG61" s="1009">
        <v>0</v>
      </c>
      <c r="AH61" s="1009">
        <v>0</v>
      </c>
    </row>
    <row r="62" spans="1:34" ht="30" customHeight="1">
      <c r="A62" s="2021"/>
      <c r="B62" s="989" t="s">
        <v>801</v>
      </c>
      <c r="C62" s="1009">
        <f t="shared" si="6"/>
        <v>0</v>
      </c>
      <c r="D62" s="1009">
        <v>0</v>
      </c>
      <c r="E62" s="1009">
        <v>0</v>
      </c>
      <c r="F62" s="1009">
        <v>0</v>
      </c>
      <c r="G62" s="1009">
        <v>0</v>
      </c>
      <c r="H62" s="1009">
        <v>0</v>
      </c>
      <c r="I62" s="1009">
        <v>0</v>
      </c>
      <c r="J62" s="1009">
        <v>0</v>
      </c>
      <c r="K62" s="1009">
        <v>0</v>
      </c>
      <c r="L62" s="1009">
        <v>0</v>
      </c>
      <c r="M62" s="1009">
        <v>0</v>
      </c>
      <c r="N62" s="1009">
        <v>0</v>
      </c>
      <c r="O62" s="1009">
        <v>0</v>
      </c>
      <c r="P62" s="1009">
        <v>0</v>
      </c>
      <c r="Q62" s="1009">
        <v>0</v>
      </c>
      <c r="R62" s="1009">
        <v>0</v>
      </c>
      <c r="S62" s="1009">
        <v>0</v>
      </c>
      <c r="T62" s="1009">
        <v>0</v>
      </c>
      <c r="U62" s="1009">
        <v>0</v>
      </c>
      <c r="V62" s="1009">
        <v>0</v>
      </c>
      <c r="W62" s="1009">
        <v>0</v>
      </c>
      <c r="X62" s="1009">
        <v>0</v>
      </c>
      <c r="Y62" s="1009">
        <v>0</v>
      </c>
      <c r="Z62" s="1009">
        <v>0</v>
      </c>
      <c r="AA62" s="1009">
        <v>0</v>
      </c>
      <c r="AB62" s="1009">
        <v>0</v>
      </c>
      <c r="AC62" s="1009">
        <v>0</v>
      </c>
      <c r="AD62" s="1009">
        <v>0</v>
      </c>
      <c r="AE62" s="1009">
        <v>0</v>
      </c>
      <c r="AF62" s="1009">
        <v>0</v>
      </c>
      <c r="AG62" s="1009">
        <v>0</v>
      </c>
      <c r="AH62" s="1009">
        <v>0</v>
      </c>
    </row>
    <row r="63" spans="1:34" ht="30" customHeight="1">
      <c r="A63" s="2021"/>
      <c r="B63" s="995" t="s">
        <v>802</v>
      </c>
      <c r="C63" s="1009">
        <f t="shared" si="6"/>
        <v>1561.39</v>
      </c>
      <c r="D63" s="1009">
        <v>1561.39</v>
      </c>
      <c r="E63" s="1009">
        <v>0</v>
      </c>
      <c r="F63" s="1009">
        <v>0</v>
      </c>
      <c r="G63" s="1009">
        <v>0</v>
      </c>
      <c r="H63" s="1009">
        <v>0</v>
      </c>
      <c r="I63" s="1009">
        <v>0</v>
      </c>
      <c r="J63" s="1009">
        <v>0</v>
      </c>
      <c r="K63" s="1009">
        <v>0</v>
      </c>
      <c r="L63" s="1009">
        <v>0</v>
      </c>
      <c r="M63" s="1009">
        <v>0</v>
      </c>
      <c r="N63" s="1009">
        <v>0</v>
      </c>
      <c r="O63" s="1009">
        <v>0</v>
      </c>
      <c r="P63" s="1009">
        <v>0</v>
      </c>
      <c r="Q63" s="1009">
        <v>0</v>
      </c>
      <c r="R63" s="1009">
        <v>0</v>
      </c>
      <c r="S63" s="1009">
        <v>0</v>
      </c>
      <c r="T63" s="1009">
        <v>0</v>
      </c>
      <c r="U63" s="1009">
        <v>0</v>
      </c>
      <c r="V63" s="1009">
        <v>0</v>
      </c>
      <c r="W63" s="1009">
        <v>0</v>
      </c>
      <c r="X63" s="1009">
        <v>0</v>
      </c>
      <c r="Y63" s="1009">
        <v>0</v>
      </c>
      <c r="Z63" s="1009">
        <v>0</v>
      </c>
      <c r="AA63" s="1009">
        <v>0</v>
      </c>
      <c r="AB63" s="1009">
        <v>0</v>
      </c>
      <c r="AC63" s="1009">
        <v>0</v>
      </c>
      <c r="AD63" s="1009">
        <v>0</v>
      </c>
      <c r="AE63" s="1009">
        <v>0</v>
      </c>
      <c r="AF63" s="1009">
        <v>0</v>
      </c>
      <c r="AG63" s="1009">
        <v>0</v>
      </c>
      <c r="AH63" s="1009">
        <v>0</v>
      </c>
    </row>
    <row r="64" spans="1:34" ht="30" customHeight="1">
      <c r="A64" s="2021"/>
      <c r="B64" s="995" t="s">
        <v>803</v>
      </c>
      <c r="C64" s="1009">
        <f t="shared" si="6"/>
        <v>5091.1400000000003</v>
      </c>
      <c r="D64" s="1009">
        <v>804.38</v>
      </c>
      <c r="E64" s="1372">
        <v>433.09</v>
      </c>
      <c r="F64" s="1372">
        <v>183.39999999999998</v>
      </c>
      <c r="G64" s="1372">
        <v>150.85</v>
      </c>
      <c r="H64" s="1372">
        <v>64.03</v>
      </c>
      <c r="I64" s="1372">
        <v>2119.77</v>
      </c>
      <c r="J64" s="1372">
        <v>1128.4000000000001</v>
      </c>
      <c r="K64" s="1372"/>
      <c r="L64" s="1372">
        <v>207.22</v>
      </c>
      <c r="M64" s="1372"/>
      <c r="N64" s="1372"/>
      <c r="O64" s="1372"/>
      <c r="P64" s="1372"/>
      <c r="Q64" s="1372"/>
      <c r="R64" s="1372"/>
      <c r="S64" s="1372"/>
      <c r="T64" s="1372"/>
      <c r="U64" s="1372"/>
      <c r="V64" s="1372"/>
      <c r="W64" s="1372"/>
      <c r="X64" s="1372"/>
      <c r="Y64" s="1372"/>
      <c r="Z64" s="1009">
        <v>0</v>
      </c>
      <c r="AA64" s="1009">
        <v>0</v>
      </c>
      <c r="AB64" s="1009">
        <v>0</v>
      </c>
      <c r="AC64" s="1009">
        <v>0</v>
      </c>
      <c r="AD64" s="1009">
        <v>0</v>
      </c>
      <c r="AE64" s="1009">
        <v>0</v>
      </c>
      <c r="AF64" s="1009">
        <v>0</v>
      </c>
      <c r="AG64" s="1009">
        <v>0</v>
      </c>
      <c r="AH64" s="1009">
        <v>0</v>
      </c>
    </row>
    <row r="65" spans="1:34" ht="30" customHeight="1">
      <c r="A65" s="2021"/>
      <c r="B65" s="1011" t="s">
        <v>804</v>
      </c>
      <c r="C65" s="1009">
        <f t="shared" si="6"/>
        <v>1833.81</v>
      </c>
      <c r="D65" s="1009">
        <v>0</v>
      </c>
      <c r="E65" s="1009"/>
      <c r="F65" s="1009"/>
      <c r="G65" s="1009"/>
      <c r="H65" s="1009"/>
      <c r="I65" s="1009"/>
      <c r="J65" s="1009"/>
      <c r="K65" s="1009"/>
      <c r="L65" s="1009"/>
      <c r="M65" s="1009"/>
      <c r="N65" s="1009"/>
      <c r="O65" s="1009"/>
      <c r="P65" s="1009"/>
      <c r="Q65" s="1009"/>
      <c r="R65" s="1009"/>
      <c r="S65" s="1372">
        <v>508.65999999999997</v>
      </c>
      <c r="T65" s="1372"/>
      <c r="U65" s="1372"/>
      <c r="V65" s="1372">
        <v>191</v>
      </c>
      <c r="W65" s="1372"/>
      <c r="X65" s="1372"/>
      <c r="Y65" s="1009">
        <v>0</v>
      </c>
      <c r="Z65" s="1009">
        <v>173.7</v>
      </c>
      <c r="AA65" s="1009">
        <v>0</v>
      </c>
      <c r="AB65" s="1009">
        <v>0</v>
      </c>
      <c r="AC65" s="1009">
        <v>2.4500000000000002</v>
      </c>
      <c r="AD65" s="1009">
        <v>0</v>
      </c>
      <c r="AE65" s="1009">
        <v>0</v>
      </c>
      <c r="AF65" s="1009">
        <v>307.10000000000002</v>
      </c>
      <c r="AG65" s="1009">
        <v>650.9</v>
      </c>
      <c r="AH65" s="1009">
        <v>0</v>
      </c>
    </row>
    <row r="66" spans="1:34" ht="30" customHeight="1">
      <c r="A66" s="2021"/>
      <c r="B66" s="1011" t="s">
        <v>805</v>
      </c>
      <c r="C66" s="1009">
        <f t="shared" si="6"/>
        <v>0</v>
      </c>
      <c r="D66" s="1009">
        <v>0</v>
      </c>
      <c r="E66" s="1009">
        <v>0</v>
      </c>
      <c r="F66" s="1009">
        <v>0</v>
      </c>
      <c r="G66" s="1009">
        <v>0</v>
      </c>
      <c r="H66" s="1009">
        <v>0</v>
      </c>
      <c r="I66" s="1009">
        <v>0</v>
      </c>
      <c r="J66" s="1009">
        <v>0</v>
      </c>
      <c r="K66" s="1009">
        <v>0</v>
      </c>
      <c r="L66" s="1009">
        <v>0</v>
      </c>
      <c r="M66" s="1009">
        <v>0</v>
      </c>
      <c r="N66" s="1009">
        <v>0</v>
      </c>
      <c r="O66" s="1009">
        <v>0</v>
      </c>
      <c r="P66" s="1009">
        <v>0</v>
      </c>
      <c r="Q66" s="1009">
        <v>0</v>
      </c>
      <c r="R66" s="1009">
        <v>0</v>
      </c>
      <c r="S66" s="1009">
        <v>0</v>
      </c>
      <c r="T66" s="1009">
        <v>0</v>
      </c>
      <c r="U66" s="1009">
        <v>0</v>
      </c>
      <c r="V66" s="1009">
        <v>0</v>
      </c>
      <c r="W66" s="1009">
        <v>0</v>
      </c>
      <c r="X66" s="1009">
        <v>0</v>
      </c>
      <c r="Y66" s="1009">
        <v>0</v>
      </c>
      <c r="Z66" s="1009">
        <v>0</v>
      </c>
      <c r="AA66" s="1009">
        <v>0</v>
      </c>
      <c r="AB66" s="1009">
        <v>0</v>
      </c>
      <c r="AC66" s="1009">
        <v>0</v>
      </c>
      <c r="AD66" s="1009">
        <v>0</v>
      </c>
      <c r="AE66" s="1009">
        <v>0</v>
      </c>
      <c r="AF66" s="1009">
        <v>0</v>
      </c>
      <c r="AG66" s="1009">
        <v>0</v>
      </c>
      <c r="AH66" s="1009">
        <v>0</v>
      </c>
    </row>
    <row r="67" spans="1:34" ht="30" customHeight="1">
      <c r="A67" s="2021"/>
      <c r="B67" s="1011" t="s">
        <v>806</v>
      </c>
      <c r="C67" s="1009">
        <f t="shared" si="6"/>
        <v>0</v>
      </c>
      <c r="D67" s="1009">
        <v>0</v>
      </c>
      <c r="E67" s="1009">
        <v>0</v>
      </c>
      <c r="F67" s="1009">
        <v>0</v>
      </c>
      <c r="G67" s="1009">
        <v>0</v>
      </c>
      <c r="H67" s="1009">
        <v>0</v>
      </c>
      <c r="I67" s="1009">
        <v>0</v>
      </c>
      <c r="J67" s="1009">
        <v>0</v>
      </c>
      <c r="K67" s="1009">
        <v>0</v>
      </c>
      <c r="L67" s="1009">
        <v>0</v>
      </c>
      <c r="M67" s="1009">
        <v>0</v>
      </c>
      <c r="N67" s="1009">
        <v>0</v>
      </c>
      <c r="O67" s="1009">
        <v>0</v>
      </c>
      <c r="P67" s="1009">
        <v>0</v>
      </c>
      <c r="Q67" s="1009">
        <v>0</v>
      </c>
      <c r="R67" s="1009">
        <v>0</v>
      </c>
      <c r="S67" s="1009">
        <v>0</v>
      </c>
      <c r="T67" s="1009">
        <v>0</v>
      </c>
      <c r="U67" s="1009">
        <v>0</v>
      </c>
      <c r="V67" s="1009">
        <v>0</v>
      </c>
      <c r="W67" s="1009">
        <v>0</v>
      </c>
      <c r="X67" s="1009">
        <v>0</v>
      </c>
      <c r="Y67" s="1009">
        <v>0</v>
      </c>
      <c r="Z67" s="1009">
        <v>0</v>
      </c>
      <c r="AA67" s="1009">
        <v>0</v>
      </c>
      <c r="AB67" s="1009">
        <v>0</v>
      </c>
      <c r="AC67" s="1009">
        <v>0</v>
      </c>
      <c r="AD67" s="1009">
        <v>0</v>
      </c>
      <c r="AE67" s="1009">
        <v>0</v>
      </c>
      <c r="AF67" s="1009">
        <v>0</v>
      </c>
      <c r="AG67" s="1009">
        <v>0</v>
      </c>
      <c r="AH67" s="1009">
        <v>0</v>
      </c>
    </row>
    <row r="68" spans="1:34" ht="30" customHeight="1">
      <c r="A68" s="2021"/>
      <c r="B68" s="995" t="s">
        <v>807</v>
      </c>
      <c r="C68" s="1009">
        <f t="shared" si="6"/>
        <v>0</v>
      </c>
      <c r="D68" s="1009">
        <v>0</v>
      </c>
      <c r="E68" s="1009">
        <v>0</v>
      </c>
      <c r="F68" s="1009">
        <v>0</v>
      </c>
      <c r="G68" s="1009">
        <v>0</v>
      </c>
      <c r="H68" s="1009">
        <v>0</v>
      </c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09">
        <v>0</v>
      </c>
      <c r="Y68" s="1009">
        <v>0</v>
      </c>
      <c r="Z68" s="1009">
        <v>0</v>
      </c>
      <c r="AA68" s="1009">
        <v>0</v>
      </c>
      <c r="AB68" s="1009">
        <v>0</v>
      </c>
      <c r="AC68" s="1009">
        <v>0</v>
      </c>
      <c r="AD68" s="1009">
        <v>0</v>
      </c>
      <c r="AE68" s="1009">
        <v>0</v>
      </c>
      <c r="AF68" s="1009">
        <v>0</v>
      </c>
      <c r="AG68" s="1009">
        <v>0</v>
      </c>
      <c r="AH68" s="1009">
        <v>0</v>
      </c>
    </row>
    <row r="69" spans="1:34" ht="30" customHeight="1">
      <c r="A69" s="2021"/>
      <c r="B69" s="991" t="s">
        <v>808</v>
      </c>
      <c r="C69" s="1009">
        <f t="shared" si="6"/>
        <v>5833.08</v>
      </c>
      <c r="D69" s="1009"/>
      <c r="E69" s="1009"/>
      <c r="F69" s="1009"/>
      <c r="G69" s="1009"/>
      <c r="H69" s="1009"/>
      <c r="I69" s="1009"/>
      <c r="J69" s="1009"/>
      <c r="K69" s="1009"/>
      <c r="L69" s="1009"/>
      <c r="M69" s="1372">
        <v>472.93</v>
      </c>
      <c r="N69" s="1372">
        <v>219.06</v>
      </c>
      <c r="O69" s="1372"/>
      <c r="P69" s="1372"/>
      <c r="Q69" s="1372"/>
      <c r="R69" s="1372"/>
      <c r="S69" s="1372"/>
      <c r="T69" s="1372"/>
      <c r="U69" s="1372"/>
      <c r="V69" s="1372"/>
      <c r="W69" s="1372"/>
      <c r="X69" s="1372"/>
      <c r="Y69" s="1009">
        <v>2949.66</v>
      </c>
      <c r="Z69" s="1009">
        <v>2191.4299999999998</v>
      </c>
      <c r="AA69" s="1009">
        <v>0</v>
      </c>
      <c r="AB69" s="1009">
        <v>0</v>
      </c>
      <c r="AC69" s="1009">
        <v>0</v>
      </c>
      <c r="AD69" s="1009">
        <v>0</v>
      </c>
      <c r="AE69" s="1009">
        <v>0</v>
      </c>
      <c r="AF69" s="1009">
        <v>0</v>
      </c>
      <c r="AG69" s="1009">
        <v>0</v>
      </c>
      <c r="AH69" s="1009">
        <v>0</v>
      </c>
    </row>
    <row r="70" spans="1:34" ht="30" customHeight="1">
      <c r="A70" s="2021"/>
      <c r="B70" s="1011" t="s">
        <v>821</v>
      </c>
      <c r="C70" s="1009">
        <f t="shared" si="6"/>
        <v>0</v>
      </c>
      <c r="D70" s="1009"/>
      <c r="E70" s="1009"/>
      <c r="F70" s="1009"/>
      <c r="G70" s="1009"/>
      <c r="H70" s="1009"/>
      <c r="I70" s="1009"/>
      <c r="J70" s="1009"/>
      <c r="K70" s="1009"/>
      <c r="L70" s="1009"/>
      <c r="M70" s="1009"/>
      <c r="N70" s="1009"/>
      <c r="O70" s="1009"/>
      <c r="P70" s="1009"/>
      <c r="Q70" s="1009"/>
      <c r="R70" s="1009"/>
      <c r="S70" s="1009"/>
      <c r="T70" s="1009"/>
      <c r="U70" s="1009"/>
      <c r="V70" s="1009"/>
      <c r="W70" s="1009"/>
      <c r="X70" s="1009"/>
      <c r="Y70" s="1009">
        <v>0</v>
      </c>
      <c r="Z70" s="1009">
        <v>0</v>
      </c>
      <c r="AA70" s="1009">
        <v>0</v>
      </c>
      <c r="AB70" s="1009">
        <v>0</v>
      </c>
      <c r="AC70" s="1009">
        <v>0</v>
      </c>
      <c r="AD70" s="1009">
        <v>0</v>
      </c>
      <c r="AE70" s="1009">
        <v>0</v>
      </c>
      <c r="AF70" s="1009">
        <v>0</v>
      </c>
      <c r="AG70" s="1009">
        <v>0</v>
      </c>
      <c r="AH70" s="1009">
        <v>0</v>
      </c>
    </row>
    <row r="71" spans="1:34" ht="30" customHeight="1">
      <c r="A71" s="2021"/>
      <c r="B71" s="1011" t="s">
        <v>822</v>
      </c>
      <c r="C71" s="1009">
        <f t="shared" si="6"/>
        <v>0</v>
      </c>
      <c r="D71" s="1009"/>
      <c r="E71" s="1009"/>
      <c r="F71" s="1009"/>
      <c r="G71" s="1009"/>
      <c r="H71" s="1009"/>
      <c r="I71" s="1009"/>
      <c r="J71" s="1009"/>
      <c r="K71" s="1009"/>
      <c r="L71" s="1009"/>
      <c r="M71" s="1009"/>
      <c r="N71" s="1009"/>
      <c r="O71" s="1009"/>
      <c r="P71" s="1009"/>
      <c r="Q71" s="1009"/>
      <c r="R71" s="1009"/>
      <c r="S71" s="1009"/>
      <c r="T71" s="1009"/>
      <c r="U71" s="1009"/>
      <c r="V71" s="1009"/>
      <c r="W71" s="1009"/>
      <c r="X71" s="1009"/>
      <c r="Y71" s="1009">
        <v>0</v>
      </c>
      <c r="Z71" s="1009">
        <v>0</v>
      </c>
      <c r="AA71" s="1009">
        <v>0</v>
      </c>
      <c r="AB71" s="1009">
        <v>0</v>
      </c>
      <c r="AC71" s="1009">
        <v>0</v>
      </c>
      <c r="AD71" s="1009">
        <v>0</v>
      </c>
      <c r="AE71" s="1009">
        <v>0</v>
      </c>
      <c r="AF71" s="1009">
        <v>0</v>
      </c>
      <c r="AG71" s="1009">
        <v>0</v>
      </c>
      <c r="AH71" s="1009">
        <v>0</v>
      </c>
    </row>
    <row r="72" spans="1:34" ht="19.5" customHeight="1">
      <c r="A72" s="2021"/>
      <c r="B72" s="1249" t="s">
        <v>952</v>
      </c>
      <c r="C72" s="1009">
        <f t="shared" si="6"/>
        <v>0</v>
      </c>
      <c r="D72" s="1009"/>
      <c r="E72" s="1009"/>
      <c r="F72" s="1009"/>
      <c r="G72" s="1009"/>
      <c r="H72" s="1009"/>
      <c r="I72" s="1009"/>
      <c r="J72" s="1009"/>
      <c r="K72" s="1009"/>
      <c r="L72" s="1009"/>
      <c r="M72" s="1009"/>
      <c r="N72" s="1009"/>
      <c r="O72" s="1009"/>
      <c r="P72" s="1009"/>
      <c r="Q72" s="1009"/>
      <c r="R72" s="1009"/>
      <c r="S72" s="1009"/>
      <c r="T72" s="1009"/>
      <c r="U72" s="1009"/>
      <c r="V72" s="1009"/>
      <c r="W72" s="1009"/>
      <c r="X72" s="1009"/>
      <c r="Y72" s="1009">
        <v>0</v>
      </c>
      <c r="Z72" s="1009">
        <v>0</v>
      </c>
      <c r="AA72" s="1009">
        <v>0</v>
      </c>
      <c r="AB72" s="1009">
        <v>0</v>
      </c>
      <c r="AC72" s="1009">
        <v>0</v>
      </c>
      <c r="AD72" s="1009">
        <v>0</v>
      </c>
      <c r="AE72" s="1009">
        <v>0</v>
      </c>
      <c r="AF72" s="1009">
        <v>0</v>
      </c>
      <c r="AG72" s="1009">
        <v>0</v>
      </c>
      <c r="AH72" s="1009">
        <v>0</v>
      </c>
    </row>
    <row r="73" spans="1:34" ht="19.5" customHeight="1">
      <c r="A73" s="2391" t="s">
        <v>789</v>
      </c>
      <c r="B73" s="1007" t="s">
        <v>41</v>
      </c>
      <c r="C73" s="1370">
        <f t="shared" si="6"/>
        <v>177743.70000000004</v>
      </c>
      <c r="D73" s="1007">
        <f>SUM('동구 배수관'!D74:'동구 배수관'!D95)</f>
        <v>29220.07</v>
      </c>
      <c r="E73" s="1007">
        <f>SUM('동구 배수관'!E74:'동구 배수관'!E95)</f>
        <v>5205.8999999999996</v>
      </c>
      <c r="F73" s="1007">
        <f>SUM('동구 배수관'!F74:'동구 배수관'!F95)</f>
        <v>2276.5499999999993</v>
      </c>
      <c r="G73" s="1007">
        <f>SUM('동구 배수관'!G74:'동구 배수관'!G95)</f>
        <v>2991.5</v>
      </c>
      <c r="H73" s="1007">
        <f>SUM('동구 배수관'!H74:'동구 배수관'!H95)</f>
        <v>1398.25</v>
      </c>
      <c r="I73" s="1007">
        <f>SUM('동구 배수관'!I74:'동구 배수관'!I95)</f>
        <v>3327.2899999999991</v>
      </c>
      <c r="J73" s="1007">
        <f>SUM('동구 배수관'!J74:'동구 배수관'!J95)</f>
        <v>13770.280000000002</v>
      </c>
      <c r="K73" s="1007">
        <f>SUM('동구 배수관'!K74:'동구 배수관'!K95)</f>
        <v>3924.58</v>
      </c>
      <c r="L73" s="1007">
        <f>SUM('동구 배수관'!L74:'동구 배수관'!L95)</f>
        <v>2001.2699999999995</v>
      </c>
      <c r="M73" s="1007">
        <f>SUM('동구 배수관'!M74:'동구 배수관'!M95)</f>
        <v>5351.96</v>
      </c>
      <c r="N73" s="1007">
        <f>SUM('동구 배수관'!N74:'동구 배수관'!N95)</f>
        <v>1390.2000000000003</v>
      </c>
      <c r="O73" s="1007">
        <f>SUM('동구 배수관'!O74:'동구 배수관'!O95)</f>
        <v>7010.2599999999975</v>
      </c>
      <c r="P73" s="1007">
        <f>SUM('동구 배수관'!P74:'동구 배수관'!P95)</f>
        <v>17281.559999999998</v>
      </c>
      <c r="Q73" s="1007">
        <f>SUM('동구 배수관'!Q74:'동구 배수관'!Q95)</f>
        <v>6706.42</v>
      </c>
      <c r="R73" s="1007">
        <f>SUM('동구 배수관'!R74:'동구 배수관'!R95)</f>
        <v>4305.8700000000008</v>
      </c>
      <c r="S73" s="1007">
        <f>SUM('동구 배수관'!S74:'동구 배수관'!S95)</f>
        <v>1888.2800000000002</v>
      </c>
      <c r="T73" s="1007">
        <f>SUM('동구 배수관'!T74:'동구 배수관'!T95)</f>
        <v>808.88</v>
      </c>
      <c r="U73" s="1007">
        <f>SUM('동구 배수관'!U74:'동구 배수관'!U95)</f>
        <v>1072.3500000000001</v>
      </c>
      <c r="V73" s="1007">
        <f>SUM('동구 배수관'!V74:'동구 배수관'!V95)</f>
        <v>6366.0400000000009</v>
      </c>
      <c r="W73" s="1007">
        <f>SUM('동구 배수관'!W74:'동구 배수관'!W95)</f>
        <v>9994.4800000000014</v>
      </c>
      <c r="X73" s="1007">
        <f>SUM('동구 배수관'!X74:'동구 배수관'!X95)</f>
        <v>9190.480000000005</v>
      </c>
      <c r="Y73" s="1007">
        <f>SUM('동구 배수관'!Y74:'동구 배수관'!Y95)</f>
        <v>4253.26</v>
      </c>
      <c r="Z73" s="1007">
        <f>SUM('동구 배수관'!Z74:'동구 배수관'!Z95)</f>
        <v>4419.29</v>
      </c>
      <c r="AA73" s="1007">
        <f>SUM('동구 배수관'!AA74:'동구 배수관'!AA95)</f>
        <v>8013</v>
      </c>
      <c r="AB73" s="1007">
        <f>SUM('동구 배수관'!AB74:'동구 배수관'!AB95)</f>
        <v>3638.65</v>
      </c>
      <c r="AC73" s="1007">
        <f>SUM('동구 배수관'!AC74:'동구 배수관'!AC95)</f>
        <v>3382.23</v>
      </c>
      <c r="AD73" s="1007">
        <f>SUM('동구 배수관'!AD74:'동구 배수관'!AD95)</f>
        <v>3075.9100000000003</v>
      </c>
      <c r="AE73" s="1007">
        <f>SUM('동구 배수관'!AE74:'동구 배수관'!AE95)</f>
        <v>5286.7400000000007</v>
      </c>
      <c r="AF73" s="1007">
        <f>SUM('동구 배수관'!AF74:'동구 배수관'!AF95)</f>
        <v>3869.13</v>
      </c>
      <c r="AG73" s="1007">
        <f>SUM('동구 배수관'!AG74:'동구 배수관'!AG95)</f>
        <v>4471.07</v>
      </c>
      <c r="AH73" s="1007">
        <f>SUM('동구 배수관'!AH74:'동구 배수관'!AH95)</f>
        <v>1851.95</v>
      </c>
    </row>
    <row r="74" spans="1:34" ht="19.5" customHeight="1">
      <c r="A74" s="2391" t="s">
        <v>789</v>
      </c>
      <c r="B74" s="989" t="s">
        <v>951</v>
      </c>
      <c r="C74" s="1009">
        <f t="shared" si="6"/>
        <v>3845.9300000000003</v>
      </c>
      <c r="D74" s="1009"/>
      <c r="E74" s="1009"/>
      <c r="F74" s="1009"/>
      <c r="G74" s="1009"/>
      <c r="H74" s="1009"/>
      <c r="I74" s="1009"/>
      <c r="J74" s="1009"/>
      <c r="K74" s="1009"/>
      <c r="L74" s="1009"/>
      <c r="M74" s="1009"/>
      <c r="N74" s="1009"/>
      <c r="O74" s="1009"/>
      <c r="P74" s="1009"/>
      <c r="Q74" s="1009"/>
      <c r="R74" s="1009"/>
      <c r="S74" s="1009"/>
      <c r="T74" s="1009"/>
      <c r="U74" s="1009"/>
      <c r="V74" s="1009"/>
      <c r="W74" s="1009"/>
      <c r="X74" s="1009"/>
      <c r="Y74" s="1009">
        <v>0</v>
      </c>
      <c r="Z74" s="1009">
        <v>0</v>
      </c>
      <c r="AA74" s="1009">
        <v>0</v>
      </c>
      <c r="AB74" s="1009">
        <v>0</v>
      </c>
      <c r="AC74" s="1009">
        <v>0</v>
      </c>
      <c r="AD74" s="1009">
        <v>0</v>
      </c>
      <c r="AE74" s="1009">
        <v>0</v>
      </c>
      <c r="AF74" s="1009">
        <v>0</v>
      </c>
      <c r="AG74" s="1009">
        <v>2516.21</v>
      </c>
      <c r="AH74" s="1009">
        <v>1329.72</v>
      </c>
    </row>
    <row r="75" spans="1:34" ht="30" customHeight="1">
      <c r="A75" s="2021"/>
      <c r="B75" s="989" t="s">
        <v>796</v>
      </c>
      <c r="C75" s="1009">
        <f t="shared" si="6"/>
        <v>104.56</v>
      </c>
      <c r="D75" s="1009">
        <v>104.56</v>
      </c>
      <c r="E75" s="1009"/>
      <c r="F75" s="1009"/>
      <c r="G75" s="1009"/>
      <c r="H75" s="1009"/>
      <c r="I75" s="1009"/>
      <c r="J75" s="1009"/>
      <c r="K75" s="1009"/>
      <c r="L75" s="1009"/>
      <c r="M75" s="1009"/>
      <c r="N75" s="1009"/>
      <c r="O75" s="1009"/>
      <c r="P75" s="1009"/>
      <c r="Q75" s="1009"/>
      <c r="R75" s="1009"/>
      <c r="S75" s="1009"/>
      <c r="T75" s="1009"/>
      <c r="U75" s="1009"/>
      <c r="V75" s="1009"/>
      <c r="W75" s="1009"/>
      <c r="X75" s="1009"/>
      <c r="Y75" s="1009">
        <v>0</v>
      </c>
      <c r="Z75" s="1009">
        <v>0</v>
      </c>
      <c r="AA75" s="1009">
        <v>0</v>
      </c>
      <c r="AB75" s="1009">
        <v>0</v>
      </c>
      <c r="AC75" s="1009">
        <v>0</v>
      </c>
      <c r="AD75" s="1009">
        <v>0</v>
      </c>
      <c r="AE75" s="1009">
        <v>0</v>
      </c>
      <c r="AF75" s="1009">
        <v>0</v>
      </c>
      <c r="AG75" s="1009">
        <v>0</v>
      </c>
      <c r="AH75" s="1009">
        <v>0</v>
      </c>
    </row>
    <row r="76" spans="1:34" ht="30" customHeight="1">
      <c r="A76" s="2021"/>
      <c r="B76" s="989" t="s">
        <v>797</v>
      </c>
      <c r="C76" s="1009">
        <f t="shared" si="6"/>
        <v>4315.8499999999995</v>
      </c>
      <c r="D76" s="1009">
        <v>3759.7</v>
      </c>
      <c r="E76" s="1009"/>
      <c r="F76" s="1009"/>
      <c r="G76" s="1372">
        <v>13.559999999999999</v>
      </c>
      <c r="H76" s="1372"/>
      <c r="I76" s="1372"/>
      <c r="J76" s="1372"/>
      <c r="K76" s="1372">
        <v>269.14</v>
      </c>
      <c r="L76" s="1372"/>
      <c r="M76" s="1372"/>
      <c r="N76" s="1372"/>
      <c r="O76" s="1372"/>
      <c r="P76" s="1372"/>
      <c r="Q76" s="1372"/>
      <c r="R76" s="1372"/>
      <c r="S76" s="1372"/>
      <c r="T76" s="1372"/>
      <c r="U76" s="1372"/>
      <c r="V76" s="1372"/>
      <c r="W76" s="1372"/>
      <c r="X76" s="1372"/>
      <c r="Y76" s="1009">
        <v>0</v>
      </c>
      <c r="Z76" s="1009">
        <v>18.68</v>
      </c>
      <c r="AA76" s="1009">
        <v>30</v>
      </c>
      <c r="AB76" s="1009">
        <v>0</v>
      </c>
      <c r="AC76" s="1009">
        <v>0</v>
      </c>
      <c r="AD76" s="1009">
        <v>1.52</v>
      </c>
      <c r="AE76" s="1009">
        <v>4.04</v>
      </c>
      <c r="AF76" s="1009">
        <v>108</v>
      </c>
      <c r="AG76" s="1009">
        <v>111.21</v>
      </c>
      <c r="AH76" s="1009">
        <v>0</v>
      </c>
    </row>
    <row r="77" spans="1:34" ht="30" customHeight="1">
      <c r="A77" s="2021"/>
      <c r="B77" s="989" t="s">
        <v>798</v>
      </c>
      <c r="C77" s="1009">
        <f t="shared" si="6"/>
        <v>0.33</v>
      </c>
      <c r="D77" s="1009"/>
      <c r="E77" s="1009"/>
      <c r="F77" s="1009"/>
      <c r="G77" s="1009"/>
      <c r="H77" s="1009"/>
      <c r="I77" s="1009"/>
      <c r="J77" s="1009"/>
      <c r="K77" s="1009"/>
      <c r="L77" s="1009"/>
      <c r="M77" s="1009"/>
      <c r="N77" s="1009"/>
      <c r="O77" s="1009"/>
      <c r="P77" s="1009"/>
      <c r="Q77" s="1009"/>
      <c r="R77" s="1009"/>
      <c r="S77" s="1009"/>
      <c r="T77" s="1009"/>
      <c r="U77" s="1009"/>
      <c r="V77" s="1009"/>
      <c r="W77" s="1009"/>
      <c r="X77" s="1009"/>
      <c r="Y77" s="1009">
        <v>0</v>
      </c>
      <c r="Z77" s="1009">
        <v>0</v>
      </c>
      <c r="AA77" s="1009">
        <v>0</v>
      </c>
      <c r="AB77" s="1009">
        <v>0</v>
      </c>
      <c r="AC77" s="1009">
        <v>0</v>
      </c>
      <c r="AD77" s="1009">
        <v>0</v>
      </c>
      <c r="AE77" s="1009">
        <v>0</v>
      </c>
      <c r="AF77" s="1009">
        <v>0.33</v>
      </c>
      <c r="AG77" s="1009">
        <v>0</v>
      </c>
      <c r="AH77" s="1009">
        <v>0</v>
      </c>
    </row>
    <row r="78" spans="1:34" ht="30" customHeight="1">
      <c r="A78" s="2021"/>
      <c r="B78" s="989" t="s">
        <v>780</v>
      </c>
      <c r="C78" s="1009">
        <f t="shared" si="6"/>
        <v>122467.43000000001</v>
      </c>
      <c r="D78" s="1009">
        <v>14458.33</v>
      </c>
      <c r="E78" s="1372">
        <v>1438.25</v>
      </c>
      <c r="F78" s="1372">
        <v>582.00999999999988</v>
      </c>
      <c r="G78" s="1372">
        <v>461.0200000000001</v>
      </c>
      <c r="H78" s="1372">
        <v>529.49000000000012</v>
      </c>
      <c r="I78" s="1372">
        <v>2485.9899999999993</v>
      </c>
      <c r="J78" s="1372">
        <v>2160.7199999999998</v>
      </c>
      <c r="K78" s="1372">
        <v>2098.17</v>
      </c>
      <c r="L78" s="1372">
        <v>2001.2699999999995</v>
      </c>
      <c r="M78" s="1372">
        <v>3169.57</v>
      </c>
      <c r="N78" s="1372">
        <v>1236.2700000000002</v>
      </c>
      <c r="O78" s="1372">
        <v>7010.2599999999975</v>
      </c>
      <c r="P78" s="1372">
        <v>13939.649999999996</v>
      </c>
      <c r="Q78" s="1372">
        <v>6706.42</v>
      </c>
      <c r="R78" s="1372">
        <v>4305.8700000000008</v>
      </c>
      <c r="S78" s="1372">
        <v>1524.8600000000001</v>
      </c>
      <c r="T78" s="1372">
        <v>703.78</v>
      </c>
      <c r="U78" s="1372">
        <v>885.35000000000014</v>
      </c>
      <c r="V78" s="1372">
        <v>6146.1900000000005</v>
      </c>
      <c r="W78" s="1372">
        <v>9057.5600000000013</v>
      </c>
      <c r="X78" s="1372">
        <v>8995.7500000000055</v>
      </c>
      <c r="Y78" s="1009">
        <v>2718.31</v>
      </c>
      <c r="Z78" s="1009">
        <v>3972.17</v>
      </c>
      <c r="AA78" s="1009">
        <v>7982.61</v>
      </c>
      <c r="AB78" s="1009">
        <v>3638.65</v>
      </c>
      <c r="AC78" s="1009">
        <v>3312.87</v>
      </c>
      <c r="AD78" s="1009">
        <v>2946.32</v>
      </c>
      <c r="AE78" s="1009">
        <v>3444.57</v>
      </c>
      <c r="AF78" s="1009">
        <v>3594.8</v>
      </c>
      <c r="AG78" s="1009">
        <v>954.35</v>
      </c>
      <c r="AH78" s="1009">
        <v>6</v>
      </c>
    </row>
    <row r="79" spans="1:34" ht="30" customHeight="1">
      <c r="A79" s="2021"/>
      <c r="B79" s="991" t="s">
        <v>781</v>
      </c>
      <c r="C79" s="1009">
        <f t="shared" si="6"/>
        <v>0</v>
      </c>
      <c r="D79" s="1009"/>
      <c r="E79" s="1009"/>
      <c r="F79" s="1009"/>
      <c r="G79" s="1009"/>
      <c r="H79" s="1009"/>
      <c r="I79" s="1009"/>
      <c r="J79" s="1009"/>
      <c r="K79" s="1009"/>
      <c r="L79" s="1009"/>
      <c r="M79" s="1009"/>
      <c r="N79" s="1009"/>
      <c r="O79" s="1009"/>
      <c r="P79" s="1009"/>
      <c r="Q79" s="1009"/>
      <c r="R79" s="1009"/>
      <c r="S79" s="1009"/>
      <c r="T79" s="1009"/>
      <c r="U79" s="1009"/>
      <c r="V79" s="1009"/>
      <c r="W79" s="1009"/>
      <c r="X79" s="1009"/>
      <c r="Y79" s="1009">
        <v>0</v>
      </c>
      <c r="Z79" s="1009">
        <v>0</v>
      </c>
      <c r="AA79" s="1009">
        <v>0</v>
      </c>
      <c r="AB79" s="1009">
        <v>0</v>
      </c>
      <c r="AC79" s="1009">
        <v>0</v>
      </c>
      <c r="AD79" s="1009">
        <v>0</v>
      </c>
      <c r="AE79" s="1009">
        <v>0</v>
      </c>
      <c r="AF79" s="1009">
        <v>0</v>
      </c>
      <c r="AG79" s="1009">
        <v>0</v>
      </c>
      <c r="AH79" s="1009">
        <v>0</v>
      </c>
    </row>
    <row r="80" spans="1:34" ht="30" customHeight="1">
      <c r="A80" s="2021"/>
      <c r="B80" s="991" t="s">
        <v>786</v>
      </c>
      <c r="C80" s="1009">
        <f t="shared" si="6"/>
        <v>0</v>
      </c>
      <c r="D80" s="1009"/>
      <c r="E80" s="1009"/>
      <c r="F80" s="1009"/>
      <c r="G80" s="1009"/>
      <c r="H80" s="1009"/>
      <c r="I80" s="1009"/>
      <c r="J80" s="1009"/>
      <c r="K80" s="1009"/>
      <c r="L80" s="1009"/>
      <c r="M80" s="1009"/>
      <c r="N80" s="1009"/>
      <c r="O80" s="1009"/>
      <c r="P80" s="1009"/>
      <c r="Q80" s="1009"/>
      <c r="R80" s="1009"/>
      <c r="S80" s="1009"/>
      <c r="T80" s="1009"/>
      <c r="U80" s="1009"/>
      <c r="V80" s="1009"/>
      <c r="W80" s="1009"/>
      <c r="X80" s="1009"/>
      <c r="Y80" s="1009">
        <v>0</v>
      </c>
      <c r="Z80" s="1009">
        <v>0</v>
      </c>
      <c r="AA80" s="1009">
        <v>0</v>
      </c>
      <c r="AB80" s="1009">
        <v>0</v>
      </c>
      <c r="AC80" s="1009">
        <v>0</v>
      </c>
      <c r="AD80" s="1009">
        <v>0</v>
      </c>
      <c r="AE80" s="1009">
        <v>0</v>
      </c>
      <c r="AF80" s="1009">
        <v>0</v>
      </c>
      <c r="AG80" s="1009">
        <v>0</v>
      </c>
      <c r="AH80" s="1009">
        <v>0</v>
      </c>
    </row>
    <row r="81" spans="1:34" ht="30" customHeight="1">
      <c r="A81" s="2021"/>
      <c r="B81" s="991" t="s">
        <v>799</v>
      </c>
      <c r="C81" s="1009">
        <f t="shared" si="6"/>
        <v>14692.49</v>
      </c>
      <c r="D81" s="1009"/>
      <c r="E81" s="1372">
        <v>38.879999999999995</v>
      </c>
      <c r="F81" s="1372">
        <v>154.66</v>
      </c>
      <c r="G81" s="1372">
        <v>832.01</v>
      </c>
      <c r="H81" s="1372"/>
      <c r="I81" s="1372"/>
      <c r="J81" s="1372">
        <v>10499.330000000002</v>
      </c>
      <c r="K81" s="1372">
        <v>984.21</v>
      </c>
      <c r="L81" s="1372"/>
      <c r="M81" s="1372">
        <v>2182.39</v>
      </c>
      <c r="N81" s="1372"/>
      <c r="O81" s="1372"/>
      <c r="P81" s="1372"/>
      <c r="Q81" s="1372"/>
      <c r="R81" s="1372"/>
      <c r="S81" s="1372"/>
      <c r="T81" s="1372">
        <v>1.01</v>
      </c>
      <c r="U81" s="1372"/>
      <c r="V81" s="1372"/>
      <c r="W81" s="1372"/>
      <c r="X81" s="1372"/>
      <c r="Y81" s="1009">
        <v>0</v>
      </c>
      <c r="Z81" s="1009">
        <v>0</v>
      </c>
      <c r="AA81" s="1009">
        <v>0</v>
      </c>
      <c r="AB81" s="1009">
        <v>0</v>
      </c>
      <c r="AC81" s="1009">
        <v>0</v>
      </c>
      <c r="AD81" s="1009">
        <v>0</v>
      </c>
      <c r="AE81" s="1009">
        <v>0</v>
      </c>
      <c r="AF81" s="1009">
        <v>0</v>
      </c>
      <c r="AG81" s="1009">
        <v>0</v>
      </c>
      <c r="AH81" s="1009">
        <v>0</v>
      </c>
    </row>
    <row r="82" spans="1:34" ht="30" customHeight="1">
      <c r="A82" s="2021"/>
      <c r="B82" s="991" t="s">
        <v>787</v>
      </c>
      <c r="C82" s="1009">
        <f t="shared" si="6"/>
        <v>0</v>
      </c>
      <c r="D82" s="1009"/>
      <c r="E82" s="1009"/>
      <c r="F82" s="1009"/>
      <c r="G82" s="1009"/>
      <c r="H82" s="1009"/>
      <c r="I82" s="1009"/>
      <c r="J82" s="1009"/>
      <c r="K82" s="1009"/>
      <c r="L82" s="1009"/>
      <c r="M82" s="1009"/>
      <c r="N82" s="1009"/>
      <c r="O82" s="1009"/>
      <c r="P82" s="1009"/>
      <c r="Q82" s="1009"/>
      <c r="R82" s="1009"/>
      <c r="S82" s="1009"/>
      <c r="T82" s="1009"/>
      <c r="U82" s="1009"/>
      <c r="V82" s="1009"/>
      <c r="W82" s="1009"/>
      <c r="X82" s="1009"/>
      <c r="Y82" s="1009">
        <v>0</v>
      </c>
      <c r="Z82" s="1009">
        <v>0</v>
      </c>
      <c r="AA82" s="1009">
        <v>0</v>
      </c>
      <c r="AB82" s="1009">
        <v>0</v>
      </c>
      <c r="AC82" s="1009">
        <v>0</v>
      </c>
      <c r="AD82" s="1009">
        <v>0</v>
      </c>
      <c r="AE82" s="1009">
        <v>0</v>
      </c>
      <c r="AF82" s="1009">
        <v>0</v>
      </c>
      <c r="AG82" s="1009">
        <v>0</v>
      </c>
      <c r="AH82" s="1009">
        <v>0</v>
      </c>
    </row>
    <row r="83" spans="1:34" s="1710" customFormat="1" ht="30" customHeight="1">
      <c r="A83" s="2021"/>
      <c r="B83" s="991" t="s">
        <v>1533</v>
      </c>
      <c r="C83" s="1009">
        <f t="shared" si="6"/>
        <v>0</v>
      </c>
      <c r="D83" s="1009">
        <v>0</v>
      </c>
      <c r="E83" s="1009">
        <v>0</v>
      </c>
      <c r="F83" s="1009">
        <v>0</v>
      </c>
      <c r="G83" s="1009">
        <v>0</v>
      </c>
      <c r="H83" s="1009">
        <v>0</v>
      </c>
      <c r="I83" s="1009">
        <v>0</v>
      </c>
      <c r="J83" s="1009">
        <v>0</v>
      </c>
      <c r="K83" s="1009">
        <v>0</v>
      </c>
      <c r="L83" s="1009">
        <v>0</v>
      </c>
      <c r="M83" s="1009">
        <v>0</v>
      </c>
      <c r="N83" s="1009">
        <v>0</v>
      </c>
      <c r="O83" s="1009">
        <v>0</v>
      </c>
      <c r="P83" s="1009">
        <v>0</v>
      </c>
      <c r="Q83" s="1009">
        <v>0</v>
      </c>
      <c r="R83" s="1009">
        <v>0</v>
      </c>
      <c r="S83" s="1009">
        <v>0</v>
      </c>
      <c r="T83" s="1009">
        <v>0</v>
      </c>
      <c r="U83" s="1009">
        <v>0</v>
      </c>
      <c r="V83" s="1009">
        <v>0</v>
      </c>
      <c r="W83" s="1009">
        <v>0</v>
      </c>
      <c r="X83" s="1009">
        <v>0</v>
      </c>
      <c r="Y83" s="1009">
        <v>0</v>
      </c>
      <c r="Z83" s="1009">
        <v>0</v>
      </c>
      <c r="AA83" s="1009">
        <v>0</v>
      </c>
      <c r="AB83" s="1009">
        <v>0</v>
      </c>
      <c r="AC83" s="1009">
        <v>0</v>
      </c>
      <c r="AD83" s="1009">
        <v>0</v>
      </c>
      <c r="AE83" s="1009">
        <v>0</v>
      </c>
      <c r="AF83" s="1009">
        <v>0</v>
      </c>
      <c r="AG83" s="1009">
        <v>0</v>
      </c>
      <c r="AH83" s="1009">
        <v>0</v>
      </c>
    </row>
    <row r="84" spans="1:34" ht="30" customHeight="1">
      <c r="A84" s="2021"/>
      <c r="B84" s="991" t="s">
        <v>800</v>
      </c>
      <c r="C84" s="1009">
        <f t="shared" si="6"/>
        <v>0</v>
      </c>
      <c r="D84" s="1009"/>
      <c r="E84" s="1009"/>
      <c r="F84" s="1009"/>
      <c r="G84" s="1009"/>
      <c r="H84" s="1009"/>
      <c r="I84" s="1009"/>
      <c r="J84" s="1009"/>
      <c r="K84" s="1009"/>
      <c r="L84" s="1009"/>
      <c r="M84" s="1009"/>
      <c r="N84" s="1009"/>
      <c r="O84" s="1009"/>
      <c r="P84" s="1009"/>
      <c r="Q84" s="1009"/>
      <c r="R84" s="1009"/>
      <c r="S84" s="1009"/>
      <c r="T84" s="1009"/>
      <c r="U84" s="1009"/>
      <c r="V84" s="1009"/>
      <c r="W84" s="1009"/>
      <c r="X84" s="1009"/>
      <c r="Y84" s="1009">
        <v>0</v>
      </c>
      <c r="Z84" s="1009">
        <v>0</v>
      </c>
      <c r="AA84" s="1009">
        <v>0</v>
      </c>
      <c r="AB84" s="1009">
        <v>0</v>
      </c>
      <c r="AC84" s="1009">
        <v>0</v>
      </c>
      <c r="AD84" s="1009">
        <v>0</v>
      </c>
      <c r="AE84" s="1009">
        <v>0</v>
      </c>
      <c r="AF84" s="1009">
        <v>0</v>
      </c>
      <c r="AG84" s="1009">
        <v>0</v>
      </c>
      <c r="AH84" s="1009">
        <v>0</v>
      </c>
    </row>
    <row r="85" spans="1:34" ht="30" customHeight="1">
      <c r="A85" s="2021"/>
      <c r="B85" s="989" t="s">
        <v>801</v>
      </c>
      <c r="C85" s="1009">
        <f t="shared" si="6"/>
        <v>0</v>
      </c>
      <c r="D85" s="1009"/>
      <c r="E85" s="1009"/>
      <c r="F85" s="1009"/>
      <c r="G85" s="1009"/>
      <c r="H85" s="1009"/>
      <c r="I85" s="1009"/>
      <c r="J85" s="1009"/>
      <c r="K85" s="1009"/>
      <c r="L85" s="1009"/>
      <c r="M85" s="1009"/>
      <c r="N85" s="1009"/>
      <c r="O85" s="1009"/>
      <c r="P85" s="1009"/>
      <c r="Q85" s="1009"/>
      <c r="R85" s="1009"/>
      <c r="S85" s="1009"/>
      <c r="T85" s="1009"/>
      <c r="U85" s="1009"/>
      <c r="V85" s="1009"/>
      <c r="W85" s="1009"/>
      <c r="X85" s="1009"/>
      <c r="Y85" s="1009">
        <v>0</v>
      </c>
      <c r="Z85" s="1009">
        <v>0</v>
      </c>
      <c r="AA85" s="1009">
        <v>0</v>
      </c>
      <c r="AB85" s="1009">
        <v>0</v>
      </c>
      <c r="AC85" s="1009">
        <v>0</v>
      </c>
      <c r="AD85" s="1009">
        <v>0</v>
      </c>
      <c r="AE85" s="1009">
        <v>0</v>
      </c>
      <c r="AF85" s="1009">
        <v>0</v>
      </c>
      <c r="AG85" s="1009">
        <v>0</v>
      </c>
      <c r="AH85" s="1009">
        <v>0</v>
      </c>
    </row>
    <row r="86" spans="1:34" ht="30" customHeight="1">
      <c r="A86" s="2021"/>
      <c r="B86" s="995" t="s">
        <v>802</v>
      </c>
      <c r="C86" s="1009">
        <f t="shared" si="6"/>
        <v>1407.03</v>
      </c>
      <c r="D86" s="1009">
        <v>1407.03</v>
      </c>
      <c r="E86" s="1009"/>
      <c r="F86" s="1009"/>
      <c r="G86" s="1009"/>
      <c r="H86" s="1009"/>
      <c r="I86" s="1009"/>
      <c r="J86" s="1009"/>
      <c r="K86" s="1009"/>
      <c r="L86" s="1009"/>
      <c r="M86" s="1009"/>
      <c r="N86" s="1009"/>
      <c r="O86" s="1009"/>
      <c r="P86" s="1009"/>
      <c r="Q86" s="1009"/>
      <c r="R86" s="1009"/>
      <c r="S86" s="1009"/>
      <c r="T86" s="1009"/>
      <c r="U86" s="1009"/>
      <c r="V86" s="1009"/>
      <c r="W86" s="1009"/>
      <c r="X86" s="1009"/>
      <c r="Y86" s="1009">
        <v>0</v>
      </c>
      <c r="Z86" s="1009">
        <v>0</v>
      </c>
      <c r="AA86" s="1009">
        <v>0</v>
      </c>
      <c r="AB86" s="1009">
        <v>0</v>
      </c>
      <c r="AC86" s="1009">
        <v>0</v>
      </c>
      <c r="AD86" s="1009">
        <v>0</v>
      </c>
      <c r="AE86" s="1009">
        <v>0</v>
      </c>
      <c r="AF86" s="1009">
        <v>0</v>
      </c>
      <c r="AG86" s="1009">
        <v>0</v>
      </c>
      <c r="AH86" s="1009">
        <v>0</v>
      </c>
    </row>
    <row r="87" spans="1:34" ht="30" customHeight="1">
      <c r="A87" s="2021"/>
      <c r="B87" s="995" t="s">
        <v>803</v>
      </c>
      <c r="C87" s="1009">
        <f t="shared" si="6"/>
        <v>18592.559999999998</v>
      </c>
      <c r="D87" s="1009">
        <v>9490.4500000000007</v>
      </c>
      <c r="E87" s="1372">
        <v>3728.7699999999995</v>
      </c>
      <c r="F87" s="1372">
        <v>1539.8799999999997</v>
      </c>
      <c r="G87" s="1372">
        <v>1575.2199999999998</v>
      </c>
      <c r="H87" s="1372">
        <v>868.76</v>
      </c>
      <c r="I87" s="1372">
        <v>841.29999999999973</v>
      </c>
      <c r="J87" s="1372">
        <v>118.34</v>
      </c>
      <c r="K87" s="1372">
        <v>422.36</v>
      </c>
      <c r="L87" s="1372"/>
      <c r="M87" s="1372"/>
      <c r="N87" s="1372"/>
      <c r="O87" s="1372"/>
      <c r="P87" s="1372"/>
      <c r="Q87" s="1372"/>
      <c r="R87" s="1372"/>
      <c r="S87" s="1372"/>
      <c r="T87" s="1372"/>
      <c r="U87" s="1372"/>
      <c r="V87" s="1372"/>
      <c r="W87" s="1372"/>
      <c r="X87" s="1372"/>
      <c r="Y87" s="1009">
        <v>0</v>
      </c>
      <c r="Z87" s="1009">
        <v>0</v>
      </c>
      <c r="AA87" s="1009">
        <v>0.39</v>
      </c>
      <c r="AB87" s="1009">
        <v>0</v>
      </c>
      <c r="AC87" s="1009">
        <v>0</v>
      </c>
      <c r="AD87" s="1009">
        <v>0</v>
      </c>
      <c r="AE87" s="1009">
        <v>7.09</v>
      </c>
      <c r="AF87" s="1009">
        <v>0</v>
      </c>
      <c r="AG87" s="1009">
        <v>0</v>
      </c>
      <c r="AH87" s="1009">
        <v>0</v>
      </c>
    </row>
    <row r="88" spans="1:34" ht="30" customHeight="1">
      <c r="A88" s="2021"/>
      <c r="B88" s="1011" t="s">
        <v>804</v>
      </c>
      <c r="C88" s="1009">
        <f t="shared" si="6"/>
        <v>9447.8499999999985</v>
      </c>
      <c r="D88" s="1009"/>
      <c r="E88" s="1009"/>
      <c r="F88" s="1009"/>
      <c r="G88" s="1372">
        <v>109.69</v>
      </c>
      <c r="H88" s="1372"/>
      <c r="I88" s="1372"/>
      <c r="J88" s="1372">
        <v>331.78</v>
      </c>
      <c r="K88" s="1372">
        <v>150.69999999999999</v>
      </c>
      <c r="L88" s="1372"/>
      <c r="M88" s="1372"/>
      <c r="N88" s="1372">
        <v>153.93</v>
      </c>
      <c r="O88" s="1372"/>
      <c r="P88" s="1372">
        <v>3341.91</v>
      </c>
      <c r="Q88" s="1372"/>
      <c r="R88" s="1372"/>
      <c r="S88" s="1372">
        <v>363.42000000000007</v>
      </c>
      <c r="T88" s="1372">
        <v>104.09</v>
      </c>
      <c r="U88" s="1372">
        <v>187</v>
      </c>
      <c r="V88" s="1372">
        <v>219.85000000000002</v>
      </c>
      <c r="W88" s="1372">
        <v>936.92</v>
      </c>
      <c r="X88" s="1372">
        <v>194.73</v>
      </c>
      <c r="Y88" s="1009">
        <v>599.27</v>
      </c>
      <c r="Z88" s="1009">
        <v>428.44</v>
      </c>
      <c r="AA88" s="1009">
        <v>0</v>
      </c>
      <c r="AB88" s="1009">
        <v>0</v>
      </c>
      <c r="AC88" s="1009">
        <v>69.36</v>
      </c>
      <c r="AD88" s="1009">
        <v>0</v>
      </c>
      <c r="AE88" s="1009">
        <v>1486.16</v>
      </c>
      <c r="AF88" s="1009">
        <v>54</v>
      </c>
      <c r="AG88" s="1009">
        <v>633.89</v>
      </c>
      <c r="AH88" s="1009">
        <v>82.71</v>
      </c>
    </row>
    <row r="89" spans="1:34" ht="30" customHeight="1">
      <c r="A89" s="2021"/>
      <c r="B89" s="1011" t="s">
        <v>805</v>
      </c>
      <c r="C89" s="1009">
        <f t="shared" si="6"/>
        <v>350.91999999999996</v>
      </c>
      <c r="D89" s="1009"/>
      <c r="E89" s="1009"/>
      <c r="F89" s="1009"/>
      <c r="G89" s="1009"/>
      <c r="H89" s="1009"/>
      <c r="I89" s="1009"/>
      <c r="J89" s="1009"/>
      <c r="K89" s="1009"/>
      <c r="L89" s="1009"/>
      <c r="M89" s="1009"/>
      <c r="N89" s="1009"/>
      <c r="O89" s="1009"/>
      <c r="P89" s="1009"/>
      <c r="Q89" s="1009"/>
      <c r="R89" s="1009"/>
      <c r="S89" s="1009"/>
      <c r="T89" s="1009"/>
      <c r="U89" s="1009"/>
      <c r="V89" s="1009"/>
      <c r="W89" s="1009"/>
      <c r="X89" s="1009"/>
      <c r="Y89" s="1009">
        <v>0</v>
      </c>
      <c r="Z89" s="1009">
        <v>0</v>
      </c>
      <c r="AA89" s="1009">
        <v>0</v>
      </c>
      <c r="AB89" s="1009">
        <v>0</v>
      </c>
      <c r="AC89" s="1009">
        <v>0</v>
      </c>
      <c r="AD89" s="1009">
        <v>0</v>
      </c>
      <c r="AE89" s="1009">
        <v>238.92</v>
      </c>
      <c r="AF89" s="1009">
        <v>112</v>
      </c>
      <c r="AG89" s="1009">
        <v>0</v>
      </c>
      <c r="AH89" s="1009">
        <v>0</v>
      </c>
    </row>
    <row r="90" spans="1:34" ht="30" customHeight="1">
      <c r="A90" s="2021"/>
      <c r="B90" s="1011" t="s">
        <v>806</v>
      </c>
      <c r="C90" s="1009">
        <f t="shared" si="6"/>
        <v>105.96</v>
      </c>
      <c r="D90" s="1009"/>
      <c r="E90" s="1009"/>
      <c r="F90" s="1009"/>
      <c r="G90" s="1009"/>
      <c r="H90" s="1009"/>
      <c r="I90" s="1009"/>
      <c r="J90" s="1009"/>
      <c r="K90" s="1009"/>
      <c r="L90" s="1009"/>
      <c r="M90" s="1009"/>
      <c r="N90" s="1009"/>
      <c r="O90" s="1009"/>
      <c r="P90" s="1009"/>
      <c r="Q90" s="1009"/>
      <c r="R90" s="1009"/>
      <c r="S90" s="1009"/>
      <c r="T90" s="1009"/>
      <c r="U90" s="1009"/>
      <c r="V90" s="1009"/>
      <c r="W90" s="1009"/>
      <c r="X90" s="1009"/>
      <c r="Y90" s="1009">
        <v>0</v>
      </c>
      <c r="Z90" s="1009">
        <v>0</v>
      </c>
      <c r="AA90" s="1009">
        <v>0</v>
      </c>
      <c r="AB90" s="1009">
        <v>0</v>
      </c>
      <c r="AC90" s="1009">
        <v>0</v>
      </c>
      <c r="AD90" s="1009">
        <v>0</v>
      </c>
      <c r="AE90" s="1009">
        <v>105.96</v>
      </c>
      <c r="AF90" s="1009">
        <v>0</v>
      </c>
      <c r="AG90" s="1009">
        <v>0</v>
      </c>
      <c r="AH90" s="1009">
        <v>0</v>
      </c>
    </row>
    <row r="91" spans="1:34" ht="30" customHeight="1">
      <c r="A91" s="2021"/>
      <c r="B91" s="995" t="s">
        <v>807</v>
      </c>
      <c r="C91" s="1009">
        <f t="shared" si="6"/>
        <v>128.07</v>
      </c>
      <c r="D91" s="1009"/>
      <c r="E91" s="1009"/>
      <c r="F91" s="1009"/>
      <c r="G91" s="1009"/>
      <c r="H91" s="1009"/>
      <c r="I91" s="1009"/>
      <c r="J91" s="1009"/>
      <c r="K91" s="1009"/>
      <c r="L91" s="1009"/>
      <c r="M91" s="1009"/>
      <c r="N91" s="1009"/>
      <c r="O91" s="1009"/>
      <c r="P91" s="1009"/>
      <c r="Q91" s="1009"/>
      <c r="R91" s="1009"/>
      <c r="S91" s="1009"/>
      <c r="T91" s="1009"/>
      <c r="U91" s="1009"/>
      <c r="V91" s="1009"/>
      <c r="W91" s="1009"/>
      <c r="X91" s="1009"/>
      <c r="Y91" s="1009">
        <v>0</v>
      </c>
      <c r="Z91" s="1009">
        <v>0</v>
      </c>
      <c r="AA91" s="1009">
        <v>0</v>
      </c>
      <c r="AB91" s="1009">
        <v>0</v>
      </c>
      <c r="AC91" s="1009">
        <v>0</v>
      </c>
      <c r="AD91" s="1009">
        <v>128.07</v>
      </c>
      <c r="AE91" s="1009">
        <v>0</v>
      </c>
      <c r="AF91" s="1009">
        <v>0</v>
      </c>
      <c r="AG91" s="1009">
        <v>0</v>
      </c>
      <c r="AH91" s="1009">
        <v>0</v>
      </c>
    </row>
    <row r="92" spans="1:34" ht="30" customHeight="1">
      <c r="A92" s="2021"/>
      <c r="B92" s="991" t="s">
        <v>808</v>
      </c>
      <c r="C92" s="1009">
        <f t="shared" si="6"/>
        <v>935.68</v>
      </c>
      <c r="D92" s="1009"/>
      <c r="E92" s="1009"/>
      <c r="F92" s="1009"/>
      <c r="G92" s="1009"/>
      <c r="H92" s="1009"/>
      <c r="I92" s="1009"/>
      <c r="J92" s="1009"/>
      <c r="K92" s="1009"/>
      <c r="L92" s="1009"/>
      <c r="M92" s="1009"/>
      <c r="N92" s="1009"/>
      <c r="O92" s="1009"/>
      <c r="P92" s="1009"/>
      <c r="Q92" s="1009"/>
      <c r="R92" s="1009"/>
      <c r="S92" s="1009"/>
      <c r="T92" s="1009"/>
      <c r="U92" s="1009"/>
      <c r="V92" s="1009"/>
      <c r="W92" s="1009"/>
      <c r="X92" s="1009"/>
      <c r="Y92" s="1009">
        <v>935.68</v>
      </c>
      <c r="Z92" s="1009">
        <v>0</v>
      </c>
      <c r="AA92" s="1009">
        <v>0</v>
      </c>
      <c r="AB92" s="1009">
        <v>0</v>
      </c>
      <c r="AC92" s="1009">
        <v>0</v>
      </c>
      <c r="AD92" s="1009">
        <v>0</v>
      </c>
      <c r="AE92" s="1009">
        <v>0</v>
      </c>
      <c r="AF92" s="1009">
        <v>0</v>
      </c>
      <c r="AG92" s="1009">
        <v>0</v>
      </c>
      <c r="AH92" s="1009">
        <v>0</v>
      </c>
    </row>
    <row r="93" spans="1:34" ht="30" customHeight="1">
      <c r="A93" s="2021"/>
      <c r="B93" s="1011" t="s">
        <v>821</v>
      </c>
      <c r="C93" s="1009">
        <f t="shared" si="6"/>
        <v>41.85</v>
      </c>
      <c r="D93" s="1009"/>
      <c r="E93" s="1009"/>
      <c r="F93" s="1009"/>
      <c r="G93" s="1009"/>
      <c r="H93" s="1009"/>
      <c r="I93" s="1009"/>
      <c r="J93" s="1009"/>
      <c r="K93" s="1009"/>
      <c r="L93" s="1009"/>
      <c r="M93" s="1009"/>
      <c r="N93" s="1009"/>
      <c r="O93" s="1009"/>
      <c r="P93" s="1009"/>
      <c r="Q93" s="1009"/>
      <c r="R93" s="1009"/>
      <c r="S93" s="1009"/>
      <c r="T93" s="1009"/>
      <c r="U93" s="1009"/>
      <c r="V93" s="1009"/>
      <c r="W93" s="1009"/>
      <c r="X93" s="1009"/>
      <c r="Y93" s="1009">
        <v>0</v>
      </c>
      <c r="Z93" s="1009">
        <v>0</v>
      </c>
      <c r="AA93" s="1009">
        <v>0</v>
      </c>
      <c r="AB93" s="1009">
        <v>0</v>
      </c>
      <c r="AC93" s="1009">
        <v>0</v>
      </c>
      <c r="AD93" s="1009">
        <v>0</v>
      </c>
      <c r="AE93" s="1009">
        <v>0</v>
      </c>
      <c r="AF93" s="1009">
        <v>0</v>
      </c>
      <c r="AG93" s="1009">
        <v>0</v>
      </c>
      <c r="AH93" s="1009">
        <v>41.85</v>
      </c>
    </row>
    <row r="94" spans="1:34" ht="30" customHeight="1">
      <c r="A94" s="2021"/>
      <c r="B94" s="1011" t="s">
        <v>822</v>
      </c>
      <c r="C94" s="1009">
        <f t="shared" si="6"/>
        <v>379.8</v>
      </c>
      <c r="D94" s="1009"/>
      <c r="E94" s="1009"/>
      <c r="F94" s="1009"/>
      <c r="G94" s="1009"/>
      <c r="H94" s="1009"/>
      <c r="I94" s="1009"/>
      <c r="J94" s="1009"/>
      <c r="K94" s="1009"/>
      <c r="L94" s="1009"/>
      <c r="M94" s="1009"/>
      <c r="N94" s="1009"/>
      <c r="O94" s="1009"/>
      <c r="P94" s="1009"/>
      <c r="Q94" s="1009"/>
      <c r="R94" s="1009"/>
      <c r="S94" s="1009"/>
      <c r="T94" s="1009"/>
      <c r="U94" s="1009"/>
      <c r="V94" s="1009"/>
      <c r="W94" s="1009"/>
      <c r="X94" s="1009"/>
      <c r="Y94" s="1009">
        <v>0</v>
      </c>
      <c r="Z94" s="1009">
        <v>0</v>
      </c>
      <c r="AA94" s="1009">
        <v>0</v>
      </c>
      <c r="AB94" s="1009">
        <v>0</v>
      </c>
      <c r="AC94" s="1009">
        <v>0</v>
      </c>
      <c r="AD94" s="1009">
        <v>0</v>
      </c>
      <c r="AE94" s="1009">
        <v>0</v>
      </c>
      <c r="AF94" s="1009">
        <v>0</v>
      </c>
      <c r="AG94" s="1009">
        <v>255.41</v>
      </c>
      <c r="AH94" s="1009">
        <v>124.39</v>
      </c>
    </row>
    <row r="95" spans="1:34" ht="19.5" customHeight="1">
      <c r="A95" s="2021"/>
      <c r="B95" s="1249" t="s">
        <v>952</v>
      </c>
      <c r="C95" s="1009">
        <f t="shared" si="6"/>
        <v>927.39</v>
      </c>
      <c r="D95" s="1009"/>
      <c r="E95" s="1009"/>
      <c r="F95" s="1009"/>
      <c r="G95" s="1009"/>
      <c r="H95" s="1009"/>
      <c r="I95" s="1009"/>
      <c r="J95" s="1009">
        <v>660.11</v>
      </c>
      <c r="K95" s="1009"/>
      <c r="L95" s="1009"/>
      <c r="M95" s="1009"/>
      <c r="N95" s="1009"/>
      <c r="O95" s="1009"/>
      <c r="P95" s="1009"/>
      <c r="Q95" s="1009"/>
      <c r="R95" s="1009"/>
      <c r="S95" s="1009"/>
      <c r="T95" s="1009"/>
      <c r="U95" s="1009"/>
      <c r="V95" s="1009"/>
      <c r="W95" s="1009"/>
      <c r="X95" s="1009"/>
      <c r="Y95" s="1009">
        <v>0</v>
      </c>
      <c r="Z95" s="1009">
        <v>0</v>
      </c>
      <c r="AA95" s="1009">
        <v>0</v>
      </c>
      <c r="AB95" s="1009">
        <v>0</v>
      </c>
      <c r="AC95" s="1009">
        <v>0</v>
      </c>
      <c r="AD95" s="1009">
        <v>0</v>
      </c>
      <c r="AE95" s="1009">
        <v>0</v>
      </c>
      <c r="AF95" s="1009">
        <v>0</v>
      </c>
      <c r="AG95" s="1009">
        <v>0</v>
      </c>
      <c r="AH95" s="1009">
        <v>267.27999999999997</v>
      </c>
    </row>
    <row r="96" spans="1:34" ht="19.5" customHeight="1">
      <c r="A96" s="2391" t="s">
        <v>810</v>
      </c>
      <c r="B96" s="1007" t="s">
        <v>41</v>
      </c>
      <c r="C96" s="1370">
        <f t="shared" ref="C96:C162" si="8">SUM(D96:AH96)</f>
        <v>128950.53000000001</v>
      </c>
      <c r="D96" s="1007">
        <f>SUM('동구 배수관'!D97:'동구 배수관'!D118)</f>
        <v>21665.829999999998</v>
      </c>
      <c r="E96" s="1007">
        <f>SUM('동구 배수관'!E97:'동구 배수관'!E118)</f>
        <v>2508.87</v>
      </c>
      <c r="F96" s="1007">
        <f>SUM('동구 배수관'!F97:'동구 배수관'!F118)</f>
        <v>1583.4100000000003</v>
      </c>
      <c r="G96" s="1007">
        <f>SUM('동구 배수관'!G97:'동구 배수관'!G118)</f>
        <v>1522.5799999999997</v>
      </c>
      <c r="H96" s="1007">
        <f>SUM('동구 배수관'!H97:'동구 배수관'!H118)</f>
        <v>1975.8200000000002</v>
      </c>
      <c r="I96" s="1007">
        <f>SUM('동구 배수관'!I97:'동구 배수관'!I118)</f>
        <v>229.18</v>
      </c>
      <c r="J96" s="1007">
        <f>SUM('동구 배수관'!J97:'동구 배수관'!J118)</f>
        <v>1744.5499999999997</v>
      </c>
      <c r="K96" s="1007">
        <f>SUM('동구 배수관'!K97:'동구 배수관'!K118)</f>
        <v>878.59999999999991</v>
      </c>
      <c r="L96" s="1007">
        <f>SUM('동구 배수관'!L97:'동구 배수관'!L118)</f>
        <v>3960.6299999999987</v>
      </c>
      <c r="M96" s="1007">
        <f>SUM('동구 배수관'!M97:'동구 배수관'!M118)</f>
        <v>5555.5500000000011</v>
      </c>
      <c r="N96" s="1007">
        <f>SUM('동구 배수관'!N97:'동구 배수관'!N118)</f>
        <v>1082.6500000000001</v>
      </c>
      <c r="O96" s="1007">
        <f>SUM('동구 배수관'!O97:'동구 배수관'!O118)</f>
        <v>1931.9499999999996</v>
      </c>
      <c r="P96" s="1007">
        <f>SUM('동구 배수관'!P97:'동구 배수관'!P118)</f>
        <v>4486.1099999999988</v>
      </c>
      <c r="Q96" s="1007">
        <f>SUM('동구 배수관'!Q97:'동구 배수관'!Q118)</f>
        <v>3313.02</v>
      </c>
      <c r="R96" s="1007">
        <f>SUM('동구 배수관'!R97:'동구 배수관'!R118)</f>
        <v>2904.6600000000008</v>
      </c>
      <c r="S96" s="1007">
        <f>SUM('동구 배수관'!S97:'동구 배수관'!S118)</f>
        <v>702.68000000000006</v>
      </c>
      <c r="T96" s="1007">
        <f>SUM('동구 배수관'!T97:'동구 배수관'!T118)</f>
        <v>2290.9800000000005</v>
      </c>
      <c r="U96" s="1007">
        <f>SUM('동구 배수관'!U97:'동구 배수관'!U118)</f>
        <v>2317.2299999999996</v>
      </c>
      <c r="V96" s="1007">
        <f>SUM('동구 배수관'!V97:'동구 배수관'!V118)</f>
        <v>6885.270000000005</v>
      </c>
      <c r="W96" s="1007">
        <f>SUM('동구 배수관'!W97:'동구 배수관'!W118)</f>
        <v>9277.5300000000025</v>
      </c>
      <c r="X96" s="1007">
        <f>SUM('동구 배수관'!X97:'동구 배수관'!X118)</f>
        <v>4746.2199999999993</v>
      </c>
      <c r="Y96" s="1007">
        <f>SUM('동구 배수관'!Y97:'동구 배수관'!Y118)</f>
        <v>2501.91</v>
      </c>
      <c r="Z96" s="1007">
        <f>SUM('동구 배수관'!Z97:'동구 배수관'!Z118)</f>
        <v>4005.21</v>
      </c>
      <c r="AA96" s="1007">
        <f>SUM('동구 배수관'!AA97:'동구 배수관'!AA118)</f>
        <v>8363.36</v>
      </c>
      <c r="AB96" s="1007">
        <f>SUM('동구 배수관'!AB97:'동구 배수관'!AB118)</f>
        <v>7807.04</v>
      </c>
      <c r="AC96" s="1007">
        <f>SUM('동구 배수관'!AC97:'동구 배수관'!AC118)</f>
        <v>5110.8599999999997</v>
      </c>
      <c r="AD96" s="1007">
        <f>SUM('동구 배수관'!AD97:'동구 배수관'!AD118)</f>
        <v>6740.36</v>
      </c>
      <c r="AE96" s="1007">
        <f>SUM('동구 배수관'!AE97:'동구 배수관'!AE118)</f>
        <v>4503.08</v>
      </c>
      <c r="AF96" s="1007">
        <f>SUM('동구 배수관'!AF97:'동구 배수관'!AF118)</f>
        <v>3793.24</v>
      </c>
      <c r="AG96" s="1007">
        <f>SUM('동구 배수관'!AG97:'동구 배수관'!AG118)</f>
        <v>1707.8999999999999</v>
      </c>
      <c r="AH96" s="1007">
        <f>SUM('동구 배수관'!AH97:'동구 배수관'!AH118)</f>
        <v>2854.2500000000005</v>
      </c>
    </row>
    <row r="97" spans="1:34" ht="19.5" customHeight="1">
      <c r="A97" s="2391" t="s">
        <v>810</v>
      </c>
      <c r="B97" s="989" t="s">
        <v>951</v>
      </c>
      <c r="C97" s="1009">
        <f t="shared" si="8"/>
        <v>3698.1400000000003</v>
      </c>
      <c r="D97" s="1009">
        <v>0</v>
      </c>
      <c r="E97" s="1009">
        <v>0</v>
      </c>
      <c r="F97" s="1009">
        <v>0</v>
      </c>
      <c r="G97" s="1009">
        <v>0</v>
      </c>
      <c r="H97" s="1009">
        <v>0</v>
      </c>
      <c r="I97" s="1009">
        <v>0</v>
      </c>
      <c r="J97" s="1009">
        <v>0</v>
      </c>
      <c r="K97" s="1009">
        <v>0</v>
      </c>
      <c r="L97" s="1009">
        <v>0</v>
      </c>
      <c r="M97" s="1009">
        <v>0</v>
      </c>
      <c r="N97" s="1009">
        <v>0</v>
      </c>
      <c r="O97" s="1009">
        <v>0</v>
      </c>
      <c r="P97" s="1009">
        <v>0</v>
      </c>
      <c r="Q97" s="1009">
        <v>0</v>
      </c>
      <c r="R97" s="1009">
        <v>0</v>
      </c>
      <c r="S97" s="1009">
        <v>0</v>
      </c>
      <c r="T97" s="1009">
        <v>0</v>
      </c>
      <c r="U97" s="1009">
        <v>0</v>
      </c>
      <c r="V97" s="1009">
        <v>0</v>
      </c>
      <c r="W97" s="1009">
        <v>0</v>
      </c>
      <c r="X97" s="1009">
        <v>0</v>
      </c>
      <c r="Y97" s="1009">
        <v>0</v>
      </c>
      <c r="Z97" s="1009">
        <v>0</v>
      </c>
      <c r="AA97" s="1009">
        <v>0</v>
      </c>
      <c r="AB97" s="1009">
        <v>0</v>
      </c>
      <c r="AC97" s="1009">
        <v>0</v>
      </c>
      <c r="AD97" s="1009">
        <v>0</v>
      </c>
      <c r="AE97" s="1009">
        <v>338.39</v>
      </c>
      <c r="AF97" s="1009">
        <v>16.559999999999999</v>
      </c>
      <c r="AG97" s="1009">
        <v>1172.6199999999999</v>
      </c>
      <c r="AH97" s="1009">
        <v>2170.5700000000002</v>
      </c>
    </row>
    <row r="98" spans="1:34" ht="30" customHeight="1">
      <c r="A98" s="2021"/>
      <c r="B98" s="989" t="s">
        <v>796</v>
      </c>
      <c r="C98" s="1009">
        <f t="shared" si="8"/>
        <v>1083.8499999999999</v>
      </c>
      <c r="D98" s="1009">
        <v>1083.8499999999999</v>
      </c>
      <c r="E98" s="1009"/>
      <c r="F98" s="1009"/>
      <c r="G98" s="1009"/>
      <c r="H98" s="1009"/>
      <c r="I98" s="1009"/>
      <c r="J98" s="1009"/>
      <c r="K98" s="1009"/>
      <c r="L98" s="1009"/>
      <c r="M98" s="1009"/>
      <c r="N98" s="1009"/>
      <c r="O98" s="1009"/>
      <c r="P98" s="1009"/>
      <c r="Q98" s="1009"/>
      <c r="R98" s="1009"/>
      <c r="S98" s="1009"/>
      <c r="T98" s="1009"/>
      <c r="U98" s="1009"/>
      <c r="V98" s="1009"/>
      <c r="W98" s="1009"/>
      <c r="X98" s="1009"/>
      <c r="Y98" s="1009">
        <v>0</v>
      </c>
      <c r="Z98" s="1009">
        <v>0</v>
      </c>
      <c r="AA98" s="1009">
        <v>0</v>
      </c>
      <c r="AB98" s="1009">
        <v>0</v>
      </c>
      <c r="AC98" s="1009">
        <v>0</v>
      </c>
      <c r="AD98" s="1009">
        <v>0</v>
      </c>
      <c r="AE98" s="1009">
        <v>0</v>
      </c>
      <c r="AF98" s="1009">
        <v>0</v>
      </c>
      <c r="AG98" s="1009">
        <v>0</v>
      </c>
      <c r="AH98" s="1009">
        <v>0</v>
      </c>
    </row>
    <row r="99" spans="1:34" ht="30" customHeight="1">
      <c r="A99" s="2021"/>
      <c r="B99" s="989" t="s">
        <v>797</v>
      </c>
      <c r="C99" s="1009">
        <f t="shared" si="8"/>
        <v>6919.54</v>
      </c>
      <c r="D99" s="1009">
        <v>6162.74</v>
      </c>
      <c r="E99" s="1009"/>
      <c r="F99" s="1009"/>
      <c r="G99" s="1009"/>
      <c r="H99" s="1009"/>
      <c r="I99" s="1009"/>
      <c r="J99" s="1009"/>
      <c r="K99" s="1009"/>
      <c r="L99" s="1009"/>
      <c r="M99" s="1009"/>
      <c r="N99" s="1009"/>
      <c r="O99" s="1009"/>
      <c r="P99" s="1009"/>
      <c r="Q99" s="1009"/>
      <c r="R99" s="1009"/>
      <c r="S99" s="1372">
        <v>1.22</v>
      </c>
      <c r="T99" s="1372"/>
      <c r="U99" s="1372"/>
      <c r="V99" s="1372"/>
      <c r="W99" s="1372"/>
      <c r="X99" s="1372">
        <v>0.9</v>
      </c>
      <c r="Y99" s="1009">
        <v>0</v>
      </c>
      <c r="Z99" s="1009">
        <v>47.25</v>
      </c>
      <c r="AA99" s="1009">
        <v>44.72</v>
      </c>
      <c r="AB99" s="1009">
        <v>0</v>
      </c>
      <c r="AC99" s="1009">
        <v>0</v>
      </c>
      <c r="AD99" s="1009">
        <v>15.94</v>
      </c>
      <c r="AE99" s="1009">
        <v>610.47</v>
      </c>
      <c r="AF99" s="1009">
        <v>36.299999999999997</v>
      </c>
      <c r="AG99" s="1009">
        <v>0</v>
      </c>
      <c r="AH99" s="1009">
        <v>0</v>
      </c>
    </row>
    <row r="100" spans="1:34" ht="30" customHeight="1">
      <c r="A100" s="2021"/>
      <c r="B100" s="989" t="s">
        <v>798</v>
      </c>
      <c r="C100" s="1009">
        <f t="shared" si="8"/>
        <v>29.75</v>
      </c>
      <c r="D100" s="1009"/>
      <c r="E100" s="1009"/>
      <c r="F100" s="1009"/>
      <c r="G100" s="1009"/>
      <c r="H100" s="1009"/>
      <c r="I100" s="1009"/>
      <c r="J100" s="1009"/>
      <c r="K100" s="1009"/>
      <c r="L100" s="1009"/>
      <c r="M100" s="1009"/>
      <c r="N100" s="1009"/>
      <c r="O100" s="1009"/>
      <c r="P100" s="1009"/>
      <c r="Q100" s="1009"/>
      <c r="R100" s="1009"/>
      <c r="S100" s="1009"/>
      <c r="T100" s="1009"/>
      <c r="U100" s="1009"/>
      <c r="V100" s="1009"/>
      <c r="W100" s="1009"/>
      <c r="X100" s="1009"/>
      <c r="Y100" s="1009">
        <v>0</v>
      </c>
      <c r="Z100" s="1009">
        <v>0</v>
      </c>
      <c r="AA100" s="1009">
        <v>0</v>
      </c>
      <c r="AB100" s="1009">
        <v>0</v>
      </c>
      <c r="AC100" s="1009">
        <v>0</v>
      </c>
      <c r="AD100" s="1009">
        <v>29.75</v>
      </c>
      <c r="AE100" s="1009">
        <v>0</v>
      </c>
      <c r="AF100" s="1009">
        <v>0</v>
      </c>
      <c r="AG100" s="1009">
        <v>0</v>
      </c>
      <c r="AH100" s="1009">
        <v>0</v>
      </c>
    </row>
    <row r="101" spans="1:34" ht="30" customHeight="1">
      <c r="A101" s="2021"/>
      <c r="B101" s="989" t="s">
        <v>780</v>
      </c>
      <c r="C101" s="1009">
        <f t="shared" si="8"/>
        <v>101623.07</v>
      </c>
      <c r="D101" s="1009">
        <v>9201.11</v>
      </c>
      <c r="E101" s="1372">
        <v>813.14</v>
      </c>
      <c r="F101" s="1372">
        <v>1228.4300000000003</v>
      </c>
      <c r="G101" s="1372">
        <v>1522.5799999999997</v>
      </c>
      <c r="H101" s="1372">
        <v>1689.4300000000003</v>
      </c>
      <c r="I101" s="1372">
        <v>227.59</v>
      </c>
      <c r="J101" s="1372">
        <v>1403.9799999999998</v>
      </c>
      <c r="K101" s="1372">
        <v>878.59999999999991</v>
      </c>
      <c r="L101" s="1372">
        <v>3960.6299999999987</v>
      </c>
      <c r="M101" s="1372">
        <v>5555.5500000000011</v>
      </c>
      <c r="N101" s="1372">
        <v>1073.6500000000001</v>
      </c>
      <c r="O101" s="1372">
        <v>1931.9499999999996</v>
      </c>
      <c r="P101" s="1372">
        <v>4486.1099999999988</v>
      </c>
      <c r="Q101" s="1372">
        <v>3313.02</v>
      </c>
      <c r="R101" s="1372">
        <v>2904.6600000000008</v>
      </c>
      <c r="S101" s="1372">
        <v>701.46</v>
      </c>
      <c r="T101" s="1372">
        <v>1660.0400000000002</v>
      </c>
      <c r="U101" s="1372">
        <v>2234.5099999999998</v>
      </c>
      <c r="V101" s="1372">
        <v>6885.270000000005</v>
      </c>
      <c r="W101" s="1372">
        <v>8901.2300000000032</v>
      </c>
      <c r="X101" s="1372">
        <v>4200.9299999999994</v>
      </c>
      <c r="Y101" s="1009">
        <v>1151.25</v>
      </c>
      <c r="Z101" s="1009">
        <v>3568.16</v>
      </c>
      <c r="AA101" s="1009">
        <v>7419.78</v>
      </c>
      <c r="AB101" s="1009">
        <v>7807.04</v>
      </c>
      <c r="AC101" s="1009">
        <v>3992.33</v>
      </c>
      <c r="AD101" s="1009">
        <v>6694.67</v>
      </c>
      <c r="AE101" s="1009">
        <v>2738.25</v>
      </c>
      <c r="AF101" s="1009">
        <v>3477.72</v>
      </c>
      <c r="AG101" s="1009">
        <v>0</v>
      </c>
      <c r="AH101" s="1009">
        <v>0</v>
      </c>
    </row>
    <row r="102" spans="1:34" ht="30" customHeight="1">
      <c r="A102" s="2021"/>
      <c r="B102" s="991" t="s">
        <v>781</v>
      </c>
      <c r="C102" s="1009">
        <f t="shared" si="8"/>
        <v>16.350000000000001</v>
      </c>
      <c r="D102" s="1009">
        <v>16.350000000000001</v>
      </c>
      <c r="E102" s="1009">
        <v>0</v>
      </c>
      <c r="F102" s="1009"/>
      <c r="G102" s="1009"/>
      <c r="H102" s="1009"/>
      <c r="I102" s="1009"/>
      <c r="J102" s="1009"/>
      <c r="K102" s="1009"/>
      <c r="L102" s="1009"/>
      <c r="M102" s="1009"/>
      <c r="N102" s="1009"/>
      <c r="O102" s="1009"/>
      <c r="P102" s="1009"/>
      <c r="Q102" s="1009"/>
      <c r="R102" s="1009"/>
      <c r="S102" s="1009"/>
      <c r="T102" s="1009"/>
      <c r="U102" s="1009"/>
      <c r="V102" s="1009"/>
      <c r="W102" s="1009"/>
      <c r="X102" s="1009"/>
      <c r="Y102" s="1009">
        <v>0</v>
      </c>
      <c r="Z102" s="1009">
        <v>0</v>
      </c>
      <c r="AA102" s="1009">
        <v>0</v>
      </c>
      <c r="AB102" s="1009">
        <v>0</v>
      </c>
      <c r="AC102" s="1009">
        <v>0</v>
      </c>
      <c r="AD102" s="1009">
        <v>0</v>
      </c>
      <c r="AE102" s="1009">
        <v>0</v>
      </c>
      <c r="AF102" s="1009">
        <v>0</v>
      </c>
      <c r="AG102" s="1009">
        <v>0</v>
      </c>
      <c r="AH102" s="1009">
        <v>0</v>
      </c>
    </row>
    <row r="103" spans="1:34" ht="30" customHeight="1">
      <c r="A103" s="2021"/>
      <c r="B103" s="991" t="s">
        <v>786</v>
      </c>
      <c r="C103" s="1009">
        <f t="shared" si="8"/>
        <v>0</v>
      </c>
      <c r="D103" s="1009"/>
      <c r="E103" s="1009"/>
      <c r="F103" s="1009"/>
      <c r="G103" s="1009"/>
      <c r="H103" s="1009"/>
      <c r="I103" s="1009"/>
      <c r="J103" s="1009"/>
      <c r="K103" s="1009"/>
      <c r="L103" s="1009"/>
      <c r="M103" s="1009"/>
      <c r="N103" s="1009"/>
      <c r="O103" s="1009"/>
      <c r="P103" s="1009"/>
      <c r="Q103" s="1009"/>
      <c r="R103" s="1009"/>
      <c r="S103" s="1009"/>
      <c r="T103" s="1009"/>
      <c r="U103" s="1009"/>
      <c r="V103" s="1009"/>
      <c r="W103" s="1009"/>
      <c r="X103" s="1009"/>
      <c r="Y103" s="1009">
        <v>0</v>
      </c>
      <c r="Z103" s="1009">
        <v>0</v>
      </c>
      <c r="AA103" s="1009">
        <v>0</v>
      </c>
      <c r="AB103" s="1009">
        <v>0</v>
      </c>
      <c r="AC103" s="1009">
        <v>0</v>
      </c>
      <c r="AD103" s="1009">
        <v>0</v>
      </c>
      <c r="AE103" s="1009">
        <v>0</v>
      </c>
      <c r="AF103" s="1009">
        <v>0</v>
      </c>
      <c r="AG103" s="1009">
        <v>0</v>
      </c>
      <c r="AH103" s="1009">
        <v>0</v>
      </c>
    </row>
    <row r="104" spans="1:34" ht="30" customHeight="1">
      <c r="A104" s="2021"/>
      <c r="B104" s="991" t="s">
        <v>799</v>
      </c>
      <c r="C104" s="1009">
        <f t="shared" si="8"/>
        <v>0</v>
      </c>
      <c r="D104" s="1009"/>
      <c r="E104" s="1009"/>
      <c r="F104" s="1009"/>
      <c r="G104" s="1009"/>
      <c r="H104" s="1009"/>
      <c r="I104" s="1009"/>
      <c r="J104" s="1009"/>
      <c r="K104" s="1009"/>
      <c r="L104" s="1009"/>
      <c r="M104" s="1009"/>
      <c r="N104" s="1009"/>
      <c r="O104" s="1009"/>
      <c r="P104" s="1009"/>
      <c r="Q104" s="1009"/>
      <c r="R104" s="1009"/>
      <c r="S104" s="1009"/>
      <c r="T104" s="1009"/>
      <c r="U104" s="1009"/>
      <c r="V104" s="1009"/>
      <c r="W104" s="1009"/>
      <c r="X104" s="1009"/>
      <c r="Y104" s="1009">
        <v>0</v>
      </c>
      <c r="Z104" s="1009">
        <v>0</v>
      </c>
      <c r="AA104" s="1009">
        <v>0</v>
      </c>
      <c r="AB104" s="1009">
        <v>0</v>
      </c>
      <c r="AC104" s="1009">
        <v>0</v>
      </c>
      <c r="AD104" s="1009">
        <v>0</v>
      </c>
      <c r="AE104" s="1009">
        <v>0</v>
      </c>
      <c r="AF104" s="1009">
        <v>0</v>
      </c>
      <c r="AG104" s="1009">
        <v>0</v>
      </c>
      <c r="AH104" s="1009">
        <v>0</v>
      </c>
    </row>
    <row r="105" spans="1:34" ht="30" customHeight="1">
      <c r="A105" s="2021"/>
      <c r="B105" s="991" t="s">
        <v>787</v>
      </c>
      <c r="C105" s="1009">
        <f t="shared" si="8"/>
        <v>0</v>
      </c>
      <c r="D105" s="1009"/>
      <c r="E105" s="1009"/>
      <c r="F105" s="1009"/>
      <c r="G105" s="1009"/>
      <c r="H105" s="1009"/>
      <c r="I105" s="1009"/>
      <c r="J105" s="1009"/>
      <c r="K105" s="1009"/>
      <c r="L105" s="1009"/>
      <c r="M105" s="1009"/>
      <c r="N105" s="1009"/>
      <c r="O105" s="1009"/>
      <c r="P105" s="1009"/>
      <c r="Q105" s="1009"/>
      <c r="R105" s="1009"/>
      <c r="S105" s="1009"/>
      <c r="T105" s="1009"/>
      <c r="U105" s="1009"/>
      <c r="V105" s="1009"/>
      <c r="W105" s="1009"/>
      <c r="X105" s="1009"/>
      <c r="Y105" s="1009">
        <v>0</v>
      </c>
      <c r="Z105" s="1009">
        <v>0</v>
      </c>
      <c r="AA105" s="1009">
        <v>0</v>
      </c>
      <c r="AB105" s="1009">
        <v>0</v>
      </c>
      <c r="AC105" s="1009">
        <v>0</v>
      </c>
      <c r="AD105" s="1009">
        <v>0</v>
      </c>
      <c r="AE105" s="1009">
        <v>0</v>
      </c>
      <c r="AF105" s="1009">
        <v>0</v>
      </c>
      <c r="AG105" s="1009">
        <v>0</v>
      </c>
      <c r="AH105" s="1009">
        <v>0</v>
      </c>
    </row>
    <row r="106" spans="1:34" s="1710" customFormat="1" ht="30" customHeight="1">
      <c r="A106" s="2021"/>
      <c r="B106" s="991" t="s">
        <v>1533</v>
      </c>
      <c r="C106" s="1009">
        <f t="shared" si="8"/>
        <v>0</v>
      </c>
      <c r="D106" s="1009">
        <v>0</v>
      </c>
      <c r="E106" s="1009">
        <v>0</v>
      </c>
      <c r="F106" s="1009">
        <v>0</v>
      </c>
      <c r="G106" s="1009">
        <v>0</v>
      </c>
      <c r="H106" s="1009">
        <v>0</v>
      </c>
      <c r="I106" s="1009">
        <v>0</v>
      </c>
      <c r="J106" s="1009">
        <v>0</v>
      </c>
      <c r="K106" s="1009">
        <v>0</v>
      </c>
      <c r="L106" s="1009">
        <v>0</v>
      </c>
      <c r="M106" s="1009">
        <v>0</v>
      </c>
      <c r="N106" s="1009">
        <v>0</v>
      </c>
      <c r="O106" s="1009">
        <v>0</v>
      </c>
      <c r="P106" s="1009">
        <v>0</v>
      </c>
      <c r="Q106" s="1009">
        <v>0</v>
      </c>
      <c r="R106" s="1009">
        <v>0</v>
      </c>
      <c r="S106" s="1009">
        <v>0</v>
      </c>
      <c r="T106" s="1009">
        <v>0</v>
      </c>
      <c r="U106" s="1009">
        <v>0</v>
      </c>
      <c r="V106" s="1009">
        <v>0</v>
      </c>
      <c r="W106" s="1009">
        <v>0</v>
      </c>
      <c r="X106" s="1009">
        <v>0</v>
      </c>
      <c r="Y106" s="1009">
        <v>0</v>
      </c>
      <c r="Z106" s="1009">
        <v>0</v>
      </c>
      <c r="AA106" s="1009">
        <v>0</v>
      </c>
      <c r="AB106" s="1009">
        <v>0</v>
      </c>
      <c r="AC106" s="1009">
        <v>0</v>
      </c>
      <c r="AD106" s="1009">
        <v>0</v>
      </c>
      <c r="AE106" s="1009">
        <v>0</v>
      </c>
      <c r="AF106" s="1009">
        <v>0</v>
      </c>
      <c r="AG106" s="1009">
        <v>0</v>
      </c>
      <c r="AH106" s="1009">
        <v>0</v>
      </c>
    </row>
    <row r="107" spans="1:34" ht="30" customHeight="1">
      <c r="A107" s="2021"/>
      <c r="B107" s="991" t="s">
        <v>800</v>
      </c>
      <c r="C107" s="1009">
        <f t="shared" si="8"/>
        <v>0</v>
      </c>
      <c r="D107" s="1009"/>
      <c r="E107" s="1009"/>
      <c r="F107" s="1009"/>
      <c r="G107" s="1009"/>
      <c r="H107" s="1009"/>
      <c r="I107" s="1009"/>
      <c r="J107" s="1009"/>
      <c r="K107" s="1009"/>
      <c r="L107" s="1009"/>
      <c r="M107" s="1009"/>
      <c r="N107" s="1009"/>
      <c r="O107" s="1009"/>
      <c r="P107" s="1009"/>
      <c r="Q107" s="1009"/>
      <c r="R107" s="1009"/>
      <c r="S107" s="1009"/>
      <c r="T107" s="1009"/>
      <c r="U107" s="1009"/>
      <c r="V107" s="1009"/>
      <c r="W107" s="1009"/>
      <c r="X107" s="1009"/>
      <c r="Y107" s="1009">
        <v>0</v>
      </c>
      <c r="Z107" s="1009">
        <v>0</v>
      </c>
      <c r="AA107" s="1009">
        <v>0</v>
      </c>
      <c r="AB107" s="1009">
        <v>0</v>
      </c>
      <c r="AC107" s="1009">
        <v>0</v>
      </c>
      <c r="AD107" s="1009">
        <v>0</v>
      </c>
      <c r="AE107" s="1009">
        <v>0</v>
      </c>
      <c r="AF107" s="1009">
        <v>0</v>
      </c>
      <c r="AG107" s="1009">
        <v>0</v>
      </c>
      <c r="AH107" s="1009">
        <v>0</v>
      </c>
    </row>
    <row r="108" spans="1:34" ht="30" customHeight="1">
      <c r="A108" s="2021"/>
      <c r="B108" s="989" t="s">
        <v>801</v>
      </c>
      <c r="C108" s="1009">
        <f t="shared" si="8"/>
        <v>0</v>
      </c>
      <c r="D108" s="1009"/>
      <c r="E108" s="1009"/>
      <c r="F108" s="1009"/>
      <c r="G108" s="1009"/>
      <c r="H108" s="1009"/>
      <c r="I108" s="1009"/>
      <c r="J108" s="1009"/>
      <c r="K108" s="1009"/>
      <c r="L108" s="1009"/>
      <c r="M108" s="1009"/>
      <c r="N108" s="1009"/>
      <c r="O108" s="1009"/>
      <c r="P108" s="1009"/>
      <c r="Q108" s="1009"/>
      <c r="R108" s="1009"/>
      <c r="S108" s="1009"/>
      <c r="T108" s="1009"/>
      <c r="U108" s="1009"/>
      <c r="V108" s="1009"/>
      <c r="W108" s="1009"/>
      <c r="X108" s="1009"/>
      <c r="Y108" s="1009">
        <v>0</v>
      </c>
      <c r="Z108" s="1009">
        <v>0</v>
      </c>
      <c r="AA108" s="1009">
        <v>0</v>
      </c>
      <c r="AB108" s="1009">
        <v>0</v>
      </c>
      <c r="AC108" s="1009">
        <v>0</v>
      </c>
      <c r="AD108" s="1009">
        <v>0</v>
      </c>
      <c r="AE108" s="1009">
        <v>0</v>
      </c>
      <c r="AF108" s="1009">
        <v>0</v>
      </c>
      <c r="AG108" s="1009">
        <v>0</v>
      </c>
      <c r="AH108" s="1009">
        <v>0</v>
      </c>
    </row>
    <row r="109" spans="1:34" ht="30" customHeight="1">
      <c r="A109" s="2021"/>
      <c r="B109" s="995" t="s">
        <v>802</v>
      </c>
      <c r="C109" s="1009">
        <f t="shared" si="8"/>
        <v>9.8699999999999992</v>
      </c>
      <c r="D109" s="1009">
        <v>9.51</v>
      </c>
      <c r="E109" s="1009">
        <v>0.36</v>
      </c>
      <c r="F109" s="1009"/>
      <c r="G109" s="1009"/>
      <c r="H109" s="1009"/>
      <c r="I109" s="1009"/>
      <c r="J109" s="1009"/>
      <c r="K109" s="1009"/>
      <c r="L109" s="1009"/>
      <c r="M109" s="1009"/>
      <c r="N109" s="1009"/>
      <c r="O109" s="1009"/>
      <c r="P109" s="1009"/>
      <c r="Q109" s="1009"/>
      <c r="R109" s="1009"/>
      <c r="S109" s="1009"/>
      <c r="T109" s="1009"/>
      <c r="U109" s="1009"/>
      <c r="V109" s="1009"/>
      <c r="W109" s="1009"/>
      <c r="X109" s="1009"/>
      <c r="Y109" s="1009">
        <v>0</v>
      </c>
      <c r="Z109" s="1009">
        <v>0</v>
      </c>
      <c r="AA109" s="1009">
        <v>0</v>
      </c>
      <c r="AB109" s="1009">
        <v>0</v>
      </c>
      <c r="AC109" s="1009">
        <v>0</v>
      </c>
      <c r="AD109" s="1009">
        <v>0</v>
      </c>
      <c r="AE109" s="1009">
        <v>0</v>
      </c>
      <c r="AF109" s="1009">
        <v>0</v>
      </c>
      <c r="AG109" s="1009">
        <v>0</v>
      </c>
      <c r="AH109" s="1009">
        <v>0</v>
      </c>
    </row>
    <row r="110" spans="1:34" ht="30" customHeight="1">
      <c r="A110" s="2021"/>
      <c r="B110" s="995" t="s">
        <v>803</v>
      </c>
      <c r="C110" s="1009">
        <f t="shared" si="8"/>
        <v>7871.5100000000011</v>
      </c>
      <c r="D110" s="1009">
        <v>5192.2700000000004</v>
      </c>
      <c r="E110" s="1372">
        <v>1695.37</v>
      </c>
      <c r="F110" s="1372">
        <v>354.98</v>
      </c>
      <c r="G110" s="1372"/>
      <c r="H110" s="1372">
        <v>286.39</v>
      </c>
      <c r="I110" s="1372">
        <v>1.59</v>
      </c>
      <c r="J110" s="1372">
        <v>340.57</v>
      </c>
      <c r="K110" s="1372"/>
      <c r="L110" s="1372"/>
      <c r="M110" s="1372"/>
      <c r="N110" s="1372"/>
      <c r="O110" s="1372"/>
      <c r="P110" s="1372"/>
      <c r="Q110" s="1372"/>
      <c r="R110" s="1372"/>
      <c r="S110" s="1372"/>
      <c r="T110" s="1372"/>
      <c r="U110" s="1372"/>
      <c r="V110" s="1372"/>
      <c r="W110" s="1372"/>
      <c r="X110" s="1372"/>
      <c r="Y110" s="1009">
        <v>0</v>
      </c>
      <c r="Z110" s="1009">
        <v>0</v>
      </c>
      <c r="AA110" s="1009">
        <v>0</v>
      </c>
      <c r="AB110" s="1009">
        <v>0</v>
      </c>
      <c r="AC110" s="1009">
        <v>0</v>
      </c>
      <c r="AD110" s="1009">
        <v>0</v>
      </c>
      <c r="AE110" s="1009">
        <v>0.34</v>
      </c>
      <c r="AF110" s="1009">
        <v>0</v>
      </c>
      <c r="AG110" s="1009">
        <v>0</v>
      </c>
      <c r="AH110" s="1009">
        <v>0</v>
      </c>
    </row>
    <row r="111" spans="1:34" ht="30" customHeight="1">
      <c r="A111" s="2021"/>
      <c r="B111" s="1011" t="s">
        <v>804</v>
      </c>
      <c r="C111" s="1009">
        <f t="shared" si="8"/>
        <v>5163.7800000000007</v>
      </c>
      <c r="D111" s="1009"/>
      <c r="E111" s="1009"/>
      <c r="F111" s="1009"/>
      <c r="G111" s="1009"/>
      <c r="H111" s="1009"/>
      <c r="I111" s="1009"/>
      <c r="J111" s="1009"/>
      <c r="K111" s="1009"/>
      <c r="L111" s="1009"/>
      <c r="M111" s="1009"/>
      <c r="N111" s="1372">
        <v>9</v>
      </c>
      <c r="O111" s="1372"/>
      <c r="P111" s="1372"/>
      <c r="Q111" s="1372"/>
      <c r="R111" s="1372"/>
      <c r="S111" s="1372"/>
      <c r="T111" s="1372">
        <v>630.94000000000005</v>
      </c>
      <c r="U111" s="1372">
        <v>82.72</v>
      </c>
      <c r="V111" s="1372"/>
      <c r="W111" s="1372">
        <v>376.3</v>
      </c>
      <c r="X111" s="1372">
        <v>544.39</v>
      </c>
      <c r="Y111" s="1009">
        <v>1113.24</v>
      </c>
      <c r="Z111" s="1009">
        <v>389.8</v>
      </c>
      <c r="AA111" s="1009">
        <v>898.86</v>
      </c>
      <c r="AB111" s="1009">
        <v>0</v>
      </c>
      <c r="AC111" s="1009">
        <v>1118.53</v>
      </c>
      <c r="AD111" s="1009">
        <v>0</v>
      </c>
      <c r="AE111" s="1009">
        <v>0</v>
      </c>
      <c r="AF111" s="1009">
        <v>0</v>
      </c>
      <c r="AG111" s="1009">
        <v>0</v>
      </c>
      <c r="AH111" s="1009">
        <v>0</v>
      </c>
    </row>
    <row r="112" spans="1:34" ht="30" customHeight="1">
      <c r="A112" s="2021"/>
      <c r="B112" s="1011" t="s">
        <v>805</v>
      </c>
      <c r="C112" s="1009">
        <f t="shared" si="8"/>
        <v>1087.0999999999999</v>
      </c>
      <c r="D112" s="1009"/>
      <c r="E112" s="1009"/>
      <c r="F112" s="1009"/>
      <c r="G112" s="1009"/>
      <c r="H112" s="1009"/>
      <c r="I112" s="1009"/>
      <c r="J112" s="1009"/>
      <c r="K112" s="1009"/>
      <c r="L112" s="1009"/>
      <c r="M112" s="1009"/>
      <c r="N112" s="1009"/>
      <c r="O112" s="1009"/>
      <c r="P112" s="1009"/>
      <c r="Q112" s="1009"/>
      <c r="R112" s="1009"/>
      <c r="S112" s="1009"/>
      <c r="T112" s="1009"/>
      <c r="U112" s="1009"/>
      <c r="V112" s="1009"/>
      <c r="W112" s="1009"/>
      <c r="X112" s="1009"/>
      <c r="Y112" s="1009">
        <v>237.42</v>
      </c>
      <c r="Z112" s="1009">
        <v>0</v>
      </c>
      <c r="AA112" s="1009">
        <v>0</v>
      </c>
      <c r="AB112" s="1009">
        <v>0</v>
      </c>
      <c r="AC112" s="1009">
        <v>0</v>
      </c>
      <c r="AD112" s="1009">
        <v>0</v>
      </c>
      <c r="AE112" s="1009">
        <v>158.5</v>
      </c>
      <c r="AF112" s="1009">
        <v>262.66000000000003</v>
      </c>
      <c r="AG112" s="1009">
        <v>428.52</v>
      </c>
      <c r="AH112" s="1009">
        <v>0</v>
      </c>
    </row>
    <row r="113" spans="1:34" ht="30" customHeight="1">
      <c r="A113" s="2021"/>
      <c r="B113" s="1011" t="s">
        <v>806</v>
      </c>
      <c r="C113" s="1009">
        <f t="shared" si="8"/>
        <v>650.13</v>
      </c>
      <c r="D113" s="1009"/>
      <c r="E113" s="1009"/>
      <c r="F113" s="1009"/>
      <c r="G113" s="1009"/>
      <c r="H113" s="1009"/>
      <c r="I113" s="1009"/>
      <c r="J113" s="1009"/>
      <c r="K113" s="1009"/>
      <c r="L113" s="1009"/>
      <c r="M113" s="1009"/>
      <c r="N113" s="1009"/>
      <c r="O113" s="1009"/>
      <c r="P113" s="1009"/>
      <c r="Q113" s="1009"/>
      <c r="R113" s="1009"/>
      <c r="S113" s="1009"/>
      <c r="T113" s="1009"/>
      <c r="U113" s="1009"/>
      <c r="V113" s="1009"/>
      <c r="W113" s="1009"/>
      <c r="X113" s="1009"/>
      <c r="Y113" s="1009">
        <v>0</v>
      </c>
      <c r="Z113" s="1009">
        <v>0</v>
      </c>
      <c r="AA113" s="1009">
        <v>0</v>
      </c>
      <c r="AB113" s="1009">
        <v>0</v>
      </c>
      <c r="AC113" s="1009">
        <v>0</v>
      </c>
      <c r="AD113" s="1009">
        <v>0</v>
      </c>
      <c r="AE113" s="1009">
        <v>650.13</v>
      </c>
      <c r="AF113" s="1009">
        <v>0</v>
      </c>
      <c r="AG113" s="1009">
        <v>0</v>
      </c>
      <c r="AH113" s="1009">
        <v>0</v>
      </c>
    </row>
    <row r="114" spans="1:34" ht="30" customHeight="1">
      <c r="A114" s="2021"/>
      <c r="B114" s="995" t="s">
        <v>807</v>
      </c>
      <c r="C114" s="1009">
        <f t="shared" si="8"/>
        <v>7</v>
      </c>
      <c r="D114" s="1009"/>
      <c r="E114" s="1009"/>
      <c r="F114" s="1009"/>
      <c r="G114" s="1009"/>
      <c r="H114" s="1009"/>
      <c r="I114" s="1009"/>
      <c r="J114" s="1009"/>
      <c r="K114" s="1009"/>
      <c r="L114" s="1009"/>
      <c r="M114" s="1009"/>
      <c r="N114" s="1009"/>
      <c r="O114" s="1009"/>
      <c r="P114" s="1009"/>
      <c r="Q114" s="1009"/>
      <c r="R114" s="1009"/>
      <c r="S114" s="1009"/>
      <c r="T114" s="1009"/>
      <c r="U114" s="1009"/>
      <c r="V114" s="1009"/>
      <c r="W114" s="1009"/>
      <c r="X114" s="1009"/>
      <c r="Y114" s="1009">
        <v>0</v>
      </c>
      <c r="Z114" s="1009">
        <v>0</v>
      </c>
      <c r="AA114" s="1009">
        <v>0</v>
      </c>
      <c r="AB114" s="1009">
        <v>0</v>
      </c>
      <c r="AC114" s="1009">
        <v>0</v>
      </c>
      <c r="AD114" s="1009">
        <v>0</v>
      </c>
      <c r="AE114" s="1009">
        <v>7</v>
      </c>
      <c r="AF114" s="1009">
        <v>0</v>
      </c>
      <c r="AG114" s="1009">
        <v>0</v>
      </c>
      <c r="AH114" s="1009">
        <v>0</v>
      </c>
    </row>
    <row r="115" spans="1:34" ht="30" customHeight="1">
      <c r="A115" s="2021"/>
      <c r="B115" s="991" t="s">
        <v>808</v>
      </c>
      <c r="C115" s="1009">
        <f t="shared" si="8"/>
        <v>0</v>
      </c>
      <c r="D115" s="1009"/>
      <c r="E115" s="1009"/>
      <c r="F115" s="1009"/>
      <c r="G115" s="1009"/>
      <c r="H115" s="1009"/>
      <c r="I115" s="1009"/>
      <c r="J115" s="1009"/>
      <c r="K115" s="1009"/>
      <c r="L115" s="1009"/>
      <c r="M115" s="1009"/>
      <c r="N115" s="1009"/>
      <c r="O115" s="1009"/>
      <c r="P115" s="1009"/>
      <c r="Q115" s="1009"/>
      <c r="R115" s="1009"/>
      <c r="S115" s="1009"/>
      <c r="T115" s="1009"/>
      <c r="U115" s="1009"/>
      <c r="V115" s="1009"/>
      <c r="W115" s="1009"/>
      <c r="X115" s="1009"/>
      <c r="Y115" s="1009">
        <v>0</v>
      </c>
      <c r="Z115" s="1009">
        <v>0</v>
      </c>
      <c r="AA115" s="1009">
        <v>0</v>
      </c>
      <c r="AB115" s="1009">
        <v>0</v>
      </c>
      <c r="AC115" s="1009">
        <v>0</v>
      </c>
      <c r="AD115" s="1009">
        <v>0</v>
      </c>
      <c r="AE115" s="1009">
        <v>0</v>
      </c>
      <c r="AF115" s="1009">
        <v>0</v>
      </c>
      <c r="AG115" s="1009">
        <v>0</v>
      </c>
      <c r="AH115" s="1009">
        <v>0</v>
      </c>
    </row>
    <row r="116" spans="1:34" ht="30" customHeight="1">
      <c r="A116" s="2021"/>
      <c r="B116" s="1011" t="s">
        <v>821</v>
      </c>
      <c r="C116" s="1009">
        <f t="shared" si="8"/>
        <v>649.23</v>
      </c>
      <c r="D116" s="1009"/>
      <c r="E116" s="1009"/>
      <c r="F116" s="1009"/>
      <c r="G116" s="1009"/>
      <c r="H116" s="1009"/>
      <c r="I116" s="1009"/>
      <c r="J116" s="1009"/>
      <c r="K116" s="1009"/>
      <c r="L116" s="1009"/>
      <c r="M116" s="1009"/>
      <c r="N116" s="1009"/>
      <c r="O116" s="1009"/>
      <c r="P116" s="1009"/>
      <c r="Q116" s="1009"/>
      <c r="R116" s="1009"/>
      <c r="S116" s="1009"/>
      <c r="T116" s="1009"/>
      <c r="U116" s="1009"/>
      <c r="V116" s="1009"/>
      <c r="W116" s="1009"/>
      <c r="X116" s="1009"/>
      <c r="Y116" s="1009">
        <v>0</v>
      </c>
      <c r="Z116" s="1009">
        <v>0</v>
      </c>
      <c r="AA116" s="1009">
        <v>0</v>
      </c>
      <c r="AB116" s="1009">
        <v>0</v>
      </c>
      <c r="AC116" s="1009">
        <v>0</v>
      </c>
      <c r="AD116" s="1009">
        <v>0</v>
      </c>
      <c r="AE116" s="1009">
        <v>0</v>
      </c>
      <c r="AF116" s="1009">
        <v>0</v>
      </c>
      <c r="AG116" s="1009">
        <v>0</v>
      </c>
      <c r="AH116" s="1009">
        <v>649.23</v>
      </c>
    </row>
    <row r="117" spans="1:34" ht="30" customHeight="1">
      <c r="A117" s="2021"/>
      <c r="B117" s="1011" t="s">
        <v>822</v>
      </c>
      <c r="C117" s="1009">
        <f t="shared" si="8"/>
        <v>140.39000000000001</v>
      </c>
      <c r="D117" s="1009"/>
      <c r="E117" s="1009"/>
      <c r="F117" s="1009"/>
      <c r="G117" s="1009"/>
      <c r="H117" s="1009"/>
      <c r="I117" s="1009"/>
      <c r="J117" s="1009"/>
      <c r="K117" s="1009"/>
      <c r="L117" s="1009"/>
      <c r="M117" s="1009"/>
      <c r="N117" s="1009"/>
      <c r="O117" s="1009"/>
      <c r="P117" s="1009"/>
      <c r="Q117" s="1009"/>
      <c r="R117" s="1009"/>
      <c r="S117" s="1009"/>
      <c r="T117" s="1009"/>
      <c r="U117" s="1009"/>
      <c r="V117" s="1009"/>
      <c r="W117" s="1009"/>
      <c r="X117" s="1009"/>
      <c r="Y117" s="1009">
        <v>0</v>
      </c>
      <c r="Z117" s="1009">
        <v>0</v>
      </c>
      <c r="AA117" s="1009">
        <v>0</v>
      </c>
      <c r="AB117" s="1009">
        <v>0</v>
      </c>
      <c r="AC117" s="1009">
        <v>0</v>
      </c>
      <c r="AD117" s="1009">
        <v>0</v>
      </c>
      <c r="AE117" s="1009">
        <v>0</v>
      </c>
      <c r="AF117" s="1009">
        <v>0</v>
      </c>
      <c r="AG117" s="1009">
        <v>106.76</v>
      </c>
      <c r="AH117" s="1009">
        <v>33.630000000000003</v>
      </c>
    </row>
    <row r="118" spans="1:34" ht="19.5" customHeight="1">
      <c r="A118" s="2021"/>
      <c r="B118" s="1249" t="s">
        <v>952</v>
      </c>
      <c r="C118" s="1009">
        <f t="shared" si="8"/>
        <v>0.82</v>
      </c>
      <c r="D118" s="1009"/>
      <c r="E118" s="1009"/>
      <c r="F118" s="1009"/>
      <c r="G118" s="1009"/>
      <c r="H118" s="1009"/>
      <c r="I118" s="1009"/>
      <c r="J118" s="1009"/>
      <c r="K118" s="1009"/>
      <c r="L118" s="1009"/>
      <c r="M118" s="1009"/>
      <c r="N118" s="1009"/>
      <c r="O118" s="1009"/>
      <c r="P118" s="1009"/>
      <c r="Q118" s="1009"/>
      <c r="R118" s="1009"/>
      <c r="S118" s="1009"/>
      <c r="T118" s="1009"/>
      <c r="U118" s="1009"/>
      <c r="V118" s="1009"/>
      <c r="W118" s="1009"/>
      <c r="X118" s="1009"/>
      <c r="Y118" s="1009">
        <v>0</v>
      </c>
      <c r="Z118" s="1009">
        <v>0</v>
      </c>
      <c r="AA118" s="1009">
        <v>0</v>
      </c>
      <c r="AB118" s="1009">
        <v>0</v>
      </c>
      <c r="AC118" s="1009">
        <v>0</v>
      </c>
      <c r="AD118" s="1009">
        <v>0</v>
      </c>
      <c r="AE118" s="1009">
        <v>0</v>
      </c>
      <c r="AF118" s="1009">
        <v>0</v>
      </c>
      <c r="AG118" s="1009">
        <v>0</v>
      </c>
      <c r="AH118" s="1009">
        <v>0.82</v>
      </c>
    </row>
    <row r="119" spans="1:34" ht="19.5" customHeight="1">
      <c r="A119" s="2391" t="s">
        <v>811</v>
      </c>
      <c r="B119" s="1007" t="s">
        <v>41</v>
      </c>
      <c r="C119" s="1370">
        <f t="shared" si="8"/>
        <v>76645.950000000026</v>
      </c>
      <c r="D119" s="1007">
        <f>SUM('동구 배수관'!D120:'동구 배수관'!D141)</f>
        <v>8657.76</v>
      </c>
      <c r="E119" s="1007">
        <f>SUM('동구 배수관'!E120:'동구 배수관'!E141)</f>
        <v>2278.29</v>
      </c>
      <c r="F119" s="1007">
        <f>SUM('동구 배수관'!F120:'동구 배수관'!F141)</f>
        <v>2164.79</v>
      </c>
      <c r="G119" s="1007">
        <f>SUM('동구 배수관'!G120:'동구 배수관'!G141)</f>
        <v>174.87999999999997</v>
      </c>
      <c r="H119" s="1007">
        <f>SUM('동구 배수관'!H120:'동구 배수관'!H141)</f>
        <v>974.16999999999985</v>
      </c>
      <c r="I119" s="1007">
        <f>SUM('동구 배수관'!I120:'동구 배수관'!I141)</f>
        <v>3505.74</v>
      </c>
      <c r="J119" s="1007">
        <f>SUM('동구 배수관'!J120:'동구 배수관'!J141)</f>
        <v>93.99</v>
      </c>
      <c r="K119" s="1007">
        <f>SUM('동구 배수관'!K120:'동구 배수관'!K141)</f>
        <v>256.79000000000002</v>
      </c>
      <c r="L119" s="1007">
        <f>SUM('동구 배수관'!L120:'동구 배수관'!L141)</f>
        <v>3484.4399999999996</v>
      </c>
      <c r="M119" s="1007">
        <f>SUM('동구 배수관'!M120:'동구 배수관'!M141)</f>
        <v>647.71999999999991</v>
      </c>
      <c r="N119" s="1007">
        <f>SUM('동구 배수관'!N120:'동구 배수관'!N141)</f>
        <v>0</v>
      </c>
      <c r="O119" s="1007">
        <f>SUM('동구 배수관'!O120:'동구 배수관'!O141)</f>
        <v>2611.1400000000012</v>
      </c>
      <c r="P119" s="1007">
        <f>SUM('동구 배수관'!P120:'동구 배수관'!P141)</f>
        <v>4933.340000000002</v>
      </c>
      <c r="Q119" s="1007">
        <f>SUM('동구 배수관'!Q120:'동구 배수관'!Q141)</f>
        <v>7366.3300000000027</v>
      </c>
      <c r="R119" s="1007">
        <f>SUM('동구 배수관'!R120:'동구 배수관'!R141)</f>
        <v>4259.9499999999989</v>
      </c>
      <c r="S119" s="1007">
        <f>SUM('동구 배수관'!S120:'동구 배수관'!S141)</f>
        <v>3331.5500000000011</v>
      </c>
      <c r="T119" s="1007">
        <f>SUM('동구 배수관'!T120:'동구 배수관'!T141)</f>
        <v>2622.23</v>
      </c>
      <c r="U119" s="1007">
        <f>SUM('동구 배수관'!U120:'동구 배수관'!U141)</f>
        <v>283.40999999999997</v>
      </c>
      <c r="V119" s="1007">
        <f>SUM('동구 배수관'!V120:'동구 배수관'!V141)</f>
        <v>1412.44</v>
      </c>
      <c r="W119" s="1007">
        <f>SUM('동구 배수관'!W120:'동구 배수관'!W141)</f>
        <v>2857.1599999999994</v>
      </c>
      <c r="X119" s="1007">
        <f>SUM('동구 배수관'!X120:'동구 배수관'!X141)</f>
        <v>547.25</v>
      </c>
      <c r="Y119" s="1007">
        <f>SUM('동구 배수관'!Y120:'동구 배수관'!Y141)</f>
        <v>793.29</v>
      </c>
      <c r="Z119" s="1007">
        <f>SUM('동구 배수관'!Z120:'동구 배수관'!Z141)</f>
        <v>16120.02</v>
      </c>
      <c r="AA119" s="1007">
        <f>SUM('동구 배수관'!AA120:'동구 배수관'!AA141)</f>
        <v>863.61</v>
      </c>
      <c r="AB119" s="1007">
        <f>SUM('동구 배수관'!AB120:'동구 배수관'!AB141)</f>
        <v>1603.83</v>
      </c>
      <c r="AC119" s="1007">
        <f>SUM('동구 배수관'!AC120:'동구 배수관'!AC141)</f>
        <v>1053.96</v>
      </c>
      <c r="AD119" s="1007">
        <f>SUM('동구 배수관'!AD120:'동구 배수관'!AD141)</f>
        <v>1217.23</v>
      </c>
      <c r="AE119" s="1007">
        <f>SUM('동구 배수관'!AE120:'동구 배수관'!AE141)</f>
        <v>1685.2</v>
      </c>
      <c r="AF119" s="1007">
        <f>SUM('동구 배수관'!AF120:'동구 배수관'!AF141)</f>
        <v>419.57000000000005</v>
      </c>
      <c r="AG119" s="1007">
        <f>SUM('동구 배수관'!AG120:'동구 배수관'!AG141)</f>
        <v>96.46</v>
      </c>
      <c r="AH119" s="1007">
        <f>SUM('동구 배수관'!AH120:'동구 배수관'!AH141)</f>
        <v>329.41</v>
      </c>
    </row>
    <row r="120" spans="1:34" ht="19.5" customHeight="1">
      <c r="A120" s="2391" t="s">
        <v>811</v>
      </c>
      <c r="B120" s="989" t="s">
        <v>951</v>
      </c>
      <c r="C120" s="1009">
        <f t="shared" si="8"/>
        <v>328.43</v>
      </c>
      <c r="D120" s="1009">
        <v>0</v>
      </c>
      <c r="E120" s="1009">
        <v>0</v>
      </c>
      <c r="F120" s="1009">
        <v>0</v>
      </c>
      <c r="G120" s="1009">
        <v>0</v>
      </c>
      <c r="H120" s="1009">
        <v>0</v>
      </c>
      <c r="I120" s="1009">
        <v>0</v>
      </c>
      <c r="J120" s="1009">
        <v>0</v>
      </c>
      <c r="K120" s="1009">
        <v>0</v>
      </c>
      <c r="L120" s="1009">
        <v>0</v>
      </c>
      <c r="M120" s="1009">
        <v>0</v>
      </c>
      <c r="N120" s="1009">
        <v>0</v>
      </c>
      <c r="O120" s="1009">
        <v>0</v>
      </c>
      <c r="P120" s="1009">
        <v>0</v>
      </c>
      <c r="Q120" s="1009">
        <v>0</v>
      </c>
      <c r="R120" s="1009">
        <v>0</v>
      </c>
      <c r="S120" s="1009">
        <v>0</v>
      </c>
      <c r="T120" s="1009">
        <v>0</v>
      </c>
      <c r="U120" s="1009">
        <v>0</v>
      </c>
      <c r="V120" s="1009">
        <v>0</v>
      </c>
      <c r="W120" s="1009">
        <v>0</v>
      </c>
      <c r="X120" s="1009">
        <v>0</v>
      </c>
      <c r="Y120" s="1009">
        <v>0</v>
      </c>
      <c r="Z120" s="1009">
        <v>0</v>
      </c>
      <c r="AA120" s="1009">
        <v>0</v>
      </c>
      <c r="AB120" s="1009">
        <v>0</v>
      </c>
      <c r="AC120" s="1009">
        <v>0</v>
      </c>
      <c r="AD120" s="1009">
        <v>0</v>
      </c>
      <c r="AE120" s="1009">
        <v>0</v>
      </c>
      <c r="AF120" s="1009">
        <v>0</v>
      </c>
      <c r="AG120" s="1009">
        <v>13.69</v>
      </c>
      <c r="AH120" s="1009">
        <v>314.74</v>
      </c>
    </row>
    <row r="121" spans="1:34" ht="30" customHeight="1">
      <c r="A121" s="2021"/>
      <c r="B121" s="989" t="s">
        <v>796</v>
      </c>
      <c r="C121" s="1009">
        <f t="shared" si="8"/>
        <v>399.75</v>
      </c>
      <c r="D121" s="1009">
        <v>399.75</v>
      </c>
      <c r="E121" s="1009"/>
      <c r="F121" s="1009"/>
      <c r="G121" s="1009"/>
      <c r="H121" s="1009"/>
      <c r="I121" s="1009"/>
      <c r="J121" s="1009"/>
      <c r="K121" s="1009"/>
      <c r="L121" s="1009"/>
      <c r="M121" s="1009"/>
      <c r="N121" s="1009"/>
      <c r="O121" s="1009"/>
      <c r="P121" s="1009"/>
      <c r="Q121" s="1009"/>
      <c r="R121" s="1009"/>
      <c r="S121" s="1009"/>
      <c r="T121" s="1009"/>
      <c r="U121" s="1009"/>
      <c r="V121" s="1009"/>
      <c r="W121" s="1009"/>
      <c r="X121" s="1009"/>
      <c r="Y121" s="1009">
        <v>0</v>
      </c>
      <c r="Z121" s="1009">
        <v>0</v>
      </c>
      <c r="AA121" s="1009">
        <v>0</v>
      </c>
      <c r="AB121" s="1009">
        <v>0</v>
      </c>
      <c r="AC121" s="1009">
        <v>0</v>
      </c>
      <c r="AD121" s="1009">
        <v>0</v>
      </c>
      <c r="AE121" s="1009">
        <v>0</v>
      </c>
      <c r="AF121" s="1009">
        <v>0</v>
      </c>
      <c r="AG121" s="1009">
        <v>0</v>
      </c>
      <c r="AH121" s="1009">
        <v>0</v>
      </c>
    </row>
    <row r="122" spans="1:34" ht="30" customHeight="1">
      <c r="A122" s="2021"/>
      <c r="B122" s="989" t="s">
        <v>797</v>
      </c>
      <c r="C122" s="1009">
        <f t="shared" si="8"/>
        <v>2887.37</v>
      </c>
      <c r="D122" s="1009">
        <v>2117.35</v>
      </c>
      <c r="E122" s="1009"/>
      <c r="F122" s="1009"/>
      <c r="G122" s="1009"/>
      <c r="H122" s="1009"/>
      <c r="I122" s="1009"/>
      <c r="J122" s="1009"/>
      <c r="K122" s="1009"/>
      <c r="L122" s="1009"/>
      <c r="M122" s="1009"/>
      <c r="N122" s="1009"/>
      <c r="O122" s="1009"/>
      <c r="P122" s="1009"/>
      <c r="Q122" s="1009"/>
      <c r="R122" s="1009"/>
      <c r="S122" s="1009"/>
      <c r="T122" s="1009"/>
      <c r="U122" s="1009"/>
      <c r="V122" s="1009"/>
      <c r="W122" s="1009"/>
      <c r="X122" s="1009"/>
      <c r="Y122" s="1009">
        <v>0</v>
      </c>
      <c r="Z122" s="1009">
        <v>0</v>
      </c>
      <c r="AA122" s="1009">
        <v>0</v>
      </c>
      <c r="AB122" s="1009">
        <v>0</v>
      </c>
      <c r="AC122" s="1009">
        <v>0</v>
      </c>
      <c r="AD122" s="1009">
        <v>0</v>
      </c>
      <c r="AE122" s="1009">
        <v>678.59</v>
      </c>
      <c r="AF122" s="1009">
        <v>8.66</v>
      </c>
      <c r="AG122" s="1009">
        <v>82.77</v>
      </c>
      <c r="AH122" s="1009">
        <v>0</v>
      </c>
    </row>
    <row r="123" spans="1:34" ht="30" customHeight="1">
      <c r="A123" s="2021"/>
      <c r="B123" s="989" t="s">
        <v>798</v>
      </c>
      <c r="C123" s="1009">
        <f t="shared" si="8"/>
        <v>0</v>
      </c>
      <c r="D123" s="1009"/>
      <c r="E123" s="1009"/>
      <c r="F123" s="1009"/>
      <c r="G123" s="1009"/>
      <c r="H123" s="1009"/>
      <c r="I123" s="1009"/>
      <c r="J123" s="1009"/>
      <c r="K123" s="1009"/>
      <c r="L123" s="1009"/>
      <c r="M123" s="1009"/>
      <c r="N123" s="1009"/>
      <c r="O123" s="1009"/>
      <c r="P123" s="1009"/>
      <c r="Q123" s="1009"/>
      <c r="R123" s="1009"/>
      <c r="S123" s="1009"/>
      <c r="T123" s="1009"/>
      <c r="U123" s="1009"/>
      <c r="V123" s="1009"/>
      <c r="W123" s="1009"/>
      <c r="X123" s="1009"/>
      <c r="Y123" s="1009">
        <v>0</v>
      </c>
      <c r="Z123" s="1009">
        <v>0</v>
      </c>
      <c r="AA123" s="1009">
        <v>0</v>
      </c>
      <c r="AB123" s="1009">
        <v>0</v>
      </c>
      <c r="AC123" s="1009">
        <v>0</v>
      </c>
      <c r="AD123" s="1009">
        <v>0</v>
      </c>
      <c r="AE123" s="1009">
        <v>0</v>
      </c>
      <c r="AF123" s="1009">
        <v>0</v>
      </c>
      <c r="AG123" s="1009">
        <v>0</v>
      </c>
      <c r="AH123" s="1009">
        <v>0</v>
      </c>
    </row>
    <row r="124" spans="1:34" ht="30" customHeight="1">
      <c r="A124" s="2021"/>
      <c r="B124" s="989" t="s">
        <v>780</v>
      </c>
      <c r="C124" s="1009">
        <f t="shared" si="8"/>
        <v>65796.570000000007</v>
      </c>
      <c r="D124" s="1009">
        <v>4935.43</v>
      </c>
      <c r="E124" s="1372">
        <v>2228.5</v>
      </c>
      <c r="F124" s="1372">
        <v>2164.79</v>
      </c>
      <c r="G124" s="1372">
        <v>174.87999999999997</v>
      </c>
      <c r="H124" s="1372">
        <v>972.8599999999999</v>
      </c>
      <c r="I124" s="1372">
        <v>2959.69</v>
      </c>
      <c r="J124" s="1372">
        <v>93.99</v>
      </c>
      <c r="K124" s="1372">
        <v>256.79000000000002</v>
      </c>
      <c r="L124" s="1372">
        <v>3484.4399999999996</v>
      </c>
      <c r="M124" s="1372">
        <v>647.71999999999991</v>
      </c>
      <c r="N124" s="1372"/>
      <c r="O124" s="1372">
        <v>2611.1400000000012</v>
      </c>
      <c r="P124" s="1372">
        <v>4928.2800000000016</v>
      </c>
      <c r="Q124" s="1372">
        <v>5441.1900000000023</v>
      </c>
      <c r="R124" s="1372">
        <v>1647.8599999999992</v>
      </c>
      <c r="S124" s="1372">
        <v>3331.5500000000011</v>
      </c>
      <c r="T124" s="1372">
        <v>1750.1999999999998</v>
      </c>
      <c r="U124" s="1372">
        <v>283.40999999999997</v>
      </c>
      <c r="V124" s="1372">
        <v>1412.44</v>
      </c>
      <c r="W124" s="1372">
        <v>2857.1599999999994</v>
      </c>
      <c r="X124" s="1372">
        <v>547.25</v>
      </c>
      <c r="Y124" s="1009">
        <v>793.29</v>
      </c>
      <c r="Z124" s="1009">
        <v>16120.02</v>
      </c>
      <c r="AA124" s="1009">
        <v>863.61</v>
      </c>
      <c r="AB124" s="1009">
        <v>1603.83</v>
      </c>
      <c r="AC124" s="1009">
        <v>1051.5</v>
      </c>
      <c r="AD124" s="1009">
        <v>1217.23</v>
      </c>
      <c r="AE124" s="1009">
        <v>1006.61</v>
      </c>
      <c r="AF124" s="1009">
        <v>410.91</v>
      </c>
      <c r="AG124" s="1009">
        <v>0</v>
      </c>
      <c r="AH124" s="1009">
        <v>0</v>
      </c>
    </row>
    <row r="125" spans="1:34" ht="30" customHeight="1">
      <c r="A125" s="2021"/>
      <c r="B125" s="991" t="s">
        <v>781</v>
      </c>
      <c r="C125" s="1009">
        <f t="shared" si="8"/>
        <v>5407.22</v>
      </c>
      <c r="D125" s="1009"/>
      <c r="E125" s="1009"/>
      <c r="F125" s="1009"/>
      <c r="G125" s="1009"/>
      <c r="H125" s="1009"/>
      <c r="I125" s="1009"/>
      <c r="J125" s="1009"/>
      <c r="K125" s="1009"/>
      <c r="L125" s="1009"/>
      <c r="M125" s="1009"/>
      <c r="N125" s="1009"/>
      <c r="O125" s="1009"/>
      <c r="P125" s="1009"/>
      <c r="Q125" s="1372">
        <v>1924.1200000000001</v>
      </c>
      <c r="R125" s="1372">
        <v>2612.09</v>
      </c>
      <c r="S125" s="1372"/>
      <c r="T125" s="1372">
        <v>871.01</v>
      </c>
      <c r="U125" s="1009"/>
      <c r="V125" s="1009"/>
      <c r="W125" s="1009"/>
      <c r="X125" s="1009"/>
      <c r="Y125" s="1009">
        <v>0</v>
      </c>
      <c r="Z125" s="1009">
        <v>0</v>
      </c>
      <c r="AA125" s="1009">
        <v>0</v>
      </c>
      <c r="AB125" s="1009">
        <v>0</v>
      </c>
      <c r="AC125" s="1009">
        <v>0</v>
      </c>
      <c r="AD125" s="1009">
        <v>0</v>
      </c>
      <c r="AE125" s="1009">
        <v>0</v>
      </c>
      <c r="AF125" s="1009">
        <v>0</v>
      </c>
      <c r="AG125" s="1009">
        <v>0</v>
      </c>
      <c r="AH125" s="1009">
        <v>0</v>
      </c>
    </row>
    <row r="126" spans="1:34" ht="30" customHeight="1">
      <c r="A126" s="2021"/>
      <c r="B126" s="991" t="s">
        <v>786</v>
      </c>
      <c r="C126" s="1009">
        <f t="shared" si="8"/>
        <v>0</v>
      </c>
      <c r="D126" s="1009"/>
      <c r="E126" s="1009"/>
      <c r="F126" s="1009"/>
      <c r="G126" s="1009"/>
      <c r="H126" s="1009"/>
      <c r="I126" s="1009"/>
      <c r="J126" s="1009"/>
      <c r="K126" s="1009"/>
      <c r="L126" s="1009"/>
      <c r="M126" s="1009"/>
      <c r="N126" s="1009"/>
      <c r="O126" s="1009"/>
      <c r="P126" s="1009"/>
      <c r="Q126" s="1009"/>
      <c r="R126" s="1009"/>
      <c r="S126" s="1009"/>
      <c r="T126" s="1009"/>
      <c r="U126" s="1009"/>
      <c r="V126" s="1009"/>
      <c r="W126" s="1009"/>
      <c r="X126" s="1009"/>
      <c r="Y126" s="1009">
        <v>0</v>
      </c>
      <c r="Z126" s="1009">
        <v>0</v>
      </c>
      <c r="AA126" s="1009">
        <v>0</v>
      </c>
      <c r="AB126" s="1009">
        <v>0</v>
      </c>
      <c r="AC126" s="1009">
        <v>0</v>
      </c>
      <c r="AD126" s="1009">
        <v>0</v>
      </c>
      <c r="AE126" s="1009">
        <v>0</v>
      </c>
      <c r="AF126" s="1009">
        <v>0</v>
      </c>
      <c r="AG126" s="1009">
        <v>0</v>
      </c>
      <c r="AH126" s="1009">
        <v>0</v>
      </c>
    </row>
    <row r="127" spans="1:34" ht="30" customHeight="1">
      <c r="A127" s="2021"/>
      <c r="B127" s="991" t="s">
        <v>799</v>
      </c>
      <c r="C127" s="1009">
        <f t="shared" si="8"/>
        <v>0</v>
      </c>
      <c r="D127" s="1009"/>
      <c r="E127" s="1009"/>
      <c r="F127" s="1009"/>
      <c r="G127" s="1009"/>
      <c r="H127" s="1009"/>
      <c r="I127" s="1009"/>
      <c r="J127" s="1009"/>
      <c r="K127" s="1009"/>
      <c r="L127" s="1009"/>
      <c r="M127" s="1009"/>
      <c r="N127" s="1009"/>
      <c r="O127" s="1009"/>
      <c r="P127" s="1009"/>
      <c r="Q127" s="1009"/>
      <c r="R127" s="1009"/>
      <c r="S127" s="1009"/>
      <c r="T127" s="1009"/>
      <c r="U127" s="1009"/>
      <c r="V127" s="1009"/>
      <c r="W127" s="1009"/>
      <c r="X127" s="1009"/>
      <c r="Y127" s="1009">
        <v>0</v>
      </c>
      <c r="Z127" s="1009">
        <v>0</v>
      </c>
      <c r="AA127" s="1009">
        <v>0</v>
      </c>
      <c r="AB127" s="1009">
        <v>0</v>
      </c>
      <c r="AC127" s="1009">
        <v>0</v>
      </c>
      <c r="AD127" s="1009">
        <v>0</v>
      </c>
      <c r="AE127" s="1009">
        <v>0</v>
      </c>
      <c r="AF127" s="1009">
        <v>0</v>
      </c>
      <c r="AG127" s="1009">
        <v>0</v>
      </c>
      <c r="AH127" s="1009">
        <v>0</v>
      </c>
    </row>
    <row r="128" spans="1:34" ht="30" customHeight="1">
      <c r="A128" s="2021"/>
      <c r="B128" s="991" t="s">
        <v>787</v>
      </c>
      <c r="C128" s="1009">
        <f t="shared" si="8"/>
        <v>0</v>
      </c>
      <c r="D128" s="1009"/>
      <c r="E128" s="1009"/>
      <c r="F128" s="1009"/>
      <c r="G128" s="1009"/>
      <c r="H128" s="1009"/>
      <c r="I128" s="1009"/>
      <c r="J128" s="1009"/>
      <c r="K128" s="1009"/>
      <c r="L128" s="1009"/>
      <c r="M128" s="1009"/>
      <c r="N128" s="1009"/>
      <c r="O128" s="1009"/>
      <c r="P128" s="1009"/>
      <c r="Q128" s="1009"/>
      <c r="R128" s="1009"/>
      <c r="S128" s="1009"/>
      <c r="T128" s="1009"/>
      <c r="U128" s="1009"/>
      <c r="V128" s="1009"/>
      <c r="W128" s="1009"/>
      <c r="X128" s="1009"/>
      <c r="Y128" s="1009">
        <v>0</v>
      </c>
      <c r="Z128" s="1009">
        <v>0</v>
      </c>
      <c r="AA128" s="1009">
        <v>0</v>
      </c>
      <c r="AB128" s="1009">
        <v>0</v>
      </c>
      <c r="AC128" s="1009">
        <v>0</v>
      </c>
      <c r="AD128" s="1009">
        <v>0</v>
      </c>
      <c r="AE128" s="1009">
        <v>0</v>
      </c>
      <c r="AF128" s="1009">
        <v>0</v>
      </c>
      <c r="AG128" s="1009">
        <v>0</v>
      </c>
      <c r="AH128" s="1009">
        <v>0</v>
      </c>
    </row>
    <row r="129" spans="1:34" s="1710" customFormat="1" ht="30" customHeight="1">
      <c r="A129" s="2021"/>
      <c r="B129" s="991" t="s">
        <v>1533</v>
      </c>
      <c r="C129" s="1009">
        <f t="shared" ref="C129" si="9">SUM(D129:AH129)</f>
        <v>0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  <c r="K129" s="1009">
        <v>0</v>
      </c>
      <c r="L129" s="1009">
        <v>0</v>
      </c>
      <c r="M129" s="1009">
        <v>0</v>
      </c>
      <c r="N129" s="1009">
        <v>0</v>
      </c>
      <c r="O129" s="1009">
        <v>0</v>
      </c>
      <c r="P129" s="1009">
        <v>0</v>
      </c>
      <c r="Q129" s="1009">
        <v>0</v>
      </c>
      <c r="R129" s="1009">
        <v>0</v>
      </c>
      <c r="S129" s="1009">
        <v>0</v>
      </c>
      <c r="T129" s="1009">
        <v>0</v>
      </c>
      <c r="U129" s="1009">
        <v>0</v>
      </c>
      <c r="V129" s="1009">
        <v>0</v>
      </c>
      <c r="W129" s="1009">
        <v>0</v>
      </c>
      <c r="X129" s="1009">
        <v>0</v>
      </c>
      <c r="Y129" s="1009">
        <v>0</v>
      </c>
      <c r="Z129" s="1009">
        <v>0</v>
      </c>
      <c r="AA129" s="1009">
        <v>0</v>
      </c>
      <c r="AB129" s="1009">
        <v>0</v>
      </c>
      <c r="AC129" s="1009">
        <v>0</v>
      </c>
      <c r="AD129" s="1009">
        <v>0</v>
      </c>
      <c r="AE129" s="1009">
        <v>0</v>
      </c>
      <c r="AF129" s="1009">
        <v>0</v>
      </c>
      <c r="AG129" s="1009">
        <v>0</v>
      </c>
      <c r="AH129" s="1009">
        <v>0</v>
      </c>
    </row>
    <row r="130" spans="1:34" ht="30" customHeight="1">
      <c r="A130" s="2021"/>
      <c r="B130" s="991" t="s">
        <v>800</v>
      </c>
      <c r="C130" s="1009">
        <f t="shared" si="8"/>
        <v>0</v>
      </c>
      <c r="D130" s="1009"/>
      <c r="E130" s="1009"/>
      <c r="F130" s="1009"/>
      <c r="G130" s="1009"/>
      <c r="H130" s="1009"/>
      <c r="I130" s="1009"/>
      <c r="J130" s="1009"/>
      <c r="K130" s="1009"/>
      <c r="L130" s="1009"/>
      <c r="M130" s="1009"/>
      <c r="N130" s="1009"/>
      <c r="O130" s="1009"/>
      <c r="P130" s="1009"/>
      <c r="Q130" s="1009"/>
      <c r="R130" s="1009"/>
      <c r="S130" s="1009"/>
      <c r="T130" s="1009"/>
      <c r="U130" s="1009"/>
      <c r="V130" s="1009"/>
      <c r="W130" s="1009"/>
      <c r="X130" s="1009"/>
      <c r="Y130" s="1009">
        <v>0</v>
      </c>
      <c r="Z130" s="1009">
        <v>0</v>
      </c>
      <c r="AA130" s="1009">
        <v>0</v>
      </c>
      <c r="AB130" s="1009">
        <v>0</v>
      </c>
      <c r="AC130" s="1009">
        <v>0</v>
      </c>
      <c r="AD130" s="1009">
        <v>0</v>
      </c>
      <c r="AE130" s="1009">
        <v>0</v>
      </c>
      <c r="AF130" s="1009">
        <v>0</v>
      </c>
      <c r="AG130" s="1009">
        <v>0</v>
      </c>
      <c r="AH130" s="1009">
        <v>0</v>
      </c>
    </row>
    <row r="131" spans="1:34" ht="30" customHeight="1">
      <c r="A131" s="2021"/>
      <c r="B131" s="989" t="s">
        <v>801</v>
      </c>
      <c r="C131" s="1009">
        <f t="shared" si="8"/>
        <v>0</v>
      </c>
      <c r="D131" s="1009"/>
      <c r="E131" s="1009"/>
      <c r="F131" s="1009"/>
      <c r="G131" s="1009"/>
      <c r="H131" s="1009"/>
      <c r="I131" s="1009"/>
      <c r="J131" s="1009"/>
      <c r="K131" s="1009"/>
      <c r="L131" s="1009"/>
      <c r="M131" s="1009"/>
      <c r="N131" s="1009"/>
      <c r="O131" s="1009"/>
      <c r="P131" s="1009"/>
      <c r="Q131" s="1009"/>
      <c r="R131" s="1009"/>
      <c r="S131" s="1009"/>
      <c r="T131" s="1009"/>
      <c r="U131" s="1009"/>
      <c r="V131" s="1009"/>
      <c r="W131" s="1009"/>
      <c r="X131" s="1009"/>
      <c r="Y131" s="1009">
        <v>0</v>
      </c>
      <c r="Z131" s="1009">
        <v>0</v>
      </c>
      <c r="AA131" s="1009">
        <v>0</v>
      </c>
      <c r="AB131" s="1009">
        <v>0</v>
      </c>
      <c r="AC131" s="1009">
        <v>0</v>
      </c>
      <c r="AD131" s="1009">
        <v>0</v>
      </c>
      <c r="AE131" s="1009">
        <v>0</v>
      </c>
      <c r="AF131" s="1009">
        <v>0</v>
      </c>
      <c r="AG131" s="1009">
        <v>0</v>
      </c>
      <c r="AH131" s="1009">
        <v>0</v>
      </c>
    </row>
    <row r="132" spans="1:34" ht="30" customHeight="1">
      <c r="A132" s="2021"/>
      <c r="B132" s="995" t="s">
        <v>802</v>
      </c>
      <c r="C132" s="1009">
        <f t="shared" si="8"/>
        <v>0</v>
      </c>
      <c r="D132" s="1009"/>
      <c r="E132" s="1009"/>
      <c r="F132" s="1009"/>
      <c r="G132" s="1009"/>
      <c r="H132" s="1009"/>
      <c r="I132" s="1009"/>
      <c r="J132" s="1009"/>
      <c r="K132" s="1009"/>
      <c r="L132" s="1009"/>
      <c r="M132" s="1009"/>
      <c r="N132" s="1009"/>
      <c r="O132" s="1009"/>
      <c r="P132" s="1009"/>
      <c r="Q132" s="1009"/>
      <c r="R132" s="1009"/>
      <c r="S132" s="1009"/>
      <c r="T132" s="1009"/>
      <c r="U132" s="1009"/>
      <c r="V132" s="1009"/>
      <c r="W132" s="1009"/>
      <c r="X132" s="1009"/>
      <c r="Y132" s="1009">
        <v>0</v>
      </c>
      <c r="Z132" s="1009">
        <v>0</v>
      </c>
      <c r="AA132" s="1009">
        <v>0</v>
      </c>
      <c r="AB132" s="1009">
        <v>0</v>
      </c>
      <c r="AC132" s="1009">
        <v>0</v>
      </c>
      <c r="AD132" s="1009">
        <v>0</v>
      </c>
      <c r="AE132" s="1009">
        <v>0</v>
      </c>
      <c r="AF132" s="1009">
        <v>0</v>
      </c>
      <c r="AG132" s="1009">
        <v>0</v>
      </c>
      <c r="AH132" s="1009">
        <v>0</v>
      </c>
    </row>
    <row r="133" spans="1:34" ht="30" customHeight="1">
      <c r="A133" s="2021"/>
      <c r="B133" s="995" t="s">
        <v>803</v>
      </c>
      <c r="C133" s="1009">
        <f t="shared" si="8"/>
        <v>1802.3799999999999</v>
      </c>
      <c r="D133" s="1009">
        <v>1205.23</v>
      </c>
      <c r="E133" s="1372">
        <v>49.79</v>
      </c>
      <c r="F133" s="1372"/>
      <c r="G133" s="1372"/>
      <c r="H133" s="1372">
        <v>1.31</v>
      </c>
      <c r="I133" s="1372">
        <v>546.04999999999995</v>
      </c>
      <c r="J133" s="1372"/>
      <c r="K133" s="1372"/>
      <c r="L133" s="1372"/>
      <c r="M133" s="1372"/>
      <c r="N133" s="1372"/>
      <c r="O133" s="1372"/>
      <c r="P133" s="1372"/>
      <c r="Q133" s="1372"/>
      <c r="R133" s="1372"/>
      <c r="S133" s="1372"/>
      <c r="T133" s="1372"/>
      <c r="U133" s="1372"/>
      <c r="V133" s="1372"/>
      <c r="W133" s="1372"/>
      <c r="X133" s="1372"/>
      <c r="Y133" s="1009">
        <v>0</v>
      </c>
      <c r="Z133" s="1009">
        <v>0</v>
      </c>
      <c r="AA133" s="1009">
        <v>0</v>
      </c>
      <c r="AB133" s="1009">
        <v>0</v>
      </c>
      <c r="AC133" s="1009">
        <v>0</v>
      </c>
      <c r="AD133" s="1009">
        <v>0</v>
      </c>
      <c r="AE133" s="1009">
        <v>0</v>
      </c>
      <c r="AF133" s="1009">
        <v>0</v>
      </c>
      <c r="AG133" s="1009">
        <v>0</v>
      </c>
      <c r="AH133" s="1009">
        <v>0</v>
      </c>
    </row>
    <row r="134" spans="1:34" ht="30" customHeight="1">
      <c r="A134" s="2021"/>
      <c r="B134" s="1011" t="s">
        <v>804</v>
      </c>
      <c r="C134" s="1009">
        <f t="shared" si="8"/>
        <v>8.5399999999999991</v>
      </c>
      <c r="D134" s="1009"/>
      <c r="E134" s="1009"/>
      <c r="F134" s="1009"/>
      <c r="G134" s="1009"/>
      <c r="H134" s="1009"/>
      <c r="I134" s="1009"/>
      <c r="J134" s="1009"/>
      <c r="K134" s="1009"/>
      <c r="L134" s="1009"/>
      <c r="M134" s="1009"/>
      <c r="N134" s="1009"/>
      <c r="O134" s="1009"/>
      <c r="P134" s="1372">
        <v>5.0599999999999996</v>
      </c>
      <c r="Q134" s="1372"/>
      <c r="R134" s="1372"/>
      <c r="S134" s="1372"/>
      <c r="T134" s="1372">
        <v>1.02</v>
      </c>
      <c r="U134" s="1009"/>
      <c r="V134" s="1009"/>
      <c r="W134" s="1009"/>
      <c r="X134" s="1009"/>
      <c r="Y134" s="1009">
        <v>0</v>
      </c>
      <c r="Z134" s="1009">
        <v>0</v>
      </c>
      <c r="AA134" s="1009">
        <v>0</v>
      </c>
      <c r="AB134" s="1009">
        <v>0</v>
      </c>
      <c r="AC134" s="1009">
        <v>2.46</v>
      </c>
      <c r="AD134" s="1009">
        <v>0</v>
      </c>
      <c r="AE134" s="1009">
        <v>0</v>
      </c>
      <c r="AF134" s="1009">
        <v>0</v>
      </c>
      <c r="AG134" s="1009">
        <v>0</v>
      </c>
      <c r="AH134" s="1009">
        <v>0</v>
      </c>
    </row>
    <row r="135" spans="1:34" ht="30" customHeight="1">
      <c r="A135" s="2021"/>
      <c r="B135" s="1011" t="s">
        <v>805</v>
      </c>
      <c r="C135" s="1009">
        <f t="shared" si="8"/>
        <v>0</v>
      </c>
      <c r="D135" s="1009"/>
      <c r="E135" s="1009"/>
      <c r="F135" s="1009"/>
      <c r="G135" s="1009"/>
      <c r="H135" s="1009"/>
      <c r="I135" s="1009"/>
      <c r="J135" s="1009"/>
      <c r="K135" s="1009"/>
      <c r="L135" s="1009"/>
      <c r="M135" s="1009"/>
      <c r="N135" s="1009"/>
      <c r="O135" s="1009"/>
      <c r="P135" s="1009"/>
      <c r="Q135" s="1009"/>
      <c r="R135" s="1009"/>
      <c r="S135" s="1009"/>
      <c r="T135" s="1009"/>
      <c r="U135" s="1009"/>
      <c r="V135" s="1009"/>
      <c r="W135" s="1009"/>
      <c r="X135" s="1009"/>
      <c r="Y135" s="1009">
        <v>0</v>
      </c>
      <c r="Z135" s="1009">
        <v>0</v>
      </c>
      <c r="AA135" s="1009">
        <v>0</v>
      </c>
      <c r="AB135" s="1009">
        <v>0</v>
      </c>
      <c r="AC135" s="1009">
        <v>0</v>
      </c>
      <c r="AD135" s="1009">
        <v>0</v>
      </c>
      <c r="AE135" s="1009">
        <v>0</v>
      </c>
      <c r="AF135" s="1009">
        <v>0</v>
      </c>
      <c r="AG135" s="1009">
        <v>0</v>
      </c>
      <c r="AH135" s="1009">
        <v>0</v>
      </c>
    </row>
    <row r="136" spans="1:34" ht="30" customHeight="1">
      <c r="A136" s="2021"/>
      <c r="B136" s="1011" t="s">
        <v>806</v>
      </c>
      <c r="C136" s="1009">
        <f t="shared" si="8"/>
        <v>0</v>
      </c>
      <c r="D136" s="1009"/>
      <c r="E136" s="1009"/>
      <c r="F136" s="1009"/>
      <c r="G136" s="1009"/>
      <c r="H136" s="1009"/>
      <c r="I136" s="1009"/>
      <c r="J136" s="1009"/>
      <c r="K136" s="1009"/>
      <c r="L136" s="1009"/>
      <c r="M136" s="1009"/>
      <c r="N136" s="1009"/>
      <c r="O136" s="1009"/>
      <c r="P136" s="1009"/>
      <c r="Q136" s="1009"/>
      <c r="R136" s="1009"/>
      <c r="S136" s="1009"/>
      <c r="T136" s="1009"/>
      <c r="U136" s="1009"/>
      <c r="V136" s="1009"/>
      <c r="W136" s="1009"/>
      <c r="X136" s="1009"/>
      <c r="Y136" s="1009">
        <v>0</v>
      </c>
      <c r="Z136" s="1009">
        <v>0</v>
      </c>
      <c r="AA136" s="1009">
        <v>0</v>
      </c>
      <c r="AB136" s="1009">
        <v>0</v>
      </c>
      <c r="AC136" s="1009">
        <v>0</v>
      </c>
      <c r="AD136" s="1009">
        <v>0</v>
      </c>
      <c r="AE136" s="1009">
        <v>0</v>
      </c>
      <c r="AF136" s="1009">
        <v>0</v>
      </c>
      <c r="AG136" s="1009">
        <v>0</v>
      </c>
      <c r="AH136" s="1009">
        <v>0</v>
      </c>
    </row>
    <row r="137" spans="1:34" ht="30" customHeight="1">
      <c r="A137" s="2021"/>
      <c r="B137" s="995" t="s">
        <v>807</v>
      </c>
      <c r="C137" s="1009">
        <f t="shared" si="8"/>
        <v>1.02</v>
      </c>
      <c r="D137" s="1009"/>
      <c r="E137" s="1009"/>
      <c r="F137" s="1009"/>
      <c r="G137" s="1009"/>
      <c r="H137" s="1009"/>
      <c r="I137" s="1009"/>
      <c r="J137" s="1009"/>
      <c r="K137" s="1009"/>
      <c r="L137" s="1009"/>
      <c r="M137" s="1009"/>
      <c r="N137" s="1009"/>
      <c r="O137" s="1009"/>
      <c r="P137" s="1009"/>
      <c r="Q137" s="1371">
        <v>1.02</v>
      </c>
      <c r="R137" s="1009"/>
      <c r="S137" s="1009"/>
      <c r="T137" s="1009"/>
      <c r="U137" s="1009"/>
      <c r="V137" s="1009"/>
      <c r="W137" s="1009"/>
      <c r="X137" s="1009"/>
      <c r="Y137" s="1009">
        <v>0</v>
      </c>
      <c r="Z137" s="1009">
        <v>0</v>
      </c>
      <c r="AA137" s="1009">
        <v>0</v>
      </c>
      <c r="AB137" s="1009">
        <v>0</v>
      </c>
      <c r="AC137" s="1009">
        <v>0</v>
      </c>
      <c r="AD137" s="1009">
        <v>0</v>
      </c>
      <c r="AE137" s="1009">
        <v>0</v>
      </c>
      <c r="AF137" s="1009">
        <v>0</v>
      </c>
      <c r="AG137" s="1009">
        <v>0</v>
      </c>
      <c r="AH137" s="1009">
        <v>0</v>
      </c>
    </row>
    <row r="138" spans="1:34" ht="30" customHeight="1">
      <c r="A138" s="2021"/>
      <c r="B138" s="991" t="s">
        <v>808</v>
      </c>
      <c r="C138" s="1009">
        <f t="shared" si="8"/>
        <v>0</v>
      </c>
      <c r="D138" s="1009"/>
      <c r="E138" s="1009"/>
      <c r="F138" s="1009"/>
      <c r="G138" s="1009"/>
      <c r="H138" s="1009"/>
      <c r="I138" s="1009"/>
      <c r="J138" s="1009"/>
      <c r="K138" s="1009"/>
      <c r="L138" s="1009"/>
      <c r="M138" s="1009"/>
      <c r="N138" s="1009"/>
      <c r="O138" s="1009"/>
      <c r="P138" s="1009"/>
      <c r="Q138" s="1009"/>
      <c r="R138" s="1009"/>
      <c r="S138" s="1009"/>
      <c r="T138" s="1009"/>
      <c r="U138" s="1009"/>
      <c r="V138" s="1009"/>
      <c r="W138" s="1009"/>
      <c r="X138" s="1009"/>
      <c r="Y138" s="1009">
        <v>0</v>
      </c>
      <c r="Z138" s="1009">
        <v>0</v>
      </c>
      <c r="AA138" s="1009">
        <v>0</v>
      </c>
      <c r="AB138" s="1009">
        <v>0</v>
      </c>
      <c r="AC138" s="1009">
        <v>0</v>
      </c>
      <c r="AD138" s="1009">
        <v>0</v>
      </c>
      <c r="AE138" s="1009">
        <v>0</v>
      </c>
      <c r="AF138" s="1009">
        <v>0</v>
      </c>
      <c r="AG138" s="1009">
        <v>0</v>
      </c>
      <c r="AH138" s="1009">
        <v>0</v>
      </c>
    </row>
    <row r="139" spans="1:34" ht="30" customHeight="1">
      <c r="A139" s="2021"/>
      <c r="B139" s="1011" t="s">
        <v>821</v>
      </c>
      <c r="C139" s="1009">
        <f t="shared" si="8"/>
        <v>14.67</v>
      </c>
      <c r="D139" s="1009"/>
      <c r="E139" s="1009"/>
      <c r="F139" s="1009"/>
      <c r="G139" s="1009"/>
      <c r="H139" s="1009"/>
      <c r="I139" s="1009"/>
      <c r="J139" s="1009"/>
      <c r="K139" s="1009"/>
      <c r="L139" s="1009"/>
      <c r="M139" s="1009"/>
      <c r="N139" s="1009"/>
      <c r="O139" s="1009"/>
      <c r="P139" s="1009"/>
      <c r="Q139" s="1009"/>
      <c r="R139" s="1009"/>
      <c r="S139" s="1009"/>
      <c r="T139" s="1009"/>
      <c r="U139" s="1009"/>
      <c r="V139" s="1009"/>
      <c r="W139" s="1009"/>
      <c r="X139" s="1009"/>
      <c r="Y139" s="1009">
        <v>0</v>
      </c>
      <c r="Z139" s="1009">
        <v>0</v>
      </c>
      <c r="AA139" s="1009">
        <v>0</v>
      </c>
      <c r="AB139" s="1009">
        <v>0</v>
      </c>
      <c r="AC139" s="1009">
        <v>0</v>
      </c>
      <c r="AD139" s="1009">
        <v>0</v>
      </c>
      <c r="AE139" s="1009">
        <v>0</v>
      </c>
      <c r="AF139" s="1009">
        <v>0</v>
      </c>
      <c r="AG139" s="1009">
        <v>0</v>
      </c>
      <c r="AH139" s="1009">
        <v>14.67</v>
      </c>
    </row>
    <row r="140" spans="1:34" ht="30" customHeight="1">
      <c r="A140" s="2021"/>
      <c r="B140" s="1011" t="s">
        <v>822</v>
      </c>
      <c r="C140" s="1009">
        <f t="shared" si="8"/>
        <v>0</v>
      </c>
      <c r="D140" s="1009"/>
      <c r="E140" s="1009"/>
      <c r="F140" s="1009"/>
      <c r="G140" s="1009"/>
      <c r="H140" s="1009"/>
      <c r="I140" s="1009"/>
      <c r="J140" s="1009"/>
      <c r="K140" s="1009"/>
      <c r="L140" s="1009"/>
      <c r="M140" s="1009"/>
      <c r="N140" s="1009"/>
      <c r="O140" s="1009"/>
      <c r="P140" s="1009"/>
      <c r="Q140" s="1009"/>
      <c r="R140" s="1009"/>
      <c r="S140" s="1009"/>
      <c r="T140" s="1009"/>
      <c r="U140" s="1009"/>
      <c r="V140" s="1009"/>
      <c r="W140" s="1009"/>
      <c r="X140" s="1009"/>
      <c r="Y140" s="1009">
        <v>0</v>
      </c>
      <c r="Z140" s="1009">
        <v>0</v>
      </c>
      <c r="AA140" s="1009">
        <v>0</v>
      </c>
      <c r="AB140" s="1009">
        <v>0</v>
      </c>
      <c r="AC140" s="1009">
        <v>0</v>
      </c>
      <c r="AD140" s="1009">
        <v>0</v>
      </c>
      <c r="AE140" s="1009">
        <v>0</v>
      </c>
      <c r="AF140" s="1009">
        <v>0</v>
      </c>
      <c r="AG140" s="1009">
        <v>0</v>
      </c>
      <c r="AH140" s="1009">
        <v>0</v>
      </c>
    </row>
    <row r="141" spans="1:34" ht="19.5" customHeight="1">
      <c r="A141" s="2021"/>
      <c r="B141" s="1249" t="s">
        <v>952</v>
      </c>
      <c r="C141" s="1009">
        <f t="shared" si="8"/>
        <v>0</v>
      </c>
      <c r="D141" s="1009"/>
      <c r="E141" s="1009"/>
      <c r="F141" s="1009"/>
      <c r="G141" s="1009"/>
      <c r="H141" s="1009"/>
      <c r="I141" s="1009"/>
      <c r="J141" s="1009"/>
      <c r="K141" s="1009"/>
      <c r="L141" s="1009"/>
      <c r="M141" s="1009"/>
      <c r="N141" s="1009"/>
      <c r="O141" s="1009"/>
      <c r="P141" s="1009"/>
      <c r="Q141" s="1009"/>
      <c r="R141" s="1009"/>
      <c r="S141" s="1009"/>
      <c r="T141" s="1009"/>
      <c r="U141" s="1009"/>
      <c r="V141" s="1009"/>
      <c r="W141" s="1009"/>
      <c r="X141" s="1009"/>
      <c r="Y141" s="1009">
        <v>0</v>
      </c>
      <c r="Z141" s="1009">
        <v>0</v>
      </c>
      <c r="AA141" s="1009">
        <v>0</v>
      </c>
      <c r="AB141" s="1009">
        <v>0</v>
      </c>
      <c r="AC141" s="1009">
        <v>0</v>
      </c>
      <c r="AD141" s="1009">
        <v>0</v>
      </c>
      <c r="AE141" s="1009">
        <v>0</v>
      </c>
      <c r="AF141" s="1009">
        <v>0</v>
      </c>
      <c r="AG141" s="1009">
        <v>0</v>
      </c>
      <c r="AH141" s="1009">
        <v>0</v>
      </c>
    </row>
    <row r="142" spans="1:34" ht="19.5" customHeight="1">
      <c r="A142" s="2391" t="s">
        <v>812</v>
      </c>
      <c r="B142" s="1007" t="s">
        <v>41</v>
      </c>
      <c r="C142" s="1370">
        <f t="shared" si="8"/>
        <v>3461.8900000000008</v>
      </c>
      <c r="D142" s="1007">
        <f>SUM('동구 배수관'!D143:'동구 배수관'!D164)</f>
        <v>2675.1600000000003</v>
      </c>
      <c r="E142" s="1007">
        <f>SUM('동구 배수관'!E143:'동구 배수관'!E164)</f>
        <v>16.61</v>
      </c>
      <c r="F142" s="1007">
        <f>SUM('동구 배수관'!F143:'동구 배수관'!F164)</f>
        <v>311.3</v>
      </c>
      <c r="G142" s="1007">
        <f>SUM('동구 배수관'!G143:'동구 배수관'!G164)</f>
        <v>0</v>
      </c>
      <c r="H142" s="1007">
        <f>SUM('동구 배수관'!H143:'동구 배수관'!H164)</f>
        <v>0</v>
      </c>
      <c r="I142" s="1007">
        <f>SUM('동구 배수관'!I143:'동구 배수관'!I164)</f>
        <v>10</v>
      </c>
      <c r="J142" s="1007">
        <f>SUM('동구 배수관'!J143:'동구 배수관'!J164)</f>
        <v>0</v>
      </c>
      <c r="K142" s="1007">
        <f>SUM('동구 배수관'!K143:'동구 배수관'!K164)</f>
        <v>0</v>
      </c>
      <c r="L142" s="1007">
        <f>SUM('동구 배수관'!L143:'동구 배수관'!L164)</f>
        <v>0</v>
      </c>
      <c r="M142" s="1007">
        <f>SUM('동구 배수관'!M143:'동구 배수관'!M164)</f>
        <v>3.78</v>
      </c>
      <c r="N142" s="1007">
        <f>SUM('동구 배수관'!N143:'동구 배수관'!N164)</f>
        <v>0</v>
      </c>
      <c r="O142" s="1007">
        <f>SUM('동구 배수관'!O143:'동구 배수관'!O164)</f>
        <v>69.44</v>
      </c>
      <c r="P142" s="1007">
        <f>SUM('동구 배수관'!P143:'동구 배수관'!P164)</f>
        <v>0</v>
      </c>
      <c r="Q142" s="1007">
        <f>SUM('동구 배수관'!Q143:'동구 배수관'!Q164)</f>
        <v>287.75</v>
      </c>
      <c r="R142" s="1007">
        <f>SUM('동구 배수관'!R143:'동구 배수관'!R164)</f>
        <v>0</v>
      </c>
      <c r="S142" s="1007">
        <f>SUM('동구 배수관'!S143:'동구 배수관'!S164)</f>
        <v>0</v>
      </c>
      <c r="T142" s="1007">
        <f>SUM('동구 배수관'!T143:'동구 배수관'!T164)</f>
        <v>0</v>
      </c>
      <c r="U142" s="1007">
        <f>SUM('동구 배수관'!U143:'동구 배수관'!U164)</f>
        <v>19.12</v>
      </c>
      <c r="V142" s="1007">
        <f>SUM('동구 배수관'!V143:'동구 배수관'!V164)</f>
        <v>0</v>
      </c>
      <c r="W142" s="1007">
        <f>SUM('동구 배수관'!W143:'동구 배수관'!W164)</f>
        <v>0</v>
      </c>
      <c r="X142" s="1007">
        <f>SUM('동구 배수관'!X143:'동구 배수관'!X164)</f>
        <v>0</v>
      </c>
      <c r="Y142" s="1007">
        <f>SUM('동구 배수관'!Y143:'동구 배수관'!Y164)</f>
        <v>0</v>
      </c>
      <c r="Z142" s="1007">
        <f>SUM('동구 배수관'!Z143:'동구 배수관'!Z164)</f>
        <v>1.65</v>
      </c>
      <c r="AA142" s="1007">
        <f>SUM('동구 배수관'!AA143:'동구 배수관'!AA164)</f>
        <v>2.68</v>
      </c>
      <c r="AB142" s="1007">
        <f>SUM('동구 배수관'!AB143:'동구 배수관'!AB164)</f>
        <v>0</v>
      </c>
      <c r="AC142" s="1007">
        <f>SUM('동구 배수관'!AC143:'동구 배수관'!AC164)</f>
        <v>0.94</v>
      </c>
      <c r="AD142" s="1007">
        <f>SUM('동구 배수관'!AD143:'동구 배수관'!AD164)</f>
        <v>0</v>
      </c>
      <c r="AE142" s="1007">
        <f>SUM('동구 배수관'!AE143:'동구 배수관'!AE164)</f>
        <v>0.5</v>
      </c>
      <c r="AF142" s="1007">
        <f>SUM('동구 배수관'!AF143:'동구 배수관'!AF164)</f>
        <v>0</v>
      </c>
      <c r="AG142" s="1007">
        <f>SUM('동구 배수관'!AG143:'동구 배수관'!AG164)</f>
        <v>62.96</v>
      </c>
      <c r="AH142" s="1007">
        <f>SUM('동구 배수관'!AH143:'동구 배수관'!AH164)</f>
        <v>0</v>
      </c>
    </row>
    <row r="143" spans="1:34" ht="19.5" customHeight="1">
      <c r="A143" s="2391" t="s">
        <v>812</v>
      </c>
      <c r="B143" s="989" t="s">
        <v>951</v>
      </c>
      <c r="C143" s="1009">
        <f t="shared" si="8"/>
        <v>0</v>
      </c>
      <c r="D143" s="1009">
        <v>0</v>
      </c>
      <c r="E143" s="1009">
        <v>0</v>
      </c>
      <c r="F143" s="1009">
        <v>0</v>
      </c>
      <c r="G143" s="1009">
        <v>0</v>
      </c>
      <c r="H143" s="1009">
        <v>0</v>
      </c>
      <c r="I143" s="1009">
        <v>0</v>
      </c>
      <c r="J143" s="1009">
        <v>0</v>
      </c>
      <c r="K143" s="1009">
        <v>0</v>
      </c>
      <c r="L143" s="1009">
        <v>0</v>
      </c>
      <c r="M143" s="1009">
        <v>0</v>
      </c>
      <c r="N143" s="1009">
        <v>0</v>
      </c>
      <c r="O143" s="1009">
        <v>0</v>
      </c>
      <c r="P143" s="1009">
        <v>0</v>
      </c>
      <c r="Q143" s="1009">
        <v>0</v>
      </c>
      <c r="R143" s="1009">
        <v>0</v>
      </c>
      <c r="S143" s="1009">
        <v>0</v>
      </c>
      <c r="T143" s="1009">
        <v>0</v>
      </c>
      <c r="U143" s="1009">
        <v>0</v>
      </c>
      <c r="V143" s="1009">
        <v>0</v>
      </c>
      <c r="W143" s="1009">
        <v>0</v>
      </c>
      <c r="X143" s="1009">
        <v>0</v>
      </c>
      <c r="Y143" s="1009">
        <v>0</v>
      </c>
      <c r="Z143" s="1009">
        <v>0</v>
      </c>
      <c r="AA143" s="1009">
        <v>0</v>
      </c>
      <c r="AB143" s="1009">
        <v>0</v>
      </c>
      <c r="AC143" s="1009">
        <v>0</v>
      </c>
      <c r="AD143" s="1009">
        <v>0</v>
      </c>
      <c r="AE143" s="1009">
        <v>0</v>
      </c>
      <c r="AF143" s="1009">
        <v>0</v>
      </c>
      <c r="AG143" s="1009">
        <v>0</v>
      </c>
      <c r="AH143" s="1009">
        <v>0</v>
      </c>
    </row>
    <row r="144" spans="1:34" ht="30" customHeight="1">
      <c r="A144" s="2021"/>
      <c r="B144" s="989" t="s">
        <v>796</v>
      </c>
      <c r="C144" s="1009">
        <f t="shared" si="8"/>
        <v>66.95</v>
      </c>
      <c r="D144" s="1009">
        <v>66.95</v>
      </c>
      <c r="E144" s="1009"/>
      <c r="F144" s="1009"/>
      <c r="G144" s="1009"/>
      <c r="H144" s="1009"/>
      <c r="I144" s="1009"/>
      <c r="J144" s="1009"/>
      <c r="K144" s="1009"/>
      <c r="L144" s="1009"/>
      <c r="M144" s="1009"/>
      <c r="N144" s="1009"/>
      <c r="O144" s="1009"/>
      <c r="P144" s="1009"/>
      <c r="Q144" s="1009"/>
      <c r="R144" s="1009"/>
      <c r="S144" s="1009"/>
      <c r="T144" s="1009"/>
      <c r="U144" s="1009"/>
      <c r="V144" s="1009"/>
      <c r="W144" s="1009"/>
      <c r="X144" s="1009"/>
      <c r="Y144" s="1009">
        <v>0</v>
      </c>
      <c r="Z144" s="1009">
        <v>0</v>
      </c>
      <c r="AA144" s="1009">
        <v>0</v>
      </c>
      <c r="AB144" s="1009">
        <v>0</v>
      </c>
      <c r="AC144" s="1009">
        <v>0</v>
      </c>
      <c r="AD144" s="1009">
        <v>0</v>
      </c>
      <c r="AE144" s="1009">
        <v>0</v>
      </c>
      <c r="AF144" s="1009">
        <v>0</v>
      </c>
      <c r="AG144" s="1009">
        <v>0</v>
      </c>
      <c r="AH144" s="1009">
        <v>0</v>
      </c>
    </row>
    <row r="145" spans="1:34" ht="30" customHeight="1">
      <c r="A145" s="2021"/>
      <c r="B145" s="989" t="s">
        <v>797</v>
      </c>
      <c r="C145" s="1009">
        <f t="shared" si="8"/>
        <v>1724.8600000000001</v>
      </c>
      <c r="D145" s="1009">
        <v>1661.9</v>
      </c>
      <c r="E145" s="1009"/>
      <c r="F145" s="1009"/>
      <c r="G145" s="1009"/>
      <c r="H145" s="1009"/>
      <c r="I145" s="1009"/>
      <c r="J145" s="1009"/>
      <c r="K145" s="1009"/>
      <c r="L145" s="1009"/>
      <c r="M145" s="1009"/>
      <c r="N145" s="1009"/>
      <c r="O145" s="1009"/>
      <c r="P145" s="1009"/>
      <c r="Q145" s="1009"/>
      <c r="R145" s="1009"/>
      <c r="S145" s="1009"/>
      <c r="T145" s="1009"/>
      <c r="U145" s="1009"/>
      <c r="V145" s="1009"/>
      <c r="W145" s="1009"/>
      <c r="X145" s="1009"/>
      <c r="Y145" s="1009">
        <v>0</v>
      </c>
      <c r="Z145" s="1009">
        <v>0</v>
      </c>
      <c r="AA145" s="1009">
        <v>0</v>
      </c>
      <c r="AB145" s="1009">
        <v>0</v>
      </c>
      <c r="AC145" s="1009">
        <v>0</v>
      </c>
      <c r="AD145" s="1009">
        <v>0</v>
      </c>
      <c r="AE145" s="1009">
        <v>0</v>
      </c>
      <c r="AF145" s="1009">
        <v>0</v>
      </c>
      <c r="AG145" s="1009">
        <v>62.96</v>
      </c>
      <c r="AH145" s="1009">
        <v>0</v>
      </c>
    </row>
    <row r="146" spans="1:34" ht="30" customHeight="1">
      <c r="A146" s="2021"/>
      <c r="B146" s="989" t="s">
        <v>798</v>
      </c>
      <c r="C146" s="1009">
        <f t="shared" si="8"/>
        <v>0</v>
      </c>
      <c r="D146" s="1009">
        <v>0</v>
      </c>
      <c r="E146" s="1009">
        <v>0</v>
      </c>
      <c r="F146" s="1009">
        <v>0</v>
      </c>
      <c r="G146" s="1009">
        <v>0</v>
      </c>
      <c r="H146" s="1009">
        <v>0</v>
      </c>
      <c r="I146" s="1009">
        <v>0</v>
      </c>
      <c r="J146" s="1009">
        <v>0</v>
      </c>
      <c r="K146" s="1009">
        <v>0</v>
      </c>
      <c r="L146" s="1009">
        <v>0</v>
      </c>
      <c r="M146" s="1009">
        <v>0</v>
      </c>
      <c r="N146" s="1009">
        <v>0</v>
      </c>
      <c r="O146" s="1009">
        <v>0</v>
      </c>
      <c r="P146" s="1009">
        <v>0</v>
      </c>
      <c r="Q146" s="1009">
        <v>0</v>
      </c>
      <c r="R146" s="1009">
        <v>0</v>
      </c>
      <c r="S146" s="1009">
        <v>0</v>
      </c>
      <c r="T146" s="1009">
        <v>0</v>
      </c>
      <c r="U146" s="1009">
        <v>0</v>
      </c>
      <c r="V146" s="1009">
        <v>0</v>
      </c>
      <c r="W146" s="1009">
        <v>0</v>
      </c>
      <c r="X146" s="1009">
        <v>0</v>
      </c>
      <c r="Y146" s="1009">
        <v>0</v>
      </c>
      <c r="Z146" s="1009">
        <v>0</v>
      </c>
      <c r="AA146" s="1009">
        <v>0</v>
      </c>
      <c r="AB146" s="1009">
        <v>0</v>
      </c>
      <c r="AC146" s="1009">
        <v>0</v>
      </c>
      <c r="AD146" s="1009">
        <v>0</v>
      </c>
      <c r="AE146" s="1009">
        <v>0</v>
      </c>
      <c r="AF146" s="1009">
        <v>0</v>
      </c>
      <c r="AG146" s="1009">
        <v>0</v>
      </c>
      <c r="AH146" s="1009">
        <v>0</v>
      </c>
    </row>
    <row r="147" spans="1:34" ht="30" customHeight="1">
      <c r="A147" s="2021"/>
      <c r="B147" s="989" t="s">
        <v>780</v>
      </c>
      <c r="C147" s="1009">
        <f t="shared" si="8"/>
        <v>1616.9900000000002</v>
      </c>
      <c r="D147" s="1009">
        <v>893.22</v>
      </c>
      <c r="E147" s="1372">
        <v>16.61</v>
      </c>
      <c r="F147" s="1372">
        <v>311.3</v>
      </c>
      <c r="G147" s="1372"/>
      <c r="H147" s="1372"/>
      <c r="I147" s="1372">
        <v>10</v>
      </c>
      <c r="J147" s="1372"/>
      <c r="K147" s="1372"/>
      <c r="L147" s="1372"/>
      <c r="M147" s="1372">
        <v>3.78</v>
      </c>
      <c r="N147" s="1372"/>
      <c r="O147" s="1372">
        <v>69.44</v>
      </c>
      <c r="P147" s="1372"/>
      <c r="Q147" s="1372">
        <v>287.75</v>
      </c>
      <c r="R147" s="1372"/>
      <c r="S147" s="1372"/>
      <c r="T147" s="1372"/>
      <c r="U147" s="1372">
        <v>19.12</v>
      </c>
      <c r="V147" s="1372"/>
      <c r="W147" s="1372"/>
      <c r="X147" s="1372"/>
      <c r="Y147" s="1009">
        <v>0</v>
      </c>
      <c r="Z147" s="1009">
        <v>1.65</v>
      </c>
      <c r="AA147" s="1009">
        <v>2.68</v>
      </c>
      <c r="AB147" s="1009">
        <v>0</v>
      </c>
      <c r="AC147" s="1009">
        <v>0.94</v>
      </c>
      <c r="AD147" s="1009">
        <v>0</v>
      </c>
      <c r="AE147" s="1009">
        <v>0.5</v>
      </c>
      <c r="AF147" s="1009">
        <v>0</v>
      </c>
      <c r="AG147" s="1009">
        <v>0</v>
      </c>
      <c r="AH147" s="1009">
        <v>0</v>
      </c>
    </row>
    <row r="148" spans="1:34" ht="30" customHeight="1">
      <c r="A148" s="2021"/>
      <c r="B148" s="991" t="s">
        <v>781</v>
      </c>
      <c r="C148" s="1009">
        <f t="shared" si="8"/>
        <v>0</v>
      </c>
      <c r="D148" s="1009">
        <v>0</v>
      </c>
      <c r="E148" s="1009">
        <v>0</v>
      </c>
      <c r="F148" s="1009">
        <v>0</v>
      </c>
      <c r="G148" s="1009">
        <v>0</v>
      </c>
      <c r="H148" s="1009">
        <v>0</v>
      </c>
      <c r="I148" s="1009">
        <v>0</v>
      </c>
      <c r="J148" s="1009">
        <v>0</v>
      </c>
      <c r="K148" s="1009">
        <v>0</v>
      </c>
      <c r="L148" s="1009">
        <v>0</v>
      </c>
      <c r="M148" s="1009">
        <v>0</v>
      </c>
      <c r="N148" s="1009">
        <v>0</v>
      </c>
      <c r="O148" s="1009">
        <v>0</v>
      </c>
      <c r="P148" s="1009">
        <v>0</v>
      </c>
      <c r="Q148" s="1009">
        <v>0</v>
      </c>
      <c r="R148" s="1009">
        <v>0</v>
      </c>
      <c r="S148" s="1009">
        <v>0</v>
      </c>
      <c r="T148" s="1009">
        <v>0</v>
      </c>
      <c r="U148" s="1009">
        <v>0</v>
      </c>
      <c r="V148" s="1009">
        <v>0</v>
      </c>
      <c r="W148" s="1009">
        <v>0</v>
      </c>
      <c r="X148" s="1009">
        <v>0</v>
      </c>
      <c r="Y148" s="1009">
        <v>0</v>
      </c>
      <c r="Z148" s="1009">
        <v>0</v>
      </c>
      <c r="AA148" s="1009">
        <v>0</v>
      </c>
      <c r="AB148" s="1009">
        <v>0</v>
      </c>
      <c r="AC148" s="1009">
        <v>0</v>
      </c>
      <c r="AD148" s="1009">
        <v>0</v>
      </c>
      <c r="AE148" s="1009">
        <v>0</v>
      </c>
      <c r="AF148" s="1009">
        <v>0</v>
      </c>
      <c r="AG148" s="1009">
        <v>0</v>
      </c>
      <c r="AH148" s="1009">
        <v>0</v>
      </c>
    </row>
    <row r="149" spans="1:34" ht="30" customHeight="1">
      <c r="A149" s="2021"/>
      <c r="B149" s="991" t="s">
        <v>786</v>
      </c>
      <c r="C149" s="1009">
        <f t="shared" si="8"/>
        <v>0</v>
      </c>
      <c r="D149" s="1009">
        <v>0</v>
      </c>
      <c r="E149" s="1009">
        <v>0</v>
      </c>
      <c r="F149" s="1009">
        <v>0</v>
      </c>
      <c r="G149" s="1009">
        <v>0</v>
      </c>
      <c r="H149" s="1009">
        <v>0</v>
      </c>
      <c r="I149" s="1009">
        <v>0</v>
      </c>
      <c r="J149" s="1009">
        <v>0</v>
      </c>
      <c r="K149" s="1009">
        <v>0</v>
      </c>
      <c r="L149" s="1009">
        <v>0</v>
      </c>
      <c r="M149" s="1009">
        <v>0</v>
      </c>
      <c r="N149" s="1009">
        <v>0</v>
      </c>
      <c r="O149" s="1009">
        <v>0</v>
      </c>
      <c r="P149" s="1009">
        <v>0</v>
      </c>
      <c r="Q149" s="1009">
        <v>0</v>
      </c>
      <c r="R149" s="1009">
        <v>0</v>
      </c>
      <c r="S149" s="1009">
        <v>0</v>
      </c>
      <c r="T149" s="1009">
        <v>0</v>
      </c>
      <c r="U149" s="1009">
        <v>0</v>
      </c>
      <c r="V149" s="1009">
        <v>0</v>
      </c>
      <c r="W149" s="1009">
        <v>0</v>
      </c>
      <c r="X149" s="1009">
        <v>0</v>
      </c>
      <c r="Y149" s="1009">
        <v>0</v>
      </c>
      <c r="Z149" s="1009">
        <v>0</v>
      </c>
      <c r="AA149" s="1009">
        <v>0</v>
      </c>
      <c r="AB149" s="1009">
        <v>0</v>
      </c>
      <c r="AC149" s="1009">
        <v>0</v>
      </c>
      <c r="AD149" s="1009">
        <v>0</v>
      </c>
      <c r="AE149" s="1009">
        <v>0</v>
      </c>
      <c r="AF149" s="1009">
        <v>0</v>
      </c>
      <c r="AG149" s="1009">
        <v>0</v>
      </c>
      <c r="AH149" s="1009">
        <v>0</v>
      </c>
    </row>
    <row r="150" spans="1:34" ht="30" customHeight="1">
      <c r="A150" s="2021"/>
      <c r="B150" s="991" t="s">
        <v>799</v>
      </c>
      <c r="C150" s="1009">
        <f t="shared" si="8"/>
        <v>0</v>
      </c>
      <c r="D150" s="1009">
        <v>0</v>
      </c>
      <c r="E150" s="1009">
        <v>0</v>
      </c>
      <c r="F150" s="1009">
        <v>0</v>
      </c>
      <c r="G150" s="1009">
        <v>0</v>
      </c>
      <c r="H150" s="1009">
        <v>0</v>
      </c>
      <c r="I150" s="1009">
        <v>0</v>
      </c>
      <c r="J150" s="1009">
        <v>0</v>
      </c>
      <c r="K150" s="1009">
        <v>0</v>
      </c>
      <c r="L150" s="1009">
        <v>0</v>
      </c>
      <c r="M150" s="1009">
        <v>0</v>
      </c>
      <c r="N150" s="1009">
        <v>0</v>
      </c>
      <c r="O150" s="1009">
        <v>0</v>
      </c>
      <c r="P150" s="1009">
        <v>0</v>
      </c>
      <c r="Q150" s="1009">
        <v>0</v>
      </c>
      <c r="R150" s="1009">
        <v>0</v>
      </c>
      <c r="S150" s="1009">
        <v>0</v>
      </c>
      <c r="T150" s="1009">
        <v>0</v>
      </c>
      <c r="U150" s="1009">
        <v>0</v>
      </c>
      <c r="V150" s="1009">
        <v>0</v>
      </c>
      <c r="W150" s="1009">
        <v>0</v>
      </c>
      <c r="X150" s="1009">
        <v>0</v>
      </c>
      <c r="Y150" s="1009">
        <v>0</v>
      </c>
      <c r="Z150" s="1009">
        <v>0</v>
      </c>
      <c r="AA150" s="1009">
        <v>0</v>
      </c>
      <c r="AB150" s="1009">
        <v>0</v>
      </c>
      <c r="AC150" s="1009">
        <v>0</v>
      </c>
      <c r="AD150" s="1009">
        <v>0</v>
      </c>
      <c r="AE150" s="1009">
        <v>0</v>
      </c>
      <c r="AF150" s="1009">
        <v>0</v>
      </c>
      <c r="AG150" s="1009">
        <v>0</v>
      </c>
      <c r="AH150" s="1009">
        <v>0</v>
      </c>
    </row>
    <row r="151" spans="1:34" ht="30" customHeight="1">
      <c r="A151" s="2021"/>
      <c r="B151" s="991" t="s">
        <v>787</v>
      </c>
      <c r="C151" s="1009">
        <f t="shared" si="8"/>
        <v>0</v>
      </c>
      <c r="D151" s="1009">
        <v>0</v>
      </c>
      <c r="E151" s="1009">
        <v>0</v>
      </c>
      <c r="F151" s="1009">
        <v>0</v>
      </c>
      <c r="G151" s="1009">
        <v>0</v>
      </c>
      <c r="H151" s="1009">
        <v>0</v>
      </c>
      <c r="I151" s="1009">
        <v>0</v>
      </c>
      <c r="J151" s="1009">
        <v>0</v>
      </c>
      <c r="K151" s="1009">
        <v>0</v>
      </c>
      <c r="L151" s="1009">
        <v>0</v>
      </c>
      <c r="M151" s="1009">
        <v>0</v>
      </c>
      <c r="N151" s="1009">
        <v>0</v>
      </c>
      <c r="O151" s="1009">
        <v>0</v>
      </c>
      <c r="P151" s="1009">
        <v>0</v>
      </c>
      <c r="Q151" s="1009">
        <v>0</v>
      </c>
      <c r="R151" s="1009">
        <v>0</v>
      </c>
      <c r="S151" s="1009">
        <v>0</v>
      </c>
      <c r="T151" s="1009">
        <v>0</v>
      </c>
      <c r="U151" s="1009">
        <v>0</v>
      </c>
      <c r="V151" s="1009">
        <v>0</v>
      </c>
      <c r="W151" s="1009">
        <v>0</v>
      </c>
      <c r="X151" s="1009">
        <v>0</v>
      </c>
      <c r="Y151" s="1009">
        <v>0</v>
      </c>
      <c r="Z151" s="1009">
        <v>0</v>
      </c>
      <c r="AA151" s="1009">
        <v>0</v>
      </c>
      <c r="AB151" s="1009">
        <v>0</v>
      </c>
      <c r="AC151" s="1009">
        <v>0</v>
      </c>
      <c r="AD151" s="1009">
        <v>0</v>
      </c>
      <c r="AE151" s="1009">
        <v>0</v>
      </c>
      <c r="AF151" s="1009">
        <v>0</v>
      </c>
      <c r="AG151" s="1009">
        <v>0</v>
      </c>
      <c r="AH151" s="1009">
        <v>0</v>
      </c>
    </row>
    <row r="152" spans="1:34" s="1710" customFormat="1" ht="30" customHeight="1">
      <c r="A152" s="2021"/>
      <c r="B152" s="991" t="s">
        <v>1533</v>
      </c>
      <c r="C152" s="1009">
        <f t="shared" si="8"/>
        <v>0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  <c r="K152" s="1009">
        <v>0</v>
      </c>
      <c r="L152" s="1009">
        <v>0</v>
      </c>
      <c r="M152" s="1009">
        <v>0</v>
      </c>
      <c r="N152" s="1009">
        <v>0</v>
      </c>
      <c r="O152" s="1009">
        <v>0</v>
      </c>
      <c r="P152" s="1009">
        <v>0</v>
      </c>
      <c r="Q152" s="1009">
        <v>0</v>
      </c>
      <c r="R152" s="1009">
        <v>0</v>
      </c>
      <c r="S152" s="1009">
        <v>0</v>
      </c>
      <c r="T152" s="1009">
        <v>0</v>
      </c>
      <c r="U152" s="1009">
        <v>0</v>
      </c>
      <c r="V152" s="1009">
        <v>0</v>
      </c>
      <c r="W152" s="1009">
        <v>0</v>
      </c>
      <c r="X152" s="1009">
        <v>0</v>
      </c>
      <c r="Y152" s="1009">
        <v>0</v>
      </c>
      <c r="Z152" s="1009">
        <v>0</v>
      </c>
      <c r="AA152" s="1009">
        <v>0</v>
      </c>
      <c r="AB152" s="1009">
        <v>0</v>
      </c>
      <c r="AC152" s="1009">
        <v>0</v>
      </c>
      <c r="AD152" s="1009">
        <v>0</v>
      </c>
      <c r="AE152" s="1009">
        <v>0</v>
      </c>
      <c r="AF152" s="1009">
        <v>0</v>
      </c>
      <c r="AG152" s="1009">
        <v>0</v>
      </c>
      <c r="AH152" s="1009">
        <v>0</v>
      </c>
    </row>
    <row r="153" spans="1:34" ht="30" customHeight="1">
      <c r="A153" s="2021"/>
      <c r="B153" s="991" t="s">
        <v>800</v>
      </c>
      <c r="C153" s="1009">
        <f t="shared" si="8"/>
        <v>0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  <c r="K153" s="1009">
        <v>0</v>
      </c>
      <c r="L153" s="1009">
        <v>0</v>
      </c>
      <c r="M153" s="1009">
        <v>0</v>
      </c>
      <c r="N153" s="1009">
        <v>0</v>
      </c>
      <c r="O153" s="1009">
        <v>0</v>
      </c>
      <c r="P153" s="1009">
        <v>0</v>
      </c>
      <c r="Q153" s="1009">
        <v>0</v>
      </c>
      <c r="R153" s="1009">
        <v>0</v>
      </c>
      <c r="S153" s="1009">
        <v>0</v>
      </c>
      <c r="T153" s="1009">
        <v>0</v>
      </c>
      <c r="U153" s="1009">
        <v>0</v>
      </c>
      <c r="V153" s="1009">
        <v>0</v>
      </c>
      <c r="W153" s="1009">
        <v>0</v>
      </c>
      <c r="X153" s="1009">
        <v>0</v>
      </c>
      <c r="Y153" s="1009">
        <v>0</v>
      </c>
      <c r="Z153" s="1009">
        <v>0</v>
      </c>
      <c r="AA153" s="1009">
        <v>0</v>
      </c>
      <c r="AB153" s="1009">
        <v>0</v>
      </c>
      <c r="AC153" s="1009">
        <v>0</v>
      </c>
      <c r="AD153" s="1009">
        <v>0</v>
      </c>
      <c r="AE153" s="1009">
        <v>0</v>
      </c>
      <c r="AF153" s="1009">
        <v>0</v>
      </c>
      <c r="AG153" s="1009">
        <v>0</v>
      </c>
      <c r="AH153" s="1009">
        <v>0</v>
      </c>
    </row>
    <row r="154" spans="1:34" ht="30" customHeight="1">
      <c r="A154" s="2021"/>
      <c r="B154" s="989" t="s">
        <v>801</v>
      </c>
      <c r="C154" s="1009">
        <f t="shared" si="8"/>
        <v>0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  <c r="K154" s="1009">
        <v>0</v>
      </c>
      <c r="L154" s="1009">
        <v>0</v>
      </c>
      <c r="M154" s="1009">
        <v>0</v>
      </c>
      <c r="N154" s="1009">
        <v>0</v>
      </c>
      <c r="O154" s="1009">
        <v>0</v>
      </c>
      <c r="P154" s="1009">
        <v>0</v>
      </c>
      <c r="Q154" s="1009">
        <v>0</v>
      </c>
      <c r="R154" s="1009">
        <v>0</v>
      </c>
      <c r="S154" s="1009">
        <v>0</v>
      </c>
      <c r="T154" s="1009">
        <v>0</v>
      </c>
      <c r="U154" s="1009">
        <v>0</v>
      </c>
      <c r="V154" s="1009">
        <v>0</v>
      </c>
      <c r="W154" s="1009">
        <v>0</v>
      </c>
      <c r="X154" s="1009">
        <v>0</v>
      </c>
      <c r="Y154" s="1009">
        <v>0</v>
      </c>
      <c r="Z154" s="1009">
        <v>0</v>
      </c>
      <c r="AA154" s="1009">
        <v>0</v>
      </c>
      <c r="AB154" s="1009">
        <v>0</v>
      </c>
      <c r="AC154" s="1009">
        <v>0</v>
      </c>
      <c r="AD154" s="1009">
        <v>0</v>
      </c>
      <c r="AE154" s="1009">
        <v>0</v>
      </c>
      <c r="AF154" s="1009">
        <v>0</v>
      </c>
      <c r="AG154" s="1009">
        <v>0</v>
      </c>
      <c r="AH154" s="1009">
        <v>0</v>
      </c>
    </row>
    <row r="155" spans="1:34" ht="30" customHeight="1">
      <c r="A155" s="2021"/>
      <c r="B155" s="995" t="s">
        <v>802</v>
      </c>
      <c r="C155" s="1009">
        <f t="shared" si="8"/>
        <v>0</v>
      </c>
      <c r="D155" s="1009">
        <v>0</v>
      </c>
      <c r="E155" s="1009">
        <v>0</v>
      </c>
      <c r="F155" s="1009">
        <v>0</v>
      </c>
      <c r="G155" s="1009">
        <v>0</v>
      </c>
      <c r="H155" s="1009">
        <v>0</v>
      </c>
      <c r="I155" s="1009">
        <v>0</v>
      </c>
      <c r="J155" s="1009">
        <v>0</v>
      </c>
      <c r="K155" s="1009">
        <v>0</v>
      </c>
      <c r="L155" s="1009">
        <v>0</v>
      </c>
      <c r="M155" s="1009">
        <v>0</v>
      </c>
      <c r="N155" s="1009">
        <v>0</v>
      </c>
      <c r="O155" s="1009">
        <v>0</v>
      </c>
      <c r="P155" s="1009">
        <v>0</v>
      </c>
      <c r="Q155" s="1009">
        <v>0</v>
      </c>
      <c r="R155" s="1009">
        <v>0</v>
      </c>
      <c r="S155" s="1009">
        <v>0</v>
      </c>
      <c r="T155" s="1009">
        <v>0</v>
      </c>
      <c r="U155" s="1009">
        <v>0</v>
      </c>
      <c r="V155" s="1009">
        <v>0</v>
      </c>
      <c r="W155" s="1009">
        <v>0</v>
      </c>
      <c r="X155" s="1009">
        <v>0</v>
      </c>
      <c r="Y155" s="1009">
        <v>0</v>
      </c>
      <c r="Z155" s="1009">
        <v>0</v>
      </c>
      <c r="AA155" s="1009">
        <v>0</v>
      </c>
      <c r="AB155" s="1009">
        <v>0</v>
      </c>
      <c r="AC155" s="1009">
        <v>0</v>
      </c>
      <c r="AD155" s="1009">
        <v>0</v>
      </c>
      <c r="AE155" s="1009">
        <v>0</v>
      </c>
      <c r="AF155" s="1009">
        <v>0</v>
      </c>
      <c r="AG155" s="1009">
        <v>0</v>
      </c>
      <c r="AH155" s="1009">
        <v>0</v>
      </c>
    </row>
    <row r="156" spans="1:34" ht="30" customHeight="1">
      <c r="A156" s="2021"/>
      <c r="B156" s="995" t="s">
        <v>803</v>
      </c>
      <c r="C156" s="1009">
        <f t="shared" si="8"/>
        <v>53.09</v>
      </c>
      <c r="D156" s="1009">
        <v>53.09</v>
      </c>
      <c r="E156" s="1009"/>
      <c r="F156" s="1009"/>
      <c r="G156" s="1009"/>
      <c r="H156" s="1009"/>
      <c r="I156" s="1009"/>
      <c r="J156" s="1009"/>
      <c r="K156" s="1009"/>
      <c r="L156" s="1009"/>
      <c r="M156" s="1009"/>
      <c r="N156" s="1009"/>
      <c r="O156" s="1009"/>
      <c r="P156" s="1009"/>
      <c r="Q156" s="1009"/>
      <c r="R156" s="1009"/>
      <c r="S156" s="1009"/>
      <c r="T156" s="1009"/>
      <c r="U156" s="1009"/>
      <c r="V156" s="1009"/>
      <c r="W156" s="1009"/>
      <c r="X156" s="1009"/>
      <c r="Y156" s="1009">
        <v>0</v>
      </c>
      <c r="Z156" s="1009">
        <v>0</v>
      </c>
      <c r="AA156" s="1009">
        <v>0</v>
      </c>
      <c r="AB156" s="1009">
        <v>0</v>
      </c>
      <c r="AC156" s="1009">
        <v>0</v>
      </c>
      <c r="AD156" s="1009">
        <v>0</v>
      </c>
      <c r="AE156" s="1009">
        <v>0</v>
      </c>
      <c r="AF156" s="1009">
        <v>0</v>
      </c>
      <c r="AG156" s="1009">
        <v>0</v>
      </c>
      <c r="AH156" s="1009">
        <v>0</v>
      </c>
    </row>
    <row r="157" spans="1:34" ht="30" customHeight="1">
      <c r="A157" s="2021"/>
      <c r="B157" s="1011" t="s">
        <v>804</v>
      </c>
      <c r="C157" s="1009">
        <f t="shared" si="8"/>
        <v>0</v>
      </c>
      <c r="D157" s="1009">
        <v>0</v>
      </c>
      <c r="E157" s="1009">
        <v>0</v>
      </c>
      <c r="F157" s="1009">
        <v>0</v>
      </c>
      <c r="G157" s="1009">
        <v>0</v>
      </c>
      <c r="H157" s="1009">
        <v>0</v>
      </c>
      <c r="I157" s="1009">
        <v>0</v>
      </c>
      <c r="J157" s="1009">
        <v>0</v>
      </c>
      <c r="K157" s="1009">
        <v>0</v>
      </c>
      <c r="L157" s="1009">
        <v>0</v>
      </c>
      <c r="M157" s="1009">
        <v>0</v>
      </c>
      <c r="N157" s="1009">
        <v>0</v>
      </c>
      <c r="O157" s="1009">
        <v>0</v>
      </c>
      <c r="P157" s="1009">
        <v>0</v>
      </c>
      <c r="Q157" s="1009">
        <v>0</v>
      </c>
      <c r="R157" s="1009">
        <v>0</v>
      </c>
      <c r="S157" s="1009">
        <v>0</v>
      </c>
      <c r="T157" s="1009">
        <v>0</v>
      </c>
      <c r="U157" s="1009">
        <v>0</v>
      </c>
      <c r="V157" s="1009">
        <v>0</v>
      </c>
      <c r="W157" s="1009">
        <v>0</v>
      </c>
      <c r="X157" s="1009">
        <v>0</v>
      </c>
      <c r="Y157" s="1009">
        <v>0</v>
      </c>
      <c r="Z157" s="1009">
        <v>0</v>
      </c>
      <c r="AA157" s="1009">
        <v>0</v>
      </c>
      <c r="AB157" s="1009">
        <v>0</v>
      </c>
      <c r="AC157" s="1009">
        <v>0</v>
      </c>
      <c r="AD157" s="1009">
        <v>0</v>
      </c>
      <c r="AE157" s="1009">
        <v>0</v>
      </c>
      <c r="AF157" s="1009">
        <v>0</v>
      </c>
      <c r="AG157" s="1009">
        <v>0</v>
      </c>
      <c r="AH157" s="1009">
        <v>0</v>
      </c>
    </row>
    <row r="158" spans="1:34" ht="30" customHeight="1">
      <c r="A158" s="2021"/>
      <c r="B158" s="1011" t="s">
        <v>805</v>
      </c>
      <c r="C158" s="1009">
        <f t="shared" si="8"/>
        <v>0</v>
      </c>
      <c r="D158" s="1009">
        <v>0</v>
      </c>
      <c r="E158" s="1009">
        <v>0</v>
      </c>
      <c r="F158" s="1009">
        <v>0</v>
      </c>
      <c r="G158" s="1009">
        <v>0</v>
      </c>
      <c r="H158" s="1009">
        <v>0</v>
      </c>
      <c r="I158" s="1009">
        <v>0</v>
      </c>
      <c r="J158" s="1009">
        <v>0</v>
      </c>
      <c r="K158" s="1009">
        <v>0</v>
      </c>
      <c r="L158" s="1009">
        <v>0</v>
      </c>
      <c r="M158" s="1009">
        <v>0</v>
      </c>
      <c r="N158" s="1009">
        <v>0</v>
      </c>
      <c r="O158" s="1009">
        <v>0</v>
      </c>
      <c r="P158" s="1009">
        <v>0</v>
      </c>
      <c r="Q158" s="1009">
        <v>0</v>
      </c>
      <c r="R158" s="1009">
        <v>0</v>
      </c>
      <c r="S158" s="1009">
        <v>0</v>
      </c>
      <c r="T158" s="1009">
        <v>0</v>
      </c>
      <c r="U158" s="1009">
        <v>0</v>
      </c>
      <c r="V158" s="1009">
        <v>0</v>
      </c>
      <c r="W158" s="1009">
        <v>0</v>
      </c>
      <c r="X158" s="1009">
        <v>0</v>
      </c>
      <c r="Y158" s="1009">
        <v>0</v>
      </c>
      <c r="Z158" s="1009">
        <v>0</v>
      </c>
      <c r="AA158" s="1009">
        <v>0</v>
      </c>
      <c r="AB158" s="1009">
        <v>0</v>
      </c>
      <c r="AC158" s="1009">
        <v>0</v>
      </c>
      <c r="AD158" s="1009">
        <v>0</v>
      </c>
      <c r="AE158" s="1009">
        <v>0</v>
      </c>
      <c r="AF158" s="1009">
        <v>0</v>
      </c>
      <c r="AG158" s="1009">
        <v>0</v>
      </c>
      <c r="AH158" s="1009">
        <v>0</v>
      </c>
    </row>
    <row r="159" spans="1:34" ht="30" customHeight="1">
      <c r="A159" s="2021"/>
      <c r="B159" s="1011" t="s">
        <v>806</v>
      </c>
      <c r="C159" s="1009">
        <f t="shared" si="8"/>
        <v>0</v>
      </c>
      <c r="D159" s="1009">
        <v>0</v>
      </c>
      <c r="E159" s="1009">
        <v>0</v>
      </c>
      <c r="F159" s="1009">
        <v>0</v>
      </c>
      <c r="G159" s="1009">
        <v>0</v>
      </c>
      <c r="H159" s="1009">
        <v>0</v>
      </c>
      <c r="I159" s="1009">
        <v>0</v>
      </c>
      <c r="J159" s="1009">
        <v>0</v>
      </c>
      <c r="K159" s="1009">
        <v>0</v>
      </c>
      <c r="L159" s="1009">
        <v>0</v>
      </c>
      <c r="M159" s="1009">
        <v>0</v>
      </c>
      <c r="N159" s="1009">
        <v>0</v>
      </c>
      <c r="O159" s="1009">
        <v>0</v>
      </c>
      <c r="P159" s="1009">
        <v>0</v>
      </c>
      <c r="Q159" s="1009">
        <v>0</v>
      </c>
      <c r="R159" s="1009">
        <v>0</v>
      </c>
      <c r="S159" s="1009">
        <v>0</v>
      </c>
      <c r="T159" s="1009">
        <v>0</v>
      </c>
      <c r="U159" s="1009">
        <v>0</v>
      </c>
      <c r="V159" s="1009">
        <v>0</v>
      </c>
      <c r="W159" s="1009">
        <v>0</v>
      </c>
      <c r="X159" s="1009">
        <v>0</v>
      </c>
      <c r="Y159" s="1009">
        <v>0</v>
      </c>
      <c r="Z159" s="1009">
        <v>0</v>
      </c>
      <c r="AA159" s="1009">
        <v>0</v>
      </c>
      <c r="AB159" s="1009">
        <v>0</v>
      </c>
      <c r="AC159" s="1009">
        <v>0</v>
      </c>
      <c r="AD159" s="1009">
        <v>0</v>
      </c>
      <c r="AE159" s="1009">
        <v>0</v>
      </c>
      <c r="AF159" s="1009">
        <v>0</v>
      </c>
      <c r="AG159" s="1009">
        <v>0</v>
      </c>
      <c r="AH159" s="1009">
        <v>0</v>
      </c>
    </row>
    <row r="160" spans="1:34" ht="30" customHeight="1">
      <c r="A160" s="2021"/>
      <c r="B160" s="995" t="s">
        <v>807</v>
      </c>
      <c r="C160" s="1009">
        <f t="shared" si="8"/>
        <v>0</v>
      </c>
      <c r="D160" s="1009">
        <v>0</v>
      </c>
      <c r="E160" s="1009">
        <v>0</v>
      </c>
      <c r="F160" s="1009">
        <v>0</v>
      </c>
      <c r="G160" s="1009">
        <v>0</v>
      </c>
      <c r="H160" s="1009">
        <v>0</v>
      </c>
      <c r="I160" s="1009">
        <v>0</v>
      </c>
      <c r="J160" s="1009">
        <v>0</v>
      </c>
      <c r="K160" s="1009">
        <v>0</v>
      </c>
      <c r="L160" s="1009">
        <v>0</v>
      </c>
      <c r="M160" s="1009">
        <v>0</v>
      </c>
      <c r="N160" s="1009">
        <v>0</v>
      </c>
      <c r="O160" s="1009">
        <v>0</v>
      </c>
      <c r="P160" s="1009">
        <v>0</v>
      </c>
      <c r="Q160" s="1009">
        <v>0</v>
      </c>
      <c r="R160" s="1009">
        <v>0</v>
      </c>
      <c r="S160" s="1009">
        <v>0</v>
      </c>
      <c r="T160" s="1009">
        <v>0</v>
      </c>
      <c r="U160" s="1009">
        <v>0</v>
      </c>
      <c r="V160" s="1009">
        <v>0</v>
      </c>
      <c r="W160" s="1009">
        <v>0</v>
      </c>
      <c r="X160" s="1009">
        <v>0</v>
      </c>
      <c r="Y160" s="1009">
        <v>0</v>
      </c>
      <c r="Z160" s="1009">
        <v>0</v>
      </c>
      <c r="AA160" s="1009">
        <v>0</v>
      </c>
      <c r="AB160" s="1009">
        <v>0</v>
      </c>
      <c r="AC160" s="1009">
        <v>0</v>
      </c>
      <c r="AD160" s="1009">
        <v>0</v>
      </c>
      <c r="AE160" s="1009">
        <v>0</v>
      </c>
      <c r="AF160" s="1009">
        <v>0</v>
      </c>
      <c r="AG160" s="1009">
        <v>0</v>
      </c>
      <c r="AH160" s="1009">
        <v>0</v>
      </c>
    </row>
    <row r="161" spans="1:34" ht="30" customHeight="1">
      <c r="A161" s="2021"/>
      <c r="B161" s="991" t="s">
        <v>808</v>
      </c>
      <c r="C161" s="1009">
        <f t="shared" si="8"/>
        <v>0</v>
      </c>
      <c r="D161" s="1009">
        <v>0</v>
      </c>
      <c r="E161" s="1009">
        <v>0</v>
      </c>
      <c r="F161" s="1009">
        <v>0</v>
      </c>
      <c r="G161" s="1009">
        <v>0</v>
      </c>
      <c r="H161" s="1009">
        <v>0</v>
      </c>
      <c r="I161" s="1009">
        <v>0</v>
      </c>
      <c r="J161" s="1009">
        <v>0</v>
      </c>
      <c r="K161" s="1009">
        <v>0</v>
      </c>
      <c r="L161" s="1009">
        <v>0</v>
      </c>
      <c r="M161" s="1009">
        <v>0</v>
      </c>
      <c r="N161" s="1009">
        <v>0</v>
      </c>
      <c r="O161" s="1009">
        <v>0</v>
      </c>
      <c r="P161" s="1009">
        <v>0</v>
      </c>
      <c r="Q161" s="1009">
        <v>0</v>
      </c>
      <c r="R161" s="1009">
        <v>0</v>
      </c>
      <c r="S161" s="1009">
        <v>0</v>
      </c>
      <c r="T161" s="1009">
        <v>0</v>
      </c>
      <c r="U161" s="1009">
        <v>0</v>
      </c>
      <c r="V161" s="1009">
        <v>0</v>
      </c>
      <c r="W161" s="1009">
        <v>0</v>
      </c>
      <c r="X161" s="1009">
        <v>0</v>
      </c>
      <c r="Y161" s="1009">
        <v>0</v>
      </c>
      <c r="Z161" s="1009">
        <v>0</v>
      </c>
      <c r="AA161" s="1009">
        <v>0</v>
      </c>
      <c r="AB161" s="1009">
        <v>0</v>
      </c>
      <c r="AC161" s="1009">
        <v>0</v>
      </c>
      <c r="AD161" s="1009">
        <v>0</v>
      </c>
      <c r="AE161" s="1009">
        <v>0</v>
      </c>
      <c r="AF161" s="1009">
        <v>0</v>
      </c>
      <c r="AG161" s="1009">
        <v>0</v>
      </c>
      <c r="AH161" s="1009">
        <v>0</v>
      </c>
    </row>
    <row r="162" spans="1:34" ht="30" customHeight="1">
      <c r="A162" s="2021"/>
      <c r="B162" s="1011" t="s">
        <v>821</v>
      </c>
      <c r="C162" s="1009">
        <f t="shared" si="8"/>
        <v>0</v>
      </c>
      <c r="D162" s="1009">
        <v>0</v>
      </c>
      <c r="E162" s="1009">
        <v>0</v>
      </c>
      <c r="F162" s="1009">
        <v>0</v>
      </c>
      <c r="G162" s="1009">
        <v>0</v>
      </c>
      <c r="H162" s="1009">
        <v>0</v>
      </c>
      <c r="I162" s="1009">
        <v>0</v>
      </c>
      <c r="J162" s="1009">
        <v>0</v>
      </c>
      <c r="K162" s="1009">
        <v>0</v>
      </c>
      <c r="L162" s="1009">
        <v>0</v>
      </c>
      <c r="M162" s="1009">
        <v>0</v>
      </c>
      <c r="N162" s="1009">
        <v>0</v>
      </c>
      <c r="O162" s="1009">
        <v>0</v>
      </c>
      <c r="P162" s="1009">
        <v>0</v>
      </c>
      <c r="Q162" s="1009">
        <v>0</v>
      </c>
      <c r="R162" s="1009">
        <v>0</v>
      </c>
      <c r="S162" s="1009">
        <v>0</v>
      </c>
      <c r="T162" s="1009">
        <v>0</v>
      </c>
      <c r="U162" s="1009">
        <v>0</v>
      </c>
      <c r="V162" s="1009">
        <v>0</v>
      </c>
      <c r="W162" s="1009">
        <v>0</v>
      </c>
      <c r="X162" s="1009">
        <v>0</v>
      </c>
      <c r="Y162" s="1009">
        <v>0</v>
      </c>
      <c r="Z162" s="1009">
        <v>0</v>
      </c>
      <c r="AA162" s="1009">
        <v>0</v>
      </c>
      <c r="AB162" s="1009">
        <v>0</v>
      </c>
      <c r="AC162" s="1009">
        <v>0</v>
      </c>
      <c r="AD162" s="1009">
        <v>0</v>
      </c>
      <c r="AE162" s="1009">
        <v>0</v>
      </c>
      <c r="AF162" s="1009">
        <v>0</v>
      </c>
      <c r="AG162" s="1009">
        <v>0</v>
      </c>
      <c r="AH162" s="1009">
        <v>0</v>
      </c>
    </row>
    <row r="163" spans="1:34" ht="30" customHeight="1">
      <c r="A163" s="2021"/>
      <c r="B163" s="1011" t="s">
        <v>822</v>
      </c>
      <c r="C163" s="1009">
        <f t="shared" ref="C163:C229" si="10">SUM(D163:AH163)</f>
        <v>0</v>
      </c>
      <c r="D163" s="1009">
        <v>0</v>
      </c>
      <c r="E163" s="1009">
        <v>0</v>
      </c>
      <c r="F163" s="1009">
        <v>0</v>
      </c>
      <c r="G163" s="1009">
        <v>0</v>
      </c>
      <c r="H163" s="1009">
        <v>0</v>
      </c>
      <c r="I163" s="1009">
        <v>0</v>
      </c>
      <c r="J163" s="1009">
        <v>0</v>
      </c>
      <c r="K163" s="1009">
        <v>0</v>
      </c>
      <c r="L163" s="1009">
        <v>0</v>
      </c>
      <c r="M163" s="1009">
        <v>0</v>
      </c>
      <c r="N163" s="1009">
        <v>0</v>
      </c>
      <c r="O163" s="1009">
        <v>0</v>
      </c>
      <c r="P163" s="1009">
        <v>0</v>
      </c>
      <c r="Q163" s="1009">
        <v>0</v>
      </c>
      <c r="R163" s="1009">
        <v>0</v>
      </c>
      <c r="S163" s="1009">
        <v>0</v>
      </c>
      <c r="T163" s="1009">
        <v>0</v>
      </c>
      <c r="U163" s="1009">
        <v>0</v>
      </c>
      <c r="V163" s="1009">
        <v>0</v>
      </c>
      <c r="W163" s="1009">
        <v>0</v>
      </c>
      <c r="X163" s="1009">
        <v>0</v>
      </c>
      <c r="Y163" s="1009">
        <v>0</v>
      </c>
      <c r="Z163" s="1009">
        <v>0</v>
      </c>
      <c r="AA163" s="1009">
        <v>0</v>
      </c>
      <c r="AB163" s="1009">
        <v>0</v>
      </c>
      <c r="AC163" s="1009">
        <v>0</v>
      </c>
      <c r="AD163" s="1009">
        <v>0</v>
      </c>
      <c r="AE163" s="1009">
        <v>0</v>
      </c>
      <c r="AF163" s="1009">
        <v>0</v>
      </c>
      <c r="AG163" s="1009">
        <v>0</v>
      </c>
      <c r="AH163" s="1009">
        <v>0</v>
      </c>
    </row>
    <row r="164" spans="1:34" ht="19.5" customHeight="1">
      <c r="A164" s="2021"/>
      <c r="B164" s="1249" t="s">
        <v>952</v>
      </c>
      <c r="C164" s="1009">
        <f t="shared" si="10"/>
        <v>0</v>
      </c>
      <c r="D164" s="1009">
        <v>0</v>
      </c>
      <c r="E164" s="1009">
        <v>0</v>
      </c>
      <c r="F164" s="1009">
        <v>0</v>
      </c>
      <c r="G164" s="1009">
        <v>0</v>
      </c>
      <c r="H164" s="1009">
        <v>0</v>
      </c>
      <c r="I164" s="1009">
        <v>0</v>
      </c>
      <c r="J164" s="1009">
        <v>0</v>
      </c>
      <c r="K164" s="1009">
        <v>0</v>
      </c>
      <c r="L164" s="1009">
        <v>0</v>
      </c>
      <c r="M164" s="1009">
        <v>0</v>
      </c>
      <c r="N164" s="1009">
        <v>0</v>
      </c>
      <c r="O164" s="1009">
        <v>0</v>
      </c>
      <c r="P164" s="1009">
        <v>0</v>
      </c>
      <c r="Q164" s="1009">
        <v>0</v>
      </c>
      <c r="R164" s="1009">
        <v>0</v>
      </c>
      <c r="S164" s="1009">
        <v>0</v>
      </c>
      <c r="T164" s="1009">
        <v>0</v>
      </c>
      <c r="U164" s="1009">
        <v>0</v>
      </c>
      <c r="V164" s="1009">
        <v>0</v>
      </c>
      <c r="W164" s="1009">
        <v>0</v>
      </c>
      <c r="X164" s="1009">
        <v>0</v>
      </c>
      <c r="Y164" s="1009">
        <v>0</v>
      </c>
      <c r="Z164" s="1009">
        <v>0</v>
      </c>
      <c r="AA164" s="1009">
        <v>0</v>
      </c>
      <c r="AB164" s="1009">
        <v>0</v>
      </c>
      <c r="AC164" s="1009">
        <v>0</v>
      </c>
      <c r="AD164" s="1009">
        <v>0</v>
      </c>
      <c r="AE164" s="1009">
        <v>0</v>
      </c>
      <c r="AF164" s="1009">
        <v>0</v>
      </c>
      <c r="AG164" s="1009">
        <v>0</v>
      </c>
      <c r="AH164" s="1009">
        <v>0</v>
      </c>
    </row>
    <row r="165" spans="1:34" ht="19.5" customHeight="1">
      <c r="A165" s="2391" t="s">
        <v>813</v>
      </c>
      <c r="B165" s="1007" t="s">
        <v>41</v>
      </c>
      <c r="C165" s="1370">
        <f t="shared" si="10"/>
        <v>35011.68</v>
      </c>
      <c r="D165" s="1007">
        <f>SUM('동구 배수관'!D166:'동구 배수관'!D187)</f>
        <v>4138.42</v>
      </c>
      <c r="E165" s="1007">
        <f>SUM('동구 배수관'!E166:'동구 배수관'!E187)</f>
        <v>15.02</v>
      </c>
      <c r="F165" s="1007">
        <f>SUM('동구 배수관'!F166:'동구 배수관'!F187)</f>
        <v>876.36</v>
      </c>
      <c r="G165" s="1007">
        <f>SUM('동구 배수관'!G166:'동구 배수관'!G187)</f>
        <v>171.25000000000003</v>
      </c>
      <c r="H165" s="1007">
        <f>SUM('동구 배수관'!H166:'동구 배수관'!H187)</f>
        <v>475.05</v>
      </c>
      <c r="I165" s="1007">
        <f>SUM('동구 배수관'!I166:'동구 배수관'!I187)</f>
        <v>3377.12</v>
      </c>
      <c r="J165" s="1007">
        <f>SUM('동구 배수관'!J166:'동구 배수관'!J187)</f>
        <v>118.72</v>
      </c>
      <c r="K165" s="1007">
        <f>SUM('동구 배수관'!K166:'동구 배수관'!K187)</f>
        <v>0</v>
      </c>
      <c r="L165" s="1007">
        <f>SUM('동구 배수관'!L166:'동구 배수관'!L187)</f>
        <v>0</v>
      </c>
      <c r="M165" s="1007">
        <f>SUM('동구 배수관'!M166:'동구 배수관'!M187)</f>
        <v>216.26999999999998</v>
      </c>
      <c r="N165" s="1007">
        <f>SUM('동구 배수관'!N166:'동구 배수관'!N187)</f>
        <v>0</v>
      </c>
      <c r="O165" s="1007">
        <f>SUM('동구 배수관'!O166:'동구 배수관'!O187)</f>
        <v>2149.1499999999996</v>
      </c>
      <c r="P165" s="1007">
        <f>SUM('동구 배수관'!P166:'동구 배수관'!P187)</f>
        <v>4003.8999999999983</v>
      </c>
      <c r="Q165" s="1007">
        <f>SUM('동구 배수관'!Q166:'동구 배수관'!Q187)</f>
        <v>809.46</v>
      </c>
      <c r="R165" s="1007">
        <f>SUM('동구 배수관'!R166:'동구 배수관'!R187)</f>
        <v>875.49000000000012</v>
      </c>
      <c r="S165" s="1007">
        <f>SUM('동구 배수관'!S166:'동구 배수관'!S187)</f>
        <v>444.03000000000003</v>
      </c>
      <c r="T165" s="1007">
        <f>SUM('동구 배수관'!T166:'동구 배수관'!T187)</f>
        <v>504.89000000000004</v>
      </c>
      <c r="U165" s="1007">
        <f>SUM('동구 배수관'!U166:'동구 배수관'!U187)</f>
        <v>242.56</v>
      </c>
      <c r="V165" s="1007">
        <f>SUM('동구 배수관'!V166:'동구 배수관'!V187)</f>
        <v>1727.4299999999996</v>
      </c>
      <c r="W165" s="1007">
        <f>SUM('동구 배수관'!W166:'동구 배수관'!W187)</f>
        <v>787.73</v>
      </c>
      <c r="X165" s="1007">
        <f>SUM('동구 배수관'!X166:'동구 배수관'!X187)</f>
        <v>0.76</v>
      </c>
      <c r="Y165" s="1007">
        <f>SUM('동구 배수관'!Y166:'동구 배수관'!Y187)</f>
        <v>0.8</v>
      </c>
      <c r="Z165" s="1007">
        <f>SUM('동구 배수관'!Z166:'동구 배수관'!Z187)</f>
        <v>103.03</v>
      </c>
      <c r="AA165" s="1007">
        <f>SUM('동구 배수관'!AA166:'동구 배수관'!AA187)</f>
        <v>8696.61</v>
      </c>
      <c r="AB165" s="1007">
        <f>SUM('동구 배수관'!AB166:'동구 배수관'!AB187)</f>
        <v>2037.72</v>
      </c>
      <c r="AC165" s="1007">
        <f>SUM('동구 배수관'!AC166:'동구 배수관'!AC187)</f>
        <v>465.97</v>
      </c>
      <c r="AD165" s="1007">
        <f>SUM('동구 배수관'!AD166:'동구 배수관'!AD187)</f>
        <v>808.55</v>
      </c>
      <c r="AE165" s="1007">
        <f>SUM('동구 배수관'!AE166:'동구 배수관'!AE187)</f>
        <v>1746.31</v>
      </c>
      <c r="AF165" s="1007">
        <f>SUM('동구 배수관'!AF166:'동구 배수관'!AF187)</f>
        <v>152.82</v>
      </c>
      <c r="AG165" s="1007">
        <f>SUM('동구 배수관'!AG166:'동구 배수관'!AG187)</f>
        <v>66.259999999999991</v>
      </c>
      <c r="AH165" s="1007">
        <f>SUM('동구 배수관'!AH166:'동구 배수관'!AH187)</f>
        <v>0</v>
      </c>
    </row>
    <row r="166" spans="1:34" ht="19.5" customHeight="1">
      <c r="A166" s="2391" t="s">
        <v>813</v>
      </c>
      <c r="B166" s="989" t="s">
        <v>951</v>
      </c>
      <c r="C166" s="1009">
        <f t="shared" si="10"/>
        <v>9.82</v>
      </c>
      <c r="D166" s="1009">
        <v>0</v>
      </c>
      <c r="E166" s="1009">
        <v>0</v>
      </c>
      <c r="F166" s="1009">
        <v>0</v>
      </c>
      <c r="G166" s="1009">
        <v>0</v>
      </c>
      <c r="H166" s="1009">
        <v>0</v>
      </c>
      <c r="I166" s="1009">
        <v>0</v>
      </c>
      <c r="J166" s="1009">
        <v>0</v>
      </c>
      <c r="K166" s="1009">
        <v>0</v>
      </c>
      <c r="L166" s="1009">
        <v>0</v>
      </c>
      <c r="M166" s="1009">
        <v>0</v>
      </c>
      <c r="N166" s="1009">
        <v>0</v>
      </c>
      <c r="O166" s="1009">
        <v>0</v>
      </c>
      <c r="P166" s="1009">
        <v>0</v>
      </c>
      <c r="Q166" s="1009">
        <v>0</v>
      </c>
      <c r="R166" s="1009">
        <v>0</v>
      </c>
      <c r="S166" s="1009">
        <v>0</v>
      </c>
      <c r="T166" s="1009">
        <v>0</v>
      </c>
      <c r="U166" s="1009">
        <v>0</v>
      </c>
      <c r="V166" s="1009">
        <v>0</v>
      </c>
      <c r="W166" s="1009">
        <v>0</v>
      </c>
      <c r="X166" s="1009">
        <v>0</v>
      </c>
      <c r="Y166" s="1009">
        <v>0</v>
      </c>
      <c r="Z166" s="1009">
        <v>0</v>
      </c>
      <c r="AA166" s="1009">
        <v>0</v>
      </c>
      <c r="AB166" s="1009">
        <v>0</v>
      </c>
      <c r="AC166" s="1009">
        <v>0</v>
      </c>
      <c r="AD166" s="1009">
        <v>0</v>
      </c>
      <c r="AE166" s="1009">
        <v>0</v>
      </c>
      <c r="AF166" s="1009">
        <v>0</v>
      </c>
      <c r="AG166" s="1009">
        <v>9.82</v>
      </c>
      <c r="AH166" s="1009">
        <v>0</v>
      </c>
    </row>
    <row r="167" spans="1:34" ht="30" customHeight="1">
      <c r="A167" s="2021"/>
      <c r="B167" s="989" t="s">
        <v>796</v>
      </c>
      <c r="C167" s="1009">
        <f t="shared" si="10"/>
        <v>17.07</v>
      </c>
      <c r="D167" s="1009">
        <v>17.07</v>
      </c>
      <c r="E167" s="1009"/>
      <c r="F167" s="1009"/>
      <c r="G167" s="1009"/>
      <c r="H167" s="1009"/>
      <c r="I167" s="1009"/>
      <c r="J167" s="1009"/>
      <c r="K167" s="1009"/>
      <c r="L167" s="1009"/>
      <c r="M167" s="1009"/>
      <c r="N167" s="1009"/>
      <c r="O167" s="1009"/>
      <c r="P167" s="1009"/>
      <c r="Q167" s="1009"/>
      <c r="R167" s="1009"/>
      <c r="S167" s="1009"/>
      <c r="T167" s="1009"/>
      <c r="U167" s="1009"/>
      <c r="V167" s="1009"/>
      <c r="W167" s="1009"/>
      <c r="X167" s="1009"/>
      <c r="Y167" s="1009">
        <v>0</v>
      </c>
      <c r="Z167" s="1009">
        <v>0</v>
      </c>
      <c r="AA167" s="1009">
        <v>0</v>
      </c>
      <c r="AB167" s="1009">
        <v>0</v>
      </c>
      <c r="AC167" s="1009">
        <v>0</v>
      </c>
      <c r="AD167" s="1009">
        <v>0</v>
      </c>
      <c r="AE167" s="1009">
        <v>0</v>
      </c>
      <c r="AF167" s="1009">
        <v>0</v>
      </c>
      <c r="AG167" s="1009">
        <v>0</v>
      </c>
      <c r="AH167" s="1009">
        <v>0</v>
      </c>
    </row>
    <row r="168" spans="1:34" ht="30" customHeight="1">
      <c r="A168" s="2021"/>
      <c r="B168" s="989" t="s">
        <v>797</v>
      </c>
      <c r="C168" s="1009">
        <f t="shared" si="10"/>
        <v>1282.5400000000002</v>
      </c>
      <c r="D168" s="1009">
        <v>1001.82</v>
      </c>
      <c r="E168" s="1009"/>
      <c r="F168" s="1009"/>
      <c r="G168" s="1009"/>
      <c r="H168" s="1009"/>
      <c r="I168" s="1009"/>
      <c r="J168" s="1009"/>
      <c r="K168" s="1009"/>
      <c r="L168" s="1009"/>
      <c r="M168" s="1009"/>
      <c r="N168" s="1009"/>
      <c r="O168" s="1009"/>
      <c r="P168" s="1009"/>
      <c r="Q168" s="1009"/>
      <c r="R168" s="1009"/>
      <c r="S168" s="1009"/>
      <c r="T168" s="1009"/>
      <c r="U168" s="1009"/>
      <c r="V168" s="1009"/>
      <c r="W168" s="1009"/>
      <c r="X168" s="1009"/>
      <c r="Y168" s="1009">
        <v>0</v>
      </c>
      <c r="Z168" s="1009">
        <v>0</v>
      </c>
      <c r="AA168" s="1009">
        <v>0</v>
      </c>
      <c r="AB168" s="1009">
        <v>0</v>
      </c>
      <c r="AC168" s="1009">
        <v>0</v>
      </c>
      <c r="AD168" s="1009">
        <v>0</v>
      </c>
      <c r="AE168" s="1009">
        <v>224.28</v>
      </c>
      <c r="AF168" s="1009">
        <v>0</v>
      </c>
      <c r="AG168" s="1009">
        <v>56.44</v>
      </c>
      <c r="AH168" s="1009">
        <v>0</v>
      </c>
    </row>
    <row r="169" spans="1:34" ht="30" customHeight="1">
      <c r="A169" s="2021"/>
      <c r="B169" s="989" t="s">
        <v>798</v>
      </c>
      <c r="C169" s="1009">
        <f t="shared" si="10"/>
        <v>400.86</v>
      </c>
      <c r="D169" s="1009">
        <v>400.86</v>
      </c>
      <c r="E169" s="1009"/>
      <c r="F169" s="1009"/>
      <c r="G169" s="1009"/>
      <c r="H169" s="1009"/>
      <c r="I169" s="1009"/>
      <c r="J169" s="1009"/>
      <c r="K169" s="1009"/>
      <c r="L169" s="1009"/>
      <c r="M169" s="1009"/>
      <c r="N169" s="1009"/>
      <c r="O169" s="1009"/>
      <c r="P169" s="1009"/>
      <c r="Q169" s="1009"/>
      <c r="R169" s="1009"/>
      <c r="S169" s="1009"/>
      <c r="T169" s="1009"/>
      <c r="U169" s="1009"/>
      <c r="V169" s="1009"/>
      <c r="W169" s="1009"/>
      <c r="X169" s="1009"/>
      <c r="Y169" s="1009">
        <v>0</v>
      </c>
      <c r="Z169" s="1009">
        <v>0</v>
      </c>
      <c r="AA169" s="1009">
        <v>0</v>
      </c>
      <c r="AB169" s="1009">
        <v>0</v>
      </c>
      <c r="AC169" s="1009">
        <v>0</v>
      </c>
      <c r="AD169" s="1009">
        <v>0</v>
      </c>
      <c r="AE169" s="1009">
        <v>0</v>
      </c>
      <c r="AF169" s="1009">
        <v>0</v>
      </c>
      <c r="AG169" s="1009">
        <v>0</v>
      </c>
      <c r="AH169" s="1009">
        <v>0</v>
      </c>
    </row>
    <row r="170" spans="1:34" ht="30" customHeight="1">
      <c r="A170" s="2021"/>
      <c r="B170" s="989" t="s">
        <v>780</v>
      </c>
      <c r="C170" s="1009">
        <f t="shared" si="10"/>
        <v>31374.519999999993</v>
      </c>
      <c r="D170" s="1009">
        <v>2493.61</v>
      </c>
      <c r="E170" s="1372">
        <v>15.02</v>
      </c>
      <c r="F170" s="1372">
        <v>876.36</v>
      </c>
      <c r="G170" s="1372">
        <v>171.25000000000003</v>
      </c>
      <c r="H170" s="1372">
        <v>475.05</v>
      </c>
      <c r="I170" s="1372">
        <v>1677.42</v>
      </c>
      <c r="J170" s="1372">
        <v>116.61</v>
      </c>
      <c r="K170" s="1372"/>
      <c r="L170" s="1372"/>
      <c r="M170" s="1372">
        <v>216.26999999999998</v>
      </c>
      <c r="N170" s="1372"/>
      <c r="O170" s="1372">
        <v>2149.1499999999996</v>
      </c>
      <c r="P170" s="1372">
        <v>4003.8999999999983</v>
      </c>
      <c r="Q170" s="1372">
        <v>809.46</v>
      </c>
      <c r="R170" s="1372">
        <v>875.49000000000012</v>
      </c>
      <c r="S170" s="1372">
        <v>444.03000000000003</v>
      </c>
      <c r="T170" s="1372">
        <v>504.89000000000004</v>
      </c>
      <c r="U170" s="1372">
        <v>242.56</v>
      </c>
      <c r="V170" s="1372">
        <v>1727.4299999999996</v>
      </c>
      <c r="W170" s="1372">
        <v>787.73</v>
      </c>
      <c r="X170" s="1372">
        <v>0.76</v>
      </c>
      <c r="Y170" s="1009">
        <v>0.8</v>
      </c>
      <c r="Z170" s="1009">
        <v>103.03</v>
      </c>
      <c r="AA170" s="1009">
        <v>8696.61</v>
      </c>
      <c r="AB170" s="1009">
        <v>2037.72</v>
      </c>
      <c r="AC170" s="1009">
        <v>465.97</v>
      </c>
      <c r="AD170" s="1009">
        <v>808.55</v>
      </c>
      <c r="AE170" s="1009">
        <v>1522.03</v>
      </c>
      <c r="AF170" s="1009">
        <v>152.82</v>
      </c>
      <c r="AG170" s="1009">
        <v>0</v>
      </c>
      <c r="AH170" s="1009">
        <v>0</v>
      </c>
    </row>
    <row r="171" spans="1:34" ht="30" customHeight="1">
      <c r="A171" s="2021"/>
      <c r="B171" s="991" t="s">
        <v>781</v>
      </c>
      <c r="C171" s="1009">
        <f t="shared" si="10"/>
        <v>0</v>
      </c>
      <c r="D171" s="1009">
        <v>0</v>
      </c>
      <c r="E171" s="1009">
        <v>0</v>
      </c>
      <c r="F171" s="1009">
        <v>0</v>
      </c>
      <c r="G171" s="1009">
        <v>0</v>
      </c>
      <c r="H171" s="1009">
        <v>0</v>
      </c>
      <c r="I171" s="1009">
        <v>0</v>
      </c>
      <c r="J171" s="1009">
        <v>0</v>
      </c>
      <c r="K171" s="1009">
        <v>0</v>
      </c>
      <c r="L171" s="1009">
        <v>0</v>
      </c>
      <c r="M171" s="1009">
        <v>0</v>
      </c>
      <c r="N171" s="1009">
        <v>0</v>
      </c>
      <c r="O171" s="1009">
        <v>0</v>
      </c>
      <c r="P171" s="1009">
        <v>0</v>
      </c>
      <c r="Q171" s="1009">
        <v>0</v>
      </c>
      <c r="R171" s="1009">
        <v>0</v>
      </c>
      <c r="S171" s="1009">
        <v>0</v>
      </c>
      <c r="T171" s="1009">
        <v>0</v>
      </c>
      <c r="U171" s="1009">
        <v>0</v>
      </c>
      <c r="V171" s="1009">
        <v>0</v>
      </c>
      <c r="W171" s="1009">
        <v>0</v>
      </c>
      <c r="X171" s="1009">
        <v>0</v>
      </c>
      <c r="Y171" s="1009">
        <v>0</v>
      </c>
      <c r="Z171" s="1009">
        <v>0</v>
      </c>
      <c r="AA171" s="1009">
        <v>0</v>
      </c>
      <c r="AB171" s="1009">
        <v>0</v>
      </c>
      <c r="AC171" s="1009">
        <v>0</v>
      </c>
      <c r="AD171" s="1009">
        <v>0</v>
      </c>
      <c r="AE171" s="1009">
        <v>0</v>
      </c>
      <c r="AF171" s="1009">
        <v>0</v>
      </c>
      <c r="AG171" s="1009">
        <v>0</v>
      </c>
      <c r="AH171" s="1009">
        <v>0</v>
      </c>
    </row>
    <row r="172" spans="1:34" ht="30" customHeight="1">
      <c r="A172" s="2021"/>
      <c r="B172" s="991" t="s">
        <v>786</v>
      </c>
      <c r="C172" s="1009">
        <f t="shared" si="10"/>
        <v>0</v>
      </c>
      <c r="D172" s="1009">
        <v>0</v>
      </c>
      <c r="E172" s="1009">
        <v>0</v>
      </c>
      <c r="F172" s="1009">
        <v>0</v>
      </c>
      <c r="G172" s="1009">
        <v>0</v>
      </c>
      <c r="H172" s="1009">
        <v>0</v>
      </c>
      <c r="I172" s="1009">
        <v>0</v>
      </c>
      <c r="J172" s="1009">
        <v>0</v>
      </c>
      <c r="K172" s="1009">
        <v>0</v>
      </c>
      <c r="L172" s="1009">
        <v>0</v>
      </c>
      <c r="M172" s="1009">
        <v>0</v>
      </c>
      <c r="N172" s="1009">
        <v>0</v>
      </c>
      <c r="O172" s="1009">
        <v>0</v>
      </c>
      <c r="P172" s="1009">
        <v>0</v>
      </c>
      <c r="Q172" s="1009">
        <v>0</v>
      </c>
      <c r="R172" s="1009">
        <v>0</v>
      </c>
      <c r="S172" s="1009">
        <v>0</v>
      </c>
      <c r="T172" s="1009">
        <v>0</v>
      </c>
      <c r="U172" s="1009">
        <v>0</v>
      </c>
      <c r="V172" s="1009">
        <v>0</v>
      </c>
      <c r="W172" s="1009">
        <v>0</v>
      </c>
      <c r="X172" s="1009">
        <v>0</v>
      </c>
      <c r="Y172" s="1009">
        <v>0</v>
      </c>
      <c r="Z172" s="1009">
        <v>0</v>
      </c>
      <c r="AA172" s="1009">
        <v>0</v>
      </c>
      <c r="AB172" s="1009">
        <v>0</v>
      </c>
      <c r="AC172" s="1009">
        <v>0</v>
      </c>
      <c r="AD172" s="1009">
        <v>0</v>
      </c>
      <c r="AE172" s="1009">
        <v>0</v>
      </c>
      <c r="AF172" s="1009">
        <v>0</v>
      </c>
      <c r="AG172" s="1009">
        <v>0</v>
      </c>
      <c r="AH172" s="1009">
        <v>0</v>
      </c>
    </row>
    <row r="173" spans="1:34" ht="30" customHeight="1">
      <c r="A173" s="2021"/>
      <c r="B173" s="991" t="s">
        <v>799</v>
      </c>
      <c r="C173" s="1009">
        <f t="shared" si="10"/>
        <v>89.94</v>
      </c>
      <c r="D173" s="1009">
        <v>0</v>
      </c>
      <c r="E173" s="1009"/>
      <c r="F173" s="1009"/>
      <c r="G173" s="1009"/>
      <c r="H173" s="1009"/>
      <c r="I173" s="1372">
        <v>87.83</v>
      </c>
      <c r="J173" s="1372">
        <v>2.11</v>
      </c>
      <c r="K173" s="1009"/>
      <c r="L173" s="1009"/>
      <c r="M173" s="1009"/>
      <c r="N173" s="1009"/>
      <c r="O173" s="1009"/>
      <c r="P173" s="1009"/>
      <c r="Q173" s="1009"/>
      <c r="R173" s="1009"/>
      <c r="S173" s="1009"/>
      <c r="T173" s="1009"/>
      <c r="U173" s="1009"/>
      <c r="V173" s="1009"/>
      <c r="W173" s="1009"/>
      <c r="X173" s="1009"/>
      <c r="Y173" s="1009">
        <v>0</v>
      </c>
      <c r="Z173" s="1009">
        <v>0</v>
      </c>
      <c r="AA173" s="1009">
        <v>0</v>
      </c>
      <c r="AB173" s="1009">
        <v>0</v>
      </c>
      <c r="AC173" s="1009">
        <v>0</v>
      </c>
      <c r="AD173" s="1009">
        <v>0</v>
      </c>
      <c r="AE173" s="1009">
        <v>0</v>
      </c>
      <c r="AF173" s="1009">
        <v>0</v>
      </c>
      <c r="AG173" s="1009">
        <v>0</v>
      </c>
      <c r="AH173" s="1009">
        <v>0</v>
      </c>
    </row>
    <row r="174" spans="1:34" ht="30" customHeight="1">
      <c r="A174" s="2021"/>
      <c r="B174" s="991" t="s">
        <v>787</v>
      </c>
      <c r="C174" s="1009">
        <f t="shared" si="10"/>
        <v>0</v>
      </c>
      <c r="D174" s="1009">
        <v>0</v>
      </c>
      <c r="E174" s="1009">
        <v>0</v>
      </c>
      <c r="F174" s="1009">
        <v>0</v>
      </c>
      <c r="G174" s="1009">
        <v>0</v>
      </c>
      <c r="H174" s="1009">
        <v>0</v>
      </c>
      <c r="I174" s="1009">
        <v>0</v>
      </c>
      <c r="J174" s="1009">
        <v>0</v>
      </c>
      <c r="K174" s="1009">
        <v>0</v>
      </c>
      <c r="L174" s="1009">
        <v>0</v>
      </c>
      <c r="M174" s="1009">
        <v>0</v>
      </c>
      <c r="N174" s="1009">
        <v>0</v>
      </c>
      <c r="O174" s="1009">
        <v>0</v>
      </c>
      <c r="P174" s="1009">
        <v>0</v>
      </c>
      <c r="Q174" s="1009">
        <v>0</v>
      </c>
      <c r="R174" s="1009">
        <v>0</v>
      </c>
      <c r="S174" s="1009">
        <v>0</v>
      </c>
      <c r="T174" s="1009">
        <v>0</v>
      </c>
      <c r="U174" s="1009">
        <v>0</v>
      </c>
      <c r="V174" s="1009">
        <v>0</v>
      </c>
      <c r="W174" s="1009">
        <v>0</v>
      </c>
      <c r="X174" s="1009">
        <v>0</v>
      </c>
      <c r="Y174" s="1009">
        <v>0</v>
      </c>
      <c r="Z174" s="1009">
        <v>0</v>
      </c>
      <c r="AA174" s="1009">
        <v>0</v>
      </c>
      <c r="AB174" s="1009">
        <v>0</v>
      </c>
      <c r="AC174" s="1009">
        <v>0</v>
      </c>
      <c r="AD174" s="1009">
        <v>0</v>
      </c>
      <c r="AE174" s="1009">
        <v>0</v>
      </c>
      <c r="AF174" s="1009">
        <v>0</v>
      </c>
      <c r="AG174" s="1009">
        <v>0</v>
      </c>
      <c r="AH174" s="1009">
        <v>0</v>
      </c>
    </row>
    <row r="175" spans="1:34" s="1710" customFormat="1" ht="30" customHeight="1">
      <c r="A175" s="2021"/>
      <c r="B175" s="991" t="s">
        <v>1533</v>
      </c>
      <c r="C175" s="1009">
        <f t="shared" si="10"/>
        <v>0</v>
      </c>
      <c r="D175" s="1009">
        <v>0</v>
      </c>
      <c r="E175" s="1009">
        <v>0</v>
      </c>
      <c r="F175" s="1009">
        <v>0</v>
      </c>
      <c r="G175" s="1009">
        <v>0</v>
      </c>
      <c r="H175" s="1009">
        <v>0</v>
      </c>
      <c r="I175" s="1009">
        <v>0</v>
      </c>
      <c r="J175" s="1009">
        <v>0</v>
      </c>
      <c r="K175" s="1009">
        <v>0</v>
      </c>
      <c r="L175" s="1009">
        <v>0</v>
      </c>
      <c r="M175" s="1009">
        <v>0</v>
      </c>
      <c r="N175" s="1009">
        <v>0</v>
      </c>
      <c r="O175" s="1009">
        <v>0</v>
      </c>
      <c r="P175" s="1009">
        <v>0</v>
      </c>
      <c r="Q175" s="1009">
        <v>0</v>
      </c>
      <c r="R175" s="1009">
        <v>0</v>
      </c>
      <c r="S175" s="1009">
        <v>0</v>
      </c>
      <c r="T175" s="1009">
        <v>0</v>
      </c>
      <c r="U175" s="1009">
        <v>0</v>
      </c>
      <c r="V175" s="1009">
        <v>0</v>
      </c>
      <c r="W175" s="1009">
        <v>0</v>
      </c>
      <c r="X175" s="1009">
        <v>0</v>
      </c>
      <c r="Y175" s="1009">
        <v>0</v>
      </c>
      <c r="Z175" s="1009">
        <v>0</v>
      </c>
      <c r="AA175" s="1009">
        <v>0</v>
      </c>
      <c r="AB175" s="1009">
        <v>0</v>
      </c>
      <c r="AC175" s="1009">
        <v>0</v>
      </c>
      <c r="AD175" s="1009">
        <v>0</v>
      </c>
      <c r="AE175" s="1009">
        <v>0</v>
      </c>
      <c r="AF175" s="1009">
        <v>0</v>
      </c>
      <c r="AG175" s="1009">
        <v>0</v>
      </c>
      <c r="AH175" s="1009">
        <v>0</v>
      </c>
    </row>
    <row r="176" spans="1:34" ht="30" customHeight="1">
      <c r="A176" s="2021"/>
      <c r="B176" s="991" t="s">
        <v>800</v>
      </c>
      <c r="C176" s="1009">
        <f t="shared" si="10"/>
        <v>0</v>
      </c>
      <c r="D176" s="1009">
        <v>0</v>
      </c>
      <c r="E176" s="1009">
        <v>0</v>
      </c>
      <c r="F176" s="1009">
        <v>0</v>
      </c>
      <c r="G176" s="1009">
        <v>0</v>
      </c>
      <c r="H176" s="1009">
        <v>0</v>
      </c>
      <c r="I176" s="1009">
        <v>0</v>
      </c>
      <c r="J176" s="1009">
        <v>0</v>
      </c>
      <c r="K176" s="1009">
        <v>0</v>
      </c>
      <c r="L176" s="1009">
        <v>0</v>
      </c>
      <c r="M176" s="1009">
        <v>0</v>
      </c>
      <c r="N176" s="1009">
        <v>0</v>
      </c>
      <c r="O176" s="1009">
        <v>0</v>
      </c>
      <c r="P176" s="1009">
        <v>0</v>
      </c>
      <c r="Q176" s="1009">
        <v>0</v>
      </c>
      <c r="R176" s="1009">
        <v>0</v>
      </c>
      <c r="S176" s="1009">
        <v>0</v>
      </c>
      <c r="T176" s="1009">
        <v>0</v>
      </c>
      <c r="U176" s="1009">
        <v>0</v>
      </c>
      <c r="V176" s="1009">
        <v>0</v>
      </c>
      <c r="W176" s="1009">
        <v>0</v>
      </c>
      <c r="X176" s="1009">
        <v>0</v>
      </c>
      <c r="Y176" s="1009">
        <v>0</v>
      </c>
      <c r="Z176" s="1009">
        <v>0</v>
      </c>
      <c r="AA176" s="1009">
        <v>0</v>
      </c>
      <c r="AB176" s="1009">
        <v>0</v>
      </c>
      <c r="AC176" s="1009">
        <v>0</v>
      </c>
      <c r="AD176" s="1009">
        <v>0</v>
      </c>
      <c r="AE176" s="1009">
        <v>0</v>
      </c>
      <c r="AF176" s="1009">
        <v>0</v>
      </c>
      <c r="AG176" s="1009">
        <v>0</v>
      </c>
      <c r="AH176" s="1009">
        <v>0</v>
      </c>
    </row>
    <row r="177" spans="1:34" ht="30" customHeight="1">
      <c r="A177" s="2021"/>
      <c r="B177" s="989" t="s">
        <v>801</v>
      </c>
      <c r="C177" s="1009">
        <f t="shared" si="10"/>
        <v>225.06</v>
      </c>
      <c r="D177" s="1009">
        <v>225.06</v>
      </c>
      <c r="E177" s="1009"/>
      <c r="F177" s="1009"/>
      <c r="G177" s="1009"/>
      <c r="H177" s="1009"/>
      <c r="I177" s="1009"/>
      <c r="J177" s="1009"/>
      <c r="K177" s="1009"/>
      <c r="L177" s="1009"/>
      <c r="M177" s="1009"/>
      <c r="N177" s="1009"/>
      <c r="O177" s="1009"/>
      <c r="P177" s="1009"/>
      <c r="Q177" s="1009"/>
      <c r="R177" s="1009"/>
      <c r="S177" s="1009"/>
      <c r="T177" s="1009"/>
      <c r="U177" s="1009"/>
      <c r="V177" s="1009"/>
      <c r="W177" s="1009"/>
      <c r="X177" s="1009"/>
      <c r="Y177" s="1009">
        <v>0</v>
      </c>
      <c r="Z177" s="1009">
        <v>0</v>
      </c>
      <c r="AA177" s="1009">
        <v>0</v>
      </c>
      <c r="AB177" s="1009">
        <v>0</v>
      </c>
      <c r="AC177" s="1009">
        <v>0</v>
      </c>
      <c r="AD177" s="1009">
        <v>0</v>
      </c>
      <c r="AE177" s="1009">
        <v>0</v>
      </c>
      <c r="AF177" s="1009">
        <v>0</v>
      </c>
      <c r="AG177" s="1009">
        <v>0</v>
      </c>
      <c r="AH177" s="1009">
        <v>0</v>
      </c>
    </row>
    <row r="178" spans="1:34" ht="30" customHeight="1">
      <c r="A178" s="2021"/>
      <c r="B178" s="995" t="s">
        <v>802</v>
      </c>
      <c r="C178" s="1009">
        <f t="shared" si="10"/>
        <v>0</v>
      </c>
      <c r="D178" s="1009">
        <v>0</v>
      </c>
      <c r="E178" s="1009">
        <v>0</v>
      </c>
      <c r="F178" s="1009">
        <v>0</v>
      </c>
      <c r="G178" s="1009">
        <v>0</v>
      </c>
      <c r="H178" s="1009">
        <v>0</v>
      </c>
      <c r="I178" s="1009">
        <v>0</v>
      </c>
      <c r="J178" s="1009">
        <v>0</v>
      </c>
      <c r="K178" s="1009">
        <v>0</v>
      </c>
      <c r="L178" s="1009">
        <v>0</v>
      </c>
      <c r="M178" s="1009">
        <v>0</v>
      </c>
      <c r="N178" s="1009">
        <v>0</v>
      </c>
      <c r="O178" s="1009">
        <v>0</v>
      </c>
      <c r="P178" s="1009">
        <v>0</v>
      </c>
      <c r="Q178" s="1009">
        <v>0</v>
      </c>
      <c r="R178" s="1009">
        <v>0</v>
      </c>
      <c r="S178" s="1009">
        <v>0</v>
      </c>
      <c r="T178" s="1009">
        <v>0</v>
      </c>
      <c r="U178" s="1009">
        <v>0</v>
      </c>
      <c r="V178" s="1009">
        <v>0</v>
      </c>
      <c r="W178" s="1009">
        <v>0</v>
      </c>
      <c r="X178" s="1009">
        <v>0</v>
      </c>
      <c r="Y178" s="1009">
        <v>0</v>
      </c>
      <c r="Z178" s="1009">
        <v>0</v>
      </c>
      <c r="AA178" s="1009">
        <v>0</v>
      </c>
      <c r="AB178" s="1009">
        <v>0</v>
      </c>
      <c r="AC178" s="1009">
        <v>0</v>
      </c>
      <c r="AD178" s="1009">
        <v>0</v>
      </c>
      <c r="AE178" s="1009">
        <v>0</v>
      </c>
      <c r="AF178" s="1009">
        <v>0</v>
      </c>
      <c r="AG178" s="1009">
        <v>0</v>
      </c>
      <c r="AH178" s="1009">
        <v>0</v>
      </c>
    </row>
    <row r="179" spans="1:34" ht="30" customHeight="1">
      <c r="A179" s="2021"/>
      <c r="B179" s="995" t="s">
        <v>803</v>
      </c>
      <c r="C179" s="1009">
        <f t="shared" si="10"/>
        <v>0</v>
      </c>
      <c r="D179" s="1009">
        <v>0</v>
      </c>
      <c r="E179" s="1009">
        <v>0</v>
      </c>
      <c r="F179" s="1009">
        <v>0</v>
      </c>
      <c r="G179" s="1009">
        <v>0</v>
      </c>
      <c r="H179" s="1009">
        <v>0</v>
      </c>
      <c r="I179" s="1009">
        <v>0</v>
      </c>
      <c r="J179" s="1009">
        <v>0</v>
      </c>
      <c r="K179" s="1009">
        <v>0</v>
      </c>
      <c r="L179" s="1009">
        <v>0</v>
      </c>
      <c r="M179" s="1009">
        <v>0</v>
      </c>
      <c r="N179" s="1009">
        <v>0</v>
      </c>
      <c r="O179" s="1009">
        <v>0</v>
      </c>
      <c r="P179" s="1009">
        <v>0</v>
      </c>
      <c r="Q179" s="1009">
        <v>0</v>
      </c>
      <c r="R179" s="1009">
        <v>0</v>
      </c>
      <c r="S179" s="1009">
        <v>0</v>
      </c>
      <c r="T179" s="1009">
        <v>0</v>
      </c>
      <c r="U179" s="1009">
        <v>0</v>
      </c>
      <c r="V179" s="1009">
        <v>0</v>
      </c>
      <c r="W179" s="1009">
        <v>0</v>
      </c>
      <c r="X179" s="1009">
        <v>0</v>
      </c>
      <c r="Y179" s="1009">
        <v>0</v>
      </c>
      <c r="Z179" s="1009">
        <v>0</v>
      </c>
      <c r="AA179" s="1009">
        <v>0</v>
      </c>
      <c r="AB179" s="1009">
        <v>0</v>
      </c>
      <c r="AC179" s="1009">
        <v>0</v>
      </c>
      <c r="AD179" s="1009">
        <v>0</v>
      </c>
      <c r="AE179" s="1009">
        <v>0</v>
      </c>
      <c r="AF179" s="1009">
        <v>0</v>
      </c>
      <c r="AG179" s="1009">
        <v>0</v>
      </c>
      <c r="AH179" s="1009">
        <v>0</v>
      </c>
    </row>
    <row r="180" spans="1:34" ht="30" customHeight="1">
      <c r="A180" s="2021"/>
      <c r="B180" s="1011" t="s">
        <v>804</v>
      </c>
      <c r="C180" s="1009">
        <f t="shared" si="10"/>
        <v>0</v>
      </c>
      <c r="D180" s="1009">
        <v>0</v>
      </c>
      <c r="E180" s="1009">
        <v>0</v>
      </c>
      <c r="F180" s="1009">
        <v>0</v>
      </c>
      <c r="G180" s="1009">
        <v>0</v>
      </c>
      <c r="H180" s="1009">
        <v>0</v>
      </c>
      <c r="I180" s="1009">
        <v>0</v>
      </c>
      <c r="J180" s="1009">
        <v>0</v>
      </c>
      <c r="K180" s="1009">
        <v>0</v>
      </c>
      <c r="L180" s="1009">
        <v>0</v>
      </c>
      <c r="M180" s="1009">
        <v>0</v>
      </c>
      <c r="N180" s="1009">
        <v>0</v>
      </c>
      <c r="O180" s="1009">
        <v>0</v>
      </c>
      <c r="P180" s="1009">
        <v>0</v>
      </c>
      <c r="Q180" s="1009">
        <v>0</v>
      </c>
      <c r="R180" s="1009">
        <v>0</v>
      </c>
      <c r="S180" s="1009">
        <v>0</v>
      </c>
      <c r="T180" s="1009">
        <v>0</v>
      </c>
      <c r="U180" s="1009">
        <v>0</v>
      </c>
      <c r="V180" s="1009">
        <v>0</v>
      </c>
      <c r="W180" s="1009">
        <v>0</v>
      </c>
      <c r="X180" s="1009">
        <v>0</v>
      </c>
      <c r="Y180" s="1009">
        <v>0</v>
      </c>
      <c r="Z180" s="1009">
        <v>0</v>
      </c>
      <c r="AA180" s="1009">
        <v>0</v>
      </c>
      <c r="AB180" s="1009">
        <v>0</v>
      </c>
      <c r="AC180" s="1009">
        <v>0</v>
      </c>
      <c r="AD180" s="1009">
        <v>0</v>
      </c>
      <c r="AE180" s="1009">
        <v>0</v>
      </c>
      <c r="AF180" s="1009">
        <v>0</v>
      </c>
      <c r="AG180" s="1009">
        <v>0</v>
      </c>
      <c r="AH180" s="1009">
        <v>0</v>
      </c>
    </row>
    <row r="181" spans="1:34" ht="30" customHeight="1">
      <c r="A181" s="2021"/>
      <c r="B181" s="1011" t="s">
        <v>805</v>
      </c>
      <c r="C181" s="1009">
        <f t="shared" si="10"/>
        <v>0</v>
      </c>
      <c r="D181" s="1009">
        <v>0</v>
      </c>
      <c r="E181" s="1009">
        <v>0</v>
      </c>
      <c r="F181" s="1009">
        <v>0</v>
      </c>
      <c r="G181" s="1009">
        <v>0</v>
      </c>
      <c r="H181" s="1009">
        <v>0</v>
      </c>
      <c r="I181" s="1009">
        <v>0</v>
      </c>
      <c r="J181" s="1009">
        <v>0</v>
      </c>
      <c r="K181" s="1009">
        <v>0</v>
      </c>
      <c r="L181" s="1009">
        <v>0</v>
      </c>
      <c r="M181" s="1009">
        <v>0</v>
      </c>
      <c r="N181" s="1009">
        <v>0</v>
      </c>
      <c r="O181" s="1009">
        <v>0</v>
      </c>
      <c r="P181" s="1009">
        <v>0</v>
      </c>
      <c r="Q181" s="1009">
        <v>0</v>
      </c>
      <c r="R181" s="1009">
        <v>0</v>
      </c>
      <c r="S181" s="1009">
        <v>0</v>
      </c>
      <c r="T181" s="1009">
        <v>0</v>
      </c>
      <c r="U181" s="1009">
        <v>0</v>
      </c>
      <c r="V181" s="1009">
        <v>0</v>
      </c>
      <c r="W181" s="1009">
        <v>0</v>
      </c>
      <c r="X181" s="1009">
        <v>0</v>
      </c>
      <c r="Y181" s="1009">
        <v>0</v>
      </c>
      <c r="Z181" s="1009">
        <v>0</v>
      </c>
      <c r="AA181" s="1009">
        <v>0</v>
      </c>
      <c r="AB181" s="1009">
        <v>0</v>
      </c>
      <c r="AC181" s="1009">
        <v>0</v>
      </c>
      <c r="AD181" s="1009">
        <v>0</v>
      </c>
      <c r="AE181" s="1009">
        <v>0</v>
      </c>
      <c r="AF181" s="1009">
        <v>0</v>
      </c>
      <c r="AG181" s="1009">
        <v>0</v>
      </c>
      <c r="AH181" s="1009">
        <v>0</v>
      </c>
    </row>
    <row r="182" spans="1:34" ht="30" customHeight="1">
      <c r="A182" s="2021"/>
      <c r="B182" s="1011" t="s">
        <v>806</v>
      </c>
      <c r="C182" s="1009">
        <f t="shared" si="10"/>
        <v>0</v>
      </c>
      <c r="D182" s="1009">
        <v>0</v>
      </c>
      <c r="E182" s="1009">
        <v>0</v>
      </c>
      <c r="F182" s="1009">
        <v>0</v>
      </c>
      <c r="G182" s="1009">
        <v>0</v>
      </c>
      <c r="H182" s="1009">
        <v>0</v>
      </c>
      <c r="I182" s="1009">
        <v>0</v>
      </c>
      <c r="J182" s="1009">
        <v>0</v>
      </c>
      <c r="K182" s="1009">
        <v>0</v>
      </c>
      <c r="L182" s="1009">
        <v>0</v>
      </c>
      <c r="M182" s="1009">
        <v>0</v>
      </c>
      <c r="N182" s="1009">
        <v>0</v>
      </c>
      <c r="O182" s="1009">
        <v>0</v>
      </c>
      <c r="P182" s="1009">
        <v>0</v>
      </c>
      <c r="Q182" s="1009">
        <v>0</v>
      </c>
      <c r="R182" s="1009">
        <v>0</v>
      </c>
      <c r="S182" s="1009">
        <v>0</v>
      </c>
      <c r="T182" s="1009">
        <v>0</v>
      </c>
      <c r="U182" s="1009">
        <v>0</v>
      </c>
      <c r="V182" s="1009">
        <v>0</v>
      </c>
      <c r="W182" s="1009">
        <v>0</v>
      </c>
      <c r="X182" s="1009">
        <v>0</v>
      </c>
      <c r="Y182" s="1009">
        <v>0</v>
      </c>
      <c r="Z182" s="1009">
        <v>0</v>
      </c>
      <c r="AA182" s="1009">
        <v>0</v>
      </c>
      <c r="AB182" s="1009">
        <v>0</v>
      </c>
      <c r="AC182" s="1009">
        <v>0</v>
      </c>
      <c r="AD182" s="1009">
        <v>0</v>
      </c>
      <c r="AE182" s="1009">
        <v>0</v>
      </c>
      <c r="AF182" s="1009">
        <v>0</v>
      </c>
      <c r="AG182" s="1009">
        <v>0</v>
      </c>
      <c r="AH182" s="1009">
        <v>0</v>
      </c>
    </row>
    <row r="183" spans="1:34" ht="30" customHeight="1">
      <c r="A183" s="2021"/>
      <c r="B183" s="995" t="s">
        <v>807</v>
      </c>
      <c r="C183" s="1009">
        <f t="shared" si="10"/>
        <v>0</v>
      </c>
      <c r="D183" s="1009">
        <v>0</v>
      </c>
      <c r="E183" s="1009">
        <v>0</v>
      </c>
      <c r="F183" s="1009">
        <v>0</v>
      </c>
      <c r="G183" s="1009">
        <v>0</v>
      </c>
      <c r="H183" s="1009">
        <v>0</v>
      </c>
      <c r="I183" s="1009">
        <v>0</v>
      </c>
      <c r="J183" s="1009">
        <v>0</v>
      </c>
      <c r="K183" s="1009">
        <v>0</v>
      </c>
      <c r="L183" s="1009">
        <v>0</v>
      </c>
      <c r="M183" s="1009">
        <v>0</v>
      </c>
      <c r="N183" s="1009">
        <v>0</v>
      </c>
      <c r="O183" s="1009">
        <v>0</v>
      </c>
      <c r="P183" s="1009">
        <v>0</v>
      </c>
      <c r="Q183" s="1009">
        <v>0</v>
      </c>
      <c r="R183" s="1009">
        <v>0</v>
      </c>
      <c r="S183" s="1009">
        <v>0</v>
      </c>
      <c r="T183" s="1009">
        <v>0</v>
      </c>
      <c r="U183" s="1009">
        <v>0</v>
      </c>
      <c r="V183" s="1009">
        <v>0</v>
      </c>
      <c r="W183" s="1009">
        <v>0</v>
      </c>
      <c r="X183" s="1009">
        <v>0</v>
      </c>
      <c r="Y183" s="1009">
        <v>0</v>
      </c>
      <c r="Z183" s="1009">
        <v>0</v>
      </c>
      <c r="AA183" s="1009">
        <v>0</v>
      </c>
      <c r="AB183" s="1009">
        <v>0</v>
      </c>
      <c r="AC183" s="1009">
        <v>0</v>
      </c>
      <c r="AD183" s="1009">
        <v>0</v>
      </c>
      <c r="AE183" s="1009">
        <v>0</v>
      </c>
      <c r="AF183" s="1009">
        <v>0</v>
      </c>
      <c r="AG183" s="1009">
        <v>0</v>
      </c>
      <c r="AH183" s="1009">
        <v>0</v>
      </c>
    </row>
    <row r="184" spans="1:34" ht="30" customHeight="1">
      <c r="A184" s="2021"/>
      <c r="B184" s="991" t="s">
        <v>808</v>
      </c>
      <c r="C184" s="1009">
        <f t="shared" si="10"/>
        <v>1611.87</v>
      </c>
      <c r="D184" s="1009">
        <v>0</v>
      </c>
      <c r="E184" s="1009"/>
      <c r="F184" s="1009"/>
      <c r="G184" s="1009"/>
      <c r="H184" s="1009"/>
      <c r="I184" s="1009">
        <v>1611.87</v>
      </c>
      <c r="J184" s="1009"/>
      <c r="K184" s="1009"/>
      <c r="L184" s="1009"/>
      <c r="M184" s="1009"/>
      <c r="N184" s="1009"/>
      <c r="O184" s="1009"/>
      <c r="P184" s="1009"/>
      <c r="Q184" s="1009"/>
      <c r="R184" s="1009"/>
      <c r="S184" s="1009"/>
      <c r="T184" s="1009"/>
      <c r="U184" s="1009"/>
      <c r="V184" s="1009"/>
      <c r="W184" s="1009"/>
      <c r="X184" s="1009"/>
      <c r="Y184" s="1009">
        <v>0</v>
      </c>
      <c r="Z184" s="1009">
        <v>0</v>
      </c>
      <c r="AA184" s="1009">
        <v>0</v>
      </c>
      <c r="AB184" s="1009">
        <v>0</v>
      </c>
      <c r="AC184" s="1009">
        <v>0</v>
      </c>
      <c r="AD184" s="1009">
        <v>0</v>
      </c>
      <c r="AE184" s="1009">
        <v>0</v>
      </c>
      <c r="AF184" s="1009">
        <v>0</v>
      </c>
      <c r="AG184" s="1009">
        <v>0</v>
      </c>
      <c r="AH184" s="1009">
        <v>0</v>
      </c>
    </row>
    <row r="185" spans="1:34" ht="30" customHeight="1">
      <c r="A185" s="2021"/>
      <c r="B185" s="1011" t="s">
        <v>821</v>
      </c>
      <c r="C185" s="1009">
        <f t="shared" si="10"/>
        <v>0</v>
      </c>
      <c r="D185" s="1009">
        <v>0</v>
      </c>
      <c r="E185" s="1009">
        <v>0</v>
      </c>
      <c r="F185" s="1009">
        <v>0</v>
      </c>
      <c r="G185" s="1009">
        <v>0</v>
      </c>
      <c r="H185" s="1009">
        <v>0</v>
      </c>
      <c r="I185" s="1009">
        <v>0</v>
      </c>
      <c r="J185" s="1009">
        <v>0</v>
      </c>
      <c r="K185" s="1009">
        <v>0</v>
      </c>
      <c r="L185" s="1009">
        <v>0</v>
      </c>
      <c r="M185" s="1009">
        <v>0</v>
      </c>
      <c r="N185" s="1009">
        <v>0</v>
      </c>
      <c r="O185" s="1009">
        <v>0</v>
      </c>
      <c r="P185" s="1009">
        <v>0</v>
      </c>
      <c r="Q185" s="1009">
        <v>0</v>
      </c>
      <c r="R185" s="1009">
        <v>0</v>
      </c>
      <c r="S185" s="1009">
        <v>0</v>
      </c>
      <c r="T185" s="1009">
        <v>0</v>
      </c>
      <c r="U185" s="1009">
        <v>0</v>
      </c>
      <c r="V185" s="1009">
        <v>0</v>
      </c>
      <c r="W185" s="1009">
        <v>0</v>
      </c>
      <c r="X185" s="1009">
        <v>0</v>
      </c>
      <c r="Y185" s="1009">
        <v>0</v>
      </c>
      <c r="Z185" s="1009">
        <v>0</v>
      </c>
      <c r="AA185" s="1009">
        <v>0</v>
      </c>
      <c r="AB185" s="1009">
        <v>0</v>
      </c>
      <c r="AC185" s="1009">
        <v>0</v>
      </c>
      <c r="AD185" s="1009">
        <v>0</v>
      </c>
      <c r="AE185" s="1009">
        <v>0</v>
      </c>
      <c r="AF185" s="1009">
        <v>0</v>
      </c>
      <c r="AG185" s="1009">
        <v>0</v>
      </c>
      <c r="AH185" s="1009">
        <v>0</v>
      </c>
    </row>
    <row r="186" spans="1:34" ht="30" customHeight="1">
      <c r="A186" s="2021"/>
      <c r="B186" s="1011" t="s">
        <v>822</v>
      </c>
      <c r="C186" s="1009">
        <f t="shared" si="10"/>
        <v>0</v>
      </c>
      <c r="D186" s="1009">
        <v>0</v>
      </c>
      <c r="E186" s="1009">
        <v>0</v>
      </c>
      <c r="F186" s="1009">
        <v>0</v>
      </c>
      <c r="G186" s="1009">
        <v>0</v>
      </c>
      <c r="H186" s="1009">
        <v>0</v>
      </c>
      <c r="I186" s="1009">
        <v>0</v>
      </c>
      <c r="J186" s="1009">
        <v>0</v>
      </c>
      <c r="K186" s="1009">
        <v>0</v>
      </c>
      <c r="L186" s="1009">
        <v>0</v>
      </c>
      <c r="M186" s="1009">
        <v>0</v>
      </c>
      <c r="N186" s="1009">
        <v>0</v>
      </c>
      <c r="O186" s="1009">
        <v>0</v>
      </c>
      <c r="P186" s="1009">
        <v>0</v>
      </c>
      <c r="Q186" s="1009">
        <v>0</v>
      </c>
      <c r="R186" s="1009">
        <v>0</v>
      </c>
      <c r="S186" s="1009">
        <v>0</v>
      </c>
      <c r="T186" s="1009">
        <v>0</v>
      </c>
      <c r="U186" s="1009">
        <v>0</v>
      </c>
      <c r="V186" s="1009">
        <v>0</v>
      </c>
      <c r="W186" s="1009">
        <v>0</v>
      </c>
      <c r="X186" s="1009">
        <v>0</v>
      </c>
      <c r="Y186" s="1009">
        <v>0</v>
      </c>
      <c r="Z186" s="1009">
        <v>0</v>
      </c>
      <c r="AA186" s="1009">
        <v>0</v>
      </c>
      <c r="AB186" s="1009">
        <v>0</v>
      </c>
      <c r="AC186" s="1009">
        <v>0</v>
      </c>
      <c r="AD186" s="1009">
        <v>0</v>
      </c>
      <c r="AE186" s="1009">
        <v>0</v>
      </c>
      <c r="AF186" s="1009">
        <v>0</v>
      </c>
      <c r="AG186" s="1009">
        <v>0</v>
      </c>
      <c r="AH186" s="1009">
        <v>0</v>
      </c>
    </row>
    <row r="187" spans="1:34" ht="19.5" customHeight="1">
      <c r="A187" s="2021"/>
      <c r="B187" s="1249" t="s">
        <v>952</v>
      </c>
      <c r="C187" s="1009">
        <f t="shared" si="10"/>
        <v>0</v>
      </c>
      <c r="D187" s="1009">
        <v>0</v>
      </c>
      <c r="E187" s="1009">
        <v>0</v>
      </c>
      <c r="F187" s="1009">
        <v>0</v>
      </c>
      <c r="G187" s="1009">
        <v>0</v>
      </c>
      <c r="H187" s="1009">
        <v>0</v>
      </c>
      <c r="I187" s="1009">
        <v>0</v>
      </c>
      <c r="J187" s="1009">
        <v>0</v>
      </c>
      <c r="K187" s="1009">
        <v>0</v>
      </c>
      <c r="L187" s="1009">
        <v>0</v>
      </c>
      <c r="M187" s="1009">
        <v>0</v>
      </c>
      <c r="N187" s="1009">
        <v>0</v>
      </c>
      <c r="O187" s="1009">
        <v>0</v>
      </c>
      <c r="P187" s="1009">
        <v>0</v>
      </c>
      <c r="Q187" s="1009">
        <v>0</v>
      </c>
      <c r="R187" s="1009">
        <v>0</v>
      </c>
      <c r="S187" s="1009">
        <v>0</v>
      </c>
      <c r="T187" s="1009">
        <v>0</v>
      </c>
      <c r="U187" s="1009">
        <v>0</v>
      </c>
      <c r="V187" s="1009">
        <v>0</v>
      </c>
      <c r="W187" s="1009">
        <v>0</v>
      </c>
      <c r="X187" s="1009">
        <v>0</v>
      </c>
      <c r="Y187" s="1009">
        <v>0</v>
      </c>
      <c r="Z187" s="1009">
        <v>0</v>
      </c>
      <c r="AA187" s="1009">
        <v>0</v>
      </c>
      <c r="AB187" s="1009">
        <v>0</v>
      </c>
      <c r="AC187" s="1009">
        <v>0</v>
      </c>
      <c r="AD187" s="1009">
        <v>0</v>
      </c>
      <c r="AE187" s="1009">
        <v>0</v>
      </c>
      <c r="AF187" s="1009">
        <v>0</v>
      </c>
      <c r="AG187" s="1009">
        <v>0</v>
      </c>
      <c r="AH187" s="1009">
        <v>0</v>
      </c>
    </row>
    <row r="188" spans="1:34" ht="19.5" customHeight="1">
      <c r="A188" s="2391" t="s">
        <v>814</v>
      </c>
      <c r="B188" s="1007" t="s">
        <v>41</v>
      </c>
      <c r="C188" s="1370">
        <f t="shared" si="10"/>
        <v>581.99</v>
      </c>
      <c r="D188" s="1007">
        <f>SUM('동구 배수관'!D189:'동구 배수관'!D210)</f>
        <v>579.94000000000005</v>
      </c>
      <c r="E188" s="1007">
        <f>SUM('동구 배수관'!E189:'동구 배수관'!E210)</f>
        <v>0</v>
      </c>
      <c r="F188" s="1007">
        <f>SUM('동구 배수관'!F189:'동구 배수관'!F210)</f>
        <v>0</v>
      </c>
      <c r="G188" s="1007">
        <f>SUM('동구 배수관'!G189:'동구 배수관'!G210)</f>
        <v>2.0499999999999998</v>
      </c>
      <c r="H188" s="1007">
        <f>SUM('동구 배수관'!H189:'동구 배수관'!H210)</f>
        <v>0</v>
      </c>
      <c r="I188" s="1007">
        <f>SUM('동구 배수관'!I189:'동구 배수관'!I210)</f>
        <v>0</v>
      </c>
      <c r="J188" s="1007">
        <f>SUM('동구 배수관'!J189:'동구 배수관'!J210)</f>
        <v>0</v>
      </c>
      <c r="K188" s="1007">
        <f>SUM('동구 배수관'!K189:'동구 배수관'!K210)</f>
        <v>0</v>
      </c>
      <c r="L188" s="1007">
        <f>SUM('동구 배수관'!L189:'동구 배수관'!L210)</f>
        <v>0</v>
      </c>
      <c r="M188" s="1007">
        <f>SUM('동구 배수관'!M189:'동구 배수관'!M210)</f>
        <v>0</v>
      </c>
      <c r="N188" s="1007">
        <f>SUM('동구 배수관'!N189:'동구 배수관'!N210)</f>
        <v>0</v>
      </c>
      <c r="O188" s="1007">
        <f>SUM('동구 배수관'!O189:'동구 배수관'!O210)</f>
        <v>0</v>
      </c>
      <c r="P188" s="1007">
        <f>SUM('동구 배수관'!P189:'동구 배수관'!P210)</f>
        <v>0</v>
      </c>
      <c r="Q188" s="1007">
        <f>SUM('동구 배수관'!Q189:'동구 배수관'!Q210)</f>
        <v>0</v>
      </c>
      <c r="R188" s="1007">
        <f>SUM('동구 배수관'!R189:'동구 배수관'!R210)</f>
        <v>0</v>
      </c>
      <c r="S188" s="1007">
        <f>SUM('동구 배수관'!S189:'동구 배수관'!S210)</f>
        <v>0</v>
      </c>
      <c r="T188" s="1007">
        <f>SUM('동구 배수관'!T189:'동구 배수관'!T210)</f>
        <v>0</v>
      </c>
      <c r="U188" s="1007">
        <f>SUM('동구 배수관'!U189:'동구 배수관'!U210)</f>
        <v>0</v>
      </c>
      <c r="V188" s="1007">
        <f>SUM('동구 배수관'!V189:'동구 배수관'!V210)</f>
        <v>0</v>
      </c>
      <c r="W188" s="1007">
        <f>SUM('동구 배수관'!W189:'동구 배수관'!W210)</f>
        <v>0</v>
      </c>
      <c r="X188" s="1007">
        <f>SUM('동구 배수관'!X189:'동구 배수관'!X210)</f>
        <v>0</v>
      </c>
      <c r="Y188" s="1007">
        <f>SUM('동구 배수관'!Y189:'동구 배수관'!Y210)</f>
        <v>0</v>
      </c>
      <c r="Z188" s="1007">
        <f>SUM('동구 배수관'!Z189:'동구 배수관'!Z210)</f>
        <v>0</v>
      </c>
      <c r="AA188" s="1007">
        <f>SUM('동구 배수관'!AA189:'동구 배수관'!AA210)</f>
        <v>0</v>
      </c>
      <c r="AB188" s="1007">
        <f>SUM('동구 배수관'!AB189:'동구 배수관'!AB210)</f>
        <v>0</v>
      </c>
      <c r="AC188" s="1007">
        <f>SUM('동구 배수관'!AC189:'동구 배수관'!AC210)</f>
        <v>0</v>
      </c>
      <c r="AD188" s="1007">
        <f>SUM('동구 배수관'!AD189:'동구 배수관'!AD210)</f>
        <v>0</v>
      </c>
      <c r="AE188" s="1007">
        <f>SUM('동구 배수관'!AE189:'동구 배수관'!AE210)</f>
        <v>0</v>
      </c>
      <c r="AF188" s="1007">
        <f>SUM('동구 배수관'!AF189:'동구 배수관'!AF210)</f>
        <v>0</v>
      </c>
      <c r="AG188" s="1007">
        <f>SUM('동구 배수관'!AG189:'동구 배수관'!AG210)</f>
        <v>0</v>
      </c>
      <c r="AH188" s="1007">
        <f>SUM('동구 배수관'!AH189:'동구 배수관'!AH210)</f>
        <v>0</v>
      </c>
    </row>
    <row r="189" spans="1:34" ht="19.5" customHeight="1">
      <c r="A189" s="2391" t="s">
        <v>814</v>
      </c>
      <c r="B189" s="989" t="s">
        <v>951</v>
      </c>
      <c r="C189" s="1009">
        <f t="shared" si="10"/>
        <v>0</v>
      </c>
      <c r="D189" s="1009">
        <v>0</v>
      </c>
      <c r="E189" s="1009">
        <v>0</v>
      </c>
      <c r="F189" s="1009">
        <v>0</v>
      </c>
      <c r="G189" s="1009">
        <v>0</v>
      </c>
      <c r="H189" s="1009">
        <v>0</v>
      </c>
      <c r="I189" s="1009">
        <v>0</v>
      </c>
      <c r="J189" s="1009">
        <v>0</v>
      </c>
      <c r="K189" s="1009">
        <v>0</v>
      </c>
      <c r="L189" s="1009">
        <v>0</v>
      </c>
      <c r="M189" s="1009">
        <v>0</v>
      </c>
      <c r="N189" s="1009">
        <v>0</v>
      </c>
      <c r="O189" s="1009">
        <v>0</v>
      </c>
      <c r="P189" s="1009">
        <v>0</v>
      </c>
      <c r="Q189" s="1009">
        <v>0</v>
      </c>
      <c r="R189" s="1009">
        <v>0</v>
      </c>
      <c r="S189" s="1009">
        <v>0</v>
      </c>
      <c r="T189" s="1009">
        <v>0</v>
      </c>
      <c r="U189" s="1009">
        <v>0</v>
      </c>
      <c r="V189" s="1009">
        <v>0</v>
      </c>
      <c r="W189" s="1009">
        <v>0</v>
      </c>
      <c r="X189" s="1009">
        <v>0</v>
      </c>
      <c r="Y189" s="1009">
        <v>0</v>
      </c>
      <c r="Z189" s="1009">
        <v>0</v>
      </c>
      <c r="AA189" s="1009">
        <v>0</v>
      </c>
      <c r="AB189" s="1009">
        <v>0</v>
      </c>
      <c r="AC189" s="1009">
        <v>0</v>
      </c>
      <c r="AD189" s="1009">
        <v>0</v>
      </c>
      <c r="AE189" s="1009">
        <v>0</v>
      </c>
      <c r="AF189" s="1009">
        <v>0</v>
      </c>
      <c r="AG189" s="1009">
        <v>0</v>
      </c>
      <c r="AH189" s="1009">
        <v>0</v>
      </c>
    </row>
    <row r="190" spans="1:34" ht="30" customHeight="1">
      <c r="A190" s="2021"/>
      <c r="B190" s="989" t="s">
        <v>796</v>
      </c>
      <c r="C190" s="1009">
        <f t="shared" si="10"/>
        <v>0</v>
      </c>
      <c r="D190" s="1009">
        <v>0</v>
      </c>
      <c r="E190" s="1009">
        <v>0</v>
      </c>
      <c r="F190" s="1009">
        <v>0</v>
      </c>
      <c r="G190" s="1009">
        <v>0</v>
      </c>
      <c r="H190" s="1009">
        <v>0</v>
      </c>
      <c r="I190" s="1009">
        <v>0</v>
      </c>
      <c r="J190" s="1009">
        <v>0</v>
      </c>
      <c r="K190" s="1009">
        <v>0</v>
      </c>
      <c r="L190" s="1009">
        <v>0</v>
      </c>
      <c r="M190" s="1009">
        <v>0</v>
      </c>
      <c r="N190" s="1009">
        <v>0</v>
      </c>
      <c r="O190" s="1009">
        <v>0</v>
      </c>
      <c r="P190" s="1009">
        <v>0</v>
      </c>
      <c r="Q190" s="1009">
        <v>0</v>
      </c>
      <c r="R190" s="1009">
        <v>0</v>
      </c>
      <c r="S190" s="1009">
        <v>0</v>
      </c>
      <c r="T190" s="1009">
        <v>0</v>
      </c>
      <c r="U190" s="1009">
        <v>0</v>
      </c>
      <c r="V190" s="1009">
        <v>0</v>
      </c>
      <c r="W190" s="1009">
        <v>0</v>
      </c>
      <c r="X190" s="1009">
        <v>0</v>
      </c>
      <c r="Y190" s="1009">
        <v>0</v>
      </c>
      <c r="Z190" s="1009">
        <v>0</v>
      </c>
      <c r="AA190" s="1009">
        <v>0</v>
      </c>
      <c r="AB190" s="1009">
        <v>0</v>
      </c>
      <c r="AC190" s="1009">
        <v>0</v>
      </c>
      <c r="AD190" s="1009">
        <v>0</v>
      </c>
      <c r="AE190" s="1009">
        <v>0</v>
      </c>
      <c r="AF190" s="1009">
        <v>0</v>
      </c>
      <c r="AG190" s="1009">
        <v>0</v>
      </c>
      <c r="AH190" s="1009">
        <v>0</v>
      </c>
    </row>
    <row r="191" spans="1:34" ht="30" customHeight="1">
      <c r="A191" s="2021"/>
      <c r="B191" s="989" t="s">
        <v>797</v>
      </c>
      <c r="C191" s="1009">
        <f t="shared" si="10"/>
        <v>81.95</v>
      </c>
      <c r="D191" s="1009">
        <v>81.95</v>
      </c>
      <c r="E191" s="1009"/>
      <c r="F191" s="1009"/>
      <c r="G191" s="1009"/>
      <c r="H191" s="1009"/>
      <c r="I191" s="1009"/>
      <c r="J191" s="1009"/>
      <c r="K191" s="1009"/>
      <c r="L191" s="1009"/>
      <c r="M191" s="1009"/>
      <c r="N191" s="1009"/>
      <c r="O191" s="1009"/>
      <c r="P191" s="1009"/>
      <c r="Q191" s="1009"/>
      <c r="R191" s="1009"/>
      <c r="S191" s="1009"/>
      <c r="T191" s="1009"/>
      <c r="U191" s="1009"/>
      <c r="V191" s="1009"/>
      <c r="W191" s="1009"/>
      <c r="X191" s="1009"/>
      <c r="Y191" s="1009">
        <v>0</v>
      </c>
      <c r="Z191" s="1009">
        <v>0</v>
      </c>
      <c r="AA191" s="1009">
        <v>0</v>
      </c>
      <c r="AB191" s="1009">
        <v>0</v>
      </c>
      <c r="AC191" s="1009">
        <v>0</v>
      </c>
      <c r="AD191" s="1009">
        <v>0</v>
      </c>
      <c r="AE191" s="1009">
        <v>0</v>
      </c>
      <c r="AF191" s="1009">
        <v>0</v>
      </c>
      <c r="AG191" s="1009">
        <v>0</v>
      </c>
      <c r="AH191" s="1009">
        <v>0</v>
      </c>
    </row>
    <row r="192" spans="1:34" ht="30" customHeight="1">
      <c r="A192" s="2021"/>
      <c r="B192" s="989" t="s">
        <v>798</v>
      </c>
      <c r="C192" s="1009">
        <f t="shared" si="10"/>
        <v>0</v>
      </c>
      <c r="D192" s="1009">
        <v>0</v>
      </c>
      <c r="E192" s="1009">
        <v>0</v>
      </c>
      <c r="F192" s="1009">
        <v>0</v>
      </c>
      <c r="G192" s="1009">
        <v>0</v>
      </c>
      <c r="H192" s="1009">
        <v>0</v>
      </c>
      <c r="I192" s="1009">
        <v>0</v>
      </c>
      <c r="J192" s="1009">
        <v>0</v>
      </c>
      <c r="K192" s="1009">
        <v>0</v>
      </c>
      <c r="L192" s="1009">
        <v>0</v>
      </c>
      <c r="M192" s="1009">
        <v>0</v>
      </c>
      <c r="N192" s="1009">
        <v>0</v>
      </c>
      <c r="O192" s="1009">
        <v>0</v>
      </c>
      <c r="P192" s="1009">
        <v>0</v>
      </c>
      <c r="Q192" s="1009">
        <v>0</v>
      </c>
      <c r="R192" s="1009">
        <v>0</v>
      </c>
      <c r="S192" s="1009">
        <v>0</v>
      </c>
      <c r="T192" s="1009">
        <v>0</v>
      </c>
      <c r="U192" s="1009">
        <v>0</v>
      </c>
      <c r="V192" s="1009">
        <v>0</v>
      </c>
      <c r="W192" s="1009">
        <v>0</v>
      </c>
      <c r="X192" s="1009">
        <v>0</v>
      </c>
      <c r="Y192" s="1009">
        <v>0</v>
      </c>
      <c r="Z192" s="1009">
        <v>0</v>
      </c>
      <c r="AA192" s="1009">
        <v>0</v>
      </c>
      <c r="AB192" s="1009">
        <v>0</v>
      </c>
      <c r="AC192" s="1009">
        <v>0</v>
      </c>
      <c r="AD192" s="1009">
        <v>0</v>
      </c>
      <c r="AE192" s="1009">
        <v>0</v>
      </c>
      <c r="AF192" s="1009">
        <v>0</v>
      </c>
      <c r="AG192" s="1009">
        <v>0</v>
      </c>
      <c r="AH192" s="1009">
        <v>0</v>
      </c>
    </row>
    <row r="193" spans="1:34" ht="30" customHeight="1">
      <c r="A193" s="2021"/>
      <c r="B193" s="989" t="s">
        <v>780</v>
      </c>
      <c r="C193" s="1009">
        <f t="shared" si="10"/>
        <v>500.04</v>
      </c>
      <c r="D193" s="1009">
        <v>497.99</v>
      </c>
      <c r="E193" s="1372"/>
      <c r="F193" s="1372"/>
      <c r="G193" s="1372">
        <v>2.0499999999999998</v>
      </c>
      <c r="H193" s="1372"/>
      <c r="I193" s="1372"/>
      <c r="J193" s="1372"/>
      <c r="K193" s="1372"/>
      <c r="L193" s="1372"/>
      <c r="M193" s="1372"/>
      <c r="N193" s="1372"/>
      <c r="O193" s="1372"/>
      <c r="P193" s="1372"/>
      <c r="Q193" s="1372"/>
      <c r="R193" s="1372"/>
      <c r="S193" s="1372"/>
      <c r="T193" s="1372"/>
      <c r="U193" s="1372"/>
      <c r="V193" s="1372"/>
      <c r="W193" s="1372"/>
      <c r="X193" s="1372"/>
      <c r="Y193" s="1009">
        <v>0</v>
      </c>
      <c r="Z193" s="1009">
        <v>0</v>
      </c>
      <c r="AA193" s="1009">
        <v>0</v>
      </c>
      <c r="AB193" s="1009">
        <v>0</v>
      </c>
      <c r="AC193" s="1009">
        <v>0</v>
      </c>
      <c r="AD193" s="1009">
        <v>0</v>
      </c>
      <c r="AE193" s="1009">
        <v>0</v>
      </c>
      <c r="AF193" s="1009">
        <v>0</v>
      </c>
      <c r="AG193" s="1009">
        <v>0</v>
      </c>
      <c r="AH193" s="1009">
        <v>0</v>
      </c>
    </row>
    <row r="194" spans="1:34" ht="30" customHeight="1">
      <c r="A194" s="2021"/>
      <c r="B194" s="991" t="s">
        <v>781</v>
      </c>
      <c r="C194" s="1009">
        <f t="shared" si="10"/>
        <v>0</v>
      </c>
      <c r="D194" s="1009">
        <v>0</v>
      </c>
      <c r="E194" s="1009">
        <v>0</v>
      </c>
      <c r="F194" s="1009">
        <v>0</v>
      </c>
      <c r="G194" s="1009">
        <v>0</v>
      </c>
      <c r="H194" s="1009">
        <v>0</v>
      </c>
      <c r="I194" s="1009">
        <v>0</v>
      </c>
      <c r="J194" s="1009">
        <v>0</v>
      </c>
      <c r="K194" s="1009">
        <v>0</v>
      </c>
      <c r="L194" s="1009">
        <v>0</v>
      </c>
      <c r="M194" s="1009">
        <v>0</v>
      </c>
      <c r="N194" s="1009">
        <v>0</v>
      </c>
      <c r="O194" s="1009">
        <v>0</v>
      </c>
      <c r="P194" s="1009">
        <v>0</v>
      </c>
      <c r="Q194" s="1009">
        <v>0</v>
      </c>
      <c r="R194" s="1009">
        <v>0</v>
      </c>
      <c r="S194" s="1009">
        <v>0</v>
      </c>
      <c r="T194" s="1009">
        <v>0</v>
      </c>
      <c r="U194" s="1009">
        <v>0</v>
      </c>
      <c r="V194" s="1009">
        <v>0</v>
      </c>
      <c r="W194" s="1009">
        <v>0</v>
      </c>
      <c r="X194" s="1009">
        <v>0</v>
      </c>
      <c r="Y194" s="1009">
        <v>0</v>
      </c>
      <c r="Z194" s="1009">
        <v>0</v>
      </c>
      <c r="AA194" s="1009">
        <v>0</v>
      </c>
      <c r="AB194" s="1009">
        <v>0</v>
      </c>
      <c r="AC194" s="1009">
        <v>0</v>
      </c>
      <c r="AD194" s="1009">
        <v>0</v>
      </c>
      <c r="AE194" s="1009">
        <v>0</v>
      </c>
      <c r="AF194" s="1009">
        <v>0</v>
      </c>
      <c r="AG194" s="1009">
        <v>0</v>
      </c>
      <c r="AH194" s="1009">
        <v>0</v>
      </c>
    </row>
    <row r="195" spans="1:34" ht="30" customHeight="1">
      <c r="A195" s="2021"/>
      <c r="B195" s="991" t="s">
        <v>786</v>
      </c>
      <c r="C195" s="1009">
        <f t="shared" si="10"/>
        <v>0</v>
      </c>
      <c r="D195" s="1009">
        <v>0</v>
      </c>
      <c r="E195" s="1009">
        <v>0</v>
      </c>
      <c r="F195" s="1009">
        <v>0</v>
      </c>
      <c r="G195" s="1009">
        <v>0</v>
      </c>
      <c r="H195" s="1009">
        <v>0</v>
      </c>
      <c r="I195" s="1009">
        <v>0</v>
      </c>
      <c r="J195" s="1009">
        <v>0</v>
      </c>
      <c r="K195" s="1009">
        <v>0</v>
      </c>
      <c r="L195" s="1009">
        <v>0</v>
      </c>
      <c r="M195" s="1009">
        <v>0</v>
      </c>
      <c r="N195" s="1009">
        <v>0</v>
      </c>
      <c r="O195" s="1009">
        <v>0</v>
      </c>
      <c r="P195" s="1009">
        <v>0</v>
      </c>
      <c r="Q195" s="1009">
        <v>0</v>
      </c>
      <c r="R195" s="1009">
        <v>0</v>
      </c>
      <c r="S195" s="1009">
        <v>0</v>
      </c>
      <c r="T195" s="1009">
        <v>0</v>
      </c>
      <c r="U195" s="1009">
        <v>0</v>
      </c>
      <c r="V195" s="1009">
        <v>0</v>
      </c>
      <c r="W195" s="1009">
        <v>0</v>
      </c>
      <c r="X195" s="1009">
        <v>0</v>
      </c>
      <c r="Y195" s="1009">
        <v>0</v>
      </c>
      <c r="Z195" s="1009">
        <v>0</v>
      </c>
      <c r="AA195" s="1009">
        <v>0</v>
      </c>
      <c r="AB195" s="1009">
        <v>0</v>
      </c>
      <c r="AC195" s="1009">
        <v>0</v>
      </c>
      <c r="AD195" s="1009">
        <v>0</v>
      </c>
      <c r="AE195" s="1009">
        <v>0</v>
      </c>
      <c r="AF195" s="1009">
        <v>0</v>
      </c>
      <c r="AG195" s="1009">
        <v>0</v>
      </c>
      <c r="AH195" s="1009">
        <v>0</v>
      </c>
    </row>
    <row r="196" spans="1:34" ht="30" customHeight="1">
      <c r="A196" s="2021"/>
      <c r="B196" s="991" t="s">
        <v>799</v>
      </c>
      <c r="C196" s="1009">
        <f t="shared" si="10"/>
        <v>0</v>
      </c>
      <c r="D196" s="1009">
        <v>0</v>
      </c>
      <c r="E196" s="1009">
        <v>0</v>
      </c>
      <c r="F196" s="1009">
        <v>0</v>
      </c>
      <c r="G196" s="1009">
        <v>0</v>
      </c>
      <c r="H196" s="1009">
        <v>0</v>
      </c>
      <c r="I196" s="1009">
        <v>0</v>
      </c>
      <c r="J196" s="1009">
        <v>0</v>
      </c>
      <c r="K196" s="1009">
        <v>0</v>
      </c>
      <c r="L196" s="1009">
        <v>0</v>
      </c>
      <c r="M196" s="1009">
        <v>0</v>
      </c>
      <c r="N196" s="1009">
        <v>0</v>
      </c>
      <c r="O196" s="1009">
        <v>0</v>
      </c>
      <c r="P196" s="1009">
        <v>0</v>
      </c>
      <c r="Q196" s="1009">
        <v>0</v>
      </c>
      <c r="R196" s="1009">
        <v>0</v>
      </c>
      <c r="S196" s="1009">
        <v>0</v>
      </c>
      <c r="T196" s="1009">
        <v>0</v>
      </c>
      <c r="U196" s="1009">
        <v>0</v>
      </c>
      <c r="V196" s="1009">
        <v>0</v>
      </c>
      <c r="W196" s="1009">
        <v>0</v>
      </c>
      <c r="X196" s="1009">
        <v>0</v>
      </c>
      <c r="Y196" s="1009">
        <v>0</v>
      </c>
      <c r="Z196" s="1009">
        <v>0</v>
      </c>
      <c r="AA196" s="1009">
        <v>0</v>
      </c>
      <c r="AB196" s="1009">
        <v>0</v>
      </c>
      <c r="AC196" s="1009">
        <v>0</v>
      </c>
      <c r="AD196" s="1009">
        <v>0</v>
      </c>
      <c r="AE196" s="1009">
        <v>0</v>
      </c>
      <c r="AF196" s="1009">
        <v>0</v>
      </c>
      <c r="AG196" s="1009">
        <v>0</v>
      </c>
      <c r="AH196" s="1009">
        <v>0</v>
      </c>
    </row>
    <row r="197" spans="1:34" ht="30" customHeight="1">
      <c r="A197" s="2021"/>
      <c r="B197" s="991" t="s">
        <v>787</v>
      </c>
      <c r="C197" s="1009">
        <f t="shared" si="10"/>
        <v>0</v>
      </c>
      <c r="D197" s="1009">
        <v>0</v>
      </c>
      <c r="E197" s="1009">
        <v>0</v>
      </c>
      <c r="F197" s="1009">
        <v>0</v>
      </c>
      <c r="G197" s="1009">
        <v>0</v>
      </c>
      <c r="H197" s="1009">
        <v>0</v>
      </c>
      <c r="I197" s="1009">
        <v>0</v>
      </c>
      <c r="J197" s="1009">
        <v>0</v>
      </c>
      <c r="K197" s="1009">
        <v>0</v>
      </c>
      <c r="L197" s="1009">
        <v>0</v>
      </c>
      <c r="M197" s="1009">
        <v>0</v>
      </c>
      <c r="N197" s="1009">
        <v>0</v>
      </c>
      <c r="O197" s="1009">
        <v>0</v>
      </c>
      <c r="P197" s="1009">
        <v>0</v>
      </c>
      <c r="Q197" s="1009">
        <v>0</v>
      </c>
      <c r="R197" s="1009">
        <v>0</v>
      </c>
      <c r="S197" s="1009">
        <v>0</v>
      </c>
      <c r="T197" s="1009">
        <v>0</v>
      </c>
      <c r="U197" s="1009">
        <v>0</v>
      </c>
      <c r="V197" s="1009">
        <v>0</v>
      </c>
      <c r="W197" s="1009">
        <v>0</v>
      </c>
      <c r="X197" s="1009">
        <v>0</v>
      </c>
      <c r="Y197" s="1009">
        <v>0</v>
      </c>
      <c r="Z197" s="1009">
        <v>0</v>
      </c>
      <c r="AA197" s="1009">
        <v>0</v>
      </c>
      <c r="AB197" s="1009">
        <v>0</v>
      </c>
      <c r="AC197" s="1009">
        <v>0</v>
      </c>
      <c r="AD197" s="1009">
        <v>0</v>
      </c>
      <c r="AE197" s="1009">
        <v>0</v>
      </c>
      <c r="AF197" s="1009">
        <v>0</v>
      </c>
      <c r="AG197" s="1009">
        <v>0</v>
      </c>
      <c r="AH197" s="1009">
        <v>0</v>
      </c>
    </row>
    <row r="198" spans="1:34" s="1710" customFormat="1" ht="30" customHeight="1">
      <c r="A198" s="2021"/>
      <c r="B198" s="991" t="s">
        <v>1533</v>
      </c>
      <c r="C198" s="1009">
        <f t="shared" ref="C198" si="11">SUM(D198:AH198)</f>
        <v>0</v>
      </c>
      <c r="D198" s="1009">
        <v>0</v>
      </c>
      <c r="E198" s="1009">
        <v>0</v>
      </c>
      <c r="F198" s="1009">
        <v>0</v>
      </c>
      <c r="G198" s="1009">
        <v>0</v>
      </c>
      <c r="H198" s="1009">
        <v>0</v>
      </c>
      <c r="I198" s="1009">
        <v>0</v>
      </c>
      <c r="J198" s="1009">
        <v>0</v>
      </c>
      <c r="K198" s="1009">
        <v>0</v>
      </c>
      <c r="L198" s="1009">
        <v>0</v>
      </c>
      <c r="M198" s="1009">
        <v>0</v>
      </c>
      <c r="N198" s="1009">
        <v>0</v>
      </c>
      <c r="O198" s="1009">
        <v>0</v>
      </c>
      <c r="P198" s="1009">
        <v>0</v>
      </c>
      <c r="Q198" s="1009">
        <v>0</v>
      </c>
      <c r="R198" s="1009">
        <v>0</v>
      </c>
      <c r="S198" s="1009">
        <v>0</v>
      </c>
      <c r="T198" s="1009">
        <v>0</v>
      </c>
      <c r="U198" s="1009">
        <v>0</v>
      </c>
      <c r="V198" s="1009">
        <v>0</v>
      </c>
      <c r="W198" s="1009">
        <v>0</v>
      </c>
      <c r="X198" s="1009">
        <v>0</v>
      </c>
      <c r="Y198" s="1009">
        <v>0</v>
      </c>
      <c r="Z198" s="1009">
        <v>0</v>
      </c>
      <c r="AA198" s="1009">
        <v>0</v>
      </c>
      <c r="AB198" s="1009">
        <v>0</v>
      </c>
      <c r="AC198" s="1009">
        <v>0</v>
      </c>
      <c r="AD198" s="1009">
        <v>0</v>
      </c>
      <c r="AE198" s="1009">
        <v>0</v>
      </c>
      <c r="AF198" s="1009">
        <v>0</v>
      </c>
      <c r="AG198" s="1009">
        <v>0</v>
      </c>
      <c r="AH198" s="1009">
        <v>0</v>
      </c>
    </row>
    <row r="199" spans="1:34" ht="30" customHeight="1">
      <c r="A199" s="2021"/>
      <c r="B199" s="991" t="s">
        <v>800</v>
      </c>
      <c r="C199" s="1009">
        <f t="shared" si="10"/>
        <v>0</v>
      </c>
      <c r="D199" s="1009">
        <v>0</v>
      </c>
      <c r="E199" s="1009">
        <v>0</v>
      </c>
      <c r="F199" s="1009">
        <v>0</v>
      </c>
      <c r="G199" s="1009">
        <v>0</v>
      </c>
      <c r="H199" s="1009">
        <v>0</v>
      </c>
      <c r="I199" s="1009">
        <v>0</v>
      </c>
      <c r="J199" s="1009">
        <v>0</v>
      </c>
      <c r="K199" s="1009">
        <v>0</v>
      </c>
      <c r="L199" s="1009">
        <v>0</v>
      </c>
      <c r="M199" s="1009">
        <v>0</v>
      </c>
      <c r="N199" s="1009">
        <v>0</v>
      </c>
      <c r="O199" s="1009">
        <v>0</v>
      </c>
      <c r="P199" s="1009">
        <v>0</v>
      </c>
      <c r="Q199" s="1009">
        <v>0</v>
      </c>
      <c r="R199" s="1009">
        <v>0</v>
      </c>
      <c r="S199" s="1009">
        <v>0</v>
      </c>
      <c r="T199" s="1009">
        <v>0</v>
      </c>
      <c r="U199" s="1009">
        <v>0</v>
      </c>
      <c r="V199" s="1009">
        <v>0</v>
      </c>
      <c r="W199" s="1009">
        <v>0</v>
      </c>
      <c r="X199" s="1009">
        <v>0</v>
      </c>
      <c r="Y199" s="1009">
        <v>0</v>
      </c>
      <c r="Z199" s="1009">
        <v>0</v>
      </c>
      <c r="AA199" s="1009">
        <v>0</v>
      </c>
      <c r="AB199" s="1009">
        <v>0</v>
      </c>
      <c r="AC199" s="1009">
        <v>0</v>
      </c>
      <c r="AD199" s="1009">
        <v>0</v>
      </c>
      <c r="AE199" s="1009">
        <v>0</v>
      </c>
      <c r="AF199" s="1009">
        <v>0</v>
      </c>
      <c r="AG199" s="1009">
        <v>0</v>
      </c>
      <c r="AH199" s="1009">
        <v>0</v>
      </c>
    </row>
    <row r="200" spans="1:34" ht="30" customHeight="1">
      <c r="A200" s="2021"/>
      <c r="B200" s="989" t="s">
        <v>801</v>
      </c>
      <c r="C200" s="1009">
        <f t="shared" si="10"/>
        <v>0</v>
      </c>
      <c r="D200" s="1009">
        <v>0</v>
      </c>
      <c r="E200" s="1009">
        <v>0</v>
      </c>
      <c r="F200" s="1009">
        <v>0</v>
      </c>
      <c r="G200" s="1009">
        <v>0</v>
      </c>
      <c r="H200" s="1009">
        <v>0</v>
      </c>
      <c r="I200" s="1009">
        <v>0</v>
      </c>
      <c r="J200" s="1009">
        <v>0</v>
      </c>
      <c r="K200" s="1009">
        <v>0</v>
      </c>
      <c r="L200" s="1009">
        <v>0</v>
      </c>
      <c r="M200" s="1009">
        <v>0</v>
      </c>
      <c r="N200" s="1009">
        <v>0</v>
      </c>
      <c r="O200" s="1009">
        <v>0</v>
      </c>
      <c r="P200" s="1009">
        <v>0</v>
      </c>
      <c r="Q200" s="1009">
        <v>0</v>
      </c>
      <c r="R200" s="1009">
        <v>0</v>
      </c>
      <c r="S200" s="1009">
        <v>0</v>
      </c>
      <c r="T200" s="1009">
        <v>0</v>
      </c>
      <c r="U200" s="1009">
        <v>0</v>
      </c>
      <c r="V200" s="1009">
        <v>0</v>
      </c>
      <c r="W200" s="1009">
        <v>0</v>
      </c>
      <c r="X200" s="1009">
        <v>0</v>
      </c>
      <c r="Y200" s="1009">
        <v>0</v>
      </c>
      <c r="Z200" s="1009">
        <v>0</v>
      </c>
      <c r="AA200" s="1009">
        <v>0</v>
      </c>
      <c r="AB200" s="1009">
        <v>0</v>
      </c>
      <c r="AC200" s="1009">
        <v>0</v>
      </c>
      <c r="AD200" s="1009">
        <v>0</v>
      </c>
      <c r="AE200" s="1009">
        <v>0</v>
      </c>
      <c r="AF200" s="1009">
        <v>0</v>
      </c>
      <c r="AG200" s="1009">
        <v>0</v>
      </c>
      <c r="AH200" s="1009">
        <v>0</v>
      </c>
    </row>
    <row r="201" spans="1:34" ht="30" customHeight="1">
      <c r="A201" s="2021"/>
      <c r="B201" s="995" t="s">
        <v>802</v>
      </c>
      <c r="C201" s="1009">
        <f t="shared" si="10"/>
        <v>0</v>
      </c>
      <c r="D201" s="1009">
        <v>0</v>
      </c>
      <c r="E201" s="1009">
        <v>0</v>
      </c>
      <c r="F201" s="1009">
        <v>0</v>
      </c>
      <c r="G201" s="1009">
        <v>0</v>
      </c>
      <c r="H201" s="1009">
        <v>0</v>
      </c>
      <c r="I201" s="1009">
        <v>0</v>
      </c>
      <c r="J201" s="1009">
        <v>0</v>
      </c>
      <c r="K201" s="1009">
        <v>0</v>
      </c>
      <c r="L201" s="1009">
        <v>0</v>
      </c>
      <c r="M201" s="1009">
        <v>0</v>
      </c>
      <c r="N201" s="1009">
        <v>0</v>
      </c>
      <c r="O201" s="1009">
        <v>0</v>
      </c>
      <c r="P201" s="1009">
        <v>0</v>
      </c>
      <c r="Q201" s="1009">
        <v>0</v>
      </c>
      <c r="R201" s="1009">
        <v>0</v>
      </c>
      <c r="S201" s="1009">
        <v>0</v>
      </c>
      <c r="T201" s="1009">
        <v>0</v>
      </c>
      <c r="U201" s="1009">
        <v>0</v>
      </c>
      <c r="V201" s="1009">
        <v>0</v>
      </c>
      <c r="W201" s="1009">
        <v>0</v>
      </c>
      <c r="X201" s="1009">
        <v>0</v>
      </c>
      <c r="Y201" s="1009">
        <v>0</v>
      </c>
      <c r="Z201" s="1009">
        <v>0</v>
      </c>
      <c r="AA201" s="1009">
        <v>0</v>
      </c>
      <c r="AB201" s="1009">
        <v>0</v>
      </c>
      <c r="AC201" s="1009">
        <v>0</v>
      </c>
      <c r="AD201" s="1009">
        <v>0</v>
      </c>
      <c r="AE201" s="1009">
        <v>0</v>
      </c>
      <c r="AF201" s="1009">
        <v>0</v>
      </c>
      <c r="AG201" s="1009">
        <v>0</v>
      </c>
      <c r="AH201" s="1009">
        <v>0</v>
      </c>
    </row>
    <row r="202" spans="1:34" ht="30" customHeight="1">
      <c r="A202" s="2021"/>
      <c r="B202" s="995" t="s">
        <v>803</v>
      </c>
      <c r="C202" s="1009">
        <f t="shared" si="10"/>
        <v>0</v>
      </c>
      <c r="D202" s="1009">
        <v>0</v>
      </c>
      <c r="E202" s="1009">
        <v>0</v>
      </c>
      <c r="F202" s="1009">
        <v>0</v>
      </c>
      <c r="G202" s="1009">
        <v>0</v>
      </c>
      <c r="H202" s="1009">
        <v>0</v>
      </c>
      <c r="I202" s="1009">
        <v>0</v>
      </c>
      <c r="J202" s="1009">
        <v>0</v>
      </c>
      <c r="K202" s="1009">
        <v>0</v>
      </c>
      <c r="L202" s="1009">
        <v>0</v>
      </c>
      <c r="M202" s="1009">
        <v>0</v>
      </c>
      <c r="N202" s="1009">
        <v>0</v>
      </c>
      <c r="O202" s="1009">
        <v>0</v>
      </c>
      <c r="P202" s="1009">
        <v>0</v>
      </c>
      <c r="Q202" s="1009">
        <v>0</v>
      </c>
      <c r="R202" s="1009">
        <v>0</v>
      </c>
      <c r="S202" s="1009">
        <v>0</v>
      </c>
      <c r="T202" s="1009">
        <v>0</v>
      </c>
      <c r="U202" s="1009">
        <v>0</v>
      </c>
      <c r="V202" s="1009">
        <v>0</v>
      </c>
      <c r="W202" s="1009">
        <v>0</v>
      </c>
      <c r="X202" s="1009">
        <v>0</v>
      </c>
      <c r="Y202" s="1009">
        <v>0</v>
      </c>
      <c r="Z202" s="1009">
        <v>0</v>
      </c>
      <c r="AA202" s="1009">
        <v>0</v>
      </c>
      <c r="AB202" s="1009">
        <v>0</v>
      </c>
      <c r="AC202" s="1009">
        <v>0</v>
      </c>
      <c r="AD202" s="1009">
        <v>0</v>
      </c>
      <c r="AE202" s="1009">
        <v>0</v>
      </c>
      <c r="AF202" s="1009">
        <v>0</v>
      </c>
      <c r="AG202" s="1009">
        <v>0</v>
      </c>
      <c r="AH202" s="1009">
        <v>0</v>
      </c>
    </row>
    <row r="203" spans="1:34" ht="30" customHeight="1">
      <c r="A203" s="2021"/>
      <c r="B203" s="1011" t="s">
        <v>804</v>
      </c>
      <c r="C203" s="1009">
        <f t="shared" si="10"/>
        <v>0</v>
      </c>
      <c r="D203" s="1009">
        <v>0</v>
      </c>
      <c r="E203" s="1009">
        <v>0</v>
      </c>
      <c r="F203" s="1009">
        <v>0</v>
      </c>
      <c r="G203" s="1009">
        <v>0</v>
      </c>
      <c r="H203" s="1009">
        <v>0</v>
      </c>
      <c r="I203" s="1009">
        <v>0</v>
      </c>
      <c r="J203" s="1009">
        <v>0</v>
      </c>
      <c r="K203" s="1009">
        <v>0</v>
      </c>
      <c r="L203" s="1009">
        <v>0</v>
      </c>
      <c r="M203" s="1009">
        <v>0</v>
      </c>
      <c r="N203" s="1009">
        <v>0</v>
      </c>
      <c r="O203" s="1009">
        <v>0</v>
      </c>
      <c r="P203" s="1009">
        <v>0</v>
      </c>
      <c r="Q203" s="1009">
        <v>0</v>
      </c>
      <c r="R203" s="1009">
        <v>0</v>
      </c>
      <c r="S203" s="1009">
        <v>0</v>
      </c>
      <c r="T203" s="1009">
        <v>0</v>
      </c>
      <c r="U203" s="1009">
        <v>0</v>
      </c>
      <c r="V203" s="1009">
        <v>0</v>
      </c>
      <c r="W203" s="1009">
        <v>0</v>
      </c>
      <c r="X203" s="1009">
        <v>0</v>
      </c>
      <c r="Y203" s="1009">
        <v>0</v>
      </c>
      <c r="Z203" s="1009">
        <v>0</v>
      </c>
      <c r="AA203" s="1009">
        <v>0</v>
      </c>
      <c r="AB203" s="1009">
        <v>0</v>
      </c>
      <c r="AC203" s="1009">
        <v>0</v>
      </c>
      <c r="AD203" s="1009">
        <v>0</v>
      </c>
      <c r="AE203" s="1009">
        <v>0</v>
      </c>
      <c r="AF203" s="1009">
        <v>0</v>
      </c>
      <c r="AG203" s="1009">
        <v>0</v>
      </c>
      <c r="AH203" s="1009">
        <v>0</v>
      </c>
    </row>
    <row r="204" spans="1:34" ht="30" customHeight="1">
      <c r="A204" s="2021"/>
      <c r="B204" s="1011" t="s">
        <v>805</v>
      </c>
      <c r="C204" s="1009">
        <f t="shared" si="10"/>
        <v>0</v>
      </c>
      <c r="D204" s="1009">
        <v>0</v>
      </c>
      <c r="E204" s="1009">
        <v>0</v>
      </c>
      <c r="F204" s="1009">
        <v>0</v>
      </c>
      <c r="G204" s="1009">
        <v>0</v>
      </c>
      <c r="H204" s="1009">
        <v>0</v>
      </c>
      <c r="I204" s="1009">
        <v>0</v>
      </c>
      <c r="J204" s="1009">
        <v>0</v>
      </c>
      <c r="K204" s="1009">
        <v>0</v>
      </c>
      <c r="L204" s="1009">
        <v>0</v>
      </c>
      <c r="M204" s="1009">
        <v>0</v>
      </c>
      <c r="N204" s="1009">
        <v>0</v>
      </c>
      <c r="O204" s="1009">
        <v>0</v>
      </c>
      <c r="P204" s="1009">
        <v>0</v>
      </c>
      <c r="Q204" s="1009">
        <v>0</v>
      </c>
      <c r="R204" s="1009">
        <v>0</v>
      </c>
      <c r="S204" s="1009">
        <v>0</v>
      </c>
      <c r="T204" s="1009">
        <v>0</v>
      </c>
      <c r="U204" s="1009">
        <v>0</v>
      </c>
      <c r="V204" s="1009">
        <v>0</v>
      </c>
      <c r="W204" s="1009">
        <v>0</v>
      </c>
      <c r="X204" s="1009">
        <v>0</v>
      </c>
      <c r="Y204" s="1009">
        <v>0</v>
      </c>
      <c r="Z204" s="1009">
        <v>0</v>
      </c>
      <c r="AA204" s="1009">
        <v>0</v>
      </c>
      <c r="AB204" s="1009">
        <v>0</v>
      </c>
      <c r="AC204" s="1009">
        <v>0</v>
      </c>
      <c r="AD204" s="1009">
        <v>0</v>
      </c>
      <c r="AE204" s="1009">
        <v>0</v>
      </c>
      <c r="AF204" s="1009">
        <v>0</v>
      </c>
      <c r="AG204" s="1009">
        <v>0</v>
      </c>
      <c r="AH204" s="1009">
        <v>0</v>
      </c>
    </row>
    <row r="205" spans="1:34" ht="30" customHeight="1">
      <c r="A205" s="2021"/>
      <c r="B205" s="1011" t="s">
        <v>806</v>
      </c>
      <c r="C205" s="1009">
        <f t="shared" si="10"/>
        <v>0</v>
      </c>
      <c r="D205" s="1009">
        <v>0</v>
      </c>
      <c r="E205" s="1009">
        <v>0</v>
      </c>
      <c r="F205" s="1009">
        <v>0</v>
      </c>
      <c r="G205" s="1009">
        <v>0</v>
      </c>
      <c r="H205" s="1009">
        <v>0</v>
      </c>
      <c r="I205" s="1009">
        <v>0</v>
      </c>
      <c r="J205" s="1009">
        <v>0</v>
      </c>
      <c r="K205" s="1009">
        <v>0</v>
      </c>
      <c r="L205" s="1009">
        <v>0</v>
      </c>
      <c r="M205" s="1009">
        <v>0</v>
      </c>
      <c r="N205" s="1009">
        <v>0</v>
      </c>
      <c r="O205" s="1009">
        <v>0</v>
      </c>
      <c r="P205" s="1009">
        <v>0</v>
      </c>
      <c r="Q205" s="1009">
        <v>0</v>
      </c>
      <c r="R205" s="1009">
        <v>0</v>
      </c>
      <c r="S205" s="1009">
        <v>0</v>
      </c>
      <c r="T205" s="1009">
        <v>0</v>
      </c>
      <c r="U205" s="1009">
        <v>0</v>
      </c>
      <c r="V205" s="1009">
        <v>0</v>
      </c>
      <c r="W205" s="1009">
        <v>0</v>
      </c>
      <c r="X205" s="1009">
        <v>0</v>
      </c>
      <c r="Y205" s="1009">
        <v>0</v>
      </c>
      <c r="Z205" s="1009">
        <v>0</v>
      </c>
      <c r="AA205" s="1009">
        <v>0</v>
      </c>
      <c r="AB205" s="1009">
        <v>0</v>
      </c>
      <c r="AC205" s="1009">
        <v>0</v>
      </c>
      <c r="AD205" s="1009">
        <v>0</v>
      </c>
      <c r="AE205" s="1009">
        <v>0</v>
      </c>
      <c r="AF205" s="1009">
        <v>0</v>
      </c>
      <c r="AG205" s="1009">
        <v>0</v>
      </c>
      <c r="AH205" s="1009">
        <v>0</v>
      </c>
    </row>
    <row r="206" spans="1:34" ht="30" customHeight="1">
      <c r="A206" s="2021"/>
      <c r="B206" s="995" t="s">
        <v>807</v>
      </c>
      <c r="C206" s="1009">
        <f t="shared" si="10"/>
        <v>0</v>
      </c>
      <c r="D206" s="1009">
        <v>0</v>
      </c>
      <c r="E206" s="1009">
        <v>0</v>
      </c>
      <c r="F206" s="1009">
        <v>0</v>
      </c>
      <c r="G206" s="1009">
        <v>0</v>
      </c>
      <c r="H206" s="1009">
        <v>0</v>
      </c>
      <c r="I206" s="1009">
        <v>0</v>
      </c>
      <c r="J206" s="1009">
        <v>0</v>
      </c>
      <c r="K206" s="1009">
        <v>0</v>
      </c>
      <c r="L206" s="1009">
        <v>0</v>
      </c>
      <c r="M206" s="1009">
        <v>0</v>
      </c>
      <c r="N206" s="1009">
        <v>0</v>
      </c>
      <c r="O206" s="1009">
        <v>0</v>
      </c>
      <c r="P206" s="1009">
        <v>0</v>
      </c>
      <c r="Q206" s="1009">
        <v>0</v>
      </c>
      <c r="R206" s="1009">
        <v>0</v>
      </c>
      <c r="S206" s="1009">
        <v>0</v>
      </c>
      <c r="T206" s="1009">
        <v>0</v>
      </c>
      <c r="U206" s="1009">
        <v>0</v>
      </c>
      <c r="V206" s="1009">
        <v>0</v>
      </c>
      <c r="W206" s="1009">
        <v>0</v>
      </c>
      <c r="X206" s="1009">
        <v>0</v>
      </c>
      <c r="Y206" s="1009">
        <v>0</v>
      </c>
      <c r="Z206" s="1009">
        <v>0</v>
      </c>
      <c r="AA206" s="1009">
        <v>0</v>
      </c>
      <c r="AB206" s="1009">
        <v>0</v>
      </c>
      <c r="AC206" s="1009">
        <v>0</v>
      </c>
      <c r="AD206" s="1009">
        <v>0</v>
      </c>
      <c r="AE206" s="1009">
        <v>0</v>
      </c>
      <c r="AF206" s="1009">
        <v>0</v>
      </c>
      <c r="AG206" s="1009">
        <v>0</v>
      </c>
      <c r="AH206" s="1009">
        <v>0</v>
      </c>
    </row>
    <row r="207" spans="1:34" ht="30" customHeight="1">
      <c r="A207" s="2021"/>
      <c r="B207" s="991" t="s">
        <v>808</v>
      </c>
      <c r="C207" s="1009">
        <f t="shared" si="10"/>
        <v>0</v>
      </c>
      <c r="D207" s="1009">
        <v>0</v>
      </c>
      <c r="E207" s="1009">
        <v>0</v>
      </c>
      <c r="F207" s="1009">
        <v>0</v>
      </c>
      <c r="G207" s="1009">
        <v>0</v>
      </c>
      <c r="H207" s="1009">
        <v>0</v>
      </c>
      <c r="I207" s="1009">
        <v>0</v>
      </c>
      <c r="J207" s="1009">
        <v>0</v>
      </c>
      <c r="K207" s="1009">
        <v>0</v>
      </c>
      <c r="L207" s="1009">
        <v>0</v>
      </c>
      <c r="M207" s="1009">
        <v>0</v>
      </c>
      <c r="N207" s="1009">
        <v>0</v>
      </c>
      <c r="O207" s="1009">
        <v>0</v>
      </c>
      <c r="P207" s="1009">
        <v>0</v>
      </c>
      <c r="Q207" s="1009">
        <v>0</v>
      </c>
      <c r="R207" s="1009">
        <v>0</v>
      </c>
      <c r="S207" s="1009">
        <v>0</v>
      </c>
      <c r="T207" s="1009">
        <v>0</v>
      </c>
      <c r="U207" s="1009">
        <v>0</v>
      </c>
      <c r="V207" s="1009">
        <v>0</v>
      </c>
      <c r="W207" s="1009">
        <v>0</v>
      </c>
      <c r="X207" s="1009">
        <v>0</v>
      </c>
      <c r="Y207" s="1009">
        <v>0</v>
      </c>
      <c r="Z207" s="1009">
        <v>0</v>
      </c>
      <c r="AA207" s="1009">
        <v>0</v>
      </c>
      <c r="AB207" s="1009">
        <v>0</v>
      </c>
      <c r="AC207" s="1009">
        <v>0</v>
      </c>
      <c r="AD207" s="1009">
        <v>0</v>
      </c>
      <c r="AE207" s="1009">
        <v>0</v>
      </c>
      <c r="AF207" s="1009">
        <v>0</v>
      </c>
      <c r="AG207" s="1009">
        <v>0</v>
      </c>
      <c r="AH207" s="1009">
        <v>0</v>
      </c>
    </row>
    <row r="208" spans="1:34" ht="30" customHeight="1">
      <c r="A208" s="2021"/>
      <c r="B208" s="1011" t="s">
        <v>821</v>
      </c>
      <c r="C208" s="1009">
        <f t="shared" si="10"/>
        <v>0</v>
      </c>
      <c r="D208" s="1009">
        <v>0</v>
      </c>
      <c r="E208" s="1009">
        <v>0</v>
      </c>
      <c r="F208" s="1009">
        <v>0</v>
      </c>
      <c r="G208" s="1009">
        <v>0</v>
      </c>
      <c r="H208" s="1009">
        <v>0</v>
      </c>
      <c r="I208" s="1009">
        <v>0</v>
      </c>
      <c r="J208" s="1009">
        <v>0</v>
      </c>
      <c r="K208" s="1009">
        <v>0</v>
      </c>
      <c r="L208" s="1009">
        <v>0</v>
      </c>
      <c r="M208" s="1009">
        <v>0</v>
      </c>
      <c r="N208" s="1009">
        <v>0</v>
      </c>
      <c r="O208" s="1009">
        <v>0</v>
      </c>
      <c r="P208" s="1009">
        <v>0</v>
      </c>
      <c r="Q208" s="1009">
        <v>0</v>
      </c>
      <c r="R208" s="1009">
        <v>0</v>
      </c>
      <c r="S208" s="1009">
        <v>0</v>
      </c>
      <c r="T208" s="1009">
        <v>0</v>
      </c>
      <c r="U208" s="1009">
        <v>0</v>
      </c>
      <c r="V208" s="1009">
        <v>0</v>
      </c>
      <c r="W208" s="1009">
        <v>0</v>
      </c>
      <c r="X208" s="1009">
        <v>0</v>
      </c>
      <c r="Y208" s="1009">
        <v>0</v>
      </c>
      <c r="Z208" s="1009">
        <v>0</v>
      </c>
      <c r="AA208" s="1009">
        <v>0</v>
      </c>
      <c r="AB208" s="1009">
        <v>0</v>
      </c>
      <c r="AC208" s="1009">
        <v>0</v>
      </c>
      <c r="AD208" s="1009">
        <v>0</v>
      </c>
      <c r="AE208" s="1009">
        <v>0</v>
      </c>
      <c r="AF208" s="1009">
        <v>0</v>
      </c>
      <c r="AG208" s="1009">
        <v>0</v>
      </c>
      <c r="AH208" s="1009">
        <v>0</v>
      </c>
    </row>
    <row r="209" spans="1:34" ht="30" customHeight="1">
      <c r="A209" s="2021"/>
      <c r="B209" s="1011" t="s">
        <v>822</v>
      </c>
      <c r="C209" s="1009">
        <f t="shared" si="10"/>
        <v>0</v>
      </c>
      <c r="D209" s="1009">
        <v>0</v>
      </c>
      <c r="E209" s="1009">
        <v>0</v>
      </c>
      <c r="F209" s="1009">
        <v>0</v>
      </c>
      <c r="G209" s="1009">
        <v>0</v>
      </c>
      <c r="H209" s="1009">
        <v>0</v>
      </c>
      <c r="I209" s="1009">
        <v>0</v>
      </c>
      <c r="J209" s="1009">
        <v>0</v>
      </c>
      <c r="K209" s="1009">
        <v>0</v>
      </c>
      <c r="L209" s="1009">
        <v>0</v>
      </c>
      <c r="M209" s="1009">
        <v>0</v>
      </c>
      <c r="N209" s="1009">
        <v>0</v>
      </c>
      <c r="O209" s="1009">
        <v>0</v>
      </c>
      <c r="P209" s="1009">
        <v>0</v>
      </c>
      <c r="Q209" s="1009">
        <v>0</v>
      </c>
      <c r="R209" s="1009">
        <v>0</v>
      </c>
      <c r="S209" s="1009">
        <v>0</v>
      </c>
      <c r="T209" s="1009">
        <v>0</v>
      </c>
      <c r="U209" s="1009">
        <v>0</v>
      </c>
      <c r="V209" s="1009">
        <v>0</v>
      </c>
      <c r="W209" s="1009">
        <v>0</v>
      </c>
      <c r="X209" s="1009">
        <v>0</v>
      </c>
      <c r="Y209" s="1009">
        <v>0</v>
      </c>
      <c r="Z209" s="1009">
        <v>0</v>
      </c>
      <c r="AA209" s="1009">
        <v>0</v>
      </c>
      <c r="AB209" s="1009">
        <v>0</v>
      </c>
      <c r="AC209" s="1009">
        <v>0</v>
      </c>
      <c r="AD209" s="1009">
        <v>0</v>
      </c>
      <c r="AE209" s="1009">
        <v>0</v>
      </c>
      <c r="AF209" s="1009">
        <v>0</v>
      </c>
      <c r="AG209" s="1009">
        <v>0</v>
      </c>
      <c r="AH209" s="1009">
        <v>0</v>
      </c>
    </row>
    <row r="210" spans="1:34" ht="19.5" customHeight="1">
      <c r="A210" s="2021"/>
      <c r="B210" s="1249" t="s">
        <v>952</v>
      </c>
      <c r="C210" s="1009">
        <f t="shared" si="10"/>
        <v>0</v>
      </c>
      <c r="D210" s="1009">
        <v>0</v>
      </c>
      <c r="E210" s="1009">
        <v>0</v>
      </c>
      <c r="F210" s="1009">
        <v>0</v>
      </c>
      <c r="G210" s="1009">
        <v>0</v>
      </c>
      <c r="H210" s="1009">
        <v>0</v>
      </c>
      <c r="I210" s="1009">
        <v>0</v>
      </c>
      <c r="J210" s="1009">
        <v>0</v>
      </c>
      <c r="K210" s="1009">
        <v>0</v>
      </c>
      <c r="L210" s="1009">
        <v>0</v>
      </c>
      <c r="M210" s="1009">
        <v>0</v>
      </c>
      <c r="N210" s="1009">
        <v>0</v>
      </c>
      <c r="O210" s="1009">
        <v>0</v>
      </c>
      <c r="P210" s="1009">
        <v>0</v>
      </c>
      <c r="Q210" s="1009">
        <v>0</v>
      </c>
      <c r="R210" s="1009">
        <v>0</v>
      </c>
      <c r="S210" s="1009">
        <v>0</v>
      </c>
      <c r="T210" s="1009">
        <v>0</v>
      </c>
      <c r="U210" s="1009">
        <v>0</v>
      </c>
      <c r="V210" s="1009">
        <v>0</v>
      </c>
      <c r="W210" s="1009">
        <v>0</v>
      </c>
      <c r="X210" s="1009">
        <v>0</v>
      </c>
      <c r="Y210" s="1009">
        <v>0</v>
      </c>
      <c r="Z210" s="1009">
        <v>0</v>
      </c>
      <c r="AA210" s="1009">
        <v>0</v>
      </c>
      <c r="AB210" s="1009">
        <v>0</v>
      </c>
      <c r="AC210" s="1009">
        <v>0</v>
      </c>
      <c r="AD210" s="1009">
        <v>0</v>
      </c>
      <c r="AE210" s="1009">
        <v>0</v>
      </c>
      <c r="AF210" s="1009">
        <v>0</v>
      </c>
      <c r="AG210" s="1009">
        <v>0</v>
      </c>
      <c r="AH210" s="1009">
        <v>0</v>
      </c>
    </row>
    <row r="211" spans="1:34" ht="19.5" customHeight="1">
      <c r="A211" s="2393" t="s">
        <v>782</v>
      </c>
      <c r="B211" s="1007" t="s">
        <v>41</v>
      </c>
      <c r="C211" s="1370">
        <f t="shared" si="10"/>
        <v>16379.990000000003</v>
      </c>
      <c r="D211" s="1007">
        <f>SUM('동구 배수관'!D212:'동구 배수관'!D233)</f>
        <v>3656.63</v>
      </c>
      <c r="E211" s="1007">
        <f>SUM('동구 배수관'!E212:'동구 배수관'!E233)</f>
        <v>1572.38</v>
      </c>
      <c r="F211" s="1007">
        <f>SUM('동구 배수관'!F212:'동구 배수관'!F233)</f>
        <v>10.48</v>
      </c>
      <c r="G211" s="1007">
        <f>SUM('동구 배수관'!G212:'동구 배수관'!G233)</f>
        <v>164.06</v>
      </c>
      <c r="H211" s="1007">
        <f>SUM('동구 배수관'!H212:'동구 배수관'!H233)</f>
        <v>213.67</v>
      </c>
      <c r="I211" s="1007">
        <f>SUM('동구 배수관'!I212:'동구 배수관'!I233)</f>
        <v>528.15</v>
      </c>
      <c r="J211" s="1007">
        <f>SUM('동구 배수관'!J212:'동구 배수관'!J233)</f>
        <v>548.56000000000006</v>
      </c>
      <c r="K211" s="1007">
        <f>SUM('동구 배수관'!K212:'동구 배수관'!K233)</f>
        <v>0</v>
      </c>
      <c r="L211" s="1007">
        <f>SUM('동구 배수관'!L212:'동구 배수관'!L233)</f>
        <v>699.04</v>
      </c>
      <c r="M211" s="1007">
        <f>SUM('동구 배수관'!M212:'동구 배수관'!M233)</f>
        <v>320.53999999999996</v>
      </c>
      <c r="N211" s="1007">
        <f>SUM('동구 배수관'!N212:'동구 배수관'!N233)</f>
        <v>0</v>
      </c>
      <c r="O211" s="1007">
        <f>SUM('동구 배수관'!O212:'동구 배수관'!O233)</f>
        <v>3.86</v>
      </c>
      <c r="P211" s="1007">
        <f>SUM('동구 배수관'!P212:'동구 배수관'!P233)</f>
        <v>3265.0400000000004</v>
      </c>
      <c r="Q211" s="1007">
        <f>SUM('동구 배수관'!Q212:'동구 배수관'!Q233)</f>
        <v>0</v>
      </c>
      <c r="R211" s="1007">
        <f>SUM('동구 배수관'!R212:'동구 배수관'!R233)</f>
        <v>82.860000000000014</v>
      </c>
      <c r="S211" s="1007">
        <f>SUM('동구 배수관'!S212:'동구 배수관'!S233)</f>
        <v>27.529999999999998</v>
      </c>
      <c r="T211" s="1007">
        <f>SUM('동구 배수관'!T212:'동구 배수관'!T233)</f>
        <v>218.73000000000002</v>
      </c>
      <c r="U211" s="1007">
        <f>SUM('동구 배수관'!U212:'동구 배수관'!U233)</f>
        <v>7.16</v>
      </c>
      <c r="V211" s="1007">
        <f>SUM('동구 배수관'!V212:'동구 배수관'!V233)</f>
        <v>869.40000000000009</v>
      </c>
      <c r="W211" s="1007">
        <f>SUM('동구 배수관'!W212:'동구 배수관'!W233)</f>
        <v>1526.3599999999997</v>
      </c>
      <c r="X211" s="1007">
        <f>SUM('동구 배수관'!X212:'동구 배수관'!X233)</f>
        <v>127.2</v>
      </c>
      <c r="Y211" s="1007">
        <f>SUM('동구 배수관'!Y212:'동구 배수관'!Y233)</f>
        <v>15.08</v>
      </c>
      <c r="Z211" s="1007">
        <f>SUM('동구 배수관'!Z212:'동구 배수관'!Z233)</f>
        <v>0</v>
      </c>
      <c r="AA211" s="1007">
        <f>SUM('동구 배수관'!AA212:'동구 배수관'!AA233)</f>
        <v>1577.51</v>
      </c>
      <c r="AB211" s="1007">
        <f>SUM('동구 배수관'!AB212:'동구 배수관'!AB233)</f>
        <v>787.02</v>
      </c>
      <c r="AC211" s="1007">
        <f>SUM('동구 배수관'!AC212:'동구 배수관'!AC233)</f>
        <v>66.17</v>
      </c>
      <c r="AD211" s="1007">
        <f>SUM('동구 배수관'!AD212:'동구 배수관'!AD233)</f>
        <v>33.950000000000003</v>
      </c>
      <c r="AE211" s="1007">
        <f>SUM('동구 배수관'!AE212:'동구 배수관'!AE233)</f>
        <v>1.76</v>
      </c>
      <c r="AF211" s="1007">
        <f>SUM('동구 배수관'!AF212:'동구 배수관'!AF233)</f>
        <v>9.26</v>
      </c>
      <c r="AG211" s="1007">
        <f>SUM('동구 배수관'!AG212:'동구 배수관'!AG233)</f>
        <v>0</v>
      </c>
      <c r="AH211" s="1007">
        <f>SUM('동구 배수관'!AH212:'동구 배수관'!AH233)</f>
        <v>47.59</v>
      </c>
    </row>
    <row r="212" spans="1:34" ht="19.5" customHeight="1">
      <c r="A212" s="2393" t="s">
        <v>782</v>
      </c>
      <c r="B212" s="989" t="s">
        <v>951</v>
      </c>
      <c r="C212" s="1009">
        <f t="shared" si="10"/>
        <v>47.59</v>
      </c>
      <c r="D212" s="1009">
        <v>0</v>
      </c>
      <c r="E212" s="1009">
        <v>0</v>
      </c>
      <c r="F212" s="1009">
        <v>0</v>
      </c>
      <c r="G212" s="1009">
        <v>0</v>
      </c>
      <c r="H212" s="1009">
        <v>0</v>
      </c>
      <c r="I212" s="1009">
        <v>0</v>
      </c>
      <c r="J212" s="1009">
        <v>0</v>
      </c>
      <c r="K212" s="1009">
        <v>0</v>
      </c>
      <c r="L212" s="1009">
        <v>0</v>
      </c>
      <c r="M212" s="1009">
        <v>0</v>
      </c>
      <c r="N212" s="1009">
        <v>0</v>
      </c>
      <c r="O212" s="1009">
        <v>0</v>
      </c>
      <c r="P212" s="1009">
        <v>0</v>
      </c>
      <c r="Q212" s="1009">
        <v>0</v>
      </c>
      <c r="R212" s="1009">
        <v>0</v>
      </c>
      <c r="S212" s="1009">
        <v>0</v>
      </c>
      <c r="T212" s="1009">
        <v>0</v>
      </c>
      <c r="U212" s="1009">
        <v>0</v>
      </c>
      <c r="V212" s="1009">
        <v>0</v>
      </c>
      <c r="W212" s="1009">
        <v>0</v>
      </c>
      <c r="X212" s="1009">
        <v>0</v>
      </c>
      <c r="Y212" s="1009">
        <v>0</v>
      </c>
      <c r="Z212" s="1009">
        <v>0</v>
      </c>
      <c r="AA212" s="1009">
        <v>0</v>
      </c>
      <c r="AB212" s="1009">
        <v>0</v>
      </c>
      <c r="AC212" s="1009">
        <v>0</v>
      </c>
      <c r="AD212" s="1009">
        <v>0</v>
      </c>
      <c r="AE212" s="1009">
        <v>0</v>
      </c>
      <c r="AF212" s="1009">
        <v>0</v>
      </c>
      <c r="AG212" s="1009">
        <v>0</v>
      </c>
      <c r="AH212" s="1009">
        <v>47.59</v>
      </c>
    </row>
    <row r="213" spans="1:34" ht="30" customHeight="1">
      <c r="A213" s="2394"/>
      <c r="B213" s="989" t="s">
        <v>796</v>
      </c>
      <c r="C213" s="1009">
        <f t="shared" si="10"/>
        <v>0</v>
      </c>
      <c r="D213" s="1009">
        <v>0</v>
      </c>
      <c r="E213" s="1009">
        <v>0</v>
      </c>
      <c r="F213" s="1009">
        <v>0</v>
      </c>
      <c r="G213" s="1009">
        <v>0</v>
      </c>
      <c r="H213" s="1009">
        <v>0</v>
      </c>
      <c r="I213" s="1009">
        <v>0</v>
      </c>
      <c r="J213" s="1009">
        <v>0</v>
      </c>
      <c r="K213" s="1009">
        <v>0</v>
      </c>
      <c r="L213" s="1009">
        <v>0</v>
      </c>
      <c r="M213" s="1009">
        <v>0</v>
      </c>
      <c r="N213" s="1009">
        <v>0</v>
      </c>
      <c r="O213" s="1009">
        <v>0</v>
      </c>
      <c r="P213" s="1009">
        <v>0</v>
      </c>
      <c r="Q213" s="1009">
        <v>0</v>
      </c>
      <c r="R213" s="1009">
        <v>0</v>
      </c>
      <c r="S213" s="1009">
        <v>0</v>
      </c>
      <c r="T213" s="1009">
        <v>0</v>
      </c>
      <c r="U213" s="1009">
        <v>0</v>
      </c>
      <c r="V213" s="1009">
        <v>0</v>
      </c>
      <c r="W213" s="1009">
        <v>0</v>
      </c>
      <c r="X213" s="1009">
        <v>0</v>
      </c>
      <c r="Y213" s="1009">
        <v>0</v>
      </c>
      <c r="Z213" s="1009">
        <v>0</v>
      </c>
      <c r="AA213" s="1009">
        <v>0</v>
      </c>
      <c r="AB213" s="1009">
        <v>0</v>
      </c>
      <c r="AC213" s="1009">
        <v>0</v>
      </c>
      <c r="AD213" s="1009">
        <v>0</v>
      </c>
      <c r="AE213" s="1009">
        <v>0</v>
      </c>
      <c r="AF213" s="1009">
        <v>0</v>
      </c>
      <c r="AG213" s="1009">
        <v>0</v>
      </c>
      <c r="AH213" s="1009">
        <v>0</v>
      </c>
    </row>
    <row r="214" spans="1:34" ht="30" customHeight="1">
      <c r="A214" s="2394"/>
      <c r="B214" s="989" t="s">
        <v>797</v>
      </c>
      <c r="C214" s="1009">
        <f t="shared" si="10"/>
        <v>410.41</v>
      </c>
      <c r="D214" s="1009">
        <v>269.05</v>
      </c>
      <c r="E214" s="1009"/>
      <c r="F214" s="1009"/>
      <c r="G214" s="1009"/>
      <c r="H214" s="1009"/>
      <c r="I214" s="1009"/>
      <c r="J214" s="1009"/>
      <c r="K214" s="1009"/>
      <c r="L214" s="1371">
        <v>141.36000000000001</v>
      </c>
      <c r="M214" s="1009"/>
      <c r="N214" s="1009"/>
      <c r="O214" s="1009"/>
      <c r="P214" s="1009"/>
      <c r="Q214" s="1009"/>
      <c r="R214" s="1009"/>
      <c r="S214" s="1009"/>
      <c r="T214" s="1009"/>
      <c r="U214" s="1009"/>
      <c r="V214" s="1009"/>
      <c r="W214" s="1009"/>
      <c r="X214" s="1009"/>
      <c r="Y214" s="1009">
        <v>0</v>
      </c>
      <c r="Z214" s="1009">
        <v>0</v>
      </c>
      <c r="AA214" s="1009">
        <v>0</v>
      </c>
      <c r="AB214" s="1009">
        <v>0</v>
      </c>
      <c r="AC214" s="1009">
        <v>0</v>
      </c>
      <c r="AD214" s="1009">
        <v>0</v>
      </c>
      <c r="AE214" s="1009">
        <v>0</v>
      </c>
      <c r="AF214" s="1009">
        <v>0</v>
      </c>
      <c r="AG214" s="1009">
        <v>0</v>
      </c>
      <c r="AH214" s="1009">
        <v>0</v>
      </c>
    </row>
    <row r="215" spans="1:34" ht="30" customHeight="1">
      <c r="A215" s="2394"/>
      <c r="B215" s="989" t="s">
        <v>798</v>
      </c>
      <c r="C215" s="1009">
        <f t="shared" si="10"/>
        <v>1429.74</v>
      </c>
      <c r="D215" s="1009">
        <v>1429.74</v>
      </c>
      <c r="E215" s="1009"/>
      <c r="F215" s="1009"/>
      <c r="G215" s="1009"/>
      <c r="H215" s="1009"/>
      <c r="I215" s="1009"/>
      <c r="J215" s="1009"/>
      <c r="K215" s="1009"/>
      <c r="L215" s="1009"/>
      <c r="M215" s="1009"/>
      <c r="N215" s="1009"/>
      <c r="O215" s="1009"/>
      <c r="P215" s="1009"/>
      <c r="Q215" s="1009"/>
      <c r="R215" s="1009"/>
      <c r="S215" s="1009"/>
      <c r="T215" s="1009"/>
      <c r="U215" s="1009"/>
      <c r="V215" s="1009"/>
      <c r="W215" s="1009"/>
      <c r="X215" s="1009"/>
      <c r="Y215" s="1009">
        <v>0</v>
      </c>
      <c r="Z215" s="1009">
        <v>0</v>
      </c>
      <c r="AA215" s="1009">
        <v>0</v>
      </c>
      <c r="AB215" s="1009">
        <v>0</v>
      </c>
      <c r="AC215" s="1009">
        <v>0</v>
      </c>
      <c r="AD215" s="1009">
        <v>0</v>
      </c>
      <c r="AE215" s="1009">
        <v>0</v>
      </c>
      <c r="AF215" s="1009">
        <v>0</v>
      </c>
      <c r="AG215" s="1009">
        <v>0</v>
      </c>
      <c r="AH215" s="1009">
        <v>0</v>
      </c>
    </row>
    <row r="216" spans="1:34" ht="30" customHeight="1">
      <c r="A216" s="2394"/>
      <c r="B216" s="989" t="s">
        <v>780</v>
      </c>
      <c r="C216" s="1009">
        <f t="shared" si="10"/>
        <v>10277.5</v>
      </c>
      <c r="D216" s="1009">
        <v>1859.93</v>
      </c>
      <c r="E216" s="1372">
        <v>1572.38</v>
      </c>
      <c r="F216" s="1372">
        <v>10.48</v>
      </c>
      <c r="G216" s="1372">
        <v>164.06</v>
      </c>
      <c r="H216" s="1372">
        <v>213.67</v>
      </c>
      <c r="I216" s="1372"/>
      <c r="J216" s="1372">
        <v>480.91</v>
      </c>
      <c r="K216" s="1372"/>
      <c r="L216" s="1372">
        <v>557.67999999999995</v>
      </c>
      <c r="M216" s="1372">
        <v>320.53999999999996</v>
      </c>
      <c r="N216" s="1372"/>
      <c r="O216" s="1372">
        <v>0.98</v>
      </c>
      <c r="P216" s="1372">
        <v>1271.4100000000001</v>
      </c>
      <c r="Q216" s="1372"/>
      <c r="R216" s="1372">
        <v>82.860000000000014</v>
      </c>
      <c r="S216" s="1372">
        <v>27.529999999999998</v>
      </c>
      <c r="T216" s="1372">
        <v>218.73000000000002</v>
      </c>
      <c r="U216" s="1372">
        <v>7.16</v>
      </c>
      <c r="V216" s="1372">
        <v>869.40000000000009</v>
      </c>
      <c r="W216" s="1372">
        <v>1.83</v>
      </c>
      <c r="X216" s="1372">
        <v>127.2</v>
      </c>
      <c r="Y216" s="1009">
        <v>15.08</v>
      </c>
      <c r="Z216" s="1009">
        <v>0</v>
      </c>
      <c r="AA216" s="1009">
        <v>1577.51</v>
      </c>
      <c r="AB216" s="1009">
        <v>787.02</v>
      </c>
      <c r="AC216" s="1009">
        <v>66.17</v>
      </c>
      <c r="AD216" s="1009">
        <v>33.950000000000003</v>
      </c>
      <c r="AE216" s="1009">
        <v>1.76</v>
      </c>
      <c r="AF216" s="1009">
        <v>9.26</v>
      </c>
      <c r="AG216" s="1009">
        <v>0</v>
      </c>
      <c r="AH216" s="1009">
        <v>0</v>
      </c>
    </row>
    <row r="217" spans="1:34" ht="30" customHeight="1">
      <c r="A217" s="2394"/>
      <c r="B217" s="991" t="s">
        <v>781</v>
      </c>
      <c r="C217" s="1009">
        <f t="shared" si="10"/>
        <v>97.91</v>
      </c>
      <c r="D217" s="1009">
        <v>97.91</v>
      </c>
      <c r="E217" s="1009"/>
      <c r="F217" s="1009"/>
      <c r="G217" s="1009"/>
      <c r="H217" s="1009"/>
      <c r="I217" s="1009"/>
      <c r="J217" s="1009"/>
      <c r="K217" s="1009"/>
      <c r="L217" s="1009"/>
      <c r="M217" s="1009"/>
      <c r="N217" s="1009"/>
      <c r="O217" s="1009"/>
      <c r="P217" s="1009"/>
      <c r="Q217" s="1009"/>
      <c r="R217" s="1009"/>
      <c r="S217" s="1009"/>
      <c r="T217" s="1009"/>
      <c r="U217" s="1009"/>
      <c r="V217" s="1009"/>
      <c r="W217" s="1009"/>
      <c r="X217" s="1009"/>
      <c r="Y217" s="1009">
        <v>0</v>
      </c>
      <c r="Z217" s="1009">
        <v>0</v>
      </c>
      <c r="AA217" s="1009">
        <v>0</v>
      </c>
      <c r="AB217" s="1009">
        <v>0</v>
      </c>
      <c r="AC217" s="1009">
        <v>0</v>
      </c>
      <c r="AD217" s="1009">
        <v>0</v>
      </c>
      <c r="AE217" s="1009">
        <v>0</v>
      </c>
      <c r="AF217" s="1009">
        <v>0</v>
      </c>
      <c r="AG217" s="1009">
        <v>0</v>
      </c>
      <c r="AH217" s="1009">
        <v>0</v>
      </c>
    </row>
    <row r="218" spans="1:34" ht="30" customHeight="1">
      <c r="A218" s="2394"/>
      <c r="B218" s="991" t="s">
        <v>786</v>
      </c>
      <c r="C218" s="1009">
        <f t="shared" si="10"/>
        <v>595.79999999999995</v>
      </c>
      <c r="D218" s="1009"/>
      <c r="E218" s="1009"/>
      <c r="F218" s="1009"/>
      <c r="G218" s="1009"/>
      <c r="H218" s="1009"/>
      <c r="I218" s="1373">
        <v>528.15</v>
      </c>
      <c r="J218" s="1373">
        <v>67.650000000000006</v>
      </c>
      <c r="K218" s="1009"/>
      <c r="L218" s="1009"/>
      <c r="M218" s="1009"/>
      <c r="N218" s="1009"/>
      <c r="O218" s="1009"/>
      <c r="P218" s="1009"/>
      <c r="Q218" s="1009"/>
      <c r="R218" s="1009"/>
      <c r="S218" s="1009"/>
      <c r="T218" s="1009"/>
      <c r="U218" s="1009"/>
      <c r="V218" s="1009"/>
      <c r="W218" s="1009"/>
      <c r="X218" s="1009"/>
      <c r="Y218" s="1009">
        <v>0</v>
      </c>
      <c r="Z218" s="1009">
        <v>0</v>
      </c>
      <c r="AA218" s="1009">
        <v>0</v>
      </c>
      <c r="AB218" s="1009">
        <v>0</v>
      </c>
      <c r="AC218" s="1009">
        <v>0</v>
      </c>
      <c r="AD218" s="1009">
        <v>0</v>
      </c>
      <c r="AE218" s="1009">
        <v>0</v>
      </c>
      <c r="AF218" s="1009">
        <v>0</v>
      </c>
      <c r="AG218" s="1009">
        <v>0</v>
      </c>
      <c r="AH218" s="1009">
        <v>0</v>
      </c>
    </row>
    <row r="219" spans="1:34" ht="30" customHeight="1">
      <c r="A219" s="2394"/>
      <c r="B219" s="991" t="s">
        <v>799</v>
      </c>
      <c r="C219" s="1009">
        <f t="shared" si="10"/>
        <v>0</v>
      </c>
      <c r="D219" s="1009"/>
      <c r="E219" s="1009"/>
      <c r="F219" s="1009"/>
      <c r="G219" s="1009"/>
      <c r="H219" s="1009"/>
      <c r="I219" s="1009"/>
      <c r="J219" s="1009"/>
      <c r="K219" s="1009"/>
      <c r="L219" s="1009"/>
      <c r="M219" s="1009"/>
      <c r="N219" s="1009"/>
      <c r="O219" s="1009"/>
      <c r="P219" s="1009"/>
      <c r="Q219" s="1009"/>
      <c r="R219" s="1009"/>
      <c r="S219" s="1009"/>
      <c r="T219" s="1009"/>
      <c r="U219" s="1009"/>
      <c r="V219" s="1009"/>
      <c r="W219" s="1009"/>
      <c r="X219" s="1009"/>
      <c r="Y219" s="1009">
        <v>0</v>
      </c>
      <c r="Z219" s="1009">
        <v>0</v>
      </c>
      <c r="AA219" s="1009">
        <v>0</v>
      </c>
      <c r="AB219" s="1009">
        <v>0</v>
      </c>
      <c r="AC219" s="1009">
        <v>0</v>
      </c>
      <c r="AD219" s="1009">
        <v>0</v>
      </c>
      <c r="AE219" s="1009">
        <v>0</v>
      </c>
      <c r="AF219" s="1009">
        <v>0</v>
      </c>
      <c r="AG219" s="1009">
        <v>0</v>
      </c>
      <c r="AH219" s="1009">
        <v>0</v>
      </c>
    </row>
    <row r="220" spans="1:34" ht="30" customHeight="1">
      <c r="A220" s="2394"/>
      <c r="B220" s="991" t="s">
        <v>787</v>
      </c>
      <c r="C220" s="1009">
        <f t="shared" si="10"/>
        <v>3521.04</v>
      </c>
      <c r="D220" s="1009"/>
      <c r="E220" s="1009"/>
      <c r="F220" s="1009"/>
      <c r="G220" s="1009"/>
      <c r="H220" s="1009"/>
      <c r="I220" s="1009"/>
      <c r="J220" s="1009"/>
      <c r="K220" s="1009"/>
      <c r="L220" s="1009"/>
      <c r="M220" s="1009"/>
      <c r="N220" s="1009"/>
      <c r="O220" s="1372">
        <v>2.88</v>
      </c>
      <c r="P220" s="1372">
        <v>1993.6300000000003</v>
      </c>
      <c r="Q220" s="1372"/>
      <c r="R220" s="1372"/>
      <c r="S220" s="1372"/>
      <c r="T220" s="1372"/>
      <c r="U220" s="1372"/>
      <c r="V220" s="1372"/>
      <c r="W220" s="1372">
        <v>1524.5299999999997</v>
      </c>
      <c r="X220" s="1372"/>
      <c r="Y220" s="1009">
        <v>0</v>
      </c>
      <c r="Z220" s="1009">
        <v>0</v>
      </c>
      <c r="AA220" s="1009">
        <v>0</v>
      </c>
      <c r="AB220" s="1009">
        <v>0</v>
      </c>
      <c r="AC220" s="1009">
        <v>0</v>
      </c>
      <c r="AD220" s="1009">
        <v>0</v>
      </c>
      <c r="AE220" s="1009">
        <v>0</v>
      </c>
      <c r="AF220" s="1009">
        <v>0</v>
      </c>
      <c r="AG220" s="1009">
        <v>0</v>
      </c>
      <c r="AH220" s="1009">
        <v>0</v>
      </c>
    </row>
    <row r="221" spans="1:34" s="1710" customFormat="1" ht="30" customHeight="1">
      <c r="A221" s="2394"/>
      <c r="B221" s="991" t="s">
        <v>1533</v>
      </c>
      <c r="C221" s="1009">
        <f t="shared" si="10"/>
        <v>0</v>
      </c>
      <c r="D221" s="1009">
        <v>0</v>
      </c>
      <c r="E221" s="1009">
        <v>0</v>
      </c>
      <c r="F221" s="1009">
        <v>0</v>
      </c>
      <c r="G221" s="1009">
        <v>0</v>
      </c>
      <c r="H221" s="1009">
        <v>0</v>
      </c>
      <c r="I221" s="1009">
        <v>0</v>
      </c>
      <c r="J221" s="1009">
        <v>0</v>
      </c>
      <c r="K221" s="1009">
        <v>0</v>
      </c>
      <c r="L221" s="1009">
        <v>0</v>
      </c>
      <c r="M221" s="1009">
        <v>0</v>
      </c>
      <c r="N221" s="1009">
        <v>0</v>
      </c>
      <c r="O221" s="1009">
        <v>0</v>
      </c>
      <c r="P221" s="1009">
        <v>0</v>
      </c>
      <c r="Q221" s="1009">
        <v>0</v>
      </c>
      <c r="R221" s="1009">
        <v>0</v>
      </c>
      <c r="S221" s="1009">
        <v>0</v>
      </c>
      <c r="T221" s="1009">
        <v>0</v>
      </c>
      <c r="U221" s="1009">
        <v>0</v>
      </c>
      <c r="V221" s="1009">
        <v>0</v>
      </c>
      <c r="W221" s="1009">
        <v>0</v>
      </c>
      <c r="X221" s="1009">
        <v>0</v>
      </c>
      <c r="Y221" s="1009">
        <v>0</v>
      </c>
      <c r="Z221" s="1009">
        <v>0</v>
      </c>
      <c r="AA221" s="1009">
        <v>0</v>
      </c>
      <c r="AB221" s="1009">
        <v>0</v>
      </c>
      <c r="AC221" s="1009">
        <v>0</v>
      </c>
      <c r="AD221" s="1009">
        <v>0</v>
      </c>
      <c r="AE221" s="1009">
        <v>0</v>
      </c>
      <c r="AF221" s="1009">
        <v>0</v>
      </c>
      <c r="AG221" s="1009">
        <v>0</v>
      </c>
      <c r="AH221" s="1009">
        <v>0</v>
      </c>
    </row>
    <row r="222" spans="1:34" ht="30" customHeight="1">
      <c r="A222" s="2394"/>
      <c r="B222" s="991" t="s">
        <v>800</v>
      </c>
      <c r="C222" s="1009">
        <f t="shared" si="10"/>
        <v>0</v>
      </c>
      <c r="D222" s="1009"/>
      <c r="E222" s="1009"/>
      <c r="F222" s="1009"/>
      <c r="G222" s="1009"/>
      <c r="H222" s="1009"/>
      <c r="I222" s="1009"/>
      <c r="J222" s="1009"/>
      <c r="K222" s="1009"/>
      <c r="L222" s="1009"/>
      <c r="M222" s="1009"/>
      <c r="N222" s="1009"/>
      <c r="O222" s="1009"/>
      <c r="P222" s="1009"/>
      <c r="Q222" s="1009"/>
      <c r="R222" s="1009"/>
      <c r="S222" s="1009"/>
      <c r="T222" s="1009"/>
      <c r="U222" s="1009"/>
      <c r="V222" s="1009"/>
      <c r="W222" s="1009"/>
      <c r="X222" s="1009"/>
      <c r="Y222" s="1009">
        <v>0</v>
      </c>
      <c r="Z222" s="1009">
        <v>0</v>
      </c>
      <c r="AA222" s="1009">
        <v>0</v>
      </c>
      <c r="AB222" s="1009">
        <v>0</v>
      </c>
      <c r="AC222" s="1009">
        <v>0</v>
      </c>
      <c r="AD222" s="1009">
        <v>0</v>
      </c>
      <c r="AE222" s="1009">
        <v>0</v>
      </c>
      <c r="AF222" s="1009">
        <v>0</v>
      </c>
      <c r="AG222" s="1009">
        <v>0</v>
      </c>
      <c r="AH222" s="1009">
        <v>0</v>
      </c>
    </row>
    <row r="223" spans="1:34" ht="30" customHeight="1">
      <c r="A223" s="2394"/>
      <c r="B223" s="989" t="s">
        <v>801</v>
      </c>
      <c r="C223" s="1009">
        <f t="shared" si="10"/>
        <v>0</v>
      </c>
      <c r="D223" s="1009"/>
      <c r="E223" s="1009"/>
      <c r="F223" s="1009"/>
      <c r="G223" s="1009"/>
      <c r="H223" s="1009"/>
      <c r="I223" s="1009"/>
      <c r="J223" s="1009"/>
      <c r="K223" s="1009"/>
      <c r="L223" s="1009"/>
      <c r="M223" s="1009"/>
      <c r="N223" s="1009"/>
      <c r="O223" s="1009"/>
      <c r="P223" s="1009"/>
      <c r="Q223" s="1009"/>
      <c r="R223" s="1009"/>
      <c r="S223" s="1009"/>
      <c r="T223" s="1009"/>
      <c r="U223" s="1009"/>
      <c r="V223" s="1009"/>
      <c r="W223" s="1009"/>
      <c r="X223" s="1009"/>
      <c r="Y223" s="1009">
        <v>0</v>
      </c>
      <c r="Z223" s="1009">
        <v>0</v>
      </c>
      <c r="AA223" s="1009">
        <v>0</v>
      </c>
      <c r="AB223" s="1009">
        <v>0</v>
      </c>
      <c r="AC223" s="1009">
        <v>0</v>
      </c>
      <c r="AD223" s="1009">
        <v>0</v>
      </c>
      <c r="AE223" s="1009">
        <v>0</v>
      </c>
      <c r="AF223" s="1009">
        <v>0</v>
      </c>
      <c r="AG223" s="1009">
        <v>0</v>
      </c>
      <c r="AH223" s="1009">
        <v>0</v>
      </c>
    </row>
    <row r="224" spans="1:34" ht="30" customHeight="1">
      <c r="A224" s="2394"/>
      <c r="B224" s="995" t="s">
        <v>802</v>
      </c>
      <c r="C224" s="1009">
        <f t="shared" si="10"/>
        <v>0</v>
      </c>
      <c r="D224" s="1009"/>
      <c r="E224" s="1009"/>
      <c r="F224" s="1009"/>
      <c r="G224" s="1009"/>
      <c r="H224" s="1009"/>
      <c r="I224" s="1009"/>
      <c r="J224" s="1009"/>
      <c r="K224" s="1009"/>
      <c r="L224" s="1009"/>
      <c r="M224" s="1009"/>
      <c r="N224" s="1009"/>
      <c r="O224" s="1009"/>
      <c r="P224" s="1009"/>
      <c r="Q224" s="1009"/>
      <c r="R224" s="1009"/>
      <c r="S224" s="1009"/>
      <c r="T224" s="1009"/>
      <c r="U224" s="1009"/>
      <c r="V224" s="1009"/>
      <c r="W224" s="1009"/>
      <c r="X224" s="1009"/>
      <c r="Y224" s="1009">
        <v>0</v>
      </c>
      <c r="Z224" s="1009">
        <v>0</v>
      </c>
      <c r="AA224" s="1009">
        <v>0</v>
      </c>
      <c r="AB224" s="1009">
        <v>0</v>
      </c>
      <c r="AC224" s="1009">
        <v>0</v>
      </c>
      <c r="AD224" s="1009">
        <v>0</v>
      </c>
      <c r="AE224" s="1009">
        <v>0</v>
      </c>
      <c r="AF224" s="1009">
        <v>0</v>
      </c>
      <c r="AG224" s="1009">
        <v>0</v>
      </c>
      <c r="AH224" s="1009">
        <v>0</v>
      </c>
    </row>
    <row r="225" spans="1:34" ht="30" customHeight="1">
      <c r="A225" s="2394"/>
      <c r="B225" s="995" t="s">
        <v>803</v>
      </c>
      <c r="C225" s="1009">
        <f t="shared" si="10"/>
        <v>0</v>
      </c>
      <c r="D225" s="1009"/>
      <c r="E225" s="1009"/>
      <c r="F225" s="1009"/>
      <c r="G225" s="1009"/>
      <c r="H225" s="1009"/>
      <c r="I225" s="1009"/>
      <c r="J225" s="1009"/>
      <c r="K225" s="1009"/>
      <c r="L225" s="1009"/>
      <c r="M225" s="1009"/>
      <c r="N225" s="1009"/>
      <c r="O225" s="1009"/>
      <c r="P225" s="1009"/>
      <c r="Q225" s="1009"/>
      <c r="R225" s="1009"/>
      <c r="S225" s="1009"/>
      <c r="T225" s="1009"/>
      <c r="U225" s="1009"/>
      <c r="V225" s="1009"/>
      <c r="W225" s="1009"/>
      <c r="X225" s="1009"/>
      <c r="Y225" s="1009">
        <v>0</v>
      </c>
      <c r="Z225" s="1009">
        <v>0</v>
      </c>
      <c r="AA225" s="1009">
        <v>0</v>
      </c>
      <c r="AB225" s="1009">
        <v>0</v>
      </c>
      <c r="AC225" s="1009">
        <v>0</v>
      </c>
      <c r="AD225" s="1009">
        <v>0</v>
      </c>
      <c r="AE225" s="1009">
        <v>0</v>
      </c>
      <c r="AF225" s="1009">
        <v>0</v>
      </c>
      <c r="AG225" s="1009">
        <v>0</v>
      </c>
      <c r="AH225" s="1009">
        <v>0</v>
      </c>
    </row>
    <row r="226" spans="1:34" ht="30" customHeight="1">
      <c r="A226" s="2394"/>
      <c r="B226" s="1011" t="s">
        <v>804</v>
      </c>
      <c r="C226" s="1009">
        <f t="shared" si="10"/>
        <v>0</v>
      </c>
      <c r="D226" s="1009"/>
      <c r="E226" s="1009"/>
      <c r="F226" s="1009"/>
      <c r="G226" s="1009"/>
      <c r="H226" s="1009"/>
      <c r="I226" s="1009"/>
      <c r="J226" s="1009"/>
      <c r="K226" s="1009"/>
      <c r="L226" s="1009"/>
      <c r="M226" s="1009"/>
      <c r="N226" s="1009"/>
      <c r="O226" s="1009"/>
      <c r="P226" s="1009"/>
      <c r="Q226" s="1009"/>
      <c r="R226" s="1009"/>
      <c r="S226" s="1009"/>
      <c r="T226" s="1009"/>
      <c r="U226" s="1009"/>
      <c r="V226" s="1009"/>
      <c r="W226" s="1009"/>
      <c r="X226" s="1009"/>
      <c r="Y226" s="1009">
        <v>0</v>
      </c>
      <c r="Z226" s="1009">
        <v>0</v>
      </c>
      <c r="AA226" s="1009">
        <v>0</v>
      </c>
      <c r="AB226" s="1009">
        <v>0</v>
      </c>
      <c r="AC226" s="1009">
        <v>0</v>
      </c>
      <c r="AD226" s="1009">
        <v>0</v>
      </c>
      <c r="AE226" s="1009">
        <v>0</v>
      </c>
      <c r="AF226" s="1009">
        <v>0</v>
      </c>
      <c r="AG226" s="1009">
        <v>0</v>
      </c>
      <c r="AH226" s="1009">
        <v>0</v>
      </c>
    </row>
    <row r="227" spans="1:34" ht="30" customHeight="1">
      <c r="A227" s="2394"/>
      <c r="B227" s="1011" t="s">
        <v>805</v>
      </c>
      <c r="C227" s="1009">
        <f t="shared" si="10"/>
        <v>0</v>
      </c>
      <c r="D227" s="1009"/>
      <c r="E227" s="1009"/>
      <c r="F227" s="1009"/>
      <c r="G227" s="1009"/>
      <c r="H227" s="1009"/>
      <c r="I227" s="1009"/>
      <c r="J227" s="1009"/>
      <c r="K227" s="1009"/>
      <c r="L227" s="1009"/>
      <c r="M227" s="1009"/>
      <c r="N227" s="1009"/>
      <c r="O227" s="1009"/>
      <c r="P227" s="1009"/>
      <c r="Q227" s="1009"/>
      <c r="R227" s="1009"/>
      <c r="S227" s="1009"/>
      <c r="T227" s="1009"/>
      <c r="U227" s="1009"/>
      <c r="V227" s="1009"/>
      <c r="W227" s="1009"/>
      <c r="X227" s="1009"/>
      <c r="Y227" s="1009">
        <v>0</v>
      </c>
      <c r="Z227" s="1009">
        <v>0</v>
      </c>
      <c r="AA227" s="1009">
        <v>0</v>
      </c>
      <c r="AB227" s="1009">
        <v>0</v>
      </c>
      <c r="AC227" s="1009">
        <v>0</v>
      </c>
      <c r="AD227" s="1009">
        <v>0</v>
      </c>
      <c r="AE227" s="1009">
        <v>0</v>
      </c>
      <c r="AF227" s="1009">
        <v>0</v>
      </c>
      <c r="AG227" s="1009">
        <v>0</v>
      </c>
      <c r="AH227" s="1009">
        <v>0</v>
      </c>
    </row>
    <row r="228" spans="1:34" ht="30" customHeight="1">
      <c r="A228" s="2394"/>
      <c r="B228" s="1011" t="s">
        <v>806</v>
      </c>
      <c r="C228" s="1009">
        <f t="shared" si="10"/>
        <v>0</v>
      </c>
      <c r="D228" s="1009"/>
      <c r="E228" s="1009"/>
      <c r="F228" s="1009"/>
      <c r="G228" s="1009"/>
      <c r="H228" s="1009"/>
      <c r="I228" s="1009"/>
      <c r="J228" s="1009"/>
      <c r="K228" s="1009"/>
      <c r="L228" s="1009"/>
      <c r="M228" s="1009"/>
      <c r="N228" s="1009"/>
      <c r="O228" s="1009"/>
      <c r="P228" s="1009"/>
      <c r="Q228" s="1009"/>
      <c r="R228" s="1009"/>
      <c r="S228" s="1009"/>
      <c r="T228" s="1009"/>
      <c r="U228" s="1009"/>
      <c r="V228" s="1009"/>
      <c r="W228" s="1009"/>
      <c r="X228" s="1009"/>
      <c r="Y228" s="1009">
        <v>0</v>
      </c>
      <c r="Z228" s="1009">
        <v>0</v>
      </c>
      <c r="AA228" s="1009">
        <v>0</v>
      </c>
      <c r="AB228" s="1009">
        <v>0</v>
      </c>
      <c r="AC228" s="1009">
        <v>0</v>
      </c>
      <c r="AD228" s="1009">
        <v>0</v>
      </c>
      <c r="AE228" s="1009">
        <v>0</v>
      </c>
      <c r="AF228" s="1009">
        <v>0</v>
      </c>
      <c r="AG228" s="1009">
        <v>0</v>
      </c>
      <c r="AH228" s="1009">
        <v>0</v>
      </c>
    </row>
    <row r="229" spans="1:34" ht="30" customHeight="1">
      <c r="A229" s="2394"/>
      <c r="B229" s="995" t="s">
        <v>807</v>
      </c>
      <c r="C229" s="1009">
        <f t="shared" si="10"/>
        <v>0</v>
      </c>
      <c r="D229" s="1009"/>
      <c r="E229" s="1009"/>
      <c r="F229" s="1009"/>
      <c r="G229" s="1009"/>
      <c r="H229" s="1009"/>
      <c r="I229" s="1009"/>
      <c r="J229" s="1009"/>
      <c r="K229" s="1009"/>
      <c r="L229" s="1009"/>
      <c r="M229" s="1009"/>
      <c r="N229" s="1009"/>
      <c r="O229" s="1009"/>
      <c r="P229" s="1009"/>
      <c r="Q229" s="1009"/>
      <c r="R229" s="1009"/>
      <c r="S229" s="1009"/>
      <c r="T229" s="1009"/>
      <c r="U229" s="1009"/>
      <c r="V229" s="1009"/>
      <c r="W229" s="1009"/>
      <c r="X229" s="1009"/>
      <c r="Y229" s="1009">
        <v>0</v>
      </c>
      <c r="Z229" s="1009">
        <v>0</v>
      </c>
      <c r="AA229" s="1009">
        <v>0</v>
      </c>
      <c r="AB229" s="1009">
        <v>0</v>
      </c>
      <c r="AC229" s="1009">
        <v>0</v>
      </c>
      <c r="AD229" s="1009">
        <v>0</v>
      </c>
      <c r="AE229" s="1009">
        <v>0</v>
      </c>
      <c r="AF229" s="1009">
        <v>0</v>
      </c>
      <c r="AG229" s="1009">
        <v>0</v>
      </c>
      <c r="AH229" s="1009">
        <v>0</v>
      </c>
    </row>
    <row r="230" spans="1:34" ht="30" customHeight="1">
      <c r="A230" s="2394"/>
      <c r="B230" s="991" t="s">
        <v>808</v>
      </c>
      <c r="C230" s="1009">
        <f t="shared" ref="C230:C296" si="12">SUM(D230:AH230)</f>
        <v>0</v>
      </c>
      <c r="D230" s="1009"/>
      <c r="E230" s="1009"/>
      <c r="F230" s="1009"/>
      <c r="G230" s="1009"/>
      <c r="H230" s="1009"/>
      <c r="I230" s="1009"/>
      <c r="J230" s="1009"/>
      <c r="K230" s="1009"/>
      <c r="L230" s="1009"/>
      <c r="M230" s="1009"/>
      <c r="N230" s="1009"/>
      <c r="O230" s="1009"/>
      <c r="P230" s="1009"/>
      <c r="Q230" s="1009"/>
      <c r="R230" s="1009"/>
      <c r="S230" s="1009"/>
      <c r="T230" s="1009"/>
      <c r="U230" s="1009"/>
      <c r="V230" s="1009"/>
      <c r="W230" s="1009"/>
      <c r="X230" s="1009"/>
      <c r="Y230" s="1009">
        <v>0</v>
      </c>
      <c r="Z230" s="1009">
        <v>0</v>
      </c>
      <c r="AA230" s="1009">
        <v>0</v>
      </c>
      <c r="AB230" s="1009">
        <v>0</v>
      </c>
      <c r="AC230" s="1009">
        <v>0</v>
      </c>
      <c r="AD230" s="1009">
        <v>0</v>
      </c>
      <c r="AE230" s="1009">
        <v>0</v>
      </c>
      <c r="AF230" s="1009">
        <v>0</v>
      </c>
      <c r="AG230" s="1009">
        <v>0</v>
      </c>
      <c r="AH230" s="1009">
        <v>0</v>
      </c>
    </row>
    <row r="231" spans="1:34" ht="30" customHeight="1">
      <c r="A231" s="2394"/>
      <c r="B231" s="1011" t="s">
        <v>821</v>
      </c>
      <c r="C231" s="1009">
        <f t="shared" si="12"/>
        <v>0</v>
      </c>
      <c r="D231" s="1009"/>
      <c r="E231" s="1009"/>
      <c r="F231" s="1009"/>
      <c r="G231" s="1009"/>
      <c r="H231" s="1009"/>
      <c r="I231" s="1009"/>
      <c r="J231" s="1009"/>
      <c r="K231" s="1009"/>
      <c r="L231" s="1009"/>
      <c r="M231" s="1009"/>
      <c r="N231" s="1009"/>
      <c r="O231" s="1009"/>
      <c r="P231" s="1009"/>
      <c r="Q231" s="1009"/>
      <c r="R231" s="1009"/>
      <c r="S231" s="1009"/>
      <c r="T231" s="1009"/>
      <c r="U231" s="1009"/>
      <c r="V231" s="1009"/>
      <c r="W231" s="1009"/>
      <c r="X231" s="1009"/>
      <c r="Y231" s="1009">
        <v>0</v>
      </c>
      <c r="Z231" s="1009">
        <v>0</v>
      </c>
      <c r="AA231" s="1009">
        <v>0</v>
      </c>
      <c r="AB231" s="1009">
        <v>0</v>
      </c>
      <c r="AC231" s="1009">
        <v>0</v>
      </c>
      <c r="AD231" s="1009">
        <v>0</v>
      </c>
      <c r="AE231" s="1009">
        <v>0</v>
      </c>
      <c r="AF231" s="1009">
        <v>0</v>
      </c>
      <c r="AG231" s="1009">
        <v>0</v>
      </c>
      <c r="AH231" s="1009">
        <v>0</v>
      </c>
    </row>
    <row r="232" spans="1:34" ht="30" customHeight="1">
      <c r="A232" s="2394"/>
      <c r="B232" s="1011" t="s">
        <v>822</v>
      </c>
      <c r="C232" s="1009">
        <f t="shared" si="12"/>
        <v>0</v>
      </c>
      <c r="D232" s="1009"/>
      <c r="E232" s="1009"/>
      <c r="F232" s="1009"/>
      <c r="G232" s="1009"/>
      <c r="H232" s="1009"/>
      <c r="I232" s="1009"/>
      <c r="J232" s="1009"/>
      <c r="K232" s="1009"/>
      <c r="L232" s="1009"/>
      <c r="M232" s="1009"/>
      <c r="N232" s="1009"/>
      <c r="O232" s="1009"/>
      <c r="P232" s="1009"/>
      <c r="Q232" s="1009"/>
      <c r="R232" s="1009"/>
      <c r="S232" s="1009"/>
      <c r="T232" s="1009"/>
      <c r="U232" s="1009"/>
      <c r="V232" s="1009"/>
      <c r="W232" s="1009"/>
      <c r="X232" s="1009"/>
      <c r="Y232" s="1009">
        <v>0</v>
      </c>
      <c r="Z232" s="1009">
        <v>0</v>
      </c>
      <c r="AA232" s="1009">
        <v>0</v>
      </c>
      <c r="AB232" s="1009">
        <v>0</v>
      </c>
      <c r="AC232" s="1009">
        <v>0</v>
      </c>
      <c r="AD232" s="1009">
        <v>0</v>
      </c>
      <c r="AE232" s="1009">
        <v>0</v>
      </c>
      <c r="AF232" s="1009">
        <v>0</v>
      </c>
      <c r="AG232" s="1009">
        <v>0</v>
      </c>
      <c r="AH232" s="1009">
        <v>0</v>
      </c>
    </row>
    <row r="233" spans="1:34" ht="19.5" customHeight="1">
      <c r="A233" s="2394"/>
      <c r="B233" s="1249" t="s">
        <v>952</v>
      </c>
      <c r="C233" s="1009">
        <f t="shared" si="12"/>
        <v>0</v>
      </c>
      <c r="D233" s="1009"/>
      <c r="E233" s="1009"/>
      <c r="F233" s="1009"/>
      <c r="G233" s="1009"/>
      <c r="H233" s="1009"/>
      <c r="I233" s="1009"/>
      <c r="J233" s="1009"/>
      <c r="K233" s="1009"/>
      <c r="L233" s="1009"/>
      <c r="M233" s="1009"/>
      <c r="N233" s="1009"/>
      <c r="O233" s="1009"/>
      <c r="P233" s="1009"/>
      <c r="Q233" s="1009"/>
      <c r="R233" s="1009"/>
      <c r="S233" s="1009"/>
      <c r="T233" s="1009"/>
      <c r="U233" s="1009"/>
      <c r="V233" s="1009"/>
      <c r="W233" s="1009"/>
      <c r="X233" s="1009"/>
      <c r="Y233" s="1009">
        <v>0</v>
      </c>
      <c r="Z233" s="1009">
        <v>0</v>
      </c>
      <c r="AA233" s="1009">
        <v>0</v>
      </c>
      <c r="AB233" s="1009">
        <v>0</v>
      </c>
      <c r="AC233" s="1009">
        <v>0</v>
      </c>
      <c r="AD233" s="1009">
        <v>0</v>
      </c>
      <c r="AE233" s="1009">
        <v>0</v>
      </c>
      <c r="AF233" s="1009">
        <v>0</v>
      </c>
      <c r="AG233" s="1009">
        <v>0</v>
      </c>
      <c r="AH233" s="1009">
        <v>0</v>
      </c>
    </row>
    <row r="234" spans="1:34" ht="19.5" customHeight="1">
      <c r="A234" s="2391" t="s">
        <v>783</v>
      </c>
      <c r="B234" s="1007" t="s">
        <v>41</v>
      </c>
      <c r="C234" s="1370">
        <f t="shared" si="12"/>
        <v>5627.4699999999993</v>
      </c>
      <c r="D234" s="1007">
        <f>SUM('동구 배수관'!D235:'동구 배수관'!D256)</f>
        <v>2402.58</v>
      </c>
      <c r="E234" s="1007">
        <f>SUM('동구 배수관'!E235:'동구 배수관'!E256)</f>
        <v>16.740000000000002</v>
      </c>
      <c r="F234" s="1007">
        <f>SUM('동구 배수관'!F235:'동구 배수관'!F256)</f>
        <v>0</v>
      </c>
      <c r="G234" s="1007">
        <f>SUM('동구 배수관'!G235:'동구 배수관'!G256)</f>
        <v>0</v>
      </c>
      <c r="H234" s="1007">
        <f>SUM('동구 배수관'!H235:'동구 배수관'!H256)</f>
        <v>0</v>
      </c>
      <c r="I234" s="1007">
        <f>SUM('동구 배수관'!I235:'동구 배수관'!I256)</f>
        <v>0</v>
      </c>
      <c r="J234" s="1007">
        <f>SUM('동구 배수관'!J235:'동구 배수관'!J256)</f>
        <v>0</v>
      </c>
      <c r="K234" s="1007">
        <f>SUM('동구 배수관'!K235:'동구 배수관'!K256)</f>
        <v>0</v>
      </c>
      <c r="L234" s="1007">
        <f>SUM('동구 배수관'!L235:'동구 배수관'!L256)</f>
        <v>0</v>
      </c>
      <c r="M234" s="1007">
        <f>SUM('동구 배수관'!M235:'동구 배수관'!M256)</f>
        <v>0</v>
      </c>
      <c r="N234" s="1007">
        <f>SUM('동구 배수관'!N235:'동구 배수관'!N256)</f>
        <v>0</v>
      </c>
      <c r="O234" s="1007">
        <f>SUM('동구 배수관'!O235:'동구 배수관'!O256)</f>
        <v>0</v>
      </c>
      <c r="P234" s="1007">
        <f>SUM('동구 배수관'!P235:'동구 배수관'!P256)</f>
        <v>22.770000000000003</v>
      </c>
      <c r="Q234" s="1007">
        <f>SUM('동구 배수관'!Q235:'동구 배수관'!Q256)</f>
        <v>0</v>
      </c>
      <c r="R234" s="1007">
        <f>SUM('동구 배수관'!R235:'동구 배수관'!R256)</f>
        <v>0</v>
      </c>
      <c r="S234" s="1007">
        <f>SUM('동구 배수관'!S235:'동구 배수관'!S256)</f>
        <v>0</v>
      </c>
      <c r="T234" s="1007">
        <f>SUM('동구 배수관'!T235:'동구 배수관'!T256)</f>
        <v>389.04</v>
      </c>
      <c r="U234" s="1007">
        <f>SUM('동구 배수관'!U235:'동구 배수관'!U256)</f>
        <v>0</v>
      </c>
      <c r="V234" s="1007">
        <f>SUM('동구 배수관'!V235:'동구 배수관'!V256)</f>
        <v>326.90999999999997</v>
      </c>
      <c r="W234" s="1007">
        <f>SUM('동구 배수관'!W235:'동구 배수관'!W256)</f>
        <v>1517.9699999999998</v>
      </c>
      <c r="X234" s="1007">
        <f>SUM('동구 배수관'!X235:'동구 배수관'!X256)</f>
        <v>1.42</v>
      </c>
      <c r="Y234" s="1007">
        <f>SUM('동구 배수관'!Y235:'동구 배수관'!Y256)</f>
        <v>0</v>
      </c>
      <c r="Z234" s="1007">
        <f>SUM('동구 배수관'!Z235:'동구 배수관'!Z256)</f>
        <v>0</v>
      </c>
      <c r="AA234" s="1007">
        <f>SUM('동구 배수관'!AA235:'동구 배수관'!AA256)</f>
        <v>0</v>
      </c>
      <c r="AB234" s="1007">
        <f>SUM('동구 배수관'!AB235:'동구 배수관'!AB256)</f>
        <v>0</v>
      </c>
      <c r="AC234" s="1007">
        <f>SUM('동구 배수관'!AC235:'동구 배수관'!AC256)</f>
        <v>704.71</v>
      </c>
      <c r="AD234" s="1007">
        <f>SUM('동구 배수관'!AD235:'동구 배수관'!AD256)</f>
        <v>245.33</v>
      </c>
      <c r="AE234" s="1007">
        <f>SUM('동구 배수관'!AE235:'동구 배수관'!AE256)</f>
        <v>0</v>
      </c>
      <c r="AF234" s="1007">
        <f>SUM('동구 배수관'!AF235:'동구 배수관'!AF256)</f>
        <v>0</v>
      </c>
      <c r="AG234" s="1007">
        <f>SUM('동구 배수관'!AG235:'동구 배수관'!AG256)</f>
        <v>0</v>
      </c>
      <c r="AH234" s="1007">
        <f>SUM('동구 배수관'!AH235:'동구 배수관'!AH256)</f>
        <v>0</v>
      </c>
    </row>
    <row r="235" spans="1:34" ht="19.5" customHeight="1">
      <c r="A235" s="2391" t="s">
        <v>783</v>
      </c>
      <c r="B235" s="989" t="s">
        <v>951</v>
      </c>
      <c r="C235" s="1009">
        <f t="shared" si="12"/>
        <v>0</v>
      </c>
      <c r="D235" s="1009">
        <v>0</v>
      </c>
      <c r="E235" s="1009">
        <v>0</v>
      </c>
      <c r="F235" s="1009">
        <v>0</v>
      </c>
      <c r="G235" s="1009">
        <v>0</v>
      </c>
      <c r="H235" s="1009">
        <v>0</v>
      </c>
      <c r="I235" s="1009">
        <v>0</v>
      </c>
      <c r="J235" s="1009">
        <v>0</v>
      </c>
      <c r="K235" s="1009">
        <v>0</v>
      </c>
      <c r="L235" s="1009">
        <v>0</v>
      </c>
      <c r="M235" s="1009">
        <v>0</v>
      </c>
      <c r="N235" s="1009">
        <v>0</v>
      </c>
      <c r="O235" s="1009">
        <v>0</v>
      </c>
      <c r="P235" s="1009">
        <v>0</v>
      </c>
      <c r="Q235" s="1009">
        <v>0</v>
      </c>
      <c r="R235" s="1009">
        <v>0</v>
      </c>
      <c r="S235" s="1009">
        <v>0</v>
      </c>
      <c r="T235" s="1009">
        <v>0</v>
      </c>
      <c r="U235" s="1009">
        <v>0</v>
      </c>
      <c r="V235" s="1009">
        <v>0</v>
      </c>
      <c r="W235" s="1009">
        <v>0</v>
      </c>
      <c r="X235" s="1009">
        <v>0</v>
      </c>
      <c r="Y235" s="1009">
        <v>0</v>
      </c>
      <c r="Z235" s="1009">
        <v>0</v>
      </c>
      <c r="AA235" s="1009">
        <v>0</v>
      </c>
      <c r="AB235" s="1009">
        <v>0</v>
      </c>
      <c r="AC235" s="1009">
        <v>0</v>
      </c>
      <c r="AD235" s="1009">
        <v>0</v>
      </c>
      <c r="AE235" s="1009">
        <v>0</v>
      </c>
      <c r="AF235" s="1009">
        <v>0</v>
      </c>
      <c r="AG235" s="1009">
        <v>0</v>
      </c>
      <c r="AH235" s="1009">
        <v>0</v>
      </c>
    </row>
    <row r="236" spans="1:34" ht="30" customHeight="1">
      <c r="A236" s="2021"/>
      <c r="B236" s="989" t="s">
        <v>796</v>
      </c>
      <c r="C236" s="1009">
        <f t="shared" si="12"/>
        <v>0</v>
      </c>
      <c r="D236" s="1009">
        <v>0</v>
      </c>
      <c r="E236" s="1009">
        <v>0</v>
      </c>
      <c r="F236" s="1009">
        <v>0</v>
      </c>
      <c r="G236" s="1009">
        <v>0</v>
      </c>
      <c r="H236" s="1009">
        <v>0</v>
      </c>
      <c r="I236" s="1009">
        <v>0</v>
      </c>
      <c r="J236" s="1009">
        <v>0</v>
      </c>
      <c r="K236" s="1009">
        <v>0</v>
      </c>
      <c r="L236" s="1009">
        <v>0</v>
      </c>
      <c r="M236" s="1009">
        <v>0</v>
      </c>
      <c r="N236" s="1009">
        <v>0</v>
      </c>
      <c r="O236" s="1009">
        <v>0</v>
      </c>
      <c r="P236" s="1009">
        <v>0</v>
      </c>
      <c r="Q236" s="1009">
        <v>0</v>
      </c>
      <c r="R236" s="1009">
        <v>0</v>
      </c>
      <c r="S236" s="1009">
        <v>0</v>
      </c>
      <c r="T236" s="1009">
        <v>0</v>
      </c>
      <c r="U236" s="1009">
        <v>0</v>
      </c>
      <c r="V236" s="1009">
        <v>0</v>
      </c>
      <c r="W236" s="1009">
        <v>0</v>
      </c>
      <c r="X236" s="1009">
        <v>0</v>
      </c>
      <c r="Y236" s="1009">
        <v>0</v>
      </c>
      <c r="Z236" s="1009">
        <v>0</v>
      </c>
      <c r="AA236" s="1009">
        <v>0</v>
      </c>
      <c r="AB236" s="1009">
        <v>0</v>
      </c>
      <c r="AC236" s="1009">
        <v>0</v>
      </c>
      <c r="AD236" s="1009">
        <v>0</v>
      </c>
      <c r="AE236" s="1009">
        <v>0</v>
      </c>
      <c r="AF236" s="1009">
        <v>0</v>
      </c>
      <c r="AG236" s="1009">
        <v>0</v>
      </c>
      <c r="AH236" s="1009">
        <v>0</v>
      </c>
    </row>
    <row r="237" spans="1:34" ht="30" customHeight="1">
      <c r="A237" s="2021"/>
      <c r="B237" s="989" t="s">
        <v>797</v>
      </c>
      <c r="C237" s="1009">
        <f t="shared" si="12"/>
        <v>0</v>
      </c>
      <c r="D237" s="1009">
        <v>0</v>
      </c>
      <c r="E237" s="1009">
        <v>0</v>
      </c>
      <c r="F237" s="1009">
        <v>0</v>
      </c>
      <c r="G237" s="1009">
        <v>0</v>
      </c>
      <c r="H237" s="1009">
        <v>0</v>
      </c>
      <c r="I237" s="1009">
        <v>0</v>
      </c>
      <c r="J237" s="1009">
        <v>0</v>
      </c>
      <c r="K237" s="1009">
        <v>0</v>
      </c>
      <c r="L237" s="1009">
        <v>0</v>
      </c>
      <c r="M237" s="1009">
        <v>0</v>
      </c>
      <c r="N237" s="1009">
        <v>0</v>
      </c>
      <c r="O237" s="1009">
        <v>0</v>
      </c>
      <c r="P237" s="1009">
        <v>0</v>
      </c>
      <c r="Q237" s="1009">
        <v>0</v>
      </c>
      <c r="R237" s="1009">
        <v>0</v>
      </c>
      <c r="S237" s="1009">
        <v>0</v>
      </c>
      <c r="T237" s="1009">
        <v>0</v>
      </c>
      <c r="U237" s="1009">
        <v>0</v>
      </c>
      <c r="V237" s="1009">
        <v>0</v>
      </c>
      <c r="W237" s="1009">
        <v>0</v>
      </c>
      <c r="X237" s="1009">
        <v>0</v>
      </c>
      <c r="Y237" s="1009">
        <v>0</v>
      </c>
      <c r="Z237" s="1009">
        <v>0</v>
      </c>
      <c r="AA237" s="1009">
        <v>0</v>
      </c>
      <c r="AB237" s="1009">
        <v>0</v>
      </c>
      <c r="AC237" s="1009">
        <v>0</v>
      </c>
      <c r="AD237" s="1009">
        <v>0</v>
      </c>
      <c r="AE237" s="1009">
        <v>0</v>
      </c>
      <c r="AF237" s="1009">
        <v>0</v>
      </c>
      <c r="AG237" s="1009">
        <v>0</v>
      </c>
      <c r="AH237" s="1009">
        <v>0</v>
      </c>
    </row>
    <row r="238" spans="1:34" ht="30" customHeight="1">
      <c r="A238" s="2021"/>
      <c r="B238" s="989" t="s">
        <v>798</v>
      </c>
      <c r="C238" s="1009">
        <f t="shared" si="12"/>
        <v>0</v>
      </c>
      <c r="D238" s="1009">
        <v>0</v>
      </c>
      <c r="E238" s="1009">
        <v>0</v>
      </c>
      <c r="F238" s="1009">
        <v>0</v>
      </c>
      <c r="G238" s="1009">
        <v>0</v>
      </c>
      <c r="H238" s="1009">
        <v>0</v>
      </c>
      <c r="I238" s="1009">
        <v>0</v>
      </c>
      <c r="J238" s="1009">
        <v>0</v>
      </c>
      <c r="K238" s="1009">
        <v>0</v>
      </c>
      <c r="L238" s="1009">
        <v>0</v>
      </c>
      <c r="M238" s="1009">
        <v>0</v>
      </c>
      <c r="N238" s="1009">
        <v>0</v>
      </c>
      <c r="O238" s="1009">
        <v>0</v>
      </c>
      <c r="P238" s="1009">
        <v>0</v>
      </c>
      <c r="Q238" s="1009">
        <v>0</v>
      </c>
      <c r="R238" s="1009">
        <v>0</v>
      </c>
      <c r="S238" s="1009">
        <v>0</v>
      </c>
      <c r="T238" s="1009">
        <v>0</v>
      </c>
      <c r="U238" s="1009">
        <v>0</v>
      </c>
      <c r="V238" s="1009">
        <v>0</v>
      </c>
      <c r="W238" s="1009">
        <v>0</v>
      </c>
      <c r="X238" s="1009">
        <v>0</v>
      </c>
      <c r="Y238" s="1009">
        <v>0</v>
      </c>
      <c r="Z238" s="1009">
        <v>0</v>
      </c>
      <c r="AA238" s="1009">
        <v>0</v>
      </c>
      <c r="AB238" s="1009">
        <v>0</v>
      </c>
      <c r="AC238" s="1009">
        <v>0</v>
      </c>
      <c r="AD238" s="1009">
        <v>0</v>
      </c>
      <c r="AE238" s="1009">
        <v>0</v>
      </c>
      <c r="AF238" s="1009">
        <v>0</v>
      </c>
      <c r="AG238" s="1009">
        <v>0</v>
      </c>
      <c r="AH238" s="1009">
        <v>0</v>
      </c>
    </row>
    <row r="239" spans="1:34" ht="30" customHeight="1">
      <c r="A239" s="2021"/>
      <c r="B239" s="989" t="s">
        <v>780</v>
      </c>
      <c r="C239" s="1009">
        <f t="shared" si="12"/>
        <v>5302.3099999999995</v>
      </c>
      <c r="D239" s="1009">
        <v>2402.58</v>
      </c>
      <c r="E239" s="1373">
        <v>16.740000000000002</v>
      </c>
      <c r="F239" s="1373"/>
      <c r="G239" s="1373"/>
      <c r="H239" s="1373"/>
      <c r="I239" s="1373"/>
      <c r="J239" s="1373"/>
      <c r="K239" s="1373"/>
      <c r="L239" s="1373"/>
      <c r="M239" s="1373"/>
      <c r="N239" s="1373"/>
      <c r="O239" s="1373"/>
      <c r="P239" s="1373">
        <v>22.770000000000003</v>
      </c>
      <c r="Q239" s="1373"/>
      <c r="R239" s="1373"/>
      <c r="S239" s="1373"/>
      <c r="T239" s="1373">
        <v>389.04</v>
      </c>
      <c r="U239" s="1373"/>
      <c r="V239" s="1373">
        <v>1.75</v>
      </c>
      <c r="W239" s="1373">
        <v>1517.9699999999998</v>
      </c>
      <c r="X239" s="1373">
        <v>1.42</v>
      </c>
      <c r="Y239" s="1009">
        <v>0</v>
      </c>
      <c r="Z239" s="1009">
        <v>0</v>
      </c>
      <c r="AA239" s="1009">
        <v>0</v>
      </c>
      <c r="AB239" s="1009">
        <v>0</v>
      </c>
      <c r="AC239" s="1009">
        <v>704.71</v>
      </c>
      <c r="AD239" s="1009">
        <v>245.33</v>
      </c>
      <c r="AE239" s="1009">
        <v>0</v>
      </c>
      <c r="AF239" s="1009">
        <v>0</v>
      </c>
      <c r="AG239" s="1009">
        <v>0</v>
      </c>
      <c r="AH239" s="1009">
        <v>0</v>
      </c>
    </row>
    <row r="240" spans="1:34" ht="30" customHeight="1">
      <c r="A240" s="2021"/>
      <c r="B240" s="991" t="s">
        <v>781</v>
      </c>
      <c r="C240" s="1009">
        <f t="shared" si="12"/>
        <v>0</v>
      </c>
      <c r="D240" s="1009">
        <v>0</v>
      </c>
      <c r="E240" s="1009">
        <v>0</v>
      </c>
      <c r="F240" s="1009">
        <v>0</v>
      </c>
      <c r="G240" s="1009">
        <v>0</v>
      </c>
      <c r="H240" s="1009">
        <v>0</v>
      </c>
      <c r="I240" s="1009">
        <v>0</v>
      </c>
      <c r="J240" s="1009">
        <v>0</v>
      </c>
      <c r="K240" s="1009">
        <v>0</v>
      </c>
      <c r="L240" s="1009">
        <v>0</v>
      </c>
      <c r="M240" s="1009">
        <v>0</v>
      </c>
      <c r="N240" s="1009">
        <v>0</v>
      </c>
      <c r="O240" s="1009">
        <v>0</v>
      </c>
      <c r="P240" s="1009">
        <v>0</v>
      </c>
      <c r="Q240" s="1009">
        <v>0</v>
      </c>
      <c r="R240" s="1009">
        <v>0</v>
      </c>
      <c r="S240" s="1009">
        <v>0</v>
      </c>
      <c r="T240" s="1009">
        <v>0</v>
      </c>
      <c r="U240" s="1009">
        <v>0</v>
      </c>
      <c r="V240" s="1009">
        <v>0</v>
      </c>
      <c r="W240" s="1009">
        <v>0</v>
      </c>
      <c r="X240" s="1009">
        <v>0</v>
      </c>
      <c r="Y240" s="1009">
        <v>0</v>
      </c>
      <c r="Z240" s="1009">
        <v>0</v>
      </c>
      <c r="AA240" s="1009">
        <v>0</v>
      </c>
      <c r="AB240" s="1009">
        <v>0</v>
      </c>
      <c r="AC240" s="1009">
        <v>0</v>
      </c>
      <c r="AD240" s="1009">
        <v>0</v>
      </c>
      <c r="AE240" s="1009">
        <v>0</v>
      </c>
      <c r="AF240" s="1009">
        <v>0</v>
      </c>
      <c r="AG240" s="1009">
        <v>0</v>
      </c>
      <c r="AH240" s="1009">
        <v>0</v>
      </c>
    </row>
    <row r="241" spans="1:34" ht="30" customHeight="1">
      <c r="A241" s="2021"/>
      <c r="B241" s="991" t="s">
        <v>786</v>
      </c>
      <c r="C241" s="1009">
        <f t="shared" si="12"/>
        <v>0</v>
      </c>
      <c r="D241" s="1009">
        <v>0</v>
      </c>
      <c r="E241" s="1009">
        <v>0</v>
      </c>
      <c r="F241" s="1009">
        <v>0</v>
      </c>
      <c r="G241" s="1009">
        <v>0</v>
      </c>
      <c r="H241" s="1009">
        <v>0</v>
      </c>
      <c r="I241" s="1009">
        <v>0</v>
      </c>
      <c r="J241" s="1009">
        <v>0</v>
      </c>
      <c r="K241" s="1009">
        <v>0</v>
      </c>
      <c r="L241" s="1009">
        <v>0</v>
      </c>
      <c r="M241" s="1009">
        <v>0</v>
      </c>
      <c r="N241" s="1009">
        <v>0</v>
      </c>
      <c r="O241" s="1009">
        <v>0</v>
      </c>
      <c r="P241" s="1009">
        <v>0</v>
      </c>
      <c r="Q241" s="1009">
        <v>0</v>
      </c>
      <c r="R241" s="1009">
        <v>0</v>
      </c>
      <c r="S241" s="1009">
        <v>0</v>
      </c>
      <c r="T241" s="1009">
        <v>0</v>
      </c>
      <c r="U241" s="1009">
        <v>0</v>
      </c>
      <c r="V241" s="1009">
        <v>0</v>
      </c>
      <c r="W241" s="1009">
        <v>0</v>
      </c>
      <c r="X241" s="1009">
        <v>0</v>
      </c>
      <c r="Y241" s="1009">
        <v>0</v>
      </c>
      <c r="Z241" s="1009">
        <v>0</v>
      </c>
      <c r="AA241" s="1009">
        <v>0</v>
      </c>
      <c r="AB241" s="1009">
        <v>0</v>
      </c>
      <c r="AC241" s="1009">
        <v>0</v>
      </c>
      <c r="AD241" s="1009">
        <v>0</v>
      </c>
      <c r="AE241" s="1009">
        <v>0</v>
      </c>
      <c r="AF241" s="1009">
        <v>0</v>
      </c>
      <c r="AG241" s="1009">
        <v>0</v>
      </c>
      <c r="AH241" s="1009">
        <v>0</v>
      </c>
    </row>
    <row r="242" spans="1:34" ht="30" customHeight="1">
      <c r="A242" s="2021"/>
      <c r="B242" s="991" t="s">
        <v>799</v>
      </c>
      <c r="C242" s="1009">
        <f t="shared" si="12"/>
        <v>0</v>
      </c>
      <c r="D242" s="1009">
        <v>0</v>
      </c>
      <c r="E242" s="1009">
        <v>0</v>
      </c>
      <c r="F242" s="1009">
        <v>0</v>
      </c>
      <c r="G242" s="1009">
        <v>0</v>
      </c>
      <c r="H242" s="1009">
        <v>0</v>
      </c>
      <c r="I242" s="1009">
        <v>0</v>
      </c>
      <c r="J242" s="1009">
        <v>0</v>
      </c>
      <c r="K242" s="1009">
        <v>0</v>
      </c>
      <c r="L242" s="1009">
        <v>0</v>
      </c>
      <c r="M242" s="1009">
        <v>0</v>
      </c>
      <c r="N242" s="1009">
        <v>0</v>
      </c>
      <c r="O242" s="1009">
        <v>0</v>
      </c>
      <c r="P242" s="1009">
        <v>0</v>
      </c>
      <c r="Q242" s="1009">
        <v>0</v>
      </c>
      <c r="R242" s="1009">
        <v>0</v>
      </c>
      <c r="S242" s="1009">
        <v>0</v>
      </c>
      <c r="T242" s="1009">
        <v>0</v>
      </c>
      <c r="U242" s="1009">
        <v>0</v>
      </c>
      <c r="V242" s="1009">
        <v>0</v>
      </c>
      <c r="W242" s="1009">
        <v>0</v>
      </c>
      <c r="X242" s="1009">
        <v>0</v>
      </c>
      <c r="Y242" s="1009">
        <v>0</v>
      </c>
      <c r="Z242" s="1009">
        <v>0</v>
      </c>
      <c r="AA242" s="1009">
        <v>0</v>
      </c>
      <c r="AB242" s="1009">
        <v>0</v>
      </c>
      <c r="AC242" s="1009">
        <v>0</v>
      </c>
      <c r="AD242" s="1009">
        <v>0</v>
      </c>
      <c r="AE242" s="1009">
        <v>0</v>
      </c>
      <c r="AF242" s="1009">
        <v>0</v>
      </c>
      <c r="AG242" s="1009">
        <v>0</v>
      </c>
      <c r="AH242" s="1009">
        <v>0</v>
      </c>
    </row>
    <row r="243" spans="1:34" ht="30" customHeight="1">
      <c r="A243" s="2021"/>
      <c r="B243" s="991" t="s">
        <v>787</v>
      </c>
      <c r="C243" s="1009">
        <f t="shared" si="12"/>
        <v>0</v>
      </c>
      <c r="D243" s="1009">
        <v>0</v>
      </c>
      <c r="E243" s="1009">
        <v>0</v>
      </c>
      <c r="F243" s="1009">
        <v>0</v>
      </c>
      <c r="G243" s="1009">
        <v>0</v>
      </c>
      <c r="H243" s="1009">
        <v>0</v>
      </c>
      <c r="I243" s="1009">
        <v>0</v>
      </c>
      <c r="J243" s="1009">
        <v>0</v>
      </c>
      <c r="K243" s="1009">
        <v>0</v>
      </c>
      <c r="L243" s="1009">
        <v>0</v>
      </c>
      <c r="M243" s="1009">
        <v>0</v>
      </c>
      <c r="N243" s="1009">
        <v>0</v>
      </c>
      <c r="O243" s="1009">
        <v>0</v>
      </c>
      <c r="P243" s="1009">
        <v>0</v>
      </c>
      <c r="Q243" s="1009">
        <v>0</v>
      </c>
      <c r="R243" s="1009">
        <v>0</v>
      </c>
      <c r="S243" s="1009">
        <v>0</v>
      </c>
      <c r="T243" s="1009">
        <v>0</v>
      </c>
      <c r="U243" s="1009">
        <v>0</v>
      </c>
      <c r="V243" s="1009">
        <v>0</v>
      </c>
      <c r="W243" s="1009">
        <v>0</v>
      </c>
      <c r="X243" s="1009">
        <v>0</v>
      </c>
      <c r="Y243" s="1009">
        <v>0</v>
      </c>
      <c r="Z243" s="1009">
        <v>0</v>
      </c>
      <c r="AA243" s="1009">
        <v>0</v>
      </c>
      <c r="AB243" s="1009">
        <v>0</v>
      </c>
      <c r="AC243" s="1009">
        <v>0</v>
      </c>
      <c r="AD243" s="1009">
        <v>0</v>
      </c>
      <c r="AE243" s="1009">
        <v>0</v>
      </c>
      <c r="AF243" s="1009">
        <v>0</v>
      </c>
      <c r="AG243" s="1009">
        <v>0</v>
      </c>
      <c r="AH243" s="1009">
        <v>0</v>
      </c>
    </row>
    <row r="244" spans="1:34" s="1710" customFormat="1" ht="30" customHeight="1">
      <c r="A244" s="2021"/>
      <c r="B244" s="991" t="s">
        <v>1533</v>
      </c>
      <c r="C244" s="1009">
        <f t="shared" si="12"/>
        <v>0</v>
      </c>
      <c r="D244" s="1009">
        <v>0</v>
      </c>
      <c r="E244" s="1009">
        <v>0</v>
      </c>
      <c r="F244" s="1009">
        <v>0</v>
      </c>
      <c r="G244" s="1009">
        <v>0</v>
      </c>
      <c r="H244" s="1009">
        <v>0</v>
      </c>
      <c r="I244" s="1009">
        <v>0</v>
      </c>
      <c r="J244" s="1009">
        <v>0</v>
      </c>
      <c r="K244" s="1009">
        <v>0</v>
      </c>
      <c r="L244" s="1009">
        <v>0</v>
      </c>
      <c r="M244" s="1009">
        <v>0</v>
      </c>
      <c r="N244" s="1009">
        <v>0</v>
      </c>
      <c r="O244" s="1009">
        <v>0</v>
      </c>
      <c r="P244" s="1009">
        <v>0</v>
      </c>
      <c r="Q244" s="1009">
        <v>0</v>
      </c>
      <c r="R244" s="1009">
        <v>0</v>
      </c>
      <c r="S244" s="1009">
        <v>0</v>
      </c>
      <c r="T244" s="1009">
        <v>0</v>
      </c>
      <c r="U244" s="1009">
        <v>0</v>
      </c>
      <c r="V244" s="1009">
        <v>0</v>
      </c>
      <c r="W244" s="1009">
        <v>0</v>
      </c>
      <c r="X244" s="1009">
        <v>0</v>
      </c>
      <c r="Y244" s="1009">
        <v>0</v>
      </c>
      <c r="Z244" s="1009">
        <v>0</v>
      </c>
      <c r="AA244" s="1009">
        <v>0</v>
      </c>
      <c r="AB244" s="1009">
        <v>0</v>
      </c>
      <c r="AC244" s="1009">
        <v>0</v>
      </c>
      <c r="AD244" s="1009">
        <v>0</v>
      </c>
      <c r="AE244" s="1009">
        <v>0</v>
      </c>
      <c r="AF244" s="1009">
        <v>0</v>
      </c>
      <c r="AG244" s="1009">
        <v>0</v>
      </c>
      <c r="AH244" s="1009">
        <v>0</v>
      </c>
    </row>
    <row r="245" spans="1:34" ht="30" customHeight="1">
      <c r="A245" s="2021"/>
      <c r="B245" s="991" t="s">
        <v>800</v>
      </c>
      <c r="C245" s="1009">
        <f t="shared" si="12"/>
        <v>325.15999999999997</v>
      </c>
      <c r="D245" s="1009"/>
      <c r="E245" s="1009"/>
      <c r="F245" s="1009"/>
      <c r="G245" s="1009"/>
      <c r="H245" s="1009"/>
      <c r="I245" s="1009"/>
      <c r="J245" s="1009"/>
      <c r="K245" s="1009"/>
      <c r="L245" s="1009"/>
      <c r="M245" s="1009"/>
      <c r="N245" s="1009"/>
      <c r="O245" s="1009"/>
      <c r="P245" s="1009"/>
      <c r="Q245" s="1009"/>
      <c r="R245" s="1009"/>
      <c r="S245" s="1009"/>
      <c r="T245" s="1009"/>
      <c r="U245" s="1009"/>
      <c r="V245" s="1371">
        <v>325.15999999999997</v>
      </c>
      <c r="W245" s="1009"/>
      <c r="X245" s="1009"/>
      <c r="Y245" s="1009">
        <v>0</v>
      </c>
      <c r="Z245" s="1009">
        <v>0</v>
      </c>
      <c r="AA245" s="1009">
        <v>0</v>
      </c>
      <c r="AB245" s="1009">
        <v>0</v>
      </c>
      <c r="AC245" s="1009">
        <v>0</v>
      </c>
      <c r="AD245" s="1009">
        <v>0</v>
      </c>
      <c r="AE245" s="1009">
        <v>0</v>
      </c>
      <c r="AF245" s="1009">
        <v>0</v>
      </c>
      <c r="AG245" s="1009">
        <v>0</v>
      </c>
      <c r="AH245" s="1009">
        <v>0</v>
      </c>
    </row>
    <row r="246" spans="1:34" ht="30" customHeight="1">
      <c r="A246" s="2021"/>
      <c r="B246" s="989" t="s">
        <v>801</v>
      </c>
      <c r="C246" s="1009">
        <f t="shared" si="12"/>
        <v>0</v>
      </c>
      <c r="D246" s="1009"/>
      <c r="E246" s="1009"/>
      <c r="F246" s="1009"/>
      <c r="G246" s="1009"/>
      <c r="H246" s="1009"/>
      <c r="I246" s="1009"/>
      <c r="J246" s="1009"/>
      <c r="K246" s="1009"/>
      <c r="L246" s="1009"/>
      <c r="M246" s="1009"/>
      <c r="N246" s="1009"/>
      <c r="O246" s="1009"/>
      <c r="P246" s="1009"/>
      <c r="Q246" s="1009"/>
      <c r="R246" s="1009"/>
      <c r="S246" s="1009"/>
      <c r="T246" s="1009"/>
      <c r="U246" s="1009"/>
      <c r="V246" s="1009"/>
      <c r="W246" s="1009"/>
      <c r="X246" s="1009"/>
      <c r="Y246" s="1009">
        <v>0</v>
      </c>
      <c r="Z246" s="1009">
        <v>0</v>
      </c>
      <c r="AA246" s="1009">
        <v>0</v>
      </c>
      <c r="AB246" s="1009">
        <v>0</v>
      </c>
      <c r="AC246" s="1009">
        <v>0</v>
      </c>
      <c r="AD246" s="1009">
        <v>0</v>
      </c>
      <c r="AE246" s="1009">
        <v>0</v>
      </c>
      <c r="AF246" s="1009">
        <v>0</v>
      </c>
      <c r="AG246" s="1009">
        <v>0</v>
      </c>
      <c r="AH246" s="1009">
        <v>0</v>
      </c>
    </row>
    <row r="247" spans="1:34" ht="30" customHeight="1">
      <c r="A247" s="2021"/>
      <c r="B247" s="995" t="s">
        <v>802</v>
      </c>
      <c r="C247" s="1009">
        <f t="shared" si="12"/>
        <v>0</v>
      </c>
      <c r="D247" s="1009"/>
      <c r="E247" s="1009"/>
      <c r="F247" s="1009"/>
      <c r="G247" s="1009"/>
      <c r="H247" s="1009"/>
      <c r="I247" s="1009"/>
      <c r="J247" s="1009"/>
      <c r="K247" s="1009"/>
      <c r="L247" s="1009"/>
      <c r="M247" s="1009"/>
      <c r="N247" s="1009"/>
      <c r="O247" s="1009"/>
      <c r="P247" s="1009"/>
      <c r="Q247" s="1009"/>
      <c r="R247" s="1009"/>
      <c r="S247" s="1009"/>
      <c r="T247" s="1009"/>
      <c r="U247" s="1009"/>
      <c r="V247" s="1009"/>
      <c r="W247" s="1009"/>
      <c r="X247" s="1009"/>
      <c r="Y247" s="1009">
        <v>0</v>
      </c>
      <c r="Z247" s="1009">
        <v>0</v>
      </c>
      <c r="AA247" s="1009">
        <v>0</v>
      </c>
      <c r="AB247" s="1009">
        <v>0</v>
      </c>
      <c r="AC247" s="1009">
        <v>0</v>
      </c>
      <c r="AD247" s="1009">
        <v>0</v>
      </c>
      <c r="AE247" s="1009">
        <v>0</v>
      </c>
      <c r="AF247" s="1009">
        <v>0</v>
      </c>
      <c r="AG247" s="1009">
        <v>0</v>
      </c>
      <c r="AH247" s="1009">
        <v>0</v>
      </c>
    </row>
    <row r="248" spans="1:34" ht="30" customHeight="1">
      <c r="A248" s="2021"/>
      <c r="B248" s="995" t="s">
        <v>803</v>
      </c>
      <c r="C248" s="1009">
        <f t="shared" si="12"/>
        <v>0</v>
      </c>
      <c r="D248" s="1009"/>
      <c r="E248" s="1009"/>
      <c r="F248" s="1009"/>
      <c r="G248" s="1009"/>
      <c r="H248" s="1009"/>
      <c r="I248" s="1009"/>
      <c r="J248" s="1009"/>
      <c r="K248" s="1009"/>
      <c r="L248" s="1009"/>
      <c r="M248" s="1009"/>
      <c r="N248" s="1009"/>
      <c r="O248" s="1009"/>
      <c r="P248" s="1009"/>
      <c r="Q248" s="1009"/>
      <c r="R248" s="1009"/>
      <c r="S248" s="1009"/>
      <c r="T248" s="1009"/>
      <c r="U248" s="1009"/>
      <c r="V248" s="1009"/>
      <c r="W248" s="1009"/>
      <c r="X248" s="1009"/>
      <c r="Y248" s="1009">
        <v>0</v>
      </c>
      <c r="Z248" s="1009">
        <v>0</v>
      </c>
      <c r="AA248" s="1009">
        <v>0</v>
      </c>
      <c r="AB248" s="1009">
        <v>0</v>
      </c>
      <c r="AC248" s="1009">
        <v>0</v>
      </c>
      <c r="AD248" s="1009">
        <v>0</v>
      </c>
      <c r="AE248" s="1009">
        <v>0</v>
      </c>
      <c r="AF248" s="1009">
        <v>0</v>
      </c>
      <c r="AG248" s="1009">
        <v>0</v>
      </c>
      <c r="AH248" s="1009">
        <v>0</v>
      </c>
    </row>
    <row r="249" spans="1:34" ht="30" customHeight="1">
      <c r="A249" s="2021"/>
      <c r="B249" s="1011" t="s">
        <v>804</v>
      </c>
      <c r="C249" s="1009">
        <f t="shared" si="12"/>
        <v>0</v>
      </c>
      <c r="D249" s="1009"/>
      <c r="E249" s="1009"/>
      <c r="F249" s="1009"/>
      <c r="G249" s="1009"/>
      <c r="H249" s="1009"/>
      <c r="I249" s="1009"/>
      <c r="J249" s="1009"/>
      <c r="K249" s="1009"/>
      <c r="L249" s="1009"/>
      <c r="M249" s="1009"/>
      <c r="N249" s="1009"/>
      <c r="O249" s="1009"/>
      <c r="P249" s="1009"/>
      <c r="Q249" s="1009"/>
      <c r="R249" s="1009"/>
      <c r="S249" s="1009"/>
      <c r="T249" s="1009"/>
      <c r="U249" s="1009"/>
      <c r="V249" s="1009"/>
      <c r="W249" s="1009"/>
      <c r="X249" s="1009"/>
      <c r="Y249" s="1009">
        <v>0</v>
      </c>
      <c r="Z249" s="1009">
        <v>0</v>
      </c>
      <c r="AA249" s="1009">
        <v>0</v>
      </c>
      <c r="AB249" s="1009">
        <v>0</v>
      </c>
      <c r="AC249" s="1009">
        <v>0</v>
      </c>
      <c r="AD249" s="1009">
        <v>0</v>
      </c>
      <c r="AE249" s="1009">
        <v>0</v>
      </c>
      <c r="AF249" s="1009">
        <v>0</v>
      </c>
      <c r="AG249" s="1009">
        <v>0</v>
      </c>
      <c r="AH249" s="1009">
        <v>0</v>
      </c>
    </row>
    <row r="250" spans="1:34" ht="30" customHeight="1">
      <c r="A250" s="2021"/>
      <c r="B250" s="1011" t="s">
        <v>805</v>
      </c>
      <c r="C250" s="1009">
        <f t="shared" si="12"/>
        <v>0</v>
      </c>
      <c r="D250" s="1009"/>
      <c r="E250" s="1009"/>
      <c r="F250" s="1009"/>
      <c r="G250" s="1009"/>
      <c r="H250" s="1009"/>
      <c r="I250" s="1009"/>
      <c r="J250" s="1009"/>
      <c r="K250" s="1009"/>
      <c r="L250" s="1009"/>
      <c r="M250" s="1009"/>
      <c r="N250" s="1009"/>
      <c r="O250" s="1009"/>
      <c r="P250" s="1009"/>
      <c r="Q250" s="1009"/>
      <c r="R250" s="1009"/>
      <c r="S250" s="1009"/>
      <c r="T250" s="1009"/>
      <c r="U250" s="1009"/>
      <c r="V250" s="1009"/>
      <c r="W250" s="1009"/>
      <c r="X250" s="1009"/>
      <c r="Y250" s="1009">
        <v>0</v>
      </c>
      <c r="Z250" s="1009">
        <v>0</v>
      </c>
      <c r="AA250" s="1009">
        <v>0</v>
      </c>
      <c r="AB250" s="1009">
        <v>0</v>
      </c>
      <c r="AC250" s="1009">
        <v>0</v>
      </c>
      <c r="AD250" s="1009">
        <v>0</v>
      </c>
      <c r="AE250" s="1009">
        <v>0</v>
      </c>
      <c r="AF250" s="1009">
        <v>0</v>
      </c>
      <c r="AG250" s="1009">
        <v>0</v>
      </c>
      <c r="AH250" s="1009">
        <v>0</v>
      </c>
    </row>
    <row r="251" spans="1:34" ht="30" customHeight="1">
      <c r="A251" s="2021"/>
      <c r="B251" s="1011" t="s">
        <v>806</v>
      </c>
      <c r="C251" s="1009">
        <f t="shared" si="12"/>
        <v>0</v>
      </c>
      <c r="D251" s="1009"/>
      <c r="E251" s="1009"/>
      <c r="F251" s="1009"/>
      <c r="G251" s="1009"/>
      <c r="H251" s="1009"/>
      <c r="I251" s="1009"/>
      <c r="J251" s="1009"/>
      <c r="K251" s="1009"/>
      <c r="L251" s="1009"/>
      <c r="M251" s="1009"/>
      <c r="N251" s="1009"/>
      <c r="O251" s="1009"/>
      <c r="P251" s="1009"/>
      <c r="Q251" s="1009"/>
      <c r="R251" s="1009"/>
      <c r="S251" s="1009"/>
      <c r="T251" s="1009"/>
      <c r="U251" s="1009"/>
      <c r="V251" s="1009"/>
      <c r="W251" s="1009"/>
      <c r="X251" s="1009"/>
      <c r="Y251" s="1009">
        <v>0</v>
      </c>
      <c r="Z251" s="1009">
        <v>0</v>
      </c>
      <c r="AA251" s="1009">
        <v>0</v>
      </c>
      <c r="AB251" s="1009">
        <v>0</v>
      </c>
      <c r="AC251" s="1009">
        <v>0</v>
      </c>
      <c r="AD251" s="1009">
        <v>0</v>
      </c>
      <c r="AE251" s="1009">
        <v>0</v>
      </c>
      <c r="AF251" s="1009">
        <v>0</v>
      </c>
      <c r="AG251" s="1009">
        <v>0</v>
      </c>
      <c r="AH251" s="1009">
        <v>0</v>
      </c>
    </row>
    <row r="252" spans="1:34" ht="30" customHeight="1">
      <c r="A252" s="2021"/>
      <c r="B252" s="995" t="s">
        <v>807</v>
      </c>
      <c r="C252" s="1009">
        <f t="shared" si="12"/>
        <v>0</v>
      </c>
      <c r="D252" s="1009"/>
      <c r="E252" s="1009"/>
      <c r="F252" s="1009"/>
      <c r="G252" s="1009"/>
      <c r="H252" s="1009"/>
      <c r="I252" s="1009"/>
      <c r="J252" s="1009"/>
      <c r="K252" s="1009"/>
      <c r="L252" s="1009"/>
      <c r="M252" s="1009"/>
      <c r="N252" s="1009"/>
      <c r="O252" s="1009"/>
      <c r="P252" s="1009"/>
      <c r="Q252" s="1009"/>
      <c r="R252" s="1009"/>
      <c r="S252" s="1009"/>
      <c r="T252" s="1009"/>
      <c r="U252" s="1009"/>
      <c r="V252" s="1009"/>
      <c r="W252" s="1009"/>
      <c r="X252" s="1009"/>
      <c r="Y252" s="1009">
        <v>0</v>
      </c>
      <c r="Z252" s="1009">
        <v>0</v>
      </c>
      <c r="AA252" s="1009">
        <v>0</v>
      </c>
      <c r="AB252" s="1009">
        <v>0</v>
      </c>
      <c r="AC252" s="1009">
        <v>0</v>
      </c>
      <c r="AD252" s="1009">
        <v>0</v>
      </c>
      <c r="AE252" s="1009">
        <v>0</v>
      </c>
      <c r="AF252" s="1009">
        <v>0</v>
      </c>
      <c r="AG252" s="1009">
        <v>0</v>
      </c>
      <c r="AH252" s="1009">
        <v>0</v>
      </c>
    </row>
    <row r="253" spans="1:34" ht="30" customHeight="1">
      <c r="A253" s="2021"/>
      <c r="B253" s="991" t="s">
        <v>808</v>
      </c>
      <c r="C253" s="1009">
        <f t="shared" si="12"/>
        <v>0</v>
      </c>
      <c r="D253" s="1009"/>
      <c r="E253" s="1009"/>
      <c r="F253" s="1009"/>
      <c r="G253" s="1009"/>
      <c r="H253" s="1009"/>
      <c r="I253" s="1009"/>
      <c r="J253" s="1009"/>
      <c r="K253" s="1009"/>
      <c r="L253" s="1009"/>
      <c r="M253" s="1009"/>
      <c r="N253" s="1009"/>
      <c r="O253" s="1009"/>
      <c r="P253" s="1009"/>
      <c r="Q253" s="1009"/>
      <c r="R253" s="1009"/>
      <c r="S253" s="1009"/>
      <c r="T253" s="1009"/>
      <c r="U253" s="1009"/>
      <c r="V253" s="1009"/>
      <c r="W253" s="1009"/>
      <c r="X253" s="1009"/>
      <c r="Y253" s="1009">
        <v>0</v>
      </c>
      <c r="Z253" s="1009">
        <v>0</v>
      </c>
      <c r="AA253" s="1009">
        <v>0</v>
      </c>
      <c r="AB253" s="1009">
        <v>0</v>
      </c>
      <c r="AC253" s="1009">
        <v>0</v>
      </c>
      <c r="AD253" s="1009">
        <v>0</v>
      </c>
      <c r="AE253" s="1009">
        <v>0</v>
      </c>
      <c r="AF253" s="1009">
        <v>0</v>
      </c>
      <c r="AG253" s="1009">
        <v>0</v>
      </c>
      <c r="AH253" s="1009">
        <v>0</v>
      </c>
    </row>
    <row r="254" spans="1:34" ht="30" customHeight="1">
      <c r="A254" s="2021"/>
      <c r="B254" s="1011" t="s">
        <v>821</v>
      </c>
      <c r="C254" s="1009">
        <f t="shared" si="12"/>
        <v>0</v>
      </c>
      <c r="D254" s="1009"/>
      <c r="E254" s="1009"/>
      <c r="F254" s="1009"/>
      <c r="G254" s="1009"/>
      <c r="H254" s="1009"/>
      <c r="I254" s="1009"/>
      <c r="J254" s="1009"/>
      <c r="K254" s="1009"/>
      <c r="L254" s="1009"/>
      <c r="M254" s="1009"/>
      <c r="N254" s="1009"/>
      <c r="O254" s="1009"/>
      <c r="P254" s="1009"/>
      <c r="Q254" s="1009"/>
      <c r="R254" s="1009"/>
      <c r="S254" s="1009"/>
      <c r="T254" s="1009"/>
      <c r="U254" s="1009"/>
      <c r="V254" s="1009"/>
      <c r="W254" s="1009"/>
      <c r="X254" s="1009"/>
      <c r="Y254" s="1009">
        <v>0</v>
      </c>
      <c r="Z254" s="1009">
        <v>0</v>
      </c>
      <c r="AA254" s="1009">
        <v>0</v>
      </c>
      <c r="AB254" s="1009">
        <v>0</v>
      </c>
      <c r="AC254" s="1009">
        <v>0</v>
      </c>
      <c r="AD254" s="1009">
        <v>0</v>
      </c>
      <c r="AE254" s="1009">
        <v>0</v>
      </c>
      <c r="AF254" s="1009">
        <v>0</v>
      </c>
      <c r="AG254" s="1009">
        <v>0</v>
      </c>
      <c r="AH254" s="1009">
        <v>0</v>
      </c>
    </row>
    <row r="255" spans="1:34" ht="30" customHeight="1">
      <c r="A255" s="2021"/>
      <c r="B255" s="1011" t="s">
        <v>822</v>
      </c>
      <c r="C255" s="1009">
        <f t="shared" si="12"/>
        <v>0</v>
      </c>
      <c r="D255" s="1009"/>
      <c r="E255" s="1009"/>
      <c r="F255" s="1009"/>
      <c r="G255" s="1009"/>
      <c r="H255" s="1009"/>
      <c r="I255" s="1009"/>
      <c r="J255" s="1009"/>
      <c r="K255" s="1009"/>
      <c r="L255" s="1009"/>
      <c r="M255" s="1009"/>
      <c r="N255" s="1009"/>
      <c r="O255" s="1009"/>
      <c r="P255" s="1009"/>
      <c r="Q255" s="1009"/>
      <c r="R255" s="1009"/>
      <c r="S255" s="1009"/>
      <c r="T255" s="1009"/>
      <c r="U255" s="1009"/>
      <c r="V255" s="1009"/>
      <c r="W255" s="1009"/>
      <c r="X255" s="1009"/>
      <c r="Y255" s="1009">
        <v>0</v>
      </c>
      <c r="Z255" s="1009">
        <v>0</v>
      </c>
      <c r="AA255" s="1009">
        <v>0</v>
      </c>
      <c r="AB255" s="1009">
        <v>0</v>
      </c>
      <c r="AC255" s="1009">
        <v>0</v>
      </c>
      <c r="AD255" s="1009">
        <v>0</v>
      </c>
      <c r="AE255" s="1009">
        <v>0</v>
      </c>
      <c r="AF255" s="1009">
        <v>0</v>
      </c>
      <c r="AG255" s="1009">
        <v>0</v>
      </c>
      <c r="AH255" s="1009">
        <v>0</v>
      </c>
    </row>
    <row r="256" spans="1:34" ht="19.5" customHeight="1">
      <c r="A256" s="2021"/>
      <c r="B256" s="1249" t="s">
        <v>952</v>
      </c>
      <c r="C256" s="1009">
        <f t="shared" si="12"/>
        <v>0</v>
      </c>
      <c r="D256" s="1009"/>
      <c r="E256" s="1009"/>
      <c r="F256" s="1009"/>
      <c r="G256" s="1009"/>
      <c r="H256" s="1009"/>
      <c r="I256" s="1009"/>
      <c r="J256" s="1009"/>
      <c r="K256" s="1009"/>
      <c r="L256" s="1009"/>
      <c r="M256" s="1009"/>
      <c r="N256" s="1009"/>
      <c r="O256" s="1009"/>
      <c r="P256" s="1009"/>
      <c r="Q256" s="1009"/>
      <c r="R256" s="1009"/>
      <c r="S256" s="1009"/>
      <c r="T256" s="1009"/>
      <c r="U256" s="1009"/>
      <c r="V256" s="1009"/>
      <c r="W256" s="1009"/>
      <c r="X256" s="1009"/>
      <c r="Y256" s="1009">
        <v>0</v>
      </c>
      <c r="Z256" s="1009">
        <v>0</v>
      </c>
      <c r="AA256" s="1009">
        <v>0</v>
      </c>
      <c r="AB256" s="1009">
        <v>0</v>
      </c>
      <c r="AC256" s="1009">
        <v>0</v>
      </c>
      <c r="AD256" s="1009">
        <v>0</v>
      </c>
      <c r="AE256" s="1009">
        <v>0</v>
      </c>
      <c r="AF256" s="1009">
        <v>0</v>
      </c>
      <c r="AG256" s="1009">
        <v>0</v>
      </c>
      <c r="AH256" s="1009">
        <v>0</v>
      </c>
    </row>
    <row r="257" spans="1:34" ht="19.5" customHeight="1">
      <c r="A257" s="2391" t="s">
        <v>815</v>
      </c>
      <c r="B257" s="1007" t="s">
        <v>41</v>
      </c>
      <c r="C257" s="1370">
        <f t="shared" si="12"/>
        <v>13567.459999999997</v>
      </c>
      <c r="D257" s="1007">
        <f>SUM('동구 배수관'!D258:'동구 배수관'!D279)</f>
        <v>8211.9</v>
      </c>
      <c r="E257" s="1007">
        <f>SUM('동구 배수관'!E258:'동구 배수관'!E279)</f>
        <v>0</v>
      </c>
      <c r="F257" s="1007">
        <f>SUM('동구 배수관'!F258:'동구 배수관'!F279)</f>
        <v>0</v>
      </c>
      <c r="G257" s="1007">
        <f>SUM('동구 배수관'!G258:'동구 배수관'!G279)</f>
        <v>0</v>
      </c>
      <c r="H257" s="1007">
        <f>SUM('동구 배수관'!H258:'동구 배수관'!H279)</f>
        <v>381.13</v>
      </c>
      <c r="I257" s="1007">
        <f>SUM('동구 배수관'!I258:'동구 배수관'!I279)</f>
        <v>0</v>
      </c>
      <c r="J257" s="1007">
        <f>SUM('동구 배수관'!J258:'동구 배수관'!J279)</f>
        <v>351.73</v>
      </c>
      <c r="K257" s="1007">
        <f>SUM('동구 배수관'!K258:'동구 배수관'!K279)</f>
        <v>0</v>
      </c>
      <c r="L257" s="1007">
        <f>SUM('동구 배수관'!L258:'동구 배수관'!L279)</f>
        <v>7.42</v>
      </c>
      <c r="M257" s="1007">
        <f>SUM('동구 배수관'!M258:'동구 배수관'!M279)</f>
        <v>316.48</v>
      </c>
      <c r="N257" s="1007">
        <f>SUM('동구 배수관'!N258:'동구 배수관'!N279)</f>
        <v>0</v>
      </c>
      <c r="O257" s="1007">
        <f>SUM('동구 배수관'!O258:'동구 배수관'!O279)</f>
        <v>0</v>
      </c>
      <c r="P257" s="1007">
        <f>SUM('동구 배수관'!P258:'동구 배수관'!P279)</f>
        <v>0</v>
      </c>
      <c r="Q257" s="1007">
        <f>SUM('동구 배수관'!Q258:'동구 배수관'!Q279)</f>
        <v>25.51</v>
      </c>
      <c r="R257" s="1007">
        <f>SUM('동구 배수관'!R258:'동구 배수관'!R279)</f>
        <v>0</v>
      </c>
      <c r="S257" s="1007">
        <f>SUM('동구 배수관'!S258:'동구 배수관'!S279)</f>
        <v>0</v>
      </c>
      <c r="T257" s="1007">
        <f>SUM('동구 배수관'!T258:'동구 배수관'!T279)</f>
        <v>0</v>
      </c>
      <c r="U257" s="1007">
        <f>SUM('동구 배수관'!U258:'동구 배수관'!U279)</f>
        <v>0</v>
      </c>
      <c r="V257" s="1007">
        <f>SUM('동구 배수관'!V258:'동구 배수관'!V279)</f>
        <v>3</v>
      </c>
      <c r="W257" s="1007">
        <f>SUM('동구 배수관'!W258:'동구 배수관'!W279)</f>
        <v>0</v>
      </c>
      <c r="X257" s="1007">
        <f>SUM('동구 배수관'!X258:'동구 배수관'!X279)</f>
        <v>299.64</v>
      </c>
      <c r="Y257" s="1007">
        <f>SUM('동구 배수관'!Y258:'동구 배수관'!Y279)</f>
        <v>0</v>
      </c>
      <c r="Z257" s="1007">
        <f>SUM('동구 배수관'!Z258:'동구 배수관'!Z279)</f>
        <v>367.82</v>
      </c>
      <c r="AA257" s="1007">
        <f>SUM('동구 배수관'!AA258:'동구 배수관'!AA279)</f>
        <v>67.22</v>
      </c>
      <c r="AB257" s="1007">
        <f>SUM('동구 배수관'!AB258:'동구 배수관'!AB279)</f>
        <v>2.8</v>
      </c>
      <c r="AC257" s="1007">
        <f>SUM('동구 배수관'!AC258:'동구 배수관'!AC279)</f>
        <v>334.28</v>
      </c>
      <c r="AD257" s="1007">
        <f>SUM('동구 배수관'!AD258:'동구 배수관'!AD279)</f>
        <v>2118.85</v>
      </c>
      <c r="AE257" s="1007">
        <f>SUM('동구 배수관'!AE258:'동구 배수관'!AE279)</f>
        <v>26.94</v>
      </c>
      <c r="AF257" s="1007">
        <f>SUM('동구 배수관'!AF258:'동구 배수관'!AF279)</f>
        <v>1052.74</v>
      </c>
      <c r="AG257" s="1007">
        <f>SUM('동구 배수관'!AG258:'동구 배수관'!AG279)</f>
        <v>0</v>
      </c>
      <c r="AH257" s="1007">
        <f>SUM('동구 배수관'!AH258:'동구 배수관'!AH279)</f>
        <v>0</v>
      </c>
    </row>
    <row r="258" spans="1:34" ht="19.5" customHeight="1">
      <c r="A258" s="2391" t="s">
        <v>815</v>
      </c>
      <c r="B258" s="989" t="s">
        <v>951</v>
      </c>
      <c r="C258" s="1009">
        <f t="shared" si="12"/>
        <v>0</v>
      </c>
      <c r="D258" s="1009">
        <v>0</v>
      </c>
      <c r="E258" s="1009">
        <v>0</v>
      </c>
      <c r="F258" s="1009">
        <v>0</v>
      </c>
      <c r="G258" s="1009">
        <v>0</v>
      </c>
      <c r="H258" s="1009">
        <v>0</v>
      </c>
      <c r="I258" s="1009">
        <v>0</v>
      </c>
      <c r="J258" s="1009">
        <v>0</v>
      </c>
      <c r="K258" s="1009">
        <v>0</v>
      </c>
      <c r="L258" s="1009">
        <v>0</v>
      </c>
      <c r="M258" s="1009">
        <v>0</v>
      </c>
      <c r="N258" s="1009">
        <v>0</v>
      </c>
      <c r="O258" s="1009">
        <v>0</v>
      </c>
      <c r="P258" s="1009">
        <v>0</v>
      </c>
      <c r="Q258" s="1009">
        <v>0</v>
      </c>
      <c r="R258" s="1009">
        <v>0</v>
      </c>
      <c r="S258" s="1009">
        <v>0</v>
      </c>
      <c r="T258" s="1009">
        <v>0</v>
      </c>
      <c r="U258" s="1009">
        <v>0</v>
      </c>
      <c r="V258" s="1009">
        <v>0</v>
      </c>
      <c r="W258" s="1009">
        <v>0</v>
      </c>
      <c r="X258" s="1009">
        <v>0</v>
      </c>
      <c r="Y258" s="1009">
        <v>0</v>
      </c>
      <c r="Z258" s="1009">
        <v>0</v>
      </c>
      <c r="AA258" s="1009">
        <v>0</v>
      </c>
      <c r="AB258" s="1009">
        <v>0</v>
      </c>
      <c r="AC258" s="1009">
        <v>0</v>
      </c>
      <c r="AD258" s="1009">
        <v>0</v>
      </c>
      <c r="AE258" s="1009">
        <v>0</v>
      </c>
      <c r="AF258" s="1009">
        <v>0</v>
      </c>
      <c r="AG258" s="1009">
        <v>0</v>
      </c>
      <c r="AH258" s="1009">
        <v>0</v>
      </c>
    </row>
    <row r="259" spans="1:34" ht="30" customHeight="1">
      <c r="A259" s="2021"/>
      <c r="B259" s="989" t="s">
        <v>796</v>
      </c>
      <c r="C259" s="1009">
        <f t="shared" si="12"/>
        <v>0</v>
      </c>
      <c r="D259" s="1009">
        <v>0</v>
      </c>
      <c r="E259" s="1009">
        <v>0</v>
      </c>
      <c r="F259" s="1009">
        <v>0</v>
      </c>
      <c r="G259" s="1009">
        <v>0</v>
      </c>
      <c r="H259" s="1009">
        <v>0</v>
      </c>
      <c r="I259" s="1009">
        <v>0</v>
      </c>
      <c r="J259" s="1009">
        <v>0</v>
      </c>
      <c r="K259" s="1009">
        <v>0</v>
      </c>
      <c r="L259" s="1009">
        <v>0</v>
      </c>
      <c r="M259" s="1009">
        <v>0</v>
      </c>
      <c r="N259" s="1009">
        <v>0</v>
      </c>
      <c r="O259" s="1009">
        <v>0</v>
      </c>
      <c r="P259" s="1009">
        <v>0</v>
      </c>
      <c r="Q259" s="1009">
        <v>0</v>
      </c>
      <c r="R259" s="1009">
        <v>0</v>
      </c>
      <c r="S259" s="1009">
        <v>0</v>
      </c>
      <c r="T259" s="1009">
        <v>0</v>
      </c>
      <c r="U259" s="1009">
        <v>0</v>
      </c>
      <c r="V259" s="1009">
        <v>0</v>
      </c>
      <c r="W259" s="1009">
        <v>0</v>
      </c>
      <c r="X259" s="1009">
        <v>0</v>
      </c>
      <c r="Y259" s="1009">
        <v>0</v>
      </c>
      <c r="Z259" s="1009">
        <v>0</v>
      </c>
      <c r="AA259" s="1009">
        <v>0</v>
      </c>
      <c r="AB259" s="1009">
        <v>0</v>
      </c>
      <c r="AC259" s="1009">
        <v>0</v>
      </c>
      <c r="AD259" s="1009">
        <v>0</v>
      </c>
      <c r="AE259" s="1009">
        <v>0</v>
      </c>
      <c r="AF259" s="1009">
        <v>0</v>
      </c>
      <c r="AG259" s="1009">
        <v>0</v>
      </c>
      <c r="AH259" s="1009">
        <v>0</v>
      </c>
    </row>
    <row r="260" spans="1:34" ht="30" customHeight="1">
      <c r="A260" s="2021"/>
      <c r="B260" s="989" t="s">
        <v>797</v>
      </c>
      <c r="C260" s="1009">
        <f t="shared" si="12"/>
        <v>682.77</v>
      </c>
      <c r="D260" s="1009">
        <v>454.85</v>
      </c>
      <c r="E260" s="1372"/>
      <c r="F260" s="1372"/>
      <c r="G260" s="1372"/>
      <c r="H260" s="1372">
        <v>227.92</v>
      </c>
      <c r="I260" s="1372"/>
      <c r="J260" s="1372"/>
      <c r="K260" s="1372"/>
      <c r="L260" s="1372"/>
      <c r="M260" s="1372"/>
      <c r="N260" s="1372"/>
      <c r="O260" s="1372"/>
      <c r="P260" s="1372"/>
      <c r="Q260" s="1372"/>
      <c r="R260" s="1372"/>
      <c r="S260" s="1372"/>
      <c r="T260" s="1372"/>
      <c r="U260" s="1372"/>
      <c r="V260" s="1372"/>
      <c r="W260" s="1372"/>
      <c r="X260" s="1372"/>
      <c r="Y260" s="1009">
        <v>0</v>
      </c>
      <c r="Z260" s="1009">
        <v>0</v>
      </c>
      <c r="AA260" s="1009">
        <v>0</v>
      </c>
      <c r="AB260" s="1009">
        <v>0</v>
      </c>
      <c r="AC260" s="1009">
        <v>0</v>
      </c>
      <c r="AD260" s="1009">
        <v>0</v>
      </c>
      <c r="AE260" s="1009">
        <v>0</v>
      </c>
      <c r="AF260" s="1009">
        <v>0</v>
      </c>
      <c r="AG260" s="1009">
        <v>0</v>
      </c>
      <c r="AH260" s="1009">
        <v>0</v>
      </c>
    </row>
    <row r="261" spans="1:34" ht="30" customHeight="1">
      <c r="A261" s="2021"/>
      <c r="B261" s="989" t="s">
        <v>798</v>
      </c>
      <c r="C261" s="1009">
        <f t="shared" si="12"/>
        <v>110.3</v>
      </c>
      <c r="D261" s="1009">
        <v>110.3</v>
      </c>
      <c r="E261" s="1009"/>
      <c r="F261" s="1009"/>
      <c r="G261" s="1009"/>
      <c r="H261" s="1009"/>
      <c r="I261" s="1009"/>
      <c r="J261" s="1009"/>
      <c r="K261" s="1009"/>
      <c r="L261" s="1009"/>
      <c r="M261" s="1009"/>
      <c r="N261" s="1009"/>
      <c r="O261" s="1009"/>
      <c r="P261" s="1009"/>
      <c r="Q261" s="1009"/>
      <c r="R261" s="1009"/>
      <c r="S261" s="1009"/>
      <c r="T261" s="1009"/>
      <c r="U261" s="1009"/>
      <c r="V261" s="1009"/>
      <c r="W261" s="1009"/>
      <c r="X261" s="1009"/>
      <c r="Y261" s="1009">
        <v>0</v>
      </c>
      <c r="Z261" s="1009">
        <v>0</v>
      </c>
      <c r="AA261" s="1009">
        <v>0</v>
      </c>
      <c r="AB261" s="1009">
        <v>0</v>
      </c>
      <c r="AC261" s="1009">
        <v>0</v>
      </c>
      <c r="AD261" s="1009">
        <v>0</v>
      </c>
      <c r="AE261" s="1009">
        <v>0</v>
      </c>
      <c r="AF261" s="1009">
        <v>0</v>
      </c>
      <c r="AG261" s="1009">
        <v>0</v>
      </c>
      <c r="AH261" s="1009">
        <v>0</v>
      </c>
    </row>
    <row r="262" spans="1:34" ht="30" customHeight="1">
      <c r="A262" s="2021"/>
      <c r="B262" s="989" t="s">
        <v>780</v>
      </c>
      <c r="C262" s="1009">
        <f t="shared" si="12"/>
        <v>7067.19</v>
      </c>
      <c r="D262" s="1009">
        <v>1946.97</v>
      </c>
      <c r="E262" s="1373"/>
      <c r="F262" s="1373"/>
      <c r="G262" s="1373"/>
      <c r="H262" s="1373">
        <v>153.21</v>
      </c>
      <c r="I262" s="1373"/>
      <c r="J262" s="1373">
        <v>351.73</v>
      </c>
      <c r="K262" s="1373"/>
      <c r="L262" s="1373"/>
      <c r="M262" s="1373">
        <v>316.48</v>
      </c>
      <c r="N262" s="1373"/>
      <c r="O262" s="1373"/>
      <c r="P262" s="1373"/>
      <c r="Q262" s="1373">
        <v>25.51</v>
      </c>
      <c r="R262" s="1373"/>
      <c r="S262" s="1373"/>
      <c r="T262" s="1373"/>
      <c r="U262" s="1373"/>
      <c r="V262" s="1373">
        <v>3</v>
      </c>
      <c r="W262" s="1373"/>
      <c r="X262" s="1373">
        <v>299.64</v>
      </c>
      <c r="Y262" s="1009">
        <v>0</v>
      </c>
      <c r="Z262" s="1009">
        <v>367.82</v>
      </c>
      <c r="AA262" s="1009">
        <v>67.22</v>
      </c>
      <c r="AB262" s="1009">
        <v>2.8</v>
      </c>
      <c r="AC262" s="1009">
        <v>334.28</v>
      </c>
      <c r="AD262" s="1009">
        <v>2118.85</v>
      </c>
      <c r="AE262" s="1009">
        <v>26.94</v>
      </c>
      <c r="AF262" s="1009">
        <v>1052.74</v>
      </c>
      <c r="AG262" s="1009">
        <v>0</v>
      </c>
      <c r="AH262" s="1009">
        <v>0</v>
      </c>
    </row>
    <row r="263" spans="1:34" ht="30" customHeight="1">
      <c r="A263" s="2021"/>
      <c r="B263" s="991" t="s">
        <v>781</v>
      </c>
      <c r="C263" s="1009">
        <f t="shared" si="12"/>
        <v>797.3</v>
      </c>
      <c r="D263" s="1009">
        <v>789.88</v>
      </c>
      <c r="E263" s="1372"/>
      <c r="F263" s="1372"/>
      <c r="G263" s="1372"/>
      <c r="H263" s="1372"/>
      <c r="I263" s="1372"/>
      <c r="J263" s="1372"/>
      <c r="K263" s="1372"/>
      <c r="L263" s="1372">
        <v>7.42</v>
      </c>
      <c r="M263" s="1372"/>
      <c r="N263" s="1372"/>
      <c r="O263" s="1372"/>
      <c r="P263" s="1372"/>
      <c r="Q263" s="1372"/>
      <c r="R263" s="1372"/>
      <c r="S263" s="1372"/>
      <c r="T263" s="1372"/>
      <c r="U263" s="1372"/>
      <c r="V263" s="1372"/>
      <c r="W263" s="1372"/>
      <c r="X263" s="1372"/>
      <c r="Y263" s="1009">
        <v>0</v>
      </c>
      <c r="Z263" s="1009">
        <v>0</v>
      </c>
      <c r="AA263" s="1009">
        <v>0</v>
      </c>
      <c r="AB263" s="1009">
        <v>0</v>
      </c>
      <c r="AC263" s="1009">
        <v>0</v>
      </c>
      <c r="AD263" s="1009">
        <v>0</v>
      </c>
      <c r="AE263" s="1009">
        <v>0</v>
      </c>
      <c r="AF263" s="1009">
        <v>0</v>
      </c>
      <c r="AG263" s="1009">
        <v>0</v>
      </c>
      <c r="AH263" s="1009">
        <v>0</v>
      </c>
    </row>
    <row r="264" spans="1:34" ht="30" customHeight="1">
      <c r="A264" s="2021"/>
      <c r="B264" s="991" t="s">
        <v>786</v>
      </c>
      <c r="C264" s="1009">
        <f t="shared" si="12"/>
        <v>4909.8999999999996</v>
      </c>
      <c r="D264" s="1009">
        <v>4909.8999999999996</v>
      </c>
      <c r="E264" s="1009"/>
      <c r="F264" s="1009"/>
      <c r="G264" s="1009"/>
      <c r="H264" s="1009"/>
      <c r="I264" s="1009"/>
      <c r="J264" s="1009"/>
      <c r="K264" s="1009"/>
      <c r="L264" s="1009"/>
      <c r="M264" s="1009"/>
      <c r="N264" s="1009"/>
      <c r="O264" s="1009"/>
      <c r="P264" s="1009"/>
      <c r="Q264" s="1009"/>
      <c r="R264" s="1009"/>
      <c r="S264" s="1009"/>
      <c r="T264" s="1009"/>
      <c r="U264" s="1009"/>
      <c r="V264" s="1009"/>
      <c r="W264" s="1009"/>
      <c r="X264" s="1009"/>
      <c r="Y264" s="1009">
        <v>0</v>
      </c>
      <c r="Z264" s="1009">
        <v>0</v>
      </c>
      <c r="AA264" s="1009">
        <v>0</v>
      </c>
      <c r="AB264" s="1009">
        <v>0</v>
      </c>
      <c r="AC264" s="1009">
        <v>0</v>
      </c>
      <c r="AD264" s="1009">
        <v>0</v>
      </c>
      <c r="AE264" s="1009">
        <v>0</v>
      </c>
      <c r="AF264" s="1009">
        <v>0</v>
      </c>
      <c r="AG264" s="1009">
        <v>0</v>
      </c>
      <c r="AH264" s="1009">
        <v>0</v>
      </c>
    </row>
    <row r="265" spans="1:34" ht="30" customHeight="1">
      <c r="A265" s="2021"/>
      <c r="B265" s="991" t="s">
        <v>799</v>
      </c>
      <c r="C265" s="1009">
        <f t="shared" si="12"/>
        <v>0</v>
      </c>
      <c r="D265" s="1009">
        <v>0</v>
      </c>
      <c r="E265" s="1009"/>
      <c r="F265" s="1009"/>
      <c r="G265" s="1009"/>
      <c r="H265" s="1009"/>
      <c r="I265" s="1009"/>
      <c r="J265" s="1009"/>
      <c r="K265" s="1009"/>
      <c r="L265" s="1009"/>
      <c r="M265" s="1009"/>
      <c r="N265" s="1009"/>
      <c r="O265" s="1009"/>
      <c r="P265" s="1009"/>
      <c r="Q265" s="1009"/>
      <c r="R265" s="1009"/>
      <c r="S265" s="1009"/>
      <c r="T265" s="1009"/>
      <c r="U265" s="1009"/>
      <c r="V265" s="1009"/>
      <c r="W265" s="1009"/>
      <c r="X265" s="1009"/>
      <c r="Y265" s="1009">
        <v>0</v>
      </c>
      <c r="Z265" s="1009">
        <v>0</v>
      </c>
      <c r="AA265" s="1009">
        <v>0</v>
      </c>
      <c r="AB265" s="1009">
        <v>0</v>
      </c>
      <c r="AC265" s="1009">
        <v>0</v>
      </c>
      <c r="AD265" s="1009">
        <v>0</v>
      </c>
      <c r="AE265" s="1009">
        <v>0</v>
      </c>
      <c r="AF265" s="1009">
        <v>0</v>
      </c>
      <c r="AG265" s="1009">
        <v>0</v>
      </c>
      <c r="AH265" s="1009">
        <v>0</v>
      </c>
    </row>
    <row r="266" spans="1:34" ht="30" customHeight="1">
      <c r="A266" s="2021"/>
      <c r="B266" s="991" t="s">
        <v>787</v>
      </c>
      <c r="C266" s="1009">
        <f t="shared" si="12"/>
        <v>0</v>
      </c>
      <c r="D266" s="1009"/>
      <c r="E266" s="1009"/>
      <c r="F266" s="1009"/>
      <c r="G266" s="1009"/>
      <c r="H266" s="1009"/>
      <c r="I266" s="1009"/>
      <c r="J266" s="1009"/>
      <c r="K266" s="1009"/>
      <c r="L266" s="1009"/>
      <c r="M266" s="1009"/>
      <c r="N266" s="1009"/>
      <c r="O266" s="1009"/>
      <c r="P266" s="1009"/>
      <c r="Q266" s="1009"/>
      <c r="R266" s="1009"/>
      <c r="S266" s="1009"/>
      <c r="T266" s="1009"/>
      <c r="U266" s="1009"/>
      <c r="V266" s="1009"/>
      <c r="W266" s="1009"/>
      <c r="X266" s="1009"/>
      <c r="Y266" s="1009">
        <v>0</v>
      </c>
      <c r="Z266" s="1009">
        <v>0</v>
      </c>
      <c r="AA266" s="1009">
        <v>0</v>
      </c>
      <c r="AB266" s="1009">
        <v>0</v>
      </c>
      <c r="AC266" s="1009">
        <v>0</v>
      </c>
      <c r="AD266" s="1009">
        <v>0</v>
      </c>
      <c r="AE266" s="1009">
        <v>0</v>
      </c>
      <c r="AF266" s="1009">
        <v>0</v>
      </c>
      <c r="AG266" s="1009">
        <v>0</v>
      </c>
      <c r="AH266" s="1009">
        <v>0</v>
      </c>
    </row>
    <row r="267" spans="1:34" s="1710" customFormat="1" ht="30" customHeight="1">
      <c r="A267" s="2021"/>
      <c r="B267" s="991" t="s">
        <v>1533</v>
      </c>
      <c r="C267" s="1009">
        <f t="shared" ref="C267" si="13">SUM(D267:AH267)</f>
        <v>0</v>
      </c>
      <c r="D267" s="1009">
        <v>0</v>
      </c>
      <c r="E267" s="1009">
        <v>0</v>
      </c>
      <c r="F267" s="1009">
        <v>0</v>
      </c>
      <c r="G267" s="1009">
        <v>0</v>
      </c>
      <c r="H267" s="1009">
        <v>0</v>
      </c>
      <c r="I267" s="1009">
        <v>0</v>
      </c>
      <c r="J267" s="1009">
        <v>0</v>
      </c>
      <c r="K267" s="1009">
        <v>0</v>
      </c>
      <c r="L267" s="1009">
        <v>0</v>
      </c>
      <c r="M267" s="1009">
        <v>0</v>
      </c>
      <c r="N267" s="1009">
        <v>0</v>
      </c>
      <c r="O267" s="1009">
        <v>0</v>
      </c>
      <c r="P267" s="1009">
        <v>0</v>
      </c>
      <c r="Q267" s="1009">
        <v>0</v>
      </c>
      <c r="R267" s="1009">
        <v>0</v>
      </c>
      <c r="S267" s="1009">
        <v>0</v>
      </c>
      <c r="T267" s="1009">
        <v>0</v>
      </c>
      <c r="U267" s="1009">
        <v>0</v>
      </c>
      <c r="V267" s="1009">
        <v>0</v>
      </c>
      <c r="W267" s="1009">
        <v>0</v>
      </c>
      <c r="X267" s="1009">
        <v>0</v>
      </c>
      <c r="Y267" s="1009">
        <v>0</v>
      </c>
      <c r="Z267" s="1009">
        <v>0</v>
      </c>
      <c r="AA267" s="1009">
        <v>0</v>
      </c>
      <c r="AB267" s="1009">
        <v>0</v>
      </c>
      <c r="AC267" s="1009">
        <v>0</v>
      </c>
      <c r="AD267" s="1009">
        <v>0</v>
      </c>
      <c r="AE267" s="1009">
        <v>0</v>
      </c>
      <c r="AF267" s="1009">
        <v>0</v>
      </c>
      <c r="AG267" s="1009">
        <v>0</v>
      </c>
      <c r="AH267" s="1009">
        <v>0</v>
      </c>
    </row>
    <row r="268" spans="1:34" ht="30" customHeight="1">
      <c r="A268" s="2021"/>
      <c r="B268" s="991" t="s">
        <v>800</v>
      </c>
      <c r="C268" s="1009">
        <f t="shared" si="12"/>
        <v>0</v>
      </c>
      <c r="D268" s="1009"/>
      <c r="E268" s="1009"/>
      <c r="F268" s="1009"/>
      <c r="G268" s="1009"/>
      <c r="H268" s="1009"/>
      <c r="I268" s="1009"/>
      <c r="J268" s="1009"/>
      <c r="K268" s="1009"/>
      <c r="L268" s="1009"/>
      <c r="M268" s="1009"/>
      <c r="N268" s="1009"/>
      <c r="O268" s="1009"/>
      <c r="P268" s="1009"/>
      <c r="Q268" s="1009"/>
      <c r="R268" s="1009"/>
      <c r="S268" s="1009"/>
      <c r="T268" s="1009"/>
      <c r="U268" s="1009"/>
      <c r="V268" s="1009"/>
      <c r="W268" s="1009"/>
      <c r="X268" s="1009"/>
      <c r="Y268" s="1009">
        <v>0</v>
      </c>
      <c r="Z268" s="1009">
        <v>0</v>
      </c>
      <c r="AA268" s="1009">
        <v>0</v>
      </c>
      <c r="AB268" s="1009">
        <v>0</v>
      </c>
      <c r="AC268" s="1009">
        <v>0</v>
      </c>
      <c r="AD268" s="1009">
        <v>0</v>
      </c>
      <c r="AE268" s="1009">
        <v>0</v>
      </c>
      <c r="AF268" s="1009">
        <v>0</v>
      </c>
      <c r="AG268" s="1009">
        <v>0</v>
      </c>
      <c r="AH268" s="1009">
        <v>0</v>
      </c>
    </row>
    <row r="269" spans="1:34" ht="30" customHeight="1">
      <c r="A269" s="2021"/>
      <c r="B269" s="989" t="s">
        <v>801</v>
      </c>
      <c r="C269" s="1009">
        <f t="shared" si="12"/>
        <v>0</v>
      </c>
      <c r="D269" s="1009"/>
      <c r="E269" s="1009"/>
      <c r="F269" s="1009"/>
      <c r="G269" s="1009"/>
      <c r="H269" s="1009"/>
      <c r="I269" s="1009"/>
      <c r="J269" s="1009"/>
      <c r="K269" s="1009"/>
      <c r="L269" s="1009"/>
      <c r="M269" s="1009"/>
      <c r="N269" s="1009"/>
      <c r="O269" s="1009"/>
      <c r="P269" s="1009"/>
      <c r="Q269" s="1009"/>
      <c r="R269" s="1009"/>
      <c r="S269" s="1009"/>
      <c r="T269" s="1009"/>
      <c r="U269" s="1009"/>
      <c r="V269" s="1009"/>
      <c r="W269" s="1009"/>
      <c r="X269" s="1009"/>
      <c r="Y269" s="1009">
        <v>0</v>
      </c>
      <c r="Z269" s="1009">
        <v>0</v>
      </c>
      <c r="AA269" s="1009">
        <v>0</v>
      </c>
      <c r="AB269" s="1009">
        <v>0</v>
      </c>
      <c r="AC269" s="1009">
        <v>0</v>
      </c>
      <c r="AD269" s="1009">
        <v>0</v>
      </c>
      <c r="AE269" s="1009">
        <v>0</v>
      </c>
      <c r="AF269" s="1009">
        <v>0</v>
      </c>
      <c r="AG269" s="1009">
        <v>0</v>
      </c>
      <c r="AH269" s="1009">
        <v>0</v>
      </c>
    </row>
    <row r="270" spans="1:34" ht="30" customHeight="1">
      <c r="A270" s="2021"/>
      <c r="B270" s="995" t="s">
        <v>802</v>
      </c>
      <c r="C270" s="1009">
        <f t="shared" si="12"/>
        <v>0</v>
      </c>
      <c r="D270" s="1009"/>
      <c r="E270" s="1009"/>
      <c r="F270" s="1009"/>
      <c r="G270" s="1009"/>
      <c r="H270" s="1009"/>
      <c r="I270" s="1009"/>
      <c r="J270" s="1009"/>
      <c r="K270" s="1009"/>
      <c r="L270" s="1009"/>
      <c r="M270" s="1009"/>
      <c r="N270" s="1009"/>
      <c r="O270" s="1009"/>
      <c r="P270" s="1009"/>
      <c r="Q270" s="1009"/>
      <c r="R270" s="1009"/>
      <c r="S270" s="1009"/>
      <c r="T270" s="1009"/>
      <c r="U270" s="1009"/>
      <c r="V270" s="1009"/>
      <c r="W270" s="1009"/>
      <c r="X270" s="1009"/>
      <c r="Y270" s="1009">
        <v>0</v>
      </c>
      <c r="Z270" s="1009">
        <v>0</v>
      </c>
      <c r="AA270" s="1009">
        <v>0</v>
      </c>
      <c r="AB270" s="1009">
        <v>0</v>
      </c>
      <c r="AC270" s="1009">
        <v>0</v>
      </c>
      <c r="AD270" s="1009">
        <v>0</v>
      </c>
      <c r="AE270" s="1009">
        <v>0</v>
      </c>
      <c r="AF270" s="1009">
        <v>0</v>
      </c>
      <c r="AG270" s="1009">
        <v>0</v>
      </c>
      <c r="AH270" s="1009">
        <v>0</v>
      </c>
    </row>
    <row r="271" spans="1:34" ht="30" customHeight="1">
      <c r="A271" s="2021"/>
      <c r="B271" s="995" t="s">
        <v>803</v>
      </c>
      <c r="C271" s="1009">
        <f t="shared" si="12"/>
        <v>0</v>
      </c>
      <c r="D271" s="1009"/>
      <c r="E271" s="1009"/>
      <c r="F271" s="1009"/>
      <c r="G271" s="1009"/>
      <c r="H271" s="1009"/>
      <c r="I271" s="1009"/>
      <c r="J271" s="1009"/>
      <c r="K271" s="1009"/>
      <c r="L271" s="1009"/>
      <c r="M271" s="1009"/>
      <c r="N271" s="1009"/>
      <c r="O271" s="1009"/>
      <c r="P271" s="1009"/>
      <c r="Q271" s="1009"/>
      <c r="R271" s="1009"/>
      <c r="S271" s="1009"/>
      <c r="T271" s="1009"/>
      <c r="U271" s="1009"/>
      <c r="V271" s="1009"/>
      <c r="W271" s="1009"/>
      <c r="X271" s="1009"/>
      <c r="Y271" s="1009">
        <v>0</v>
      </c>
      <c r="Z271" s="1009">
        <v>0</v>
      </c>
      <c r="AA271" s="1009">
        <v>0</v>
      </c>
      <c r="AB271" s="1009">
        <v>0</v>
      </c>
      <c r="AC271" s="1009">
        <v>0</v>
      </c>
      <c r="AD271" s="1009">
        <v>0</v>
      </c>
      <c r="AE271" s="1009">
        <v>0</v>
      </c>
      <c r="AF271" s="1009">
        <v>0</v>
      </c>
      <c r="AG271" s="1009">
        <v>0</v>
      </c>
      <c r="AH271" s="1009">
        <v>0</v>
      </c>
    </row>
    <row r="272" spans="1:34" ht="30" customHeight="1">
      <c r="A272" s="2021"/>
      <c r="B272" s="1011" t="s">
        <v>804</v>
      </c>
      <c r="C272" s="1009">
        <f t="shared" si="12"/>
        <v>0</v>
      </c>
      <c r="D272" s="1009"/>
      <c r="E272" s="1009"/>
      <c r="F272" s="1009"/>
      <c r="G272" s="1009"/>
      <c r="H272" s="1009"/>
      <c r="I272" s="1009"/>
      <c r="J272" s="1009"/>
      <c r="K272" s="1009"/>
      <c r="L272" s="1009"/>
      <c r="M272" s="1009"/>
      <c r="N272" s="1009"/>
      <c r="O272" s="1009"/>
      <c r="P272" s="1009"/>
      <c r="Q272" s="1009"/>
      <c r="R272" s="1009"/>
      <c r="S272" s="1009"/>
      <c r="T272" s="1009"/>
      <c r="U272" s="1009"/>
      <c r="V272" s="1009"/>
      <c r="W272" s="1009"/>
      <c r="X272" s="1009"/>
      <c r="Y272" s="1009">
        <v>0</v>
      </c>
      <c r="Z272" s="1009">
        <v>0</v>
      </c>
      <c r="AA272" s="1009">
        <v>0</v>
      </c>
      <c r="AB272" s="1009">
        <v>0</v>
      </c>
      <c r="AC272" s="1009">
        <v>0</v>
      </c>
      <c r="AD272" s="1009">
        <v>0</v>
      </c>
      <c r="AE272" s="1009">
        <v>0</v>
      </c>
      <c r="AF272" s="1009">
        <v>0</v>
      </c>
      <c r="AG272" s="1009">
        <v>0</v>
      </c>
      <c r="AH272" s="1009">
        <v>0</v>
      </c>
    </row>
    <row r="273" spans="1:34" ht="30" customHeight="1">
      <c r="A273" s="2021"/>
      <c r="B273" s="1011" t="s">
        <v>805</v>
      </c>
      <c r="C273" s="1009">
        <f t="shared" si="12"/>
        <v>0</v>
      </c>
      <c r="D273" s="1009"/>
      <c r="E273" s="1009"/>
      <c r="F273" s="1009"/>
      <c r="G273" s="1009"/>
      <c r="H273" s="1009"/>
      <c r="I273" s="1009"/>
      <c r="J273" s="1009"/>
      <c r="K273" s="1009"/>
      <c r="L273" s="1009"/>
      <c r="M273" s="1009"/>
      <c r="N273" s="1009"/>
      <c r="O273" s="1009"/>
      <c r="P273" s="1009"/>
      <c r="Q273" s="1009"/>
      <c r="R273" s="1009"/>
      <c r="S273" s="1009"/>
      <c r="T273" s="1009"/>
      <c r="U273" s="1009"/>
      <c r="V273" s="1009"/>
      <c r="W273" s="1009"/>
      <c r="X273" s="1009"/>
      <c r="Y273" s="1009">
        <v>0</v>
      </c>
      <c r="Z273" s="1009">
        <v>0</v>
      </c>
      <c r="AA273" s="1009">
        <v>0</v>
      </c>
      <c r="AB273" s="1009">
        <v>0</v>
      </c>
      <c r="AC273" s="1009">
        <v>0</v>
      </c>
      <c r="AD273" s="1009">
        <v>0</v>
      </c>
      <c r="AE273" s="1009">
        <v>0</v>
      </c>
      <c r="AF273" s="1009">
        <v>0</v>
      </c>
      <c r="AG273" s="1009">
        <v>0</v>
      </c>
      <c r="AH273" s="1009">
        <v>0</v>
      </c>
    </row>
    <row r="274" spans="1:34" ht="30" customHeight="1">
      <c r="A274" s="2021"/>
      <c r="B274" s="1011" t="s">
        <v>806</v>
      </c>
      <c r="C274" s="1009">
        <f t="shared" si="12"/>
        <v>0</v>
      </c>
      <c r="D274" s="1009"/>
      <c r="E274" s="1009"/>
      <c r="F274" s="1009"/>
      <c r="G274" s="1009"/>
      <c r="H274" s="1009"/>
      <c r="I274" s="1009"/>
      <c r="J274" s="1009"/>
      <c r="K274" s="1009"/>
      <c r="L274" s="1009"/>
      <c r="M274" s="1009"/>
      <c r="N274" s="1009"/>
      <c r="O274" s="1009"/>
      <c r="P274" s="1009"/>
      <c r="Q274" s="1009"/>
      <c r="R274" s="1009"/>
      <c r="S274" s="1009"/>
      <c r="T274" s="1009"/>
      <c r="U274" s="1009"/>
      <c r="V274" s="1009"/>
      <c r="W274" s="1009"/>
      <c r="X274" s="1009"/>
      <c r="Y274" s="1009">
        <v>0</v>
      </c>
      <c r="Z274" s="1009">
        <v>0</v>
      </c>
      <c r="AA274" s="1009">
        <v>0</v>
      </c>
      <c r="AB274" s="1009">
        <v>0</v>
      </c>
      <c r="AC274" s="1009">
        <v>0</v>
      </c>
      <c r="AD274" s="1009">
        <v>0</v>
      </c>
      <c r="AE274" s="1009">
        <v>0</v>
      </c>
      <c r="AF274" s="1009">
        <v>0</v>
      </c>
      <c r="AG274" s="1009">
        <v>0</v>
      </c>
      <c r="AH274" s="1009">
        <v>0</v>
      </c>
    </row>
    <row r="275" spans="1:34" ht="30" customHeight="1">
      <c r="A275" s="2021"/>
      <c r="B275" s="995" t="s">
        <v>807</v>
      </c>
      <c r="C275" s="1009">
        <f t="shared" si="12"/>
        <v>0</v>
      </c>
      <c r="D275" s="1009"/>
      <c r="E275" s="1009"/>
      <c r="F275" s="1009"/>
      <c r="G275" s="1009"/>
      <c r="H275" s="1009"/>
      <c r="I275" s="1009"/>
      <c r="J275" s="1009"/>
      <c r="K275" s="1009"/>
      <c r="L275" s="1009"/>
      <c r="M275" s="1009"/>
      <c r="N275" s="1009"/>
      <c r="O275" s="1009"/>
      <c r="P275" s="1009"/>
      <c r="Q275" s="1009"/>
      <c r="R275" s="1009"/>
      <c r="S275" s="1009"/>
      <c r="T275" s="1009"/>
      <c r="U275" s="1009"/>
      <c r="V275" s="1009"/>
      <c r="W275" s="1009"/>
      <c r="X275" s="1009"/>
      <c r="Y275" s="1009">
        <v>0</v>
      </c>
      <c r="Z275" s="1009">
        <v>0</v>
      </c>
      <c r="AA275" s="1009">
        <v>0</v>
      </c>
      <c r="AB275" s="1009">
        <v>0</v>
      </c>
      <c r="AC275" s="1009">
        <v>0</v>
      </c>
      <c r="AD275" s="1009">
        <v>0</v>
      </c>
      <c r="AE275" s="1009">
        <v>0</v>
      </c>
      <c r="AF275" s="1009">
        <v>0</v>
      </c>
      <c r="AG275" s="1009">
        <v>0</v>
      </c>
      <c r="AH275" s="1009">
        <v>0</v>
      </c>
    </row>
    <row r="276" spans="1:34" ht="30" customHeight="1">
      <c r="A276" s="2021"/>
      <c r="B276" s="991" t="s">
        <v>808</v>
      </c>
      <c r="C276" s="1009">
        <f t="shared" si="12"/>
        <v>0</v>
      </c>
      <c r="D276" s="1009"/>
      <c r="E276" s="1009"/>
      <c r="F276" s="1009"/>
      <c r="G276" s="1009"/>
      <c r="H276" s="1009"/>
      <c r="I276" s="1009"/>
      <c r="J276" s="1009"/>
      <c r="K276" s="1009"/>
      <c r="L276" s="1009"/>
      <c r="M276" s="1009"/>
      <c r="N276" s="1009"/>
      <c r="O276" s="1009"/>
      <c r="P276" s="1009"/>
      <c r="Q276" s="1009"/>
      <c r="R276" s="1009"/>
      <c r="S276" s="1009"/>
      <c r="T276" s="1009"/>
      <c r="U276" s="1009"/>
      <c r="V276" s="1009"/>
      <c r="W276" s="1009"/>
      <c r="X276" s="1009"/>
      <c r="Y276" s="1009">
        <v>0</v>
      </c>
      <c r="Z276" s="1009">
        <v>0</v>
      </c>
      <c r="AA276" s="1009">
        <v>0</v>
      </c>
      <c r="AB276" s="1009">
        <v>0</v>
      </c>
      <c r="AC276" s="1009">
        <v>0</v>
      </c>
      <c r="AD276" s="1009">
        <v>0</v>
      </c>
      <c r="AE276" s="1009">
        <v>0</v>
      </c>
      <c r="AF276" s="1009">
        <v>0</v>
      </c>
      <c r="AG276" s="1009">
        <v>0</v>
      </c>
      <c r="AH276" s="1009">
        <v>0</v>
      </c>
    </row>
    <row r="277" spans="1:34" ht="30" customHeight="1">
      <c r="A277" s="2021"/>
      <c r="B277" s="1011" t="s">
        <v>821</v>
      </c>
      <c r="C277" s="1009">
        <f t="shared" si="12"/>
        <v>0</v>
      </c>
      <c r="D277" s="1009"/>
      <c r="E277" s="1009"/>
      <c r="F277" s="1009"/>
      <c r="G277" s="1009"/>
      <c r="H277" s="1009"/>
      <c r="I277" s="1009"/>
      <c r="J277" s="1009"/>
      <c r="K277" s="1009"/>
      <c r="L277" s="1009"/>
      <c r="M277" s="1009"/>
      <c r="N277" s="1009"/>
      <c r="O277" s="1009"/>
      <c r="P277" s="1009"/>
      <c r="Q277" s="1009"/>
      <c r="R277" s="1009"/>
      <c r="S277" s="1009"/>
      <c r="T277" s="1009"/>
      <c r="U277" s="1009"/>
      <c r="V277" s="1009"/>
      <c r="W277" s="1009"/>
      <c r="X277" s="1009"/>
      <c r="Y277" s="1009">
        <v>0</v>
      </c>
      <c r="Z277" s="1009">
        <v>0</v>
      </c>
      <c r="AA277" s="1009">
        <v>0</v>
      </c>
      <c r="AB277" s="1009">
        <v>0</v>
      </c>
      <c r="AC277" s="1009">
        <v>0</v>
      </c>
      <c r="AD277" s="1009">
        <v>0</v>
      </c>
      <c r="AE277" s="1009">
        <v>0</v>
      </c>
      <c r="AF277" s="1009">
        <v>0</v>
      </c>
      <c r="AG277" s="1009">
        <v>0</v>
      </c>
      <c r="AH277" s="1009">
        <v>0</v>
      </c>
    </row>
    <row r="278" spans="1:34" ht="30" customHeight="1">
      <c r="A278" s="2021"/>
      <c r="B278" s="1011" t="s">
        <v>822</v>
      </c>
      <c r="C278" s="1009">
        <f t="shared" si="12"/>
        <v>0</v>
      </c>
      <c r="D278" s="1009"/>
      <c r="E278" s="1009"/>
      <c r="F278" s="1009"/>
      <c r="G278" s="1009"/>
      <c r="H278" s="1009"/>
      <c r="I278" s="1009"/>
      <c r="J278" s="1009"/>
      <c r="K278" s="1009"/>
      <c r="L278" s="1009"/>
      <c r="M278" s="1009"/>
      <c r="N278" s="1009"/>
      <c r="O278" s="1009"/>
      <c r="P278" s="1009"/>
      <c r="Q278" s="1009"/>
      <c r="R278" s="1009"/>
      <c r="S278" s="1009"/>
      <c r="T278" s="1009"/>
      <c r="U278" s="1009"/>
      <c r="V278" s="1009"/>
      <c r="W278" s="1009"/>
      <c r="X278" s="1009"/>
      <c r="Y278" s="1009">
        <v>0</v>
      </c>
      <c r="Z278" s="1009">
        <v>0</v>
      </c>
      <c r="AA278" s="1009">
        <v>0</v>
      </c>
      <c r="AB278" s="1009">
        <v>0</v>
      </c>
      <c r="AC278" s="1009">
        <v>0</v>
      </c>
      <c r="AD278" s="1009">
        <v>0</v>
      </c>
      <c r="AE278" s="1009">
        <v>0</v>
      </c>
      <c r="AF278" s="1009">
        <v>0</v>
      </c>
      <c r="AG278" s="1009">
        <v>0</v>
      </c>
      <c r="AH278" s="1009">
        <v>0</v>
      </c>
    </row>
    <row r="279" spans="1:34" ht="19.5" customHeight="1">
      <c r="A279" s="2021"/>
      <c r="B279" s="1249" t="s">
        <v>952</v>
      </c>
      <c r="C279" s="1009">
        <f t="shared" si="12"/>
        <v>0</v>
      </c>
      <c r="D279" s="1009"/>
      <c r="E279" s="1009"/>
      <c r="F279" s="1009"/>
      <c r="G279" s="1009"/>
      <c r="H279" s="1009"/>
      <c r="I279" s="1009"/>
      <c r="J279" s="1009"/>
      <c r="K279" s="1009"/>
      <c r="L279" s="1009"/>
      <c r="M279" s="1009"/>
      <c r="N279" s="1009"/>
      <c r="O279" s="1009"/>
      <c r="P279" s="1009"/>
      <c r="Q279" s="1009"/>
      <c r="R279" s="1009"/>
      <c r="S279" s="1009"/>
      <c r="T279" s="1009"/>
      <c r="U279" s="1009"/>
      <c r="V279" s="1009"/>
      <c r="W279" s="1009"/>
      <c r="X279" s="1009"/>
      <c r="Y279" s="1009">
        <v>0</v>
      </c>
      <c r="Z279" s="1009">
        <v>0</v>
      </c>
      <c r="AA279" s="1009">
        <v>0</v>
      </c>
      <c r="AB279" s="1009">
        <v>0</v>
      </c>
      <c r="AC279" s="1009">
        <v>0</v>
      </c>
      <c r="AD279" s="1009">
        <v>0</v>
      </c>
      <c r="AE279" s="1009">
        <v>0</v>
      </c>
      <c r="AF279" s="1009">
        <v>0</v>
      </c>
      <c r="AG279" s="1009">
        <v>0</v>
      </c>
      <c r="AH279" s="1009">
        <v>0</v>
      </c>
    </row>
    <row r="280" spans="1:34" ht="19.5" customHeight="1">
      <c r="A280" s="2391" t="s">
        <v>816</v>
      </c>
      <c r="B280" s="1007" t="s">
        <v>41</v>
      </c>
      <c r="C280" s="1370">
        <f t="shared" si="12"/>
        <v>4937.3300000000008</v>
      </c>
      <c r="D280" s="1007">
        <f>SUM('동구 배수관'!D281:'동구 배수관'!D302)</f>
        <v>1074.8400000000001</v>
      </c>
      <c r="E280" s="1007">
        <f>SUM('동구 배수관'!E281:'동구 배수관'!E302)</f>
        <v>0</v>
      </c>
      <c r="F280" s="1007">
        <f>SUM('동구 배수관'!F281:'동구 배수관'!F302)</f>
        <v>0</v>
      </c>
      <c r="G280" s="1007">
        <f>SUM('동구 배수관'!G281:'동구 배수관'!G302)</f>
        <v>0</v>
      </c>
      <c r="H280" s="1007">
        <f>SUM('동구 배수관'!H281:'동구 배수관'!H302)</f>
        <v>0</v>
      </c>
      <c r="I280" s="1007">
        <f>SUM('동구 배수관'!I281:'동구 배수관'!I302)</f>
        <v>0</v>
      </c>
      <c r="J280" s="1007">
        <f>SUM('동구 배수관'!J281:'동구 배수관'!J302)</f>
        <v>0</v>
      </c>
      <c r="K280" s="1007">
        <f>SUM('동구 배수관'!K281:'동구 배수관'!K302)</f>
        <v>0</v>
      </c>
      <c r="L280" s="1007">
        <f>SUM('동구 배수관'!L281:'동구 배수관'!L302)</f>
        <v>0</v>
      </c>
      <c r="M280" s="1007">
        <f>SUM('동구 배수관'!M281:'동구 배수관'!M302)</f>
        <v>582.51</v>
      </c>
      <c r="N280" s="1007">
        <f>SUM('동구 배수관'!N281:'동구 배수관'!N302)</f>
        <v>0</v>
      </c>
      <c r="O280" s="1007">
        <f>SUM('동구 배수관'!O281:'동구 배수관'!O302)</f>
        <v>2920.9300000000003</v>
      </c>
      <c r="P280" s="1007">
        <f>SUM('동구 배수관'!P281:'동구 배수관'!P302)</f>
        <v>355.42999999999995</v>
      </c>
      <c r="Q280" s="1007">
        <f>SUM('동구 배수관'!Q281:'동구 배수관'!Q302)</f>
        <v>0</v>
      </c>
      <c r="R280" s="1007">
        <f>SUM('동구 배수관'!R281:'동구 배수관'!R302)</f>
        <v>0</v>
      </c>
      <c r="S280" s="1007">
        <f>SUM('동구 배수관'!S281:'동구 배수관'!S302)</f>
        <v>0</v>
      </c>
      <c r="T280" s="1007">
        <f>SUM('동구 배수관'!T281:'동구 배수관'!T302)</f>
        <v>0</v>
      </c>
      <c r="U280" s="1007">
        <f>SUM('동구 배수관'!U281:'동구 배수관'!U302)</f>
        <v>0</v>
      </c>
      <c r="V280" s="1007">
        <f>SUM('동구 배수관'!V281:'동구 배수관'!V302)</f>
        <v>0</v>
      </c>
      <c r="W280" s="1007">
        <f>SUM('동구 배수관'!W281:'동구 배수관'!W302)</f>
        <v>0</v>
      </c>
      <c r="X280" s="1007">
        <f>SUM('동구 배수관'!X281:'동구 배수관'!X302)</f>
        <v>0</v>
      </c>
      <c r="Y280" s="1007">
        <f>SUM('동구 배수관'!Y281:'동구 배수관'!Y302)</f>
        <v>0</v>
      </c>
      <c r="Z280" s="1007">
        <f>SUM('동구 배수관'!Z281:'동구 배수관'!Z302)</f>
        <v>0</v>
      </c>
      <c r="AA280" s="1007">
        <f>SUM('동구 배수관'!AA281:'동구 배수관'!AA302)</f>
        <v>0</v>
      </c>
      <c r="AB280" s="1007">
        <f>SUM('동구 배수관'!AB281:'동구 배수관'!AB302)</f>
        <v>0</v>
      </c>
      <c r="AC280" s="1007">
        <f>SUM('동구 배수관'!AC281:'동구 배수관'!AC302)</f>
        <v>0</v>
      </c>
      <c r="AD280" s="1007">
        <f>SUM('동구 배수관'!AD281:'동구 배수관'!AD302)</f>
        <v>3.62</v>
      </c>
      <c r="AE280" s="1007">
        <f>SUM('동구 배수관'!AE281:'동구 배수관'!AE302)</f>
        <v>0</v>
      </c>
      <c r="AF280" s="1007">
        <f>SUM('동구 배수관'!AF281:'동구 배수관'!AF302)</f>
        <v>0</v>
      </c>
      <c r="AG280" s="1007">
        <f>SUM('동구 배수관'!AG281:'동구 배수관'!AG302)</f>
        <v>0</v>
      </c>
      <c r="AH280" s="1007">
        <f>SUM('동구 배수관'!AH281:'동구 배수관'!AH302)</f>
        <v>0</v>
      </c>
    </row>
    <row r="281" spans="1:34" ht="19.5" customHeight="1">
      <c r="A281" s="2391" t="s">
        <v>816</v>
      </c>
      <c r="B281" s="989" t="s">
        <v>951</v>
      </c>
      <c r="C281" s="1009">
        <f t="shared" si="12"/>
        <v>0</v>
      </c>
      <c r="D281" s="1009">
        <v>0</v>
      </c>
      <c r="E281" s="1009">
        <v>0</v>
      </c>
      <c r="F281" s="1009">
        <v>0</v>
      </c>
      <c r="G281" s="1009">
        <v>0</v>
      </c>
      <c r="H281" s="1009">
        <v>0</v>
      </c>
      <c r="I281" s="1009">
        <v>0</v>
      </c>
      <c r="J281" s="1009">
        <v>0</v>
      </c>
      <c r="K281" s="1009">
        <v>0</v>
      </c>
      <c r="L281" s="1009">
        <v>0</v>
      </c>
      <c r="M281" s="1009">
        <v>0</v>
      </c>
      <c r="N281" s="1009">
        <v>0</v>
      </c>
      <c r="O281" s="1009">
        <v>0</v>
      </c>
      <c r="P281" s="1009">
        <v>0</v>
      </c>
      <c r="Q281" s="1009">
        <v>0</v>
      </c>
      <c r="R281" s="1009">
        <v>0</v>
      </c>
      <c r="S281" s="1009">
        <v>0</v>
      </c>
      <c r="T281" s="1009">
        <v>0</v>
      </c>
      <c r="U281" s="1009">
        <v>0</v>
      </c>
      <c r="V281" s="1009">
        <v>0</v>
      </c>
      <c r="W281" s="1009">
        <v>0</v>
      </c>
      <c r="X281" s="1009">
        <v>0</v>
      </c>
      <c r="Y281" s="1009">
        <v>0</v>
      </c>
      <c r="Z281" s="1009">
        <v>0</v>
      </c>
      <c r="AA281" s="1009">
        <v>0</v>
      </c>
      <c r="AB281" s="1009">
        <v>0</v>
      </c>
      <c r="AC281" s="1009">
        <v>0</v>
      </c>
      <c r="AD281" s="1009">
        <v>0</v>
      </c>
      <c r="AE281" s="1009">
        <v>0</v>
      </c>
      <c r="AF281" s="1009">
        <v>0</v>
      </c>
      <c r="AG281" s="1009">
        <v>0</v>
      </c>
      <c r="AH281" s="1009">
        <v>0</v>
      </c>
    </row>
    <row r="282" spans="1:34" ht="30" customHeight="1">
      <c r="A282" s="2021"/>
      <c r="B282" s="989" t="s">
        <v>796</v>
      </c>
      <c r="C282" s="1009">
        <f t="shared" si="12"/>
        <v>0</v>
      </c>
      <c r="D282" s="1009">
        <v>0</v>
      </c>
      <c r="E282" s="1009">
        <v>0</v>
      </c>
      <c r="F282" s="1009">
        <v>0</v>
      </c>
      <c r="G282" s="1009">
        <v>0</v>
      </c>
      <c r="H282" s="1009">
        <v>0</v>
      </c>
      <c r="I282" s="1009">
        <v>0</v>
      </c>
      <c r="J282" s="1009">
        <v>0</v>
      </c>
      <c r="K282" s="1009">
        <v>0</v>
      </c>
      <c r="L282" s="1009">
        <v>0</v>
      </c>
      <c r="M282" s="1009">
        <v>0</v>
      </c>
      <c r="N282" s="1009">
        <v>0</v>
      </c>
      <c r="O282" s="1009">
        <v>0</v>
      </c>
      <c r="P282" s="1009">
        <v>0</v>
      </c>
      <c r="Q282" s="1009">
        <v>0</v>
      </c>
      <c r="R282" s="1009">
        <v>0</v>
      </c>
      <c r="S282" s="1009">
        <v>0</v>
      </c>
      <c r="T282" s="1009">
        <v>0</v>
      </c>
      <c r="U282" s="1009">
        <v>0</v>
      </c>
      <c r="V282" s="1009">
        <v>0</v>
      </c>
      <c r="W282" s="1009">
        <v>0</v>
      </c>
      <c r="X282" s="1009">
        <v>0</v>
      </c>
      <c r="Y282" s="1009">
        <v>0</v>
      </c>
      <c r="Z282" s="1009">
        <v>0</v>
      </c>
      <c r="AA282" s="1009">
        <v>0</v>
      </c>
      <c r="AB282" s="1009">
        <v>0</v>
      </c>
      <c r="AC282" s="1009">
        <v>0</v>
      </c>
      <c r="AD282" s="1009">
        <v>0</v>
      </c>
      <c r="AE282" s="1009">
        <v>0</v>
      </c>
      <c r="AF282" s="1009">
        <v>0</v>
      </c>
      <c r="AG282" s="1009">
        <v>0</v>
      </c>
      <c r="AH282" s="1009">
        <v>0</v>
      </c>
    </row>
    <row r="283" spans="1:34" ht="30" customHeight="1">
      <c r="A283" s="2021"/>
      <c r="B283" s="989" t="s">
        <v>797</v>
      </c>
      <c r="C283" s="1009">
        <f t="shared" si="12"/>
        <v>0</v>
      </c>
      <c r="D283" s="1009">
        <v>0</v>
      </c>
      <c r="E283" s="1009">
        <v>0</v>
      </c>
      <c r="F283" s="1009">
        <v>0</v>
      </c>
      <c r="G283" s="1009">
        <v>0</v>
      </c>
      <c r="H283" s="1009">
        <v>0</v>
      </c>
      <c r="I283" s="1009">
        <v>0</v>
      </c>
      <c r="J283" s="1009">
        <v>0</v>
      </c>
      <c r="K283" s="1009">
        <v>0</v>
      </c>
      <c r="L283" s="1009">
        <v>0</v>
      </c>
      <c r="M283" s="1009">
        <v>0</v>
      </c>
      <c r="N283" s="1009">
        <v>0</v>
      </c>
      <c r="O283" s="1009">
        <v>0</v>
      </c>
      <c r="P283" s="1009">
        <v>0</v>
      </c>
      <c r="Q283" s="1009">
        <v>0</v>
      </c>
      <c r="R283" s="1009">
        <v>0</v>
      </c>
      <c r="S283" s="1009">
        <v>0</v>
      </c>
      <c r="T283" s="1009">
        <v>0</v>
      </c>
      <c r="U283" s="1009">
        <v>0</v>
      </c>
      <c r="V283" s="1009">
        <v>0</v>
      </c>
      <c r="W283" s="1009">
        <v>0</v>
      </c>
      <c r="X283" s="1009">
        <v>0</v>
      </c>
      <c r="Y283" s="1009">
        <v>0</v>
      </c>
      <c r="Z283" s="1009">
        <v>0</v>
      </c>
      <c r="AA283" s="1009">
        <v>0</v>
      </c>
      <c r="AB283" s="1009">
        <v>0</v>
      </c>
      <c r="AC283" s="1009">
        <v>0</v>
      </c>
      <c r="AD283" s="1009">
        <v>0</v>
      </c>
      <c r="AE283" s="1009">
        <v>0</v>
      </c>
      <c r="AF283" s="1009">
        <v>0</v>
      </c>
      <c r="AG283" s="1009">
        <v>0</v>
      </c>
      <c r="AH283" s="1009">
        <v>0</v>
      </c>
    </row>
    <row r="284" spans="1:34" ht="30" customHeight="1">
      <c r="A284" s="2021"/>
      <c r="B284" s="989" t="s">
        <v>798</v>
      </c>
      <c r="C284" s="1009">
        <f t="shared" si="12"/>
        <v>0</v>
      </c>
      <c r="D284" s="1009">
        <v>0</v>
      </c>
      <c r="E284" s="1009">
        <v>0</v>
      </c>
      <c r="F284" s="1009">
        <v>0</v>
      </c>
      <c r="G284" s="1009">
        <v>0</v>
      </c>
      <c r="H284" s="1009">
        <v>0</v>
      </c>
      <c r="I284" s="1009">
        <v>0</v>
      </c>
      <c r="J284" s="1009">
        <v>0</v>
      </c>
      <c r="K284" s="1009">
        <v>0</v>
      </c>
      <c r="L284" s="1009">
        <v>0</v>
      </c>
      <c r="M284" s="1009">
        <v>0</v>
      </c>
      <c r="N284" s="1009">
        <v>0</v>
      </c>
      <c r="O284" s="1009">
        <v>0</v>
      </c>
      <c r="P284" s="1009">
        <v>0</v>
      </c>
      <c r="Q284" s="1009">
        <v>0</v>
      </c>
      <c r="R284" s="1009">
        <v>0</v>
      </c>
      <c r="S284" s="1009">
        <v>0</v>
      </c>
      <c r="T284" s="1009">
        <v>0</v>
      </c>
      <c r="U284" s="1009">
        <v>0</v>
      </c>
      <c r="V284" s="1009">
        <v>0</v>
      </c>
      <c r="W284" s="1009">
        <v>0</v>
      </c>
      <c r="X284" s="1009">
        <v>0</v>
      </c>
      <c r="Y284" s="1009">
        <v>0</v>
      </c>
      <c r="Z284" s="1009">
        <v>0</v>
      </c>
      <c r="AA284" s="1009">
        <v>0</v>
      </c>
      <c r="AB284" s="1009">
        <v>0</v>
      </c>
      <c r="AC284" s="1009">
        <v>0</v>
      </c>
      <c r="AD284" s="1009">
        <v>0</v>
      </c>
      <c r="AE284" s="1009">
        <v>0</v>
      </c>
      <c r="AF284" s="1009">
        <v>0</v>
      </c>
      <c r="AG284" s="1009">
        <v>0</v>
      </c>
      <c r="AH284" s="1009">
        <v>0</v>
      </c>
    </row>
    <row r="285" spans="1:34" ht="30" customHeight="1">
      <c r="A285" s="2021"/>
      <c r="B285" s="989" t="s">
        <v>780</v>
      </c>
      <c r="C285" s="1009">
        <f t="shared" si="12"/>
        <v>1874.29</v>
      </c>
      <c r="D285" s="1009"/>
      <c r="E285" s="1009"/>
      <c r="F285" s="1009"/>
      <c r="G285" s="1009"/>
      <c r="H285" s="1009"/>
      <c r="I285" s="1009"/>
      <c r="J285" s="1009"/>
      <c r="K285" s="1009"/>
      <c r="L285" s="1009"/>
      <c r="M285" s="1009"/>
      <c r="N285" s="1009"/>
      <c r="O285" s="1371">
        <v>1870.67</v>
      </c>
      <c r="P285" s="1009"/>
      <c r="Q285" s="1009"/>
      <c r="R285" s="1009"/>
      <c r="S285" s="1009"/>
      <c r="T285" s="1009"/>
      <c r="U285" s="1009"/>
      <c r="V285" s="1009"/>
      <c r="W285" s="1009"/>
      <c r="X285" s="1009"/>
      <c r="Y285" s="1009">
        <v>0</v>
      </c>
      <c r="Z285" s="1009">
        <v>0</v>
      </c>
      <c r="AA285" s="1009">
        <v>0</v>
      </c>
      <c r="AB285" s="1009">
        <v>0</v>
      </c>
      <c r="AC285" s="1009">
        <v>0</v>
      </c>
      <c r="AD285" s="1009">
        <v>3.62</v>
      </c>
      <c r="AE285" s="1009">
        <v>0</v>
      </c>
      <c r="AF285" s="1009">
        <v>0</v>
      </c>
      <c r="AG285" s="1009">
        <v>0</v>
      </c>
      <c r="AH285" s="1009">
        <v>0</v>
      </c>
    </row>
    <row r="286" spans="1:34" ht="30" customHeight="1">
      <c r="A286" s="2021"/>
      <c r="B286" s="991" t="s">
        <v>781</v>
      </c>
      <c r="C286" s="1009">
        <f t="shared" si="12"/>
        <v>799.63</v>
      </c>
      <c r="D286" s="1009">
        <v>217.12</v>
      </c>
      <c r="E286" s="1009"/>
      <c r="F286" s="1009"/>
      <c r="G286" s="1009"/>
      <c r="H286" s="1009"/>
      <c r="I286" s="1009"/>
      <c r="J286" s="1009"/>
      <c r="K286" s="1009"/>
      <c r="L286" s="1009"/>
      <c r="M286" s="1371">
        <v>582.51</v>
      </c>
      <c r="N286" s="1009"/>
      <c r="O286" s="1009"/>
      <c r="P286" s="1009"/>
      <c r="Q286" s="1009"/>
      <c r="R286" s="1009"/>
      <c r="S286" s="1009"/>
      <c r="T286" s="1009"/>
      <c r="U286" s="1009"/>
      <c r="V286" s="1009"/>
      <c r="W286" s="1009"/>
      <c r="X286" s="1009"/>
      <c r="Y286" s="1009">
        <v>0</v>
      </c>
      <c r="Z286" s="1009">
        <v>0</v>
      </c>
      <c r="AA286" s="1009">
        <v>0</v>
      </c>
      <c r="AB286" s="1009">
        <v>0</v>
      </c>
      <c r="AC286" s="1009">
        <v>0</v>
      </c>
      <c r="AD286" s="1009">
        <v>0</v>
      </c>
      <c r="AE286" s="1009">
        <v>0</v>
      </c>
      <c r="AF286" s="1009">
        <v>0</v>
      </c>
      <c r="AG286" s="1009">
        <v>0</v>
      </c>
      <c r="AH286" s="1009">
        <v>0</v>
      </c>
    </row>
    <row r="287" spans="1:34" ht="30" customHeight="1">
      <c r="A287" s="2021"/>
      <c r="B287" s="991" t="s">
        <v>786</v>
      </c>
      <c r="C287" s="1009">
        <f t="shared" si="12"/>
        <v>857.72</v>
      </c>
      <c r="D287" s="1009">
        <v>857.72</v>
      </c>
      <c r="E287" s="1009"/>
      <c r="F287" s="1009"/>
      <c r="G287" s="1009"/>
      <c r="H287" s="1009"/>
      <c r="I287" s="1009"/>
      <c r="J287" s="1009"/>
      <c r="K287" s="1009"/>
      <c r="L287" s="1009"/>
      <c r="M287" s="1009"/>
      <c r="N287" s="1009"/>
      <c r="O287" s="1009"/>
      <c r="P287" s="1009"/>
      <c r="Q287" s="1009"/>
      <c r="R287" s="1009"/>
      <c r="S287" s="1009"/>
      <c r="T287" s="1009"/>
      <c r="U287" s="1009"/>
      <c r="V287" s="1009"/>
      <c r="W287" s="1009"/>
      <c r="X287" s="1009"/>
      <c r="Y287" s="1009">
        <v>0</v>
      </c>
      <c r="Z287" s="1009">
        <v>0</v>
      </c>
      <c r="AA287" s="1009">
        <v>0</v>
      </c>
      <c r="AB287" s="1009">
        <v>0</v>
      </c>
      <c r="AC287" s="1009">
        <v>0</v>
      </c>
      <c r="AD287" s="1009">
        <v>0</v>
      </c>
      <c r="AE287" s="1009">
        <v>0</v>
      </c>
      <c r="AF287" s="1009">
        <v>0</v>
      </c>
      <c r="AG287" s="1009">
        <v>0</v>
      </c>
      <c r="AH287" s="1009">
        <v>0</v>
      </c>
    </row>
    <row r="288" spans="1:34" ht="30" customHeight="1">
      <c r="A288" s="2021"/>
      <c r="B288" s="991" t="s">
        <v>799</v>
      </c>
      <c r="C288" s="1009">
        <f t="shared" si="12"/>
        <v>0</v>
      </c>
      <c r="D288" s="1009">
        <v>0</v>
      </c>
      <c r="E288" s="1009">
        <v>0</v>
      </c>
      <c r="F288" s="1009">
        <v>0</v>
      </c>
      <c r="G288" s="1009">
        <v>0</v>
      </c>
      <c r="H288" s="1009">
        <v>0</v>
      </c>
      <c r="I288" s="1009">
        <v>0</v>
      </c>
      <c r="J288" s="1009">
        <v>0</v>
      </c>
      <c r="K288" s="1009">
        <v>0</v>
      </c>
      <c r="L288" s="1009">
        <v>0</v>
      </c>
      <c r="M288" s="1009">
        <v>0</v>
      </c>
      <c r="N288" s="1009">
        <v>0</v>
      </c>
      <c r="O288" s="1009">
        <v>0</v>
      </c>
      <c r="P288" s="1009">
        <v>0</v>
      </c>
      <c r="Q288" s="1009">
        <v>0</v>
      </c>
      <c r="R288" s="1009">
        <v>0</v>
      </c>
      <c r="S288" s="1009">
        <v>0</v>
      </c>
      <c r="T288" s="1009">
        <v>0</v>
      </c>
      <c r="U288" s="1009">
        <v>0</v>
      </c>
      <c r="V288" s="1009">
        <v>0</v>
      </c>
      <c r="W288" s="1009">
        <v>0</v>
      </c>
      <c r="X288" s="1009">
        <v>0</v>
      </c>
      <c r="Y288" s="1009">
        <v>0</v>
      </c>
      <c r="Z288" s="1009">
        <v>0</v>
      </c>
      <c r="AA288" s="1009">
        <v>0</v>
      </c>
      <c r="AB288" s="1009">
        <v>0</v>
      </c>
      <c r="AC288" s="1009">
        <v>0</v>
      </c>
      <c r="AD288" s="1009">
        <v>0</v>
      </c>
      <c r="AE288" s="1009">
        <v>0</v>
      </c>
      <c r="AF288" s="1009">
        <v>0</v>
      </c>
      <c r="AG288" s="1009">
        <v>0</v>
      </c>
      <c r="AH288" s="1009">
        <v>0</v>
      </c>
    </row>
    <row r="289" spans="1:34" ht="30" customHeight="1">
      <c r="A289" s="2021"/>
      <c r="B289" s="991" t="s">
        <v>787</v>
      </c>
      <c r="C289" s="1009">
        <f t="shared" si="12"/>
        <v>1405.69</v>
      </c>
      <c r="D289" s="1009"/>
      <c r="E289" s="1009"/>
      <c r="F289" s="1009"/>
      <c r="G289" s="1009"/>
      <c r="H289" s="1009"/>
      <c r="I289" s="1009"/>
      <c r="J289" s="1009"/>
      <c r="K289" s="1009"/>
      <c r="L289" s="1009"/>
      <c r="M289" s="1009"/>
      <c r="N289" s="1009"/>
      <c r="O289" s="1371">
        <v>1050.26</v>
      </c>
      <c r="P289" s="1371">
        <v>355.42999999999995</v>
      </c>
      <c r="Q289" s="1009"/>
      <c r="R289" s="1009"/>
      <c r="S289" s="1009"/>
      <c r="T289" s="1009"/>
      <c r="U289" s="1009"/>
      <c r="V289" s="1009"/>
      <c r="W289" s="1009"/>
      <c r="X289" s="1009"/>
      <c r="Y289" s="1009">
        <v>0</v>
      </c>
      <c r="Z289" s="1009">
        <v>0</v>
      </c>
      <c r="AA289" s="1009">
        <v>0</v>
      </c>
      <c r="AB289" s="1009">
        <v>0</v>
      </c>
      <c r="AC289" s="1009">
        <v>0</v>
      </c>
      <c r="AD289" s="1009">
        <v>0</v>
      </c>
      <c r="AE289" s="1009">
        <v>0</v>
      </c>
      <c r="AF289" s="1009">
        <v>0</v>
      </c>
      <c r="AG289" s="1009">
        <v>0</v>
      </c>
      <c r="AH289" s="1009">
        <v>0</v>
      </c>
    </row>
    <row r="290" spans="1:34" s="1710" customFormat="1" ht="30" customHeight="1">
      <c r="A290" s="2021"/>
      <c r="B290" s="991" t="s">
        <v>1533</v>
      </c>
      <c r="C290" s="1009">
        <f t="shared" si="12"/>
        <v>0</v>
      </c>
      <c r="D290" s="1009">
        <v>0</v>
      </c>
      <c r="E290" s="1009">
        <v>0</v>
      </c>
      <c r="F290" s="1009">
        <v>0</v>
      </c>
      <c r="G290" s="1009">
        <v>0</v>
      </c>
      <c r="H290" s="1009">
        <v>0</v>
      </c>
      <c r="I290" s="1009">
        <v>0</v>
      </c>
      <c r="J290" s="1009">
        <v>0</v>
      </c>
      <c r="K290" s="1009">
        <v>0</v>
      </c>
      <c r="L290" s="1009">
        <v>0</v>
      </c>
      <c r="M290" s="1009">
        <v>0</v>
      </c>
      <c r="N290" s="1009">
        <v>0</v>
      </c>
      <c r="O290" s="1009">
        <v>0</v>
      </c>
      <c r="P290" s="1009">
        <v>0</v>
      </c>
      <c r="Q290" s="1009">
        <v>0</v>
      </c>
      <c r="R290" s="1009">
        <v>0</v>
      </c>
      <c r="S290" s="1009">
        <v>0</v>
      </c>
      <c r="T290" s="1009">
        <v>0</v>
      </c>
      <c r="U290" s="1009">
        <v>0</v>
      </c>
      <c r="V290" s="1009">
        <v>0</v>
      </c>
      <c r="W290" s="1009">
        <v>0</v>
      </c>
      <c r="X290" s="1009">
        <v>0</v>
      </c>
      <c r="Y290" s="1009">
        <v>0</v>
      </c>
      <c r="Z290" s="1009">
        <v>0</v>
      </c>
      <c r="AA290" s="1009">
        <v>0</v>
      </c>
      <c r="AB290" s="1009">
        <v>0</v>
      </c>
      <c r="AC290" s="1009">
        <v>0</v>
      </c>
      <c r="AD290" s="1009">
        <v>0</v>
      </c>
      <c r="AE290" s="1009">
        <v>0</v>
      </c>
      <c r="AF290" s="1009">
        <v>0</v>
      </c>
      <c r="AG290" s="1009">
        <v>0</v>
      </c>
      <c r="AH290" s="1009">
        <v>0</v>
      </c>
    </row>
    <row r="291" spans="1:34" ht="30" customHeight="1">
      <c r="A291" s="2021"/>
      <c r="B291" s="991" t="s">
        <v>800</v>
      </c>
      <c r="C291" s="1009">
        <f t="shared" si="12"/>
        <v>0</v>
      </c>
      <c r="D291" s="1009">
        <v>0</v>
      </c>
      <c r="E291" s="1009">
        <v>0</v>
      </c>
      <c r="F291" s="1009">
        <v>0</v>
      </c>
      <c r="G291" s="1009">
        <v>0</v>
      </c>
      <c r="H291" s="1009">
        <v>0</v>
      </c>
      <c r="I291" s="1009">
        <v>0</v>
      </c>
      <c r="J291" s="1009">
        <v>0</v>
      </c>
      <c r="K291" s="1009">
        <v>0</v>
      </c>
      <c r="L291" s="1009">
        <v>0</v>
      </c>
      <c r="M291" s="1009">
        <v>0</v>
      </c>
      <c r="N291" s="1009">
        <v>0</v>
      </c>
      <c r="O291" s="1009">
        <v>0</v>
      </c>
      <c r="P291" s="1009">
        <v>0</v>
      </c>
      <c r="Q291" s="1009">
        <v>0</v>
      </c>
      <c r="R291" s="1009">
        <v>0</v>
      </c>
      <c r="S291" s="1009">
        <v>0</v>
      </c>
      <c r="T291" s="1009">
        <v>0</v>
      </c>
      <c r="U291" s="1009">
        <v>0</v>
      </c>
      <c r="V291" s="1009">
        <v>0</v>
      </c>
      <c r="W291" s="1009">
        <v>0</v>
      </c>
      <c r="X291" s="1009">
        <v>0</v>
      </c>
      <c r="Y291" s="1009">
        <v>0</v>
      </c>
      <c r="Z291" s="1009">
        <v>0</v>
      </c>
      <c r="AA291" s="1009">
        <v>0</v>
      </c>
      <c r="AB291" s="1009">
        <v>0</v>
      </c>
      <c r="AC291" s="1009">
        <v>0</v>
      </c>
      <c r="AD291" s="1009">
        <v>0</v>
      </c>
      <c r="AE291" s="1009">
        <v>0</v>
      </c>
      <c r="AF291" s="1009">
        <v>0</v>
      </c>
      <c r="AG291" s="1009">
        <v>0</v>
      </c>
      <c r="AH291" s="1009">
        <v>0</v>
      </c>
    </row>
    <row r="292" spans="1:34" ht="30" customHeight="1">
      <c r="A292" s="2021"/>
      <c r="B292" s="989" t="s">
        <v>801</v>
      </c>
      <c r="C292" s="1009">
        <f t="shared" si="12"/>
        <v>0</v>
      </c>
      <c r="D292" s="1009">
        <v>0</v>
      </c>
      <c r="E292" s="1009">
        <v>0</v>
      </c>
      <c r="F292" s="1009">
        <v>0</v>
      </c>
      <c r="G292" s="1009">
        <v>0</v>
      </c>
      <c r="H292" s="1009">
        <v>0</v>
      </c>
      <c r="I292" s="1009">
        <v>0</v>
      </c>
      <c r="J292" s="1009">
        <v>0</v>
      </c>
      <c r="K292" s="1009">
        <v>0</v>
      </c>
      <c r="L292" s="1009">
        <v>0</v>
      </c>
      <c r="M292" s="1009">
        <v>0</v>
      </c>
      <c r="N292" s="1009">
        <v>0</v>
      </c>
      <c r="O292" s="1009">
        <v>0</v>
      </c>
      <c r="P292" s="1009">
        <v>0</v>
      </c>
      <c r="Q292" s="1009">
        <v>0</v>
      </c>
      <c r="R292" s="1009">
        <v>0</v>
      </c>
      <c r="S292" s="1009">
        <v>0</v>
      </c>
      <c r="T292" s="1009">
        <v>0</v>
      </c>
      <c r="U292" s="1009">
        <v>0</v>
      </c>
      <c r="V292" s="1009">
        <v>0</v>
      </c>
      <c r="W292" s="1009">
        <v>0</v>
      </c>
      <c r="X292" s="1009">
        <v>0</v>
      </c>
      <c r="Y292" s="1009">
        <v>0</v>
      </c>
      <c r="Z292" s="1009">
        <v>0</v>
      </c>
      <c r="AA292" s="1009">
        <v>0</v>
      </c>
      <c r="AB292" s="1009">
        <v>0</v>
      </c>
      <c r="AC292" s="1009">
        <v>0</v>
      </c>
      <c r="AD292" s="1009">
        <v>0</v>
      </c>
      <c r="AE292" s="1009">
        <v>0</v>
      </c>
      <c r="AF292" s="1009">
        <v>0</v>
      </c>
      <c r="AG292" s="1009">
        <v>0</v>
      </c>
      <c r="AH292" s="1009">
        <v>0</v>
      </c>
    </row>
    <row r="293" spans="1:34" ht="30" customHeight="1">
      <c r="A293" s="2021"/>
      <c r="B293" s="995" t="s">
        <v>802</v>
      </c>
      <c r="C293" s="1009">
        <f t="shared" si="12"/>
        <v>0</v>
      </c>
      <c r="D293" s="1009">
        <v>0</v>
      </c>
      <c r="E293" s="1009">
        <v>0</v>
      </c>
      <c r="F293" s="1009">
        <v>0</v>
      </c>
      <c r="G293" s="1009">
        <v>0</v>
      </c>
      <c r="H293" s="1009">
        <v>0</v>
      </c>
      <c r="I293" s="1009">
        <v>0</v>
      </c>
      <c r="J293" s="1009">
        <v>0</v>
      </c>
      <c r="K293" s="1009">
        <v>0</v>
      </c>
      <c r="L293" s="1009">
        <v>0</v>
      </c>
      <c r="M293" s="1009">
        <v>0</v>
      </c>
      <c r="N293" s="1009">
        <v>0</v>
      </c>
      <c r="O293" s="1009">
        <v>0</v>
      </c>
      <c r="P293" s="1009">
        <v>0</v>
      </c>
      <c r="Q293" s="1009">
        <v>0</v>
      </c>
      <c r="R293" s="1009">
        <v>0</v>
      </c>
      <c r="S293" s="1009">
        <v>0</v>
      </c>
      <c r="T293" s="1009">
        <v>0</v>
      </c>
      <c r="U293" s="1009">
        <v>0</v>
      </c>
      <c r="V293" s="1009">
        <v>0</v>
      </c>
      <c r="W293" s="1009">
        <v>0</v>
      </c>
      <c r="X293" s="1009">
        <v>0</v>
      </c>
      <c r="Y293" s="1009">
        <v>0</v>
      </c>
      <c r="Z293" s="1009">
        <v>0</v>
      </c>
      <c r="AA293" s="1009">
        <v>0</v>
      </c>
      <c r="AB293" s="1009">
        <v>0</v>
      </c>
      <c r="AC293" s="1009">
        <v>0</v>
      </c>
      <c r="AD293" s="1009">
        <v>0</v>
      </c>
      <c r="AE293" s="1009">
        <v>0</v>
      </c>
      <c r="AF293" s="1009">
        <v>0</v>
      </c>
      <c r="AG293" s="1009">
        <v>0</v>
      </c>
      <c r="AH293" s="1009">
        <v>0</v>
      </c>
    </row>
    <row r="294" spans="1:34" ht="30" customHeight="1">
      <c r="A294" s="2021"/>
      <c r="B294" s="995" t="s">
        <v>803</v>
      </c>
      <c r="C294" s="1009">
        <f t="shared" si="12"/>
        <v>0</v>
      </c>
      <c r="D294" s="1009">
        <v>0</v>
      </c>
      <c r="E294" s="1009">
        <v>0</v>
      </c>
      <c r="F294" s="1009">
        <v>0</v>
      </c>
      <c r="G294" s="1009">
        <v>0</v>
      </c>
      <c r="H294" s="1009">
        <v>0</v>
      </c>
      <c r="I294" s="1009">
        <v>0</v>
      </c>
      <c r="J294" s="1009">
        <v>0</v>
      </c>
      <c r="K294" s="1009">
        <v>0</v>
      </c>
      <c r="L294" s="1009">
        <v>0</v>
      </c>
      <c r="M294" s="1009">
        <v>0</v>
      </c>
      <c r="N294" s="1009">
        <v>0</v>
      </c>
      <c r="O294" s="1009">
        <v>0</v>
      </c>
      <c r="P294" s="1009">
        <v>0</v>
      </c>
      <c r="Q294" s="1009">
        <v>0</v>
      </c>
      <c r="R294" s="1009">
        <v>0</v>
      </c>
      <c r="S294" s="1009">
        <v>0</v>
      </c>
      <c r="T294" s="1009">
        <v>0</v>
      </c>
      <c r="U294" s="1009">
        <v>0</v>
      </c>
      <c r="V294" s="1009">
        <v>0</v>
      </c>
      <c r="W294" s="1009">
        <v>0</v>
      </c>
      <c r="X294" s="1009">
        <v>0</v>
      </c>
      <c r="Y294" s="1009">
        <v>0</v>
      </c>
      <c r="Z294" s="1009">
        <v>0</v>
      </c>
      <c r="AA294" s="1009">
        <v>0</v>
      </c>
      <c r="AB294" s="1009">
        <v>0</v>
      </c>
      <c r="AC294" s="1009">
        <v>0</v>
      </c>
      <c r="AD294" s="1009">
        <v>0</v>
      </c>
      <c r="AE294" s="1009">
        <v>0</v>
      </c>
      <c r="AF294" s="1009">
        <v>0</v>
      </c>
      <c r="AG294" s="1009">
        <v>0</v>
      </c>
      <c r="AH294" s="1009">
        <v>0</v>
      </c>
    </row>
    <row r="295" spans="1:34" ht="30" customHeight="1">
      <c r="A295" s="2021"/>
      <c r="B295" s="1011" t="s">
        <v>804</v>
      </c>
      <c r="C295" s="1009">
        <f t="shared" si="12"/>
        <v>0</v>
      </c>
      <c r="D295" s="1009">
        <v>0</v>
      </c>
      <c r="E295" s="1009">
        <v>0</v>
      </c>
      <c r="F295" s="1009">
        <v>0</v>
      </c>
      <c r="G295" s="1009">
        <v>0</v>
      </c>
      <c r="H295" s="1009">
        <v>0</v>
      </c>
      <c r="I295" s="1009">
        <v>0</v>
      </c>
      <c r="J295" s="1009">
        <v>0</v>
      </c>
      <c r="K295" s="1009">
        <v>0</v>
      </c>
      <c r="L295" s="1009">
        <v>0</v>
      </c>
      <c r="M295" s="1009">
        <v>0</v>
      </c>
      <c r="N295" s="1009">
        <v>0</v>
      </c>
      <c r="O295" s="1009">
        <v>0</v>
      </c>
      <c r="P295" s="1009">
        <v>0</v>
      </c>
      <c r="Q295" s="1009">
        <v>0</v>
      </c>
      <c r="R295" s="1009">
        <v>0</v>
      </c>
      <c r="S295" s="1009">
        <v>0</v>
      </c>
      <c r="T295" s="1009">
        <v>0</v>
      </c>
      <c r="U295" s="1009">
        <v>0</v>
      </c>
      <c r="V295" s="1009">
        <v>0</v>
      </c>
      <c r="W295" s="1009">
        <v>0</v>
      </c>
      <c r="X295" s="1009">
        <v>0</v>
      </c>
      <c r="Y295" s="1009">
        <v>0</v>
      </c>
      <c r="Z295" s="1009">
        <v>0</v>
      </c>
      <c r="AA295" s="1009">
        <v>0</v>
      </c>
      <c r="AB295" s="1009">
        <v>0</v>
      </c>
      <c r="AC295" s="1009">
        <v>0</v>
      </c>
      <c r="AD295" s="1009">
        <v>0</v>
      </c>
      <c r="AE295" s="1009">
        <v>0</v>
      </c>
      <c r="AF295" s="1009">
        <v>0</v>
      </c>
      <c r="AG295" s="1009">
        <v>0</v>
      </c>
      <c r="AH295" s="1009">
        <v>0</v>
      </c>
    </row>
    <row r="296" spans="1:34" ht="30" customHeight="1">
      <c r="A296" s="2021"/>
      <c r="B296" s="1011" t="s">
        <v>805</v>
      </c>
      <c r="C296" s="1009">
        <f t="shared" si="12"/>
        <v>0</v>
      </c>
      <c r="D296" s="1009">
        <v>0</v>
      </c>
      <c r="E296" s="1009">
        <v>0</v>
      </c>
      <c r="F296" s="1009">
        <v>0</v>
      </c>
      <c r="G296" s="1009">
        <v>0</v>
      </c>
      <c r="H296" s="1009">
        <v>0</v>
      </c>
      <c r="I296" s="1009">
        <v>0</v>
      </c>
      <c r="J296" s="1009">
        <v>0</v>
      </c>
      <c r="K296" s="1009">
        <v>0</v>
      </c>
      <c r="L296" s="1009">
        <v>0</v>
      </c>
      <c r="M296" s="1009">
        <v>0</v>
      </c>
      <c r="N296" s="1009">
        <v>0</v>
      </c>
      <c r="O296" s="1009">
        <v>0</v>
      </c>
      <c r="P296" s="1009">
        <v>0</v>
      </c>
      <c r="Q296" s="1009">
        <v>0</v>
      </c>
      <c r="R296" s="1009">
        <v>0</v>
      </c>
      <c r="S296" s="1009">
        <v>0</v>
      </c>
      <c r="T296" s="1009">
        <v>0</v>
      </c>
      <c r="U296" s="1009">
        <v>0</v>
      </c>
      <c r="V296" s="1009">
        <v>0</v>
      </c>
      <c r="W296" s="1009">
        <v>0</v>
      </c>
      <c r="X296" s="1009">
        <v>0</v>
      </c>
      <c r="Y296" s="1009">
        <v>0</v>
      </c>
      <c r="Z296" s="1009">
        <v>0</v>
      </c>
      <c r="AA296" s="1009">
        <v>0</v>
      </c>
      <c r="AB296" s="1009">
        <v>0</v>
      </c>
      <c r="AC296" s="1009">
        <v>0</v>
      </c>
      <c r="AD296" s="1009">
        <v>0</v>
      </c>
      <c r="AE296" s="1009">
        <v>0</v>
      </c>
      <c r="AF296" s="1009">
        <v>0</v>
      </c>
      <c r="AG296" s="1009">
        <v>0</v>
      </c>
      <c r="AH296" s="1009">
        <v>0</v>
      </c>
    </row>
    <row r="297" spans="1:34" ht="30" customHeight="1">
      <c r="A297" s="2021"/>
      <c r="B297" s="1011" t="s">
        <v>806</v>
      </c>
      <c r="C297" s="1009">
        <f t="shared" ref="C297:C363" si="14">SUM(D297:AH297)</f>
        <v>0</v>
      </c>
      <c r="D297" s="1009">
        <v>0</v>
      </c>
      <c r="E297" s="1009">
        <v>0</v>
      </c>
      <c r="F297" s="1009">
        <v>0</v>
      </c>
      <c r="G297" s="1009">
        <v>0</v>
      </c>
      <c r="H297" s="1009">
        <v>0</v>
      </c>
      <c r="I297" s="1009">
        <v>0</v>
      </c>
      <c r="J297" s="1009">
        <v>0</v>
      </c>
      <c r="K297" s="1009">
        <v>0</v>
      </c>
      <c r="L297" s="1009">
        <v>0</v>
      </c>
      <c r="M297" s="1009">
        <v>0</v>
      </c>
      <c r="N297" s="1009">
        <v>0</v>
      </c>
      <c r="O297" s="1009">
        <v>0</v>
      </c>
      <c r="P297" s="1009">
        <v>0</v>
      </c>
      <c r="Q297" s="1009">
        <v>0</v>
      </c>
      <c r="R297" s="1009">
        <v>0</v>
      </c>
      <c r="S297" s="1009">
        <v>0</v>
      </c>
      <c r="T297" s="1009">
        <v>0</v>
      </c>
      <c r="U297" s="1009">
        <v>0</v>
      </c>
      <c r="V297" s="1009">
        <v>0</v>
      </c>
      <c r="W297" s="1009">
        <v>0</v>
      </c>
      <c r="X297" s="1009">
        <v>0</v>
      </c>
      <c r="Y297" s="1009">
        <v>0</v>
      </c>
      <c r="Z297" s="1009">
        <v>0</v>
      </c>
      <c r="AA297" s="1009">
        <v>0</v>
      </c>
      <c r="AB297" s="1009">
        <v>0</v>
      </c>
      <c r="AC297" s="1009">
        <v>0</v>
      </c>
      <c r="AD297" s="1009">
        <v>0</v>
      </c>
      <c r="AE297" s="1009">
        <v>0</v>
      </c>
      <c r="AF297" s="1009">
        <v>0</v>
      </c>
      <c r="AG297" s="1009">
        <v>0</v>
      </c>
      <c r="AH297" s="1009">
        <v>0</v>
      </c>
    </row>
    <row r="298" spans="1:34" ht="30" customHeight="1">
      <c r="A298" s="2021"/>
      <c r="B298" s="995" t="s">
        <v>807</v>
      </c>
      <c r="C298" s="1009">
        <f t="shared" si="14"/>
        <v>0</v>
      </c>
      <c r="D298" s="1009">
        <v>0</v>
      </c>
      <c r="E298" s="1009">
        <v>0</v>
      </c>
      <c r="F298" s="1009">
        <v>0</v>
      </c>
      <c r="G298" s="1009">
        <v>0</v>
      </c>
      <c r="H298" s="1009">
        <v>0</v>
      </c>
      <c r="I298" s="1009">
        <v>0</v>
      </c>
      <c r="J298" s="1009">
        <v>0</v>
      </c>
      <c r="K298" s="1009">
        <v>0</v>
      </c>
      <c r="L298" s="1009">
        <v>0</v>
      </c>
      <c r="M298" s="1009">
        <v>0</v>
      </c>
      <c r="N298" s="1009">
        <v>0</v>
      </c>
      <c r="O298" s="1009">
        <v>0</v>
      </c>
      <c r="P298" s="1009">
        <v>0</v>
      </c>
      <c r="Q298" s="1009">
        <v>0</v>
      </c>
      <c r="R298" s="1009">
        <v>0</v>
      </c>
      <c r="S298" s="1009">
        <v>0</v>
      </c>
      <c r="T298" s="1009">
        <v>0</v>
      </c>
      <c r="U298" s="1009">
        <v>0</v>
      </c>
      <c r="V298" s="1009">
        <v>0</v>
      </c>
      <c r="W298" s="1009">
        <v>0</v>
      </c>
      <c r="X298" s="1009">
        <v>0</v>
      </c>
      <c r="Y298" s="1009">
        <v>0</v>
      </c>
      <c r="Z298" s="1009">
        <v>0</v>
      </c>
      <c r="AA298" s="1009">
        <v>0</v>
      </c>
      <c r="AB298" s="1009">
        <v>0</v>
      </c>
      <c r="AC298" s="1009">
        <v>0</v>
      </c>
      <c r="AD298" s="1009">
        <v>0</v>
      </c>
      <c r="AE298" s="1009">
        <v>0</v>
      </c>
      <c r="AF298" s="1009">
        <v>0</v>
      </c>
      <c r="AG298" s="1009">
        <v>0</v>
      </c>
      <c r="AH298" s="1009">
        <v>0</v>
      </c>
    </row>
    <row r="299" spans="1:34" ht="30" customHeight="1">
      <c r="A299" s="2021"/>
      <c r="B299" s="991" t="s">
        <v>808</v>
      </c>
      <c r="C299" s="1009">
        <f t="shared" si="14"/>
        <v>0</v>
      </c>
      <c r="D299" s="1009">
        <v>0</v>
      </c>
      <c r="E299" s="1009">
        <v>0</v>
      </c>
      <c r="F299" s="1009">
        <v>0</v>
      </c>
      <c r="G299" s="1009">
        <v>0</v>
      </c>
      <c r="H299" s="1009">
        <v>0</v>
      </c>
      <c r="I299" s="1009">
        <v>0</v>
      </c>
      <c r="J299" s="1009">
        <v>0</v>
      </c>
      <c r="K299" s="1009">
        <v>0</v>
      </c>
      <c r="L299" s="1009">
        <v>0</v>
      </c>
      <c r="M299" s="1009">
        <v>0</v>
      </c>
      <c r="N299" s="1009">
        <v>0</v>
      </c>
      <c r="O299" s="1009">
        <v>0</v>
      </c>
      <c r="P299" s="1009">
        <v>0</v>
      </c>
      <c r="Q299" s="1009">
        <v>0</v>
      </c>
      <c r="R299" s="1009">
        <v>0</v>
      </c>
      <c r="S299" s="1009">
        <v>0</v>
      </c>
      <c r="T299" s="1009">
        <v>0</v>
      </c>
      <c r="U299" s="1009">
        <v>0</v>
      </c>
      <c r="V299" s="1009">
        <v>0</v>
      </c>
      <c r="W299" s="1009">
        <v>0</v>
      </c>
      <c r="X299" s="1009">
        <v>0</v>
      </c>
      <c r="Y299" s="1009">
        <v>0</v>
      </c>
      <c r="Z299" s="1009">
        <v>0</v>
      </c>
      <c r="AA299" s="1009">
        <v>0</v>
      </c>
      <c r="AB299" s="1009">
        <v>0</v>
      </c>
      <c r="AC299" s="1009">
        <v>0</v>
      </c>
      <c r="AD299" s="1009">
        <v>0</v>
      </c>
      <c r="AE299" s="1009">
        <v>0</v>
      </c>
      <c r="AF299" s="1009">
        <v>0</v>
      </c>
      <c r="AG299" s="1009">
        <v>0</v>
      </c>
      <c r="AH299" s="1009">
        <v>0</v>
      </c>
    </row>
    <row r="300" spans="1:34" ht="30" customHeight="1">
      <c r="A300" s="2021"/>
      <c r="B300" s="1011" t="s">
        <v>821</v>
      </c>
      <c r="C300" s="1009">
        <f t="shared" si="14"/>
        <v>0</v>
      </c>
      <c r="D300" s="1009">
        <v>0</v>
      </c>
      <c r="E300" s="1009">
        <v>0</v>
      </c>
      <c r="F300" s="1009">
        <v>0</v>
      </c>
      <c r="G300" s="1009">
        <v>0</v>
      </c>
      <c r="H300" s="1009">
        <v>0</v>
      </c>
      <c r="I300" s="1009">
        <v>0</v>
      </c>
      <c r="J300" s="1009">
        <v>0</v>
      </c>
      <c r="K300" s="1009">
        <v>0</v>
      </c>
      <c r="L300" s="1009">
        <v>0</v>
      </c>
      <c r="M300" s="1009">
        <v>0</v>
      </c>
      <c r="N300" s="1009">
        <v>0</v>
      </c>
      <c r="O300" s="1009">
        <v>0</v>
      </c>
      <c r="P300" s="1009">
        <v>0</v>
      </c>
      <c r="Q300" s="1009">
        <v>0</v>
      </c>
      <c r="R300" s="1009">
        <v>0</v>
      </c>
      <c r="S300" s="1009">
        <v>0</v>
      </c>
      <c r="T300" s="1009">
        <v>0</v>
      </c>
      <c r="U300" s="1009">
        <v>0</v>
      </c>
      <c r="V300" s="1009">
        <v>0</v>
      </c>
      <c r="W300" s="1009">
        <v>0</v>
      </c>
      <c r="X300" s="1009">
        <v>0</v>
      </c>
      <c r="Y300" s="1009">
        <v>0</v>
      </c>
      <c r="Z300" s="1009">
        <v>0</v>
      </c>
      <c r="AA300" s="1009">
        <v>0</v>
      </c>
      <c r="AB300" s="1009">
        <v>0</v>
      </c>
      <c r="AC300" s="1009">
        <v>0</v>
      </c>
      <c r="AD300" s="1009">
        <v>0</v>
      </c>
      <c r="AE300" s="1009">
        <v>0</v>
      </c>
      <c r="AF300" s="1009">
        <v>0</v>
      </c>
      <c r="AG300" s="1009">
        <v>0</v>
      </c>
      <c r="AH300" s="1009">
        <v>0</v>
      </c>
    </row>
    <row r="301" spans="1:34" ht="30" customHeight="1">
      <c r="A301" s="2021"/>
      <c r="B301" s="1011" t="s">
        <v>822</v>
      </c>
      <c r="C301" s="1009">
        <f t="shared" si="14"/>
        <v>0</v>
      </c>
      <c r="D301" s="1009">
        <v>0</v>
      </c>
      <c r="E301" s="1009">
        <v>0</v>
      </c>
      <c r="F301" s="1009">
        <v>0</v>
      </c>
      <c r="G301" s="1009">
        <v>0</v>
      </c>
      <c r="H301" s="1009">
        <v>0</v>
      </c>
      <c r="I301" s="1009">
        <v>0</v>
      </c>
      <c r="J301" s="1009">
        <v>0</v>
      </c>
      <c r="K301" s="1009">
        <v>0</v>
      </c>
      <c r="L301" s="1009">
        <v>0</v>
      </c>
      <c r="M301" s="1009">
        <v>0</v>
      </c>
      <c r="N301" s="1009">
        <v>0</v>
      </c>
      <c r="O301" s="1009">
        <v>0</v>
      </c>
      <c r="P301" s="1009">
        <v>0</v>
      </c>
      <c r="Q301" s="1009">
        <v>0</v>
      </c>
      <c r="R301" s="1009">
        <v>0</v>
      </c>
      <c r="S301" s="1009">
        <v>0</v>
      </c>
      <c r="T301" s="1009">
        <v>0</v>
      </c>
      <c r="U301" s="1009">
        <v>0</v>
      </c>
      <c r="V301" s="1009">
        <v>0</v>
      </c>
      <c r="W301" s="1009">
        <v>0</v>
      </c>
      <c r="X301" s="1009">
        <v>0</v>
      </c>
      <c r="Y301" s="1009">
        <v>0</v>
      </c>
      <c r="Z301" s="1009">
        <v>0</v>
      </c>
      <c r="AA301" s="1009">
        <v>0</v>
      </c>
      <c r="AB301" s="1009">
        <v>0</v>
      </c>
      <c r="AC301" s="1009">
        <v>0</v>
      </c>
      <c r="AD301" s="1009">
        <v>0</v>
      </c>
      <c r="AE301" s="1009">
        <v>0</v>
      </c>
      <c r="AF301" s="1009">
        <v>0</v>
      </c>
      <c r="AG301" s="1009">
        <v>0</v>
      </c>
      <c r="AH301" s="1009">
        <v>0</v>
      </c>
    </row>
    <row r="302" spans="1:34" ht="19.5" customHeight="1">
      <c r="A302" s="2021"/>
      <c r="B302" s="1249" t="s">
        <v>952</v>
      </c>
      <c r="C302" s="1009">
        <f t="shared" si="14"/>
        <v>0</v>
      </c>
      <c r="D302" s="1009">
        <v>0</v>
      </c>
      <c r="E302" s="1009">
        <v>0</v>
      </c>
      <c r="F302" s="1009">
        <v>0</v>
      </c>
      <c r="G302" s="1009">
        <v>0</v>
      </c>
      <c r="H302" s="1009">
        <v>0</v>
      </c>
      <c r="I302" s="1009">
        <v>0</v>
      </c>
      <c r="J302" s="1009">
        <v>0</v>
      </c>
      <c r="K302" s="1009">
        <v>0</v>
      </c>
      <c r="L302" s="1009">
        <v>0</v>
      </c>
      <c r="M302" s="1009">
        <v>0</v>
      </c>
      <c r="N302" s="1009">
        <v>0</v>
      </c>
      <c r="O302" s="1009">
        <v>0</v>
      </c>
      <c r="P302" s="1009">
        <v>0</v>
      </c>
      <c r="Q302" s="1009">
        <v>0</v>
      </c>
      <c r="R302" s="1009">
        <v>0</v>
      </c>
      <c r="S302" s="1009">
        <v>0</v>
      </c>
      <c r="T302" s="1009">
        <v>0</v>
      </c>
      <c r="U302" s="1009">
        <v>0</v>
      </c>
      <c r="V302" s="1009">
        <v>0</v>
      </c>
      <c r="W302" s="1009">
        <v>0</v>
      </c>
      <c r="X302" s="1009">
        <v>0</v>
      </c>
      <c r="Y302" s="1009">
        <v>0</v>
      </c>
      <c r="Z302" s="1009">
        <v>0</v>
      </c>
      <c r="AA302" s="1009">
        <v>0</v>
      </c>
      <c r="AB302" s="1009">
        <v>0</v>
      </c>
      <c r="AC302" s="1009">
        <v>0</v>
      </c>
      <c r="AD302" s="1009">
        <v>0</v>
      </c>
      <c r="AE302" s="1009">
        <v>0</v>
      </c>
      <c r="AF302" s="1009">
        <v>0</v>
      </c>
      <c r="AG302" s="1009">
        <v>0</v>
      </c>
      <c r="AH302" s="1009">
        <v>0</v>
      </c>
    </row>
    <row r="303" spans="1:34" ht="19.5" customHeight="1">
      <c r="A303" s="2391" t="s">
        <v>817</v>
      </c>
      <c r="B303" s="1007" t="s">
        <v>41</v>
      </c>
      <c r="C303" s="1370">
        <f t="shared" si="14"/>
        <v>940.11</v>
      </c>
      <c r="D303" s="1007">
        <f>SUM('동구 배수관'!D304:'동구 배수관'!D325)</f>
        <v>929.62</v>
      </c>
      <c r="E303" s="1007">
        <f>SUM('동구 배수관'!E304:'동구 배수관'!E325)</f>
        <v>0</v>
      </c>
      <c r="F303" s="1007">
        <f>SUM('동구 배수관'!F304:'동구 배수관'!F325)</f>
        <v>0</v>
      </c>
      <c r="G303" s="1007">
        <f>SUM('동구 배수관'!G304:'동구 배수관'!G325)</f>
        <v>0</v>
      </c>
      <c r="H303" s="1007">
        <f>SUM('동구 배수관'!H304:'동구 배수관'!H325)</f>
        <v>0</v>
      </c>
      <c r="I303" s="1007">
        <f>SUM('동구 배수관'!I304:'동구 배수관'!I325)</f>
        <v>0</v>
      </c>
      <c r="J303" s="1007">
        <f>SUM('동구 배수관'!J304:'동구 배수관'!J325)</f>
        <v>0</v>
      </c>
      <c r="K303" s="1007">
        <f>SUM('동구 배수관'!K304:'동구 배수관'!K325)</f>
        <v>0</v>
      </c>
      <c r="L303" s="1007">
        <f>SUM('동구 배수관'!L304:'동구 배수관'!L325)</f>
        <v>0</v>
      </c>
      <c r="M303" s="1007">
        <f>SUM('동구 배수관'!M304:'동구 배수관'!M325)</f>
        <v>0</v>
      </c>
      <c r="N303" s="1007">
        <f>SUM('동구 배수관'!N304:'동구 배수관'!N325)</f>
        <v>0</v>
      </c>
      <c r="O303" s="1007">
        <f>SUM('동구 배수관'!O304:'동구 배수관'!O325)</f>
        <v>0</v>
      </c>
      <c r="P303" s="1007">
        <f>SUM('동구 배수관'!P304:'동구 배수관'!P325)</f>
        <v>0</v>
      </c>
      <c r="Q303" s="1007">
        <f>SUM('동구 배수관'!Q304:'동구 배수관'!Q325)</f>
        <v>0</v>
      </c>
      <c r="R303" s="1007">
        <f>SUM('동구 배수관'!R304:'동구 배수관'!R325)</f>
        <v>0</v>
      </c>
      <c r="S303" s="1007">
        <f>SUM('동구 배수관'!S304:'동구 배수관'!S325)</f>
        <v>0</v>
      </c>
      <c r="T303" s="1007">
        <f>SUM('동구 배수관'!T304:'동구 배수관'!T325)</f>
        <v>0</v>
      </c>
      <c r="U303" s="1007">
        <f>SUM('동구 배수관'!U304:'동구 배수관'!U325)</f>
        <v>0</v>
      </c>
      <c r="V303" s="1007">
        <f>SUM('동구 배수관'!V304:'동구 배수관'!V325)</f>
        <v>0</v>
      </c>
      <c r="W303" s="1007">
        <f>SUM('동구 배수관'!W304:'동구 배수관'!W325)</f>
        <v>0</v>
      </c>
      <c r="X303" s="1007">
        <f>SUM('동구 배수관'!X304:'동구 배수관'!X325)</f>
        <v>0</v>
      </c>
      <c r="Y303" s="1007">
        <f>SUM('동구 배수관'!Y304:'동구 배수관'!Y325)</f>
        <v>0</v>
      </c>
      <c r="Z303" s="1007">
        <f>SUM('동구 배수관'!Z304:'동구 배수관'!Z325)</f>
        <v>0</v>
      </c>
      <c r="AA303" s="1007">
        <f>SUM('동구 배수관'!AA304:'동구 배수관'!AA325)</f>
        <v>0</v>
      </c>
      <c r="AB303" s="1007">
        <f>SUM('동구 배수관'!AB304:'동구 배수관'!AB325)</f>
        <v>0</v>
      </c>
      <c r="AC303" s="1007">
        <f>SUM('동구 배수관'!AC304:'동구 배수관'!AC325)</f>
        <v>0</v>
      </c>
      <c r="AD303" s="1007">
        <f>SUM('동구 배수관'!AD304:'동구 배수관'!AD325)</f>
        <v>0</v>
      </c>
      <c r="AE303" s="1007">
        <f>SUM('동구 배수관'!AE304:'동구 배수관'!AE325)</f>
        <v>0</v>
      </c>
      <c r="AF303" s="1007">
        <f>SUM('동구 배수관'!AF304:'동구 배수관'!AF325)</f>
        <v>10.49</v>
      </c>
      <c r="AG303" s="1007">
        <f>SUM('동구 배수관'!AG304:'동구 배수관'!AG325)</f>
        <v>0</v>
      </c>
      <c r="AH303" s="1007">
        <f>SUM('동구 배수관'!AH304:'동구 배수관'!AH325)</f>
        <v>0</v>
      </c>
    </row>
    <row r="304" spans="1:34" ht="19.5" customHeight="1">
      <c r="A304" s="2391" t="s">
        <v>817</v>
      </c>
      <c r="B304" s="989" t="s">
        <v>951</v>
      </c>
      <c r="C304" s="1009">
        <f t="shared" si="14"/>
        <v>0</v>
      </c>
      <c r="D304" s="1009">
        <v>0</v>
      </c>
      <c r="E304" s="1009">
        <v>0</v>
      </c>
      <c r="F304" s="1009">
        <v>0</v>
      </c>
      <c r="G304" s="1009">
        <v>0</v>
      </c>
      <c r="H304" s="1009">
        <v>0</v>
      </c>
      <c r="I304" s="1009">
        <v>0</v>
      </c>
      <c r="J304" s="1009">
        <v>0</v>
      </c>
      <c r="K304" s="1009">
        <v>0</v>
      </c>
      <c r="L304" s="1009">
        <v>0</v>
      </c>
      <c r="M304" s="1009">
        <v>0</v>
      </c>
      <c r="N304" s="1009">
        <v>0</v>
      </c>
      <c r="O304" s="1009">
        <v>0</v>
      </c>
      <c r="P304" s="1009">
        <v>0</v>
      </c>
      <c r="Q304" s="1009">
        <v>0</v>
      </c>
      <c r="R304" s="1009">
        <v>0</v>
      </c>
      <c r="S304" s="1009">
        <v>0</v>
      </c>
      <c r="T304" s="1009">
        <v>0</v>
      </c>
      <c r="U304" s="1009">
        <v>0</v>
      </c>
      <c r="V304" s="1009">
        <v>0</v>
      </c>
      <c r="W304" s="1009">
        <v>0</v>
      </c>
      <c r="X304" s="1009">
        <v>0</v>
      </c>
      <c r="Y304" s="1009">
        <v>0</v>
      </c>
      <c r="Z304" s="1009">
        <v>0</v>
      </c>
      <c r="AA304" s="1009">
        <v>0</v>
      </c>
      <c r="AB304" s="1009">
        <v>0</v>
      </c>
      <c r="AC304" s="1009">
        <v>0</v>
      </c>
      <c r="AD304" s="1009">
        <v>0</v>
      </c>
      <c r="AE304" s="1009">
        <v>0</v>
      </c>
      <c r="AF304" s="1009">
        <v>0</v>
      </c>
      <c r="AG304" s="1009">
        <v>0</v>
      </c>
      <c r="AH304" s="1009">
        <v>0</v>
      </c>
    </row>
    <row r="305" spans="1:34" ht="30" customHeight="1">
      <c r="A305" s="2021"/>
      <c r="B305" s="989" t="s">
        <v>796</v>
      </c>
      <c r="C305" s="1009">
        <f t="shared" si="14"/>
        <v>0</v>
      </c>
      <c r="D305" s="1009">
        <v>0</v>
      </c>
      <c r="E305" s="1009">
        <v>0</v>
      </c>
      <c r="F305" s="1009">
        <v>0</v>
      </c>
      <c r="G305" s="1009">
        <v>0</v>
      </c>
      <c r="H305" s="1009">
        <v>0</v>
      </c>
      <c r="I305" s="1009">
        <v>0</v>
      </c>
      <c r="J305" s="1009">
        <v>0</v>
      </c>
      <c r="K305" s="1009">
        <v>0</v>
      </c>
      <c r="L305" s="1009">
        <v>0</v>
      </c>
      <c r="M305" s="1009">
        <v>0</v>
      </c>
      <c r="N305" s="1009">
        <v>0</v>
      </c>
      <c r="O305" s="1009">
        <v>0</v>
      </c>
      <c r="P305" s="1009">
        <v>0</v>
      </c>
      <c r="Q305" s="1009">
        <v>0</v>
      </c>
      <c r="R305" s="1009">
        <v>0</v>
      </c>
      <c r="S305" s="1009">
        <v>0</v>
      </c>
      <c r="T305" s="1009">
        <v>0</v>
      </c>
      <c r="U305" s="1009">
        <v>0</v>
      </c>
      <c r="V305" s="1009">
        <v>0</v>
      </c>
      <c r="W305" s="1009">
        <v>0</v>
      </c>
      <c r="X305" s="1009">
        <v>0</v>
      </c>
      <c r="Y305" s="1009">
        <v>0</v>
      </c>
      <c r="Z305" s="1009">
        <v>0</v>
      </c>
      <c r="AA305" s="1009">
        <v>0</v>
      </c>
      <c r="AB305" s="1009">
        <v>0</v>
      </c>
      <c r="AC305" s="1009">
        <v>0</v>
      </c>
      <c r="AD305" s="1009">
        <v>0</v>
      </c>
      <c r="AE305" s="1009">
        <v>0</v>
      </c>
      <c r="AF305" s="1009">
        <v>0</v>
      </c>
      <c r="AG305" s="1009">
        <v>0</v>
      </c>
      <c r="AH305" s="1009">
        <v>0</v>
      </c>
    </row>
    <row r="306" spans="1:34" ht="30" customHeight="1">
      <c r="A306" s="2021"/>
      <c r="B306" s="989" t="s">
        <v>797</v>
      </c>
      <c r="C306" s="1009">
        <f t="shared" si="14"/>
        <v>0</v>
      </c>
      <c r="D306" s="1009">
        <v>0</v>
      </c>
      <c r="E306" s="1009">
        <v>0</v>
      </c>
      <c r="F306" s="1009">
        <v>0</v>
      </c>
      <c r="G306" s="1009">
        <v>0</v>
      </c>
      <c r="H306" s="1009">
        <v>0</v>
      </c>
      <c r="I306" s="1009">
        <v>0</v>
      </c>
      <c r="J306" s="1009">
        <v>0</v>
      </c>
      <c r="K306" s="1009">
        <v>0</v>
      </c>
      <c r="L306" s="1009">
        <v>0</v>
      </c>
      <c r="M306" s="1009">
        <v>0</v>
      </c>
      <c r="N306" s="1009">
        <v>0</v>
      </c>
      <c r="O306" s="1009">
        <v>0</v>
      </c>
      <c r="P306" s="1009">
        <v>0</v>
      </c>
      <c r="Q306" s="1009">
        <v>0</v>
      </c>
      <c r="R306" s="1009">
        <v>0</v>
      </c>
      <c r="S306" s="1009">
        <v>0</v>
      </c>
      <c r="T306" s="1009">
        <v>0</v>
      </c>
      <c r="U306" s="1009">
        <v>0</v>
      </c>
      <c r="V306" s="1009">
        <v>0</v>
      </c>
      <c r="W306" s="1009">
        <v>0</v>
      </c>
      <c r="X306" s="1009">
        <v>0</v>
      </c>
      <c r="Y306" s="1009">
        <v>0</v>
      </c>
      <c r="Z306" s="1009">
        <v>0</v>
      </c>
      <c r="AA306" s="1009">
        <v>0</v>
      </c>
      <c r="AB306" s="1009">
        <v>0</v>
      </c>
      <c r="AC306" s="1009">
        <v>0</v>
      </c>
      <c r="AD306" s="1009">
        <v>0</v>
      </c>
      <c r="AE306" s="1009">
        <v>0</v>
      </c>
      <c r="AF306" s="1009">
        <v>0</v>
      </c>
      <c r="AG306" s="1009">
        <v>0</v>
      </c>
      <c r="AH306" s="1009">
        <v>0</v>
      </c>
    </row>
    <row r="307" spans="1:34" ht="30" customHeight="1">
      <c r="A307" s="2021"/>
      <c r="B307" s="989" t="s">
        <v>798</v>
      </c>
      <c r="C307" s="1009">
        <f t="shared" si="14"/>
        <v>0</v>
      </c>
      <c r="D307" s="1009">
        <v>0</v>
      </c>
      <c r="E307" s="1009">
        <v>0</v>
      </c>
      <c r="F307" s="1009">
        <v>0</v>
      </c>
      <c r="G307" s="1009">
        <v>0</v>
      </c>
      <c r="H307" s="1009">
        <v>0</v>
      </c>
      <c r="I307" s="1009">
        <v>0</v>
      </c>
      <c r="J307" s="1009">
        <v>0</v>
      </c>
      <c r="K307" s="1009">
        <v>0</v>
      </c>
      <c r="L307" s="1009">
        <v>0</v>
      </c>
      <c r="M307" s="1009">
        <v>0</v>
      </c>
      <c r="N307" s="1009">
        <v>0</v>
      </c>
      <c r="O307" s="1009">
        <v>0</v>
      </c>
      <c r="P307" s="1009">
        <v>0</v>
      </c>
      <c r="Q307" s="1009">
        <v>0</v>
      </c>
      <c r="R307" s="1009">
        <v>0</v>
      </c>
      <c r="S307" s="1009">
        <v>0</v>
      </c>
      <c r="T307" s="1009">
        <v>0</v>
      </c>
      <c r="U307" s="1009">
        <v>0</v>
      </c>
      <c r="V307" s="1009">
        <v>0</v>
      </c>
      <c r="W307" s="1009">
        <v>0</v>
      </c>
      <c r="X307" s="1009">
        <v>0</v>
      </c>
      <c r="Y307" s="1009">
        <v>0</v>
      </c>
      <c r="Z307" s="1009">
        <v>0</v>
      </c>
      <c r="AA307" s="1009">
        <v>0</v>
      </c>
      <c r="AB307" s="1009">
        <v>0</v>
      </c>
      <c r="AC307" s="1009">
        <v>0</v>
      </c>
      <c r="AD307" s="1009">
        <v>0</v>
      </c>
      <c r="AE307" s="1009">
        <v>0</v>
      </c>
      <c r="AF307" s="1009">
        <v>0</v>
      </c>
      <c r="AG307" s="1009">
        <v>0</v>
      </c>
      <c r="AH307" s="1009">
        <v>0</v>
      </c>
    </row>
    <row r="308" spans="1:34" ht="30" customHeight="1">
      <c r="A308" s="2021"/>
      <c r="B308" s="989" t="s">
        <v>780</v>
      </c>
      <c r="C308" s="1009">
        <f t="shared" si="14"/>
        <v>10.49</v>
      </c>
      <c r="D308" s="1009">
        <v>0</v>
      </c>
      <c r="E308" s="1009">
        <v>0</v>
      </c>
      <c r="F308" s="1009">
        <v>0</v>
      </c>
      <c r="G308" s="1009">
        <v>0</v>
      </c>
      <c r="H308" s="1009">
        <v>0</v>
      </c>
      <c r="I308" s="1009">
        <v>0</v>
      </c>
      <c r="J308" s="1009">
        <v>0</v>
      </c>
      <c r="K308" s="1009">
        <v>0</v>
      </c>
      <c r="L308" s="1009">
        <v>0</v>
      </c>
      <c r="M308" s="1009">
        <v>0</v>
      </c>
      <c r="N308" s="1009">
        <v>0</v>
      </c>
      <c r="O308" s="1009">
        <v>0</v>
      </c>
      <c r="P308" s="1009">
        <v>0</v>
      </c>
      <c r="Q308" s="1009">
        <v>0</v>
      </c>
      <c r="R308" s="1009">
        <v>0</v>
      </c>
      <c r="S308" s="1009">
        <v>0</v>
      </c>
      <c r="T308" s="1009">
        <v>0</v>
      </c>
      <c r="U308" s="1009">
        <v>0</v>
      </c>
      <c r="V308" s="1009">
        <v>0</v>
      </c>
      <c r="W308" s="1009">
        <v>0</v>
      </c>
      <c r="X308" s="1009">
        <v>0</v>
      </c>
      <c r="Y308" s="1009">
        <v>0</v>
      </c>
      <c r="Z308" s="1009">
        <v>0</v>
      </c>
      <c r="AA308" s="1009">
        <v>0</v>
      </c>
      <c r="AB308" s="1009">
        <v>0</v>
      </c>
      <c r="AC308" s="1009">
        <v>0</v>
      </c>
      <c r="AD308" s="1009">
        <v>0</v>
      </c>
      <c r="AE308" s="1009">
        <v>0</v>
      </c>
      <c r="AF308" s="1009">
        <v>10.49</v>
      </c>
      <c r="AG308" s="1009">
        <v>0</v>
      </c>
      <c r="AH308" s="1009">
        <v>0</v>
      </c>
    </row>
    <row r="309" spans="1:34" ht="30" customHeight="1">
      <c r="A309" s="2021"/>
      <c r="B309" s="991" t="s">
        <v>781</v>
      </c>
      <c r="C309" s="1009">
        <f t="shared" si="14"/>
        <v>929.62</v>
      </c>
      <c r="D309" s="1009">
        <v>929.62</v>
      </c>
      <c r="E309" s="1009"/>
      <c r="F309" s="1009"/>
      <c r="G309" s="1009"/>
      <c r="H309" s="1009"/>
      <c r="I309" s="1009"/>
      <c r="J309" s="1009"/>
      <c r="K309" s="1009"/>
      <c r="L309" s="1009"/>
      <c r="M309" s="1009"/>
      <c r="N309" s="1009"/>
      <c r="O309" s="1009"/>
      <c r="P309" s="1009"/>
      <c r="Q309" s="1009"/>
      <c r="R309" s="1009"/>
      <c r="S309" s="1009"/>
      <c r="T309" s="1009"/>
      <c r="U309" s="1009"/>
      <c r="V309" s="1009"/>
      <c r="W309" s="1009"/>
      <c r="X309" s="1009"/>
      <c r="Y309" s="1009">
        <v>0</v>
      </c>
      <c r="Z309" s="1009">
        <v>0</v>
      </c>
      <c r="AA309" s="1009">
        <v>0</v>
      </c>
      <c r="AB309" s="1009">
        <v>0</v>
      </c>
      <c r="AC309" s="1009">
        <v>0</v>
      </c>
      <c r="AD309" s="1009">
        <v>0</v>
      </c>
      <c r="AE309" s="1009">
        <v>0</v>
      </c>
      <c r="AF309" s="1009">
        <v>0</v>
      </c>
      <c r="AG309" s="1009">
        <v>0</v>
      </c>
      <c r="AH309" s="1009">
        <v>0</v>
      </c>
    </row>
    <row r="310" spans="1:34" ht="30" customHeight="1">
      <c r="A310" s="2021"/>
      <c r="B310" s="991" t="s">
        <v>786</v>
      </c>
      <c r="C310" s="1009">
        <f t="shared" si="14"/>
        <v>0</v>
      </c>
      <c r="D310" s="1009">
        <v>0</v>
      </c>
      <c r="E310" s="1009">
        <v>0</v>
      </c>
      <c r="F310" s="1009">
        <v>0</v>
      </c>
      <c r="G310" s="1009">
        <v>0</v>
      </c>
      <c r="H310" s="1009">
        <v>0</v>
      </c>
      <c r="I310" s="1009">
        <v>0</v>
      </c>
      <c r="J310" s="1009">
        <v>0</v>
      </c>
      <c r="K310" s="1009">
        <v>0</v>
      </c>
      <c r="L310" s="1009">
        <v>0</v>
      </c>
      <c r="M310" s="1009">
        <v>0</v>
      </c>
      <c r="N310" s="1009">
        <v>0</v>
      </c>
      <c r="O310" s="1009">
        <v>0</v>
      </c>
      <c r="P310" s="1009">
        <v>0</v>
      </c>
      <c r="Q310" s="1009">
        <v>0</v>
      </c>
      <c r="R310" s="1009">
        <v>0</v>
      </c>
      <c r="S310" s="1009">
        <v>0</v>
      </c>
      <c r="T310" s="1009">
        <v>0</v>
      </c>
      <c r="U310" s="1009">
        <v>0</v>
      </c>
      <c r="V310" s="1009">
        <v>0</v>
      </c>
      <c r="W310" s="1009">
        <v>0</v>
      </c>
      <c r="X310" s="1009">
        <v>0</v>
      </c>
      <c r="Y310" s="1009">
        <v>0</v>
      </c>
      <c r="Z310" s="1009">
        <v>0</v>
      </c>
      <c r="AA310" s="1009">
        <v>0</v>
      </c>
      <c r="AB310" s="1009">
        <v>0</v>
      </c>
      <c r="AC310" s="1009">
        <v>0</v>
      </c>
      <c r="AD310" s="1009">
        <v>0</v>
      </c>
      <c r="AE310" s="1009">
        <v>0</v>
      </c>
      <c r="AF310" s="1009">
        <v>0</v>
      </c>
      <c r="AG310" s="1009">
        <v>0</v>
      </c>
      <c r="AH310" s="1009">
        <v>0</v>
      </c>
    </row>
    <row r="311" spans="1:34" ht="30" customHeight="1">
      <c r="A311" s="2021"/>
      <c r="B311" s="991" t="s">
        <v>799</v>
      </c>
      <c r="C311" s="1009">
        <f t="shared" si="14"/>
        <v>0</v>
      </c>
      <c r="D311" s="1009">
        <v>0</v>
      </c>
      <c r="E311" s="1009">
        <v>0</v>
      </c>
      <c r="F311" s="1009">
        <v>0</v>
      </c>
      <c r="G311" s="1009">
        <v>0</v>
      </c>
      <c r="H311" s="1009">
        <v>0</v>
      </c>
      <c r="I311" s="1009">
        <v>0</v>
      </c>
      <c r="J311" s="1009">
        <v>0</v>
      </c>
      <c r="K311" s="1009">
        <v>0</v>
      </c>
      <c r="L311" s="1009">
        <v>0</v>
      </c>
      <c r="M311" s="1009">
        <v>0</v>
      </c>
      <c r="N311" s="1009">
        <v>0</v>
      </c>
      <c r="O311" s="1009">
        <v>0</v>
      </c>
      <c r="P311" s="1009">
        <v>0</v>
      </c>
      <c r="Q311" s="1009">
        <v>0</v>
      </c>
      <c r="R311" s="1009">
        <v>0</v>
      </c>
      <c r="S311" s="1009">
        <v>0</v>
      </c>
      <c r="T311" s="1009">
        <v>0</v>
      </c>
      <c r="U311" s="1009">
        <v>0</v>
      </c>
      <c r="V311" s="1009">
        <v>0</v>
      </c>
      <c r="W311" s="1009">
        <v>0</v>
      </c>
      <c r="X311" s="1009">
        <v>0</v>
      </c>
      <c r="Y311" s="1009">
        <v>0</v>
      </c>
      <c r="Z311" s="1009">
        <v>0</v>
      </c>
      <c r="AA311" s="1009">
        <v>0</v>
      </c>
      <c r="AB311" s="1009">
        <v>0</v>
      </c>
      <c r="AC311" s="1009">
        <v>0</v>
      </c>
      <c r="AD311" s="1009">
        <v>0</v>
      </c>
      <c r="AE311" s="1009">
        <v>0</v>
      </c>
      <c r="AF311" s="1009">
        <v>0</v>
      </c>
      <c r="AG311" s="1009">
        <v>0</v>
      </c>
      <c r="AH311" s="1009">
        <v>0</v>
      </c>
    </row>
    <row r="312" spans="1:34" ht="30" customHeight="1">
      <c r="A312" s="2021"/>
      <c r="B312" s="991" t="s">
        <v>787</v>
      </c>
      <c r="C312" s="1009">
        <f t="shared" si="14"/>
        <v>0</v>
      </c>
      <c r="D312" s="1009">
        <v>0</v>
      </c>
      <c r="E312" s="1009">
        <v>0</v>
      </c>
      <c r="F312" s="1009">
        <v>0</v>
      </c>
      <c r="G312" s="1009">
        <v>0</v>
      </c>
      <c r="H312" s="1009">
        <v>0</v>
      </c>
      <c r="I312" s="1009">
        <v>0</v>
      </c>
      <c r="J312" s="1009">
        <v>0</v>
      </c>
      <c r="K312" s="1009">
        <v>0</v>
      </c>
      <c r="L312" s="1009">
        <v>0</v>
      </c>
      <c r="M312" s="1009">
        <v>0</v>
      </c>
      <c r="N312" s="1009">
        <v>0</v>
      </c>
      <c r="O312" s="1009">
        <v>0</v>
      </c>
      <c r="P312" s="1009">
        <v>0</v>
      </c>
      <c r="Q312" s="1009">
        <v>0</v>
      </c>
      <c r="R312" s="1009">
        <v>0</v>
      </c>
      <c r="S312" s="1009">
        <v>0</v>
      </c>
      <c r="T312" s="1009">
        <v>0</v>
      </c>
      <c r="U312" s="1009">
        <v>0</v>
      </c>
      <c r="V312" s="1009">
        <v>0</v>
      </c>
      <c r="W312" s="1009">
        <v>0</v>
      </c>
      <c r="X312" s="1009">
        <v>0</v>
      </c>
      <c r="Y312" s="1009">
        <v>0</v>
      </c>
      <c r="Z312" s="1009">
        <v>0</v>
      </c>
      <c r="AA312" s="1009">
        <v>0</v>
      </c>
      <c r="AB312" s="1009">
        <v>0</v>
      </c>
      <c r="AC312" s="1009">
        <v>0</v>
      </c>
      <c r="AD312" s="1009">
        <v>0</v>
      </c>
      <c r="AE312" s="1009">
        <v>0</v>
      </c>
      <c r="AF312" s="1009">
        <v>0</v>
      </c>
      <c r="AG312" s="1009">
        <v>0</v>
      </c>
      <c r="AH312" s="1009">
        <v>0</v>
      </c>
    </row>
    <row r="313" spans="1:34" s="1710" customFormat="1" ht="30" customHeight="1">
      <c r="A313" s="2021"/>
      <c r="B313" s="991" t="s">
        <v>1533</v>
      </c>
      <c r="C313" s="1009">
        <f t="shared" ref="C313" si="15">SUM(D313:AH313)</f>
        <v>0</v>
      </c>
      <c r="D313" s="1009">
        <v>0</v>
      </c>
      <c r="E313" s="1009">
        <v>0</v>
      </c>
      <c r="F313" s="1009">
        <v>0</v>
      </c>
      <c r="G313" s="1009">
        <v>0</v>
      </c>
      <c r="H313" s="1009">
        <v>0</v>
      </c>
      <c r="I313" s="1009">
        <v>0</v>
      </c>
      <c r="J313" s="1009">
        <v>0</v>
      </c>
      <c r="K313" s="1009">
        <v>0</v>
      </c>
      <c r="L313" s="1009">
        <v>0</v>
      </c>
      <c r="M313" s="1009">
        <v>0</v>
      </c>
      <c r="N313" s="1009">
        <v>0</v>
      </c>
      <c r="O313" s="1009">
        <v>0</v>
      </c>
      <c r="P313" s="1009">
        <v>0</v>
      </c>
      <c r="Q313" s="1009">
        <v>0</v>
      </c>
      <c r="R313" s="1009">
        <v>0</v>
      </c>
      <c r="S313" s="1009">
        <v>0</v>
      </c>
      <c r="T313" s="1009">
        <v>0</v>
      </c>
      <c r="U313" s="1009">
        <v>0</v>
      </c>
      <c r="V313" s="1009">
        <v>0</v>
      </c>
      <c r="W313" s="1009">
        <v>0</v>
      </c>
      <c r="X313" s="1009">
        <v>0</v>
      </c>
      <c r="Y313" s="1009">
        <v>0</v>
      </c>
      <c r="Z313" s="1009">
        <v>0</v>
      </c>
      <c r="AA313" s="1009">
        <v>0</v>
      </c>
      <c r="AB313" s="1009">
        <v>0</v>
      </c>
      <c r="AC313" s="1009">
        <v>0</v>
      </c>
      <c r="AD313" s="1009">
        <v>0</v>
      </c>
      <c r="AE313" s="1009">
        <v>0</v>
      </c>
      <c r="AF313" s="1009">
        <v>0</v>
      </c>
      <c r="AG313" s="1009">
        <v>0</v>
      </c>
      <c r="AH313" s="1009">
        <v>0</v>
      </c>
    </row>
    <row r="314" spans="1:34" ht="30" customHeight="1">
      <c r="A314" s="2021"/>
      <c r="B314" s="991" t="s">
        <v>800</v>
      </c>
      <c r="C314" s="1009">
        <f t="shared" si="14"/>
        <v>0</v>
      </c>
      <c r="D314" s="1009">
        <v>0</v>
      </c>
      <c r="E314" s="1009">
        <v>0</v>
      </c>
      <c r="F314" s="1009">
        <v>0</v>
      </c>
      <c r="G314" s="1009">
        <v>0</v>
      </c>
      <c r="H314" s="1009">
        <v>0</v>
      </c>
      <c r="I314" s="1009">
        <v>0</v>
      </c>
      <c r="J314" s="1009">
        <v>0</v>
      </c>
      <c r="K314" s="1009">
        <v>0</v>
      </c>
      <c r="L314" s="1009">
        <v>0</v>
      </c>
      <c r="M314" s="1009">
        <v>0</v>
      </c>
      <c r="N314" s="1009">
        <v>0</v>
      </c>
      <c r="O314" s="1009">
        <v>0</v>
      </c>
      <c r="P314" s="1009">
        <v>0</v>
      </c>
      <c r="Q314" s="1009">
        <v>0</v>
      </c>
      <c r="R314" s="1009">
        <v>0</v>
      </c>
      <c r="S314" s="1009">
        <v>0</v>
      </c>
      <c r="T314" s="1009">
        <v>0</v>
      </c>
      <c r="U314" s="1009">
        <v>0</v>
      </c>
      <c r="V314" s="1009">
        <v>0</v>
      </c>
      <c r="W314" s="1009">
        <v>0</v>
      </c>
      <c r="X314" s="1009">
        <v>0</v>
      </c>
      <c r="Y314" s="1009">
        <v>0</v>
      </c>
      <c r="Z314" s="1009">
        <v>0</v>
      </c>
      <c r="AA314" s="1009">
        <v>0</v>
      </c>
      <c r="AB314" s="1009">
        <v>0</v>
      </c>
      <c r="AC314" s="1009">
        <v>0</v>
      </c>
      <c r="AD314" s="1009">
        <v>0</v>
      </c>
      <c r="AE314" s="1009">
        <v>0</v>
      </c>
      <c r="AF314" s="1009">
        <v>0</v>
      </c>
      <c r="AG314" s="1009">
        <v>0</v>
      </c>
      <c r="AH314" s="1009">
        <v>0</v>
      </c>
    </row>
    <row r="315" spans="1:34" ht="30" customHeight="1">
      <c r="A315" s="2021"/>
      <c r="B315" s="989" t="s">
        <v>801</v>
      </c>
      <c r="C315" s="1009">
        <f t="shared" si="14"/>
        <v>0</v>
      </c>
      <c r="D315" s="1009">
        <v>0</v>
      </c>
      <c r="E315" s="1009">
        <v>0</v>
      </c>
      <c r="F315" s="1009">
        <v>0</v>
      </c>
      <c r="G315" s="1009">
        <v>0</v>
      </c>
      <c r="H315" s="1009">
        <v>0</v>
      </c>
      <c r="I315" s="1009">
        <v>0</v>
      </c>
      <c r="J315" s="1009">
        <v>0</v>
      </c>
      <c r="K315" s="1009">
        <v>0</v>
      </c>
      <c r="L315" s="1009">
        <v>0</v>
      </c>
      <c r="M315" s="1009">
        <v>0</v>
      </c>
      <c r="N315" s="1009">
        <v>0</v>
      </c>
      <c r="O315" s="1009">
        <v>0</v>
      </c>
      <c r="P315" s="1009">
        <v>0</v>
      </c>
      <c r="Q315" s="1009">
        <v>0</v>
      </c>
      <c r="R315" s="1009">
        <v>0</v>
      </c>
      <c r="S315" s="1009">
        <v>0</v>
      </c>
      <c r="T315" s="1009">
        <v>0</v>
      </c>
      <c r="U315" s="1009">
        <v>0</v>
      </c>
      <c r="V315" s="1009">
        <v>0</v>
      </c>
      <c r="W315" s="1009">
        <v>0</v>
      </c>
      <c r="X315" s="1009">
        <v>0</v>
      </c>
      <c r="Y315" s="1009">
        <v>0</v>
      </c>
      <c r="Z315" s="1009">
        <v>0</v>
      </c>
      <c r="AA315" s="1009">
        <v>0</v>
      </c>
      <c r="AB315" s="1009">
        <v>0</v>
      </c>
      <c r="AC315" s="1009">
        <v>0</v>
      </c>
      <c r="AD315" s="1009">
        <v>0</v>
      </c>
      <c r="AE315" s="1009">
        <v>0</v>
      </c>
      <c r="AF315" s="1009">
        <v>0</v>
      </c>
      <c r="AG315" s="1009">
        <v>0</v>
      </c>
      <c r="AH315" s="1009">
        <v>0</v>
      </c>
    </row>
    <row r="316" spans="1:34" ht="30" customHeight="1">
      <c r="A316" s="2021"/>
      <c r="B316" s="995" t="s">
        <v>802</v>
      </c>
      <c r="C316" s="1009">
        <f t="shared" si="14"/>
        <v>0</v>
      </c>
      <c r="D316" s="1009">
        <v>0</v>
      </c>
      <c r="E316" s="1009">
        <v>0</v>
      </c>
      <c r="F316" s="1009">
        <v>0</v>
      </c>
      <c r="G316" s="1009">
        <v>0</v>
      </c>
      <c r="H316" s="1009">
        <v>0</v>
      </c>
      <c r="I316" s="1009">
        <v>0</v>
      </c>
      <c r="J316" s="1009">
        <v>0</v>
      </c>
      <c r="K316" s="1009">
        <v>0</v>
      </c>
      <c r="L316" s="1009">
        <v>0</v>
      </c>
      <c r="M316" s="1009">
        <v>0</v>
      </c>
      <c r="N316" s="1009">
        <v>0</v>
      </c>
      <c r="O316" s="1009">
        <v>0</v>
      </c>
      <c r="P316" s="1009">
        <v>0</v>
      </c>
      <c r="Q316" s="1009">
        <v>0</v>
      </c>
      <c r="R316" s="1009">
        <v>0</v>
      </c>
      <c r="S316" s="1009">
        <v>0</v>
      </c>
      <c r="T316" s="1009">
        <v>0</v>
      </c>
      <c r="U316" s="1009">
        <v>0</v>
      </c>
      <c r="V316" s="1009">
        <v>0</v>
      </c>
      <c r="W316" s="1009">
        <v>0</v>
      </c>
      <c r="X316" s="1009">
        <v>0</v>
      </c>
      <c r="Y316" s="1009">
        <v>0</v>
      </c>
      <c r="Z316" s="1009">
        <v>0</v>
      </c>
      <c r="AA316" s="1009">
        <v>0</v>
      </c>
      <c r="AB316" s="1009">
        <v>0</v>
      </c>
      <c r="AC316" s="1009">
        <v>0</v>
      </c>
      <c r="AD316" s="1009">
        <v>0</v>
      </c>
      <c r="AE316" s="1009">
        <v>0</v>
      </c>
      <c r="AF316" s="1009">
        <v>0</v>
      </c>
      <c r="AG316" s="1009">
        <v>0</v>
      </c>
      <c r="AH316" s="1009">
        <v>0</v>
      </c>
    </row>
    <row r="317" spans="1:34" ht="30" customHeight="1">
      <c r="A317" s="2021"/>
      <c r="B317" s="995" t="s">
        <v>803</v>
      </c>
      <c r="C317" s="1009">
        <f t="shared" si="14"/>
        <v>0</v>
      </c>
      <c r="D317" s="1009">
        <v>0</v>
      </c>
      <c r="E317" s="1009">
        <v>0</v>
      </c>
      <c r="F317" s="1009">
        <v>0</v>
      </c>
      <c r="G317" s="1009">
        <v>0</v>
      </c>
      <c r="H317" s="1009">
        <v>0</v>
      </c>
      <c r="I317" s="1009">
        <v>0</v>
      </c>
      <c r="J317" s="1009">
        <v>0</v>
      </c>
      <c r="K317" s="1009">
        <v>0</v>
      </c>
      <c r="L317" s="1009">
        <v>0</v>
      </c>
      <c r="M317" s="1009">
        <v>0</v>
      </c>
      <c r="N317" s="1009">
        <v>0</v>
      </c>
      <c r="O317" s="1009">
        <v>0</v>
      </c>
      <c r="P317" s="1009">
        <v>0</v>
      </c>
      <c r="Q317" s="1009">
        <v>0</v>
      </c>
      <c r="R317" s="1009">
        <v>0</v>
      </c>
      <c r="S317" s="1009">
        <v>0</v>
      </c>
      <c r="T317" s="1009">
        <v>0</v>
      </c>
      <c r="U317" s="1009">
        <v>0</v>
      </c>
      <c r="V317" s="1009">
        <v>0</v>
      </c>
      <c r="W317" s="1009">
        <v>0</v>
      </c>
      <c r="X317" s="1009">
        <v>0</v>
      </c>
      <c r="Y317" s="1009">
        <v>0</v>
      </c>
      <c r="Z317" s="1009">
        <v>0</v>
      </c>
      <c r="AA317" s="1009">
        <v>0</v>
      </c>
      <c r="AB317" s="1009">
        <v>0</v>
      </c>
      <c r="AC317" s="1009">
        <v>0</v>
      </c>
      <c r="AD317" s="1009">
        <v>0</v>
      </c>
      <c r="AE317" s="1009">
        <v>0</v>
      </c>
      <c r="AF317" s="1009">
        <v>0</v>
      </c>
      <c r="AG317" s="1009">
        <v>0</v>
      </c>
      <c r="AH317" s="1009">
        <v>0</v>
      </c>
    </row>
    <row r="318" spans="1:34" ht="30" customHeight="1">
      <c r="A318" s="2021"/>
      <c r="B318" s="1011" t="s">
        <v>804</v>
      </c>
      <c r="C318" s="1009">
        <f t="shared" si="14"/>
        <v>0</v>
      </c>
      <c r="D318" s="1009">
        <v>0</v>
      </c>
      <c r="E318" s="1009">
        <v>0</v>
      </c>
      <c r="F318" s="1009">
        <v>0</v>
      </c>
      <c r="G318" s="1009">
        <v>0</v>
      </c>
      <c r="H318" s="1009">
        <v>0</v>
      </c>
      <c r="I318" s="1009">
        <v>0</v>
      </c>
      <c r="J318" s="1009">
        <v>0</v>
      </c>
      <c r="K318" s="1009">
        <v>0</v>
      </c>
      <c r="L318" s="1009">
        <v>0</v>
      </c>
      <c r="M318" s="1009">
        <v>0</v>
      </c>
      <c r="N318" s="1009">
        <v>0</v>
      </c>
      <c r="O318" s="1009">
        <v>0</v>
      </c>
      <c r="P318" s="1009">
        <v>0</v>
      </c>
      <c r="Q318" s="1009">
        <v>0</v>
      </c>
      <c r="R318" s="1009">
        <v>0</v>
      </c>
      <c r="S318" s="1009">
        <v>0</v>
      </c>
      <c r="T318" s="1009">
        <v>0</v>
      </c>
      <c r="U318" s="1009">
        <v>0</v>
      </c>
      <c r="V318" s="1009">
        <v>0</v>
      </c>
      <c r="W318" s="1009">
        <v>0</v>
      </c>
      <c r="X318" s="1009">
        <v>0</v>
      </c>
      <c r="Y318" s="1009">
        <v>0</v>
      </c>
      <c r="Z318" s="1009">
        <v>0</v>
      </c>
      <c r="AA318" s="1009">
        <v>0</v>
      </c>
      <c r="AB318" s="1009">
        <v>0</v>
      </c>
      <c r="AC318" s="1009">
        <v>0</v>
      </c>
      <c r="AD318" s="1009">
        <v>0</v>
      </c>
      <c r="AE318" s="1009">
        <v>0</v>
      </c>
      <c r="AF318" s="1009">
        <v>0</v>
      </c>
      <c r="AG318" s="1009">
        <v>0</v>
      </c>
      <c r="AH318" s="1009">
        <v>0</v>
      </c>
    </row>
    <row r="319" spans="1:34" ht="30" customHeight="1">
      <c r="A319" s="2021"/>
      <c r="B319" s="1011" t="s">
        <v>805</v>
      </c>
      <c r="C319" s="1009">
        <f t="shared" si="14"/>
        <v>0</v>
      </c>
      <c r="D319" s="1009">
        <v>0</v>
      </c>
      <c r="E319" s="1009">
        <v>0</v>
      </c>
      <c r="F319" s="1009">
        <v>0</v>
      </c>
      <c r="G319" s="1009">
        <v>0</v>
      </c>
      <c r="H319" s="1009">
        <v>0</v>
      </c>
      <c r="I319" s="1009">
        <v>0</v>
      </c>
      <c r="J319" s="1009">
        <v>0</v>
      </c>
      <c r="K319" s="1009">
        <v>0</v>
      </c>
      <c r="L319" s="1009">
        <v>0</v>
      </c>
      <c r="M319" s="1009">
        <v>0</v>
      </c>
      <c r="N319" s="1009">
        <v>0</v>
      </c>
      <c r="O319" s="1009">
        <v>0</v>
      </c>
      <c r="P319" s="1009">
        <v>0</v>
      </c>
      <c r="Q319" s="1009">
        <v>0</v>
      </c>
      <c r="R319" s="1009">
        <v>0</v>
      </c>
      <c r="S319" s="1009">
        <v>0</v>
      </c>
      <c r="T319" s="1009">
        <v>0</v>
      </c>
      <c r="U319" s="1009">
        <v>0</v>
      </c>
      <c r="V319" s="1009">
        <v>0</v>
      </c>
      <c r="W319" s="1009">
        <v>0</v>
      </c>
      <c r="X319" s="1009">
        <v>0</v>
      </c>
      <c r="Y319" s="1009">
        <v>0</v>
      </c>
      <c r="Z319" s="1009">
        <v>0</v>
      </c>
      <c r="AA319" s="1009">
        <v>0</v>
      </c>
      <c r="AB319" s="1009">
        <v>0</v>
      </c>
      <c r="AC319" s="1009">
        <v>0</v>
      </c>
      <c r="AD319" s="1009">
        <v>0</v>
      </c>
      <c r="AE319" s="1009">
        <v>0</v>
      </c>
      <c r="AF319" s="1009">
        <v>0</v>
      </c>
      <c r="AG319" s="1009">
        <v>0</v>
      </c>
      <c r="AH319" s="1009">
        <v>0</v>
      </c>
    </row>
    <row r="320" spans="1:34" ht="30" customHeight="1">
      <c r="A320" s="2021"/>
      <c r="B320" s="1011" t="s">
        <v>806</v>
      </c>
      <c r="C320" s="1009">
        <f t="shared" si="14"/>
        <v>0</v>
      </c>
      <c r="D320" s="1009">
        <v>0</v>
      </c>
      <c r="E320" s="1009">
        <v>0</v>
      </c>
      <c r="F320" s="1009">
        <v>0</v>
      </c>
      <c r="G320" s="1009">
        <v>0</v>
      </c>
      <c r="H320" s="1009">
        <v>0</v>
      </c>
      <c r="I320" s="1009">
        <v>0</v>
      </c>
      <c r="J320" s="1009">
        <v>0</v>
      </c>
      <c r="K320" s="1009">
        <v>0</v>
      </c>
      <c r="L320" s="1009">
        <v>0</v>
      </c>
      <c r="M320" s="1009">
        <v>0</v>
      </c>
      <c r="N320" s="1009">
        <v>0</v>
      </c>
      <c r="O320" s="1009">
        <v>0</v>
      </c>
      <c r="P320" s="1009">
        <v>0</v>
      </c>
      <c r="Q320" s="1009">
        <v>0</v>
      </c>
      <c r="R320" s="1009">
        <v>0</v>
      </c>
      <c r="S320" s="1009">
        <v>0</v>
      </c>
      <c r="T320" s="1009">
        <v>0</v>
      </c>
      <c r="U320" s="1009">
        <v>0</v>
      </c>
      <c r="V320" s="1009">
        <v>0</v>
      </c>
      <c r="W320" s="1009">
        <v>0</v>
      </c>
      <c r="X320" s="1009">
        <v>0</v>
      </c>
      <c r="Y320" s="1009">
        <v>0</v>
      </c>
      <c r="Z320" s="1009">
        <v>0</v>
      </c>
      <c r="AA320" s="1009">
        <v>0</v>
      </c>
      <c r="AB320" s="1009">
        <v>0</v>
      </c>
      <c r="AC320" s="1009">
        <v>0</v>
      </c>
      <c r="AD320" s="1009">
        <v>0</v>
      </c>
      <c r="AE320" s="1009">
        <v>0</v>
      </c>
      <c r="AF320" s="1009">
        <v>0</v>
      </c>
      <c r="AG320" s="1009">
        <v>0</v>
      </c>
      <c r="AH320" s="1009">
        <v>0</v>
      </c>
    </row>
    <row r="321" spans="1:34" ht="30" customHeight="1">
      <c r="A321" s="2021"/>
      <c r="B321" s="995" t="s">
        <v>807</v>
      </c>
      <c r="C321" s="1009">
        <f t="shared" si="14"/>
        <v>0</v>
      </c>
      <c r="D321" s="1009">
        <v>0</v>
      </c>
      <c r="E321" s="1009">
        <v>0</v>
      </c>
      <c r="F321" s="1009">
        <v>0</v>
      </c>
      <c r="G321" s="1009">
        <v>0</v>
      </c>
      <c r="H321" s="1009">
        <v>0</v>
      </c>
      <c r="I321" s="1009">
        <v>0</v>
      </c>
      <c r="J321" s="1009">
        <v>0</v>
      </c>
      <c r="K321" s="1009">
        <v>0</v>
      </c>
      <c r="L321" s="1009">
        <v>0</v>
      </c>
      <c r="M321" s="1009">
        <v>0</v>
      </c>
      <c r="N321" s="1009">
        <v>0</v>
      </c>
      <c r="O321" s="1009">
        <v>0</v>
      </c>
      <c r="P321" s="1009">
        <v>0</v>
      </c>
      <c r="Q321" s="1009">
        <v>0</v>
      </c>
      <c r="R321" s="1009">
        <v>0</v>
      </c>
      <c r="S321" s="1009">
        <v>0</v>
      </c>
      <c r="T321" s="1009">
        <v>0</v>
      </c>
      <c r="U321" s="1009">
        <v>0</v>
      </c>
      <c r="V321" s="1009">
        <v>0</v>
      </c>
      <c r="W321" s="1009">
        <v>0</v>
      </c>
      <c r="X321" s="1009">
        <v>0</v>
      </c>
      <c r="Y321" s="1009">
        <v>0</v>
      </c>
      <c r="Z321" s="1009">
        <v>0</v>
      </c>
      <c r="AA321" s="1009">
        <v>0</v>
      </c>
      <c r="AB321" s="1009">
        <v>0</v>
      </c>
      <c r="AC321" s="1009">
        <v>0</v>
      </c>
      <c r="AD321" s="1009">
        <v>0</v>
      </c>
      <c r="AE321" s="1009">
        <v>0</v>
      </c>
      <c r="AF321" s="1009">
        <v>0</v>
      </c>
      <c r="AG321" s="1009">
        <v>0</v>
      </c>
      <c r="AH321" s="1009">
        <v>0</v>
      </c>
    </row>
    <row r="322" spans="1:34" ht="30" customHeight="1">
      <c r="A322" s="2021"/>
      <c r="B322" s="991" t="s">
        <v>808</v>
      </c>
      <c r="C322" s="1009">
        <f t="shared" si="14"/>
        <v>0</v>
      </c>
      <c r="D322" s="1009">
        <v>0</v>
      </c>
      <c r="E322" s="1009">
        <v>0</v>
      </c>
      <c r="F322" s="1009">
        <v>0</v>
      </c>
      <c r="G322" s="1009">
        <v>0</v>
      </c>
      <c r="H322" s="1009">
        <v>0</v>
      </c>
      <c r="I322" s="1009">
        <v>0</v>
      </c>
      <c r="J322" s="1009">
        <v>0</v>
      </c>
      <c r="K322" s="1009">
        <v>0</v>
      </c>
      <c r="L322" s="1009">
        <v>0</v>
      </c>
      <c r="M322" s="1009">
        <v>0</v>
      </c>
      <c r="N322" s="1009">
        <v>0</v>
      </c>
      <c r="O322" s="1009">
        <v>0</v>
      </c>
      <c r="P322" s="1009">
        <v>0</v>
      </c>
      <c r="Q322" s="1009">
        <v>0</v>
      </c>
      <c r="R322" s="1009">
        <v>0</v>
      </c>
      <c r="S322" s="1009">
        <v>0</v>
      </c>
      <c r="T322" s="1009">
        <v>0</v>
      </c>
      <c r="U322" s="1009">
        <v>0</v>
      </c>
      <c r="V322" s="1009">
        <v>0</v>
      </c>
      <c r="W322" s="1009">
        <v>0</v>
      </c>
      <c r="X322" s="1009">
        <v>0</v>
      </c>
      <c r="Y322" s="1009">
        <v>0</v>
      </c>
      <c r="Z322" s="1009">
        <v>0</v>
      </c>
      <c r="AA322" s="1009">
        <v>0</v>
      </c>
      <c r="AB322" s="1009">
        <v>0</v>
      </c>
      <c r="AC322" s="1009">
        <v>0</v>
      </c>
      <c r="AD322" s="1009">
        <v>0</v>
      </c>
      <c r="AE322" s="1009">
        <v>0</v>
      </c>
      <c r="AF322" s="1009">
        <v>0</v>
      </c>
      <c r="AG322" s="1009">
        <v>0</v>
      </c>
      <c r="AH322" s="1009">
        <v>0</v>
      </c>
    </row>
    <row r="323" spans="1:34" ht="30" customHeight="1">
      <c r="A323" s="2021"/>
      <c r="B323" s="1011" t="s">
        <v>821</v>
      </c>
      <c r="C323" s="1009">
        <f t="shared" si="14"/>
        <v>0</v>
      </c>
      <c r="D323" s="1009">
        <v>0</v>
      </c>
      <c r="E323" s="1009">
        <v>0</v>
      </c>
      <c r="F323" s="1009">
        <v>0</v>
      </c>
      <c r="G323" s="1009">
        <v>0</v>
      </c>
      <c r="H323" s="1009">
        <v>0</v>
      </c>
      <c r="I323" s="1009">
        <v>0</v>
      </c>
      <c r="J323" s="1009">
        <v>0</v>
      </c>
      <c r="K323" s="1009">
        <v>0</v>
      </c>
      <c r="L323" s="1009">
        <v>0</v>
      </c>
      <c r="M323" s="1009">
        <v>0</v>
      </c>
      <c r="N323" s="1009">
        <v>0</v>
      </c>
      <c r="O323" s="1009">
        <v>0</v>
      </c>
      <c r="P323" s="1009">
        <v>0</v>
      </c>
      <c r="Q323" s="1009">
        <v>0</v>
      </c>
      <c r="R323" s="1009">
        <v>0</v>
      </c>
      <c r="S323" s="1009">
        <v>0</v>
      </c>
      <c r="T323" s="1009">
        <v>0</v>
      </c>
      <c r="U323" s="1009">
        <v>0</v>
      </c>
      <c r="V323" s="1009">
        <v>0</v>
      </c>
      <c r="W323" s="1009">
        <v>0</v>
      </c>
      <c r="X323" s="1009">
        <v>0</v>
      </c>
      <c r="Y323" s="1009">
        <v>0</v>
      </c>
      <c r="Z323" s="1009">
        <v>0</v>
      </c>
      <c r="AA323" s="1009">
        <v>0</v>
      </c>
      <c r="AB323" s="1009">
        <v>0</v>
      </c>
      <c r="AC323" s="1009">
        <v>0</v>
      </c>
      <c r="AD323" s="1009">
        <v>0</v>
      </c>
      <c r="AE323" s="1009">
        <v>0</v>
      </c>
      <c r="AF323" s="1009">
        <v>0</v>
      </c>
      <c r="AG323" s="1009">
        <v>0</v>
      </c>
      <c r="AH323" s="1009">
        <v>0</v>
      </c>
    </row>
    <row r="324" spans="1:34" ht="30" customHeight="1">
      <c r="A324" s="2021"/>
      <c r="B324" s="1011" t="s">
        <v>822</v>
      </c>
      <c r="C324" s="1009">
        <f t="shared" si="14"/>
        <v>0</v>
      </c>
      <c r="D324" s="1009">
        <v>0</v>
      </c>
      <c r="E324" s="1009">
        <v>0</v>
      </c>
      <c r="F324" s="1009">
        <v>0</v>
      </c>
      <c r="G324" s="1009">
        <v>0</v>
      </c>
      <c r="H324" s="1009">
        <v>0</v>
      </c>
      <c r="I324" s="1009">
        <v>0</v>
      </c>
      <c r="J324" s="1009">
        <v>0</v>
      </c>
      <c r="K324" s="1009">
        <v>0</v>
      </c>
      <c r="L324" s="1009">
        <v>0</v>
      </c>
      <c r="M324" s="1009">
        <v>0</v>
      </c>
      <c r="N324" s="1009">
        <v>0</v>
      </c>
      <c r="O324" s="1009">
        <v>0</v>
      </c>
      <c r="P324" s="1009">
        <v>0</v>
      </c>
      <c r="Q324" s="1009">
        <v>0</v>
      </c>
      <c r="R324" s="1009">
        <v>0</v>
      </c>
      <c r="S324" s="1009">
        <v>0</v>
      </c>
      <c r="T324" s="1009">
        <v>0</v>
      </c>
      <c r="U324" s="1009">
        <v>0</v>
      </c>
      <c r="V324" s="1009">
        <v>0</v>
      </c>
      <c r="W324" s="1009">
        <v>0</v>
      </c>
      <c r="X324" s="1009">
        <v>0</v>
      </c>
      <c r="Y324" s="1009">
        <v>0</v>
      </c>
      <c r="Z324" s="1009">
        <v>0</v>
      </c>
      <c r="AA324" s="1009">
        <v>0</v>
      </c>
      <c r="AB324" s="1009">
        <v>0</v>
      </c>
      <c r="AC324" s="1009">
        <v>0</v>
      </c>
      <c r="AD324" s="1009">
        <v>0</v>
      </c>
      <c r="AE324" s="1009">
        <v>0</v>
      </c>
      <c r="AF324" s="1009">
        <v>0</v>
      </c>
      <c r="AG324" s="1009">
        <v>0</v>
      </c>
      <c r="AH324" s="1009">
        <v>0</v>
      </c>
    </row>
    <row r="325" spans="1:34" ht="19.5" customHeight="1">
      <c r="A325" s="2021"/>
      <c r="B325" s="1249" t="s">
        <v>952</v>
      </c>
      <c r="C325" s="1009">
        <f t="shared" si="14"/>
        <v>0</v>
      </c>
      <c r="D325" s="1009">
        <v>0</v>
      </c>
      <c r="E325" s="1009">
        <v>0</v>
      </c>
      <c r="F325" s="1009">
        <v>0</v>
      </c>
      <c r="G325" s="1009">
        <v>0</v>
      </c>
      <c r="H325" s="1009">
        <v>0</v>
      </c>
      <c r="I325" s="1009">
        <v>0</v>
      </c>
      <c r="J325" s="1009">
        <v>0</v>
      </c>
      <c r="K325" s="1009">
        <v>0</v>
      </c>
      <c r="L325" s="1009">
        <v>0</v>
      </c>
      <c r="M325" s="1009">
        <v>0</v>
      </c>
      <c r="N325" s="1009">
        <v>0</v>
      </c>
      <c r="O325" s="1009">
        <v>0</v>
      </c>
      <c r="P325" s="1009">
        <v>0</v>
      </c>
      <c r="Q325" s="1009">
        <v>0</v>
      </c>
      <c r="R325" s="1009">
        <v>0</v>
      </c>
      <c r="S325" s="1009">
        <v>0</v>
      </c>
      <c r="T325" s="1009">
        <v>0</v>
      </c>
      <c r="U325" s="1009">
        <v>0</v>
      </c>
      <c r="V325" s="1009">
        <v>0</v>
      </c>
      <c r="W325" s="1009">
        <v>0</v>
      </c>
      <c r="X325" s="1009">
        <v>0</v>
      </c>
      <c r="Y325" s="1009">
        <v>0</v>
      </c>
      <c r="Z325" s="1009">
        <v>0</v>
      </c>
      <c r="AA325" s="1009">
        <v>0</v>
      </c>
      <c r="AB325" s="1009">
        <v>0</v>
      </c>
      <c r="AC325" s="1009">
        <v>0</v>
      </c>
      <c r="AD325" s="1009">
        <v>0</v>
      </c>
      <c r="AE325" s="1009">
        <v>0</v>
      </c>
      <c r="AF325" s="1009">
        <v>0</v>
      </c>
      <c r="AG325" s="1009">
        <v>0</v>
      </c>
      <c r="AH325" s="1009">
        <v>0</v>
      </c>
    </row>
    <row r="326" spans="1:34" ht="19.5" customHeight="1">
      <c r="A326" s="2392" t="s">
        <v>790</v>
      </c>
      <c r="B326" s="1007" t="s">
        <v>41</v>
      </c>
      <c r="C326" s="1370">
        <f t="shared" si="14"/>
        <v>3827.73</v>
      </c>
      <c r="D326" s="1007">
        <f>SUM('동구 배수관'!D327:'동구 배수관'!D348)</f>
        <v>3049.17</v>
      </c>
      <c r="E326" s="1007">
        <f>SUM('동구 배수관'!E327:'동구 배수관'!E348)</f>
        <v>0</v>
      </c>
      <c r="F326" s="1007">
        <f>SUM('동구 배수관'!F327:'동구 배수관'!F348)</f>
        <v>0</v>
      </c>
      <c r="G326" s="1007">
        <f>SUM('동구 배수관'!G327:'동구 배수관'!G348)</f>
        <v>0</v>
      </c>
      <c r="H326" s="1007">
        <f>SUM('동구 배수관'!H327:'동구 배수관'!H348)</f>
        <v>0</v>
      </c>
      <c r="I326" s="1007">
        <f>SUM('동구 배수관'!I327:'동구 배수관'!I348)</f>
        <v>0</v>
      </c>
      <c r="J326" s="1007">
        <f>SUM('동구 배수관'!J327:'동구 배수관'!J348)</f>
        <v>0</v>
      </c>
      <c r="K326" s="1007">
        <f>SUM('동구 배수관'!K327:'동구 배수관'!K348)</f>
        <v>0</v>
      </c>
      <c r="L326" s="1007">
        <f>SUM('동구 배수관'!L327:'동구 배수관'!L348)</f>
        <v>0</v>
      </c>
      <c r="M326" s="1007">
        <f>SUM('동구 배수관'!M327:'동구 배수관'!M348)</f>
        <v>0</v>
      </c>
      <c r="N326" s="1007">
        <f>SUM('동구 배수관'!N327:'동구 배수관'!N348)</f>
        <v>0</v>
      </c>
      <c r="O326" s="1007">
        <f>SUM('동구 배수관'!O327:'동구 배수관'!O348)</f>
        <v>0</v>
      </c>
      <c r="P326" s="1007">
        <f>SUM('동구 배수관'!P327:'동구 배수관'!P348)</f>
        <v>0</v>
      </c>
      <c r="Q326" s="1007">
        <f>SUM('동구 배수관'!Q327:'동구 배수관'!Q348)</f>
        <v>0</v>
      </c>
      <c r="R326" s="1007">
        <f>SUM('동구 배수관'!R327:'동구 배수관'!R348)</f>
        <v>0</v>
      </c>
      <c r="S326" s="1007">
        <f>SUM('동구 배수관'!S327:'동구 배수관'!S348)</f>
        <v>0</v>
      </c>
      <c r="T326" s="1007">
        <f>SUM('동구 배수관'!T327:'동구 배수관'!T348)</f>
        <v>0</v>
      </c>
      <c r="U326" s="1007">
        <f>SUM('동구 배수관'!U327:'동구 배수관'!U348)</f>
        <v>0</v>
      </c>
      <c r="V326" s="1007">
        <f>SUM('동구 배수관'!V327:'동구 배수관'!V348)</f>
        <v>0</v>
      </c>
      <c r="W326" s="1007">
        <f>SUM('동구 배수관'!W327:'동구 배수관'!W348)</f>
        <v>0</v>
      </c>
      <c r="X326" s="1007">
        <f>SUM('동구 배수관'!X327:'동구 배수관'!X348)</f>
        <v>0</v>
      </c>
      <c r="Y326" s="1007">
        <f>SUM('동구 배수관'!Y327:'동구 배수관'!Y348)</f>
        <v>0</v>
      </c>
      <c r="Z326" s="1007">
        <f>SUM('동구 배수관'!Z327:'동구 배수관'!Z348)</f>
        <v>111.75</v>
      </c>
      <c r="AA326" s="1007">
        <f>SUM('동구 배수관'!AA327:'동구 배수관'!AA348)</f>
        <v>320.20999999999998</v>
      </c>
      <c r="AB326" s="1007">
        <f>SUM('동구 배수관'!AB327:'동구 배수관'!AB348)</f>
        <v>0</v>
      </c>
      <c r="AC326" s="1007">
        <f>SUM('동구 배수관'!AC327:'동구 배수관'!AC348)</f>
        <v>0</v>
      </c>
      <c r="AD326" s="1007">
        <f>SUM('동구 배수관'!AD327:'동구 배수관'!AD348)</f>
        <v>346.6</v>
      </c>
      <c r="AE326" s="1007">
        <f>SUM('동구 배수관'!AE327:'동구 배수관'!AE348)</f>
        <v>0</v>
      </c>
      <c r="AF326" s="1007">
        <f>SUM('동구 배수관'!AF327:'동구 배수관'!AF348)</f>
        <v>0</v>
      </c>
      <c r="AG326" s="1007">
        <f>SUM('동구 배수관'!AG327:'동구 배수관'!AG348)</f>
        <v>0</v>
      </c>
      <c r="AH326" s="1007">
        <f>SUM('동구 배수관'!AH327:'동구 배수관'!AH348)</f>
        <v>0</v>
      </c>
    </row>
    <row r="327" spans="1:34" ht="19.5" customHeight="1">
      <c r="A327" s="2392" t="s">
        <v>790</v>
      </c>
      <c r="B327" s="989" t="s">
        <v>951</v>
      </c>
      <c r="C327" s="1009">
        <f t="shared" si="14"/>
        <v>0</v>
      </c>
      <c r="D327" s="1009">
        <v>0</v>
      </c>
      <c r="E327" s="1009">
        <v>0</v>
      </c>
      <c r="F327" s="1009">
        <v>0</v>
      </c>
      <c r="G327" s="1009">
        <v>0</v>
      </c>
      <c r="H327" s="1009">
        <v>0</v>
      </c>
      <c r="I327" s="1009">
        <v>0</v>
      </c>
      <c r="J327" s="1009">
        <v>0</v>
      </c>
      <c r="K327" s="1009">
        <v>0</v>
      </c>
      <c r="L327" s="1009">
        <v>0</v>
      </c>
      <c r="M327" s="1009">
        <v>0</v>
      </c>
      <c r="N327" s="1009">
        <v>0</v>
      </c>
      <c r="O327" s="1009">
        <v>0</v>
      </c>
      <c r="P327" s="1009">
        <v>0</v>
      </c>
      <c r="Q327" s="1009">
        <v>0</v>
      </c>
      <c r="R327" s="1009">
        <v>0</v>
      </c>
      <c r="S327" s="1009">
        <v>0</v>
      </c>
      <c r="T327" s="1009">
        <v>0</v>
      </c>
      <c r="U327" s="1009">
        <v>0</v>
      </c>
      <c r="V327" s="1009">
        <v>0</v>
      </c>
      <c r="W327" s="1009">
        <v>0</v>
      </c>
      <c r="X327" s="1009">
        <v>0</v>
      </c>
      <c r="Y327" s="1009">
        <v>0</v>
      </c>
      <c r="Z327" s="1009">
        <v>0</v>
      </c>
      <c r="AA327" s="1009">
        <v>0</v>
      </c>
      <c r="AB327" s="1009">
        <v>0</v>
      </c>
      <c r="AC327" s="1009">
        <v>0</v>
      </c>
      <c r="AD327" s="1009">
        <v>0</v>
      </c>
      <c r="AE327" s="1009">
        <v>0</v>
      </c>
      <c r="AF327" s="1009">
        <v>0</v>
      </c>
      <c r="AG327" s="1009">
        <v>0</v>
      </c>
      <c r="AH327" s="1009">
        <v>0</v>
      </c>
    </row>
    <row r="328" spans="1:34" ht="30" customHeight="1">
      <c r="A328" s="2019"/>
      <c r="B328" s="989" t="s">
        <v>796</v>
      </c>
      <c r="C328" s="1009">
        <f t="shared" si="14"/>
        <v>0</v>
      </c>
      <c r="D328" s="1009">
        <v>0</v>
      </c>
      <c r="E328" s="1009">
        <v>0</v>
      </c>
      <c r="F328" s="1009">
        <v>0</v>
      </c>
      <c r="G328" s="1009">
        <v>0</v>
      </c>
      <c r="H328" s="1009">
        <v>0</v>
      </c>
      <c r="I328" s="1009">
        <v>0</v>
      </c>
      <c r="J328" s="1009">
        <v>0</v>
      </c>
      <c r="K328" s="1009">
        <v>0</v>
      </c>
      <c r="L328" s="1009">
        <v>0</v>
      </c>
      <c r="M328" s="1009">
        <v>0</v>
      </c>
      <c r="N328" s="1009">
        <v>0</v>
      </c>
      <c r="O328" s="1009">
        <v>0</v>
      </c>
      <c r="P328" s="1009">
        <v>0</v>
      </c>
      <c r="Q328" s="1009">
        <v>0</v>
      </c>
      <c r="R328" s="1009">
        <v>0</v>
      </c>
      <c r="S328" s="1009">
        <v>0</v>
      </c>
      <c r="T328" s="1009">
        <v>0</v>
      </c>
      <c r="U328" s="1009">
        <v>0</v>
      </c>
      <c r="V328" s="1009">
        <v>0</v>
      </c>
      <c r="W328" s="1009">
        <v>0</v>
      </c>
      <c r="X328" s="1009">
        <v>0</v>
      </c>
      <c r="Y328" s="1009">
        <v>0</v>
      </c>
      <c r="Z328" s="1009">
        <v>0</v>
      </c>
      <c r="AA328" s="1009">
        <v>0</v>
      </c>
      <c r="AB328" s="1009">
        <v>0</v>
      </c>
      <c r="AC328" s="1009">
        <v>0</v>
      </c>
      <c r="AD328" s="1009">
        <v>0</v>
      </c>
      <c r="AE328" s="1009">
        <v>0</v>
      </c>
      <c r="AF328" s="1009">
        <v>0</v>
      </c>
      <c r="AG328" s="1009">
        <v>0</v>
      </c>
      <c r="AH328" s="1009">
        <v>0</v>
      </c>
    </row>
    <row r="329" spans="1:34" ht="30" customHeight="1">
      <c r="A329" s="2019"/>
      <c r="B329" s="989" t="s">
        <v>797</v>
      </c>
      <c r="C329" s="1009">
        <f t="shared" si="14"/>
        <v>0</v>
      </c>
      <c r="D329" s="1009">
        <v>0</v>
      </c>
      <c r="E329" s="1009">
        <v>0</v>
      </c>
      <c r="F329" s="1009">
        <v>0</v>
      </c>
      <c r="G329" s="1009">
        <v>0</v>
      </c>
      <c r="H329" s="1009">
        <v>0</v>
      </c>
      <c r="I329" s="1009">
        <v>0</v>
      </c>
      <c r="J329" s="1009">
        <v>0</v>
      </c>
      <c r="K329" s="1009">
        <v>0</v>
      </c>
      <c r="L329" s="1009">
        <v>0</v>
      </c>
      <c r="M329" s="1009">
        <v>0</v>
      </c>
      <c r="N329" s="1009">
        <v>0</v>
      </c>
      <c r="O329" s="1009">
        <v>0</v>
      </c>
      <c r="P329" s="1009">
        <v>0</v>
      </c>
      <c r="Q329" s="1009">
        <v>0</v>
      </c>
      <c r="R329" s="1009">
        <v>0</v>
      </c>
      <c r="S329" s="1009">
        <v>0</v>
      </c>
      <c r="T329" s="1009">
        <v>0</v>
      </c>
      <c r="U329" s="1009">
        <v>0</v>
      </c>
      <c r="V329" s="1009">
        <v>0</v>
      </c>
      <c r="W329" s="1009">
        <v>0</v>
      </c>
      <c r="X329" s="1009">
        <v>0</v>
      </c>
      <c r="Y329" s="1009">
        <v>0</v>
      </c>
      <c r="Z329" s="1009">
        <v>0</v>
      </c>
      <c r="AA329" s="1009">
        <v>0</v>
      </c>
      <c r="AB329" s="1009">
        <v>0</v>
      </c>
      <c r="AC329" s="1009">
        <v>0</v>
      </c>
      <c r="AD329" s="1009">
        <v>0</v>
      </c>
      <c r="AE329" s="1009">
        <v>0</v>
      </c>
      <c r="AF329" s="1009">
        <v>0</v>
      </c>
      <c r="AG329" s="1009">
        <v>0</v>
      </c>
      <c r="AH329" s="1009">
        <v>0</v>
      </c>
    </row>
    <row r="330" spans="1:34" ht="30" customHeight="1">
      <c r="A330" s="2019"/>
      <c r="B330" s="989" t="s">
        <v>798</v>
      </c>
      <c r="C330" s="1009">
        <f t="shared" si="14"/>
        <v>0</v>
      </c>
      <c r="D330" s="1009">
        <v>0</v>
      </c>
      <c r="E330" s="1009">
        <v>0</v>
      </c>
      <c r="F330" s="1009">
        <v>0</v>
      </c>
      <c r="G330" s="1009">
        <v>0</v>
      </c>
      <c r="H330" s="1009">
        <v>0</v>
      </c>
      <c r="I330" s="1009">
        <v>0</v>
      </c>
      <c r="J330" s="1009">
        <v>0</v>
      </c>
      <c r="K330" s="1009">
        <v>0</v>
      </c>
      <c r="L330" s="1009">
        <v>0</v>
      </c>
      <c r="M330" s="1009">
        <v>0</v>
      </c>
      <c r="N330" s="1009">
        <v>0</v>
      </c>
      <c r="O330" s="1009">
        <v>0</v>
      </c>
      <c r="P330" s="1009">
        <v>0</v>
      </c>
      <c r="Q330" s="1009">
        <v>0</v>
      </c>
      <c r="R330" s="1009">
        <v>0</v>
      </c>
      <c r="S330" s="1009">
        <v>0</v>
      </c>
      <c r="T330" s="1009">
        <v>0</v>
      </c>
      <c r="U330" s="1009">
        <v>0</v>
      </c>
      <c r="V330" s="1009">
        <v>0</v>
      </c>
      <c r="W330" s="1009">
        <v>0</v>
      </c>
      <c r="X330" s="1009">
        <v>0</v>
      </c>
      <c r="Y330" s="1009">
        <v>0</v>
      </c>
      <c r="Z330" s="1009">
        <v>0</v>
      </c>
      <c r="AA330" s="1009">
        <v>0</v>
      </c>
      <c r="AB330" s="1009">
        <v>0</v>
      </c>
      <c r="AC330" s="1009">
        <v>0</v>
      </c>
      <c r="AD330" s="1009">
        <v>0</v>
      </c>
      <c r="AE330" s="1009">
        <v>0</v>
      </c>
      <c r="AF330" s="1009">
        <v>0</v>
      </c>
      <c r="AG330" s="1009">
        <v>0</v>
      </c>
      <c r="AH330" s="1009">
        <v>0</v>
      </c>
    </row>
    <row r="331" spans="1:34" ht="30" customHeight="1">
      <c r="A331" s="2019"/>
      <c r="B331" s="989" t="s">
        <v>780</v>
      </c>
      <c r="C331" s="1009">
        <f t="shared" si="14"/>
        <v>346.6</v>
      </c>
      <c r="D331" s="1009">
        <v>0</v>
      </c>
      <c r="E331" s="1009">
        <v>0</v>
      </c>
      <c r="F331" s="1009">
        <v>0</v>
      </c>
      <c r="G331" s="1009">
        <v>0</v>
      </c>
      <c r="H331" s="1009">
        <v>0</v>
      </c>
      <c r="I331" s="1009">
        <v>0</v>
      </c>
      <c r="J331" s="1009">
        <v>0</v>
      </c>
      <c r="K331" s="1009">
        <v>0</v>
      </c>
      <c r="L331" s="1009">
        <v>0</v>
      </c>
      <c r="M331" s="1009">
        <v>0</v>
      </c>
      <c r="N331" s="1009">
        <v>0</v>
      </c>
      <c r="O331" s="1009">
        <v>0</v>
      </c>
      <c r="P331" s="1009">
        <v>0</v>
      </c>
      <c r="Q331" s="1009">
        <v>0</v>
      </c>
      <c r="R331" s="1009">
        <v>0</v>
      </c>
      <c r="S331" s="1009">
        <v>0</v>
      </c>
      <c r="T331" s="1009">
        <v>0</v>
      </c>
      <c r="U331" s="1009">
        <v>0</v>
      </c>
      <c r="V331" s="1009">
        <v>0</v>
      </c>
      <c r="W331" s="1009">
        <v>0</v>
      </c>
      <c r="X331" s="1009">
        <v>0</v>
      </c>
      <c r="Y331" s="1009">
        <v>0</v>
      </c>
      <c r="Z331" s="1009">
        <v>0</v>
      </c>
      <c r="AA331" s="1009">
        <v>0</v>
      </c>
      <c r="AB331" s="1009">
        <v>0</v>
      </c>
      <c r="AC331" s="1009">
        <v>0</v>
      </c>
      <c r="AD331" s="1009">
        <v>346.6</v>
      </c>
      <c r="AE331" s="1009">
        <v>0</v>
      </c>
      <c r="AF331" s="1009">
        <v>0</v>
      </c>
      <c r="AG331" s="1009">
        <v>0</v>
      </c>
      <c r="AH331" s="1009">
        <v>0</v>
      </c>
    </row>
    <row r="332" spans="1:34" ht="30" customHeight="1">
      <c r="A332" s="2019"/>
      <c r="B332" s="991" t="s">
        <v>781</v>
      </c>
      <c r="C332" s="1009">
        <f t="shared" si="14"/>
        <v>3160.92</v>
      </c>
      <c r="D332" s="1009">
        <v>3049.17</v>
      </c>
      <c r="E332" s="1009">
        <v>0</v>
      </c>
      <c r="F332" s="1009">
        <v>0</v>
      </c>
      <c r="G332" s="1009">
        <v>0</v>
      </c>
      <c r="H332" s="1009">
        <v>0</v>
      </c>
      <c r="I332" s="1009">
        <v>0</v>
      </c>
      <c r="J332" s="1009">
        <v>0</v>
      </c>
      <c r="K332" s="1009">
        <v>0</v>
      </c>
      <c r="L332" s="1009">
        <v>0</v>
      </c>
      <c r="M332" s="1009">
        <v>0</v>
      </c>
      <c r="N332" s="1009">
        <v>0</v>
      </c>
      <c r="O332" s="1009">
        <v>0</v>
      </c>
      <c r="P332" s="1009">
        <v>0</v>
      </c>
      <c r="Q332" s="1009">
        <v>0</v>
      </c>
      <c r="R332" s="1009">
        <v>0</v>
      </c>
      <c r="S332" s="1009">
        <v>0</v>
      </c>
      <c r="T332" s="1009">
        <v>0</v>
      </c>
      <c r="U332" s="1009">
        <v>0</v>
      </c>
      <c r="V332" s="1009">
        <v>0</v>
      </c>
      <c r="W332" s="1009">
        <v>0</v>
      </c>
      <c r="X332" s="1009">
        <v>0</v>
      </c>
      <c r="Y332" s="1009">
        <v>0</v>
      </c>
      <c r="Z332" s="1009">
        <v>111.75</v>
      </c>
      <c r="AA332" s="1009">
        <v>0</v>
      </c>
      <c r="AB332" s="1009">
        <v>0</v>
      </c>
      <c r="AC332" s="1009">
        <v>0</v>
      </c>
      <c r="AD332" s="1009">
        <v>0</v>
      </c>
      <c r="AE332" s="1009">
        <v>0</v>
      </c>
      <c r="AF332" s="1009">
        <v>0</v>
      </c>
      <c r="AG332" s="1009">
        <v>0</v>
      </c>
      <c r="AH332" s="1009">
        <v>0</v>
      </c>
    </row>
    <row r="333" spans="1:34" ht="30" customHeight="1">
      <c r="A333" s="2019"/>
      <c r="B333" s="991" t="s">
        <v>786</v>
      </c>
      <c r="C333" s="1009">
        <f t="shared" si="14"/>
        <v>0</v>
      </c>
      <c r="D333" s="1009">
        <v>0</v>
      </c>
      <c r="E333" s="1009">
        <v>0</v>
      </c>
      <c r="F333" s="1009">
        <v>0</v>
      </c>
      <c r="G333" s="1009">
        <v>0</v>
      </c>
      <c r="H333" s="1009">
        <v>0</v>
      </c>
      <c r="I333" s="1009">
        <v>0</v>
      </c>
      <c r="J333" s="1009">
        <v>0</v>
      </c>
      <c r="K333" s="1009">
        <v>0</v>
      </c>
      <c r="L333" s="1009">
        <v>0</v>
      </c>
      <c r="M333" s="1009">
        <v>0</v>
      </c>
      <c r="N333" s="1009">
        <v>0</v>
      </c>
      <c r="O333" s="1009">
        <v>0</v>
      </c>
      <c r="P333" s="1009">
        <v>0</v>
      </c>
      <c r="Q333" s="1009">
        <v>0</v>
      </c>
      <c r="R333" s="1009">
        <v>0</v>
      </c>
      <c r="S333" s="1009">
        <v>0</v>
      </c>
      <c r="T333" s="1009">
        <v>0</v>
      </c>
      <c r="U333" s="1009">
        <v>0</v>
      </c>
      <c r="V333" s="1009">
        <v>0</v>
      </c>
      <c r="W333" s="1009">
        <v>0</v>
      </c>
      <c r="X333" s="1009">
        <v>0</v>
      </c>
      <c r="Y333" s="1009">
        <v>0</v>
      </c>
      <c r="Z333" s="1009">
        <v>0</v>
      </c>
      <c r="AA333" s="1009">
        <v>0</v>
      </c>
      <c r="AB333" s="1009">
        <v>0</v>
      </c>
      <c r="AC333" s="1009">
        <v>0</v>
      </c>
      <c r="AD333" s="1009">
        <v>0</v>
      </c>
      <c r="AE333" s="1009">
        <v>0</v>
      </c>
      <c r="AF333" s="1009">
        <v>0</v>
      </c>
      <c r="AG333" s="1009">
        <v>0</v>
      </c>
      <c r="AH333" s="1009">
        <v>0</v>
      </c>
    </row>
    <row r="334" spans="1:34" ht="30" customHeight="1">
      <c r="A334" s="2019"/>
      <c r="B334" s="991" t="s">
        <v>799</v>
      </c>
      <c r="C334" s="1009">
        <f t="shared" si="14"/>
        <v>320.20999999999998</v>
      </c>
      <c r="D334" s="1009">
        <v>0</v>
      </c>
      <c r="E334" s="1009">
        <v>0</v>
      </c>
      <c r="F334" s="1009">
        <v>0</v>
      </c>
      <c r="G334" s="1009">
        <v>0</v>
      </c>
      <c r="H334" s="1009">
        <v>0</v>
      </c>
      <c r="I334" s="1009">
        <v>0</v>
      </c>
      <c r="J334" s="1009">
        <v>0</v>
      </c>
      <c r="K334" s="1009">
        <v>0</v>
      </c>
      <c r="L334" s="1009">
        <v>0</v>
      </c>
      <c r="M334" s="1009">
        <v>0</v>
      </c>
      <c r="N334" s="1009">
        <v>0</v>
      </c>
      <c r="O334" s="1009">
        <v>0</v>
      </c>
      <c r="P334" s="1009">
        <v>0</v>
      </c>
      <c r="Q334" s="1009">
        <v>0</v>
      </c>
      <c r="R334" s="1009">
        <v>0</v>
      </c>
      <c r="S334" s="1009">
        <v>0</v>
      </c>
      <c r="T334" s="1009">
        <v>0</v>
      </c>
      <c r="U334" s="1009">
        <v>0</v>
      </c>
      <c r="V334" s="1009">
        <v>0</v>
      </c>
      <c r="W334" s="1009">
        <v>0</v>
      </c>
      <c r="X334" s="1009">
        <v>0</v>
      </c>
      <c r="Y334" s="1009">
        <v>0</v>
      </c>
      <c r="Z334" s="1009">
        <v>0</v>
      </c>
      <c r="AA334" s="1009">
        <v>320.20999999999998</v>
      </c>
      <c r="AB334" s="1009">
        <v>0</v>
      </c>
      <c r="AC334" s="1009">
        <v>0</v>
      </c>
      <c r="AD334" s="1009">
        <v>0</v>
      </c>
      <c r="AE334" s="1009">
        <v>0</v>
      </c>
      <c r="AF334" s="1009">
        <v>0</v>
      </c>
      <c r="AG334" s="1009">
        <v>0</v>
      </c>
      <c r="AH334" s="1009">
        <v>0</v>
      </c>
    </row>
    <row r="335" spans="1:34" ht="30" customHeight="1">
      <c r="A335" s="2019"/>
      <c r="B335" s="991" t="s">
        <v>787</v>
      </c>
      <c r="C335" s="1009">
        <f t="shared" si="14"/>
        <v>0</v>
      </c>
      <c r="D335" s="1009">
        <v>0</v>
      </c>
      <c r="E335" s="1009">
        <v>0</v>
      </c>
      <c r="F335" s="1009">
        <v>0</v>
      </c>
      <c r="G335" s="1009">
        <v>0</v>
      </c>
      <c r="H335" s="1009">
        <v>0</v>
      </c>
      <c r="I335" s="1009">
        <v>0</v>
      </c>
      <c r="J335" s="1009">
        <v>0</v>
      </c>
      <c r="K335" s="1009">
        <v>0</v>
      </c>
      <c r="L335" s="1009">
        <v>0</v>
      </c>
      <c r="M335" s="1009">
        <v>0</v>
      </c>
      <c r="N335" s="1009">
        <v>0</v>
      </c>
      <c r="O335" s="1009">
        <v>0</v>
      </c>
      <c r="P335" s="1009">
        <v>0</v>
      </c>
      <c r="Q335" s="1009">
        <v>0</v>
      </c>
      <c r="R335" s="1009">
        <v>0</v>
      </c>
      <c r="S335" s="1009">
        <v>0</v>
      </c>
      <c r="T335" s="1009">
        <v>0</v>
      </c>
      <c r="U335" s="1009">
        <v>0</v>
      </c>
      <c r="V335" s="1009">
        <v>0</v>
      </c>
      <c r="W335" s="1009">
        <v>0</v>
      </c>
      <c r="X335" s="1009">
        <v>0</v>
      </c>
      <c r="Y335" s="1009">
        <v>0</v>
      </c>
      <c r="Z335" s="1009">
        <v>0</v>
      </c>
      <c r="AA335" s="1009">
        <v>0</v>
      </c>
      <c r="AB335" s="1009">
        <v>0</v>
      </c>
      <c r="AC335" s="1009">
        <v>0</v>
      </c>
      <c r="AD335" s="1009">
        <v>0</v>
      </c>
      <c r="AE335" s="1009">
        <v>0</v>
      </c>
      <c r="AF335" s="1009">
        <v>0</v>
      </c>
      <c r="AG335" s="1009">
        <v>0</v>
      </c>
      <c r="AH335" s="1009">
        <v>0</v>
      </c>
    </row>
    <row r="336" spans="1:34" s="1710" customFormat="1" ht="30" customHeight="1">
      <c r="A336" s="2019"/>
      <c r="B336" s="991" t="s">
        <v>1533</v>
      </c>
      <c r="C336" s="1009">
        <f t="shared" ref="C336" si="16">SUM(D336:AH336)</f>
        <v>0</v>
      </c>
      <c r="D336" s="1009">
        <v>0</v>
      </c>
      <c r="E336" s="1009">
        <v>0</v>
      </c>
      <c r="F336" s="1009">
        <v>0</v>
      </c>
      <c r="G336" s="1009">
        <v>0</v>
      </c>
      <c r="H336" s="1009">
        <v>0</v>
      </c>
      <c r="I336" s="1009">
        <v>0</v>
      </c>
      <c r="J336" s="1009">
        <v>0</v>
      </c>
      <c r="K336" s="1009">
        <v>0</v>
      </c>
      <c r="L336" s="1009">
        <v>0</v>
      </c>
      <c r="M336" s="1009">
        <v>0</v>
      </c>
      <c r="N336" s="1009">
        <v>0</v>
      </c>
      <c r="O336" s="1009">
        <v>0</v>
      </c>
      <c r="P336" s="1009">
        <v>0</v>
      </c>
      <c r="Q336" s="1009">
        <v>0</v>
      </c>
      <c r="R336" s="1009">
        <v>0</v>
      </c>
      <c r="S336" s="1009">
        <v>0</v>
      </c>
      <c r="T336" s="1009">
        <v>0</v>
      </c>
      <c r="U336" s="1009">
        <v>0</v>
      </c>
      <c r="V336" s="1009">
        <v>0</v>
      </c>
      <c r="W336" s="1009">
        <v>0</v>
      </c>
      <c r="X336" s="1009">
        <v>0</v>
      </c>
      <c r="Y336" s="1009">
        <v>0</v>
      </c>
      <c r="Z336" s="1009">
        <v>0</v>
      </c>
      <c r="AA336" s="1009">
        <v>0</v>
      </c>
      <c r="AB336" s="1009">
        <v>0</v>
      </c>
      <c r="AC336" s="1009">
        <v>0</v>
      </c>
      <c r="AD336" s="1009">
        <v>0</v>
      </c>
      <c r="AE336" s="1009">
        <v>0</v>
      </c>
      <c r="AF336" s="1009">
        <v>0</v>
      </c>
      <c r="AG336" s="1009">
        <v>0</v>
      </c>
      <c r="AH336" s="1009">
        <v>0</v>
      </c>
    </row>
    <row r="337" spans="1:34" ht="30" customHeight="1">
      <c r="A337" s="2019"/>
      <c r="B337" s="991" t="s">
        <v>800</v>
      </c>
      <c r="C337" s="1009">
        <f t="shared" si="14"/>
        <v>0</v>
      </c>
      <c r="D337" s="1009">
        <v>0</v>
      </c>
      <c r="E337" s="1009">
        <v>0</v>
      </c>
      <c r="F337" s="1009">
        <v>0</v>
      </c>
      <c r="G337" s="1009">
        <v>0</v>
      </c>
      <c r="H337" s="1009">
        <v>0</v>
      </c>
      <c r="I337" s="1009">
        <v>0</v>
      </c>
      <c r="J337" s="1009">
        <v>0</v>
      </c>
      <c r="K337" s="1009">
        <v>0</v>
      </c>
      <c r="L337" s="1009">
        <v>0</v>
      </c>
      <c r="M337" s="1009">
        <v>0</v>
      </c>
      <c r="N337" s="1009">
        <v>0</v>
      </c>
      <c r="O337" s="1009">
        <v>0</v>
      </c>
      <c r="P337" s="1009">
        <v>0</v>
      </c>
      <c r="Q337" s="1009">
        <v>0</v>
      </c>
      <c r="R337" s="1009">
        <v>0</v>
      </c>
      <c r="S337" s="1009">
        <v>0</v>
      </c>
      <c r="T337" s="1009">
        <v>0</v>
      </c>
      <c r="U337" s="1009">
        <v>0</v>
      </c>
      <c r="V337" s="1009">
        <v>0</v>
      </c>
      <c r="W337" s="1009">
        <v>0</v>
      </c>
      <c r="X337" s="1009">
        <v>0</v>
      </c>
      <c r="Y337" s="1009">
        <v>0</v>
      </c>
      <c r="Z337" s="1009">
        <v>0</v>
      </c>
      <c r="AA337" s="1009">
        <v>0</v>
      </c>
      <c r="AB337" s="1009">
        <v>0</v>
      </c>
      <c r="AC337" s="1009">
        <v>0</v>
      </c>
      <c r="AD337" s="1009">
        <v>0</v>
      </c>
      <c r="AE337" s="1009">
        <v>0</v>
      </c>
      <c r="AF337" s="1009">
        <v>0</v>
      </c>
      <c r="AG337" s="1009">
        <v>0</v>
      </c>
      <c r="AH337" s="1009">
        <v>0</v>
      </c>
    </row>
    <row r="338" spans="1:34" ht="30" customHeight="1">
      <c r="A338" s="2019"/>
      <c r="B338" s="989" t="s">
        <v>801</v>
      </c>
      <c r="C338" s="1009">
        <f t="shared" si="14"/>
        <v>0</v>
      </c>
      <c r="D338" s="1009">
        <v>0</v>
      </c>
      <c r="E338" s="1009">
        <v>0</v>
      </c>
      <c r="F338" s="1009">
        <v>0</v>
      </c>
      <c r="G338" s="1009">
        <v>0</v>
      </c>
      <c r="H338" s="1009">
        <v>0</v>
      </c>
      <c r="I338" s="1009">
        <v>0</v>
      </c>
      <c r="J338" s="1009">
        <v>0</v>
      </c>
      <c r="K338" s="1009">
        <v>0</v>
      </c>
      <c r="L338" s="1009">
        <v>0</v>
      </c>
      <c r="M338" s="1009">
        <v>0</v>
      </c>
      <c r="N338" s="1009">
        <v>0</v>
      </c>
      <c r="O338" s="1009">
        <v>0</v>
      </c>
      <c r="P338" s="1009">
        <v>0</v>
      </c>
      <c r="Q338" s="1009">
        <v>0</v>
      </c>
      <c r="R338" s="1009">
        <v>0</v>
      </c>
      <c r="S338" s="1009">
        <v>0</v>
      </c>
      <c r="T338" s="1009">
        <v>0</v>
      </c>
      <c r="U338" s="1009">
        <v>0</v>
      </c>
      <c r="V338" s="1009">
        <v>0</v>
      </c>
      <c r="W338" s="1009">
        <v>0</v>
      </c>
      <c r="X338" s="1009">
        <v>0</v>
      </c>
      <c r="Y338" s="1009">
        <v>0</v>
      </c>
      <c r="Z338" s="1009">
        <v>0</v>
      </c>
      <c r="AA338" s="1009">
        <v>0</v>
      </c>
      <c r="AB338" s="1009">
        <v>0</v>
      </c>
      <c r="AC338" s="1009">
        <v>0</v>
      </c>
      <c r="AD338" s="1009">
        <v>0</v>
      </c>
      <c r="AE338" s="1009">
        <v>0</v>
      </c>
      <c r="AF338" s="1009">
        <v>0</v>
      </c>
      <c r="AG338" s="1009">
        <v>0</v>
      </c>
      <c r="AH338" s="1009">
        <v>0</v>
      </c>
    </row>
    <row r="339" spans="1:34" ht="30" customHeight="1">
      <c r="A339" s="2019"/>
      <c r="B339" s="995" t="s">
        <v>802</v>
      </c>
      <c r="C339" s="1009">
        <f t="shared" si="14"/>
        <v>0</v>
      </c>
      <c r="D339" s="1009">
        <v>0</v>
      </c>
      <c r="E339" s="1009">
        <v>0</v>
      </c>
      <c r="F339" s="1009">
        <v>0</v>
      </c>
      <c r="G339" s="1009">
        <v>0</v>
      </c>
      <c r="H339" s="1009">
        <v>0</v>
      </c>
      <c r="I339" s="1009">
        <v>0</v>
      </c>
      <c r="J339" s="1009">
        <v>0</v>
      </c>
      <c r="K339" s="1009">
        <v>0</v>
      </c>
      <c r="L339" s="1009">
        <v>0</v>
      </c>
      <c r="M339" s="1009">
        <v>0</v>
      </c>
      <c r="N339" s="1009">
        <v>0</v>
      </c>
      <c r="O339" s="1009">
        <v>0</v>
      </c>
      <c r="P339" s="1009">
        <v>0</v>
      </c>
      <c r="Q339" s="1009">
        <v>0</v>
      </c>
      <c r="R339" s="1009">
        <v>0</v>
      </c>
      <c r="S339" s="1009">
        <v>0</v>
      </c>
      <c r="T339" s="1009">
        <v>0</v>
      </c>
      <c r="U339" s="1009">
        <v>0</v>
      </c>
      <c r="V339" s="1009">
        <v>0</v>
      </c>
      <c r="W339" s="1009">
        <v>0</v>
      </c>
      <c r="X339" s="1009">
        <v>0</v>
      </c>
      <c r="Y339" s="1009">
        <v>0</v>
      </c>
      <c r="Z339" s="1009">
        <v>0</v>
      </c>
      <c r="AA339" s="1009">
        <v>0</v>
      </c>
      <c r="AB339" s="1009">
        <v>0</v>
      </c>
      <c r="AC339" s="1009">
        <v>0</v>
      </c>
      <c r="AD339" s="1009">
        <v>0</v>
      </c>
      <c r="AE339" s="1009">
        <v>0</v>
      </c>
      <c r="AF339" s="1009">
        <v>0</v>
      </c>
      <c r="AG339" s="1009">
        <v>0</v>
      </c>
      <c r="AH339" s="1009">
        <v>0</v>
      </c>
    </row>
    <row r="340" spans="1:34" ht="30" customHeight="1">
      <c r="A340" s="2019"/>
      <c r="B340" s="995" t="s">
        <v>803</v>
      </c>
      <c r="C340" s="1009">
        <f t="shared" si="14"/>
        <v>0</v>
      </c>
      <c r="D340" s="1009">
        <v>0</v>
      </c>
      <c r="E340" s="1009">
        <v>0</v>
      </c>
      <c r="F340" s="1009">
        <v>0</v>
      </c>
      <c r="G340" s="1009">
        <v>0</v>
      </c>
      <c r="H340" s="1009">
        <v>0</v>
      </c>
      <c r="I340" s="1009">
        <v>0</v>
      </c>
      <c r="J340" s="1009">
        <v>0</v>
      </c>
      <c r="K340" s="1009">
        <v>0</v>
      </c>
      <c r="L340" s="1009">
        <v>0</v>
      </c>
      <c r="M340" s="1009">
        <v>0</v>
      </c>
      <c r="N340" s="1009">
        <v>0</v>
      </c>
      <c r="O340" s="1009">
        <v>0</v>
      </c>
      <c r="P340" s="1009">
        <v>0</v>
      </c>
      <c r="Q340" s="1009">
        <v>0</v>
      </c>
      <c r="R340" s="1009">
        <v>0</v>
      </c>
      <c r="S340" s="1009">
        <v>0</v>
      </c>
      <c r="T340" s="1009">
        <v>0</v>
      </c>
      <c r="U340" s="1009">
        <v>0</v>
      </c>
      <c r="V340" s="1009">
        <v>0</v>
      </c>
      <c r="W340" s="1009">
        <v>0</v>
      </c>
      <c r="X340" s="1009">
        <v>0</v>
      </c>
      <c r="Y340" s="1009">
        <v>0</v>
      </c>
      <c r="Z340" s="1009">
        <v>0</v>
      </c>
      <c r="AA340" s="1009">
        <v>0</v>
      </c>
      <c r="AB340" s="1009">
        <v>0</v>
      </c>
      <c r="AC340" s="1009">
        <v>0</v>
      </c>
      <c r="AD340" s="1009">
        <v>0</v>
      </c>
      <c r="AE340" s="1009">
        <v>0</v>
      </c>
      <c r="AF340" s="1009">
        <v>0</v>
      </c>
      <c r="AG340" s="1009">
        <v>0</v>
      </c>
      <c r="AH340" s="1009">
        <v>0</v>
      </c>
    </row>
    <row r="341" spans="1:34" ht="30" customHeight="1">
      <c r="A341" s="2019"/>
      <c r="B341" s="1011" t="s">
        <v>804</v>
      </c>
      <c r="C341" s="1009">
        <f t="shared" si="14"/>
        <v>0</v>
      </c>
      <c r="D341" s="1009">
        <v>0</v>
      </c>
      <c r="E341" s="1009">
        <v>0</v>
      </c>
      <c r="F341" s="1009">
        <v>0</v>
      </c>
      <c r="G341" s="1009">
        <v>0</v>
      </c>
      <c r="H341" s="1009">
        <v>0</v>
      </c>
      <c r="I341" s="1009">
        <v>0</v>
      </c>
      <c r="J341" s="1009">
        <v>0</v>
      </c>
      <c r="K341" s="1009">
        <v>0</v>
      </c>
      <c r="L341" s="1009">
        <v>0</v>
      </c>
      <c r="M341" s="1009">
        <v>0</v>
      </c>
      <c r="N341" s="1009">
        <v>0</v>
      </c>
      <c r="O341" s="1009">
        <v>0</v>
      </c>
      <c r="P341" s="1009">
        <v>0</v>
      </c>
      <c r="Q341" s="1009">
        <v>0</v>
      </c>
      <c r="R341" s="1009">
        <v>0</v>
      </c>
      <c r="S341" s="1009">
        <v>0</v>
      </c>
      <c r="T341" s="1009">
        <v>0</v>
      </c>
      <c r="U341" s="1009">
        <v>0</v>
      </c>
      <c r="V341" s="1009">
        <v>0</v>
      </c>
      <c r="W341" s="1009">
        <v>0</v>
      </c>
      <c r="X341" s="1009">
        <v>0</v>
      </c>
      <c r="Y341" s="1009">
        <v>0</v>
      </c>
      <c r="Z341" s="1009">
        <v>0</v>
      </c>
      <c r="AA341" s="1009">
        <v>0</v>
      </c>
      <c r="AB341" s="1009">
        <v>0</v>
      </c>
      <c r="AC341" s="1009">
        <v>0</v>
      </c>
      <c r="AD341" s="1009">
        <v>0</v>
      </c>
      <c r="AE341" s="1009">
        <v>0</v>
      </c>
      <c r="AF341" s="1009">
        <v>0</v>
      </c>
      <c r="AG341" s="1009">
        <v>0</v>
      </c>
      <c r="AH341" s="1009">
        <v>0</v>
      </c>
    </row>
    <row r="342" spans="1:34" ht="30" customHeight="1">
      <c r="A342" s="2019"/>
      <c r="B342" s="1011" t="s">
        <v>805</v>
      </c>
      <c r="C342" s="1009">
        <f t="shared" si="14"/>
        <v>0</v>
      </c>
      <c r="D342" s="1009">
        <v>0</v>
      </c>
      <c r="E342" s="1009">
        <v>0</v>
      </c>
      <c r="F342" s="1009">
        <v>0</v>
      </c>
      <c r="G342" s="1009">
        <v>0</v>
      </c>
      <c r="H342" s="1009">
        <v>0</v>
      </c>
      <c r="I342" s="1009">
        <v>0</v>
      </c>
      <c r="J342" s="1009">
        <v>0</v>
      </c>
      <c r="K342" s="1009">
        <v>0</v>
      </c>
      <c r="L342" s="1009">
        <v>0</v>
      </c>
      <c r="M342" s="1009">
        <v>0</v>
      </c>
      <c r="N342" s="1009">
        <v>0</v>
      </c>
      <c r="O342" s="1009">
        <v>0</v>
      </c>
      <c r="P342" s="1009">
        <v>0</v>
      </c>
      <c r="Q342" s="1009">
        <v>0</v>
      </c>
      <c r="R342" s="1009">
        <v>0</v>
      </c>
      <c r="S342" s="1009">
        <v>0</v>
      </c>
      <c r="T342" s="1009">
        <v>0</v>
      </c>
      <c r="U342" s="1009">
        <v>0</v>
      </c>
      <c r="V342" s="1009">
        <v>0</v>
      </c>
      <c r="W342" s="1009">
        <v>0</v>
      </c>
      <c r="X342" s="1009">
        <v>0</v>
      </c>
      <c r="Y342" s="1009">
        <v>0</v>
      </c>
      <c r="Z342" s="1009">
        <v>0</v>
      </c>
      <c r="AA342" s="1009">
        <v>0</v>
      </c>
      <c r="AB342" s="1009">
        <v>0</v>
      </c>
      <c r="AC342" s="1009">
        <v>0</v>
      </c>
      <c r="AD342" s="1009">
        <v>0</v>
      </c>
      <c r="AE342" s="1009">
        <v>0</v>
      </c>
      <c r="AF342" s="1009">
        <v>0</v>
      </c>
      <c r="AG342" s="1009">
        <v>0</v>
      </c>
      <c r="AH342" s="1009">
        <v>0</v>
      </c>
    </row>
    <row r="343" spans="1:34" ht="30" customHeight="1">
      <c r="A343" s="2019"/>
      <c r="B343" s="1011" t="s">
        <v>806</v>
      </c>
      <c r="C343" s="1009">
        <f t="shared" si="14"/>
        <v>0</v>
      </c>
      <c r="D343" s="1009">
        <v>0</v>
      </c>
      <c r="E343" s="1009">
        <v>0</v>
      </c>
      <c r="F343" s="1009">
        <v>0</v>
      </c>
      <c r="G343" s="1009">
        <v>0</v>
      </c>
      <c r="H343" s="1009">
        <v>0</v>
      </c>
      <c r="I343" s="1009">
        <v>0</v>
      </c>
      <c r="J343" s="1009">
        <v>0</v>
      </c>
      <c r="K343" s="1009">
        <v>0</v>
      </c>
      <c r="L343" s="1009">
        <v>0</v>
      </c>
      <c r="M343" s="1009">
        <v>0</v>
      </c>
      <c r="N343" s="1009">
        <v>0</v>
      </c>
      <c r="O343" s="1009">
        <v>0</v>
      </c>
      <c r="P343" s="1009">
        <v>0</v>
      </c>
      <c r="Q343" s="1009">
        <v>0</v>
      </c>
      <c r="R343" s="1009">
        <v>0</v>
      </c>
      <c r="S343" s="1009">
        <v>0</v>
      </c>
      <c r="T343" s="1009">
        <v>0</v>
      </c>
      <c r="U343" s="1009">
        <v>0</v>
      </c>
      <c r="V343" s="1009">
        <v>0</v>
      </c>
      <c r="W343" s="1009">
        <v>0</v>
      </c>
      <c r="X343" s="1009">
        <v>0</v>
      </c>
      <c r="Y343" s="1009">
        <v>0</v>
      </c>
      <c r="Z343" s="1009">
        <v>0</v>
      </c>
      <c r="AA343" s="1009">
        <v>0</v>
      </c>
      <c r="AB343" s="1009">
        <v>0</v>
      </c>
      <c r="AC343" s="1009">
        <v>0</v>
      </c>
      <c r="AD343" s="1009">
        <v>0</v>
      </c>
      <c r="AE343" s="1009">
        <v>0</v>
      </c>
      <c r="AF343" s="1009">
        <v>0</v>
      </c>
      <c r="AG343" s="1009">
        <v>0</v>
      </c>
      <c r="AH343" s="1009">
        <v>0</v>
      </c>
    </row>
    <row r="344" spans="1:34" ht="30" customHeight="1">
      <c r="A344" s="2019"/>
      <c r="B344" s="995" t="s">
        <v>807</v>
      </c>
      <c r="C344" s="1009">
        <f t="shared" si="14"/>
        <v>0</v>
      </c>
      <c r="D344" s="1009">
        <v>0</v>
      </c>
      <c r="E344" s="1009">
        <v>0</v>
      </c>
      <c r="F344" s="1009">
        <v>0</v>
      </c>
      <c r="G344" s="1009">
        <v>0</v>
      </c>
      <c r="H344" s="1009">
        <v>0</v>
      </c>
      <c r="I344" s="1009">
        <v>0</v>
      </c>
      <c r="J344" s="1009">
        <v>0</v>
      </c>
      <c r="K344" s="1009">
        <v>0</v>
      </c>
      <c r="L344" s="1009">
        <v>0</v>
      </c>
      <c r="M344" s="1009">
        <v>0</v>
      </c>
      <c r="N344" s="1009">
        <v>0</v>
      </c>
      <c r="O344" s="1009">
        <v>0</v>
      </c>
      <c r="P344" s="1009">
        <v>0</v>
      </c>
      <c r="Q344" s="1009">
        <v>0</v>
      </c>
      <c r="R344" s="1009">
        <v>0</v>
      </c>
      <c r="S344" s="1009">
        <v>0</v>
      </c>
      <c r="T344" s="1009">
        <v>0</v>
      </c>
      <c r="U344" s="1009">
        <v>0</v>
      </c>
      <c r="V344" s="1009">
        <v>0</v>
      </c>
      <c r="W344" s="1009">
        <v>0</v>
      </c>
      <c r="X344" s="1009">
        <v>0</v>
      </c>
      <c r="Y344" s="1009">
        <v>0</v>
      </c>
      <c r="Z344" s="1009">
        <v>0</v>
      </c>
      <c r="AA344" s="1009">
        <v>0</v>
      </c>
      <c r="AB344" s="1009">
        <v>0</v>
      </c>
      <c r="AC344" s="1009">
        <v>0</v>
      </c>
      <c r="AD344" s="1009">
        <v>0</v>
      </c>
      <c r="AE344" s="1009">
        <v>0</v>
      </c>
      <c r="AF344" s="1009">
        <v>0</v>
      </c>
      <c r="AG344" s="1009">
        <v>0</v>
      </c>
      <c r="AH344" s="1009">
        <v>0</v>
      </c>
    </row>
    <row r="345" spans="1:34" ht="30" customHeight="1">
      <c r="A345" s="2019"/>
      <c r="B345" s="991" t="s">
        <v>808</v>
      </c>
      <c r="C345" s="1009">
        <f t="shared" si="14"/>
        <v>0</v>
      </c>
      <c r="D345" s="1009">
        <v>0</v>
      </c>
      <c r="E345" s="1009">
        <v>0</v>
      </c>
      <c r="F345" s="1009">
        <v>0</v>
      </c>
      <c r="G345" s="1009">
        <v>0</v>
      </c>
      <c r="H345" s="1009">
        <v>0</v>
      </c>
      <c r="I345" s="1009">
        <v>0</v>
      </c>
      <c r="J345" s="1009">
        <v>0</v>
      </c>
      <c r="K345" s="1009">
        <v>0</v>
      </c>
      <c r="L345" s="1009">
        <v>0</v>
      </c>
      <c r="M345" s="1009">
        <v>0</v>
      </c>
      <c r="N345" s="1009">
        <v>0</v>
      </c>
      <c r="O345" s="1009">
        <v>0</v>
      </c>
      <c r="P345" s="1009">
        <v>0</v>
      </c>
      <c r="Q345" s="1009">
        <v>0</v>
      </c>
      <c r="R345" s="1009">
        <v>0</v>
      </c>
      <c r="S345" s="1009">
        <v>0</v>
      </c>
      <c r="T345" s="1009">
        <v>0</v>
      </c>
      <c r="U345" s="1009">
        <v>0</v>
      </c>
      <c r="V345" s="1009">
        <v>0</v>
      </c>
      <c r="W345" s="1009">
        <v>0</v>
      </c>
      <c r="X345" s="1009">
        <v>0</v>
      </c>
      <c r="Y345" s="1009">
        <v>0</v>
      </c>
      <c r="Z345" s="1009">
        <v>0</v>
      </c>
      <c r="AA345" s="1009">
        <v>0</v>
      </c>
      <c r="AB345" s="1009">
        <v>0</v>
      </c>
      <c r="AC345" s="1009">
        <v>0</v>
      </c>
      <c r="AD345" s="1009">
        <v>0</v>
      </c>
      <c r="AE345" s="1009">
        <v>0</v>
      </c>
      <c r="AF345" s="1009">
        <v>0</v>
      </c>
      <c r="AG345" s="1009">
        <v>0</v>
      </c>
      <c r="AH345" s="1009">
        <v>0</v>
      </c>
    </row>
    <row r="346" spans="1:34" ht="30" customHeight="1">
      <c r="A346" s="2019"/>
      <c r="B346" s="1011" t="s">
        <v>821</v>
      </c>
      <c r="C346" s="1009">
        <f t="shared" si="14"/>
        <v>0</v>
      </c>
      <c r="D346" s="1009">
        <v>0</v>
      </c>
      <c r="E346" s="1009">
        <v>0</v>
      </c>
      <c r="F346" s="1009">
        <v>0</v>
      </c>
      <c r="G346" s="1009">
        <v>0</v>
      </c>
      <c r="H346" s="1009">
        <v>0</v>
      </c>
      <c r="I346" s="1009">
        <v>0</v>
      </c>
      <c r="J346" s="1009">
        <v>0</v>
      </c>
      <c r="K346" s="1009">
        <v>0</v>
      </c>
      <c r="L346" s="1009">
        <v>0</v>
      </c>
      <c r="M346" s="1009">
        <v>0</v>
      </c>
      <c r="N346" s="1009">
        <v>0</v>
      </c>
      <c r="O346" s="1009">
        <v>0</v>
      </c>
      <c r="P346" s="1009">
        <v>0</v>
      </c>
      <c r="Q346" s="1009">
        <v>0</v>
      </c>
      <c r="R346" s="1009">
        <v>0</v>
      </c>
      <c r="S346" s="1009">
        <v>0</v>
      </c>
      <c r="T346" s="1009">
        <v>0</v>
      </c>
      <c r="U346" s="1009">
        <v>0</v>
      </c>
      <c r="V346" s="1009">
        <v>0</v>
      </c>
      <c r="W346" s="1009">
        <v>0</v>
      </c>
      <c r="X346" s="1009">
        <v>0</v>
      </c>
      <c r="Y346" s="1009">
        <v>0</v>
      </c>
      <c r="Z346" s="1009">
        <v>0</v>
      </c>
      <c r="AA346" s="1009">
        <v>0</v>
      </c>
      <c r="AB346" s="1009">
        <v>0</v>
      </c>
      <c r="AC346" s="1009">
        <v>0</v>
      </c>
      <c r="AD346" s="1009">
        <v>0</v>
      </c>
      <c r="AE346" s="1009">
        <v>0</v>
      </c>
      <c r="AF346" s="1009">
        <v>0</v>
      </c>
      <c r="AG346" s="1009">
        <v>0</v>
      </c>
      <c r="AH346" s="1009">
        <v>0</v>
      </c>
    </row>
    <row r="347" spans="1:34" ht="30" customHeight="1">
      <c r="A347" s="2019"/>
      <c r="B347" s="1011" t="s">
        <v>822</v>
      </c>
      <c r="C347" s="1009">
        <f t="shared" si="14"/>
        <v>0</v>
      </c>
      <c r="D347" s="1009">
        <v>0</v>
      </c>
      <c r="E347" s="1009">
        <v>0</v>
      </c>
      <c r="F347" s="1009">
        <v>0</v>
      </c>
      <c r="G347" s="1009">
        <v>0</v>
      </c>
      <c r="H347" s="1009">
        <v>0</v>
      </c>
      <c r="I347" s="1009">
        <v>0</v>
      </c>
      <c r="J347" s="1009">
        <v>0</v>
      </c>
      <c r="K347" s="1009">
        <v>0</v>
      </c>
      <c r="L347" s="1009">
        <v>0</v>
      </c>
      <c r="M347" s="1009">
        <v>0</v>
      </c>
      <c r="N347" s="1009">
        <v>0</v>
      </c>
      <c r="O347" s="1009">
        <v>0</v>
      </c>
      <c r="P347" s="1009">
        <v>0</v>
      </c>
      <c r="Q347" s="1009">
        <v>0</v>
      </c>
      <c r="R347" s="1009">
        <v>0</v>
      </c>
      <c r="S347" s="1009">
        <v>0</v>
      </c>
      <c r="T347" s="1009">
        <v>0</v>
      </c>
      <c r="U347" s="1009">
        <v>0</v>
      </c>
      <c r="V347" s="1009">
        <v>0</v>
      </c>
      <c r="W347" s="1009">
        <v>0</v>
      </c>
      <c r="X347" s="1009">
        <v>0</v>
      </c>
      <c r="Y347" s="1009">
        <v>0</v>
      </c>
      <c r="Z347" s="1009">
        <v>0</v>
      </c>
      <c r="AA347" s="1009">
        <v>0</v>
      </c>
      <c r="AB347" s="1009">
        <v>0</v>
      </c>
      <c r="AC347" s="1009">
        <v>0</v>
      </c>
      <c r="AD347" s="1009">
        <v>0</v>
      </c>
      <c r="AE347" s="1009">
        <v>0</v>
      </c>
      <c r="AF347" s="1009">
        <v>0</v>
      </c>
      <c r="AG347" s="1009">
        <v>0</v>
      </c>
      <c r="AH347" s="1009">
        <v>0</v>
      </c>
    </row>
    <row r="348" spans="1:34" ht="19.5" customHeight="1">
      <c r="A348" s="2019"/>
      <c r="B348" s="1249" t="s">
        <v>952</v>
      </c>
      <c r="C348" s="1009">
        <f t="shared" si="14"/>
        <v>0</v>
      </c>
      <c r="D348" s="1009">
        <v>0</v>
      </c>
      <c r="E348" s="1009">
        <v>0</v>
      </c>
      <c r="F348" s="1009">
        <v>0</v>
      </c>
      <c r="G348" s="1009">
        <v>0</v>
      </c>
      <c r="H348" s="1009">
        <v>0</v>
      </c>
      <c r="I348" s="1009">
        <v>0</v>
      </c>
      <c r="J348" s="1009">
        <v>0</v>
      </c>
      <c r="K348" s="1009">
        <v>0</v>
      </c>
      <c r="L348" s="1009">
        <v>0</v>
      </c>
      <c r="M348" s="1009">
        <v>0</v>
      </c>
      <c r="N348" s="1009">
        <v>0</v>
      </c>
      <c r="O348" s="1009">
        <v>0</v>
      </c>
      <c r="P348" s="1009">
        <v>0</v>
      </c>
      <c r="Q348" s="1009">
        <v>0</v>
      </c>
      <c r="R348" s="1009">
        <v>0</v>
      </c>
      <c r="S348" s="1009">
        <v>0</v>
      </c>
      <c r="T348" s="1009">
        <v>0</v>
      </c>
      <c r="U348" s="1009">
        <v>0</v>
      </c>
      <c r="V348" s="1009">
        <v>0</v>
      </c>
      <c r="W348" s="1009">
        <v>0</v>
      </c>
      <c r="X348" s="1009">
        <v>0</v>
      </c>
      <c r="Y348" s="1009">
        <v>0</v>
      </c>
      <c r="Z348" s="1009">
        <v>0</v>
      </c>
      <c r="AA348" s="1009">
        <v>0</v>
      </c>
      <c r="AB348" s="1009">
        <v>0</v>
      </c>
      <c r="AC348" s="1009">
        <v>0</v>
      </c>
      <c r="AD348" s="1009">
        <v>0</v>
      </c>
      <c r="AE348" s="1009">
        <v>0</v>
      </c>
      <c r="AF348" s="1009">
        <v>0</v>
      </c>
      <c r="AG348" s="1009">
        <v>0</v>
      </c>
      <c r="AH348" s="1009">
        <v>0</v>
      </c>
    </row>
    <row r="349" spans="1:34" ht="19.5" customHeight="1">
      <c r="A349" s="2392" t="s">
        <v>818</v>
      </c>
      <c r="B349" s="1007" t="s">
        <v>41</v>
      </c>
      <c r="C349" s="1370">
        <f t="shared" si="14"/>
        <v>15.44</v>
      </c>
      <c r="D349" s="1007">
        <f>SUM('동구 배수관'!D350:'동구 배수관'!D371)</f>
        <v>15.44</v>
      </c>
      <c r="E349" s="1007">
        <f>SUM('동구 배수관'!E350:'동구 배수관'!E371)</f>
        <v>0</v>
      </c>
      <c r="F349" s="1007">
        <f>SUM('동구 배수관'!F350:'동구 배수관'!F371)</f>
        <v>0</v>
      </c>
      <c r="G349" s="1007">
        <f>SUM('동구 배수관'!G350:'동구 배수관'!G371)</f>
        <v>0</v>
      </c>
      <c r="H349" s="1007">
        <f>SUM('동구 배수관'!H350:'동구 배수관'!H371)</f>
        <v>0</v>
      </c>
      <c r="I349" s="1007">
        <f>SUM('동구 배수관'!I350:'동구 배수관'!I371)</f>
        <v>0</v>
      </c>
      <c r="J349" s="1007">
        <f>SUM('동구 배수관'!J350:'동구 배수관'!J371)</f>
        <v>0</v>
      </c>
      <c r="K349" s="1007">
        <f>SUM('동구 배수관'!K350:'동구 배수관'!K371)</f>
        <v>0</v>
      </c>
      <c r="L349" s="1007">
        <f>SUM('동구 배수관'!L350:'동구 배수관'!L371)</f>
        <v>0</v>
      </c>
      <c r="M349" s="1007">
        <f>SUM('동구 배수관'!M350:'동구 배수관'!M371)</f>
        <v>0</v>
      </c>
      <c r="N349" s="1007">
        <f>SUM('동구 배수관'!N350:'동구 배수관'!N371)</f>
        <v>0</v>
      </c>
      <c r="O349" s="1007">
        <f>SUM('동구 배수관'!O350:'동구 배수관'!O371)</f>
        <v>0</v>
      </c>
      <c r="P349" s="1007">
        <f>SUM('동구 배수관'!P350:'동구 배수관'!P371)</f>
        <v>0</v>
      </c>
      <c r="Q349" s="1007">
        <f>SUM('동구 배수관'!Q350:'동구 배수관'!Q371)</f>
        <v>0</v>
      </c>
      <c r="R349" s="1007">
        <f>SUM('동구 배수관'!R350:'동구 배수관'!R371)</f>
        <v>0</v>
      </c>
      <c r="S349" s="1007">
        <f>SUM('동구 배수관'!S350:'동구 배수관'!S371)</f>
        <v>0</v>
      </c>
      <c r="T349" s="1007">
        <f>SUM('동구 배수관'!T350:'동구 배수관'!T371)</f>
        <v>0</v>
      </c>
      <c r="U349" s="1007">
        <f>SUM('동구 배수관'!U350:'동구 배수관'!U371)</f>
        <v>0</v>
      </c>
      <c r="V349" s="1007">
        <f>SUM('동구 배수관'!V350:'동구 배수관'!V371)</f>
        <v>0</v>
      </c>
      <c r="W349" s="1007">
        <f>SUM('동구 배수관'!W350:'동구 배수관'!W371)</f>
        <v>0</v>
      </c>
      <c r="X349" s="1007">
        <f>SUM('동구 배수관'!X350:'동구 배수관'!X371)</f>
        <v>0</v>
      </c>
      <c r="Y349" s="1007">
        <f>SUM('동구 배수관'!Y350:'동구 배수관'!Y371)</f>
        <v>0</v>
      </c>
      <c r="Z349" s="1007">
        <f>SUM('동구 배수관'!Z350:'동구 배수관'!Z371)</f>
        <v>0</v>
      </c>
      <c r="AA349" s="1007">
        <f>SUM('동구 배수관'!AA350:'동구 배수관'!AA371)</f>
        <v>0</v>
      </c>
      <c r="AB349" s="1007">
        <f>SUM('동구 배수관'!AB350:'동구 배수관'!AB371)</f>
        <v>0</v>
      </c>
      <c r="AC349" s="1007">
        <f>SUM('동구 배수관'!AC350:'동구 배수관'!AC371)</f>
        <v>0</v>
      </c>
      <c r="AD349" s="1007">
        <f>SUM('동구 배수관'!AD350:'동구 배수관'!AD371)</f>
        <v>0</v>
      </c>
      <c r="AE349" s="1007">
        <f>SUM('동구 배수관'!AE350:'동구 배수관'!AE371)</f>
        <v>0</v>
      </c>
      <c r="AF349" s="1007">
        <f>SUM('동구 배수관'!AF350:'동구 배수관'!AF371)</f>
        <v>0</v>
      </c>
      <c r="AG349" s="1007">
        <f>SUM('동구 배수관'!AG350:'동구 배수관'!AG371)</f>
        <v>0</v>
      </c>
      <c r="AH349" s="1007">
        <f>SUM('동구 배수관'!AH350:'동구 배수관'!AH371)</f>
        <v>0</v>
      </c>
    </row>
    <row r="350" spans="1:34" ht="19.5" customHeight="1">
      <c r="A350" s="2392" t="s">
        <v>818</v>
      </c>
      <c r="B350" s="989" t="s">
        <v>951</v>
      </c>
      <c r="C350" s="1009">
        <f t="shared" si="14"/>
        <v>0</v>
      </c>
      <c r="D350" s="1009">
        <v>0</v>
      </c>
      <c r="E350" s="1009">
        <v>0</v>
      </c>
      <c r="F350" s="1009">
        <v>0</v>
      </c>
      <c r="G350" s="1009">
        <v>0</v>
      </c>
      <c r="H350" s="1009">
        <v>0</v>
      </c>
      <c r="I350" s="1009">
        <v>0</v>
      </c>
      <c r="J350" s="1009">
        <v>0</v>
      </c>
      <c r="K350" s="1009">
        <v>0</v>
      </c>
      <c r="L350" s="1009">
        <v>0</v>
      </c>
      <c r="M350" s="1009">
        <v>0</v>
      </c>
      <c r="N350" s="1009">
        <v>0</v>
      </c>
      <c r="O350" s="1009">
        <v>0</v>
      </c>
      <c r="P350" s="1009">
        <v>0</v>
      </c>
      <c r="Q350" s="1009">
        <v>0</v>
      </c>
      <c r="R350" s="1009">
        <v>0</v>
      </c>
      <c r="S350" s="1009">
        <v>0</v>
      </c>
      <c r="T350" s="1009">
        <v>0</v>
      </c>
      <c r="U350" s="1009">
        <v>0</v>
      </c>
      <c r="V350" s="1009">
        <v>0</v>
      </c>
      <c r="W350" s="1009">
        <v>0</v>
      </c>
      <c r="X350" s="1009">
        <v>0</v>
      </c>
      <c r="Y350" s="1009">
        <v>0</v>
      </c>
      <c r="Z350" s="1009">
        <v>0</v>
      </c>
      <c r="AA350" s="1009">
        <v>0</v>
      </c>
      <c r="AB350" s="1009">
        <v>0</v>
      </c>
      <c r="AC350" s="1009">
        <v>0</v>
      </c>
      <c r="AD350" s="1009">
        <v>0</v>
      </c>
      <c r="AE350" s="1009">
        <v>0</v>
      </c>
      <c r="AF350" s="1009">
        <v>0</v>
      </c>
      <c r="AG350" s="1009">
        <v>0</v>
      </c>
      <c r="AH350" s="1009">
        <v>0</v>
      </c>
    </row>
    <row r="351" spans="1:34" ht="30" customHeight="1">
      <c r="A351" s="2019"/>
      <c r="B351" s="989" t="s">
        <v>796</v>
      </c>
      <c r="C351" s="1009">
        <f t="shared" si="14"/>
        <v>0</v>
      </c>
      <c r="D351" s="1009">
        <v>0</v>
      </c>
      <c r="E351" s="1009">
        <v>0</v>
      </c>
      <c r="F351" s="1009">
        <v>0</v>
      </c>
      <c r="G351" s="1009">
        <v>0</v>
      </c>
      <c r="H351" s="1009">
        <v>0</v>
      </c>
      <c r="I351" s="1009">
        <v>0</v>
      </c>
      <c r="J351" s="1009">
        <v>0</v>
      </c>
      <c r="K351" s="1009">
        <v>0</v>
      </c>
      <c r="L351" s="1009">
        <v>0</v>
      </c>
      <c r="M351" s="1009">
        <v>0</v>
      </c>
      <c r="N351" s="1009">
        <v>0</v>
      </c>
      <c r="O351" s="1009">
        <v>0</v>
      </c>
      <c r="P351" s="1009">
        <v>0</v>
      </c>
      <c r="Q351" s="1009">
        <v>0</v>
      </c>
      <c r="R351" s="1009">
        <v>0</v>
      </c>
      <c r="S351" s="1009">
        <v>0</v>
      </c>
      <c r="T351" s="1009">
        <v>0</v>
      </c>
      <c r="U351" s="1009">
        <v>0</v>
      </c>
      <c r="V351" s="1009">
        <v>0</v>
      </c>
      <c r="W351" s="1009">
        <v>0</v>
      </c>
      <c r="X351" s="1009">
        <v>0</v>
      </c>
      <c r="Y351" s="1009">
        <v>0</v>
      </c>
      <c r="Z351" s="1009">
        <v>0</v>
      </c>
      <c r="AA351" s="1009">
        <v>0</v>
      </c>
      <c r="AB351" s="1009">
        <v>0</v>
      </c>
      <c r="AC351" s="1009">
        <v>0</v>
      </c>
      <c r="AD351" s="1009">
        <v>0</v>
      </c>
      <c r="AE351" s="1009">
        <v>0</v>
      </c>
      <c r="AF351" s="1009">
        <v>0</v>
      </c>
      <c r="AG351" s="1009">
        <v>0</v>
      </c>
      <c r="AH351" s="1009">
        <v>0</v>
      </c>
    </row>
    <row r="352" spans="1:34" ht="30" customHeight="1">
      <c r="A352" s="2019"/>
      <c r="B352" s="989" t="s">
        <v>797</v>
      </c>
      <c r="C352" s="1009">
        <f t="shared" si="14"/>
        <v>0</v>
      </c>
      <c r="D352" s="1009">
        <v>0</v>
      </c>
      <c r="E352" s="1009">
        <v>0</v>
      </c>
      <c r="F352" s="1009">
        <v>0</v>
      </c>
      <c r="G352" s="1009">
        <v>0</v>
      </c>
      <c r="H352" s="1009">
        <v>0</v>
      </c>
      <c r="I352" s="1009">
        <v>0</v>
      </c>
      <c r="J352" s="1009">
        <v>0</v>
      </c>
      <c r="K352" s="1009">
        <v>0</v>
      </c>
      <c r="L352" s="1009">
        <v>0</v>
      </c>
      <c r="M352" s="1009">
        <v>0</v>
      </c>
      <c r="N352" s="1009">
        <v>0</v>
      </c>
      <c r="O352" s="1009">
        <v>0</v>
      </c>
      <c r="P352" s="1009">
        <v>0</v>
      </c>
      <c r="Q352" s="1009">
        <v>0</v>
      </c>
      <c r="R352" s="1009">
        <v>0</v>
      </c>
      <c r="S352" s="1009">
        <v>0</v>
      </c>
      <c r="T352" s="1009">
        <v>0</v>
      </c>
      <c r="U352" s="1009">
        <v>0</v>
      </c>
      <c r="V352" s="1009">
        <v>0</v>
      </c>
      <c r="W352" s="1009">
        <v>0</v>
      </c>
      <c r="X352" s="1009">
        <v>0</v>
      </c>
      <c r="Y352" s="1009">
        <v>0</v>
      </c>
      <c r="Z352" s="1009">
        <v>0</v>
      </c>
      <c r="AA352" s="1009">
        <v>0</v>
      </c>
      <c r="AB352" s="1009">
        <v>0</v>
      </c>
      <c r="AC352" s="1009">
        <v>0</v>
      </c>
      <c r="AD352" s="1009">
        <v>0</v>
      </c>
      <c r="AE352" s="1009">
        <v>0</v>
      </c>
      <c r="AF352" s="1009">
        <v>0</v>
      </c>
      <c r="AG352" s="1009">
        <v>0</v>
      </c>
      <c r="AH352" s="1009">
        <v>0</v>
      </c>
    </row>
    <row r="353" spans="1:34" ht="30" customHeight="1">
      <c r="A353" s="2019"/>
      <c r="B353" s="989" t="s">
        <v>798</v>
      </c>
      <c r="C353" s="1009">
        <f t="shared" si="14"/>
        <v>0</v>
      </c>
      <c r="D353" s="1009">
        <v>0</v>
      </c>
      <c r="E353" s="1009">
        <v>0</v>
      </c>
      <c r="F353" s="1009">
        <v>0</v>
      </c>
      <c r="G353" s="1009">
        <v>0</v>
      </c>
      <c r="H353" s="1009">
        <v>0</v>
      </c>
      <c r="I353" s="1009">
        <v>0</v>
      </c>
      <c r="J353" s="1009">
        <v>0</v>
      </c>
      <c r="K353" s="1009">
        <v>0</v>
      </c>
      <c r="L353" s="1009">
        <v>0</v>
      </c>
      <c r="M353" s="1009">
        <v>0</v>
      </c>
      <c r="N353" s="1009">
        <v>0</v>
      </c>
      <c r="O353" s="1009">
        <v>0</v>
      </c>
      <c r="P353" s="1009">
        <v>0</v>
      </c>
      <c r="Q353" s="1009">
        <v>0</v>
      </c>
      <c r="R353" s="1009">
        <v>0</v>
      </c>
      <c r="S353" s="1009">
        <v>0</v>
      </c>
      <c r="T353" s="1009">
        <v>0</v>
      </c>
      <c r="U353" s="1009">
        <v>0</v>
      </c>
      <c r="V353" s="1009">
        <v>0</v>
      </c>
      <c r="W353" s="1009">
        <v>0</v>
      </c>
      <c r="X353" s="1009">
        <v>0</v>
      </c>
      <c r="Y353" s="1009">
        <v>0</v>
      </c>
      <c r="Z353" s="1009">
        <v>0</v>
      </c>
      <c r="AA353" s="1009">
        <v>0</v>
      </c>
      <c r="AB353" s="1009">
        <v>0</v>
      </c>
      <c r="AC353" s="1009">
        <v>0</v>
      </c>
      <c r="AD353" s="1009">
        <v>0</v>
      </c>
      <c r="AE353" s="1009">
        <v>0</v>
      </c>
      <c r="AF353" s="1009">
        <v>0</v>
      </c>
      <c r="AG353" s="1009">
        <v>0</v>
      </c>
      <c r="AH353" s="1009">
        <v>0</v>
      </c>
    </row>
    <row r="354" spans="1:34" ht="30" customHeight="1">
      <c r="A354" s="2019"/>
      <c r="B354" s="989" t="s">
        <v>780</v>
      </c>
      <c r="C354" s="1009">
        <f t="shared" si="14"/>
        <v>0</v>
      </c>
      <c r="D354" s="1009">
        <v>0</v>
      </c>
      <c r="E354" s="1009">
        <v>0</v>
      </c>
      <c r="F354" s="1009">
        <v>0</v>
      </c>
      <c r="G354" s="1009">
        <v>0</v>
      </c>
      <c r="H354" s="1009">
        <v>0</v>
      </c>
      <c r="I354" s="1009">
        <v>0</v>
      </c>
      <c r="J354" s="1009">
        <v>0</v>
      </c>
      <c r="K354" s="1009">
        <v>0</v>
      </c>
      <c r="L354" s="1009">
        <v>0</v>
      </c>
      <c r="M354" s="1009">
        <v>0</v>
      </c>
      <c r="N354" s="1009">
        <v>0</v>
      </c>
      <c r="O354" s="1009">
        <v>0</v>
      </c>
      <c r="P354" s="1009">
        <v>0</v>
      </c>
      <c r="Q354" s="1009">
        <v>0</v>
      </c>
      <c r="R354" s="1009">
        <v>0</v>
      </c>
      <c r="S354" s="1009">
        <v>0</v>
      </c>
      <c r="T354" s="1009">
        <v>0</v>
      </c>
      <c r="U354" s="1009">
        <v>0</v>
      </c>
      <c r="V354" s="1009">
        <v>0</v>
      </c>
      <c r="W354" s="1009">
        <v>0</v>
      </c>
      <c r="X354" s="1009">
        <v>0</v>
      </c>
      <c r="Y354" s="1009">
        <v>0</v>
      </c>
      <c r="Z354" s="1009">
        <v>0</v>
      </c>
      <c r="AA354" s="1009">
        <v>0</v>
      </c>
      <c r="AB354" s="1009">
        <v>0</v>
      </c>
      <c r="AC354" s="1009">
        <v>0</v>
      </c>
      <c r="AD354" s="1009">
        <v>0</v>
      </c>
      <c r="AE354" s="1009">
        <v>0</v>
      </c>
      <c r="AF354" s="1009">
        <v>0</v>
      </c>
      <c r="AG354" s="1009">
        <v>0</v>
      </c>
      <c r="AH354" s="1009">
        <v>0</v>
      </c>
    </row>
    <row r="355" spans="1:34" ht="30" customHeight="1">
      <c r="A355" s="2019"/>
      <c r="B355" s="991" t="s">
        <v>781</v>
      </c>
      <c r="C355" s="1009">
        <f t="shared" si="14"/>
        <v>15.44</v>
      </c>
      <c r="D355" s="1009">
        <v>15.44</v>
      </c>
      <c r="E355" s="1009">
        <v>0</v>
      </c>
      <c r="F355" s="1009">
        <v>0</v>
      </c>
      <c r="G355" s="1009">
        <v>0</v>
      </c>
      <c r="H355" s="1009">
        <v>0</v>
      </c>
      <c r="I355" s="1009">
        <v>0</v>
      </c>
      <c r="J355" s="1009">
        <v>0</v>
      </c>
      <c r="K355" s="1009">
        <v>0</v>
      </c>
      <c r="L355" s="1009">
        <v>0</v>
      </c>
      <c r="M355" s="1009">
        <v>0</v>
      </c>
      <c r="N355" s="1009">
        <v>0</v>
      </c>
      <c r="O355" s="1009">
        <v>0</v>
      </c>
      <c r="P355" s="1009">
        <v>0</v>
      </c>
      <c r="Q355" s="1009">
        <v>0</v>
      </c>
      <c r="R355" s="1009">
        <v>0</v>
      </c>
      <c r="S355" s="1009">
        <v>0</v>
      </c>
      <c r="T355" s="1009">
        <v>0</v>
      </c>
      <c r="U355" s="1009">
        <v>0</v>
      </c>
      <c r="V355" s="1009">
        <v>0</v>
      </c>
      <c r="W355" s="1009">
        <v>0</v>
      </c>
      <c r="X355" s="1009">
        <v>0</v>
      </c>
      <c r="Y355" s="1009">
        <v>0</v>
      </c>
      <c r="Z355" s="1009">
        <v>0</v>
      </c>
      <c r="AA355" s="1009">
        <v>0</v>
      </c>
      <c r="AB355" s="1009">
        <v>0</v>
      </c>
      <c r="AC355" s="1009">
        <v>0</v>
      </c>
      <c r="AD355" s="1009">
        <v>0</v>
      </c>
      <c r="AE355" s="1009">
        <v>0</v>
      </c>
      <c r="AF355" s="1009">
        <v>0</v>
      </c>
      <c r="AG355" s="1009">
        <v>0</v>
      </c>
      <c r="AH355" s="1009">
        <v>0</v>
      </c>
    </row>
    <row r="356" spans="1:34" ht="30" customHeight="1">
      <c r="A356" s="2019"/>
      <c r="B356" s="991" t="s">
        <v>786</v>
      </c>
      <c r="C356" s="1009">
        <f t="shared" si="14"/>
        <v>0</v>
      </c>
      <c r="D356" s="1009">
        <v>0</v>
      </c>
      <c r="E356" s="1009">
        <v>0</v>
      </c>
      <c r="F356" s="1009">
        <v>0</v>
      </c>
      <c r="G356" s="1009">
        <v>0</v>
      </c>
      <c r="H356" s="1009">
        <v>0</v>
      </c>
      <c r="I356" s="1009">
        <v>0</v>
      </c>
      <c r="J356" s="1009">
        <v>0</v>
      </c>
      <c r="K356" s="1009">
        <v>0</v>
      </c>
      <c r="L356" s="1009">
        <v>0</v>
      </c>
      <c r="M356" s="1009">
        <v>0</v>
      </c>
      <c r="N356" s="1009">
        <v>0</v>
      </c>
      <c r="O356" s="1009">
        <v>0</v>
      </c>
      <c r="P356" s="1009">
        <v>0</v>
      </c>
      <c r="Q356" s="1009">
        <v>0</v>
      </c>
      <c r="R356" s="1009">
        <v>0</v>
      </c>
      <c r="S356" s="1009">
        <v>0</v>
      </c>
      <c r="T356" s="1009">
        <v>0</v>
      </c>
      <c r="U356" s="1009">
        <v>0</v>
      </c>
      <c r="V356" s="1009">
        <v>0</v>
      </c>
      <c r="W356" s="1009">
        <v>0</v>
      </c>
      <c r="X356" s="1009">
        <v>0</v>
      </c>
      <c r="Y356" s="1009">
        <v>0</v>
      </c>
      <c r="Z356" s="1009">
        <v>0</v>
      </c>
      <c r="AA356" s="1009">
        <v>0</v>
      </c>
      <c r="AB356" s="1009">
        <v>0</v>
      </c>
      <c r="AC356" s="1009">
        <v>0</v>
      </c>
      <c r="AD356" s="1009">
        <v>0</v>
      </c>
      <c r="AE356" s="1009">
        <v>0</v>
      </c>
      <c r="AF356" s="1009">
        <v>0</v>
      </c>
      <c r="AG356" s="1009">
        <v>0</v>
      </c>
      <c r="AH356" s="1009">
        <v>0</v>
      </c>
    </row>
    <row r="357" spans="1:34" ht="30" customHeight="1">
      <c r="A357" s="2019"/>
      <c r="B357" s="991" t="s">
        <v>799</v>
      </c>
      <c r="C357" s="1009">
        <f t="shared" si="14"/>
        <v>0</v>
      </c>
      <c r="D357" s="1009">
        <v>0</v>
      </c>
      <c r="E357" s="1009">
        <v>0</v>
      </c>
      <c r="F357" s="1009">
        <v>0</v>
      </c>
      <c r="G357" s="1009">
        <v>0</v>
      </c>
      <c r="H357" s="1009">
        <v>0</v>
      </c>
      <c r="I357" s="1009">
        <v>0</v>
      </c>
      <c r="J357" s="1009">
        <v>0</v>
      </c>
      <c r="K357" s="1009">
        <v>0</v>
      </c>
      <c r="L357" s="1009">
        <v>0</v>
      </c>
      <c r="M357" s="1009">
        <v>0</v>
      </c>
      <c r="N357" s="1009">
        <v>0</v>
      </c>
      <c r="O357" s="1009">
        <v>0</v>
      </c>
      <c r="P357" s="1009">
        <v>0</v>
      </c>
      <c r="Q357" s="1009">
        <v>0</v>
      </c>
      <c r="R357" s="1009">
        <v>0</v>
      </c>
      <c r="S357" s="1009">
        <v>0</v>
      </c>
      <c r="T357" s="1009">
        <v>0</v>
      </c>
      <c r="U357" s="1009">
        <v>0</v>
      </c>
      <c r="V357" s="1009">
        <v>0</v>
      </c>
      <c r="W357" s="1009">
        <v>0</v>
      </c>
      <c r="X357" s="1009">
        <v>0</v>
      </c>
      <c r="Y357" s="1009">
        <v>0</v>
      </c>
      <c r="Z357" s="1009">
        <v>0</v>
      </c>
      <c r="AA357" s="1009">
        <v>0</v>
      </c>
      <c r="AB357" s="1009">
        <v>0</v>
      </c>
      <c r="AC357" s="1009">
        <v>0</v>
      </c>
      <c r="AD357" s="1009">
        <v>0</v>
      </c>
      <c r="AE357" s="1009">
        <v>0</v>
      </c>
      <c r="AF357" s="1009">
        <v>0</v>
      </c>
      <c r="AG357" s="1009">
        <v>0</v>
      </c>
      <c r="AH357" s="1009">
        <v>0</v>
      </c>
    </row>
    <row r="358" spans="1:34" ht="30" customHeight="1">
      <c r="A358" s="2019"/>
      <c r="B358" s="991" t="s">
        <v>787</v>
      </c>
      <c r="C358" s="1009">
        <f t="shared" si="14"/>
        <v>0</v>
      </c>
      <c r="D358" s="1009">
        <v>0</v>
      </c>
      <c r="E358" s="1009">
        <v>0</v>
      </c>
      <c r="F358" s="1009">
        <v>0</v>
      </c>
      <c r="G358" s="1009">
        <v>0</v>
      </c>
      <c r="H358" s="1009">
        <v>0</v>
      </c>
      <c r="I358" s="1009">
        <v>0</v>
      </c>
      <c r="J358" s="1009">
        <v>0</v>
      </c>
      <c r="K358" s="1009">
        <v>0</v>
      </c>
      <c r="L358" s="1009">
        <v>0</v>
      </c>
      <c r="M358" s="1009">
        <v>0</v>
      </c>
      <c r="N358" s="1009">
        <v>0</v>
      </c>
      <c r="O358" s="1009">
        <v>0</v>
      </c>
      <c r="P358" s="1009">
        <v>0</v>
      </c>
      <c r="Q358" s="1009">
        <v>0</v>
      </c>
      <c r="R358" s="1009">
        <v>0</v>
      </c>
      <c r="S358" s="1009">
        <v>0</v>
      </c>
      <c r="T358" s="1009">
        <v>0</v>
      </c>
      <c r="U358" s="1009">
        <v>0</v>
      </c>
      <c r="V358" s="1009">
        <v>0</v>
      </c>
      <c r="W358" s="1009">
        <v>0</v>
      </c>
      <c r="X358" s="1009">
        <v>0</v>
      </c>
      <c r="Y358" s="1009">
        <v>0</v>
      </c>
      <c r="Z358" s="1009">
        <v>0</v>
      </c>
      <c r="AA358" s="1009">
        <v>0</v>
      </c>
      <c r="AB358" s="1009">
        <v>0</v>
      </c>
      <c r="AC358" s="1009">
        <v>0</v>
      </c>
      <c r="AD358" s="1009">
        <v>0</v>
      </c>
      <c r="AE358" s="1009">
        <v>0</v>
      </c>
      <c r="AF358" s="1009">
        <v>0</v>
      </c>
      <c r="AG358" s="1009">
        <v>0</v>
      </c>
      <c r="AH358" s="1009">
        <v>0</v>
      </c>
    </row>
    <row r="359" spans="1:34" s="1710" customFormat="1" ht="30" customHeight="1">
      <c r="A359" s="2019"/>
      <c r="B359" s="991" t="s">
        <v>1533</v>
      </c>
      <c r="C359" s="1009">
        <f t="shared" ref="C359" si="17">SUM(D359:AH359)</f>
        <v>0</v>
      </c>
      <c r="D359" s="1009">
        <v>0</v>
      </c>
      <c r="E359" s="1009">
        <v>0</v>
      </c>
      <c r="F359" s="1009">
        <v>0</v>
      </c>
      <c r="G359" s="1009">
        <v>0</v>
      </c>
      <c r="H359" s="1009">
        <v>0</v>
      </c>
      <c r="I359" s="1009">
        <v>0</v>
      </c>
      <c r="J359" s="1009">
        <v>0</v>
      </c>
      <c r="K359" s="1009">
        <v>0</v>
      </c>
      <c r="L359" s="1009">
        <v>0</v>
      </c>
      <c r="M359" s="1009">
        <v>0</v>
      </c>
      <c r="N359" s="1009">
        <v>0</v>
      </c>
      <c r="O359" s="1009">
        <v>0</v>
      </c>
      <c r="P359" s="1009">
        <v>0</v>
      </c>
      <c r="Q359" s="1009">
        <v>0</v>
      </c>
      <c r="R359" s="1009">
        <v>0</v>
      </c>
      <c r="S359" s="1009">
        <v>0</v>
      </c>
      <c r="T359" s="1009">
        <v>0</v>
      </c>
      <c r="U359" s="1009">
        <v>0</v>
      </c>
      <c r="V359" s="1009">
        <v>0</v>
      </c>
      <c r="W359" s="1009">
        <v>0</v>
      </c>
      <c r="X359" s="1009">
        <v>0</v>
      </c>
      <c r="Y359" s="1009">
        <v>0</v>
      </c>
      <c r="Z359" s="1009">
        <v>0</v>
      </c>
      <c r="AA359" s="1009">
        <v>0</v>
      </c>
      <c r="AB359" s="1009">
        <v>0</v>
      </c>
      <c r="AC359" s="1009">
        <v>0</v>
      </c>
      <c r="AD359" s="1009">
        <v>0</v>
      </c>
      <c r="AE359" s="1009">
        <v>0</v>
      </c>
      <c r="AF359" s="1009">
        <v>0</v>
      </c>
      <c r="AG359" s="1009">
        <v>0</v>
      </c>
      <c r="AH359" s="1009">
        <v>0</v>
      </c>
    </row>
    <row r="360" spans="1:34" ht="30" customHeight="1">
      <c r="A360" s="2019"/>
      <c r="B360" s="991" t="s">
        <v>800</v>
      </c>
      <c r="C360" s="1009">
        <f t="shared" si="14"/>
        <v>0</v>
      </c>
      <c r="D360" s="1009">
        <v>0</v>
      </c>
      <c r="E360" s="1009">
        <v>0</v>
      </c>
      <c r="F360" s="1009">
        <v>0</v>
      </c>
      <c r="G360" s="1009">
        <v>0</v>
      </c>
      <c r="H360" s="1009">
        <v>0</v>
      </c>
      <c r="I360" s="1009">
        <v>0</v>
      </c>
      <c r="J360" s="1009">
        <v>0</v>
      </c>
      <c r="K360" s="1009">
        <v>0</v>
      </c>
      <c r="L360" s="1009">
        <v>0</v>
      </c>
      <c r="M360" s="1009">
        <v>0</v>
      </c>
      <c r="N360" s="1009">
        <v>0</v>
      </c>
      <c r="O360" s="1009">
        <v>0</v>
      </c>
      <c r="P360" s="1009">
        <v>0</v>
      </c>
      <c r="Q360" s="1009">
        <v>0</v>
      </c>
      <c r="R360" s="1009">
        <v>0</v>
      </c>
      <c r="S360" s="1009">
        <v>0</v>
      </c>
      <c r="T360" s="1009">
        <v>0</v>
      </c>
      <c r="U360" s="1009">
        <v>0</v>
      </c>
      <c r="V360" s="1009">
        <v>0</v>
      </c>
      <c r="W360" s="1009">
        <v>0</v>
      </c>
      <c r="X360" s="1009">
        <v>0</v>
      </c>
      <c r="Y360" s="1009">
        <v>0</v>
      </c>
      <c r="Z360" s="1009">
        <v>0</v>
      </c>
      <c r="AA360" s="1009">
        <v>0</v>
      </c>
      <c r="AB360" s="1009">
        <v>0</v>
      </c>
      <c r="AC360" s="1009">
        <v>0</v>
      </c>
      <c r="AD360" s="1009">
        <v>0</v>
      </c>
      <c r="AE360" s="1009">
        <v>0</v>
      </c>
      <c r="AF360" s="1009">
        <v>0</v>
      </c>
      <c r="AG360" s="1009">
        <v>0</v>
      </c>
      <c r="AH360" s="1009">
        <v>0</v>
      </c>
    </row>
    <row r="361" spans="1:34" ht="30" customHeight="1">
      <c r="A361" s="2019"/>
      <c r="B361" s="989" t="s">
        <v>801</v>
      </c>
      <c r="C361" s="1009">
        <f t="shared" si="14"/>
        <v>0</v>
      </c>
      <c r="D361" s="1009">
        <v>0</v>
      </c>
      <c r="E361" s="1009">
        <v>0</v>
      </c>
      <c r="F361" s="1009">
        <v>0</v>
      </c>
      <c r="G361" s="1009">
        <v>0</v>
      </c>
      <c r="H361" s="1009">
        <v>0</v>
      </c>
      <c r="I361" s="1009">
        <v>0</v>
      </c>
      <c r="J361" s="1009">
        <v>0</v>
      </c>
      <c r="K361" s="1009">
        <v>0</v>
      </c>
      <c r="L361" s="1009">
        <v>0</v>
      </c>
      <c r="M361" s="1009">
        <v>0</v>
      </c>
      <c r="N361" s="1009">
        <v>0</v>
      </c>
      <c r="O361" s="1009">
        <v>0</v>
      </c>
      <c r="P361" s="1009">
        <v>0</v>
      </c>
      <c r="Q361" s="1009">
        <v>0</v>
      </c>
      <c r="R361" s="1009">
        <v>0</v>
      </c>
      <c r="S361" s="1009">
        <v>0</v>
      </c>
      <c r="T361" s="1009">
        <v>0</v>
      </c>
      <c r="U361" s="1009">
        <v>0</v>
      </c>
      <c r="V361" s="1009">
        <v>0</v>
      </c>
      <c r="W361" s="1009">
        <v>0</v>
      </c>
      <c r="X361" s="1009">
        <v>0</v>
      </c>
      <c r="Y361" s="1009">
        <v>0</v>
      </c>
      <c r="Z361" s="1009">
        <v>0</v>
      </c>
      <c r="AA361" s="1009">
        <v>0</v>
      </c>
      <c r="AB361" s="1009">
        <v>0</v>
      </c>
      <c r="AC361" s="1009">
        <v>0</v>
      </c>
      <c r="AD361" s="1009">
        <v>0</v>
      </c>
      <c r="AE361" s="1009">
        <v>0</v>
      </c>
      <c r="AF361" s="1009">
        <v>0</v>
      </c>
      <c r="AG361" s="1009">
        <v>0</v>
      </c>
      <c r="AH361" s="1009">
        <v>0</v>
      </c>
    </row>
    <row r="362" spans="1:34" ht="30" customHeight="1">
      <c r="A362" s="2019"/>
      <c r="B362" s="995" t="s">
        <v>802</v>
      </c>
      <c r="C362" s="1009">
        <f t="shared" si="14"/>
        <v>0</v>
      </c>
      <c r="D362" s="1009">
        <v>0</v>
      </c>
      <c r="E362" s="1009">
        <v>0</v>
      </c>
      <c r="F362" s="1009">
        <v>0</v>
      </c>
      <c r="G362" s="1009">
        <v>0</v>
      </c>
      <c r="H362" s="1009">
        <v>0</v>
      </c>
      <c r="I362" s="1009">
        <v>0</v>
      </c>
      <c r="J362" s="1009">
        <v>0</v>
      </c>
      <c r="K362" s="1009">
        <v>0</v>
      </c>
      <c r="L362" s="1009">
        <v>0</v>
      </c>
      <c r="M362" s="1009">
        <v>0</v>
      </c>
      <c r="N362" s="1009">
        <v>0</v>
      </c>
      <c r="O362" s="1009">
        <v>0</v>
      </c>
      <c r="P362" s="1009">
        <v>0</v>
      </c>
      <c r="Q362" s="1009">
        <v>0</v>
      </c>
      <c r="R362" s="1009">
        <v>0</v>
      </c>
      <c r="S362" s="1009">
        <v>0</v>
      </c>
      <c r="T362" s="1009">
        <v>0</v>
      </c>
      <c r="U362" s="1009">
        <v>0</v>
      </c>
      <c r="V362" s="1009">
        <v>0</v>
      </c>
      <c r="W362" s="1009">
        <v>0</v>
      </c>
      <c r="X362" s="1009">
        <v>0</v>
      </c>
      <c r="Y362" s="1009">
        <v>0</v>
      </c>
      <c r="Z362" s="1009">
        <v>0</v>
      </c>
      <c r="AA362" s="1009">
        <v>0</v>
      </c>
      <c r="AB362" s="1009">
        <v>0</v>
      </c>
      <c r="AC362" s="1009">
        <v>0</v>
      </c>
      <c r="AD362" s="1009">
        <v>0</v>
      </c>
      <c r="AE362" s="1009">
        <v>0</v>
      </c>
      <c r="AF362" s="1009">
        <v>0</v>
      </c>
      <c r="AG362" s="1009">
        <v>0</v>
      </c>
      <c r="AH362" s="1009">
        <v>0</v>
      </c>
    </row>
    <row r="363" spans="1:34" ht="30" customHeight="1">
      <c r="A363" s="2019"/>
      <c r="B363" s="995" t="s">
        <v>803</v>
      </c>
      <c r="C363" s="1009">
        <f t="shared" si="14"/>
        <v>0</v>
      </c>
      <c r="D363" s="1009">
        <v>0</v>
      </c>
      <c r="E363" s="1009">
        <v>0</v>
      </c>
      <c r="F363" s="1009">
        <v>0</v>
      </c>
      <c r="G363" s="1009">
        <v>0</v>
      </c>
      <c r="H363" s="1009">
        <v>0</v>
      </c>
      <c r="I363" s="1009">
        <v>0</v>
      </c>
      <c r="J363" s="1009">
        <v>0</v>
      </c>
      <c r="K363" s="1009">
        <v>0</v>
      </c>
      <c r="L363" s="1009">
        <v>0</v>
      </c>
      <c r="M363" s="1009">
        <v>0</v>
      </c>
      <c r="N363" s="1009">
        <v>0</v>
      </c>
      <c r="O363" s="1009">
        <v>0</v>
      </c>
      <c r="P363" s="1009">
        <v>0</v>
      </c>
      <c r="Q363" s="1009">
        <v>0</v>
      </c>
      <c r="R363" s="1009">
        <v>0</v>
      </c>
      <c r="S363" s="1009">
        <v>0</v>
      </c>
      <c r="T363" s="1009">
        <v>0</v>
      </c>
      <c r="U363" s="1009">
        <v>0</v>
      </c>
      <c r="V363" s="1009">
        <v>0</v>
      </c>
      <c r="W363" s="1009">
        <v>0</v>
      </c>
      <c r="X363" s="1009">
        <v>0</v>
      </c>
      <c r="Y363" s="1009">
        <v>0</v>
      </c>
      <c r="Z363" s="1009">
        <v>0</v>
      </c>
      <c r="AA363" s="1009">
        <v>0</v>
      </c>
      <c r="AB363" s="1009">
        <v>0</v>
      </c>
      <c r="AC363" s="1009">
        <v>0</v>
      </c>
      <c r="AD363" s="1009">
        <v>0</v>
      </c>
      <c r="AE363" s="1009">
        <v>0</v>
      </c>
      <c r="AF363" s="1009">
        <v>0</v>
      </c>
      <c r="AG363" s="1009">
        <v>0</v>
      </c>
      <c r="AH363" s="1009">
        <v>0</v>
      </c>
    </row>
    <row r="364" spans="1:34" ht="30" customHeight="1">
      <c r="A364" s="2019"/>
      <c r="B364" s="1011" t="s">
        <v>804</v>
      </c>
      <c r="C364" s="1009">
        <f t="shared" ref="C364:C371" si="18">SUM(D364:AH364)</f>
        <v>0</v>
      </c>
      <c r="D364" s="1009">
        <v>0</v>
      </c>
      <c r="E364" s="1009">
        <v>0</v>
      </c>
      <c r="F364" s="1009">
        <v>0</v>
      </c>
      <c r="G364" s="1009">
        <v>0</v>
      </c>
      <c r="H364" s="1009">
        <v>0</v>
      </c>
      <c r="I364" s="1009">
        <v>0</v>
      </c>
      <c r="J364" s="1009">
        <v>0</v>
      </c>
      <c r="K364" s="1009">
        <v>0</v>
      </c>
      <c r="L364" s="1009">
        <v>0</v>
      </c>
      <c r="M364" s="1009">
        <v>0</v>
      </c>
      <c r="N364" s="1009">
        <v>0</v>
      </c>
      <c r="O364" s="1009">
        <v>0</v>
      </c>
      <c r="P364" s="1009">
        <v>0</v>
      </c>
      <c r="Q364" s="1009">
        <v>0</v>
      </c>
      <c r="R364" s="1009">
        <v>0</v>
      </c>
      <c r="S364" s="1009">
        <v>0</v>
      </c>
      <c r="T364" s="1009">
        <v>0</v>
      </c>
      <c r="U364" s="1009">
        <v>0</v>
      </c>
      <c r="V364" s="1009">
        <v>0</v>
      </c>
      <c r="W364" s="1009">
        <v>0</v>
      </c>
      <c r="X364" s="1009">
        <v>0</v>
      </c>
      <c r="Y364" s="1009">
        <v>0</v>
      </c>
      <c r="Z364" s="1009">
        <v>0</v>
      </c>
      <c r="AA364" s="1009">
        <v>0</v>
      </c>
      <c r="AB364" s="1009">
        <v>0</v>
      </c>
      <c r="AC364" s="1009">
        <v>0</v>
      </c>
      <c r="AD364" s="1009">
        <v>0</v>
      </c>
      <c r="AE364" s="1009">
        <v>0</v>
      </c>
      <c r="AF364" s="1009">
        <v>0</v>
      </c>
      <c r="AG364" s="1009">
        <v>0</v>
      </c>
      <c r="AH364" s="1009">
        <v>0</v>
      </c>
    </row>
    <row r="365" spans="1:34" ht="30" customHeight="1">
      <c r="A365" s="2019"/>
      <c r="B365" s="1011" t="s">
        <v>805</v>
      </c>
      <c r="C365" s="1009">
        <f t="shared" si="18"/>
        <v>0</v>
      </c>
      <c r="D365" s="1009">
        <v>0</v>
      </c>
      <c r="E365" s="1009">
        <v>0</v>
      </c>
      <c r="F365" s="1009">
        <v>0</v>
      </c>
      <c r="G365" s="1009">
        <v>0</v>
      </c>
      <c r="H365" s="1009">
        <v>0</v>
      </c>
      <c r="I365" s="1009">
        <v>0</v>
      </c>
      <c r="J365" s="1009">
        <v>0</v>
      </c>
      <c r="K365" s="1009">
        <v>0</v>
      </c>
      <c r="L365" s="1009">
        <v>0</v>
      </c>
      <c r="M365" s="1009">
        <v>0</v>
      </c>
      <c r="N365" s="1009">
        <v>0</v>
      </c>
      <c r="O365" s="1009">
        <v>0</v>
      </c>
      <c r="P365" s="1009">
        <v>0</v>
      </c>
      <c r="Q365" s="1009">
        <v>0</v>
      </c>
      <c r="R365" s="1009">
        <v>0</v>
      </c>
      <c r="S365" s="1009">
        <v>0</v>
      </c>
      <c r="T365" s="1009">
        <v>0</v>
      </c>
      <c r="U365" s="1009">
        <v>0</v>
      </c>
      <c r="V365" s="1009">
        <v>0</v>
      </c>
      <c r="W365" s="1009">
        <v>0</v>
      </c>
      <c r="X365" s="1009">
        <v>0</v>
      </c>
      <c r="Y365" s="1009">
        <v>0</v>
      </c>
      <c r="Z365" s="1009">
        <v>0</v>
      </c>
      <c r="AA365" s="1009">
        <v>0</v>
      </c>
      <c r="AB365" s="1009">
        <v>0</v>
      </c>
      <c r="AC365" s="1009">
        <v>0</v>
      </c>
      <c r="AD365" s="1009">
        <v>0</v>
      </c>
      <c r="AE365" s="1009">
        <v>0</v>
      </c>
      <c r="AF365" s="1009">
        <v>0</v>
      </c>
      <c r="AG365" s="1009">
        <v>0</v>
      </c>
      <c r="AH365" s="1009">
        <v>0</v>
      </c>
    </row>
    <row r="366" spans="1:34" ht="30" customHeight="1">
      <c r="A366" s="2019"/>
      <c r="B366" s="1011" t="s">
        <v>806</v>
      </c>
      <c r="C366" s="1009">
        <f t="shared" si="18"/>
        <v>0</v>
      </c>
      <c r="D366" s="1009">
        <v>0</v>
      </c>
      <c r="E366" s="1009">
        <v>0</v>
      </c>
      <c r="F366" s="1009">
        <v>0</v>
      </c>
      <c r="G366" s="1009">
        <v>0</v>
      </c>
      <c r="H366" s="1009">
        <v>0</v>
      </c>
      <c r="I366" s="1009">
        <v>0</v>
      </c>
      <c r="J366" s="1009">
        <v>0</v>
      </c>
      <c r="K366" s="1009">
        <v>0</v>
      </c>
      <c r="L366" s="1009">
        <v>0</v>
      </c>
      <c r="M366" s="1009">
        <v>0</v>
      </c>
      <c r="N366" s="1009">
        <v>0</v>
      </c>
      <c r="O366" s="1009">
        <v>0</v>
      </c>
      <c r="P366" s="1009">
        <v>0</v>
      </c>
      <c r="Q366" s="1009">
        <v>0</v>
      </c>
      <c r="R366" s="1009">
        <v>0</v>
      </c>
      <c r="S366" s="1009">
        <v>0</v>
      </c>
      <c r="T366" s="1009">
        <v>0</v>
      </c>
      <c r="U366" s="1009">
        <v>0</v>
      </c>
      <c r="V366" s="1009">
        <v>0</v>
      </c>
      <c r="W366" s="1009">
        <v>0</v>
      </c>
      <c r="X366" s="1009">
        <v>0</v>
      </c>
      <c r="Y366" s="1009">
        <v>0</v>
      </c>
      <c r="Z366" s="1009">
        <v>0</v>
      </c>
      <c r="AA366" s="1009">
        <v>0</v>
      </c>
      <c r="AB366" s="1009">
        <v>0</v>
      </c>
      <c r="AC366" s="1009">
        <v>0</v>
      </c>
      <c r="AD366" s="1009">
        <v>0</v>
      </c>
      <c r="AE366" s="1009">
        <v>0</v>
      </c>
      <c r="AF366" s="1009">
        <v>0</v>
      </c>
      <c r="AG366" s="1009">
        <v>0</v>
      </c>
      <c r="AH366" s="1009">
        <v>0</v>
      </c>
    </row>
    <row r="367" spans="1:34" ht="30" customHeight="1">
      <c r="A367" s="2019"/>
      <c r="B367" s="995" t="s">
        <v>807</v>
      </c>
      <c r="C367" s="1009">
        <f t="shared" si="18"/>
        <v>0</v>
      </c>
      <c r="D367" s="1009">
        <v>0</v>
      </c>
      <c r="E367" s="1009">
        <v>0</v>
      </c>
      <c r="F367" s="1009">
        <v>0</v>
      </c>
      <c r="G367" s="1009">
        <v>0</v>
      </c>
      <c r="H367" s="1009">
        <v>0</v>
      </c>
      <c r="I367" s="1009">
        <v>0</v>
      </c>
      <c r="J367" s="1009">
        <v>0</v>
      </c>
      <c r="K367" s="1009">
        <v>0</v>
      </c>
      <c r="L367" s="1009">
        <v>0</v>
      </c>
      <c r="M367" s="1009">
        <v>0</v>
      </c>
      <c r="N367" s="1009">
        <v>0</v>
      </c>
      <c r="O367" s="1009">
        <v>0</v>
      </c>
      <c r="P367" s="1009">
        <v>0</v>
      </c>
      <c r="Q367" s="1009">
        <v>0</v>
      </c>
      <c r="R367" s="1009">
        <v>0</v>
      </c>
      <c r="S367" s="1009">
        <v>0</v>
      </c>
      <c r="T367" s="1009">
        <v>0</v>
      </c>
      <c r="U367" s="1009">
        <v>0</v>
      </c>
      <c r="V367" s="1009">
        <v>0</v>
      </c>
      <c r="W367" s="1009">
        <v>0</v>
      </c>
      <c r="X367" s="1009">
        <v>0</v>
      </c>
      <c r="Y367" s="1009">
        <v>0</v>
      </c>
      <c r="Z367" s="1009">
        <v>0</v>
      </c>
      <c r="AA367" s="1009">
        <v>0</v>
      </c>
      <c r="AB367" s="1009">
        <v>0</v>
      </c>
      <c r="AC367" s="1009">
        <v>0</v>
      </c>
      <c r="AD367" s="1009">
        <v>0</v>
      </c>
      <c r="AE367" s="1009">
        <v>0</v>
      </c>
      <c r="AF367" s="1009">
        <v>0</v>
      </c>
      <c r="AG367" s="1009">
        <v>0</v>
      </c>
      <c r="AH367" s="1009">
        <v>0</v>
      </c>
    </row>
    <row r="368" spans="1:34" ht="30" customHeight="1">
      <c r="A368" s="2019"/>
      <c r="B368" s="991" t="s">
        <v>808</v>
      </c>
      <c r="C368" s="1009">
        <f t="shared" si="18"/>
        <v>0</v>
      </c>
      <c r="D368" s="1009">
        <v>0</v>
      </c>
      <c r="E368" s="1009">
        <v>0</v>
      </c>
      <c r="F368" s="1009">
        <v>0</v>
      </c>
      <c r="G368" s="1009">
        <v>0</v>
      </c>
      <c r="H368" s="1009">
        <v>0</v>
      </c>
      <c r="I368" s="1009">
        <v>0</v>
      </c>
      <c r="J368" s="1009">
        <v>0</v>
      </c>
      <c r="K368" s="1009">
        <v>0</v>
      </c>
      <c r="L368" s="1009">
        <v>0</v>
      </c>
      <c r="M368" s="1009">
        <v>0</v>
      </c>
      <c r="N368" s="1009">
        <v>0</v>
      </c>
      <c r="O368" s="1009">
        <v>0</v>
      </c>
      <c r="P368" s="1009">
        <v>0</v>
      </c>
      <c r="Q368" s="1009">
        <v>0</v>
      </c>
      <c r="R368" s="1009">
        <v>0</v>
      </c>
      <c r="S368" s="1009">
        <v>0</v>
      </c>
      <c r="T368" s="1009">
        <v>0</v>
      </c>
      <c r="U368" s="1009">
        <v>0</v>
      </c>
      <c r="V368" s="1009">
        <v>0</v>
      </c>
      <c r="W368" s="1009">
        <v>0</v>
      </c>
      <c r="X368" s="1009">
        <v>0</v>
      </c>
      <c r="Y368" s="1009">
        <v>0</v>
      </c>
      <c r="Z368" s="1009">
        <v>0</v>
      </c>
      <c r="AA368" s="1009">
        <v>0</v>
      </c>
      <c r="AB368" s="1009">
        <v>0</v>
      </c>
      <c r="AC368" s="1009">
        <v>0</v>
      </c>
      <c r="AD368" s="1009">
        <v>0</v>
      </c>
      <c r="AE368" s="1009">
        <v>0</v>
      </c>
      <c r="AF368" s="1009">
        <v>0</v>
      </c>
      <c r="AG368" s="1009">
        <v>0</v>
      </c>
      <c r="AH368" s="1009">
        <v>0</v>
      </c>
    </row>
    <row r="369" spans="1:34" ht="30" customHeight="1">
      <c r="A369" s="2019"/>
      <c r="B369" s="1011" t="s">
        <v>821</v>
      </c>
      <c r="C369" s="1009">
        <f t="shared" si="18"/>
        <v>0</v>
      </c>
      <c r="D369" s="1009">
        <v>0</v>
      </c>
      <c r="E369" s="1009">
        <v>0</v>
      </c>
      <c r="F369" s="1009">
        <v>0</v>
      </c>
      <c r="G369" s="1009">
        <v>0</v>
      </c>
      <c r="H369" s="1009">
        <v>0</v>
      </c>
      <c r="I369" s="1009">
        <v>0</v>
      </c>
      <c r="J369" s="1009">
        <v>0</v>
      </c>
      <c r="K369" s="1009">
        <v>0</v>
      </c>
      <c r="L369" s="1009">
        <v>0</v>
      </c>
      <c r="M369" s="1009">
        <v>0</v>
      </c>
      <c r="N369" s="1009">
        <v>0</v>
      </c>
      <c r="O369" s="1009">
        <v>0</v>
      </c>
      <c r="P369" s="1009">
        <v>0</v>
      </c>
      <c r="Q369" s="1009">
        <v>0</v>
      </c>
      <c r="R369" s="1009">
        <v>0</v>
      </c>
      <c r="S369" s="1009">
        <v>0</v>
      </c>
      <c r="T369" s="1009">
        <v>0</v>
      </c>
      <c r="U369" s="1009">
        <v>0</v>
      </c>
      <c r="V369" s="1009">
        <v>0</v>
      </c>
      <c r="W369" s="1009">
        <v>0</v>
      </c>
      <c r="X369" s="1009">
        <v>0</v>
      </c>
      <c r="Y369" s="1009">
        <v>0</v>
      </c>
      <c r="Z369" s="1009">
        <v>0</v>
      </c>
      <c r="AA369" s="1009">
        <v>0</v>
      </c>
      <c r="AB369" s="1009">
        <v>0</v>
      </c>
      <c r="AC369" s="1009">
        <v>0</v>
      </c>
      <c r="AD369" s="1009">
        <v>0</v>
      </c>
      <c r="AE369" s="1009">
        <v>0</v>
      </c>
      <c r="AF369" s="1009">
        <v>0</v>
      </c>
      <c r="AG369" s="1009">
        <v>0</v>
      </c>
      <c r="AH369" s="1009">
        <v>0</v>
      </c>
    </row>
    <row r="370" spans="1:34" ht="30" customHeight="1">
      <c r="A370" s="2019"/>
      <c r="B370" s="1011" t="s">
        <v>822</v>
      </c>
      <c r="C370" s="1009">
        <f t="shared" si="18"/>
        <v>0</v>
      </c>
      <c r="D370" s="1009">
        <v>0</v>
      </c>
      <c r="E370" s="1009">
        <v>0</v>
      </c>
      <c r="F370" s="1009">
        <v>0</v>
      </c>
      <c r="G370" s="1009">
        <v>0</v>
      </c>
      <c r="H370" s="1009">
        <v>0</v>
      </c>
      <c r="I370" s="1009">
        <v>0</v>
      </c>
      <c r="J370" s="1009">
        <v>0</v>
      </c>
      <c r="K370" s="1009">
        <v>0</v>
      </c>
      <c r="L370" s="1009">
        <v>0</v>
      </c>
      <c r="M370" s="1009">
        <v>0</v>
      </c>
      <c r="N370" s="1009">
        <v>0</v>
      </c>
      <c r="O370" s="1009">
        <v>0</v>
      </c>
      <c r="P370" s="1009">
        <v>0</v>
      </c>
      <c r="Q370" s="1009">
        <v>0</v>
      </c>
      <c r="R370" s="1009">
        <v>0</v>
      </c>
      <c r="S370" s="1009">
        <v>0</v>
      </c>
      <c r="T370" s="1009">
        <v>0</v>
      </c>
      <c r="U370" s="1009">
        <v>0</v>
      </c>
      <c r="V370" s="1009">
        <v>0</v>
      </c>
      <c r="W370" s="1009">
        <v>0</v>
      </c>
      <c r="X370" s="1009">
        <v>0</v>
      </c>
      <c r="Y370" s="1009">
        <v>0</v>
      </c>
      <c r="Z370" s="1009">
        <v>0</v>
      </c>
      <c r="AA370" s="1009">
        <v>0</v>
      </c>
      <c r="AB370" s="1009">
        <v>0</v>
      </c>
      <c r="AC370" s="1009">
        <v>0</v>
      </c>
      <c r="AD370" s="1009">
        <v>0</v>
      </c>
      <c r="AE370" s="1009">
        <v>0</v>
      </c>
      <c r="AF370" s="1009">
        <v>0</v>
      </c>
      <c r="AG370" s="1009">
        <v>0</v>
      </c>
      <c r="AH370" s="1009">
        <v>0</v>
      </c>
    </row>
    <row r="371" spans="1:34" ht="19.5" customHeight="1">
      <c r="A371" s="2019"/>
      <c r="B371" s="1249" t="s">
        <v>952</v>
      </c>
      <c r="C371" s="1009">
        <f t="shared" si="18"/>
        <v>0</v>
      </c>
      <c r="D371" s="1009">
        <v>0</v>
      </c>
      <c r="E371" s="1009">
        <v>0</v>
      </c>
      <c r="F371" s="1009">
        <v>0</v>
      </c>
      <c r="G371" s="1009">
        <v>0</v>
      </c>
      <c r="H371" s="1009">
        <v>0</v>
      </c>
      <c r="I371" s="1009">
        <v>0</v>
      </c>
      <c r="J371" s="1009">
        <v>0</v>
      </c>
      <c r="K371" s="1009">
        <v>0</v>
      </c>
      <c r="L371" s="1009">
        <v>0</v>
      </c>
      <c r="M371" s="1009">
        <v>0</v>
      </c>
      <c r="N371" s="1009">
        <v>0</v>
      </c>
      <c r="O371" s="1009">
        <v>0</v>
      </c>
      <c r="P371" s="1009">
        <v>0</v>
      </c>
      <c r="Q371" s="1009">
        <v>0</v>
      </c>
      <c r="R371" s="1009">
        <v>0</v>
      </c>
      <c r="S371" s="1009">
        <v>0</v>
      </c>
      <c r="T371" s="1009">
        <v>0</v>
      </c>
      <c r="U371" s="1009">
        <v>0</v>
      </c>
      <c r="V371" s="1009">
        <v>0</v>
      </c>
      <c r="W371" s="1009">
        <v>0</v>
      </c>
      <c r="X371" s="1009">
        <v>0</v>
      </c>
      <c r="Y371" s="1009">
        <v>0</v>
      </c>
      <c r="Z371" s="1009">
        <v>0</v>
      </c>
      <c r="AA371" s="1009">
        <v>0</v>
      </c>
      <c r="AB371" s="1009">
        <v>0</v>
      </c>
      <c r="AC371" s="1009">
        <v>0</v>
      </c>
      <c r="AD371" s="1009">
        <v>0</v>
      </c>
      <c r="AE371" s="1009">
        <v>0</v>
      </c>
      <c r="AF371" s="1009">
        <v>0</v>
      </c>
      <c r="AG371" s="1009">
        <v>0</v>
      </c>
      <c r="AH371" s="1009">
        <v>0</v>
      </c>
    </row>
  </sheetData>
  <mergeCells count="16">
    <mergeCell ref="A280:A302"/>
    <mergeCell ref="A303:A325"/>
    <mergeCell ref="A326:A348"/>
    <mergeCell ref="A349:A371"/>
    <mergeCell ref="A142:A164"/>
    <mergeCell ref="A165:A187"/>
    <mergeCell ref="A188:A210"/>
    <mergeCell ref="A211:A233"/>
    <mergeCell ref="A234:A256"/>
    <mergeCell ref="A257:A279"/>
    <mergeCell ref="A119:A141"/>
    <mergeCell ref="A4:A26"/>
    <mergeCell ref="A27:A49"/>
    <mergeCell ref="A50:A72"/>
    <mergeCell ref="A73:A95"/>
    <mergeCell ref="A96:A118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00FF"/>
  </sheetPr>
  <dimension ref="A1:AH371"/>
  <sheetViews>
    <sheetView zoomScale="70" zoomScaleNormal="70" zoomScaleSheetLayoutView="8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B5" sqref="B5:B26"/>
    </sheetView>
  </sheetViews>
  <sheetFormatPr defaultColWidth="8.19921875" defaultRowHeight="15.6"/>
  <cols>
    <col min="1" max="1" width="6.69921875" style="1633" customWidth="1"/>
    <col min="2" max="2" width="19.59765625" style="1012" customWidth="1"/>
    <col min="3" max="5" width="11.19921875" style="1630" customWidth="1"/>
    <col min="6" max="14" width="11.19921875" style="1631" customWidth="1"/>
    <col min="15" max="253" width="8.19921875" style="1631"/>
    <col min="254" max="254" width="6.69921875" style="1631" customWidth="1"/>
    <col min="255" max="255" width="19.59765625" style="1631" customWidth="1"/>
    <col min="256" max="267" width="11.19921875" style="1631" customWidth="1"/>
    <col min="268" max="268" width="11.09765625" style="1631" customWidth="1"/>
    <col min="269" max="509" width="8.19921875" style="1631"/>
    <col min="510" max="510" width="6.69921875" style="1631" customWidth="1"/>
    <col min="511" max="511" width="19.59765625" style="1631" customWidth="1"/>
    <col min="512" max="523" width="11.19921875" style="1631" customWidth="1"/>
    <col min="524" max="524" width="11.09765625" style="1631" customWidth="1"/>
    <col min="525" max="765" width="8.19921875" style="1631"/>
    <col min="766" max="766" width="6.69921875" style="1631" customWidth="1"/>
    <col min="767" max="767" width="19.59765625" style="1631" customWidth="1"/>
    <col min="768" max="779" width="11.19921875" style="1631" customWidth="1"/>
    <col min="780" max="780" width="11.09765625" style="1631" customWidth="1"/>
    <col min="781" max="1021" width="8.19921875" style="1631"/>
    <col min="1022" max="1022" width="6.69921875" style="1631" customWidth="1"/>
    <col min="1023" max="1023" width="19.59765625" style="1631" customWidth="1"/>
    <col min="1024" max="1035" width="11.19921875" style="1631" customWidth="1"/>
    <col min="1036" max="1036" width="11.09765625" style="1631" customWidth="1"/>
    <col min="1037" max="1277" width="8.19921875" style="1631"/>
    <col min="1278" max="1278" width="6.69921875" style="1631" customWidth="1"/>
    <col min="1279" max="1279" width="19.59765625" style="1631" customWidth="1"/>
    <col min="1280" max="1291" width="11.19921875" style="1631" customWidth="1"/>
    <col min="1292" max="1292" width="11.09765625" style="1631" customWidth="1"/>
    <col min="1293" max="1533" width="8.19921875" style="1631"/>
    <col min="1534" max="1534" width="6.69921875" style="1631" customWidth="1"/>
    <col min="1535" max="1535" width="19.59765625" style="1631" customWidth="1"/>
    <col min="1536" max="1547" width="11.19921875" style="1631" customWidth="1"/>
    <col min="1548" max="1548" width="11.09765625" style="1631" customWidth="1"/>
    <col min="1549" max="1789" width="8.19921875" style="1631"/>
    <col min="1790" max="1790" width="6.69921875" style="1631" customWidth="1"/>
    <col min="1791" max="1791" width="19.59765625" style="1631" customWidth="1"/>
    <col min="1792" max="1803" width="11.19921875" style="1631" customWidth="1"/>
    <col min="1804" max="1804" width="11.09765625" style="1631" customWidth="1"/>
    <col min="1805" max="2045" width="8.19921875" style="1631"/>
    <col min="2046" max="2046" width="6.69921875" style="1631" customWidth="1"/>
    <col min="2047" max="2047" width="19.59765625" style="1631" customWidth="1"/>
    <col min="2048" max="2059" width="11.19921875" style="1631" customWidth="1"/>
    <col min="2060" max="2060" width="11.09765625" style="1631" customWidth="1"/>
    <col min="2061" max="2301" width="8.19921875" style="1631"/>
    <col min="2302" max="2302" width="6.69921875" style="1631" customWidth="1"/>
    <col min="2303" max="2303" width="19.59765625" style="1631" customWidth="1"/>
    <col min="2304" max="2315" width="11.19921875" style="1631" customWidth="1"/>
    <col min="2316" max="2316" width="11.09765625" style="1631" customWidth="1"/>
    <col min="2317" max="2557" width="8.19921875" style="1631"/>
    <col min="2558" max="2558" width="6.69921875" style="1631" customWidth="1"/>
    <col min="2559" max="2559" width="19.59765625" style="1631" customWidth="1"/>
    <col min="2560" max="2571" width="11.19921875" style="1631" customWidth="1"/>
    <col min="2572" max="2572" width="11.09765625" style="1631" customWidth="1"/>
    <col min="2573" max="2813" width="8.19921875" style="1631"/>
    <col min="2814" max="2814" width="6.69921875" style="1631" customWidth="1"/>
    <col min="2815" max="2815" width="19.59765625" style="1631" customWidth="1"/>
    <col min="2816" max="2827" width="11.19921875" style="1631" customWidth="1"/>
    <col min="2828" max="2828" width="11.09765625" style="1631" customWidth="1"/>
    <col min="2829" max="3069" width="8.19921875" style="1631"/>
    <col min="3070" max="3070" width="6.69921875" style="1631" customWidth="1"/>
    <col min="3071" max="3071" width="19.59765625" style="1631" customWidth="1"/>
    <col min="3072" max="3083" width="11.19921875" style="1631" customWidth="1"/>
    <col min="3084" max="3084" width="11.09765625" style="1631" customWidth="1"/>
    <col min="3085" max="3325" width="8.19921875" style="1631"/>
    <col min="3326" max="3326" width="6.69921875" style="1631" customWidth="1"/>
    <col min="3327" max="3327" width="19.59765625" style="1631" customWidth="1"/>
    <col min="3328" max="3339" width="11.19921875" style="1631" customWidth="1"/>
    <col min="3340" max="3340" width="11.09765625" style="1631" customWidth="1"/>
    <col min="3341" max="3581" width="8.19921875" style="1631"/>
    <col min="3582" max="3582" width="6.69921875" style="1631" customWidth="1"/>
    <col min="3583" max="3583" width="19.59765625" style="1631" customWidth="1"/>
    <col min="3584" max="3595" width="11.19921875" style="1631" customWidth="1"/>
    <col min="3596" max="3596" width="11.09765625" style="1631" customWidth="1"/>
    <col min="3597" max="3837" width="8.19921875" style="1631"/>
    <col min="3838" max="3838" width="6.69921875" style="1631" customWidth="1"/>
    <col min="3839" max="3839" width="19.59765625" style="1631" customWidth="1"/>
    <col min="3840" max="3851" width="11.19921875" style="1631" customWidth="1"/>
    <col min="3852" max="3852" width="11.09765625" style="1631" customWidth="1"/>
    <col min="3853" max="4093" width="8.19921875" style="1631"/>
    <col min="4094" max="4094" width="6.69921875" style="1631" customWidth="1"/>
    <col min="4095" max="4095" width="19.59765625" style="1631" customWidth="1"/>
    <col min="4096" max="4107" width="11.19921875" style="1631" customWidth="1"/>
    <col min="4108" max="4108" width="11.09765625" style="1631" customWidth="1"/>
    <col min="4109" max="4349" width="8.19921875" style="1631"/>
    <col min="4350" max="4350" width="6.69921875" style="1631" customWidth="1"/>
    <col min="4351" max="4351" width="19.59765625" style="1631" customWidth="1"/>
    <col min="4352" max="4363" width="11.19921875" style="1631" customWidth="1"/>
    <col min="4364" max="4364" width="11.09765625" style="1631" customWidth="1"/>
    <col min="4365" max="4605" width="8.19921875" style="1631"/>
    <col min="4606" max="4606" width="6.69921875" style="1631" customWidth="1"/>
    <col min="4607" max="4607" width="19.59765625" style="1631" customWidth="1"/>
    <col min="4608" max="4619" width="11.19921875" style="1631" customWidth="1"/>
    <col min="4620" max="4620" width="11.09765625" style="1631" customWidth="1"/>
    <col min="4621" max="4861" width="8.19921875" style="1631"/>
    <col min="4862" max="4862" width="6.69921875" style="1631" customWidth="1"/>
    <col min="4863" max="4863" width="19.59765625" style="1631" customWidth="1"/>
    <col min="4864" max="4875" width="11.19921875" style="1631" customWidth="1"/>
    <col min="4876" max="4876" width="11.09765625" style="1631" customWidth="1"/>
    <col min="4877" max="5117" width="8.19921875" style="1631"/>
    <col min="5118" max="5118" width="6.69921875" style="1631" customWidth="1"/>
    <col min="5119" max="5119" width="19.59765625" style="1631" customWidth="1"/>
    <col min="5120" max="5131" width="11.19921875" style="1631" customWidth="1"/>
    <col min="5132" max="5132" width="11.09765625" style="1631" customWidth="1"/>
    <col min="5133" max="5373" width="8.19921875" style="1631"/>
    <col min="5374" max="5374" width="6.69921875" style="1631" customWidth="1"/>
    <col min="5375" max="5375" width="19.59765625" style="1631" customWidth="1"/>
    <col min="5376" max="5387" width="11.19921875" style="1631" customWidth="1"/>
    <col min="5388" max="5388" width="11.09765625" style="1631" customWidth="1"/>
    <col min="5389" max="5629" width="8.19921875" style="1631"/>
    <col min="5630" max="5630" width="6.69921875" style="1631" customWidth="1"/>
    <col min="5631" max="5631" width="19.59765625" style="1631" customWidth="1"/>
    <col min="5632" max="5643" width="11.19921875" style="1631" customWidth="1"/>
    <col min="5644" max="5644" width="11.09765625" style="1631" customWidth="1"/>
    <col min="5645" max="5885" width="8.19921875" style="1631"/>
    <col min="5886" max="5886" width="6.69921875" style="1631" customWidth="1"/>
    <col min="5887" max="5887" width="19.59765625" style="1631" customWidth="1"/>
    <col min="5888" max="5899" width="11.19921875" style="1631" customWidth="1"/>
    <col min="5900" max="5900" width="11.09765625" style="1631" customWidth="1"/>
    <col min="5901" max="6141" width="8.19921875" style="1631"/>
    <col min="6142" max="6142" width="6.69921875" style="1631" customWidth="1"/>
    <col min="6143" max="6143" width="19.59765625" style="1631" customWidth="1"/>
    <col min="6144" max="6155" width="11.19921875" style="1631" customWidth="1"/>
    <col min="6156" max="6156" width="11.09765625" style="1631" customWidth="1"/>
    <col min="6157" max="6397" width="8.19921875" style="1631"/>
    <col min="6398" max="6398" width="6.69921875" style="1631" customWidth="1"/>
    <col min="6399" max="6399" width="19.59765625" style="1631" customWidth="1"/>
    <col min="6400" max="6411" width="11.19921875" style="1631" customWidth="1"/>
    <col min="6412" max="6412" width="11.09765625" style="1631" customWidth="1"/>
    <col min="6413" max="6653" width="8.19921875" style="1631"/>
    <col min="6654" max="6654" width="6.69921875" style="1631" customWidth="1"/>
    <col min="6655" max="6655" width="19.59765625" style="1631" customWidth="1"/>
    <col min="6656" max="6667" width="11.19921875" style="1631" customWidth="1"/>
    <col min="6668" max="6668" width="11.09765625" style="1631" customWidth="1"/>
    <col min="6669" max="6909" width="8.19921875" style="1631"/>
    <col min="6910" max="6910" width="6.69921875" style="1631" customWidth="1"/>
    <col min="6911" max="6911" width="19.59765625" style="1631" customWidth="1"/>
    <col min="6912" max="6923" width="11.19921875" style="1631" customWidth="1"/>
    <col min="6924" max="6924" width="11.09765625" style="1631" customWidth="1"/>
    <col min="6925" max="7165" width="8.19921875" style="1631"/>
    <col min="7166" max="7166" width="6.69921875" style="1631" customWidth="1"/>
    <col min="7167" max="7167" width="19.59765625" style="1631" customWidth="1"/>
    <col min="7168" max="7179" width="11.19921875" style="1631" customWidth="1"/>
    <col min="7180" max="7180" width="11.09765625" style="1631" customWidth="1"/>
    <col min="7181" max="7421" width="8.19921875" style="1631"/>
    <col min="7422" max="7422" width="6.69921875" style="1631" customWidth="1"/>
    <col min="7423" max="7423" width="19.59765625" style="1631" customWidth="1"/>
    <col min="7424" max="7435" width="11.19921875" style="1631" customWidth="1"/>
    <col min="7436" max="7436" width="11.09765625" style="1631" customWidth="1"/>
    <col min="7437" max="7677" width="8.19921875" style="1631"/>
    <col min="7678" max="7678" width="6.69921875" style="1631" customWidth="1"/>
    <col min="7679" max="7679" width="19.59765625" style="1631" customWidth="1"/>
    <col min="7680" max="7691" width="11.19921875" style="1631" customWidth="1"/>
    <col min="7692" max="7692" width="11.09765625" style="1631" customWidth="1"/>
    <col min="7693" max="7933" width="8.19921875" style="1631"/>
    <col min="7934" max="7934" width="6.69921875" style="1631" customWidth="1"/>
    <col min="7935" max="7935" width="19.59765625" style="1631" customWidth="1"/>
    <col min="7936" max="7947" width="11.19921875" style="1631" customWidth="1"/>
    <col min="7948" max="7948" width="11.09765625" style="1631" customWidth="1"/>
    <col min="7949" max="8189" width="8.19921875" style="1631"/>
    <col min="8190" max="8190" width="6.69921875" style="1631" customWidth="1"/>
    <col min="8191" max="8191" width="19.59765625" style="1631" customWidth="1"/>
    <col min="8192" max="8203" width="11.19921875" style="1631" customWidth="1"/>
    <col min="8204" max="8204" width="11.09765625" style="1631" customWidth="1"/>
    <col min="8205" max="8445" width="8.19921875" style="1631"/>
    <col min="8446" max="8446" width="6.69921875" style="1631" customWidth="1"/>
    <col min="8447" max="8447" width="19.59765625" style="1631" customWidth="1"/>
    <col min="8448" max="8459" width="11.19921875" style="1631" customWidth="1"/>
    <col min="8460" max="8460" width="11.09765625" style="1631" customWidth="1"/>
    <col min="8461" max="8701" width="8.19921875" style="1631"/>
    <col min="8702" max="8702" width="6.69921875" style="1631" customWidth="1"/>
    <col min="8703" max="8703" width="19.59765625" style="1631" customWidth="1"/>
    <col min="8704" max="8715" width="11.19921875" style="1631" customWidth="1"/>
    <col min="8716" max="8716" width="11.09765625" style="1631" customWidth="1"/>
    <col min="8717" max="8957" width="8.19921875" style="1631"/>
    <col min="8958" max="8958" width="6.69921875" style="1631" customWidth="1"/>
    <col min="8959" max="8959" width="19.59765625" style="1631" customWidth="1"/>
    <col min="8960" max="8971" width="11.19921875" style="1631" customWidth="1"/>
    <col min="8972" max="8972" width="11.09765625" style="1631" customWidth="1"/>
    <col min="8973" max="9213" width="8.19921875" style="1631"/>
    <col min="9214" max="9214" width="6.69921875" style="1631" customWidth="1"/>
    <col min="9215" max="9215" width="19.59765625" style="1631" customWidth="1"/>
    <col min="9216" max="9227" width="11.19921875" style="1631" customWidth="1"/>
    <col min="9228" max="9228" width="11.09765625" style="1631" customWidth="1"/>
    <col min="9229" max="9469" width="8.19921875" style="1631"/>
    <col min="9470" max="9470" width="6.69921875" style="1631" customWidth="1"/>
    <col min="9471" max="9471" width="19.59765625" style="1631" customWidth="1"/>
    <col min="9472" max="9483" width="11.19921875" style="1631" customWidth="1"/>
    <col min="9484" max="9484" width="11.09765625" style="1631" customWidth="1"/>
    <col min="9485" max="9725" width="8.19921875" style="1631"/>
    <col min="9726" max="9726" width="6.69921875" style="1631" customWidth="1"/>
    <col min="9727" max="9727" width="19.59765625" style="1631" customWidth="1"/>
    <col min="9728" max="9739" width="11.19921875" style="1631" customWidth="1"/>
    <col min="9740" max="9740" width="11.09765625" style="1631" customWidth="1"/>
    <col min="9741" max="9981" width="8.19921875" style="1631"/>
    <col min="9982" max="9982" width="6.69921875" style="1631" customWidth="1"/>
    <col min="9983" max="9983" width="19.59765625" style="1631" customWidth="1"/>
    <col min="9984" max="9995" width="11.19921875" style="1631" customWidth="1"/>
    <col min="9996" max="9996" width="11.09765625" style="1631" customWidth="1"/>
    <col min="9997" max="10237" width="8.19921875" style="1631"/>
    <col min="10238" max="10238" width="6.69921875" style="1631" customWidth="1"/>
    <col min="10239" max="10239" width="19.59765625" style="1631" customWidth="1"/>
    <col min="10240" max="10251" width="11.19921875" style="1631" customWidth="1"/>
    <col min="10252" max="10252" width="11.09765625" style="1631" customWidth="1"/>
    <col min="10253" max="10493" width="8.19921875" style="1631"/>
    <col min="10494" max="10494" width="6.69921875" style="1631" customWidth="1"/>
    <col min="10495" max="10495" width="19.59765625" style="1631" customWidth="1"/>
    <col min="10496" max="10507" width="11.19921875" style="1631" customWidth="1"/>
    <col min="10508" max="10508" width="11.09765625" style="1631" customWidth="1"/>
    <col min="10509" max="10749" width="8.19921875" style="1631"/>
    <col min="10750" max="10750" width="6.69921875" style="1631" customWidth="1"/>
    <col min="10751" max="10751" width="19.59765625" style="1631" customWidth="1"/>
    <col min="10752" max="10763" width="11.19921875" style="1631" customWidth="1"/>
    <col min="10764" max="10764" width="11.09765625" style="1631" customWidth="1"/>
    <col min="10765" max="11005" width="8.19921875" style="1631"/>
    <col min="11006" max="11006" width="6.69921875" style="1631" customWidth="1"/>
    <col min="11007" max="11007" width="19.59765625" style="1631" customWidth="1"/>
    <col min="11008" max="11019" width="11.19921875" style="1631" customWidth="1"/>
    <col min="11020" max="11020" width="11.09765625" style="1631" customWidth="1"/>
    <col min="11021" max="11261" width="8.19921875" style="1631"/>
    <col min="11262" max="11262" width="6.69921875" style="1631" customWidth="1"/>
    <col min="11263" max="11263" width="19.59765625" style="1631" customWidth="1"/>
    <col min="11264" max="11275" width="11.19921875" style="1631" customWidth="1"/>
    <col min="11276" max="11276" width="11.09765625" style="1631" customWidth="1"/>
    <col min="11277" max="11517" width="8.19921875" style="1631"/>
    <col min="11518" max="11518" width="6.69921875" style="1631" customWidth="1"/>
    <col min="11519" max="11519" width="19.59765625" style="1631" customWidth="1"/>
    <col min="11520" max="11531" width="11.19921875" style="1631" customWidth="1"/>
    <col min="11532" max="11532" width="11.09765625" style="1631" customWidth="1"/>
    <col min="11533" max="11773" width="8.19921875" style="1631"/>
    <col min="11774" max="11774" width="6.69921875" style="1631" customWidth="1"/>
    <col min="11775" max="11775" width="19.59765625" style="1631" customWidth="1"/>
    <col min="11776" max="11787" width="11.19921875" style="1631" customWidth="1"/>
    <col min="11788" max="11788" width="11.09765625" style="1631" customWidth="1"/>
    <col min="11789" max="12029" width="8.19921875" style="1631"/>
    <col min="12030" max="12030" width="6.69921875" style="1631" customWidth="1"/>
    <col min="12031" max="12031" width="19.59765625" style="1631" customWidth="1"/>
    <col min="12032" max="12043" width="11.19921875" style="1631" customWidth="1"/>
    <col min="12044" max="12044" width="11.09765625" style="1631" customWidth="1"/>
    <col min="12045" max="12285" width="8.19921875" style="1631"/>
    <col min="12286" max="12286" width="6.69921875" style="1631" customWidth="1"/>
    <col min="12287" max="12287" width="19.59765625" style="1631" customWidth="1"/>
    <col min="12288" max="12299" width="11.19921875" style="1631" customWidth="1"/>
    <col min="12300" max="12300" width="11.09765625" style="1631" customWidth="1"/>
    <col min="12301" max="12541" width="8.19921875" style="1631"/>
    <col min="12542" max="12542" width="6.69921875" style="1631" customWidth="1"/>
    <col min="12543" max="12543" width="19.59765625" style="1631" customWidth="1"/>
    <col min="12544" max="12555" width="11.19921875" style="1631" customWidth="1"/>
    <col min="12556" max="12556" width="11.09765625" style="1631" customWidth="1"/>
    <col min="12557" max="12797" width="8.19921875" style="1631"/>
    <col min="12798" max="12798" width="6.69921875" style="1631" customWidth="1"/>
    <col min="12799" max="12799" width="19.59765625" style="1631" customWidth="1"/>
    <col min="12800" max="12811" width="11.19921875" style="1631" customWidth="1"/>
    <col min="12812" max="12812" width="11.09765625" style="1631" customWidth="1"/>
    <col min="12813" max="13053" width="8.19921875" style="1631"/>
    <col min="13054" max="13054" width="6.69921875" style="1631" customWidth="1"/>
    <col min="13055" max="13055" width="19.59765625" style="1631" customWidth="1"/>
    <col min="13056" max="13067" width="11.19921875" style="1631" customWidth="1"/>
    <col min="13068" max="13068" width="11.09765625" style="1631" customWidth="1"/>
    <col min="13069" max="13309" width="8.19921875" style="1631"/>
    <col min="13310" max="13310" width="6.69921875" style="1631" customWidth="1"/>
    <col min="13311" max="13311" width="19.59765625" style="1631" customWidth="1"/>
    <col min="13312" max="13323" width="11.19921875" style="1631" customWidth="1"/>
    <col min="13324" max="13324" width="11.09765625" style="1631" customWidth="1"/>
    <col min="13325" max="13565" width="8.19921875" style="1631"/>
    <col min="13566" max="13566" width="6.69921875" style="1631" customWidth="1"/>
    <col min="13567" max="13567" width="19.59765625" style="1631" customWidth="1"/>
    <col min="13568" max="13579" width="11.19921875" style="1631" customWidth="1"/>
    <col min="13580" max="13580" width="11.09765625" style="1631" customWidth="1"/>
    <col min="13581" max="13821" width="8.19921875" style="1631"/>
    <col min="13822" max="13822" width="6.69921875" style="1631" customWidth="1"/>
    <col min="13823" max="13823" width="19.59765625" style="1631" customWidth="1"/>
    <col min="13824" max="13835" width="11.19921875" style="1631" customWidth="1"/>
    <col min="13836" max="13836" width="11.09765625" style="1631" customWidth="1"/>
    <col min="13837" max="14077" width="8.19921875" style="1631"/>
    <col min="14078" max="14078" width="6.69921875" style="1631" customWidth="1"/>
    <col min="14079" max="14079" width="19.59765625" style="1631" customWidth="1"/>
    <col min="14080" max="14091" width="11.19921875" style="1631" customWidth="1"/>
    <col min="14092" max="14092" width="11.09765625" style="1631" customWidth="1"/>
    <col min="14093" max="14333" width="8.19921875" style="1631"/>
    <col min="14334" max="14334" width="6.69921875" style="1631" customWidth="1"/>
    <col min="14335" max="14335" width="19.59765625" style="1631" customWidth="1"/>
    <col min="14336" max="14347" width="11.19921875" style="1631" customWidth="1"/>
    <col min="14348" max="14348" width="11.09765625" style="1631" customWidth="1"/>
    <col min="14349" max="14589" width="8.19921875" style="1631"/>
    <col min="14590" max="14590" width="6.69921875" style="1631" customWidth="1"/>
    <col min="14591" max="14591" width="19.59765625" style="1631" customWidth="1"/>
    <col min="14592" max="14603" width="11.19921875" style="1631" customWidth="1"/>
    <col min="14604" max="14604" width="11.09765625" style="1631" customWidth="1"/>
    <col min="14605" max="14845" width="8.19921875" style="1631"/>
    <col min="14846" max="14846" width="6.69921875" style="1631" customWidth="1"/>
    <col min="14847" max="14847" width="19.59765625" style="1631" customWidth="1"/>
    <col min="14848" max="14859" width="11.19921875" style="1631" customWidth="1"/>
    <col min="14860" max="14860" width="11.09765625" style="1631" customWidth="1"/>
    <col min="14861" max="15101" width="8.19921875" style="1631"/>
    <col min="15102" max="15102" width="6.69921875" style="1631" customWidth="1"/>
    <col min="15103" max="15103" width="19.59765625" style="1631" customWidth="1"/>
    <col min="15104" max="15115" width="11.19921875" style="1631" customWidth="1"/>
    <col min="15116" max="15116" width="11.09765625" style="1631" customWidth="1"/>
    <col min="15117" max="15357" width="8.19921875" style="1631"/>
    <col min="15358" max="15358" width="6.69921875" style="1631" customWidth="1"/>
    <col min="15359" max="15359" width="19.59765625" style="1631" customWidth="1"/>
    <col min="15360" max="15371" width="11.19921875" style="1631" customWidth="1"/>
    <col min="15372" max="15372" width="11.09765625" style="1631" customWidth="1"/>
    <col min="15373" max="15613" width="8.19921875" style="1631"/>
    <col min="15614" max="15614" width="6.69921875" style="1631" customWidth="1"/>
    <col min="15615" max="15615" width="19.59765625" style="1631" customWidth="1"/>
    <col min="15616" max="15627" width="11.19921875" style="1631" customWidth="1"/>
    <col min="15628" max="15628" width="11.09765625" style="1631" customWidth="1"/>
    <col min="15629" max="15869" width="8.19921875" style="1631"/>
    <col min="15870" max="15870" width="6.69921875" style="1631" customWidth="1"/>
    <col min="15871" max="15871" width="19.59765625" style="1631" customWidth="1"/>
    <col min="15872" max="15883" width="11.19921875" style="1631" customWidth="1"/>
    <col min="15884" max="15884" width="11.09765625" style="1631" customWidth="1"/>
    <col min="15885" max="16125" width="8.19921875" style="1631"/>
    <col min="16126" max="16126" width="6.69921875" style="1631" customWidth="1"/>
    <col min="16127" max="16127" width="19.59765625" style="1631" customWidth="1"/>
    <col min="16128" max="16139" width="11.19921875" style="1631" customWidth="1"/>
    <col min="16140" max="16140" width="11.09765625" style="1631" customWidth="1"/>
    <col min="16141" max="16384" width="8.19921875" style="1631"/>
  </cols>
  <sheetData>
    <row r="1" spans="1:34" ht="38.25" customHeight="1">
      <c r="A1" s="1630"/>
      <c r="B1" s="997"/>
      <c r="C1" s="998" t="s">
        <v>833</v>
      </c>
      <c r="D1" s="999"/>
      <c r="E1" s="1631"/>
      <c r="G1" s="1631" t="s">
        <v>794</v>
      </c>
    </row>
    <row r="2" spans="1:34" ht="15" customHeight="1">
      <c r="A2" s="1000"/>
      <c r="B2" s="1001"/>
      <c r="E2" s="1002" t="s">
        <v>237</v>
      </c>
    </row>
    <row r="3" spans="1:34" s="1006" customFormat="1" ht="19.2" customHeight="1">
      <c r="A3" s="1003" t="s">
        <v>86</v>
      </c>
      <c r="B3" s="1003" t="s">
        <v>214</v>
      </c>
      <c r="C3" s="1004" t="s">
        <v>255</v>
      </c>
      <c r="D3" s="1004" t="s">
        <v>953</v>
      </c>
      <c r="E3" s="1663">
        <v>1994</v>
      </c>
      <c r="F3" s="1663">
        <v>1995</v>
      </c>
      <c r="G3" s="1663">
        <v>1996</v>
      </c>
      <c r="H3" s="1663">
        <v>1997</v>
      </c>
      <c r="I3" s="1663">
        <v>1998</v>
      </c>
      <c r="J3" s="1662">
        <v>1999</v>
      </c>
      <c r="K3" s="1662">
        <v>2000</v>
      </c>
      <c r="L3" s="1662">
        <v>2001</v>
      </c>
      <c r="M3" s="1662">
        <v>2002</v>
      </c>
      <c r="N3" s="1662">
        <v>2003</v>
      </c>
      <c r="O3" s="1659">
        <v>2004</v>
      </c>
      <c r="P3" s="1659">
        <v>2005</v>
      </c>
      <c r="Q3" s="1659">
        <v>2006</v>
      </c>
      <c r="R3" s="1659">
        <v>2007</v>
      </c>
      <c r="S3" s="1659">
        <v>2008</v>
      </c>
      <c r="T3" s="1661">
        <v>2009</v>
      </c>
      <c r="U3" s="1661">
        <v>2010</v>
      </c>
      <c r="V3" s="1661">
        <v>2011</v>
      </c>
      <c r="W3" s="1661">
        <v>2012</v>
      </c>
      <c r="X3" s="1661">
        <v>2013</v>
      </c>
      <c r="Y3" s="1660">
        <v>2014</v>
      </c>
      <c r="Z3" s="1660">
        <v>2015</v>
      </c>
      <c r="AA3" s="1660">
        <v>2016</v>
      </c>
      <c r="AB3" s="1660">
        <v>2017</v>
      </c>
      <c r="AC3" s="1660">
        <v>2018</v>
      </c>
      <c r="AD3" s="1658">
        <v>2019</v>
      </c>
      <c r="AE3" s="1658">
        <v>2020</v>
      </c>
      <c r="AF3" s="1658">
        <v>2021</v>
      </c>
      <c r="AG3" s="1658">
        <v>2022</v>
      </c>
      <c r="AH3" s="1658">
        <v>2023</v>
      </c>
    </row>
    <row r="4" spans="1:34" s="1670" customFormat="1" ht="19.5" customHeight="1">
      <c r="A4" s="2392" t="s">
        <v>256</v>
      </c>
      <c r="B4" s="987" t="s">
        <v>40</v>
      </c>
      <c r="C4" s="1675">
        <f>SUM(C5:C26)</f>
        <v>452551.66000000015</v>
      </c>
      <c r="D4" s="1675">
        <f>SUM(중구배수관!D5:'중구배수관'!D26)</f>
        <v>120260.43999999999</v>
      </c>
      <c r="E4" s="1675">
        <f>SUM(중구배수관!E5:'중구배수관'!E26)</f>
        <v>25720.300000000003</v>
      </c>
      <c r="F4" s="1675">
        <f>SUM(중구배수관!F5:'중구배수관'!F26)</f>
        <v>21295.88</v>
      </c>
      <c r="G4" s="1675">
        <f>SUM(중구배수관!G5:'중구배수관'!G26)</f>
        <v>11814.420000000002</v>
      </c>
      <c r="H4" s="1675">
        <f>SUM(중구배수관!H5:'중구배수관'!H26)</f>
        <v>7244.61</v>
      </c>
      <c r="I4" s="1675">
        <f>SUM(중구배수관!I5:'중구배수관'!I26)</f>
        <v>6217.65</v>
      </c>
      <c r="J4" s="1675">
        <f>SUM(중구배수관!J5:'중구배수관'!J26)</f>
        <v>3714.63</v>
      </c>
      <c r="K4" s="1675">
        <f>SUM(중구배수관!K5:'중구배수관'!K26)</f>
        <v>4624.41</v>
      </c>
      <c r="L4" s="1675">
        <f>SUM(중구배수관!L5:'중구배수관'!L26)</f>
        <v>2938.3900000000003</v>
      </c>
      <c r="M4" s="1675">
        <f>SUM(중구배수관!M5:'중구배수관'!M26)</f>
        <v>18133.430000000018</v>
      </c>
      <c r="N4" s="1675">
        <f>SUM(중구배수관!N5:'중구배수관'!N26)</f>
        <v>12385.680000000002</v>
      </c>
      <c r="O4" s="1675">
        <f>SUM(중구배수관!O5:'중구배수관'!O26)</f>
        <v>4357.59</v>
      </c>
      <c r="P4" s="1675">
        <f>SUM(중구배수관!P5:'중구배수관'!P26)</f>
        <v>19620.159999999996</v>
      </c>
      <c r="Q4" s="1675">
        <f>SUM(중구배수관!Q5:'중구배수관'!Q26)</f>
        <v>14071.119999999997</v>
      </c>
      <c r="R4" s="1675">
        <f>SUM(중구배수관!R5:'중구배수관'!R26)</f>
        <v>11035.200000000003</v>
      </c>
      <c r="S4" s="1675">
        <f>SUM(중구배수관!S5:'중구배수관'!S26)</f>
        <v>12893.129999999997</v>
      </c>
      <c r="T4" s="1675">
        <f>SUM(중구배수관!T5:'중구배수관'!T26)</f>
        <v>7059.670000000001</v>
      </c>
      <c r="U4" s="1675">
        <f>SUM(중구배수관!U5:'중구배수관'!U26)</f>
        <v>11605.350000000006</v>
      </c>
      <c r="V4" s="1675">
        <f>SUM(중구배수관!V5:'중구배수관'!V26)</f>
        <v>18129.449999999993</v>
      </c>
      <c r="W4" s="1675">
        <f>SUM(중구배수관!W5:'중구배수관'!W26)</f>
        <v>22441.400000000009</v>
      </c>
      <c r="X4" s="1675">
        <f>SUM(중구배수관!X5:'중구배수관'!X26)</f>
        <v>10109.66</v>
      </c>
      <c r="Y4" s="1675">
        <f>SUM(중구배수관!Y5:'중구배수관'!Y26)</f>
        <v>14281.869999999999</v>
      </c>
      <c r="Z4" s="1675">
        <f>SUM(중구배수관!Z5:'중구배수관'!Z26)</f>
        <v>5748.2</v>
      </c>
      <c r="AA4" s="1675">
        <f>SUM(중구배수관!AA5:'중구배수관'!AA26)</f>
        <v>14367.900000000001</v>
      </c>
      <c r="AB4" s="1675">
        <f>SUM(중구배수관!AB5:'중구배수관'!AB26)</f>
        <v>10526.929999999998</v>
      </c>
      <c r="AC4" s="1675">
        <f>SUM(중구배수관!AC5:'중구배수관'!AC26)</f>
        <v>12612.170000000002</v>
      </c>
      <c r="AD4" s="1675">
        <f>SUM(중구배수관!AD5:'중구배수관'!AD26)</f>
        <v>9437.26</v>
      </c>
      <c r="AE4" s="1675">
        <f>SUM(중구배수관!AE5:'중구배수관'!AE26)</f>
        <v>7996.9000000000015</v>
      </c>
      <c r="AF4" s="1675">
        <f>SUM(중구배수관!AF5:'중구배수관'!AF26)</f>
        <v>3761.2400000000007</v>
      </c>
      <c r="AG4" s="1675">
        <f>SUM(중구배수관!AG5:'중구배수관'!AG26)</f>
        <v>5040.420000000001</v>
      </c>
      <c r="AH4" s="1675">
        <f>SUM(중구배수관!AH5:'중구배수관'!AH26)</f>
        <v>3106.2000000000003</v>
      </c>
    </row>
    <row r="5" spans="1:34" s="1010" customFormat="1" ht="19.5" customHeight="1">
      <c r="A5" s="2392" t="s">
        <v>256</v>
      </c>
      <c r="B5" s="989" t="s">
        <v>951</v>
      </c>
      <c r="C5" s="1673">
        <f t="shared" ref="C5:C26" si="0">SUM(D5:AH5)</f>
        <v>5959.6399999999994</v>
      </c>
      <c r="D5" s="1673">
        <f t="shared" ref="D5:AH5" si="1">SUM(D28,D51,D74,D97,D120,D143,D166,D189,D212,D235,D258,D281,D304,D327,D350)</f>
        <v>0</v>
      </c>
      <c r="E5" s="1673">
        <f t="shared" si="1"/>
        <v>0</v>
      </c>
      <c r="F5" s="1673">
        <f t="shared" si="1"/>
        <v>0</v>
      </c>
      <c r="G5" s="1673">
        <f t="shared" si="1"/>
        <v>0</v>
      </c>
      <c r="H5" s="1673">
        <f t="shared" si="1"/>
        <v>0</v>
      </c>
      <c r="I5" s="1673">
        <f t="shared" si="1"/>
        <v>0</v>
      </c>
      <c r="J5" s="1673">
        <f t="shared" si="1"/>
        <v>0</v>
      </c>
      <c r="K5" s="1673">
        <f t="shared" si="1"/>
        <v>0</v>
      </c>
      <c r="L5" s="1673">
        <f t="shared" si="1"/>
        <v>0</v>
      </c>
      <c r="M5" s="1673">
        <f t="shared" si="1"/>
        <v>0</v>
      </c>
      <c r="N5" s="1673">
        <f t="shared" si="1"/>
        <v>0</v>
      </c>
      <c r="O5" s="1673">
        <f t="shared" si="1"/>
        <v>0</v>
      </c>
      <c r="P5" s="1673">
        <f t="shared" si="1"/>
        <v>0</v>
      </c>
      <c r="Q5" s="1673">
        <f t="shared" si="1"/>
        <v>0</v>
      </c>
      <c r="R5" s="1673">
        <f t="shared" si="1"/>
        <v>0</v>
      </c>
      <c r="S5" s="1673">
        <f t="shared" si="1"/>
        <v>0</v>
      </c>
      <c r="T5" s="1673">
        <f t="shared" si="1"/>
        <v>0</v>
      </c>
      <c r="U5" s="1673">
        <f t="shared" si="1"/>
        <v>0</v>
      </c>
      <c r="V5" s="1673">
        <f t="shared" si="1"/>
        <v>0</v>
      </c>
      <c r="W5" s="1673">
        <f t="shared" si="1"/>
        <v>0</v>
      </c>
      <c r="X5" s="1673">
        <f t="shared" si="1"/>
        <v>0</v>
      </c>
      <c r="Y5" s="1673">
        <f t="shared" si="1"/>
        <v>0</v>
      </c>
      <c r="Z5" s="1673">
        <f t="shared" si="1"/>
        <v>0</v>
      </c>
      <c r="AA5" s="1673">
        <f t="shared" si="1"/>
        <v>0</v>
      </c>
      <c r="AB5" s="1673">
        <f t="shared" si="1"/>
        <v>0</v>
      </c>
      <c r="AC5" s="1673">
        <f t="shared" si="1"/>
        <v>0</v>
      </c>
      <c r="AD5" s="1673">
        <f t="shared" si="1"/>
        <v>0</v>
      </c>
      <c r="AE5" s="1673">
        <f t="shared" si="1"/>
        <v>98</v>
      </c>
      <c r="AF5" s="1673">
        <f t="shared" si="1"/>
        <v>414.3</v>
      </c>
      <c r="AG5" s="1673">
        <f t="shared" si="1"/>
        <v>3113.06</v>
      </c>
      <c r="AH5" s="1673">
        <f t="shared" si="1"/>
        <v>2334.2800000000002</v>
      </c>
    </row>
    <row r="6" spans="1:34" ht="30" customHeight="1">
      <c r="A6" s="2019"/>
      <c r="B6" s="989" t="s">
        <v>796</v>
      </c>
      <c r="C6" s="1673">
        <f t="shared" si="0"/>
        <v>3895.1899999999996</v>
      </c>
      <c r="D6" s="1673">
        <f t="shared" ref="D6:AH6" si="2">SUM(D29,D52,D75,D98,D121,D144,D167,D190,D213,D236,D259,D282,D305,D328,D351)</f>
        <v>3820.4599999999996</v>
      </c>
      <c r="E6" s="1673">
        <f t="shared" si="2"/>
        <v>74.73</v>
      </c>
      <c r="F6" s="1673">
        <f t="shared" si="2"/>
        <v>0</v>
      </c>
      <c r="G6" s="1673">
        <f t="shared" si="2"/>
        <v>0</v>
      </c>
      <c r="H6" s="1673">
        <f t="shared" si="2"/>
        <v>0</v>
      </c>
      <c r="I6" s="1673">
        <f t="shared" si="2"/>
        <v>0</v>
      </c>
      <c r="J6" s="1673">
        <f t="shared" si="2"/>
        <v>0</v>
      </c>
      <c r="K6" s="1673">
        <f t="shared" si="2"/>
        <v>0</v>
      </c>
      <c r="L6" s="1673">
        <f t="shared" si="2"/>
        <v>0</v>
      </c>
      <c r="M6" s="1673">
        <f t="shared" si="2"/>
        <v>0</v>
      </c>
      <c r="N6" s="1673">
        <f t="shared" si="2"/>
        <v>0</v>
      </c>
      <c r="O6" s="1673">
        <f t="shared" si="2"/>
        <v>0</v>
      </c>
      <c r="P6" s="1673">
        <f t="shared" si="2"/>
        <v>0</v>
      </c>
      <c r="Q6" s="1673">
        <f t="shared" si="2"/>
        <v>0</v>
      </c>
      <c r="R6" s="1673">
        <f t="shared" si="2"/>
        <v>0</v>
      </c>
      <c r="S6" s="1673">
        <f t="shared" si="2"/>
        <v>0</v>
      </c>
      <c r="T6" s="1673">
        <f t="shared" si="2"/>
        <v>0</v>
      </c>
      <c r="U6" s="1673">
        <f t="shared" si="2"/>
        <v>0</v>
      </c>
      <c r="V6" s="1673">
        <f t="shared" si="2"/>
        <v>0</v>
      </c>
      <c r="W6" s="1673">
        <f t="shared" si="2"/>
        <v>0</v>
      </c>
      <c r="X6" s="1673">
        <f t="shared" si="2"/>
        <v>0</v>
      </c>
      <c r="Y6" s="1673">
        <f t="shared" si="2"/>
        <v>0</v>
      </c>
      <c r="Z6" s="1673">
        <f t="shared" si="2"/>
        <v>0</v>
      </c>
      <c r="AA6" s="1673">
        <f t="shared" si="2"/>
        <v>0</v>
      </c>
      <c r="AB6" s="1673">
        <f t="shared" si="2"/>
        <v>0</v>
      </c>
      <c r="AC6" s="1673">
        <f t="shared" si="2"/>
        <v>0</v>
      </c>
      <c r="AD6" s="1673">
        <f t="shared" si="2"/>
        <v>0</v>
      </c>
      <c r="AE6" s="1673">
        <f t="shared" si="2"/>
        <v>0</v>
      </c>
      <c r="AF6" s="1673">
        <f t="shared" si="2"/>
        <v>0</v>
      </c>
      <c r="AG6" s="1673">
        <f t="shared" si="2"/>
        <v>0</v>
      </c>
      <c r="AH6" s="1673">
        <f t="shared" si="2"/>
        <v>0</v>
      </c>
    </row>
    <row r="7" spans="1:34" ht="30" customHeight="1">
      <c r="A7" s="2019"/>
      <c r="B7" s="989" t="s">
        <v>797</v>
      </c>
      <c r="C7" s="1673">
        <f t="shared" si="0"/>
        <v>21241.38</v>
      </c>
      <c r="D7" s="1673">
        <f t="shared" ref="D7:AH7" si="3">SUM(D30,D53,D76,D99,D122,D145,D168,D191,D214,D237,D260,D283,D306,D329,D352)</f>
        <v>19565.829999999998</v>
      </c>
      <c r="E7" s="1673">
        <f t="shared" si="3"/>
        <v>0</v>
      </c>
      <c r="F7" s="1673">
        <f t="shared" si="3"/>
        <v>0.57999999999999996</v>
      </c>
      <c r="G7" s="1673">
        <f t="shared" si="3"/>
        <v>60.79</v>
      </c>
      <c r="H7" s="1673">
        <f t="shared" si="3"/>
        <v>104.68</v>
      </c>
      <c r="I7" s="1673">
        <f t="shared" si="3"/>
        <v>0</v>
      </c>
      <c r="J7" s="1673">
        <f t="shared" si="3"/>
        <v>0</v>
      </c>
      <c r="K7" s="1673">
        <f t="shared" si="3"/>
        <v>0</v>
      </c>
      <c r="L7" s="1673">
        <f t="shared" si="3"/>
        <v>0</v>
      </c>
      <c r="M7" s="1673">
        <f t="shared" si="3"/>
        <v>0</v>
      </c>
      <c r="N7" s="1673">
        <f t="shared" si="3"/>
        <v>0</v>
      </c>
      <c r="O7" s="1673">
        <f t="shared" si="3"/>
        <v>0</v>
      </c>
      <c r="P7" s="1673">
        <f t="shared" si="3"/>
        <v>0</v>
      </c>
      <c r="Q7" s="1673">
        <f t="shared" si="3"/>
        <v>0</v>
      </c>
      <c r="R7" s="1673">
        <f t="shared" si="3"/>
        <v>0</v>
      </c>
      <c r="S7" s="1673">
        <f t="shared" si="3"/>
        <v>0</v>
      </c>
      <c r="T7" s="1673">
        <f t="shared" si="3"/>
        <v>0</v>
      </c>
      <c r="U7" s="1673">
        <f t="shared" si="3"/>
        <v>0</v>
      </c>
      <c r="V7" s="1673">
        <f t="shared" si="3"/>
        <v>169.52999999999997</v>
      </c>
      <c r="W7" s="1673">
        <f t="shared" si="3"/>
        <v>28.5</v>
      </c>
      <c r="X7" s="1673">
        <f t="shared" si="3"/>
        <v>10</v>
      </c>
      <c r="Y7" s="1673">
        <f t="shared" si="3"/>
        <v>0</v>
      </c>
      <c r="Z7" s="1673">
        <f t="shared" si="3"/>
        <v>4</v>
      </c>
      <c r="AA7" s="1673">
        <f t="shared" si="3"/>
        <v>0</v>
      </c>
      <c r="AB7" s="1673">
        <f t="shared" si="3"/>
        <v>28.35</v>
      </c>
      <c r="AC7" s="1673">
        <f t="shared" si="3"/>
        <v>169.89000000000001</v>
      </c>
      <c r="AD7" s="1673">
        <f t="shared" si="3"/>
        <v>4.2</v>
      </c>
      <c r="AE7" s="1673">
        <f t="shared" si="3"/>
        <v>0</v>
      </c>
      <c r="AF7" s="1673">
        <f t="shared" si="3"/>
        <v>69.22</v>
      </c>
      <c r="AG7" s="1673">
        <f t="shared" si="3"/>
        <v>1024.29</v>
      </c>
      <c r="AH7" s="1673">
        <f t="shared" si="3"/>
        <v>1.52</v>
      </c>
    </row>
    <row r="8" spans="1:34" ht="30" customHeight="1">
      <c r="A8" s="2019"/>
      <c r="B8" s="989" t="s">
        <v>798</v>
      </c>
      <c r="C8" s="1673">
        <f t="shared" si="0"/>
        <v>1293.3899999999999</v>
      </c>
      <c r="D8" s="1673">
        <f t="shared" ref="D8:AH8" si="4">SUM(D31,D54,D77,D100,D123,D146,D169,D192,D215,D238,D261,D284,D307,D330,D353)</f>
        <v>1293.3899999999999</v>
      </c>
      <c r="E8" s="1673">
        <f t="shared" si="4"/>
        <v>0</v>
      </c>
      <c r="F8" s="1673">
        <f t="shared" si="4"/>
        <v>0</v>
      </c>
      <c r="G8" s="1673">
        <f t="shared" si="4"/>
        <v>0</v>
      </c>
      <c r="H8" s="1673">
        <f t="shared" si="4"/>
        <v>0</v>
      </c>
      <c r="I8" s="1673">
        <f t="shared" si="4"/>
        <v>0</v>
      </c>
      <c r="J8" s="1673">
        <f t="shared" si="4"/>
        <v>0</v>
      </c>
      <c r="K8" s="1673">
        <f t="shared" si="4"/>
        <v>0</v>
      </c>
      <c r="L8" s="1673">
        <f t="shared" si="4"/>
        <v>0</v>
      </c>
      <c r="M8" s="1673">
        <f t="shared" si="4"/>
        <v>0</v>
      </c>
      <c r="N8" s="1673">
        <f t="shared" si="4"/>
        <v>0</v>
      </c>
      <c r="O8" s="1673">
        <f t="shared" si="4"/>
        <v>0</v>
      </c>
      <c r="P8" s="1673">
        <f t="shared" si="4"/>
        <v>0</v>
      </c>
      <c r="Q8" s="1673">
        <f t="shared" si="4"/>
        <v>0</v>
      </c>
      <c r="R8" s="1673">
        <f t="shared" si="4"/>
        <v>0</v>
      </c>
      <c r="S8" s="1673">
        <f t="shared" si="4"/>
        <v>0</v>
      </c>
      <c r="T8" s="1673">
        <f t="shared" si="4"/>
        <v>0</v>
      </c>
      <c r="U8" s="1673">
        <f t="shared" si="4"/>
        <v>0</v>
      </c>
      <c r="V8" s="1673">
        <f t="shared" si="4"/>
        <v>0</v>
      </c>
      <c r="W8" s="1673">
        <f t="shared" si="4"/>
        <v>0</v>
      </c>
      <c r="X8" s="1673">
        <f t="shared" si="4"/>
        <v>0</v>
      </c>
      <c r="Y8" s="1673">
        <f t="shared" si="4"/>
        <v>0</v>
      </c>
      <c r="Z8" s="1673">
        <f t="shared" si="4"/>
        <v>0</v>
      </c>
      <c r="AA8" s="1673">
        <f t="shared" si="4"/>
        <v>0</v>
      </c>
      <c r="AB8" s="1673">
        <f t="shared" si="4"/>
        <v>0</v>
      </c>
      <c r="AC8" s="1673">
        <f t="shared" si="4"/>
        <v>0</v>
      </c>
      <c r="AD8" s="1673">
        <f t="shared" si="4"/>
        <v>0</v>
      </c>
      <c r="AE8" s="1673">
        <f t="shared" si="4"/>
        <v>0</v>
      </c>
      <c r="AF8" s="1673">
        <f t="shared" si="4"/>
        <v>0</v>
      </c>
      <c r="AG8" s="1673">
        <f t="shared" si="4"/>
        <v>0</v>
      </c>
      <c r="AH8" s="1673">
        <f t="shared" si="4"/>
        <v>0</v>
      </c>
    </row>
    <row r="9" spans="1:34" s="1630" customFormat="1" ht="30" customHeight="1">
      <c r="A9" s="2019"/>
      <c r="B9" s="989" t="s">
        <v>780</v>
      </c>
      <c r="C9" s="1673">
        <f t="shared" si="0"/>
        <v>320983.3600000001</v>
      </c>
      <c r="D9" s="1673">
        <f t="shared" ref="D9:AH9" si="5">SUM(D32,D55,D78,D101,D124,D147,D170,D193,D216,D239,D262,D285,D308,D331,D354)</f>
        <v>74641.819999999992</v>
      </c>
      <c r="E9" s="1673">
        <f t="shared" si="5"/>
        <v>11555.25</v>
      </c>
      <c r="F9" s="1673">
        <f t="shared" si="5"/>
        <v>6929.9300000000012</v>
      </c>
      <c r="G9" s="1673">
        <f t="shared" si="5"/>
        <v>5771.08</v>
      </c>
      <c r="H9" s="1673">
        <f t="shared" si="5"/>
        <v>2241.3500000000004</v>
      </c>
      <c r="I9" s="1673">
        <f t="shared" si="5"/>
        <v>2628.1000000000004</v>
      </c>
      <c r="J9" s="1673">
        <f t="shared" si="5"/>
        <v>3158.1800000000003</v>
      </c>
      <c r="K9" s="1673">
        <f t="shared" si="5"/>
        <v>3741.4999999999995</v>
      </c>
      <c r="L9" s="1673">
        <f t="shared" si="5"/>
        <v>2313.2000000000003</v>
      </c>
      <c r="M9" s="1673">
        <f t="shared" si="5"/>
        <v>13067.940000000017</v>
      </c>
      <c r="N9" s="1673">
        <f t="shared" si="5"/>
        <v>7737.9800000000014</v>
      </c>
      <c r="O9" s="1673">
        <f t="shared" si="5"/>
        <v>1033.31</v>
      </c>
      <c r="P9" s="1673">
        <f t="shared" si="5"/>
        <v>19345.89</v>
      </c>
      <c r="Q9" s="1673">
        <f t="shared" si="5"/>
        <v>14071.119999999997</v>
      </c>
      <c r="R9" s="1673">
        <f t="shared" si="5"/>
        <v>10086.010000000002</v>
      </c>
      <c r="S9" s="1673">
        <f t="shared" si="5"/>
        <v>12154.919999999998</v>
      </c>
      <c r="T9" s="1673">
        <f t="shared" si="5"/>
        <v>6038.2300000000014</v>
      </c>
      <c r="U9" s="1673">
        <f t="shared" si="5"/>
        <v>8764.4400000000041</v>
      </c>
      <c r="V9" s="1673">
        <f t="shared" si="5"/>
        <v>16449.669999999995</v>
      </c>
      <c r="W9" s="1673">
        <f t="shared" si="5"/>
        <v>21138.540000000008</v>
      </c>
      <c r="X9" s="1673">
        <f t="shared" si="5"/>
        <v>8737.130000000001</v>
      </c>
      <c r="Y9" s="1673">
        <f t="shared" si="5"/>
        <v>8977.5299999999988</v>
      </c>
      <c r="Z9" s="1673">
        <f t="shared" si="5"/>
        <v>5422.46</v>
      </c>
      <c r="AA9" s="1673">
        <f t="shared" si="5"/>
        <v>14152.010000000002</v>
      </c>
      <c r="AB9" s="1673">
        <f t="shared" si="5"/>
        <v>10461.579999999998</v>
      </c>
      <c r="AC9" s="1673">
        <f t="shared" si="5"/>
        <v>12276.080000000002</v>
      </c>
      <c r="AD9" s="1673">
        <f t="shared" si="5"/>
        <v>7703.51</v>
      </c>
      <c r="AE9" s="1673">
        <f t="shared" si="5"/>
        <v>7212.630000000001</v>
      </c>
      <c r="AF9" s="1673">
        <f t="shared" si="5"/>
        <v>2648.2700000000004</v>
      </c>
      <c r="AG9" s="1673">
        <f t="shared" si="5"/>
        <v>520.77</v>
      </c>
      <c r="AH9" s="1673">
        <f t="shared" si="5"/>
        <v>2.93</v>
      </c>
    </row>
    <row r="10" spans="1:34" s="1630" customFormat="1" ht="30" customHeight="1">
      <c r="A10" s="2019"/>
      <c r="B10" s="991" t="s">
        <v>781</v>
      </c>
      <c r="C10" s="1681">
        <f t="shared" si="0"/>
        <v>2687.03</v>
      </c>
      <c r="D10" s="1673">
        <f t="shared" ref="D10:AH10" si="6">SUM(D33,D56,D79,D102,D125,D148,D171,D194,D217,D240,D263,D286,D309,D332,D355)</f>
        <v>754.59</v>
      </c>
      <c r="E10" s="1673">
        <f t="shared" si="6"/>
        <v>1142.42</v>
      </c>
      <c r="F10" s="1673">
        <f t="shared" si="6"/>
        <v>362.4</v>
      </c>
      <c r="G10" s="1673">
        <f t="shared" si="6"/>
        <v>242.89</v>
      </c>
      <c r="H10" s="1673">
        <f t="shared" si="6"/>
        <v>184.73</v>
      </c>
      <c r="I10" s="1673">
        <f t="shared" si="6"/>
        <v>0</v>
      </c>
      <c r="J10" s="1673">
        <f t="shared" si="6"/>
        <v>0</v>
      </c>
      <c r="K10" s="1673">
        <f t="shared" si="6"/>
        <v>0</v>
      </c>
      <c r="L10" s="1673">
        <f t="shared" si="6"/>
        <v>0</v>
      </c>
      <c r="M10" s="1673">
        <f t="shared" si="6"/>
        <v>0</v>
      </c>
      <c r="N10" s="1673">
        <f t="shared" si="6"/>
        <v>0</v>
      </c>
      <c r="O10" s="1673">
        <f t="shared" si="6"/>
        <v>0</v>
      </c>
      <c r="P10" s="1673">
        <f t="shared" si="6"/>
        <v>0</v>
      </c>
      <c r="Q10" s="1673">
        <f t="shared" si="6"/>
        <v>0</v>
      </c>
      <c r="R10" s="1673">
        <f t="shared" si="6"/>
        <v>0</v>
      </c>
      <c r="S10" s="1673">
        <f t="shared" si="6"/>
        <v>0</v>
      </c>
      <c r="T10" s="1673">
        <f t="shared" si="6"/>
        <v>0</v>
      </c>
      <c r="U10" s="1673">
        <f t="shared" si="6"/>
        <v>0</v>
      </c>
      <c r="V10" s="1673">
        <f t="shared" si="6"/>
        <v>0</v>
      </c>
      <c r="W10" s="1673">
        <f t="shared" si="6"/>
        <v>0</v>
      </c>
      <c r="X10" s="1673">
        <f t="shared" si="6"/>
        <v>0</v>
      </c>
      <c r="Y10" s="1673">
        <f t="shared" si="6"/>
        <v>0</v>
      </c>
      <c r="Z10" s="1673">
        <f t="shared" si="6"/>
        <v>0</v>
      </c>
      <c r="AA10" s="1673">
        <f t="shared" si="6"/>
        <v>0</v>
      </c>
      <c r="AB10" s="1673">
        <f t="shared" si="6"/>
        <v>0</v>
      </c>
      <c r="AC10" s="1673">
        <f t="shared" si="6"/>
        <v>0</v>
      </c>
      <c r="AD10" s="1673">
        <f t="shared" si="6"/>
        <v>0</v>
      </c>
      <c r="AE10" s="1673">
        <f t="shared" si="6"/>
        <v>0</v>
      </c>
      <c r="AF10" s="1673">
        <f t="shared" si="6"/>
        <v>0</v>
      </c>
      <c r="AG10" s="1673">
        <f t="shared" si="6"/>
        <v>0</v>
      </c>
      <c r="AH10" s="1673">
        <f t="shared" si="6"/>
        <v>0</v>
      </c>
    </row>
    <row r="11" spans="1:34" s="1630" customFormat="1" ht="30" customHeight="1">
      <c r="A11" s="2019"/>
      <c r="B11" s="991" t="s">
        <v>786</v>
      </c>
      <c r="C11" s="1673">
        <f t="shared" si="0"/>
        <v>3030.0400000000004</v>
      </c>
      <c r="D11" s="1673">
        <f t="shared" ref="D11:AH11" si="7">SUM(D34,D57,D80,D103,D126,D149,D172,D195,D218,D241,D264,D287,D310,D333,D356)</f>
        <v>3005.1800000000003</v>
      </c>
      <c r="E11" s="1673">
        <f t="shared" si="7"/>
        <v>21.02</v>
      </c>
      <c r="F11" s="1673">
        <f t="shared" si="7"/>
        <v>0</v>
      </c>
      <c r="G11" s="1673">
        <f t="shared" si="7"/>
        <v>0</v>
      </c>
      <c r="H11" s="1673">
        <f t="shared" si="7"/>
        <v>0</v>
      </c>
      <c r="I11" s="1673">
        <f t="shared" si="7"/>
        <v>0</v>
      </c>
      <c r="J11" s="1673">
        <f t="shared" si="7"/>
        <v>0</v>
      </c>
      <c r="K11" s="1673">
        <f t="shared" si="7"/>
        <v>0</v>
      </c>
      <c r="L11" s="1673">
        <f t="shared" si="7"/>
        <v>0</v>
      </c>
      <c r="M11" s="1673">
        <f t="shared" si="7"/>
        <v>0</v>
      </c>
      <c r="N11" s="1673">
        <f t="shared" si="7"/>
        <v>0</v>
      </c>
      <c r="O11" s="1673">
        <f t="shared" si="7"/>
        <v>0</v>
      </c>
      <c r="P11" s="1673">
        <f t="shared" si="7"/>
        <v>0</v>
      </c>
      <c r="Q11" s="1673">
        <f t="shared" si="7"/>
        <v>0</v>
      </c>
      <c r="R11" s="1673">
        <f t="shared" si="7"/>
        <v>0</v>
      </c>
      <c r="S11" s="1673">
        <f t="shared" si="7"/>
        <v>0</v>
      </c>
      <c r="T11" s="1673">
        <f t="shared" si="7"/>
        <v>0</v>
      </c>
      <c r="U11" s="1673">
        <f t="shared" si="7"/>
        <v>0</v>
      </c>
      <c r="V11" s="1673">
        <f t="shared" si="7"/>
        <v>0</v>
      </c>
      <c r="W11" s="1673">
        <f t="shared" si="7"/>
        <v>0</v>
      </c>
      <c r="X11" s="1673">
        <f t="shared" si="7"/>
        <v>0</v>
      </c>
      <c r="Y11" s="1673">
        <f t="shared" si="7"/>
        <v>0</v>
      </c>
      <c r="Z11" s="1673">
        <f t="shared" si="7"/>
        <v>0</v>
      </c>
      <c r="AA11" s="1673">
        <f t="shared" si="7"/>
        <v>0</v>
      </c>
      <c r="AB11" s="1673">
        <f t="shared" si="7"/>
        <v>0</v>
      </c>
      <c r="AC11" s="1673">
        <f t="shared" si="7"/>
        <v>0</v>
      </c>
      <c r="AD11" s="1673">
        <f t="shared" si="7"/>
        <v>3.84</v>
      </c>
      <c r="AE11" s="1673">
        <f t="shared" si="7"/>
        <v>0</v>
      </c>
      <c r="AF11" s="1673">
        <f t="shared" si="7"/>
        <v>0</v>
      </c>
      <c r="AG11" s="1673">
        <f t="shared" si="7"/>
        <v>0</v>
      </c>
      <c r="AH11" s="1673">
        <f t="shared" si="7"/>
        <v>0</v>
      </c>
    </row>
    <row r="12" spans="1:34" s="1630" customFormat="1" ht="30" customHeight="1">
      <c r="A12" s="2019"/>
      <c r="B12" s="991" t="s">
        <v>799</v>
      </c>
      <c r="C12" s="1673">
        <f t="shared" si="0"/>
        <v>2501.5100000000002</v>
      </c>
      <c r="D12" s="1673">
        <f t="shared" ref="D12:AH12" si="8">SUM(D35,D58,D81,D104,D127,D150,D173,D196,D219,D242,D265,D288,D311,D334,D357)</f>
        <v>0</v>
      </c>
      <c r="E12" s="1673">
        <f t="shared" si="8"/>
        <v>64.53</v>
      </c>
      <c r="F12" s="1673">
        <f t="shared" si="8"/>
        <v>0</v>
      </c>
      <c r="G12" s="1673">
        <f t="shared" si="8"/>
        <v>480.71999999999997</v>
      </c>
      <c r="H12" s="1673">
        <f t="shared" si="8"/>
        <v>31.1</v>
      </c>
      <c r="I12" s="1673">
        <f t="shared" si="8"/>
        <v>0</v>
      </c>
      <c r="J12" s="1673">
        <f t="shared" si="8"/>
        <v>0</v>
      </c>
      <c r="K12" s="1673">
        <f t="shared" si="8"/>
        <v>0</v>
      </c>
      <c r="L12" s="1673">
        <f t="shared" si="8"/>
        <v>0</v>
      </c>
      <c r="M12" s="1673">
        <f t="shared" si="8"/>
        <v>1818.7900000000004</v>
      </c>
      <c r="N12" s="1673">
        <f t="shared" si="8"/>
        <v>0</v>
      </c>
      <c r="O12" s="1673">
        <f t="shared" si="8"/>
        <v>0</v>
      </c>
      <c r="P12" s="1673">
        <f t="shared" si="8"/>
        <v>0</v>
      </c>
      <c r="Q12" s="1673">
        <f t="shared" si="8"/>
        <v>0</v>
      </c>
      <c r="R12" s="1673">
        <f t="shared" si="8"/>
        <v>93.62</v>
      </c>
      <c r="S12" s="1673">
        <f t="shared" si="8"/>
        <v>4.08</v>
      </c>
      <c r="T12" s="1673">
        <f t="shared" si="8"/>
        <v>0</v>
      </c>
      <c r="U12" s="1673">
        <f t="shared" si="8"/>
        <v>0</v>
      </c>
      <c r="V12" s="1673">
        <f t="shared" si="8"/>
        <v>0</v>
      </c>
      <c r="W12" s="1673">
        <f t="shared" si="8"/>
        <v>0</v>
      </c>
      <c r="X12" s="1673">
        <f t="shared" si="8"/>
        <v>0</v>
      </c>
      <c r="Y12" s="1673">
        <f t="shared" si="8"/>
        <v>0</v>
      </c>
      <c r="Z12" s="1673">
        <f t="shared" si="8"/>
        <v>0</v>
      </c>
      <c r="AA12" s="1673">
        <f t="shared" si="8"/>
        <v>0</v>
      </c>
      <c r="AB12" s="1673">
        <f t="shared" si="8"/>
        <v>0</v>
      </c>
      <c r="AC12" s="1673">
        <f t="shared" si="8"/>
        <v>0</v>
      </c>
      <c r="AD12" s="1673">
        <f t="shared" si="8"/>
        <v>0</v>
      </c>
      <c r="AE12" s="1673">
        <f t="shared" si="8"/>
        <v>0</v>
      </c>
      <c r="AF12" s="1673">
        <f t="shared" si="8"/>
        <v>8.67</v>
      </c>
      <c r="AG12" s="1673">
        <f t="shared" si="8"/>
        <v>0</v>
      </c>
      <c r="AH12" s="1673">
        <f t="shared" si="8"/>
        <v>0</v>
      </c>
    </row>
    <row r="13" spans="1:34" s="1630" customFormat="1" ht="30" customHeight="1">
      <c r="A13" s="2019"/>
      <c r="B13" s="991" t="s">
        <v>787</v>
      </c>
      <c r="C13" s="1673">
        <f t="shared" si="0"/>
        <v>6099.15</v>
      </c>
      <c r="D13" s="1673">
        <f t="shared" ref="D13:AH13" si="9">SUM(D36,D59,D82,D105,D128,D151,D174,D197,D220,D243,D266,D289,D312,D335,D358)</f>
        <v>0</v>
      </c>
      <c r="E13" s="1673">
        <f t="shared" si="9"/>
        <v>1.1499999999999999</v>
      </c>
      <c r="F13" s="1673">
        <f t="shared" si="9"/>
        <v>0</v>
      </c>
      <c r="G13" s="1673">
        <f t="shared" si="9"/>
        <v>614.02</v>
      </c>
      <c r="H13" s="1673">
        <f t="shared" si="9"/>
        <v>0</v>
      </c>
      <c r="I13" s="1673">
        <f t="shared" si="9"/>
        <v>0</v>
      </c>
      <c r="J13" s="1673">
        <f t="shared" si="9"/>
        <v>0</v>
      </c>
      <c r="K13" s="1673">
        <f t="shared" si="9"/>
        <v>0</v>
      </c>
      <c r="L13" s="1673">
        <f t="shared" si="9"/>
        <v>0</v>
      </c>
      <c r="M13" s="1673">
        <f t="shared" si="9"/>
        <v>0</v>
      </c>
      <c r="N13" s="1673">
        <f t="shared" si="9"/>
        <v>26.6</v>
      </c>
      <c r="O13" s="1673">
        <f t="shared" si="9"/>
        <v>0</v>
      </c>
      <c r="P13" s="1673">
        <f t="shared" si="9"/>
        <v>18.760000000000002</v>
      </c>
      <c r="Q13" s="1673">
        <f t="shared" si="9"/>
        <v>0</v>
      </c>
      <c r="R13" s="1673">
        <f t="shared" si="9"/>
        <v>855.57</v>
      </c>
      <c r="S13" s="1673">
        <f t="shared" si="9"/>
        <v>197.39</v>
      </c>
      <c r="T13" s="1673">
        <f t="shared" si="9"/>
        <v>373.7</v>
      </c>
      <c r="U13" s="1673">
        <f t="shared" si="9"/>
        <v>1861.5400000000004</v>
      </c>
      <c r="V13" s="1673">
        <f t="shared" si="9"/>
        <v>1472.22</v>
      </c>
      <c r="W13" s="1673">
        <f t="shared" si="9"/>
        <v>678.2</v>
      </c>
      <c r="X13" s="1673">
        <f t="shared" si="9"/>
        <v>0</v>
      </c>
      <c r="Y13" s="1673">
        <f t="shared" si="9"/>
        <v>0</v>
      </c>
      <c r="Z13" s="1673">
        <f t="shared" si="9"/>
        <v>0</v>
      </c>
      <c r="AA13" s="1673">
        <f t="shared" si="9"/>
        <v>0</v>
      </c>
      <c r="AB13" s="1673">
        <f t="shared" si="9"/>
        <v>0</v>
      </c>
      <c r="AC13" s="1673">
        <f t="shared" si="9"/>
        <v>0</v>
      </c>
      <c r="AD13" s="1673">
        <f t="shared" si="9"/>
        <v>0</v>
      </c>
      <c r="AE13" s="1673">
        <f t="shared" si="9"/>
        <v>0</v>
      </c>
      <c r="AF13" s="1673">
        <f t="shared" si="9"/>
        <v>0</v>
      </c>
      <c r="AG13" s="1673">
        <f t="shared" si="9"/>
        <v>0</v>
      </c>
      <c r="AH13" s="1673">
        <f t="shared" si="9"/>
        <v>0</v>
      </c>
    </row>
    <row r="14" spans="1:34" s="1707" customFormat="1" ht="30" customHeight="1">
      <c r="A14" s="2019"/>
      <c r="B14" s="991" t="s">
        <v>1533</v>
      </c>
      <c r="C14" s="1673">
        <f>SUM(D14:AH14)</f>
        <v>0</v>
      </c>
      <c r="D14" s="1673">
        <f>SUM(D37,D60,D83,D106,D129,D152,D175,D198,D221,D244,D267,D290,D313,D336,D359)</f>
        <v>0</v>
      </c>
      <c r="E14" s="1673">
        <f t="shared" ref="E14:AH14" si="10">SUM(E37,E60,E83,E106,E129,E152,E175,E198,E221,E244,E267,E290,E313,E336,E359)</f>
        <v>0</v>
      </c>
      <c r="F14" s="1673">
        <f t="shared" si="10"/>
        <v>0</v>
      </c>
      <c r="G14" s="1673">
        <f t="shared" si="10"/>
        <v>0</v>
      </c>
      <c r="H14" s="1673">
        <f t="shared" si="10"/>
        <v>0</v>
      </c>
      <c r="I14" s="1673">
        <f t="shared" si="10"/>
        <v>0</v>
      </c>
      <c r="J14" s="1673">
        <f t="shared" si="10"/>
        <v>0</v>
      </c>
      <c r="K14" s="1673">
        <f t="shared" si="10"/>
        <v>0</v>
      </c>
      <c r="L14" s="1673">
        <f t="shared" si="10"/>
        <v>0</v>
      </c>
      <c r="M14" s="1673">
        <f t="shared" si="10"/>
        <v>0</v>
      </c>
      <c r="N14" s="1673">
        <f t="shared" si="10"/>
        <v>0</v>
      </c>
      <c r="O14" s="1673">
        <f t="shared" si="10"/>
        <v>0</v>
      </c>
      <c r="P14" s="1673">
        <f t="shared" si="10"/>
        <v>0</v>
      </c>
      <c r="Q14" s="1673">
        <f t="shared" si="10"/>
        <v>0</v>
      </c>
      <c r="R14" s="1673">
        <f t="shared" si="10"/>
        <v>0</v>
      </c>
      <c r="S14" s="1673">
        <f t="shared" si="10"/>
        <v>0</v>
      </c>
      <c r="T14" s="1673">
        <f t="shared" si="10"/>
        <v>0</v>
      </c>
      <c r="U14" s="1673">
        <f t="shared" si="10"/>
        <v>0</v>
      </c>
      <c r="V14" s="1673">
        <f t="shared" si="10"/>
        <v>0</v>
      </c>
      <c r="W14" s="1673">
        <f t="shared" si="10"/>
        <v>0</v>
      </c>
      <c r="X14" s="1673">
        <f t="shared" si="10"/>
        <v>0</v>
      </c>
      <c r="Y14" s="1673">
        <f t="shared" si="10"/>
        <v>0</v>
      </c>
      <c r="Z14" s="1673">
        <f t="shared" si="10"/>
        <v>0</v>
      </c>
      <c r="AA14" s="1673">
        <f t="shared" si="10"/>
        <v>0</v>
      </c>
      <c r="AB14" s="1673">
        <f t="shared" si="10"/>
        <v>0</v>
      </c>
      <c r="AC14" s="1673">
        <f t="shared" si="10"/>
        <v>0</v>
      </c>
      <c r="AD14" s="1673">
        <f t="shared" si="10"/>
        <v>0</v>
      </c>
      <c r="AE14" s="1673">
        <f t="shared" si="10"/>
        <v>0</v>
      </c>
      <c r="AF14" s="1673">
        <f t="shared" si="10"/>
        <v>0</v>
      </c>
      <c r="AG14" s="1673">
        <f t="shared" si="10"/>
        <v>0</v>
      </c>
      <c r="AH14" s="1673">
        <f t="shared" si="10"/>
        <v>0</v>
      </c>
    </row>
    <row r="15" spans="1:34" s="1707" customFormat="1" ht="30" customHeight="1">
      <c r="A15" s="2019"/>
      <c r="B15" s="991" t="s">
        <v>1534</v>
      </c>
      <c r="C15" s="1673">
        <f>SUM(D15:AH15)</f>
        <v>0</v>
      </c>
      <c r="D15" s="1673">
        <f>SUM(D38,D61,D84,D107,D130,D153,D176,D199,D222,D245,D268,D291,D314,D337,D360)</f>
        <v>0</v>
      </c>
      <c r="E15" s="1673">
        <f t="shared" ref="E15:AH15" si="11">SUM(E38,E61,E84,E107,E130,E153,E176,E199,E222,E245,E268,E291,E314,E337,E360)</f>
        <v>0</v>
      </c>
      <c r="F15" s="1673">
        <f t="shared" si="11"/>
        <v>0</v>
      </c>
      <c r="G15" s="1673">
        <f t="shared" si="11"/>
        <v>0</v>
      </c>
      <c r="H15" s="1673">
        <f t="shared" si="11"/>
        <v>0</v>
      </c>
      <c r="I15" s="1673">
        <f t="shared" si="11"/>
        <v>0</v>
      </c>
      <c r="J15" s="1673">
        <f t="shared" si="11"/>
        <v>0</v>
      </c>
      <c r="K15" s="1673">
        <f t="shared" si="11"/>
        <v>0</v>
      </c>
      <c r="L15" s="1673">
        <f t="shared" si="11"/>
        <v>0</v>
      </c>
      <c r="M15" s="1673">
        <f t="shared" si="11"/>
        <v>0</v>
      </c>
      <c r="N15" s="1673">
        <f t="shared" si="11"/>
        <v>0</v>
      </c>
      <c r="O15" s="1673">
        <f t="shared" si="11"/>
        <v>0</v>
      </c>
      <c r="P15" s="1673">
        <f t="shared" si="11"/>
        <v>0</v>
      </c>
      <c r="Q15" s="1673">
        <f t="shared" si="11"/>
        <v>0</v>
      </c>
      <c r="R15" s="1673">
        <f t="shared" si="11"/>
        <v>0</v>
      </c>
      <c r="S15" s="1673">
        <f t="shared" si="11"/>
        <v>0</v>
      </c>
      <c r="T15" s="1673">
        <f t="shared" si="11"/>
        <v>0</v>
      </c>
      <c r="U15" s="1673">
        <f t="shared" si="11"/>
        <v>0</v>
      </c>
      <c r="V15" s="1673">
        <f t="shared" si="11"/>
        <v>0</v>
      </c>
      <c r="W15" s="1673">
        <f t="shared" si="11"/>
        <v>0</v>
      </c>
      <c r="X15" s="1673">
        <f t="shared" si="11"/>
        <v>0</v>
      </c>
      <c r="Y15" s="1673">
        <f t="shared" si="11"/>
        <v>0</v>
      </c>
      <c r="Z15" s="1673">
        <f t="shared" si="11"/>
        <v>0</v>
      </c>
      <c r="AA15" s="1673">
        <f t="shared" si="11"/>
        <v>0</v>
      </c>
      <c r="AB15" s="1673">
        <f t="shared" si="11"/>
        <v>0</v>
      </c>
      <c r="AC15" s="1673">
        <f t="shared" si="11"/>
        <v>0</v>
      </c>
      <c r="AD15" s="1673">
        <f t="shared" si="11"/>
        <v>0</v>
      </c>
      <c r="AE15" s="1673">
        <f t="shared" si="11"/>
        <v>0</v>
      </c>
      <c r="AF15" s="1673">
        <f t="shared" si="11"/>
        <v>0</v>
      </c>
      <c r="AG15" s="1673">
        <f t="shared" si="11"/>
        <v>0</v>
      </c>
      <c r="AH15" s="1673">
        <f t="shared" si="11"/>
        <v>0</v>
      </c>
    </row>
    <row r="16" spans="1:34" s="1630" customFormat="1" ht="30" customHeight="1">
      <c r="A16" s="2019"/>
      <c r="B16" s="989" t="s">
        <v>801</v>
      </c>
      <c r="C16" s="1673">
        <f t="shared" si="0"/>
        <v>715.8</v>
      </c>
      <c r="D16" s="1673">
        <f t="shared" ref="D16:AH16" si="12">SUM(D39,D62,D85,D108,D131,D154,D177,D200,D223,D246,D269,D292,D315,D338,D361)</f>
        <v>715.8</v>
      </c>
      <c r="E16" s="1673">
        <f t="shared" si="12"/>
        <v>0</v>
      </c>
      <c r="F16" s="1673">
        <f t="shared" si="12"/>
        <v>0</v>
      </c>
      <c r="G16" s="1673">
        <f t="shared" si="12"/>
        <v>0</v>
      </c>
      <c r="H16" s="1673">
        <f t="shared" si="12"/>
        <v>0</v>
      </c>
      <c r="I16" s="1673">
        <f t="shared" si="12"/>
        <v>0</v>
      </c>
      <c r="J16" s="1673">
        <f t="shared" si="12"/>
        <v>0</v>
      </c>
      <c r="K16" s="1673">
        <f t="shared" si="12"/>
        <v>0</v>
      </c>
      <c r="L16" s="1673">
        <f t="shared" si="12"/>
        <v>0</v>
      </c>
      <c r="M16" s="1673">
        <f t="shared" si="12"/>
        <v>0</v>
      </c>
      <c r="N16" s="1673">
        <f t="shared" si="12"/>
        <v>0</v>
      </c>
      <c r="O16" s="1673">
        <f t="shared" si="12"/>
        <v>0</v>
      </c>
      <c r="P16" s="1673">
        <f t="shared" si="12"/>
        <v>0</v>
      </c>
      <c r="Q16" s="1673">
        <f t="shared" si="12"/>
        <v>0</v>
      </c>
      <c r="R16" s="1673">
        <f t="shared" si="12"/>
        <v>0</v>
      </c>
      <c r="S16" s="1673">
        <f t="shared" si="12"/>
        <v>0</v>
      </c>
      <c r="T16" s="1673">
        <f t="shared" si="12"/>
        <v>0</v>
      </c>
      <c r="U16" s="1673">
        <f t="shared" si="12"/>
        <v>0</v>
      </c>
      <c r="V16" s="1673">
        <f t="shared" si="12"/>
        <v>0</v>
      </c>
      <c r="W16" s="1673">
        <f t="shared" si="12"/>
        <v>0</v>
      </c>
      <c r="X16" s="1673">
        <f t="shared" si="12"/>
        <v>0</v>
      </c>
      <c r="Y16" s="1673">
        <f t="shared" si="12"/>
        <v>0</v>
      </c>
      <c r="Z16" s="1673">
        <f t="shared" si="12"/>
        <v>0</v>
      </c>
      <c r="AA16" s="1673">
        <f t="shared" si="12"/>
        <v>0</v>
      </c>
      <c r="AB16" s="1673">
        <f t="shared" si="12"/>
        <v>0</v>
      </c>
      <c r="AC16" s="1673">
        <f t="shared" si="12"/>
        <v>0</v>
      </c>
      <c r="AD16" s="1673">
        <f t="shared" si="12"/>
        <v>0</v>
      </c>
      <c r="AE16" s="1673">
        <f t="shared" si="12"/>
        <v>0</v>
      </c>
      <c r="AF16" s="1673">
        <f t="shared" si="12"/>
        <v>0</v>
      </c>
      <c r="AG16" s="1673">
        <f t="shared" si="12"/>
        <v>0</v>
      </c>
      <c r="AH16" s="1673">
        <f t="shared" si="12"/>
        <v>0</v>
      </c>
    </row>
    <row r="17" spans="1:34" s="1630" customFormat="1" ht="30" customHeight="1">
      <c r="A17" s="2019"/>
      <c r="B17" s="995" t="s">
        <v>802</v>
      </c>
      <c r="C17" s="1673">
        <f t="shared" si="0"/>
        <v>4681.170000000001</v>
      </c>
      <c r="D17" s="1673">
        <f t="shared" ref="D17:AH17" si="13">SUM(D40,D63,D86,D109,D132,D155,D178,D201,D224,D247,D270,D293,D316,D339,D362)</f>
        <v>4526.3100000000004</v>
      </c>
      <c r="E17" s="1673">
        <f t="shared" si="13"/>
        <v>0</v>
      </c>
      <c r="F17" s="1673">
        <f t="shared" si="13"/>
        <v>0.44</v>
      </c>
      <c r="G17" s="1673">
        <f t="shared" si="13"/>
        <v>39.799999999999997</v>
      </c>
      <c r="H17" s="1673">
        <f t="shared" si="13"/>
        <v>107.05</v>
      </c>
      <c r="I17" s="1673">
        <f t="shared" si="13"/>
        <v>6.56</v>
      </c>
      <c r="J17" s="1673">
        <f t="shared" si="13"/>
        <v>0</v>
      </c>
      <c r="K17" s="1673">
        <f t="shared" si="13"/>
        <v>0</v>
      </c>
      <c r="L17" s="1673">
        <f t="shared" si="13"/>
        <v>0</v>
      </c>
      <c r="M17" s="1673">
        <f t="shared" si="13"/>
        <v>0</v>
      </c>
      <c r="N17" s="1673">
        <f t="shared" si="13"/>
        <v>0</v>
      </c>
      <c r="O17" s="1673">
        <f t="shared" si="13"/>
        <v>0</v>
      </c>
      <c r="P17" s="1673">
        <f t="shared" si="13"/>
        <v>0</v>
      </c>
      <c r="Q17" s="1673">
        <f t="shared" si="13"/>
        <v>0</v>
      </c>
      <c r="R17" s="1673">
        <f t="shared" si="13"/>
        <v>0</v>
      </c>
      <c r="S17" s="1673">
        <f t="shared" si="13"/>
        <v>0</v>
      </c>
      <c r="T17" s="1673">
        <f t="shared" si="13"/>
        <v>0</v>
      </c>
      <c r="U17" s="1673">
        <f t="shared" si="13"/>
        <v>0</v>
      </c>
      <c r="V17" s="1673">
        <f t="shared" si="13"/>
        <v>0</v>
      </c>
      <c r="W17" s="1673">
        <f t="shared" si="13"/>
        <v>0</v>
      </c>
      <c r="X17" s="1673">
        <f t="shared" si="13"/>
        <v>0</v>
      </c>
      <c r="Y17" s="1673">
        <f t="shared" si="13"/>
        <v>0</v>
      </c>
      <c r="Z17" s="1673">
        <f t="shared" si="13"/>
        <v>0</v>
      </c>
      <c r="AA17" s="1673">
        <f t="shared" si="13"/>
        <v>0</v>
      </c>
      <c r="AB17" s="1673">
        <f t="shared" si="13"/>
        <v>0</v>
      </c>
      <c r="AC17" s="1673">
        <f t="shared" si="13"/>
        <v>0</v>
      </c>
      <c r="AD17" s="1673">
        <f t="shared" si="13"/>
        <v>1.01</v>
      </c>
      <c r="AE17" s="1673">
        <f t="shared" si="13"/>
        <v>0</v>
      </c>
      <c r="AF17" s="1673">
        <f t="shared" si="13"/>
        <v>0</v>
      </c>
      <c r="AG17" s="1673">
        <f t="shared" si="13"/>
        <v>0</v>
      </c>
      <c r="AH17" s="1673">
        <f t="shared" si="13"/>
        <v>0</v>
      </c>
    </row>
    <row r="18" spans="1:34" s="1630" customFormat="1" ht="30" customHeight="1">
      <c r="A18" s="2019"/>
      <c r="B18" s="995" t="s">
        <v>803</v>
      </c>
      <c r="C18" s="1673">
        <f t="shared" si="0"/>
        <v>61742.96</v>
      </c>
      <c r="D18" s="1673">
        <f t="shared" ref="D18:AH18" si="14">SUM(D41,D64,D87,D110,D133,D156,D179,D202,D225,D248,D271,D294,D317,D340,D363)</f>
        <v>11937.060000000001</v>
      </c>
      <c r="E18" s="1673">
        <f t="shared" si="14"/>
        <v>12861.2</v>
      </c>
      <c r="F18" s="1673">
        <f t="shared" si="14"/>
        <v>13866.000000000002</v>
      </c>
      <c r="G18" s="1673">
        <f t="shared" si="14"/>
        <v>4039.760000000002</v>
      </c>
      <c r="H18" s="1673">
        <f t="shared" si="14"/>
        <v>3817.33</v>
      </c>
      <c r="I18" s="1673">
        <f t="shared" si="14"/>
        <v>3582.99</v>
      </c>
      <c r="J18" s="1673">
        <f t="shared" si="14"/>
        <v>556.44999999999993</v>
      </c>
      <c r="K18" s="1673">
        <f t="shared" si="14"/>
        <v>458.74</v>
      </c>
      <c r="L18" s="1673">
        <f t="shared" si="14"/>
        <v>624.84999999999991</v>
      </c>
      <c r="M18" s="1673">
        <f t="shared" si="14"/>
        <v>1364.3899999999999</v>
      </c>
      <c r="N18" s="1673">
        <f t="shared" si="14"/>
        <v>4621.1000000000004</v>
      </c>
      <c r="O18" s="1673">
        <f t="shared" si="14"/>
        <v>3324.2800000000007</v>
      </c>
      <c r="P18" s="1673">
        <f t="shared" si="14"/>
        <v>255.51000000000002</v>
      </c>
      <c r="Q18" s="1673">
        <f t="shared" si="14"/>
        <v>0</v>
      </c>
      <c r="R18" s="1673">
        <f t="shared" si="14"/>
        <v>0</v>
      </c>
      <c r="S18" s="1673">
        <f t="shared" si="14"/>
        <v>19.29</v>
      </c>
      <c r="T18" s="1673">
        <f t="shared" si="14"/>
        <v>117.44</v>
      </c>
      <c r="U18" s="1673">
        <f t="shared" si="14"/>
        <v>0</v>
      </c>
      <c r="V18" s="1673">
        <f t="shared" si="14"/>
        <v>0</v>
      </c>
      <c r="W18" s="1673">
        <f t="shared" si="14"/>
        <v>0</v>
      </c>
      <c r="X18" s="1673">
        <f t="shared" si="14"/>
        <v>0</v>
      </c>
      <c r="Y18" s="1673">
        <f t="shared" si="14"/>
        <v>0</v>
      </c>
      <c r="Z18" s="1673">
        <f t="shared" si="14"/>
        <v>0</v>
      </c>
      <c r="AA18" s="1673">
        <f t="shared" si="14"/>
        <v>0</v>
      </c>
      <c r="AB18" s="1673">
        <f t="shared" si="14"/>
        <v>0</v>
      </c>
      <c r="AC18" s="1673">
        <f t="shared" si="14"/>
        <v>150.20000000000002</v>
      </c>
      <c r="AD18" s="1673">
        <f t="shared" si="14"/>
        <v>146.37</v>
      </c>
      <c r="AE18" s="1673">
        <f t="shared" si="14"/>
        <v>0</v>
      </c>
      <c r="AF18" s="1673">
        <f t="shared" si="14"/>
        <v>0</v>
      </c>
      <c r="AG18" s="1673">
        <f t="shared" si="14"/>
        <v>0</v>
      </c>
      <c r="AH18" s="1673">
        <f t="shared" si="14"/>
        <v>0</v>
      </c>
    </row>
    <row r="19" spans="1:34" s="1630" customFormat="1" ht="30" customHeight="1">
      <c r="A19" s="2019"/>
      <c r="B19" s="1011" t="s">
        <v>804</v>
      </c>
      <c r="C19" s="1673">
        <f t="shared" si="0"/>
        <v>8836.07</v>
      </c>
      <c r="D19" s="1673">
        <f t="shared" ref="D19:AH19" si="15">SUM(D42,D65,D88,D111,D134,D157,D180,D203,D226,D249,D272,D295,D318,D341,D364)</f>
        <v>0</v>
      </c>
      <c r="E19" s="1673">
        <f t="shared" si="15"/>
        <v>0</v>
      </c>
      <c r="F19" s="1673">
        <f t="shared" si="15"/>
        <v>44.21</v>
      </c>
      <c r="G19" s="1673">
        <f t="shared" si="15"/>
        <v>565.36</v>
      </c>
      <c r="H19" s="1673">
        <f t="shared" si="15"/>
        <v>502.42999999999995</v>
      </c>
      <c r="I19" s="1673">
        <f t="shared" si="15"/>
        <v>0</v>
      </c>
      <c r="J19" s="1673">
        <f t="shared" si="15"/>
        <v>0</v>
      </c>
      <c r="K19" s="1673">
        <f t="shared" si="15"/>
        <v>424.16999999999996</v>
      </c>
      <c r="L19" s="1673">
        <f t="shared" si="15"/>
        <v>0.34</v>
      </c>
      <c r="M19" s="1673">
        <f t="shared" si="15"/>
        <v>0</v>
      </c>
      <c r="N19" s="1673">
        <f t="shared" si="15"/>
        <v>0</v>
      </c>
      <c r="O19" s="1673">
        <f t="shared" si="15"/>
        <v>0</v>
      </c>
      <c r="P19" s="1673">
        <f t="shared" si="15"/>
        <v>0</v>
      </c>
      <c r="Q19" s="1673">
        <f t="shared" si="15"/>
        <v>0</v>
      </c>
      <c r="R19" s="1673">
        <f t="shared" si="15"/>
        <v>0</v>
      </c>
      <c r="S19" s="1673">
        <f t="shared" si="15"/>
        <v>511.82000000000005</v>
      </c>
      <c r="T19" s="1673">
        <f t="shared" si="15"/>
        <v>530.30000000000007</v>
      </c>
      <c r="U19" s="1673">
        <f t="shared" si="15"/>
        <v>979.37000000000012</v>
      </c>
      <c r="V19" s="1673">
        <f t="shared" si="15"/>
        <v>38.03</v>
      </c>
      <c r="W19" s="1673">
        <f t="shared" si="15"/>
        <v>588.26</v>
      </c>
      <c r="X19" s="1673">
        <f t="shared" si="15"/>
        <v>1362.5299999999997</v>
      </c>
      <c r="Y19" s="1673">
        <f t="shared" si="15"/>
        <v>973.96</v>
      </c>
      <c r="Z19" s="1673">
        <f t="shared" si="15"/>
        <v>319.12</v>
      </c>
      <c r="AA19" s="1673">
        <f t="shared" si="15"/>
        <v>215.89</v>
      </c>
      <c r="AB19" s="1673">
        <f t="shared" si="15"/>
        <v>0</v>
      </c>
      <c r="AC19" s="1673">
        <f t="shared" si="15"/>
        <v>0</v>
      </c>
      <c r="AD19" s="1673">
        <f t="shared" si="15"/>
        <v>1138.02</v>
      </c>
      <c r="AE19" s="1673">
        <f t="shared" si="15"/>
        <v>263.83999999999997</v>
      </c>
      <c r="AF19" s="1673">
        <f t="shared" si="15"/>
        <v>378.42</v>
      </c>
      <c r="AG19" s="1673">
        <f t="shared" si="15"/>
        <v>0</v>
      </c>
      <c r="AH19" s="1673">
        <f t="shared" si="15"/>
        <v>0</v>
      </c>
    </row>
    <row r="20" spans="1:34" s="1630" customFormat="1" ht="30" customHeight="1">
      <c r="A20" s="2019"/>
      <c r="B20" s="1011" t="s">
        <v>805</v>
      </c>
      <c r="C20" s="1673">
        <f t="shared" si="0"/>
        <v>1396.4299999999998</v>
      </c>
      <c r="D20" s="1673">
        <f t="shared" ref="D20:AH20" si="16">SUM(D43,D66,D89,D112,D135,D158,D181,D204,D227,D250,D273,D296,D319,D342,D365)</f>
        <v>0</v>
      </c>
      <c r="E20" s="1673">
        <f t="shared" si="16"/>
        <v>0</v>
      </c>
      <c r="F20" s="1673">
        <f t="shared" si="16"/>
        <v>0</v>
      </c>
      <c r="G20" s="1673">
        <f t="shared" si="16"/>
        <v>0</v>
      </c>
      <c r="H20" s="1673">
        <f t="shared" si="16"/>
        <v>105.49</v>
      </c>
      <c r="I20" s="1673">
        <f t="shared" si="16"/>
        <v>0</v>
      </c>
      <c r="J20" s="1673">
        <f t="shared" si="16"/>
        <v>0</v>
      </c>
      <c r="K20" s="1673">
        <f t="shared" si="16"/>
        <v>0</v>
      </c>
      <c r="L20" s="1673">
        <f t="shared" si="16"/>
        <v>0</v>
      </c>
      <c r="M20" s="1673">
        <f t="shared" si="16"/>
        <v>0</v>
      </c>
      <c r="N20" s="1673">
        <f t="shared" si="16"/>
        <v>0</v>
      </c>
      <c r="O20" s="1673">
        <f t="shared" si="16"/>
        <v>0</v>
      </c>
      <c r="P20" s="1673">
        <f t="shared" si="16"/>
        <v>0</v>
      </c>
      <c r="Q20" s="1673">
        <f t="shared" si="16"/>
        <v>0</v>
      </c>
      <c r="R20" s="1673">
        <f t="shared" si="16"/>
        <v>0</v>
      </c>
      <c r="S20" s="1673">
        <f t="shared" si="16"/>
        <v>0</v>
      </c>
      <c r="T20" s="1673">
        <f t="shared" si="16"/>
        <v>0</v>
      </c>
      <c r="U20" s="1673">
        <f t="shared" si="16"/>
        <v>0</v>
      </c>
      <c r="V20" s="1673">
        <f t="shared" si="16"/>
        <v>0</v>
      </c>
      <c r="W20" s="1673">
        <f t="shared" si="16"/>
        <v>0</v>
      </c>
      <c r="X20" s="1673">
        <f t="shared" si="16"/>
        <v>0</v>
      </c>
      <c r="Y20" s="1673">
        <f t="shared" si="16"/>
        <v>0</v>
      </c>
      <c r="Z20" s="1673">
        <f t="shared" si="16"/>
        <v>0</v>
      </c>
      <c r="AA20" s="1673">
        <f t="shared" si="16"/>
        <v>0</v>
      </c>
      <c r="AB20" s="1673">
        <f t="shared" si="16"/>
        <v>0</v>
      </c>
      <c r="AC20" s="1673">
        <f t="shared" si="16"/>
        <v>0</v>
      </c>
      <c r="AD20" s="1673">
        <f t="shared" si="16"/>
        <v>440.31</v>
      </c>
      <c r="AE20" s="1673">
        <f t="shared" si="16"/>
        <v>327.5</v>
      </c>
      <c r="AF20" s="1673">
        <f t="shared" si="16"/>
        <v>0</v>
      </c>
      <c r="AG20" s="1673">
        <f t="shared" si="16"/>
        <v>382.3</v>
      </c>
      <c r="AH20" s="1673">
        <f t="shared" si="16"/>
        <v>140.82999999999998</v>
      </c>
    </row>
    <row r="21" spans="1:34" s="1630" customFormat="1" ht="30" customHeight="1">
      <c r="A21" s="2019"/>
      <c r="B21" s="1011" t="s">
        <v>806</v>
      </c>
      <c r="C21" s="1673">
        <f t="shared" si="0"/>
        <v>79.13</v>
      </c>
      <c r="D21" s="1673">
        <f t="shared" ref="D21:AH21" si="17">SUM(D44,D67,D90,D113,D136,D159,D182,D205,D228,D251,D274,D297,D320,D343,D366)</f>
        <v>0</v>
      </c>
      <c r="E21" s="1673">
        <f t="shared" si="17"/>
        <v>0</v>
      </c>
      <c r="F21" s="1673">
        <f t="shared" si="17"/>
        <v>0</v>
      </c>
      <c r="G21" s="1673">
        <f t="shared" si="17"/>
        <v>0</v>
      </c>
      <c r="H21" s="1673">
        <f t="shared" si="17"/>
        <v>0</v>
      </c>
      <c r="I21" s="1673">
        <f t="shared" si="17"/>
        <v>0</v>
      </c>
      <c r="J21" s="1673">
        <f t="shared" si="17"/>
        <v>0</v>
      </c>
      <c r="K21" s="1673">
        <f t="shared" si="17"/>
        <v>0</v>
      </c>
      <c r="L21" s="1673">
        <f t="shared" si="17"/>
        <v>0</v>
      </c>
      <c r="M21" s="1673">
        <f t="shared" si="17"/>
        <v>0</v>
      </c>
      <c r="N21" s="1673">
        <f t="shared" si="17"/>
        <v>0</v>
      </c>
      <c r="O21" s="1673">
        <f t="shared" si="17"/>
        <v>0</v>
      </c>
      <c r="P21" s="1673">
        <f t="shared" si="17"/>
        <v>0</v>
      </c>
      <c r="Q21" s="1673">
        <f t="shared" si="17"/>
        <v>0</v>
      </c>
      <c r="R21" s="1673">
        <f t="shared" si="17"/>
        <v>0</v>
      </c>
      <c r="S21" s="1673">
        <f t="shared" si="17"/>
        <v>0</v>
      </c>
      <c r="T21" s="1673">
        <f t="shared" si="17"/>
        <v>0</v>
      </c>
      <c r="U21" s="1673">
        <f t="shared" si="17"/>
        <v>0</v>
      </c>
      <c r="V21" s="1673">
        <f t="shared" si="17"/>
        <v>0</v>
      </c>
      <c r="W21" s="1673">
        <f t="shared" si="17"/>
        <v>0</v>
      </c>
      <c r="X21" s="1673">
        <f t="shared" si="17"/>
        <v>0</v>
      </c>
      <c r="Y21" s="1673">
        <f t="shared" si="17"/>
        <v>0</v>
      </c>
      <c r="Z21" s="1673">
        <f t="shared" si="17"/>
        <v>0</v>
      </c>
      <c r="AA21" s="1673">
        <f t="shared" si="17"/>
        <v>0</v>
      </c>
      <c r="AB21" s="1673">
        <f t="shared" si="17"/>
        <v>0</v>
      </c>
      <c r="AC21" s="1673">
        <f t="shared" si="17"/>
        <v>0</v>
      </c>
      <c r="AD21" s="1673">
        <f t="shared" si="17"/>
        <v>0</v>
      </c>
      <c r="AE21" s="1673">
        <f t="shared" si="17"/>
        <v>0</v>
      </c>
      <c r="AF21" s="1673">
        <f t="shared" si="17"/>
        <v>0</v>
      </c>
      <c r="AG21" s="1673">
        <f t="shared" si="17"/>
        <v>0</v>
      </c>
      <c r="AH21" s="1673">
        <f t="shared" si="17"/>
        <v>79.13</v>
      </c>
    </row>
    <row r="22" spans="1:34" s="1630" customFormat="1" ht="30" customHeight="1">
      <c r="A22" s="2019"/>
      <c r="B22" s="995" t="s">
        <v>807</v>
      </c>
      <c r="C22" s="1673">
        <f t="shared" si="0"/>
        <v>197.06</v>
      </c>
      <c r="D22" s="1673">
        <f t="shared" ref="D22:AH22" si="18">SUM(D45,D68,D91,D114,D137,D160,D183,D206,D229,D252,D275,D298,D321,D344,D367)</f>
        <v>0</v>
      </c>
      <c r="E22" s="1673">
        <f t="shared" si="18"/>
        <v>0</v>
      </c>
      <c r="F22" s="1673">
        <f t="shared" si="18"/>
        <v>0</v>
      </c>
      <c r="G22" s="1673">
        <f t="shared" si="18"/>
        <v>0</v>
      </c>
      <c r="H22" s="1673">
        <f t="shared" si="18"/>
        <v>0</v>
      </c>
      <c r="I22" s="1673">
        <f t="shared" si="18"/>
        <v>0</v>
      </c>
      <c r="J22" s="1673">
        <f t="shared" si="18"/>
        <v>0</v>
      </c>
      <c r="K22" s="1673">
        <f t="shared" si="18"/>
        <v>0</v>
      </c>
      <c r="L22" s="1673">
        <f t="shared" si="18"/>
        <v>0</v>
      </c>
      <c r="M22" s="1673">
        <f t="shared" si="18"/>
        <v>0</v>
      </c>
      <c r="N22" s="1673">
        <f t="shared" si="18"/>
        <v>0</v>
      </c>
      <c r="O22" s="1673">
        <f t="shared" si="18"/>
        <v>0</v>
      </c>
      <c r="P22" s="1673">
        <f t="shared" si="18"/>
        <v>0</v>
      </c>
      <c r="Q22" s="1673">
        <f t="shared" si="18"/>
        <v>0</v>
      </c>
      <c r="R22" s="1673">
        <f t="shared" si="18"/>
        <v>0</v>
      </c>
      <c r="S22" s="1673">
        <f t="shared" si="18"/>
        <v>0</v>
      </c>
      <c r="T22" s="1673">
        <f t="shared" si="18"/>
        <v>0</v>
      </c>
      <c r="U22" s="1673">
        <f t="shared" si="18"/>
        <v>0</v>
      </c>
      <c r="V22" s="1673">
        <f t="shared" si="18"/>
        <v>0</v>
      </c>
      <c r="W22" s="1673">
        <f t="shared" si="18"/>
        <v>7.9</v>
      </c>
      <c r="X22" s="1673">
        <f t="shared" si="18"/>
        <v>0</v>
      </c>
      <c r="Y22" s="1673">
        <f t="shared" si="18"/>
        <v>0</v>
      </c>
      <c r="Z22" s="1673">
        <f t="shared" si="18"/>
        <v>0</v>
      </c>
      <c r="AA22" s="1673">
        <f t="shared" si="18"/>
        <v>0</v>
      </c>
      <c r="AB22" s="1673">
        <f t="shared" si="18"/>
        <v>37</v>
      </c>
      <c r="AC22" s="1673">
        <f t="shared" si="18"/>
        <v>16</v>
      </c>
      <c r="AD22" s="1673">
        <f t="shared" si="18"/>
        <v>0</v>
      </c>
      <c r="AE22" s="1673">
        <f t="shared" si="18"/>
        <v>94.93</v>
      </c>
      <c r="AF22" s="1673">
        <f t="shared" si="18"/>
        <v>41.23</v>
      </c>
      <c r="AG22" s="1673">
        <f t="shared" si="18"/>
        <v>0</v>
      </c>
      <c r="AH22" s="1673">
        <f t="shared" si="18"/>
        <v>0</v>
      </c>
    </row>
    <row r="23" spans="1:34" s="1630" customFormat="1" ht="30" customHeight="1">
      <c r="A23" s="2019"/>
      <c r="B23" s="991" t="s">
        <v>808</v>
      </c>
      <c r="C23" s="1673">
        <f t="shared" si="0"/>
        <v>6461.09</v>
      </c>
      <c r="D23" s="1673">
        <f t="shared" ref="D23:AH23" si="19">SUM(D46,D69,D92,D115,D138,D161,D184,D207,D230,D253,D276,D299,D322,D345,D368)</f>
        <v>0</v>
      </c>
      <c r="E23" s="1673">
        <f t="shared" si="19"/>
        <v>0</v>
      </c>
      <c r="F23" s="1673">
        <f t="shared" si="19"/>
        <v>92.32</v>
      </c>
      <c r="G23" s="1673">
        <f t="shared" si="19"/>
        <v>0</v>
      </c>
      <c r="H23" s="1673">
        <f t="shared" si="19"/>
        <v>150.44999999999999</v>
      </c>
      <c r="I23" s="1673">
        <f t="shared" si="19"/>
        <v>0</v>
      </c>
      <c r="J23" s="1673">
        <f t="shared" si="19"/>
        <v>0</v>
      </c>
      <c r="K23" s="1673">
        <f t="shared" si="19"/>
        <v>0</v>
      </c>
      <c r="L23" s="1673">
        <f t="shared" si="19"/>
        <v>0</v>
      </c>
      <c r="M23" s="1673">
        <f t="shared" si="19"/>
        <v>1882.31</v>
      </c>
      <c r="N23" s="1673">
        <f t="shared" si="19"/>
        <v>0</v>
      </c>
      <c r="O23" s="1673">
        <f t="shared" si="19"/>
        <v>0</v>
      </c>
      <c r="P23" s="1673">
        <f t="shared" si="19"/>
        <v>0</v>
      </c>
      <c r="Q23" s="1673">
        <f t="shared" si="19"/>
        <v>0</v>
      </c>
      <c r="R23" s="1673">
        <f t="shared" si="19"/>
        <v>0</v>
      </c>
      <c r="S23" s="1673">
        <f t="shared" si="19"/>
        <v>5.63</v>
      </c>
      <c r="T23" s="1673">
        <f t="shared" si="19"/>
        <v>0</v>
      </c>
      <c r="U23" s="1673">
        <f t="shared" si="19"/>
        <v>0</v>
      </c>
      <c r="V23" s="1673">
        <f t="shared" si="19"/>
        <v>0</v>
      </c>
      <c r="W23" s="1673">
        <f t="shared" si="19"/>
        <v>0</v>
      </c>
      <c r="X23" s="1673">
        <f t="shared" si="19"/>
        <v>0</v>
      </c>
      <c r="Y23" s="1673">
        <f t="shared" si="19"/>
        <v>4330.38</v>
      </c>
      <c r="Z23" s="1673">
        <f t="shared" si="19"/>
        <v>0</v>
      </c>
      <c r="AA23" s="1673">
        <f t="shared" si="19"/>
        <v>0</v>
      </c>
      <c r="AB23" s="1673">
        <f t="shared" si="19"/>
        <v>0</v>
      </c>
      <c r="AC23" s="1673">
        <f t="shared" si="19"/>
        <v>0</v>
      </c>
      <c r="AD23" s="1673">
        <f t="shared" si="19"/>
        <v>0</v>
      </c>
      <c r="AE23" s="1673">
        <f t="shared" si="19"/>
        <v>0</v>
      </c>
      <c r="AF23" s="1673">
        <f t="shared" si="19"/>
        <v>0</v>
      </c>
      <c r="AG23" s="1673">
        <f t="shared" si="19"/>
        <v>0</v>
      </c>
      <c r="AH23" s="1673">
        <f t="shared" si="19"/>
        <v>0</v>
      </c>
    </row>
    <row r="24" spans="1:34" s="1630" customFormat="1" ht="30" customHeight="1">
      <c r="A24" s="2019"/>
      <c r="B24" s="1011" t="s">
        <v>821</v>
      </c>
      <c r="C24" s="1673">
        <f t="shared" si="0"/>
        <v>203.75</v>
      </c>
      <c r="D24" s="1673">
        <f t="shared" ref="D24:AH24" si="20">SUM(D47,D70,D93,D116,D139,D162,D185,D208,D231,D254,D277,D300,D323,D346,D369)</f>
        <v>0</v>
      </c>
      <c r="E24" s="1673">
        <f t="shared" si="20"/>
        <v>0</v>
      </c>
      <c r="F24" s="1673">
        <f t="shared" si="20"/>
        <v>0</v>
      </c>
      <c r="G24" s="1673">
        <f t="shared" si="20"/>
        <v>0</v>
      </c>
      <c r="H24" s="1673">
        <f t="shared" si="20"/>
        <v>0</v>
      </c>
      <c r="I24" s="1673">
        <f t="shared" si="20"/>
        <v>0</v>
      </c>
      <c r="J24" s="1673">
        <f t="shared" si="20"/>
        <v>0</v>
      </c>
      <c r="K24" s="1673">
        <f t="shared" si="20"/>
        <v>0</v>
      </c>
      <c r="L24" s="1673">
        <f t="shared" si="20"/>
        <v>0</v>
      </c>
      <c r="M24" s="1673">
        <f t="shared" si="20"/>
        <v>0</v>
      </c>
      <c r="N24" s="1673">
        <f t="shared" si="20"/>
        <v>0</v>
      </c>
      <c r="O24" s="1673">
        <f t="shared" si="20"/>
        <v>0</v>
      </c>
      <c r="P24" s="1673">
        <f t="shared" si="20"/>
        <v>0</v>
      </c>
      <c r="Q24" s="1673">
        <f t="shared" si="20"/>
        <v>0</v>
      </c>
      <c r="R24" s="1673">
        <f t="shared" si="20"/>
        <v>0</v>
      </c>
      <c r="S24" s="1673">
        <f t="shared" si="20"/>
        <v>0</v>
      </c>
      <c r="T24" s="1673">
        <f t="shared" si="20"/>
        <v>0</v>
      </c>
      <c r="U24" s="1673">
        <f t="shared" si="20"/>
        <v>0</v>
      </c>
      <c r="V24" s="1673">
        <f t="shared" si="20"/>
        <v>0</v>
      </c>
      <c r="W24" s="1673">
        <f t="shared" si="20"/>
        <v>0</v>
      </c>
      <c r="X24" s="1673">
        <f t="shared" si="20"/>
        <v>0</v>
      </c>
      <c r="Y24" s="1673">
        <f t="shared" si="20"/>
        <v>0</v>
      </c>
      <c r="Z24" s="1673">
        <f t="shared" si="20"/>
        <v>2.62</v>
      </c>
      <c r="AA24" s="1673">
        <f t="shared" si="20"/>
        <v>0</v>
      </c>
      <c r="AB24" s="1673">
        <f t="shared" si="20"/>
        <v>0</v>
      </c>
      <c r="AC24" s="1673">
        <f t="shared" si="20"/>
        <v>0</v>
      </c>
      <c r="AD24" s="1673">
        <f t="shared" si="20"/>
        <v>0</v>
      </c>
      <c r="AE24" s="1673">
        <f t="shared" si="20"/>
        <v>0</v>
      </c>
      <c r="AF24" s="1673">
        <f t="shared" si="20"/>
        <v>201.13</v>
      </c>
      <c r="AG24" s="1673">
        <f t="shared" si="20"/>
        <v>0</v>
      </c>
      <c r="AH24" s="1673">
        <f t="shared" si="20"/>
        <v>0</v>
      </c>
    </row>
    <row r="25" spans="1:34" s="1630" customFormat="1" ht="30" customHeight="1">
      <c r="A25" s="2019"/>
      <c r="B25" s="1011" t="s">
        <v>822</v>
      </c>
      <c r="C25" s="1673">
        <f t="shared" si="0"/>
        <v>61.71</v>
      </c>
      <c r="D25" s="1673">
        <f t="shared" ref="D25:AH25" si="21">SUM(D48,D71,D94,D117,D140,D163,D186,D209,D232,D255,D278,D301,D324,D347,D370)</f>
        <v>0</v>
      </c>
      <c r="E25" s="1673">
        <f t="shared" si="21"/>
        <v>0</v>
      </c>
      <c r="F25" s="1673">
        <f t="shared" si="21"/>
        <v>0</v>
      </c>
      <c r="G25" s="1673">
        <f t="shared" si="21"/>
        <v>0</v>
      </c>
      <c r="H25" s="1673">
        <f t="shared" si="21"/>
        <v>0</v>
      </c>
      <c r="I25" s="1673">
        <f t="shared" si="21"/>
        <v>0</v>
      </c>
      <c r="J25" s="1673">
        <f t="shared" si="21"/>
        <v>0</v>
      </c>
      <c r="K25" s="1673">
        <f t="shared" si="21"/>
        <v>0</v>
      </c>
      <c r="L25" s="1673">
        <f t="shared" si="21"/>
        <v>0</v>
      </c>
      <c r="M25" s="1673">
        <f t="shared" si="21"/>
        <v>0</v>
      </c>
      <c r="N25" s="1673">
        <f t="shared" si="21"/>
        <v>0</v>
      </c>
      <c r="O25" s="1673">
        <f t="shared" si="21"/>
        <v>0</v>
      </c>
      <c r="P25" s="1673">
        <f t="shared" si="21"/>
        <v>0</v>
      </c>
      <c r="Q25" s="1673">
        <f t="shared" si="21"/>
        <v>0</v>
      </c>
      <c r="R25" s="1673">
        <f t="shared" si="21"/>
        <v>0</v>
      </c>
      <c r="S25" s="1673">
        <f t="shared" si="21"/>
        <v>0</v>
      </c>
      <c r="T25" s="1673">
        <f t="shared" si="21"/>
        <v>0</v>
      </c>
      <c r="U25" s="1673">
        <f t="shared" si="21"/>
        <v>0</v>
      </c>
      <c r="V25" s="1673">
        <f t="shared" si="21"/>
        <v>0</v>
      </c>
      <c r="W25" s="1673">
        <f t="shared" si="21"/>
        <v>0</v>
      </c>
      <c r="X25" s="1673">
        <f t="shared" si="21"/>
        <v>0</v>
      </c>
      <c r="Y25" s="1673">
        <f t="shared" si="21"/>
        <v>0</v>
      </c>
      <c r="Z25" s="1673">
        <f t="shared" si="21"/>
        <v>0</v>
      </c>
      <c r="AA25" s="1673">
        <f t="shared" si="21"/>
        <v>0</v>
      </c>
      <c r="AB25" s="1673">
        <f t="shared" si="21"/>
        <v>0</v>
      </c>
      <c r="AC25" s="1673">
        <f t="shared" si="21"/>
        <v>0</v>
      </c>
      <c r="AD25" s="1673">
        <f t="shared" si="21"/>
        <v>0</v>
      </c>
      <c r="AE25" s="1673">
        <f t="shared" si="21"/>
        <v>0</v>
      </c>
      <c r="AF25" s="1673">
        <f t="shared" si="21"/>
        <v>0</v>
      </c>
      <c r="AG25" s="1673">
        <f t="shared" si="21"/>
        <v>0</v>
      </c>
      <c r="AH25" s="1673">
        <f t="shared" si="21"/>
        <v>61.71</v>
      </c>
    </row>
    <row r="26" spans="1:34" s="1630" customFormat="1" ht="19.5" customHeight="1">
      <c r="A26" s="2019"/>
      <c r="B26" s="1249" t="s">
        <v>952</v>
      </c>
      <c r="C26" s="1673">
        <f t="shared" si="0"/>
        <v>485.8</v>
      </c>
      <c r="D26" s="1673">
        <f t="shared" ref="D26:AH26" si="22">SUM(D49,D72,D95,D118,D141,D164,D187,D210,D233,D256,D279,D302,D325,D348,D371)</f>
        <v>0</v>
      </c>
      <c r="E26" s="1673">
        <f t="shared" si="22"/>
        <v>0</v>
      </c>
      <c r="F26" s="1673">
        <f t="shared" si="22"/>
        <v>0</v>
      </c>
      <c r="G26" s="1673">
        <f t="shared" si="22"/>
        <v>0</v>
      </c>
      <c r="H26" s="1673">
        <f t="shared" si="22"/>
        <v>0</v>
      </c>
      <c r="I26" s="1673">
        <f t="shared" si="22"/>
        <v>0</v>
      </c>
      <c r="J26" s="1673">
        <f t="shared" si="22"/>
        <v>0</v>
      </c>
      <c r="K26" s="1673">
        <f t="shared" si="22"/>
        <v>0</v>
      </c>
      <c r="L26" s="1673">
        <f t="shared" si="22"/>
        <v>0</v>
      </c>
      <c r="M26" s="1673">
        <f t="shared" si="22"/>
        <v>0</v>
      </c>
      <c r="N26" s="1673">
        <f t="shared" si="22"/>
        <v>0</v>
      </c>
      <c r="O26" s="1673">
        <f t="shared" si="22"/>
        <v>0</v>
      </c>
      <c r="P26" s="1673">
        <f t="shared" si="22"/>
        <v>0</v>
      </c>
      <c r="Q26" s="1673">
        <f t="shared" si="22"/>
        <v>0</v>
      </c>
      <c r="R26" s="1673">
        <f t="shared" si="22"/>
        <v>0</v>
      </c>
      <c r="S26" s="1673">
        <f t="shared" si="22"/>
        <v>0</v>
      </c>
      <c r="T26" s="1673">
        <f t="shared" si="22"/>
        <v>0</v>
      </c>
      <c r="U26" s="1673">
        <f t="shared" si="22"/>
        <v>0</v>
      </c>
      <c r="V26" s="1673">
        <f t="shared" si="22"/>
        <v>0</v>
      </c>
      <c r="W26" s="1673">
        <f t="shared" si="22"/>
        <v>0</v>
      </c>
      <c r="X26" s="1673">
        <f t="shared" si="22"/>
        <v>0</v>
      </c>
      <c r="Y26" s="1673">
        <f t="shared" si="22"/>
        <v>0</v>
      </c>
      <c r="Z26" s="1673">
        <f t="shared" si="22"/>
        <v>0</v>
      </c>
      <c r="AA26" s="1673">
        <f t="shared" si="22"/>
        <v>0</v>
      </c>
      <c r="AB26" s="1673">
        <f t="shared" si="22"/>
        <v>0</v>
      </c>
      <c r="AC26" s="1673">
        <f t="shared" si="22"/>
        <v>0</v>
      </c>
      <c r="AD26" s="1673">
        <f t="shared" si="22"/>
        <v>0</v>
      </c>
      <c r="AE26" s="1673">
        <f t="shared" si="22"/>
        <v>0</v>
      </c>
      <c r="AF26" s="1673">
        <f t="shared" si="22"/>
        <v>0</v>
      </c>
      <c r="AG26" s="1673">
        <f t="shared" si="22"/>
        <v>0</v>
      </c>
      <c r="AH26" s="1673">
        <f t="shared" si="22"/>
        <v>485.8</v>
      </c>
    </row>
    <row r="27" spans="1:34" s="1633" customFormat="1" ht="19.5" customHeight="1">
      <c r="A27" s="2391" t="s">
        <v>866</v>
      </c>
      <c r="B27" s="1675" t="s">
        <v>41</v>
      </c>
      <c r="C27" s="1675">
        <f>SUM(C28:C49)</f>
        <v>41.23</v>
      </c>
      <c r="D27" s="1675">
        <f>SUM(중구배수관!D28:'중구배수관'!D49)</f>
        <v>0</v>
      </c>
      <c r="E27" s="1675">
        <f>SUM(중구배수관!E28:'중구배수관'!E49)</f>
        <v>0</v>
      </c>
      <c r="F27" s="1675">
        <f>SUM(중구배수관!F28:'중구배수관'!F49)</f>
        <v>0</v>
      </c>
      <c r="G27" s="1675">
        <f>SUM(중구배수관!G28:'중구배수관'!G49)</f>
        <v>0</v>
      </c>
      <c r="H27" s="1675">
        <f>SUM(중구배수관!H28:'중구배수관'!H49)</f>
        <v>0</v>
      </c>
      <c r="I27" s="1675">
        <f>SUM(중구배수관!I28:'중구배수관'!I49)</f>
        <v>0</v>
      </c>
      <c r="J27" s="1675">
        <f>SUM(중구배수관!J28:'중구배수관'!J49)</f>
        <v>0</v>
      </c>
      <c r="K27" s="1675">
        <f>SUM(중구배수관!K28:'중구배수관'!K49)</f>
        <v>0</v>
      </c>
      <c r="L27" s="1675">
        <f>SUM(중구배수관!L28:'중구배수관'!L49)</f>
        <v>0</v>
      </c>
      <c r="M27" s="1675">
        <f>SUM(중구배수관!M28:'중구배수관'!M49)</f>
        <v>0</v>
      </c>
      <c r="N27" s="1675">
        <f>SUM(중구배수관!N28:'중구배수관'!N49)</f>
        <v>0</v>
      </c>
      <c r="O27" s="1675">
        <f>SUM(중구배수관!O28:'중구배수관'!O49)</f>
        <v>0</v>
      </c>
      <c r="P27" s="1675">
        <f>SUM(중구배수관!P28:'중구배수관'!P49)</f>
        <v>0</v>
      </c>
      <c r="Q27" s="1675">
        <f>SUM(중구배수관!Q28:'중구배수관'!Q49)</f>
        <v>0</v>
      </c>
      <c r="R27" s="1675">
        <f>SUM(중구배수관!R28:'중구배수관'!R49)</f>
        <v>0</v>
      </c>
      <c r="S27" s="1675">
        <f>SUM(중구배수관!S28:'중구배수관'!S49)</f>
        <v>0</v>
      </c>
      <c r="T27" s="1675">
        <f>SUM(중구배수관!T28:'중구배수관'!T49)</f>
        <v>0</v>
      </c>
      <c r="U27" s="1675">
        <f>SUM(중구배수관!U28:'중구배수관'!U49)</f>
        <v>0</v>
      </c>
      <c r="V27" s="1675">
        <f>SUM(중구배수관!V28:'중구배수관'!V49)</f>
        <v>0</v>
      </c>
      <c r="W27" s="1675">
        <f>SUM(중구배수관!W28:'중구배수관'!W49)</f>
        <v>0</v>
      </c>
      <c r="X27" s="1675">
        <f>SUM(중구배수관!X28:'중구배수관'!X49)</f>
        <v>0</v>
      </c>
      <c r="Y27" s="1675">
        <f>SUM(중구배수관!Y28:'중구배수관'!Y49)</f>
        <v>0</v>
      </c>
      <c r="Z27" s="1675">
        <f>SUM(중구배수관!Z28:'중구배수관'!Z49)</f>
        <v>0</v>
      </c>
      <c r="AA27" s="1675">
        <f>SUM(중구배수관!AA28:'중구배수관'!AA49)</f>
        <v>0</v>
      </c>
      <c r="AB27" s="1675">
        <f>SUM(중구배수관!AB28:'중구배수관'!AB49)</f>
        <v>0</v>
      </c>
      <c r="AC27" s="1675">
        <f>SUM(중구배수관!AC28:'중구배수관'!AC49)</f>
        <v>0</v>
      </c>
      <c r="AD27" s="1675">
        <f>SUM(중구배수관!AD28:'중구배수관'!AD49)</f>
        <v>0</v>
      </c>
      <c r="AE27" s="1675">
        <f>SUM(중구배수관!AE28:'중구배수관'!AE49)</f>
        <v>0</v>
      </c>
      <c r="AF27" s="1675">
        <f>SUM(중구배수관!AF28:'중구배수관'!AF49)</f>
        <v>41.23</v>
      </c>
      <c r="AG27" s="1675">
        <f>SUM(중구배수관!AG28:'중구배수관'!AG49)</f>
        <v>0</v>
      </c>
      <c r="AH27" s="1675">
        <f>SUM(중구배수관!AH28:'중구배수관'!AH49)</f>
        <v>0</v>
      </c>
    </row>
    <row r="28" spans="1:34" s="1633" customFormat="1" ht="19.5" customHeight="1">
      <c r="A28" s="2391" t="s">
        <v>866</v>
      </c>
      <c r="B28" s="989" t="s">
        <v>951</v>
      </c>
      <c r="C28" s="1673">
        <f t="shared" ref="C28:C97" si="23">SUM(D28:AH28)</f>
        <v>0</v>
      </c>
      <c r="D28" s="1673"/>
      <c r="E28" s="1673"/>
      <c r="F28" s="1673"/>
      <c r="G28" s="1673"/>
      <c r="H28" s="1673"/>
      <c r="I28" s="1673"/>
      <c r="J28" s="1673"/>
      <c r="K28" s="1673"/>
      <c r="L28" s="1673"/>
      <c r="M28" s="1673"/>
      <c r="N28" s="1673"/>
      <c r="O28" s="1673"/>
      <c r="P28" s="1673"/>
      <c r="Q28" s="1673"/>
      <c r="R28" s="1673"/>
      <c r="S28" s="1673"/>
      <c r="T28" s="1673"/>
      <c r="U28" s="1673"/>
      <c r="V28" s="1673"/>
      <c r="W28" s="1673"/>
      <c r="X28" s="1673"/>
      <c r="Y28" s="1673">
        <v>0</v>
      </c>
      <c r="Z28" s="1673">
        <v>0</v>
      </c>
      <c r="AA28" s="1673">
        <v>0</v>
      </c>
      <c r="AB28" s="1673">
        <v>0</v>
      </c>
      <c r="AC28" s="1673">
        <v>0</v>
      </c>
      <c r="AD28" s="1673">
        <v>0</v>
      </c>
      <c r="AE28" s="1673">
        <v>0</v>
      </c>
      <c r="AF28" s="1673">
        <v>0</v>
      </c>
      <c r="AG28" s="1673">
        <v>0</v>
      </c>
      <c r="AH28" s="1673">
        <v>0</v>
      </c>
    </row>
    <row r="29" spans="1:34" s="1633" customFormat="1" ht="30" customHeight="1">
      <c r="A29" s="2021"/>
      <c r="B29" s="989" t="s">
        <v>796</v>
      </c>
      <c r="C29" s="1673">
        <f t="shared" si="23"/>
        <v>0</v>
      </c>
      <c r="D29" s="1673"/>
      <c r="E29" s="1673"/>
      <c r="F29" s="1673"/>
      <c r="G29" s="1673"/>
      <c r="H29" s="1673"/>
      <c r="I29" s="1673"/>
      <c r="J29" s="1673"/>
      <c r="K29" s="1673"/>
      <c r="L29" s="1673"/>
      <c r="M29" s="1673"/>
      <c r="N29" s="1673"/>
      <c r="O29" s="1673"/>
      <c r="P29" s="1673"/>
      <c r="Q29" s="1673"/>
      <c r="R29" s="1673"/>
      <c r="S29" s="1673"/>
      <c r="T29" s="1673"/>
      <c r="U29" s="1673"/>
      <c r="V29" s="1673"/>
      <c r="W29" s="1673"/>
      <c r="X29" s="1673"/>
      <c r="Y29" s="1673">
        <v>0</v>
      </c>
      <c r="Z29" s="1673">
        <v>0</v>
      </c>
      <c r="AA29" s="1673">
        <v>0</v>
      </c>
      <c r="AB29" s="1673">
        <v>0</v>
      </c>
      <c r="AC29" s="1673">
        <v>0</v>
      </c>
      <c r="AD29" s="1673">
        <v>0</v>
      </c>
      <c r="AE29" s="1673">
        <v>0</v>
      </c>
      <c r="AF29" s="1673">
        <v>0</v>
      </c>
      <c r="AG29" s="1673">
        <v>0</v>
      </c>
      <c r="AH29" s="1673">
        <v>0</v>
      </c>
    </row>
    <row r="30" spans="1:34" s="1633" customFormat="1" ht="30" customHeight="1">
      <c r="A30" s="2021"/>
      <c r="B30" s="989" t="s">
        <v>797</v>
      </c>
      <c r="C30" s="1673">
        <f t="shared" si="23"/>
        <v>0</v>
      </c>
      <c r="D30" s="1673"/>
      <c r="E30" s="1673"/>
      <c r="F30" s="1673"/>
      <c r="G30" s="1673"/>
      <c r="H30" s="1673"/>
      <c r="I30" s="1673"/>
      <c r="J30" s="1673"/>
      <c r="K30" s="1673"/>
      <c r="L30" s="1673"/>
      <c r="M30" s="1673"/>
      <c r="N30" s="1673"/>
      <c r="O30" s="1673"/>
      <c r="P30" s="1673"/>
      <c r="Q30" s="1673"/>
      <c r="R30" s="1673"/>
      <c r="S30" s="1673"/>
      <c r="T30" s="1673"/>
      <c r="U30" s="1673"/>
      <c r="V30" s="1673"/>
      <c r="W30" s="1673"/>
      <c r="X30" s="1673"/>
      <c r="Y30" s="1673">
        <v>0</v>
      </c>
      <c r="Z30" s="1673">
        <v>0</v>
      </c>
      <c r="AA30" s="1673">
        <v>0</v>
      </c>
      <c r="AB30" s="1673">
        <v>0</v>
      </c>
      <c r="AC30" s="1673">
        <v>0</v>
      </c>
      <c r="AD30" s="1673">
        <v>0</v>
      </c>
      <c r="AE30" s="1673">
        <v>0</v>
      </c>
      <c r="AF30" s="1673">
        <v>0</v>
      </c>
      <c r="AG30" s="1673">
        <v>0</v>
      </c>
      <c r="AH30" s="1673">
        <v>0</v>
      </c>
    </row>
    <row r="31" spans="1:34" s="1633" customFormat="1" ht="30" customHeight="1">
      <c r="A31" s="2021"/>
      <c r="B31" s="989" t="s">
        <v>798</v>
      </c>
      <c r="C31" s="1673">
        <f t="shared" si="23"/>
        <v>0</v>
      </c>
      <c r="D31" s="1673"/>
      <c r="E31" s="1673"/>
      <c r="F31" s="1673"/>
      <c r="G31" s="1673"/>
      <c r="H31" s="1673"/>
      <c r="I31" s="1673"/>
      <c r="J31" s="1673"/>
      <c r="K31" s="1673"/>
      <c r="L31" s="1673"/>
      <c r="M31" s="1673"/>
      <c r="N31" s="1673"/>
      <c r="O31" s="1673"/>
      <c r="P31" s="1673"/>
      <c r="Q31" s="1673"/>
      <c r="R31" s="1673"/>
      <c r="S31" s="1673"/>
      <c r="T31" s="1673"/>
      <c r="U31" s="1673"/>
      <c r="V31" s="1673"/>
      <c r="W31" s="1673"/>
      <c r="X31" s="1673"/>
      <c r="Y31" s="1673">
        <v>0</v>
      </c>
      <c r="Z31" s="1673">
        <v>0</v>
      </c>
      <c r="AA31" s="1673">
        <v>0</v>
      </c>
      <c r="AB31" s="1673">
        <v>0</v>
      </c>
      <c r="AC31" s="1673">
        <v>0</v>
      </c>
      <c r="AD31" s="1673">
        <v>0</v>
      </c>
      <c r="AE31" s="1673">
        <v>0</v>
      </c>
      <c r="AF31" s="1673">
        <v>0</v>
      </c>
      <c r="AG31" s="1673">
        <v>0</v>
      </c>
      <c r="AH31" s="1673">
        <v>0</v>
      </c>
    </row>
    <row r="32" spans="1:34" s="1633" customFormat="1" ht="30" customHeight="1">
      <c r="A32" s="2021"/>
      <c r="B32" s="989" t="s">
        <v>780</v>
      </c>
      <c r="C32" s="1673">
        <f t="shared" si="23"/>
        <v>0</v>
      </c>
      <c r="D32" s="1673"/>
      <c r="E32" s="1673"/>
      <c r="F32" s="1673"/>
      <c r="G32" s="1673"/>
      <c r="H32" s="1673"/>
      <c r="I32" s="1673"/>
      <c r="J32" s="1673"/>
      <c r="K32" s="1673"/>
      <c r="L32" s="1673"/>
      <c r="M32" s="1673"/>
      <c r="N32" s="1673"/>
      <c r="O32" s="1673"/>
      <c r="P32" s="1673"/>
      <c r="Q32" s="1673"/>
      <c r="R32" s="1673"/>
      <c r="S32" s="1673"/>
      <c r="T32" s="1673"/>
      <c r="U32" s="1673"/>
      <c r="V32" s="1673"/>
      <c r="W32" s="1673"/>
      <c r="X32" s="1673"/>
      <c r="Y32" s="1673">
        <v>0</v>
      </c>
      <c r="Z32" s="1673">
        <v>0</v>
      </c>
      <c r="AA32" s="1673">
        <v>0</v>
      </c>
      <c r="AB32" s="1673">
        <v>0</v>
      </c>
      <c r="AC32" s="1673">
        <v>0</v>
      </c>
      <c r="AD32" s="1673">
        <v>0</v>
      </c>
      <c r="AE32" s="1673">
        <v>0</v>
      </c>
      <c r="AF32" s="1673">
        <v>0</v>
      </c>
      <c r="AG32" s="1673">
        <v>0</v>
      </c>
      <c r="AH32" s="1673">
        <v>0</v>
      </c>
    </row>
    <row r="33" spans="1:34" s="1633" customFormat="1" ht="30" customHeight="1">
      <c r="A33" s="2021"/>
      <c r="B33" s="991" t="s">
        <v>781</v>
      </c>
      <c r="C33" s="1673">
        <f t="shared" si="23"/>
        <v>0</v>
      </c>
      <c r="D33" s="1673"/>
      <c r="E33" s="1673"/>
      <c r="F33" s="1673"/>
      <c r="G33" s="1673"/>
      <c r="H33" s="1673"/>
      <c r="I33" s="1673"/>
      <c r="J33" s="1673"/>
      <c r="K33" s="1673"/>
      <c r="L33" s="1673"/>
      <c r="M33" s="1673"/>
      <c r="N33" s="1673"/>
      <c r="O33" s="1673"/>
      <c r="P33" s="1673"/>
      <c r="Q33" s="1673"/>
      <c r="R33" s="1673"/>
      <c r="S33" s="1673"/>
      <c r="T33" s="1673"/>
      <c r="U33" s="1673"/>
      <c r="V33" s="1673"/>
      <c r="W33" s="1673"/>
      <c r="X33" s="1673"/>
      <c r="Y33" s="1673">
        <v>0</v>
      </c>
      <c r="Z33" s="1673">
        <v>0</v>
      </c>
      <c r="AA33" s="1673">
        <v>0</v>
      </c>
      <c r="AB33" s="1673">
        <v>0</v>
      </c>
      <c r="AC33" s="1673">
        <v>0</v>
      </c>
      <c r="AD33" s="1673">
        <v>0</v>
      </c>
      <c r="AE33" s="1673">
        <v>0</v>
      </c>
      <c r="AF33" s="1673">
        <v>0</v>
      </c>
      <c r="AG33" s="1673">
        <v>0</v>
      </c>
      <c r="AH33" s="1673">
        <v>0</v>
      </c>
    </row>
    <row r="34" spans="1:34" s="1633" customFormat="1" ht="30" customHeight="1">
      <c r="A34" s="2021"/>
      <c r="B34" s="991" t="s">
        <v>786</v>
      </c>
      <c r="C34" s="1673">
        <f t="shared" si="23"/>
        <v>0</v>
      </c>
      <c r="D34" s="1673"/>
      <c r="E34" s="1673"/>
      <c r="F34" s="1673"/>
      <c r="G34" s="1673"/>
      <c r="H34" s="1673"/>
      <c r="I34" s="1673"/>
      <c r="J34" s="1673"/>
      <c r="K34" s="1673"/>
      <c r="L34" s="1673"/>
      <c r="M34" s="1673"/>
      <c r="N34" s="1673"/>
      <c r="O34" s="1673"/>
      <c r="P34" s="1673"/>
      <c r="Q34" s="1673"/>
      <c r="R34" s="1673"/>
      <c r="S34" s="1673"/>
      <c r="T34" s="1673"/>
      <c r="U34" s="1673"/>
      <c r="V34" s="1673"/>
      <c r="W34" s="1673"/>
      <c r="X34" s="1673"/>
      <c r="Y34" s="1673">
        <v>0</v>
      </c>
      <c r="Z34" s="1673">
        <v>0</v>
      </c>
      <c r="AA34" s="1673">
        <v>0</v>
      </c>
      <c r="AB34" s="1673">
        <v>0</v>
      </c>
      <c r="AC34" s="1673">
        <v>0</v>
      </c>
      <c r="AD34" s="1673">
        <v>0</v>
      </c>
      <c r="AE34" s="1673">
        <v>0</v>
      </c>
      <c r="AF34" s="1673">
        <v>0</v>
      </c>
      <c r="AG34" s="1673">
        <v>0</v>
      </c>
      <c r="AH34" s="1673">
        <v>0</v>
      </c>
    </row>
    <row r="35" spans="1:34" s="1633" customFormat="1" ht="30" customHeight="1">
      <c r="A35" s="2021"/>
      <c r="B35" s="991" t="s">
        <v>799</v>
      </c>
      <c r="C35" s="1673">
        <f t="shared" si="23"/>
        <v>0</v>
      </c>
      <c r="D35" s="1673"/>
      <c r="E35" s="1673"/>
      <c r="F35" s="1673"/>
      <c r="G35" s="1673"/>
      <c r="H35" s="1673"/>
      <c r="I35" s="1673"/>
      <c r="J35" s="1673"/>
      <c r="K35" s="1673"/>
      <c r="L35" s="1673"/>
      <c r="M35" s="1673"/>
      <c r="N35" s="1673"/>
      <c r="O35" s="1673"/>
      <c r="P35" s="1673"/>
      <c r="Q35" s="1673"/>
      <c r="R35" s="1673"/>
      <c r="S35" s="1673"/>
      <c r="T35" s="1673"/>
      <c r="U35" s="1673"/>
      <c r="V35" s="1673"/>
      <c r="W35" s="1673"/>
      <c r="X35" s="1673"/>
      <c r="Y35" s="1673">
        <v>0</v>
      </c>
      <c r="Z35" s="1673">
        <v>0</v>
      </c>
      <c r="AA35" s="1673">
        <v>0</v>
      </c>
      <c r="AB35" s="1673">
        <v>0</v>
      </c>
      <c r="AC35" s="1673">
        <v>0</v>
      </c>
      <c r="AD35" s="1673">
        <v>0</v>
      </c>
      <c r="AE35" s="1673">
        <v>0</v>
      </c>
      <c r="AF35" s="1673">
        <v>0</v>
      </c>
      <c r="AG35" s="1673">
        <v>0</v>
      </c>
      <c r="AH35" s="1673">
        <v>0</v>
      </c>
    </row>
    <row r="36" spans="1:34" s="1633" customFormat="1" ht="30" customHeight="1">
      <c r="A36" s="2021"/>
      <c r="B36" s="991" t="s">
        <v>787</v>
      </c>
      <c r="C36" s="1673">
        <f t="shared" si="23"/>
        <v>0</v>
      </c>
      <c r="D36" s="1673"/>
      <c r="E36" s="1673"/>
      <c r="F36" s="1673"/>
      <c r="G36" s="1673"/>
      <c r="H36" s="1673"/>
      <c r="I36" s="1673"/>
      <c r="J36" s="1673"/>
      <c r="K36" s="1673"/>
      <c r="L36" s="1673"/>
      <c r="M36" s="1673"/>
      <c r="N36" s="1673"/>
      <c r="O36" s="1673"/>
      <c r="P36" s="1673"/>
      <c r="Q36" s="1673"/>
      <c r="R36" s="1673"/>
      <c r="S36" s="1673"/>
      <c r="T36" s="1673"/>
      <c r="U36" s="1673"/>
      <c r="V36" s="1673"/>
      <c r="W36" s="1673"/>
      <c r="X36" s="1673"/>
      <c r="Y36" s="1673">
        <v>0</v>
      </c>
      <c r="Z36" s="1673">
        <v>0</v>
      </c>
      <c r="AA36" s="1673">
        <v>0</v>
      </c>
      <c r="AB36" s="1673">
        <v>0</v>
      </c>
      <c r="AC36" s="1673">
        <v>0</v>
      </c>
      <c r="AD36" s="1673">
        <v>0</v>
      </c>
      <c r="AE36" s="1673">
        <v>0</v>
      </c>
      <c r="AF36" s="1673">
        <v>0</v>
      </c>
      <c r="AG36" s="1673">
        <v>0</v>
      </c>
      <c r="AH36" s="1673">
        <v>0</v>
      </c>
    </row>
    <row r="37" spans="1:34" s="1710" customFormat="1" ht="30" customHeight="1">
      <c r="A37" s="2021"/>
      <c r="B37" s="991" t="s">
        <v>1533</v>
      </c>
      <c r="C37" s="1673">
        <f>SUM(D37:AH37)</f>
        <v>0</v>
      </c>
      <c r="D37" s="1673">
        <v>0</v>
      </c>
      <c r="E37" s="1673">
        <v>0</v>
      </c>
      <c r="F37" s="1673">
        <v>0</v>
      </c>
      <c r="G37" s="1673">
        <v>0</v>
      </c>
      <c r="H37" s="1673">
        <v>0</v>
      </c>
      <c r="I37" s="1673">
        <v>0</v>
      </c>
      <c r="J37" s="1673">
        <v>0</v>
      </c>
      <c r="K37" s="1673">
        <v>0</v>
      </c>
      <c r="L37" s="1673">
        <v>0</v>
      </c>
      <c r="M37" s="1673">
        <v>0</v>
      </c>
      <c r="N37" s="1673">
        <v>0</v>
      </c>
      <c r="O37" s="1673">
        <v>0</v>
      </c>
      <c r="P37" s="1673">
        <v>0</v>
      </c>
      <c r="Q37" s="1673">
        <v>0</v>
      </c>
      <c r="R37" s="1673">
        <v>0</v>
      </c>
      <c r="S37" s="1673">
        <v>0</v>
      </c>
      <c r="T37" s="1673">
        <v>0</v>
      </c>
      <c r="U37" s="1673">
        <v>0</v>
      </c>
      <c r="V37" s="1673">
        <v>0</v>
      </c>
      <c r="W37" s="1673">
        <v>0</v>
      </c>
      <c r="X37" s="1673">
        <v>0</v>
      </c>
      <c r="Y37" s="1673">
        <v>0</v>
      </c>
      <c r="Z37" s="1673">
        <v>0</v>
      </c>
      <c r="AA37" s="1673">
        <v>0</v>
      </c>
      <c r="AB37" s="1673">
        <v>0</v>
      </c>
      <c r="AC37" s="1673">
        <v>0</v>
      </c>
      <c r="AD37" s="1673">
        <v>0</v>
      </c>
      <c r="AE37" s="1673">
        <v>0</v>
      </c>
      <c r="AF37" s="1673">
        <v>0</v>
      </c>
      <c r="AG37" s="1673">
        <v>0</v>
      </c>
      <c r="AH37" s="1673">
        <v>0</v>
      </c>
    </row>
    <row r="38" spans="1:34" s="1710" customFormat="1" ht="30" customHeight="1">
      <c r="A38" s="2021"/>
      <c r="B38" s="991" t="s">
        <v>1534</v>
      </c>
      <c r="C38" s="1673">
        <f>SUM(D38:AH38)</f>
        <v>0</v>
      </c>
      <c r="D38" s="1673">
        <v>0</v>
      </c>
      <c r="E38" s="1673">
        <v>0</v>
      </c>
      <c r="F38" s="1673">
        <v>0</v>
      </c>
      <c r="G38" s="1673">
        <v>0</v>
      </c>
      <c r="H38" s="1673">
        <v>0</v>
      </c>
      <c r="I38" s="1673">
        <v>0</v>
      </c>
      <c r="J38" s="1673">
        <v>0</v>
      </c>
      <c r="K38" s="1673">
        <v>0</v>
      </c>
      <c r="L38" s="1673">
        <v>0</v>
      </c>
      <c r="M38" s="1673">
        <v>0</v>
      </c>
      <c r="N38" s="1673">
        <v>0</v>
      </c>
      <c r="O38" s="1673">
        <v>0</v>
      </c>
      <c r="P38" s="1673">
        <v>0</v>
      </c>
      <c r="Q38" s="1673">
        <v>0</v>
      </c>
      <c r="R38" s="1673">
        <v>0</v>
      </c>
      <c r="S38" s="1673">
        <v>0</v>
      </c>
      <c r="T38" s="1673">
        <v>0</v>
      </c>
      <c r="U38" s="1673">
        <v>0</v>
      </c>
      <c r="V38" s="1673">
        <v>0</v>
      </c>
      <c r="W38" s="1673">
        <v>0</v>
      </c>
      <c r="X38" s="1673">
        <v>0</v>
      </c>
      <c r="Y38" s="1673">
        <v>0</v>
      </c>
      <c r="Z38" s="1673">
        <v>0</v>
      </c>
      <c r="AA38" s="1673">
        <v>0</v>
      </c>
      <c r="AB38" s="1673">
        <v>0</v>
      </c>
      <c r="AC38" s="1673">
        <v>0</v>
      </c>
      <c r="AD38" s="1673">
        <v>0</v>
      </c>
      <c r="AE38" s="1673">
        <v>0</v>
      </c>
      <c r="AF38" s="1673">
        <v>0</v>
      </c>
      <c r="AG38" s="1673">
        <v>0</v>
      </c>
      <c r="AH38" s="1673">
        <v>0</v>
      </c>
    </row>
    <row r="39" spans="1:34" s="1633" customFormat="1" ht="30" customHeight="1">
      <c r="A39" s="2021"/>
      <c r="B39" s="989" t="s">
        <v>801</v>
      </c>
      <c r="C39" s="1673">
        <f t="shared" si="23"/>
        <v>0</v>
      </c>
      <c r="D39" s="1673"/>
      <c r="E39" s="1673"/>
      <c r="F39" s="1673"/>
      <c r="G39" s="1673"/>
      <c r="H39" s="1673"/>
      <c r="I39" s="1673"/>
      <c r="J39" s="1673"/>
      <c r="K39" s="1673"/>
      <c r="L39" s="1673"/>
      <c r="M39" s="1673"/>
      <c r="N39" s="1673"/>
      <c r="O39" s="1673"/>
      <c r="P39" s="1673"/>
      <c r="Q39" s="1673"/>
      <c r="R39" s="1673"/>
      <c r="S39" s="1673"/>
      <c r="T39" s="1673"/>
      <c r="U39" s="1673"/>
      <c r="V39" s="1673"/>
      <c r="W39" s="1673"/>
      <c r="X39" s="1673"/>
      <c r="Y39" s="1673">
        <v>0</v>
      </c>
      <c r="Z39" s="1673">
        <v>0</v>
      </c>
      <c r="AA39" s="1673">
        <v>0</v>
      </c>
      <c r="AB39" s="1673">
        <v>0</v>
      </c>
      <c r="AC39" s="1673">
        <v>0</v>
      </c>
      <c r="AD39" s="1673">
        <v>0</v>
      </c>
      <c r="AE39" s="1673">
        <v>0</v>
      </c>
      <c r="AF39" s="1673">
        <v>0</v>
      </c>
      <c r="AG39" s="1673">
        <v>0</v>
      </c>
      <c r="AH39" s="1673">
        <v>0</v>
      </c>
    </row>
    <row r="40" spans="1:34" ht="30" customHeight="1">
      <c r="A40" s="2021"/>
      <c r="B40" s="995" t="s">
        <v>802</v>
      </c>
      <c r="C40" s="1673">
        <f t="shared" si="23"/>
        <v>0</v>
      </c>
      <c r="D40" s="1673"/>
      <c r="E40" s="1673"/>
      <c r="F40" s="1673"/>
      <c r="G40" s="1673"/>
      <c r="H40" s="1673"/>
      <c r="I40" s="1673"/>
      <c r="J40" s="1673"/>
      <c r="K40" s="1673"/>
      <c r="L40" s="1673"/>
      <c r="M40" s="1673"/>
      <c r="N40" s="1673"/>
      <c r="O40" s="1673"/>
      <c r="P40" s="1673"/>
      <c r="Q40" s="1673"/>
      <c r="R40" s="1673"/>
      <c r="S40" s="1673"/>
      <c r="T40" s="1673"/>
      <c r="U40" s="1673"/>
      <c r="V40" s="1673"/>
      <c r="W40" s="1673"/>
      <c r="X40" s="1673"/>
      <c r="Y40" s="1673">
        <v>0</v>
      </c>
      <c r="Z40" s="1673">
        <v>0</v>
      </c>
      <c r="AA40" s="1673">
        <v>0</v>
      </c>
      <c r="AB40" s="1673">
        <v>0</v>
      </c>
      <c r="AC40" s="1673">
        <v>0</v>
      </c>
      <c r="AD40" s="1673">
        <v>0</v>
      </c>
      <c r="AE40" s="1673">
        <v>0</v>
      </c>
      <c r="AF40" s="1673">
        <v>0</v>
      </c>
      <c r="AG40" s="1673">
        <v>0</v>
      </c>
      <c r="AH40" s="1673">
        <v>0</v>
      </c>
    </row>
    <row r="41" spans="1:34" ht="30" customHeight="1">
      <c r="A41" s="2021"/>
      <c r="B41" s="995" t="s">
        <v>803</v>
      </c>
      <c r="C41" s="1673">
        <f t="shared" si="23"/>
        <v>0</v>
      </c>
      <c r="D41" s="1673"/>
      <c r="E41" s="1673"/>
      <c r="F41" s="1673"/>
      <c r="G41" s="1673"/>
      <c r="H41" s="1673"/>
      <c r="I41" s="1673"/>
      <c r="J41" s="1673"/>
      <c r="K41" s="1673"/>
      <c r="L41" s="1673"/>
      <c r="M41" s="1673"/>
      <c r="N41" s="1673"/>
      <c r="O41" s="1673"/>
      <c r="P41" s="1673"/>
      <c r="Q41" s="1673"/>
      <c r="R41" s="1673"/>
      <c r="S41" s="1673"/>
      <c r="T41" s="1673"/>
      <c r="U41" s="1673"/>
      <c r="V41" s="1673"/>
      <c r="W41" s="1673"/>
      <c r="X41" s="1673"/>
      <c r="Y41" s="1673">
        <v>0</v>
      </c>
      <c r="Z41" s="1673">
        <v>0</v>
      </c>
      <c r="AA41" s="1673">
        <v>0</v>
      </c>
      <c r="AB41" s="1673">
        <v>0</v>
      </c>
      <c r="AC41" s="1673">
        <v>0</v>
      </c>
      <c r="AD41" s="1673">
        <v>0</v>
      </c>
      <c r="AE41" s="1673">
        <v>0</v>
      </c>
      <c r="AF41" s="1673">
        <v>0</v>
      </c>
      <c r="AG41" s="1673">
        <v>0</v>
      </c>
      <c r="AH41" s="1673">
        <v>0</v>
      </c>
    </row>
    <row r="42" spans="1:34" ht="30" customHeight="1">
      <c r="A42" s="2021"/>
      <c r="B42" s="1011" t="s">
        <v>804</v>
      </c>
      <c r="C42" s="1673">
        <f t="shared" si="23"/>
        <v>0</v>
      </c>
      <c r="D42" s="1673"/>
      <c r="E42" s="1673"/>
      <c r="F42" s="1673"/>
      <c r="G42" s="1673"/>
      <c r="H42" s="1673"/>
      <c r="I42" s="1673"/>
      <c r="J42" s="1673"/>
      <c r="K42" s="1673"/>
      <c r="L42" s="1673"/>
      <c r="M42" s="1673"/>
      <c r="N42" s="1673"/>
      <c r="O42" s="1673"/>
      <c r="P42" s="1673"/>
      <c r="Q42" s="1673"/>
      <c r="R42" s="1673"/>
      <c r="S42" s="1673"/>
      <c r="T42" s="1673"/>
      <c r="U42" s="1673"/>
      <c r="V42" s="1673"/>
      <c r="W42" s="1673"/>
      <c r="X42" s="1673"/>
      <c r="Y42" s="1673">
        <v>0</v>
      </c>
      <c r="Z42" s="1673">
        <v>0</v>
      </c>
      <c r="AA42" s="1673">
        <v>0</v>
      </c>
      <c r="AB42" s="1673">
        <v>0</v>
      </c>
      <c r="AC42" s="1673">
        <v>0</v>
      </c>
      <c r="AD42" s="1673">
        <v>0</v>
      </c>
      <c r="AE42" s="1673">
        <v>0</v>
      </c>
      <c r="AF42" s="1673">
        <v>0</v>
      </c>
      <c r="AG42" s="1673">
        <v>0</v>
      </c>
      <c r="AH42" s="1673">
        <v>0</v>
      </c>
    </row>
    <row r="43" spans="1:34" ht="30" customHeight="1">
      <c r="A43" s="2021"/>
      <c r="B43" s="1011" t="s">
        <v>805</v>
      </c>
      <c r="C43" s="1673">
        <f t="shared" si="23"/>
        <v>0</v>
      </c>
      <c r="D43" s="1673"/>
      <c r="E43" s="1673"/>
      <c r="F43" s="1673"/>
      <c r="G43" s="1673"/>
      <c r="H43" s="1673"/>
      <c r="I43" s="1673"/>
      <c r="J43" s="1673"/>
      <c r="K43" s="1673"/>
      <c r="L43" s="1673"/>
      <c r="M43" s="1673"/>
      <c r="N43" s="1673"/>
      <c r="O43" s="1673"/>
      <c r="P43" s="1673"/>
      <c r="Q43" s="1673"/>
      <c r="R43" s="1673"/>
      <c r="S43" s="1673"/>
      <c r="T43" s="1673"/>
      <c r="U43" s="1673"/>
      <c r="V43" s="1673"/>
      <c r="W43" s="1673"/>
      <c r="X43" s="1673"/>
      <c r="Y43" s="1673">
        <v>0</v>
      </c>
      <c r="Z43" s="1673">
        <v>0</v>
      </c>
      <c r="AA43" s="1673">
        <v>0</v>
      </c>
      <c r="AB43" s="1673">
        <v>0</v>
      </c>
      <c r="AC43" s="1673">
        <v>0</v>
      </c>
      <c r="AD43" s="1673">
        <v>0</v>
      </c>
      <c r="AE43" s="1673">
        <v>0</v>
      </c>
      <c r="AF43" s="1673">
        <v>0</v>
      </c>
      <c r="AG43" s="1673">
        <v>0</v>
      </c>
      <c r="AH43" s="1673">
        <v>0</v>
      </c>
    </row>
    <row r="44" spans="1:34" ht="30" customHeight="1">
      <c r="A44" s="2021"/>
      <c r="B44" s="1011" t="s">
        <v>806</v>
      </c>
      <c r="C44" s="1673">
        <f t="shared" si="23"/>
        <v>0</v>
      </c>
      <c r="D44" s="1673"/>
      <c r="E44" s="1673"/>
      <c r="F44" s="1673"/>
      <c r="G44" s="1673"/>
      <c r="H44" s="1673"/>
      <c r="I44" s="1673"/>
      <c r="J44" s="1673"/>
      <c r="K44" s="1673"/>
      <c r="L44" s="1673"/>
      <c r="M44" s="1673"/>
      <c r="N44" s="1673"/>
      <c r="O44" s="1673"/>
      <c r="P44" s="1673"/>
      <c r="Q44" s="1673"/>
      <c r="R44" s="1673"/>
      <c r="S44" s="1673"/>
      <c r="T44" s="1673"/>
      <c r="U44" s="1673"/>
      <c r="V44" s="1673"/>
      <c r="W44" s="1673"/>
      <c r="X44" s="1673"/>
      <c r="Y44" s="1673">
        <v>0</v>
      </c>
      <c r="Z44" s="1673">
        <v>0</v>
      </c>
      <c r="AA44" s="1673">
        <v>0</v>
      </c>
      <c r="AB44" s="1673">
        <v>0</v>
      </c>
      <c r="AC44" s="1673">
        <v>0</v>
      </c>
      <c r="AD44" s="1673">
        <v>0</v>
      </c>
      <c r="AE44" s="1673">
        <v>0</v>
      </c>
      <c r="AF44" s="1673">
        <v>0</v>
      </c>
      <c r="AG44" s="1673">
        <v>0</v>
      </c>
      <c r="AH44" s="1673">
        <v>0</v>
      </c>
    </row>
    <row r="45" spans="1:34" ht="30" customHeight="1">
      <c r="A45" s="2021"/>
      <c r="B45" s="995" t="s">
        <v>807</v>
      </c>
      <c r="C45" s="1673">
        <f t="shared" si="23"/>
        <v>41.23</v>
      </c>
      <c r="D45" s="1673"/>
      <c r="E45" s="1673"/>
      <c r="F45" s="1673"/>
      <c r="G45" s="1673"/>
      <c r="H45" s="1673"/>
      <c r="I45" s="1673"/>
      <c r="J45" s="1673"/>
      <c r="K45" s="1673"/>
      <c r="L45" s="1673"/>
      <c r="M45" s="1673"/>
      <c r="N45" s="1673"/>
      <c r="O45" s="1673"/>
      <c r="P45" s="1673"/>
      <c r="Q45" s="1673"/>
      <c r="R45" s="1673"/>
      <c r="S45" s="1673"/>
      <c r="T45" s="1673"/>
      <c r="U45" s="1673"/>
      <c r="V45" s="1673"/>
      <c r="W45" s="1673"/>
      <c r="X45" s="1673"/>
      <c r="Y45" s="1673">
        <v>0</v>
      </c>
      <c r="Z45" s="1673">
        <v>0</v>
      </c>
      <c r="AA45" s="1673">
        <v>0</v>
      </c>
      <c r="AB45" s="1673">
        <v>0</v>
      </c>
      <c r="AC45" s="1673">
        <v>0</v>
      </c>
      <c r="AD45" s="1673">
        <v>0</v>
      </c>
      <c r="AE45" s="1673">
        <v>0</v>
      </c>
      <c r="AF45" s="1673">
        <v>41.23</v>
      </c>
      <c r="AG45" s="1673">
        <v>0</v>
      </c>
      <c r="AH45" s="1673">
        <v>0</v>
      </c>
    </row>
    <row r="46" spans="1:34" ht="30" customHeight="1">
      <c r="A46" s="2021"/>
      <c r="B46" s="991" t="s">
        <v>808</v>
      </c>
      <c r="C46" s="1673">
        <f t="shared" si="23"/>
        <v>0</v>
      </c>
      <c r="D46" s="1673"/>
      <c r="E46" s="1673"/>
      <c r="F46" s="1673"/>
      <c r="G46" s="1673"/>
      <c r="H46" s="1673"/>
      <c r="I46" s="1673"/>
      <c r="J46" s="1673"/>
      <c r="K46" s="1673"/>
      <c r="L46" s="1673"/>
      <c r="M46" s="1673"/>
      <c r="N46" s="1673"/>
      <c r="O46" s="1673"/>
      <c r="P46" s="1673"/>
      <c r="Q46" s="1673"/>
      <c r="R46" s="1673"/>
      <c r="S46" s="1673"/>
      <c r="T46" s="1673"/>
      <c r="U46" s="1673"/>
      <c r="V46" s="1673"/>
      <c r="W46" s="1673"/>
      <c r="X46" s="1673"/>
      <c r="Y46" s="1673">
        <v>0</v>
      </c>
      <c r="Z46" s="1673">
        <v>0</v>
      </c>
      <c r="AA46" s="1673">
        <v>0</v>
      </c>
      <c r="AB46" s="1673">
        <v>0</v>
      </c>
      <c r="AC46" s="1673">
        <v>0</v>
      </c>
      <c r="AD46" s="1673">
        <v>0</v>
      </c>
      <c r="AE46" s="1673">
        <v>0</v>
      </c>
      <c r="AF46" s="1673">
        <v>0</v>
      </c>
      <c r="AG46" s="1673">
        <v>0</v>
      </c>
      <c r="AH46" s="1673">
        <v>0</v>
      </c>
    </row>
    <row r="47" spans="1:34" ht="30" customHeight="1">
      <c r="A47" s="2021"/>
      <c r="B47" s="1011" t="s">
        <v>821</v>
      </c>
      <c r="C47" s="1673">
        <f t="shared" si="23"/>
        <v>0</v>
      </c>
      <c r="D47" s="1673"/>
      <c r="E47" s="1673"/>
      <c r="F47" s="1673"/>
      <c r="G47" s="1673"/>
      <c r="H47" s="1673"/>
      <c r="I47" s="1673"/>
      <c r="J47" s="1673"/>
      <c r="K47" s="1673"/>
      <c r="L47" s="1673"/>
      <c r="M47" s="1673"/>
      <c r="N47" s="1673"/>
      <c r="O47" s="1673"/>
      <c r="P47" s="1673"/>
      <c r="Q47" s="1673"/>
      <c r="R47" s="1673"/>
      <c r="S47" s="1673"/>
      <c r="T47" s="1673"/>
      <c r="U47" s="1673"/>
      <c r="V47" s="1673"/>
      <c r="W47" s="1673"/>
      <c r="X47" s="1673"/>
      <c r="Y47" s="1673">
        <v>0</v>
      </c>
      <c r="Z47" s="1673">
        <v>0</v>
      </c>
      <c r="AA47" s="1673">
        <v>0</v>
      </c>
      <c r="AB47" s="1673">
        <v>0</v>
      </c>
      <c r="AC47" s="1673">
        <v>0</v>
      </c>
      <c r="AD47" s="1673">
        <v>0</v>
      </c>
      <c r="AE47" s="1673">
        <v>0</v>
      </c>
      <c r="AF47" s="1673">
        <v>0</v>
      </c>
      <c r="AG47" s="1673">
        <v>0</v>
      </c>
      <c r="AH47" s="1673">
        <v>0</v>
      </c>
    </row>
    <row r="48" spans="1:34" ht="30" customHeight="1">
      <c r="A48" s="2021"/>
      <c r="B48" s="1011" t="s">
        <v>822</v>
      </c>
      <c r="C48" s="1673">
        <f t="shared" si="23"/>
        <v>0</v>
      </c>
      <c r="D48" s="1673"/>
      <c r="E48" s="1673"/>
      <c r="F48" s="1673"/>
      <c r="G48" s="1673"/>
      <c r="H48" s="1673"/>
      <c r="I48" s="1673"/>
      <c r="J48" s="1673"/>
      <c r="K48" s="1673"/>
      <c r="L48" s="1673"/>
      <c r="M48" s="1673"/>
      <c r="N48" s="1673"/>
      <c r="O48" s="1673"/>
      <c r="P48" s="1673"/>
      <c r="Q48" s="1673"/>
      <c r="R48" s="1673"/>
      <c r="S48" s="1673"/>
      <c r="T48" s="1673"/>
      <c r="U48" s="1673"/>
      <c r="V48" s="1673"/>
      <c r="W48" s="1673"/>
      <c r="X48" s="1673"/>
      <c r="Y48" s="1673">
        <v>0</v>
      </c>
      <c r="Z48" s="1673">
        <v>0</v>
      </c>
      <c r="AA48" s="1673">
        <v>0</v>
      </c>
      <c r="AB48" s="1673">
        <v>0</v>
      </c>
      <c r="AC48" s="1673">
        <v>0</v>
      </c>
      <c r="AD48" s="1673">
        <v>0</v>
      </c>
      <c r="AE48" s="1673">
        <v>0</v>
      </c>
      <c r="AF48" s="1673">
        <v>0</v>
      </c>
      <c r="AG48" s="1673">
        <v>0</v>
      </c>
      <c r="AH48" s="1673">
        <v>0</v>
      </c>
    </row>
    <row r="49" spans="1:34" ht="19.5" customHeight="1">
      <c r="A49" s="2021"/>
      <c r="B49" s="1249" t="s">
        <v>952</v>
      </c>
      <c r="C49" s="1673">
        <f t="shared" si="23"/>
        <v>0</v>
      </c>
      <c r="D49" s="1673">
        <v>0</v>
      </c>
      <c r="E49" s="1673">
        <v>0</v>
      </c>
      <c r="F49" s="1673">
        <v>0</v>
      </c>
      <c r="G49" s="1673">
        <v>0</v>
      </c>
      <c r="H49" s="1673">
        <v>0</v>
      </c>
      <c r="I49" s="1673">
        <v>0</v>
      </c>
      <c r="J49" s="1673">
        <v>0</v>
      </c>
      <c r="K49" s="1673">
        <v>0</v>
      </c>
      <c r="L49" s="1673">
        <v>0</v>
      </c>
      <c r="M49" s="1673">
        <v>0</v>
      </c>
      <c r="N49" s="1673">
        <v>0</v>
      </c>
      <c r="O49" s="1673">
        <v>0</v>
      </c>
      <c r="P49" s="1673">
        <v>0</v>
      </c>
      <c r="Q49" s="1673">
        <v>0</v>
      </c>
      <c r="R49" s="1673">
        <v>0</v>
      </c>
      <c r="S49" s="1673">
        <v>0</v>
      </c>
      <c r="T49" s="1673">
        <v>0</v>
      </c>
      <c r="U49" s="1673">
        <v>0</v>
      </c>
      <c r="V49" s="1673">
        <v>0</v>
      </c>
      <c r="W49" s="1673">
        <v>0</v>
      </c>
      <c r="X49" s="1673">
        <v>0</v>
      </c>
      <c r="Y49" s="1673">
        <v>0</v>
      </c>
      <c r="Z49" s="1673">
        <v>0</v>
      </c>
      <c r="AA49" s="1673">
        <v>0</v>
      </c>
      <c r="AB49" s="1673">
        <v>0</v>
      </c>
      <c r="AC49" s="1673">
        <v>0</v>
      </c>
      <c r="AD49" s="1673">
        <v>0</v>
      </c>
      <c r="AE49" s="1673">
        <v>0</v>
      </c>
      <c r="AF49" s="1673">
        <v>0</v>
      </c>
      <c r="AG49" s="1673">
        <v>0</v>
      </c>
      <c r="AH49" s="1673">
        <v>0</v>
      </c>
    </row>
    <row r="50" spans="1:34" ht="19.5" customHeight="1">
      <c r="A50" s="2391" t="s">
        <v>867</v>
      </c>
      <c r="B50" s="1675" t="s">
        <v>41</v>
      </c>
      <c r="C50" s="1676">
        <f>SUM(C51:C72)</f>
        <v>298.23</v>
      </c>
      <c r="D50" s="1675">
        <f>SUM(중구배수관!D51:'중구배수관'!D72)</f>
        <v>0</v>
      </c>
      <c r="E50" s="1675">
        <f>SUM(중구배수관!E51:'중구배수관'!E72)</f>
        <v>0</v>
      </c>
      <c r="F50" s="1675">
        <f>SUM(중구배수관!F51:'중구배수관'!F72)</f>
        <v>0</v>
      </c>
      <c r="G50" s="1675">
        <f>SUM(중구배수관!G51:'중구배수관'!G72)</f>
        <v>0</v>
      </c>
      <c r="H50" s="1675">
        <f>SUM(중구배수관!H51:'중구배수관'!H72)</f>
        <v>0</v>
      </c>
      <c r="I50" s="1675">
        <f>SUM(중구배수관!I51:'중구배수관'!I72)</f>
        <v>0</v>
      </c>
      <c r="J50" s="1675">
        <f>SUM(중구배수관!J51:'중구배수관'!J72)</f>
        <v>0</v>
      </c>
      <c r="K50" s="1675">
        <f>SUM(중구배수관!K51:'중구배수관'!K72)</f>
        <v>0</v>
      </c>
      <c r="L50" s="1675">
        <f>SUM(중구배수관!L51:'중구배수관'!L72)</f>
        <v>0</v>
      </c>
      <c r="M50" s="1675">
        <f>SUM(중구배수관!M51:'중구배수관'!M72)</f>
        <v>0</v>
      </c>
      <c r="N50" s="1675">
        <f>SUM(중구배수관!N51:'중구배수관'!N72)</f>
        <v>0</v>
      </c>
      <c r="O50" s="1675">
        <f>SUM(중구배수관!O51:'중구배수관'!O72)</f>
        <v>256</v>
      </c>
      <c r="P50" s="1675">
        <f>SUM(중구배수관!P51:'중구배수관'!P72)</f>
        <v>0</v>
      </c>
      <c r="Q50" s="1675">
        <f>SUM(중구배수관!Q51:'중구배수관'!Q72)</f>
        <v>0</v>
      </c>
      <c r="R50" s="1675">
        <f>SUM(중구배수관!R51:'중구배수관'!R72)</f>
        <v>0</v>
      </c>
      <c r="S50" s="1675">
        <f>SUM(중구배수관!S51:'중구배수관'!S72)</f>
        <v>0</v>
      </c>
      <c r="T50" s="1675">
        <f>SUM(중구배수관!T51:'중구배수관'!T72)</f>
        <v>0</v>
      </c>
      <c r="U50" s="1675">
        <f>SUM(중구배수관!U51:'중구배수관'!U72)</f>
        <v>0</v>
      </c>
      <c r="V50" s="1675">
        <f>SUM(중구배수관!V51:'중구배수관'!V72)</f>
        <v>0</v>
      </c>
      <c r="W50" s="1675">
        <f>SUM(중구배수관!W51:'중구배수관'!W72)</f>
        <v>0</v>
      </c>
      <c r="X50" s="1675">
        <f>SUM(중구배수관!X51:'중구배수관'!X72)</f>
        <v>0</v>
      </c>
      <c r="Y50" s="1675">
        <f>SUM(중구배수관!Y51:'중구배수관'!Y72)</f>
        <v>0</v>
      </c>
      <c r="Z50" s="1675">
        <f>SUM(중구배수관!Z51:'중구배수관'!Z72)</f>
        <v>0</v>
      </c>
      <c r="AA50" s="1675">
        <f>SUM(중구배수관!AA51:'중구배수관'!AA72)</f>
        <v>2.34</v>
      </c>
      <c r="AB50" s="1675">
        <f>SUM(중구배수관!AB51:'중구배수관'!AB72)</f>
        <v>37</v>
      </c>
      <c r="AC50" s="1675">
        <f>SUM(중구배수관!AC51:'중구배수관'!AC72)</f>
        <v>0</v>
      </c>
      <c r="AD50" s="1675">
        <f>SUM(중구배수관!AD51:'중구배수관'!AD72)</f>
        <v>0</v>
      </c>
      <c r="AE50" s="1675">
        <f>SUM(중구배수관!AE51:'중구배수관'!AE72)</f>
        <v>0</v>
      </c>
      <c r="AF50" s="1675">
        <f>SUM(중구배수관!AF51:'중구배수관'!AF72)</f>
        <v>0</v>
      </c>
      <c r="AG50" s="1675">
        <f>SUM(중구배수관!AG51:'중구배수관'!AG72)</f>
        <v>2.89</v>
      </c>
      <c r="AH50" s="1675">
        <f>SUM(중구배수관!AH51:'중구배수관'!AH72)</f>
        <v>0</v>
      </c>
    </row>
    <row r="51" spans="1:34" ht="19.5" customHeight="1">
      <c r="A51" s="2391" t="s">
        <v>867</v>
      </c>
      <c r="B51" s="989" t="s">
        <v>951</v>
      </c>
      <c r="C51" s="1673">
        <f t="shared" si="23"/>
        <v>0</v>
      </c>
      <c r="D51" s="1673">
        <v>0</v>
      </c>
      <c r="E51" s="1673">
        <v>0</v>
      </c>
      <c r="F51" s="1673">
        <v>0</v>
      </c>
      <c r="G51" s="1673">
        <v>0</v>
      </c>
      <c r="H51" s="1673">
        <v>0</v>
      </c>
      <c r="I51" s="1673">
        <v>0</v>
      </c>
      <c r="J51" s="1673">
        <v>0</v>
      </c>
      <c r="K51" s="1673">
        <v>0</v>
      </c>
      <c r="L51" s="1673">
        <v>0</v>
      </c>
      <c r="M51" s="1673">
        <v>0</v>
      </c>
      <c r="N51" s="1673">
        <v>0</v>
      </c>
      <c r="O51" s="1673">
        <v>0</v>
      </c>
      <c r="P51" s="1673">
        <v>0</v>
      </c>
      <c r="Q51" s="1673">
        <v>0</v>
      </c>
      <c r="R51" s="1673">
        <v>0</v>
      </c>
      <c r="S51" s="1673">
        <v>0</v>
      </c>
      <c r="T51" s="1673">
        <v>0</v>
      </c>
      <c r="U51" s="1673">
        <v>0</v>
      </c>
      <c r="V51" s="1673">
        <v>0</v>
      </c>
      <c r="W51" s="1673">
        <v>0</v>
      </c>
      <c r="X51" s="1673">
        <v>0</v>
      </c>
      <c r="Y51" s="1673">
        <v>0</v>
      </c>
      <c r="Z51" s="1673">
        <v>0</v>
      </c>
      <c r="AA51" s="1673">
        <v>0</v>
      </c>
      <c r="AB51" s="1673">
        <v>0</v>
      </c>
      <c r="AC51" s="1673">
        <v>0</v>
      </c>
      <c r="AD51" s="1673">
        <v>0</v>
      </c>
      <c r="AE51" s="1673">
        <v>0</v>
      </c>
      <c r="AF51" s="1673">
        <v>0</v>
      </c>
      <c r="AG51" s="1673">
        <v>0</v>
      </c>
      <c r="AH51" s="1673">
        <v>0</v>
      </c>
    </row>
    <row r="52" spans="1:34" ht="30" customHeight="1">
      <c r="A52" s="2021"/>
      <c r="B52" s="989" t="s">
        <v>796</v>
      </c>
      <c r="C52" s="1673">
        <f t="shared" si="23"/>
        <v>0</v>
      </c>
      <c r="D52" s="1673">
        <v>0</v>
      </c>
      <c r="E52" s="1673">
        <v>0</v>
      </c>
      <c r="F52" s="1673">
        <v>0</v>
      </c>
      <c r="G52" s="1673">
        <v>0</v>
      </c>
      <c r="H52" s="1673">
        <v>0</v>
      </c>
      <c r="I52" s="1673">
        <v>0</v>
      </c>
      <c r="J52" s="1673">
        <v>0</v>
      </c>
      <c r="K52" s="1673">
        <v>0</v>
      </c>
      <c r="L52" s="1673">
        <v>0</v>
      </c>
      <c r="M52" s="1673">
        <v>0</v>
      </c>
      <c r="N52" s="1673">
        <v>0</v>
      </c>
      <c r="O52" s="1673">
        <v>0</v>
      </c>
      <c r="P52" s="1673">
        <v>0</v>
      </c>
      <c r="Q52" s="1673">
        <v>0</v>
      </c>
      <c r="R52" s="1673">
        <v>0</v>
      </c>
      <c r="S52" s="1673">
        <v>0</v>
      </c>
      <c r="T52" s="1673">
        <v>0</v>
      </c>
      <c r="U52" s="1673">
        <v>0</v>
      </c>
      <c r="V52" s="1673">
        <v>0</v>
      </c>
      <c r="W52" s="1673">
        <v>0</v>
      </c>
      <c r="X52" s="1673">
        <v>0</v>
      </c>
      <c r="Y52" s="1673">
        <v>0</v>
      </c>
      <c r="Z52" s="1673">
        <v>0</v>
      </c>
      <c r="AA52" s="1673">
        <v>0</v>
      </c>
      <c r="AB52" s="1673">
        <v>0</v>
      </c>
      <c r="AC52" s="1673">
        <v>0</v>
      </c>
      <c r="AD52" s="1673">
        <v>0</v>
      </c>
      <c r="AE52" s="1673">
        <v>0</v>
      </c>
      <c r="AF52" s="1673">
        <v>0</v>
      </c>
      <c r="AG52" s="1673">
        <v>0</v>
      </c>
      <c r="AH52" s="1673">
        <v>0</v>
      </c>
    </row>
    <row r="53" spans="1:34" ht="30" customHeight="1">
      <c r="A53" s="2021"/>
      <c r="B53" s="989" t="s">
        <v>797</v>
      </c>
      <c r="C53" s="1673">
        <f t="shared" si="23"/>
        <v>2.89</v>
      </c>
      <c r="D53" s="1673">
        <v>0</v>
      </c>
      <c r="E53" s="1673">
        <v>0</v>
      </c>
      <c r="F53" s="1673">
        <v>0</v>
      </c>
      <c r="G53" s="1673">
        <v>0</v>
      </c>
      <c r="H53" s="1673">
        <v>0</v>
      </c>
      <c r="I53" s="1673">
        <v>0</v>
      </c>
      <c r="J53" s="1673">
        <v>0</v>
      </c>
      <c r="K53" s="1673">
        <v>0</v>
      </c>
      <c r="L53" s="1673">
        <v>0</v>
      </c>
      <c r="M53" s="1673">
        <v>0</v>
      </c>
      <c r="N53" s="1673">
        <v>0</v>
      </c>
      <c r="O53" s="1673">
        <v>0</v>
      </c>
      <c r="P53" s="1673">
        <v>0</v>
      </c>
      <c r="Q53" s="1673">
        <v>0</v>
      </c>
      <c r="R53" s="1673">
        <v>0</v>
      </c>
      <c r="S53" s="1673">
        <v>0</v>
      </c>
      <c r="T53" s="1673">
        <v>0</v>
      </c>
      <c r="U53" s="1673">
        <v>0</v>
      </c>
      <c r="V53" s="1673">
        <v>0</v>
      </c>
      <c r="W53" s="1673">
        <v>0</v>
      </c>
      <c r="X53" s="1673">
        <v>0</v>
      </c>
      <c r="Y53" s="1673">
        <v>0</v>
      </c>
      <c r="Z53" s="1673">
        <v>0</v>
      </c>
      <c r="AA53" s="1673">
        <v>0</v>
      </c>
      <c r="AB53" s="1673">
        <v>0</v>
      </c>
      <c r="AC53" s="1673">
        <v>0</v>
      </c>
      <c r="AD53" s="1673">
        <v>0</v>
      </c>
      <c r="AE53" s="1673">
        <v>0</v>
      </c>
      <c r="AF53" s="1673">
        <v>0</v>
      </c>
      <c r="AG53" s="1673">
        <v>2.89</v>
      </c>
      <c r="AH53" s="1673">
        <v>0</v>
      </c>
    </row>
    <row r="54" spans="1:34" ht="30" customHeight="1">
      <c r="A54" s="2021"/>
      <c r="B54" s="989" t="s">
        <v>798</v>
      </c>
      <c r="C54" s="1673">
        <f t="shared" si="23"/>
        <v>0</v>
      </c>
      <c r="D54" s="1673">
        <v>0</v>
      </c>
      <c r="E54" s="1673">
        <v>0</v>
      </c>
      <c r="F54" s="1673">
        <v>0</v>
      </c>
      <c r="G54" s="1673">
        <v>0</v>
      </c>
      <c r="H54" s="1673">
        <v>0</v>
      </c>
      <c r="I54" s="1673">
        <v>0</v>
      </c>
      <c r="J54" s="1673">
        <v>0</v>
      </c>
      <c r="K54" s="1673">
        <v>0</v>
      </c>
      <c r="L54" s="1673">
        <v>0</v>
      </c>
      <c r="M54" s="1673">
        <v>0</v>
      </c>
      <c r="N54" s="1673">
        <v>0</v>
      </c>
      <c r="O54" s="1673">
        <v>0</v>
      </c>
      <c r="P54" s="1673">
        <v>0</v>
      </c>
      <c r="Q54" s="1673">
        <v>0</v>
      </c>
      <c r="R54" s="1673">
        <v>0</v>
      </c>
      <c r="S54" s="1673">
        <v>0</v>
      </c>
      <c r="T54" s="1673">
        <v>0</v>
      </c>
      <c r="U54" s="1673">
        <v>0</v>
      </c>
      <c r="V54" s="1673">
        <v>0</v>
      </c>
      <c r="W54" s="1673">
        <v>0</v>
      </c>
      <c r="X54" s="1673">
        <v>0</v>
      </c>
      <c r="Y54" s="1673">
        <v>0</v>
      </c>
      <c r="Z54" s="1673">
        <v>0</v>
      </c>
      <c r="AA54" s="1673">
        <v>0</v>
      </c>
      <c r="AB54" s="1673">
        <v>0</v>
      </c>
      <c r="AC54" s="1673">
        <v>0</v>
      </c>
      <c r="AD54" s="1673">
        <v>0</v>
      </c>
      <c r="AE54" s="1673">
        <v>0</v>
      </c>
      <c r="AF54" s="1673">
        <v>0</v>
      </c>
      <c r="AG54" s="1673">
        <v>0</v>
      </c>
      <c r="AH54" s="1673">
        <v>0</v>
      </c>
    </row>
    <row r="55" spans="1:34" ht="30" customHeight="1">
      <c r="A55" s="2021"/>
      <c r="B55" s="989" t="s">
        <v>780</v>
      </c>
      <c r="C55" s="1673">
        <f t="shared" si="23"/>
        <v>2.34</v>
      </c>
      <c r="D55" s="1673">
        <v>0</v>
      </c>
      <c r="E55" s="1673">
        <v>0</v>
      </c>
      <c r="F55" s="1673">
        <v>0</v>
      </c>
      <c r="G55" s="1673">
        <v>0</v>
      </c>
      <c r="H55" s="1673">
        <v>0</v>
      </c>
      <c r="I55" s="1673">
        <v>0</v>
      </c>
      <c r="J55" s="1673">
        <v>0</v>
      </c>
      <c r="K55" s="1673">
        <v>0</v>
      </c>
      <c r="L55" s="1673">
        <v>0</v>
      </c>
      <c r="M55" s="1673">
        <v>0</v>
      </c>
      <c r="N55" s="1673">
        <v>0</v>
      </c>
      <c r="O55" s="1673">
        <v>0</v>
      </c>
      <c r="P55" s="1673">
        <v>0</v>
      </c>
      <c r="Q55" s="1673">
        <v>0</v>
      </c>
      <c r="R55" s="1673">
        <v>0</v>
      </c>
      <c r="S55" s="1673">
        <v>0</v>
      </c>
      <c r="T55" s="1673">
        <v>0</v>
      </c>
      <c r="U55" s="1673">
        <v>0</v>
      </c>
      <c r="V55" s="1673">
        <v>0</v>
      </c>
      <c r="W55" s="1673">
        <v>0</v>
      </c>
      <c r="X55" s="1673">
        <v>0</v>
      </c>
      <c r="Y55" s="1673">
        <v>0</v>
      </c>
      <c r="Z55" s="1673">
        <v>0</v>
      </c>
      <c r="AA55" s="1673">
        <v>2.34</v>
      </c>
      <c r="AB55" s="1673">
        <v>0</v>
      </c>
      <c r="AC55" s="1673">
        <v>0</v>
      </c>
      <c r="AD55" s="1673">
        <v>0</v>
      </c>
      <c r="AE55" s="1673">
        <v>0</v>
      </c>
      <c r="AF55" s="1673">
        <v>0</v>
      </c>
      <c r="AG55" s="1673">
        <v>0</v>
      </c>
      <c r="AH55" s="1673">
        <v>0</v>
      </c>
    </row>
    <row r="56" spans="1:34" ht="30" customHeight="1">
      <c r="A56" s="2021"/>
      <c r="B56" s="991" t="s">
        <v>781</v>
      </c>
      <c r="C56" s="1673">
        <f t="shared" si="23"/>
        <v>0</v>
      </c>
      <c r="D56" s="1673">
        <v>0</v>
      </c>
      <c r="E56" s="1673">
        <v>0</v>
      </c>
      <c r="F56" s="1673">
        <v>0</v>
      </c>
      <c r="G56" s="1673">
        <v>0</v>
      </c>
      <c r="H56" s="1673">
        <v>0</v>
      </c>
      <c r="I56" s="1673">
        <v>0</v>
      </c>
      <c r="J56" s="1673">
        <v>0</v>
      </c>
      <c r="K56" s="1673">
        <v>0</v>
      </c>
      <c r="L56" s="1673">
        <v>0</v>
      </c>
      <c r="M56" s="1673">
        <v>0</v>
      </c>
      <c r="N56" s="1673">
        <v>0</v>
      </c>
      <c r="O56" s="1673">
        <v>0</v>
      </c>
      <c r="P56" s="1673">
        <v>0</v>
      </c>
      <c r="Q56" s="1673">
        <v>0</v>
      </c>
      <c r="R56" s="1673">
        <v>0</v>
      </c>
      <c r="S56" s="1673">
        <v>0</v>
      </c>
      <c r="T56" s="1673">
        <v>0</v>
      </c>
      <c r="U56" s="1673">
        <v>0</v>
      </c>
      <c r="V56" s="1673">
        <v>0</v>
      </c>
      <c r="W56" s="1673">
        <v>0</v>
      </c>
      <c r="X56" s="1673">
        <v>0</v>
      </c>
      <c r="Y56" s="1673">
        <v>0</v>
      </c>
      <c r="Z56" s="1673">
        <v>0</v>
      </c>
      <c r="AA56" s="1673">
        <v>0</v>
      </c>
      <c r="AB56" s="1673">
        <v>0</v>
      </c>
      <c r="AC56" s="1673">
        <v>0</v>
      </c>
      <c r="AD56" s="1673">
        <v>0</v>
      </c>
      <c r="AE56" s="1673">
        <v>0</v>
      </c>
      <c r="AF56" s="1673">
        <v>0</v>
      </c>
      <c r="AG56" s="1673">
        <v>0</v>
      </c>
      <c r="AH56" s="1673">
        <v>0</v>
      </c>
    </row>
    <row r="57" spans="1:34" ht="30" customHeight="1">
      <c r="A57" s="2021"/>
      <c r="B57" s="991" t="s">
        <v>786</v>
      </c>
      <c r="C57" s="1673">
        <f t="shared" si="23"/>
        <v>0</v>
      </c>
      <c r="D57" s="1673">
        <v>0</v>
      </c>
      <c r="E57" s="1673">
        <v>0</v>
      </c>
      <c r="F57" s="1673">
        <v>0</v>
      </c>
      <c r="G57" s="1673">
        <v>0</v>
      </c>
      <c r="H57" s="1673">
        <v>0</v>
      </c>
      <c r="I57" s="1673">
        <v>0</v>
      </c>
      <c r="J57" s="1673">
        <v>0</v>
      </c>
      <c r="K57" s="1673">
        <v>0</v>
      </c>
      <c r="L57" s="1673">
        <v>0</v>
      </c>
      <c r="M57" s="1673">
        <v>0</v>
      </c>
      <c r="N57" s="1673">
        <v>0</v>
      </c>
      <c r="O57" s="1673">
        <v>0</v>
      </c>
      <c r="P57" s="1673">
        <v>0</v>
      </c>
      <c r="Q57" s="1673">
        <v>0</v>
      </c>
      <c r="R57" s="1673">
        <v>0</v>
      </c>
      <c r="S57" s="1673">
        <v>0</v>
      </c>
      <c r="T57" s="1673">
        <v>0</v>
      </c>
      <c r="U57" s="1673">
        <v>0</v>
      </c>
      <c r="V57" s="1673">
        <v>0</v>
      </c>
      <c r="W57" s="1673">
        <v>0</v>
      </c>
      <c r="X57" s="1673">
        <v>0</v>
      </c>
      <c r="Y57" s="1673">
        <v>0</v>
      </c>
      <c r="Z57" s="1673">
        <v>0</v>
      </c>
      <c r="AA57" s="1673">
        <v>0</v>
      </c>
      <c r="AB57" s="1673">
        <v>0</v>
      </c>
      <c r="AC57" s="1673">
        <v>0</v>
      </c>
      <c r="AD57" s="1673">
        <v>0</v>
      </c>
      <c r="AE57" s="1673">
        <v>0</v>
      </c>
      <c r="AF57" s="1673">
        <v>0</v>
      </c>
      <c r="AG57" s="1673">
        <v>0</v>
      </c>
      <c r="AH57" s="1673">
        <v>0</v>
      </c>
    </row>
    <row r="58" spans="1:34" ht="30" customHeight="1">
      <c r="A58" s="2021"/>
      <c r="B58" s="991" t="s">
        <v>799</v>
      </c>
      <c r="C58" s="1673">
        <f t="shared" si="23"/>
        <v>0</v>
      </c>
      <c r="D58" s="1673">
        <v>0</v>
      </c>
      <c r="E58" s="1673">
        <v>0</v>
      </c>
      <c r="F58" s="1673">
        <v>0</v>
      </c>
      <c r="G58" s="1673">
        <v>0</v>
      </c>
      <c r="H58" s="1673">
        <v>0</v>
      </c>
      <c r="I58" s="1673">
        <v>0</v>
      </c>
      <c r="J58" s="1673">
        <v>0</v>
      </c>
      <c r="K58" s="1673">
        <v>0</v>
      </c>
      <c r="L58" s="1673">
        <v>0</v>
      </c>
      <c r="M58" s="1673">
        <v>0</v>
      </c>
      <c r="N58" s="1673">
        <v>0</v>
      </c>
      <c r="O58" s="1673">
        <v>0</v>
      </c>
      <c r="P58" s="1673">
        <v>0</v>
      </c>
      <c r="Q58" s="1673">
        <v>0</v>
      </c>
      <c r="R58" s="1673">
        <v>0</v>
      </c>
      <c r="S58" s="1673">
        <v>0</v>
      </c>
      <c r="T58" s="1673">
        <v>0</v>
      </c>
      <c r="U58" s="1673">
        <v>0</v>
      </c>
      <c r="V58" s="1673">
        <v>0</v>
      </c>
      <c r="W58" s="1673">
        <v>0</v>
      </c>
      <c r="X58" s="1673">
        <v>0</v>
      </c>
      <c r="Y58" s="1673">
        <v>0</v>
      </c>
      <c r="Z58" s="1673">
        <v>0</v>
      </c>
      <c r="AA58" s="1673">
        <v>0</v>
      </c>
      <c r="AB58" s="1673">
        <v>0</v>
      </c>
      <c r="AC58" s="1673">
        <v>0</v>
      </c>
      <c r="AD58" s="1673">
        <v>0</v>
      </c>
      <c r="AE58" s="1673">
        <v>0</v>
      </c>
      <c r="AF58" s="1673">
        <v>0</v>
      </c>
      <c r="AG58" s="1673">
        <v>0</v>
      </c>
      <c r="AH58" s="1673">
        <v>0</v>
      </c>
    </row>
    <row r="59" spans="1:34" ht="30" customHeight="1">
      <c r="A59" s="2021"/>
      <c r="B59" s="991" t="s">
        <v>787</v>
      </c>
      <c r="C59" s="1673">
        <f t="shared" si="23"/>
        <v>0</v>
      </c>
      <c r="D59" s="1673">
        <v>0</v>
      </c>
      <c r="E59" s="1673">
        <v>0</v>
      </c>
      <c r="F59" s="1673">
        <v>0</v>
      </c>
      <c r="G59" s="1673">
        <v>0</v>
      </c>
      <c r="H59" s="1673">
        <v>0</v>
      </c>
      <c r="I59" s="1673">
        <v>0</v>
      </c>
      <c r="J59" s="1673">
        <v>0</v>
      </c>
      <c r="K59" s="1673">
        <v>0</v>
      </c>
      <c r="L59" s="1673">
        <v>0</v>
      </c>
      <c r="M59" s="1673">
        <v>0</v>
      </c>
      <c r="N59" s="1673">
        <v>0</v>
      </c>
      <c r="O59" s="1673">
        <v>0</v>
      </c>
      <c r="P59" s="1673">
        <v>0</v>
      </c>
      <c r="Q59" s="1673">
        <v>0</v>
      </c>
      <c r="R59" s="1673">
        <v>0</v>
      </c>
      <c r="S59" s="1673">
        <v>0</v>
      </c>
      <c r="T59" s="1673">
        <v>0</v>
      </c>
      <c r="U59" s="1673">
        <v>0</v>
      </c>
      <c r="V59" s="1673">
        <v>0</v>
      </c>
      <c r="W59" s="1673">
        <v>0</v>
      </c>
      <c r="X59" s="1673">
        <v>0</v>
      </c>
      <c r="Y59" s="1673">
        <v>0</v>
      </c>
      <c r="Z59" s="1673">
        <v>0</v>
      </c>
      <c r="AA59" s="1673">
        <v>0</v>
      </c>
      <c r="AB59" s="1673">
        <v>0</v>
      </c>
      <c r="AC59" s="1673">
        <v>0</v>
      </c>
      <c r="AD59" s="1673">
        <v>0</v>
      </c>
      <c r="AE59" s="1673">
        <v>0</v>
      </c>
      <c r="AF59" s="1673">
        <v>0</v>
      </c>
      <c r="AG59" s="1673">
        <v>0</v>
      </c>
      <c r="AH59" s="1673">
        <v>0</v>
      </c>
    </row>
    <row r="60" spans="1:34" s="1710" customFormat="1" ht="30" customHeight="1">
      <c r="A60" s="2021"/>
      <c r="B60" s="991" t="s">
        <v>1533</v>
      </c>
      <c r="C60" s="1673">
        <f>SUM(D60:AH60)</f>
        <v>0</v>
      </c>
      <c r="D60" s="1673">
        <v>0</v>
      </c>
      <c r="E60" s="1673">
        <v>0</v>
      </c>
      <c r="F60" s="1673">
        <v>0</v>
      </c>
      <c r="G60" s="1673">
        <v>0</v>
      </c>
      <c r="H60" s="1673">
        <v>0</v>
      </c>
      <c r="I60" s="1673">
        <v>0</v>
      </c>
      <c r="J60" s="1673">
        <v>0</v>
      </c>
      <c r="K60" s="1673">
        <v>0</v>
      </c>
      <c r="L60" s="1673">
        <v>0</v>
      </c>
      <c r="M60" s="1673">
        <v>0</v>
      </c>
      <c r="N60" s="1673">
        <v>0</v>
      </c>
      <c r="O60" s="1673">
        <v>0</v>
      </c>
      <c r="P60" s="1673">
        <v>0</v>
      </c>
      <c r="Q60" s="1673">
        <v>0</v>
      </c>
      <c r="R60" s="1673">
        <v>0</v>
      </c>
      <c r="S60" s="1673">
        <v>0</v>
      </c>
      <c r="T60" s="1673">
        <v>0</v>
      </c>
      <c r="U60" s="1673">
        <v>0</v>
      </c>
      <c r="V60" s="1673">
        <v>0</v>
      </c>
      <c r="W60" s="1673">
        <v>0</v>
      </c>
      <c r="X60" s="1673">
        <v>0</v>
      </c>
      <c r="Y60" s="1673">
        <v>0</v>
      </c>
      <c r="Z60" s="1673">
        <v>0</v>
      </c>
      <c r="AA60" s="1673">
        <v>0</v>
      </c>
      <c r="AB60" s="1673">
        <v>0</v>
      </c>
      <c r="AC60" s="1673">
        <v>0</v>
      </c>
      <c r="AD60" s="1673">
        <v>0</v>
      </c>
      <c r="AE60" s="1673">
        <v>0</v>
      </c>
      <c r="AF60" s="1673">
        <v>0</v>
      </c>
      <c r="AG60" s="1673">
        <v>0</v>
      </c>
      <c r="AH60" s="1673">
        <v>0</v>
      </c>
    </row>
    <row r="61" spans="1:34" s="1710" customFormat="1" ht="30" customHeight="1">
      <c r="A61" s="2021"/>
      <c r="B61" s="991" t="s">
        <v>1534</v>
      </c>
      <c r="C61" s="1673">
        <f>SUM(D61:AH61)</f>
        <v>0</v>
      </c>
      <c r="D61" s="1673">
        <v>0</v>
      </c>
      <c r="E61" s="1673">
        <v>0</v>
      </c>
      <c r="F61" s="1673">
        <v>0</v>
      </c>
      <c r="G61" s="1673">
        <v>0</v>
      </c>
      <c r="H61" s="1673">
        <v>0</v>
      </c>
      <c r="I61" s="1673">
        <v>0</v>
      </c>
      <c r="J61" s="1673">
        <v>0</v>
      </c>
      <c r="K61" s="1673">
        <v>0</v>
      </c>
      <c r="L61" s="1673">
        <v>0</v>
      </c>
      <c r="M61" s="1673">
        <v>0</v>
      </c>
      <c r="N61" s="1673">
        <v>0</v>
      </c>
      <c r="O61" s="1673">
        <v>0</v>
      </c>
      <c r="P61" s="1673">
        <v>0</v>
      </c>
      <c r="Q61" s="1673">
        <v>0</v>
      </c>
      <c r="R61" s="1673">
        <v>0</v>
      </c>
      <c r="S61" s="1673">
        <v>0</v>
      </c>
      <c r="T61" s="1673">
        <v>0</v>
      </c>
      <c r="U61" s="1673">
        <v>0</v>
      </c>
      <c r="V61" s="1673">
        <v>0</v>
      </c>
      <c r="W61" s="1673">
        <v>0</v>
      </c>
      <c r="X61" s="1673">
        <v>0</v>
      </c>
      <c r="Y61" s="1673">
        <v>0</v>
      </c>
      <c r="Z61" s="1673">
        <v>0</v>
      </c>
      <c r="AA61" s="1673">
        <v>0</v>
      </c>
      <c r="AB61" s="1673">
        <v>0</v>
      </c>
      <c r="AC61" s="1673">
        <v>0</v>
      </c>
      <c r="AD61" s="1673">
        <v>0</v>
      </c>
      <c r="AE61" s="1673">
        <v>0</v>
      </c>
      <c r="AF61" s="1673">
        <v>0</v>
      </c>
      <c r="AG61" s="1673">
        <v>0</v>
      </c>
      <c r="AH61" s="1673">
        <v>0</v>
      </c>
    </row>
    <row r="62" spans="1:34" ht="30" customHeight="1">
      <c r="A62" s="2021"/>
      <c r="B62" s="989" t="s">
        <v>801</v>
      </c>
      <c r="C62" s="1673">
        <f t="shared" si="23"/>
        <v>0</v>
      </c>
      <c r="D62" s="1673">
        <v>0</v>
      </c>
      <c r="E62" s="1673">
        <v>0</v>
      </c>
      <c r="F62" s="1673">
        <v>0</v>
      </c>
      <c r="G62" s="1673">
        <v>0</v>
      </c>
      <c r="H62" s="1673">
        <v>0</v>
      </c>
      <c r="I62" s="1673">
        <v>0</v>
      </c>
      <c r="J62" s="1673">
        <v>0</v>
      </c>
      <c r="K62" s="1673">
        <v>0</v>
      </c>
      <c r="L62" s="1673">
        <v>0</v>
      </c>
      <c r="M62" s="1673">
        <v>0</v>
      </c>
      <c r="N62" s="1673">
        <v>0</v>
      </c>
      <c r="O62" s="1673">
        <v>0</v>
      </c>
      <c r="P62" s="1673">
        <v>0</v>
      </c>
      <c r="Q62" s="1673">
        <v>0</v>
      </c>
      <c r="R62" s="1673">
        <v>0</v>
      </c>
      <c r="S62" s="1673">
        <v>0</v>
      </c>
      <c r="T62" s="1673">
        <v>0</v>
      </c>
      <c r="U62" s="1673">
        <v>0</v>
      </c>
      <c r="V62" s="1673">
        <v>0</v>
      </c>
      <c r="W62" s="1673">
        <v>0</v>
      </c>
      <c r="X62" s="1673">
        <v>0</v>
      </c>
      <c r="Y62" s="1673">
        <v>0</v>
      </c>
      <c r="Z62" s="1673">
        <v>0</v>
      </c>
      <c r="AA62" s="1673">
        <v>0</v>
      </c>
      <c r="AB62" s="1673">
        <v>0</v>
      </c>
      <c r="AC62" s="1673">
        <v>0</v>
      </c>
      <c r="AD62" s="1673">
        <v>0</v>
      </c>
      <c r="AE62" s="1673">
        <v>0</v>
      </c>
      <c r="AF62" s="1673">
        <v>0</v>
      </c>
      <c r="AG62" s="1673">
        <v>0</v>
      </c>
      <c r="AH62" s="1673">
        <v>0</v>
      </c>
    </row>
    <row r="63" spans="1:34" ht="30" customHeight="1">
      <c r="A63" s="2021"/>
      <c r="B63" s="995" t="s">
        <v>802</v>
      </c>
      <c r="C63" s="1673">
        <f t="shared" si="23"/>
        <v>0</v>
      </c>
      <c r="D63" s="1673">
        <v>0</v>
      </c>
      <c r="E63" s="1673">
        <v>0</v>
      </c>
      <c r="F63" s="1673">
        <v>0</v>
      </c>
      <c r="G63" s="1673">
        <v>0</v>
      </c>
      <c r="H63" s="1673">
        <v>0</v>
      </c>
      <c r="I63" s="1673">
        <v>0</v>
      </c>
      <c r="J63" s="1673">
        <v>0</v>
      </c>
      <c r="K63" s="1673">
        <v>0</v>
      </c>
      <c r="L63" s="1673">
        <v>0</v>
      </c>
      <c r="M63" s="1673">
        <v>0</v>
      </c>
      <c r="N63" s="1673">
        <v>0</v>
      </c>
      <c r="O63" s="1673">
        <v>0</v>
      </c>
      <c r="P63" s="1673">
        <v>0</v>
      </c>
      <c r="Q63" s="1673">
        <v>0</v>
      </c>
      <c r="R63" s="1673">
        <v>0</v>
      </c>
      <c r="S63" s="1673">
        <v>0</v>
      </c>
      <c r="T63" s="1673">
        <v>0</v>
      </c>
      <c r="U63" s="1673">
        <v>0</v>
      </c>
      <c r="V63" s="1673">
        <v>0</v>
      </c>
      <c r="W63" s="1673">
        <v>0</v>
      </c>
      <c r="X63" s="1673">
        <v>0</v>
      </c>
      <c r="Y63" s="1673">
        <v>0</v>
      </c>
      <c r="Z63" s="1673">
        <v>0</v>
      </c>
      <c r="AA63" s="1673">
        <v>0</v>
      </c>
      <c r="AB63" s="1673">
        <v>0</v>
      </c>
      <c r="AC63" s="1673">
        <v>0</v>
      </c>
      <c r="AD63" s="1673">
        <v>0</v>
      </c>
      <c r="AE63" s="1673">
        <v>0</v>
      </c>
      <c r="AF63" s="1673">
        <v>0</v>
      </c>
      <c r="AG63" s="1673">
        <v>0</v>
      </c>
      <c r="AH63" s="1673">
        <v>0</v>
      </c>
    </row>
    <row r="64" spans="1:34" ht="30" customHeight="1">
      <c r="A64" s="2021"/>
      <c r="B64" s="995" t="s">
        <v>803</v>
      </c>
      <c r="C64" s="1673">
        <f t="shared" si="23"/>
        <v>256</v>
      </c>
      <c r="D64" s="1673">
        <v>0</v>
      </c>
      <c r="E64" s="1673">
        <v>0</v>
      </c>
      <c r="F64" s="1673">
        <v>0</v>
      </c>
      <c r="G64" s="1673">
        <v>0</v>
      </c>
      <c r="H64" s="1673">
        <v>0</v>
      </c>
      <c r="I64" s="1673">
        <v>0</v>
      </c>
      <c r="J64" s="1673">
        <v>0</v>
      </c>
      <c r="K64" s="1673">
        <v>0</v>
      </c>
      <c r="L64" s="1673">
        <v>0</v>
      </c>
      <c r="M64" s="1673">
        <v>0</v>
      </c>
      <c r="N64" s="1673">
        <v>0</v>
      </c>
      <c r="O64" s="1673">
        <v>256</v>
      </c>
      <c r="P64" s="1673">
        <v>0</v>
      </c>
      <c r="Q64" s="1673">
        <v>0</v>
      </c>
      <c r="R64" s="1673">
        <v>0</v>
      </c>
      <c r="S64" s="1673">
        <v>0</v>
      </c>
      <c r="T64" s="1673">
        <v>0</v>
      </c>
      <c r="U64" s="1673">
        <v>0</v>
      </c>
      <c r="V64" s="1673">
        <v>0</v>
      </c>
      <c r="W64" s="1673">
        <v>0</v>
      </c>
      <c r="X64" s="1673">
        <v>0</v>
      </c>
      <c r="Y64" s="1673">
        <v>0</v>
      </c>
      <c r="Z64" s="1673">
        <v>0</v>
      </c>
      <c r="AA64" s="1673">
        <v>0</v>
      </c>
      <c r="AB64" s="1673">
        <v>0</v>
      </c>
      <c r="AC64" s="1673">
        <v>0</v>
      </c>
      <c r="AD64" s="1673">
        <v>0</v>
      </c>
      <c r="AE64" s="1673">
        <v>0</v>
      </c>
      <c r="AF64" s="1673">
        <v>0</v>
      </c>
      <c r="AG64" s="1673">
        <v>0</v>
      </c>
      <c r="AH64" s="1673">
        <v>0</v>
      </c>
    </row>
    <row r="65" spans="1:34" ht="30" customHeight="1">
      <c r="A65" s="2021"/>
      <c r="B65" s="1011" t="s">
        <v>804</v>
      </c>
      <c r="C65" s="1673">
        <f t="shared" si="23"/>
        <v>0</v>
      </c>
      <c r="D65" s="1673">
        <v>0</v>
      </c>
      <c r="E65" s="1673">
        <v>0</v>
      </c>
      <c r="F65" s="1673">
        <v>0</v>
      </c>
      <c r="G65" s="1673">
        <v>0</v>
      </c>
      <c r="H65" s="1673">
        <v>0</v>
      </c>
      <c r="I65" s="1673">
        <v>0</v>
      </c>
      <c r="J65" s="1673">
        <v>0</v>
      </c>
      <c r="K65" s="1673">
        <v>0</v>
      </c>
      <c r="L65" s="1673">
        <v>0</v>
      </c>
      <c r="M65" s="1673">
        <v>0</v>
      </c>
      <c r="N65" s="1673">
        <v>0</v>
      </c>
      <c r="O65" s="1673">
        <v>0</v>
      </c>
      <c r="P65" s="1673">
        <v>0</v>
      </c>
      <c r="Q65" s="1673">
        <v>0</v>
      </c>
      <c r="R65" s="1673">
        <v>0</v>
      </c>
      <c r="S65" s="1673">
        <v>0</v>
      </c>
      <c r="T65" s="1673">
        <v>0</v>
      </c>
      <c r="U65" s="1673">
        <v>0</v>
      </c>
      <c r="V65" s="1673">
        <v>0</v>
      </c>
      <c r="W65" s="1673">
        <v>0</v>
      </c>
      <c r="X65" s="1673">
        <v>0</v>
      </c>
      <c r="Y65" s="1673">
        <v>0</v>
      </c>
      <c r="Z65" s="1673">
        <v>0</v>
      </c>
      <c r="AA65" s="1673">
        <v>0</v>
      </c>
      <c r="AB65" s="1673">
        <v>0</v>
      </c>
      <c r="AC65" s="1673">
        <v>0</v>
      </c>
      <c r="AD65" s="1673">
        <v>0</v>
      </c>
      <c r="AE65" s="1673">
        <v>0</v>
      </c>
      <c r="AF65" s="1673">
        <v>0</v>
      </c>
      <c r="AG65" s="1673">
        <v>0</v>
      </c>
      <c r="AH65" s="1673">
        <v>0</v>
      </c>
    </row>
    <row r="66" spans="1:34" ht="30" customHeight="1">
      <c r="A66" s="2021"/>
      <c r="B66" s="1011" t="s">
        <v>805</v>
      </c>
      <c r="C66" s="1673">
        <f t="shared" si="23"/>
        <v>0</v>
      </c>
      <c r="D66" s="1673">
        <v>0</v>
      </c>
      <c r="E66" s="1673">
        <v>0</v>
      </c>
      <c r="F66" s="1673">
        <v>0</v>
      </c>
      <c r="G66" s="1673">
        <v>0</v>
      </c>
      <c r="H66" s="1673">
        <v>0</v>
      </c>
      <c r="I66" s="1673">
        <v>0</v>
      </c>
      <c r="J66" s="1673">
        <v>0</v>
      </c>
      <c r="K66" s="1673">
        <v>0</v>
      </c>
      <c r="L66" s="1673">
        <v>0</v>
      </c>
      <c r="M66" s="1673">
        <v>0</v>
      </c>
      <c r="N66" s="1673">
        <v>0</v>
      </c>
      <c r="O66" s="1673">
        <v>0</v>
      </c>
      <c r="P66" s="1673">
        <v>0</v>
      </c>
      <c r="Q66" s="1673">
        <v>0</v>
      </c>
      <c r="R66" s="1673">
        <v>0</v>
      </c>
      <c r="S66" s="1673">
        <v>0</v>
      </c>
      <c r="T66" s="1673">
        <v>0</v>
      </c>
      <c r="U66" s="1673">
        <v>0</v>
      </c>
      <c r="V66" s="1673">
        <v>0</v>
      </c>
      <c r="W66" s="1673">
        <v>0</v>
      </c>
      <c r="X66" s="1673">
        <v>0</v>
      </c>
      <c r="Y66" s="1673">
        <v>0</v>
      </c>
      <c r="Z66" s="1673">
        <v>0</v>
      </c>
      <c r="AA66" s="1673">
        <v>0</v>
      </c>
      <c r="AB66" s="1673">
        <v>0</v>
      </c>
      <c r="AC66" s="1673">
        <v>0</v>
      </c>
      <c r="AD66" s="1673">
        <v>0</v>
      </c>
      <c r="AE66" s="1673">
        <v>0</v>
      </c>
      <c r="AF66" s="1673">
        <v>0</v>
      </c>
      <c r="AG66" s="1673">
        <v>0</v>
      </c>
      <c r="AH66" s="1673">
        <v>0</v>
      </c>
    </row>
    <row r="67" spans="1:34" ht="30" customHeight="1">
      <c r="A67" s="2021"/>
      <c r="B67" s="1011" t="s">
        <v>806</v>
      </c>
      <c r="C67" s="1673">
        <f t="shared" si="23"/>
        <v>0</v>
      </c>
      <c r="D67" s="1673">
        <v>0</v>
      </c>
      <c r="E67" s="1673">
        <v>0</v>
      </c>
      <c r="F67" s="1673">
        <v>0</v>
      </c>
      <c r="G67" s="1673">
        <v>0</v>
      </c>
      <c r="H67" s="1673">
        <v>0</v>
      </c>
      <c r="I67" s="1673">
        <v>0</v>
      </c>
      <c r="J67" s="1673">
        <v>0</v>
      </c>
      <c r="K67" s="1673">
        <v>0</v>
      </c>
      <c r="L67" s="1673">
        <v>0</v>
      </c>
      <c r="M67" s="1673">
        <v>0</v>
      </c>
      <c r="N67" s="1673">
        <v>0</v>
      </c>
      <c r="O67" s="1673">
        <v>0</v>
      </c>
      <c r="P67" s="1673">
        <v>0</v>
      </c>
      <c r="Q67" s="1673">
        <v>0</v>
      </c>
      <c r="R67" s="1673">
        <v>0</v>
      </c>
      <c r="S67" s="1673">
        <v>0</v>
      </c>
      <c r="T67" s="1673">
        <v>0</v>
      </c>
      <c r="U67" s="1673">
        <v>0</v>
      </c>
      <c r="V67" s="1673">
        <v>0</v>
      </c>
      <c r="W67" s="1673">
        <v>0</v>
      </c>
      <c r="X67" s="1673">
        <v>0</v>
      </c>
      <c r="Y67" s="1673">
        <v>0</v>
      </c>
      <c r="Z67" s="1673">
        <v>0</v>
      </c>
      <c r="AA67" s="1673">
        <v>0</v>
      </c>
      <c r="AB67" s="1673">
        <v>0</v>
      </c>
      <c r="AC67" s="1673">
        <v>0</v>
      </c>
      <c r="AD67" s="1673">
        <v>0</v>
      </c>
      <c r="AE67" s="1673">
        <v>0</v>
      </c>
      <c r="AF67" s="1673">
        <v>0</v>
      </c>
      <c r="AG67" s="1673">
        <v>0</v>
      </c>
      <c r="AH67" s="1673">
        <v>0</v>
      </c>
    </row>
    <row r="68" spans="1:34" ht="30" customHeight="1">
      <c r="A68" s="2021"/>
      <c r="B68" s="995" t="s">
        <v>807</v>
      </c>
      <c r="C68" s="1673">
        <f t="shared" si="23"/>
        <v>37</v>
      </c>
      <c r="D68" s="1673">
        <v>0</v>
      </c>
      <c r="E68" s="1673">
        <v>0</v>
      </c>
      <c r="F68" s="1673">
        <v>0</v>
      </c>
      <c r="G68" s="1673">
        <v>0</v>
      </c>
      <c r="H68" s="1673">
        <v>0</v>
      </c>
      <c r="I68" s="1673">
        <v>0</v>
      </c>
      <c r="J68" s="1673">
        <v>0</v>
      </c>
      <c r="K68" s="1673">
        <v>0</v>
      </c>
      <c r="L68" s="1673">
        <v>0</v>
      </c>
      <c r="M68" s="1673">
        <v>0</v>
      </c>
      <c r="N68" s="1673">
        <v>0</v>
      </c>
      <c r="O68" s="1673">
        <v>0</v>
      </c>
      <c r="P68" s="1673">
        <v>0</v>
      </c>
      <c r="Q68" s="1673">
        <v>0</v>
      </c>
      <c r="R68" s="1673">
        <v>0</v>
      </c>
      <c r="S68" s="1673">
        <v>0</v>
      </c>
      <c r="T68" s="1673">
        <v>0</v>
      </c>
      <c r="U68" s="1673">
        <v>0</v>
      </c>
      <c r="V68" s="1673">
        <v>0</v>
      </c>
      <c r="W68" s="1673">
        <v>0</v>
      </c>
      <c r="X68" s="1673">
        <v>0</v>
      </c>
      <c r="Y68" s="1673">
        <v>0</v>
      </c>
      <c r="Z68" s="1673">
        <v>0</v>
      </c>
      <c r="AA68" s="1673">
        <v>0</v>
      </c>
      <c r="AB68" s="1673">
        <v>37</v>
      </c>
      <c r="AC68" s="1673">
        <v>0</v>
      </c>
      <c r="AD68" s="1673">
        <v>0</v>
      </c>
      <c r="AE68" s="1673">
        <v>0</v>
      </c>
      <c r="AF68" s="1673">
        <v>0</v>
      </c>
      <c r="AG68" s="1673">
        <v>0</v>
      </c>
      <c r="AH68" s="1673">
        <v>0</v>
      </c>
    </row>
    <row r="69" spans="1:34" ht="30" customHeight="1">
      <c r="A69" s="2021"/>
      <c r="B69" s="991" t="s">
        <v>808</v>
      </c>
      <c r="C69" s="1673">
        <f t="shared" si="23"/>
        <v>0</v>
      </c>
      <c r="D69" s="1673">
        <v>0</v>
      </c>
      <c r="E69" s="1673">
        <v>0</v>
      </c>
      <c r="F69" s="1673">
        <v>0</v>
      </c>
      <c r="G69" s="1673">
        <v>0</v>
      </c>
      <c r="H69" s="1673">
        <v>0</v>
      </c>
      <c r="I69" s="1673">
        <v>0</v>
      </c>
      <c r="J69" s="1673">
        <v>0</v>
      </c>
      <c r="K69" s="1673">
        <v>0</v>
      </c>
      <c r="L69" s="1673">
        <v>0</v>
      </c>
      <c r="M69" s="1673">
        <v>0</v>
      </c>
      <c r="N69" s="1673">
        <v>0</v>
      </c>
      <c r="O69" s="1673">
        <v>0</v>
      </c>
      <c r="P69" s="1673">
        <v>0</v>
      </c>
      <c r="Q69" s="1673">
        <v>0</v>
      </c>
      <c r="R69" s="1673">
        <v>0</v>
      </c>
      <c r="S69" s="1673">
        <v>0</v>
      </c>
      <c r="T69" s="1673">
        <v>0</v>
      </c>
      <c r="U69" s="1673">
        <v>0</v>
      </c>
      <c r="V69" s="1673">
        <v>0</v>
      </c>
      <c r="W69" s="1673">
        <v>0</v>
      </c>
      <c r="X69" s="1673">
        <v>0</v>
      </c>
      <c r="Y69" s="1673">
        <v>0</v>
      </c>
      <c r="Z69" s="1673">
        <v>0</v>
      </c>
      <c r="AA69" s="1673">
        <v>0</v>
      </c>
      <c r="AB69" s="1673">
        <v>0</v>
      </c>
      <c r="AC69" s="1673">
        <v>0</v>
      </c>
      <c r="AD69" s="1673">
        <v>0</v>
      </c>
      <c r="AE69" s="1673">
        <v>0</v>
      </c>
      <c r="AF69" s="1673">
        <v>0</v>
      </c>
      <c r="AG69" s="1673">
        <v>0</v>
      </c>
      <c r="AH69" s="1673">
        <v>0</v>
      </c>
    </row>
    <row r="70" spans="1:34" ht="30" customHeight="1">
      <c r="A70" s="2021"/>
      <c r="B70" s="1011" t="s">
        <v>821</v>
      </c>
      <c r="C70" s="1673">
        <f t="shared" si="23"/>
        <v>0</v>
      </c>
      <c r="D70" s="1673">
        <v>0</v>
      </c>
      <c r="E70" s="1673">
        <v>0</v>
      </c>
      <c r="F70" s="1673">
        <v>0</v>
      </c>
      <c r="G70" s="1673">
        <v>0</v>
      </c>
      <c r="H70" s="1673">
        <v>0</v>
      </c>
      <c r="I70" s="1673">
        <v>0</v>
      </c>
      <c r="J70" s="1673">
        <v>0</v>
      </c>
      <c r="K70" s="1673">
        <v>0</v>
      </c>
      <c r="L70" s="1673">
        <v>0</v>
      </c>
      <c r="M70" s="1673">
        <v>0</v>
      </c>
      <c r="N70" s="1673">
        <v>0</v>
      </c>
      <c r="O70" s="1673">
        <v>0</v>
      </c>
      <c r="P70" s="1673">
        <v>0</v>
      </c>
      <c r="Q70" s="1673">
        <v>0</v>
      </c>
      <c r="R70" s="1673">
        <v>0</v>
      </c>
      <c r="S70" s="1673">
        <v>0</v>
      </c>
      <c r="T70" s="1673">
        <v>0</v>
      </c>
      <c r="U70" s="1673">
        <v>0</v>
      </c>
      <c r="V70" s="1673">
        <v>0</v>
      </c>
      <c r="W70" s="1673">
        <v>0</v>
      </c>
      <c r="X70" s="1673">
        <v>0</v>
      </c>
      <c r="Y70" s="1673">
        <v>0</v>
      </c>
      <c r="Z70" s="1673">
        <v>0</v>
      </c>
      <c r="AA70" s="1673">
        <v>0</v>
      </c>
      <c r="AB70" s="1673">
        <v>0</v>
      </c>
      <c r="AC70" s="1673">
        <v>0</v>
      </c>
      <c r="AD70" s="1673">
        <v>0</v>
      </c>
      <c r="AE70" s="1673">
        <v>0</v>
      </c>
      <c r="AF70" s="1673">
        <v>0</v>
      </c>
      <c r="AG70" s="1673">
        <v>0</v>
      </c>
      <c r="AH70" s="1673">
        <v>0</v>
      </c>
    </row>
    <row r="71" spans="1:34" ht="30" customHeight="1">
      <c r="A71" s="2021"/>
      <c r="B71" s="1011" t="s">
        <v>822</v>
      </c>
      <c r="C71" s="1673">
        <f t="shared" si="23"/>
        <v>0</v>
      </c>
      <c r="D71" s="1673">
        <v>0</v>
      </c>
      <c r="E71" s="1673">
        <v>0</v>
      </c>
      <c r="F71" s="1673">
        <v>0</v>
      </c>
      <c r="G71" s="1673">
        <v>0</v>
      </c>
      <c r="H71" s="1673">
        <v>0</v>
      </c>
      <c r="I71" s="1673">
        <v>0</v>
      </c>
      <c r="J71" s="1673">
        <v>0</v>
      </c>
      <c r="K71" s="1673">
        <v>0</v>
      </c>
      <c r="L71" s="1673">
        <v>0</v>
      </c>
      <c r="M71" s="1673">
        <v>0</v>
      </c>
      <c r="N71" s="1673">
        <v>0</v>
      </c>
      <c r="O71" s="1673">
        <v>0</v>
      </c>
      <c r="P71" s="1673">
        <v>0</v>
      </c>
      <c r="Q71" s="1673">
        <v>0</v>
      </c>
      <c r="R71" s="1673">
        <v>0</v>
      </c>
      <c r="S71" s="1673">
        <v>0</v>
      </c>
      <c r="T71" s="1673">
        <v>0</v>
      </c>
      <c r="U71" s="1673">
        <v>0</v>
      </c>
      <c r="V71" s="1673">
        <v>0</v>
      </c>
      <c r="W71" s="1673">
        <v>0</v>
      </c>
      <c r="X71" s="1673">
        <v>0</v>
      </c>
      <c r="Y71" s="1673">
        <v>0</v>
      </c>
      <c r="Z71" s="1673">
        <v>0</v>
      </c>
      <c r="AA71" s="1673">
        <v>0</v>
      </c>
      <c r="AB71" s="1673">
        <v>0</v>
      </c>
      <c r="AC71" s="1673">
        <v>0</v>
      </c>
      <c r="AD71" s="1673">
        <v>0</v>
      </c>
      <c r="AE71" s="1673">
        <v>0</v>
      </c>
      <c r="AF71" s="1673">
        <v>0</v>
      </c>
      <c r="AG71" s="1673">
        <v>0</v>
      </c>
      <c r="AH71" s="1673">
        <v>0</v>
      </c>
    </row>
    <row r="72" spans="1:34" ht="19.5" customHeight="1">
      <c r="A72" s="2021"/>
      <c r="B72" s="1249" t="s">
        <v>952</v>
      </c>
      <c r="C72" s="1673">
        <f t="shared" si="23"/>
        <v>0</v>
      </c>
      <c r="D72" s="1673">
        <v>0</v>
      </c>
      <c r="E72" s="1673">
        <v>0</v>
      </c>
      <c r="F72" s="1673">
        <v>0</v>
      </c>
      <c r="G72" s="1673">
        <v>0</v>
      </c>
      <c r="H72" s="1673">
        <v>0</v>
      </c>
      <c r="I72" s="1673">
        <v>0</v>
      </c>
      <c r="J72" s="1673">
        <v>0</v>
      </c>
      <c r="K72" s="1673">
        <v>0</v>
      </c>
      <c r="L72" s="1673">
        <v>0</v>
      </c>
      <c r="M72" s="1673">
        <v>0</v>
      </c>
      <c r="N72" s="1673">
        <v>0</v>
      </c>
      <c r="O72" s="1673">
        <v>0</v>
      </c>
      <c r="P72" s="1673">
        <v>0</v>
      </c>
      <c r="Q72" s="1673">
        <v>0</v>
      </c>
      <c r="R72" s="1673">
        <v>0</v>
      </c>
      <c r="S72" s="1673">
        <v>0</v>
      </c>
      <c r="T72" s="1673">
        <v>0</v>
      </c>
      <c r="U72" s="1673">
        <v>0</v>
      </c>
      <c r="V72" s="1673">
        <v>0</v>
      </c>
      <c r="W72" s="1673">
        <v>0</v>
      </c>
      <c r="X72" s="1673">
        <v>0</v>
      </c>
      <c r="Y72" s="1673">
        <v>0</v>
      </c>
      <c r="Z72" s="1673">
        <v>0</v>
      </c>
      <c r="AA72" s="1673">
        <v>0</v>
      </c>
      <c r="AB72" s="1673">
        <v>0</v>
      </c>
      <c r="AC72" s="1673">
        <v>0</v>
      </c>
      <c r="AD72" s="1673">
        <v>0</v>
      </c>
      <c r="AE72" s="1673">
        <v>0</v>
      </c>
      <c r="AF72" s="1673">
        <v>0</v>
      </c>
      <c r="AG72" s="1673">
        <v>0</v>
      </c>
      <c r="AH72" s="1673">
        <v>0</v>
      </c>
    </row>
    <row r="73" spans="1:34" ht="19.5" customHeight="1">
      <c r="A73" s="2391" t="s">
        <v>809</v>
      </c>
      <c r="B73" s="1675" t="s">
        <v>41</v>
      </c>
      <c r="C73" s="1676">
        <f>SUM(C74:C95)</f>
        <v>23949.06</v>
      </c>
      <c r="D73" s="1675">
        <f>SUM(중구배수관!D74:'중구배수관'!D95)</f>
        <v>9819.6299999999992</v>
      </c>
      <c r="E73" s="1675">
        <f>SUM(중구배수관!E74:'중구배수관'!E95)</f>
        <v>866.34</v>
      </c>
      <c r="F73" s="1675">
        <f>SUM(중구배수관!F74:'중구배수관'!F95)</f>
        <v>564.77</v>
      </c>
      <c r="G73" s="1675">
        <f>SUM(중구배수관!G74:'중구배수관'!G95)</f>
        <v>122.1</v>
      </c>
      <c r="H73" s="1675">
        <f>SUM(중구배수관!H74:'중구배수관'!H95)</f>
        <v>335.29</v>
      </c>
      <c r="I73" s="1675">
        <f>SUM(중구배수관!I74:'중구배수관'!I95)</f>
        <v>232.63</v>
      </c>
      <c r="J73" s="1675">
        <f>SUM(중구배수관!J74:'중구배수관'!J95)</f>
        <v>41.47</v>
      </c>
      <c r="K73" s="1675">
        <f>SUM(중구배수관!K74:'중구배수관'!K95)</f>
        <v>176.34000000000003</v>
      </c>
      <c r="L73" s="1675">
        <f>SUM(중구배수관!L74:'중구배수관'!L95)</f>
        <v>216.25</v>
      </c>
      <c r="M73" s="1675">
        <f>SUM(중구배수관!M74:'중구배수관'!M95)</f>
        <v>191.9</v>
      </c>
      <c r="N73" s="1675">
        <f>SUM(중구배수관!N74:'중구배수관'!N95)</f>
        <v>149.16999999999999</v>
      </c>
      <c r="O73" s="1675">
        <f>SUM(중구배수관!O74:'중구배수관'!O95)</f>
        <v>380.6</v>
      </c>
      <c r="P73" s="1675">
        <f>SUM(중구배수관!P74:'중구배수관'!P95)</f>
        <v>4172.6399999999994</v>
      </c>
      <c r="Q73" s="1675">
        <f>SUM(중구배수관!Q74:'중구배수관'!Q95)</f>
        <v>773.43</v>
      </c>
      <c r="R73" s="1675">
        <f>SUM(중구배수관!R74:'중구배수관'!R95)</f>
        <v>20.52</v>
      </c>
      <c r="S73" s="1675">
        <f>SUM(중구배수관!S74:'중구배수관'!S95)</f>
        <v>268.29000000000002</v>
      </c>
      <c r="T73" s="1675">
        <f>SUM(중구배수관!T74:'중구배수관'!T95)</f>
        <v>502.42000000000007</v>
      </c>
      <c r="U73" s="1675">
        <f>SUM(중구배수관!U74:'중구배수관'!U95)</f>
        <v>409.46</v>
      </c>
      <c r="V73" s="1675">
        <f>SUM(중구배수관!V74:'중구배수관'!V95)</f>
        <v>79.990000000000009</v>
      </c>
      <c r="W73" s="1675">
        <f>SUM(중구배수관!W74:'중구배수관'!W95)</f>
        <v>119.96999999999998</v>
      </c>
      <c r="X73" s="1675">
        <f>SUM(중구배수관!X74:'중구배수관'!X95)</f>
        <v>48.140000000000015</v>
      </c>
      <c r="Y73" s="1675">
        <f>SUM(중구배수관!Y74:'중구배수관'!Y95)</f>
        <v>4108.58</v>
      </c>
      <c r="Z73" s="1675">
        <f>SUM(중구배수관!Z74:'중구배수관'!Z95)</f>
        <v>23.78</v>
      </c>
      <c r="AA73" s="1675">
        <f>SUM(중구배수관!AA74:'중구배수관'!AA95)</f>
        <v>99.94</v>
      </c>
      <c r="AB73" s="1675">
        <f>SUM(중구배수관!AB74:'중구배수관'!AB95)</f>
        <v>7.19</v>
      </c>
      <c r="AC73" s="1675">
        <f>SUM(중구배수관!AC74:'중구배수관'!AC95)</f>
        <v>42.65</v>
      </c>
      <c r="AD73" s="1675">
        <f>SUM(중구배수관!AD74:'중구배수관'!AD95)</f>
        <v>41.35</v>
      </c>
      <c r="AE73" s="1675">
        <f>SUM(중구배수관!AE74:'중구배수관'!AE95)</f>
        <v>16.59</v>
      </c>
      <c r="AF73" s="1675">
        <f>SUM(중구배수관!AF74:'중구배수관'!AF95)</f>
        <v>105.16</v>
      </c>
      <c r="AG73" s="1675">
        <f>SUM(중구배수관!AG74:'중구배수관'!AG95)</f>
        <v>5.0299999999999994</v>
      </c>
      <c r="AH73" s="1675">
        <f>SUM(중구배수관!AH74:'중구배수관'!AH95)</f>
        <v>7.4399999999999995</v>
      </c>
    </row>
    <row r="74" spans="1:34" ht="19.5" customHeight="1">
      <c r="A74" s="2391" t="s">
        <v>809</v>
      </c>
      <c r="B74" s="989" t="s">
        <v>951</v>
      </c>
      <c r="C74" s="1680">
        <f t="shared" si="23"/>
        <v>6.5399999999999991</v>
      </c>
      <c r="D74" s="1673">
        <v>0</v>
      </c>
      <c r="E74" s="1673">
        <v>0</v>
      </c>
      <c r="F74" s="1673">
        <v>0</v>
      </c>
      <c r="G74" s="1673">
        <v>0</v>
      </c>
      <c r="H74" s="1673">
        <v>0</v>
      </c>
      <c r="I74" s="1673">
        <v>0</v>
      </c>
      <c r="J74" s="1673">
        <v>0</v>
      </c>
      <c r="K74" s="1673">
        <v>0</v>
      </c>
      <c r="L74" s="1673">
        <v>0</v>
      </c>
      <c r="M74" s="1673">
        <v>0</v>
      </c>
      <c r="N74" s="1673">
        <v>0</v>
      </c>
      <c r="O74" s="1673">
        <v>0</v>
      </c>
      <c r="P74" s="1673">
        <v>0</v>
      </c>
      <c r="Q74" s="1673">
        <v>0</v>
      </c>
      <c r="R74" s="1673">
        <v>0</v>
      </c>
      <c r="S74" s="1673">
        <v>0</v>
      </c>
      <c r="T74" s="1673">
        <v>0</v>
      </c>
      <c r="U74" s="1673">
        <v>0</v>
      </c>
      <c r="V74" s="1673">
        <v>0</v>
      </c>
      <c r="W74" s="1673">
        <v>0</v>
      </c>
      <c r="X74" s="1673">
        <v>0</v>
      </c>
      <c r="Y74" s="1673">
        <v>0</v>
      </c>
      <c r="Z74" s="1673">
        <v>0</v>
      </c>
      <c r="AA74" s="1673">
        <v>0</v>
      </c>
      <c r="AB74" s="1673">
        <v>0</v>
      </c>
      <c r="AC74" s="1673">
        <v>0</v>
      </c>
      <c r="AD74" s="1673">
        <v>0</v>
      </c>
      <c r="AE74" s="1673">
        <v>0</v>
      </c>
      <c r="AF74" s="1673">
        <v>0</v>
      </c>
      <c r="AG74" s="1673">
        <v>2.0299999999999998</v>
      </c>
      <c r="AH74" s="1673">
        <v>4.51</v>
      </c>
    </row>
    <row r="75" spans="1:34" ht="30" customHeight="1">
      <c r="A75" s="2021"/>
      <c r="B75" s="989" t="s">
        <v>796</v>
      </c>
      <c r="C75" s="1680">
        <f t="shared" si="23"/>
        <v>232.12</v>
      </c>
      <c r="D75" s="1673">
        <v>157.38999999999999</v>
      </c>
      <c r="E75" s="1677">
        <v>74.73</v>
      </c>
      <c r="F75" s="1673">
        <v>0</v>
      </c>
      <c r="G75" s="1673">
        <v>0</v>
      </c>
      <c r="H75" s="1673">
        <v>0</v>
      </c>
      <c r="I75" s="1673">
        <v>0</v>
      </c>
      <c r="J75" s="1673">
        <v>0</v>
      </c>
      <c r="K75" s="1673">
        <v>0</v>
      </c>
      <c r="L75" s="1673">
        <v>0</v>
      </c>
      <c r="M75" s="1673">
        <v>0</v>
      </c>
      <c r="N75" s="1673">
        <v>0</v>
      </c>
      <c r="O75" s="1673">
        <v>0</v>
      </c>
      <c r="P75" s="1673">
        <v>0</v>
      </c>
      <c r="Q75" s="1673">
        <v>0</v>
      </c>
      <c r="R75" s="1673">
        <v>0</v>
      </c>
      <c r="S75" s="1673">
        <v>0</v>
      </c>
      <c r="T75" s="1673">
        <v>0</v>
      </c>
      <c r="U75" s="1673">
        <v>0</v>
      </c>
      <c r="V75" s="1673">
        <v>0</v>
      </c>
      <c r="W75" s="1673">
        <v>0</v>
      </c>
      <c r="X75" s="1673">
        <v>0</v>
      </c>
      <c r="Y75" s="1673">
        <v>0</v>
      </c>
      <c r="Z75" s="1673">
        <v>0</v>
      </c>
      <c r="AA75" s="1673">
        <v>0</v>
      </c>
      <c r="AB75" s="1673">
        <v>0</v>
      </c>
      <c r="AC75" s="1673">
        <v>0</v>
      </c>
      <c r="AD75" s="1673">
        <v>0</v>
      </c>
      <c r="AE75" s="1673">
        <v>0</v>
      </c>
      <c r="AF75" s="1673">
        <v>0</v>
      </c>
      <c r="AG75" s="1673">
        <v>0</v>
      </c>
      <c r="AH75" s="1673">
        <v>0</v>
      </c>
    </row>
    <row r="76" spans="1:34" ht="30" customHeight="1">
      <c r="A76" s="2021"/>
      <c r="B76" s="989" t="s">
        <v>797</v>
      </c>
      <c r="C76" s="1680">
        <f t="shared" si="23"/>
        <v>1041.01</v>
      </c>
      <c r="D76" s="1673">
        <v>992.31</v>
      </c>
      <c r="E76" s="1673"/>
      <c r="F76" s="1673">
        <v>0</v>
      </c>
      <c r="G76" s="1673">
        <v>0</v>
      </c>
      <c r="H76" s="1673">
        <v>0</v>
      </c>
      <c r="I76" s="1673">
        <v>0</v>
      </c>
      <c r="J76" s="1673">
        <v>0</v>
      </c>
      <c r="K76" s="1673">
        <v>0</v>
      </c>
      <c r="L76" s="1673">
        <v>0</v>
      </c>
      <c r="M76" s="1673">
        <v>0</v>
      </c>
      <c r="N76" s="1673">
        <v>0</v>
      </c>
      <c r="O76" s="1673">
        <v>0</v>
      </c>
      <c r="P76" s="1673">
        <v>0</v>
      </c>
      <c r="Q76" s="1673">
        <v>0</v>
      </c>
      <c r="R76" s="1673">
        <v>0</v>
      </c>
      <c r="S76" s="1673">
        <v>0</v>
      </c>
      <c r="T76" s="1673">
        <v>0</v>
      </c>
      <c r="U76" s="1673">
        <v>0</v>
      </c>
      <c r="V76" s="1673">
        <v>0</v>
      </c>
      <c r="W76" s="1677">
        <v>27.5</v>
      </c>
      <c r="X76" s="1673">
        <v>0</v>
      </c>
      <c r="Y76" s="1673">
        <v>0</v>
      </c>
      <c r="Z76" s="1673">
        <v>0</v>
      </c>
      <c r="AA76" s="1673">
        <v>0</v>
      </c>
      <c r="AB76" s="1673">
        <v>0</v>
      </c>
      <c r="AC76" s="1673">
        <v>17</v>
      </c>
      <c r="AD76" s="1673">
        <v>4.2</v>
      </c>
      <c r="AE76" s="1673">
        <v>0</v>
      </c>
      <c r="AF76" s="1673">
        <v>0</v>
      </c>
      <c r="AG76" s="1673">
        <v>0</v>
      </c>
      <c r="AH76" s="1673">
        <v>0</v>
      </c>
    </row>
    <row r="77" spans="1:34" ht="30" customHeight="1">
      <c r="A77" s="2021"/>
      <c r="B77" s="989" t="s">
        <v>798</v>
      </c>
      <c r="C77" s="1680">
        <f t="shared" si="23"/>
        <v>0</v>
      </c>
      <c r="D77" s="1673">
        <v>0</v>
      </c>
      <c r="E77" s="1673">
        <v>0</v>
      </c>
      <c r="F77" s="1673">
        <v>0</v>
      </c>
      <c r="G77" s="1673">
        <v>0</v>
      </c>
      <c r="H77" s="1673">
        <v>0</v>
      </c>
      <c r="I77" s="1673">
        <v>0</v>
      </c>
      <c r="J77" s="1673">
        <v>0</v>
      </c>
      <c r="K77" s="1673">
        <v>0</v>
      </c>
      <c r="L77" s="1673">
        <v>0</v>
      </c>
      <c r="M77" s="1673">
        <v>0</v>
      </c>
      <c r="N77" s="1673">
        <v>0</v>
      </c>
      <c r="O77" s="1673">
        <v>0</v>
      </c>
      <c r="P77" s="1673">
        <v>0</v>
      </c>
      <c r="Q77" s="1673">
        <v>0</v>
      </c>
      <c r="R77" s="1673">
        <v>0</v>
      </c>
      <c r="S77" s="1673">
        <v>0</v>
      </c>
      <c r="T77" s="1673">
        <v>0</v>
      </c>
      <c r="U77" s="1673">
        <v>0</v>
      </c>
      <c r="V77" s="1673">
        <v>0</v>
      </c>
      <c r="W77" s="1673">
        <v>0</v>
      </c>
      <c r="X77" s="1673">
        <v>0</v>
      </c>
      <c r="Y77" s="1673">
        <v>0</v>
      </c>
      <c r="Z77" s="1673">
        <v>0</v>
      </c>
      <c r="AA77" s="1673">
        <v>0</v>
      </c>
      <c r="AB77" s="1673">
        <v>0</v>
      </c>
      <c r="AC77" s="1673">
        <v>0</v>
      </c>
      <c r="AD77" s="1673">
        <v>0</v>
      </c>
      <c r="AE77" s="1673">
        <v>0</v>
      </c>
      <c r="AF77" s="1673">
        <v>0</v>
      </c>
      <c r="AG77" s="1673">
        <v>0</v>
      </c>
      <c r="AH77" s="1673">
        <v>0</v>
      </c>
    </row>
    <row r="78" spans="1:34" ht="30" customHeight="1">
      <c r="A78" s="2021"/>
      <c r="B78" s="989" t="s">
        <v>780</v>
      </c>
      <c r="C78" s="1680">
        <f t="shared" si="23"/>
        <v>10834.029999999999</v>
      </c>
      <c r="D78" s="1673">
        <v>4040.1</v>
      </c>
      <c r="E78" s="1674">
        <v>143.92999999999998</v>
      </c>
      <c r="F78" s="1674">
        <v>217.27</v>
      </c>
      <c r="G78" s="1674">
        <v>20.64</v>
      </c>
      <c r="H78" s="1674"/>
      <c r="I78" s="1674">
        <v>83.89</v>
      </c>
      <c r="J78" s="1674">
        <v>35.129999999999995</v>
      </c>
      <c r="K78" s="1674">
        <v>84.55</v>
      </c>
      <c r="L78" s="1674">
        <v>96.66</v>
      </c>
      <c r="M78" s="1674">
        <v>27.97</v>
      </c>
      <c r="N78" s="1674">
        <v>149.16999999999999</v>
      </c>
      <c r="O78" s="1674">
        <v>120.57</v>
      </c>
      <c r="P78" s="1674">
        <v>4172.6399999999994</v>
      </c>
      <c r="Q78" s="1674">
        <v>773.43</v>
      </c>
      <c r="R78" s="1674">
        <v>20.52</v>
      </c>
      <c r="S78" s="1674">
        <v>58.83</v>
      </c>
      <c r="T78" s="1674">
        <v>186.48</v>
      </c>
      <c r="U78" s="1674">
        <v>71.209999999999994</v>
      </c>
      <c r="V78" s="1674">
        <v>41.96</v>
      </c>
      <c r="W78" s="1674">
        <v>92.469999999999985</v>
      </c>
      <c r="X78" s="1674">
        <v>48.140000000000015</v>
      </c>
      <c r="Y78" s="1673">
        <v>48.2</v>
      </c>
      <c r="Z78" s="1673">
        <v>23.78</v>
      </c>
      <c r="AA78" s="1673">
        <v>99.94</v>
      </c>
      <c r="AB78" s="1673">
        <v>7.19</v>
      </c>
      <c r="AC78" s="1673">
        <v>9.65</v>
      </c>
      <c r="AD78" s="1673">
        <v>32.299999999999997</v>
      </c>
      <c r="AE78" s="1673">
        <v>16.59</v>
      </c>
      <c r="AF78" s="1673">
        <v>104.89</v>
      </c>
      <c r="AG78" s="1673">
        <v>3</v>
      </c>
      <c r="AH78" s="1673">
        <v>2.93</v>
      </c>
    </row>
    <row r="79" spans="1:34" ht="30" customHeight="1">
      <c r="A79" s="2021"/>
      <c r="B79" s="991" t="s">
        <v>781</v>
      </c>
      <c r="C79" s="1680">
        <f t="shared" si="23"/>
        <v>0</v>
      </c>
      <c r="D79" s="1673">
        <v>0</v>
      </c>
      <c r="E79" s="1673">
        <v>0</v>
      </c>
      <c r="F79" s="1673">
        <v>0</v>
      </c>
      <c r="G79" s="1673">
        <v>0</v>
      </c>
      <c r="H79" s="1673">
        <v>0</v>
      </c>
      <c r="I79" s="1673">
        <v>0</v>
      </c>
      <c r="J79" s="1673">
        <v>0</v>
      </c>
      <c r="K79" s="1673">
        <v>0</v>
      </c>
      <c r="L79" s="1673">
        <v>0</v>
      </c>
      <c r="M79" s="1673">
        <v>0</v>
      </c>
      <c r="N79" s="1673">
        <v>0</v>
      </c>
      <c r="O79" s="1673">
        <v>0</v>
      </c>
      <c r="P79" s="1673">
        <v>0</v>
      </c>
      <c r="Q79" s="1673">
        <v>0</v>
      </c>
      <c r="R79" s="1673">
        <v>0</v>
      </c>
      <c r="S79" s="1673">
        <v>0</v>
      </c>
      <c r="T79" s="1673">
        <v>0</v>
      </c>
      <c r="U79" s="1673">
        <v>0</v>
      </c>
      <c r="V79" s="1673">
        <v>0</v>
      </c>
      <c r="W79" s="1673">
        <v>0</v>
      </c>
      <c r="X79" s="1673">
        <v>0</v>
      </c>
      <c r="Y79" s="1673">
        <v>0</v>
      </c>
      <c r="Z79" s="1673">
        <v>0</v>
      </c>
      <c r="AA79" s="1673">
        <v>0</v>
      </c>
      <c r="AB79" s="1673">
        <v>0</v>
      </c>
      <c r="AC79" s="1673">
        <v>0</v>
      </c>
      <c r="AD79" s="1673">
        <v>0</v>
      </c>
      <c r="AE79" s="1673">
        <v>0</v>
      </c>
      <c r="AF79" s="1673">
        <v>0</v>
      </c>
      <c r="AG79" s="1673">
        <v>0</v>
      </c>
      <c r="AH79" s="1673">
        <v>0</v>
      </c>
    </row>
    <row r="80" spans="1:34" ht="30" customHeight="1">
      <c r="A80" s="2021"/>
      <c r="B80" s="991" t="s">
        <v>786</v>
      </c>
      <c r="C80" s="1680">
        <f t="shared" si="23"/>
        <v>3.84</v>
      </c>
      <c r="D80" s="1673">
        <v>0</v>
      </c>
      <c r="E80" s="1673">
        <v>0</v>
      </c>
      <c r="F80" s="1673">
        <v>0</v>
      </c>
      <c r="G80" s="1673">
        <v>0</v>
      </c>
      <c r="H80" s="1673">
        <v>0</v>
      </c>
      <c r="I80" s="1673">
        <v>0</v>
      </c>
      <c r="J80" s="1673">
        <v>0</v>
      </c>
      <c r="K80" s="1673">
        <v>0</v>
      </c>
      <c r="L80" s="1673">
        <v>0</v>
      </c>
      <c r="M80" s="1673">
        <v>0</v>
      </c>
      <c r="N80" s="1673">
        <v>0</v>
      </c>
      <c r="O80" s="1673">
        <v>0</v>
      </c>
      <c r="P80" s="1673">
        <v>0</v>
      </c>
      <c r="Q80" s="1673">
        <v>0</v>
      </c>
      <c r="R80" s="1673">
        <v>0</v>
      </c>
      <c r="S80" s="1673">
        <v>0</v>
      </c>
      <c r="T80" s="1673">
        <v>0</v>
      </c>
      <c r="U80" s="1673">
        <v>0</v>
      </c>
      <c r="V80" s="1673">
        <v>0</v>
      </c>
      <c r="W80" s="1673">
        <v>0</v>
      </c>
      <c r="X80" s="1673">
        <v>0</v>
      </c>
      <c r="Y80" s="1673">
        <v>0</v>
      </c>
      <c r="Z80" s="1673">
        <v>0</v>
      </c>
      <c r="AA80" s="1673">
        <v>0</v>
      </c>
      <c r="AB80" s="1673">
        <v>0</v>
      </c>
      <c r="AC80" s="1673">
        <v>0</v>
      </c>
      <c r="AD80" s="1673">
        <v>3.84</v>
      </c>
      <c r="AE80" s="1673">
        <v>0</v>
      </c>
      <c r="AF80" s="1673">
        <v>0</v>
      </c>
      <c r="AG80" s="1673">
        <v>0</v>
      </c>
      <c r="AH80" s="1673">
        <v>0</v>
      </c>
    </row>
    <row r="81" spans="1:34" ht="30" customHeight="1">
      <c r="A81" s="2021"/>
      <c r="B81" s="991" t="s">
        <v>799</v>
      </c>
      <c r="C81" s="1680">
        <f t="shared" si="23"/>
        <v>43.64</v>
      </c>
      <c r="D81" s="1673">
        <v>0</v>
      </c>
      <c r="E81" s="1673">
        <v>0</v>
      </c>
      <c r="F81" s="1673">
        <v>0</v>
      </c>
      <c r="G81" s="1674">
        <v>42.379999999999995</v>
      </c>
      <c r="H81" s="1674">
        <v>0</v>
      </c>
      <c r="I81" s="1674">
        <v>0</v>
      </c>
      <c r="J81" s="1674">
        <v>0</v>
      </c>
      <c r="K81" s="1674">
        <v>0</v>
      </c>
      <c r="L81" s="1674">
        <v>0</v>
      </c>
      <c r="M81" s="1674">
        <v>0.99</v>
      </c>
      <c r="N81" s="1674">
        <v>0</v>
      </c>
      <c r="O81" s="1674">
        <v>0</v>
      </c>
      <c r="P81" s="1674">
        <v>0</v>
      </c>
      <c r="Q81" s="1674">
        <v>0</v>
      </c>
      <c r="R81" s="1674">
        <v>0</v>
      </c>
      <c r="S81" s="1674">
        <v>0</v>
      </c>
      <c r="T81" s="1674">
        <v>0</v>
      </c>
      <c r="U81" s="1674">
        <v>0</v>
      </c>
      <c r="V81" s="1674">
        <v>0</v>
      </c>
      <c r="W81" s="1674">
        <v>0</v>
      </c>
      <c r="X81" s="1674">
        <v>0</v>
      </c>
      <c r="Y81" s="1673">
        <v>0</v>
      </c>
      <c r="Z81" s="1673">
        <v>0</v>
      </c>
      <c r="AA81" s="1673">
        <v>0</v>
      </c>
      <c r="AB81" s="1673">
        <v>0</v>
      </c>
      <c r="AC81" s="1673">
        <v>0</v>
      </c>
      <c r="AD81" s="1673">
        <v>0</v>
      </c>
      <c r="AE81" s="1673">
        <v>0</v>
      </c>
      <c r="AF81" s="1673">
        <v>0.27</v>
      </c>
      <c r="AG81" s="1673">
        <v>0</v>
      </c>
      <c r="AH81" s="1673">
        <v>0</v>
      </c>
    </row>
    <row r="82" spans="1:34" ht="30" customHeight="1">
      <c r="A82" s="2021"/>
      <c r="B82" s="991" t="s">
        <v>787</v>
      </c>
      <c r="C82" s="1680">
        <f t="shared" si="23"/>
        <v>0.28999999999999998</v>
      </c>
      <c r="D82" s="1673">
        <v>0</v>
      </c>
      <c r="E82" s="1673"/>
      <c r="F82" s="1673"/>
      <c r="G82" s="1673"/>
      <c r="H82" s="1673"/>
      <c r="I82" s="1673"/>
      <c r="J82" s="1673"/>
      <c r="K82" s="1673"/>
      <c r="L82" s="1673"/>
      <c r="M82" s="1673"/>
      <c r="N82" s="1673"/>
      <c r="O82" s="1673"/>
      <c r="P82" s="1673"/>
      <c r="Q82" s="1673"/>
      <c r="R82" s="1673"/>
      <c r="S82" s="1673">
        <v>0.28999999999999998</v>
      </c>
      <c r="T82" s="1673"/>
      <c r="U82" s="1673"/>
      <c r="V82" s="1673"/>
      <c r="W82" s="1673"/>
      <c r="X82" s="1673"/>
      <c r="Y82" s="1673">
        <v>0</v>
      </c>
      <c r="Z82" s="1673">
        <v>0</v>
      </c>
      <c r="AA82" s="1673">
        <v>0</v>
      </c>
      <c r="AB82" s="1673">
        <v>0</v>
      </c>
      <c r="AC82" s="1673">
        <v>0</v>
      </c>
      <c r="AD82" s="1673">
        <v>0</v>
      </c>
      <c r="AE82" s="1673">
        <v>0</v>
      </c>
      <c r="AF82" s="1673">
        <v>0</v>
      </c>
      <c r="AG82" s="1673">
        <v>0</v>
      </c>
      <c r="AH82" s="1673">
        <v>0</v>
      </c>
    </row>
    <row r="83" spans="1:34" s="1710" customFormat="1" ht="30" customHeight="1">
      <c r="A83" s="2021"/>
      <c r="B83" s="991" t="s">
        <v>1533</v>
      </c>
      <c r="C83" s="1673">
        <f>SUM(D83:AH83)</f>
        <v>0</v>
      </c>
      <c r="D83" s="1673">
        <v>0</v>
      </c>
      <c r="E83" s="1673">
        <v>0</v>
      </c>
      <c r="F83" s="1673">
        <v>0</v>
      </c>
      <c r="G83" s="1673">
        <v>0</v>
      </c>
      <c r="H83" s="1673">
        <v>0</v>
      </c>
      <c r="I83" s="1673">
        <v>0</v>
      </c>
      <c r="J83" s="1673">
        <v>0</v>
      </c>
      <c r="K83" s="1673">
        <v>0</v>
      </c>
      <c r="L83" s="1673">
        <v>0</v>
      </c>
      <c r="M83" s="1673">
        <v>0</v>
      </c>
      <c r="N83" s="1673">
        <v>0</v>
      </c>
      <c r="O83" s="1673">
        <v>0</v>
      </c>
      <c r="P83" s="1673">
        <v>0</v>
      </c>
      <c r="Q83" s="1673">
        <v>0</v>
      </c>
      <c r="R83" s="1673">
        <v>0</v>
      </c>
      <c r="S83" s="1673">
        <v>0</v>
      </c>
      <c r="T83" s="1673">
        <v>0</v>
      </c>
      <c r="U83" s="1673">
        <v>0</v>
      </c>
      <c r="V83" s="1673">
        <v>0</v>
      </c>
      <c r="W83" s="1673">
        <v>0</v>
      </c>
      <c r="X83" s="1673">
        <v>0</v>
      </c>
      <c r="Y83" s="1673">
        <v>0</v>
      </c>
      <c r="Z83" s="1673">
        <v>0</v>
      </c>
      <c r="AA83" s="1673">
        <v>0</v>
      </c>
      <c r="AB83" s="1673">
        <v>0</v>
      </c>
      <c r="AC83" s="1673">
        <v>0</v>
      </c>
      <c r="AD83" s="1673">
        <v>0</v>
      </c>
      <c r="AE83" s="1673">
        <v>0</v>
      </c>
      <c r="AF83" s="1673">
        <v>0</v>
      </c>
      <c r="AG83" s="1673">
        <v>0</v>
      </c>
      <c r="AH83" s="1673">
        <v>0</v>
      </c>
    </row>
    <row r="84" spans="1:34" s="1710" customFormat="1" ht="30" customHeight="1">
      <c r="A84" s="2021"/>
      <c r="B84" s="991" t="s">
        <v>1534</v>
      </c>
      <c r="C84" s="1673">
        <f>SUM(D84:AH84)</f>
        <v>0</v>
      </c>
      <c r="D84" s="1673">
        <v>0</v>
      </c>
      <c r="E84" s="1673">
        <v>0</v>
      </c>
      <c r="F84" s="1673">
        <v>0</v>
      </c>
      <c r="G84" s="1673">
        <v>0</v>
      </c>
      <c r="H84" s="1673">
        <v>0</v>
      </c>
      <c r="I84" s="1673">
        <v>0</v>
      </c>
      <c r="J84" s="1673">
        <v>0</v>
      </c>
      <c r="K84" s="1673">
        <v>0</v>
      </c>
      <c r="L84" s="1673">
        <v>0</v>
      </c>
      <c r="M84" s="1673">
        <v>0</v>
      </c>
      <c r="N84" s="1673">
        <v>0</v>
      </c>
      <c r="O84" s="1673">
        <v>0</v>
      </c>
      <c r="P84" s="1673">
        <v>0</v>
      </c>
      <c r="Q84" s="1673">
        <v>0</v>
      </c>
      <c r="R84" s="1673">
        <v>0</v>
      </c>
      <c r="S84" s="1673">
        <v>0</v>
      </c>
      <c r="T84" s="1673">
        <v>0</v>
      </c>
      <c r="U84" s="1673">
        <v>0</v>
      </c>
      <c r="V84" s="1673">
        <v>0</v>
      </c>
      <c r="W84" s="1673">
        <v>0</v>
      </c>
      <c r="X84" s="1673">
        <v>0</v>
      </c>
      <c r="Y84" s="1673">
        <v>0</v>
      </c>
      <c r="Z84" s="1673">
        <v>0</v>
      </c>
      <c r="AA84" s="1673">
        <v>0</v>
      </c>
      <c r="AB84" s="1673">
        <v>0</v>
      </c>
      <c r="AC84" s="1673">
        <v>0</v>
      </c>
      <c r="AD84" s="1673">
        <v>0</v>
      </c>
      <c r="AE84" s="1673">
        <v>0</v>
      </c>
      <c r="AF84" s="1673">
        <v>0</v>
      </c>
      <c r="AG84" s="1673">
        <v>0</v>
      </c>
      <c r="AH84" s="1673">
        <v>0</v>
      </c>
    </row>
    <row r="85" spans="1:34" ht="30" customHeight="1">
      <c r="A85" s="2021"/>
      <c r="B85" s="989" t="s">
        <v>801</v>
      </c>
      <c r="C85" s="1680">
        <f t="shared" si="23"/>
        <v>0</v>
      </c>
      <c r="D85" s="1673">
        <v>0</v>
      </c>
      <c r="E85" s="1673">
        <v>0</v>
      </c>
      <c r="F85" s="1673">
        <v>0</v>
      </c>
      <c r="G85" s="1673">
        <v>0</v>
      </c>
      <c r="H85" s="1673">
        <v>0</v>
      </c>
      <c r="I85" s="1673">
        <v>0</v>
      </c>
      <c r="J85" s="1673">
        <v>0</v>
      </c>
      <c r="K85" s="1673">
        <v>0</v>
      </c>
      <c r="L85" s="1673">
        <v>0</v>
      </c>
      <c r="M85" s="1673">
        <v>0</v>
      </c>
      <c r="N85" s="1673">
        <v>0</v>
      </c>
      <c r="O85" s="1673">
        <v>0</v>
      </c>
      <c r="P85" s="1673">
        <v>0</v>
      </c>
      <c r="Q85" s="1673">
        <v>0</v>
      </c>
      <c r="R85" s="1673">
        <v>0</v>
      </c>
      <c r="S85" s="1673">
        <v>0</v>
      </c>
      <c r="T85" s="1673">
        <v>0</v>
      </c>
      <c r="U85" s="1673">
        <v>0</v>
      </c>
      <c r="V85" s="1673">
        <v>0</v>
      </c>
      <c r="W85" s="1673">
        <v>0</v>
      </c>
      <c r="X85" s="1673">
        <v>0</v>
      </c>
      <c r="Y85" s="1673">
        <v>0</v>
      </c>
      <c r="Z85" s="1673">
        <v>0</v>
      </c>
      <c r="AA85" s="1673">
        <v>0</v>
      </c>
      <c r="AB85" s="1673">
        <v>0</v>
      </c>
      <c r="AC85" s="1673">
        <v>0</v>
      </c>
      <c r="AD85" s="1673">
        <v>0</v>
      </c>
      <c r="AE85" s="1673">
        <v>0</v>
      </c>
      <c r="AF85" s="1673">
        <v>0</v>
      </c>
      <c r="AG85" s="1673">
        <v>0</v>
      </c>
      <c r="AH85" s="1673">
        <v>0</v>
      </c>
    </row>
    <row r="86" spans="1:34" ht="30" customHeight="1">
      <c r="A86" s="2021"/>
      <c r="B86" s="995" t="s">
        <v>802</v>
      </c>
      <c r="C86" s="1680">
        <f t="shared" si="23"/>
        <v>2643.3700000000008</v>
      </c>
      <c r="D86" s="1673">
        <v>2488.5100000000002</v>
      </c>
      <c r="E86" s="1674"/>
      <c r="F86" s="1674">
        <v>0.44</v>
      </c>
      <c r="G86" s="1674">
        <v>39.799999999999997</v>
      </c>
      <c r="H86" s="1674">
        <v>107.05</v>
      </c>
      <c r="I86" s="1674">
        <v>6.56</v>
      </c>
      <c r="J86" s="1674"/>
      <c r="K86" s="1674"/>
      <c r="L86" s="1674"/>
      <c r="M86" s="1674"/>
      <c r="N86" s="1674"/>
      <c r="O86" s="1674"/>
      <c r="P86" s="1674"/>
      <c r="Q86" s="1674"/>
      <c r="R86" s="1674"/>
      <c r="S86" s="1674"/>
      <c r="T86" s="1674"/>
      <c r="U86" s="1674"/>
      <c r="V86" s="1674"/>
      <c r="W86" s="1674"/>
      <c r="X86" s="1674"/>
      <c r="Y86" s="1673">
        <v>0</v>
      </c>
      <c r="Z86" s="1673">
        <v>0</v>
      </c>
      <c r="AA86" s="1673">
        <v>0</v>
      </c>
      <c r="AB86" s="1673">
        <v>0</v>
      </c>
      <c r="AC86" s="1673">
        <v>0</v>
      </c>
      <c r="AD86" s="1673">
        <v>1.01</v>
      </c>
      <c r="AE86" s="1673">
        <v>0</v>
      </c>
      <c r="AF86" s="1673">
        <v>0</v>
      </c>
      <c r="AG86" s="1673">
        <v>0</v>
      </c>
      <c r="AH86" s="1673">
        <v>0</v>
      </c>
    </row>
    <row r="87" spans="1:34" ht="30" customHeight="1">
      <c r="A87" s="2021"/>
      <c r="B87" s="995" t="s">
        <v>803</v>
      </c>
      <c r="C87" s="1680">
        <f t="shared" si="23"/>
        <v>4164.99</v>
      </c>
      <c r="D87" s="1673">
        <v>2141.3200000000002</v>
      </c>
      <c r="E87" s="1674">
        <v>647.68000000000006</v>
      </c>
      <c r="F87" s="1674">
        <v>347.06</v>
      </c>
      <c r="G87" s="1674">
        <v>18.900000000000002</v>
      </c>
      <c r="H87" s="1674">
        <v>228.24</v>
      </c>
      <c r="I87" s="1674">
        <v>142.18</v>
      </c>
      <c r="J87" s="1674">
        <v>6.34</v>
      </c>
      <c r="K87" s="1674">
        <v>91.79000000000002</v>
      </c>
      <c r="L87" s="1674">
        <v>119.59</v>
      </c>
      <c r="M87" s="1674">
        <v>161.85999999999999</v>
      </c>
      <c r="N87" s="1674"/>
      <c r="O87" s="1674">
        <v>260.03000000000003</v>
      </c>
      <c r="P87" s="1674"/>
      <c r="Q87" s="1674"/>
      <c r="R87" s="1674"/>
      <c r="S87" s="1674"/>
      <c r="T87" s="1674"/>
      <c r="U87" s="1674"/>
      <c r="V87" s="1674"/>
      <c r="W87" s="1674"/>
      <c r="X87" s="1674"/>
      <c r="Y87" s="1673">
        <v>0</v>
      </c>
      <c r="Z87" s="1673">
        <v>0</v>
      </c>
      <c r="AA87" s="1673">
        <v>0</v>
      </c>
      <c r="AB87" s="1673">
        <v>0</v>
      </c>
      <c r="AC87" s="1673">
        <v>0</v>
      </c>
      <c r="AD87" s="1673">
        <v>0</v>
      </c>
      <c r="AE87" s="1673">
        <v>0</v>
      </c>
      <c r="AF87" s="1673">
        <v>0</v>
      </c>
      <c r="AG87" s="1673">
        <v>0</v>
      </c>
      <c r="AH87" s="1673">
        <v>0</v>
      </c>
    </row>
    <row r="88" spans="1:34" ht="30" customHeight="1">
      <c r="A88" s="2021"/>
      <c r="B88" s="1011" t="s">
        <v>804</v>
      </c>
      <c r="C88" s="1680">
        <f t="shared" si="23"/>
        <v>901.77</v>
      </c>
      <c r="D88" s="1673"/>
      <c r="E88" s="1673"/>
      <c r="F88" s="1673"/>
      <c r="G88" s="1674">
        <v>0.38</v>
      </c>
      <c r="H88" s="1674"/>
      <c r="I88" s="1674"/>
      <c r="J88" s="1674"/>
      <c r="K88" s="1674"/>
      <c r="L88" s="1674"/>
      <c r="M88" s="1674"/>
      <c r="N88" s="1674"/>
      <c r="O88" s="1674"/>
      <c r="P88" s="1674"/>
      <c r="Q88" s="1674"/>
      <c r="R88" s="1674"/>
      <c r="S88" s="1674">
        <v>209.17000000000002</v>
      </c>
      <c r="T88" s="1674">
        <v>315.94000000000005</v>
      </c>
      <c r="U88" s="1674">
        <v>338.25</v>
      </c>
      <c r="V88" s="1674">
        <v>38.03</v>
      </c>
      <c r="W88" s="1674"/>
      <c r="X88" s="1674"/>
      <c r="Y88" s="1673">
        <v>0</v>
      </c>
      <c r="Z88" s="1673">
        <v>0</v>
      </c>
      <c r="AA88" s="1673">
        <v>0</v>
      </c>
      <c r="AB88" s="1673">
        <v>0</v>
      </c>
      <c r="AC88" s="1673">
        <v>0</v>
      </c>
      <c r="AD88" s="1673">
        <v>0</v>
      </c>
      <c r="AE88" s="1673">
        <v>0</v>
      </c>
      <c r="AF88" s="1673">
        <v>0</v>
      </c>
      <c r="AG88" s="1673">
        <v>0</v>
      </c>
      <c r="AH88" s="1673">
        <v>0</v>
      </c>
    </row>
    <row r="89" spans="1:34" ht="30" customHeight="1">
      <c r="A89" s="2021"/>
      <c r="B89" s="1011" t="s">
        <v>805</v>
      </c>
      <c r="C89" s="1680">
        <f t="shared" si="23"/>
        <v>0</v>
      </c>
      <c r="D89" s="1673">
        <v>0</v>
      </c>
      <c r="E89" s="1673">
        <v>0</v>
      </c>
      <c r="F89" s="1673">
        <v>0</v>
      </c>
      <c r="G89" s="1673">
        <v>0</v>
      </c>
      <c r="H89" s="1673">
        <v>0</v>
      </c>
      <c r="I89" s="1673">
        <v>0</v>
      </c>
      <c r="J89" s="1673">
        <v>0</v>
      </c>
      <c r="K89" s="1673">
        <v>0</v>
      </c>
      <c r="L89" s="1673">
        <v>0</v>
      </c>
      <c r="M89" s="1673">
        <v>0</v>
      </c>
      <c r="N89" s="1673">
        <v>0</v>
      </c>
      <c r="O89" s="1673">
        <v>0</v>
      </c>
      <c r="P89" s="1673">
        <v>0</v>
      </c>
      <c r="Q89" s="1673">
        <v>0</v>
      </c>
      <c r="R89" s="1673">
        <v>0</v>
      </c>
      <c r="S89" s="1673">
        <v>0</v>
      </c>
      <c r="T89" s="1673">
        <v>0</v>
      </c>
      <c r="U89" s="1673">
        <v>0</v>
      </c>
      <c r="V89" s="1673">
        <v>0</v>
      </c>
      <c r="W89" s="1673">
        <v>0</v>
      </c>
      <c r="X89" s="1673">
        <v>0</v>
      </c>
      <c r="Y89" s="1673">
        <v>0</v>
      </c>
      <c r="Z89" s="1673">
        <v>0</v>
      </c>
      <c r="AA89" s="1673">
        <v>0</v>
      </c>
      <c r="AB89" s="1673">
        <v>0</v>
      </c>
      <c r="AC89" s="1673">
        <v>0</v>
      </c>
      <c r="AD89" s="1673">
        <v>0</v>
      </c>
      <c r="AE89" s="1673">
        <v>0</v>
      </c>
      <c r="AF89" s="1673">
        <v>0</v>
      </c>
      <c r="AG89" s="1673">
        <v>0</v>
      </c>
      <c r="AH89" s="1673">
        <v>0</v>
      </c>
    </row>
    <row r="90" spans="1:34" ht="30" customHeight="1">
      <c r="A90" s="2021"/>
      <c r="B90" s="1011" t="s">
        <v>806</v>
      </c>
      <c r="C90" s="1680">
        <f t="shared" si="23"/>
        <v>0</v>
      </c>
      <c r="D90" s="1673">
        <v>0</v>
      </c>
      <c r="E90" s="1673">
        <v>0</v>
      </c>
      <c r="F90" s="1673">
        <v>0</v>
      </c>
      <c r="G90" s="1673">
        <v>0</v>
      </c>
      <c r="H90" s="1673">
        <v>0</v>
      </c>
      <c r="I90" s="1673">
        <v>0</v>
      </c>
      <c r="J90" s="1673">
        <v>0</v>
      </c>
      <c r="K90" s="1673">
        <v>0</v>
      </c>
      <c r="L90" s="1673">
        <v>0</v>
      </c>
      <c r="M90" s="1673">
        <v>0</v>
      </c>
      <c r="N90" s="1673">
        <v>0</v>
      </c>
      <c r="O90" s="1673">
        <v>0</v>
      </c>
      <c r="P90" s="1673">
        <v>0</v>
      </c>
      <c r="Q90" s="1673">
        <v>0</v>
      </c>
      <c r="R90" s="1673">
        <v>0</v>
      </c>
      <c r="S90" s="1673">
        <v>0</v>
      </c>
      <c r="T90" s="1673">
        <v>0</v>
      </c>
      <c r="U90" s="1673">
        <v>0</v>
      </c>
      <c r="V90" s="1673">
        <v>0</v>
      </c>
      <c r="W90" s="1673">
        <v>0</v>
      </c>
      <c r="X90" s="1673">
        <v>0</v>
      </c>
      <c r="Y90" s="1673">
        <v>0</v>
      </c>
      <c r="Z90" s="1673">
        <v>0</v>
      </c>
      <c r="AA90" s="1673">
        <v>0</v>
      </c>
      <c r="AB90" s="1673">
        <v>0</v>
      </c>
      <c r="AC90" s="1673">
        <v>0</v>
      </c>
      <c r="AD90" s="1673">
        <v>0</v>
      </c>
      <c r="AE90" s="1673">
        <v>0</v>
      </c>
      <c r="AF90" s="1673">
        <v>0</v>
      </c>
      <c r="AG90" s="1673">
        <v>0</v>
      </c>
      <c r="AH90" s="1673">
        <v>0</v>
      </c>
    </row>
    <row r="91" spans="1:34" ht="30" customHeight="1">
      <c r="A91" s="2021"/>
      <c r="B91" s="995" t="s">
        <v>807</v>
      </c>
      <c r="C91" s="1680">
        <f t="shared" si="23"/>
        <v>16</v>
      </c>
      <c r="D91" s="1673">
        <v>0</v>
      </c>
      <c r="E91" s="1673">
        <v>0</v>
      </c>
      <c r="F91" s="1673">
        <v>0</v>
      </c>
      <c r="G91" s="1673">
        <v>0</v>
      </c>
      <c r="H91" s="1673">
        <v>0</v>
      </c>
      <c r="I91" s="1673">
        <v>0</v>
      </c>
      <c r="J91" s="1673">
        <v>0</v>
      </c>
      <c r="K91" s="1673">
        <v>0</v>
      </c>
      <c r="L91" s="1673">
        <v>0</v>
      </c>
      <c r="M91" s="1673">
        <v>0</v>
      </c>
      <c r="N91" s="1673">
        <v>0</v>
      </c>
      <c r="O91" s="1673">
        <v>0</v>
      </c>
      <c r="P91" s="1673">
        <v>0</v>
      </c>
      <c r="Q91" s="1673">
        <v>0</v>
      </c>
      <c r="R91" s="1673">
        <v>0</v>
      </c>
      <c r="S91" s="1673">
        <v>0</v>
      </c>
      <c r="T91" s="1673">
        <v>0</v>
      </c>
      <c r="U91" s="1673">
        <v>0</v>
      </c>
      <c r="V91" s="1673">
        <v>0</v>
      </c>
      <c r="W91" s="1673">
        <v>0</v>
      </c>
      <c r="X91" s="1673">
        <v>0</v>
      </c>
      <c r="Y91" s="1673">
        <v>0</v>
      </c>
      <c r="Z91" s="1673">
        <v>0</v>
      </c>
      <c r="AA91" s="1673">
        <v>0</v>
      </c>
      <c r="AB91" s="1673">
        <v>0</v>
      </c>
      <c r="AC91" s="1673">
        <v>16</v>
      </c>
      <c r="AD91" s="1673">
        <v>0</v>
      </c>
      <c r="AE91" s="1673">
        <v>0</v>
      </c>
      <c r="AF91" s="1673">
        <v>0</v>
      </c>
      <c r="AG91" s="1673">
        <v>0</v>
      </c>
      <c r="AH91" s="1673">
        <v>0</v>
      </c>
    </row>
    <row r="92" spans="1:34" ht="30" customHeight="1">
      <c r="A92" s="2021"/>
      <c r="B92" s="991" t="s">
        <v>808</v>
      </c>
      <c r="C92" s="1680">
        <f t="shared" si="23"/>
        <v>4061.46</v>
      </c>
      <c r="D92" s="1673"/>
      <c r="E92" s="1673"/>
      <c r="F92" s="1673"/>
      <c r="G92" s="1673"/>
      <c r="H92" s="1673"/>
      <c r="I92" s="1673"/>
      <c r="J92" s="1673"/>
      <c r="K92" s="1673"/>
      <c r="L92" s="1673"/>
      <c r="M92" s="1673">
        <v>1.08</v>
      </c>
      <c r="N92" s="1673"/>
      <c r="O92" s="1673"/>
      <c r="P92" s="1673"/>
      <c r="Q92" s="1673"/>
      <c r="R92" s="1673"/>
      <c r="S92" s="1673"/>
      <c r="T92" s="1673"/>
      <c r="U92" s="1673"/>
      <c r="V92" s="1673"/>
      <c r="W92" s="1673"/>
      <c r="X92" s="1673"/>
      <c r="Y92" s="1673">
        <v>4060.38</v>
      </c>
      <c r="Z92" s="1673">
        <v>0</v>
      </c>
      <c r="AA92" s="1673">
        <v>0</v>
      </c>
      <c r="AB92" s="1673">
        <v>0</v>
      </c>
      <c r="AC92" s="1673">
        <v>0</v>
      </c>
      <c r="AD92" s="1673">
        <v>0</v>
      </c>
      <c r="AE92" s="1673">
        <v>0</v>
      </c>
      <c r="AF92" s="1673">
        <v>0</v>
      </c>
      <c r="AG92" s="1673">
        <v>0</v>
      </c>
      <c r="AH92" s="1673">
        <v>0</v>
      </c>
    </row>
    <row r="93" spans="1:34" ht="30" customHeight="1">
      <c r="A93" s="2021"/>
      <c r="B93" s="1011" t="s">
        <v>821</v>
      </c>
      <c r="C93" s="1680">
        <f t="shared" si="23"/>
        <v>0</v>
      </c>
      <c r="D93" s="1673">
        <v>0</v>
      </c>
      <c r="E93" s="1673">
        <v>0</v>
      </c>
      <c r="F93" s="1673">
        <v>0</v>
      </c>
      <c r="G93" s="1673">
        <v>0</v>
      </c>
      <c r="H93" s="1673">
        <v>0</v>
      </c>
      <c r="I93" s="1673">
        <v>0</v>
      </c>
      <c r="J93" s="1673">
        <v>0</v>
      </c>
      <c r="K93" s="1673">
        <v>0</v>
      </c>
      <c r="L93" s="1673">
        <v>0</v>
      </c>
      <c r="M93" s="1673">
        <v>0</v>
      </c>
      <c r="N93" s="1673">
        <v>0</v>
      </c>
      <c r="O93" s="1673">
        <v>0</v>
      </c>
      <c r="P93" s="1673">
        <v>0</v>
      </c>
      <c r="Q93" s="1673">
        <v>0</v>
      </c>
      <c r="R93" s="1673">
        <v>0</v>
      </c>
      <c r="S93" s="1673">
        <v>0</v>
      </c>
      <c r="T93" s="1673">
        <v>0</v>
      </c>
      <c r="U93" s="1673">
        <v>0</v>
      </c>
      <c r="V93" s="1673">
        <v>0</v>
      </c>
      <c r="W93" s="1673">
        <v>0</v>
      </c>
      <c r="X93" s="1673">
        <v>0</v>
      </c>
      <c r="Y93" s="1673">
        <v>0</v>
      </c>
      <c r="Z93" s="1673">
        <v>0</v>
      </c>
      <c r="AA93" s="1673">
        <v>0</v>
      </c>
      <c r="AB93" s="1673">
        <v>0</v>
      </c>
      <c r="AC93" s="1673">
        <v>0</v>
      </c>
      <c r="AD93" s="1673">
        <v>0</v>
      </c>
      <c r="AE93" s="1673">
        <v>0</v>
      </c>
      <c r="AF93" s="1673">
        <v>0</v>
      </c>
      <c r="AG93" s="1673">
        <v>0</v>
      </c>
      <c r="AH93" s="1673">
        <v>0</v>
      </c>
    </row>
    <row r="94" spans="1:34" ht="30" customHeight="1">
      <c r="A94" s="2021"/>
      <c r="B94" s="1011" t="s">
        <v>822</v>
      </c>
      <c r="C94" s="1680">
        <f t="shared" si="23"/>
        <v>0</v>
      </c>
      <c r="D94" s="1673">
        <v>0</v>
      </c>
      <c r="E94" s="1673">
        <v>0</v>
      </c>
      <c r="F94" s="1673">
        <v>0</v>
      </c>
      <c r="G94" s="1673">
        <v>0</v>
      </c>
      <c r="H94" s="1673">
        <v>0</v>
      </c>
      <c r="I94" s="1673">
        <v>0</v>
      </c>
      <c r="J94" s="1673">
        <v>0</v>
      </c>
      <c r="K94" s="1673">
        <v>0</v>
      </c>
      <c r="L94" s="1673">
        <v>0</v>
      </c>
      <c r="M94" s="1673">
        <v>0</v>
      </c>
      <c r="N94" s="1673">
        <v>0</v>
      </c>
      <c r="O94" s="1673">
        <v>0</v>
      </c>
      <c r="P94" s="1673">
        <v>0</v>
      </c>
      <c r="Q94" s="1673">
        <v>0</v>
      </c>
      <c r="R94" s="1673">
        <v>0</v>
      </c>
      <c r="S94" s="1673">
        <v>0</v>
      </c>
      <c r="T94" s="1673">
        <v>0</v>
      </c>
      <c r="U94" s="1673">
        <v>0</v>
      </c>
      <c r="V94" s="1673">
        <v>0</v>
      </c>
      <c r="W94" s="1673">
        <v>0</v>
      </c>
      <c r="X94" s="1673">
        <v>0</v>
      </c>
      <c r="Y94" s="1673">
        <v>0</v>
      </c>
      <c r="Z94" s="1673">
        <v>0</v>
      </c>
      <c r="AA94" s="1673">
        <v>0</v>
      </c>
      <c r="AB94" s="1673">
        <v>0</v>
      </c>
      <c r="AC94" s="1673">
        <v>0</v>
      </c>
      <c r="AD94" s="1673">
        <v>0</v>
      </c>
      <c r="AE94" s="1673">
        <v>0</v>
      </c>
      <c r="AF94" s="1673">
        <v>0</v>
      </c>
      <c r="AG94" s="1673">
        <v>0</v>
      </c>
      <c r="AH94" s="1673">
        <v>0</v>
      </c>
    </row>
    <row r="95" spans="1:34" ht="19.5" customHeight="1">
      <c r="A95" s="2021"/>
      <c r="B95" s="1249" t="s">
        <v>952</v>
      </c>
      <c r="C95" s="1680">
        <f t="shared" si="23"/>
        <v>0</v>
      </c>
      <c r="D95" s="1673">
        <v>0</v>
      </c>
      <c r="E95" s="1673">
        <v>0</v>
      </c>
      <c r="F95" s="1673">
        <v>0</v>
      </c>
      <c r="G95" s="1673">
        <v>0</v>
      </c>
      <c r="H95" s="1673">
        <v>0</v>
      </c>
      <c r="I95" s="1673">
        <v>0</v>
      </c>
      <c r="J95" s="1673">
        <v>0</v>
      </c>
      <c r="K95" s="1673">
        <v>0</v>
      </c>
      <c r="L95" s="1673">
        <v>0</v>
      </c>
      <c r="M95" s="1673">
        <v>0</v>
      </c>
      <c r="N95" s="1673">
        <v>0</v>
      </c>
      <c r="O95" s="1673">
        <v>0</v>
      </c>
      <c r="P95" s="1673">
        <v>0</v>
      </c>
      <c r="Q95" s="1673">
        <v>0</v>
      </c>
      <c r="R95" s="1673">
        <v>0</v>
      </c>
      <c r="S95" s="1673">
        <v>0</v>
      </c>
      <c r="T95" s="1673">
        <v>0</v>
      </c>
      <c r="U95" s="1673">
        <v>0</v>
      </c>
      <c r="V95" s="1673">
        <v>0</v>
      </c>
      <c r="W95" s="1673">
        <v>0</v>
      </c>
      <c r="X95" s="1673">
        <v>0</v>
      </c>
      <c r="Y95" s="1673">
        <v>0</v>
      </c>
      <c r="Z95" s="1673">
        <v>0</v>
      </c>
      <c r="AA95" s="1673">
        <v>0</v>
      </c>
      <c r="AB95" s="1673">
        <v>0</v>
      </c>
      <c r="AC95" s="1673">
        <v>0</v>
      </c>
      <c r="AD95" s="1673">
        <v>0</v>
      </c>
      <c r="AE95" s="1673">
        <v>0</v>
      </c>
      <c r="AF95" s="1673">
        <v>0</v>
      </c>
      <c r="AG95" s="1673">
        <v>0</v>
      </c>
      <c r="AH95" s="1673">
        <v>0</v>
      </c>
    </row>
    <row r="96" spans="1:34" ht="19.5" customHeight="1">
      <c r="A96" s="2391" t="s">
        <v>789</v>
      </c>
      <c r="B96" s="1675" t="s">
        <v>41</v>
      </c>
      <c r="C96" s="1676">
        <f>SUM(C97:C118)</f>
        <v>190370.18000000005</v>
      </c>
      <c r="D96" s="1675">
        <f>SUM(중구배수관!D97:'중구배수관'!D118)</f>
        <v>35313.630000000005</v>
      </c>
      <c r="E96" s="1675">
        <f>SUM(중구배수관!E97:'중구배수관'!E118)</f>
        <v>9658.7900000000009</v>
      </c>
      <c r="F96" s="1675">
        <f>SUM(중구배수관!F97:'중구배수관'!F118)</f>
        <v>11270.28</v>
      </c>
      <c r="G96" s="1675">
        <f>SUM(중구배수관!G97:'중구배수관'!G118)</f>
        <v>5253.9500000000016</v>
      </c>
      <c r="H96" s="1675">
        <f>SUM(중구배수관!H97:'중구배수관'!H118)</f>
        <v>4109.4299999999994</v>
      </c>
      <c r="I96" s="1675">
        <f>SUM(중구배수관!I97:'중구배수관'!I118)</f>
        <v>2380.1299999999997</v>
      </c>
      <c r="J96" s="1675">
        <f>SUM(중구배수관!J97:'중구배수관'!J118)</f>
        <v>1610.7099999999998</v>
      </c>
      <c r="K96" s="1675">
        <f>SUM(중구배수관!K97:'중구배수관'!K118)</f>
        <v>1893.1599999999999</v>
      </c>
      <c r="L96" s="1675">
        <f>SUM(중구배수관!L97:'중구배수관'!L118)</f>
        <v>1137.1999999999998</v>
      </c>
      <c r="M96" s="1675">
        <f>SUM(중구배수관!M97:'중구배수관'!M118)</f>
        <v>12931.860000000015</v>
      </c>
      <c r="N96" s="1675">
        <f>SUM(중구배수관!N97:'중구배수관'!N118)</f>
        <v>6997.1799999999985</v>
      </c>
      <c r="O96" s="1675">
        <f>SUM(중구배수관!O97:'중구배수관'!O118)</f>
        <v>2667.34</v>
      </c>
      <c r="P96" s="1675">
        <f>SUM(중구배수관!P97:'중구배수관'!P118)</f>
        <v>6192.7399999999952</v>
      </c>
      <c r="Q96" s="1675">
        <f>SUM(중구배수관!Q97:'중구배수관'!Q118)</f>
        <v>3268.7000000000007</v>
      </c>
      <c r="R96" s="1675">
        <f>SUM(중구배수관!R97:'중구배수관'!R118)</f>
        <v>2319.1800000000003</v>
      </c>
      <c r="S96" s="1675">
        <f>SUM(중구배수관!S97:'중구배수관'!S118)</f>
        <v>3957.0300000000007</v>
      </c>
      <c r="T96" s="1675">
        <f>SUM(중구배수관!T97:'중구배수관'!T118)</f>
        <v>4311.6800000000012</v>
      </c>
      <c r="U96" s="1675">
        <f>SUM(중구배수관!U97:'중구배수관'!U118)</f>
        <v>7041.7400000000034</v>
      </c>
      <c r="V96" s="1675">
        <f>SUM(중구배수관!V97:'중구배수관'!V118)</f>
        <v>10170.319999999996</v>
      </c>
      <c r="W96" s="1675">
        <f>SUM(중구배수관!W97:'중구배수관'!W118)</f>
        <v>13082.280000000006</v>
      </c>
      <c r="X96" s="1675">
        <f>SUM(중구배수관!X97:'중구배수관'!X118)</f>
        <v>3923.0299999999993</v>
      </c>
      <c r="Y96" s="1675">
        <f>SUM(중구배수관!Y97:'중구배수관'!Y118)</f>
        <v>6044.38</v>
      </c>
      <c r="Z96" s="1675">
        <f>SUM(중구배수관!Z97:'중구배수관'!Z118)</f>
        <v>3615.3399999999997</v>
      </c>
      <c r="AA96" s="1675">
        <f>SUM(중구배수관!AA97:'중구배수관'!AA118)</f>
        <v>9014.01</v>
      </c>
      <c r="AB96" s="1675">
        <f>SUM(중구배수관!AB97:'중구배수관'!AB118)</f>
        <v>3995.43</v>
      </c>
      <c r="AC96" s="1675">
        <f>SUM(중구배수관!AC97:'중구배수관'!AC118)</f>
        <v>4215.1500000000005</v>
      </c>
      <c r="AD96" s="1675">
        <f>SUM(중구배수관!AD97:'중구배수관'!AD118)</f>
        <v>3677.4000000000005</v>
      </c>
      <c r="AE96" s="1675">
        <f>SUM(중구배수관!AE97:'중구배수관'!AE118)</f>
        <v>3311.6400000000003</v>
      </c>
      <c r="AF96" s="1675">
        <f>SUM(중구배수관!AF97:'중구배수관'!AF118)</f>
        <v>2241.21</v>
      </c>
      <c r="AG96" s="1675">
        <f>SUM(중구배수관!AG97:'중구배수관'!AG118)</f>
        <v>3014.4200000000005</v>
      </c>
      <c r="AH96" s="1675">
        <f>SUM(중구배수관!AH97:'중구배수관'!AH118)</f>
        <v>1750.8400000000001</v>
      </c>
    </row>
    <row r="97" spans="1:34" ht="19.5" customHeight="1">
      <c r="A97" s="2391" t="s">
        <v>789</v>
      </c>
      <c r="B97" s="989" t="s">
        <v>951</v>
      </c>
      <c r="C97" s="1673">
        <f t="shared" si="23"/>
        <v>3463.48</v>
      </c>
      <c r="D97" s="1673">
        <v>0</v>
      </c>
      <c r="E97" s="1673">
        <v>0</v>
      </c>
      <c r="F97" s="1673">
        <v>0</v>
      </c>
      <c r="G97" s="1673">
        <v>0</v>
      </c>
      <c r="H97" s="1673">
        <v>0</v>
      </c>
      <c r="I97" s="1673">
        <v>0</v>
      </c>
      <c r="J97" s="1673">
        <v>0</v>
      </c>
      <c r="K97" s="1673">
        <v>0</v>
      </c>
      <c r="L97" s="1673">
        <v>0</v>
      </c>
      <c r="M97" s="1673">
        <v>0</v>
      </c>
      <c r="N97" s="1673">
        <v>0</v>
      </c>
      <c r="O97" s="1673">
        <v>0</v>
      </c>
      <c r="P97" s="1673">
        <v>0</v>
      </c>
      <c r="Q97" s="1673">
        <v>0</v>
      </c>
      <c r="R97" s="1673">
        <v>0</v>
      </c>
      <c r="S97" s="1673">
        <v>0</v>
      </c>
      <c r="T97" s="1673">
        <v>0</v>
      </c>
      <c r="U97" s="1673">
        <v>0</v>
      </c>
      <c r="V97" s="1673">
        <v>0</v>
      </c>
      <c r="W97" s="1673">
        <v>0</v>
      </c>
      <c r="X97" s="1673">
        <v>0</v>
      </c>
      <c r="Y97" s="1673">
        <v>0</v>
      </c>
      <c r="Z97" s="1673">
        <v>0</v>
      </c>
      <c r="AA97" s="1673">
        <v>0</v>
      </c>
      <c r="AB97" s="1673">
        <v>0</v>
      </c>
      <c r="AC97" s="1673">
        <v>0</v>
      </c>
      <c r="AD97" s="1673">
        <v>0</v>
      </c>
      <c r="AE97" s="1673">
        <v>98</v>
      </c>
      <c r="AF97" s="1673">
        <v>0</v>
      </c>
      <c r="AG97" s="1673">
        <v>2113.61</v>
      </c>
      <c r="AH97" s="1673">
        <v>1251.8699999999999</v>
      </c>
    </row>
    <row r="98" spans="1:34" ht="30" customHeight="1">
      <c r="A98" s="2021"/>
      <c r="B98" s="989" t="s">
        <v>796</v>
      </c>
      <c r="C98" s="1673">
        <f t="shared" ref="C98:C167" si="24">SUM(D98:AH98)</f>
        <v>594.91999999999996</v>
      </c>
      <c r="D98" s="1673">
        <v>594.91999999999996</v>
      </c>
      <c r="E98" s="1673"/>
      <c r="F98" s="1673"/>
      <c r="G98" s="1673"/>
      <c r="H98" s="1673"/>
      <c r="I98" s="1673"/>
      <c r="J98" s="1673"/>
      <c r="K98" s="1673"/>
      <c r="L98" s="1673"/>
      <c r="M98" s="1673"/>
      <c r="N98" s="1673"/>
      <c r="O98" s="1673"/>
      <c r="P98" s="1673"/>
      <c r="Q98" s="1673"/>
      <c r="R98" s="1673"/>
      <c r="S98" s="1673"/>
      <c r="T98" s="1673"/>
      <c r="U98" s="1673"/>
      <c r="V98" s="1673"/>
      <c r="W98" s="1673"/>
      <c r="X98" s="1673"/>
      <c r="Y98" s="1673">
        <v>0</v>
      </c>
      <c r="Z98" s="1673">
        <v>0</v>
      </c>
      <c r="AA98" s="1673">
        <v>0</v>
      </c>
      <c r="AB98" s="1673">
        <v>0</v>
      </c>
      <c r="AC98" s="1673">
        <v>0</v>
      </c>
      <c r="AD98" s="1673">
        <v>0</v>
      </c>
      <c r="AE98" s="1673">
        <v>0</v>
      </c>
      <c r="AF98" s="1673">
        <v>0</v>
      </c>
      <c r="AG98" s="1673">
        <v>0</v>
      </c>
      <c r="AH98" s="1673">
        <v>0</v>
      </c>
    </row>
    <row r="99" spans="1:34" ht="30" customHeight="1">
      <c r="A99" s="2021"/>
      <c r="B99" s="989" t="s">
        <v>797</v>
      </c>
      <c r="C99" s="1673">
        <f t="shared" si="24"/>
        <v>9063.2700000000023</v>
      </c>
      <c r="D99" s="1673">
        <v>8520.0400000000009</v>
      </c>
      <c r="E99" s="1674"/>
      <c r="F99" s="1674">
        <v>0.57999999999999996</v>
      </c>
      <c r="G99" s="1674">
        <v>60.79</v>
      </c>
      <c r="H99" s="1674"/>
      <c r="I99" s="1674"/>
      <c r="J99" s="1674"/>
      <c r="K99" s="1674"/>
      <c r="L99" s="1674"/>
      <c r="M99" s="1674"/>
      <c r="N99" s="1674"/>
      <c r="O99" s="1674"/>
      <c r="P99" s="1674"/>
      <c r="Q99" s="1674"/>
      <c r="R99" s="1674"/>
      <c r="S99" s="1674"/>
      <c r="T99" s="1674"/>
      <c r="U99" s="1674"/>
      <c r="V99" s="1674">
        <v>169.52999999999997</v>
      </c>
      <c r="W99" s="1674">
        <v>1</v>
      </c>
      <c r="X99" s="1674"/>
      <c r="Y99" s="1673">
        <v>0</v>
      </c>
      <c r="Z99" s="1673">
        <v>4</v>
      </c>
      <c r="AA99" s="1673">
        <v>0</v>
      </c>
      <c r="AB99" s="1673">
        <v>0</v>
      </c>
      <c r="AC99" s="1673">
        <v>149.99</v>
      </c>
      <c r="AD99" s="1673">
        <v>0</v>
      </c>
      <c r="AE99" s="1673">
        <v>0</v>
      </c>
      <c r="AF99" s="1673">
        <v>0</v>
      </c>
      <c r="AG99" s="1673">
        <v>155.82</v>
      </c>
      <c r="AH99" s="1673">
        <v>1.52</v>
      </c>
    </row>
    <row r="100" spans="1:34" ht="30" customHeight="1">
      <c r="A100" s="2021"/>
      <c r="B100" s="989" t="s">
        <v>798</v>
      </c>
      <c r="C100" s="1673">
        <f t="shared" si="24"/>
        <v>0</v>
      </c>
      <c r="D100" s="1673">
        <v>0</v>
      </c>
      <c r="E100" s="1673">
        <v>0</v>
      </c>
      <c r="F100" s="1673">
        <v>0</v>
      </c>
      <c r="G100" s="1673">
        <v>0</v>
      </c>
      <c r="H100" s="1673">
        <v>0</v>
      </c>
      <c r="I100" s="1673">
        <v>0</v>
      </c>
      <c r="J100" s="1673">
        <v>0</v>
      </c>
      <c r="K100" s="1673">
        <v>0</v>
      </c>
      <c r="L100" s="1673">
        <v>0</v>
      </c>
      <c r="M100" s="1673">
        <v>0</v>
      </c>
      <c r="N100" s="1673">
        <v>0</v>
      </c>
      <c r="O100" s="1673">
        <v>0</v>
      </c>
      <c r="P100" s="1673">
        <v>0</v>
      </c>
      <c r="Q100" s="1673">
        <v>0</v>
      </c>
      <c r="R100" s="1673">
        <v>0</v>
      </c>
      <c r="S100" s="1673">
        <v>0</v>
      </c>
      <c r="T100" s="1673">
        <v>0</v>
      </c>
      <c r="U100" s="1673">
        <v>0</v>
      </c>
      <c r="V100" s="1673">
        <v>0</v>
      </c>
      <c r="W100" s="1673">
        <v>0</v>
      </c>
      <c r="X100" s="1673">
        <v>0</v>
      </c>
      <c r="Y100" s="1673">
        <v>0</v>
      </c>
      <c r="Z100" s="1673">
        <v>0</v>
      </c>
      <c r="AA100" s="1673">
        <v>0</v>
      </c>
      <c r="AB100" s="1673">
        <v>0</v>
      </c>
      <c r="AC100" s="1673">
        <v>0</v>
      </c>
      <c r="AD100" s="1673">
        <v>0</v>
      </c>
      <c r="AE100" s="1673">
        <v>0</v>
      </c>
      <c r="AF100" s="1673">
        <v>0</v>
      </c>
      <c r="AG100" s="1673">
        <v>0</v>
      </c>
      <c r="AH100" s="1673">
        <v>0</v>
      </c>
    </row>
    <row r="101" spans="1:34" ht="30" customHeight="1">
      <c r="A101" s="2021"/>
      <c r="B101" s="989" t="s">
        <v>780</v>
      </c>
      <c r="C101" s="1673">
        <f t="shared" si="24"/>
        <v>122074.30000000002</v>
      </c>
      <c r="D101" s="1673">
        <v>18366.41</v>
      </c>
      <c r="E101" s="1674">
        <v>1015.39</v>
      </c>
      <c r="F101" s="1674">
        <v>314.39999999999998</v>
      </c>
      <c r="G101" s="1674">
        <v>768.72000000000014</v>
      </c>
      <c r="H101" s="1674">
        <v>526.15</v>
      </c>
      <c r="I101" s="1674">
        <v>369.14000000000016</v>
      </c>
      <c r="J101" s="1674">
        <v>1211.6199999999999</v>
      </c>
      <c r="K101" s="1674">
        <v>1102.04</v>
      </c>
      <c r="L101" s="1674">
        <v>759.22</v>
      </c>
      <c r="M101" s="1674">
        <v>8103.230000000015</v>
      </c>
      <c r="N101" s="1674">
        <v>2619.6699999999983</v>
      </c>
      <c r="O101" s="1674">
        <v>302.79999999999995</v>
      </c>
      <c r="P101" s="1674">
        <v>6192.3699999999953</v>
      </c>
      <c r="Q101" s="1674">
        <v>3268.7000000000007</v>
      </c>
      <c r="R101" s="1674">
        <v>2225.5600000000004</v>
      </c>
      <c r="S101" s="1674">
        <v>3634.0300000000007</v>
      </c>
      <c r="T101" s="1674">
        <v>4097.3200000000015</v>
      </c>
      <c r="U101" s="1674">
        <v>6500.4800000000032</v>
      </c>
      <c r="V101" s="1674">
        <v>10000.789999999995</v>
      </c>
      <c r="W101" s="1674">
        <v>12652.120000000006</v>
      </c>
      <c r="X101" s="1674">
        <v>3923.0299999999993</v>
      </c>
      <c r="Y101" s="1673">
        <v>5607.35</v>
      </c>
      <c r="Z101" s="1673">
        <v>3289.6</v>
      </c>
      <c r="AA101" s="1673">
        <v>8798.1200000000008</v>
      </c>
      <c r="AB101" s="1673">
        <v>3995.43</v>
      </c>
      <c r="AC101" s="1673">
        <v>3924.86</v>
      </c>
      <c r="AD101" s="1673">
        <v>3494.34</v>
      </c>
      <c r="AE101" s="1673">
        <v>2949.8</v>
      </c>
      <c r="AF101" s="1673">
        <v>1698.92</v>
      </c>
      <c r="AG101" s="1673">
        <v>362.69</v>
      </c>
      <c r="AH101" s="1673">
        <v>0</v>
      </c>
    </row>
    <row r="102" spans="1:34" ht="30" customHeight="1">
      <c r="A102" s="2021"/>
      <c r="B102" s="991" t="s">
        <v>781</v>
      </c>
      <c r="C102" s="1673">
        <f t="shared" si="24"/>
        <v>0</v>
      </c>
      <c r="D102" s="1673">
        <v>0</v>
      </c>
      <c r="E102" s="1673">
        <v>0</v>
      </c>
      <c r="F102" s="1673">
        <v>0</v>
      </c>
      <c r="G102" s="1673">
        <v>0</v>
      </c>
      <c r="H102" s="1673">
        <v>0</v>
      </c>
      <c r="I102" s="1673">
        <v>0</v>
      </c>
      <c r="J102" s="1673">
        <v>0</v>
      </c>
      <c r="K102" s="1673">
        <v>0</v>
      </c>
      <c r="L102" s="1673">
        <v>0</v>
      </c>
      <c r="M102" s="1673">
        <v>0</v>
      </c>
      <c r="N102" s="1673">
        <v>0</v>
      </c>
      <c r="O102" s="1673">
        <v>0</v>
      </c>
      <c r="P102" s="1673">
        <v>0</v>
      </c>
      <c r="Q102" s="1673">
        <v>0</v>
      </c>
      <c r="R102" s="1673">
        <v>0</v>
      </c>
      <c r="S102" s="1673">
        <v>0</v>
      </c>
      <c r="T102" s="1673">
        <v>0</v>
      </c>
      <c r="U102" s="1673">
        <v>0</v>
      </c>
      <c r="V102" s="1673">
        <v>0</v>
      </c>
      <c r="W102" s="1673">
        <v>0</v>
      </c>
      <c r="X102" s="1673">
        <v>0</v>
      </c>
      <c r="Y102" s="1673">
        <v>0</v>
      </c>
      <c r="Z102" s="1673">
        <v>0</v>
      </c>
      <c r="AA102" s="1673">
        <v>0</v>
      </c>
      <c r="AB102" s="1673">
        <v>0</v>
      </c>
      <c r="AC102" s="1673">
        <v>0</v>
      </c>
      <c r="AD102" s="1673">
        <v>0</v>
      </c>
      <c r="AE102" s="1673">
        <v>0</v>
      </c>
      <c r="AF102" s="1673">
        <v>0</v>
      </c>
      <c r="AG102" s="1673">
        <v>0</v>
      </c>
      <c r="AH102" s="1673">
        <v>0</v>
      </c>
    </row>
    <row r="103" spans="1:34" ht="30" customHeight="1">
      <c r="A103" s="2021"/>
      <c r="B103" s="991" t="s">
        <v>786</v>
      </c>
      <c r="C103" s="1673">
        <f t="shared" si="24"/>
        <v>0</v>
      </c>
      <c r="D103" s="1673">
        <v>0</v>
      </c>
      <c r="E103" s="1673">
        <v>0</v>
      </c>
      <c r="F103" s="1673">
        <v>0</v>
      </c>
      <c r="G103" s="1673">
        <v>0</v>
      </c>
      <c r="H103" s="1673">
        <v>0</v>
      </c>
      <c r="I103" s="1673">
        <v>0</v>
      </c>
      <c r="J103" s="1673">
        <v>0</v>
      </c>
      <c r="K103" s="1673">
        <v>0</v>
      </c>
      <c r="L103" s="1673">
        <v>0</v>
      </c>
      <c r="M103" s="1673">
        <v>0</v>
      </c>
      <c r="N103" s="1673">
        <v>0</v>
      </c>
      <c r="O103" s="1673">
        <v>0</v>
      </c>
      <c r="P103" s="1673">
        <v>0</v>
      </c>
      <c r="Q103" s="1673">
        <v>0</v>
      </c>
      <c r="R103" s="1673">
        <v>0</v>
      </c>
      <c r="S103" s="1673">
        <v>0</v>
      </c>
      <c r="T103" s="1673">
        <v>0</v>
      </c>
      <c r="U103" s="1673">
        <v>0</v>
      </c>
      <c r="V103" s="1673">
        <v>0</v>
      </c>
      <c r="W103" s="1673">
        <v>0</v>
      </c>
      <c r="X103" s="1673">
        <v>0</v>
      </c>
      <c r="Y103" s="1673">
        <v>0</v>
      </c>
      <c r="Z103" s="1673">
        <v>0</v>
      </c>
      <c r="AA103" s="1673">
        <v>0</v>
      </c>
      <c r="AB103" s="1673">
        <v>0</v>
      </c>
      <c r="AC103" s="1673">
        <v>0</v>
      </c>
      <c r="AD103" s="1673">
        <v>0</v>
      </c>
      <c r="AE103" s="1673">
        <v>0</v>
      </c>
      <c r="AF103" s="1673">
        <v>0</v>
      </c>
      <c r="AG103" s="1673">
        <v>0</v>
      </c>
      <c r="AH103" s="1673">
        <v>0</v>
      </c>
    </row>
    <row r="104" spans="1:34" ht="30" customHeight="1">
      <c r="A104" s="2021"/>
      <c r="B104" s="991" t="s">
        <v>799</v>
      </c>
      <c r="C104" s="1673">
        <f t="shared" si="24"/>
        <v>2454.8500000000004</v>
      </c>
      <c r="D104" s="1673"/>
      <c r="E104" s="1674">
        <v>64.53</v>
      </c>
      <c r="F104" s="1674"/>
      <c r="G104" s="1674">
        <v>438.34</v>
      </c>
      <c r="H104" s="1674">
        <v>31.1</v>
      </c>
      <c r="I104" s="1674"/>
      <c r="J104" s="1674"/>
      <c r="K104" s="1674"/>
      <c r="L104" s="1674"/>
      <c r="M104" s="1674">
        <v>1817.8000000000004</v>
      </c>
      <c r="N104" s="1674"/>
      <c r="O104" s="1674"/>
      <c r="P104" s="1674"/>
      <c r="Q104" s="1674"/>
      <c r="R104" s="1674">
        <v>93.62</v>
      </c>
      <c r="S104" s="1674">
        <v>1.06</v>
      </c>
      <c r="T104" s="1674"/>
      <c r="U104" s="1674"/>
      <c r="V104" s="1674"/>
      <c r="W104" s="1674"/>
      <c r="X104" s="1674"/>
      <c r="Y104" s="1673">
        <v>0</v>
      </c>
      <c r="Z104" s="1673">
        <v>0</v>
      </c>
      <c r="AA104" s="1673">
        <v>0</v>
      </c>
      <c r="AB104" s="1673">
        <v>0</v>
      </c>
      <c r="AC104" s="1673">
        <v>0</v>
      </c>
      <c r="AD104" s="1673">
        <v>0</v>
      </c>
      <c r="AE104" s="1673">
        <v>0</v>
      </c>
      <c r="AF104" s="1673">
        <v>8.4</v>
      </c>
      <c r="AG104" s="1673">
        <v>0</v>
      </c>
      <c r="AH104" s="1673">
        <v>0</v>
      </c>
    </row>
    <row r="105" spans="1:34" ht="30" customHeight="1">
      <c r="A105" s="2021"/>
      <c r="B105" s="991" t="s">
        <v>787</v>
      </c>
      <c r="C105" s="1673">
        <f t="shared" si="24"/>
        <v>0</v>
      </c>
      <c r="D105" s="1673">
        <v>0</v>
      </c>
      <c r="E105" s="1673">
        <v>0</v>
      </c>
      <c r="F105" s="1673">
        <v>0</v>
      </c>
      <c r="G105" s="1673">
        <v>0</v>
      </c>
      <c r="H105" s="1673">
        <v>0</v>
      </c>
      <c r="I105" s="1673">
        <v>0</v>
      </c>
      <c r="J105" s="1673">
        <v>0</v>
      </c>
      <c r="K105" s="1673">
        <v>0</v>
      </c>
      <c r="L105" s="1673">
        <v>0</v>
      </c>
      <c r="M105" s="1673">
        <v>0</v>
      </c>
      <c r="N105" s="1673">
        <v>0</v>
      </c>
      <c r="O105" s="1673">
        <v>0</v>
      </c>
      <c r="P105" s="1673">
        <v>0</v>
      </c>
      <c r="Q105" s="1673">
        <v>0</v>
      </c>
      <c r="R105" s="1673">
        <v>0</v>
      </c>
      <c r="S105" s="1673">
        <v>0</v>
      </c>
      <c r="T105" s="1673">
        <v>0</v>
      </c>
      <c r="U105" s="1673">
        <v>0</v>
      </c>
      <c r="V105" s="1673">
        <v>0</v>
      </c>
      <c r="W105" s="1673">
        <v>0</v>
      </c>
      <c r="X105" s="1673">
        <v>0</v>
      </c>
      <c r="Y105" s="1673">
        <v>0</v>
      </c>
      <c r="Z105" s="1673">
        <v>0</v>
      </c>
      <c r="AA105" s="1673">
        <v>0</v>
      </c>
      <c r="AB105" s="1673">
        <v>0</v>
      </c>
      <c r="AC105" s="1673">
        <v>0</v>
      </c>
      <c r="AD105" s="1673">
        <v>0</v>
      </c>
      <c r="AE105" s="1673">
        <v>0</v>
      </c>
      <c r="AF105" s="1673">
        <v>0</v>
      </c>
      <c r="AG105" s="1673">
        <v>0</v>
      </c>
      <c r="AH105" s="1673">
        <v>0</v>
      </c>
    </row>
    <row r="106" spans="1:34" s="1710" customFormat="1" ht="30" customHeight="1">
      <c r="A106" s="2021"/>
      <c r="B106" s="991" t="s">
        <v>1533</v>
      </c>
      <c r="C106" s="1673">
        <f>SUM(D106:AH106)</f>
        <v>0</v>
      </c>
      <c r="D106" s="1673">
        <v>0</v>
      </c>
      <c r="E106" s="1673">
        <v>0</v>
      </c>
      <c r="F106" s="1673">
        <v>0</v>
      </c>
      <c r="G106" s="1673">
        <v>0</v>
      </c>
      <c r="H106" s="1673">
        <v>0</v>
      </c>
      <c r="I106" s="1673">
        <v>0</v>
      </c>
      <c r="J106" s="1673">
        <v>0</v>
      </c>
      <c r="K106" s="1673">
        <v>0</v>
      </c>
      <c r="L106" s="1673">
        <v>0</v>
      </c>
      <c r="M106" s="1673">
        <v>0</v>
      </c>
      <c r="N106" s="1673">
        <v>0</v>
      </c>
      <c r="O106" s="1673">
        <v>0</v>
      </c>
      <c r="P106" s="1673">
        <v>0</v>
      </c>
      <c r="Q106" s="1673">
        <v>0</v>
      </c>
      <c r="R106" s="1673">
        <v>0</v>
      </c>
      <c r="S106" s="1673">
        <v>0</v>
      </c>
      <c r="T106" s="1673">
        <v>0</v>
      </c>
      <c r="U106" s="1673">
        <v>0</v>
      </c>
      <c r="V106" s="1673">
        <v>0</v>
      </c>
      <c r="W106" s="1673">
        <v>0</v>
      </c>
      <c r="X106" s="1673">
        <v>0</v>
      </c>
      <c r="Y106" s="1673">
        <v>0</v>
      </c>
      <c r="Z106" s="1673">
        <v>0</v>
      </c>
      <c r="AA106" s="1673">
        <v>0</v>
      </c>
      <c r="AB106" s="1673">
        <v>0</v>
      </c>
      <c r="AC106" s="1673">
        <v>0</v>
      </c>
      <c r="AD106" s="1673">
        <v>0</v>
      </c>
      <c r="AE106" s="1673">
        <v>0</v>
      </c>
      <c r="AF106" s="1673">
        <v>0</v>
      </c>
      <c r="AG106" s="1673">
        <v>0</v>
      </c>
      <c r="AH106" s="1673">
        <v>0</v>
      </c>
    </row>
    <row r="107" spans="1:34" s="1710" customFormat="1" ht="30" customHeight="1">
      <c r="A107" s="2021"/>
      <c r="B107" s="991" t="s">
        <v>1534</v>
      </c>
      <c r="C107" s="1673">
        <f>SUM(D107:AH107)</f>
        <v>0</v>
      </c>
      <c r="D107" s="1673">
        <v>0</v>
      </c>
      <c r="E107" s="1673">
        <v>0</v>
      </c>
      <c r="F107" s="1673">
        <v>0</v>
      </c>
      <c r="G107" s="1673">
        <v>0</v>
      </c>
      <c r="H107" s="1673">
        <v>0</v>
      </c>
      <c r="I107" s="1673">
        <v>0</v>
      </c>
      <c r="J107" s="1673">
        <v>0</v>
      </c>
      <c r="K107" s="1673">
        <v>0</v>
      </c>
      <c r="L107" s="1673">
        <v>0</v>
      </c>
      <c r="M107" s="1673">
        <v>0</v>
      </c>
      <c r="N107" s="1673">
        <v>0</v>
      </c>
      <c r="O107" s="1673">
        <v>0</v>
      </c>
      <c r="P107" s="1673">
        <v>0</v>
      </c>
      <c r="Q107" s="1673">
        <v>0</v>
      </c>
      <c r="R107" s="1673">
        <v>0</v>
      </c>
      <c r="S107" s="1673">
        <v>0</v>
      </c>
      <c r="T107" s="1673">
        <v>0</v>
      </c>
      <c r="U107" s="1673">
        <v>0</v>
      </c>
      <c r="V107" s="1673">
        <v>0</v>
      </c>
      <c r="W107" s="1673">
        <v>0</v>
      </c>
      <c r="X107" s="1673">
        <v>0</v>
      </c>
      <c r="Y107" s="1673">
        <v>0</v>
      </c>
      <c r="Z107" s="1673">
        <v>0</v>
      </c>
      <c r="AA107" s="1673">
        <v>0</v>
      </c>
      <c r="AB107" s="1673">
        <v>0</v>
      </c>
      <c r="AC107" s="1673">
        <v>0</v>
      </c>
      <c r="AD107" s="1673">
        <v>0</v>
      </c>
      <c r="AE107" s="1673">
        <v>0</v>
      </c>
      <c r="AF107" s="1673">
        <v>0</v>
      </c>
      <c r="AG107" s="1673">
        <v>0</v>
      </c>
      <c r="AH107" s="1673">
        <v>0</v>
      </c>
    </row>
    <row r="108" spans="1:34" ht="30" customHeight="1">
      <c r="A108" s="2021"/>
      <c r="B108" s="989" t="s">
        <v>801</v>
      </c>
      <c r="C108" s="1673">
        <f t="shared" si="24"/>
        <v>0</v>
      </c>
      <c r="D108" s="1673">
        <v>0</v>
      </c>
      <c r="E108" s="1673">
        <v>0</v>
      </c>
      <c r="F108" s="1673">
        <v>0</v>
      </c>
      <c r="G108" s="1673">
        <v>0</v>
      </c>
      <c r="H108" s="1673">
        <v>0</v>
      </c>
      <c r="I108" s="1673">
        <v>0</v>
      </c>
      <c r="J108" s="1673">
        <v>0</v>
      </c>
      <c r="K108" s="1673">
        <v>0</v>
      </c>
      <c r="L108" s="1673">
        <v>0</v>
      </c>
      <c r="M108" s="1673">
        <v>0</v>
      </c>
      <c r="N108" s="1673">
        <v>0</v>
      </c>
      <c r="O108" s="1673">
        <v>0</v>
      </c>
      <c r="P108" s="1673">
        <v>0</v>
      </c>
      <c r="Q108" s="1673">
        <v>0</v>
      </c>
      <c r="R108" s="1673">
        <v>0</v>
      </c>
      <c r="S108" s="1673">
        <v>0</v>
      </c>
      <c r="T108" s="1673">
        <v>0</v>
      </c>
      <c r="U108" s="1673">
        <v>0</v>
      </c>
      <c r="V108" s="1673">
        <v>0</v>
      </c>
      <c r="W108" s="1673">
        <v>0</v>
      </c>
      <c r="X108" s="1673">
        <v>0</v>
      </c>
      <c r="Y108" s="1673">
        <v>0</v>
      </c>
      <c r="Z108" s="1673">
        <v>0</v>
      </c>
      <c r="AA108" s="1673">
        <v>0</v>
      </c>
      <c r="AB108" s="1673">
        <v>0</v>
      </c>
      <c r="AC108" s="1673">
        <v>0</v>
      </c>
      <c r="AD108" s="1673">
        <v>0</v>
      </c>
      <c r="AE108" s="1673">
        <v>0</v>
      </c>
      <c r="AF108" s="1673">
        <v>0</v>
      </c>
      <c r="AG108" s="1673">
        <v>0</v>
      </c>
      <c r="AH108" s="1673">
        <v>0</v>
      </c>
    </row>
    <row r="109" spans="1:34" ht="30" customHeight="1">
      <c r="A109" s="2021"/>
      <c r="B109" s="995" t="s">
        <v>802</v>
      </c>
      <c r="C109" s="1673">
        <f t="shared" si="24"/>
        <v>955.64</v>
      </c>
      <c r="D109" s="1673">
        <v>955.64</v>
      </c>
      <c r="E109" s="1673">
        <v>0</v>
      </c>
      <c r="F109" s="1673">
        <v>0</v>
      </c>
      <c r="G109" s="1673">
        <v>0</v>
      </c>
      <c r="H109" s="1673">
        <v>0</v>
      </c>
      <c r="I109" s="1673">
        <v>0</v>
      </c>
      <c r="J109" s="1673">
        <v>0</v>
      </c>
      <c r="K109" s="1673">
        <v>0</v>
      </c>
      <c r="L109" s="1673">
        <v>0</v>
      </c>
      <c r="M109" s="1673">
        <v>0</v>
      </c>
      <c r="N109" s="1673">
        <v>0</v>
      </c>
      <c r="O109" s="1673">
        <v>0</v>
      </c>
      <c r="P109" s="1673">
        <v>0</v>
      </c>
      <c r="Q109" s="1673">
        <v>0</v>
      </c>
      <c r="R109" s="1673">
        <v>0</v>
      </c>
      <c r="S109" s="1673">
        <v>0</v>
      </c>
      <c r="T109" s="1673">
        <v>0</v>
      </c>
      <c r="U109" s="1673">
        <v>0</v>
      </c>
      <c r="V109" s="1673">
        <v>0</v>
      </c>
      <c r="W109" s="1673">
        <v>0</v>
      </c>
      <c r="X109" s="1673">
        <v>0</v>
      </c>
      <c r="Y109" s="1673">
        <v>0</v>
      </c>
      <c r="Z109" s="1673">
        <v>0</v>
      </c>
      <c r="AA109" s="1673">
        <v>0</v>
      </c>
      <c r="AB109" s="1673">
        <v>0</v>
      </c>
      <c r="AC109" s="1673">
        <v>0</v>
      </c>
      <c r="AD109" s="1673">
        <v>0</v>
      </c>
      <c r="AE109" s="1673">
        <v>0</v>
      </c>
      <c r="AF109" s="1673">
        <v>0</v>
      </c>
      <c r="AG109" s="1673">
        <v>0</v>
      </c>
      <c r="AH109" s="1673">
        <v>0</v>
      </c>
    </row>
    <row r="110" spans="1:34" ht="30" customHeight="1">
      <c r="A110" s="2021"/>
      <c r="B110" s="995" t="s">
        <v>803</v>
      </c>
      <c r="C110" s="1673">
        <f t="shared" si="24"/>
        <v>44157.970000000008</v>
      </c>
      <c r="D110" s="1673">
        <v>6876.62</v>
      </c>
      <c r="E110" s="1674">
        <v>8578.8700000000008</v>
      </c>
      <c r="F110" s="1674">
        <v>10818.770000000002</v>
      </c>
      <c r="G110" s="1674">
        <v>3662.9100000000017</v>
      </c>
      <c r="H110" s="1674">
        <v>2944.2599999999998</v>
      </c>
      <c r="I110" s="1674">
        <v>2010.9899999999996</v>
      </c>
      <c r="J110" s="1674">
        <v>399.09</v>
      </c>
      <c r="K110" s="1674">
        <v>366.95</v>
      </c>
      <c r="L110" s="1674">
        <v>377.63999999999993</v>
      </c>
      <c r="M110" s="1674">
        <v>1129.5999999999999</v>
      </c>
      <c r="N110" s="1674">
        <v>4377.51</v>
      </c>
      <c r="O110" s="1674">
        <v>2364.5400000000004</v>
      </c>
      <c r="P110" s="1674">
        <v>0.37</v>
      </c>
      <c r="Q110" s="1674"/>
      <c r="R110" s="1674"/>
      <c r="S110" s="1674">
        <v>19.29</v>
      </c>
      <c r="T110" s="1674"/>
      <c r="U110" s="1674"/>
      <c r="V110" s="1674"/>
      <c r="W110" s="1674"/>
      <c r="X110" s="1674"/>
      <c r="Y110" s="1673">
        <v>0</v>
      </c>
      <c r="Z110" s="1673">
        <v>0</v>
      </c>
      <c r="AA110" s="1673">
        <v>0</v>
      </c>
      <c r="AB110" s="1673">
        <v>0</v>
      </c>
      <c r="AC110" s="1673">
        <v>140.30000000000001</v>
      </c>
      <c r="AD110" s="1673">
        <v>90.26</v>
      </c>
      <c r="AE110" s="1673">
        <v>0</v>
      </c>
      <c r="AF110" s="1673">
        <v>0</v>
      </c>
      <c r="AG110" s="1673">
        <v>0</v>
      </c>
      <c r="AH110" s="1673">
        <v>0</v>
      </c>
    </row>
    <row r="111" spans="1:34" ht="30" customHeight="1">
      <c r="A111" s="2021"/>
      <c r="B111" s="1011" t="s">
        <v>804</v>
      </c>
      <c r="C111" s="1673">
        <f t="shared" si="24"/>
        <v>4072.51</v>
      </c>
      <c r="D111" s="1673"/>
      <c r="E111" s="1674"/>
      <c r="F111" s="1674">
        <v>44.21</v>
      </c>
      <c r="G111" s="1674">
        <v>323.19</v>
      </c>
      <c r="H111" s="1674">
        <v>502.42999999999995</v>
      </c>
      <c r="I111" s="1674"/>
      <c r="J111" s="1674"/>
      <c r="K111" s="1674">
        <v>424.16999999999996</v>
      </c>
      <c r="L111" s="1674">
        <v>0.34</v>
      </c>
      <c r="M111" s="1674"/>
      <c r="N111" s="1674"/>
      <c r="O111" s="1674"/>
      <c r="P111" s="1674"/>
      <c r="Q111" s="1674"/>
      <c r="R111" s="1674"/>
      <c r="S111" s="1674">
        <v>302.65000000000003</v>
      </c>
      <c r="T111" s="1674">
        <v>214.36</v>
      </c>
      <c r="U111" s="1674">
        <v>541.2600000000001</v>
      </c>
      <c r="V111" s="1674"/>
      <c r="W111" s="1674">
        <v>421.26000000000005</v>
      </c>
      <c r="X111" s="1674"/>
      <c r="Y111" s="1673">
        <v>167.03</v>
      </c>
      <c r="Z111" s="1673">
        <v>319.12</v>
      </c>
      <c r="AA111" s="1673">
        <v>215.89</v>
      </c>
      <c r="AB111" s="1673">
        <v>0</v>
      </c>
      <c r="AC111" s="1673">
        <v>0</v>
      </c>
      <c r="AD111" s="1673">
        <v>0</v>
      </c>
      <c r="AE111" s="1673">
        <v>263.83999999999997</v>
      </c>
      <c r="AF111" s="1673">
        <v>332.76</v>
      </c>
      <c r="AG111" s="1673">
        <v>0</v>
      </c>
      <c r="AH111" s="1673">
        <v>0</v>
      </c>
    </row>
    <row r="112" spans="1:34" ht="30" customHeight="1">
      <c r="A112" s="2021"/>
      <c r="B112" s="1011" t="s">
        <v>805</v>
      </c>
      <c r="C112" s="1673">
        <f t="shared" si="24"/>
        <v>710.22</v>
      </c>
      <c r="D112" s="1673"/>
      <c r="E112" s="1674"/>
      <c r="F112" s="1674"/>
      <c r="G112" s="1674"/>
      <c r="H112" s="1674">
        <v>105.49</v>
      </c>
      <c r="I112" s="1674"/>
      <c r="J112" s="1674"/>
      <c r="K112" s="1674"/>
      <c r="L112" s="1674"/>
      <c r="M112" s="1674"/>
      <c r="N112" s="1674"/>
      <c r="O112" s="1674"/>
      <c r="P112" s="1674"/>
      <c r="Q112" s="1674"/>
      <c r="R112" s="1674"/>
      <c r="S112" s="1674"/>
      <c r="T112" s="1674"/>
      <c r="U112" s="1674"/>
      <c r="V112" s="1674"/>
      <c r="W112" s="1674"/>
      <c r="X112" s="1674"/>
      <c r="Y112" s="1673">
        <v>0</v>
      </c>
      <c r="Z112" s="1673">
        <v>0</v>
      </c>
      <c r="AA112" s="1673">
        <v>0</v>
      </c>
      <c r="AB112" s="1673">
        <v>0</v>
      </c>
      <c r="AC112" s="1673">
        <v>0</v>
      </c>
      <c r="AD112" s="1673">
        <v>92.8</v>
      </c>
      <c r="AE112" s="1673">
        <v>0</v>
      </c>
      <c r="AF112" s="1673">
        <v>0</v>
      </c>
      <c r="AG112" s="1673">
        <v>382.3</v>
      </c>
      <c r="AH112" s="1673">
        <v>129.63</v>
      </c>
    </row>
    <row r="113" spans="1:34" ht="30" customHeight="1">
      <c r="A113" s="2021"/>
      <c r="B113" s="1011" t="s">
        <v>806</v>
      </c>
      <c r="C113" s="1673">
        <f t="shared" si="24"/>
        <v>0</v>
      </c>
      <c r="D113" s="1673">
        <v>0</v>
      </c>
      <c r="E113" s="1673">
        <v>0</v>
      </c>
      <c r="F113" s="1673">
        <v>0</v>
      </c>
      <c r="G113" s="1673">
        <v>0</v>
      </c>
      <c r="H113" s="1673">
        <v>0</v>
      </c>
      <c r="I113" s="1673">
        <v>0</v>
      </c>
      <c r="J113" s="1673">
        <v>0</v>
      </c>
      <c r="K113" s="1673">
        <v>0</v>
      </c>
      <c r="L113" s="1673">
        <v>0</v>
      </c>
      <c r="M113" s="1673">
        <v>0</v>
      </c>
      <c r="N113" s="1673">
        <v>0</v>
      </c>
      <c r="O113" s="1673">
        <v>0</v>
      </c>
      <c r="P113" s="1673">
        <v>0</v>
      </c>
      <c r="Q113" s="1673">
        <v>0</v>
      </c>
      <c r="R113" s="1673">
        <v>0</v>
      </c>
      <c r="S113" s="1673">
        <v>0</v>
      </c>
      <c r="T113" s="1673">
        <v>0</v>
      </c>
      <c r="U113" s="1673">
        <v>0</v>
      </c>
      <c r="V113" s="1673">
        <v>0</v>
      </c>
      <c r="W113" s="1673">
        <v>0</v>
      </c>
      <c r="X113" s="1673">
        <v>0</v>
      </c>
      <c r="Y113" s="1673">
        <v>0</v>
      </c>
      <c r="Z113" s="1673">
        <v>0</v>
      </c>
      <c r="AA113" s="1673">
        <v>0</v>
      </c>
      <c r="AB113" s="1673">
        <v>0</v>
      </c>
      <c r="AC113" s="1673">
        <v>0</v>
      </c>
      <c r="AD113" s="1673">
        <v>0</v>
      </c>
      <c r="AE113" s="1673">
        <v>0</v>
      </c>
      <c r="AF113" s="1673">
        <v>0</v>
      </c>
      <c r="AG113" s="1673">
        <v>0</v>
      </c>
      <c r="AH113" s="1673">
        <v>0</v>
      </c>
    </row>
    <row r="114" spans="1:34" ht="30" customHeight="1">
      <c r="A114" s="2021"/>
      <c r="B114" s="995" t="s">
        <v>807</v>
      </c>
      <c r="C114" s="1673">
        <f t="shared" si="24"/>
        <v>7.9</v>
      </c>
      <c r="D114" s="1673"/>
      <c r="E114" s="1673"/>
      <c r="F114" s="1673"/>
      <c r="G114" s="1673"/>
      <c r="H114" s="1673"/>
      <c r="I114" s="1673"/>
      <c r="J114" s="1673"/>
      <c r="K114" s="1673"/>
      <c r="L114" s="1673"/>
      <c r="M114" s="1673"/>
      <c r="N114" s="1673"/>
      <c r="O114" s="1673"/>
      <c r="P114" s="1673"/>
      <c r="Q114" s="1673"/>
      <c r="R114" s="1673"/>
      <c r="S114" s="1673"/>
      <c r="T114" s="1673"/>
      <c r="U114" s="1673"/>
      <c r="V114" s="1673"/>
      <c r="W114" s="1673">
        <v>7.9</v>
      </c>
      <c r="X114" s="1673"/>
      <c r="Y114" s="1673">
        <v>0</v>
      </c>
      <c r="Z114" s="1673">
        <v>0</v>
      </c>
      <c r="AA114" s="1673">
        <v>0</v>
      </c>
      <c r="AB114" s="1673">
        <v>0</v>
      </c>
      <c r="AC114" s="1673">
        <v>0</v>
      </c>
      <c r="AD114" s="1673">
        <v>0</v>
      </c>
      <c r="AE114" s="1673">
        <v>0</v>
      </c>
      <c r="AF114" s="1673">
        <v>0</v>
      </c>
      <c r="AG114" s="1673">
        <v>0</v>
      </c>
      <c r="AH114" s="1673">
        <v>0</v>
      </c>
    </row>
    <row r="115" spans="1:34" ht="30" customHeight="1">
      <c r="A115" s="2021"/>
      <c r="B115" s="991" t="s">
        <v>808</v>
      </c>
      <c r="C115" s="1673">
        <f t="shared" si="24"/>
        <v>2243.5500000000002</v>
      </c>
      <c r="D115" s="1673"/>
      <c r="E115" s="1674"/>
      <c r="F115" s="1674">
        <v>92.32</v>
      </c>
      <c r="G115" s="1674"/>
      <c r="H115" s="1674"/>
      <c r="I115" s="1674"/>
      <c r="J115" s="1674"/>
      <c r="K115" s="1674"/>
      <c r="L115" s="1674"/>
      <c r="M115" s="1674">
        <v>1881.23</v>
      </c>
      <c r="N115" s="1674"/>
      <c r="O115" s="1674"/>
      <c r="P115" s="1674"/>
      <c r="Q115" s="1674"/>
      <c r="R115" s="1674"/>
      <c r="S115" s="1674"/>
      <c r="T115" s="1674"/>
      <c r="U115" s="1674"/>
      <c r="V115" s="1674"/>
      <c r="W115" s="1674"/>
      <c r="X115" s="1674"/>
      <c r="Y115" s="1673">
        <v>270</v>
      </c>
      <c r="Z115" s="1673">
        <v>0</v>
      </c>
      <c r="AA115" s="1673">
        <v>0</v>
      </c>
      <c r="AB115" s="1673">
        <v>0</v>
      </c>
      <c r="AC115" s="1673">
        <v>0</v>
      </c>
      <c r="AD115" s="1673">
        <v>0</v>
      </c>
      <c r="AE115" s="1673">
        <v>0</v>
      </c>
      <c r="AF115" s="1673">
        <v>0</v>
      </c>
      <c r="AG115" s="1673">
        <v>0</v>
      </c>
      <c r="AH115" s="1673">
        <v>0</v>
      </c>
    </row>
    <row r="116" spans="1:34" ht="30" customHeight="1">
      <c r="A116" s="2021"/>
      <c r="B116" s="1011" t="s">
        <v>821</v>
      </c>
      <c r="C116" s="1673">
        <f t="shared" si="24"/>
        <v>203.75</v>
      </c>
      <c r="D116" s="1673">
        <v>0</v>
      </c>
      <c r="E116" s="1673">
        <v>0</v>
      </c>
      <c r="F116" s="1673">
        <v>0</v>
      </c>
      <c r="G116" s="1673">
        <v>0</v>
      </c>
      <c r="H116" s="1673">
        <v>0</v>
      </c>
      <c r="I116" s="1673">
        <v>0</v>
      </c>
      <c r="J116" s="1673">
        <v>0</v>
      </c>
      <c r="K116" s="1673">
        <v>0</v>
      </c>
      <c r="L116" s="1673">
        <v>0</v>
      </c>
      <c r="M116" s="1673">
        <v>0</v>
      </c>
      <c r="N116" s="1673">
        <v>0</v>
      </c>
      <c r="O116" s="1673">
        <v>0</v>
      </c>
      <c r="P116" s="1673">
        <v>0</v>
      </c>
      <c r="Q116" s="1673">
        <v>0</v>
      </c>
      <c r="R116" s="1673">
        <v>0</v>
      </c>
      <c r="S116" s="1673">
        <v>0</v>
      </c>
      <c r="T116" s="1673">
        <v>0</v>
      </c>
      <c r="U116" s="1673">
        <v>0</v>
      </c>
      <c r="V116" s="1673">
        <v>0</v>
      </c>
      <c r="W116" s="1673">
        <v>0</v>
      </c>
      <c r="X116" s="1673">
        <v>0</v>
      </c>
      <c r="Y116" s="1673">
        <v>0</v>
      </c>
      <c r="Z116" s="1673">
        <v>2.62</v>
      </c>
      <c r="AA116" s="1673">
        <v>0</v>
      </c>
      <c r="AB116" s="1673">
        <v>0</v>
      </c>
      <c r="AC116" s="1673">
        <v>0</v>
      </c>
      <c r="AD116" s="1673">
        <v>0</v>
      </c>
      <c r="AE116" s="1673">
        <v>0</v>
      </c>
      <c r="AF116" s="1673">
        <v>201.13</v>
      </c>
      <c r="AG116" s="1673">
        <v>0</v>
      </c>
      <c r="AH116" s="1673">
        <v>0</v>
      </c>
    </row>
    <row r="117" spans="1:34" ht="30" customHeight="1">
      <c r="A117" s="2021"/>
      <c r="B117" s="1011" t="s">
        <v>822</v>
      </c>
      <c r="C117" s="1673">
        <f t="shared" si="24"/>
        <v>7.2</v>
      </c>
      <c r="D117" s="1673">
        <v>0</v>
      </c>
      <c r="E117" s="1673">
        <v>0</v>
      </c>
      <c r="F117" s="1673">
        <v>0</v>
      </c>
      <c r="G117" s="1673">
        <v>0</v>
      </c>
      <c r="H117" s="1673">
        <v>0</v>
      </c>
      <c r="I117" s="1673">
        <v>0</v>
      </c>
      <c r="J117" s="1673">
        <v>0</v>
      </c>
      <c r="K117" s="1673">
        <v>0</v>
      </c>
      <c r="L117" s="1673">
        <v>0</v>
      </c>
      <c r="M117" s="1673">
        <v>0</v>
      </c>
      <c r="N117" s="1673">
        <v>0</v>
      </c>
      <c r="O117" s="1673">
        <v>0</v>
      </c>
      <c r="P117" s="1673">
        <v>0</v>
      </c>
      <c r="Q117" s="1673">
        <v>0</v>
      </c>
      <c r="R117" s="1673">
        <v>0</v>
      </c>
      <c r="S117" s="1673">
        <v>0</v>
      </c>
      <c r="T117" s="1673">
        <v>0</v>
      </c>
      <c r="U117" s="1673">
        <v>0</v>
      </c>
      <c r="V117" s="1673">
        <v>0</v>
      </c>
      <c r="W117" s="1673">
        <v>0</v>
      </c>
      <c r="X117" s="1673">
        <v>0</v>
      </c>
      <c r="Y117" s="1673">
        <v>0</v>
      </c>
      <c r="Z117" s="1673">
        <v>0</v>
      </c>
      <c r="AA117" s="1673">
        <v>0</v>
      </c>
      <c r="AB117" s="1673">
        <v>0</v>
      </c>
      <c r="AC117" s="1673">
        <v>0</v>
      </c>
      <c r="AD117" s="1673">
        <v>0</v>
      </c>
      <c r="AE117" s="1673">
        <v>0</v>
      </c>
      <c r="AF117" s="1673">
        <v>0</v>
      </c>
      <c r="AG117" s="1673">
        <v>0</v>
      </c>
      <c r="AH117" s="1673">
        <v>7.2</v>
      </c>
    </row>
    <row r="118" spans="1:34" ht="19.5" customHeight="1">
      <c r="A118" s="2021"/>
      <c r="B118" s="1249" t="s">
        <v>952</v>
      </c>
      <c r="C118" s="1673">
        <f t="shared" si="24"/>
        <v>360.62</v>
      </c>
      <c r="D118" s="1673">
        <v>0</v>
      </c>
      <c r="E118" s="1673">
        <v>0</v>
      </c>
      <c r="F118" s="1673">
        <v>0</v>
      </c>
      <c r="G118" s="1673">
        <v>0</v>
      </c>
      <c r="H118" s="1673">
        <v>0</v>
      </c>
      <c r="I118" s="1673">
        <v>0</v>
      </c>
      <c r="J118" s="1673">
        <v>0</v>
      </c>
      <c r="K118" s="1673">
        <v>0</v>
      </c>
      <c r="L118" s="1673">
        <v>0</v>
      </c>
      <c r="M118" s="1673">
        <v>0</v>
      </c>
      <c r="N118" s="1673">
        <v>0</v>
      </c>
      <c r="O118" s="1673">
        <v>0</v>
      </c>
      <c r="P118" s="1673">
        <v>0</v>
      </c>
      <c r="Q118" s="1673">
        <v>0</v>
      </c>
      <c r="R118" s="1673">
        <v>0</v>
      </c>
      <c r="S118" s="1673">
        <v>0</v>
      </c>
      <c r="T118" s="1673">
        <v>0</v>
      </c>
      <c r="U118" s="1673">
        <v>0</v>
      </c>
      <c r="V118" s="1673">
        <v>0</v>
      </c>
      <c r="W118" s="1673">
        <v>0</v>
      </c>
      <c r="X118" s="1673">
        <v>0</v>
      </c>
      <c r="Y118" s="1673">
        <v>0</v>
      </c>
      <c r="Z118" s="1673">
        <v>0</v>
      </c>
      <c r="AA118" s="1673">
        <v>0</v>
      </c>
      <c r="AB118" s="1673">
        <v>0</v>
      </c>
      <c r="AC118" s="1673">
        <v>0</v>
      </c>
      <c r="AD118" s="1673">
        <v>0</v>
      </c>
      <c r="AE118" s="1673">
        <v>0</v>
      </c>
      <c r="AF118" s="1673">
        <v>0</v>
      </c>
      <c r="AG118" s="1673">
        <v>0</v>
      </c>
      <c r="AH118" s="1673">
        <v>360.62</v>
      </c>
    </row>
    <row r="119" spans="1:34" ht="19.5" customHeight="1">
      <c r="A119" s="2391" t="s">
        <v>810</v>
      </c>
      <c r="B119" s="1675" t="s">
        <v>41</v>
      </c>
      <c r="C119" s="1679">
        <f>SUM(C120:C141)</f>
        <v>91399.559999999983</v>
      </c>
      <c r="D119" s="1675">
        <f>SUM(중구배수관!D120:'중구배수관'!D141)</f>
        <v>24116.500000000004</v>
      </c>
      <c r="E119" s="1675">
        <f>SUM(중구배수관!E120:'중구배수관'!E141)</f>
        <v>3114.6099999999997</v>
      </c>
      <c r="F119" s="1675">
        <f>SUM(중구배수관!F120:'중구배수관'!F141)</f>
        <v>2586.1900000000005</v>
      </c>
      <c r="G119" s="1675">
        <f>SUM(중구배수관!G120:'중구배수관'!G141)</f>
        <v>1067.4399999999998</v>
      </c>
      <c r="H119" s="1675">
        <f>SUM(중구배수관!H120:'중구배수관'!H141)</f>
        <v>469.65</v>
      </c>
      <c r="I119" s="1675">
        <f>SUM(중구배수관!I120:'중구배수관'!I141)</f>
        <v>1855.3900000000003</v>
      </c>
      <c r="J119" s="1675">
        <f>SUM(중구배수관!J120:'중구배수관'!J141)</f>
        <v>1011.4100000000002</v>
      </c>
      <c r="K119" s="1675">
        <f>SUM(중구배수관!K120:'중구배수관'!K141)</f>
        <v>95.99</v>
      </c>
      <c r="L119" s="1675">
        <f>SUM(중구배수관!L120:'중구배수관'!L141)</f>
        <v>538.37</v>
      </c>
      <c r="M119" s="1675">
        <f>SUM(중구배수관!M120:'중구배수관'!M141)</f>
        <v>3501.06</v>
      </c>
      <c r="N119" s="1675">
        <f>SUM(중구배수관!N120:'중구배수관'!N141)</f>
        <v>1365.1499999999999</v>
      </c>
      <c r="O119" s="1675">
        <f>SUM(중구배수관!O120:'중구배수관'!O141)</f>
        <v>657.33</v>
      </c>
      <c r="P119" s="1675">
        <f>SUM(중구배수관!P120:'중구배수관'!P141)</f>
        <v>3945.0900000000015</v>
      </c>
      <c r="Q119" s="1675">
        <f>SUM(중구배수관!Q120:'중구배수관'!Q141)</f>
        <v>6488.1799999999967</v>
      </c>
      <c r="R119" s="1675">
        <f>SUM(중구배수관!R120:'중구배수관'!R141)</f>
        <v>2266.7600000000002</v>
      </c>
      <c r="S119" s="1675">
        <f>SUM(중구배수관!S120:'중구배수관'!S141)</f>
        <v>5354.1899999999987</v>
      </c>
      <c r="T119" s="1675">
        <f>SUM(중구배수관!T120:'중구배수관'!T141)</f>
        <v>954.02</v>
      </c>
      <c r="U119" s="1675">
        <f>SUM(중구배수관!U120:'중구배수관'!U141)</f>
        <v>1715.8500000000001</v>
      </c>
      <c r="V119" s="1675">
        <f>SUM(중구배수관!V120:'중구배수관'!V141)</f>
        <v>3117.2500000000009</v>
      </c>
      <c r="W119" s="1675">
        <f>SUM(중구배수관!W120:'중구배수관'!W141)</f>
        <v>5610.7300000000005</v>
      </c>
      <c r="X119" s="1675">
        <f>SUM(중구배수관!X120:'중구배수관'!X141)</f>
        <v>3419.2100000000009</v>
      </c>
      <c r="Y119" s="1675">
        <f>SUM(중구배수관!Y120:'중구배수관'!Y141)</f>
        <v>2791.2599999999998</v>
      </c>
      <c r="Z119" s="1675">
        <f>SUM(중구배수관!Z120:'중구배수관'!Z141)</f>
        <v>1278.23</v>
      </c>
      <c r="AA119" s="1675">
        <f>SUM(중구배수관!AA120:'중구배수관'!AA141)</f>
        <v>2876.03</v>
      </c>
      <c r="AB119" s="1675">
        <f>SUM(중구배수관!AB120:'중구배수관'!AB141)</f>
        <v>1241.77</v>
      </c>
      <c r="AC119" s="1675">
        <f>SUM(중구배수관!AC120:'중구배수관'!AC141)</f>
        <v>2751.6</v>
      </c>
      <c r="AD119" s="1675">
        <f>SUM(중구배수관!AD120:'중구배수관'!AD141)</f>
        <v>2972.1500000000005</v>
      </c>
      <c r="AE119" s="1675">
        <f>SUM(중구배수관!AE120:'중구배수관'!AE141)</f>
        <v>1575.24</v>
      </c>
      <c r="AF119" s="1675">
        <f>SUM(중구배수관!AF120:'중구배수관'!AF141)</f>
        <v>878.58</v>
      </c>
      <c r="AG119" s="1675">
        <f>SUM(중구배수관!AG120:'중구배수관'!AG141)</f>
        <v>942.31000000000006</v>
      </c>
      <c r="AH119" s="1675">
        <f>SUM(중구배수관!AH120:'중구배수관'!AH141)</f>
        <v>842.02</v>
      </c>
    </row>
    <row r="120" spans="1:34" ht="19.5" customHeight="1">
      <c r="A120" s="2391" t="s">
        <v>810</v>
      </c>
      <c r="B120" s="989" t="s">
        <v>951</v>
      </c>
      <c r="C120" s="1673">
        <f t="shared" si="24"/>
        <v>1356.74</v>
      </c>
      <c r="D120" s="1673">
        <v>0</v>
      </c>
      <c r="E120" s="1673">
        <v>0</v>
      </c>
      <c r="F120" s="1673">
        <v>0</v>
      </c>
      <c r="G120" s="1673">
        <v>0</v>
      </c>
      <c r="H120" s="1673">
        <v>0</v>
      </c>
      <c r="I120" s="1673">
        <v>0</v>
      </c>
      <c r="J120" s="1673">
        <v>0</v>
      </c>
      <c r="K120" s="1673">
        <v>0</v>
      </c>
      <c r="L120" s="1673">
        <v>0</v>
      </c>
      <c r="M120" s="1673">
        <v>0</v>
      </c>
      <c r="N120" s="1673">
        <v>0</v>
      </c>
      <c r="O120" s="1673">
        <v>0</v>
      </c>
      <c r="P120" s="1673">
        <v>0</v>
      </c>
      <c r="Q120" s="1673">
        <v>0</v>
      </c>
      <c r="R120" s="1673">
        <v>0</v>
      </c>
      <c r="S120" s="1673">
        <v>0</v>
      </c>
      <c r="T120" s="1673">
        <v>0</v>
      </c>
      <c r="U120" s="1673">
        <v>0</v>
      </c>
      <c r="V120" s="1673">
        <v>0</v>
      </c>
      <c r="W120" s="1673">
        <v>0</v>
      </c>
      <c r="X120" s="1673">
        <v>0</v>
      </c>
      <c r="Y120" s="1673">
        <v>0</v>
      </c>
      <c r="Z120" s="1673">
        <v>0</v>
      </c>
      <c r="AA120" s="1673">
        <v>0</v>
      </c>
      <c r="AB120" s="1673">
        <v>0</v>
      </c>
      <c r="AC120" s="1673">
        <v>0</v>
      </c>
      <c r="AD120" s="1673">
        <v>0</v>
      </c>
      <c r="AE120" s="1673">
        <v>0</v>
      </c>
      <c r="AF120" s="1673">
        <v>0</v>
      </c>
      <c r="AG120" s="1673">
        <v>784.74</v>
      </c>
      <c r="AH120" s="1673">
        <v>572</v>
      </c>
    </row>
    <row r="121" spans="1:34" ht="30" customHeight="1">
      <c r="A121" s="2021"/>
      <c r="B121" s="989" t="s">
        <v>796</v>
      </c>
      <c r="C121" s="1673">
        <f t="shared" si="24"/>
        <v>1530.02</v>
      </c>
      <c r="D121" s="1673">
        <v>1530.02</v>
      </c>
      <c r="E121" s="1673"/>
      <c r="F121" s="1673"/>
      <c r="G121" s="1673"/>
      <c r="H121" s="1673"/>
      <c r="I121" s="1673"/>
      <c r="J121" s="1673"/>
      <c r="K121" s="1673"/>
      <c r="L121" s="1673"/>
      <c r="M121" s="1678" t="s">
        <v>955</v>
      </c>
      <c r="N121" s="1673"/>
      <c r="O121" s="1673"/>
      <c r="P121" s="1673"/>
      <c r="Q121" s="1673"/>
      <c r="R121" s="1673"/>
      <c r="S121" s="1673"/>
      <c r="T121" s="1673"/>
      <c r="U121" s="1673"/>
      <c r="V121" s="1673"/>
      <c r="W121" s="1673"/>
      <c r="X121" s="1673"/>
      <c r="Y121" s="1673">
        <v>0</v>
      </c>
      <c r="Z121" s="1673">
        <v>0</v>
      </c>
      <c r="AA121" s="1673">
        <v>0</v>
      </c>
      <c r="AB121" s="1673">
        <v>0</v>
      </c>
      <c r="AC121" s="1673">
        <v>0</v>
      </c>
      <c r="AD121" s="1673">
        <v>0</v>
      </c>
      <c r="AE121" s="1673">
        <v>0</v>
      </c>
      <c r="AF121" s="1673">
        <v>0</v>
      </c>
      <c r="AG121" s="1673">
        <v>0</v>
      </c>
      <c r="AH121" s="1673">
        <v>0</v>
      </c>
    </row>
    <row r="122" spans="1:34" ht="30" customHeight="1">
      <c r="A122" s="2021"/>
      <c r="B122" s="989" t="s">
        <v>797</v>
      </c>
      <c r="C122" s="1673">
        <f t="shared" si="24"/>
        <v>3738.3599999999997</v>
      </c>
      <c r="D122" s="1673">
        <v>3665.87</v>
      </c>
      <c r="E122" s="1674"/>
      <c r="F122" s="1674"/>
      <c r="G122" s="1674"/>
      <c r="H122" s="1674"/>
      <c r="I122" s="1674"/>
      <c r="J122" s="1674"/>
      <c r="K122" s="1674"/>
      <c r="L122" s="1674"/>
      <c r="M122" s="1674"/>
      <c r="N122" s="1674"/>
      <c r="O122" s="1674"/>
      <c r="P122" s="1674"/>
      <c r="Q122" s="1674"/>
      <c r="R122" s="1674"/>
      <c r="S122" s="1674"/>
      <c r="T122" s="1674"/>
      <c r="U122" s="1674"/>
      <c r="V122" s="1674"/>
      <c r="W122" s="1674"/>
      <c r="X122" s="1674">
        <v>10</v>
      </c>
      <c r="Y122" s="1673">
        <v>0</v>
      </c>
      <c r="Z122" s="1673">
        <v>0</v>
      </c>
      <c r="AA122" s="1673">
        <v>0</v>
      </c>
      <c r="AB122" s="1673">
        <v>0</v>
      </c>
      <c r="AC122" s="1673">
        <v>0</v>
      </c>
      <c r="AD122" s="1673">
        <v>0</v>
      </c>
      <c r="AE122" s="1673">
        <v>0</v>
      </c>
      <c r="AF122" s="1673">
        <v>60</v>
      </c>
      <c r="AG122" s="1673">
        <v>2.4900000000000002</v>
      </c>
      <c r="AH122" s="1673">
        <v>0</v>
      </c>
    </row>
    <row r="123" spans="1:34" ht="30" customHeight="1">
      <c r="A123" s="2021"/>
      <c r="B123" s="989" t="s">
        <v>798</v>
      </c>
      <c r="C123" s="1673">
        <f t="shared" si="24"/>
        <v>0</v>
      </c>
      <c r="D123" s="1673">
        <v>0</v>
      </c>
      <c r="E123" s="1673">
        <v>0</v>
      </c>
      <c r="F123" s="1673">
        <v>0</v>
      </c>
      <c r="G123" s="1673">
        <v>0</v>
      </c>
      <c r="H123" s="1673">
        <v>0</v>
      </c>
      <c r="I123" s="1673">
        <v>0</v>
      </c>
      <c r="J123" s="1673">
        <v>0</v>
      </c>
      <c r="K123" s="1673">
        <v>0</v>
      </c>
      <c r="L123" s="1673">
        <v>0</v>
      </c>
      <c r="M123" s="1673">
        <v>0</v>
      </c>
      <c r="N123" s="1673">
        <v>0</v>
      </c>
      <c r="O123" s="1673">
        <v>0</v>
      </c>
      <c r="P123" s="1673">
        <v>0</v>
      </c>
      <c r="Q123" s="1673">
        <v>0</v>
      </c>
      <c r="R123" s="1673">
        <v>0</v>
      </c>
      <c r="S123" s="1673">
        <v>0</v>
      </c>
      <c r="T123" s="1673">
        <v>0</v>
      </c>
      <c r="U123" s="1673">
        <v>0</v>
      </c>
      <c r="V123" s="1673">
        <v>0</v>
      </c>
      <c r="W123" s="1673">
        <v>0</v>
      </c>
      <c r="X123" s="1673">
        <v>0</v>
      </c>
      <c r="Y123" s="1673">
        <v>0</v>
      </c>
      <c r="Z123" s="1673">
        <v>0</v>
      </c>
      <c r="AA123" s="1673">
        <v>0</v>
      </c>
      <c r="AB123" s="1673">
        <v>0</v>
      </c>
      <c r="AC123" s="1673">
        <v>0</v>
      </c>
      <c r="AD123" s="1673">
        <v>0</v>
      </c>
      <c r="AE123" s="1673">
        <v>0</v>
      </c>
      <c r="AF123" s="1673">
        <v>0</v>
      </c>
      <c r="AG123" s="1673">
        <v>0</v>
      </c>
      <c r="AH123" s="1673">
        <v>0</v>
      </c>
    </row>
    <row r="124" spans="1:34" ht="30" customHeight="1">
      <c r="A124" s="2021"/>
      <c r="B124" s="989" t="s">
        <v>780</v>
      </c>
      <c r="C124" s="1673">
        <f t="shared" si="24"/>
        <v>70577.58</v>
      </c>
      <c r="D124" s="1673">
        <v>15906.12</v>
      </c>
      <c r="E124" s="1674">
        <v>541.09999999999991</v>
      </c>
      <c r="F124" s="1674">
        <v>551.59</v>
      </c>
      <c r="G124" s="1674">
        <v>531.09999999999991</v>
      </c>
      <c r="H124" s="1674">
        <v>234.10999999999999</v>
      </c>
      <c r="I124" s="1674">
        <v>547.19999999999993</v>
      </c>
      <c r="J124" s="1674">
        <v>1011.4100000000002</v>
      </c>
      <c r="K124" s="1674">
        <v>95.99</v>
      </c>
      <c r="L124" s="1674">
        <v>410.75</v>
      </c>
      <c r="M124" s="1674">
        <v>3428.13</v>
      </c>
      <c r="N124" s="1674">
        <v>1174.08</v>
      </c>
      <c r="O124" s="1674">
        <v>213.62</v>
      </c>
      <c r="P124" s="1674">
        <v>3671.1900000000014</v>
      </c>
      <c r="Q124" s="1674">
        <v>6488.1799999999967</v>
      </c>
      <c r="R124" s="1674">
        <v>2266.7600000000002</v>
      </c>
      <c r="S124" s="1674">
        <v>5351.1699999999983</v>
      </c>
      <c r="T124" s="1674">
        <v>836.57999999999993</v>
      </c>
      <c r="U124" s="1674">
        <v>1615.9900000000002</v>
      </c>
      <c r="V124" s="1674">
        <v>3114.3200000000011</v>
      </c>
      <c r="W124" s="1674">
        <v>5443.7300000000005</v>
      </c>
      <c r="X124" s="1674">
        <v>2451.920000000001</v>
      </c>
      <c r="Y124" s="1673">
        <v>2052.6799999999998</v>
      </c>
      <c r="Z124" s="1673">
        <v>1278.23</v>
      </c>
      <c r="AA124" s="1673">
        <v>2876.03</v>
      </c>
      <c r="AB124" s="1673">
        <v>1241.77</v>
      </c>
      <c r="AC124" s="1673">
        <v>2751.6</v>
      </c>
      <c r="AD124" s="1673">
        <v>2272.0300000000002</v>
      </c>
      <c r="AE124" s="1673">
        <v>1272.6500000000001</v>
      </c>
      <c r="AF124" s="1673">
        <v>792.47</v>
      </c>
      <c r="AG124" s="1673">
        <v>155.08000000000001</v>
      </c>
      <c r="AH124" s="1673">
        <v>0</v>
      </c>
    </row>
    <row r="125" spans="1:34" ht="30" customHeight="1">
      <c r="A125" s="2021"/>
      <c r="B125" s="991" t="s">
        <v>781</v>
      </c>
      <c r="C125" s="1673">
        <f t="shared" si="24"/>
        <v>0</v>
      </c>
      <c r="D125" s="1673">
        <v>0</v>
      </c>
      <c r="E125" s="1673">
        <v>0</v>
      </c>
      <c r="F125" s="1673">
        <v>0</v>
      </c>
      <c r="G125" s="1673">
        <v>0</v>
      </c>
      <c r="H125" s="1673">
        <v>0</v>
      </c>
      <c r="I125" s="1673">
        <v>0</v>
      </c>
      <c r="J125" s="1673">
        <v>0</v>
      </c>
      <c r="K125" s="1673">
        <v>0</v>
      </c>
      <c r="L125" s="1673">
        <v>0</v>
      </c>
      <c r="M125" s="1673">
        <v>0</v>
      </c>
      <c r="N125" s="1673">
        <v>0</v>
      </c>
      <c r="O125" s="1673">
        <v>0</v>
      </c>
      <c r="P125" s="1673">
        <v>0</v>
      </c>
      <c r="Q125" s="1673">
        <v>0</v>
      </c>
      <c r="R125" s="1673">
        <v>0</v>
      </c>
      <c r="S125" s="1673">
        <v>0</v>
      </c>
      <c r="T125" s="1673">
        <v>0</v>
      </c>
      <c r="U125" s="1673">
        <v>0</v>
      </c>
      <c r="V125" s="1673">
        <v>0</v>
      </c>
      <c r="W125" s="1673">
        <v>0</v>
      </c>
      <c r="X125" s="1673">
        <v>0</v>
      </c>
      <c r="Y125" s="1673">
        <v>0</v>
      </c>
      <c r="Z125" s="1673">
        <v>0</v>
      </c>
      <c r="AA125" s="1673">
        <v>0</v>
      </c>
      <c r="AB125" s="1673">
        <v>0</v>
      </c>
      <c r="AC125" s="1673">
        <v>0</v>
      </c>
      <c r="AD125" s="1673">
        <v>0</v>
      </c>
      <c r="AE125" s="1673">
        <v>0</v>
      </c>
      <c r="AF125" s="1673">
        <v>0</v>
      </c>
      <c r="AG125" s="1673">
        <v>0</v>
      </c>
      <c r="AH125" s="1673">
        <v>0</v>
      </c>
    </row>
    <row r="126" spans="1:34" ht="30" customHeight="1">
      <c r="A126" s="2021"/>
      <c r="B126" s="991" t="s">
        <v>786</v>
      </c>
      <c r="C126" s="1673">
        <f t="shared" si="24"/>
        <v>0</v>
      </c>
      <c r="D126" s="1673">
        <v>0</v>
      </c>
      <c r="E126" s="1673">
        <v>0</v>
      </c>
      <c r="F126" s="1673">
        <v>0</v>
      </c>
      <c r="G126" s="1673">
        <v>0</v>
      </c>
      <c r="H126" s="1673">
        <v>0</v>
      </c>
      <c r="I126" s="1673">
        <v>0</v>
      </c>
      <c r="J126" s="1673">
        <v>0</v>
      </c>
      <c r="K126" s="1673">
        <v>0</v>
      </c>
      <c r="L126" s="1673">
        <v>0</v>
      </c>
      <c r="M126" s="1673">
        <v>0</v>
      </c>
      <c r="N126" s="1673">
        <v>0</v>
      </c>
      <c r="O126" s="1673">
        <v>0</v>
      </c>
      <c r="P126" s="1673">
        <v>0</v>
      </c>
      <c r="Q126" s="1673">
        <v>0</v>
      </c>
      <c r="R126" s="1673">
        <v>0</v>
      </c>
      <c r="S126" s="1673">
        <v>0</v>
      </c>
      <c r="T126" s="1673">
        <v>0</v>
      </c>
      <c r="U126" s="1673">
        <v>0</v>
      </c>
      <c r="V126" s="1673">
        <v>0</v>
      </c>
      <c r="W126" s="1673">
        <v>0</v>
      </c>
      <c r="X126" s="1673">
        <v>0</v>
      </c>
      <c r="Y126" s="1673">
        <v>0</v>
      </c>
      <c r="Z126" s="1673">
        <v>0</v>
      </c>
      <c r="AA126" s="1673">
        <v>0</v>
      </c>
      <c r="AB126" s="1673">
        <v>0</v>
      </c>
      <c r="AC126" s="1673">
        <v>0</v>
      </c>
      <c r="AD126" s="1673">
        <v>0</v>
      </c>
      <c r="AE126" s="1673">
        <v>0</v>
      </c>
      <c r="AF126" s="1673">
        <v>0</v>
      </c>
      <c r="AG126" s="1673">
        <v>0</v>
      </c>
      <c r="AH126" s="1673">
        <v>0</v>
      </c>
    </row>
    <row r="127" spans="1:34" ht="30" customHeight="1">
      <c r="A127" s="2021"/>
      <c r="B127" s="991" t="s">
        <v>799</v>
      </c>
      <c r="C127" s="1673">
        <f t="shared" si="24"/>
        <v>3.02</v>
      </c>
      <c r="D127" s="1673">
        <v>0</v>
      </c>
      <c r="E127" s="1673">
        <v>0</v>
      </c>
      <c r="F127" s="1673">
        <v>0</v>
      </c>
      <c r="G127" s="1673">
        <v>0</v>
      </c>
      <c r="H127" s="1673">
        <v>0</v>
      </c>
      <c r="I127" s="1673">
        <v>0</v>
      </c>
      <c r="J127" s="1673">
        <v>0</v>
      </c>
      <c r="K127" s="1673">
        <v>0</v>
      </c>
      <c r="L127" s="1673">
        <v>0</v>
      </c>
      <c r="M127" s="1673">
        <v>0</v>
      </c>
      <c r="N127" s="1673">
        <v>0</v>
      </c>
      <c r="O127" s="1673">
        <v>0</v>
      </c>
      <c r="P127" s="1673">
        <v>0</v>
      </c>
      <c r="Q127" s="1673">
        <v>0</v>
      </c>
      <c r="R127" s="1673">
        <v>0</v>
      </c>
      <c r="S127" s="1673">
        <v>3.02</v>
      </c>
      <c r="T127" s="1673">
        <v>0</v>
      </c>
      <c r="U127" s="1673">
        <v>0</v>
      </c>
      <c r="V127" s="1673">
        <v>0</v>
      </c>
      <c r="W127" s="1673">
        <v>0</v>
      </c>
      <c r="X127" s="1673">
        <v>0</v>
      </c>
      <c r="Y127" s="1673">
        <v>0</v>
      </c>
      <c r="Z127" s="1673">
        <v>0</v>
      </c>
      <c r="AA127" s="1673">
        <v>0</v>
      </c>
      <c r="AB127" s="1673">
        <v>0</v>
      </c>
      <c r="AC127" s="1673">
        <v>0</v>
      </c>
      <c r="AD127" s="1673">
        <v>0</v>
      </c>
      <c r="AE127" s="1673">
        <v>0</v>
      </c>
      <c r="AF127" s="1673">
        <v>0</v>
      </c>
      <c r="AG127" s="1673">
        <v>0</v>
      </c>
      <c r="AH127" s="1673">
        <v>0</v>
      </c>
    </row>
    <row r="128" spans="1:34" ht="30" customHeight="1">
      <c r="A128" s="2021"/>
      <c r="B128" s="991" t="s">
        <v>787</v>
      </c>
      <c r="C128" s="1673">
        <f t="shared" si="24"/>
        <v>22.84</v>
      </c>
      <c r="D128" s="1673">
        <v>0</v>
      </c>
      <c r="E128" s="1674">
        <v>1.1499999999999999</v>
      </c>
      <c r="F128" s="1673">
        <v>0</v>
      </c>
      <c r="G128" s="1673">
        <v>0</v>
      </c>
      <c r="H128" s="1673">
        <v>0</v>
      </c>
      <c r="I128" s="1673">
        <v>0</v>
      </c>
      <c r="J128" s="1673">
        <v>0</v>
      </c>
      <c r="K128" s="1673">
        <v>0</v>
      </c>
      <c r="L128" s="1673">
        <v>0</v>
      </c>
      <c r="M128" s="1673">
        <v>0</v>
      </c>
      <c r="N128" s="1673">
        <v>0</v>
      </c>
      <c r="O128" s="1673">
        <v>0</v>
      </c>
      <c r="P128" s="1674">
        <v>18.760000000000002</v>
      </c>
      <c r="Q128" s="1673">
        <v>0</v>
      </c>
      <c r="R128" s="1673">
        <v>0</v>
      </c>
      <c r="S128" s="1673">
        <v>0</v>
      </c>
      <c r="T128" s="1673">
        <v>0</v>
      </c>
      <c r="U128" s="1673">
        <v>0</v>
      </c>
      <c r="V128" s="1674">
        <v>2.9299999999999997</v>
      </c>
      <c r="W128" s="1673">
        <v>0</v>
      </c>
      <c r="X128" s="1673">
        <v>0</v>
      </c>
      <c r="Y128" s="1673">
        <v>0</v>
      </c>
      <c r="Z128" s="1673">
        <v>0</v>
      </c>
      <c r="AA128" s="1673">
        <v>0</v>
      </c>
      <c r="AB128" s="1673">
        <v>0</v>
      </c>
      <c r="AC128" s="1673">
        <v>0</v>
      </c>
      <c r="AD128" s="1673">
        <v>0</v>
      </c>
      <c r="AE128" s="1673">
        <v>0</v>
      </c>
      <c r="AF128" s="1673">
        <v>0</v>
      </c>
      <c r="AG128" s="1673">
        <v>0</v>
      </c>
      <c r="AH128" s="1673">
        <v>0</v>
      </c>
    </row>
    <row r="129" spans="1:34" s="1710" customFormat="1" ht="30" customHeight="1">
      <c r="A129" s="2021"/>
      <c r="B129" s="991" t="s">
        <v>1533</v>
      </c>
      <c r="C129" s="1673">
        <f>SUM(D129:AH129)</f>
        <v>0</v>
      </c>
      <c r="D129" s="1673">
        <v>0</v>
      </c>
      <c r="E129" s="1673">
        <v>0</v>
      </c>
      <c r="F129" s="1673">
        <v>0</v>
      </c>
      <c r="G129" s="1673">
        <v>0</v>
      </c>
      <c r="H129" s="1673">
        <v>0</v>
      </c>
      <c r="I129" s="1673">
        <v>0</v>
      </c>
      <c r="J129" s="1673">
        <v>0</v>
      </c>
      <c r="K129" s="1673">
        <v>0</v>
      </c>
      <c r="L129" s="1673">
        <v>0</v>
      </c>
      <c r="M129" s="1673">
        <v>0</v>
      </c>
      <c r="N129" s="1673">
        <v>0</v>
      </c>
      <c r="O129" s="1673">
        <v>0</v>
      </c>
      <c r="P129" s="1673">
        <v>0</v>
      </c>
      <c r="Q129" s="1673">
        <v>0</v>
      </c>
      <c r="R129" s="1673">
        <v>0</v>
      </c>
      <c r="S129" s="1673">
        <v>0</v>
      </c>
      <c r="T129" s="1673">
        <v>0</v>
      </c>
      <c r="U129" s="1673">
        <v>0</v>
      </c>
      <c r="V129" s="1673">
        <v>0</v>
      </c>
      <c r="W129" s="1673">
        <v>0</v>
      </c>
      <c r="X129" s="1673">
        <v>0</v>
      </c>
      <c r="Y129" s="1673">
        <v>0</v>
      </c>
      <c r="Z129" s="1673">
        <v>0</v>
      </c>
      <c r="AA129" s="1673">
        <v>0</v>
      </c>
      <c r="AB129" s="1673">
        <v>0</v>
      </c>
      <c r="AC129" s="1673">
        <v>0</v>
      </c>
      <c r="AD129" s="1673">
        <v>0</v>
      </c>
      <c r="AE129" s="1673">
        <v>0</v>
      </c>
      <c r="AF129" s="1673">
        <v>0</v>
      </c>
      <c r="AG129" s="1673">
        <v>0</v>
      </c>
      <c r="AH129" s="1673">
        <v>0</v>
      </c>
    </row>
    <row r="130" spans="1:34" s="1710" customFormat="1" ht="30" customHeight="1">
      <c r="A130" s="2021"/>
      <c r="B130" s="991" t="s">
        <v>1534</v>
      </c>
      <c r="C130" s="1673">
        <f>SUM(D130:AH130)</f>
        <v>0</v>
      </c>
      <c r="D130" s="1673">
        <v>0</v>
      </c>
      <c r="E130" s="1673">
        <v>0</v>
      </c>
      <c r="F130" s="1673">
        <v>0</v>
      </c>
      <c r="G130" s="1673">
        <v>0</v>
      </c>
      <c r="H130" s="1673">
        <v>0</v>
      </c>
      <c r="I130" s="1673">
        <v>0</v>
      </c>
      <c r="J130" s="1673">
        <v>0</v>
      </c>
      <c r="K130" s="1673">
        <v>0</v>
      </c>
      <c r="L130" s="1673">
        <v>0</v>
      </c>
      <c r="M130" s="1673">
        <v>0</v>
      </c>
      <c r="N130" s="1673">
        <v>0</v>
      </c>
      <c r="O130" s="1673">
        <v>0</v>
      </c>
      <c r="P130" s="1673">
        <v>0</v>
      </c>
      <c r="Q130" s="1673">
        <v>0</v>
      </c>
      <c r="R130" s="1673">
        <v>0</v>
      </c>
      <c r="S130" s="1673">
        <v>0</v>
      </c>
      <c r="T130" s="1673">
        <v>0</v>
      </c>
      <c r="U130" s="1673">
        <v>0</v>
      </c>
      <c r="V130" s="1673">
        <v>0</v>
      </c>
      <c r="W130" s="1673">
        <v>0</v>
      </c>
      <c r="X130" s="1673">
        <v>0</v>
      </c>
      <c r="Y130" s="1673">
        <v>0</v>
      </c>
      <c r="Z130" s="1673">
        <v>0</v>
      </c>
      <c r="AA130" s="1673">
        <v>0</v>
      </c>
      <c r="AB130" s="1673">
        <v>0</v>
      </c>
      <c r="AC130" s="1673">
        <v>0</v>
      </c>
      <c r="AD130" s="1673">
        <v>0</v>
      </c>
      <c r="AE130" s="1673">
        <v>0</v>
      </c>
      <c r="AF130" s="1673">
        <v>0</v>
      </c>
      <c r="AG130" s="1673">
        <v>0</v>
      </c>
      <c r="AH130" s="1673">
        <v>0</v>
      </c>
    </row>
    <row r="131" spans="1:34" ht="30" customHeight="1">
      <c r="A131" s="2021"/>
      <c r="B131" s="989" t="s">
        <v>801</v>
      </c>
      <c r="C131" s="1673">
        <f t="shared" si="24"/>
        <v>0</v>
      </c>
      <c r="D131" s="1673">
        <v>0</v>
      </c>
      <c r="E131" s="1673">
        <v>0</v>
      </c>
      <c r="F131" s="1673">
        <v>0</v>
      </c>
      <c r="G131" s="1673">
        <v>0</v>
      </c>
      <c r="H131" s="1673">
        <v>0</v>
      </c>
      <c r="I131" s="1673">
        <v>0</v>
      </c>
      <c r="J131" s="1673">
        <v>0</v>
      </c>
      <c r="K131" s="1673">
        <v>0</v>
      </c>
      <c r="L131" s="1673">
        <v>0</v>
      </c>
      <c r="M131" s="1673">
        <v>0</v>
      </c>
      <c r="N131" s="1673">
        <v>0</v>
      </c>
      <c r="O131" s="1673">
        <v>0</v>
      </c>
      <c r="P131" s="1673">
        <v>0</v>
      </c>
      <c r="Q131" s="1673">
        <v>0</v>
      </c>
      <c r="R131" s="1673">
        <v>0</v>
      </c>
      <c r="S131" s="1673">
        <v>0</v>
      </c>
      <c r="T131" s="1673">
        <v>0</v>
      </c>
      <c r="U131" s="1673">
        <v>0</v>
      </c>
      <c r="V131" s="1673">
        <v>0</v>
      </c>
      <c r="W131" s="1673">
        <v>0</v>
      </c>
      <c r="X131" s="1673">
        <v>0</v>
      </c>
      <c r="Y131" s="1673">
        <v>0</v>
      </c>
      <c r="Z131" s="1673">
        <v>0</v>
      </c>
      <c r="AA131" s="1673">
        <v>0</v>
      </c>
      <c r="AB131" s="1673">
        <v>0</v>
      </c>
      <c r="AC131" s="1673">
        <v>0</v>
      </c>
      <c r="AD131" s="1673">
        <v>0</v>
      </c>
      <c r="AE131" s="1673">
        <v>0</v>
      </c>
      <c r="AF131" s="1673">
        <v>0</v>
      </c>
      <c r="AG131" s="1673">
        <v>0</v>
      </c>
      <c r="AH131" s="1673">
        <v>0</v>
      </c>
    </row>
    <row r="132" spans="1:34" ht="30" customHeight="1">
      <c r="A132" s="2021"/>
      <c r="B132" s="995" t="s">
        <v>802</v>
      </c>
      <c r="C132" s="1673">
        <f t="shared" si="24"/>
        <v>937.24</v>
      </c>
      <c r="D132" s="1673">
        <v>937.24</v>
      </c>
      <c r="E132" s="1673"/>
      <c r="F132" s="1673"/>
      <c r="G132" s="1673"/>
      <c r="H132" s="1673"/>
      <c r="I132" s="1673"/>
      <c r="J132" s="1673"/>
      <c r="K132" s="1673"/>
      <c r="L132" s="1673"/>
      <c r="M132" s="1673"/>
      <c r="N132" s="1673"/>
      <c r="O132" s="1673"/>
      <c r="P132" s="1673"/>
      <c r="Q132" s="1673"/>
      <c r="R132" s="1673"/>
      <c r="S132" s="1673"/>
      <c r="T132" s="1673"/>
      <c r="U132" s="1673"/>
      <c r="V132" s="1673"/>
      <c r="W132" s="1673"/>
      <c r="X132" s="1673"/>
      <c r="Y132" s="1673">
        <v>0</v>
      </c>
      <c r="Z132" s="1673">
        <v>0</v>
      </c>
      <c r="AA132" s="1673">
        <v>0</v>
      </c>
      <c r="AB132" s="1673">
        <v>0</v>
      </c>
      <c r="AC132" s="1673">
        <v>0</v>
      </c>
      <c r="AD132" s="1673">
        <v>0</v>
      </c>
      <c r="AE132" s="1673">
        <v>0</v>
      </c>
      <c r="AF132" s="1673">
        <v>0</v>
      </c>
      <c r="AG132" s="1673">
        <v>0</v>
      </c>
      <c r="AH132" s="1673">
        <v>0</v>
      </c>
    </row>
    <row r="133" spans="1:34" ht="30" customHeight="1">
      <c r="A133" s="2021"/>
      <c r="B133" s="995" t="s">
        <v>803</v>
      </c>
      <c r="C133" s="1673">
        <f t="shared" si="24"/>
        <v>9786.51</v>
      </c>
      <c r="D133" s="1673">
        <v>2077.25</v>
      </c>
      <c r="E133" s="1674">
        <v>2572.3599999999997</v>
      </c>
      <c r="F133" s="1674">
        <v>2034.6000000000004</v>
      </c>
      <c r="G133" s="1674">
        <v>294.55</v>
      </c>
      <c r="H133" s="1674">
        <v>235.54000000000002</v>
      </c>
      <c r="I133" s="1674">
        <v>1308.1900000000003</v>
      </c>
      <c r="J133" s="1674"/>
      <c r="K133" s="1674"/>
      <c r="L133" s="1674">
        <v>127.62</v>
      </c>
      <c r="M133" s="1674">
        <v>72.930000000000007</v>
      </c>
      <c r="N133" s="1674">
        <v>191.07000000000002</v>
      </c>
      <c r="O133" s="1674">
        <v>443.71000000000004</v>
      </c>
      <c r="P133" s="1674">
        <v>255.14000000000001</v>
      </c>
      <c r="Q133" s="1674"/>
      <c r="R133" s="1674"/>
      <c r="S133" s="1674"/>
      <c r="T133" s="1674">
        <v>117.44</v>
      </c>
      <c r="U133" s="1674"/>
      <c r="V133" s="1674"/>
      <c r="W133" s="1674"/>
      <c r="X133" s="1674"/>
      <c r="Y133" s="1673">
        <v>0</v>
      </c>
      <c r="Z133" s="1673">
        <v>0</v>
      </c>
      <c r="AA133" s="1673">
        <v>0</v>
      </c>
      <c r="AB133" s="1673">
        <v>0</v>
      </c>
      <c r="AC133" s="1673">
        <v>0</v>
      </c>
      <c r="AD133" s="1673">
        <v>56.11</v>
      </c>
      <c r="AE133" s="1673">
        <v>0</v>
      </c>
      <c r="AF133" s="1673">
        <v>0</v>
      </c>
      <c r="AG133" s="1673">
        <v>0</v>
      </c>
      <c r="AH133" s="1673">
        <v>0</v>
      </c>
    </row>
    <row r="134" spans="1:34" ht="30" customHeight="1">
      <c r="A134" s="2021"/>
      <c r="B134" s="1011" t="s">
        <v>804</v>
      </c>
      <c r="C134" s="1673">
        <f t="shared" si="24"/>
        <v>2874.64</v>
      </c>
      <c r="D134" s="1673"/>
      <c r="E134" s="1674"/>
      <c r="F134" s="1674"/>
      <c r="G134" s="1674">
        <v>241.79000000000002</v>
      </c>
      <c r="H134" s="1674"/>
      <c r="I134" s="1674"/>
      <c r="J134" s="1674"/>
      <c r="K134" s="1674"/>
      <c r="L134" s="1674"/>
      <c r="M134" s="1674"/>
      <c r="N134" s="1674"/>
      <c r="O134" s="1674"/>
      <c r="P134" s="1674"/>
      <c r="Q134" s="1674"/>
      <c r="R134" s="1674"/>
      <c r="S134" s="1674"/>
      <c r="T134" s="1674"/>
      <c r="U134" s="1674">
        <v>99.86</v>
      </c>
      <c r="V134" s="1674"/>
      <c r="W134" s="1674">
        <v>167</v>
      </c>
      <c r="X134" s="1674">
        <v>957.28999999999985</v>
      </c>
      <c r="Y134" s="1673">
        <v>738.58</v>
      </c>
      <c r="Z134" s="1673">
        <v>0</v>
      </c>
      <c r="AA134" s="1673">
        <v>0</v>
      </c>
      <c r="AB134" s="1673">
        <v>0</v>
      </c>
      <c r="AC134" s="1673">
        <v>0</v>
      </c>
      <c r="AD134" s="1673">
        <v>644.01</v>
      </c>
      <c r="AE134" s="1673">
        <v>0</v>
      </c>
      <c r="AF134" s="1673">
        <v>26.11</v>
      </c>
      <c r="AG134" s="1673">
        <v>0</v>
      </c>
      <c r="AH134" s="1673">
        <v>0</v>
      </c>
    </row>
    <row r="135" spans="1:34" ht="30" customHeight="1">
      <c r="A135" s="2021"/>
      <c r="B135" s="1011" t="s">
        <v>805</v>
      </c>
      <c r="C135" s="1673">
        <f t="shared" si="24"/>
        <v>307.2</v>
      </c>
      <c r="D135" s="1673">
        <v>0</v>
      </c>
      <c r="E135" s="1673">
        <v>0</v>
      </c>
      <c r="F135" s="1673">
        <v>0</v>
      </c>
      <c r="G135" s="1673">
        <v>0</v>
      </c>
      <c r="H135" s="1673">
        <v>0</v>
      </c>
      <c r="I135" s="1673">
        <v>0</v>
      </c>
      <c r="J135" s="1673">
        <v>0</v>
      </c>
      <c r="K135" s="1673">
        <v>0</v>
      </c>
      <c r="L135" s="1673">
        <v>0</v>
      </c>
      <c r="M135" s="1673">
        <v>0</v>
      </c>
      <c r="N135" s="1673">
        <v>0</v>
      </c>
      <c r="O135" s="1673">
        <v>0</v>
      </c>
      <c r="P135" s="1673">
        <v>0</v>
      </c>
      <c r="Q135" s="1673">
        <v>0</v>
      </c>
      <c r="R135" s="1673">
        <v>0</v>
      </c>
      <c r="S135" s="1673">
        <v>0</v>
      </c>
      <c r="T135" s="1673">
        <v>0</v>
      </c>
      <c r="U135" s="1673">
        <v>0</v>
      </c>
      <c r="V135" s="1673">
        <v>0</v>
      </c>
      <c r="W135" s="1673">
        <v>0</v>
      </c>
      <c r="X135" s="1673">
        <v>0</v>
      </c>
      <c r="Y135" s="1673">
        <v>0</v>
      </c>
      <c r="Z135" s="1673">
        <v>0</v>
      </c>
      <c r="AA135" s="1673">
        <v>0</v>
      </c>
      <c r="AB135" s="1673">
        <v>0</v>
      </c>
      <c r="AC135" s="1673">
        <v>0</v>
      </c>
      <c r="AD135" s="1673">
        <v>0</v>
      </c>
      <c r="AE135" s="1673">
        <v>296</v>
      </c>
      <c r="AF135" s="1673">
        <v>0</v>
      </c>
      <c r="AG135" s="1673">
        <v>0</v>
      </c>
      <c r="AH135" s="1673">
        <v>11.2</v>
      </c>
    </row>
    <row r="136" spans="1:34" ht="30" customHeight="1">
      <c r="A136" s="2021"/>
      <c r="B136" s="1011" t="s">
        <v>806</v>
      </c>
      <c r="C136" s="1673">
        <f t="shared" si="24"/>
        <v>79.13</v>
      </c>
      <c r="D136" s="1673">
        <v>0</v>
      </c>
      <c r="E136" s="1673">
        <v>0</v>
      </c>
      <c r="F136" s="1673">
        <v>0</v>
      </c>
      <c r="G136" s="1673">
        <v>0</v>
      </c>
      <c r="H136" s="1673">
        <v>0</v>
      </c>
      <c r="I136" s="1673">
        <v>0</v>
      </c>
      <c r="J136" s="1673">
        <v>0</v>
      </c>
      <c r="K136" s="1673">
        <v>0</v>
      </c>
      <c r="L136" s="1673">
        <v>0</v>
      </c>
      <c r="M136" s="1673">
        <v>0</v>
      </c>
      <c r="N136" s="1673">
        <v>0</v>
      </c>
      <c r="O136" s="1673">
        <v>0</v>
      </c>
      <c r="P136" s="1673">
        <v>0</v>
      </c>
      <c r="Q136" s="1673">
        <v>0</v>
      </c>
      <c r="R136" s="1673">
        <v>0</v>
      </c>
      <c r="S136" s="1673">
        <v>0</v>
      </c>
      <c r="T136" s="1673">
        <v>0</v>
      </c>
      <c r="U136" s="1673">
        <v>0</v>
      </c>
      <c r="V136" s="1673">
        <v>0</v>
      </c>
      <c r="W136" s="1673">
        <v>0</v>
      </c>
      <c r="X136" s="1673">
        <v>0</v>
      </c>
      <c r="Y136" s="1673">
        <v>0</v>
      </c>
      <c r="Z136" s="1673">
        <v>0</v>
      </c>
      <c r="AA136" s="1673">
        <v>0</v>
      </c>
      <c r="AB136" s="1673">
        <v>0</v>
      </c>
      <c r="AC136" s="1673">
        <v>0</v>
      </c>
      <c r="AD136" s="1673">
        <v>0</v>
      </c>
      <c r="AE136" s="1673">
        <v>0</v>
      </c>
      <c r="AF136" s="1673">
        <v>0</v>
      </c>
      <c r="AG136" s="1673">
        <v>0</v>
      </c>
      <c r="AH136" s="1673">
        <v>79.13</v>
      </c>
    </row>
    <row r="137" spans="1:34" ht="30" customHeight="1">
      <c r="A137" s="2021"/>
      <c r="B137" s="995" t="s">
        <v>807</v>
      </c>
      <c r="C137" s="1673">
        <f t="shared" si="24"/>
        <v>6.59</v>
      </c>
      <c r="D137" s="1673">
        <v>0</v>
      </c>
      <c r="E137" s="1673">
        <v>0</v>
      </c>
      <c r="F137" s="1673">
        <v>0</v>
      </c>
      <c r="G137" s="1673">
        <v>0</v>
      </c>
      <c r="H137" s="1673">
        <v>0</v>
      </c>
      <c r="I137" s="1673">
        <v>0</v>
      </c>
      <c r="J137" s="1673">
        <v>0</v>
      </c>
      <c r="K137" s="1673">
        <v>0</v>
      </c>
      <c r="L137" s="1673">
        <v>0</v>
      </c>
      <c r="M137" s="1673">
        <v>0</v>
      </c>
      <c r="N137" s="1673">
        <v>0</v>
      </c>
      <c r="O137" s="1673">
        <v>0</v>
      </c>
      <c r="P137" s="1673">
        <v>0</v>
      </c>
      <c r="Q137" s="1673">
        <v>0</v>
      </c>
      <c r="R137" s="1673">
        <v>0</v>
      </c>
      <c r="S137" s="1673">
        <v>0</v>
      </c>
      <c r="T137" s="1673">
        <v>0</v>
      </c>
      <c r="U137" s="1673">
        <v>0</v>
      </c>
      <c r="V137" s="1673">
        <v>0</v>
      </c>
      <c r="W137" s="1673">
        <v>0</v>
      </c>
      <c r="X137" s="1673">
        <v>0</v>
      </c>
      <c r="Y137" s="1673">
        <v>0</v>
      </c>
      <c r="Z137" s="1673">
        <v>0</v>
      </c>
      <c r="AA137" s="1673">
        <v>0</v>
      </c>
      <c r="AB137" s="1673">
        <v>0</v>
      </c>
      <c r="AC137" s="1673">
        <v>0</v>
      </c>
      <c r="AD137" s="1673">
        <v>0</v>
      </c>
      <c r="AE137" s="1673">
        <v>6.59</v>
      </c>
      <c r="AF137" s="1673">
        <v>0</v>
      </c>
      <c r="AG137" s="1673">
        <v>0</v>
      </c>
      <c r="AH137" s="1673">
        <v>0</v>
      </c>
    </row>
    <row r="138" spans="1:34" ht="30" customHeight="1">
      <c r="A138" s="2021"/>
      <c r="B138" s="991" t="s">
        <v>808</v>
      </c>
      <c r="C138" s="1673">
        <f t="shared" si="24"/>
        <v>0</v>
      </c>
      <c r="D138" s="1673">
        <v>0</v>
      </c>
      <c r="E138" s="1673">
        <v>0</v>
      </c>
      <c r="F138" s="1673">
        <v>0</v>
      </c>
      <c r="G138" s="1673">
        <v>0</v>
      </c>
      <c r="H138" s="1673">
        <v>0</v>
      </c>
      <c r="I138" s="1673">
        <v>0</v>
      </c>
      <c r="J138" s="1673">
        <v>0</v>
      </c>
      <c r="K138" s="1673">
        <v>0</v>
      </c>
      <c r="L138" s="1673">
        <v>0</v>
      </c>
      <c r="M138" s="1673">
        <v>0</v>
      </c>
      <c r="N138" s="1673">
        <v>0</v>
      </c>
      <c r="O138" s="1673">
        <v>0</v>
      </c>
      <c r="P138" s="1673">
        <v>0</v>
      </c>
      <c r="Q138" s="1673">
        <v>0</v>
      </c>
      <c r="R138" s="1673">
        <v>0</v>
      </c>
      <c r="S138" s="1673">
        <v>0</v>
      </c>
      <c r="T138" s="1673">
        <v>0</v>
      </c>
      <c r="U138" s="1673">
        <v>0</v>
      </c>
      <c r="V138" s="1673">
        <v>0</v>
      </c>
      <c r="W138" s="1673">
        <v>0</v>
      </c>
      <c r="X138" s="1673">
        <v>0</v>
      </c>
      <c r="Y138" s="1673">
        <v>0</v>
      </c>
      <c r="Z138" s="1673">
        <v>0</v>
      </c>
      <c r="AA138" s="1673">
        <v>0</v>
      </c>
      <c r="AB138" s="1673">
        <v>0</v>
      </c>
      <c r="AC138" s="1673">
        <v>0</v>
      </c>
      <c r="AD138" s="1673">
        <v>0</v>
      </c>
      <c r="AE138" s="1673">
        <v>0</v>
      </c>
      <c r="AF138" s="1673">
        <v>0</v>
      </c>
      <c r="AG138" s="1673">
        <v>0</v>
      </c>
      <c r="AH138" s="1673">
        <v>0</v>
      </c>
    </row>
    <row r="139" spans="1:34" ht="30" customHeight="1">
      <c r="A139" s="2021"/>
      <c r="B139" s="1011" t="s">
        <v>821</v>
      </c>
      <c r="C139" s="1673">
        <f t="shared" si="24"/>
        <v>0</v>
      </c>
      <c r="D139" s="1673">
        <v>0</v>
      </c>
      <c r="E139" s="1673">
        <v>0</v>
      </c>
      <c r="F139" s="1673">
        <v>0</v>
      </c>
      <c r="G139" s="1673">
        <v>0</v>
      </c>
      <c r="H139" s="1673">
        <v>0</v>
      </c>
      <c r="I139" s="1673">
        <v>0</v>
      </c>
      <c r="J139" s="1673">
        <v>0</v>
      </c>
      <c r="K139" s="1673">
        <v>0</v>
      </c>
      <c r="L139" s="1673">
        <v>0</v>
      </c>
      <c r="M139" s="1673">
        <v>0</v>
      </c>
      <c r="N139" s="1673">
        <v>0</v>
      </c>
      <c r="O139" s="1673">
        <v>0</v>
      </c>
      <c r="P139" s="1673">
        <v>0</v>
      </c>
      <c r="Q139" s="1673">
        <v>0</v>
      </c>
      <c r="R139" s="1673">
        <v>0</v>
      </c>
      <c r="S139" s="1673">
        <v>0</v>
      </c>
      <c r="T139" s="1673">
        <v>0</v>
      </c>
      <c r="U139" s="1673">
        <v>0</v>
      </c>
      <c r="V139" s="1673">
        <v>0</v>
      </c>
      <c r="W139" s="1673">
        <v>0</v>
      </c>
      <c r="X139" s="1673">
        <v>0</v>
      </c>
      <c r="Y139" s="1673">
        <v>0</v>
      </c>
      <c r="Z139" s="1673">
        <v>0</v>
      </c>
      <c r="AA139" s="1673">
        <v>0</v>
      </c>
      <c r="AB139" s="1673">
        <v>0</v>
      </c>
      <c r="AC139" s="1673">
        <v>0</v>
      </c>
      <c r="AD139" s="1673">
        <v>0</v>
      </c>
      <c r="AE139" s="1673">
        <v>0</v>
      </c>
      <c r="AF139" s="1673">
        <v>0</v>
      </c>
      <c r="AG139" s="1673">
        <v>0</v>
      </c>
      <c r="AH139" s="1673">
        <v>0</v>
      </c>
    </row>
    <row r="140" spans="1:34" ht="30" customHeight="1">
      <c r="A140" s="2021"/>
      <c r="B140" s="1011" t="s">
        <v>822</v>
      </c>
      <c r="C140" s="1673">
        <f t="shared" si="24"/>
        <v>54.51</v>
      </c>
      <c r="D140" s="1673">
        <v>0</v>
      </c>
      <c r="E140" s="1673">
        <v>0</v>
      </c>
      <c r="F140" s="1673">
        <v>0</v>
      </c>
      <c r="G140" s="1673">
        <v>0</v>
      </c>
      <c r="H140" s="1673">
        <v>0</v>
      </c>
      <c r="I140" s="1673">
        <v>0</v>
      </c>
      <c r="J140" s="1673">
        <v>0</v>
      </c>
      <c r="K140" s="1673">
        <v>0</v>
      </c>
      <c r="L140" s="1673">
        <v>0</v>
      </c>
      <c r="M140" s="1673">
        <v>0</v>
      </c>
      <c r="N140" s="1673">
        <v>0</v>
      </c>
      <c r="O140" s="1673">
        <v>0</v>
      </c>
      <c r="P140" s="1673">
        <v>0</v>
      </c>
      <c r="Q140" s="1673">
        <v>0</v>
      </c>
      <c r="R140" s="1673">
        <v>0</v>
      </c>
      <c r="S140" s="1673">
        <v>0</v>
      </c>
      <c r="T140" s="1673">
        <v>0</v>
      </c>
      <c r="U140" s="1673">
        <v>0</v>
      </c>
      <c r="V140" s="1673">
        <v>0</v>
      </c>
      <c r="W140" s="1673">
        <v>0</v>
      </c>
      <c r="X140" s="1673">
        <v>0</v>
      </c>
      <c r="Y140" s="1673">
        <v>0</v>
      </c>
      <c r="Z140" s="1673">
        <v>0</v>
      </c>
      <c r="AA140" s="1673">
        <v>0</v>
      </c>
      <c r="AB140" s="1673">
        <v>0</v>
      </c>
      <c r="AC140" s="1673">
        <v>0</v>
      </c>
      <c r="AD140" s="1673">
        <v>0</v>
      </c>
      <c r="AE140" s="1673">
        <v>0</v>
      </c>
      <c r="AF140" s="1673">
        <v>0</v>
      </c>
      <c r="AG140" s="1673">
        <v>0</v>
      </c>
      <c r="AH140" s="1673">
        <v>54.51</v>
      </c>
    </row>
    <row r="141" spans="1:34" ht="19.5" customHeight="1">
      <c r="A141" s="2021"/>
      <c r="B141" s="1249" t="s">
        <v>952</v>
      </c>
      <c r="C141" s="1673">
        <f t="shared" si="24"/>
        <v>125.18</v>
      </c>
      <c r="D141" s="1673">
        <v>0</v>
      </c>
      <c r="E141" s="1673">
        <v>0</v>
      </c>
      <c r="F141" s="1673">
        <v>0</v>
      </c>
      <c r="G141" s="1673">
        <v>0</v>
      </c>
      <c r="H141" s="1673">
        <v>0</v>
      </c>
      <c r="I141" s="1673">
        <v>0</v>
      </c>
      <c r="J141" s="1673">
        <v>0</v>
      </c>
      <c r="K141" s="1673">
        <v>0</v>
      </c>
      <c r="L141" s="1673">
        <v>0</v>
      </c>
      <c r="M141" s="1673">
        <v>0</v>
      </c>
      <c r="N141" s="1673">
        <v>0</v>
      </c>
      <c r="O141" s="1673">
        <v>0</v>
      </c>
      <c r="P141" s="1673">
        <v>0</v>
      </c>
      <c r="Q141" s="1673">
        <v>0</v>
      </c>
      <c r="R141" s="1673">
        <v>0</v>
      </c>
      <c r="S141" s="1673">
        <v>0</v>
      </c>
      <c r="T141" s="1673">
        <v>0</v>
      </c>
      <c r="U141" s="1673">
        <v>0</v>
      </c>
      <c r="V141" s="1673">
        <v>0</v>
      </c>
      <c r="W141" s="1673">
        <v>0</v>
      </c>
      <c r="X141" s="1673">
        <v>0</v>
      </c>
      <c r="Y141" s="1673">
        <v>0</v>
      </c>
      <c r="Z141" s="1673">
        <v>0</v>
      </c>
      <c r="AA141" s="1673">
        <v>0</v>
      </c>
      <c r="AB141" s="1673">
        <v>0</v>
      </c>
      <c r="AC141" s="1673">
        <v>0</v>
      </c>
      <c r="AD141" s="1673">
        <v>0</v>
      </c>
      <c r="AE141" s="1673">
        <v>0</v>
      </c>
      <c r="AF141" s="1673">
        <v>0</v>
      </c>
      <c r="AG141" s="1673">
        <v>0</v>
      </c>
      <c r="AH141" s="1673">
        <v>125.18</v>
      </c>
    </row>
    <row r="142" spans="1:34" ht="19.5" customHeight="1">
      <c r="A142" s="2391" t="s">
        <v>811</v>
      </c>
      <c r="B142" s="1675" t="s">
        <v>41</v>
      </c>
      <c r="C142" s="1676">
        <f>SUM(C143:C164)</f>
        <v>55529.770000000004</v>
      </c>
      <c r="D142" s="1675">
        <f>SUM(중구배수관!D143:'중구배수관'!D164)</f>
        <v>11419.53</v>
      </c>
      <c r="E142" s="1675">
        <f>SUM(중구배수관!E143:'중구배수관'!E164)</f>
        <v>2275.2799999999997</v>
      </c>
      <c r="F142" s="1675">
        <f>SUM(중구배수관!F143:'중구배수관'!F164)</f>
        <v>1966.48</v>
      </c>
      <c r="G142" s="1675">
        <f>SUM(중구배수관!G143:'중구배수관'!G164)</f>
        <v>65.53</v>
      </c>
      <c r="H142" s="1675">
        <f>SUM(중구배수관!H143:'중구배수관'!H164)</f>
        <v>1502.4</v>
      </c>
      <c r="I142" s="1675">
        <f>SUM(중구배수관!I143:'중구배수관'!I164)</f>
        <v>794.73000000000013</v>
      </c>
      <c r="J142" s="1675">
        <f>SUM(중구배수관!J143:'중구배수관'!J164)</f>
        <v>777.11999999999989</v>
      </c>
      <c r="K142" s="1675">
        <f>SUM(중구배수관!K143:'중구배수관'!K164)</f>
        <v>1108.8599999999999</v>
      </c>
      <c r="L142" s="1675">
        <f>SUM(중구배수관!L143:'중구배수관'!L164)</f>
        <v>552.80999999999995</v>
      </c>
      <c r="M142" s="1675">
        <f>SUM(중구배수관!M143:'중구배수관'!M164)</f>
        <v>782.1</v>
      </c>
      <c r="N142" s="1675">
        <f>SUM(중구배수관!N143:'중구배수관'!N164)</f>
        <v>3224.3700000000022</v>
      </c>
      <c r="O142" s="1675">
        <f>SUM(중구배수관!O143:'중구배수관'!O164)</f>
        <v>34.49</v>
      </c>
      <c r="P142" s="1675">
        <f>SUM(중구배수관!P143:'중구배수관'!P164)</f>
        <v>1569.38</v>
      </c>
      <c r="Q142" s="1675">
        <f>SUM(중구배수관!Q143:'중구배수관'!Q164)</f>
        <v>1493.5300000000002</v>
      </c>
      <c r="R142" s="1675">
        <f>SUM(중구배수관!R143:'중구배수관'!R164)</f>
        <v>3663.6400000000012</v>
      </c>
      <c r="S142" s="1675">
        <f>SUM(중구배수관!S143:'중구배수관'!S164)</f>
        <v>3086.6899999999996</v>
      </c>
      <c r="T142" s="1675">
        <f>SUM(중구배수관!T143:'중구배수관'!T164)</f>
        <v>1234.17</v>
      </c>
      <c r="U142" s="1675">
        <f>SUM(중구배수관!U143:'중구배수관'!U164)</f>
        <v>2367.9800000000005</v>
      </c>
      <c r="V142" s="1675">
        <f>SUM(중구배수관!V143:'중구배수관'!V164)</f>
        <v>3297.81</v>
      </c>
      <c r="W142" s="1675">
        <f>SUM(중구배수관!W143:'중구배수관'!W164)</f>
        <v>3144.170000000001</v>
      </c>
      <c r="X142" s="1675">
        <f>SUM(중구배수관!X143:'중구배수관'!X164)</f>
        <v>1953.4699999999996</v>
      </c>
      <c r="Y142" s="1675">
        <f>SUM(중구배수관!Y143:'중구배수관'!Y164)</f>
        <v>999</v>
      </c>
      <c r="Z142" s="1675">
        <f>SUM(중구배수관!Z143:'중구배수관'!Z164)</f>
        <v>680.12</v>
      </c>
      <c r="AA142" s="1675">
        <f>SUM(중구배수관!AA143:'중구배수관'!AA164)</f>
        <v>1091.19</v>
      </c>
      <c r="AB142" s="1675">
        <f>SUM(중구배수관!AB143:'중구배수관'!AB164)</f>
        <v>1198.9599999999998</v>
      </c>
      <c r="AC142" s="1675">
        <f>SUM(중구배수관!AC143:'중구배수관'!AC164)</f>
        <v>2699.27</v>
      </c>
      <c r="AD142" s="1675">
        <f>SUM(중구배수관!AD143:'중구배수관'!AD164)</f>
        <v>923.86</v>
      </c>
      <c r="AE142" s="1675">
        <f>SUM(중구배수관!AE143:'중구배수관'!AE164)</f>
        <v>1225.5999999999999</v>
      </c>
      <c r="AF142" s="1675">
        <f>SUM(중구배수관!AF143:'중구배수관'!AF164)</f>
        <v>45.83</v>
      </c>
      <c r="AG142" s="1675">
        <f>SUM(중구배수관!AG143:'중구배수관'!AG164)</f>
        <v>349.23</v>
      </c>
      <c r="AH142" s="1675">
        <f>SUM(중구배수관!AH143:'중구배수관'!AH164)</f>
        <v>2.17</v>
      </c>
    </row>
    <row r="143" spans="1:34" ht="19.5" customHeight="1">
      <c r="A143" s="2391" t="s">
        <v>811</v>
      </c>
      <c r="B143" s="989" t="s">
        <v>951</v>
      </c>
      <c r="C143" s="1673">
        <f t="shared" si="24"/>
        <v>3.04</v>
      </c>
      <c r="D143" s="1673">
        <v>0</v>
      </c>
      <c r="E143" s="1673">
        <v>0</v>
      </c>
      <c r="F143" s="1673">
        <v>0</v>
      </c>
      <c r="G143" s="1673">
        <v>0</v>
      </c>
      <c r="H143" s="1673">
        <v>0</v>
      </c>
      <c r="I143" s="1673">
        <v>0</v>
      </c>
      <c r="J143" s="1673">
        <v>0</v>
      </c>
      <c r="K143" s="1673">
        <v>0</v>
      </c>
      <c r="L143" s="1673">
        <v>0</v>
      </c>
      <c r="M143" s="1673">
        <v>0</v>
      </c>
      <c r="N143" s="1673">
        <v>0</v>
      </c>
      <c r="O143" s="1673">
        <v>0</v>
      </c>
      <c r="P143" s="1673">
        <v>0</v>
      </c>
      <c r="Q143" s="1673">
        <v>0</v>
      </c>
      <c r="R143" s="1673">
        <v>0</v>
      </c>
      <c r="S143" s="1673">
        <v>0</v>
      </c>
      <c r="T143" s="1673">
        <v>0</v>
      </c>
      <c r="U143" s="1673">
        <v>0</v>
      </c>
      <c r="V143" s="1673">
        <v>0</v>
      </c>
      <c r="W143" s="1673">
        <v>0</v>
      </c>
      <c r="X143" s="1673">
        <v>0</v>
      </c>
      <c r="Y143" s="1673">
        <v>0</v>
      </c>
      <c r="Z143" s="1673">
        <v>0</v>
      </c>
      <c r="AA143" s="1673">
        <v>0</v>
      </c>
      <c r="AB143" s="1673">
        <v>0</v>
      </c>
      <c r="AC143" s="1673">
        <v>0</v>
      </c>
      <c r="AD143" s="1673">
        <v>0</v>
      </c>
      <c r="AE143" s="1673">
        <v>0</v>
      </c>
      <c r="AF143" s="1673">
        <v>0</v>
      </c>
      <c r="AG143" s="1673">
        <v>0.87</v>
      </c>
      <c r="AH143" s="1673">
        <v>2.17</v>
      </c>
    </row>
    <row r="144" spans="1:34" ht="30" customHeight="1">
      <c r="A144" s="2021"/>
      <c r="B144" s="989" t="s">
        <v>796</v>
      </c>
      <c r="C144" s="1673">
        <f t="shared" si="24"/>
        <v>327.2</v>
      </c>
      <c r="D144" s="1673">
        <v>327.2</v>
      </c>
      <c r="E144" s="1673"/>
      <c r="F144" s="1673"/>
      <c r="G144" s="1673"/>
      <c r="H144" s="1673"/>
      <c r="I144" s="1673"/>
      <c r="J144" s="1673"/>
      <c r="K144" s="1673"/>
      <c r="L144" s="1673"/>
      <c r="M144" s="1673"/>
      <c r="N144" s="1673"/>
      <c r="O144" s="1673"/>
      <c r="P144" s="1673"/>
      <c r="Q144" s="1673"/>
      <c r="R144" s="1673"/>
      <c r="S144" s="1673"/>
      <c r="T144" s="1673"/>
      <c r="U144" s="1673"/>
      <c r="V144" s="1673"/>
      <c r="W144" s="1673"/>
      <c r="X144" s="1673"/>
      <c r="Y144" s="1673">
        <v>0</v>
      </c>
      <c r="Z144" s="1673">
        <v>0</v>
      </c>
      <c r="AA144" s="1673">
        <v>0</v>
      </c>
      <c r="AB144" s="1673">
        <v>0</v>
      </c>
      <c r="AC144" s="1673">
        <v>0</v>
      </c>
      <c r="AD144" s="1673">
        <v>0</v>
      </c>
      <c r="AE144" s="1673">
        <v>0</v>
      </c>
      <c r="AF144" s="1673">
        <v>0</v>
      </c>
      <c r="AG144" s="1673">
        <v>0</v>
      </c>
      <c r="AH144" s="1673">
        <v>0</v>
      </c>
    </row>
    <row r="145" spans="1:34" ht="30" customHeight="1">
      <c r="A145" s="2021"/>
      <c r="B145" s="989" t="s">
        <v>797</v>
      </c>
      <c r="C145" s="1673">
        <f t="shared" si="24"/>
        <v>1867.77</v>
      </c>
      <c r="D145" s="1673">
        <v>1478.94</v>
      </c>
      <c r="E145" s="1673"/>
      <c r="F145" s="1673"/>
      <c r="G145" s="1673"/>
      <c r="H145" s="1673"/>
      <c r="I145" s="1673"/>
      <c r="J145" s="1673"/>
      <c r="K145" s="1673"/>
      <c r="L145" s="1673"/>
      <c r="M145" s="1673"/>
      <c r="N145" s="1673"/>
      <c r="O145" s="1673"/>
      <c r="P145" s="1673"/>
      <c r="Q145" s="1673"/>
      <c r="R145" s="1673"/>
      <c r="S145" s="1673"/>
      <c r="T145" s="1673"/>
      <c r="U145" s="1673"/>
      <c r="V145" s="1673"/>
      <c r="W145" s="1673"/>
      <c r="X145" s="1673"/>
      <c r="Y145" s="1673">
        <v>0</v>
      </c>
      <c r="Z145" s="1673">
        <v>0</v>
      </c>
      <c r="AA145" s="1673">
        <v>0</v>
      </c>
      <c r="AB145" s="1673">
        <v>28.35</v>
      </c>
      <c r="AC145" s="1673">
        <v>2.9</v>
      </c>
      <c r="AD145" s="1673">
        <v>0</v>
      </c>
      <c r="AE145" s="1673">
        <v>0</v>
      </c>
      <c r="AF145" s="1673">
        <v>9.2200000000000006</v>
      </c>
      <c r="AG145" s="1673">
        <v>348.36</v>
      </c>
      <c r="AH145" s="1673">
        <v>0</v>
      </c>
    </row>
    <row r="146" spans="1:34" ht="30" customHeight="1">
      <c r="A146" s="2021"/>
      <c r="B146" s="989" t="s">
        <v>798</v>
      </c>
      <c r="C146" s="1673">
        <f t="shared" si="24"/>
        <v>0</v>
      </c>
      <c r="D146" s="1673">
        <v>0</v>
      </c>
      <c r="E146" s="1673">
        <v>0</v>
      </c>
      <c r="F146" s="1673">
        <v>0</v>
      </c>
      <c r="G146" s="1673">
        <v>0</v>
      </c>
      <c r="H146" s="1673">
        <v>0</v>
      </c>
      <c r="I146" s="1673">
        <v>0</v>
      </c>
      <c r="J146" s="1673">
        <v>0</v>
      </c>
      <c r="K146" s="1673">
        <v>0</v>
      </c>
      <c r="L146" s="1673">
        <v>0</v>
      </c>
      <c r="M146" s="1673">
        <v>0</v>
      </c>
      <c r="N146" s="1673">
        <v>0</v>
      </c>
      <c r="O146" s="1673">
        <v>0</v>
      </c>
      <c r="P146" s="1673">
        <v>0</v>
      </c>
      <c r="Q146" s="1673">
        <v>0</v>
      </c>
      <c r="R146" s="1673">
        <v>0</v>
      </c>
      <c r="S146" s="1673">
        <v>0</v>
      </c>
      <c r="T146" s="1673">
        <v>0</v>
      </c>
      <c r="U146" s="1673">
        <v>0</v>
      </c>
      <c r="V146" s="1673">
        <v>0</v>
      </c>
      <c r="W146" s="1673">
        <v>0</v>
      </c>
      <c r="X146" s="1673">
        <v>0</v>
      </c>
      <c r="Y146" s="1673">
        <v>0</v>
      </c>
      <c r="Z146" s="1673">
        <v>0</v>
      </c>
      <c r="AA146" s="1673">
        <v>0</v>
      </c>
      <c r="AB146" s="1673">
        <v>0</v>
      </c>
      <c r="AC146" s="1673">
        <v>0</v>
      </c>
      <c r="AD146" s="1673">
        <v>0</v>
      </c>
      <c r="AE146" s="1673">
        <v>0</v>
      </c>
      <c r="AF146" s="1673">
        <v>0</v>
      </c>
      <c r="AG146" s="1673">
        <v>0</v>
      </c>
      <c r="AH146" s="1673">
        <v>0</v>
      </c>
    </row>
    <row r="147" spans="1:34" ht="30" customHeight="1">
      <c r="A147" s="2021"/>
      <c r="B147" s="989" t="s">
        <v>780</v>
      </c>
      <c r="C147" s="1673">
        <f t="shared" si="24"/>
        <v>43002.700000000004</v>
      </c>
      <c r="D147" s="1673">
        <v>8647.94</v>
      </c>
      <c r="E147" s="1674">
        <v>1212.99</v>
      </c>
      <c r="F147" s="1674">
        <v>1300.9099999999999</v>
      </c>
      <c r="G147" s="1674">
        <v>2.13</v>
      </c>
      <c r="H147" s="1674">
        <v>942.66</v>
      </c>
      <c r="I147" s="1674">
        <v>673.10000000000014</v>
      </c>
      <c r="J147" s="1674">
        <v>626.09999999999991</v>
      </c>
      <c r="K147" s="1674">
        <v>1108.8599999999999</v>
      </c>
      <c r="L147" s="1674">
        <v>552.80999999999995</v>
      </c>
      <c r="M147" s="1674">
        <v>782.1</v>
      </c>
      <c r="N147" s="1674">
        <v>3224.3700000000022</v>
      </c>
      <c r="O147" s="1674">
        <v>34.49</v>
      </c>
      <c r="P147" s="1674">
        <v>1569.38</v>
      </c>
      <c r="Q147" s="1674">
        <v>1493.5300000000002</v>
      </c>
      <c r="R147" s="1674">
        <v>2808.0700000000011</v>
      </c>
      <c r="S147" s="1674">
        <v>2883.9599999999996</v>
      </c>
      <c r="T147" s="1674">
        <v>860.47</v>
      </c>
      <c r="U147" s="1674">
        <v>506.44000000000005</v>
      </c>
      <c r="V147" s="1674">
        <v>1828.52</v>
      </c>
      <c r="W147" s="1674">
        <v>2465.9700000000007</v>
      </c>
      <c r="X147" s="1674">
        <v>1548.2299999999996</v>
      </c>
      <c r="Y147" s="1673">
        <v>930.65</v>
      </c>
      <c r="Z147" s="1673">
        <v>680.12</v>
      </c>
      <c r="AA147" s="1673">
        <v>1091.19</v>
      </c>
      <c r="AB147" s="1673">
        <v>1170.6099999999999</v>
      </c>
      <c r="AC147" s="1673">
        <v>2686.47</v>
      </c>
      <c r="AD147" s="1673">
        <v>159.47</v>
      </c>
      <c r="AE147" s="1673">
        <v>1194.0999999999999</v>
      </c>
      <c r="AF147" s="1673">
        <v>17.059999999999999</v>
      </c>
      <c r="AG147" s="1673">
        <v>0</v>
      </c>
      <c r="AH147" s="1673">
        <v>0</v>
      </c>
    </row>
    <row r="148" spans="1:34" ht="30" customHeight="1">
      <c r="A148" s="2021"/>
      <c r="B148" s="991" t="s">
        <v>781</v>
      </c>
      <c r="C148" s="1673">
        <f t="shared" si="24"/>
        <v>0</v>
      </c>
      <c r="D148" s="1673">
        <v>0</v>
      </c>
      <c r="E148" s="1673">
        <v>0</v>
      </c>
      <c r="F148" s="1673">
        <v>0</v>
      </c>
      <c r="G148" s="1673">
        <v>0</v>
      </c>
      <c r="H148" s="1673">
        <v>0</v>
      </c>
      <c r="I148" s="1673">
        <v>0</v>
      </c>
      <c r="J148" s="1673">
        <v>0</v>
      </c>
      <c r="K148" s="1673">
        <v>0</v>
      </c>
      <c r="L148" s="1673">
        <v>0</v>
      </c>
      <c r="M148" s="1673">
        <v>0</v>
      </c>
      <c r="N148" s="1673">
        <v>0</v>
      </c>
      <c r="O148" s="1673">
        <v>0</v>
      </c>
      <c r="P148" s="1673">
        <v>0</v>
      </c>
      <c r="Q148" s="1673">
        <v>0</v>
      </c>
      <c r="R148" s="1673">
        <v>0</v>
      </c>
      <c r="S148" s="1673">
        <v>0</v>
      </c>
      <c r="T148" s="1673">
        <v>0</v>
      </c>
      <c r="U148" s="1673">
        <v>0</v>
      </c>
      <c r="V148" s="1673">
        <v>0</v>
      </c>
      <c r="W148" s="1673">
        <v>0</v>
      </c>
      <c r="X148" s="1673">
        <v>0</v>
      </c>
      <c r="Y148" s="1673">
        <v>0</v>
      </c>
      <c r="Z148" s="1673">
        <v>0</v>
      </c>
      <c r="AA148" s="1673">
        <v>0</v>
      </c>
      <c r="AB148" s="1673">
        <v>0</v>
      </c>
      <c r="AC148" s="1673">
        <v>0</v>
      </c>
      <c r="AD148" s="1673">
        <v>0</v>
      </c>
      <c r="AE148" s="1673">
        <v>0</v>
      </c>
      <c r="AF148" s="1673">
        <v>0</v>
      </c>
      <c r="AG148" s="1673">
        <v>0</v>
      </c>
      <c r="AH148" s="1673">
        <v>0</v>
      </c>
    </row>
    <row r="149" spans="1:34" ht="30" customHeight="1">
      <c r="A149" s="2021"/>
      <c r="B149" s="991" t="s">
        <v>786</v>
      </c>
      <c r="C149" s="1673">
        <f t="shared" si="24"/>
        <v>0</v>
      </c>
      <c r="D149" s="1673">
        <v>0</v>
      </c>
      <c r="E149" s="1673">
        <v>0</v>
      </c>
      <c r="F149" s="1673">
        <v>0</v>
      </c>
      <c r="G149" s="1673">
        <v>0</v>
      </c>
      <c r="H149" s="1673">
        <v>0</v>
      </c>
      <c r="I149" s="1673">
        <v>0</v>
      </c>
      <c r="J149" s="1673">
        <v>0</v>
      </c>
      <c r="K149" s="1673">
        <v>0</v>
      </c>
      <c r="L149" s="1673">
        <v>0</v>
      </c>
      <c r="M149" s="1673">
        <v>0</v>
      </c>
      <c r="N149" s="1673">
        <v>0</v>
      </c>
      <c r="O149" s="1673">
        <v>0</v>
      </c>
      <c r="P149" s="1673">
        <v>0</v>
      </c>
      <c r="Q149" s="1673">
        <v>0</v>
      </c>
      <c r="R149" s="1673">
        <v>0</v>
      </c>
      <c r="S149" s="1673">
        <v>0</v>
      </c>
      <c r="T149" s="1673">
        <v>0</v>
      </c>
      <c r="U149" s="1673">
        <v>0</v>
      </c>
      <c r="V149" s="1673">
        <v>0</v>
      </c>
      <c r="W149" s="1673">
        <v>0</v>
      </c>
      <c r="X149" s="1673">
        <v>0</v>
      </c>
      <c r="Y149" s="1673">
        <v>0</v>
      </c>
      <c r="Z149" s="1673">
        <v>0</v>
      </c>
      <c r="AA149" s="1673">
        <v>0</v>
      </c>
      <c r="AB149" s="1673">
        <v>0</v>
      </c>
      <c r="AC149" s="1673">
        <v>0</v>
      </c>
      <c r="AD149" s="1673">
        <v>0</v>
      </c>
      <c r="AE149" s="1673">
        <v>0</v>
      </c>
      <c r="AF149" s="1673">
        <v>0</v>
      </c>
      <c r="AG149" s="1673">
        <v>0</v>
      </c>
      <c r="AH149" s="1673">
        <v>0</v>
      </c>
    </row>
    <row r="150" spans="1:34" ht="30" customHeight="1">
      <c r="A150" s="2021"/>
      <c r="B150" s="991" t="s">
        <v>799</v>
      </c>
      <c r="C150" s="1673">
        <f t="shared" si="24"/>
        <v>0</v>
      </c>
      <c r="D150" s="1673">
        <v>0</v>
      </c>
      <c r="E150" s="1673">
        <v>0</v>
      </c>
      <c r="F150" s="1673">
        <v>0</v>
      </c>
      <c r="G150" s="1673">
        <v>0</v>
      </c>
      <c r="H150" s="1673">
        <v>0</v>
      </c>
      <c r="I150" s="1673">
        <v>0</v>
      </c>
      <c r="J150" s="1673">
        <v>0</v>
      </c>
      <c r="K150" s="1673">
        <v>0</v>
      </c>
      <c r="L150" s="1673">
        <v>0</v>
      </c>
      <c r="M150" s="1673">
        <v>0</v>
      </c>
      <c r="N150" s="1673">
        <v>0</v>
      </c>
      <c r="O150" s="1673">
        <v>0</v>
      </c>
      <c r="P150" s="1673">
        <v>0</v>
      </c>
      <c r="Q150" s="1673">
        <v>0</v>
      </c>
      <c r="R150" s="1673">
        <v>0</v>
      </c>
      <c r="S150" s="1673">
        <v>0</v>
      </c>
      <c r="T150" s="1673">
        <v>0</v>
      </c>
      <c r="U150" s="1673">
        <v>0</v>
      </c>
      <c r="V150" s="1673">
        <v>0</v>
      </c>
      <c r="W150" s="1673">
        <v>0</v>
      </c>
      <c r="X150" s="1673">
        <v>0</v>
      </c>
      <c r="Y150" s="1673">
        <v>0</v>
      </c>
      <c r="Z150" s="1673">
        <v>0</v>
      </c>
      <c r="AA150" s="1673">
        <v>0</v>
      </c>
      <c r="AB150" s="1673">
        <v>0</v>
      </c>
      <c r="AC150" s="1673">
        <v>0</v>
      </c>
      <c r="AD150" s="1673">
        <v>0</v>
      </c>
      <c r="AE150" s="1673">
        <v>0</v>
      </c>
      <c r="AF150" s="1673">
        <v>0</v>
      </c>
      <c r="AG150" s="1673">
        <v>0</v>
      </c>
      <c r="AH150" s="1673">
        <v>0</v>
      </c>
    </row>
    <row r="151" spans="1:34" ht="30" customHeight="1">
      <c r="A151" s="2021"/>
      <c r="B151" s="991" t="s">
        <v>787</v>
      </c>
      <c r="C151" s="1673">
        <f t="shared" si="24"/>
        <v>5435.4000000000005</v>
      </c>
      <c r="D151" s="1673"/>
      <c r="E151" s="1674"/>
      <c r="F151" s="1674"/>
      <c r="G151" s="1674"/>
      <c r="H151" s="1674"/>
      <c r="I151" s="1674"/>
      <c r="J151" s="1674"/>
      <c r="K151" s="1674"/>
      <c r="L151" s="1674"/>
      <c r="M151" s="1674"/>
      <c r="N151" s="1674"/>
      <c r="O151" s="1674"/>
      <c r="P151" s="1674"/>
      <c r="Q151" s="1674"/>
      <c r="R151" s="1674">
        <v>855.57</v>
      </c>
      <c r="S151" s="1674">
        <v>197.1</v>
      </c>
      <c r="T151" s="1674">
        <v>373.7</v>
      </c>
      <c r="U151" s="1674">
        <v>1861.5400000000004</v>
      </c>
      <c r="V151" s="1674">
        <v>1469.29</v>
      </c>
      <c r="W151" s="1674">
        <v>678.2</v>
      </c>
      <c r="X151" s="1674"/>
      <c r="Y151" s="1673">
        <v>0</v>
      </c>
      <c r="Z151" s="1673">
        <v>0</v>
      </c>
      <c r="AA151" s="1673">
        <v>0</v>
      </c>
      <c r="AB151" s="1673">
        <v>0</v>
      </c>
      <c r="AC151" s="1673">
        <v>0</v>
      </c>
      <c r="AD151" s="1673">
        <v>0</v>
      </c>
      <c r="AE151" s="1673">
        <v>0</v>
      </c>
      <c r="AF151" s="1673">
        <v>0</v>
      </c>
      <c r="AG151" s="1673">
        <v>0</v>
      </c>
      <c r="AH151" s="1673">
        <v>0</v>
      </c>
    </row>
    <row r="152" spans="1:34" s="1710" customFormat="1" ht="30" customHeight="1">
      <c r="A152" s="2021"/>
      <c r="B152" s="991" t="s">
        <v>1533</v>
      </c>
      <c r="C152" s="1673">
        <f>SUM(D152:AH152)</f>
        <v>0</v>
      </c>
      <c r="D152" s="1673">
        <v>0</v>
      </c>
      <c r="E152" s="1673">
        <v>0</v>
      </c>
      <c r="F152" s="1673">
        <v>0</v>
      </c>
      <c r="G152" s="1673">
        <v>0</v>
      </c>
      <c r="H152" s="1673">
        <v>0</v>
      </c>
      <c r="I152" s="1673">
        <v>0</v>
      </c>
      <c r="J152" s="1673">
        <v>0</v>
      </c>
      <c r="K152" s="1673">
        <v>0</v>
      </c>
      <c r="L152" s="1673">
        <v>0</v>
      </c>
      <c r="M152" s="1673">
        <v>0</v>
      </c>
      <c r="N152" s="1673">
        <v>0</v>
      </c>
      <c r="O152" s="1673">
        <v>0</v>
      </c>
      <c r="P152" s="1673">
        <v>0</v>
      </c>
      <c r="Q152" s="1673">
        <v>0</v>
      </c>
      <c r="R152" s="1673">
        <v>0</v>
      </c>
      <c r="S152" s="1673">
        <v>0</v>
      </c>
      <c r="T152" s="1673">
        <v>0</v>
      </c>
      <c r="U152" s="1673">
        <v>0</v>
      </c>
      <c r="V152" s="1673">
        <v>0</v>
      </c>
      <c r="W152" s="1673">
        <v>0</v>
      </c>
      <c r="X152" s="1673">
        <v>0</v>
      </c>
      <c r="Y152" s="1673">
        <v>0</v>
      </c>
      <c r="Z152" s="1673">
        <v>0</v>
      </c>
      <c r="AA152" s="1673">
        <v>0</v>
      </c>
      <c r="AB152" s="1673">
        <v>0</v>
      </c>
      <c r="AC152" s="1673">
        <v>0</v>
      </c>
      <c r="AD152" s="1673">
        <v>0</v>
      </c>
      <c r="AE152" s="1673">
        <v>0</v>
      </c>
      <c r="AF152" s="1673">
        <v>0</v>
      </c>
      <c r="AG152" s="1673">
        <v>0</v>
      </c>
      <c r="AH152" s="1673">
        <v>0</v>
      </c>
    </row>
    <row r="153" spans="1:34" s="1710" customFormat="1" ht="30" customHeight="1">
      <c r="A153" s="2021"/>
      <c r="B153" s="991" t="s">
        <v>1534</v>
      </c>
      <c r="C153" s="1673">
        <f>SUM(D153:AH153)</f>
        <v>0</v>
      </c>
      <c r="D153" s="1673">
        <v>0</v>
      </c>
      <c r="E153" s="1673">
        <v>0</v>
      </c>
      <c r="F153" s="1673">
        <v>0</v>
      </c>
      <c r="G153" s="1673">
        <v>0</v>
      </c>
      <c r="H153" s="1673">
        <v>0</v>
      </c>
      <c r="I153" s="1673">
        <v>0</v>
      </c>
      <c r="J153" s="1673">
        <v>0</v>
      </c>
      <c r="K153" s="1673">
        <v>0</v>
      </c>
      <c r="L153" s="1673">
        <v>0</v>
      </c>
      <c r="M153" s="1673">
        <v>0</v>
      </c>
      <c r="N153" s="1673">
        <v>0</v>
      </c>
      <c r="O153" s="1673">
        <v>0</v>
      </c>
      <c r="P153" s="1673">
        <v>0</v>
      </c>
      <c r="Q153" s="1673">
        <v>0</v>
      </c>
      <c r="R153" s="1673">
        <v>0</v>
      </c>
      <c r="S153" s="1673">
        <v>0</v>
      </c>
      <c r="T153" s="1673">
        <v>0</v>
      </c>
      <c r="U153" s="1673">
        <v>0</v>
      </c>
      <c r="V153" s="1673">
        <v>0</v>
      </c>
      <c r="W153" s="1673">
        <v>0</v>
      </c>
      <c r="X153" s="1673">
        <v>0</v>
      </c>
      <c r="Y153" s="1673">
        <v>0</v>
      </c>
      <c r="Z153" s="1673">
        <v>0</v>
      </c>
      <c r="AA153" s="1673">
        <v>0</v>
      </c>
      <c r="AB153" s="1673">
        <v>0</v>
      </c>
      <c r="AC153" s="1673">
        <v>0</v>
      </c>
      <c r="AD153" s="1673">
        <v>0</v>
      </c>
      <c r="AE153" s="1673">
        <v>0</v>
      </c>
      <c r="AF153" s="1673">
        <v>0</v>
      </c>
      <c r="AG153" s="1673">
        <v>0</v>
      </c>
      <c r="AH153" s="1673">
        <v>0</v>
      </c>
    </row>
    <row r="154" spans="1:34" ht="30" customHeight="1">
      <c r="A154" s="2021"/>
      <c r="B154" s="989" t="s">
        <v>801</v>
      </c>
      <c r="C154" s="1673">
        <f t="shared" si="24"/>
        <v>0</v>
      </c>
      <c r="D154" s="1673"/>
      <c r="E154" s="1673"/>
      <c r="F154" s="1673"/>
      <c r="G154" s="1673"/>
      <c r="H154" s="1673"/>
      <c r="I154" s="1673"/>
      <c r="J154" s="1673"/>
      <c r="K154" s="1673"/>
      <c r="L154" s="1673"/>
      <c r="M154" s="1673"/>
      <c r="N154" s="1673"/>
      <c r="O154" s="1673"/>
      <c r="P154" s="1673"/>
      <c r="Q154" s="1673"/>
      <c r="R154" s="1673"/>
      <c r="S154" s="1673"/>
      <c r="T154" s="1673"/>
      <c r="U154" s="1673"/>
      <c r="V154" s="1673"/>
      <c r="W154" s="1673"/>
      <c r="X154" s="1673"/>
      <c r="Y154" s="1673">
        <v>0</v>
      </c>
      <c r="Z154" s="1673">
        <v>0</v>
      </c>
      <c r="AA154" s="1673">
        <v>0</v>
      </c>
      <c r="AB154" s="1673">
        <v>0</v>
      </c>
      <c r="AC154" s="1673">
        <v>0</v>
      </c>
      <c r="AD154" s="1673">
        <v>0</v>
      </c>
      <c r="AE154" s="1673">
        <v>0</v>
      </c>
      <c r="AF154" s="1673">
        <v>0</v>
      </c>
      <c r="AG154" s="1673">
        <v>0</v>
      </c>
      <c r="AH154" s="1673">
        <v>0</v>
      </c>
    </row>
    <row r="155" spans="1:34" ht="30" customHeight="1">
      <c r="A155" s="2021"/>
      <c r="B155" s="995" t="s">
        <v>802</v>
      </c>
      <c r="C155" s="1673">
        <f t="shared" si="24"/>
        <v>144.91999999999999</v>
      </c>
      <c r="D155" s="1673">
        <v>144.91999999999999</v>
      </c>
      <c r="E155" s="1673"/>
      <c r="F155" s="1673"/>
      <c r="G155" s="1673"/>
      <c r="H155" s="1673"/>
      <c r="I155" s="1673"/>
      <c r="J155" s="1673"/>
      <c r="K155" s="1673"/>
      <c r="L155" s="1673"/>
      <c r="M155" s="1673"/>
      <c r="N155" s="1673"/>
      <c r="O155" s="1673"/>
      <c r="P155" s="1673"/>
      <c r="Q155" s="1673"/>
      <c r="R155" s="1673"/>
      <c r="S155" s="1673"/>
      <c r="T155" s="1673"/>
      <c r="U155" s="1673"/>
      <c r="V155" s="1673"/>
      <c r="W155" s="1673"/>
      <c r="X155" s="1673"/>
      <c r="Y155" s="1673">
        <v>0</v>
      </c>
      <c r="Z155" s="1673">
        <v>0</v>
      </c>
      <c r="AA155" s="1673">
        <v>0</v>
      </c>
      <c r="AB155" s="1673">
        <v>0</v>
      </c>
      <c r="AC155" s="1673">
        <v>0</v>
      </c>
      <c r="AD155" s="1673">
        <v>0</v>
      </c>
      <c r="AE155" s="1673">
        <v>0</v>
      </c>
      <c r="AF155" s="1673">
        <v>0</v>
      </c>
      <c r="AG155" s="1673">
        <v>0</v>
      </c>
      <c r="AH155" s="1673">
        <v>0</v>
      </c>
    </row>
    <row r="156" spans="1:34" ht="30" customHeight="1">
      <c r="A156" s="2021"/>
      <c r="B156" s="995" t="s">
        <v>803</v>
      </c>
      <c r="C156" s="1673">
        <f t="shared" si="24"/>
        <v>3303.63</v>
      </c>
      <c r="D156" s="1673">
        <v>820.53</v>
      </c>
      <c r="E156" s="1674">
        <v>1062.29</v>
      </c>
      <c r="F156" s="1674">
        <v>665.57</v>
      </c>
      <c r="G156" s="1674">
        <v>63.4</v>
      </c>
      <c r="H156" s="1674">
        <v>409.29</v>
      </c>
      <c r="I156" s="1674">
        <v>121.63</v>
      </c>
      <c r="J156" s="1674">
        <v>151.02000000000001</v>
      </c>
      <c r="K156" s="1674"/>
      <c r="L156" s="1674"/>
      <c r="M156" s="1674"/>
      <c r="N156" s="1674"/>
      <c r="O156" s="1674"/>
      <c r="P156" s="1674"/>
      <c r="Q156" s="1674"/>
      <c r="R156" s="1674"/>
      <c r="S156" s="1674"/>
      <c r="T156" s="1674"/>
      <c r="U156" s="1674"/>
      <c r="V156" s="1674"/>
      <c r="W156" s="1674"/>
      <c r="X156" s="1674"/>
      <c r="Y156" s="1673">
        <v>0</v>
      </c>
      <c r="Z156" s="1673">
        <v>0</v>
      </c>
      <c r="AA156" s="1673">
        <v>0</v>
      </c>
      <c r="AB156" s="1673">
        <v>0</v>
      </c>
      <c r="AC156" s="1673">
        <v>9.9</v>
      </c>
      <c r="AD156" s="1673">
        <v>0</v>
      </c>
      <c r="AE156" s="1673">
        <v>0</v>
      </c>
      <c r="AF156" s="1673">
        <v>0</v>
      </c>
      <c r="AG156" s="1673">
        <v>0</v>
      </c>
      <c r="AH156" s="1673">
        <v>0</v>
      </c>
    </row>
    <row r="157" spans="1:34" ht="30" customHeight="1">
      <c r="A157" s="2021"/>
      <c r="B157" s="1011" t="s">
        <v>804</v>
      </c>
      <c r="C157" s="1673">
        <f t="shared" si="24"/>
        <v>987.15</v>
      </c>
      <c r="D157" s="1673">
        <v>0</v>
      </c>
      <c r="E157" s="1673">
        <v>0</v>
      </c>
      <c r="F157" s="1673">
        <v>0</v>
      </c>
      <c r="G157" s="1673">
        <v>0</v>
      </c>
      <c r="H157" s="1673">
        <v>0</v>
      </c>
      <c r="I157" s="1673">
        <v>0</v>
      </c>
      <c r="J157" s="1673">
        <v>0</v>
      </c>
      <c r="K157" s="1673">
        <v>0</v>
      </c>
      <c r="L157" s="1673">
        <v>0</v>
      </c>
      <c r="M157" s="1673">
        <v>0</v>
      </c>
      <c r="N157" s="1673">
        <v>0</v>
      </c>
      <c r="O157" s="1673">
        <v>0</v>
      </c>
      <c r="P157" s="1673">
        <v>0</v>
      </c>
      <c r="Q157" s="1673">
        <v>0</v>
      </c>
      <c r="R157" s="1673">
        <v>0</v>
      </c>
      <c r="S157" s="1673">
        <v>0</v>
      </c>
      <c r="T157" s="1673">
        <v>0</v>
      </c>
      <c r="U157" s="1673">
        <v>0</v>
      </c>
      <c r="V157" s="1673">
        <v>0</v>
      </c>
      <c r="W157" s="1673">
        <v>0</v>
      </c>
      <c r="X157" s="1673">
        <v>405.24</v>
      </c>
      <c r="Y157" s="1673">
        <v>68.349999999999994</v>
      </c>
      <c r="Z157" s="1673">
        <v>0</v>
      </c>
      <c r="AA157" s="1673">
        <v>0</v>
      </c>
      <c r="AB157" s="1673">
        <v>0</v>
      </c>
      <c r="AC157" s="1673">
        <v>0</v>
      </c>
      <c r="AD157" s="1673">
        <v>494.01</v>
      </c>
      <c r="AE157" s="1673">
        <v>0</v>
      </c>
      <c r="AF157" s="1673">
        <v>19.55</v>
      </c>
      <c r="AG157" s="1673">
        <v>0</v>
      </c>
      <c r="AH157" s="1673">
        <v>0</v>
      </c>
    </row>
    <row r="158" spans="1:34" ht="30" customHeight="1">
      <c r="A158" s="2021"/>
      <c r="B158" s="1011" t="s">
        <v>805</v>
      </c>
      <c r="C158" s="1673">
        <f t="shared" si="24"/>
        <v>301.88</v>
      </c>
      <c r="D158" s="1673">
        <v>0</v>
      </c>
      <c r="E158" s="1673">
        <v>0</v>
      </c>
      <c r="F158" s="1673">
        <v>0</v>
      </c>
      <c r="G158" s="1673">
        <v>0</v>
      </c>
      <c r="H158" s="1673">
        <v>0</v>
      </c>
      <c r="I158" s="1673">
        <v>0</v>
      </c>
      <c r="J158" s="1673">
        <v>0</v>
      </c>
      <c r="K158" s="1673">
        <v>0</v>
      </c>
      <c r="L158" s="1673">
        <v>0</v>
      </c>
      <c r="M158" s="1673">
        <v>0</v>
      </c>
      <c r="N158" s="1673">
        <v>0</v>
      </c>
      <c r="O158" s="1673">
        <v>0</v>
      </c>
      <c r="P158" s="1673">
        <v>0</v>
      </c>
      <c r="Q158" s="1673">
        <v>0</v>
      </c>
      <c r="R158" s="1673">
        <v>0</v>
      </c>
      <c r="S158" s="1673">
        <v>0</v>
      </c>
      <c r="T158" s="1673">
        <v>0</v>
      </c>
      <c r="U158" s="1673">
        <v>0</v>
      </c>
      <c r="V158" s="1673">
        <v>0</v>
      </c>
      <c r="W158" s="1673">
        <v>0</v>
      </c>
      <c r="X158" s="1673"/>
      <c r="Y158" s="1673">
        <v>0</v>
      </c>
      <c r="Z158" s="1673">
        <v>0</v>
      </c>
      <c r="AA158" s="1673">
        <v>0</v>
      </c>
      <c r="AB158" s="1673">
        <v>0</v>
      </c>
      <c r="AC158" s="1673">
        <v>0</v>
      </c>
      <c r="AD158" s="1673">
        <v>270.38</v>
      </c>
      <c r="AE158" s="1673">
        <v>31.5</v>
      </c>
      <c r="AF158" s="1673">
        <v>0</v>
      </c>
      <c r="AG158" s="1673">
        <v>0</v>
      </c>
      <c r="AH158" s="1673">
        <v>0</v>
      </c>
    </row>
    <row r="159" spans="1:34" ht="30" customHeight="1">
      <c r="A159" s="2021"/>
      <c r="B159" s="1011" t="s">
        <v>806</v>
      </c>
      <c r="C159" s="1673">
        <f t="shared" si="24"/>
        <v>0</v>
      </c>
      <c r="D159" s="1673">
        <v>0</v>
      </c>
      <c r="E159" s="1673">
        <v>0</v>
      </c>
      <c r="F159" s="1673">
        <v>0</v>
      </c>
      <c r="G159" s="1673">
        <v>0</v>
      </c>
      <c r="H159" s="1673">
        <v>0</v>
      </c>
      <c r="I159" s="1673">
        <v>0</v>
      </c>
      <c r="J159" s="1673">
        <v>0</v>
      </c>
      <c r="K159" s="1673">
        <v>0</v>
      </c>
      <c r="L159" s="1673">
        <v>0</v>
      </c>
      <c r="M159" s="1673">
        <v>0</v>
      </c>
      <c r="N159" s="1673">
        <v>0</v>
      </c>
      <c r="O159" s="1673">
        <v>0</v>
      </c>
      <c r="P159" s="1673">
        <v>0</v>
      </c>
      <c r="Q159" s="1673">
        <v>0</v>
      </c>
      <c r="R159" s="1673">
        <v>0</v>
      </c>
      <c r="S159" s="1673">
        <v>0</v>
      </c>
      <c r="T159" s="1673">
        <v>0</v>
      </c>
      <c r="U159" s="1673">
        <v>0</v>
      </c>
      <c r="V159" s="1673">
        <v>0</v>
      </c>
      <c r="W159" s="1673">
        <v>0</v>
      </c>
      <c r="X159" s="1673">
        <v>0</v>
      </c>
      <c r="Y159" s="1673">
        <v>0</v>
      </c>
      <c r="Z159" s="1673">
        <v>0</v>
      </c>
      <c r="AA159" s="1673">
        <v>0</v>
      </c>
      <c r="AB159" s="1673">
        <v>0</v>
      </c>
      <c r="AC159" s="1673">
        <v>0</v>
      </c>
      <c r="AD159" s="1673">
        <v>0</v>
      </c>
      <c r="AE159" s="1673">
        <v>0</v>
      </c>
      <c r="AF159" s="1673">
        <v>0</v>
      </c>
      <c r="AG159" s="1673">
        <v>0</v>
      </c>
      <c r="AH159" s="1673">
        <v>0</v>
      </c>
    </row>
    <row r="160" spans="1:34" ht="30" customHeight="1">
      <c r="A160" s="2021"/>
      <c r="B160" s="995" t="s">
        <v>807</v>
      </c>
      <c r="C160" s="1673">
        <f t="shared" si="24"/>
        <v>0</v>
      </c>
      <c r="D160" s="1673">
        <v>0</v>
      </c>
      <c r="E160" s="1673">
        <v>0</v>
      </c>
      <c r="F160" s="1673">
        <v>0</v>
      </c>
      <c r="G160" s="1673">
        <v>0</v>
      </c>
      <c r="H160" s="1673">
        <v>0</v>
      </c>
      <c r="I160" s="1673">
        <v>0</v>
      </c>
      <c r="J160" s="1673">
        <v>0</v>
      </c>
      <c r="K160" s="1673">
        <v>0</v>
      </c>
      <c r="L160" s="1673">
        <v>0</v>
      </c>
      <c r="M160" s="1673">
        <v>0</v>
      </c>
      <c r="N160" s="1673">
        <v>0</v>
      </c>
      <c r="O160" s="1673">
        <v>0</v>
      </c>
      <c r="P160" s="1673">
        <v>0</v>
      </c>
      <c r="Q160" s="1673">
        <v>0</v>
      </c>
      <c r="R160" s="1673">
        <v>0</v>
      </c>
      <c r="S160" s="1673">
        <v>0</v>
      </c>
      <c r="T160" s="1673">
        <v>0</v>
      </c>
      <c r="U160" s="1673">
        <v>0</v>
      </c>
      <c r="V160" s="1673">
        <v>0</v>
      </c>
      <c r="W160" s="1673">
        <v>0</v>
      </c>
      <c r="X160" s="1673">
        <v>0</v>
      </c>
      <c r="Y160" s="1673">
        <v>0</v>
      </c>
      <c r="Z160" s="1673">
        <v>0</v>
      </c>
      <c r="AA160" s="1673">
        <v>0</v>
      </c>
      <c r="AB160" s="1673">
        <v>0</v>
      </c>
      <c r="AC160" s="1673">
        <v>0</v>
      </c>
      <c r="AD160" s="1673">
        <v>0</v>
      </c>
      <c r="AE160" s="1673">
        <v>0</v>
      </c>
      <c r="AF160" s="1673">
        <v>0</v>
      </c>
      <c r="AG160" s="1673">
        <v>0</v>
      </c>
      <c r="AH160" s="1673">
        <v>0</v>
      </c>
    </row>
    <row r="161" spans="1:34" ht="30" customHeight="1">
      <c r="A161" s="2021"/>
      <c r="B161" s="991" t="s">
        <v>808</v>
      </c>
      <c r="C161" s="1673">
        <f t="shared" si="24"/>
        <v>156.07999999999998</v>
      </c>
      <c r="D161" s="1673"/>
      <c r="E161" s="1673"/>
      <c r="F161" s="1673"/>
      <c r="G161" s="1673"/>
      <c r="H161" s="1673">
        <v>150.44999999999999</v>
      </c>
      <c r="I161" s="1673"/>
      <c r="J161" s="1673"/>
      <c r="K161" s="1673"/>
      <c r="L161" s="1673"/>
      <c r="M161" s="1673"/>
      <c r="N161" s="1673"/>
      <c r="O161" s="1673"/>
      <c r="P161" s="1673"/>
      <c r="Q161" s="1673"/>
      <c r="R161" s="1673"/>
      <c r="S161" s="1673">
        <v>5.63</v>
      </c>
      <c r="T161" s="1673"/>
      <c r="U161" s="1673"/>
      <c r="V161" s="1673"/>
      <c r="W161" s="1673"/>
      <c r="X161" s="1673"/>
      <c r="Y161" s="1673">
        <v>0</v>
      </c>
      <c r="Z161" s="1673">
        <v>0</v>
      </c>
      <c r="AA161" s="1673">
        <v>0</v>
      </c>
      <c r="AB161" s="1673">
        <v>0</v>
      </c>
      <c r="AC161" s="1673">
        <v>0</v>
      </c>
      <c r="AD161" s="1673">
        <v>0</v>
      </c>
      <c r="AE161" s="1673">
        <v>0</v>
      </c>
      <c r="AF161" s="1673">
        <v>0</v>
      </c>
      <c r="AG161" s="1673">
        <v>0</v>
      </c>
      <c r="AH161" s="1673">
        <v>0</v>
      </c>
    </row>
    <row r="162" spans="1:34" ht="30" customHeight="1">
      <c r="A162" s="2021"/>
      <c r="B162" s="1011" t="s">
        <v>821</v>
      </c>
      <c r="C162" s="1673">
        <f t="shared" si="24"/>
        <v>0</v>
      </c>
      <c r="D162" s="1673"/>
      <c r="E162" s="1673"/>
      <c r="F162" s="1673"/>
      <c r="G162" s="1673"/>
      <c r="H162" s="1673"/>
      <c r="I162" s="1673"/>
      <c r="J162" s="1673"/>
      <c r="K162" s="1673"/>
      <c r="L162" s="1673"/>
      <c r="M162" s="1673"/>
      <c r="N162" s="1673"/>
      <c r="O162" s="1673"/>
      <c r="P162" s="1673"/>
      <c r="Q162" s="1673"/>
      <c r="R162" s="1673"/>
      <c r="S162" s="1673"/>
      <c r="T162" s="1673"/>
      <c r="U162" s="1673"/>
      <c r="V162" s="1673"/>
      <c r="W162" s="1673"/>
      <c r="X162" s="1673"/>
      <c r="Y162" s="1673">
        <v>0</v>
      </c>
      <c r="Z162" s="1673">
        <v>0</v>
      </c>
      <c r="AA162" s="1673">
        <v>0</v>
      </c>
      <c r="AB162" s="1673">
        <v>0</v>
      </c>
      <c r="AC162" s="1673">
        <v>0</v>
      </c>
      <c r="AD162" s="1673">
        <v>0</v>
      </c>
      <c r="AE162" s="1673">
        <v>0</v>
      </c>
      <c r="AF162" s="1673">
        <v>0</v>
      </c>
      <c r="AG162" s="1673">
        <v>0</v>
      </c>
      <c r="AH162" s="1673">
        <v>0</v>
      </c>
    </row>
    <row r="163" spans="1:34" ht="30" customHeight="1">
      <c r="A163" s="2021"/>
      <c r="B163" s="1011" t="s">
        <v>822</v>
      </c>
      <c r="C163" s="1673">
        <f t="shared" si="24"/>
        <v>0</v>
      </c>
      <c r="D163" s="1673"/>
      <c r="E163" s="1673"/>
      <c r="F163" s="1673"/>
      <c r="G163" s="1673"/>
      <c r="H163" s="1673"/>
      <c r="I163" s="1673"/>
      <c r="J163" s="1673"/>
      <c r="K163" s="1673"/>
      <c r="L163" s="1673"/>
      <c r="M163" s="1673"/>
      <c r="N163" s="1673"/>
      <c r="O163" s="1673"/>
      <c r="P163" s="1673"/>
      <c r="Q163" s="1673"/>
      <c r="R163" s="1673"/>
      <c r="S163" s="1673"/>
      <c r="T163" s="1673"/>
      <c r="U163" s="1673"/>
      <c r="V163" s="1673"/>
      <c r="W163" s="1673"/>
      <c r="X163" s="1673"/>
      <c r="Y163" s="1673">
        <v>0</v>
      </c>
      <c r="Z163" s="1673">
        <v>0</v>
      </c>
      <c r="AA163" s="1673">
        <v>0</v>
      </c>
      <c r="AB163" s="1673">
        <v>0</v>
      </c>
      <c r="AC163" s="1673">
        <v>0</v>
      </c>
      <c r="AD163" s="1673">
        <v>0</v>
      </c>
      <c r="AE163" s="1673">
        <v>0</v>
      </c>
      <c r="AF163" s="1673">
        <v>0</v>
      </c>
      <c r="AG163" s="1673">
        <v>0</v>
      </c>
      <c r="AH163" s="1673">
        <v>0</v>
      </c>
    </row>
    <row r="164" spans="1:34" ht="19.5" customHeight="1">
      <c r="A164" s="2021"/>
      <c r="B164" s="1249" t="s">
        <v>952</v>
      </c>
      <c r="C164" s="1673">
        <f t="shared" si="24"/>
        <v>0</v>
      </c>
      <c r="D164" s="1673"/>
      <c r="E164" s="1673"/>
      <c r="F164" s="1673"/>
      <c r="G164" s="1673"/>
      <c r="H164" s="1673"/>
      <c r="I164" s="1673"/>
      <c r="J164" s="1673"/>
      <c r="K164" s="1673"/>
      <c r="L164" s="1673"/>
      <c r="M164" s="1673"/>
      <c r="N164" s="1673"/>
      <c r="O164" s="1673"/>
      <c r="P164" s="1673"/>
      <c r="Q164" s="1673"/>
      <c r="R164" s="1673"/>
      <c r="S164" s="1673"/>
      <c r="T164" s="1673"/>
      <c r="U164" s="1673"/>
      <c r="V164" s="1673"/>
      <c r="W164" s="1673"/>
      <c r="X164" s="1673"/>
      <c r="Y164" s="1673">
        <v>0</v>
      </c>
      <c r="Z164" s="1673">
        <v>0</v>
      </c>
      <c r="AA164" s="1673">
        <v>0</v>
      </c>
      <c r="AB164" s="1673">
        <v>0</v>
      </c>
      <c r="AC164" s="1673">
        <v>0</v>
      </c>
      <c r="AD164" s="1673">
        <v>0</v>
      </c>
      <c r="AE164" s="1673">
        <v>0</v>
      </c>
      <c r="AF164" s="1673">
        <v>0</v>
      </c>
      <c r="AG164" s="1673">
        <v>0</v>
      </c>
      <c r="AH164" s="1673">
        <v>0</v>
      </c>
    </row>
    <row r="165" spans="1:34" ht="19.5" customHeight="1">
      <c r="A165" s="2391" t="s">
        <v>812</v>
      </c>
      <c r="B165" s="1675" t="s">
        <v>41</v>
      </c>
      <c r="C165" s="1676">
        <f>SUM(C166:C187)</f>
        <v>3724.4300000000003</v>
      </c>
      <c r="D165" s="1675">
        <f>SUM(중구배수관!D166:'중구배수관'!D187)</f>
        <v>1109.21</v>
      </c>
      <c r="E165" s="1675">
        <f>SUM(중구배수관!E166:'중구배수관'!E187)</f>
        <v>1650.1500000000003</v>
      </c>
      <c r="F165" s="1675">
        <f>SUM(중구배수관!F166:'중구배수관'!F187)</f>
        <v>820.75</v>
      </c>
      <c r="G165" s="1675">
        <f>SUM(중구배수관!G166:'중구배수관'!G187)</f>
        <v>0</v>
      </c>
      <c r="H165" s="1675">
        <f>SUM(중구배수관!H166:'중구배수관'!H187)</f>
        <v>0.43</v>
      </c>
      <c r="I165" s="1675">
        <f>SUM(중구배수관!I166:'중구배수관'!I187)</f>
        <v>0</v>
      </c>
      <c r="J165" s="1675">
        <f>SUM(중구배수관!J166:'중구배수관'!J187)</f>
        <v>0.66</v>
      </c>
      <c r="K165" s="1675">
        <f>SUM(중구배수관!K166:'중구배수관'!K187)</f>
        <v>0</v>
      </c>
      <c r="L165" s="1675">
        <f>SUM(중구배수관!L166:'중구배수관'!L187)</f>
        <v>0</v>
      </c>
      <c r="M165" s="1675">
        <f>SUM(중구배수관!M166:'중구배수관'!M187)</f>
        <v>0</v>
      </c>
      <c r="N165" s="1675">
        <f>SUM(중구배수관!N166:'중구배수관'!N187)</f>
        <v>0</v>
      </c>
      <c r="O165" s="1675">
        <f>SUM(중구배수관!O166:'중구배수관'!O187)</f>
        <v>0</v>
      </c>
      <c r="P165" s="1675">
        <f>SUM(중구배수관!P166:'중구배수관'!P187)</f>
        <v>63.45000000000001</v>
      </c>
      <c r="Q165" s="1675">
        <f>SUM(중구배수관!Q166:'중구배수관'!Q187)</f>
        <v>0</v>
      </c>
      <c r="R165" s="1675">
        <f>SUM(중구배수관!R166:'중구배수관'!R187)</f>
        <v>30.41</v>
      </c>
      <c r="S165" s="1675">
        <f>SUM(중구배수관!S166:'중구배수관'!S187)</f>
        <v>4.41</v>
      </c>
      <c r="T165" s="1675">
        <f>SUM(중구배수관!T166:'중구배수관'!T187)</f>
        <v>0</v>
      </c>
      <c r="U165" s="1675">
        <f>SUM(중구배수관!U166:'중구배수관'!U187)</f>
        <v>0</v>
      </c>
      <c r="V165" s="1675">
        <f>SUM(중구배수관!V166:'중구배수관'!V187)</f>
        <v>0</v>
      </c>
      <c r="W165" s="1675">
        <f>SUM(중구배수관!W166:'중구배수관'!W187)</f>
        <v>1.1100000000000001</v>
      </c>
      <c r="X165" s="1675">
        <f>SUM(중구배수관!X166:'중구배수관'!X187)</f>
        <v>0</v>
      </c>
      <c r="Y165" s="1675">
        <f>SUM(중구배수관!Y166:'중구배수관'!Y187)</f>
        <v>0</v>
      </c>
      <c r="Z165" s="1675">
        <f>SUM(중구배수관!Z166:'중구배수관'!Z187)</f>
        <v>0</v>
      </c>
      <c r="AA165" s="1675">
        <f>SUM(중구배수관!AA166:'중구배수관'!AA187)</f>
        <v>2.21</v>
      </c>
      <c r="AB165" s="1675">
        <f>SUM(중구배수관!AB166:'중구배수관'!AB187)</f>
        <v>0</v>
      </c>
      <c r="AC165" s="1675">
        <f>SUM(중구배수관!AC166:'중구배수관'!AC187)</f>
        <v>40.840000000000003</v>
      </c>
      <c r="AD165" s="1675">
        <f>SUM(중구배수관!AD166:'중구배수관'!AD187)</f>
        <v>0</v>
      </c>
      <c r="AE165" s="1675">
        <f>SUM(중구배수관!AE166:'중구배수관'!AE187)</f>
        <v>0.8</v>
      </c>
      <c r="AF165" s="1675">
        <f>SUM(중구배수관!AF166:'중구배수관'!AF187)</f>
        <v>0</v>
      </c>
      <c r="AG165" s="1675">
        <f>SUM(중구배수관!AG166:'중구배수관'!AG187)</f>
        <v>0</v>
      </c>
      <c r="AH165" s="1675">
        <f>SUM(중구배수관!AH166:'중구배수관'!AH187)</f>
        <v>0</v>
      </c>
    </row>
    <row r="166" spans="1:34" ht="19.5" customHeight="1">
      <c r="A166" s="2391" t="s">
        <v>812</v>
      </c>
      <c r="B166" s="989" t="s">
        <v>951</v>
      </c>
      <c r="C166" s="1673">
        <f t="shared" si="24"/>
        <v>0</v>
      </c>
      <c r="D166" s="1673"/>
      <c r="E166" s="1673"/>
      <c r="F166" s="1673"/>
      <c r="G166" s="1673"/>
      <c r="H166" s="1673"/>
      <c r="I166" s="1673"/>
      <c r="J166" s="1673"/>
      <c r="K166" s="1673"/>
      <c r="L166" s="1673"/>
      <c r="M166" s="1673"/>
      <c r="N166" s="1673"/>
      <c r="O166" s="1673"/>
      <c r="P166" s="1673"/>
      <c r="Q166" s="1673"/>
      <c r="R166" s="1673"/>
      <c r="S166" s="1673"/>
      <c r="T166" s="1673"/>
      <c r="U166" s="1673"/>
      <c r="V166" s="1673"/>
      <c r="W166" s="1673"/>
      <c r="X166" s="1673"/>
      <c r="Y166" s="1673">
        <v>0</v>
      </c>
      <c r="Z166" s="1673">
        <v>0</v>
      </c>
      <c r="AA166" s="1673">
        <v>0</v>
      </c>
      <c r="AB166" s="1673">
        <v>0</v>
      </c>
      <c r="AC166" s="1673">
        <v>0</v>
      </c>
      <c r="AD166" s="1673">
        <v>0</v>
      </c>
      <c r="AE166" s="1673">
        <v>0</v>
      </c>
      <c r="AF166" s="1673">
        <v>0</v>
      </c>
      <c r="AG166" s="1673">
        <v>0</v>
      </c>
      <c r="AH166" s="1673">
        <v>0</v>
      </c>
    </row>
    <row r="167" spans="1:34" ht="30" customHeight="1">
      <c r="A167" s="2021"/>
      <c r="B167" s="989" t="s">
        <v>796</v>
      </c>
      <c r="C167" s="1673">
        <f t="shared" si="24"/>
        <v>155.33000000000001</v>
      </c>
      <c r="D167" s="1673">
        <v>155.33000000000001</v>
      </c>
      <c r="E167" s="1673"/>
      <c r="F167" s="1673"/>
      <c r="G167" s="1673"/>
      <c r="H167" s="1673"/>
      <c r="I167" s="1673"/>
      <c r="J167" s="1673"/>
      <c r="K167" s="1673"/>
      <c r="L167" s="1673"/>
      <c r="M167" s="1673"/>
      <c r="N167" s="1673"/>
      <c r="O167" s="1673"/>
      <c r="P167" s="1673"/>
      <c r="Q167" s="1673"/>
      <c r="R167" s="1673"/>
      <c r="S167" s="1673"/>
      <c r="T167" s="1673"/>
      <c r="U167" s="1673"/>
      <c r="V167" s="1673"/>
      <c r="W167" s="1673"/>
      <c r="X167" s="1673"/>
      <c r="Y167" s="1673">
        <v>0</v>
      </c>
      <c r="Z167" s="1673">
        <v>0</v>
      </c>
      <c r="AA167" s="1673">
        <v>0</v>
      </c>
      <c r="AB167" s="1673">
        <v>0</v>
      </c>
      <c r="AC167" s="1673">
        <v>0</v>
      </c>
      <c r="AD167" s="1673">
        <v>0</v>
      </c>
      <c r="AE167" s="1673">
        <v>0</v>
      </c>
      <c r="AF167" s="1673">
        <v>0</v>
      </c>
      <c r="AG167" s="1673">
        <v>0</v>
      </c>
      <c r="AH167" s="1673">
        <v>0</v>
      </c>
    </row>
    <row r="168" spans="1:34" ht="30" customHeight="1">
      <c r="A168" s="2021"/>
      <c r="B168" s="989" t="s">
        <v>797</v>
      </c>
      <c r="C168" s="1673">
        <f t="shared" ref="C168:C237" si="25">SUM(D168:AH168)</f>
        <v>793.92</v>
      </c>
      <c r="D168" s="1673">
        <v>793.92</v>
      </c>
      <c r="E168" s="1673"/>
      <c r="F168" s="1673"/>
      <c r="G168" s="1673"/>
      <c r="H168" s="1673"/>
      <c r="I168" s="1673"/>
      <c r="J168" s="1673"/>
      <c r="K168" s="1673"/>
      <c r="L168" s="1673"/>
      <c r="M168" s="1673"/>
      <c r="N168" s="1673"/>
      <c r="O168" s="1673"/>
      <c r="P168" s="1673"/>
      <c r="Q168" s="1673"/>
      <c r="R168" s="1673"/>
      <c r="S168" s="1673"/>
      <c r="T168" s="1673"/>
      <c r="U168" s="1673"/>
      <c r="V168" s="1673"/>
      <c r="W168" s="1673"/>
      <c r="X168" s="1673"/>
      <c r="Y168" s="1673">
        <v>0</v>
      </c>
      <c r="Z168" s="1673">
        <v>0</v>
      </c>
      <c r="AA168" s="1673">
        <v>0</v>
      </c>
      <c r="AB168" s="1673">
        <v>0</v>
      </c>
      <c r="AC168" s="1673">
        <v>0</v>
      </c>
      <c r="AD168" s="1673">
        <v>0</v>
      </c>
      <c r="AE168" s="1673">
        <v>0</v>
      </c>
      <c r="AF168" s="1673">
        <v>0</v>
      </c>
      <c r="AG168" s="1673">
        <v>0</v>
      </c>
      <c r="AH168" s="1673">
        <v>0</v>
      </c>
    </row>
    <row r="169" spans="1:34" ht="30" customHeight="1">
      <c r="A169" s="2021"/>
      <c r="B169" s="989" t="s">
        <v>798</v>
      </c>
      <c r="C169" s="1673">
        <f t="shared" si="25"/>
        <v>0</v>
      </c>
      <c r="D169" s="1673"/>
      <c r="E169" s="1673"/>
      <c r="F169" s="1673"/>
      <c r="G169" s="1673"/>
      <c r="H169" s="1673"/>
      <c r="I169" s="1673"/>
      <c r="J169" s="1673"/>
      <c r="K169" s="1673"/>
      <c r="L169" s="1673"/>
      <c r="M169" s="1673"/>
      <c r="N169" s="1673"/>
      <c r="O169" s="1673"/>
      <c r="P169" s="1673"/>
      <c r="Q169" s="1673"/>
      <c r="R169" s="1673"/>
      <c r="S169" s="1673"/>
      <c r="T169" s="1673"/>
      <c r="U169" s="1673"/>
      <c r="V169" s="1673"/>
      <c r="W169" s="1673"/>
      <c r="X169" s="1673"/>
      <c r="Y169" s="1673">
        <v>0</v>
      </c>
      <c r="Z169" s="1673">
        <v>0</v>
      </c>
      <c r="AA169" s="1673">
        <v>0</v>
      </c>
      <c r="AB169" s="1673">
        <v>0</v>
      </c>
      <c r="AC169" s="1673">
        <v>0</v>
      </c>
      <c r="AD169" s="1673">
        <v>0</v>
      </c>
      <c r="AE169" s="1673">
        <v>0</v>
      </c>
      <c r="AF169" s="1673">
        <v>0</v>
      </c>
      <c r="AG169" s="1673">
        <v>0</v>
      </c>
      <c r="AH169" s="1673">
        <v>0</v>
      </c>
    </row>
    <row r="170" spans="1:34" ht="30" customHeight="1">
      <c r="A170" s="2021"/>
      <c r="B170" s="989" t="s">
        <v>780</v>
      </c>
      <c r="C170" s="1673">
        <f t="shared" si="25"/>
        <v>2775.1800000000003</v>
      </c>
      <c r="D170" s="1673">
        <v>159.96</v>
      </c>
      <c r="E170" s="1674">
        <v>1650.1500000000003</v>
      </c>
      <c r="F170" s="1674">
        <v>820.75</v>
      </c>
      <c r="G170" s="1674"/>
      <c r="H170" s="1674">
        <v>0.43</v>
      </c>
      <c r="I170" s="1674"/>
      <c r="J170" s="1674">
        <v>0.66</v>
      </c>
      <c r="K170" s="1674"/>
      <c r="L170" s="1674"/>
      <c r="M170" s="1674"/>
      <c r="N170" s="1674"/>
      <c r="O170" s="1674"/>
      <c r="P170" s="1674">
        <v>63.45000000000001</v>
      </c>
      <c r="Q170" s="1674"/>
      <c r="R170" s="1674">
        <v>30.41</v>
      </c>
      <c r="S170" s="1674">
        <v>4.41</v>
      </c>
      <c r="T170" s="1674"/>
      <c r="U170" s="1674"/>
      <c r="V170" s="1674"/>
      <c r="W170" s="1674">
        <v>1.1100000000000001</v>
      </c>
      <c r="X170" s="1674"/>
      <c r="Y170" s="1673">
        <v>0</v>
      </c>
      <c r="Z170" s="1673">
        <v>0</v>
      </c>
      <c r="AA170" s="1673">
        <v>2.21</v>
      </c>
      <c r="AB170" s="1673">
        <v>0</v>
      </c>
      <c r="AC170" s="1673">
        <v>40.840000000000003</v>
      </c>
      <c r="AD170" s="1673">
        <v>0</v>
      </c>
      <c r="AE170" s="1673">
        <v>0.8</v>
      </c>
      <c r="AF170" s="1673">
        <v>0</v>
      </c>
      <c r="AG170" s="1673">
        <v>0</v>
      </c>
      <c r="AH170" s="1673">
        <v>0</v>
      </c>
    </row>
    <row r="171" spans="1:34" ht="30" customHeight="1">
      <c r="A171" s="2021"/>
      <c r="B171" s="991" t="s">
        <v>781</v>
      </c>
      <c r="C171" s="1673">
        <f t="shared" si="25"/>
        <v>0</v>
      </c>
      <c r="D171" s="1673"/>
      <c r="E171" s="1673"/>
      <c r="F171" s="1673"/>
      <c r="G171" s="1673"/>
      <c r="H171" s="1673"/>
      <c r="I171" s="1673"/>
      <c r="J171" s="1673"/>
      <c r="K171" s="1673"/>
      <c r="L171" s="1673"/>
      <c r="M171" s="1673"/>
      <c r="N171" s="1673"/>
      <c r="O171" s="1673"/>
      <c r="P171" s="1673"/>
      <c r="Q171" s="1673"/>
      <c r="R171" s="1673"/>
      <c r="S171" s="1673"/>
      <c r="T171" s="1673"/>
      <c r="U171" s="1673"/>
      <c r="V171" s="1673"/>
      <c r="W171" s="1673"/>
      <c r="X171" s="1673"/>
      <c r="Y171" s="1673">
        <v>0</v>
      </c>
      <c r="Z171" s="1673">
        <v>0</v>
      </c>
      <c r="AA171" s="1673">
        <v>0</v>
      </c>
      <c r="AB171" s="1673">
        <v>0</v>
      </c>
      <c r="AC171" s="1673">
        <v>0</v>
      </c>
      <c r="AD171" s="1673">
        <v>0</v>
      </c>
      <c r="AE171" s="1673">
        <v>0</v>
      </c>
      <c r="AF171" s="1673">
        <v>0</v>
      </c>
      <c r="AG171" s="1673">
        <v>0</v>
      </c>
      <c r="AH171" s="1673">
        <v>0</v>
      </c>
    </row>
    <row r="172" spans="1:34" ht="30" customHeight="1">
      <c r="A172" s="2021"/>
      <c r="B172" s="991" t="s">
        <v>786</v>
      </c>
      <c r="C172" s="1673">
        <f t="shared" si="25"/>
        <v>0</v>
      </c>
      <c r="D172" s="1673"/>
      <c r="E172" s="1673"/>
      <c r="F172" s="1673"/>
      <c r="G172" s="1673"/>
      <c r="H172" s="1673"/>
      <c r="I172" s="1673"/>
      <c r="J172" s="1673"/>
      <c r="K172" s="1673"/>
      <c r="L172" s="1673"/>
      <c r="M172" s="1673"/>
      <c r="N172" s="1673"/>
      <c r="O172" s="1673"/>
      <c r="P172" s="1673"/>
      <c r="Q172" s="1673"/>
      <c r="R172" s="1673"/>
      <c r="S172" s="1673"/>
      <c r="T172" s="1673"/>
      <c r="U172" s="1673"/>
      <c r="V172" s="1673"/>
      <c r="W172" s="1673"/>
      <c r="X172" s="1673"/>
      <c r="Y172" s="1673">
        <v>0</v>
      </c>
      <c r="Z172" s="1673">
        <v>0</v>
      </c>
      <c r="AA172" s="1673">
        <v>0</v>
      </c>
      <c r="AB172" s="1673">
        <v>0</v>
      </c>
      <c r="AC172" s="1673">
        <v>0</v>
      </c>
      <c r="AD172" s="1673">
        <v>0</v>
      </c>
      <c r="AE172" s="1673">
        <v>0</v>
      </c>
      <c r="AF172" s="1673">
        <v>0</v>
      </c>
      <c r="AG172" s="1673">
        <v>0</v>
      </c>
      <c r="AH172" s="1673">
        <v>0</v>
      </c>
    </row>
    <row r="173" spans="1:34" ht="30" customHeight="1">
      <c r="A173" s="2021"/>
      <c r="B173" s="991" t="s">
        <v>799</v>
      </c>
      <c r="C173" s="1673">
        <f t="shared" si="25"/>
        <v>0</v>
      </c>
      <c r="D173" s="1673"/>
      <c r="E173" s="1673"/>
      <c r="F173" s="1673"/>
      <c r="G173" s="1673"/>
      <c r="H173" s="1673"/>
      <c r="I173" s="1673"/>
      <c r="J173" s="1673"/>
      <c r="K173" s="1673"/>
      <c r="L173" s="1673"/>
      <c r="M173" s="1673"/>
      <c r="N173" s="1673"/>
      <c r="O173" s="1673"/>
      <c r="P173" s="1673"/>
      <c r="Q173" s="1673"/>
      <c r="R173" s="1673"/>
      <c r="S173" s="1673"/>
      <c r="T173" s="1673"/>
      <c r="U173" s="1673"/>
      <c r="V173" s="1673"/>
      <c r="W173" s="1673"/>
      <c r="X173" s="1673"/>
      <c r="Y173" s="1673">
        <v>0</v>
      </c>
      <c r="Z173" s="1673">
        <v>0</v>
      </c>
      <c r="AA173" s="1673">
        <v>0</v>
      </c>
      <c r="AB173" s="1673">
        <v>0</v>
      </c>
      <c r="AC173" s="1673">
        <v>0</v>
      </c>
      <c r="AD173" s="1673">
        <v>0</v>
      </c>
      <c r="AE173" s="1673">
        <v>0</v>
      </c>
      <c r="AF173" s="1673">
        <v>0</v>
      </c>
      <c r="AG173" s="1673">
        <v>0</v>
      </c>
      <c r="AH173" s="1673">
        <v>0</v>
      </c>
    </row>
    <row r="174" spans="1:34" ht="30" customHeight="1">
      <c r="A174" s="2021"/>
      <c r="B174" s="991" t="s">
        <v>787</v>
      </c>
      <c r="C174" s="1673">
        <f t="shared" si="25"/>
        <v>0</v>
      </c>
      <c r="D174" s="1673"/>
      <c r="E174" s="1673"/>
      <c r="F174" s="1673"/>
      <c r="G174" s="1673"/>
      <c r="H174" s="1673"/>
      <c r="I174" s="1673"/>
      <c r="J174" s="1673"/>
      <c r="K174" s="1673"/>
      <c r="L174" s="1673"/>
      <c r="M174" s="1673"/>
      <c r="N174" s="1673"/>
      <c r="O174" s="1673"/>
      <c r="P174" s="1673"/>
      <c r="Q174" s="1673"/>
      <c r="R174" s="1673"/>
      <c r="S174" s="1673"/>
      <c r="T174" s="1673"/>
      <c r="U174" s="1673"/>
      <c r="V174" s="1673"/>
      <c r="W174" s="1673"/>
      <c r="X174" s="1673"/>
      <c r="Y174" s="1673">
        <v>0</v>
      </c>
      <c r="Z174" s="1673">
        <v>0</v>
      </c>
      <c r="AA174" s="1673">
        <v>0</v>
      </c>
      <c r="AB174" s="1673">
        <v>0</v>
      </c>
      <c r="AC174" s="1673">
        <v>0</v>
      </c>
      <c r="AD174" s="1673">
        <v>0</v>
      </c>
      <c r="AE174" s="1673">
        <v>0</v>
      </c>
      <c r="AF174" s="1673">
        <v>0</v>
      </c>
      <c r="AG174" s="1673">
        <v>0</v>
      </c>
      <c r="AH174" s="1673">
        <v>0</v>
      </c>
    </row>
    <row r="175" spans="1:34" s="1710" customFormat="1" ht="30" customHeight="1">
      <c r="A175" s="2021"/>
      <c r="B175" s="991" t="s">
        <v>1533</v>
      </c>
      <c r="C175" s="1673">
        <f>SUM(D175:AH175)</f>
        <v>0</v>
      </c>
      <c r="D175" s="1673">
        <v>0</v>
      </c>
      <c r="E175" s="1673">
        <v>0</v>
      </c>
      <c r="F175" s="1673">
        <v>0</v>
      </c>
      <c r="G175" s="1673">
        <v>0</v>
      </c>
      <c r="H175" s="1673">
        <v>0</v>
      </c>
      <c r="I175" s="1673">
        <v>0</v>
      </c>
      <c r="J175" s="1673">
        <v>0</v>
      </c>
      <c r="K175" s="1673">
        <v>0</v>
      </c>
      <c r="L175" s="1673">
        <v>0</v>
      </c>
      <c r="M175" s="1673">
        <v>0</v>
      </c>
      <c r="N175" s="1673">
        <v>0</v>
      </c>
      <c r="O175" s="1673">
        <v>0</v>
      </c>
      <c r="P175" s="1673">
        <v>0</v>
      </c>
      <c r="Q175" s="1673">
        <v>0</v>
      </c>
      <c r="R175" s="1673">
        <v>0</v>
      </c>
      <c r="S175" s="1673">
        <v>0</v>
      </c>
      <c r="T175" s="1673">
        <v>0</v>
      </c>
      <c r="U175" s="1673">
        <v>0</v>
      </c>
      <c r="V175" s="1673">
        <v>0</v>
      </c>
      <c r="W175" s="1673">
        <v>0</v>
      </c>
      <c r="X175" s="1673">
        <v>0</v>
      </c>
      <c r="Y175" s="1673">
        <v>0</v>
      </c>
      <c r="Z175" s="1673">
        <v>0</v>
      </c>
      <c r="AA175" s="1673">
        <v>0</v>
      </c>
      <c r="AB175" s="1673">
        <v>0</v>
      </c>
      <c r="AC175" s="1673">
        <v>0</v>
      </c>
      <c r="AD175" s="1673">
        <v>0</v>
      </c>
      <c r="AE175" s="1673">
        <v>0</v>
      </c>
      <c r="AF175" s="1673">
        <v>0</v>
      </c>
      <c r="AG175" s="1673">
        <v>0</v>
      </c>
      <c r="AH175" s="1673">
        <v>0</v>
      </c>
    </row>
    <row r="176" spans="1:34" s="1710" customFormat="1" ht="30" customHeight="1">
      <c r="A176" s="2021"/>
      <c r="B176" s="991" t="s">
        <v>1534</v>
      </c>
      <c r="C176" s="1673">
        <f>SUM(D176:AH176)</f>
        <v>0</v>
      </c>
      <c r="D176" s="1673">
        <v>0</v>
      </c>
      <c r="E176" s="1673">
        <v>0</v>
      </c>
      <c r="F176" s="1673">
        <v>0</v>
      </c>
      <c r="G176" s="1673">
        <v>0</v>
      </c>
      <c r="H176" s="1673">
        <v>0</v>
      </c>
      <c r="I176" s="1673">
        <v>0</v>
      </c>
      <c r="J176" s="1673">
        <v>0</v>
      </c>
      <c r="K176" s="1673">
        <v>0</v>
      </c>
      <c r="L176" s="1673">
        <v>0</v>
      </c>
      <c r="M176" s="1673">
        <v>0</v>
      </c>
      <c r="N176" s="1673">
        <v>0</v>
      </c>
      <c r="O176" s="1673">
        <v>0</v>
      </c>
      <c r="P176" s="1673">
        <v>0</v>
      </c>
      <c r="Q176" s="1673">
        <v>0</v>
      </c>
      <c r="R176" s="1673">
        <v>0</v>
      </c>
      <c r="S176" s="1673">
        <v>0</v>
      </c>
      <c r="T176" s="1673">
        <v>0</v>
      </c>
      <c r="U176" s="1673">
        <v>0</v>
      </c>
      <c r="V176" s="1673">
        <v>0</v>
      </c>
      <c r="W176" s="1673">
        <v>0</v>
      </c>
      <c r="X176" s="1673">
        <v>0</v>
      </c>
      <c r="Y176" s="1673">
        <v>0</v>
      </c>
      <c r="Z176" s="1673">
        <v>0</v>
      </c>
      <c r="AA176" s="1673">
        <v>0</v>
      </c>
      <c r="AB176" s="1673">
        <v>0</v>
      </c>
      <c r="AC176" s="1673">
        <v>0</v>
      </c>
      <c r="AD176" s="1673">
        <v>0</v>
      </c>
      <c r="AE176" s="1673">
        <v>0</v>
      </c>
      <c r="AF176" s="1673">
        <v>0</v>
      </c>
      <c r="AG176" s="1673">
        <v>0</v>
      </c>
      <c r="AH176" s="1673">
        <v>0</v>
      </c>
    </row>
    <row r="177" spans="1:34" ht="30" customHeight="1">
      <c r="A177" s="2021"/>
      <c r="B177" s="989" t="s">
        <v>801</v>
      </c>
      <c r="C177" s="1673">
        <f t="shared" si="25"/>
        <v>0</v>
      </c>
      <c r="D177" s="1673"/>
      <c r="E177" s="1673"/>
      <c r="F177" s="1673"/>
      <c r="G177" s="1673"/>
      <c r="H177" s="1673"/>
      <c r="I177" s="1673"/>
      <c r="J177" s="1673"/>
      <c r="K177" s="1673"/>
      <c r="L177" s="1673"/>
      <c r="M177" s="1673"/>
      <c r="N177" s="1673"/>
      <c r="O177" s="1673"/>
      <c r="P177" s="1673"/>
      <c r="Q177" s="1673"/>
      <c r="R177" s="1673"/>
      <c r="S177" s="1673"/>
      <c r="T177" s="1673"/>
      <c r="U177" s="1673"/>
      <c r="V177" s="1673"/>
      <c r="W177" s="1673"/>
      <c r="X177" s="1673"/>
      <c r="Y177" s="1673">
        <v>0</v>
      </c>
      <c r="Z177" s="1673">
        <v>0</v>
      </c>
      <c r="AA177" s="1673">
        <v>0</v>
      </c>
      <c r="AB177" s="1673">
        <v>0</v>
      </c>
      <c r="AC177" s="1673">
        <v>0</v>
      </c>
      <c r="AD177" s="1673">
        <v>0</v>
      </c>
      <c r="AE177" s="1673">
        <v>0</v>
      </c>
      <c r="AF177" s="1673">
        <v>0</v>
      </c>
      <c r="AG177" s="1673">
        <v>0</v>
      </c>
      <c r="AH177" s="1673">
        <v>0</v>
      </c>
    </row>
    <row r="178" spans="1:34" ht="30" customHeight="1">
      <c r="A178" s="2021"/>
      <c r="B178" s="995" t="s">
        <v>802</v>
      </c>
      <c r="C178" s="1673">
        <f t="shared" si="25"/>
        <v>0</v>
      </c>
      <c r="D178" s="1673"/>
      <c r="E178" s="1673"/>
      <c r="F178" s="1673"/>
      <c r="G178" s="1673"/>
      <c r="H178" s="1673"/>
      <c r="I178" s="1673"/>
      <c r="J178" s="1673"/>
      <c r="K178" s="1673"/>
      <c r="L178" s="1673"/>
      <c r="M178" s="1673"/>
      <c r="N178" s="1673"/>
      <c r="O178" s="1673"/>
      <c r="P178" s="1673"/>
      <c r="Q178" s="1673"/>
      <c r="R178" s="1673"/>
      <c r="S178" s="1673"/>
      <c r="T178" s="1673"/>
      <c r="U178" s="1673"/>
      <c r="V178" s="1673"/>
      <c r="W178" s="1673"/>
      <c r="X178" s="1673"/>
      <c r="Y178" s="1673">
        <v>0</v>
      </c>
      <c r="Z178" s="1673">
        <v>0</v>
      </c>
      <c r="AA178" s="1673">
        <v>0</v>
      </c>
      <c r="AB178" s="1673">
        <v>0</v>
      </c>
      <c r="AC178" s="1673">
        <v>0</v>
      </c>
      <c r="AD178" s="1673">
        <v>0</v>
      </c>
      <c r="AE178" s="1673">
        <v>0</v>
      </c>
      <c r="AF178" s="1673">
        <v>0</v>
      </c>
      <c r="AG178" s="1673">
        <v>0</v>
      </c>
      <c r="AH178" s="1673">
        <v>0</v>
      </c>
    </row>
    <row r="179" spans="1:34" ht="30" customHeight="1">
      <c r="A179" s="2021"/>
      <c r="B179" s="995" t="s">
        <v>803</v>
      </c>
      <c r="C179" s="1673">
        <f t="shared" si="25"/>
        <v>0</v>
      </c>
      <c r="D179" s="1673"/>
      <c r="E179" s="1673"/>
      <c r="F179" s="1673"/>
      <c r="G179" s="1673"/>
      <c r="H179" s="1673"/>
      <c r="I179" s="1673"/>
      <c r="J179" s="1673"/>
      <c r="K179" s="1673"/>
      <c r="L179" s="1673"/>
      <c r="M179" s="1673"/>
      <c r="N179" s="1673"/>
      <c r="O179" s="1673"/>
      <c r="P179" s="1673"/>
      <c r="Q179" s="1673"/>
      <c r="R179" s="1673"/>
      <c r="S179" s="1673"/>
      <c r="T179" s="1673"/>
      <c r="U179" s="1673"/>
      <c r="V179" s="1673"/>
      <c r="W179" s="1673"/>
      <c r="X179" s="1673"/>
      <c r="Y179" s="1673">
        <v>0</v>
      </c>
      <c r="Z179" s="1673">
        <v>0</v>
      </c>
      <c r="AA179" s="1673">
        <v>0</v>
      </c>
      <c r="AB179" s="1673">
        <v>0</v>
      </c>
      <c r="AC179" s="1673">
        <v>0</v>
      </c>
      <c r="AD179" s="1673">
        <v>0</v>
      </c>
      <c r="AE179" s="1673">
        <v>0</v>
      </c>
      <c r="AF179" s="1673">
        <v>0</v>
      </c>
      <c r="AG179" s="1673">
        <v>0</v>
      </c>
      <c r="AH179" s="1673">
        <v>0</v>
      </c>
    </row>
    <row r="180" spans="1:34" ht="30" customHeight="1">
      <c r="A180" s="2021"/>
      <c r="B180" s="1011" t="s">
        <v>804</v>
      </c>
      <c r="C180" s="1673">
        <f t="shared" si="25"/>
        <v>0</v>
      </c>
      <c r="D180" s="1673"/>
      <c r="E180" s="1673"/>
      <c r="F180" s="1673"/>
      <c r="G180" s="1673"/>
      <c r="H180" s="1673"/>
      <c r="I180" s="1673"/>
      <c r="J180" s="1673"/>
      <c r="K180" s="1673"/>
      <c r="L180" s="1673"/>
      <c r="M180" s="1673"/>
      <c r="N180" s="1673"/>
      <c r="O180" s="1673"/>
      <c r="P180" s="1673"/>
      <c r="Q180" s="1673"/>
      <c r="R180" s="1673"/>
      <c r="S180" s="1673"/>
      <c r="T180" s="1673"/>
      <c r="U180" s="1673"/>
      <c r="V180" s="1673"/>
      <c r="W180" s="1673"/>
      <c r="X180" s="1673"/>
      <c r="Y180" s="1673">
        <v>0</v>
      </c>
      <c r="Z180" s="1673">
        <v>0</v>
      </c>
      <c r="AA180" s="1673">
        <v>0</v>
      </c>
      <c r="AB180" s="1673">
        <v>0</v>
      </c>
      <c r="AC180" s="1673">
        <v>0</v>
      </c>
      <c r="AD180" s="1673">
        <v>0</v>
      </c>
      <c r="AE180" s="1673">
        <v>0</v>
      </c>
      <c r="AF180" s="1673">
        <v>0</v>
      </c>
      <c r="AG180" s="1673">
        <v>0</v>
      </c>
      <c r="AH180" s="1673">
        <v>0</v>
      </c>
    </row>
    <row r="181" spans="1:34" ht="30" customHeight="1">
      <c r="A181" s="2021"/>
      <c r="B181" s="1011" t="s">
        <v>805</v>
      </c>
      <c r="C181" s="1673">
        <f t="shared" si="25"/>
        <v>0</v>
      </c>
      <c r="D181" s="1673"/>
      <c r="E181" s="1673"/>
      <c r="F181" s="1673"/>
      <c r="G181" s="1673"/>
      <c r="H181" s="1673"/>
      <c r="I181" s="1673"/>
      <c r="J181" s="1673"/>
      <c r="K181" s="1673"/>
      <c r="L181" s="1673"/>
      <c r="M181" s="1673"/>
      <c r="N181" s="1673"/>
      <c r="O181" s="1673"/>
      <c r="P181" s="1673"/>
      <c r="Q181" s="1673"/>
      <c r="R181" s="1673"/>
      <c r="S181" s="1673"/>
      <c r="T181" s="1673"/>
      <c r="U181" s="1673"/>
      <c r="V181" s="1673"/>
      <c r="W181" s="1673"/>
      <c r="X181" s="1673"/>
      <c r="Y181" s="1673">
        <v>0</v>
      </c>
      <c r="Z181" s="1673">
        <v>0</v>
      </c>
      <c r="AA181" s="1673">
        <v>0</v>
      </c>
      <c r="AB181" s="1673">
        <v>0</v>
      </c>
      <c r="AC181" s="1673">
        <v>0</v>
      </c>
      <c r="AD181" s="1673">
        <v>0</v>
      </c>
      <c r="AE181" s="1673">
        <v>0</v>
      </c>
      <c r="AF181" s="1673">
        <v>0</v>
      </c>
      <c r="AG181" s="1673">
        <v>0</v>
      </c>
      <c r="AH181" s="1673">
        <v>0</v>
      </c>
    </row>
    <row r="182" spans="1:34" ht="30" customHeight="1">
      <c r="A182" s="2021"/>
      <c r="B182" s="1011" t="s">
        <v>806</v>
      </c>
      <c r="C182" s="1673">
        <f t="shared" si="25"/>
        <v>0</v>
      </c>
      <c r="D182" s="1673"/>
      <c r="E182" s="1673"/>
      <c r="F182" s="1673"/>
      <c r="G182" s="1673"/>
      <c r="H182" s="1673"/>
      <c r="I182" s="1673"/>
      <c r="J182" s="1673"/>
      <c r="K182" s="1673"/>
      <c r="L182" s="1673"/>
      <c r="M182" s="1673"/>
      <c r="N182" s="1673"/>
      <c r="O182" s="1673"/>
      <c r="P182" s="1673"/>
      <c r="Q182" s="1673"/>
      <c r="R182" s="1673"/>
      <c r="S182" s="1673"/>
      <c r="T182" s="1673"/>
      <c r="U182" s="1673"/>
      <c r="V182" s="1673"/>
      <c r="W182" s="1673"/>
      <c r="X182" s="1673"/>
      <c r="Y182" s="1673">
        <v>0</v>
      </c>
      <c r="Z182" s="1673">
        <v>0</v>
      </c>
      <c r="AA182" s="1673">
        <v>0</v>
      </c>
      <c r="AB182" s="1673">
        <v>0</v>
      </c>
      <c r="AC182" s="1673">
        <v>0</v>
      </c>
      <c r="AD182" s="1673">
        <v>0</v>
      </c>
      <c r="AE182" s="1673">
        <v>0</v>
      </c>
      <c r="AF182" s="1673">
        <v>0</v>
      </c>
      <c r="AG182" s="1673">
        <v>0</v>
      </c>
      <c r="AH182" s="1673">
        <v>0</v>
      </c>
    </row>
    <row r="183" spans="1:34" ht="30" customHeight="1">
      <c r="A183" s="2021"/>
      <c r="B183" s="995" t="s">
        <v>807</v>
      </c>
      <c r="C183" s="1673">
        <f t="shared" si="25"/>
        <v>0</v>
      </c>
      <c r="D183" s="1673"/>
      <c r="E183" s="1673"/>
      <c r="F183" s="1673"/>
      <c r="G183" s="1673"/>
      <c r="H183" s="1673"/>
      <c r="I183" s="1673"/>
      <c r="J183" s="1673"/>
      <c r="K183" s="1673"/>
      <c r="L183" s="1673"/>
      <c r="M183" s="1673"/>
      <c r="N183" s="1673"/>
      <c r="O183" s="1673"/>
      <c r="P183" s="1673"/>
      <c r="Q183" s="1673"/>
      <c r="R183" s="1673"/>
      <c r="S183" s="1673"/>
      <c r="T183" s="1673"/>
      <c r="U183" s="1673"/>
      <c r="V183" s="1673"/>
      <c r="W183" s="1673"/>
      <c r="X183" s="1673"/>
      <c r="Y183" s="1673">
        <v>0</v>
      </c>
      <c r="Z183" s="1673">
        <v>0</v>
      </c>
      <c r="AA183" s="1673">
        <v>0</v>
      </c>
      <c r="AB183" s="1673">
        <v>0</v>
      </c>
      <c r="AC183" s="1673">
        <v>0</v>
      </c>
      <c r="AD183" s="1673">
        <v>0</v>
      </c>
      <c r="AE183" s="1673">
        <v>0</v>
      </c>
      <c r="AF183" s="1673">
        <v>0</v>
      </c>
      <c r="AG183" s="1673">
        <v>0</v>
      </c>
      <c r="AH183" s="1673">
        <v>0</v>
      </c>
    </row>
    <row r="184" spans="1:34" ht="30" customHeight="1">
      <c r="A184" s="2021"/>
      <c r="B184" s="991" t="s">
        <v>808</v>
      </c>
      <c r="C184" s="1673">
        <f t="shared" si="25"/>
        <v>0</v>
      </c>
      <c r="D184" s="1673"/>
      <c r="E184" s="1673"/>
      <c r="F184" s="1673"/>
      <c r="G184" s="1673"/>
      <c r="H184" s="1673"/>
      <c r="I184" s="1673"/>
      <c r="J184" s="1673"/>
      <c r="K184" s="1673"/>
      <c r="L184" s="1673"/>
      <c r="M184" s="1673"/>
      <c r="N184" s="1673"/>
      <c r="O184" s="1673"/>
      <c r="P184" s="1673"/>
      <c r="Q184" s="1673"/>
      <c r="R184" s="1673"/>
      <c r="S184" s="1673"/>
      <c r="T184" s="1673"/>
      <c r="U184" s="1673"/>
      <c r="V184" s="1673"/>
      <c r="W184" s="1673"/>
      <c r="X184" s="1673"/>
      <c r="Y184" s="1673">
        <v>0</v>
      </c>
      <c r="Z184" s="1673">
        <v>0</v>
      </c>
      <c r="AA184" s="1673">
        <v>0</v>
      </c>
      <c r="AB184" s="1673">
        <v>0</v>
      </c>
      <c r="AC184" s="1673">
        <v>0</v>
      </c>
      <c r="AD184" s="1673">
        <v>0</v>
      </c>
      <c r="AE184" s="1673">
        <v>0</v>
      </c>
      <c r="AF184" s="1673">
        <v>0</v>
      </c>
      <c r="AG184" s="1673">
        <v>0</v>
      </c>
      <c r="AH184" s="1673">
        <v>0</v>
      </c>
    </row>
    <row r="185" spans="1:34" ht="30" customHeight="1">
      <c r="A185" s="2021"/>
      <c r="B185" s="1011" t="s">
        <v>821</v>
      </c>
      <c r="C185" s="1673">
        <f t="shared" si="25"/>
        <v>0</v>
      </c>
      <c r="D185" s="1673"/>
      <c r="E185" s="1673"/>
      <c r="F185" s="1673"/>
      <c r="G185" s="1673"/>
      <c r="H185" s="1673"/>
      <c r="I185" s="1673"/>
      <c r="J185" s="1673"/>
      <c r="K185" s="1673"/>
      <c r="L185" s="1673"/>
      <c r="M185" s="1673"/>
      <c r="N185" s="1673"/>
      <c r="O185" s="1673"/>
      <c r="P185" s="1673"/>
      <c r="Q185" s="1673"/>
      <c r="R185" s="1673"/>
      <c r="S185" s="1673"/>
      <c r="T185" s="1673"/>
      <c r="U185" s="1673"/>
      <c r="V185" s="1673"/>
      <c r="W185" s="1673"/>
      <c r="X185" s="1673"/>
      <c r="Y185" s="1673">
        <v>0</v>
      </c>
      <c r="Z185" s="1673">
        <v>0</v>
      </c>
      <c r="AA185" s="1673">
        <v>0</v>
      </c>
      <c r="AB185" s="1673">
        <v>0</v>
      </c>
      <c r="AC185" s="1673">
        <v>0</v>
      </c>
      <c r="AD185" s="1673">
        <v>0</v>
      </c>
      <c r="AE185" s="1673">
        <v>0</v>
      </c>
      <c r="AF185" s="1673">
        <v>0</v>
      </c>
      <c r="AG185" s="1673">
        <v>0</v>
      </c>
      <c r="AH185" s="1673">
        <v>0</v>
      </c>
    </row>
    <row r="186" spans="1:34" ht="30" customHeight="1">
      <c r="A186" s="2021"/>
      <c r="B186" s="1011" t="s">
        <v>822</v>
      </c>
      <c r="C186" s="1673">
        <f t="shared" si="25"/>
        <v>0</v>
      </c>
      <c r="D186" s="1673"/>
      <c r="E186" s="1673"/>
      <c r="F186" s="1673"/>
      <c r="G186" s="1673"/>
      <c r="H186" s="1673"/>
      <c r="I186" s="1673"/>
      <c r="J186" s="1673"/>
      <c r="K186" s="1673"/>
      <c r="L186" s="1673"/>
      <c r="M186" s="1673"/>
      <c r="N186" s="1673"/>
      <c r="O186" s="1673"/>
      <c r="P186" s="1673"/>
      <c r="Q186" s="1673"/>
      <c r="R186" s="1673"/>
      <c r="S186" s="1673"/>
      <c r="T186" s="1673"/>
      <c r="U186" s="1673"/>
      <c r="V186" s="1673"/>
      <c r="W186" s="1673"/>
      <c r="X186" s="1673"/>
      <c r="Y186" s="1673">
        <v>0</v>
      </c>
      <c r="Z186" s="1673">
        <v>0</v>
      </c>
      <c r="AA186" s="1673">
        <v>0</v>
      </c>
      <c r="AB186" s="1673">
        <v>0</v>
      </c>
      <c r="AC186" s="1673">
        <v>0</v>
      </c>
      <c r="AD186" s="1673">
        <v>0</v>
      </c>
      <c r="AE186" s="1673">
        <v>0</v>
      </c>
      <c r="AF186" s="1673">
        <v>0</v>
      </c>
      <c r="AG186" s="1673">
        <v>0</v>
      </c>
      <c r="AH186" s="1673">
        <v>0</v>
      </c>
    </row>
    <row r="187" spans="1:34" ht="19.5" customHeight="1">
      <c r="A187" s="2021"/>
      <c r="B187" s="1249" t="s">
        <v>952</v>
      </c>
      <c r="C187" s="1673">
        <f t="shared" si="25"/>
        <v>0</v>
      </c>
      <c r="D187" s="1673"/>
      <c r="E187" s="1673"/>
      <c r="F187" s="1673"/>
      <c r="G187" s="1673"/>
      <c r="H187" s="1673"/>
      <c r="I187" s="1673"/>
      <c r="J187" s="1673"/>
      <c r="K187" s="1673"/>
      <c r="L187" s="1673"/>
      <c r="M187" s="1673"/>
      <c r="N187" s="1673"/>
      <c r="O187" s="1673"/>
      <c r="P187" s="1673"/>
      <c r="Q187" s="1673"/>
      <c r="R187" s="1673"/>
      <c r="S187" s="1673"/>
      <c r="T187" s="1673"/>
      <c r="U187" s="1673"/>
      <c r="V187" s="1673"/>
      <c r="W187" s="1673"/>
      <c r="X187" s="1673"/>
      <c r="Y187" s="1673">
        <v>0</v>
      </c>
      <c r="Z187" s="1673">
        <v>0</v>
      </c>
      <c r="AA187" s="1673">
        <v>0</v>
      </c>
      <c r="AB187" s="1673">
        <v>0</v>
      </c>
      <c r="AC187" s="1673">
        <v>0</v>
      </c>
      <c r="AD187" s="1673">
        <v>0</v>
      </c>
      <c r="AE187" s="1673">
        <v>0</v>
      </c>
      <c r="AF187" s="1673">
        <v>0</v>
      </c>
      <c r="AG187" s="1673">
        <v>0</v>
      </c>
      <c r="AH187" s="1673">
        <v>0</v>
      </c>
    </row>
    <row r="188" spans="1:34" ht="19.5" customHeight="1">
      <c r="A188" s="2391" t="s">
        <v>813</v>
      </c>
      <c r="B188" s="1675" t="s">
        <v>41</v>
      </c>
      <c r="C188" s="1676">
        <f>SUM(C189:C210)</f>
        <v>24835.859999999993</v>
      </c>
      <c r="D188" s="1675">
        <f>SUM(중구배수관!D189:'중구배수관'!D210)</f>
        <v>7539.27</v>
      </c>
      <c r="E188" s="1675">
        <f>SUM(중구배수관!E189:'중구배수관'!E210)</f>
        <v>2466.3400000000006</v>
      </c>
      <c r="F188" s="1675">
        <f>SUM(중구배수관!F189:'중구배수관'!F210)</f>
        <v>996.31000000000006</v>
      </c>
      <c r="G188" s="1675">
        <f>SUM(중구배수관!G189:'중구배수관'!G210)</f>
        <v>1092.3699999999999</v>
      </c>
      <c r="H188" s="1675">
        <f>SUM(중구배수관!H189:'중구배수관'!H210)</f>
        <v>252.27</v>
      </c>
      <c r="I188" s="1675">
        <f>SUM(중구배수관!I189:'중구배수관'!I210)</f>
        <v>0</v>
      </c>
      <c r="J188" s="1675">
        <f>SUM(중구배수관!J189:'중구배수관'!J210)</f>
        <v>273.26</v>
      </c>
      <c r="K188" s="1675">
        <f>SUM(중구배수관!K189:'중구배수관'!K210)</f>
        <v>0.72</v>
      </c>
      <c r="L188" s="1675">
        <f>SUM(중구배수관!L189:'중구배수관'!L210)</f>
        <v>301.70000000000005</v>
      </c>
      <c r="M188" s="1675">
        <f>SUM(중구배수관!M189:'중구배수관'!M210)</f>
        <v>0</v>
      </c>
      <c r="N188" s="1675">
        <f>SUM(중구배수관!N189:'중구배수관'!N210)</f>
        <v>276.11</v>
      </c>
      <c r="O188" s="1675">
        <f>SUM(중구배수관!O189:'중구배수관'!O210)</f>
        <v>0</v>
      </c>
      <c r="P188" s="1675">
        <f>SUM(중구배수관!P189:'중구배수관'!P210)</f>
        <v>2234.5399999999991</v>
      </c>
      <c r="Q188" s="1675">
        <f>SUM(중구배수관!Q189:'중구배수관'!Q210)</f>
        <v>1452.97</v>
      </c>
      <c r="R188" s="1675">
        <f>SUM(중구배수관!R189:'중구배수관'!R210)</f>
        <v>2728.1400000000008</v>
      </c>
      <c r="S188" s="1675">
        <f>SUM(중구배수관!S189:'중구배수관'!S210)</f>
        <v>222.52</v>
      </c>
      <c r="T188" s="1675">
        <f>SUM(중구배수관!T189:'중구배수관'!T210)</f>
        <v>6.7899999999999991</v>
      </c>
      <c r="U188" s="1675">
        <f>SUM(중구배수관!U189:'중구배수관'!U210)</f>
        <v>69.680000000000007</v>
      </c>
      <c r="V188" s="1675">
        <f>SUM(중구배수관!V189:'중구배수관'!V210)</f>
        <v>1463.0099999999995</v>
      </c>
      <c r="W188" s="1675">
        <f>SUM(중구배수관!W189:'중구배수관'!W210)</f>
        <v>475.51000000000005</v>
      </c>
      <c r="X188" s="1675">
        <f>SUM(중구배수관!X189:'중구배수관'!X210)</f>
        <v>316.20000000000005</v>
      </c>
      <c r="Y188" s="1675">
        <f>SUM(중구배수관!Y189:'중구배수관'!Y210)</f>
        <v>335.55</v>
      </c>
      <c r="Z188" s="1675">
        <f>SUM(중구배수관!Z189:'중구배수관'!Z210)</f>
        <v>150.72999999999999</v>
      </c>
      <c r="AA188" s="1675">
        <f>SUM(중구배수관!AA189:'중구배수관'!AA210)</f>
        <v>780.35</v>
      </c>
      <c r="AB188" s="1675">
        <f>SUM(중구배수관!AB189:'중구배수관'!AB210)</f>
        <v>569.29999999999995</v>
      </c>
      <c r="AC188" s="1675">
        <f>SUM(중구배수관!AC189:'중구배수관'!AC210)</f>
        <v>26.26</v>
      </c>
      <c r="AD188" s="1675">
        <f>SUM(중구배수관!AD189:'중구배수관'!AD210)</f>
        <v>227.45</v>
      </c>
      <c r="AE188" s="1675">
        <f>SUM(중구배수관!AE189:'중구배수관'!AE210)</f>
        <v>205.44</v>
      </c>
      <c r="AF188" s="1675">
        <f>SUM(중구배수관!AF189:'중구배수관'!AF210)</f>
        <v>24.13</v>
      </c>
      <c r="AG188" s="1675">
        <f>SUM(중구배수관!AG189:'중구배수관'!AG210)</f>
        <v>348.94</v>
      </c>
      <c r="AH188" s="1675">
        <f>SUM(중구배수관!AH189:'중구배수관'!AH210)</f>
        <v>0</v>
      </c>
    </row>
    <row r="189" spans="1:34" ht="19.5" customHeight="1">
      <c r="A189" s="2391" t="s">
        <v>813</v>
      </c>
      <c r="B189" s="989" t="s">
        <v>951</v>
      </c>
      <c r="C189" s="1673">
        <f t="shared" si="25"/>
        <v>211.81</v>
      </c>
      <c r="D189" s="1673"/>
      <c r="E189" s="1673"/>
      <c r="F189" s="1673"/>
      <c r="G189" s="1673"/>
      <c r="H189" s="1673"/>
      <c r="I189" s="1673"/>
      <c r="J189" s="1673"/>
      <c r="K189" s="1673"/>
      <c r="L189" s="1673"/>
      <c r="M189" s="1673"/>
      <c r="N189" s="1673"/>
      <c r="O189" s="1673"/>
      <c r="P189" s="1673"/>
      <c r="Q189" s="1673"/>
      <c r="R189" s="1673"/>
      <c r="S189" s="1673"/>
      <c r="T189" s="1673"/>
      <c r="U189" s="1673"/>
      <c r="V189" s="1673"/>
      <c r="W189" s="1673"/>
      <c r="X189" s="1673"/>
      <c r="Y189" s="1673">
        <v>0</v>
      </c>
      <c r="Z189" s="1673">
        <v>0</v>
      </c>
      <c r="AA189" s="1673">
        <v>0</v>
      </c>
      <c r="AB189" s="1673">
        <v>0</v>
      </c>
      <c r="AC189" s="1673">
        <v>0</v>
      </c>
      <c r="AD189" s="1673">
        <v>0</v>
      </c>
      <c r="AE189" s="1673">
        <v>0</v>
      </c>
      <c r="AF189" s="1673">
        <v>0</v>
      </c>
      <c r="AG189" s="1673">
        <v>211.81</v>
      </c>
      <c r="AH189" s="1673">
        <v>0</v>
      </c>
    </row>
    <row r="190" spans="1:34" ht="30" customHeight="1">
      <c r="A190" s="2021"/>
      <c r="B190" s="989" t="s">
        <v>796</v>
      </c>
      <c r="C190" s="1673">
        <f t="shared" si="25"/>
        <v>501.09</v>
      </c>
      <c r="D190" s="1673">
        <v>501.09</v>
      </c>
      <c r="E190" s="1673"/>
      <c r="F190" s="1673"/>
      <c r="G190" s="1673"/>
      <c r="H190" s="1673"/>
      <c r="I190" s="1673"/>
      <c r="J190" s="1673"/>
      <c r="K190" s="1673"/>
      <c r="L190" s="1673"/>
      <c r="M190" s="1673"/>
      <c r="N190" s="1673"/>
      <c r="O190" s="1673"/>
      <c r="P190" s="1673"/>
      <c r="Q190" s="1673"/>
      <c r="R190" s="1673"/>
      <c r="S190" s="1673"/>
      <c r="T190" s="1673"/>
      <c r="U190" s="1673"/>
      <c r="V190" s="1673"/>
      <c r="W190" s="1673"/>
      <c r="X190" s="1673"/>
      <c r="Y190" s="1673">
        <v>0</v>
      </c>
      <c r="Z190" s="1673">
        <v>0</v>
      </c>
      <c r="AA190" s="1673">
        <v>0</v>
      </c>
      <c r="AB190" s="1673">
        <v>0</v>
      </c>
      <c r="AC190" s="1673">
        <v>0</v>
      </c>
      <c r="AD190" s="1673">
        <v>0</v>
      </c>
      <c r="AE190" s="1673">
        <v>0</v>
      </c>
      <c r="AF190" s="1673">
        <v>0</v>
      </c>
      <c r="AG190" s="1673">
        <v>0</v>
      </c>
      <c r="AH190" s="1673">
        <v>0</v>
      </c>
    </row>
    <row r="191" spans="1:34" ht="30" customHeight="1">
      <c r="A191" s="2021"/>
      <c r="B191" s="989" t="s">
        <v>797</v>
      </c>
      <c r="C191" s="1673">
        <f t="shared" si="25"/>
        <v>837.55000000000007</v>
      </c>
      <c r="D191" s="1673">
        <v>595.74</v>
      </c>
      <c r="E191" s="1674"/>
      <c r="F191" s="1674"/>
      <c r="G191" s="1674"/>
      <c r="H191" s="1674">
        <v>104.68</v>
      </c>
      <c r="I191" s="1674"/>
      <c r="J191" s="1674"/>
      <c r="K191" s="1674"/>
      <c r="L191" s="1674"/>
      <c r="M191" s="1674"/>
      <c r="N191" s="1674"/>
      <c r="O191" s="1674"/>
      <c r="P191" s="1674"/>
      <c r="Q191" s="1674"/>
      <c r="R191" s="1674"/>
      <c r="S191" s="1674"/>
      <c r="T191" s="1674"/>
      <c r="U191" s="1674"/>
      <c r="V191" s="1674"/>
      <c r="W191" s="1674"/>
      <c r="X191" s="1674"/>
      <c r="Y191" s="1673">
        <v>0</v>
      </c>
      <c r="Z191" s="1673">
        <v>0</v>
      </c>
      <c r="AA191" s="1673">
        <v>0</v>
      </c>
      <c r="AB191" s="1673">
        <v>0</v>
      </c>
      <c r="AC191" s="1673">
        <v>0</v>
      </c>
      <c r="AD191" s="1673">
        <v>0</v>
      </c>
      <c r="AE191" s="1673">
        <v>0</v>
      </c>
      <c r="AF191" s="1673">
        <v>0</v>
      </c>
      <c r="AG191" s="1673">
        <v>137.13</v>
      </c>
      <c r="AH191" s="1673">
        <v>0</v>
      </c>
    </row>
    <row r="192" spans="1:34" ht="30" customHeight="1">
      <c r="A192" s="2021"/>
      <c r="B192" s="989" t="s">
        <v>798</v>
      </c>
      <c r="C192" s="1673">
        <f t="shared" si="25"/>
        <v>0</v>
      </c>
      <c r="D192" s="1673"/>
      <c r="E192" s="1673"/>
      <c r="F192" s="1673"/>
      <c r="G192" s="1673"/>
      <c r="H192" s="1673"/>
      <c r="I192" s="1673"/>
      <c r="J192" s="1673"/>
      <c r="K192" s="1673"/>
      <c r="L192" s="1673"/>
      <c r="M192" s="1673"/>
      <c r="N192" s="1673"/>
      <c r="O192" s="1673"/>
      <c r="P192" s="1673"/>
      <c r="Q192" s="1673"/>
      <c r="R192" s="1673"/>
      <c r="S192" s="1673"/>
      <c r="T192" s="1673"/>
      <c r="U192" s="1673"/>
      <c r="V192" s="1673"/>
      <c r="W192" s="1673"/>
      <c r="X192" s="1673"/>
      <c r="Y192" s="1673">
        <v>0</v>
      </c>
      <c r="Z192" s="1673">
        <v>0</v>
      </c>
      <c r="AA192" s="1673">
        <v>0</v>
      </c>
      <c r="AB192" s="1673">
        <v>0</v>
      </c>
      <c r="AC192" s="1673">
        <v>0</v>
      </c>
      <c r="AD192" s="1673">
        <v>0</v>
      </c>
      <c r="AE192" s="1673">
        <v>0</v>
      </c>
      <c r="AF192" s="1673">
        <v>0</v>
      </c>
      <c r="AG192" s="1673">
        <v>0</v>
      </c>
      <c r="AH192" s="1673">
        <v>0</v>
      </c>
    </row>
    <row r="193" spans="1:34" ht="30" customHeight="1">
      <c r="A193" s="2021"/>
      <c r="B193" s="989" t="s">
        <v>780</v>
      </c>
      <c r="C193" s="1673">
        <f t="shared" si="25"/>
        <v>23134.419999999991</v>
      </c>
      <c r="D193" s="1673">
        <v>6421.1</v>
      </c>
      <c r="E193" s="1674">
        <v>2466.3400000000006</v>
      </c>
      <c r="F193" s="1674">
        <v>996.31000000000006</v>
      </c>
      <c r="G193" s="1674">
        <v>1092.3699999999999</v>
      </c>
      <c r="H193" s="1674">
        <v>147.59</v>
      </c>
      <c r="I193" s="1674"/>
      <c r="J193" s="1674">
        <v>273.26</v>
      </c>
      <c r="K193" s="1674">
        <v>0.72</v>
      </c>
      <c r="L193" s="1674">
        <v>301.70000000000005</v>
      </c>
      <c r="M193" s="1674"/>
      <c r="N193" s="1674">
        <v>223.59</v>
      </c>
      <c r="O193" s="1674"/>
      <c r="P193" s="1674">
        <v>2234.5399999999991</v>
      </c>
      <c r="Q193" s="1674">
        <v>1452.97</v>
      </c>
      <c r="R193" s="1674">
        <v>2728.1400000000008</v>
      </c>
      <c r="S193" s="1674">
        <v>222.52</v>
      </c>
      <c r="T193" s="1674">
        <v>6.7899999999999991</v>
      </c>
      <c r="U193" s="1674">
        <v>69.680000000000007</v>
      </c>
      <c r="V193" s="1674">
        <v>1463.0099999999995</v>
      </c>
      <c r="W193" s="1674">
        <v>475.51000000000005</v>
      </c>
      <c r="X193" s="1674">
        <v>316.20000000000005</v>
      </c>
      <c r="Y193" s="1673">
        <v>335.55</v>
      </c>
      <c r="Z193" s="1673">
        <v>150.72999999999999</v>
      </c>
      <c r="AA193" s="1673">
        <v>780.35</v>
      </c>
      <c r="AB193" s="1673">
        <v>569.29999999999995</v>
      </c>
      <c r="AC193" s="1673">
        <v>26.26</v>
      </c>
      <c r="AD193" s="1673">
        <v>150.32</v>
      </c>
      <c r="AE193" s="1673">
        <v>205.44</v>
      </c>
      <c r="AF193" s="1673">
        <v>24.13</v>
      </c>
      <c r="AG193" s="1673">
        <v>0</v>
      </c>
      <c r="AH193" s="1673">
        <v>0</v>
      </c>
    </row>
    <row r="194" spans="1:34" ht="30" customHeight="1">
      <c r="A194" s="2021"/>
      <c r="B194" s="991" t="s">
        <v>781</v>
      </c>
      <c r="C194" s="1673">
        <f t="shared" si="25"/>
        <v>0</v>
      </c>
      <c r="D194" s="1673"/>
      <c r="E194" s="1673"/>
      <c r="F194" s="1673"/>
      <c r="G194" s="1673"/>
      <c r="H194" s="1673"/>
      <c r="I194" s="1673"/>
      <c r="J194" s="1673"/>
      <c r="K194" s="1673"/>
      <c r="L194" s="1673"/>
      <c r="M194" s="1673"/>
      <c r="N194" s="1673"/>
      <c r="O194" s="1673"/>
      <c r="P194" s="1673"/>
      <c r="Q194" s="1673"/>
      <c r="R194" s="1673"/>
      <c r="S194" s="1673"/>
      <c r="T194" s="1673"/>
      <c r="U194" s="1673"/>
      <c r="V194" s="1673"/>
      <c r="W194" s="1673"/>
      <c r="X194" s="1673"/>
      <c r="Y194" s="1673">
        <v>0</v>
      </c>
      <c r="Z194" s="1673">
        <v>0</v>
      </c>
      <c r="AA194" s="1673">
        <v>0</v>
      </c>
      <c r="AB194" s="1673">
        <v>0</v>
      </c>
      <c r="AC194" s="1673">
        <v>0</v>
      </c>
      <c r="AD194" s="1673">
        <v>0</v>
      </c>
      <c r="AE194" s="1673">
        <v>0</v>
      </c>
      <c r="AF194" s="1673">
        <v>0</v>
      </c>
      <c r="AG194" s="1673">
        <v>0</v>
      </c>
      <c r="AH194" s="1673">
        <v>0</v>
      </c>
    </row>
    <row r="195" spans="1:34" ht="30" customHeight="1">
      <c r="A195" s="2021"/>
      <c r="B195" s="991" t="s">
        <v>786</v>
      </c>
      <c r="C195" s="1673">
        <f t="shared" si="25"/>
        <v>0</v>
      </c>
      <c r="D195" s="1673"/>
      <c r="E195" s="1673"/>
      <c r="F195" s="1673"/>
      <c r="G195" s="1673"/>
      <c r="H195" s="1673"/>
      <c r="I195" s="1673"/>
      <c r="J195" s="1673"/>
      <c r="K195" s="1673"/>
      <c r="L195" s="1673"/>
      <c r="M195" s="1673"/>
      <c r="N195" s="1673"/>
      <c r="O195" s="1673"/>
      <c r="P195" s="1673"/>
      <c r="Q195" s="1673"/>
      <c r="R195" s="1673"/>
      <c r="S195" s="1673"/>
      <c r="T195" s="1673"/>
      <c r="U195" s="1673"/>
      <c r="V195" s="1673"/>
      <c r="W195" s="1673"/>
      <c r="X195" s="1673"/>
      <c r="Y195" s="1673">
        <v>0</v>
      </c>
      <c r="Z195" s="1673">
        <v>0</v>
      </c>
      <c r="AA195" s="1673">
        <v>0</v>
      </c>
      <c r="AB195" s="1673">
        <v>0</v>
      </c>
      <c r="AC195" s="1673">
        <v>0</v>
      </c>
      <c r="AD195" s="1673">
        <v>0</v>
      </c>
      <c r="AE195" s="1673">
        <v>0</v>
      </c>
      <c r="AF195" s="1673">
        <v>0</v>
      </c>
      <c r="AG195" s="1673">
        <v>0</v>
      </c>
      <c r="AH195" s="1673">
        <v>0</v>
      </c>
    </row>
    <row r="196" spans="1:34" ht="30" customHeight="1">
      <c r="A196" s="2021"/>
      <c r="B196" s="991" t="s">
        <v>799</v>
      </c>
      <c r="C196" s="1673">
        <f t="shared" si="25"/>
        <v>0</v>
      </c>
      <c r="D196" s="1673"/>
      <c r="E196" s="1673"/>
      <c r="F196" s="1673"/>
      <c r="G196" s="1673"/>
      <c r="H196" s="1673"/>
      <c r="I196" s="1673"/>
      <c r="J196" s="1673"/>
      <c r="K196" s="1673"/>
      <c r="L196" s="1673"/>
      <c r="M196" s="1673"/>
      <c r="N196" s="1673"/>
      <c r="O196" s="1673"/>
      <c r="P196" s="1673"/>
      <c r="Q196" s="1673"/>
      <c r="R196" s="1673"/>
      <c r="S196" s="1673"/>
      <c r="T196" s="1673"/>
      <c r="U196" s="1673"/>
      <c r="V196" s="1673"/>
      <c r="W196" s="1673"/>
      <c r="X196" s="1673"/>
      <c r="Y196" s="1673">
        <v>0</v>
      </c>
      <c r="Z196" s="1673">
        <v>0</v>
      </c>
      <c r="AA196" s="1673">
        <v>0</v>
      </c>
      <c r="AB196" s="1673">
        <v>0</v>
      </c>
      <c r="AC196" s="1673">
        <v>0</v>
      </c>
      <c r="AD196" s="1673">
        <v>0</v>
      </c>
      <c r="AE196" s="1673">
        <v>0</v>
      </c>
      <c r="AF196" s="1673">
        <v>0</v>
      </c>
      <c r="AG196" s="1673">
        <v>0</v>
      </c>
      <c r="AH196" s="1673">
        <v>0</v>
      </c>
    </row>
    <row r="197" spans="1:34" ht="30" customHeight="1">
      <c r="A197" s="2021"/>
      <c r="B197" s="991" t="s">
        <v>787</v>
      </c>
      <c r="C197" s="1673">
        <f t="shared" si="25"/>
        <v>0</v>
      </c>
      <c r="D197" s="1673"/>
      <c r="E197" s="1673"/>
      <c r="F197" s="1673"/>
      <c r="G197" s="1673"/>
      <c r="H197" s="1673"/>
      <c r="I197" s="1673"/>
      <c r="J197" s="1673"/>
      <c r="K197" s="1673"/>
      <c r="L197" s="1673"/>
      <c r="M197" s="1673"/>
      <c r="N197" s="1673"/>
      <c r="O197" s="1673"/>
      <c r="P197" s="1673"/>
      <c r="Q197" s="1673"/>
      <c r="R197" s="1673"/>
      <c r="S197" s="1673"/>
      <c r="T197" s="1673"/>
      <c r="U197" s="1673"/>
      <c r="V197" s="1673"/>
      <c r="W197" s="1673"/>
      <c r="X197" s="1673"/>
      <c r="Y197" s="1673">
        <v>0</v>
      </c>
      <c r="Z197" s="1673">
        <v>0</v>
      </c>
      <c r="AA197" s="1673">
        <v>0</v>
      </c>
      <c r="AB197" s="1673">
        <v>0</v>
      </c>
      <c r="AC197" s="1673">
        <v>0</v>
      </c>
      <c r="AD197" s="1673">
        <v>0</v>
      </c>
      <c r="AE197" s="1673">
        <v>0</v>
      </c>
      <c r="AF197" s="1673">
        <v>0</v>
      </c>
      <c r="AG197" s="1673">
        <v>0</v>
      </c>
      <c r="AH197" s="1673">
        <v>0</v>
      </c>
    </row>
    <row r="198" spans="1:34" s="1710" customFormat="1" ht="30" customHeight="1">
      <c r="A198" s="2021"/>
      <c r="B198" s="991" t="s">
        <v>1533</v>
      </c>
      <c r="C198" s="1673">
        <f>SUM(D198:AH198)</f>
        <v>0</v>
      </c>
      <c r="D198" s="1673">
        <v>0</v>
      </c>
      <c r="E198" s="1673">
        <v>0</v>
      </c>
      <c r="F198" s="1673">
        <v>0</v>
      </c>
      <c r="G198" s="1673">
        <v>0</v>
      </c>
      <c r="H198" s="1673">
        <v>0</v>
      </c>
      <c r="I198" s="1673">
        <v>0</v>
      </c>
      <c r="J198" s="1673">
        <v>0</v>
      </c>
      <c r="K198" s="1673">
        <v>0</v>
      </c>
      <c r="L198" s="1673">
        <v>0</v>
      </c>
      <c r="M198" s="1673">
        <v>0</v>
      </c>
      <c r="N198" s="1673">
        <v>0</v>
      </c>
      <c r="O198" s="1673">
        <v>0</v>
      </c>
      <c r="P198" s="1673">
        <v>0</v>
      </c>
      <c r="Q198" s="1673">
        <v>0</v>
      </c>
      <c r="R198" s="1673">
        <v>0</v>
      </c>
      <c r="S198" s="1673">
        <v>0</v>
      </c>
      <c r="T198" s="1673">
        <v>0</v>
      </c>
      <c r="U198" s="1673">
        <v>0</v>
      </c>
      <c r="V198" s="1673">
        <v>0</v>
      </c>
      <c r="W198" s="1673">
        <v>0</v>
      </c>
      <c r="X198" s="1673">
        <v>0</v>
      </c>
      <c r="Y198" s="1673">
        <v>0</v>
      </c>
      <c r="Z198" s="1673">
        <v>0</v>
      </c>
      <c r="AA198" s="1673">
        <v>0</v>
      </c>
      <c r="AB198" s="1673">
        <v>0</v>
      </c>
      <c r="AC198" s="1673">
        <v>0</v>
      </c>
      <c r="AD198" s="1673">
        <v>0</v>
      </c>
      <c r="AE198" s="1673">
        <v>0</v>
      </c>
      <c r="AF198" s="1673">
        <v>0</v>
      </c>
      <c r="AG198" s="1673">
        <v>0</v>
      </c>
      <c r="AH198" s="1673">
        <v>0</v>
      </c>
    </row>
    <row r="199" spans="1:34" s="1710" customFormat="1" ht="30" customHeight="1">
      <c r="A199" s="2021"/>
      <c r="B199" s="991" t="s">
        <v>1534</v>
      </c>
      <c r="C199" s="1673">
        <f>SUM(D199:AH199)</f>
        <v>0</v>
      </c>
      <c r="D199" s="1673">
        <v>0</v>
      </c>
      <c r="E199" s="1673">
        <v>0</v>
      </c>
      <c r="F199" s="1673">
        <v>0</v>
      </c>
      <c r="G199" s="1673">
        <v>0</v>
      </c>
      <c r="H199" s="1673">
        <v>0</v>
      </c>
      <c r="I199" s="1673">
        <v>0</v>
      </c>
      <c r="J199" s="1673">
        <v>0</v>
      </c>
      <c r="K199" s="1673">
        <v>0</v>
      </c>
      <c r="L199" s="1673">
        <v>0</v>
      </c>
      <c r="M199" s="1673">
        <v>0</v>
      </c>
      <c r="N199" s="1673">
        <v>0</v>
      </c>
      <c r="O199" s="1673">
        <v>0</v>
      </c>
      <c r="P199" s="1673">
        <v>0</v>
      </c>
      <c r="Q199" s="1673">
        <v>0</v>
      </c>
      <c r="R199" s="1673">
        <v>0</v>
      </c>
      <c r="S199" s="1673">
        <v>0</v>
      </c>
      <c r="T199" s="1673">
        <v>0</v>
      </c>
      <c r="U199" s="1673">
        <v>0</v>
      </c>
      <c r="V199" s="1673">
        <v>0</v>
      </c>
      <c r="W199" s="1673">
        <v>0</v>
      </c>
      <c r="X199" s="1673">
        <v>0</v>
      </c>
      <c r="Y199" s="1673">
        <v>0</v>
      </c>
      <c r="Z199" s="1673">
        <v>0</v>
      </c>
      <c r="AA199" s="1673">
        <v>0</v>
      </c>
      <c r="AB199" s="1673">
        <v>0</v>
      </c>
      <c r="AC199" s="1673">
        <v>0</v>
      </c>
      <c r="AD199" s="1673">
        <v>0</v>
      </c>
      <c r="AE199" s="1673">
        <v>0</v>
      </c>
      <c r="AF199" s="1673">
        <v>0</v>
      </c>
      <c r="AG199" s="1673">
        <v>0</v>
      </c>
      <c r="AH199" s="1673">
        <v>0</v>
      </c>
    </row>
    <row r="200" spans="1:34" ht="30" customHeight="1">
      <c r="A200" s="2021"/>
      <c r="B200" s="989" t="s">
        <v>801</v>
      </c>
      <c r="C200" s="1673">
        <f t="shared" si="25"/>
        <v>0</v>
      </c>
      <c r="D200" s="1673"/>
      <c r="E200" s="1673"/>
      <c r="F200" s="1673"/>
      <c r="G200" s="1673"/>
      <c r="H200" s="1673"/>
      <c r="I200" s="1673"/>
      <c r="J200" s="1673"/>
      <c r="K200" s="1673"/>
      <c r="L200" s="1673"/>
      <c r="M200" s="1673"/>
      <c r="N200" s="1673"/>
      <c r="O200" s="1673"/>
      <c r="P200" s="1673"/>
      <c r="Q200" s="1673"/>
      <c r="R200" s="1673"/>
      <c r="S200" s="1673"/>
      <c r="T200" s="1673"/>
      <c r="U200" s="1673"/>
      <c r="V200" s="1673"/>
      <c r="W200" s="1673"/>
      <c r="X200" s="1673"/>
      <c r="Y200" s="1673">
        <v>0</v>
      </c>
      <c r="Z200" s="1673">
        <v>0</v>
      </c>
      <c r="AA200" s="1673">
        <v>0</v>
      </c>
      <c r="AB200" s="1673">
        <v>0</v>
      </c>
      <c r="AC200" s="1673">
        <v>0</v>
      </c>
      <c r="AD200" s="1673">
        <v>0</v>
      </c>
      <c r="AE200" s="1673">
        <v>0</v>
      </c>
      <c r="AF200" s="1673">
        <v>0</v>
      </c>
      <c r="AG200" s="1673">
        <v>0</v>
      </c>
      <c r="AH200" s="1673">
        <v>0</v>
      </c>
    </row>
    <row r="201" spans="1:34" ht="30" customHeight="1">
      <c r="A201" s="2021"/>
      <c r="B201" s="995" t="s">
        <v>802</v>
      </c>
      <c r="C201" s="1673">
        <f t="shared" si="25"/>
        <v>0</v>
      </c>
      <c r="D201" s="1673"/>
      <c r="E201" s="1673"/>
      <c r="F201" s="1673"/>
      <c r="G201" s="1673"/>
      <c r="H201" s="1673"/>
      <c r="I201" s="1673"/>
      <c r="J201" s="1673"/>
      <c r="K201" s="1673"/>
      <c r="L201" s="1673"/>
      <c r="M201" s="1673"/>
      <c r="N201" s="1673"/>
      <c r="O201" s="1673"/>
      <c r="P201" s="1673"/>
      <c r="Q201" s="1673"/>
      <c r="R201" s="1673"/>
      <c r="S201" s="1673"/>
      <c r="T201" s="1673"/>
      <c r="U201" s="1673"/>
      <c r="V201" s="1673"/>
      <c r="W201" s="1673"/>
      <c r="X201" s="1673"/>
      <c r="Y201" s="1673">
        <v>0</v>
      </c>
      <c r="Z201" s="1673">
        <v>0</v>
      </c>
      <c r="AA201" s="1673">
        <v>0</v>
      </c>
      <c r="AB201" s="1673">
        <v>0</v>
      </c>
      <c r="AC201" s="1673">
        <v>0</v>
      </c>
      <c r="AD201" s="1673">
        <v>0</v>
      </c>
      <c r="AE201" s="1673">
        <v>0</v>
      </c>
      <c r="AF201" s="1673">
        <v>0</v>
      </c>
      <c r="AG201" s="1673">
        <v>0</v>
      </c>
      <c r="AH201" s="1673">
        <v>0</v>
      </c>
    </row>
    <row r="202" spans="1:34" ht="30" customHeight="1">
      <c r="A202" s="2021"/>
      <c r="B202" s="995" t="s">
        <v>803</v>
      </c>
      <c r="C202" s="1673">
        <f t="shared" si="25"/>
        <v>73.86</v>
      </c>
      <c r="D202" s="1673">
        <v>21.34</v>
      </c>
      <c r="E202" s="1674"/>
      <c r="F202" s="1674"/>
      <c r="G202" s="1674"/>
      <c r="H202" s="1674"/>
      <c r="I202" s="1674"/>
      <c r="J202" s="1674"/>
      <c r="K202" s="1674"/>
      <c r="L202" s="1674"/>
      <c r="M202" s="1674"/>
      <c r="N202" s="1674">
        <v>52.52</v>
      </c>
      <c r="O202" s="1674"/>
      <c r="P202" s="1674"/>
      <c r="Q202" s="1674"/>
      <c r="R202" s="1674"/>
      <c r="S202" s="1674"/>
      <c r="T202" s="1674"/>
      <c r="U202" s="1674"/>
      <c r="V202" s="1674"/>
      <c r="W202" s="1674"/>
      <c r="X202" s="1674"/>
      <c r="Y202" s="1673">
        <v>0</v>
      </c>
      <c r="Z202" s="1673">
        <v>0</v>
      </c>
      <c r="AA202" s="1673">
        <v>0</v>
      </c>
      <c r="AB202" s="1673">
        <v>0</v>
      </c>
      <c r="AC202" s="1673">
        <v>0</v>
      </c>
      <c r="AD202" s="1673">
        <v>0</v>
      </c>
      <c r="AE202" s="1673">
        <v>0</v>
      </c>
      <c r="AF202" s="1673">
        <v>0</v>
      </c>
      <c r="AG202" s="1673">
        <v>0</v>
      </c>
      <c r="AH202" s="1673">
        <v>0</v>
      </c>
    </row>
    <row r="203" spans="1:34" ht="30" customHeight="1">
      <c r="A203" s="2021"/>
      <c r="B203" s="1011" t="s">
        <v>804</v>
      </c>
      <c r="C203" s="1673">
        <f t="shared" si="25"/>
        <v>0</v>
      </c>
      <c r="D203" s="1673"/>
      <c r="E203" s="1673"/>
      <c r="F203" s="1673"/>
      <c r="G203" s="1673"/>
      <c r="H203" s="1673"/>
      <c r="I203" s="1673"/>
      <c r="J203" s="1673"/>
      <c r="K203" s="1673"/>
      <c r="L203" s="1673"/>
      <c r="M203" s="1673"/>
      <c r="N203" s="1673"/>
      <c r="O203" s="1673"/>
      <c r="P203" s="1673"/>
      <c r="Q203" s="1673"/>
      <c r="R203" s="1673"/>
      <c r="S203" s="1673"/>
      <c r="T203" s="1673"/>
      <c r="U203" s="1673"/>
      <c r="V203" s="1673"/>
      <c r="W203" s="1673"/>
      <c r="X203" s="1673"/>
      <c r="Y203" s="1673">
        <v>0</v>
      </c>
      <c r="Z203" s="1673">
        <v>0</v>
      </c>
      <c r="AA203" s="1673">
        <v>0</v>
      </c>
      <c r="AB203" s="1673">
        <v>0</v>
      </c>
      <c r="AC203" s="1673">
        <v>0</v>
      </c>
      <c r="AD203" s="1673">
        <v>0</v>
      </c>
      <c r="AE203" s="1673">
        <v>0</v>
      </c>
      <c r="AF203" s="1673">
        <v>0</v>
      </c>
      <c r="AG203" s="1673">
        <v>0</v>
      </c>
      <c r="AH203" s="1673">
        <v>0</v>
      </c>
    </row>
    <row r="204" spans="1:34" ht="30" customHeight="1">
      <c r="A204" s="2021"/>
      <c r="B204" s="1011" t="s">
        <v>805</v>
      </c>
      <c r="C204" s="1673">
        <f t="shared" si="25"/>
        <v>77.13</v>
      </c>
      <c r="D204" s="1673"/>
      <c r="E204" s="1673"/>
      <c r="F204" s="1673"/>
      <c r="G204" s="1673"/>
      <c r="H204" s="1673"/>
      <c r="I204" s="1673"/>
      <c r="J204" s="1673"/>
      <c r="K204" s="1673"/>
      <c r="L204" s="1673"/>
      <c r="M204" s="1673"/>
      <c r="N204" s="1673"/>
      <c r="O204" s="1673"/>
      <c r="P204" s="1673"/>
      <c r="Q204" s="1673"/>
      <c r="R204" s="1673"/>
      <c r="S204" s="1673"/>
      <c r="T204" s="1673"/>
      <c r="U204" s="1673"/>
      <c r="V204" s="1673"/>
      <c r="W204" s="1673"/>
      <c r="X204" s="1673"/>
      <c r="Y204" s="1673">
        <v>0</v>
      </c>
      <c r="Z204" s="1673">
        <v>0</v>
      </c>
      <c r="AA204" s="1673">
        <v>0</v>
      </c>
      <c r="AB204" s="1673">
        <v>0</v>
      </c>
      <c r="AC204" s="1673">
        <v>0</v>
      </c>
      <c r="AD204" s="1673">
        <v>77.13</v>
      </c>
      <c r="AE204" s="1673">
        <v>0</v>
      </c>
      <c r="AF204" s="1673">
        <v>0</v>
      </c>
      <c r="AG204" s="1673">
        <v>0</v>
      </c>
      <c r="AH204" s="1673">
        <v>0</v>
      </c>
    </row>
    <row r="205" spans="1:34" ht="30" customHeight="1">
      <c r="A205" s="2021"/>
      <c r="B205" s="1011" t="s">
        <v>806</v>
      </c>
      <c r="C205" s="1673">
        <f t="shared" si="25"/>
        <v>0</v>
      </c>
      <c r="D205" s="1673"/>
      <c r="E205" s="1673"/>
      <c r="F205" s="1673"/>
      <c r="G205" s="1673"/>
      <c r="H205" s="1673"/>
      <c r="I205" s="1673"/>
      <c r="J205" s="1673"/>
      <c r="K205" s="1673"/>
      <c r="L205" s="1673"/>
      <c r="M205" s="1673"/>
      <c r="N205" s="1673"/>
      <c r="O205" s="1673"/>
      <c r="P205" s="1673"/>
      <c r="Q205" s="1673"/>
      <c r="R205" s="1673"/>
      <c r="S205" s="1673"/>
      <c r="T205" s="1673"/>
      <c r="U205" s="1673"/>
      <c r="V205" s="1673"/>
      <c r="W205" s="1673"/>
      <c r="X205" s="1673"/>
      <c r="Y205" s="1673">
        <v>0</v>
      </c>
      <c r="Z205" s="1673">
        <v>0</v>
      </c>
      <c r="AA205" s="1673">
        <v>0</v>
      </c>
      <c r="AB205" s="1673">
        <v>0</v>
      </c>
      <c r="AC205" s="1673">
        <v>0</v>
      </c>
      <c r="AD205" s="1673">
        <v>0</v>
      </c>
      <c r="AE205" s="1673">
        <v>0</v>
      </c>
      <c r="AF205" s="1673">
        <v>0</v>
      </c>
      <c r="AG205" s="1673">
        <v>0</v>
      </c>
      <c r="AH205" s="1673">
        <v>0</v>
      </c>
    </row>
    <row r="206" spans="1:34" ht="30" customHeight="1">
      <c r="A206" s="2021"/>
      <c r="B206" s="995" t="s">
        <v>807</v>
      </c>
      <c r="C206" s="1673">
        <f t="shared" si="25"/>
        <v>0</v>
      </c>
      <c r="D206" s="1673"/>
      <c r="E206" s="1673"/>
      <c r="F206" s="1673"/>
      <c r="G206" s="1673"/>
      <c r="H206" s="1673"/>
      <c r="I206" s="1673"/>
      <c r="J206" s="1673"/>
      <c r="K206" s="1673"/>
      <c r="L206" s="1673"/>
      <c r="M206" s="1673"/>
      <c r="N206" s="1673"/>
      <c r="O206" s="1673"/>
      <c r="P206" s="1673"/>
      <c r="Q206" s="1673"/>
      <c r="R206" s="1673"/>
      <c r="S206" s="1673"/>
      <c r="T206" s="1673"/>
      <c r="U206" s="1673"/>
      <c r="V206" s="1673"/>
      <c r="W206" s="1673"/>
      <c r="X206" s="1673"/>
      <c r="Y206" s="1673">
        <v>0</v>
      </c>
      <c r="Z206" s="1673">
        <v>0</v>
      </c>
      <c r="AA206" s="1673">
        <v>0</v>
      </c>
      <c r="AB206" s="1673">
        <v>0</v>
      </c>
      <c r="AC206" s="1673">
        <v>0</v>
      </c>
      <c r="AD206" s="1673">
        <v>0</v>
      </c>
      <c r="AE206" s="1673">
        <v>0</v>
      </c>
      <c r="AF206" s="1673">
        <v>0</v>
      </c>
      <c r="AG206" s="1673">
        <v>0</v>
      </c>
      <c r="AH206" s="1673">
        <v>0</v>
      </c>
    </row>
    <row r="207" spans="1:34" ht="30" customHeight="1">
      <c r="A207" s="2021"/>
      <c r="B207" s="991" t="s">
        <v>808</v>
      </c>
      <c r="C207" s="1673">
        <f t="shared" si="25"/>
        <v>0</v>
      </c>
      <c r="D207" s="1673"/>
      <c r="E207" s="1673"/>
      <c r="F207" s="1673"/>
      <c r="G207" s="1673"/>
      <c r="H207" s="1673"/>
      <c r="I207" s="1673"/>
      <c r="J207" s="1673"/>
      <c r="K207" s="1673"/>
      <c r="L207" s="1673"/>
      <c r="M207" s="1673"/>
      <c r="N207" s="1673"/>
      <c r="O207" s="1673"/>
      <c r="P207" s="1673"/>
      <c r="Q207" s="1673"/>
      <c r="R207" s="1673"/>
      <c r="S207" s="1673"/>
      <c r="T207" s="1673"/>
      <c r="U207" s="1673"/>
      <c r="V207" s="1673"/>
      <c r="W207" s="1673"/>
      <c r="X207" s="1673"/>
      <c r="Y207" s="1673">
        <v>0</v>
      </c>
      <c r="Z207" s="1673">
        <v>0</v>
      </c>
      <c r="AA207" s="1673">
        <v>0</v>
      </c>
      <c r="AB207" s="1673">
        <v>0</v>
      </c>
      <c r="AC207" s="1673">
        <v>0</v>
      </c>
      <c r="AD207" s="1673">
        <v>0</v>
      </c>
      <c r="AE207" s="1673">
        <v>0</v>
      </c>
      <c r="AF207" s="1673">
        <v>0</v>
      </c>
      <c r="AG207" s="1673">
        <v>0</v>
      </c>
      <c r="AH207" s="1673">
        <v>0</v>
      </c>
    </row>
    <row r="208" spans="1:34" ht="30" customHeight="1">
      <c r="A208" s="2021"/>
      <c r="B208" s="1011" t="s">
        <v>821</v>
      </c>
      <c r="C208" s="1673">
        <f t="shared" si="25"/>
        <v>0</v>
      </c>
      <c r="D208" s="1673"/>
      <c r="E208" s="1673"/>
      <c r="F208" s="1673"/>
      <c r="G208" s="1673"/>
      <c r="H208" s="1673"/>
      <c r="I208" s="1673"/>
      <c r="J208" s="1673"/>
      <c r="K208" s="1673"/>
      <c r="L208" s="1673"/>
      <c r="M208" s="1673"/>
      <c r="N208" s="1673"/>
      <c r="O208" s="1673"/>
      <c r="P208" s="1673"/>
      <c r="Q208" s="1673"/>
      <c r="R208" s="1673"/>
      <c r="S208" s="1673"/>
      <c r="T208" s="1673"/>
      <c r="U208" s="1673"/>
      <c r="V208" s="1673"/>
      <c r="W208" s="1673"/>
      <c r="X208" s="1673"/>
      <c r="Y208" s="1673">
        <v>0</v>
      </c>
      <c r="Z208" s="1673">
        <v>0</v>
      </c>
      <c r="AA208" s="1673">
        <v>0</v>
      </c>
      <c r="AB208" s="1673">
        <v>0</v>
      </c>
      <c r="AC208" s="1673">
        <v>0</v>
      </c>
      <c r="AD208" s="1673">
        <v>0</v>
      </c>
      <c r="AE208" s="1673">
        <v>0</v>
      </c>
      <c r="AF208" s="1673">
        <v>0</v>
      </c>
      <c r="AG208" s="1673">
        <v>0</v>
      </c>
      <c r="AH208" s="1673">
        <v>0</v>
      </c>
    </row>
    <row r="209" spans="1:34" ht="30" customHeight="1">
      <c r="A209" s="2021"/>
      <c r="B209" s="1011" t="s">
        <v>822</v>
      </c>
      <c r="C209" s="1673">
        <f t="shared" si="25"/>
        <v>0</v>
      </c>
      <c r="D209" s="1673"/>
      <c r="E209" s="1673"/>
      <c r="F209" s="1673"/>
      <c r="G209" s="1673"/>
      <c r="H209" s="1673"/>
      <c r="I209" s="1673"/>
      <c r="J209" s="1673"/>
      <c r="K209" s="1673"/>
      <c r="L209" s="1673"/>
      <c r="M209" s="1673"/>
      <c r="N209" s="1673"/>
      <c r="O209" s="1673"/>
      <c r="P209" s="1673"/>
      <c r="Q209" s="1673"/>
      <c r="R209" s="1673"/>
      <c r="S209" s="1673"/>
      <c r="T209" s="1673"/>
      <c r="U209" s="1673"/>
      <c r="V209" s="1673"/>
      <c r="W209" s="1673"/>
      <c r="X209" s="1673"/>
      <c r="Y209" s="1673">
        <v>0</v>
      </c>
      <c r="Z209" s="1673">
        <v>0</v>
      </c>
      <c r="AA209" s="1673">
        <v>0</v>
      </c>
      <c r="AB209" s="1673">
        <v>0</v>
      </c>
      <c r="AC209" s="1673">
        <v>0</v>
      </c>
      <c r="AD209" s="1673">
        <v>0</v>
      </c>
      <c r="AE209" s="1673">
        <v>0</v>
      </c>
      <c r="AF209" s="1673">
        <v>0</v>
      </c>
      <c r="AG209" s="1673">
        <v>0</v>
      </c>
      <c r="AH209" s="1673">
        <v>0</v>
      </c>
    </row>
    <row r="210" spans="1:34" ht="19.5" customHeight="1">
      <c r="A210" s="2021"/>
      <c r="B210" s="1249" t="s">
        <v>952</v>
      </c>
      <c r="C210" s="1673">
        <f t="shared" si="25"/>
        <v>0</v>
      </c>
      <c r="D210" s="1673">
        <v>0</v>
      </c>
      <c r="E210" s="1673">
        <v>0</v>
      </c>
      <c r="F210" s="1673">
        <v>0</v>
      </c>
      <c r="G210" s="1673">
        <v>0</v>
      </c>
      <c r="H210" s="1673">
        <v>0</v>
      </c>
      <c r="I210" s="1673">
        <v>0</v>
      </c>
      <c r="J210" s="1673">
        <v>0</v>
      </c>
      <c r="K210" s="1673">
        <v>0</v>
      </c>
      <c r="L210" s="1673">
        <v>0</v>
      </c>
      <c r="M210" s="1673">
        <v>0</v>
      </c>
      <c r="N210" s="1673">
        <v>0</v>
      </c>
      <c r="O210" s="1673">
        <v>0</v>
      </c>
      <c r="P210" s="1673">
        <v>0</v>
      </c>
      <c r="Q210" s="1673">
        <v>0</v>
      </c>
      <c r="R210" s="1673">
        <v>0</v>
      </c>
      <c r="S210" s="1673">
        <v>0</v>
      </c>
      <c r="T210" s="1673">
        <v>0</v>
      </c>
      <c r="U210" s="1673">
        <v>0</v>
      </c>
      <c r="V210" s="1673">
        <v>0</v>
      </c>
      <c r="W210" s="1673">
        <v>0</v>
      </c>
      <c r="X210" s="1673">
        <v>0</v>
      </c>
      <c r="Y210" s="1673">
        <v>0</v>
      </c>
      <c r="Z210" s="1673">
        <v>0</v>
      </c>
      <c r="AA210" s="1673">
        <v>0</v>
      </c>
      <c r="AB210" s="1673">
        <v>0</v>
      </c>
      <c r="AC210" s="1673">
        <v>0</v>
      </c>
      <c r="AD210" s="1673">
        <v>0</v>
      </c>
      <c r="AE210" s="1673">
        <v>0</v>
      </c>
      <c r="AF210" s="1673">
        <v>0</v>
      </c>
      <c r="AG210" s="1673">
        <v>0</v>
      </c>
      <c r="AH210" s="1673">
        <v>0</v>
      </c>
    </row>
    <row r="211" spans="1:34" ht="19.5" customHeight="1">
      <c r="A211" s="2391" t="s">
        <v>814</v>
      </c>
      <c r="B211" s="1675" t="s">
        <v>41</v>
      </c>
      <c r="C211" s="1676">
        <f>SUM(C212:C233)</f>
        <v>4981.0600000000013</v>
      </c>
      <c r="D211" s="1675">
        <f>SUM(중구배수관!D212:'중구배수관'!D233)</f>
        <v>3490.44</v>
      </c>
      <c r="E211" s="1675">
        <f>SUM(중구배수관!E212:'중구배수관'!E233)</f>
        <v>1429.8300000000002</v>
      </c>
      <c r="F211" s="1675">
        <f>SUM(중구배수관!F212:'중구배수관'!F233)</f>
        <v>0</v>
      </c>
      <c r="G211" s="1675">
        <f>SUM(중구배수관!G212:'중구배수관'!G233)</f>
        <v>0</v>
      </c>
      <c r="H211" s="1675">
        <f>SUM(중구배수관!H212:'중구배수관'!H233)</f>
        <v>0</v>
      </c>
      <c r="I211" s="1675">
        <f>SUM(중구배수관!I212:'중구배수관'!I233)</f>
        <v>0</v>
      </c>
      <c r="J211" s="1675">
        <f>SUM(중구배수관!J212:'중구배수관'!J233)</f>
        <v>0</v>
      </c>
      <c r="K211" s="1675">
        <f>SUM(중구배수관!K212:'중구배수관'!K233)</f>
        <v>0</v>
      </c>
      <c r="L211" s="1675">
        <f>SUM(중구배수관!L212:'중구배수관'!L233)</f>
        <v>49.839999999999996</v>
      </c>
      <c r="M211" s="1675">
        <f>SUM(중구배수관!M212:'중구배수관'!M233)</f>
        <v>0</v>
      </c>
      <c r="N211" s="1675">
        <f>SUM(중구배수관!N212:'중구배수관'!N233)</f>
        <v>0</v>
      </c>
      <c r="O211" s="1675">
        <f>SUM(중구배수관!O212:'중구배수관'!O233)</f>
        <v>0</v>
      </c>
      <c r="P211" s="1675">
        <f>SUM(중구배수관!P212:'중구배수관'!P233)</f>
        <v>0</v>
      </c>
      <c r="Q211" s="1675">
        <f>SUM(중구배수관!Q212:'중구배수관'!Q233)</f>
        <v>0</v>
      </c>
      <c r="R211" s="1675">
        <f>SUM(중구배수관!R212:'중구배수관'!R233)</f>
        <v>6.3199999999999994</v>
      </c>
      <c r="S211" s="1675">
        <f>SUM(중구배수관!S212:'중구배수관'!S233)</f>
        <v>0</v>
      </c>
      <c r="T211" s="1675">
        <f>SUM(중구배수관!T212:'중구배수관'!T233)</f>
        <v>0.51</v>
      </c>
      <c r="U211" s="1675">
        <f>SUM(중구배수관!U212:'중구배수관'!U233)</f>
        <v>0</v>
      </c>
      <c r="V211" s="1675">
        <f>SUM(중구배수관!V212:'중구배수관'!V233)</f>
        <v>1.0699999999999998</v>
      </c>
      <c r="W211" s="1675">
        <f>SUM(중구배수관!W212:'중구배수관'!W233)</f>
        <v>0</v>
      </c>
      <c r="X211" s="1675">
        <f>SUM(중구배수관!X212:'중구배수관'!X233)</f>
        <v>0</v>
      </c>
      <c r="Y211" s="1675">
        <f>SUM(중구배수관!Y212:'중구배수관'!Y233)</f>
        <v>1.6</v>
      </c>
      <c r="Z211" s="1675">
        <f>SUM(중구배수관!Z212:'중구배수관'!Z233)</f>
        <v>0</v>
      </c>
      <c r="AA211" s="1675">
        <f>SUM(중구배수관!AA212:'중구배수관'!AA233)</f>
        <v>0</v>
      </c>
      <c r="AB211" s="1675">
        <f>SUM(중구배수관!AB212:'중구배수관'!AB233)</f>
        <v>0</v>
      </c>
      <c r="AC211" s="1675">
        <f>SUM(중구배수관!AC212:'중구배수관'!AC233)</f>
        <v>1.45</v>
      </c>
      <c r="AD211" s="1675">
        <f>SUM(중구배수관!AD212:'중구배수관'!AD233)</f>
        <v>0</v>
      </c>
      <c r="AE211" s="1675">
        <f>SUM(중구배수관!AE212:'중구배수관'!AE233)</f>
        <v>0</v>
      </c>
      <c r="AF211" s="1675">
        <f>SUM(중구배수관!AF212:'중구배수관'!AF233)</f>
        <v>0</v>
      </c>
      <c r="AG211" s="1675">
        <f>SUM(중구배수관!AG212:'중구배수관'!AG233)</f>
        <v>0</v>
      </c>
      <c r="AH211" s="1675">
        <f>SUM(중구배수관!AH212:'중구배수관'!AH233)</f>
        <v>0</v>
      </c>
    </row>
    <row r="212" spans="1:34" ht="19.5" customHeight="1">
      <c r="A212" s="2391" t="s">
        <v>814</v>
      </c>
      <c r="B212" s="989" t="s">
        <v>951</v>
      </c>
      <c r="C212" s="1673">
        <f t="shared" si="25"/>
        <v>0</v>
      </c>
      <c r="D212" s="1673">
        <v>0</v>
      </c>
      <c r="E212" s="1673">
        <v>0</v>
      </c>
      <c r="F212" s="1673">
        <v>0</v>
      </c>
      <c r="G212" s="1673">
        <v>0</v>
      </c>
      <c r="H212" s="1673">
        <v>0</v>
      </c>
      <c r="I212" s="1673">
        <v>0</v>
      </c>
      <c r="J212" s="1673">
        <v>0</v>
      </c>
      <c r="K212" s="1673">
        <v>0</v>
      </c>
      <c r="L212" s="1673">
        <v>0</v>
      </c>
      <c r="M212" s="1673">
        <v>0</v>
      </c>
      <c r="N212" s="1673">
        <v>0</v>
      </c>
      <c r="O212" s="1673">
        <v>0</v>
      </c>
      <c r="P212" s="1673">
        <v>0</v>
      </c>
      <c r="Q212" s="1673">
        <v>0</v>
      </c>
      <c r="R212" s="1673">
        <v>0</v>
      </c>
      <c r="S212" s="1673">
        <v>0</v>
      </c>
      <c r="T212" s="1673">
        <v>0</v>
      </c>
      <c r="U212" s="1673">
        <v>0</v>
      </c>
      <c r="V212" s="1673">
        <v>0</v>
      </c>
      <c r="W212" s="1673">
        <v>0</v>
      </c>
      <c r="X212" s="1673">
        <v>0</v>
      </c>
      <c r="Y212" s="1673">
        <v>0</v>
      </c>
      <c r="Z212" s="1673">
        <v>0</v>
      </c>
      <c r="AA212" s="1673">
        <v>0</v>
      </c>
      <c r="AB212" s="1673">
        <v>0</v>
      </c>
      <c r="AC212" s="1673">
        <v>0</v>
      </c>
      <c r="AD212" s="1673">
        <v>0</v>
      </c>
      <c r="AE212" s="1673">
        <v>0</v>
      </c>
      <c r="AF212" s="1673">
        <v>0</v>
      </c>
      <c r="AG212" s="1673">
        <v>0</v>
      </c>
      <c r="AH212" s="1673">
        <v>0</v>
      </c>
    </row>
    <row r="213" spans="1:34" ht="30" customHeight="1">
      <c r="A213" s="2021"/>
      <c r="B213" s="989" t="s">
        <v>796</v>
      </c>
      <c r="C213" s="1673">
        <f t="shared" si="25"/>
        <v>8.1</v>
      </c>
      <c r="D213" s="1673">
        <v>8.1</v>
      </c>
      <c r="E213" s="1673">
        <v>0</v>
      </c>
      <c r="F213" s="1673">
        <v>0</v>
      </c>
      <c r="G213" s="1673">
        <v>0</v>
      </c>
      <c r="H213" s="1673">
        <v>0</v>
      </c>
      <c r="I213" s="1673">
        <v>0</v>
      </c>
      <c r="J213" s="1673">
        <v>0</v>
      </c>
      <c r="K213" s="1673">
        <v>0</v>
      </c>
      <c r="L213" s="1673">
        <v>0</v>
      </c>
      <c r="M213" s="1673">
        <v>0</v>
      </c>
      <c r="N213" s="1673">
        <v>0</v>
      </c>
      <c r="O213" s="1673">
        <v>0</v>
      </c>
      <c r="P213" s="1673">
        <v>0</v>
      </c>
      <c r="Q213" s="1673">
        <v>0</v>
      </c>
      <c r="R213" s="1673">
        <v>0</v>
      </c>
      <c r="S213" s="1673">
        <v>0</v>
      </c>
      <c r="T213" s="1673">
        <v>0</v>
      </c>
      <c r="U213" s="1673">
        <v>0</v>
      </c>
      <c r="V213" s="1673">
        <v>0</v>
      </c>
      <c r="W213" s="1673">
        <v>0</v>
      </c>
      <c r="X213" s="1673">
        <v>0</v>
      </c>
      <c r="Y213" s="1673">
        <v>0</v>
      </c>
      <c r="Z213" s="1673">
        <v>0</v>
      </c>
      <c r="AA213" s="1673">
        <v>0</v>
      </c>
      <c r="AB213" s="1673">
        <v>0</v>
      </c>
      <c r="AC213" s="1673">
        <v>0</v>
      </c>
      <c r="AD213" s="1673">
        <v>0</v>
      </c>
      <c r="AE213" s="1673">
        <v>0</v>
      </c>
      <c r="AF213" s="1673">
        <v>0</v>
      </c>
      <c r="AG213" s="1673">
        <v>0</v>
      </c>
      <c r="AH213" s="1673">
        <v>0</v>
      </c>
    </row>
    <row r="214" spans="1:34" ht="30" customHeight="1">
      <c r="A214" s="2021"/>
      <c r="B214" s="989" t="s">
        <v>797</v>
      </c>
      <c r="C214" s="1673">
        <f t="shared" si="25"/>
        <v>2199.9</v>
      </c>
      <c r="D214" s="1673">
        <v>2199.9</v>
      </c>
      <c r="E214" s="1673">
        <v>0</v>
      </c>
      <c r="F214" s="1673">
        <v>0</v>
      </c>
      <c r="G214" s="1673">
        <v>0</v>
      </c>
      <c r="H214" s="1673">
        <v>0</v>
      </c>
      <c r="I214" s="1673">
        <v>0</v>
      </c>
      <c r="J214" s="1673">
        <v>0</v>
      </c>
      <c r="K214" s="1673">
        <v>0</v>
      </c>
      <c r="L214" s="1673">
        <v>0</v>
      </c>
      <c r="M214" s="1673">
        <v>0</v>
      </c>
      <c r="N214" s="1673">
        <v>0</v>
      </c>
      <c r="O214" s="1673">
        <v>0</v>
      </c>
      <c r="P214" s="1673">
        <v>0</v>
      </c>
      <c r="Q214" s="1673">
        <v>0</v>
      </c>
      <c r="R214" s="1673">
        <v>0</v>
      </c>
      <c r="S214" s="1673">
        <v>0</v>
      </c>
      <c r="T214" s="1673">
        <v>0</v>
      </c>
      <c r="U214" s="1673">
        <v>0</v>
      </c>
      <c r="V214" s="1673">
        <v>0</v>
      </c>
      <c r="W214" s="1673">
        <v>0</v>
      </c>
      <c r="X214" s="1673">
        <v>0</v>
      </c>
      <c r="Y214" s="1673">
        <v>0</v>
      </c>
      <c r="Z214" s="1673">
        <v>0</v>
      </c>
      <c r="AA214" s="1673">
        <v>0</v>
      </c>
      <c r="AB214" s="1673">
        <v>0</v>
      </c>
      <c r="AC214" s="1673">
        <v>0</v>
      </c>
      <c r="AD214" s="1673">
        <v>0</v>
      </c>
      <c r="AE214" s="1673">
        <v>0</v>
      </c>
      <c r="AF214" s="1673">
        <v>0</v>
      </c>
      <c r="AG214" s="1673">
        <v>0</v>
      </c>
      <c r="AH214" s="1673">
        <v>0</v>
      </c>
    </row>
    <row r="215" spans="1:34" ht="30" customHeight="1">
      <c r="A215" s="2021"/>
      <c r="B215" s="989" t="s">
        <v>798</v>
      </c>
      <c r="C215" s="1673">
        <f t="shared" si="25"/>
        <v>0</v>
      </c>
      <c r="D215" s="1673"/>
      <c r="E215" s="1673">
        <v>0</v>
      </c>
      <c r="F215" s="1673">
        <v>0</v>
      </c>
      <c r="G215" s="1673">
        <v>0</v>
      </c>
      <c r="H215" s="1673">
        <v>0</v>
      </c>
      <c r="I215" s="1673">
        <v>0</v>
      </c>
      <c r="J215" s="1673">
        <v>0</v>
      </c>
      <c r="K215" s="1673">
        <v>0</v>
      </c>
      <c r="L215" s="1673">
        <v>0</v>
      </c>
      <c r="M215" s="1673">
        <v>0</v>
      </c>
      <c r="N215" s="1673">
        <v>0</v>
      </c>
      <c r="O215" s="1673">
        <v>0</v>
      </c>
      <c r="P215" s="1673">
        <v>0</v>
      </c>
      <c r="Q215" s="1673">
        <v>0</v>
      </c>
      <c r="R215" s="1673">
        <v>0</v>
      </c>
      <c r="S215" s="1673">
        <v>0</v>
      </c>
      <c r="T215" s="1673">
        <v>0</v>
      </c>
      <c r="U215" s="1673">
        <v>0</v>
      </c>
      <c r="V215" s="1673">
        <v>0</v>
      </c>
      <c r="W215" s="1673">
        <v>0</v>
      </c>
      <c r="X215" s="1673">
        <v>0</v>
      </c>
      <c r="Y215" s="1673">
        <v>0</v>
      </c>
      <c r="Z215" s="1673">
        <v>0</v>
      </c>
      <c r="AA215" s="1673">
        <v>0</v>
      </c>
      <c r="AB215" s="1673">
        <v>0</v>
      </c>
      <c r="AC215" s="1673">
        <v>0</v>
      </c>
      <c r="AD215" s="1673">
        <v>0</v>
      </c>
      <c r="AE215" s="1673">
        <v>0</v>
      </c>
      <c r="AF215" s="1673">
        <v>0</v>
      </c>
      <c r="AG215" s="1673">
        <v>0</v>
      </c>
      <c r="AH215" s="1673">
        <v>0</v>
      </c>
    </row>
    <row r="216" spans="1:34" ht="30" customHeight="1">
      <c r="A216" s="2021"/>
      <c r="B216" s="989" t="s">
        <v>780</v>
      </c>
      <c r="C216" s="1673">
        <f t="shared" si="25"/>
        <v>2773.0600000000009</v>
      </c>
      <c r="D216" s="1673">
        <v>1282.44</v>
      </c>
      <c r="E216" s="1674">
        <v>1429.8300000000002</v>
      </c>
      <c r="F216" s="1673">
        <v>0</v>
      </c>
      <c r="G216" s="1673">
        <v>0</v>
      </c>
      <c r="H216" s="1673">
        <v>0</v>
      </c>
      <c r="I216" s="1673">
        <v>0</v>
      </c>
      <c r="J216" s="1673">
        <v>0</v>
      </c>
      <c r="K216" s="1673">
        <v>0</v>
      </c>
      <c r="L216" s="1674">
        <v>49.839999999999996</v>
      </c>
      <c r="M216" s="1673">
        <v>0</v>
      </c>
      <c r="N216" s="1673">
        <v>0</v>
      </c>
      <c r="O216" s="1673">
        <v>0</v>
      </c>
      <c r="P216" s="1673">
        <v>0</v>
      </c>
      <c r="Q216" s="1673">
        <v>0</v>
      </c>
      <c r="R216" s="1674">
        <v>6.3199999999999994</v>
      </c>
      <c r="S216" s="1673">
        <v>0</v>
      </c>
      <c r="T216" s="1674">
        <v>0.51</v>
      </c>
      <c r="U216" s="1673">
        <v>0</v>
      </c>
      <c r="V216" s="1674">
        <v>1.0699999999999998</v>
      </c>
      <c r="W216" s="1673">
        <v>0</v>
      </c>
      <c r="X216" s="1673">
        <v>0</v>
      </c>
      <c r="Y216" s="1673">
        <v>1.6</v>
      </c>
      <c r="Z216" s="1673">
        <v>0</v>
      </c>
      <c r="AA216" s="1673">
        <v>0</v>
      </c>
      <c r="AB216" s="1673">
        <v>0</v>
      </c>
      <c r="AC216" s="1673">
        <v>1.45</v>
      </c>
      <c r="AD216" s="1673">
        <v>0</v>
      </c>
      <c r="AE216" s="1673">
        <v>0</v>
      </c>
      <c r="AF216" s="1673">
        <v>0</v>
      </c>
      <c r="AG216" s="1673">
        <v>0</v>
      </c>
      <c r="AH216" s="1673">
        <v>0</v>
      </c>
    </row>
    <row r="217" spans="1:34" ht="30" customHeight="1">
      <c r="A217" s="2021"/>
      <c r="B217" s="991" t="s">
        <v>781</v>
      </c>
      <c r="C217" s="1673">
        <f t="shared" si="25"/>
        <v>0</v>
      </c>
      <c r="D217" s="1673">
        <v>0</v>
      </c>
      <c r="E217" s="1673">
        <v>0</v>
      </c>
      <c r="F217" s="1673">
        <v>0</v>
      </c>
      <c r="G217" s="1673">
        <v>0</v>
      </c>
      <c r="H217" s="1673">
        <v>0</v>
      </c>
      <c r="I217" s="1673">
        <v>0</v>
      </c>
      <c r="J217" s="1673">
        <v>0</v>
      </c>
      <c r="K217" s="1673">
        <v>0</v>
      </c>
      <c r="L217" s="1673">
        <v>0</v>
      </c>
      <c r="M217" s="1673">
        <v>0</v>
      </c>
      <c r="N217" s="1673">
        <v>0</v>
      </c>
      <c r="O217" s="1673">
        <v>0</v>
      </c>
      <c r="P217" s="1673">
        <v>0</v>
      </c>
      <c r="Q217" s="1673">
        <v>0</v>
      </c>
      <c r="R217" s="1673">
        <v>0</v>
      </c>
      <c r="S217" s="1673">
        <v>0</v>
      </c>
      <c r="T217" s="1673">
        <v>0</v>
      </c>
      <c r="U217" s="1673">
        <v>0</v>
      </c>
      <c r="V217" s="1673">
        <v>0</v>
      </c>
      <c r="W217" s="1673">
        <v>0</v>
      </c>
      <c r="X217" s="1673">
        <v>0</v>
      </c>
      <c r="Y217" s="1673">
        <v>0</v>
      </c>
      <c r="Z217" s="1673">
        <v>0</v>
      </c>
      <c r="AA217" s="1673">
        <v>0</v>
      </c>
      <c r="AB217" s="1673">
        <v>0</v>
      </c>
      <c r="AC217" s="1673">
        <v>0</v>
      </c>
      <c r="AD217" s="1673">
        <v>0</v>
      </c>
      <c r="AE217" s="1673">
        <v>0</v>
      </c>
      <c r="AF217" s="1673">
        <v>0</v>
      </c>
      <c r="AG217" s="1673">
        <v>0</v>
      </c>
      <c r="AH217" s="1673">
        <v>0</v>
      </c>
    </row>
    <row r="218" spans="1:34" ht="30" customHeight="1">
      <c r="A218" s="2021"/>
      <c r="B218" s="991" t="s">
        <v>786</v>
      </c>
      <c r="C218" s="1673">
        <f t="shared" si="25"/>
        <v>0</v>
      </c>
      <c r="D218" s="1673">
        <v>0</v>
      </c>
      <c r="E218" s="1673">
        <v>0</v>
      </c>
      <c r="F218" s="1673">
        <v>0</v>
      </c>
      <c r="G218" s="1673">
        <v>0</v>
      </c>
      <c r="H218" s="1673">
        <v>0</v>
      </c>
      <c r="I218" s="1673">
        <v>0</v>
      </c>
      <c r="J218" s="1673">
        <v>0</v>
      </c>
      <c r="K218" s="1673">
        <v>0</v>
      </c>
      <c r="L218" s="1673">
        <v>0</v>
      </c>
      <c r="M218" s="1673">
        <v>0</v>
      </c>
      <c r="N218" s="1673">
        <v>0</v>
      </c>
      <c r="O218" s="1673">
        <v>0</v>
      </c>
      <c r="P218" s="1673">
        <v>0</v>
      </c>
      <c r="Q218" s="1673">
        <v>0</v>
      </c>
      <c r="R218" s="1673">
        <v>0</v>
      </c>
      <c r="S218" s="1673">
        <v>0</v>
      </c>
      <c r="T218" s="1673">
        <v>0</v>
      </c>
      <c r="U218" s="1673">
        <v>0</v>
      </c>
      <c r="V218" s="1673">
        <v>0</v>
      </c>
      <c r="W218" s="1673">
        <v>0</v>
      </c>
      <c r="X218" s="1673">
        <v>0</v>
      </c>
      <c r="Y218" s="1673">
        <v>0</v>
      </c>
      <c r="Z218" s="1673">
        <v>0</v>
      </c>
      <c r="AA218" s="1673">
        <v>0</v>
      </c>
      <c r="AB218" s="1673">
        <v>0</v>
      </c>
      <c r="AC218" s="1673">
        <v>0</v>
      </c>
      <c r="AD218" s="1673">
        <v>0</v>
      </c>
      <c r="AE218" s="1673">
        <v>0</v>
      </c>
      <c r="AF218" s="1673">
        <v>0</v>
      </c>
      <c r="AG218" s="1673">
        <v>0</v>
      </c>
      <c r="AH218" s="1673">
        <v>0</v>
      </c>
    </row>
    <row r="219" spans="1:34" ht="30" customHeight="1">
      <c r="A219" s="2021"/>
      <c r="B219" s="991" t="s">
        <v>799</v>
      </c>
      <c r="C219" s="1673">
        <f t="shared" si="25"/>
        <v>0</v>
      </c>
      <c r="D219" s="1673">
        <v>0</v>
      </c>
      <c r="E219" s="1673">
        <v>0</v>
      </c>
      <c r="F219" s="1673">
        <v>0</v>
      </c>
      <c r="G219" s="1673">
        <v>0</v>
      </c>
      <c r="H219" s="1673">
        <v>0</v>
      </c>
      <c r="I219" s="1673">
        <v>0</v>
      </c>
      <c r="J219" s="1673">
        <v>0</v>
      </c>
      <c r="K219" s="1673">
        <v>0</v>
      </c>
      <c r="L219" s="1673">
        <v>0</v>
      </c>
      <c r="M219" s="1673">
        <v>0</v>
      </c>
      <c r="N219" s="1673">
        <v>0</v>
      </c>
      <c r="O219" s="1673">
        <v>0</v>
      </c>
      <c r="P219" s="1673">
        <v>0</v>
      </c>
      <c r="Q219" s="1673">
        <v>0</v>
      </c>
      <c r="R219" s="1673">
        <v>0</v>
      </c>
      <c r="S219" s="1673">
        <v>0</v>
      </c>
      <c r="T219" s="1673">
        <v>0</v>
      </c>
      <c r="U219" s="1673">
        <v>0</v>
      </c>
      <c r="V219" s="1673">
        <v>0</v>
      </c>
      <c r="W219" s="1673">
        <v>0</v>
      </c>
      <c r="X219" s="1673">
        <v>0</v>
      </c>
      <c r="Y219" s="1673">
        <v>0</v>
      </c>
      <c r="Z219" s="1673">
        <v>0</v>
      </c>
      <c r="AA219" s="1673">
        <v>0</v>
      </c>
      <c r="AB219" s="1673">
        <v>0</v>
      </c>
      <c r="AC219" s="1673">
        <v>0</v>
      </c>
      <c r="AD219" s="1673">
        <v>0</v>
      </c>
      <c r="AE219" s="1673">
        <v>0</v>
      </c>
      <c r="AF219" s="1673">
        <v>0</v>
      </c>
      <c r="AG219" s="1673">
        <v>0</v>
      </c>
      <c r="AH219" s="1673">
        <v>0</v>
      </c>
    </row>
    <row r="220" spans="1:34" ht="30" customHeight="1">
      <c r="A220" s="2021"/>
      <c r="B220" s="991" t="s">
        <v>787</v>
      </c>
      <c r="C220" s="1673">
        <f t="shared" si="25"/>
        <v>0</v>
      </c>
      <c r="D220" s="1673">
        <v>0</v>
      </c>
      <c r="E220" s="1673">
        <v>0</v>
      </c>
      <c r="F220" s="1673">
        <v>0</v>
      </c>
      <c r="G220" s="1673">
        <v>0</v>
      </c>
      <c r="H220" s="1673">
        <v>0</v>
      </c>
      <c r="I220" s="1673">
        <v>0</v>
      </c>
      <c r="J220" s="1673">
        <v>0</v>
      </c>
      <c r="K220" s="1673">
        <v>0</v>
      </c>
      <c r="L220" s="1673">
        <v>0</v>
      </c>
      <c r="M220" s="1673">
        <v>0</v>
      </c>
      <c r="N220" s="1673">
        <v>0</v>
      </c>
      <c r="O220" s="1673">
        <v>0</v>
      </c>
      <c r="P220" s="1673">
        <v>0</v>
      </c>
      <c r="Q220" s="1673">
        <v>0</v>
      </c>
      <c r="R220" s="1673">
        <v>0</v>
      </c>
      <c r="S220" s="1673">
        <v>0</v>
      </c>
      <c r="T220" s="1673">
        <v>0</v>
      </c>
      <c r="U220" s="1673">
        <v>0</v>
      </c>
      <c r="V220" s="1673">
        <v>0</v>
      </c>
      <c r="W220" s="1673">
        <v>0</v>
      </c>
      <c r="X220" s="1673">
        <v>0</v>
      </c>
      <c r="Y220" s="1673">
        <v>0</v>
      </c>
      <c r="Z220" s="1673">
        <v>0</v>
      </c>
      <c r="AA220" s="1673">
        <v>0</v>
      </c>
      <c r="AB220" s="1673">
        <v>0</v>
      </c>
      <c r="AC220" s="1673">
        <v>0</v>
      </c>
      <c r="AD220" s="1673">
        <v>0</v>
      </c>
      <c r="AE220" s="1673">
        <v>0</v>
      </c>
      <c r="AF220" s="1673">
        <v>0</v>
      </c>
      <c r="AG220" s="1673">
        <v>0</v>
      </c>
      <c r="AH220" s="1673">
        <v>0</v>
      </c>
    </row>
    <row r="221" spans="1:34" s="1710" customFormat="1" ht="30" customHeight="1">
      <c r="A221" s="2021"/>
      <c r="B221" s="991" t="s">
        <v>1533</v>
      </c>
      <c r="C221" s="1673">
        <f>SUM(D221:AH221)</f>
        <v>0</v>
      </c>
      <c r="D221" s="1673">
        <v>0</v>
      </c>
      <c r="E221" s="1673">
        <v>0</v>
      </c>
      <c r="F221" s="1673">
        <v>0</v>
      </c>
      <c r="G221" s="1673">
        <v>0</v>
      </c>
      <c r="H221" s="1673">
        <v>0</v>
      </c>
      <c r="I221" s="1673">
        <v>0</v>
      </c>
      <c r="J221" s="1673">
        <v>0</v>
      </c>
      <c r="K221" s="1673">
        <v>0</v>
      </c>
      <c r="L221" s="1673">
        <v>0</v>
      </c>
      <c r="M221" s="1673">
        <v>0</v>
      </c>
      <c r="N221" s="1673">
        <v>0</v>
      </c>
      <c r="O221" s="1673">
        <v>0</v>
      </c>
      <c r="P221" s="1673">
        <v>0</v>
      </c>
      <c r="Q221" s="1673">
        <v>0</v>
      </c>
      <c r="R221" s="1673">
        <v>0</v>
      </c>
      <c r="S221" s="1673">
        <v>0</v>
      </c>
      <c r="T221" s="1673">
        <v>0</v>
      </c>
      <c r="U221" s="1673">
        <v>0</v>
      </c>
      <c r="V221" s="1673">
        <v>0</v>
      </c>
      <c r="W221" s="1673">
        <v>0</v>
      </c>
      <c r="X221" s="1673">
        <v>0</v>
      </c>
      <c r="Y221" s="1673">
        <v>0</v>
      </c>
      <c r="Z221" s="1673">
        <v>0</v>
      </c>
      <c r="AA221" s="1673">
        <v>0</v>
      </c>
      <c r="AB221" s="1673">
        <v>0</v>
      </c>
      <c r="AC221" s="1673">
        <v>0</v>
      </c>
      <c r="AD221" s="1673">
        <v>0</v>
      </c>
      <c r="AE221" s="1673">
        <v>0</v>
      </c>
      <c r="AF221" s="1673">
        <v>0</v>
      </c>
      <c r="AG221" s="1673">
        <v>0</v>
      </c>
      <c r="AH221" s="1673">
        <v>0</v>
      </c>
    </row>
    <row r="222" spans="1:34" s="1710" customFormat="1" ht="30" customHeight="1">
      <c r="A222" s="2021"/>
      <c r="B222" s="991" t="s">
        <v>1534</v>
      </c>
      <c r="C222" s="1673">
        <f>SUM(D222:AH222)</f>
        <v>0</v>
      </c>
      <c r="D222" s="1673">
        <v>0</v>
      </c>
      <c r="E222" s="1673">
        <v>0</v>
      </c>
      <c r="F222" s="1673">
        <v>0</v>
      </c>
      <c r="G222" s="1673">
        <v>0</v>
      </c>
      <c r="H222" s="1673">
        <v>0</v>
      </c>
      <c r="I222" s="1673">
        <v>0</v>
      </c>
      <c r="J222" s="1673">
        <v>0</v>
      </c>
      <c r="K222" s="1673">
        <v>0</v>
      </c>
      <c r="L222" s="1673">
        <v>0</v>
      </c>
      <c r="M222" s="1673">
        <v>0</v>
      </c>
      <c r="N222" s="1673">
        <v>0</v>
      </c>
      <c r="O222" s="1673">
        <v>0</v>
      </c>
      <c r="P222" s="1673">
        <v>0</v>
      </c>
      <c r="Q222" s="1673">
        <v>0</v>
      </c>
      <c r="R222" s="1673">
        <v>0</v>
      </c>
      <c r="S222" s="1673">
        <v>0</v>
      </c>
      <c r="T222" s="1673">
        <v>0</v>
      </c>
      <c r="U222" s="1673">
        <v>0</v>
      </c>
      <c r="V222" s="1673">
        <v>0</v>
      </c>
      <c r="W222" s="1673">
        <v>0</v>
      </c>
      <c r="X222" s="1673">
        <v>0</v>
      </c>
      <c r="Y222" s="1673">
        <v>0</v>
      </c>
      <c r="Z222" s="1673">
        <v>0</v>
      </c>
      <c r="AA222" s="1673">
        <v>0</v>
      </c>
      <c r="AB222" s="1673">
        <v>0</v>
      </c>
      <c r="AC222" s="1673">
        <v>0</v>
      </c>
      <c r="AD222" s="1673">
        <v>0</v>
      </c>
      <c r="AE222" s="1673">
        <v>0</v>
      </c>
      <c r="AF222" s="1673">
        <v>0</v>
      </c>
      <c r="AG222" s="1673">
        <v>0</v>
      </c>
      <c r="AH222" s="1673">
        <v>0</v>
      </c>
    </row>
    <row r="223" spans="1:34" ht="30" customHeight="1">
      <c r="A223" s="2021"/>
      <c r="B223" s="989" t="s">
        <v>801</v>
      </c>
      <c r="C223" s="1673">
        <f t="shared" si="25"/>
        <v>0</v>
      </c>
      <c r="D223" s="1673">
        <v>0</v>
      </c>
      <c r="E223" s="1673">
        <v>0</v>
      </c>
      <c r="F223" s="1673">
        <v>0</v>
      </c>
      <c r="G223" s="1673">
        <v>0</v>
      </c>
      <c r="H223" s="1673">
        <v>0</v>
      </c>
      <c r="I223" s="1673">
        <v>0</v>
      </c>
      <c r="J223" s="1673">
        <v>0</v>
      </c>
      <c r="K223" s="1673">
        <v>0</v>
      </c>
      <c r="L223" s="1673">
        <v>0</v>
      </c>
      <c r="M223" s="1673">
        <v>0</v>
      </c>
      <c r="N223" s="1673">
        <v>0</v>
      </c>
      <c r="O223" s="1673">
        <v>0</v>
      </c>
      <c r="P223" s="1673">
        <v>0</v>
      </c>
      <c r="Q223" s="1673">
        <v>0</v>
      </c>
      <c r="R223" s="1673">
        <v>0</v>
      </c>
      <c r="S223" s="1673">
        <v>0</v>
      </c>
      <c r="T223" s="1673">
        <v>0</v>
      </c>
      <c r="U223" s="1673">
        <v>0</v>
      </c>
      <c r="V223" s="1673">
        <v>0</v>
      </c>
      <c r="W223" s="1673">
        <v>0</v>
      </c>
      <c r="X223" s="1673">
        <v>0</v>
      </c>
      <c r="Y223" s="1673">
        <v>0</v>
      </c>
      <c r="Z223" s="1673">
        <v>0</v>
      </c>
      <c r="AA223" s="1673">
        <v>0</v>
      </c>
      <c r="AB223" s="1673">
        <v>0</v>
      </c>
      <c r="AC223" s="1673">
        <v>0</v>
      </c>
      <c r="AD223" s="1673">
        <v>0</v>
      </c>
      <c r="AE223" s="1673">
        <v>0</v>
      </c>
      <c r="AF223" s="1673">
        <v>0</v>
      </c>
      <c r="AG223" s="1673">
        <v>0</v>
      </c>
      <c r="AH223" s="1673">
        <v>0</v>
      </c>
    </row>
    <row r="224" spans="1:34" ht="30" customHeight="1">
      <c r="A224" s="2021"/>
      <c r="B224" s="995" t="s">
        <v>802</v>
      </c>
      <c r="C224" s="1673">
        <f t="shared" si="25"/>
        <v>0</v>
      </c>
      <c r="D224" s="1673">
        <v>0</v>
      </c>
      <c r="E224" s="1673">
        <v>0</v>
      </c>
      <c r="F224" s="1673">
        <v>0</v>
      </c>
      <c r="G224" s="1673">
        <v>0</v>
      </c>
      <c r="H224" s="1673">
        <v>0</v>
      </c>
      <c r="I224" s="1673">
        <v>0</v>
      </c>
      <c r="J224" s="1673">
        <v>0</v>
      </c>
      <c r="K224" s="1673">
        <v>0</v>
      </c>
      <c r="L224" s="1673">
        <v>0</v>
      </c>
      <c r="M224" s="1673">
        <v>0</v>
      </c>
      <c r="N224" s="1673">
        <v>0</v>
      </c>
      <c r="O224" s="1673">
        <v>0</v>
      </c>
      <c r="P224" s="1673">
        <v>0</v>
      </c>
      <c r="Q224" s="1673">
        <v>0</v>
      </c>
      <c r="R224" s="1673">
        <v>0</v>
      </c>
      <c r="S224" s="1673">
        <v>0</v>
      </c>
      <c r="T224" s="1673">
        <v>0</v>
      </c>
      <c r="U224" s="1673">
        <v>0</v>
      </c>
      <c r="V224" s="1673">
        <v>0</v>
      </c>
      <c r="W224" s="1673">
        <v>0</v>
      </c>
      <c r="X224" s="1673">
        <v>0</v>
      </c>
      <c r="Y224" s="1673">
        <v>0</v>
      </c>
      <c r="Z224" s="1673">
        <v>0</v>
      </c>
      <c r="AA224" s="1673">
        <v>0</v>
      </c>
      <c r="AB224" s="1673">
        <v>0</v>
      </c>
      <c r="AC224" s="1673">
        <v>0</v>
      </c>
      <c r="AD224" s="1673">
        <v>0</v>
      </c>
      <c r="AE224" s="1673">
        <v>0</v>
      </c>
      <c r="AF224" s="1673">
        <v>0</v>
      </c>
      <c r="AG224" s="1673">
        <v>0</v>
      </c>
      <c r="AH224" s="1673">
        <v>0</v>
      </c>
    </row>
    <row r="225" spans="1:34" ht="30" customHeight="1">
      <c r="A225" s="2021"/>
      <c r="B225" s="995" t="s">
        <v>803</v>
      </c>
      <c r="C225" s="1673">
        <f t="shared" si="25"/>
        <v>0</v>
      </c>
      <c r="D225" s="1673">
        <v>0</v>
      </c>
      <c r="E225" s="1673">
        <v>0</v>
      </c>
      <c r="F225" s="1673">
        <v>0</v>
      </c>
      <c r="G225" s="1673">
        <v>0</v>
      </c>
      <c r="H225" s="1673">
        <v>0</v>
      </c>
      <c r="I225" s="1673">
        <v>0</v>
      </c>
      <c r="J225" s="1673">
        <v>0</v>
      </c>
      <c r="K225" s="1673">
        <v>0</v>
      </c>
      <c r="L225" s="1673">
        <v>0</v>
      </c>
      <c r="M225" s="1673">
        <v>0</v>
      </c>
      <c r="N225" s="1673">
        <v>0</v>
      </c>
      <c r="O225" s="1673">
        <v>0</v>
      </c>
      <c r="P225" s="1673">
        <v>0</v>
      </c>
      <c r="Q225" s="1673">
        <v>0</v>
      </c>
      <c r="R225" s="1673">
        <v>0</v>
      </c>
      <c r="S225" s="1673">
        <v>0</v>
      </c>
      <c r="T225" s="1673">
        <v>0</v>
      </c>
      <c r="U225" s="1673">
        <v>0</v>
      </c>
      <c r="V225" s="1673">
        <v>0</v>
      </c>
      <c r="W225" s="1673">
        <v>0</v>
      </c>
      <c r="X225" s="1673">
        <v>0</v>
      </c>
      <c r="Y225" s="1673">
        <v>0</v>
      </c>
      <c r="Z225" s="1673">
        <v>0</v>
      </c>
      <c r="AA225" s="1673">
        <v>0</v>
      </c>
      <c r="AB225" s="1673">
        <v>0</v>
      </c>
      <c r="AC225" s="1673">
        <v>0</v>
      </c>
      <c r="AD225" s="1673">
        <v>0</v>
      </c>
      <c r="AE225" s="1673">
        <v>0</v>
      </c>
      <c r="AF225" s="1673">
        <v>0</v>
      </c>
      <c r="AG225" s="1673">
        <v>0</v>
      </c>
      <c r="AH225" s="1673">
        <v>0</v>
      </c>
    </row>
    <row r="226" spans="1:34" ht="30" customHeight="1">
      <c r="A226" s="2021"/>
      <c r="B226" s="1011" t="s">
        <v>804</v>
      </c>
      <c r="C226" s="1673">
        <f t="shared" si="25"/>
        <v>0</v>
      </c>
      <c r="D226" s="1673">
        <v>0</v>
      </c>
      <c r="E226" s="1673">
        <v>0</v>
      </c>
      <c r="F226" s="1673">
        <v>0</v>
      </c>
      <c r="G226" s="1673">
        <v>0</v>
      </c>
      <c r="H226" s="1673">
        <v>0</v>
      </c>
      <c r="I226" s="1673">
        <v>0</v>
      </c>
      <c r="J226" s="1673">
        <v>0</v>
      </c>
      <c r="K226" s="1673">
        <v>0</v>
      </c>
      <c r="L226" s="1673">
        <v>0</v>
      </c>
      <c r="M226" s="1673">
        <v>0</v>
      </c>
      <c r="N226" s="1673">
        <v>0</v>
      </c>
      <c r="O226" s="1673">
        <v>0</v>
      </c>
      <c r="P226" s="1673">
        <v>0</v>
      </c>
      <c r="Q226" s="1673">
        <v>0</v>
      </c>
      <c r="R226" s="1673">
        <v>0</v>
      </c>
      <c r="S226" s="1673">
        <v>0</v>
      </c>
      <c r="T226" s="1673">
        <v>0</v>
      </c>
      <c r="U226" s="1673">
        <v>0</v>
      </c>
      <c r="V226" s="1673">
        <v>0</v>
      </c>
      <c r="W226" s="1673">
        <v>0</v>
      </c>
      <c r="X226" s="1673">
        <v>0</v>
      </c>
      <c r="Y226" s="1673">
        <v>0</v>
      </c>
      <c r="Z226" s="1673">
        <v>0</v>
      </c>
      <c r="AA226" s="1673">
        <v>0</v>
      </c>
      <c r="AB226" s="1673">
        <v>0</v>
      </c>
      <c r="AC226" s="1673">
        <v>0</v>
      </c>
      <c r="AD226" s="1673">
        <v>0</v>
      </c>
      <c r="AE226" s="1673">
        <v>0</v>
      </c>
      <c r="AF226" s="1673">
        <v>0</v>
      </c>
      <c r="AG226" s="1673">
        <v>0</v>
      </c>
      <c r="AH226" s="1673">
        <v>0</v>
      </c>
    </row>
    <row r="227" spans="1:34" ht="30" customHeight="1">
      <c r="A227" s="2021"/>
      <c r="B227" s="1011" t="s">
        <v>805</v>
      </c>
      <c r="C227" s="1673">
        <f t="shared" si="25"/>
        <v>0</v>
      </c>
      <c r="D227" s="1673">
        <v>0</v>
      </c>
      <c r="E227" s="1673">
        <v>0</v>
      </c>
      <c r="F227" s="1673">
        <v>0</v>
      </c>
      <c r="G227" s="1673">
        <v>0</v>
      </c>
      <c r="H227" s="1673">
        <v>0</v>
      </c>
      <c r="I227" s="1673">
        <v>0</v>
      </c>
      <c r="J227" s="1673">
        <v>0</v>
      </c>
      <c r="K227" s="1673">
        <v>0</v>
      </c>
      <c r="L227" s="1673">
        <v>0</v>
      </c>
      <c r="M227" s="1673">
        <v>0</v>
      </c>
      <c r="N227" s="1673">
        <v>0</v>
      </c>
      <c r="O227" s="1673">
        <v>0</v>
      </c>
      <c r="P227" s="1673">
        <v>0</v>
      </c>
      <c r="Q227" s="1673">
        <v>0</v>
      </c>
      <c r="R227" s="1673">
        <v>0</v>
      </c>
      <c r="S227" s="1673">
        <v>0</v>
      </c>
      <c r="T227" s="1673">
        <v>0</v>
      </c>
      <c r="U227" s="1673">
        <v>0</v>
      </c>
      <c r="V227" s="1673">
        <v>0</v>
      </c>
      <c r="W227" s="1673">
        <v>0</v>
      </c>
      <c r="X227" s="1673">
        <v>0</v>
      </c>
      <c r="Y227" s="1673">
        <v>0</v>
      </c>
      <c r="Z227" s="1673">
        <v>0</v>
      </c>
      <c r="AA227" s="1673">
        <v>0</v>
      </c>
      <c r="AB227" s="1673">
        <v>0</v>
      </c>
      <c r="AC227" s="1673">
        <v>0</v>
      </c>
      <c r="AD227" s="1673">
        <v>0</v>
      </c>
      <c r="AE227" s="1673">
        <v>0</v>
      </c>
      <c r="AF227" s="1673">
        <v>0</v>
      </c>
      <c r="AG227" s="1673">
        <v>0</v>
      </c>
      <c r="AH227" s="1673">
        <v>0</v>
      </c>
    </row>
    <row r="228" spans="1:34" ht="30" customHeight="1">
      <c r="A228" s="2021"/>
      <c r="B228" s="1011" t="s">
        <v>806</v>
      </c>
      <c r="C228" s="1673">
        <f t="shared" si="25"/>
        <v>0</v>
      </c>
      <c r="D228" s="1673">
        <v>0</v>
      </c>
      <c r="E228" s="1673">
        <v>0</v>
      </c>
      <c r="F228" s="1673">
        <v>0</v>
      </c>
      <c r="G228" s="1673">
        <v>0</v>
      </c>
      <c r="H228" s="1673">
        <v>0</v>
      </c>
      <c r="I228" s="1673">
        <v>0</v>
      </c>
      <c r="J228" s="1673">
        <v>0</v>
      </c>
      <c r="K228" s="1673">
        <v>0</v>
      </c>
      <c r="L228" s="1673">
        <v>0</v>
      </c>
      <c r="M228" s="1673">
        <v>0</v>
      </c>
      <c r="N228" s="1673">
        <v>0</v>
      </c>
      <c r="O228" s="1673">
        <v>0</v>
      </c>
      <c r="P228" s="1673">
        <v>0</v>
      </c>
      <c r="Q228" s="1673">
        <v>0</v>
      </c>
      <c r="R228" s="1673">
        <v>0</v>
      </c>
      <c r="S228" s="1673">
        <v>0</v>
      </c>
      <c r="T228" s="1673">
        <v>0</v>
      </c>
      <c r="U228" s="1673">
        <v>0</v>
      </c>
      <c r="V228" s="1673">
        <v>0</v>
      </c>
      <c r="W228" s="1673">
        <v>0</v>
      </c>
      <c r="X228" s="1673">
        <v>0</v>
      </c>
      <c r="Y228" s="1673">
        <v>0</v>
      </c>
      <c r="Z228" s="1673">
        <v>0</v>
      </c>
      <c r="AA228" s="1673">
        <v>0</v>
      </c>
      <c r="AB228" s="1673">
        <v>0</v>
      </c>
      <c r="AC228" s="1673">
        <v>0</v>
      </c>
      <c r="AD228" s="1673">
        <v>0</v>
      </c>
      <c r="AE228" s="1673">
        <v>0</v>
      </c>
      <c r="AF228" s="1673">
        <v>0</v>
      </c>
      <c r="AG228" s="1673">
        <v>0</v>
      </c>
      <c r="AH228" s="1673">
        <v>0</v>
      </c>
    </row>
    <row r="229" spans="1:34" ht="30" customHeight="1">
      <c r="A229" s="2021"/>
      <c r="B229" s="995" t="s">
        <v>807</v>
      </c>
      <c r="C229" s="1673">
        <f t="shared" si="25"/>
        <v>0</v>
      </c>
      <c r="D229" s="1673">
        <v>0</v>
      </c>
      <c r="E229" s="1673">
        <v>0</v>
      </c>
      <c r="F229" s="1673">
        <v>0</v>
      </c>
      <c r="G229" s="1673">
        <v>0</v>
      </c>
      <c r="H229" s="1673">
        <v>0</v>
      </c>
      <c r="I229" s="1673">
        <v>0</v>
      </c>
      <c r="J229" s="1673">
        <v>0</v>
      </c>
      <c r="K229" s="1673">
        <v>0</v>
      </c>
      <c r="L229" s="1673">
        <v>0</v>
      </c>
      <c r="M229" s="1673">
        <v>0</v>
      </c>
      <c r="N229" s="1673">
        <v>0</v>
      </c>
      <c r="O229" s="1673">
        <v>0</v>
      </c>
      <c r="P229" s="1673">
        <v>0</v>
      </c>
      <c r="Q229" s="1673">
        <v>0</v>
      </c>
      <c r="R229" s="1673">
        <v>0</v>
      </c>
      <c r="S229" s="1673">
        <v>0</v>
      </c>
      <c r="T229" s="1673">
        <v>0</v>
      </c>
      <c r="U229" s="1673">
        <v>0</v>
      </c>
      <c r="V229" s="1673">
        <v>0</v>
      </c>
      <c r="W229" s="1673">
        <v>0</v>
      </c>
      <c r="X229" s="1673">
        <v>0</v>
      </c>
      <c r="Y229" s="1673">
        <v>0</v>
      </c>
      <c r="Z229" s="1673">
        <v>0</v>
      </c>
      <c r="AA229" s="1673">
        <v>0</v>
      </c>
      <c r="AB229" s="1673">
        <v>0</v>
      </c>
      <c r="AC229" s="1673">
        <v>0</v>
      </c>
      <c r="AD229" s="1673">
        <v>0</v>
      </c>
      <c r="AE229" s="1673">
        <v>0</v>
      </c>
      <c r="AF229" s="1673">
        <v>0</v>
      </c>
      <c r="AG229" s="1673">
        <v>0</v>
      </c>
      <c r="AH229" s="1673">
        <v>0</v>
      </c>
    </row>
    <row r="230" spans="1:34" ht="30" customHeight="1">
      <c r="A230" s="2021"/>
      <c r="B230" s="991" t="s">
        <v>808</v>
      </c>
      <c r="C230" s="1673">
        <f t="shared" si="25"/>
        <v>0</v>
      </c>
      <c r="D230" s="1673">
        <v>0</v>
      </c>
      <c r="E230" s="1673">
        <v>0</v>
      </c>
      <c r="F230" s="1673">
        <v>0</v>
      </c>
      <c r="G230" s="1673">
        <v>0</v>
      </c>
      <c r="H230" s="1673">
        <v>0</v>
      </c>
      <c r="I230" s="1673">
        <v>0</v>
      </c>
      <c r="J230" s="1673">
        <v>0</v>
      </c>
      <c r="K230" s="1673">
        <v>0</v>
      </c>
      <c r="L230" s="1673">
        <v>0</v>
      </c>
      <c r="M230" s="1673">
        <v>0</v>
      </c>
      <c r="N230" s="1673">
        <v>0</v>
      </c>
      <c r="O230" s="1673">
        <v>0</v>
      </c>
      <c r="P230" s="1673">
        <v>0</v>
      </c>
      <c r="Q230" s="1673">
        <v>0</v>
      </c>
      <c r="R230" s="1673">
        <v>0</v>
      </c>
      <c r="S230" s="1673">
        <v>0</v>
      </c>
      <c r="T230" s="1673">
        <v>0</v>
      </c>
      <c r="U230" s="1673">
        <v>0</v>
      </c>
      <c r="V230" s="1673">
        <v>0</v>
      </c>
      <c r="W230" s="1673">
        <v>0</v>
      </c>
      <c r="X230" s="1673">
        <v>0</v>
      </c>
      <c r="Y230" s="1673">
        <v>0</v>
      </c>
      <c r="Z230" s="1673">
        <v>0</v>
      </c>
      <c r="AA230" s="1673">
        <v>0</v>
      </c>
      <c r="AB230" s="1673">
        <v>0</v>
      </c>
      <c r="AC230" s="1673">
        <v>0</v>
      </c>
      <c r="AD230" s="1673">
        <v>0</v>
      </c>
      <c r="AE230" s="1673">
        <v>0</v>
      </c>
      <c r="AF230" s="1673">
        <v>0</v>
      </c>
      <c r="AG230" s="1673">
        <v>0</v>
      </c>
      <c r="AH230" s="1673">
        <v>0</v>
      </c>
    </row>
    <row r="231" spans="1:34" ht="30" customHeight="1">
      <c r="A231" s="2021"/>
      <c r="B231" s="1011" t="s">
        <v>821</v>
      </c>
      <c r="C231" s="1673">
        <f t="shared" si="25"/>
        <v>0</v>
      </c>
      <c r="D231" s="1673">
        <v>0</v>
      </c>
      <c r="E231" s="1673">
        <v>0</v>
      </c>
      <c r="F231" s="1673">
        <v>0</v>
      </c>
      <c r="G231" s="1673">
        <v>0</v>
      </c>
      <c r="H231" s="1673">
        <v>0</v>
      </c>
      <c r="I231" s="1673">
        <v>0</v>
      </c>
      <c r="J231" s="1673">
        <v>0</v>
      </c>
      <c r="K231" s="1673">
        <v>0</v>
      </c>
      <c r="L231" s="1673">
        <v>0</v>
      </c>
      <c r="M231" s="1673">
        <v>0</v>
      </c>
      <c r="N231" s="1673">
        <v>0</v>
      </c>
      <c r="O231" s="1673">
        <v>0</v>
      </c>
      <c r="P231" s="1673">
        <v>0</v>
      </c>
      <c r="Q231" s="1673">
        <v>0</v>
      </c>
      <c r="R231" s="1673">
        <v>0</v>
      </c>
      <c r="S231" s="1673">
        <v>0</v>
      </c>
      <c r="T231" s="1673">
        <v>0</v>
      </c>
      <c r="U231" s="1673">
        <v>0</v>
      </c>
      <c r="V231" s="1673">
        <v>0</v>
      </c>
      <c r="W231" s="1673">
        <v>0</v>
      </c>
      <c r="X231" s="1673">
        <v>0</v>
      </c>
      <c r="Y231" s="1673">
        <v>0</v>
      </c>
      <c r="Z231" s="1673">
        <v>0</v>
      </c>
      <c r="AA231" s="1673">
        <v>0</v>
      </c>
      <c r="AB231" s="1673">
        <v>0</v>
      </c>
      <c r="AC231" s="1673">
        <v>0</v>
      </c>
      <c r="AD231" s="1673">
        <v>0</v>
      </c>
      <c r="AE231" s="1673">
        <v>0</v>
      </c>
      <c r="AF231" s="1673">
        <v>0</v>
      </c>
      <c r="AG231" s="1673">
        <v>0</v>
      </c>
      <c r="AH231" s="1673">
        <v>0</v>
      </c>
    </row>
    <row r="232" spans="1:34" ht="30" customHeight="1">
      <c r="A232" s="2021"/>
      <c r="B232" s="1011" t="s">
        <v>822</v>
      </c>
      <c r="C232" s="1673">
        <f t="shared" si="25"/>
        <v>0</v>
      </c>
      <c r="D232" s="1673">
        <v>0</v>
      </c>
      <c r="E232" s="1673">
        <v>0</v>
      </c>
      <c r="F232" s="1673">
        <v>0</v>
      </c>
      <c r="G232" s="1673">
        <v>0</v>
      </c>
      <c r="H232" s="1673">
        <v>0</v>
      </c>
      <c r="I232" s="1673">
        <v>0</v>
      </c>
      <c r="J232" s="1673">
        <v>0</v>
      </c>
      <c r="K232" s="1673">
        <v>0</v>
      </c>
      <c r="L232" s="1673">
        <v>0</v>
      </c>
      <c r="M232" s="1673">
        <v>0</v>
      </c>
      <c r="N232" s="1673">
        <v>0</v>
      </c>
      <c r="O232" s="1673">
        <v>0</v>
      </c>
      <c r="P232" s="1673">
        <v>0</v>
      </c>
      <c r="Q232" s="1673">
        <v>0</v>
      </c>
      <c r="R232" s="1673">
        <v>0</v>
      </c>
      <c r="S232" s="1673">
        <v>0</v>
      </c>
      <c r="T232" s="1673">
        <v>0</v>
      </c>
      <c r="U232" s="1673">
        <v>0</v>
      </c>
      <c r="V232" s="1673">
        <v>0</v>
      </c>
      <c r="W232" s="1673">
        <v>0</v>
      </c>
      <c r="X232" s="1673">
        <v>0</v>
      </c>
      <c r="Y232" s="1673">
        <v>0</v>
      </c>
      <c r="Z232" s="1673">
        <v>0</v>
      </c>
      <c r="AA232" s="1673">
        <v>0</v>
      </c>
      <c r="AB232" s="1673">
        <v>0</v>
      </c>
      <c r="AC232" s="1673">
        <v>0</v>
      </c>
      <c r="AD232" s="1673">
        <v>0</v>
      </c>
      <c r="AE232" s="1673">
        <v>0</v>
      </c>
      <c r="AF232" s="1673">
        <v>0</v>
      </c>
      <c r="AG232" s="1673">
        <v>0</v>
      </c>
      <c r="AH232" s="1673">
        <v>0</v>
      </c>
    </row>
    <row r="233" spans="1:34" ht="19.5" customHeight="1">
      <c r="A233" s="2021"/>
      <c r="B233" s="1249" t="s">
        <v>952</v>
      </c>
      <c r="C233" s="1673">
        <f t="shared" si="25"/>
        <v>0</v>
      </c>
      <c r="D233" s="1673">
        <v>0</v>
      </c>
      <c r="E233" s="1673">
        <v>0</v>
      </c>
      <c r="F233" s="1673">
        <v>0</v>
      </c>
      <c r="G233" s="1673">
        <v>0</v>
      </c>
      <c r="H233" s="1673">
        <v>0</v>
      </c>
      <c r="I233" s="1673">
        <v>0</v>
      </c>
      <c r="J233" s="1673">
        <v>0</v>
      </c>
      <c r="K233" s="1673">
        <v>0</v>
      </c>
      <c r="L233" s="1673">
        <v>0</v>
      </c>
      <c r="M233" s="1673">
        <v>0</v>
      </c>
      <c r="N233" s="1673">
        <v>0</v>
      </c>
      <c r="O233" s="1673">
        <v>0</v>
      </c>
      <c r="P233" s="1673">
        <v>0</v>
      </c>
      <c r="Q233" s="1673">
        <v>0</v>
      </c>
      <c r="R233" s="1673">
        <v>0</v>
      </c>
      <c r="S233" s="1673">
        <v>0</v>
      </c>
      <c r="T233" s="1673">
        <v>0</v>
      </c>
      <c r="U233" s="1673">
        <v>0</v>
      </c>
      <c r="V233" s="1673">
        <v>0</v>
      </c>
      <c r="W233" s="1673">
        <v>0</v>
      </c>
      <c r="X233" s="1673">
        <v>0</v>
      </c>
      <c r="Y233" s="1673">
        <v>0</v>
      </c>
      <c r="Z233" s="1673">
        <v>0</v>
      </c>
      <c r="AA233" s="1673">
        <v>0</v>
      </c>
      <c r="AB233" s="1673">
        <v>0</v>
      </c>
      <c r="AC233" s="1673">
        <v>0</v>
      </c>
      <c r="AD233" s="1673">
        <v>0</v>
      </c>
      <c r="AE233" s="1673">
        <v>0</v>
      </c>
      <c r="AF233" s="1673">
        <v>0</v>
      </c>
      <c r="AG233" s="1673">
        <v>0</v>
      </c>
      <c r="AH233" s="1673">
        <v>0</v>
      </c>
    </row>
    <row r="234" spans="1:34" ht="19.5" customHeight="1">
      <c r="A234" s="2391" t="s">
        <v>782</v>
      </c>
      <c r="B234" s="1675" t="s">
        <v>41</v>
      </c>
      <c r="C234" s="1676">
        <f>SUM(C235:C256)</f>
        <v>19869.379999999997</v>
      </c>
      <c r="D234" s="1675">
        <f>SUM(중구배수관!D235:'중구배수관'!D256)</f>
        <v>8666.82</v>
      </c>
      <c r="E234" s="1675">
        <f>SUM(중구배수관!E235:'중구배수관'!E256)</f>
        <v>215.96999999999997</v>
      </c>
      <c r="F234" s="1675">
        <f>SUM(중구배수관!F235:'중구배수관'!F256)</f>
        <v>1464.4100000000003</v>
      </c>
      <c r="G234" s="1675">
        <f>SUM(중구배수관!G235:'중구배수관'!G256)</f>
        <v>2433.9899999999998</v>
      </c>
      <c r="H234" s="1675">
        <f>SUM(중구배수관!H235:'중구배수관'!H256)</f>
        <v>0</v>
      </c>
      <c r="I234" s="1675">
        <f>SUM(중구배수관!I235:'중구배수관'!I256)</f>
        <v>954.77</v>
      </c>
      <c r="J234" s="1675">
        <f>SUM(중구배수관!J235:'중구배수관'!J256)</f>
        <v>0</v>
      </c>
      <c r="K234" s="1675">
        <f>SUM(중구배수관!K235:'중구배수관'!K256)</f>
        <v>0</v>
      </c>
      <c r="L234" s="1675">
        <f>SUM(중구배수관!L235:'중구배수관'!L256)</f>
        <v>142.22</v>
      </c>
      <c r="M234" s="1675">
        <f>SUM(중구배수관!M235:'중구배수관'!M256)</f>
        <v>726.5100000000001</v>
      </c>
      <c r="N234" s="1675">
        <f>SUM(중구배수관!N235:'중구배수관'!N256)</f>
        <v>257.78999999999996</v>
      </c>
      <c r="O234" s="1675">
        <f>SUM(중구배수관!O235:'중구배수관'!O256)</f>
        <v>361.83000000000004</v>
      </c>
      <c r="P234" s="1675">
        <f>SUM(중구배수관!P235:'중구배수관'!P256)</f>
        <v>1441.45</v>
      </c>
      <c r="Q234" s="1675">
        <f>SUM(중구배수관!Q235:'중구배수관'!Q256)</f>
        <v>594.30999999999995</v>
      </c>
      <c r="R234" s="1675">
        <f>SUM(중구배수관!R235:'중구배수관'!R256)</f>
        <v>0.23</v>
      </c>
      <c r="S234" s="1675">
        <f>SUM(중구배수관!S235:'중구배수관'!S256)</f>
        <v>0</v>
      </c>
      <c r="T234" s="1675">
        <f>SUM(중구배수관!T235:'중구배수관'!T256)</f>
        <v>0</v>
      </c>
      <c r="U234" s="1675">
        <f>SUM(중구배수관!U235:'중구배수관'!U256)</f>
        <v>0.64</v>
      </c>
      <c r="V234" s="1675">
        <f>SUM(중구배수관!V235:'중구배수관'!V256)</f>
        <v>0</v>
      </c>
      <c r="W234" s="1675">
        <f>SUM(중구배수관!W235:'중구배수관'!W256)</f>
        <v>7.63</v>
      </c>
      <c r="X234" s="1675">
        <f>SUM(중구배수관!X235:'중구배수관'!X256)</f>
        <v>448.36000000000007</v>
      </c>
      <c r="Y234" s="1675">
        <f>SUM(중구배수관!Y235:'중구배수관'!Y256)</f>
        <v>0</v>
      </c>
      <c r="Z234" s="1675">
        <f>SUM(중구배수관!Z235:'중구배수관'!Z256)</f>
        <v>0</v>
      </c>
      <c r="AA234" s="1675">
        <f>SUM(중구배수관!AA235:'중구배수관'!AA256)</f>
        <v>500.65</v>
      </c>
      <c r="AB234" s="1675">
        <f>SUM(중구배수관!AB235:'중구배수관'!AB256)</f>
        <v>814.37</v>
      </c>
      <c r="AC234" s="1675">
        <f>SUM(중구배수관!AC235:'중구배수관'!AC256)</f>
        <v>416.06</v>
      </c>
      <c r="AD234" s="1675">
        <f>SUM(중구배수관!AD235:'중구배수관'!AD256)</f>
        <v>20.82</v>
      </c>
      <c r="AE234" s="1675">
        <f>SUM(중구배수관!AE235:'중구배수관'!AE256)</f>
        <v>0</v>
      </c>
      <c r="AF234" s="1675">
        <f>SUM(중구배수관!AF235:'중구배수관'!AF256)</f>
        <v>10.8</v>
      </c>
      <c r="AG234" s="1675">
        <f>SUM(중구배수관!AG235:'중구배수관'!AG256)</f>
        <v>377.6</v>
      </c>
      <c r="AH234" s="1675">
        <f>SUM(중구배수관!AH235:'중구배수관'!AH256)</f>
        <v>12.15</v>
      </c>
    </row>
    <row r="235" spans="1:34" ht="19.5" customHeight="1">
      <c r="A235" s="2391" t="s">
        <v>782</v>
      </c>
      <c r="B235" s="989" t="s">
        <v>951</v>
      </c>
      <c r="C235" s="1673">
        <f t="shared" si="25"/>
        <v>12.15</v>
      </c>
      <c r="D235" s="1673">
        <v>0</v>
      </c>
      <c r="E235" s="1673">
        <v>0</v>
      </c>
      <c r="F235" s="1673">
        <v>0</v>
      </c>
      <c r="G235" s="1673">
        <v>0</v>
      </c>
      <c r="H235" s="1673">
        <v>0</v>
      </c>
      <c r="I235" s="1673">
        <v>0</v>
      </c>
      <c r="J235" s="1673">
        <v>0</v>
      </c>
      <c r="K235" s="1673">
        <v>0</v>
      </c>
      <c r="L235" s="1673">
        <v>0</v>
      </c>
      <c r="M235" s="1673">
        <v>0</v>
      </c>
      <c r="N235" s="1673">
        <v>0</v>
      </c>
      <c r="O235" s="1673">
        <v>0</v>
      </c>
      <c r="P235" s="1673">
        <v>0</v>
      </c>
      <c r="Q235" s="1673">
        <v>0</v>
      </c>
      <c r="R235" s="1673">
        <v>0</v>
      </c>
      <c r="S235" s="1673">
        <v>0</v>
      </c>
      <c r="T235" s="1673">
        <v>0</v>
      </c>
      <c r="U235" s="1673">
        <v>0</v>
      </c>
      <c r="V235" s="1673">
        <v>0</v>
      </c>
      <c r="W235" s="1673">
        <v>0</v>
      </c>
      <c r="X235" s="1673">
        <v>0</v>
      </c>
      <c r="Y235" s="1673">
        <v>0</v>
      </c>
      <c r="Z235" s="1673">
        <v>0</v>
      </c>
      <c r="AA235" s="1673">
        <v>0</v>
      </c>
      <c r="AB235" s="1673">
        <v>0</v>
      </c>
      <c r="AC235" s="1673">
        <v>0</v>
      </c>
      <c r="AD235" s="1673">
        <v>0</v>
      </c>
      <c r="AE235" s="1673">
        <v>0</v>
      </c>
      <c r="AF235" s="1673">
        <v>0</v>
      </c>
      <c r="AG235" s="1673">
        <v>0</v>
      </c>
      <c r="AH235" s="1673">
        <v>12.15</v>
      </c>
    </row>
    <row r="236" spans="1:34" ht="30" customHeight="1">
      <c r="A236" s="2021"/>
      <c r="B236" s="989" t="s">
        <v>796</v>
      </c>
      <c r="C236" s="1673">
        <f t="shared" si="25"/>
        <v>546.41</v>
      </c>
      <c r="D236" s="1673">
        <v>546.41</v>
      </c>
      <c r="E236" s="1673"/>
      <c r="F236" s="1673"/>
      <c r="G236" s="1673"/>
      <c r="H236" s="1673"/>
      <c r="I236" s="1673"/>
      <c r="J236" s="1673"/>
      <c r="K236" s="1673"/>
      <c r="L236" s="1673"/>
      <c r="M236" s="1673"/>
      <c r="N236" s="1673"/>
      <c r="O236" s="1673"/>
      <c r="P236" s="1673"/>
      <c r="Q236" s="1673"/>
      <c r="R236" s="1673"/>
      <c r="S236" s="1673"/>
      <c r="T236" s="1673"/>
      <c r="U236" s="1673"/>
      <c r="V236" s="1673"/>
      <c r="W236" s="1673"/>
      <c r="X236" s="1673"/>
      <c r="Y236" s="1673">
        <v>0</v>
      </c>
      <c r="Z236" s="1673">
        <v>0</v>
      </c>
      <c r="AA236" s="1673">
        <v>0</v>
      </c>
      <c r="AB236" s="1673">
        <v>0</v>
      </c>
      <c r="AC236" s="1673">
        <v>0</v>
      </c>
      <c r="AD236" s="1673">
        <v>0</v>
      </c>
      <c r="AE236" s="1673">
        <v>0</v>
      </c>
      <c r="AF236" s="1673">
        <v>0</v>
      </c>
      <c r="AG236" s="1673">
        <v>0</v>
      </c>
      <c r="AH236" s="1673">
        <v>0</v>
      </c>
    </row>
    <row r="237" spans="1:34" ht="30" customHeight="1">
      <c r="A237" s="2021"/>
      <c r="B237" s="989" t="s">
        <v>797</v>
      </c>
      <c r="C237" s="1673">
        <f t="shared" si="25"/>
        <v>1366.6100000000001</v>
      </c>
      <c r="D237" s="1673">
        <v>989.01</v>
      </c>
      <c r="E237" s="1673"/>
      <c r="F237" s="1673"/>
      <c r="G237" s="1673"/>
      <c r="H237" s="1673"/>
      <c r="I237" s="1673"/>
      <c r="J237" s="1673"/>
      <c r="K237" s="1673"/>
      <c r="L237" s="1673"/>
      <c r="M237" s="1673"/>
      <c r="N237" s="1673"/>
      <c r="O237" s="1673"/>
      <c r="P237" s="1673"/>
      <c r="Q237" s="1673"/>
      <c r="R237" s="1673"/>
      <c r="S237" s="1673"/>
      <c r="T237" s="1673"/>
      <c r="U237" s="1673"/>
      <c r="V237" s="1673"/>
      <c r="W237" s="1673"/>
      <c r="X237" s="1673"/>
      <c r="Y237" s="1673">
        <v>0</v>
      </c>
      <c r="Z237" s="1673">
        <v>0</v>
      </c>
      <c r="AA237" s="1673">
        <v>0</v>
      </c>
      <c r="AB237" s="1673">
        <v>0</v>
      </c>
      <c r="AC237" s="1673">
        <v>0</v>
      </c>
      <c r="AD237" s="1673">
        <v>0</v>
      </c>
      <c r="AE237" s="1673">
        <v>0</v>
      </c>
      <c r="AF237" s="1673">
        <v>0</v>
      </c>
      <c r="AG237" s="1673">
        <v>377.6</v>
      </c>
      <c r="AH237" s="1673">
        <v>0</v>
      </c>
    </row>
    <row r="238" spans="1:34" ht="30" customHeight="1">
      <c r="A238" s="2021"/>
      <c r="B238" s="989" t="s">
        <v>798</v>
      </c>
      <c r="C238" s="1673">
        <f t="shared" ref="C238:C307" si="26">SUM(D238:AH238)</f>
        <v>0</v>
      </c>
      <c r="D238" s="1673">
        <v>0</v>
      </c>
      <c r="E238" s="1673">
        <v>0</v>
      </c>
      <c r="F238" s="1673">
        <v>0</v>
      </c>
      <c r="G238" s="1673">
        <v>0</v>
      </c>
      <c r="H238" s="1673">
        <v>0</v>
      </c>
      <c r="I238" s="1673">
        <v>0</v>
      </c>
      <c r="J238" s="1673">
        <v>0</v>
      </c>
      <c r="K238" s="1673">
        <v>0</v>
      </c>
      <c r="L238" s="1673">
        <v>0</v>
      </c>
      <c r="M238" s="1673">
        <v>0</v>
      </c>
      <c r="N238" s="1673">
        <v>0</v>
      </c>
      <c r="O238" s="1673">
        <v>0</v>
      </c>
      <c r="P238" s="1673">
        <v>0</v>
      </c>
      <c r="Q238" s="1673">
        <v>0</v>
      </c>
      <c r="R238" s="1673">
        <v>0</v>
      </c>
      <c r="S238" s="1673">
        <v>0</v>
      </c>
      <c r="T238" s="1673">
        <v>0</v>
      </c>
      <c r="U238" s="1673">
        <v>0</v>
      </c>
      <c r="V238" s="1673">
        <v>0</v>
      </c>
      <c r="W238" s="1673">
        <v>0</v>
      </c>
      <c r="X238" s="1673">
        <v>0</v>
      </c>
      <c r="Y238" s="1673">
        <v>0</v>
      </c>
      <c r="Z238" s="1673">
        <v>0</v>
      </c>
      <c r="AA238" s="1673">
        <v>0</v>
      </c>
      <c r="AB238" s="1673">
        <v>0</v>
      </c>
      <c r="AC238" s="1673">
        <v>0</v>
      </c>
      <c r="AD238" s="1673">
        <v>0</v>
      </c>
      <c r="AE238" s="1673">
        <v>0</v>
      </c>
      <c r="AF238" s="1673">
        <v>0</v>
      </c>
      <c r="AG238" s="1673">
        <v>0</v>
      </c>
      <c r="AH238" s="1673">
        <v>0</v>
      </c>
    </row>
    <row r="239" spans="1:34" ht="30" customHeight="1">
      <c r="A239" s="2021"/>
      <c r="B239" s="989" t="s">
        <v>780</v>
      </c>
      <c r="C239" s="1673">
        <f t="shared" si="26"/>
        <v>16614.39</v>
      </c>
      <c r="D239" s="1673">
        <v>6415.6</v>
      </c>
      <c r="E239" s="1677">
        <v>215.96999999999997</v>
      </c>
      <c r="F239" s="1677">
        <v>1464.4100000000003</v>
      </c>
      <c r="G239" s="1677">
        <v>1819.97</v>
      </c>
      <c r="H239" s="1677"/>
      <c r="I239" s="1677">
        <v>954.77</v>
      </c>
      <c r="J239" s="1677"/>
      <c r="K239" s="1677"/>
      <c r="L239" s="1677">
        <v>142.22</v>
      </c>
      <c r="M239" s="1677">
        <v>726.5100000000001</v>
      </c>
      <c r="N239" s="1677">
        <v>257.78999999999996</v>
      </c>
      <c r="O239" s="1677">
        <v>361.83000000000004</v>
      </c>
      <c r="P239" s="1677">
        <v>1441.45</v>
      </c>
      <c r="Q239" s="1677">
        <v>594.30999999999995</v>
      </c>
      <c r="R239" s="1677">
        <v>0.23</v>
      </c>
      <c r="S239" s="1677"/>
      <c r="T239" s="1677"/>
      <c r="U239" s="1677">
        <v>0.64</v>
      </c>
      <c r="V239" s="1677"/>
      <c r="W239" s="1677">
        <v>7.63</v>
      </c>
      <c r="X239" s="1677">
        <v>448.36000000000007</v>
      </c>
      <c r="Y239" s="1673">
        <v>0</v>
      </c>
      <c r="Z239" s="1673">
        <v>0</v>
      </c>
      <c r="AA239" s="1673">
        <v>500.65</v>
      </c>
      <c r="AB239" s="1673">
        <v>814.37</v>
      </c>
      <c r="AC239" s="1673">
        <v>416.06</v>
      </c>
      <c r="AD239" s="1673">
        <v>20.82</v>
      </c>
      <c r="AE239" s="1673">
        <v>0</v>
      </c>
      <c r="AF239" s="1673">
        <v>10.8</v>
      </c>
      <c r="AG239" s="1673">
        <v>0</v>
      </c>
      <c r="AH239" s="1673">
        <v>0</v>
      </c>
    </row>
    <row r="240" spans="1:34" ht="30" customHeight="1">
      <c r="A240" s="2021"/>
      <c r="B240" s="991" t="s">
        <v>781</v>
      </c>
      <c r="C240" s="1673">
        <f t="shared" si="26"/>
        <v>0</v>
      </c>
      <c r="D240" s="1673">
        <v>0</v>
      </c>
      <c r="E240" s="1673">
        <v>0</v>
      </c>
      <c r="F240" s="1673">
        <v>0</v>
      </c>
      <c r="G240" s="1673">
        <v>0</v>
      </c>
      <c r="H240" s="1673">
        <v>0</v>
      </c>
      <c r="I240" s="1673">
        <v>0</v>
      </c>
      <c r="J240" s="1673">
        <v>0</v>
      </c>
      <c r="K240" s="1673">
        <v>0</v>
      </c>
      <c r="L240" s="1673">
        <v>0</v>
      </c>
      <c r="M240" s="1673">
        <v>0</v>
      </c>
      <c r="N240" s="1673">
        <v>0</v>
      </c>
      <c r="O240" s="1673">
        <v>0</v>
      </c>
      <c r="P240" s="1673">
        <v>0</v>
      </c>
      <c r="Q240" s="1673">
        <v>0</v>
      </c>
      <c r="R240" s="1673">
        <v>0</v>
      </c>
      <c r="S240" s="1673">
        <v>0</v>
      </c>
      <c r="T240" s="1673">
        <v>0</v>
      </c>
      <c r="U240" s="1673">
        <v>0</v>
      </c>
      <c r="V240" s="1673">
        <v>0</v>
      </c>
      <c r="W240" s="1673">
        <v>0</v>
      </c>
      <c r="X240" s="1673">
        <v>0</v>
      </c>
      <c r="Y240" s="1673">
        <v>0</v>
      </c>
      <c r="Z240" s="1673">
        <v>0</v>
      </c>
      <c r="AA240" s="1673">
        <v>0</v>
      </c>
      <c r="AB240" s="1673">
        <v>0</v>
      </c>
      <c r="AC240" s="1673">
        <v>0</v>
      </c>
      <c r="AD240" s="1673">
        <v>0</v>
      </c>
      <c r="AE240" s="1673">
        <v>0</v>
      </c>
      <c r="AF240" s="1673">
        <v>0</v>
      </c>
      <c r="AG240" s="1673">
        <v>0</v>
      </c>
      <c r="AH240" s="1673">
        <v>0</v>
      </c>
    </row>
    <row r="241" spans="1:34" ht="30" customHeight="1">
      <c r="A241" s="2021"/>
      <c r="B241" s="991" t="s">
        <v>786</v>
      </c>
      <c r="C241" s="1673">
        <f t="shared" si="26"/>
        <v>0</v>
      </c>
      <c r="D241" s="1673">
        <v>0</v>
      </c>
      <c r="E241" s="1673">
        <v>0</v>
      </c>
      <c r="F241" s="1673">
        <v>0</v>
      </c>
      <c r="G241" s="1673">
        <v>0</v>
      </c>
      <c r="H241" s="1673">
        <v>0</v>
      </c>
      <c r="I241" s="1673">
        <v>0</v>
      </c>
      <c r="J241" s="1673">
        <v>0</v>
      </c>
      <c r="K241" s="1673">
        <v>0</v>
      </c>
      <c r="L241" s="1673">
        <v>0</v>
      </c>
      <c r="M241" s="1673">
        <v>0</v>
      </c>
      <c r="N241" s="1673">
        <v>0</v>
      </c>
      <c r="O241" s="1673">
        <v>0</v>
      </c>
      <c r="P241" s="1673">
        <v>0</v>
      </c>
      <c r="Q241" s="1673">
        <v>0</v>
      </c>
      <c r="R241" s="1673">
        <v>0</v>
      </c>
      <c r="S241" s="1673">
        <v>0</v>
      </c>
      <c r="T241" s="1673">
        <v>0</v>
      </c>
      <c r="U241" s="1673">
        <v>0</v>
      </c>
      <c r="V241" s="1673">
        <v>0</v>
      </c>
      <c r="W241" s="1673">
        <v>0</v>
      </c>
      <c r="X241" s="1673">
        <v>0</v>
      </c>
      <c r="Y241" s="1673">
        <v>0</v>
      </c>
      <c r="Z241" s="1673">
        <v>0</v>
      </c>
      <c r="AA241" s="1673">
        <v>0</v>
      </c>
      <c r="AB241" s="1673">
        <v>0</v>
      </c>
      <c r="AC241" s="1673">
        <v>0</v>
      </c>
      <c r="AD241" s="1673">
        <v>0</v>
      </c>
      <c r="AE241" s="1673">
        <v>0</v>
      </c>
      <c r="AF241" s="1673">
        <v>0</v>
      </c>
      <c r="AG241" s="1673">
        <v>0</v>
      </c>
      <c r="AH241" s="1673">
        <v>0</v>
      </c>
    </row>
    <row r="242" spans="1:34" ht="30" customHeight="1">
      <c r="A242" s="2021"/>
      <c r="B242" s="991" t="s">
        <v>799</v>
      </c>
      <c r="C242" s="1673">
        <f t="shared" si="26"/>
        <v>0</v>
      </c>
      <c r="D242" s="1673">
        <v>0</v>
      </c>
      <c r="E242" s="1673">
        <v>0</v>
      </c>
      <c r="F242" s="1673">
        <v>0</v>
      </c>
      <c r="G242" s="1673">
        <v>0</v>
      </c>
      <c r="H242" s="1673">
        <v>0</v>
      </c>
      <c r="I242" s="1673">
        <v>0</v>
      </c>
      <c r="J242" s="1673">
        <v>0</v>
      </c>
      <c r="K242" s="1673">
        <v>0</v>
      </c>
      <c r="L242" s="1673">
        <v>0</v>
      </c>
      <c r="M242" s="1673">
        <v>0</v>
      </c>
      <c r="N242" s="1673">
        <v>0</v>
      </c>
      <c r="O242" s="1673">
        <v>0</v>
      </c>
      <c r="P242" s="1673">
        <v>0</v>
      </c>
      <c r="Q242" s="1673">
        <v>0</v>
      </c>
      <c r="R242" s="1673">
        <v>0</v>
      </c>
      <c r="S242" s="1673">
        <v>0</v>
      </c>
      <c r="T242" s="1673">
        <v>0</v>
      </c>
      <c r="U242" s="1673">
        <v>0</v>
      </c>
      <c r="V242" s="1673">
        <v>0</v>
      </c>
      <c r="W242" s="1673">
        <v>0</v>
      </c>
      <c r="X242" s="1673">
        <v>0</v>
      </c>
      <c r="Y242" s="1673">
        <v>0</v>
      </c>
      <c r="Z242" s="1673">
        <v>0</v>
      </c>
      <c r="AA242" s="1673">
        <v>0</v>
      </c>
      <c r="AB242" s="1673">
        <v>0</v>
      </c>
      <c r="AC242" s="1673">
        <v>0</v>
      </c>
      <c r="AD242" s="1673">
        <v>0</v>
      </c>
      <c r="AE242" s="1673">
        <v>0</v>
      </c>
      <c r="AF242" s="1673">
        <v>0</v>
      </c>
      <c r="AG242" s="1673">
        <v>0</v>
      </c>
      <c r="AH242" s="1673">
        <v>0</v>
      </c>
    </row>
    <row r="243" spans="1:34" ht="30" customHeight="1">
      <c r="A243" s="2021"/>
      <c r="B243" s="991" t="s">
        <v>787</v>
      </c>
      <c r="C243" s="1673">
        <f t="shared" si="26"/>
        <v>614.02</v>
      </c>
      <c r="D243" s="1673"/>
      <c r="E243" s="1673"/>
      <c r="F243" s="1673"/>
      <c r="G243" s="1673">
        <v>614.02</v>
      </c>
      <c r="H243" s="1673"/>
      <c r="I243" s="1673"/>
      <c r="J243" s="1673"/>
      <c r="K243" s="1673"/>
      <c r="L243" s="1673"/>
      <c r="M243" s="1673"/>
      <c r="N243" s="1673"/>
      <c r="O243" s="1673"/>
      <c r="P243" s="1673"/>
      <c r="Q243" s="1673"/>
      <c r="R243" s="1673"/>
      <c r="S243" s="1673"/>
      <c r="T243" s="1673"/>
      <c r="U243" s="1673"/>
      <c r="V243" s="1673"/>
      <c r="W243" s="1673"/>
      <c r="X243" s="1673"/>
      <c r="Y243" s="1673">
        <v>0</v>
      </c>
      <c r="Z243" s="1673">
        <v>0</v>
      </c>
      <c r="AA243" s="1673">
        <v>0</v>
      </c>
      <c r="AB243" s="1673">
        <v>0</v>
      </c>
      <c r="AC243" s="1673">
        <v>0</v>
      </c>
      <c r="AD243" s="1673">
        <v>0</v>
      </c>
      <c r="AE243" s="1673">
        <v>0</v>
      </c>
      <c r="AF243" s="1673">
        <v>0</v>
      </c>
      <c r="AG243" s="1673">
        <v>0</v>
      </c>
      <c r="AH243" s="1673">
        <v>0</v>
      </c>
    </row>
    <row r="244" spans="1:34" s="1710" customFormat="1" ht="30" customHeight="1">
      <c r="A244" s="2021"/>
      <c r="B244" s="991" t="s">
        <v>1533</v>
      </c>
      <c r="C244" s="1673">
        <f>SUM(D244:AH244)</f>
        <v>0</v>
      </c>
      <c r="D244" s="1673">
        <v>0</v>
      </c>
      <c r="E244" s="1673">
        <v>0</v>
      </c>
      <c r="F244" s="1673">
        <v>0</v>
      </c>
      <c r="G244" s="1673">
        <v>0</v>
      </c>
      <c r="H244" s="1673">
        <v>0</v>
      </c>
      <c r="I244" s="1673">
        <v>0</v>
      </c>
      <c r="J244" s="1673">
        <v>0</v>
      </c>
      <c r="K244" s="1673">
        <v>0</v>
      </c>
      <c r="L244" s="1673">
        <v>0</v>
      </c>
      <c r="M244" s="1673">
        <v>0</v>
      </c>
      <c r="N244" s="1673">
        <v>0</v>
      </c>
      <c r="O244" s="1673">
        <v>0</v>
      </c>
      <c r="P244" s="1673">
        <v>0</v>
      </c>
      <c r="Q244" s="1673">
        <v>0</v>
      </c>
      <c r="R244" s="1673">
        <v>0</v>
      </c>
      <c r="S244" s="1673">
        <v>0</v>
      </c>
      <c r="T244" s="1673">
        <v>0</v>
      </c>
      <c r="U244" s="1673">
        <v>0</v>
      </c>
      <c r="V244" s="1673">
        <v>0</v>
      </c>
      <c r="W244" s="1673">
        <v>0</v>
      </c>
      <c r="X244" s="1673">
        <v>0</v>
      </c>
      <c r="Y244" s="1673">
        <v>0</v>
      </c>
      <c r="Z244" s="1673">
        <v>0</v>
      </c>
      <c r="AA244" s="1673">
        <v>0</v>
      </c>
      <c r="AB244" s="1673">
        <v>0</v>
      </c>
      <c r="AC244" s="1673">
        <v>0</v>
      </c>
      <c r="AD244" s="1673">
        <v>0</v>
      </c>
      <c r="AE244" s="1673">
        <v>0</v>
      </c>
      <c r="AF244" s="1673">
        <v>0</v>
      </c>
      <c r="AG244" s="1673">
        <v>0</v>
      </c>
      <c r="AH244" s="1673">
        <v>0</v>
      </c>
    </row>
    <row r="245" spans="1:34" s="1710" customFormat="1" ht="30" customHeight="1">
      <c r="A245" s="2021"/>
      <c r="B245" s="991" t="s">
        <v>1534</v>
      </c>
      <c r="C245" s="1673">
        <f>SUM(D245:AH245)</f>
        <v>0</v>
      </c>
      <c r="D245" s="1673">
        <v>0</v>
      </c>
      <c r="E245" s="1673">
        <v>0</v>
      </c>
      <c r="F245" s="1673">
        <v>0</v>
      </c>
      <c r="G245" s="1673">
        <v>0</v>
      </c>
      <c r="H245" s="1673">
        <v>0</v>
      </c>
      <c r="I245" s="1673">
        <v>0</v>
      </c>
      <c r="J245" s="1673">
        <v>0</v>
      </c>
      <c r="K245" s="1673">
        <v>0</v>
      </c>
      <c r="L245" s="1673">
        <v>0</v>
      </c>
      <c r="M245" s="1673">
        <v>0</v>
      </c>
      <c r="N245" s="1673">
        <v>0</v>
      </c>
      <c r="O245" s="1673">
        <v>0</v>
      </c>
      <c r="P245" s="1673">
        <v>0</v>
      </c>
      <c r="Q245" s="1673">
        <v>0</v>
      </c>
      <c r="R245" s="1673">
        <v>0</v>
      </c>
      <c r="S245" s="1673">
        <v>0</v>
      </c>
      <c r="T245" s="1673">
        <v>0</v>
      </c>
      <c r="U245" s="1673">
        <v>0</v>
      </c>
      <c r="V245" s="1673">
        <v>0</v>
      </c>
      <c r="W245" s="1673">
        <v>0</v>
      </c>
      <c r="X245" s="1673">
        <v>0</v>
      </c>
      <c r="Y245" s="1673">
        <v>0</v>
      </c>
      <c r="Z245" s="1673">
        <v>0</v>
      </c>
      <c r="AA245" s="1673">
        <v>0</v>
      </c>
      <c r="AB245" s="1673">
        <v>0</v>
      </c>
      <c r="AC245" s="1673">
        <v>0</v>
      </c>
      <c r="AD245" s="1673">
        <v>0</v>
      </c>
      <c r="AE245" s="1673">
        <v>0</v>
      </c>
      <c r="AF245" s="1673">
        <v>0</v>
      </c>
      <c r="AG245" s="1673">
        <v>0</v>
      </c>
      <c r="AH245" s="1673">
        <v>0</v>
      </c>
    </row>
    <row r="246" spans="1:34" ht="30" customHeight="1">
      <c r="A246" s="2021"/>
      <c r="B246" s="989" t="s">
        <v>801</v>
      </c>
      <c r="C246" s="1673">
        <f t="shared" si="26"/>
        <v>715.8</v>
      </c>
      <c r="D246" s="1673">
        <v>715.8</v>
      </c>
      <c r="E246" s="1673"/>
      <c r="F246" s="1673"/>
      <c r="G246" s="1673"/>
      <c r="H246" s="1673"/>
      <c r="I246" s="1673"/>
      <c r="J246" s="1673"/>
      <c r="K246" s="1673"/>
      <c r="L246" s="1673"/>
      <c r="M246" s="1673"/>
      <c r="N246" s="1673"/>
      <c r="O246" s="1673"/>
      <c r="P246" s="1673"/>
      <c r="Q246" s="1673"/>
      <c r="R246" s="1673"/>
      <c r="S246" s="1673"/>
      <c r="T246" s="1673"/>
      <c r="U246" s="1673"/>
      <c r="V246" s="1673"/>
      <c r="W246" s="1673"/>
      <c r="X246" s="1673"/>
      <c r="Y246" s="1673">
        <v>0</v>
      </c>
      <c r="Z246" s="1673">
        <v>0</v>
      </c>
      <c r="AA246" s="1673">
        <v>0</v>
      </c>
      <c r="AB246" s="1673">
        <v>0</v>
      </c>
      <c r="AC246" s="1673">
        <v>0</v>
      </c>
      <c r="AD246" s="1673">
        <v>0</v>
      </c>
      <c r="AE246" s="1673">
        <v>0</v>
      </c>
      <c r="AF246" s="1673">
        <v>0</v>
      </c>
      <c r="AG246" s="1673">
        <v>0</v>
      </c>
      <c r="AH246" s="1673">
        <v>0</v>
      </c>
    </row>
    <row r="247" spans="1:34" ht="30" customHeight="1">
      <c r="A247" s="2021"/>
      <c r="B247" s="995" t="s">
        <v>802</v>
      </c>
      <c r="C247" s="1673">
        <f t="shared" si="26"/>
        <v>0</v>
      </c>
      <c r="D247" s="1673"/>
      <c r="E247" s="1673"/>
      <c r="F247" s="1673"/>
      <c r="G247" s="1673"/>
      <c r="H247" s="1673"/>
      <c r="I247" s="1673"/>
      <c r="J247" s="1673"/>
      <c r="K247" s="1673"/>
      <c r="L247" s="1673"/>
      <c r="M247" s="1673"/>
      <c r="N247" s="1673"/>
      <c r="O247" s="1673"/>
      <c r="P247" s="1673"/>
      <c r="Q247" s="1673"/>
      <c r="R247" s="1673"/>
      <c r="S247" s="1673"/>
      <c r="T247" s="1673"/>
      <c r="U247" s="1673"/>
      <c r="V247" s="1673"/>
      <c r="W247" s="1673"/>
      <c r="X247" s="1673"/>
      <c r="Y247" s="1673">
        <v>0</v>
      </c>
      <c r="Z247" s="1673">
        <v>0</v>
      </c>
      <c r="AA247" s="1673">
        <v>0</v>
      </c>
      <c r="AB247" s="1673">
        <v>0</v>
      </c>
      <c r="AC247" s="1673">
        <v>0</v>
      </c>
      <c r="AD247" s="1673">
        <v>0</v>
      </c>
      <c r="AE247" s="1673">
        <v>0</v>
      </c>
      <c r="AF247" s="1673">
        <v>0</v>
      </c>
      <c r="AG247" s="1673">
        <v>0</v>
      </c>
      <c r="AH247" s="1673">
        <v>0</v>
      </c>
    </row>
    <row r="248" spans="1:34" ht="30" customHeight="1">
      <c r="A248" s="2021"/>
      <c r="B248" s="995" t="s">
        <v>803</v>
      </c>
      <c r="C248" s="1673">
        <f t="shared" si="26"/>
        <v>0</v>
      </c>
      <c r="D248" s="1673"/>
      <c r="E248" s="1673"/>
      <c r="F248" s="1673"/>
      <c r="G248" s="1673"/>
      <c r="H248" s="1673"/>
      <c r="I248" s="1673"/>
      <c r="J248" s="1673"/>
      <c r="K248" s="1673"/>
      <c r="L248" s="1673"/>
      <c r="M248" s="1673"/>
      <c r="N248" s="1673"/>
      <c r="O248" s="1673"/>
      <c r="P248" s="1673"/>
      <c r="Q248" s="1673"/>
      <c r="R248" s="1673"/>
      <c r="S248" s="1673"/>
      <c r="T248" s="1673"/>
      <c r="U248" s="1673"/>
      <c r="V248" s="1673"/>
      <c r="W248" s="1673"/>
      <c r="X248" s="1673"/>
      <c r="Y248" s="1673">
        <v>0</v>
      </c>
      <c r="Z248" s="1673">
        <v>0</v>
      </c>
      <c r="AA248" s="1673">
        <v>0</v>
      </c>
      <c r="AB248" s="1673">
        <v>0</v>
      </c>
      <c r="AC248" s="1673">
        <v>0</v>
      </c>
      <c r="AD248" s="1673">
        <v>0</v>
      </c>
      <c r="AE248" s="1673">
        <v>0</v>
      </c>
      <c r="AF248" s="1673">
        <v>0</v>
      </c>
      <c r="AG248" s="1673">
        <v>0</v>
      </c>
      <c r="AH248" s="1673">
        <v>0</v>
      </c>
    </row>
    <row r="249" spans="1:34" ht="30" customHeight="1">
      <c r="A249" s="2021"/>
      <c r="B249" s="1011" t="s">
        <v>804</v>
      </c>
      <c r="C249" s="1673">
        <f t="shared" si="26"/>
        <v>0</v>
      </c>
      <c r="D249" s="1673"/>
      <c r="E249" s="1673"/>
      <c r="F249" s="1673"/>
      <c r="G249" s="1673"/>
      <c r="H249" s="1673"/>
      <c r="I249" s="1673"/>
      <c r="J249" s="1673"/>
      <c r="K249" s="1673"/>
      <c r="L249" s="1673"/>
      <c r="M249" s="1673"/>
      <c r="N249" s="1673"/>
      <c r="O249" s="1673"/>
      <c r="P249" s="1673"/>
      <c r="Q249" s="1673"/>
      <c r="R249" s="1673"/>
      <c r="S249" s="1673"/>
      <c r="T249" s="1673"/>
      <c r="U249" s="1673"/>
      <c r="V249" s="1673"/>
      <c r="W249" s="1673"/>
      <c r="X249" s="1673"/>
      <c r="Y249" s="1673">
        <v>0</v>
      </c>
      <c r="Z249" s="1673">
        <v>0</v>
      </c>
      <c r="AA249" s="1673">
        <v>0</v>
      </c>
      <c r="AB249" s="1673">
        <v>0</v>
      </c>
      <c r="AC249" s="1673">
        <v>0</v>
      </c>
      <c r="AD249" s="1673">
        <v>0</v>
      </c>
      <c r="AE249" s="1673">
        <v>0</v>
      </c>
      <c r="AF249" s="1673">
        <v>0</v>
      </c>
      <c r="AG249" s="1673">
        <v>0</v>
      </c>
      <c r="AH249" s="1673">
        <v>0</v>
      </c>
    </row>
    <row r="250" spans="1:34" ht="30" customHeight="1">
      <c r="A250" s="2021"/>
      <c r="B250" s="1011" t="s">
        <v>805</v>
      </c>
      <c r="C250" s="1673">
        <f t="shared" si="26"/>
        <v>0</v>
      </c>
      <c r="D250" s="1673"/>
      <c r="E250" s="1673"/>
      <c r="F250" s="1673"/>
      <c r="G250" s="1673"/>
      <c r="H250" s="1673"/>
      <c r="I250" s="1673"/>
      <c r="J250" s="1673"/>
      <c r="K250" s="1673"/>
      <c r="L250" s="1673"/>
      <c r="M250" s="1673"/>
      <c r="N250" s="1673"/>
      <c r="O250" s="1673"/>
      <c r="P250" s="1673"/>
      <c r="Q250" s="1673"/>
      <c r="R250" s="1673"/>
      <c r="S250" s="1673"/>
      <c r="T250" s="1673"/>
      <c r="U250" s="1673"/>
      <c r="V250" s="1673"/>
      <c r="W250" s="1673"/>
      <c r="X250" s="1673"/>
      <c r="Y250" s="1673">
        <v>0</v>
      </c>
      <c r="Z250" s="1673">
        <v>0</v>
      </c>
      <c r="AA250" s="1673">
        <v>0</v>
      </c>
      <c r="AB250" s="1673">
        <v>0</v>
      </c>
      <c r="AC250" s="1673">
        <v>0</v>
      </c>
      <c r="AD250" s="1673">
        <v>0</v>
      </c>
      <c r="AE250" s="1673">
        <v>0</v>
      </c>
      <c r="AF250" s="1673">
        <v>0</v>
      </c>
      <c r="AG250" s="1673">
        <v>0</v>
      </c>
      <c r="AH250" s="1673">
        <v>0</v>
      </c>
    </row>
    <row r="251" spans="1:34" ht="30" customHeight="1">
      <c r="A251" s="2021"/>
      <c r="B251" s="1011" t="s">
        <v>806</v>
      </c>
      <c r="C251" s="1673">
        <f t="shared" si="26"/>
        <v>0</v>
      </c>
      <c r="D251" s="1673"/>
      <c r="E251" s="1673"/>
      <c r="F251" s="1673"/>
      <c r="G251" s="1673"/>
      <c r="H251" s="1673"/>
      <c r="I251" s="1673"/>
      <c r="J251" s="1673"/>
      <c r="K251" s="1673"/>
      <c r="L251" s="1673"/>
      <c r="M251" s="1673"/>
      <c r="N251" s="1673"/>
      <c r="O251" s="1673"/>
      <c r="P251" s="1673"/>
      <c r="Q251" s="1673"/>
      <c r="R251" s="1673"/>
      <c r="S251" s="1673"/>
      <c r="T251" s="1673"/>
      <c r="U251" s="1673"/>
      <c r="V251" s="1673"/>
      <c r="W251" s="1673"/>
      <c r="X251" s="1673"/>
      <c r="Y251" s="1673">
        <v>0</v>
      </c>
      <c r="Z251" s="1673">
        <v>0</v>
      </c>
      <c r="AA251" s="1673">
        <v>0</v>
      </c>
      <c r="AB251" s="1673">
        <v>0</v>
      </c>
      <c r="AC251" s="1673">
        <v>0</v>
      </c>
      <c r="AD251" s="1673">
        <v>0</v>
      </c>
      <c r="AE251" s="1673">
        <v>0</v>
      </c>
      <c r="AF251" s="1673">
        <v>0</v>
      </c>
      <c r="AG251" s="1673">
        <v>0</v>
      </c>
      <c r="AH251" s="1673">
        <v>0</v>
      </c>
    </row>
    <row r="252" spans="1:34" ht="30" customHeight="1">
      <c r="A252" s="2021"/>
      <c r="B252" s="995" t="s">
        <v>807</v>
      </c>
      <c r="C252" s="1673">
        <f t="shared" si="26"/>
        <v>0</v>
      </c>
      <c r="D252" s="1673"/>
      <c r="E252" s="1673"/>
      <c r="F252" s="1673"/>
      <c r="G252" s="1673"/>
      <c r="H252" s="1673"/>
      <c r="I252" s="1673"/>
      <c r="J252" s="1673"/>
      <c r="K252" s="1673"/>
      <c r="L252" s="1673"/>
      <c r="M252" s="1673"/>
      <c r="N252" s="1673"/>
      <c r="O252" s="1673"/>
      <c r="P252" s="1673"/>
      <c r="Q252" s="1673"/>
      <c r="R252" s="1673"/>
      <c r="S252" s="1673"/>
      <c r="T252" s="1673"/>
      <c r="U252" s="1673"/>
      <c r="V252" s="1673"/>
      <c r="W252" s="1673"/>
      <c r="X252" s="1673"/>
      <c r="Y252" s="1673">
        <v>0</v>
      </c>
      <c r="Z252" s="1673">
        <v>0</v>
      </c>
      <c r="AA252" s="1673">
        <v>0</v>
      </c>
      <c r="AB252" s="1673">
        <v>0</v>
      </c>
      <c r="AC252" s="1673">
        <v>0</v>
      </c>
      <c r="AD252" s="1673">
        <v>0</v>
      </c>
      <c r="AE252" s="1673">
        <v>0</v>
      </c>
      <c r="AF252" s="1673">
        <v>0</v>
      </c>
      <c r="AG252" s="1673">
        <v>0</v>
      </c>
      <c r="AH252" s="1673">
        <v>0</v>
      </c>
    </row>
    <row r="253" spans="1:34" ht="30" customHeight="1">
      <c r="A253" s="2021"/>
      <c r="B253" s="991" t="s">
        <v>808</v>
      </c>
      <c r="C253" s="1673">
        <f t="shared" si="26"/>
        <v>0</v>
      </c>
      <c r="D253" s="1673"/>
      <c r="E253" s="1673"/>
      <c r="F253" s="1673"/>
      <c r="G253" s="1673"/>
      <c r="H253" s="1673"/>
      <c r="I253" s="1673"/>
      <c r="J253" s="1673"/>
      <c r="K253" s="1673"/>
      <c r="L253" s="1673"/>
      <c r="M253" s="1673"/>
      <c r="N253" s="1673"/>
      <c r="O253" s="1673"/>
      <c r="P253" s="1673"/>
      <c r="Q253" s="1673"/>
      <c r="R253" s="1673"/>
      <c r="S253" s="1673"/>
      <c r="T253" s="1673"/>
      <c r="U253" s="1673"/>
      <c r="V253" s="1673"/>
      <c r="W253" s="1673"/>
      <c r="X253" s="1673"/>
      <c r="Y253" s="1673">
        <v>0</v>
      </c>
      <c r="Z253" s="1673">
        <v>0</v>
      </c>
      <c r="AA253" s="1673">
        <v>0</v>
      </c>
      <c r="AB253" s="1673">
        <v>0</v>
      </c>
      <c r="AC253" s="1673">
        <v>0</v>
      </c>
      <c r="AD253" s="1673">
        <v>0</v>
      </c>
      <c r="AE253" s="1673">
        <v>0</v>
      </c>
      <c r="AF253" s="1673">
        <v>0</v>
      </c>
      <c r="AG253" s="1673">
        <v>0</v>
      </c>
      <c r="AH253" s="1673">
        <v>0</v>
      </c>
    </row>
    <row r="254" spans="1:34" ht="30" customHeight="1">
      <c r="A254" s="2021"/>
      <c r="B254" s="1011" t="s">
        <v>821</v>
      </c>
      <c r="C254" s="1673">
        <f t="shared" si="26"/>
        <v>0</v>
      </c>
      <c r="D254" s="1673"/>
      <c r="E254" s="1673"/>
      <c r="F254" s="1673"/>
      <c r="G254" s="1673"/>
      <c r="H254" s="1673"/>
      <c r="I254" s="1673"/>
      <c r="J254" s="1673"/>
      <c r="K254" s="1673"/>
      <c r="L254" s="1673"/>
      <c r="M254" s="1673"/>
      <c r="N254" s="1673"/>
      <c r="O254" s="1673"/>
      <c r="P254" s="1673"/>
      <c r="Q254" s="1673"/>
      <c r="R254" s="1673"/>
      <c r="S254" s="1673"/>
      <c r="T254" s="1673"/>
      <c r="U254" s="1673"/>
      <c r="V254" s="1673"/>
      <c r="W254" s="1673"/>
      <c r="X254" s="1673"/>
      <c r="Y254" s="1673">
        <v>0</v>
      </c>
      <c r="Z254" s="1673">
        <v>0</v>
      </c>
      <c r="AA254" s="1673">
        <v>0</v>
      </c>
      <c r="AB254" s="1673">
        <v>0</v>
      </c>
      <c r="AC254" s="1673">
        <v>0</v>
      </c>
      <c r="AD254" s="1673">
        <v>0</v>
      </c>
      <c r="AE254" s="1673">
        <v>0</v>
      </c>
      <c r="AF254" s="1673">
        <v>0</v>
      </c>
      <c r="AG254" s="1673">
        <v>0</v>
      </c>
      <c r="AH254" s="1673">
        <v>0</v>
      </c>
    </row>
    <row r="255" spans="1:34" ht="30" customHeight="1">
      <c r="A255" s="2021"/>
      <c r="B255" s="1011" t="s">
        <v>822</v>
      </c>
      <c r="C255" s="1673">
        <f t="shared" si="26"/>
        <v>0</v>
      </c>
      <c r="D255" s="1673"/>
      <c r="E255" s="1673"/>
      <c r="F255" s="1673"/>
      <c r="G255" s="1673"/>
      <c r="H255" s="1673"/>
      <c r="I255" s="1673"/>
      <c r="J255" s="1673"/>
      <c r="K255" s="1673"/>
      <c r="L255" s="1673"/>
      <c r="M255" s="1673"/>
      <c r="N255" s="1673"/>
      <c r="O255" s="1673"/>
      <c r="P255" s="1673"/>
      <c r="Q255" s="1673"/>
      <c r="R255" s="1673"/>
      <c r="S255" s="1673"/>
      <c r="T255" s="1673"/>
      <c r="U255" s="1673"/>
      <c r="V255" s="1673"/>
      <c r="W255" s="1673"/>
      <c r="X255" s="1673"/>
      <c r="Y255" s="1673">
        <v>0</v>
      </c>
      <c r="Z255" s="1673">
        <v>0</v>
      </c>
      <c r="AA255" s="1673">
        <v>0</v>
      </c>
      <c r="AB255" s="1673">
        <v>0</v>
      </c>
      <c r="AC255" s="1673">
        <v>0</v>
      </c>
      <c r="AD255" s="1673">
        <v>0</v>
      </c>
      <c r="AE255" s="1673">
        <v>0</v>
      </c>
      <c r="AF255" s="1673">
        <v>0</v>
      </c>
      <c r="AG255" s="1673">
        <v>0</v>
      </c>
      <c r="AH255" s="1673">
        <v>0</v>
      </c>
    </row>
    <row r="256" spans="1:34" ht="19.5" customHeight="1">
      <c r="A256" s="2021"/>
      <c r="B256" s="1249" t="s">
        <v>952</v>
      </c>
      <c r="C256" s="1673">
        <f t="shared" si="26"/>
        <v>0</v>
      </c>
      <c r="D256" s="1673"/>
      <c r="E256" s="1673"/>
      <c r="F256" s="1673"/>
      <c r="G256" s="1673"/>
      <c r="H256" s="1673"/>
      <c r="I256" s="1673"/>
      <c r="J256" s="1673"/>
      <c r="K256" s="1673"/>
      <c r="L256" s="1673"/>
      <c r="M256" s="1673"/>
      <c r="N256" s="1673"/>
      <c r="O256" s="1673"/>
      <c r="P256" s="1673"/>
      <c r="Q256" s="1673"/>
      <c r="R256" s="1673"/>
      <c r="S256" s="1673"/>
      <c r="T256" s="1673"/>
      <c r="U256" s="1673"/>
      <c r="V256" s="1673"/>
      <c r="W256" s="1673"/>
      <c r="X256" s="1673"/>
      <c r="Y256" s="1673">
        <v>0</v>
      </c>
      <c r="Z256" s="1673">
        <v>0</v>
      </c>
      <c r="AA256" s="1673">
        <v>0</v>
      </c>
      <c r="AB256" s="1673">
        <v>0</v>
      </c>
      <c r="AC256" s="1673">
        <v>0</v>
      </c>
      <c r="AD256" s="1673">
        <v>0</v>
      </c>
      <c r="AE256" s="1673">
        <v>0</v>
      </c>
      <c r="AF256" s="1673">
        <v>0</v>
      </c>
      <c r="AG256" s="1673">
        <v>0</v>
      </c>
      <c r="AH256" s="1673">
        <v>0</v>
      </c>
    </row>
    <row r="257" spans="1:34" ht="19.5" customHeight="1">
      <c r="A257" s="2391" t="s">
        <v>783</v>
      </c>
      <c r="B257" s="1675" t="s">
        <v>41</v>
      </c>
      <c r="C257" s="1676">
        <f>SUM(C258:C279)</f>
        <v>8078.8</v>
      </c>
      <c r="D257" s="1675">
        <f>SUM(중구배수관!D258:'중구배수관'!D279)</f>
        <v>5659.8</v>
      </c>
      <c r="E257" s="1675">
        <f>SUM(중구배수관!E258:'중구배수관'!E279)</f>
        <v>227.44</v>
      </c>
      <c r="F257" s="1675">
        <f>SUM(중구배수관!F258:'중구배수관'!F279)</f>
        <v>0.9</v>
      </c>
      <c r="G257" s="1675">
        <f>SUM(중구배수관!G258:'중구배수관'!G279)</f>
        <v>28.689999999999998</v>
      </c>
      <c r="H257" s="1675">
        <f>SUM(중구배수관!H258:'중구배수관'!H279)</f>
        <v>0</v>
      </c>
      <c r="I257" s="1675">
        <f>SUM(중구배수관!I258:'중구배수관'!I279)</f>
        <v>0</v>
      </c>
      <c r="J257" s="1675">
        <f>SUM(중구배수관!J258:'중구배수관'!J279)</f>
        <v>0</v>
      </c>
      <c r="K257" s="1675">
        <f>SUM(중구배수관!K258:'중구배수관'!K279)</f>
        <v>544.56999999999994</v>
      </c>
      <c r="L257" s="1675">
        <f>SUM(중구배수관!L258:'중구배수관'!L279)</f>
        <v>0</v>
      </c>
      <c r="M257" s="1675">
        <f>SUM(중구배수관!M258:'중구배수관'!M279)</f>
        <v>0</v>
      </c>
      <c r="N257" s="1675">
        <f>SUM(중구배수관!N258:'중구배수관'!N279)</f>
        <v>26.6</v>
      </c>
      <c r="O257" s="1675">
        <f>SUM(중구배수관!O258:'중구배수관'!O279)</f>
        <v>0</v>
      </c>
      <c r="P257" s="1675">
        <f>SUM(중구배수관!P258:'중구배수관'!P279)</f>
        <v>0.87</v>
      </c>
      <c r="Q257" s="1675">
        <f>SUM(중구배수관!Q258:'중구배수관'!Q279)</f>
        <v>0</v>
      </c>
      <c r="R257" s="1675">
        <f>SUM(중구배수관!R258:'중구배수관'!R279)</f>
        <v>0</v>
      </c>
      <c r="S257" s="1675">
        <f>SUM(중구배수관!S258:'중구배수관'!S279)</f>
        <v>0</v>
      </c>
      <c r="T257" s="1675">
        <f>SUM(중구배수관!T258:'중구배수관'!T279)</f>
        <v>0</v>
      </c>
      <c r="U257" s="1675">
        <f>SUM(중구배수관!U258:'중구배수관'!U279)</f>
        <v>0</v>
      </c>
      <c r="V257" s="1675">
        <f>SUM(중구배수관!V258:'중구배수관'!V279)</f>
        <v>0</v>
      </c>
      <c r="W257" s="1675">
        <f>SUM(중구배수관!W258:'중구배수관'!W279)</f>
        <v>0</v>
      </c>
      <c r="X257" s="1675">
        <f>SUM(중구배수관!X258:'중구배수관'!X279)</f>
        <v>0</v>
      </c>
      <c r="Y257" s="1675">
        <f>SUM(중구배수관!Y258:'중구배수관'!Y279)</f>
        <v>1.5</v>
      </c>
      <c r="Z257" s="1675">
        <f>SUM(중구배수관!Z258:'중구배수관'!Z279)</f>
        <v>0</v>
      </c>
      <c r="AA257" s="1675">
        <f>SUM(중구배수관!AA258:'중구배수관'!AA279)</f>
        <v>0</v>
      </c>
      <c r="AB257" s="1675">
        <f>SUM(중구배수관!AB258:'중구배수관'!AB279)</f>
        <v>672.5</v>
      </c>
      <c r="AC257" s="1675">
        <f>SUM(중구배수관!AC258:'중구배수관'!AC279)</f>
        <v>178.68</v>
      </c>
      <c r="AD257" s="1675">
        <f>SUM(중구배수관!AD258:'중구배수관'!AD279)</f>
        <v>5.81</v>
      </c>
      <c r="AE257" s="1675">
        <f>SUM(중구배수관!AE258:'중구배수관'!AE279)</f>
        <v>295.77</v>
      </c>
      <c r="AF257" s="1675">
        <f>SUM(중구배수관!AF258:'중구배수관'!AF279)</f>
        <v>13.95</v>
      </c>
      <c r="AG257" s="1675">
        <f>SUM(중구배수관!AG258:'중구배수관'!AG279)</f>
        <v>0</v>
      </c>
      <c r="AH257" s="1675">
        <f>SUM(중구배수관!AH258:'중구배수관'!AH279)</f>
        <v>421.72</v>
      </c>
    </row>
    <row r="258" spans="1:34" ht="19.5" customHeight="1">
      <c r="A258" s="2391" t="s">
        <v>783</v>
      </c>
      <c r="B258" s="989" t="s">
        <v>951</v>
      </c>
      <c r="C258" s="1673">
        <f t="shared" si="26"/>
        <v>435.67</v>
      </c>
      <c r="D258" s="1673"/>
      <c r="E258" s="1673"/>
      <c r="F258" s="1673"/>
      <c r="G258" s="1673"/>
      <c r="H258" s="1673"/>
      <c r="I258" s="1673"/>
      <c r="J258" s="1673"/>
      <c r="K258" s="1673"/>
      <c r="L258" s="1673"/>
      <c r="M258" s="1673"/>
      <c r="N258" s="1673"/>
      <c r="O258" s="1673"/>
      <c r="P258" s="1673"/>
      <c r="Q258" s="1673"/>
      <c r="R258" s="1673"/>
      <c r="S258" s="1673"/>
      <c r="T258" s="1673"/>
      <c r="U258" s="1673"/>
      <c r="V258" s="1673"/>
      <c r="W258" s="1673"/>
      <c r="X258" s="1673"/>
      <c r="Y258" s="1673">
        <v>0</v>
      </c>
      <c r="Z258" s="1673">
        <v>0</v>
      </c>
      <c r="AA258" s="1673">
        <v>0</v>
      </c>
      <c r="AB258" s="1673">
        <v>0</v>
      </c>
      <c r="AC258" s="1673">
        <v>0</v>
      </c>
      <c r="AD258" s="1673">
        <v>0</v>
      </c>
      <c r="AE258" s="1673">
        <v>0</v>
      </c>
      <c r="AF258" s="1673">
        <v>13.95</v>
      </c>
      <c r="AG258" s="1673">
        <v>0</v>
      </c>
      <c r="AH258" s="1673">
        <v>421.72</v>
      </c>
    </row>
    <row r="259" spans="1:34" ht="30" customHeight="1">
      <c r="A259" s="2021"/>
      <c r="B259" s="989" t="s">
        <v>796</v>
      </c>
      <c r="C259" s="1673">
        <f t="shared" si="26"/>
        <v>0</v>
      </c>
      <c r="D259" s="1673"/>
      <c r="E259" s="1673"/>
      <c r="F259" s="1673"/>
      <c r="G259" s="1673"/>
      <c r="H259" s="1673"/>
      <c r="I259" s="1673"/>
      <c r="J259" s="1673"/>
      <c r="K259" s="1673"/>
      <c r="L259" s="1673"/>
      <c r="M259" s="1673"/>
      <c r="N259" s="1673"/>
      <c r="O259" s="1673"/>
      <c r="P259" s="1673"/>
      <c r="Q259" s="1673"/>
      <c r="R259" s="1673"/>
      <c r="S259" s="1673"/>
      <c r="T259" s="1673"/>
      <c r="U259" s="1673"/>
      <c r="V259" s="1673"/>
      <c r="W259" s="1673"/>
      <c r="X259" s="1673"/>
      <c r="Y259" s="1673">
        <v>0</v>
      </c>
      <c r="Z259" s="1673">
        <v>0</v>
      </c>
      <c r="AA259" s="1673">
        <v>0</v>
      </c>
      <c r="AB259" s="1673">
        <v>0</v>
      </c>
      <c r="AC259" s="1673">
        <v>0</v>
      </c>
      <c r="AD259" s="1673">
        <v>0</v>
      </c>
      <c r="AE259" s="1673">
        <v>0</v>
      </c>
      <c r="AF259" s="1673">
        <v>0</v>
      </c>
      <c r="AG259" s="1673">
        <v>0</v>
      </c>
      <c r="AH259" s="1673">
        <v>0</v>
      </c>
    </row>
    <row r="260" spans="1:34" ht="30" customHeight="1">
      <c r="A260" s="2021"/>
      <c r="B260" s="989" t="s">
        <v>797</v>
      </c>
      <c r="C260" s="1673">
        <f t="shared" si="26"/>
        <v>21.18</v>
      </c>
      <c r="D260" s="1673">
        <v>21.18</v>
      </c>
      <c r="E260" s="1673"/>
      <c r="F260" s="1673"/>
      <c r="G260" s="1673"/>
      <c r="H260" s="1673"/>
      <c r="I260" s="1673"/>
      <c r="J260" s="1673"/>
      <c r="K260" s="1673"/>
      <c r="L260" s="1673"/>
      <c r="M260" s="1673"/>
      <c r="N260" s="1673"/>
      <c r="O260" s="1673"/>
      <c r="P260" s="1673"/>
      <c r="Q260" s="1673"/>
      <c r="R260" s="1673"/>
      <c r="S260" s="1673"/>
      <c r="T260" s="1673"/>
      <c r="U260" s="1673"/>
      <c r="V260" s="1673"/>
      <c r="W260" s="1673"/>
      <c r="X260" s="1673"/>
      <c r="Y260" s="1673">
        <v>0</v>
      </c>
      <c r="Z260" s="1673">
        <v>0</v>
      </c>
      <c r="AA260" s="1673">
        <v>0</v>
      </c>
      <c r="AB260" s="1673">
        <v>0</v>
      </c>
      <c r="AC260" s="1673">
        <v>0</v>
      </c>
      <c r="AD260" s="1673">
        <v>0</v>
      </c>
      <c r="AE260" s="1673">
        <v>0</v>
      </c>
      <c r="AF260" s="1673">
        <v>0</v>
      </c>
      <c r="AG260" s="1673">
        <v>0</v>
      </c>
      <c r="AH260" s="1673">
        <v>0</v>
      </c>
    </row>
    <row r="261" spans="1:34" ht="30" customHeight="1">
      <c r="A261" s="2021"/>
      <c r="B261" s="989" t="s">
        <v>798</v>
      </c>
      <c r="C261" s="1673">
        <f t="shared" si="26"/>
        <v>1093.82</v>
      </c>
      <c r="D261" s="1673">
        <v>1093.82</v>
      </c>
      <c r="E261" s="1673"/>
      <c r="F261" s="1673"/>
      <c r="G261" s="1673"/>
      <c r="H261" s="1673"/>
      <c r="I261" s="1673"/>
      <c r="J261" s="1673"/>
      <c r="K261" s="1673"/>
      <c r="L261" s="1673"/>
      <c r="M261" s="1673"/>
      <c r="N261" s="1673"/>
      <c r="O261" s="1673"/>
      <c r="P261" s="1673"/>
      <c r="Q261" s="1673"/>
      <c r="R261" s="1673"/>
      <c r="S261" s="1673"/>
      <c r="T261" s="1673"/>
      <c r="U261" s="1673"/>
      <c r="V261" s="1673"/>
      <c r="W261" s="1673"/>
      <c r="X261" s="1673"/>
      <c r="Y261" s="1673">
        <v>0</v>
      </c>
      <c r="Z261" s="1673">
        <v>0</v>
      </c>
      <c r="AA261" s="1673">
        <v>0</v>
      </c>
      <c r="AB261" s="1673">
        <v>0</v>
      </c>
      <c r="AC261" s="1673">
        <v>0</v>
      </c>
      <c r="AD261" s="1673">
        <v>0</v>
      </c>
      <c r="AE261" s="1673">
        <v>0</v>
      </c>
      <c r="AF261" s="1673">
        <v>0</v>
      </c>
      <c r="AG261" s="1673">
        <v>0</v>
      </c>
      <c r="AH261" s="1673">
        <v>0</v>
      </c>
    </row>
    <row r="262" spans="1:34" ht="30" customHeight="1">
      <c r="A262" s="2021"/>
      <c r="B262" s="989" t="s">
        <v>780</v>
      </c>
      <c r="C262" s="1673">
        <f t="shared" si="26"/>
        <v>6393.52</v>
      </c>
      <c r="D262" s="1673">
        <v>4457.8100000000004</v>
      </c>
      <c r="E262" s="1674">
        <v>206.42</v>
      </c>
      <c r="F262" s="1674">
        <v>0.9</v>
      </c>
      <c r="G262" s="1674">
        <v>28.689999999999998</v>
      </c>
      <c r="H262" s="1674"/>
      <c r="I262" s="1674"/>
      <c r="J262" s="1674"/>
      <c r="K262" s="1674">
        <v>544.56999999999994</v>
      </c>
      <c r="L262" s="1674"/>
      <c r="M262" s="1674"/>
      <c r="N262" s="1674"/>
      <c r="O262" s="1674"/>
      <c r="P262" s="1674">
        <v>0.87</v>
      </c>
      <c r="Q262" s="1674"/>
      <c r="R262" s="1674"/>
      <c r="S262" s="1674"/>
      <c r="T262" s="1674"/>
      <c r="U262" s="1674"/>
      <c r="V262" s="1674"/>
      <c r="W262" s="1674"/>
      <c r="X262" s="1674"/>
      <c r="Y262" s="1673">
        <v>1.5</v>
      </c>
      <c r="Z262" s="1673">
        <v>0</v>
      </c>
      <c r="AA262" s="1673">
        <v>0</v>
      </c>
      <c r="AB262" s="1673">
        <v>672.5</v>
      </c>
      <c r="AC262" s="1673">
        <v>178.68</v>
      </c>
      <c r="AD262" s="1673">
        <v>5.81</v>
      </c>
      <c r="AE262" s="1673">
        <v>295.77</v>
      </c>
      <c r="AF262" s="1673">
        <v>0</v>
      </c>
      <c r="AG262" s="1673">
        <v>0</v>
      </c>
      <c r="AH262" s="1673">
        <v>0</v>
      </c>
    </row>
    <row r="263" spans="1:34" ht="30" customHeight="1">
      <c r="A263" s="2021"/>
      <c r="B263" s="991" t="s">
        <v>781</v>
      </c>
      <c r="C263" s="1673">
        <f t="shared" si="26"/>
        <v>31.28</v>
      </c>
      <c r="D263" s="1673">
        <v>31.28</v>
      </c>
      <c r="E263" s="1673"/>
      <c r="F263" s="1673"/>
      <c r="G263" s="1673"/>
      <c r="H263" s="1673"/>
      <c r="I263" s="1673"/>
      <c r="J263" s="1673"/>
      <c r="K263" s="1673"/>
      <c r="L263" s="1673"/>
      <c r="M263" s="1673"/>
      <c r="N263" s="1673"/>
      <c r="O263" s="1673"/>
      <c r="P263" s="1673"/>
      <c r="Q263" s="1673"/>
      <c r="R263" s="1673"/>
      <c r="S263" s="1673"/>
      <c r="T263" s="1673"/>
      <c r="U263" s="1673"/>
      <c r="V263" s="1673"/>
      <c r="W263" s="1673"/>
      <c r="X263" s="1673"/>
      <c r="Y263" s="1673">
        <v>0</v>
      </c>
      <c r="Z263" s="1673">
        <v>0</v>
      </c>
      <c r="AA263" s="1673">
        <v>0</v>
      </c>
      <c r="AB263" s="1673">
        <v>0</v>
      </c>
      <c r="AC263" s="1673">
        <v>0</v>
      </c>
      <c r="AD263" s="1673">
        <v>0</v>
      </c>
      <c r="AE263" s="1673">
        <v>0</v>
      </c>
      <c r="AF263" s="1673">
        <v>0</v>
      </c>
      <c r="AG263" s="1673">
        <v>0</v>
      </c>
      <c r="AH263" s="1673">
        <v>0</v>
      </c>
    </row>
    <row r="264" spans="1:34" ht="30" customHeight="1">
      <c r="A264" s="2021"/>
      <c r="B264" s="991" t="s">
        <v>786</v>
      </c>
      <c r="C264" s="1673">
        <f t="shared" si="26"/>
        <v>76.73</v>
      </c>
      <c r="D264" s="1673">
        <v>55.71</v>
      </c>
      <c r="E264" s="1673">
        <v>21.02</v>
      </c>
      <c r="F264" s="1673"/>
      <c r="G264" s="1673"/>
      <c r="H264" s="1673"/>
      <c r="I264" s="1673"/>
      <c r="J264" s="1673"/>
      <c r="K264" s="1673"/>
      <c r="L264" s="1673"/>
      <c r="M264" s="1673"/>
      <c r="N264" s="1673"/>
      <c r="O264" s="1673"/>
      <c r="P264" s="1673"/>
      <c r="Q264" s="1673"/>
      <c r="R264" s="1673"/>
      <c r="S264" s="1673"/>
      <c r="T264" s="1673"/>
      <c r="U264" s="1673"/>
      <c r="V264" s="1673"/>
      <c r="W264" s="1673"/>
      <c r="X264" s="1673"/>
      <c r="Y264" s="1673">
        <v>0</v>
      </c>
      <c r="Z264" s="1673">
        <v>0</v>
      </c>
      <c r="AA264" s="1673">
        <v>0</v>
      </c>
      <c r="AB264" s="1673">
        <v>0</v>
      </c>
      <c r="AC264" s="1673">
        <v>0</v>
      </c>
      <c r="AD264" s="1673">
        <v>0</v>
      </c>
      <c r="AE264" s="1673">
        <v>0</v>
      </c>
      <c r="AF264" s="1673">
        <v>0</v>
      </c>
      <c r="AG264" s="1673">
        <v>0</v>
      </c>
      <c r="AH264" s="1673">
        <v>0</v>
      </c>
    </row>
    <row r="265" spans="1:34" ht="30" customHeight="1">
      <c r="A265" s="2021"/>
      <c r="B265" s="991" t="s">
        <v>799</v>
      </c>
      <c r="C265" s="1673">
        <f t="shared" si="26"/>
        <v>0</v>
      </c>
      <c r="D265" s="1673"/>
      <c r="E265" s="1673"/>
      <c r="F265" s="1673"/>
      <c r="G265" s="1673"/>
      <c r="H265" s="1673"/>
      <c r="I265" s="1673"/>
      <c r="J265" s="1673"/>
      <c r="K265" s="1673"/>
      <c r="L265" s="1673"/>
      <c r="M265" s="1673"/>
      <c r="N265" s="1673"/>
      <c r="O265" s="1673"/>
      <c r="P265" s="1673"/>
      <c r="Q265" s="1673"/>
      <c r="R265" s="1673"/>
      <c r="S265" s="1673"/>
      <c r="T265" s="1673"/>
      <c r="U265" s="1673"/>
      <c r="V265" s="1673"/>
      <c r="W265" s="1673"/>
      <c r="X265" s="1673"/>
      <c r="Y265" s="1673">
        <v>0</v>
      </c>
      <c r="Z265" s="1673">
        <v>0</v>
      </c>
      <c r="AA265" s="1673">
        <v>0</v>
      </c>
      <c r="AB265" s="1673">
        <v>0</v>
      </c>
      <c r="AC265" s="1673">
        <v>0</v>
      </c>
      <c r="AD265" s="1673">
        <v>0</v>
      </c>
      <c r="AE265" s="1673">
        <v>0</v>
      </c>
      <c r="AF265" s="1673">
        <v>0</v>
      </c>
      <c r="AG265" s="1673">
        <v>0</v>
      </c>
      <c r="AH265" s="1673">
        <v>0</v>
      </c>
    </row>
    <row r="266" spans="1:34" ht="30" customHeight="1">
      <c r="A266" s="2021"/>
      <c r="B266" s="991" t="s">
        <v>787</v>
      </c>
      <c r="C266" s="1673">
        <f t="shared" si="26"/>
        <v>26.6</v>
      </c>
      <c r="D266" s="1673">
        <v>0</v>
      </c>
      <c r="E266" s="1673"/>
      <c r="F266" s="1673"/>
      <c r="G266" s="1673"/>
      <c r="H266" s="1673"/>
      <c r="I266" s="1673"/>
      <c r="J266" s="1673"/>
      <c r="K266" s="1673"/>
      <c r="L266" s="1673"/>
      <c r="M266" s="1673"/>
      <c r="N266" s="1673">
        <v>26.6</v>
      </c>
      <c r="O266" s="1673"/>
      <c r="P266" s="1673"/>
      <c r="Q266" s="1673"/>
      <c r="R266" s="1673"/>
      <c r="S266" s="1673"/>
      <c r="T266" s="1673"/>
      <c r="U266" s="1673"/>
      <c r="V266" s="1673"/>
      <c r="W266" s="1673"/>
      <c r="X266" s="1673"/>
      <c r="Y266" s="1673">
        <v>0</v>
      </c>
      <c r="Z266" s="1673">
        <v>0</v>
      </c>
      <c r="AA266" s="1673">
        <v>0</v>
      </c>
      <c r="AB266" s="1673">
        <v>0</v>
      </c>
      <c r="AC266" s="1673">
        <v>0</v>
      </c>
      <c r="AD266" s="1673">
        <v>0</v>
      </c>
      <c r="AE266" s="1673">
        <v>0</v>
      </c>
      <c r="AF266" s="1673">
        <v>0</v>
      </c>
      <c r="AG266" s="1673">
        <v>0</v>
      </c>
      <c r="AH266" s="1673">
        <v>0</v>
      </c>
    </row>
    <row r="267" spans="1:34" s="1710" customFormat="1" ht="30" customHeight="1">
      <c r="A267" s="2021"/>
      <c r="B267" s="991" t="s">
        <v>1533</v>
      </c>
      <c r="C267" s="1673">
        <f>SUM(D267:AH267)</f>
        <v>0</v>
      </c>
      <c r="D267" s="1673">
        <v>0</v>
      </c>
      <c r="E267" s="1673">
        <v>0</v>
      </c>
      <c r="F267" s="1673">
        <v>0</v>
      </c>
      <c r="G267" s="1673">
        <v>0</v>
      </c>
      <c r="H267" s="1673">
        <v>0</v>
      </c>
      <c r="I267" s="1673">
        <v>0</v>
      </c>
      <c r="J267" s="1673">
        <v>0</v>
      </c>
      <c r="K267" s="1673">
        <v>0</v>
      </c>
      <c r="L267" s="1673">
        <v>0</v>
      </c>
      <c r="M267" s="1673">
        <v>0</v>
      </c>
      <c r="N267" s="1673">
        <v>0</v>
      </c>
      <c r="O267" s="1673">
        <v>0</v>
      </c>
      <c r="P267" s="1673">
        <v>0</v>
      </c>
      <c r="Q267" s="1673">
        <v>0</v>
      </c>
      <c r="R267" s="1673">
        <v>0</v>
      </c>
      <c r="S267" s="1673">
        <v>0</v>
      </c>
      <c r="T267" s="1673">
        <v>0</v>
      </c>
      <c r="U267" s="1673">
        <v>0</v>
      </c>
      <c r="V267" s="1673">
        <v>0</v>
      </c>
      <c r="W267" s="1673">
        <v>0</v>
      </c>
      <c r="X267" s="1673">
        <v>0</v>
      </c>
      <c r="Y267" s="1673">
        <v>0</v>
      </c>
      <c r="Z267" s="1673">
        <v>0</v>
      </c>
      <c r="AA267" s="1673">
        <v>0</v>
      </c>
      <c r="AB267" s="1673">
        <v>0</v>
      </c>
      <c r="AC267" s="1673">
        <v>0</v>
      </c>
      <c r="AD267" s="1673">
        <v>0</v>
      </c>
      <c r="AE267" s="1673">
        <v>0</v>
      </c>
      <c r="AF267" s="1673">
        <v>0</v>
      </c>
      <c r="AG267" s="1673">
        <v>0</v>
      </c>
      <c r="AH267" s="1673">
        <v>0</v>
      </c>
    </row>
    <row r="268" spans="1:34" s="1710" customFormat="1" ht="30" customHeight="1">
      <c r="A268" s="2021"/>
      <c r="B268" s="991" t="s">
        <v>1534</v>
      </c>
      <c r="C268" s="1673">
        <f>SUM(D268:AH268)</f>
        <v>0</v>
      </c>
      <c r="D268" s="1673">
        <v>0</v>
      </c>
      <c r="E268" s="1673">
        <v>0</v>
      </c>
      <c r="F268" s="1673">
        <v>0</v>
      </c>
      <c r="G268" s="1673">
        <v>0</v>
      </c>
      <c r="H268" s="1673">
        <v>0</v>
      </c>
      <c r="I268" s="1673">
        <v>0</v>
      </c>
      <c r="J268" s="1673">
        <v>0</v>
      </c>
      <c r="K268" s="1673">
        <v>0</v>
      </c>
      <c r="L268" s="1673">
        <v>0</v>
      </c>
      <c r="M268" s="1673">
        <v>0</v>
      </c>
      <c r="N268" s="1673">
        <v>0</v>
      </c>
      <c r="O268" s="1673">
        <v>0</v>
      </c>
      <c r="P268" s="1673">
        <v>0</v>
      </c>
      <c r="Q268" s="1673">
        <v>0</v>
      </c>
      <c r="R268" s="1673">
        <v>0</v>
      </c>
      <c r="S268" s="1673">
        <v>0</v>
      </c>
      <c r="T268" s="1673">
        <v>0</v>
      </c>
      <c r="U268" s="1673">
        <v>0</v>
      </c>
      <c r="V268" s="1673">
        <v>0</v>
      </c>
      <c r="W268" s="1673">
        <v>0</v>
      </c>
      <c r="X268" s="1673">
        <v>0</v>
      </c>
      <c r="Y268" s="1673">
        <v>0</v>
      </c>
      <c r="Z268" s="1673">
        <v>0</v>
      </c>
      <c r="AA268" s="1673">
        <v>0</v>
      </c>
      <c r="AB268" s="1673">
        <v>0</v>
      </c>
      <c r="AC268" s="1673">
        <v>0</v>
      </c>
      <c r="AD268" s="1673">
        <v>0</v>
      </c>
      <c r="AE268" s="1673">
        <v>0</v>
      </c>
      <c r="AF268" s="1673">
        <v>0</v>
      </c>
      <c r="AG268" s="1673">
        <v>0</v>
      </c>
      <c r="AH268" s="1673">
        <v>0</v>
      </c>
    </row>
    <row r="269" spans="1:34" ht="30" customHeight="1">
      <c r="A269" s="2021"/>
      <c r="B269" s="989" t="s">
        <v>801</v>
      </c>
      <c r="C269" s="1673">
        <f t="shared" si="26"/>
        <v>0</v>
      </c>
      <c r="D269" s="1673"/>
      <c r="E269" s="1673"/>
      <c r="F269" s="1673"/>
      <c r="G269" s="1673"/>
      <c r="H269" s="1673"/>
      <c r="I269" s="1673"/>
      <c r="J269" s="1673"/>
      <c r="K269" s="1673"/>
      <c r="L269" s="1673"/>
      <c r="M269" s="1673"/>
      <c r="N269" s="1673"/>
      <c r="O269" s="1673"/>
      <c r="P269" s="1673"/>
      <c r="Q269" s="1673"/>
      <c r="R269" s="1673"/>
      <c r="S269" s="1673"/>
      <c r="T269" s="1673"/>
      <c r="U269" s="1673"/>
      <c r="V269" s="1673"/>
      <c r="W269" s="1673"/>
      <c r="X269" s="1673"/>
      <c r="Y269" s="1673">
        <v>0</v>
      </c>
      <c r="Z269" s="1673">
        <v>0</v>
      </c>
      <c r="AA269" s="1673">
        <v>0</v>
      </c>
      <c r="AB269" s="1673">
        <v>0</v>
      </c>
      <c r="AC269" s="1673">
        <v>0</v>
      </c>
      <c r="AD269" s="1673">
        <v>0</v>
      </c>
      <c r="AE269" s="1673">
        <v>0</v>
      </c>
      <c r="AF269" s="1673">
        <v>0</v>
      </c>
      <c r="AG269" s="1673">
        <v>0</v>
      </c>
      <c r="AH269" s="1673">
        <v>0</v>
      </c>
    </row>
    <row r="270" spans="1:34" ht="30" customHeight="1">
      <c r="A270" s="2021"/>
      <c r="B270" s="995" t="s">
        <v>802</v>
      </c>
      <c r="C270" s="1673">
        <f t="shared" si="26"/>
        <v>0</v>
      </c>
      <c r="D270" s="1673"/>
      <c r="E270" s="1673"/>
      <c r="F270" s="1673"/>
      <c r="G270" s="1673"/>
      <c r="H270" s="1673"/>
      <c r="I270" s="1673"/>
      <c r="J270" s="1673"/>
      <c r="K270" s="1673"/>
      <c r="L270" s="1673"/>
      <c r="M270" s="1673"/>
      <c r="N270" s="1673"/>
      <c r="O270" s="1673"/>
      <c r="P270" s="1673"/>
      <c r="Q270" s="1673"/>
      <c r="R270" s="1673"/>
      <c r="S270" s="1673"/>
      <c r="T270" s="1673"/>
      <c r="U270" s="1673"/>
      <c r="V270" s="1673"/>
      <c r="W270" s="1673"/>
      <c r="X270" s="1673"/>
      <c r="Y270" s="1673">
        <v>0</v>
      </c>
      <c r="Z270" s="1673">
        <v>0</v>
      </c>
      <c r="AA270" s="1673">
        <v>0</v>
      </c>
      <c r="AB270" s="1673">
        <v>0</v>
      </c>
      <c r="AC270" s="1673">
        <v>0</v>
      </c>
      <c r="AD270" s="1673">
        <v>0</v>
      </c>
      <c r="AE270" s="1673">
        <v>0</v>
      </c>
      <c r="AF270" s="1673">
        <v>0</v>
      </c>
      <c r="AG270" s="1673">
        <v>0</v>
      </c>
      <c r="AH270" s="1673">
        <v>0</v>
      </c>
    </row>
    <row r="271" spans="1:34" ht="30" customHeight="1">
      <c r="A271" s="2021"/>
      <c r="B271" s="995" t="s">
        <v>803</v>
      </c>
      <c r="C271" s="1673">
        <f t="shared" si="26"/>
        <v>0</v>
      </c>
      <c r="D271" s="1673"/>
      <c r="E271" s="1673"/>
      <c r="F271" s="1673"/>
      <c r="G271" s="1673"/>
      <c r="H271" s="1673"/>
      <c r="I271" s="1673"/>
      <c r="J271" s="1673"/>
      <c r="K271" s="1673"/>
      <c r="L271" s="1673"/>
      <c r="M271" s="1673"/>
      <c r="N271" s="1673"/>
      <c r="O271" s="1673"/>
      <c r="P271" s="1673"/>
      <c r="Q271" s="1673"/>
      <c r="R271" s="1673"/>
      <c r="S271" s="1673"/>
      <c r="T271" s="1673"/>
      <c r="U271" s="1673"/>
      <c r="V271" s="1673"/>
      <c r="W271" s="1673"/>
      <c r="X271" s="1673"/>
      <c r="Y271" s="1673">
        <v>0</v>
      </c>
      <c r="Z271" s="1673">
        <v>0</v>
      </c>
      <c r="AA271" s="1673">
        <v>0</v>
      </c>
      <c r="AB271" s="1673">
        <v>0</v>
      </c>
      <c r="AC271" s="1673">
        <v>0</v>
      </c>
      <c r="AD271" s="1673">
        <v>0</v>
      </c>
      <c r="AE271" s="1673">
        <v>0</v>
      </c>
      <c r="AF271" s="1673">
        <v>0</v>
      </c>
      <c r="AG271" s="1673">
        <v>0</v>
      </c>
      <c r="AH271" s="1673">
        <v>0</v>
      </c>
    </row>
    <row r="272" spans="1:34" ht="30" customHeight="1">
      <c r="A272" s="2021"/>
      <c r="B272" s="1011" t="s">
        <v>804</v>
      </c>
      <c r="C272" s="1673">
        <f t="shared" si="26"/>
        <v>0</v>
      </c>
      <c r="D272" s="1673"/>
      <c r="E272" s="1673"/>
      <c r="F272" s="1673"/>
      <c r="G272" s="1673"/>
      <c r="H272" s="1673"/>
      <c r="I272" s="1673"/>
      <c r="J272" s="1673"/>
      <c r="K272" s="1673"/>
      <c r="L272" s="1673"/>
      <c r="M272" s="1673"/>
      <c r="N272" s="1673"/>
      <c r="O272" s="1673"/>
      <c r="P272" s="1673"/>
      <c r="Q272" s="1673"/>
      <c r="R272" s="1673"/>
      <c r="S272" s="1673"/>
      <c r="T272" s="1673"/>
      <c r="U272" s="1673"/>
      <c r="V272" s="1673"/>
      <c r="W272" s="1673"/>
      <c r="X272" s="1673"/>
      <c r="Y272" s="1673">
        <v>0</v>
      </c>
      <c r="Z272" s="1673">
        <v>0</v>
      </c>
      <c r="AA272" s="1673">
        <v>0</v>
      </c>
      <c r="AB272" s="1673">
        <v>0</v>
      </c>
      <c r="AC272" s="1673">
        <v>0</v>
      </c>
      <c r="AD272" s="1673">
        <v>0</v>
      </c>
      <c r="AE272" s="1673">
        <v>0</v>
      </c>
      <c r="AF272" s="1673">
        <v>0</v>
      </c>
      <c r="AG272" s="1673">
        <v>0</v>
      </c>
      <c r="AH272" s="1673">
        <v>0</v>
      </c>
    </row>
    <row r="273" spans="1:34" ht="30" customHeight="1">
      <c r="A273" s="2021"/>
      <c r="B273" s="1011" t="s">
        <v>805</v>
      </c>
      <c r="C273" s="1673">
        <f t="shared" si="26"/>
        <v>0</v>
      </c>
      <c r="D273" s="1673"/>
      <c r="E273" s="1673"/>
      <c r="F273" s="1673"/>
      <c r="G273" s="1673"/>
      <c r="H273" s="1673"/>
      <c r="I273" s="1673"/>
      <c r="J273" s="1673"/>
      <c r="K273" s="1673"/>
      <c r="L273" s="1673"/>
      <c r="M273" s="1673"/>
      <c r="N273" s="1673"/>
      <c r="O273" s="1673"/>
      <c r="P273" s="1673"/>
      <c r="Q273" s="1673"/>
      <c r="R273" s="1673"/>
      <c r="S273" s="1673"/>
      <c r="T273" s="1673"/>
      <c r="U273" s="1673"/>
      <c r="V273" s="1673"/>
      <c r="W273" s="1673"/>
      <c r="X273" s="1673"/>
      <c r="Y273" s="1673">
        <v>0</v>
      </c>
      <c r="Z273" s="1673">
        <v>0</v>
      </c>
      <c r="AA273" s="1673">
        <v>0</v>
      </c>
      <c r="AB273" s="1673">
        <v>0</v>
      </c>
      <c r="AC273" s="1673">
        <v>0</v>
      </c>
      <c r="AD273" s="1673">
        <v>0</v>
      </c>
      <c r="AE273" s="1673">
        <v>0</v>
      </c>
      <c r="AF273" s="1673">
        <v>0</v>
      </c>
      <c r="AG273" s="1673">
        <v>0</v>
      </c>
      <c r="AH273" s="1673">
        <v>0</v>
      </c>
    </row>
    <row r="274" spans="1:34" ht="30" customHeight="1">
      <c r="A274" s="2021"/>
      <c r="B274" s="1011" t="s">
        <v>806</v>
      </c>
      <c r="C274" s="1673">
        <f t="shared" si="26"/>
        <v>0</v>
      </c>
      <c r="D274" s="1673"/>
      <c r="E274" s="1673"/>
      <c r="F274" s="1673"/>
      <c r="G274" s="1673"/>
      <c r="H274" s="1673"/>
      <c r="I274" s="1673"/>
      <c r="J274" s="1673"/>
      <c r="K274" s="1673"/>
      <c r="L274" s="1673"/>
      <c r="M274" s="1673"/>
      <c r="N274" s="1673"/>
      <c r="O274" s="1673"/>
      <c r="P274" s="1673"/>
      <c r="Q274" s="1673"/>
      <c r="R274" s="1673"/>
      <c r="S274" s="1673"/>
      <c r="T274" s="1673"/>
      <c r="U274" s="1673"/>
      <c r="V274" s="1673"/>
      <c r="W274" s="1673"/>
      <c r="X274" s="1673"/>
      <c r="Y274" s="1673">
        <v>0</v>
      </c>
      <c r="Z274" s="1673">
        <v>0</v>
      </c>
      <c r="AA274" s="1673">
        <v>0</v>
      </c>
      <c r="AB274" s="1673">
        <v>0</v>
      </c>
      <c r="AC274" s="1673">
        <v>0</v>
      </c>
      <c r="AD274" s="1673">
        <v>0</v>
      </c>
      <c r="AE274" s="1673">
        <v>0</v>
      </c>
      <c r="AF274" s="1673">
        <v>0</v>
      </c>
      <c r="AG274" s="1673">
        <v>0</v>
      </c>
      <c r="AH274" s="1673">
        <v>0</v>
      </c>
    </row>
    <row r="275" spans="1:34" ht="30" customHeight="1">
      <c r="A275" s="2021"/>
      <c r="B275" s="995" t="s">
        <v>807</v>
      </c>
      <c r="C275" s="1673">
        <f t="shared" si="26"/>
        <v>0</v>
      </c>
      <c r="D275" s="1673"/>
      <c r="E275" s="1673"/>
      <c r="F275" s="1673"/>
      <c r="G275" s="1673"/>
      <c r="H275" s="1673"/>
      <c r="I275" s="1673"/>
      <c r="J275" s="1673"/>
      <c r="K275" s="1673"/>
      <c r="L275" s="1673"/>
      <c r="M275" s="1673"/>
      <c r="N275" s="1673"/>
      <c r="O275" s="1673"/>
      <c r="P275" s="1673"/>
      <c r="Q275" s="1673"/>
      <c r="R275" s="1673"/>
      <c r="S275" s="1673"/>
      <c r="T275" s="1673"/>
      <c r="U275" s="1673"/>
      <c r="V275" s="1673"/>
      <c r="W275" s="1673"/>
      <c r="X275" s="1673"/>
      <c r="Y275" s="1673">
        <v>0</v>
      </c>
      <c r="Z275" s="1673">
        <v>0</v>
      </c>
      <c r="AA275" s="1673">
        <v>0</v>
      </c>
      <c r="AB275" s="1673">
        <v>0</v>
      </c>
      <c r="AC275" s="1673">
        <v>0</v>
      </c>
      <c r="AD275" s="1673">
        <v>0</v>
      </c>
      <c r="AE275" s="1673">
        <v>0</v>
      </c>
      <c r="AF275" s="1673">
        <v>0</v>
      </c>
      <c r="AG275" s="1673">
        <v>0</v>
      </c>
      <c r="AH275" s="1673">
        <v>0</v>
      </c>
    </row>
    <row r="276" spans="1:34" ht="30" customHeight="1">
      <c r="A276" s="2021"/>
      <c r="B276" s="991" t="s">
        <v>808</v>
      </c>
      <c r="C276" s="1673">
        <f t="shared" si="26"/>
        <v>0</v>
      </c>
      <c r="D276" s="1673"/>
      <c r="E276" s="1673"/>
      <c r="F276" s="1673"/>
      <c r="G276" s="1673"/>
      <c r="H276" s="1673"/>
      <c r="I276" s="1673"/>
      <c r="J276" s="1673"/>
      <c r="K276" s="1673"/>
      <c r="L276" s="1673"/>
      <c r="M276" s="1673"/>
      <c r="N276" s="1673"/>
      <c r="O276" s="1673"/>
      <c r="P276" s="1673"/>
      <c r="Q276" s="1673"/>
      <c r="R276" s="1673"/>
      <c r="S276" s="1673"/>
      <c r="T276" s="1673"/>
      <c r="U276" s="1673"/>
      <c r="V276" s="1673"/>
      <c r="W276" s="1673"/>
      <c r="X276" s="1673"/>
      <c r="Y276" s="1673">
        <v>0</v>
      </c>
      <c r="Z276" s="1673">
        <v>0</v>
      </c>
      <c r="AA276" s="1673">
        <v>0</v>
      </c>
      <c r="AB276" s="1673">
        <v>0</v>
      </c>
      <c r="AC276" s="1673">
        <v>0</v>
      </c>
      <c r="AD276" s="1673">
        <v>0</v>
      </c>
      <c r="AE276" s="1673">
        <v>0</v>
      </c>
      <c r="AF276" s="1673">
        <v>0</v>
      </c>
      <c r="AG276" s="1673">
        <v>0</v>
      </c>
      <c r="AH276" s="1673">
        <v>0</v>
      </c>
    </row>
    <row r="277" spans="1:34" ht="30" customHeight="1">
      <c r="A277" s="2021"/>
      <c r="B277" s="1011" t="s">
        <v>821</v>
      </c>
      <c r="C277" s="1673">
        <f t="shared" si="26"/>
        <v>0</v>
      </c>
      <c r="D277" s="1673"/>
      <c r="E277" s="1673"/>
      <c r="F277" s="1673"/>
      <c r="G277" s="1673"/>
      <c r="H277" s="1673"/>
      <c r="I277" s="1673"/>
      <c r="J277" s="1673"/>
      <c r="K277" s="1673"/>
      <c r="L277" s="1673"/>
      <c r="M277" s="1673"/>
      <c r="N277" s="1673"/>
      <c r="O277" s="1673"/>
      <c r="P277" s="1673"/>
      <c r="Q277" s="1673"/>
      <c r="R277" s="1673"/>
      <c r="S277" s="1673"/>
      <c r="T277" s="1673"/>
      <c r="U277" s="1673"/>
      <c r="V277" s="1673"/>
      <c r="W277" s="1673"/>
      <c r="X277" s="1673"/>
      <c r="Y277" s="1673">
        <v>0</v>
      </c>
      <c r="Z277" s="1673">
        <v>0</v>
      </c>
      <c r="AA277" s="1673">
        <v>0</v>
      </c>
      <c r="AB277" s="1673">
        <v>0</v>
      </c>
      <c r="AC277" s="1673">
        <v>0</v>
      </c>
      <c r="AD277" s="1673">
        <v>0</v>
      </c>
      <c r="AE277" s="1673">
        <v>0</v>
      </c>
      <c r="AF277" s="1673">
        <v>0</v>
      </c>
      <c r="AG277" s="1673">
        <v>0</v>
      </c>
      <c r="AH277" s="1673">
        <v>0</v>
      </c>
    </row>
    <row r="278" spans="1:34" ht="30" customHeight="1">
      <c r="A278" s="2021"/>
      <c r="B278" s="1011" t="s">
        <v>822</v>
      </c>
      <c r="C278" s="1673">
        <f t="shared" si="26"/>
        <v>0</v>
      </c>
      <c r="D278" s="1673"/>
      <c r="E278" s="1673"/>
      <c r="F278" s="1673"/>
      <c r="G278" s="1673"/>
      <c r="H278" s="1673"/>
      <c r="I278" s="1673"/>
      <c r="J278" s="1673"/>
      <c r="K278" s="1673"/>
      <c r="L278" s="1673"/>
      <c r="M278" s="1673"/>
      <c r="N278" s="1673"/>
      <c r="O278" s="1673"/>
      <c r="P278" s="1673"/>
      <c r="Q278" s="1673"/>
      <c r="R278" s="1673"/>
      <c r="S278" s="1673"/>
      <c r="T278" s="1673"/>
      <c r="U278" s="1673"/>
      <c r="V278" s="1673"/>
      <c r="W278" s="1673"/>
      <c r="X278" s="1673"/>
      <c r="Y278" s="1673">
        <v>0</v>
      </c>
      <c r="Z278" s="1673">
        <v>0</v>
      </c>
      <c r="AA278" s="1673">
        <v>0</v>
      </c>
      <c r="AB278" s="1673">
        <v>0</v>
      </c>
      <c r="AC278" s="1673">
        <v>0</v>
      </c>
      <c r="AD278" s="1673">
        <v>0</v>
      </c>
      <c r="AE278" s="1673">
        <v>0</v>
      </c>
      <c r="AF278" s="1673">
        <v>0</v>
      </c>
      <c r="AG278" s="1673">
        <v>0</v>
      </c>
      <c r="AH278" s="1673">
        <v>0</v>
      </c>
    </row>
    <row r="279" spans="1:34" ht="19.5" customHeight="1">
      <c r="A279" s="2021"/>
      <c r="B279" s="1249" t="s">
        <v>952</v>
      </c>
      <c r="C279" s="1673">
        <f t="shared" si="26"/>
        <v>0</v>
      </c>
      <c r="D279" s="1673"/>
      <c r="E279" s="1673"/>
      <c r="F279" s="1673"/>
      <c r="G279" s="1673"/>
      <c r="H279" s="1673"/>
      <c r="I279" s="1673"/>
      <c r="J279" s="1673"/>
      <c r="K279" s="1673"/>
      <c r="L279" s="1673"/>
      <c r="M279" s="1673"/>
      <c r="N279" s="1673"/>
      <c r="O279" s="1673"/>
      <c r="P279" s="1673"/>
      <c r="Q279" s="1673"/>
      <c r="R279" s="1673"/>
      <c r="S279" s="1673"/>
      <c r="T279" s="1673"/>
      <c r="U279" s="1673"/>
      <c r="V279" s="1673"/>
      <c r="W279" s="1673"/>
      <c r="X279" s="1673"/>
      <c r="Y279" s="1673">
        <v>0</v>
      </c>
      <c r="Z279" s="1673">
        <v>0</v>
      </c>
      <c r="AA279" s="1673">
        <v>0</v>
      </c>
      <c r="AB279" s="1673">
        <v>0</v>
      </c>
      <c r="AC279" s="1673">
        <v>0</v>
      </c>
      <c r="AD279" s="1673">
        <v>0</v>
      </c>
      <c r="AE279" s="1673">
        <v>0</v>
      </c>
      <c r="AF279" s="1673">
        <v>0</v>
      </c>
      <c r="AG279" s="1673">
        <v>0</v>
      </c>
      <c r="AH279" s="1673">
        <v>0</v>
      </c>
    </row>
    <row r="280" spans="1:34" ht="19.5" customHeight="1">
      <c r="A280" s="2391" t="s">
        <v>815</v>
      </c>
      <c r="B280" s="1675" t="s">
        <v>41</v>
      </c>
      <c r="C280" s="1676">
        <f>SUM(C281:C302)</f>
        <v>25056.79</v>
      </c>
      <c r="D280" s="1675">
        <f>SUM(중구배수관!D281:'중구배수관'!D302)</f>
        <v>12590.080000000002</v>
      </c>
      <c r="E280" s="1675">
        <f>SUM(중구배수관!E281:'중구배수관'!E302)</f>
        <v>3044.86</v>
      </c>
      <c r="F280" s="1675">
        <f>SUM(중구배수관!F281:'중구배수관'!F302)</f>
        <v>1263.3900000000001</v>
      </c>
      <c r="G280" s="1675">
        <f>SUM(중구배수관!G281:'중구배수관'!G302)</f>
        <v>441.54999999999995</v>
      </c>
      <c r="H280" s="1675">
        <f>SUM(중구배수관!H281:'중구배수관'!H302)</f>
        <v>294.64999999999998</v>
      </c>
      <c r="I280" s="1675">
        <f>SUM(중구배수관!I281:'중구배수관'!I302)</f>
        <v>0</v>
      </c>
      <c r="J280" s="1675">
        <f>SUM(중구배수관!J281:'중구배수관'!J302)</f>
        <v>0</v>
      </c>
      <c r="K280" s="1675">
        <f>SUM(중구배수관!K281:'중구배수관'!K302)</f>
        <v>804.7700000000001</v>
      </c>
      <c r="L280" s="1675">
        <f>SUM(중구배수관!L281:'중구배수관'!L302)</f>
        <v>0</v>
      </c>
      <c r="M280" s="1675">
        <f>SUM(중구배수관!M281:'중구배수관'!M302)</f>
        <v>0</v>
      </c>
      <c r="N280" s="1675">
        <f>SUM(중구배수관!N281:'중구배수관'!N302)</f>
        <v>89.31</v>
      </c>
      <c r="O280" s="1675">
        <f>SUM(중구배수관!O281:'중구배수관'!O302)</f>
        <v>0</v>
      </c>
      <c r="P280" s="1675">
        <f>SUM(중구배수관!P281:'중구배수관'!P302)</f>
        <v>0</v>
      </c>
      <c r="Q280" s="1675">
        <f>SUM(중구배수관!Q281:'중구배수관'!Q302)</f>
        <v>0</v>
      </c>
      <c r="R280" s="1675">
        <f>SUM(중구배수관!R281:'중구배수관'!R302)</f>
        <v>0</v>
      </c>
      <c r="S280" s="1675">
        <f>SUM(중구배수관!S281:'중구배수관'!S302)</f>
        <v>0</v>
      </c>
      <c r="T280" s="1675">
        <f>SUM(중구배수관!T281:'중구배수관'!T302)</f>
        <v>50.08</v>
      </c>
      <c r="U280" s="1675">
        <f>SUM(중구배수관!U281:'중구배수관'!U302)</f>
        <v>0</v>
      </c>
      <c r="V280" s="1675">
        <f>SUM(중구배수관!V281:'중구배수관'!V302)</f>
        <v>0</v>
      </c>
      <c r="W280" s="1675">
        <f>SUM(중구배수관!W281:'중구배수관'!W302)</f>
        <v>0</v>
      </c>
      <c r="X280" s="1675">
        <f>SUM(중구배수관!X281:'중구배수관'!X302)</f>
        <v>1.25</v>
      </c>
      <c r="Y280" s="1675">
        <f>SUM(중구배수관!Y281:'중구배수관'!Y302)</f>
        <v>0</v>
      </c>
      <c r="Z280" s="1675">
        <f>SUM(중구배수관!Z281:'중구배수관'!Z302)</f>
        <v>0</v>
      </c>
      <c r="AA280" s="1675">
        <f>SUM(중구배수관!AA281:'중구배수관'!AA302)</f>
        <v>1.18</v>
      </c>
      <c r="AB280" s="1675">
        <f>SUM(중구배수관!AB281:'중구배수관'!AB302)</f>
        <v>1990.41</v>
      </c>
      <c r="AC280" s="1675">
        <f>SUM(중구배수관!AC281:'중구배수관'!AC302)</f>
        <v>2240.21</v>
      </c>
      <c r="AD280" s="1675">
        <f>SUM(중구배수관!AD281:'중구배수관'!AD302)</f>
        <v>1116.42</v>
      </c>
      <c r="AE280" s="1675">
        <f>SUM(중구배수관!AE281:'중구배수관'!AE302)</f>
        <v>662.21</v>
      </c>
      <c r="AF280" s="1675">
        <f>SUM(중구배수관!AF281:'중구배수관'!AF302)</f>
        <v>400.35</v>
      </c>
      <c r="AG280" s="1675">
        <f>SUM(중구배수관!AG281:'중구배수관'!AG302)</f>
        <v>0</v>
      </c>
      <c r="AH280" s="1675">
        <f>SUM(중구배수관!AH281:'중구배수관'!AH302)</f>
        <v>66.069999999999993</v>
      </c>
    </row>
    <row r="281" spans="1:34" ht="19.5" customHeight="1">
      <c r="A281" s="2391" t="s">
        <v>815</v>
      </c>
      <c r="B281" s="989" t="s">
        <v>951</v>
      </c>
      <c r="C281" s="1673">
        <f t="shared" si="26"/>
        <v>466.42</v>
      </c>
      <c r="D281" s="1673">
        <v>0</v>
      </c>
      <c r="E281" s="1673">
        <v>0</v>
      </c>
      <c r="F281" s="1673">
        <v>0</v>
      </c>
      <c r="G281" s="1673">
        <v>0</v>
      </c>
      <c r="H281" s="1673">
        <v>0</v>
      </c>
      <c r="I281" s="1673">
        <v>0</v>
      </c>
      <c r="J281" s="1673">
        <v>0</v>
      </c>
      <c r="K281" s="1673">
        <v>0</v>
      </c>
      <c r="L281" s="1673">
        <v>0</v>
      </c>
      <c r="M281" s="1673">
        <v>0</v>
      </c>
      <c r="N281" s="1673">
        <v>0</v>
      </c>
      <c r="O281" s="1673">
        <v>0</v>
      </c>
      <c r="P281" s="1673">
        <v>0</v>
      </c>
      <c r="Q281" s="1673">
        <v>0</v>
      </c>
      <c r="R281" s="1673">
        <v>0</v>
      </c>
      <c r="S281" s="1673">
        <v>0</v>
      </c>
      <c r="T281" s="1673">
        <v>0</v>
      </c>
      <c r="U281" s="1673">
        <v>0</v>
      </c>
      <c r="V281" s="1673">
        <v>0</v>
      </c>
      <c r="W281" s="1673">
        <v>0</v>
      </c>
      <c r="X281" s="1673">
        <v>0</v>
      </c>
      <c r="Y281" s="1673">
        <v>0</v>
      </c>
      <c r="Z281" s="1673">
        <v>0</v>
      </c>
      <c r="AA281" s="1673">
        <v>0</v>
      </c>
      <c r="AB281" s="1673">
        <v>0</v>
      </c>
      <c r="AC281" s="1673">
        <v>0</v>
      </c>
      <c r="AD281" s="1673">
        <v>0</v>
      </c>
      <c r="AE281" s="1673">
        <v>0</v>
      </c>
      <c r="AF281" s="1673">
        <v>400.35</v>
      </c>
      <c r="AG281" s="1673">
        <v>0</v>
      </c>
      <c r="AH281" s="1673">
        <v>66.069999999999993</v>
      </c>
    </row>
    <row r="282" spans="1:34" ht="30" customHeight="1">
      <c r="A282" s="2021"/>
      <c r="B282" s="989" t="s">
        <v>796</v>
      </c>
      <c r="C282" s="1673">
        <f t="shared" si="26"/>
        <v>0</v>
      </c>
      <c r="D282" s="1673">
        <v>0</v>
      </c>
      <c r="E282" s="1673">
        <v>0</v>
      </c>
      <c r="F282" s="1673">
        <v>0</v>
      </c>
      <c r="G282" s="1673">
        <v>0</v>
      </c>
      <c r="H282" s="1673">
        <v>0</v>
      </c>
      <c r="I282" s="1673">
        <v>0</v>
      </c>
      <c r="J282" s="1673">
        <v>0</v>
      </c>
      <c r="K282" s="1673">
        <v>0</v>
      </c>
      <c r="L282" s="1673">
        <v>0</v>
      </c>
      <c r="M282" s="1673">
        <v>0</v>
      </c>
      <c r="N282" s="1673">
        <v>0</v>
      </c>
      <c r="O282" s="1673">
        <v>0</v>
      </c>
      <c r="P282" s="1673">
        <v>0</v>
      </c>
      <c r="Q282" s="1673">
        <v>0</v>
      </c>
      <c r="R282" s="1673">
        <v>0</v>
      </c>
      <c r="S282" s="1673">
        <v>0</v>
      </c>
      <c r="T282" s="1673">
        <v>0</v>
      </c>
      <c r="U282" s="1673">
        <v>0</v>
      </c>
      <c r="V282" s="1673">
        <v>0</v>
      </c>
      <c r="W282" s="1673">
        <v>0</v>
      </c>
      <c r="X282" s="1673">
        <v>0</v>
      </c>
      <c r="Y282" s="1673">
        <v>0</v>
      </c>
      <c r="Z282" s="1673">
        <v>0</v>
      </c>
      <c r="AA282" s="1673">
        <v>0</v>
      </c>
      <c r="AB282" s="1673">
        <v>0</v>
      </c>
      <c r="AC282" s="1673">
        <v>0</v>
      </c>
      <c r="AD282" s="1673">
        <v>0</v>
      </c>
      <c r="AE282" s="1673">
        <v>0</v>
      </c>
      <c r="AF282" s="1673">
        <v>0</v>
      </c>
      <c r="AG282" s="1673">
        <v>0</v>
      </c>
      <c r="AH282" s="1673">
        <v>0</v>
      </c>
    </row>
    <row r="283" spans="1:34" ht="30" customHeight="1">
      <c r="A283" s="2021"/>
      <c r="B283" s="989" t="s">
        <v>797</v>
      </c>
      <c r="C283" s="1673">
        <f t="shared" si="26"/>
        <v>308.92</v>
      </c>
      <c r="D283" s="1673">
        <v>308.92</v>
      </c>
      <c r="E283" s="1673"/>
      <c r="F283" s="1673"/>
      <c r="G283" s="1673"/>
      <c r="H283" s="1673"/>
      <c r="I283" s="1673"/>
      <c r="J283" s="1673"/>
      <c r="K283" s="1673"/>
      <c r="L283" s="1673"/>
      <c r="M283" s="1673"/>
      <c r="N283" s="1673"/>
      <c r="O283" s="1673"/>
      <c r="P283" s="1673"/>
      <c r="Q283" s="1673"/>
      <c r="R283" s="1673"/>
      <c r="S283" s="1673"/>
      <c r="T283" s="1673"/>
      <c r="U283" s="1673"/>
      <c r="V283" s="1673"/>
      <c r="W283" s="1673"/>
      <c r="X283" s="1673"/>
      <c r="Y283" s="1673">
        <v>0</v>
      </c>
      <c r="Z283" s="1673">
        <v>0</v>
      </c>
      <c r="AA283" s="1673">
        <v>0</v>
      </c>
      <c r="AB283" s="1673">
        <v>0</v>
      </c>
      <c r="AC283" s="1673">
        <v>0</v>
      </c>
      <c r="AD283" s="1673">
        <v>0</v>
      </c>
      <c r="AE283" s="1673">
        <v>0</v>
      </c>
      <c r="AF283" s="1673">
        <v>0</v>
      </c>
      <c r="AG283" s="1673">
        <v>0</v>
      </c>
      <c r="AH283" s="1673">
        <v>0</v>
      </c>
    </row>
    <row r="284" spans="1:34" ht="30" customHeight="1">
      <c r="A284" s="2021"/>
      <c r="B284" s="989" t="s">
        <v>798</v>
      </c>
      <c r="C284" s="1673">
        <f t="shared" si="26"/>
        <v>199.57</v>
      </c>
      <c r="D284" s="1673">
        <v>199.57</v>
      </c>
      <c r="E284" s="1673"/>
      <c r="F284" s="1673"/>
      <c r="G284" s="1673"/>
      <c r="H284" s="1673"/>
      <c r="I284" s="1673"/>
      <c r="J284" s="1673"/>
      <c r="K284" s="1673"/>
      <c r="L284" s="1673"/>
      <c r="M284" s="1673"/>
      <c r="N284" s="1673"/>
      <c r="O284" s="1673"/>
      <c r="P284" s="1673"/>
      <c r="Q284" s="1673"/>
      <c r="R284" s="1673"/>
      <c r="S284" s="1673"/>
      <c r="T284" s="1673"/>
      <c r="U284" s="1673"/>
      <c r="V284" s="1673"/>
      <c r="W284" s="1673"/>
      <c r="X284" s="1673"/>
      <c r="Y284" s="1673">
        <v>0</v>
      </c>
      <c r="Z284" s="1673">
        <v>0</v>
      </c>
      <c r="AA284" s="1673">
        <v>0</v>
      </c>
      <c r="AB284" s="1673">
        <v>0</v>
      </c>
      <c r="AC284" s="1673">
        <v>0</v>
      </c>
      <c r="AD284" s="1673">
        <v>0</v>
      </c>
      <c r="AE284" s="1673">
        <v>0</v>
      </c>
      <c r="AF284" s="1673">
        <v>0</v>
      </c>
      <c r="AG284" s="1673">
        <v>0</v>
      </c>
      <c r="AH284" s="1673">
        <v>0</v>
      </c>
    </row>
    <row r="285" spans="1:34" ht="30" customHeight="1">
      <c r="A285" s="2021"/>
      <c r="B285" s="989" t="s">
        <v>780</v>
      </c>
      <c r="C285" s="1673">
        <f t="shared" si="26"/>
        <v>20572.900000000001</v>
      </c>
      <c r="D285" s="1673">
        <v>8944.34</v>
      </c>
      <c r="E285" s="1674">
        <v>2673.13</v>
      </c>
      <c r="F285" s="1674">
        <v>1263.3900000000001</v>
      </c>
      <c r="G285" s="1674">
        <v>441.54999999999995</v>
      </c>
      <c r="H285" s="1674">
        <v>294.64999999999998</v>
      </c>
      <c r="I285" s="1674"/>
      <c r="J285" s="1674"/>
      <c r="K285" s="1674">
        <v>804.7700000000001</v>
      </c>
      <c r="L285" s="1674"/>
      <c r="M285" s="1674"/>
      <c r="N285" s="1674">
        <v>89.31</v>
      </c>
      <c r="O285" s="1674"/>
      <c r="P285" s="1674"/>
      <c r="Q285" s="1674"/>
      <c r="R285" s="1674"/>
      <c r="S285" s="1674"/>
      <c r="T285" s="1674">
        <v>50.08</v>
      </c>
      <c r="U285" s="1674"/>
      <c r="V285" s="1674"/>
      <c r="W285" s="1674"/>
      <c r="X285" s="1674">
        <v>1.25</v>
      </c>
      <c r="Y285" s="1673">
        <v>0</v>
      </c>
      <c r="Z285" s="1673">
        <v>0</v>
      </c>
      <c r="AA285" s="1673">
        <v>1.18</v>
      </c>
      <c r="AB285" s="1673">
        <v>1990.41</v>
      </c>
      <c r="AC285" s="1673">
        <v>2240.21</v>
      </c>
      <c r="AD285" s="1673">
        <v>1116.42</v>
      </c>
      <c r="AE285" s="1673">
        <v>662.21</v>
      </c>
      <c r="AF285" s="1673">
        <v>0</v>
      </c>
      <c r="AG285" s="1673">
        <v>0</v>
      </c>
      <c r="AH285" s="1673">
        <v>0</v>
      </c>
    </row>
    <row r="286" spans="1:34" ht="30" customHeight="1">
      <c r="A286" s="2021"/>
      <c r="B286" s="991" t="s">
        <v>781</v>
      </c>
      <c r="C286" s="1673">
        <f t="shared" si="26"/>
        <v>1091.8499999999999</v>
      </c>
      <c r="D286" s="1673">
        <v>720.12</v>
      </c>
      <c r="E286" s="1673">
        <v>371.73</v>
      </c>
      <c r="F286" s="1673"/>
      <c r="G286" s="1673"/>
      <c r="H286" s="1673"/>
      <c r="I286" s="1673"/>
      <c r="J286" s="1673"/>
      <c r="K286" s="1673"/>
      <c r="L286" s="1673"/>
      <c r="M286" s="1673"/>
      <c r="N286" s="1673"/>
      <c r="O286" s="1673"/>
      <c r="P286" s="1673"/>
      <c r="Q286" s="1673"/>
      <c r="R286" s="1673"/>
      <c r="S286" s="1673"/>
      <c r="T286" s="1673"/>
      <c r="U286" s="1673"/>
      <c r="V286" s="1673"/>
      <c r="W286" s="1673"/>
      <c r="X286" s="1673"/>
      <c r="Y286" s="1673">
        <v>0</v>
      </c>
      <c r="Z286" s="1673">
        <v>0</v>
      </c>
      <c r="AA286" s="1673">
        <v>0</v>
      </c>
      <c r="AB286" s="1673">
        <v>0</v>
      </c>
      <c r="AC286" s="1673">
        <v>0</v>
      </c>
      <c r="AD286" s="1673">
        <v>0</v>
      </c>
      <c r="AE286" s="1673">
        <v>0</v>
      </c>
      <c r="AF286" s="1673">
        <v>0</v>
      </c>
      <c r="AG286" s="1673">
        <v>0</v>
      </c>
      <c r="AH286" s="1673">
        <v>0</v>
      </c>
    </row>
    <row r="287" spans="1:34" ht="30" customHeight="1">
      <c r="A287" s="2021"/>
      <c r="B287" s="991" t="s">
        <v>786</v>
      </c>
      <c r="C287" s="1673">
        <f t="shared" si="26"/>
        <v>2417.13</v>
      </c>
      <c r="D287" s="1673">
        <v>2417.13</v>
      </c>
      <c r="E287" s="1673"/>
      <c r="F287" s="1673"/>
      <c r="G287" s="1673"/>
      <c r="H287" s="1673"/>
      <c r="I287" s="1673"/>
      <c r="J287" s="1673"/>
      <c r="K287" s="1673"/>
      <c r="L287" s="1673"/>
      <c r="M287" s="1673"/>
      <c r="N287" s="1673"/>
      <c r="O287" s="1673"/>
      <c r="P287" s="1673"/>
      <c r="Q287" s="1673"/>
      <c r="R287" s="1673"/>
      <c r="S287" s="1673"/>
      <c r="T287" s="1673"/>
      <c r="U287" s="1673"/>
      <c r="V287" s="1673"/>
      <c r="W287" s="1673"/>
      <c r="X287" s="1673"/>
      <c r="Y287" s="1673">
        <v>0</v>
      </c>
      <c r="Z287" s="1673">
        <v>0</v>
      </c>
      <c r="AA287" s="1673">
        <v>0</v>
      </c>
      <c r="AB287" s="1673">
        <v>0</v>
      </c>
      <c r="AC287" s="1673">
        <v>0</v>
      </c>
      <c r="AD287" s="1673">
        <v>0</v>
      </c>
      <c r="AE287" s="1673">
        <v>0</v>
      </c>
      <c r="AF287" s="1673">
        <v>0</v>
      </c>
      <c r="AG287" s="1673">
        <v>0</v>
      </c>
      <c r="AH287" s="1673">
        <v>0</v>
      </c>
    </row>
    <row r="288" spans="1:34" ht="30" customHeight="1">
      <c r="A288" s="2021"/>
      <c r="B288" s="991" t="s">
        <v>799</v>
      </c>
      <c r="C288" s="1673">
        <f t="shared" si="26"/>
        <v>0</v>
      </c>
      <c r="D288" s="1673"/>
      <c r="E288" s="1673"/>
      <c r="F288" s="1673"/>
      <c r="G288" s="1673"/>
      <c r="H288" s="1673"/>
      <c r="I288" s="1673"/>
      <c r="J288" s="1673"/>
      <c r="K288" s="1673"/>
      <c r="L288" s="1673"/>
      <c r="M288" s="1673"/>
      <c r="N288" s="1673"/>
      <c r="O288" s="1673"/>
      <c r="P288" s="1673"/>
      <c r="Q288" s="1673"/>
      <c r="R288" s="1673"/>
      <c r="S288" s="1673"/>
      <c r="T288" s="1673"/>
      <c r="U288" s="1673"/>
      <c r="V288" s="1673"/>
      <c r="W288" s="1673"/>
      <c r="X288" s="1673"/>
      <c r="Y288" s="1673">
        <v>0</v>
      </c>
      <c r="Z288" s="1673">
        <v>0</v>
      </c>
      <c r="AA288" s="1673">
        <v>0</v>
      </c>
      <c r="AB288" s="1673">
        <v>0</v>
      </c>
      <c r="AC288" s="1673">
        <v>0</v>
      </c>
      <c r="AD288" s="1673">
        <v>0</v>
      </c>
      <c r="AE288" s="1673">
        <v>0</v>
      </c>
      <c r="AF288" s="1673">
        <v>0</v>
      </c>
      <c r="AG288" s="1673">
        <v>0</v>
      </c>
      <c r="AH288" s="1673">
        <v>0</v>
      </c>
    </row>
    <row r="289" spans="1:34" ht="30" customHeight="1">
      <c r="A289" s="2021"/>
      <c r="B289" s="991" t="s">
        <v>787</v>
      </c>
      <c r="C289" s="1673">
        <f t="shared" si="26"/>
        <v>0</v>
      </c>
      <c r="D289" s="1673"/>
      <c r="E289" s="1673"/>
      <c r="F289" s="1673"/>
      <c r="G289" s="1673"/>
      <c r="H289" s="1673"/>
      <c r="I289" s="1673"/>
      <c r="J289" s="1673"/>
      <c r="K289" s="1673"/>
      <c r="L289" s="1673"/>
      <c r="M289" s="1673"/>
      <c r="N289" s="1673"/>
      <c r="O289" s="1673"/>
      <c r="P289" s="1673"/>
      <c r="Q289" s="1673"/>
      <c r="R289" s="1673"/>
      <c r="S289" s="1673"/>
      <c r="T289" s="1673"/>
      <c r="U289" s="1673"/>
      <c r="V289" s="1673"/>
      <c r="W289" s="1673"/>
      <c r="X289" s="1673"/>
      <c r="Y289" s="1673">
        <v>0</v>
      </c>
      <c r="Z289" s="1673">
        <v>0</v>
      </c>
      <c r="AA289" s="1673">
        <v>0</v>
      </c>
      <c r="AB289" s="1673">
        <v>0</v>
      </c>
      <c r="AC289" s="1673">
        <v>0</v>
      </c>
      <c r="AD289" s="1673">
        <v>0</v>
      </c>
      <c r="AE289" s="1673">
        <v>0</v>
      </c>
      <c r="AF289" s="1673">
        <v>0</v>
      </c>
      <c r="AG289" s="1673">
        <v>0</v>
      </c>
      <c r="AH289" s="1673">
        <v>0</v>
      </c>
    </row>
    <row r="290" spans="1:34" s="1710" customFormat="1" ht="30" customHeight="1">
      <c r="A290" s="2021"/>
      <c r="B290" s="991" t="s">
        <v>1533</v>
      </c>
      <c r="C290" s="1673">
        <f>SUM(D290:AH290)</f>
        <v>0</v>
      </c>
      <c r="D290" s="1673">
        <v>0</v>
      </c>
      <c r="E290" s="1673">
        <v>0</v>
      </c>
      <c r="F290" s="1673">
        <v>0</v>
      </c>
      <c r="G290" s="1673">
        <v>0</v>
      </c>
      <c r="H290" s="1673">
        <v>0</v>
      </c>
      <c r="I290" s="1673">
        <v>0</v>
      </c>
      <c r="J290" s="1673">
        <v>0</v>
      </c>
      <c r="K290" s="1673">
        <v>0</v>
      </c>
      <c r="L290" s="1673">
        <v>0</v>
      </c>
      <c r="M290" s="1673">
        <v>0</v>
      </c>
      <c r="N290" s="1673">
        <v>0</v>
      </c>
      <c r="O290" s="1673">
        <v>0</v>
      </c>
      <c r="P290" s="1673">
        <v>0</v>
      </c>
      <c r="Q290" s="1673">
        <v>0</v>
      </c>
      <c r="R290" s="1673">
        <v>0</v>
      </c>
      <c r="S290" s="1673">
        <v>0</v>
      </c>
      <c r="T290" s="1673">
        <v>0</v>
      </c>
      <c r="U290" s="1673">
        <v>0</v>
      </c>
      <c r="V290" s="1673">
        <v>0</v>
      </c>
      <c r="W290" s="1673">
        <v>0</v>
      </c>
      <c r="X290" s="1673">
        <v>0</v>
      </c>
      <c r="Y290" s="1673">
        <v>0</v>
      </c>
      <c r="Z290" s="1673">
        <v>0</v>
      </c>
      <c r="AA290" s="1673">
        <v>0</v>
      </c>
      <c r="AB290" s="1673">
        <v>0</v>
      </c>
      <c r="AC290" s="1673">
        <v>0</v>
      </c>
      <c r="AD290" s="1673">
        <v>0</v>
      </c>
      <c r="AE290" s="1673">
        <v>0</v>
      </c>
      <c r="AF290" s="1673">
        <v>0</v>
      </c>
      <c r="AG290" s="1673">
        <v>0</v>
      </c>
      <c r="AH290" s="1673">
        <v>0</v>
      </c>
    </row>
    <row r="291" spans="1:34" s="1710" customFormat="1" ht="30" customHeight="1">
      <c r="A291" s="2021"/>
      <c r="B291" s="991" t="s">
        <v>1534</v>
      </c>
      <c r="C291" s="1673">
        <f>SUM(D291:AH291)</f>
        <v>0</v>
      </c>
      <c r="D291" s="1673">
        <v>0</v>
      </c>
      <c r="E291" s="1673">
        <v>0</v>
      </c>
      <c r="F291" s="1673">
        <v>0</v>
      </c>
      <c r="G291" s="1673">
        <v>0</v>
      </c>
      <c r="H291" s="1673">
        <v>0</v>
      </c>
      <c r="I291" s="1673">
        <v>0</v>
      </c>
      <c r="J291" s="1673">
        <v>0</v>
      </c>
      <c r="K291" s="1673">
        <v>0</v>
      </c>
      <c r="L291" s="1673">
        <v>0</v>
      </c>
      <c r="M291" s="1673">
        <v>0</v>
      </c>
      <c r="N291" s="1673">
        <v>0</v>
      </c>
      <c r="O291" s="1673">
        <v>0</v>
      </c>
      <c r="P291" s="1673">
        <v>0</v>
      </c>
      <c r="Q291" s="1673">
        <v>0</v>
      </c>
      <c r="R291" s="1673">
        <v>0</v>
      </c>
      <c r="S291" s="1673">
        <v>0</v>
      </c>
      <c r="T291" s="1673">
        <v>0</v>
      </c>
      <c r="U291" s="1673">
        <v>0</v>
      </c>
      <c r="V291" s="1673">
        <v>0</v>
      </c>
      <c r="W291" s="1673">
        <v>0</v>
      </c>
      <c r="X291" s="1673">
        <v>0</v>
      </c>
      <c r="Y291" s="1673">
        <v>0</v>
      </c>
      <c r="Z291" s="1673">
        <v>0</v>
      </c>
      <c r="AA291" s="1673">
        <v>0</v>
      </c>
      <c r="AB291" s="1673">
        <v>0</v>
      </c>
      <c r="AC291" s="1673">
        <v>0</v>
      </c>
      <c r="AD291" s="1673">
        <v>0</v>
      </c>
      <c r="AE291" s="1673">
        <v>0</v>
      </c>
      <c r="AF291" s="1673">
        <v>0</v>
      </c>
      <c r="AG291" s="1673">
        <v>0</v>
      </c>
      <c r="AH291" s="1673">
        <v>0</v>
      </c>
    </row>
    <row r="292" spans="1:34" ht="30" customHeight="1">
      <c r="A292" s="2021"/>
      <c r="B292" s="989" t="s">
        <v>801</v>
      </c>
      <c r="C292" s="1673">
        <f t="shared" si="26"/>
        <v>0</v>
      </c>
      <c r="D292" s="1673"/>
      <c r="E292" s="1673"/>
      <c r="F292" s="1673"/>
      <c r="G292" s="1673"/>
      <c r="H292" s="1673"/>
      <c r="I292" s="1673"/>
      <c r="J292" s="1673"/>
      <c r="K292" s="1673"/>
      <c r="L292" s="1673"/>
      <c r="M292" s="1673"/>
      <c r="N292" s="1673"/>
      <c r="O292" s="1673"/>
      <c r="P292" s="1673"/>
      <c r="Q292" s="1673"/>
      <c r="R292" s="1673"/>
      <c r="S292" s="1673"/>
      <c r="T292" s="1673"/>
      <c r="U292" s="1673"/>
      <c r="V292" s="1673"/>
      <c r="W292" s="1673"/>
      <c r="X292" s="1673"/>
      <c r="Y292" s="1673">
        <v>0</v>
      </c>
      <c r="Z292" s="1673">
        <v>0</v>
      </c>
      <c r="AA292" s="1673">
        <v>0</v>
      </c>
      <c r="AB292" s="1673">
        <v>0</v>
      </c>
      <c r="AC292" s="1673">
        <v>0</v>
      </c>
      <c r="AD292" s="1673">
        <v>0</v>
      </c>
      <c r="AE292" s="1673">
        <v>0</v>
      </c>
      <c r="AF292" s="1673">
        <v>0</v>
      </c>
      <c r="AG292" s="1673">
        <v>0</v>
      </c>
      <c r="AH292" s="1673">
        <v>0</v>
      </c>
    </row>
    <row r="293" spans="1:34" ht="30" customHeight="1">
      <c r="A293" s="2021"/>
      <c r="B293" s="995" t="s">
        <v>802</v>
      </c>
      <c r="C293" s="1673">
        <f t="shared" si="26"/>
        <v>0</v>
      </c>
      <c r="D293" s="1673"/>
      <c r="E293" s="1673"/>
      <c r="F293" s="1673"/>
      <c r="G293" s="1673"/>
      <c r="H293" s="1673"/>
      <c r="I293" s="1673"/>
      <c r="J293" s="1673"/>
      <c r="K293" s="1673"/>
      <c r="L293" s="1673"/>
      <c r="M293" s="1673"/>
      <c r="N293" s="1673"/>
      <c r="O293" s="1673"/>
      <c r="P293" s="1673"/>
      <c r="Q293" s="1673"/>
      <c r="R293" s="1673"/>
      <c r="S293" s="1673"/>
      <c r="T293" s="1673"/>
      <c r="U293" s="1673"/>
      <c r="V293" s="1673"/>
      <c r="W293" s="1673"/>
      <c r="X293" s="1673"/>
      <c r="Y293" s="1673">
        <v>0</v>
      </c>
      <c r="Z293" s="1673">
        <v>0</v>
      </c>
      <c r="AA293" s="1673">
        <v>0</v>
      </c>
      <c r="AB293" s="1673">
        <v>0</v>
      </c>
      <c r="AC293" s="1673">
        <v>0</v>
      </c>
      <c r="AD293" s="1673">
        <v>0</v>
      </c>
      <c r="AE293" s="1673">
        <v>0</v>
      </c>
      <c r="AF293" s="1673">
        <v>0</v>
      </c>
      <c r="AG293" s="1673">
        <v>0</v>
      </c>
      <c r="AH293" s="1673">
        <v>0</v>
      </c>
    </row>
    <row r="294" spans="1:34" ht="30" customHeight="1">
      <c r="A294" s="2021"/>
      <c r="B294" s="995" t="s">
        <v>803</v>
      </c>
      <c r="C294" s="1673">
        <f t="shared" si="26"/>
        <v>0</v>
      </c>
      <c r="D294" s="1673"/>
      <c r="E294" s="1673"/>
      <c r="F294" s="1673"/>
      <c r="G294" s="1673"/>
      <c r="H294" s="1673"/>
      <c r="I294" s="1673"/>
      <c r="J294" s="1673"/>
      <c r="K294" s="1673"/>
      <c r="L294" s="1673"/>
      <c r="M294" s="1673"/>
      <c r="N294" s="1673"/>
      <c r="O294" s="1673"/>
      <c r="P294" s="1673"/>
      <c r="Q294" s="1673"/>
      <c r="R294" s="1673"/>
      <c r="S294" s="1673"/>
      <c r="T294" s="1673"/>
      <c r="U294" s="1673"/>
      <c r="V294" s="1673"/>
      <c r="W294" s="1673"/>
      <c r="X294" s="1673"/>
      <c r="Y294" s="1673">
        <v>0</v>
      </c>
      <c r="Z294" s="1673">
        <v>0</v>
      </c>
      <c r="AA294" s="1673">
        <v>0</v>
      </c>
      <c r="AB294" s="1673">
        <v>0</v>
      </c>
      <c r="AC294" s="1673">
        <v>0</v>
      </c>
      <c r="AD294" s="1673">
        <v>0</v>
      </c>
      <c r="AE294" s="1673">
        <v>0</v>
      </c>
      <c r="AF294" s="1673">
        <v>0</v>
      </c>
      <c r="AG294" s="1673">
        <v>0</v>
      </c>
      <c r="AH294" s="1673">
        <v>0</v>
      </c>
    </row>
    <row r="295" spans="1:34" ht="30" customHeight="1">
      <c r="A295" s="2021"/>
      <c r="B295" s="1011" t="s">
        <v>804</v>
      </c>
      <c r="C295" s="1673">
        <f t="shared" si="26"/>
        <v>0</v>
      </c>
      <c r="D295" s="1673"/>
      <c r="E295" s="1673"/>
      <c r="F295" s="1673"/>
      <c r="G295" s="1673"/>
      <c r="H295" s="1673"/>
      <c r="I295" s="1673"/>
      <c r="J295" s="1673"/>
      <c r="K295" s="1673"/>
      <c r="L295" s="1673"/>
      <c r="M295" s="1673"/>
      <c r="N295" s="1673"/>
      <c r="O295" s="1673"/>
      <c r="P295" s="1673"/>
      <c r="Q295" s="1673"/>
      <c r="R295" s="1673"/>
      <c r="S295" s="1673"/>
      <c r="T295" s="1673"/>
      <c r="U295" s="1673"/>
      <c r="V295" s="1673"/>
      <c r="W295" s="1673"/>
      <c r="X295" s="1673"/>
      <c r="Y295" s="1673">
        <v>0</v>
      </c>
      <c r="Z295" s="1673">
        <v>0</v>
      </c>
      <c r="AA295" s="1673">
        <v>0</v>
      </c>
      <c r="AB295" s="1673">
        <v>0</v>
      </c>
      <c r="AC295" s="1673">
        <v>0</v>
      </c>
      <c r="AD295" s="1673">
        <v>0</v>
      </c>
      <c r="AE295" s="1673">
        <v>0</v>
      </c>
      <c r="AF295" s="1673">
        <v>0</v>
      </c>
      <c r="AG295" s="1673">
        <v>0</v>
      </c>
      <c r="AH295" s="1673">
        <v>0</v>
      </c>
    </row>
    <row r="296" spans="1:34" ht="30" customHeight="1">
      <c r="A296" s="2021"/>
      <c r="B296" s="1011" t="s">
        <v>805</v>
      </c>
      <c r="C296" s="1673">
        <f t="shared" si="26"/>
        <v>0</v>
      </c>
      <c r="D296" s="1673"/>
      <c r="E296" s="1673"/>
      <c r="F296" s="1673"/>
      <c r="G296" s="1673"/>
      <c r="H296" s="1673"/>
      <c r="I296" s="1673"/>
      <c r="J296" s="1673"/>
      <c r="K296" s="1673"/>
      <c r="L296" s="1673"/>
      <c r="M296" s="1673"/>
      <c r="N296" s="1673"/>
      <c r="O296" s="1673"/>
      <c r="P296" s="1673"/>
      <c r="Q296" s="1673"/>
      <c r="R296" s="1673"/>
      <c r="S296" s="1673"/>
      <c r="T296" s="1673"/>
      <c r="U296" s="1673"/>
      <c r="V296" s="1673"/>
      <c r="W296" s="1673"/>
      <c r="X296" s="1673"/>
      <c r="Y296" s="1673">
        <v>0</v>
      </c>
      <c r="Z296" s="1673">
        <v>0</v>
      </c>
      <c r="AA296" s="1673">
        <v>0</v>
      </c>
      <c r="AB296" s="1673">
        <v>0</v>
      </c>
      <c r="AC296" s="1673">
        <v>0</v>
      </c>
      <c r="AD296" s="1673">
        <v>0</v>
      </c>
      <c r="AE296" s="1673">
        <v>0</v>
      </c>
      <c r="AF296" s="1673">
        <v>0</v>
      </c>
      <c r="AG296" s="1673">
        <v>0</v>
      </c>
      <c r="AH296" s="1673">
        <v>0</v>
      </c>
    </row>
    <row r="297" spans="1:34" ht="30" customHeight="1">
      <c r="A297" s="2021"/>
      <c r="B297" s="1011" t="s">
        <v>806</v>
      </c>
      <c r="C297" s="1673">
        <f t="shared" si="26"/>
        <v>0</v>
      </c>
      <c r="D297" s="1673"/>
      <c r="E297" s="1673"/>
      <c r="F297" s="1673"/>
      <c r="G297" s="1673"/>
      <c r="H297" s="1673"/>
      <c r="I297" s="1673"/>
      <c r="J297" s="1673"/>
      <c r="K297" s="1673"/>
      <c r="L297" s="1673"/>
      <c r="M297" s="1673"/>
      <c r="N297" s="1673"/>
      <c r="O297" s="1673"/>
      <c r="P297" s="1673"/>
      <c r="Q297" s="1673"/>
      <c r="R297" s="1673"/>
      <c r="S297" s="1673"/>
      <c r="T297" s="1673"/>
      <c r="U297" s="1673"/>
      <c r="V297" s="1673"/>
      <c r="W297" s="1673"/>
      <c r="X297" s="1673"/>
      <c r="Y297" s="1673">
        <v>0</v>
      </c>
      <c r="Z297" s="1673">
        <v>0</v>
      </c>
      <c r="AA297" s="1673">
        <v>0</v>
      </c>
      <c r="AB297" s="1673">
        <v>0</v>
      </c>
      <c r="AC297" s="1673">
        <v>0</v>
      </c>
      <c r="AD297" s="1673">
        <v>0</v>
      </c>
      <c r="AE297" s="1673">
        <v>0</v>
      </c>
      <c r="AF297" s="1673">
        <v>0</v>
      </c>
      <c r="AG297" s="1673">
        <v>0</v>
      </c>
      <c r="AH297" s="1673">
        <v>0</v>
      </c>
    </row>
    <row r="298" spans="1:34" ht="30" customHeight="1">
      <c r="A298" s="2021"/>
      <c r="B298" s="995" t="s">
        <v>807</v>
      </c>
      <c r="C298" s="1673">
        <f t="shared" si="26"/>
        <v>0</v>
      </c>
      <c r="D298" s="1673"/>
      <c r="E298" s="1673"/>
      <c r="F298" s="1673"/>
      <c r="G298" s="1673"/>
      <c r="H298" s="1673"/>
      <c r="I298" s="1673"/>
      <c r="J298" s="1673"/>
      <c r="K298" s="1673"/>
      <c r="L298" s="1673"/>
      <c r="M298" s="1673"/>
      <c r="N298" s="1673"/>
      <c r="O298" s="1673"/>
      <c r="P298" s="1673"/>
      <c r="Q298" s="1673"/>
      <c r="R298" s="1673"/>
      <c r="S298" s="1673"/>
      <c r="T298" s="1673"/>
      <c r="U298" s="1673"/>
      <c r="V298" s="1673"/>
      <c r="W298" s="1673"/>
      <c r="X298" s="1673"/>
      <c r="Y298" s="1673">
        <v>0</v>
      </c>
      <c r="Z298" s="1673">
        <v>0</v>
      </c>
      <c r="AA298" s="1673">
        <v>0</v>
      </c>
      <c r="AB298" s="1673">
        <v>0</v>
      </c>
      <c r="AC298" s="1673">
        <v>0</v>
      </c>
      <c r="AD298" s="1673">
        <v>0</v>
      </c>
      <c r="AE298" s="1673">
        <v>0</v>
      </c>
      <c r="AF298" s="1673">
        <v>0</v>
      </c>
      <c r="AG298" s="1673">
        <v>0</v>
      </c>
      <c r="AH298" s="1673">
        <v>0</v>
      </c>
    </row>
    <row r="299" spans="1:34" ht="30" customHeight="1">
      <c r="A299" s="2021"/>
      <c r="B299" s="991" t="s">
        <v>808</v>
      </c>
      <c r="C299" s="1673">
        <f t="shared" si="26"/>
        <v>0</v>
      </c>
      <c r="D299" s="1673"/>
      <c r="E299" s="1673"/>
      <c r="F299" s="1673"/>
      <c r="G299" s="1673"/>
      <c r="H299" s="1673"/>
      <c r="I299" s="1673"/>
      <c r="J299" s="1673"/>
      <c r="K299" s="1673"/>
      <c r="L299" s="1673"/>
      <c r="M299" s="1673"/>
      <c r="N299" s="1673"/>
      <c r="O299" s="1673"/>
      <c r="P299" s="1673"/>
      <c r="Q299" s="1673"/>
      <c r="R299" s="1673"/>
      <c r="S299" s="1673"/>
      <c r="T299" s="1673"/>
      <c r="U299" s="1673"/>
      <c r="V299" s="1673"/>
      <c r="W299" s="1673"/>
      <c r="X299" s="1673"/>
      <c r="Y299" s="1673">
        <v>0</v>
      </c>
      <c r="Z299" s="1673">
        <v>0</v>
      </c>
      <c r="AA299" s="1673">
        <v>0</v>
      </c>
      <c r="AB299" s="1673">
        <v>0</v>
      </c>
      <c r="AC299" s="1673">
        <v>0</v>
      </c>
      <c r="AD299" s="1673">
        <v>0</v>
      </c>
      <c r="AE299" s="1673">
        <v>0</v>
      </c>
      <c r="AF299" s="1673">
        <v>0</v>
      </c>
      <c r="AG299" s="1673">
        <v>0</v>
      </c>
      <c r="AH299" s="1673">
        <v>0</v>
      </c>
    </row>
    <row r="300" spans="1:34" ht="30" customHeight="1">
      <c r="A300" s="2021"/>
      <c r="B300" s="1011" t="s">
        <v>821</v>
      </c>
      <c r="C300" s="1673">
        <f t="shared" si="26"/>
        <v>0</v>
      </c>
      <c r="D300" s="1673"/>
      <c r="E300" s="1673"/>
      <c r="F300" s="1673"/>
      <c r="G300" s="1673"/>
      <c r="H300" s="1673"/>
      <c r="I300" s="1673"/>
      <c r="J300" s="1673"/>
      <c r="K300" s="1673"/>
      <c r="L300" s="1673"/>
      <c r="M300" s="1673"/>
      <c r="N300" s="1673"/>
      <c r="O300" s="1673"/>
      <c r="P300" s="1673"/>
      <c r="Q300" s="1673"/>
      <c r="R300" s="1673"/>
      <c r="S300" s="1673"/>
      <c r="T300" s="1673"/>
      <c r="U300" s="1673"/>
      <c r="V300" s="1673"/>
      <c r="W300" s="1673"/>
      <c r="X300" s="1673"/>
      <c r="Y300" s="1673">
        <v>0</v>
      </c>
      <c r="Z300" s="1673">
        <v>0</v>
      </c>
      <c r="AA300" s="1673">
        <v>0</v>
      </c>
      <c r="AB300" s="1673">
        <v>0</v>
      </c>
      <c r="AC300" s="1673">
        <v>0</v>
      </c>
      <c r="AD300" s="1673">
        <v>0</v>
      </c>
      <c r="AE300" s="1673">
        <v>0</v>
      </c>
      <c r="AF300" s="1673">
        <v>0</v>
      </c>
      <c r="AG300" s="1673">
        <v>0</v>
      </c>
      <c r="AH300" s="1673">
        <v>0</v>
      </c>
    </row>
    <row r="301" spans="1:34" ht="30" customHeight="1">
      <c r="A301" s="2021"/>
      <c r="B301" s="1011" t="s">
        <v>822</v>
      </c>
      <c r="C301" s="1673">
        <f t="shared" si="26"/>
        <v>0</v>
      </c>
      <c r="D301" s="1673"/>
      <c r="E301" s="1673"/>
      <c r="F301" s="1673"/>
      <c r="G301" s="1673"/>
      <c r="H301" s="1673"/>
      <c r="I301" s="1673"/>
      <c r="J301" s="1673"/>
      <c r="K301" s="1673"/>
      <c r="L301" s="1673"/>
      <c r="M301" s="1673"/>
      <c r="N301" s="1673"/>
      <c r="O301" s="1673"/>
      <c r="P301" s="1673"/>
      <c r="Q301" s="1673"/>
      <c r="R301" s="1673"/>
      <c r="S301" s="1673"/>
      <c r="T301" s="1673"/>
      <c r="U301" s="1673"/>
      <c r="V301" s="1673"/>
      <c r="W301" s="1673"/>
      <c r="X301" s="1673"/>
      <c r="Y301" s="1673">
        <v>0</v>
      </c>
      <c r="Z301" s="1673">
        <v>0</v>
      </c>
      <c r="AA301" s="1673">
        <v>0</v>
      </c>
      <c r="AB301" s="1673">
        <v>0</v>
      </c>
      <c r="AC301" s="1673">
        <v>0</v>
      </c>
      <c r="AD301" s="1673">
        <v>0</v>
      </c>
      <c r="AE301" s="1673">
        <v>0</v>
      </c>
      <c r="AF301" s="1673">
        <v>0</v>
      </c>
      <c r="AG301" s="1673">
        <v>0</v>
      </c>
      <c r="AH301" s="1673">
        <v>0</v>
      </c>
    </row>
    <row r="302" spans="1:34" ht="19.5" customHeight="1">
      <c r="A302" s="2021"/>
      <c r="B302" s="1249" t="s">
        <v>952</v>
      </c>
      <c r="C302" s="1673">
        <f t="shared" si="26"/>
        <v>0</v>
      </c>
      <c r="D302" s="1673"/>
      <c r="E302" s="1673"/>
      <c r="F302" s="1673"/>
      <c r="G302" s="1673"/>
      <c r="H302" s="1673"/>
      <c r="I302" s="1673"/>
      <c r="J302" s="1673"/>
      <c r="K302" s="1673"/>
      <c r="L302" s="1673"/>
      <c r="M302" s="1673"/>
      <c r="N302" s="1673"/>
      <c r="O302" s="1673"/>
      <c r="P302" s="1673"/>
      <c r="Q302" s="1673"/>
      <c r="R302" s="1673"/>
      <c r="S302" s="1673"/>
      <c r="T302" s="1673"/>
      <c r="U302" s="1673"/>
      <c r="V302" s="1673"/>
      <c r="W302" s="1673"/>
      <c r="X302" s="1673"/>
      <c r="Y302" s="1673">
        <v>0</v>
      </c>
      <c r="Z302" s="1673">
        <v>0</v>
      </c>
      <c r="AA302" s="1673">
        <v>0</v>
      </c>
      <c r="AB302" s="1673">
        <v>0</v>
      </c>
      <c r="AC302" s="1673">
        <v>0</v>
      </c>
      <c r="AD302" s="1673">
        <v>0</v>
      </c>
      <c r="AE302" s="1673">
        <v>0</v>
      </c>
      <c r="AF302" s="1673">
        <v>0</v>
      </c>
      <c r="AG302" s="1673">
        <v>0</v>
      </c>
      <c r="AH302" s="1673">
        <v>0</v>
      </c>
    </row>
    <row r="303" spans="1:34" ht="19.5" customHeight="1">
      <c r="A303" s="2391" t="s">
        <v>816</v>
      </c>
      <c r="B303" s="1675" t="s">
        <v>41</v>
      </c>
      <c r="C303" s="1676">
        <f>SUM(C304:C325)</f>
        <v>1766.9599999999998</v>
      </c>
      <c r="D303" s="1675">
        <f>SUM(중구배수관!D304:'중구배수관'!D325)</f>
        <v>0</v>
      </c>
      <c r="E303" s="1675">
        <f>SUM(중구배수관!E304:'중구배수관'!E325)</f>
        <v>0</v>
      </c>
      <c r="F303" s="1675">
        <f>SUM(중구배수관!F304:'중구배수관'!F325)</f>
        <v>362.4</v>
      </c>
      <c r="G303" s="1675">
        <f>SUM(중구배수관!G304:'중구배수관'!G325)</f>
        <v>1308.7999999999997</v>
      </c>
      <c r="H303" s="1675">
        <f>SUM(중구배수관!H304:'중구배수관'!H325)</f>
        <v>95.76</v>
      </c>
      <c r="I303" s="1675">
        <f>SUM(중구배수관!I304:'중구배수관'!I325)</f>
        <v>0</v>
      </c>
      <c r="J303" s="1675">
        <f>SUM(중구배수관!J304:'중구배수관'!J325)</f>
        <v>0</v>
      </c>
      <c r="K303" s="1675">
        <f>SUM(중구배수관!K304:'중구배수관'!K325)</f>
        <v>0</v>
      </c>
      <c r="L303" s="1675">
        <f>SUM(중구배수관!L304:'중구배수관'!L325)</f>
        <v>0</v>
      </c>
      <c r="M303" s="1675">
        <f>SUM(중구배수관!M304:'중구배수관'!M325)</f>
        <v>0</v>
      </c>
      <c r="N303" s="1675">
        <f>SUM(중구배수관!N304:'중구배수관'!N325)</f>
        <v>0</v>
      </c>
      <c r="O303" s="1675">
        <f>SUM(중구배수관!O304:'중구배수관'!O325)</f>
        <v>0</v>
      </c>
      <c r="P303" s="1675">
        <f>SUM(중구배수관!P304:'중구배수관'!P325)</f>
        <v>0</v>
      </c>
      <c r="Q303" s="1675">
        <f>SUM(중구배수관!Q304:'중구배수관'!Q325)</f>
        <v>0</v>
      </c>
      <c r="R303" s="1675">
        <f>SUM(중구배수관!R304:'중구배수관'!R325)</f>
        <v>0</v>
      </c>
      <c r="S303" s="1675">
        <f>SUM(중구배수관!S304:'중구배수관'!S325)</f>
        <v>0</v>
      </c>
      <c r="T303" s="1675">
        <f>SUM(중구배수관!T304:'중구배수관'!T325)</f>
        <v>0</v>
      </c>
      <c r="U303" s="1675">
        <f>SUM(중구배수관!U304:'중구배수관'!U325)</f>
        <v>0</v>
      </c>
      <c r="V303" s="1675">
        <f>SUM(중구배수관!V304:'중구배수관'!V325)</f>
        <v>0</v>
      </c>
      <c r="W303" s="1675">
        <f>SUM(중구배수관!W304:'중구배수관'!W325)</f>
        <v>0</v>
      </c>
      <c r="X303" s="1675">
        <f>SUM(중구배수관!X304:'중구배수관'!X325)</f>
        <v>0</v>
      </c>
      <c r="Y303" s="1675">
        <f>SUM(중구배수관!Y304:'중구배수관'!Y325)</f>
        <v>0</v>
      </c>
      <c r="Z303" s="1675">
        <f>SUM(중구배수관!Z304:'중구배수관'!Z325)</f>
        <v>0</v>
      </c>
      <c r="AA303" s="1675">
        <f>SUM(중구배수관!AA304:'중구배수관'!AA325)</f>
        <v>0</v>
      </c>
      <c r="AB303" s="1675">
        <f>SUM(중구배수관!AB304:'중구배수관'!AB325)</f>
        <v>0</v>
      </c>
      <c r="AC303" s="1675">
        <f>SUM(중구배수관!AC304:'중구배수관'!AC325)</f>
        <v>0</v>
      </c>
      <c r="AD303" s="1675">
        <f>SUM(중구배수관!AD304:'중구배수관'!AD325)</f>
        <v>0</v>
      </c>
      <c r="AE303" s="1675">
        <f>SUM(중구배수관!AE304:'중구배수관'!AE325)</f>
        <v>0</v>
      </c>
      <c r="AF303" s="1675">
        <f>SUM(중구배수관!AF304:'중구배수관'!AF325)</f>
        <v>0</v>
      </c>
      <c r="AG303" s="1675">
        <f>SUM(중구배수관!AG304:'중구배수관'!AG325)</f>
        <v>0</v>
      </c>
      <c r="AH303" s="1675">
        <f>SUM(중구배수관!AH304:'중구배수관'!AH325)</f>
        <v>0</v>
      </c>
    </row>
    <row r="304" spans="1:34" ht="19.5" customHeight="1">
      <c r="A304" s="2391" t="s">
        <v>816</v>
      </c>
      <c r="B304" s="989" t="s">
        <v>951</v>
      </c>
      <c r="C304" s="1673">
        <f t="shared" si="26"/>
        <v>0</v>
      </c>
      <c r="D304" s="1673">
        <v>0</v>
      </c>
      <c r="E304" s="1673">
        <v>0</v>
      </c>
      <c r="F304" s="1673">
        <v>0</v>
      </c>
      <c r="G304" s="1673">
        <v>0</v>
      </c>
      <c r="H304" s="1673">
        <v>0</v>
      </c>
      <c r="I304" s="1673">
        <v>0</v>
      </c>
      <c r="J304" s="1673">
        <v>0</v>
      </c>
      <c r="K304" s="1673">
        <v>0</v>
      </c>
      <c r="L304" s="1673">
        <v>0</v>
      </c>
      <c r="M304" s="1673">
        <v>0</v>
      </c>
      <c r="N304" s="1673">
        <v>0</v>
      </c>
      <c r="O304" s="1673">
        <v>0</v>
      </c>
      <c r="P304" s="1673">
        <v>0</v>
      </c>
      <c r="Q304" s="1673">
        <v>0</v>
      </c>
      <c r="R304" s="1673">
        <v>0</v>
      </c>
      <c r="S304" s="1673">
        <v>0</v>
      </c>
      <c r="T304" s="1673">
        <v>0</v>
      </c>
      <c r="U304" s="1673">
        <v>0</v>
      </c>
      <c r="V304" s="1673">
        <v>0</v>
      </c>
      <c r="W304" s="1673">
        <v>0</v>
      </c>
      <c r="X304" s="1673">
        <v>0</v>
      </c>
      <c r="Y304" s="1673">
        <v>0</v>
      </c>
      <c r="Z304" s="1673">
        <v>0</v>
      </c>
      <c r="AA304" s="1673">
        <v>0</v>
      </c>
      <c r="AB304" s="1673">
        <v>0</v>
      </c>
      <c r="AC304" s="1673">
        <v>0</v>
      </c>
      <c r="AD304" s="1673">
        <v>0</v>
      </c>
      <c r="AE304" s="1673">
        <v>0</v>
      </c>
      <c r="AF304" s="1673">
        <v>0</v>
      </c>
      <c r="AG304" s="1673">
        <v>0</v>
      </c>
      <c r="AH304" s="1673">
        <v>0</v>
      </c>
    </row>
    <row r="305" spans="1:34" ht="30" customHeight="1">
      <c r="A305" s="2021"/>
      <c r="B305" s="989" t="s">
        <v>796</v>
      </c>
      <c r="C305" s="1673">
        <f t="shared" si="26"/>
        <v>0</v>
      </c>
      <c r="D305" s="1673">
        <v>0</v>
      </c>
      <c r="E305" s="1673">
        <v>0</v>
      </c>
      <c r="F305" s="1673">
        <v>0</v>
      </c>
      <c r="G305" s="1673">
        <v>0</v>
      </c>
      <c r="H305" s="1673">
        <v>0</v>
      </c>
      <c r="I305" s="1673">
        <v>0</v>
      </c>
      <c r="J305" s="1673">
        <v>0</v>
      </c>
      <c r="K305" s="1673">
        <v>0</v>
      </c>
      <c r="L305" s="1673">
        <v>0</v>
      </c>
      <c r="M305" s="1673">
        <v>0</v>
      </c>
      <c r="N305" s="1673">
        <v>0</v>
      </c>
      <c r="O305" s="1673">
        <v>0</v>
      </c>
      <c r="P305" s="1673">
        <v>0</v>
      </c>
      <c r="Q305" s="1673">
        <v>0</v>
      </c>
      <c r="R305" s="1673">
        <v>0</v>
      </c>
      <c r="S305" s="1673">
        <v>0</v>
      </c>
      <c r="T305" s="1673">
        <v>0</v>
      </c>
      <c r="U305" s="1673">
        <v>0</v>
      </c>
      <c r="V305" s="1673">
        <v>0</v>
      </c>
      <c r="W305" s="1673">
        <v>0</v>
      </c>
      <c r="X305" s="1673">
        <v>0</v>
      </c>
      <c r="Y305" s="1673">
        <v>0</v>
      </c>
      <c r="Z305" s="1673">
        <v>0</v>
      </c>
      <c r="AA305" s="1673">
        <v>0</v>
      </c>
      <c r="AB305" s="1673">
        <v>0</v>
      </c>
      <c r="AC305" s="1673">
        <v>0</v>
      </c>
      <c r="AD305" s="1673">
        <v>0</v>
      </c>
      <c r="AE305" s="1673">
        <v>0</v>
      </c>
      <c r="AF305" s="1673">
        <v>0</v>
      </c>
      <c r="AG305" s="1673">
        <v>0</v>
      </c>
      <c r="AH305" s="1673">
        <v>0</v>
      </c>
    </row>
    <row r="306" spans="1:34" ht="30" customHeight="1">
      <c r="A306" s="2021"/>
      <c r="B306" s="989" t="s">
        <v>797</v>
      </c>
      <c r="C306" s="1673">
        <f t="shared" si="26"/>
        <v>0</v>
      </c>
      <c r="D306" s="1673">
        <v>0</v>
      </c>
      <c r="E306" s="1673">
        <v>0</v>
      </c>
      <c r="F306" s="1673">
        <v>0</v>
      </c>
      <c r="G306" s="1673">
        <v>0</v>
      </c>
      <c r="H306" s="1673">
        <v>0</v>
      </c>
      <c r="I306" s="1673">
        <v>0</v>
      </c>
      <c r="J306" s="1673">
        <v>0</v>
      </c>
      <c r="K306" s="1673">
        <v>0</v>
      </c>
      <c r="L306" s="1673">
        <v>0</v>
      </c>
      <c r="M306" s="1673">
        <v>0</v>
      </c>
      <c r="N306" s="1673">
        <v>0</v>
      </c>
      <c r="O306" s="1673">
        <v>0</v>
      </c>
      <c r="P306" s="1673">
        <v>0</v>
      </c>
      <c r="Q306" s="1673">
        <v>0</v>
      </c>
      <c r="R306" s="1673">
        <v>0</v>
      </c>
      <c r="S306" s="1673">
        <v>0</v>
      </c>
      <c r="T306" s="1673">
        <v>0</v>
      </c>
      <c r="U306" s="1673">
        <v>0</v>
      </c>
      <c r="V306" s="1673">
        <v>0</v>
      </c>
      <c r="W306" s="1673">
        <v>0</v>
      </c>
      <c r="X306" s="1673">
        <v>0</v>
      </c>
      <c r="Y306" s="1673">
        <v>0</v>
      </c>
      <c r="Z306" s="1673">
        <v>0</v>
      </c>
      <c r="AA306" s="1673">
        <v>0</v>
      </c>
      <c r="AB306" s="1673">
        <v>0</v>
      </c>
      <c r="AC306" s="1673">
        <v>0</v>
      </c>
      <c r="AD306" s="1673">
        <v>0</v>
      </c>
      <c r="AE306" s="1673">
        <v>0</v>
      </c>
      <c r="AF306" s="1673">
        <v>0</v>
      </c>
      <c r="AG306" s="1673">
        <v>0</v>
      </c>
      <c r="AH306" s="1673">
        <v>0</v>
      </c>
    </row>
    <row r="307" spans="1:34" ht="30" customHeight="1">
      <c r="A307" s="2021"/>
      <c r="B307" s="989" t="s">
        <v>798</v>
      </c>
      <c r="C307" s="1673">
        <f t="shared" si="26"/>
        <v>0</v>
      </c>
      <c r="D307" s="1673">
        <v>0</v>
      </c>
      <c r="E307" s="1673">
        <v>0</v>
      </c>
      <c r="F307" s="1673">
        <v>0</v>
      </c>
      <c r="G307" s="1673">
        <v>0</v>
      </c>
      <c r="H307" s="1673">
        <v>0</v>
      </c>
      <c r="I307" s="1673">
        <v>0</v>
      </c>
      <c r="J307" s="1673">
        <v>0</v>
      </c>
      <c r="K307" s="1673">
        <v>0</v>
      </c>
      <c r="L307" s="1673">
        <v>0</v>
      </c>
      <c r="M307" s="1673">
        <v>0</v>
      </c>
      <c r="N307" s="1673">
        <v>0</v>
      </c>
      <c r="O307" s="1673">
        <v>0</v>
      </c>
      <c r="P307" s="1673">
        <v>0</v>
      </c>
      <c r="Q307" s="1673">
        <v>0</v>
      </c>
      <c r="R307" s="1673">
        <v>0</v>
      </c>
      <c r="S307" s="1673">
        <v>0</v>
      </c>
      <c r="T307" s="1673">
        <v>0</v>
      </c>
      <c r="U307" s="1673">
        <v>0</v>
      </c>
      <c r="V307" s="1673">
        <v>0</v>
      </c>
      <c r="W307" s="1673">
        <v>0</v>
      </c>
      <c r="X307" s="1673">
        <v>0</v>
      </c>
      <c r="Y307" s="1673">
        <v>0</v>
      </c>
      <c r="Z307" s="1673">
        <v>0</v>
      </c>
      <c r="AA307" s="1673">
        <v>0</v>
      </c>
      <c r="AB307" s="1673">
        <v>0</v>
      </c>
      <c r="AC307" s="1673">
        <v>0</v>
      </c>
      <c r="AD307" s="1673">
        <v>0</v>
      </c>
      <c r="AE307" s="1673">
        <v>0</v>
      </c>
      <c r="AF307" s="1673">
        <v>0</v>
      </c>
      <c r="AG307" s="1673">
        <v>0</v>
      </c>
      <c r="AH307" s="1673">
        <v>0</v>
      </c>
    </row>
    <row r="308" spans="1:34" ht="30" customHeight="1">
      <c r="A308" s="2021"/>
      <c r="B308" s="989" t="s">
        <v>780</v>
      </c>
      <c r="C308" s="1673">
        <f t="shared" ref="C308:C371" si="27">SUM(D308:AH308)</f>
        <v>1161.6699999999998</v>
      </c>
      <c r="D308" s="1673">
        <v>0</v>
      </c>
      <c r="E308" s="1674"/>
      <c r="F308" s="1674"/>
      <c r="G308" s="1674">
        <v>1065.9099999999999</v>
      </c>
      <c r="H308" s="1674">
        <v>95.76</v>
      </c>
      <c r="I308" s="1674"/>
      <c r="J308" s="1674"/>
      <c r="K308" s="1674"/>
      <c r="L308" s="1674"/>
      <c r="M308" s="1674"/>
      <c r="N308" s="1674"/>
      <c r="O308" s="1674"/>
      <c r="P308" s="1674"/>
      <c r="Q308" s="1674"/>
      <c r="R308" s="1674"/>
      <c r="S308" s="1674"/>
      <c r="T308" s="1674"/>
      <c r="U308" s="1674"/>
      <c r="V308" s="1674"/>
      <c r="W308" s="1674"/>
      <c r="X308" s="1674"/>
      <c r="Y308" s="1673">
        <v>0</v>
      </c>
      <c r="Z308" s="1673">
        <v>0</v>
      </c>
      <c r="AA308" s="1673">
        <v>0</v>
      </c>
      <c r="AB308" s="1673">
        <v>0</v>
      </c>
      <c r="AC308" s="1673">
        <v>0</v>
      </c>
      <c r="AD308" s="1673">
        <v>0</v>
      </c>
      <c r="AE308" s="1673">
        <v>0</v>
      </c>
      <c r="AF308" s="1673">
        <v>0</v>
      </c>
      <c r="AG308" s="1673">
        <v>0</v>
      </c>
      <c r="AH308" s="1673">
        <v>0</v>
      </c>
    </row>
    <row r="309" spans="1:34" ht="30" customHeight="1">
      <c r="A309" s="2021"/>
      <c r="B309" s="991" t="s">
        <v>781</v>
      </c>
      <c r="C309" s="1673">
        <f t="shared" si="27"/>
        <v>605.29</v>
      </c>
      <c r="D309" s="1673">
        <v>0</v>
      </c>
      <c r="E309" s="1674"/>
      <c r="F309" s="1674">
        <v>362.4</v>
      </c>
      <c r="G309" s="1674">
        <v>242.89</v>
      </c>
      <c r="H309" s="1674"/>
      <c r="I309" s="1674"/>
      <c r="J309" s="1674"/>
      <c r="K309" s="1674"/>
      <c r="L309" s="1674"/>
      <c r="M309" s="1674"/>
      <c r="N309" s="1674"/>
      <c r="O309" s="1674"/>
      <c r="P309" s="1674"/>
      <c r="Q309" s="1674"/>
      <c r="R309" s="1674"/>
      <c r="S309" s="1674"/>
      <c r="T309" s="1674"/>
      <c r="U309" s="1674"/>
      <c r="V309" s="1674"/>
      <c r="W309" s="1674"/>
      <c r="X309" s="1674"/>
      <c r="Y309" s="1673">
        <v>0</v>
      </c>
      <c r="Z309" s="1673">
        <v>0</v>
      </c>
      <c r="AA309" s="1673">
        <v>0</v>
      </c>
      <c r="AB309" s="1673">
        <v>0</v>
      </c>
      <c r="AC309" s="1673">
        <v>0</v>
      </c>
      <c r="AD309" s="1673">
        <v>0</v>
      </c>
      <c r="AE309" s="1673">
        <v>0</v>
      </c>
      <c r="AF309" s="1673">
        <v>0</v>
      </c>
      <c r="AG309" s="1673">
        <v>0</v>
      </c>
      <c r="AH309" s="1673">
        <v>0</v>
      </c>
    </row>
    <row r="310" spans="1:34" ht="30" customHeight="1">
      <c r="A310" s="2021"/>
      <c r="B310" s="991" t="s">
        <v>786</v>
      </c>
      <c r="C310" s="1673">
        <f t="shared" si="27"/>
        <v>0</v>
      </c>
      <c r="D310" s="1673">
        <v>0</v>
      </c>
      <c r="E310" s="1673">
        <v>0</v>
      </c>
      <c r="F310" s="1673">
        <v>0</v>
      </c>
      <c r="G310" s="1673">
        <v>0</v>
      </c>
      <c r="H310" s="1673">
        <v>0</v>
      </c>
      <c r="I310" s="1673">
        <v>0</v>
      </c>
      <c r="J310" s="1673">
        <v>0</v>
      </c>
      <c r="K310" s="1673">
        <v>0</v>
      </c>
      <c r="L310" s="1673">
        <v>0</v>
      </c>
      <c r="M310" s="1673">
        <v>0</v>
      </c>
      <c r="N310" s="1673">
        <v>0</v>
      </c>
      <c r="O310" s="1673">
        <v>0</v>
      </c>
      <c r="P310" s="1673">
        <v>0</v>
      </c>
      <c r="Q310" s="1673">
        <v>0</v>
      </c>
      <c r="R310" s="1673">
        <v>0</v>
      </c>
      <c r="S310" s="1673">
        <v>0</v>
      </c>
      <c r="T310" s="1673">
        <v>0</v>
      </c>
      <c r="U310" s="1673">
        <v>0</v>
      </c>
      <c r="V310" s="1673">
        <v>0</v>
      </c>
      <c r="W310" s="1673">
        <v>0</v>
      </c>
      <c r="X310" s="1673">
        <v>0</v>
      </c>
      <c r="Y310" s="1673">
        <v>0</v>
      </c>
      <c r="Z310" s="1673">
        <v>0</v>
      </c>
      <c r="AA310" s="1673">
        <v>0</v>
      </c>
      <c r="AB310" s="1673">
        <v>0</v>
      </c>
      <c r="AC310" s="1673">
        <v>0</v>
      </c>
      <c r="AD310" s="1673">
        <v>0</v>
      </c>
      <c r="AE310" s="1673">
        <v>0</v>
      </c>
      <c r="AF310" s="1673">
        <v>0</v>
      </c>
      <c r="AG310" s="1673">
        <v>0</v>
      </c>
      <c r="AH310" s="1673">
        <v>0</v>
      </c>
    </row>
    <row r="311" spans="1:34" ht="30" customHeight="1">
      <c r="A311" s="2021"/>
      <c r="B311" s="991" t="s">
        <v>799</v>
      </c>
      <c r="C311" s="1673">
        <f t="shared" si="27"/>
        <v>0</v>
      </c>
      <c r="D311" s="1673">
        <v>0</v>
      </c>
      <c r="E311" s="1673">
        <v>0</v>
      </c>
      <c r="F311" s="1673">
        <v>0</v>
      </c>
      <c r="G311" s="1673">
        <v>0</v>
      </c>
      <c r="H311" s="1673">
        <v>0</v>
      </c>
      <c r="I311" s="1673">
        <v>0</v>
      </c>
      <c r="J311" s="1673">
        <v>0</v>
      </c>
      <c r="K311" s="1673">
        <v>0</v>
      </c>
      <c r="L311" s="1673">
        <v>0</v>
      </c>
      <c r="M311" s="1673">
        <v>0</v>
      </c>
      <c r="N311" s="1673">
        <v>0</v>
      </c>
      <c r="O311" s="1673">
        <v>0</v>
      </c>
      <c r="P311" s="1673">
        <v>0</v>
      </c>
      <c r="Q311" s="1673">
        <v>0</v>
      </c>
      <c r="R311" s="1673">
        <v>0</v>
      </c>
      <c r="S311" s="1673">
        <v>0</v>
      </c>
      <c r="T311" s="1673">
        <v>0</v>
      </c>
      <c r="U311" s="1673">
        <v>0</v>
      </c>
      <c r="V311" s="1673">
        <v>0</v>
      </c>
      <c r="W311" s="1673">
        <v>0</v>
      </c>
      <c r="X311" s="1673">
        <v>0</v>
      </c>
      <c r="Y311" s="1673">
        <v>0</v>
      </c>
      <c r="Z311" s="1673">
        <v>0</v>
      </c>
      <c r="AA311" s="1673">
        <v>0</v>
      </c>
      <c r="AB311" s="1673">
        <v>0</v>
      </c>
      <c r="AC311" s="1673">
        <v>0</v>
      </c>
      <c r="AD311" s="1673">
        <v>0</v>
      </c>
      <c r="AE311" s="1673">
        <v>0</v>
      </c>
      <c r="AF311" s="1673">
        <v>0</v>
      </c>
      <c r="AG311" s="1673">
        <v>0</v>
      </c>
      <c r="AH311" s="1673">
        <v>0</v>
      </c>
    </row>
    <row r="312" spans="1:34" ht="30" customHeight="1">
      <c r="A312" s="2021"/>
      <c r="B312" s="991" t="s">
        <v>787</v>
      </c>
      <c r="C312" s="1673">
        <f t="shared" si="27"/>
        <v>0</v>
      </c>
      <c r="D312" s="1673">
        <v>0</v>
      </c>
      <c r="E312" s="1673">
        <v>0</v>
      </c>
      <c r="F312" s="1673">
        <v>0</v>
      </c>
      <c r="G312" s="1673">
        <v>0</v>
      </c>
      <c r="H312" s="1673">
        <v>0</v>
      </c>
      <c r="I312" s="1673">
        <v>0</v>
      </c>
      <c r="J312" s="1673">
        <v>0</v>
      </c>
      <c r="K312" s="1673">
        <v>0</v>
      </c>
      <c r="L312" s="1673">
        <v>0</v>
      </c>
      <c r="M312" s="1673">
        <v>0</v>
      </c>
      <c r="N312" s="1673">
        <v>0</v>
      </c>
      <c r="O312" s="1673">
        <v>0</v>
      </c>
      <c r="P312" s="1673">
        <v>0</v>
      </c>
      <c r="Q312" s="1673">
        <v>0</v>
      </c>
      <c r="R312" s="1673">
        <v>0</v>
      </c>
      <c r="S312" s="1673">
        <v>0</v>
      </c>
      <c r="T312" s="1673">
        <v>0</v>
      </c>
      <c r="U312" s="1673">
        <v>0</v>
      </c>
      <c r="V312" s="1673">
        <v>0</v>
      </c>
      <c r="W312" s="1673">
        <v>0</v>
      </c>
      <c r="X312" s="1673">
        <v>0</v>
      </c>
      <c r="Y312" s="1673">
        <v>0</v>
      </c>
      <c r="Z312" s="1673">
        <v>0</v>
      </c>
      <c r="AA312" s="1673">
        <v>0</v>
      </c>
      <c r="AB312" s="1673">
        <v>0</v>
      </c>
      <c r="AC312" s="1673">
        <v>0</v>
      </c>
      <c r="AD312" s="1673">
        <v>0</v>
      </c>
      <c r="AE312" s="1673">
        <v>0</v>
      </c>
      <c r="AF312" s="1673">
        <v>0</v>
      </c>
      <c r="AG312" s="1673">
        <v>0</v>
      </c>
      <c r="AH312" s="1673">
        <v>0</v>
      </c>
    </row>
    <row r="313" spans="1:34" s="1710" customFormat="1" ht="30" customHeight="1">
      <c r="A313" s="2021"/>
      <c r="B313" s="991" t="s">
        <v>1533</v>
      </c>
      <c r="C313" s="1673">
        <f>SUM(D313:AH313)</f>
        <v>0</v>
      </c>
      <c r="D313" s="1673">
        <v>0</v>
      </c>
      <c r="E313" s="1673">
        <v>0</v>
      </c>
      <c r="F313" s="1673">
        <v>0</v>
      </c>
      <c r="G313" s="1673">
        <v>0</v>
      </c>
      <c r="H313" s="1673">
        <v>0</v>
      </c>
      <c r="I313" s="1673">
        <v>0</v>
      </c>
      <c r="J313" s="1673">
        <v>0</v>
      </c>
      <c r="K313" s="1673">
        <v>0</v>
      </c>
      <c r="L313" s="1673">
        <v>0</v>
      </c>
      <c r="M313" s="1673">
        <v>0</v>
      </c>
      <c r="N313" s="1673">
        <v>0</v>
      </c>
      <c r="O313" s="1673">
        <v>0</v>
      </c>
      <c r="P313" s="1673">
        <v>0</v>
      </c>
      <c r="Q313" s="1673">
        <v>0</v>
      </c>
      <c r="R313" s="1673">
        <v>0</v>
      </c>
      <c r="S313" s="1673">
        <v>0</v>
      </c>
      <c r="T313" s="1673">
        <v>0</v>
      </c>
      <c r="U313" s="1673">
        <v>0</v>
      </c>
      <c r="V313" s="1673">
        <v>0</v>
      </c>
      <c r="W313" s="1673">
        <v>0</v>
      </c>
      <c r="X313" s="1673">
        <v>0</v>
      </c>
      <c r="Y313" s="1673">
        <v>0</v>
      </c>
      <c r="Z313" s="1673">
        <v>0</v>
      </c>
      <c r="AA313" s="1673">
        <v>0</v>
      </c>
      <c r="AB313" s="1673">
        <v>0</v>
      </c>
      <c r="AC313" s="1673">
        <v>0</v>
      </c>
      <c r="AD313" s="1673">
        <v>0</v>
      </c>
      <c r="AE313" s="1673">
        <v>0</v>
      </c>
      <c r="AF313" s="1673">
        <v>0</v>
      </c>
      <c r="AG313" s="1673">
        <v>0</v>
      </c>
      <c r="AH313" s="1673">
        <v>0</v>
      </c>
    </row>
    <row r="314" spans="1:34" s="1710" customFormat="1" ht="30" customHeight="1">
      <c r="A314" s="2021"/>
      <c r="B314" s="991" t="s">
        <v>1534</v>
      </c>
      <c r="C314" s="1673">
        <f>SUM(D314:AH314)</f>
        <v>0</v>
      </c>
      <c r="D314" s="1673">
        <v>0</v>
      </c>
      <c r="E314" s="1673">
        <v>0</v>
      </c>
      <c r="F314" s="1673">
        <v>0</v>
      </c>
      <c r="G314" s="1673">
        <v>0</v>
      </c>
      <c r="H314" s="1673">
        <v>0</v>
      </c>
      <c r="I314" s="1673">
        <v>0</v>
      </c>
      <c r="J314" s="1673">
        <v>0</v>
      </c>
      <c r="K314" s="1673">
        <v>0</v>
      </c>
      <c r="L314" s="1673">
        <v>0</v>
      </c>
      <c r="M314" s="1673">
        <v>0</v>
      </c>
      <c r="N314" s="1673">
        <v>0</v>
      </c>
      <c r="O314" s="1673">
        <v>0</v>
      </c>
      <c r="P314" s="1673">
        <v>0</v>
      </c>
      <c r="Q314" s="1673">
        <v>0</v>
      </c>
      <c r="R314" s="1673">
        <v>0</v>
      </c>
      <c r="S314" s="1673">
        <v>0</v>
      </c>
      <c r="T314" s="1673">
        <v>0</v>
      </c>
      <c r="U314" s="1673">
        <v>0</v>
      </c>
      <c r="V314" s="1673">
        <v>0</v>
      </c>
      <c r="W314" s="1673">
        <v>0</v>
      </c>
      <c r="X314" s="1673">
        <v>0</v>
      </c>
      <c r="Y314" s="1673">
        <v>0</v>
      </c>
      <c r="Z314" s="1673">
        <v>0</v>
      </c>
      <c r="AA314" s="1673">
        <v>0</v>
      </c>
      <c r="AB314" s="1673">
        <v>0</v>
      </c>
      <c r="AC314" s="1673">
        <v>0</v>
      </c>
      <c r="AD314" s="1673">
        <v>0</v>
      </c>
      <c r="AE314" s="1673">
        <v>0</v>
      </c>
      <c r="AF314" s="1673">
        <v>0</v>
      </c>
      <c r="AG314" s="1673">
        <v>0</v>
      </c>
      <c r="AH314" s="1673">
        <v>0</v>
      </c>
    </row>
    <row r="315" spans="1:34" ht="30" customHeight="1">
      <c r="A315" s="2021"/>
      <c r="B315" s="989" t="s">
        <v>801</v>
      </c>
      <c r="C315" s="1673">
        <f t="shared" si="27"/>
        <v>0</v>
      </c>
      <c r="D315" s="1673">
        <v>0</v>
      </c>
      <c r="E315" s="1673">
        <v>0</v>
      </c>
      <c r="F315" s="1673">
        <v>0</v>
      </c>
      <c r="G315" s="1673">
        <v>0</v>
      </c>
      <c r="H315" s="1673">
        <v>0</v>
      </c>
      <c r="I315" s="1673">
        <v>0</v>
      </c>
      <c r="J315" s="1673">
        <v>0</v>
      </c>
      <c r="K315" s="1673">
        <v>0</v>
      </c>
      <c r="L315" s="1673">
        <v>0</v>
      </c>
      <c r="M315" s="1673">
        <v>0</v>
      </c>
      <c r="N315" s="1673">
        <v>0</v>
      </c>
      <c r="O315" s="1673">
        <v>0</v>
      </c>
      <c r="P315" s="1673">
        <v>0</v>
      </c>
      <c r="Q315" s="1673">
        <v>0</v>
      </c>
      <c r="R315" s="1673">
        <v>0</v>
      </c>
      <c r="S315" s="1673">
        <v>0</v>
      </c>
      <c r="T315" s="1673">
        <v>0</v>
      </c>
      <c r="U315" s="1673">
        <v>0</v>
      </c>
      <c r="V315" s="1673">
        <v>0</v>
      </c>
      <c r="W315" s="1673">
        <v>0</v>
      </c>
      <c r="X315" s="1673">
        <v>0</v>
      </c>
      <c r="Y315" s="1673">
        <v>0</v>
      </c>
      <c r="Z315" s="1673">
        <v>0</v>
      </c>
      <c r="AA315" s="1673">
        <v>0</v>
      </c>
      <c r="AB315" s="1673">
        <v>0</v>
      </c>
      <c r="AC315" s="1673">
        <v>0</v>
      </c>
      <c r="AD315" s="1673">
        <v>0</v>
      </c>
      <c r="AE315" s="1673">
        <v>0</v>
      </c>
      <c r="AF315" s="1673">
        <v>0</v>
      </c>
      <c r="AG315" s="1673">
        <v>0</v>
      </c>
      <c r="AH315" s="1673">
        <v>0</v>
      </c>
    </row>
    <row r="316" spans="1:34" ht="30" customHeight="1">
      <c r="A316" s="2021"/>
      <c r="B316" s="995" t="s">
        <v>802</v>
      </c>
      <c r="C316" s="1673">
        <f t="shared" si="27"/>
        <v>0</v>
      </c>
      <c r="D316" s="1673">
        <v>0</v>
      </c>
      <c r="E316" s="1673">
        <v>0</v>
      </c>
      <c r="F316" s="1673">
        <v>0</v>
      </c>
      <c r="G316" s="1673">
        <v>0</v>
      </c>
      <c r="H316" s="1673">
        <v>0</v>
      </c>
      <c r="I316" s="1673">
        <v>0</v>
      </c>
      <c r="J316" s="1673">
        <v>0</v>
      </c>
      <c r="K316" s="1673">
        <v>0</v>
      </c>
      <c r="L316" s="1673">
        <v>0</v>
      </c>
      <c r="M316" s="1673">
        <v>0</v>
      </c>
      <c r="N316" s="1673">
        <v>0</v>
      </c>
      <c r="O316" s="1673">
        <v>0</v>
      </c>
      <c r="P316" s="1673">
        <v>0</v>
      </c>
      <c r="Q316" s="1673">
        <v>0</v>
      </c>
      <c r="R316" s="1673">
        <v>0</v>
      </c>
      <c r="S316" s="1673">
        <v>0</v>
      </c>
      <c r="T316" s="1673">
        <v>0</v>
      </c>
      <c r="U316" s="1673">
        <v>0</v>
      </c>
      <c r="V316" s="1673">
        <v>0</v>
      </c>
      <c r="W316" s="1673">
        <v>0</v>
      </c>
      <c r="X316" s="1673">
        <v>0</v>
      </c>
      <c r="Y316" s="1673">
        <v>0</v>
      </c>
      <c r="Z316" s="1673">
        <v>0</v>
      </c>
      <c r="AA316" s="1673">
        <v>0</v>
      </c>
      <c r="AB316" s="1673">
        <v>0</v>
      </c>
      <c r="AC316" s="1673">
        <v>0</v>
      </c>
      <c r="AD316" s="1673">
        <v>0</v>
      </c>
      <c r="AE316" s="1673">
        <v>0</v>
      </c>
      <c r="AF316" s="1673">
        <v>0</v>
      </c>
      <c r="AG316" s="1673">
        <v>0</v>
      </c>
      <c r="AH316" s="1673">
        <v>0</v>
      </c>
    </row>
    <row r="317" spans="1:34" ht="30" customHeight="1">
      <c r="A317" s="2021"/>
      <c r="B317" s="995" t="s">
        <v>803</v>
      </c>
      <c r="C317" s="1673">
        <f t="shared" si="27"/>
        <v>0</v>
      </c>
      <c r="D317" s="1673">
        <v>0</v>
      </c>
      <c r="E317" s="1673">
        <v>0</v>
      </c>
      <c r="F317" s="1673">
        <v>0</v>
      </c>
      <c r="G317" s="1673">
        <v>0</v>
      </c>
      <c r="H317" s="1673">
        <v>0</v>
      </c>
      <c r="I317" s="1673">
        <v>0</v>
      </c>
      <c r="J317" s="1673">
        <v>0</v>
      </c>
      <c r="K317" s="1673">
        <v>0</v>
      </c>
      <c r="L317" s="1673">
        <v>0</v>
      </c>
      <c r="M317" s="1673">
        <v>0</v>
      </c>
      <c r="N317" s="1673">
        <v>0</v>
      </c>
      <c r="O317" s="1673">
        <v>0</v>
      </c>
      <c r="P317" s="1673">
        <v>0</v>
      </c>
      <c r="Q317" s="1673">
        <v>0</v>
      </c>
      <c r="R317" s="1673">
        <v>0</v>
      </c>
      <c r="S317" s="1673">
        <v>0</v>
      </c>
      <c r="T317" s="1673">
        <v>0</v>
      </c>
      <c r="U317" s="1673">
        <v>0</v>
      </c>
      <c r="V317" s="1673">
        <v>0</v>
      </c>
      <c r="W317" s="1673">
        <v>0</v>
      </c>
      <c r="X317" s="1673">
        <v>0</v>
      </c>
      <c r="Y317" s="1673">
        <v>0</v>
      </c>
      <c r="Z317" s="1673">
        <v>0</v>
      </c>
      <c r="AA317" s="1673">
        <v>0</v>
      </c>
      <c r="AB317" s="1673">
        <v>0</v>
      </c>
      <c r="AC317" s="1673">
        <v>0</v>
      </c>
      <c r="AD317" s="1673">
        <v>0</v>
      </c>
      <c r="AE317" s="1673">
        <v>0</v>
      </c>
      <c r="AF317" s="1673">
        <v>0</v>
      </c>
      <c r="AG317" s="1673">
        <v>0</v>
      </c>
      <c r="AH317" s="1673">
        <v>0</v>
      </c>
    </row>
    <row r="318" spans="1:34" ht="30" customHeight="1">
      <c r="A318" s="2021"/>
      <c r="B318" s="1011" t="s">
        <v>804</v>
      </c>
      <c r="C318" s="1673">
        <f t="shared" si="27"/>
        <v>0</v>
      </c>
      <c r="D318" s="1673">
        <v>0</v>
      </c>
      <c r="E318" s="1673">
        <v>0</v>
      </c>
      <c r="F318" s="1673">
        <v>0</v>
      </c>
      <c r="G318" s="1673">
        <v>0</v>
      </c>
      <c r="H318" s="1673">
        <v>0</v>
      </c>
      <c r="I318" s="1673">
        <v>0</v>
      </c>
      <c r="J318" s="1673">
        <v>0</v>
      </c>
      <c r="K318" s="1673">
        <v>0</v>
      </c>
      <c r="L318" s="1673">
        <v>0</v>
      </c>
      <c r="M318" s="1673">
        <v>0</v>
      </c>
      <c r="N318" s="1673">
        <v>0</v>
      </c>
      <c r="O318" s="1673">
        <v>0</v>
      </c>
      <c r="P318" s="1673">
        <v>0</v>
      </c>
      <c r="Q318" s="1673">
        <v>0</v>
      </c>
      <c r="R318" s="1673">
        <v>0</v>
      </c>
      <c r="S318" s="1673">
        <v>0</v>
      </c>
      <c r="T318" s="1673">
        <v>0</v>
      </c>
      <c r="U318" s="1673">
        <v>0</v>
      </c>
      <c r="V318" s="1673">
        <v>0</v>
      </c>
      <c r="W318" s="1673">
        <v>0</v>
      </c>
      <c r="X318" s="1673">
        <v>0</v>
      </c>
      <c r="Y318" s="1673">
        <v>0</v>
      </c>
      <c r="Z318" s="1673">
        <v>0</v>
      </c>
      <c r="AA318" s="1673">
        <v>0</v>
      </c>
      <c r="AB318" s="1673">
        <v>0</v>
      </c>
      <c r="AC318" s="1673">
        <v>0</v>
      </c>
      <c r="AD318" s="1673">
        <v>0</v>
      </c>
      <c r="AE318" s="1673">
        <v>0</v>
      </c>
      <c r="AF318" s="1673">
        <v>0</v>
      </c>
      <c r="AG318" s="1673">
        <v>0</v>
      </c>
      <c r="AH318" s="1673">
        <v>0</v>
      </c>
    </row>
    <row r="319" spans="1:34" ht="30" customHeight="1">
      <c r="A319" s="2021"/>
      <c r="B319" s="1011" t="s">
        <v>805</v>
      </c>
      <c r="C319" s="1673">
        <f t="shared" si="27"/>
        <v>0</v>
      </c>
      <c r="D319" s="1673">
        <v>0</v>
      </c>
      <c r="E319" s="1673">
        <v>0</v>
      </c>
      <c r="F319" s="1673">
        <v>0</v>
      </c>
      <c r="G319" s="1673">
        <v>0</v>
      </c>
      <c r="H319" s="1673">
        <v>0</v>
      </c>
      <c r="I319" s="1673">
        <v>0</v>
      </c>
      <c r="J319" s="1673">
        <v>0</v>
      </c>
      <c r="K319" s="1673">
        <v>0</v>
      </c>
      <c r="L319" s="1673">
        <v>0</v>
      </c>
      <c r="M319" s="1673">
        <v>0</v>
      </c>
      <c r="N319" s="1673">
        <v>0</v>
      </c>
      <c r="O319" s="1673">
        <v>0</v>
      </c>
      <c r="P319" s="1673">
        <v>0</v>
      </c>
      <c r="Q319" s="1673">
        <v>0</v>
      </c>
      <c r="R319" s="1673">
        <v>0</v>
      </c>
      <c r="S319" s="1673">
        <v>0</v>
      </c>
      <c r="T319" s="1673">
        <v>0</v>
      </c>
      <c r="U319" s="1673">
        <v>0</v>
      </c>
      <c r="V319" s="1673">
        <v>0</v>
      </c>
      <c r="W319" s="1673">
        <v>0</v>
      </c>
      <c r="X319" s="1673">
        <v>0</v>
      </c>
      <c r="Y319" s="1673">
        <v>0</v>
      </c>
      <c r="Z319" s="1673">
        <v>0</v>
      </c>
      <c r="AA319" s="1673">
        <v>0</v>
      </c>
      <c r="AB319" s="1673">
        <v>0</v>
      </c>
      <c r="AC319" s="1673">
        <v>0</v>
      </c>
      <c r="AD319" s="1673">
        <v>0</v>
      </c>
      <c r="AE319" s="1673">
        <v>0</v>
      </c>
      <c r="AF319" s="1673">
        <v>0</v>
      </c>
      <c r="AG319" s="1673">
        <v>0</v>
      </c>
      <c r="AH319" s="1673">
        <v>0</v>
      </c>
    </row>
    <row r="320" spans="1:34" ht="30" customHeight="1">
      <c r="A320" s="2021"/>
      <c r="B320" s="1011" t="s">
        <v>806</v>
      </c>
      <c r="C320" s="1673">
        <f t="shared" si="27"/>
        <v>0</v>
      </c>
      <c r="D320" s="1673">
        <v>0</v>
      </c>
      <c r="E320" s="1673">
        <v>0</v>
      </c>
      <c r="F320" s="1673">
        <v>0</v>
      </c>
      <c r="G320" s="1673">
        <v>0</v>
      </c>
      <c r="H320" s="1673">
        <v>0</v>
      </c>
      <c r="I320" s="1673">
        <v>0</v>
      </c>
      <c r="J320" s="1673">
        <v>0</v>
      </c>
      <c r="K320" s="1673">
        <v>0</v>
      </c>
      <c r="L320" s="1673">
        <v>0</v>
      </c>
      <c r="M320" s="1673">
        <v>0</v>
      </c>
      <c r="N320" s="1673">
        <v>0</v>
      </c>
      <c r="O320" s="1673">
        <v>0</v>
      </c>
      <c r="P320" s="1673">
        <v>0</v>
      </c>
      <c r="Q320" s="1673">
        <v>0</v>
      </c>
      <c r="R320" s="1673">
        <v>0</v>
      </c>
      <c r="S320" s="1673">
        <v>0</v>
      </c>
      <c r="T320" s="1673">
        <v>0</v>
      </c>
      <c r="U320" s="1673">
        <v>0</v>
      </c>
      <c r="V320" s="1673">
        <v>0</v>
      </c>
      <c r="W320" s="1673">
        <v>0</v>
      </c>
      <c r="X320" s="1673">
        <v>0</v>
      </c>
      <c r="Y320" s="1673">
        <v>0</v>
      </c>
      <c r="Z320" s="1673">
        <v>0</v>
      </c>
      <c r="AA320" s="1673">
        <v>0</v>
      </c>
      <c r="AB320" s="1673">
        <v>0</v>
      </c>
      <c r="AC320" s="1673">
        <v>0</v>
      </c>
      <c r="AD320" s="1673">
        <v>0</v>
      </c>
      <c r="AE320" s="1673">
        <v>0</v>
      </c>
      <c r="AF320" s="1673">
        <v>0</v>
      </c>
      <c r="AG320" s="1673">
        <v>0</v>
      </c>
      <c r="AH320" s="1673">
        <v>0</v>
      </c>
    </row>
    <row r="321" spans="1:34" ht="30" customHeight="1">
      <c r="A321" s="2021"/>
      <c r="B321" s="995" t="s">
        <v>807</v>
      </c>
      <c r="C321" s="1673">
        <f t="shared" si="27"/>
        <v>0</v>
      </c>
      <c r="D321" s="1673">
        <v>0</v>
      </c>
      <c r="E321" s="1673">
        <v>0</v>
      </c>
      <c r="F321" s="1673">
        <v>0</v>
      </c>
      <c r="G321" s="1673">
        <v>0</v>
      </c>
      <c r="H321" s="1673">
        <v>0</v>
      </c>
      <c r="I321" s="1673">
        <v>0</v>
      </c>
      <c r="J321" s="1673">
        <v>0</v>
      </c>
      <c r="K321" s="1673">
        <v>0</v>
      </c>
      <c r="L321" s="1673">
        <v>0</v>
      </c>
      <c r="M321" s="1673">
        <v>0</v>
      </c>
      <c r="N321" s="1673">
        <v>0</v>
      </c>
      <c r="O321" s="1673">
        <v>0</v>
      </c>
      <c r="P321" s="1673">
        <v>0</v>
      </c>
      <c r="Q321" s="1673">
        <v>0</v>
      </c>
      <c r="R321" s="1673">
        <v>0</v>
      </c>
      <c r="S321" s="1673">
        <v>0</v>
      </c>
      <c r="T321" s="1673">
        <v>0</v>
      </c>
      <c r="U321" s="1673">
        <v>0</v>
      </c>
      <c r="V321" s="1673">
        <v>0</v>
      </c>
      <c r="W321" s="1673">
        <v>0</v>
      </c>
      <c r="X321" s="1673">
        <v>0</v>
      </c>
      <c r="Y321" s="1673">
        <v>0</v>
      </c>
      <c r="Z321" s="1673">
        <v>0</v>
      </c>
      <c r="AA321" s="1673">
        <v>0</v>
      </c>
      <c r="AB321" s="1673">
        <v>0</v>
      </c>
      <c r="AC321" s="1673">
        <v>0</v>
      </c>
      <c r="AD321" s="1673">
        <v>0</v>
      </c>
      <c r="AE321" s="1673">
        <v>0</v>
      </c>
      <c r="AF321" s="1673">
        <v>0</v>
      </c>
      <c r="AG321" s="1673">
        <v>0</v>
      </c>
      <c r="AH321" s="1673">
        <v>0</v>
      </c>
    </row>
    <row r="322" spans="1:34" ht="30" customHeight="1">
      <c r="A322" s="2021"/>
      <c r="B322" s="991" t="s">
        <v>808</v>
      </c>
      <c r="C322" s="1673">
        <f t="shared" si="27"/>
        <v>0</v>
      </c>
      <c r="D322" s="1673">
        <v>0</v>
      </c>
      <c r="E322" s="1673">
        <v>0</v>
      </c>
      <c r="F322" s="1673">
        <v>0</v>
      </c>
      <c r="G322" s="1673">
        <v>0</v>
      </c>
      <c r="H322" s="1673">
        <v>0</v>
      </c>
      <c r="I322" s="1673">
        <v>0</v>
      </c>
      <c r="J322" s="1673">
        <v>0</v>
      </c>
      <c r="K322" s="1673">
        <v>0</v>
      </c>
      <c r="L322" s="1673">
        <v>0</v>
      </c>
      <c r="M322" s="1673">
        <v>0</v>
      </c>
      <c r="N322" s="1673">
        <v>0</v>
      </c>
      <c r="O322" s="1673">
        <v>0</v>
      </c>
      <c r="P322" s="1673">
        <v>0</v>
      </c>
      <c r="Q322" s="1673">
        <v>0</v>
      </c>
      <c r="R322" s="1673">
        <v>0</v>
      </c>
      <c r="S322" s="1673">
        <v>0</v>
      </c>
      <c r="T322" s="1673">
        <v>0</v>
      </c>
      <c r="U322" s="1673">
        <v>0</v>
      </c>
      <c r="V322" s="1673">
        <v>0</v>
      </c>
      <c r="W322" s="1673">
        <v>0</v>
      </c>
      <c r="X322" s="1673">
        <v>0</v>
      </c>
      <c r="Y322" s="1673">
        <v>0</v>
      </c>
      <c r="Z322" s="1673">
        <v>0</v>
      </c>
      <c r="AA322" s="1673">
        <v>0</v>
      </c>
      <c r="AB322" s="1673">
        <v>0</v>
      </c>
      <c r="AC322" s="1673">
        <v>0</v>
      </c>
      <c r="AD322" s="1673">
        <v>0</v>
      </c>
      <c r="AE322" s="1673">
        <v>0</v>
      </c>
      <c r="AF322" s="1673">
        <v>0</v>
      </c>
      <c r="AG322" s="1673">
        <v>0</v>
      </c>
      <c r="AH322" s="1673">
        <v>0</v>
      </c>
    </row>
    <row r="323" spans="1:34" ht="30" customHeight="1">
      <c r="A323" s="2021"/>
      <c r="B323" s="1011" t="s">
        <v>821</v>
      </c>
      <c r="C323" s="1673">
        <f t="shared" si="27"/>
        <v>0</v>
      </c>
      <c r="D323" s="1673">
        <v>0</v>
      </c>
      <c r="E323" s="1673">
        <v>0</v>
      </c>
      <c r="F323" s="1673">
        <v>0</v>
      </c>
      <c r="G323" s="1673">
        <v>0</v>
      </c>
      <c r="H323" s="1673">
        <v>0</v>
      </c>
      <c r="I323" s="1673">
        <v>0</v>
      </c>
      <c r="J323" s="1673">
        <v>0</v>
      </c>
      <c r="K323" s="1673">
        <v>0</v>
      </c>
      <c r="L323" s="1673">
        <v>0</v>
      </c>
      <c r="M323" s="1673">
        <v>0</v>
      </c>
      <c r="N323" s="1673">
        <v>0</v>
      </c>
      <c r="O323" s="1673">
        <v>0</v>
      </c>
      <c r="P323" s="1673">
        <v>0</v>
      </c>
      <c r="Q323" s="1673">
        <v>0</v>
      </c>
      <c r="R323" s="1673">
        <v>0</v>
      </c>
      <c r="S323" s="1673">
        <v>0</v>
      </c>
      <c r="T323" s="1673">
        <v>0</v>
      </c>
      <c r="U323" s="1673">
        <v>0</v>
      </c>
      <c r="V323" s="1673">
        <v>0</v>
      </c>
      <c r="W323" s="1673">
        <v>0</v>
      </c>
      <c r="X323" s="1673">
        <v>0</v>
      </c>
      <c r="Y323" s="1673">
        <v>0</v>
      </c>
      <c r="Z323" s="1673">
        <v>0</v>
      </c>
      <c r="AA323" s="1673">
        <v>0</v>
      </c>
      <c r="AB323" s="1673">
        <v>0</v>
      </c>
      <c r="AC323" s="1673">
        <v>0</v>
      </c>
      <c r="AD323" s="1673">
        <v>0</v>
      </c>
      <c r="AE323" s="1673">
        <v>0</v>
      </c>
      <c r="AF323" s="1673">
        <v>0</v>
      </c>
      <c r="AG323" s="1673">
        <v>0</v>
      </c>
      <c r="AH323" s="1673">
        <v>0</v>
      </c>
    </row>
    <row r="324" spans="1:34" ht="30" customHeight="1">
      <c r="A324" s="2021"/>
      <c r="B324" s="1011" t="s">
        <v>822</v>
      </c>
      <c r="C324" s="1673">
        <f t="shared" si="27"/>
        <v>0</v>
      </c>
      <c r="D324" s="1673">
        <v>0</v>
      </c>
      <c r="E324" s="1673">
        <v>0</v>
      </c>
      <c r="F324" s="1673">
        <v>0</v>
      </c>
      <c r="G324" s="1673">
        <v>0</v>
      </c>
      <c r="H324" s="1673">
        <v>0</v>
      </c>
      <c r="I324" s="1673">
        <v>0</v>
      </c>
      <c r="J324" s="1673">
        <v>0</v>
      </c>
      <c r="K324" s="1673">
        <v>0</v>
      </c>
      <c r="L324" s="1673">
        <v>0</v>
      </c>
      <c r="M324" s="1673">
        <v>0</v>
      </c>
      <c r="N324" s="1673">
        <v>0</v>
      </c>
      <c r="O324" s="1673">
        <v>0</v>
      </c>
      <c r="P324" s="1673">
        <v>0</v>
      </c>
      <c r="Q324" s="1673">
        <v>0</v>
      </c>
      <c r="R324" s="1673">
        <v>0</v>
      </c>
      <c r="S324" s="1673">
        <v>0</v>
      </c>
      <c r="T324" s="1673">
        <v>0</v>
      </c>
      <c r="U324" s="1673">
        <v>0</v>
      </c>
      <c r="V324" s="1673">
        <v>0</v>
      </c>
      <c r="W324" s="1673">
        <v>0</v>
      </c>
      <c r="X324" s="1673">
        <v>0</v>
      </c>
      <c r="Y324" s="1673">
        <v>0</v>
      </c>
      <c r="Z324" s="1673">
        <v>0</v>
      </c>
      <c r="AA324" s="1673">
        <v>0</v>
      </c>
      <c r="AB324" s="1673">
        <v>0</v>
      </c>
      <c r="AC324" s="1673">
        <v>0</v>
      </c>
      <c r="AD324" s="1673">
        <v>0</v>
      </c>
      <c r="AE324" s="1673">
        <v>0</v>
      </c>
      <c r="AF324" s="1673">
        <v>0</v>
      </c>
      <c r="AG324" s="1673">
        <v>0</v>
      </c>
      <c r="AH324" s="1673">
        <v>0</v>
      </c>
    </row>
    <row r="325" spans="1:34" ht="19.5" customHeight="1">
      <c r="A325" s="2021"/>
      <c r="B325" s="1249" t="s">
        <v>952</v>
      </c>
      <c r="C325" s="1673">
        <f t="shared" si="27"/>
        <v>0</v>
      </c>
      <c r="D325" s="1673">
        <v>0</v>
      </c>
      <c r="E325" s="1673">
        <v>0</v>
      </c>
      <c r="F325" s="1673">
        <v>0</v>
      </c>
      <c r="G325" s="1673">
        <v>0</v>
      </c>
      <c r="H325" s="1673">
        <v>0</v>
      </c>
      <c r="I325" s="1673">
        <v>0</v>
      </c>
      <c r="J325" s="1673">
        <v>0</v>
      </c>
      <c r="K325" s="1673">
        <v>0</v>
      </c>
      <c r="L325" s="1673">
        <v>0</v>
      </c>
      <c r="M325" s="1673">
        <v>0</v>
      </c>
      <c r="N325" s="1673">
        <v>0</v>
      </c>
      <c r="O325" s="1673">
        <v>0</v>
      </c>
      <c r="P325" s="1673">
        <v>0</v>
      </c>
      <c r="Q325" s="1673">
        <v>0</v>
      </c>
      <c r="R325" s="1673">
        <v>0</v>
      </c>
      <c r="S325" s="1673">
        <v>0</v>
      </c>
      <c r="T325" s="1673">
        <v>0</v>
      </c>
      <c r="U325" s="1673">
        <v>0</v>
      </c>
      <c r="V325" s="1673">
        <v>0</v>
      </c>
      <c r="W325" s="1673">
        <v>0</v>
      </c>
      <c r="X325" s="1673">
        <v>0</v>
      </c>
      <c r="Y325" s="1673">
        <v>0</v>
      </c>
      <c r="Z325" s="1673">
        <v>0</v>
      </c>
      <c r="AA325" s="1673">
        <v>0</v>
      </c>
      <c r="AB325" s="1673">
        <v>0</v>
      </c>
      <c r="AC325" s="1673">
        <v>0</v>
      </c>
      <c r="AD325" s="1673">
        <v>0</v>
      </c>
      <c r="AE325" s="1673">
        <v>0</v>
      </c>
      <c r="AF325" s="1673">
        <v>0</v>
      </c>
      <c r="AG325" s="1673">
        <v>0</v>
      </c>
      <c r="AH325" s="1673">
        <v>0</v>
      </c>
    </row>
    <row r="326" spans="1:34" ht="19.5" customHeight="1">
      <c r="A326" s="2391" t="s">
        <v>817</v>
      </c>
      <c r="B326" s="1675" t="s">
        <v>41</v>
      </c>
      <c r="C326" s="1676">
        <f>SUM(C327:C348)</f>
        <v>822.81999999999994</v>
      </c>
      <c r="D326" s="1675">
        <f>SUM(중구배수관!D327:'중구배수관'!D348)</f>
        <v>115.42</v>
      </c>
      <c r="E326" s="1675">
        <f>SUM(중구배수관!E327:'중구배수관'!E348)</f>
        <v>0</v>
      </c>
      <c r="F326" s="1675">
        <f>SUM(중구배수관!F327:'중구배수관'!F348)</f>
        <v>0</v>
      </c>
      <c r="G326" s="1675">
        <f>SUM(중구배수관!G327:'중구배수관'!G348)</f>
        <v>0</v>
      </c>
      <c r="H326" s="1675">
        <f>SUM(중구배수관!H327:'중구배수관'!H348)</f>
        <v>0</v>
      </c>
      <c r="I326" s="1675">
        <f>SUM(중구배수관!I327:'중구배수관'!I348)</f>
        <v>0</v>
      </c>
      <c r="J326" s="1675">
        <f>SUM(중구배수관!J327:'중구배수관'!J348)</f>
        <v>0</v>
      </c>
      <c r="K326" s="1675">
        <f>SUM(중구배수관!K327:'중구배수관'!K348)</f>
        <v>0</v>
      </c>
      <c r="L326" s="1675">
        <f>SUM(중구배수관!L327:'중구배수관'!L348)</f>
        <v>0</v>
      </c>
      <c r="M326" s="1675">
        <f>SUM(중구배수관!M327:'중구배수관'!M348)</f>
        <v>0</v>
      </c>
      <c r="N326" s="1675">
        <f>SUM(중구배수관!N327:'중구배수관'!N348)</f>
        <v>0</v>
      </c>
      <c r="O326" s="1675">
        <f>SUM(중구배수관!O327:'중구배수관'!O348)</f>
        <v>0</v>
      </c>
      <c r="P326" s="1675">
        <f>SUM(중구배수관!P327:'중구배수관'!P348)</f>
        <v>0</v>
      </c>
      <c r="Q326" s="1675">
        <f>SUM(중구배수관!Q327:'중구배수관'!Q348)</f>
        <v>0</v>
      </c>
      <c r="R326" s="1675">
        <f>SUM(중구배수관!R327:'중구배수관'!R348)</f>
        <v>0</v>
      </c>
      <c r="S326" s="1675">
        <f>SUM(중구배수관!S327:'중구배수관'!S348)</f>
        <v>0</v>
      </c>
      <c r="T326" s="1675">
        <f>SUM(중구배수관!T327:'중구배수관'!T348)</f>
        <v>0</v>
      </c>
      <c r="U326" s="1675">
        <f>SUM(중구배수관!U327:'중구배수관'!U348)</f>
        <v>0</v>
      </c>
      <c r="V326" s="1675">
        <f>SUM(중구배수관!V327:'중구배수관'!V348)</f>
        <v>0</v>
      </c>
      <c r="W326" s="1675">
        <f>SUM(중구배수관!W327:'중구배수관'!W348)</f>
        <v>0</v>
      </c>
      <c r="X326" s="1675">
        <f>SUM(중구배수관!X327:'중구배수관'!X348)</f>
        <v>0</v>
      </c>
      <c r="Y326" s="1675">
        <f>SUM(중구배수관!Y327:'중구배수관'!Y348)</f>
        <v>0</v>
      </c>
      <c r="Z326" s="1675">
        <f>SUM(중구배수관!Z327:'중구배수관'!Z348)</f>
        <v>0</v>
      </c>
      <c r="AA326" s="1675">
        <f>SUM(중구배수관!AA327:'중구배수관'!AA348)</f>
        <v>0</v>
      </c>
      <c r="AB326" s="1675">
        <f>SUM(중구배수관!AB327:'중구배수관'!AB348)</f>
        <v>0</v>
      </c>
      <c r="AC326" s="1675">
        <f>SUM(중구배수관!AC327:'중구배수관'!AC348)</f>
        <v>0</v>
      </c>
      <c r="AD326" s="1675">
        <f>SUM(중구배수관!AD327:'중구배수관'!AD348)</f>
        <v>0</v>
      </c>
      <c r="AE326" s="1675">
        <f>SUM(중구배수관!AE327:'중구배수관'!AE348)</f>
        <v>703.61</v>
      </c>
      <c r="AF326" s="1675">
        <f>SUM(중구배수관!AF327:'중구배수관'!AF348)</f>
        <v>0</v>
      </c>
      <c r="AG326" s="1675">
        <f>SUM(중구배수관!AG327:'중구배수관'!AG348)</f>
        <v>0</v>
      </c>
      <c r="AH326" s="1675">
        <f>SUM(중구배수관!AH327:'중구배수관'!AH348)</f>
        <v>3.79</v>
      </c>
    </row>
    <row r="327" spans="1:34" ht="19.5" customHeight="1">
      <c r="A327" s="2391" t="s">
        <v>817</v>
      </c>
      <c r="B327" s="989" t="s">
        <v>951</v>
      </c>
      <c r="C327" s="1673">
        <f t="shared" si="27"/>
        <v>3.79</v>
      </c>
      <c r="D327" s="1673">
        <v>0</v>
      </c>
      <c r="E327" s="1673">
        <v>0</v>
      </c>
      <c r="F327" s="1673">
        <v>0</v>
      </c>
      <c r="G327" s="1673">
        <v>0</v>
      </c>
      <c r="H327" s="1673">
        <v>0</v>
      </c>
      <c r="I327" s="1673">
        <v>0</v>
      </c>
      <c r="J327" s="1673">
        <v>0</v>
      </c>
      <c r="K327" s="1673">
        <v>0</v>
      </c>
      <c r="L327" s="1673">
        <v>0</v>
      </c>
      <c r="M327" s="1673">
        <v>0</v>
      </c>
      <c r="N327" s="1673">
        <v>0</v>
      </c>
      <c r="O327" s="1673">
        <v>0</v>
      </c>
      <c r="P327" s="1673">
        <v>0</v>
      </c>
      <c r="Q327" s="1673">
        <v>0</v>
      </c>
      <c r="R327" s="1673">
        <v>0</v>
      </c>
      <c r="S327" s="1673">
        <v>0</v>
      </c>
      <c r="T327" s="1673">
        <v>0</v>
      </c>
      <c r="U327" s="1673">
        <v>0</v>
      </c>
      <c r="V327" s="1673">
        <v>0</v>
      </c>
      <c r="W327" s="1673">
        <v>0</v>
      </c>
      <c r="X327" s="1673">
        <v>0</v>
      </c>
      <c r="Y327" s="1673">
        <v>0</v>
      </c>
      <c r="Z327" s="1673">
        <v>0</v>
      </c>
      <c r="AA327" s="1673">
        <v>0</v>
      </c>
      <c r="AB327" s="1673">
        <v>0</v>
      </c>
      <c r="AC327" s="1673">
        <v>0</v>
      </c>
      <c r="AD327" s="1673">
        <v>0</v>
      </c>
      <c r="AE327" s="1673">
        <v>0</v>
      </c>
      <c r="AF327" s="1673">
        <v>0</v>
      </c>
      <c r="AG327" s="1673">
        <v>0</v>
      </c>
      <c r="AH327" s="1673">
        <v>3.79</v>
      </c>
    </row>
    <row r="328" spans="1:34" ht="30" customHeight="1">
      <c r="A328" s="2021"/>
      <c r="B328" s="989" t="s">
        <v>796</v>
      </c>
      <c r="C328" s="1673">
        <f t="shared" si="27"/>
        <v>0</v>
      </c>
      <c r="D328" s="1673">
        <v>0</v>
      </c>
      <c r="E328" s="1673">
        <v>0</v>
      </c>
      <c r="F328" s="1673">
        <v>0</v>
      </c>
      <c r="G328" s="1673">
        <v>0</v>
      </c>
      <c r="H328" s="1673">
        <v>0</v>
      </c>
      <c r="I328" s="1673">
        <v>0</v>
      </c>
      <c r="J328" s="1673">
        <v>0</v>
      </c>
      <c r="K328" s="1673">
        <v>0</v>
      </c>
      <c r="L328" s="1673">
        <v>0</v>
      </c>
      <c r="M328" s="1673">
        <v>0</v>
      </c>
      <c r="N328" s="1673">
        <v>0</v>
      </c>
      <c r="O328" s="1673">
        <v>0</v>
      </c>
      <c r="P328" s="1673">
        <v>0</v>
      </c>
      <c r="Q328" s="1673">
        <v>0</v>
      </c>
      <c r="R328" s="1673">
        <v>0</v>
      </c>
      <c r="S328" s="1673">
        <v>0</v>
      </c>
      <c r="T328" s="1673">
        <v>0</v>
      </c>
      <c r="U328" s="1673">
        <v>0</v>
      </c>
      <c r="V328" s="1673">
        <v>0</v>
      </c>
      <c r="W328" s="1673">
        <v>0</v>
      </c>
      <c r="X328" s="1673">
        <v>0</v>
      </c>
      <c r="Y328" s="1673">
        <v>0</v>
      </c>
      <c r="Z328" s="1673">
        <v>0</v>
      </c>
      <c r="AA328" s="1673">
        <v>0</v>
      </c>
      <c r="AB328" s="1673">
        <v>0</v>
      </c>
      <c r="AC328" s="1673">
        <v>0</v>
      </c>
      <c r="AD328" s="1673">
        <v>0</v>
      </c>
      <c r="AE328" s="1673">
        <v>0</v>
      </c>
      <c r="AF328" s="1673">
        <v>0</v>
      </c>
      <c r="AG328" s="1673">
        <v>0</v>
      </c>
      <c r="AH328" s="1673">
        <v>0</v>
      </c>
    </row>
    <row r="329" spans="1:34" ht="30" customHeight="1">
      <c r="A329" s="2021"/>
      <c r="B329" s="989" t="s">
        <v>797</v>
      </c>
      <c r="C329" s="1673">
        <f t="shared" si="27"/>
        <v>0</v>
      </c>
      <c r="D329" s="1673">
        <v>0</v>
      </c>
      <c r="E329" s="1673">
        <v>0</v>
      </c>
      <c r="F329" s="1673">
        <v>0</v>
      </c>
      <c r="G329" s="1673">
        <v>0</v>
      </c>
      <c r="H329" s="1673">
        <v>0</v>
      </c>
      <c r="I329" s="1673">
        <v>0</v>
      </c>
      <c r="J329" s="1673">
        <v>0</v>
      </c>
      <c r="K329" s="1673">
        <v>0</v>
      </c>
      <c r="L329" s="1673">
        <v>0</v>
      </c>
      <c r="M329" s="1673">
        <v>0</v>
      </c>
      <c r="N329" s="1673">
        <v>0</v>
      </c>
      <c r="O329" s="1673">
        <v>0</v>
      </c>
      <c r="P329" s="1673">
        <v>0</v>
      </c>
      <c r="Q329" s="1673">
        <v>0</v>
      </c>
      <c r="R329" s="1673">
        <v>0</v>
      </c>
      <c r="S329" s="1673">
        <v>0</v>
      </c>
      <c r="T329" s="1673">
        <v>0</v>
      </c>
      <c r="U329" s="1673">
        <v>0</v>
      </c>
      <c r="V329" s="1673">
        <v>0</v>
      </c>
      <c r="W329" s="1673">
        <v>0</v>
      </c>
      <c r="X329" s="1673">
        <v>0</v>
      </c>
      <c r="Y329" s="1673">
        <v>0</v>
      </c>
      <c r="Z329" s="1673">
        <v>0</v>
      </c>
      <c r="AA329" s="1673">
        <v>0</v>
      </c>
      <c r="AB329" s="1673">
        <v>0</v>
      </c>
      <c r="AC329" s="1673">
        <v>0</v>
      </c>
      <c r="AD329" s="1673">
        <v>0</v>
      </c>
      <c r="AE329" s="1673">
        <v>0</v>
      </c>
      <c r="AF329" s="1673">
        <v>0</v>
      </c>
      <c r="AG329" s="1673">
        <v>0</v>
      </c>
      <c r="AH329" s="1673">
        <v>0</v>
      </c>
    </row>
    <row r="330" spans="1:34" ht="30" customHeight="1">
      <c r="A330" s="2021"/>
      <c r="B330" s="989" t="s">
        <v>798</v>
      </c>
      <c r="C330" s="1673">
        <f t="shared" si="27"/>
        <v>0</v>
      </c>
      <c r="D330" s="1673">
        <v>0</v>
      </c>
      <c r="E330" s="1673">
        <v>0</v>
      </c>
      <c r="F330" s="1673">
        <v>0</v>
      </c>
      <c r="G330" s="1673">
        <v>0</v>
      </c>
      <c r="H330" s="1673">
        <v>0</v>
      </c>
      <c r="I330" s="1673">
        <v>0</v>
      </c>
      <c r="J330" s="1673">
        <v>0</v>
      </c>
      <c r="K330" s="1673">
        <v>0</v>
      </c>
      <c r="L330" s="1673">
        <v>0</v>
      </c>
      <c r="M330" s="1673">
        <v>0</v>
      </c>
      <c r="N330" s="1673">
        <v>0</v>
      </c>
      <c r="O330" s="1673">
        <v>0</v>
      </c>
      <c r="P330" s="1673">
        <v>0</v>
      </c>
      <c r="Q330" s="1673">
        <v>0</v>
      </c>
      <c r="R330" s="1673">
        <v>0</v>
      </c>
      <c r="S330" s="1673">
        <v>0</v>
      </c>
      <c r="T330" s="1673">
        <v>0</v>
      </c>
      <c r="U330" s="1673">
        <v>0</v>
      </c>
      <c r="V330" s="1673">
        <v>0</v>
      </c>
      <c r="W330" s="1673">
        <v>0</v>
      </c>
      <c r="X330" s="1673">
        <v>0</v>
      </c>
      <c r="Y330" s="1673">
        <v>0</v>
      </c>
      <c r="Z330" s="1673">
        <v>0</v>
      </c>
      <c r="AA330" s="1673">
        <v>0</v>
      </c>
      <c r="AB330" s="1673">
        <v>0</v>
      </c>
      <c r="AC330" s="1673">
        <v>0</v>
      </c>
      <c r="AD330" s="1673">
        <v>0</v>
      </c>
      <c r="AE330" s="1673">
        <v>0</v>
      </c>
      <c r="AF330" s="1673">
        <v>0</v>
      </c>
      <c r="AG330" s="1673">
        <v>0</v>
      </c>
      <c r="AH330" s="1673">
        <v>0</v>
      </c>
    </row>
    <row r="331" spans="1:34" ht="30" customHeight="1">
      <c r="A331" s="2021"/>
      <c r="B331" s="989" t="s">
        <v>780</v>
      </c>
      <c r="C331" s="1673">
        <f t="shared" si="27"/>
        <v>615.27</v>
      </c>
      <c r="D331" s="1673">
        <v>0</v>
      </c>
      <c r="E331" s="1673">
        <v>0</v>
      </c>
      <c r="F331" s="1673">
        <v>0</v>
      </c>
      <c r="G331" s="1673">
        <v>0</v>
      </c>
      <c r="H331" s="1673">
        <v>0</v>
      </c>
      <c r="I331" s="1673">
        <v>0</v>
      </c>
      <c r="J331" s="1673">
        <v>0</v>
      </c>
      <c r="K331" s="1673">
        <v>0</v>
      </c>
      <c r="L331" s="1673">
        <v>0</v>
      </c>
      <c r="M331" s="1673">
        <v>0</v>
      </c>
      <c r="N331" s="1673">
        <v>0</v>
      </c>
      <c r="O331" s="1673">
        <v>0</v>
      </c>
      <c r="P331" s="1673">
        <v>0</v>
      </c>
      <c r="Q331" s="1673">
        <v>0</v>
      </c>
      <c r="R331" s="1673">
        <v>0</v>
      </c>
      <c r="S331" s="1673">
        <v>0</v>
      </c>
      <c r="T331" s="1673">
        <v>0</v>
      </c>
      <c r="U331" s="1673">
        <v>0</v>
      </c>
      <c r="V331" s="1673">
        <v>0</v>
      </c>
      <c r="W331" s="1673">
        <v>0</v>
      </c>
      <c r="X331" s="1673">
        <v>0</v>
      </c>
      <c r="Y331" s="1673">
        <v>0</v>
      </c>
      <c r="Z331" s="1673">
        <v>0</v>
      </c>
      <c r="AA331" s="1673">
        <v>0</v>
      </c>
      <c r="AB331" s="1673">
        <v>0</v>
      </c>
      <c r="AC331" s="1673">
        <v>0</v>
      </c>
      <c r="AD331" s="1673">
        <v>0</v>
      </c>
      <c r="AE331" s="1673">
        <v>615.27</v>
      </c>
      <c r="AF331" s="1673">
        <v>0</v>
      </c>
      <c r="AG331" s="1673">
        <v>0</v>
      </c>
      <c r="AH331" s="1673">
        <v>0</v>
      </c>
    </row>
    <row r="332" spans="1:34" ht="30" customHeight="1">
      <c r="A332" s="2021"/>
      <c r="B332" s="991" t="s">
        <v>781</v>
      </c>
      <c r="C332" s="1673">
        <f t="shared" si="27"/>
        <v>0</v>
      </c>
      <c r="D332" s="1673">
        <v>0</v>
      </c>
      <c r="E332" s="1673">
        <v>0</v>
      </c>
      <c r="F332" s="1673">
        <v>0</v>
      </c>
      <c r="G332" s="1673">
        <v>0</v>
      </c>
      <c r="H332" s="1673">
        <v>0</v>
      </c>
      <c r="I332" s="1673">
        <v>0</v>
      </c>
      <c r="J332" s="1673">
        <v>0</v>
      </c>
      <c r="K332" s="1673">
        <v>0</v>
      </c>
      <c r="L332" s="1673">
        <v>0</v>
      </c>
      <c r="M332" s="1673">
        <v>0</v>
      </c>
      <c r="N332" s="1673">
        <v>0</v>
      </c>
      <c r="O332" s="1673">
        <v>0</v>
      </c>
      <c r="P332" s="1673">
        <v>0</v>
      </c>
      <c r="Q332" s="1673">
        <v>0</v>
      </c>
      <c r="R332" s="1673">
        <v>0</v>
      </c>
      <c r="S332" s="1673">
        <v>0</v>
      </c>
      <c r="T332" s="1673">
        <v>0</v>
      </c>
      <c r="U332" s="1673">
        <v>0</v>
      </c>
      <c r="V332" s="1673">
        <v>0</v>
      </c>
      <c r="W332" s="1673">
        <v>0</v>
      </c>
      <c r="X332" s="1673">
        <v>0</v>
      </c>
      <c r="Y332" s="1673">
        <v>0</v>
      </c>
      <c r="Z332" s="1673">
        <v>0</v>
      </c>
      <c r="AA332" s="1673">
        <v>0</v>
      </c>
      <c r="AB332" s="1673">
        <v>0</v>
      </c>
      <c r="AC332" s="1673">
        <v>0</v>
      </c>
      <c r="AD332" s="1673">
        <v>0</v>
      </c>
      <c r="AE332" s="1673">
        <v>0</v>
      </c>
      <c r="AF332" s="1673">
        <v>0</v>
      </c>
      <c r="AG332" s="1673">
        <v>0</v>
      </c>
      <c r="AH332" s="1673">
        <v>0</v>
      </c>
    </row>
    <row r="333" spans="1:34" ht="30" customHeight="1">
      <c r="A333" s="2021"/>
      <c r="B333" s="991" t="s">
        <v>786</v>
      </c>
      <c r="C333" s="1673">
        <f t="shared" si="27"/>
        <v>115.42</v>
      </c>
      <c r="D333" s="1673">
        <v>115.42</v>
      </c>
      <c r="E333" s="1673">
        <v>0</v>
      </c>
      <c r="F333" s="1673">
        <v>0</v>
      </c>
      <c r="G333" s="1673">
        <v>0</v>
      </c>
      <c r="H333" s="1673">
        <v>0</v>
      </c>
      <c r="I333" s="1673">
        <v>0</v>
      </c>
      <c r="J333" s="1673">
        <v>0</v>
      </c>
      <c r="K333" s="1673">
        <v>0</v>
      </c>
      <c r="L333" s="1673">
        <v>0</v>
      </c>
      <c r="M333" s="1673">
        <v>0</v>
      </c>
      <c r="N333" s="1673">
        <v>0</v>
      </c>
      <c r="O333" s="1673">
        <v>0</v>
      </c>
      <c r="P333" s="1673">
        <v>0</v>
      </c>
      <c r="Q333" s="1673">
        <v>0</v>
      </c>
      <c r="R333" s="1673">
        <v>0</v>
      </c>
      <c r="S333" s="1673">
        <v>0</v>
      </c>
      <c r="T333" s="1673">
        <v>0</v>
      </c>
      <c r="U333" s="1673">
        <v>0</v>
      </c>
      <c r="V333" s="1673">
        <v>0</v>
      </c>
      <c r="W333" s="1673">
        <v>0</v>
      </c>
      <c r="X333" s="1673">
        <v>0</v>
      </c>
      <c r="Y333" s="1673">
        <v>0</v>
      </c>
      <c r="Z333" s="1673">
        <v>0</v>
      </c>
      <c r="AA333" s="1673">
        <v>0</v>
      </c>
      <c r="AB333" s="1673">
        <v>0</v>
      </c>
      <c r="AC333" s="1673">
        <v>0</v>
      </c>
      <c r="AD333" s="1673">
        <v>0</v>
      </c>
      <c r="AE333" s="1673">
        <v>0</v>
      </c>
      <c r="AF333" s="1673">
        <v>0</v>
      </c>
      <c r="AG333" s="1673">
        <v>0</v>
      </c>
      <c r="AH333" s="1673">
        <v>0</v>
      </c>
    </row>
    <row r="334" spans="1:34" ht="30" customHeight="1">
      <c r="A334" s="2021"/>
      <c r="B334" s="991" t="s">
        <v>799</v>
      </c>
      <c r="C334" s="1673">
        <f t="shared" si="27"/>
        <v>0</v>
      </c>
      <c r="D334" s="1673">
        <v>0</v>
      </c>
      <c r="E334" s="1673">
        <v>0</v>
      </c>
      <c r="F334" s="1673">
        <v>0</v>
      </c>
      <c r="G334" s="1673">
        <v>0</v>
      </c>
      <c r="H334" s="1673">
        <v>0</v>
      </c>
      <c r="I334" s="1673">
        <v>0</v>
      </c>
      <c r="J334" s="1673">
        <v>0</v>
      </c>
      <c r="K334" s="1673">
        <v>0</v>
      </c>
      <c r="L334" s="1673">
        <v>0</v>
      </c>
      <c r="M334" s="1673">
        <v>0</v>
      </c>
      <c r="N334" s="1673">
        <v>0</v>
      </c>
      <c r="O334" s="1673">
        <v>0</v>
      </c>
      <c r="P334" s="1673">
        <v>0</v>
      </c>
      <c r="Q334" s="1673">
        <v>0</v>
      </c>
      <c r="R334" s="1673">
        <v>0</v>
      </c>
      <c r="S334" s="1673">
        <v>0</v>
      </c>
      <c r="T334" s="1673">
        <v>0</v>
      </c>
      <c r="U334" s="1673">
        <v>0</v>
      </c>
      <c r="V334" s="1673">
        <v>0</v>
      </c>
      <c r="W334" s="1673">
        <v>0</v>
      </c>
      <c r="X334" s="1673">
        <v>0</v>
      </c>
      <c r="Y334" s="1673">
        <v>0</v>
      </c>
      <c r="Z334" s="1673">
        <v>0</v>
      </c>
      <c r="AA334" s="1673">
        <v>0</v>
      </c>
      <c r="AB334" s="1673">
        <v>0</v>
      </c>
      <c r="AC334" s="1673">
        <v>0</v>
      </c>
      <c r="AD334" s="1673">
        <v>0</v>
      </c>
      <c r="AE334" s="1673">
        <v>0</v>
      </c>
      <c r="AF334" s="1673">
        <v>0</v>
      </c>
      <c r="AG334" s="1673">
        <v>0</v>
      </c>
      <c r="AH334" s="1673">
        <v>0</v>
      </c>
    </row>
    <row r="335" spans="1:34" ht="30" customHeight="1">
      <c r="A335" s="2021"/>
      <c r="B335" s="991" t="s">
        <v>787</v>
      </c>
      <c r="C335" s="1673">
        <f t="shared" si="27"/>
        <v>0</v>
      </c>
      <c r="D335" s="1673">
        <v>0</v>
      </c>
      <c r="E335" s="1673">
        <v>0</v>
      </c>
      <c r="F335" s="1673">
        <v>0</v>
      </c>
      <c r="G335" s="1673">
        <v>0</v>
      </c>
      <c r="H335" s="1673">
        <v>0</v>
      </c>
      <c r="I335" s="1673">
        <v>0</v>
      </c>
      <c r="J335" s="1673">
        <v>0</v>
      </c>
      <c r="K335" s="1673">
        <v>0</v>
      </c>
      <c r="L335" s="1673">
        <v>0</v>
      </c>
      <c r="M335" s="1673">
        <v>0</v>
      </c>
      <c r="N335" s="1673">
        <v>0</v>
      </c>
      <c r="O335" s="1673">
        <v>0</v>
      </c>
      <c r="P335" s="1673">
        <v>0</v>
      </c>
      <c r="Q335" s="1673">
        <v>0</v>
      </c>
      <c r="R335" s="1673">
        <v>0</v>
      </c>
      <c r="S335" s="1673">
        <v>0</v>
      </c>
      <c r="T335" s="1673">
        <v>0</v>
      </c>
      <c r="U335" s="1673">
        <v>0</v>
      </c>
      <c r="V335" s="1673">
        <v>0</v>
      </c>
      <c r="W335" s="1673">
        <v>0</v>
      </c>
      <c r="X335" s="1673">
        <v>0</v>
      </c>
      <c r="Y335" s="1673">
        <v>0</v>
      </c>
      <c r="Z335" s="1673">
        <v>0</v>
      </c>
      <c r="AA335" s="1673">
        <v>0</v>
      </c>
      <c r="AB335" s="1673">
        <v>0</v>
      </c>
      <c r="AC335" s="1673">
        <v>0</v>
      </c>
      <c r="AD335" s="1673">
        <v>0</v>
      </c>
      <c r="AE335" s="1673">
        <v>0</v>
      </c>
      <c r="AF335" s="1673">
        <v>0</v>
      </c>
      <c r="AG335" s="1673">
        <v>0</v>
      </c>
      <c r="AH335" s="1673">
        <v>0</v>
      </c>
    </row>
    <row r="336" spans="1:34" s="1710" customFormat="1" ht="30" customHeight="1">
      <c r="A336" s="2021"/>
      <c r="B336" s="991" t="s">
        <v>1533</v>
      </c>
      <c r="C336" s="1673">
        <f>SUM(D336:AH336)</f>
        <v>0</v>
      </c>
      <c r="D336" s="1673">
        <v>0</v>
      </c>
      <c r="E336" s="1673">
        <v>0</v>
      </c>
      <c r="F336" s="1673">
        <v>0</v>
      </c>
      <c r="G336" s="1673">
        <v>0</v>
      </c>
      <c r="H336" s="1673">
        <v>0</v>
      </c>
      <c r="I336" s="1673">
        <v>0</v>
      </c>
      <c r="J336" s="1673">
        <v>0</v>
      </c>
      <c r="K336" s="1673">
        <v>0</v>
      </c>
      <c r="L336" s="1673">
        <v>0</v>
      </c>
      <c r="M336" s="1673">
        <v>0</v>
      </c>
      <c r="N336" s="1673">
        <v>0</v>
      </c>
      <c r="O336" s="1673">
        <v>0</v>
      </c>
      <c r="P336" s="1673">
        <v>0</v>
      </c>
      <c r="Q336" s="1673">
        <v>0</v>
      </c>
      <c r="R336" s="1673">
        <v>0</v>
      </c>
      <c r="S336" s="1673">
        <v>0</v>
      </c>
      <c r="T336" s="1673">
        <v>0</v>
      </c>
      <c r="U336" s="1673">
        <v>0</v>
      </c>
      <c r="V336" s="1673">
        <v>0</v>
      </c>
      <c r="W336" s="1673">
        <v>0</v>
      </c>
      <c r="X336" s="1673">
        <v>0</v>
      </c>
      <c r="Y336" s="1673">
        <v>0</v>
      </c>
      <c r="Z336" s="1673">
        <v>0</v>
      </c>
      <c r="AA336" s="1673">
        <v>0</v>
      </c>
      <c r="AB336" s="1673">
        <v>0</v>
      </c>
      <c r="AC336" s="1673">
        <v>0</v>
      </c>
      <c r="AD336" s="1673">
        <v>0</v>
      </c>
      <c r="AE336" s="1673">
        <v>0</v>
      </c>
      <c r="AF336" s="1673">
        <v>0</v>
      </c>
      <c r="AG336" s="1673">
        <v>0</v>
      </c>
      <c r="AH336" s="1673">
        <v>0</v>
      </c>
    </row>
    <row r="337" spans="1:34" s="1710" customFormat="1" ht="30" customHeight="1">
      <c r="A337" s="2021"/>
      <c r="B337" s="991" t="s">
        <v>1534</v>
      </c>
      <c r="C337" s="1673">
        <f>SUM(D337:AH337)</f>
        <v>0</v>
      </c>
      <c r="D337" s="1673">
        <v>0</v>
      </c>
      <c r="E337" s="1673">
        <v>0</v>
      </c>
      <c r="F337" s="1673">
        <v>0</v>
      </c>
      <c r="G337" s="1673">
        <v>0</v>
      </c>
      <c r="H337" s="1673">
        <v>0</v>
      </c>
      <c r="I337" s="1673">
        <v>0</v>
      </c>
      <c r="J337" s="1673">
        <v>0</v>
      </c>
      <c r="K337" s="1673">
        <v>0</v>
      </c>
      <c r="L337" s="1673">
        <v>0</v>
      </c>
      <c r="M337" s="1673">
        <v>0</v>
      </c>
      <c r="N337" s="1673">
        <v>0</v>
      </c>
      <c r="O337" s="1673">
        <v>0</v>
      </c>
      <c r="P337" s="1673">
        <v>0</v>
      </c>
      <c r="Q337" s="1673">
        <v>0</v>
      </c>
      <c r="R337" s="1673">
        <v>0</v>
      </c>
      <c r="S337" s="1673">
        <v>0</v>
      </c>
      <c r="T337" s="1673">
        <v>0</v>
      </c>
      <c r="U337" s="1673">
        <v>0</v>
      </c>
      <c r="V337" s="1673">
        <v>0</v>
      </c>
      <c r="W337" s="1673">
        <v>0</v>
      </c>
      <c r="X337" s="1673">
        <v>0</v>
      </c>
      <c r="Y337" s="1673">
        <v>0</v>
      </c>
      <c r="Z337" s="1673">
        <v>0</v>
      </c>
      <c r="AA337" s="1673">
        <v>0</v>
      </c>
      <c r="AB337" s="1673">
        <v>0</v>
      </c>
      <c r="AC337" s="1673">
        <v>0</v>
      </c>
      <c r="AD337" s="1673">
        <v>0</v>
      </c>
      <c r="AE337" s="1673">
        <v>0</v>
      </c>
      <c r="AF337" s="1673">
        <v>0</v>
      </c>
      <c r="AG337" s="1673">
        <v>0</v>
      </c>
      <c r="AH337" s="1673">
        <v>0</v>
      </c>
    </row>
    <row r="338" spans="1:34" ht="30" customHeight="1">
      <c r="A338" s="2021"/>
      <c r="B338" s="989" t="s">
        <v>801</v>
      </c>
      <c r="C338" s="1673">
        <f t="shared" si="27"/>
        <v>0</v>
      </c>
      <c r="D338" s="1673">
        <v>0</v>
      </c>
      <c r="E338" s="1673">
        <v>0</v>
      </c>
      <c r="F338" s="1673">
        <v>0</v>
      </c>
      <c r="G338" s="1673">
        <v>0</v>
      </c>
      <c r="H338" s="1673">
        <v>0</v>
      </c>
      <c r="I338" s="1673">
        <v>0</v>
      </c>
      <c r="J338" s="1673">
        <v>0</v>
      </c>
      <c r="K338" s="1673">
        <v>0</v>
      </c>
      <c r="L338" s="1673">
        <v>0</v>
      </c>
      <c r="M338" s="1673">
        <v>0</v>
      </c>
      <c r="N338" s="1673">
        <v>0</v>
      </c>
      <c r="O338" s="1673">
        <v>0</v>
      </c>
      <c r="P338" s="1673">
        <v>0</v>
      </c>
      <c r="Q338" s="1673">
        <v>0</v>
      </c>
      <c r="R338" s="1673">
        <v>0</v>
      </c>
      <c r="S338" s="1673">
        <v>0</v>
      </c>
      <c r="T338" s="1673">
        <v>0</v>
      </c>
      <c r="U338" s="1673">
        <v>0</v>
      </c>
      <c r="V338" s="1673">
        <v>0</v>
      </c>
      <c r="W338" s="1673">
        <v>0</v>
      </c>
      <c r="X338" s="1673">
        <v>0</v>
      </c>
      <c r="Y338" s="1673">
        <v>0</v>
      </c>
      <c r="Z338" s="1673">
        <v>0</v>
      </c>
      <c r="AA338" s="1673">
        <v>0</v>
      </c>
      <c r="AB338" s="1673">
        <v>0</v>
      </c>
      <c r="AC338" s="1673">
        <v>0</v>
      </c>
      <c r="AD338" s="1673">
        <v>0</v>
      </c>
      <c r="AE338" s="1673">
        <v>0</v>
      </c>
      <c r="AF338" s="1673">
        <v>0</v>
      </c>
      <c r="AG338" s="1673">
        <v>0</v>
      </c>
      <c r="AH338" s="1673">
        <v>0</v>
      </c>
    </row>
    <row r="339" spans="1:34" ht="30" customHeight="1">
      <c r="A339" s="2021"/>
      <c r="B339" s="995" t="s">
        <v>802</v>
      </c>
      <c r="C339" s="1673">
        <f t="shared" si="27"/>
        <v>0</v>
      </c>
      <c r="D339" s="1673">
        <v>0</v>
      </c>
      <c r="E339" s="1673">
        <v>0</v>
      </c>
      <c r="F339" s="1673">
        <v>0</v>
      </c>
      <c r="G339" s="1673">
        <v>0</v>
      </c>
      <c r="H339" s="1673">
        <v>0</v>
      </c>
      <c r="I339" s="1673">
        <v>0</v>
      </c>
      <c r="J339" s="1673">
        <v>0</v>
      </c>
      <c r="K339" s="1673">
        <v>0</v>
      </c>
      <c r="L339" s="1673">
        <v>0</v>
      </c>
      <c r="M339" s="1673">
        <v>0</v>
      </c>
      <c r="N339" s="1673">
        <v>0</v>
      </c>
      <c r="O339" s="1673">
        <v>0</v>
      </c>
      <c r="P339" s="1673">
        <v>0</v>
      </c>
      <c r="Q339" s="1673">
        <v>0</v>
      </c>
      <c r="R339" s="1673">
        <v>0</v>
      </c>
      <c r="S339" s="1673">
        <v>0</v>
      </c>
      <c r="T339" s="1673">
        <v>0</v>
      </c>
      <c r="U339" s="1673">
        <v>0</v>
      </c>
      <c r="V339" s="1673">
        <v>0</v>
      </c>
      <c r="W339" s="1673">
        <v>0</v>
      </c>
      <c r="X339" s="1673">
        <v>0</v>
      </c>
      <c r="Y339" s="1673">
        <v>0</v>
      </c>
      <c r="Z339" s="1673">
        <v>0</v>
      </c>
      <c r="AA339" s="1673">
        <v>0</v>
      </c>
      <c r="AB339" s="1673">
        <v>0</v>
      </c>
      <c r="AC339" s="1673">
        <v>0</v>
      </c>
      <c r="AD339" s="1673">
        <v>0</v>
      </c>
      <c r="AE339" s="1673">
        <v>0</v>
      </c>
      <c r="AF339" s="1673">
        <v>0</v>
      </c>
      <c r="AG339" s="1673">
        <v>0</v>
      </c>
      <c r="AH339" s="1673">
        <v>0</v>
      </c>
    </row>
    <row r="340" spans="1:34" ht="30" customHeight="1">
      <c r="A340" s="2021"/>
      <c r="B340" s="995" t="s">
        <v>803</v>
      </c>
      <c r="C340" s="1673">
        <f t="shared" si="27"/>
        <v>0</v>
      </c>
      <c r="D340" s="1673">
        <v>0</v>
      </c>
      <c r="E340" s="1673">
        <v>0</v>
      </c>
      <c r="F340" s="1673">
        <v>0</v>
      </c>
      <c r="G340" s="1673">
        <v>0</v>
      </c>
      <c r="H340" s="1673">
        <v>0</v>
      </c>
      <c r="I340" s="1673">
        <v>0</v>
      </c>
      <c r="J340" s="1673">
        <v>0</v>
      </c>
      <c r="K340" s="1673">
        <v>0</v>
      </c>
      <c r="L340" s="1673">
        <v>0</v>
      </c>
      <c r="M340" s="1673">
        <v>0</v>
      </c>
      <c r="N340" s="1673">
        <v>0</v>
      </c>
      <c r="O340" s="1673">
        <v>0</v>
      </c>
      <c r="P340" s="1673">
        <v>0</v>
      </c>
      <c r="Q340" s="1673">
        <v>0</v>
      </c>
      <c r="R340" s="1673">
        <v>0</v>
      </c>
      <c r="S340" s="1673">
        <v>0</v>
      </c>
      <c r="T340" s="1673">
        <v>0</v>
      </c>
      <c r="U340" s="1673">
        <v>0</v>
      </c>
      <c r="V340" s="1673">
        <v>0</v>
      </c>
      <c r="W340" s="1673">
        <v>0</v>
      </c>
      <c r="X340" s="1673">
        <v>0</v>
      </c>
      <c r="Y340" s="1673">
        <v>0</v>
      </c>
      <c r="Z340" s="1673">
        <v>0</v>
      </c>
      <c r="AA340" s="1673">
        <v>0</v>
      </c>
      <c r="AB340" s="1673">
        <v>0</v>
      </c>
      <c r="AC340" s="1673">
        <v>0</v>
      </c>
      <c r="AD340" s="1673">
        <v>0</v>
      </c>
      <c r="AE340" s="1673">
        <v>0</v>
      </c>
      <c r="AF340" s="1673">
        <v>0</v>
      </c>
      <c r="AG340" s="1673">
        <v>0</v>
      </c>
      <c r="AH340" s="1673">
        <v>0</v>
      </c>
    </row>
    <row r="341" spans="1:34" ht="30" customHeight="1">
      <c r="A341" s="2021"/>
      <c r="B341" s="1011" t="s">
        <v>804</v>
      </c>
      <c r="C341" s="1673">
        <f t="shared" si="27"/>
        <v>0</v>
      </c>
      <c r="D341" s="1673">
        <v>0</v>
      </c>
      <c r="E341" s="1673">
        <v>0</v>
      </c>
      <c r="F341" s="1673">
        <v>0</v>
      </c>
      <c r="G341" s="1673">
        <v>0</v>
      </c>
      <c r="H341" s="1673">
        <v>0</v>
      </c>
      <c r="I341" s="1673">
        <v>0</v>
      </c>
      <c r="J341" s="1673">
        <v>0</v>
      </c>
      <c r="K341" s="1673">
        <v>0</v>
      </c>
      <c r="L341" s="1673">
        <v>0</v>
      </c>
      <c r="M341" s="1673">
        <v>0</v>
      </c>
      <c r="N341" s="1673">
        <v>0</v>
      </c>
      <c r="O341" s="1673">
        <v>0</v>
      </c>
      <c r="P341" s="1673">
        <v>0</v>
      </c>
      <c r="Q341" s="1673">
        <v>0</v>
      </c>
      <c r="R341" s="1673">
        <v>0</v>
      </c>
      <c r="S341" s="1673">
        <v>0</v>
      </c>
      <c r="T341" s="1673">
        <v>0</v>
      </c>
      <c r="U341" s="1673">
        <v>0</v>
      </c>
      <c r="V341" s="1673">
        <v>0</v>
      </c>
      <c r="W341" s="1673">
        <v>0</v>
      </c>
      <c r="X341" s="1673">
        <v>0</v>
      </c>
      <c r="Y341" s="1673">
        <v>0</v>
      </c>
      <c r="Z341" s="1673">
        <v>0</v>
      </c>
      <c r="AA341" s="1673">
        <v>0</v>
      </c>
      <c r="AB341" s="1673">
        <v>0</v>
      </c>
      <c r="AC341" s="1673">
        <v>0</v>
      </c>
      <c r="AD341" s="1673">
        <v>0</v>
      </c>
      <c r="AE341" s="1673">
        <v>0</v>
      </c>
      <c r="AF341" s="1673">
        <v>0</v>
      </c>
      <c r="AG341" s="1673">
        <v>0</v>
      </c>
      <c r="AH341" s="1673">
        <v>0</v>
      </c>
    </row>
    <row r="342" spans="1:34" ht="30" customHeight="1">
      <c r="A342" s="2021"/>
      <c r="B342" s="1011" t="s">
        <v>805</v>
      </c>
      <c r="C342" s="1673">
        <f t="shared" si="27"/>
        <v>0</v>
      </c>
      <c r="D342" s="1673">
        <v>0</v>
      </c>
      <c r="E342" s="1673">
        <v>0</v>
      </c>
      <c r="F342" s="1673">
        <v>0</v>
      </c>
      <c r="G342" s="1673">
        <v>0</v>
      </c>
      <c r="H342" s="1673">
        <v>0</v>
      </c>
      <c r="I342" s="1673">
        <v>0</v>
      </c>
      <c r="J342" s="1673">
        <v>0</v>
      </c>
      <c r="K342" s="1673">
        <v>0</v>
      </c>
      <c r="L342" s="1673">
        <v>0</v>
      </c>
      <c r="M342" s="1673">
        <v>0</v>
      </c>
      <c r="N342" s="1673">
        <v>0</v>
      </c>
      <c r="O342" s="1673">
        <v>0</v>
      </c>
      <c r="P342" s="1673">
        <v>0</v>
      </c>
      <c r="Q342" s="1673">
        <v>0</v>
      </c>
      <c r="R342" s="1673">
        <v>0</v>
      </c>
      <c r="S342" s="1673">
        <v>0</v>
      </c>
      <c r="T342" s="1673">
        <v>0</v>
      </c>
      <c r="U342" s="1673">
        <v>0</v>
      </c>
      <c r="V342" s="1673">
        <v>0</v>
      </c>
      <c r="W342" s="1673">
        <v>0</v>
      </c>
      <c r="X342" s="1673">
        <v>0</v>
      </c>
      <c r="Y342" s="1673">
        <v>0</v>
      </c>
      <c r="Z342" s="1673">
        <v>0</v>
      </c>
      <c r="AA342" s="1673">
        <v>0</v>
      </c>
      <c r="AB342" s="1673">
        <v>0</v>
      </c>
      <c r="AC342" s="1673">
        <v>0</v>
      </c>
      <c r="AD342" s="1673">
        <v>0</v>
      </c>
      <c r="AE342" s="1673">
        <v>0</v>
      </c>
      <c r="AF342" s="1673">
        <v>0</v>
      </c>
      <c r="AG342" s="1673">
        <v>0</v>
      </c>
      <c r="AH342" s="1673">
        <v>0</v>
      </c>
    </row>
    <row r="343" spans="1:34" ht="30" customHeight="1">
      <c r="A343" s="2021"/>
      <c r="B343" s="1011" t="s">
        <v>806</v>
      </c>
      <c r="C343" s="1673">
        <f t="shared" si="27"/>
        <v>0</v>
      </c>
      <c r="D343" s="1673">
        <v>0</v>
      </c>
      <c r="E343" s="1673">
        <v>0</v>
      </c>
      <c r="F343" s="1673">
        <v>0</v>
      </c>
      <c r="G343" s="1673">
        <v>0</v>
      </c>
      <c r="H343" s="1673">
        <v>0</v>
      </c>
      <c r="I343" s="1673">
        <v>0</v>
      </c>
      <c r="J343" s="1673">
        <v>0</v>
      </c>
      <c r="K343" s="1673">
        <v>0</v>
      </c>
      <c r="L343" s="1673">
        <v>0</v>
      </c>
      <c r="M343" s="1673">
        <v>0</v>
      </c>
      <c r="N343" s="1673">
        <v>0</v>
      </c>
      <c r="O343" s="1673">
        <v>0</v>
      </c>
      <c r="P343" s="1673">
        <v>0</v>
      </c>
      <c r="Q343" s="1673">
        <v>0</v>
      </c>
      <c r="R343" s="1673">
        <v>0</v>
      </c>
      <c r="S343" s="1673">
        <v>0</v>
      </c>
      <c r="T343" s="1673">
        <v>0</v>
      </c>
      <c r="U343" s="1673">
        <v>0</v>
      </c>
      <c r="V343" s="1673">
        <v>0</v>
      </c>
      <c r="W343" s="1673">
        <v>0</v>
      </c>
      <c r="X343" s="1673">
        <v>0</v>
      </c>
      <c r="Y343" s="1673">
        <v>0</v>
      </c>
      <c r="Z343" s="1673">
        <v>0</v>
      </c>
      <c r="AA343" s="1673">
        <v>0</v>
      </c>
      <c r="AB343" s="1673">
        <v>0</v>
      </c>
      <c r="AC343" s="1673">
        <v>0</v>
      </c>
      <c r="AD343" s="1673">
        <v>0</v>
      </c>
      <c r="AE343" s="1673">
        <v>0</v>
      </c>
      <c r="AF343" s="1673">
        <v>0</v>
      </c>
      <c r="AG343" s="1673">
        <v>0</v>
      </c>
      <c r="AH343" s="1673">
        <v>0</v>
      </c>
    </row>
    <row r="344" spans="1:34" ht="30" customHeight="1">
      <c r="A344" s="2021"/>
      <c r="B344" s="995" t="s">
        <v>807</v>
      </c>
      <c r="C344" s="1673">
        <f t="shared" si="27"/>
        <v>88.34</v>
      </c>
      <c r="D344" s="1673">
        <v>0</v>
      </c>
      <c r="E344" s="1673">
        <v>0</v>
      </c>
      <c r="F344" s="1673">
        <v>0</v>
      </c>
      <c r="G344" s="1673">
        <v>0</v>
      </c>
      <c r="H344" s="1673">
        <v>0</v>
      </c>
      <c r="I344" s="1673">
        <v>0</v>
      </c>
      <c r="J344" s="1673">
        <v>0</v>
      </c>
      <c r="K344" s="1673">
        <v>0</v>
      </c>
      <c r="L344" s="1673">
        <v>0</v>
      </c>
      <c r="M344" s="1673">
        <v>0</v>
      </c>
      <c r="N344" s="1673">
        <v>0</v>
      </c>
      <c r="O344" s="1673">
        <v>0</v>
      </c>
      <c r="P344" s="1673">
        <v>0</v>
      </c>
      <c r="Q344" s="1673">
        <v>0</v>
      </c>
      <c r="R344" s="1673">
        <v>0</v>
      </c>
      <c r="S344" s="1673">
        <v>0</v>
      </c>
      <c r="T344" s="1673">
        <v>0</v>
      </c>
      <c r="U344" s="1673">
        <v>0</v>
      </c>
      <c r="V344" s="1673">
        <v>0</v>
      </c>
      <c r="W344" s="1673">
        <v>0</v>
      </c>
      <c r="X344" s="1673">
        <v>0</v>
      </c>
      <c r="Y344" s="1673">
        <v>0</v>
      </c>
      <c r="Z344" s="1673">
        <v>0</v>
      </c>
      <c r="AA344" s="1673">
        <v>0</v>
      </c>
      <c r="AB344" s="1673">
        <v>0</v>
      </c>
      <c r="AC344" s="1673">
        <v>0</v>
      </c>
      <c r="AD344" s="1673">
        <v>0</v>
      </c>
      <c r="AE344" s="1673">
        <v>88.34</v>
      </c>
      <c r="AF344" s="1673">
        <v>0</v>
      </c>
      <c r="AG344" s="1673">
        <v>0</v>
      </c>
      <c r="AH344" s="1673">
        <v>0</v>
      </c>
    </row>
    <row r="345" spans="1:34" ht="30" customHeight="1">
      <c r="A345" s="2021"/>
      <c r="B345" s="991" t="s">
        <v>808</v>
      </c>
      <c r="C345" s="1673">
        <f t="shared" si="27"/>
        <v>0</v>
      </c>
      <c r="D345" s="1673">
        <v>0</v>
      </c>
      <c r="E345" s="1673">
        <v>0</v>
      </c>
      <c r="F345" s="1673">
        <v>0</v>
      </c>
      <c r="G345" s="1673">
        <v>0</v>
      </c>
      <c r="H345" s="1673">
        <v>0</v>
      </c>
      <c r="I345" s="1673">
        <v>0</v>
      </c>
      <c r="J345" s="1673">
        <v>0</v>
      </c>
      <c r="K345" s="1673">
        <v>0</v>
      </c>
      <c r="L345" s="1673">
        <v>0</v>
      </c>
      <c r="M345" s="1673">
        <v>0</v>
      </c>
      <c r="N345" s="1673">
        <v>0</v>
      </c>
      <c r="O345" s="1673">
        <v>0</v>
      </c>
      <c r="P345" s="1673">
        <v>0</v>
      </c>
      <c r="Q345" s="1673">
        <v>0</v>
      </c>
      <c r="R345" s="1673">
        <v>0</v>
      </c>
      <c r="S345" s="1673">
        <v>0</v>
      </c>
      <c r="T345" s="1673">
        <v>0</v>
      </c>
      <c r="U345" s="1673">
        <v>0</v>
      </c>
      <c r="V345" s="1673">
        <v>0</v>
      </c>
      <c r="W345" s="1673">
        <v>0</v>
      </c>
      <c r="X345" s="1673">
        <v>0</v>
      </c>
      <c r="Y345" s="1673">
        <v>0</v>
      </c>
      <c r="Z345" s="1673">
        <v>0</v>
      </c>
      <c r="AA345" s="1673">
        <v>0</v>
      </c>
      <c r="AB345" s="1673">
        <v>0</v>
      </c>
      <c r="AC345" s="1673">
        <v>0</v>
      </c>
      <c r="AD345" s="1673">
        <v>0</v>
      </c>
      <c r="AE345" s="1673">
        <v>0</v>
      </c>
      <c r="AF345" s="1673">
        <v>0</v>
      </c>
      <c r="AG345" s="1673">
        <v>0</v>
      </c>
      <c r="AH345" s="1673">
        <v>0</v>
      </c>
    </row>
    <row r="346" spans="1:34" ht="30" customHeight="1">
      <c r="A346" s="2021"/>
      <c r="B346" s="1011" t="s">
        <v>821</v>
      </c>
      <c r="C346" s="1673">
        <f t="shared" si="27"/>
        <v>0</v>
      </c>
      <c r="D346" s="1673">
        <v>0</v>
      </c>
      <c r="E346" s="1673">
        <v>0</v>
      </c>
      <c r="F346" s="1673">
        <v>0</v>
      </c>
      <c r="G346" s="1673">
        <v>0</v>
      </c>
      <c r="H346" s="1673">
        <v>0</v>
      </c>
      <c r="I346" s="1673">
        <v>0</v>
      </c>
      <c r="J346" s="1673">
        <v>0</v>
      </c>
      <c r="K346" s="1673">
        <v>0</v>
      </c>
      <c r="L346" s="1673">
        <v>0</v>
      </c>
      <c r="M346" s="1673">
        <v>0</v>
      </c>
      <c r="N346" s="1673">
        <v>0</v>
      </c>
      <c r="O346" s="1673">
        <v>0</v>
      </c>
      <c r="P346" s="1673">
        <v>0</v>
      </c>
      <c r="Q346" s="1673">
        <v>0</v>
      </c>
      <c r="R346" s="1673">
        <v>0</v>
      </c>
      <c r="S346" s="1673">
        <v>0</v>
      </c>
      <c r="T346" s="1673">
        <v>0</v>
      </c>
      <c r="U346" s="1673">
        <v>0</v>
      </c>
      <c r="V346" s="1673">
        <v>0</v>
      </c>
      <c r="W346" s="1673">
        <v>0</v>
      </c>
      <c r="X346" s="1673">
        <v>0</v>
      </c>
      <c r="Y346" s="1673">
        <v>0</v>
      </c>
      <c r="Z346" s="1673">
        <v>0</v>
      </c>
      <c r="AA346" s="1673">
        <v>0</v>
      </c>
      <c r="AB346" s="1673">
        <v>0</v>
      </c>
      <c r="AC346" s="1673">
        <v>0</v>
      </c>
      <c r="AD346" s="1673">
        <v>0</v>
      </c>
      <c r="AE346" s="1673">
        <v>0</v>
      </c>
      <c r="AF346" s="1673">
        <v>0</v>
      </c>
      <c r="AG346" s="1673">
        <v>0</v>
      </c>
      <c r="AH346" s="1673">
        <v>0</v>
      </c>
    </row>
    <row r="347" spans="1:34" ht="30" customHeight="1">
      <c r="A347" s="2021"/>
      <c r="B347" s="1011" t="s">
        <v>822</v>
      </c>
      <c r="C347" s="1673">
        <f t="shared" si="27"/>
        <v>0</v>
      </c>
      <c r="D347" s="1673">
        <v>0</v>
      </c>
      <c r="E347" s="1673">
        <v>0</v>
      </c>
      <c r="F347" s="1673">
        <v>0</v>
      </c>
      <c r="G347" s="1673">
        <v>0</v>
      </c>
      <c r="H347" s="1673">
        <v>0</v>
      </c>
      <c r="I347" s="1673">
        <v>0</v>
      </c>
      <c r="J347" s="1673">
        <v>0</v>
      </c>
      <c r="K347" s="1673">
        <v>0</v>
      </c>
      <c r="L347" s="1673">
        <v>0</v>
      </c>
      <c r="M347" s="1673">
        <v>0</v>
      </c>
      <c r="N347" s="1673">
        <v>0</v>
      </c>
      <c r="O347" s="1673">
        <v>0</v>
      </c>
      <c r="P347" s="1673">
        <v>0</v>
      </c>
      <c r="Q347" s="1673">
        <v>0</v>
      </c>
      <c r="R347" s="1673">
        <v>0</v>
      </c>
      <c r="S347" s="1673">
        <v>0</v>
      </c>
      <c r="T347" s="1673">
        <v>0</v>
      </c>
      <c r="U347" s="1673">
        <v>0</v>
      </c>
      <c r="V347" s="1673">
        <v>0</v>
      </c>
      <c r="W347" s="1673">
        <v>0</v>
      </c>
      <c r="X347" s="1673">
        <v>0</v>
      </c>
      <c r="Y347" s="1673">
        <v>0</v>
      </c>
      <c r="Z347" s="1673">
        <v>0</v>
      </c>
      <c r="AA347" s="1673">
        <v>0</v>
      </c>
      <c r="AB347" s="1673">
        <v>0</v>
      </c>
      <c r="AC347" s="1673">
        <v>0</v>
      </c>
      <c r="AD347" s="1673">
        <v>0</v>
      </c>
      <c r="AE347" s="1673">
        <v>0</v>
      </c>
      <c r="AF347" s="1673">
        <v>0</v>
      </c>
      <c r="AG347" s="1673">
        <v>0</v>
      </c>
      <c r="AH347" s="1673">
        <v>0</v>
      </c>
    </row>
    <row r="348" spans="1:34" ht="19.5" customHeight="1">
      <c r="A348" s="2021"/>
      <c r="B348" s="1249" t="s">
        <v>952</v>
      </c>
      <c r="C348" s="1673">
        <f t="shared" si="27"/>
        <v>0</v>
      </c>
      <c r="D348" s="1673">
        <v>0</v>
      </c>
      <c r="E348" s="1673">
        <v>0</v>
      </c>
      <c r="F348" s="1673">
        <v>0</v>
      </c>
      <c r="G348" s="1673">
        <v>0</v>
      </c>
      <c r="H348" s="1673">
        <v>0</v>
      </c>
      <c r="I348" s="1673">
        <v>0</v>
      </c>
      <c r="J348" s="1673">
        <v>0</v>
      </c>
      <c r="K348" s="1673">
        <v>0</v>
      </c>
      <c r="L348" s="1673">
        <v>0</v>
      </c>
      <c r="M348" s="1673">
        <v>0</v>
      </c>
      <c r="N348" s="1673">
        <v>0</v>
      </c>
      <c r="O348" s="1673">
        <v>0</v>
      </c>
      <c r="P348" s="1673">
        <v>0</v>
      </c>
      <c r="Q348" s="1673">
        <v>0</v>
      </c>
      <c r="R348" s="1673">
        <v>0</v>
      </c>
      <c r="S348" s="1673">
        <v>0</v>
      </c>
      <c r="T348" s="1673">
        <v>0</v>
      </c>
      <c r="U348" s="1673">
        <v>0</v>
      </c>
      <c r="V348" s="1673">
        <v>0</v>
      </c>
      <c r="W348" s="1673">
        <v>0</v>
      </c>
      <c r="X348" s="1673">
        <v>0</v>
      </c>
      <c r="Y348" s="1673">
        <v>0</v>
      </c>
      <c r="Z348" s="1673">
        <v>0</v>
      </c>
      <c r="AA348" s="1673">
        <v>0</v>
      </c>
      <c r="AB348" s="1673">
        <v>0</v>
      </c>
      <c r="AC348" s="1673">
        <v>0</v>
      </c>
      <c r="AD348" s="1673">
        <v>0</v>
      </c>
      <c r="AE348" s="1673">
        <v>0</v>
      </c>
      <c r="AF348" s="1673">
        <v>0</v>
      </c>
      <c r="AG348" s="1673">
        <v>0</v>
      </c>
      <c r="AH348" s="1673">
        <v>0</v>
      </c>
    </row>
    <row r="349" spans="1:34" ht="19.5" customHeight="1">
      <c r="A349" s="2393" t="s">
        <v>790</v>
      </c>
      <c r="B349" s="1675" t="s">
        <v>41</v>
      </c>
      <c r="C349" s="1676">
        <f t="shared" si="27"/>
        <v>1827.53</v>
      </c>
      <c r="D349" s="1675">
        <f>SUM(중구배수관!D350:'중구배수관'!D371)</f>
        <v>420.11</v>
      </c>
      <c r="E349" s="1675">
        <f>SUM(중구배수관!E350:'중구배수관'!E371)</f>
        <v>770.68999999999994</v>
      </c>
      <c r="F349" s="1675">
        <f>SUM(중구배수관!F350:'중구배수관'!F371)</f>
        <v>0</v>
      </c>
      <c r="G349" s="1675">
        <f>SUM(중구배수관!G350:'중구배수관'!G371)</f>
        <v>0</v>
      </c>
      <c r="H349" s="1675">
        <f>SUM(중구배수관!H350:'중구배수관'!H371)</f>
        <v>184.73</v>
      </c>
      <c r="I349" s="1675">
        <f>SUM(중구배수관!I350:'중구배수관'!I371)</f>
        <v>0</v>
      </c>
      <c r="J349" s="1675">
        <f>SUM(중구배수관!J350:'중구배수관'!J371)</f>
        <v>0</v>
      </c>
      <c r="K349" s="1675">
        <f>SUM(중구배수관!K350:'중구배수관'!K371)</f>
        <v>0</v>
      </c>
      <c r="L349" s="1675">
        <f>SUM(중구배수관!L350:'중구배수관'!L371)</f>
        <v>0</v>
      </c>
      <c r="M349" s="1675">
        <f>SUM(중구배수관!M350:'중구배수관'!M371)</f>
        <v>0</v>
      </c>
      <c r="N349" s="1675">
        <f>SUM(중구배수관!N350:'중구배수관'!N371)</f>
        <v>0</v>
      </c>
      <c r="O349" s="1675">
        <f>SUM(중구배수관!O350:'중구배수관'!O371)</f>
        <v>0</v>
      </c>
      <c r="P349" s="1675">
        <f>SUM(중구배수관!P350:'중구배수관'!P371)</f>
        <v>0</v>
      </c>
      <c r="Q349" s="1675">
        <f>SUM(중구배수관!Q350:'중구배수관'!Q371)</f>
        <v>0</v>
      </c>
      <c r="R349" s="1675">
        <f>SUM(중구배수관!R350:'중구배수관'!R371)</f>
        <v>0</v>
      </c>
      <c r="S349" s="1675">
        <f>SUM(중구배수관!S350:'중구배수관'!S371)</f>
        <v>0</v>
      </c>
      <c r="T349" s="1675">
        <f>SUM(중구배수관!T350:'중구배수관'!T371)</f>
        <v>0</v>
      </c>
      <c r="U349" s="1675">
        <f>SUM(중구배수관!U350:'중구배수관'!U371)</f>
        <v>0</v>
      </c>
      <c r="V349" s="1675">
        <f>SUM(중구배수관!V350:'중구배수관'!V371)</f>
        <v>0</v>
      </c>
      <c r="W349" s="1675">
        <f>SUM(중구배수관!W350:'중구배수관'!W371)</f>
        <v>0</v>
      </c>
      <c r="X349" s="1675">
        <f>SUM(중구배수관!X350:'중구배수관'!X371)</f>
        <v>0</v>
      </c>
      <c r="Y349" s="1675">
        <f>SUM(중구배수관!Y350:'중구배수관'!Y371)</f>
        <v>0</v>
      </c>
      <c r="Z349" s="1675">
        <f>SUM(중구배수관!Z350:'중구배수관'!Z371)</f>
        <v>0</v>
      </c>
      <c r="AA349" s="1675">
        <f>SUM(중구배수관!AA350:'중구배수관'!AA371)</f>
        <v>0</v>
      </c>
      <c r="AB349" s="1675">
        <f>SUM(중구배수관!AB350:'중구배수관'!AB371)</f>
        <v>0</v>
      </c>
      <c r="AC349" s="1675">
        <f>SUM(중구배수관!AC350:'중구배수관'!AC371)</f>
        <v>0</v>
      </c>
      <c r="AD349" s="1675">
        <f>SUM(중구배수관!AD350:'중구배수관'!AD371)</f>
        <v>452</v>
      </c>
      <c r="AE349" s="1675">
        <f>SUM(중구배수관!AE350:'중구배수관'!AE371)</f>
        <v>0</v>
      </c>
      <c r="AF349" s="1675">
        <f>SUM(중구배수관!AF350:'중구배수관'!AF371)</f>
        <v>0</v>
      </c>
      <c r="AG349" s="1675">
        <f>SUM(중구배수관!AG350:'중구배수관'!AG371)</f>
        <v>0</v>
      </c>
      <c r="AH349" s="1675">
        <f>SUM(중구배수관!AH350:'중구배수관'!AH371)</f>
        <v>0</v>
      </c>
    </row>
    <row r="350" spans="1:34" ht="19.5" customHeight="1">
      <c r="A350" s="2393" t="s">
        <v>790</v>
      </c>
      <c r="B350" s="989" t="s">
        <v>951</v>
      </c>
      <c r="C350" s="1673">
        <f t="shared" si="27"/>
        <v>0</v>
      </c>
      <c r="D350" s="1673">
        <v>0</v>
      </c>
      <c r="E350" s="1673">
        <v>0</v>
      </c>
      <c r="F350" s="1673">
        <v>0</v>
      </c>
      <c r="G350" s="1673">
        <v>0</v>
      </c>
      <c r="H350" s="1673">
        <v>0</v>
      </c>
      <c r="I350" s="1673">
        <v>0</v>
      </c>
      <c r="J350" s="1673">
        <v>0</v>
      </c>
      <c r="K350" s="1673">
        <v>0</v>
      </c>
      <c r="L350" s="1673">
        <v>0</v>
      </c>
      <c r="M350" s="1673">
        <v>0</v>
      </c>
      <c r="N350" s="1673">
        <v>0</v>
      </c>
      <c r="O350" s="1673">
        <v>0</v>
      </c>
      <c r="P350" s="1673">
        <v>0</v>
      </c>
      <c r="Q350" s="1673">
        <v>0</v>
      </c>
      <c r="R350" s="1673">
        <v>0</v>
      </c>
      <c r="S350" s="1673">
        <v>0</v>
      </c>
      <c r="T350" s="1673">
        <v>0</v>
      </c>
      <c r="U350" s="1673">
        <v>0</v>
      </c>
      <c r="V350" s="1673">
        <v>0</v>
      </c>
      <c r="W350" s="1673">
        <v>0</v>
      </c>
      <c r="X350" s="1673">
        <v>0</v>
      </c>
      <c r="Y350" s="1673">
        <v>0</v>
      </c>
      <c r="Z350" s="1673">
        <v>0</v>
      </c>
      <c r="AA350" s="1673">
        <v>0</v>
      </c>
      <c r="AB350" s="1673">
        <v>0</v>
      </c>
      <c r="AC350" s="1673">
        <v>0</v>
      </c>
      <c r="AD350" s="1673">
        <v>0</v>
      </c>
      <c r="AE350" s="1673">
        <v>0</v>
      </c>
      <c r="AF350" s="1673">
        <v>0</v>
      </c>
      <c r="AG350" s="1673">
        <v>0</v>
      </c>
      <c r="AH350" s="1673">
        <v>0</v>
      </c>
    </row>
    <row r="351" spans="1:34" ht="30" customHeight="1">
      <c r="A351" s="2394"/>
      <c r="B351" s="989" t="s">
        <v>796</v>
      </c>
      <c r="C351" s="1673">
        <f t="shared" si="27"/>
        <v>0</v>
      </c>
      <c r="D351" s="1673">
        <v>0</v>
      </c>
      <c r="E351" s="1673">
        <v>0</v>
      </c>
      <c r="F351" s="1673">
        <v>0</v>
      </c>
      <c r="G351" s="1673">
        <v>0</v>
      </c>
      <c r="H351" s="1673">
        <v>0</v>
      </c>
      <c r="I351" s="1673">
        <v>0</v>
      </c>
      <c r="J351" s="1673">
        <v>0</v>
      </c>
      <c r="K351" s="1673">
        <v>0</v>
      </c>
      <c r="L351" s="1673">
        <v>0</v>
      </c>
      <c r="M351" s="1673">
        <v>0</v>
      </c>
      <c r="N351" s="1673">
        <v>0</v>
      </c>
      <c r="O351" s="1673">
        <v>0</v>
      </c>
      <c r="P351" s="1673">
        <v>0</v>
      </c>
      <c r="Q351" s="1673">
        <v>0</v>
      </c>
      <c r="R351" s="1673">
        <v>0</v>
      </c>
      <c r="S351" s="1673">
        <v>0</v>
      </c>
      <c r="T351" s="1673">
        <v>0</v>
      </c>
      <c r="U351" s="1673">
        <v>0</v>
      </c>
      <c r="V351" s="1673">
        <v>0</v>
      </c>
      <c r="W351" s="1673">
        <v>0</v>
      </c>
      <c r="X351" s="1673">
        <v>0</v>
      </c>
      <c r="Y351" s="1673">
        <v>0</v>
      </c>
      <c r="Z351" s="1673">
        <v>0</v>
      </c>
      <c r="AA351" s="1673">
        <v>0</v>
      </c>
      <c r="AB351" s="1673">
        <v>0</v>
      </c>
      <c r="AC351" s="1673">
        <v>0</v>
      </c>
      <c r="AD351" s="1673">
        <v>0</v>
      </c>
      <c r="AE351" s="1673">
        <v>0</v>
      </c>
      <c r="AF351" s="1673">
        <v>0</v>
      </c>
      <c r="AG351" s="1673">
        <v>0</v>
      </c>
      <c r="AH351" s="1673">
        <v>0</v>
      </c>
    </row>
    <row r="352" spans="1:34" ht="30" customHeight="1">
      <c r="A352" s="2394"/>
      <c r="B352" s="989" t="s">
        <v>797</v>
      </c>
      <c r="C352" s="1673">
        <f t="shared" si="27"/>
        <v>0</v>
      </c>
      <c r="D352" s="1673">
        <v>0</v>
      </c>
      <c r="E352" s="1673">
        <v>0</v>
      </c>
      <c r="F352" s="1673">
        <v>0</v>
      </c>
      <c r="G352" s="1673">
        <v>0</v>
      </c>
      <c r="H352" s="1673">
        <v>0</v>
      </c>
      <c r="I352" s="1673">
        <v>0</v>
      </c>
      <c r="J352" s="1673">
        <v>0</v>
      </c>
      <c r="K352" s="1673">
        <v>0</v>
      </c>
      <c r="L352" s="1673">
        <v>0</v>
      </c>
      <c r="M352" s="1673">
        <v>0</v>
      </c>
      <c r="N352" s="1673">
        <v>0</v>
      </c>
      <c r="O352" s="1673">
        <v>0</v>
      </c>
      <c r="P352" s="1673">
        <v>0</v>
      </c>
      <c r="Q352" s="1673">
        <v>0</v>
      </c>
      <c r="R352" s="1673">
        <v>0</v>
      </c>
      <c r="S352" s="1673">
        <v>0</v>
      </c>
      <c r="T352" s="1673">
        <v>0</v>
      </c>
      <c r="U352" s="1673">
        <v>0</v>
      </c>
      <c r="V352" s="1673">
        <v>0</v>
      </c>
      <c r="W352" s="1673">
        <v>0</v>
      </c>
      <c r="X352" s="1673">
        <v>0</v>
      </c>
      <c r="Y352" s="1673">
        <v>0</v>
      </c>
      <c r="Z352" s="1673">
        <v>0</v>
      </c>
      <c r="AA352" s="1673">
        <v>0</v>
      </c>
      <c r="AB352" s="1673">
        <v>0</v>
      </c>
      <c r="AC352" s="1673">
        <v>0</v>
      </c>
      <c r="AD352" s="1673">
        <v>0</v>
      </c>
      <c r="AE352" s="1673">
        <v>0</v>
      </c>
      <c r="AF352" s="1673">
        <v>0</v>
      </c>
      <c r="AG352" s="1673">
        <v>0</v>
      </c>
      <c r="AH352" s="1673">
        <v>0</v>
      </c>
    </row>
    <row r="353" spans="1:34" ht="30" customHeight="1">
      <c r="A353" s="2394"/>
      <c r="B353" s="989" t="s">
        <v>798</v>
      </c>
      <c r="C353" s="1673">
        <f t="shared" si="27"/>
        <v>0</v>
      </c>
      <c r="D353" s="1673">
        <v>0</v>
      </c>
      <c r="E353" s="1673">
        <v>0</v>
      </c>
      <c r="F353" s="1673">
        <v>0</v>
      </c>
      <c r="G353" s="1673">
        <v>0</v>
      </c>
      <c r="H353" s="1673">
        <v>0</v>
      </c>
      <c r="I353" s="1673">
        <v>0</v>
      </c>
      <c r="J353" s="1673">
        <v>0</v>
      </c>
      <c r="K353" s="1673">
        <v>0</v>
      </c>
      <c r="L353" s="1673">
        <v>0</v>
      </c>
      <c r="M353" s="1673">
        <v>0</v>
      </c>
      <c r="N353" s="1673">
        <v>0</v>
      </c>
      <c r="O353" s="1673">
        <v>0</v>
      </c>
      <c r="P353" s="1673">
        <v>0</v>
      </c>
      <c r="Q353" s="1673">
        <v>0</v>
      </c>
      <c r="R353" s="1673">
        <v>0</v>
      </c>
      <c r="S353" s="1673">
        <v>0</v>
      </c>
      <c r="T353" s="1673">
        <v>0</v>
      </c>
      <c r="U353" s="1673">
        <v>0</v>
      </c>
      <c r="V353" s="1673">
        <v>0</v>
      </c>
      <c r="W353" s="1673">
        <v>0</v>
      </c>
      <c r="X353" s="1673">
        <v>0</v>
      </c>
      <c r="Y353" s="1673">
        <v>0</v>
      </c>
      <c r="Z353" s="1673">
        <v>0</v>
      </c>
      <c r="AA353" s="1673">
        <v>0</v>
      </c>
      <c r="AB353" s="1673">
        <v>0</v>
      </c>
      <c r="AC353" s="1673">
        <v>0</v>
      </c>
      <c r="AD353" s="1673">
        <v>0</v>
      </c>
      <c r="AE353" s="1673">
        <v>0</v>
      </c>
      <c r="AF353" s="1673">
        <v>0</v>
      </c>
      <c r="AG353" s="1673">
        <v>0</v>
      </c>
      <c r="AH353" s="1673">
        <v>0</v>
      </c>
    </row>
    <row r="354" spans="1:34" ht="30" customHeight="1">
      <c r="A354" s="2394"/>
      <c r="B354" s="989" t="s">
        <v>780</v>
      </c>
      <c r="C354" s="1673">
        <f t="shared" si="27"/>
        <v>452</v>
      </c>
      <c r="D354" s="1673">
        <v>0</v>
      </c>
      <c r="E354" s="1673">
        <v>0</v>
      </c>
      <c r="F354" s="1673">
        <v>0</v>
      </c>
      <c r="G354" s="1673">
        <v>0</v>
      </c>
      <c r="H354" s="1673">
        <v>0</v>
      </c>
      <c r="I354" s="1673">
        <v>0</v>
      </c>
      <c r="J354" s="1673">
        <v>0</v>
      </c>
      <c r="K354" s="1673">
        <v>0</v>
      </c>
      <c r="L354" s="1673">
        <v>0</v>
      </c>
      <c r="M354" s="1673">
        <v>0</v>
      </c>
      <c r="N354" s="1673">
        <v>0</v>
      </c>
      <c r="O354" s="1673">
        <v>0</v>
      </c>
      <c r="P354" s="1673">
        <v>0</v>
      </c>
      <c r="Q354" s="1673">
        <v>0</v>
      </c>
      <c r="R354" s="1673">
        <v>0</v>
      </c>
      <c r="S354" s="1673">
        <v>0</v>
      </c>
      <c r="T354" s="1673">
        <v>0</v>
      </c>
      <c r="U354" s="1673">
        <v>0</v>
      </c>
      <c r="V354" s="1673">
        <v>0</v>
      </c>
      <c r="W354" s="1673">
        <v>0</v>
      </c>
      <c r="X354" s="1673">
        <v>0</v>
      </c>
      <c r="Y354" s="1673">
        <v>0</v>
      </c>
      <c r="Z354" s="1673">
        <v>0</v>
      </c>
      <c r="AA354" s="1673">
        <v>0</v>
      </c>
      <c r="AB354" s="1673">
        <v>0</v>
      </c>
      <c r="AC354" s="1673">
        <v>0</v>
      </c>
      <c r="AD354" s="1673">
        <v>452</v>
      </c>
      <c r="AE354" s="1673">
        <v>0</v>
      </c>
      <c r="AF354" s="1673">
        <v>0</v>
      </c>
      <c r="AG354" s="1673">
        <v>0</v>
      </c>
      <c r="AH354" s="1673">
        <v>0</v>
      </c>
    </row>
    <row r="355" spans="1:34" ht="30" customHeight="1">
      <c r="A355" s="2394"/>
      <c r="B355" s="991" t="s">
        <v>781</v>
      </c>
      <c r="C355" s="1673">
        <f t="shared" si="27"/>
        <v>958.61</v>
      </c>
      <c r="D355" s="1673">
        <v>3.19</v>
      </c>
      <c r="E355" s="1674">
        <v>770.68999999999994</v>
      </c>
      <c r="F355" s="1674"/>
      <c r="G355" s="1674"/>
      <c r="H355" s="1674">
        <v>184.73</v>
      </c>
      <c r="I355" s="1674"/>
      <c r="J355" s="1674"/>
      <c r="K355" s="1674"/>
      <c r="L355" s="1674"/>
      <c r="M355" s="1674"/>
      <c r="N355" s="1674"/>
      <c r="O355" s="1674"/>
      <c r="P355" s="1674"/>
      <c r="Q355" s="1674"/>
      <c r="R355" s="1674"/>
      <c r="S355" s="1674"/>
      <c r="T355" s="1674"/>
      <c r="U355" s="1674"/>
      <c r="V355" s="1674"/>
      <c r="W355" s="1674"/>
      <c r="X355" s="1674"/>
      <c r="Y355" s="1673">
        <v>0</v>
      </c>
      <c r="Z355" s="1673">
        <v>0</v>
      </c>
      <c r="AA355" s="1673">
        <v>0</v>
      </c>
      <c r="AB355" s="1673">
        <v>0</v>
      </c>
      <c r="AC355" s="1673">
        <v>0</v>
      </c>
      <c r="AD355" s="1673">
        <v>0</v>
      </c>
      <c r="AE355" s="1673">
        <v>0</v>
      </c>
      <c r="AF355" s="1673">
        <v>0</v>
      </c>
      <c r="AG355" s="1673">
        <v>0</v>
      </c>
      <c r="AH355" s="1673">
        <v>0</v>
      </c>
    </row>
    <row r="356" spans="1:34" ht="30" customHeight="1">
      <c r="A356" s="2394"/>
      <c r="B356" s="991" t="s">
        <v>786</v>
      </c>
      <c r="C356" s="1673">
        <f t="shared" si="27"/>
        <v>416.92</v>
      </c>
      <c r="D356" s="1673">
        <v>416.92</v>
      </c>
      <c r="E356" s="1673">
        <v>0</v>
      </c>
      <c r="F356" s="1673">
        <v>0</v>
      </c>
      <c r="G356" s="1673">
        <v>0</v>
      </c>
      <c r="H356" s="1673">
        <v>0</v>
      </c>
      <c r="I356" s="1673">
        <v>0</v>
      </c>
      <c r="J356" s="1673">
        <v>0</v>
      </c>
      <c r="K356" s="1673">
        <v>0</v>
      </c>
      <c r="L356" s="1673">
        <v>0</v>
      </c>
      <c r="M356" s="1673">
        <v>0</v>
      </c>
      <c r="N356" s="1673">
        <v>0</v>
      </c>
      <c r="O356" s="1673">
        <v>0</v>
      </c>
      <c r="P356" s="1673">
        <v>0</v>
      </c>
      <c r="Q356" s="1673">
        <v>0</v>
      </c>
      <c r="R356" s="1673">
        <v>0</v>
      </c>
      <c r="S356" s="1673">
        <v>0</v>
      </c>
      <c r="T356" s="1673">
        <v>0</v>
      </c>
      <c r="U356" s="1673">
        <v>0</v>
      </c>
      <c r="V356" s="1673">
        <v>0</v>
      </c>
      <c r="W356" s="1673">
        <v>0</v>
      </c>
      <c r="X356" s="1673">
        <v>0</v>
      </c>
      <c r="Y356" s="1673">
        <v>0</v>
      </c>
      <c r="Z356" s="1673">
        <v>0</v>
      </c>
      <c r="AA356" s="1673">
        <v>0</v>
      </c>
      <c r="AB356" s="1673">
        <v>0</v>
      </c>
      <c r="AC356" s="1673">
        <v>0</v>
      </c>
      <c r="AD356" s="1673">
        <v>0</v>
      </c>
      <c r="AE356" s="1673">
        <v>0</v>
      </c>
      <c r="AF356" s="1673">
        <v>0</v>
      </c>
      <c r="AG356" s="1673">
        <v>0</v>
      </c>
      <c r="AH356" s="1673">
        <v>0</v>
      </c>
    </row>
    <row r="357" spans="1:34" ht="30" customHeight="1">
      <c r="A357" s="2394"/>
      <c r="B357" s="991" t="s">
        <v>799</v>
      </c>
      <c r="C357" s="1673">
        <f t="shared" si="27"/>
        <v>0</v>
      </c>
      <c r="D357" s="1673">
        <v>0</v>
      </c>
      <c r="E357" s="1673">
        <v>0</v>
      </c>
      <c r="F357" s="1673">
        <v>0</v>
      </c>
      <c r="G357" s="1673">
        <v>0</v>
      </c>
      <c r="H357" s="1673">
        <v>0</v>
      </c>
      <c r="I357" s="1673">
        <v>0</v>
      </c>
      <c r="J357" s="1673">
        <v>0</v>
      </c>
      <c r="K357" s="1673">
        <v>0</v>
      </c>
      <c r="L357" s="1673">
        <v>0</v>
      </c>
      <c r="M357" s="1673">
        <v>0</v>
      </c>
      <c r="N357" s="1673">
        <v>0</v>
      </c>
      <c r="O357" s="1673">
        <v>0</v>
      </c>
      <c r="P357" s="1673">
        <v>0</v>
      </c>
      <c r="Q357" s="1673">
        <v>0</v>
      </c>
      <c r="R357" s="1673">
        <v>0</v>
      </c>
      <c r="S357" s="1673">
        <v>0</v>
      </c>
      <c r="T357" s="1673">
        <v>0</v>
      </c>
      <c r="U357" s="1673">
        <v>0</v>
      </c>
      <c r="V357" s="1673">
        <v>0</v>
      </c>
      <c r="W357" s="1673">
        <v>0</v>
      </c>
      <c r="X357" s="1673">
        <v>0</v>
      </c>
      <c r="Y357" s="1673">
        <v>0</v>
      </c>
      <c r="Z357" s="1673">
        <v>0</v>
      </c>
      <c r="AA357" s="1673">
        <v>0</v>
      </c>
      <c r="AB357" s="1673">
        <v>0</v>
      </c>
      <c r="AC357" s="1673">
        <v>0</v>
      </c>
      <c r="AD357" s="1673">
        <v>0</v>
      </c>
      <c r="AE357" s="1673">
        <v>0</v>
      </c>
      <c r="AF357" s="1673">
        <v>0</v>
      </c>
      <c r="AG357" s="1673">
        <v>0</v>
      </c>
      <c r="AH357" s="1673">
        <v>0</v>
      </c>
    </row>
    <row r="358" spans="1:34" ht="30" customHeight="1">
      <c r="A358" s="2394"/>
      <c r="B358" s="991" t="s">
        <v>787</v>
      </c>
      <c r="C358" s="1673">
        <f t="shared" si="27"/>
        <v>0</v>
      </c>
      <c r="D358" s="1673">
        <v>0</v>
      </c>
      <c r="E358" s="1673">
        <v>0</v>
      </c>
      <c r="F358" s="1673">
        <v>0</v>
      </c>
      <c r="G358" s="1673">
        <v>0</v>
      </c>
      <c r="H358" s="1673">
        <v>0</v>
      </c>
      <c r="I358" s="1673">
        <v>0</v>
      </c>
      <c r="J358" s="1673">
        <v>0</v>
      </c>
      <c r="K358" s="1673">
        <v>0</v>
      </c>
      <c r="L358" s="1673">
        <v>0</v>
      </c>
      <c r="M358" s="1673">
        <v>0</v>
      </c>
      <c r="N358" s="1673">
        <v>0</v>
      </c>
      <c r="O358" s="1673">
        <v>0</v>
      </c>
      <c r="P358" s="1673">
        <v>0</v>
      </c>
      <c r="Q358" s="1673">
        <v>0</v>
      </c>
      <c r="R358" s="1673">
        <v>0</v>
      </c>
      <c r="S358" s="1673">
        <v>0</v>
      </c>
      <c r="T358" s="1673">
        <v>0</v>
      </c>
      <c r="U358" s="1673">
        <v>0</v>
      </c>
      <c r="V358" s="1673">
        <v>0</v>
      </c>
      <c r="W358" s="1673">
        <v>0</v>
      </c>
      <c r="X358" s="1673">
        <v>0</v>
      </c>
      <c r="Y358" s="1673">
        <v>0</v>
      </c>
      <c r="Z358" s="1673">
        <v>0</v>
      </c>
      <c r="AA358" s="1673">
        <v>0</v>
      </c>
      <c r="AB358" s="1673">
        <v>0</v>
      </c>
      <c r="AC358" s="1673">
        <v>0</v>
      </c>
      <c r="AD358" s="1673">
        <v>0</v>
      </c>
      <c r="AE358" s="1673">
        <v>0</v>
      </c>
      <c r="AF358" s="1673">
        <v>0</v>
      </c>
      <c r="AG358" s="1673">
        <v>0</v>
      </c>
      <c r="AH358" s="1673">
        <v>0</v>
      </c>
    </row>
    <row r="359" spans="1:34" s="1710" customFormat="1" ht="30" customHeight="1">
      <c r="A359" s="2394"/>
      <c r="B359" s="991" t="s">
        <v>1533</v>
      </c>
      <c r="C359" s="1673">
        <f>SUM(D359:AH359)</f>
        <v>0</v>
      </c>
      <c r="D359" s="1673">
        <v>0</v>
      </c>
      <c r="E359" s="1673">
        <v>0</v>
      </c>
      <c r="F359" s="1673">
        <v>0</v>
      </c>
      <c r="G359" s="1673">
        <v>0</v>
      </c>
      <c r="H359" s="1673">
        <v>0</v>
      </c>
      <c r="I359" s="1673">
        <v>0</v>
      </c>
      <c r="J359" s="1673">
        <v>0</v>
      </c>
      <c r="K359" s="1673">
        <v>0</v>
      </c>
      <c r="L359" s="1673">
        <v>0</v>
      </c>
      <c r="M359" s="1673">
        <v>0</v>
      </c>
      <c r="N359" s="1673">
        <v>0</v>
      </c>
      <c r="O359" s="1673">
        <v>0</v>
      </c>
      <c r="P359" s="1673">
        <v>0</v>
      </c>
      <c r="Q359" s="1673">
        <v>0</v>
      </c>
      <c r="R359" s="1673">
        <v>0</v>
      </c>
      <c r="S359" s="1673">
        <v>0</v>
      </c>
      <c r="T359" s="1673">
        <v>0</v>
      </c>
      <c r="U359" s="1673">
        <v>0</v>
      </c>
      <c r="V359" s="1673">
        <v>0</v>
      </c>
      <c r="W359" s="1673">
        <v>0</v>
      </c>
      <c r="X359" s="1673">
        <v>0</v>
      </c>
      <c r="Y359" s="1673">
        <v>0</v>
      </c>
      <c r="Z359" s="1673">
        <v>0</v>
      </c>
      <c r="AA359" s="1673">
        <v>0</v>
      </c>
      <c r="AB359" s="1673">
        <v>0</v>
      </c>
      <c r="AC359" s="1673">
        <v>0</v>
      </c>
      <c r="AD359" s="1673">
        <v>0</v>
      </c>
      <c r="AE359" s="1673">
        <v>0</v>
      </c>
      <c r="AF359" s="1673">
        <v>0</v>
      </c>
      <c r="AG359" s="1673">
        <v>0</v>
      </c>
      <c r="AH359" s="1673">
        <v>0</v>
      </c>
    </row>
    <row r="360" spans="1:34" s="1710" customFormat="1" ht="30" customHeight="1">
      <c r="A360" s="2394"/>
      <c r="B360" s="991" t="s">
        <v>1534</v>
      </c>
      <c r="C360" s="1673">
        <f>SUM(D360:AH360)</f>
        <v>0</v>
      </c>
      <c r="D360" s="1673">
        <v>0</v>
      </c>
      <c r="E360" s="1673">
        <v>0</v>
      </c>
      <c r="F360" s="1673">
        <v>0</v>
      </c>
      <c r="G360" s="1673">
        <v>0</v>
      </c>
      <c r="H360" s="1673">
        <v>0</v>
      </c>
      <c r="I360" s="1673">
        <v>0</v>
      </c>
      <c r="J360" s="1673">
        <v>0</v>
      </c>
      <c r="K360" s="1673">
        <v>0</v>
      </c>
      <c r="L360" s="1673">
        <v>0</v>
      </c>
      <c r="M360" s="1673">
        <v>0</v>
      </c>
      <c r="N360" s="1673">
        <v>0</v>
      </c>
      <c r="O360" s="1673">
        <v>0</v>
      </c>
      <c r="P360" s="1673">
        <v>0</v>
      </c>
      <c r="Q360" s="1673">
        <v>0</v>
      </c>
      <c r="R360" s="1673">
        <v>0</v>
      </c>
      <c r="S360" s="1673">
        <v>0</v>
      </c>
      <c r="T360" s="1673">
        <v>0</v>
      </c>
      <c r="U360" s="1673">
        <v>0</v>
      </c>
      <c r="V360" s="1673">
        <v>0</v>
      </c>
      <c r="W360" s="1673">
        <v>0</v>
      </c>
      <c r="X360" s="1673">
        <v>0</v>
      </c>
      <c r="Y360" s="1673">
        <v>0</v>
      </c>
      <c r="Z360" s="1673">
        <v>0</v>
      </c>
      <c r="AA360" s="1673">
        <v>0</v>
      </c>
      <c r="AB360" s="1673">
        <v>0</v>
      </c>
      <c r="AC360" s="1673">
        <v>0</v>
      </c>
      <c r="AD360" s="1673">
        <v>0</v>
      </c>
      <c r="AE360" s="1673">
        <v>0</v>
      </c>
      <c r="AF360" s="1673">
        <v>0</v>
      </c>
      <c r="AG360" s="1673">
        <v>0</v>
      </c>
      <c r="AH360" s="1673">
        <v>0</v>
      </c>
    </row>
    <row r="361" spans="1:34" ht="30" customHeight="1">
      <c r="A361" s="2394"/>
      <c r="B361" s="989" t="s">
        <v>801</v>
      </c>
      <c r="C361" s="1673">
        <f t="shared" si="27"/>
        <v>0</v>
      </c>
      <c r="D361" s="1673">
        <v>0</v>
      </c>
      <c r="E361" s="1673">
        <v>0</v>
      </c>
      <c r="F361" s="1673">
        <v>0</v>
      </c>
      <c r="G361" s="1673">
        <v>0</v>
      </c>
      <c r="H361" s="1673">
        <v>0</v>
      </c>
      <c r="I361" s="1673">
        <v>0</v>
      </c>
      <c r="J361" s="1673">
        <v>0</v>
      </c>
      <c r="K361" s="1673">
        <v>0</v>
      </c>
      <c r="L361" s="1673">
        <v>0</v>
      </c>
      <c r="M361" s="1673">
        <v>0</v>
      </c>
      <c r="N361" s="1673">
        <v>0</v>
      </c>
      <c r="O361" s="1673">
        <v>0</v>
      </c>
      <c r="P361" s="1673">
        <v>0</v>
      </c>
      <c r="Q361" s="1673">
        <v>0</v>
      </c>
      <c r="R361" s="1673">
        <v>0</v>
      </c>
      <c r="S361" s="1673">
        <v>0</v>
      </c>
      <c r="T361" s="1673">
        <v>0</v>
      </c>
      <c r="U361" s="1673">
        <v>0</v>
      </c>
      <c r="V361" s="1673">
        <v>0</v>
      </c>
      <c r="W361" s="1673">
        <v>0</v>
      </c>
      <c r="X361" s="1673">
        <v>0</v>
      </c>
      <c r="Y361" s="1673">
        <v>0</v>
      </c>
      <c r="Z361" s="1673">
        <v>0</v>
      </c>
      <c r="AA361" s="1673">
        <v>0</v>
      </c>
      <c r="AB361" s="1673">
        <v>0</v>
      </c>
      <c r="AC361" s="1673">
        <v>0</v>
      </c>
      <c r="AD361" s="1673">
        <v>0</v>
      </c>
      <c r="AE361" s="1673">
        <v>0</v>
      </c>
      <c r="AF361" s="1673">
        <v>0</v>
      </c>
      <c r="AG361" s="1673">
        <v>0</v>
      </c>
      <c r="AH361" s="1673">
        <v>0</v>
      </c>
    </row>
    <row r="362" spans="1:34" ht="30" customHeight="1">
      <c r="A362" s="2394"/>
      <c r="B362" s="995" t="s">
        <v>802</v>
      </c>
      <c r="C362" s="1673">
        <f t="shared" si="27"/>
        <v>0</v>
      </c>
      <c r="D362" s="1673">
        <v>0</v>
      </c>
      <c r="E362" s="1673">
        <v>0</v>
      </c>
      <c r="F362" s="1673">
        <v>0</v>
      </c>
      <c r="G362" s="1673">
        <v>0</v>
      </c>
      <c r="H362" s="1673">
        <v>0</v>
      </c>
      <c r="I362" s="1673">
        <v>0</v>
      </c>
      <c r="J362" s="1673">
        <v>0</v>
      </c>
      <c r="K362" s="1673">
        <v>0</v>
      </c>
      <c r="L362" s="1673">
        <v>0</v>
      </c>
      <c r="M362" s="1673">
        <v>0</v>
      </c>
      <c r="N362" s="1673">
        <v>0</v>
      </c>
      <c r="O362" s="1673">
        <v>0</v>
      </c>
      <c r="P362" s="1673">
        <v>0</v>
      </c>
      <c r="Q362" s="1673">
        <v>0</v>
      </c>
      <c r="R362" s="1673">
        <v>0</v>
      </c>
      <c r="S362" s="1673">
        <v>0</v>
      </c>
      <c r="T362" s="1673">
        <v>0</v>
      </c>
      <c r="U362" s="1673">
        <v>0</v>
      </c>
      <c r="V362" s="1673">
        <v>0</v>
      </c>
      <c r="W362" s="1673">
        <v>0</v>
      </c>
      <c r="X362" s="1673">
        <v>0</v>
      </c>
      <c r="Y362" s="1673">
        <v>0</v>
      </c>
      <c r="Z362" s="1673">
        <v>0</v>
      </c>
      <c r="AA362" s="1673">
        <v>0</v>
      </c>
      <c r="AB362" s="1673">
        <v>0</v>
      </c>
      <c r="AC362" s="1673">
        <v>0</v>
      </c>
      <c r="AD362" s="1673">
        <v>0</v>
      </c>
      <c r="AE362" s="1673">
        <v>0</v>
      </c>
      <c r="AF362" s="1673">
        <v>0</v>
      </c>
      <c r="AG362" s="1673">
        <v>0</v>
      </c>
      <c r="AH362" s="1673">
        <v>0</v>
      </c>
    </row>
    <row r="363" spans="1:34" ht="30" customHeight="1">
      <c r="A363" s="2394"/>
      <c r="B363" s="995" t="s">
        <v>803</v>
      </c>
      <c r="C363" s="1673">
        <f t="shared" si="27"/>
        <v>0</v>
      </c>
      <c r="D363" s="1673">
        <v>0</v>
      </c>
      <c r="E363" s="1673">
        <v>0</v>
      </c>
      <c r="F363" s="1673">
        <v>0</v>
      </c>
      <c r="G363" s="1673">
        <v>0</v>
      </c>
      <c r="H363" s="1673">
        <v>0</v>
      </c>
      <c r="I363" s="1673">
        <v>0</v>
      </c>
      <c r="J363" s="1673">
        <v>0</v>
      </c>
      <c r="K363" s="1673">
        <v>0</v>
      </c>
      <c r="L363" s="1673">
        <v>0</v>
      </c>
      <c r="M363" s="1673">
        <v>0</v>
      </c>
      <c r="N363" s="1673">
        <v>0</v>
      </c>
      <c r="O363" s="1673">
        <v>0</v>
      </c>
      <c r="P363" s="1673">
        <v>0</v>
      </c>
      <c r="Q363" s="1673">
        <v>0</v>
      </c>
      <c r="R363" s="1673">
        <v>0</v>
      </c>
      <c r="S363" s="1673">
        <v>0</v>
      </c>
      <c r="T363" s="1673">
        <v>0</v>
      </c>
      <c r="U363" s="1673">
        <v>0</v>
      </c>
      <c r="V363" s="1673">
        <v>0</v>
      </c>
      <c r="W363" s="1673">
        <v>0</v>
      </c>
      <c r="X363" s="1673">
        <v>0</v>
      </c>
      <c r="Y363" s="1673">
        <v>0</v>
      </c>
      <c r="Z363" s="1673">
        <v>0</v>
      </c>
      <c r="AA363" s="1673">
        <v>0</v>
      </c>
      <c r="AB363" s="1673">
        <v>0</v>
      </c>
      <c r="AC363" s="1673">
        <v>0</v>
      </c>
      <c r="AD363" s="1673">
        <v>0</v>
      </c>
      <c r="AE363" s="1673">
        <v>0</v>
      </c>
      <c r="AF363" s="1673">
        <v>0</v>
      </c>
      <c r="AG363" s="1673">
        <v>0</v>
      </c>
      <c r="AH363" s="1673">
        <v>0</v>
      </c>
    </row>
    <row r="364" spans="1:34" ht="30" customHeight="1">
      <c r="A364" s="2394"/>
      <c r="B364" s="1011" t="s">
        <v>804</v>
      </c>
      <c r="C364" s="1673">
        <f t="shared" si="27"/>
        <v>0</v>
      </c>
      <c r="D364" s="1673">
        <v>0</v>
      </c>
      <c r="E364" s="1673">
        <v>0</v>
      </c>
      <c r="F364" s="1673">
        <v>0</v>
      </c>
      <c r="G364" s="1673">
        <v>0</v>
      </c>
      <c r="H364" s="1673">
        <v>0</v>
      </c>
      <c r="I364" s="1673">
        <v>0</v>
      </c>
      <c r="J364" s="1673">
        <v>0</v>
      </c>
      <c r="K364" s="1673">
        <v>0</v>
      </c>
      <c r="L364" s="1673">
        <v>0</v>
      </c>
      <c r="M364" s="1673">
        <v>0</v>
      </c>
      <c r="N364" s="1673">
        <v>0</v>
      </c>
      <c r="O364" s="1673">
        <v>0</v>
      </c>
      <c r="P364" s="1673">
        <v>0</v>
      </c>
      <c r="Q364" s="1673">
        <v>0</v>
      </c>
      <c r="R364" s="1673">
        <v>0</v>
      </c>
      <c r="S364" s="1673">
        <v>0</v>
      </c>
      <c r="T364" s="1673">
        <v>0</v>
      </c>
      <c r="U364" s="1673">
        <v>0</v>
      </c>
      <c r="V364" s="1673">
        <v>0</v>
      </c>
      <c r="W364" s="1673">
        <v>0</v>
      </c>
      <c r="X364" s="1673">
        <v>0</v>
      </c>
      <c r="Y364" s="1673">
        <v>0</v>
      </c>
      <c r="Z364" s="1673">
        <v>0</v>
      </c>
      <c r="AA364" s="1673">
        <v>0</v>
      </c>
      <c r="AB364" s="1673">
        <v>0</v>
      </c>
      <c r="AC364" s="1673">
        <v>0</v>
      </c>
      <c r="AD364" s="1673">
        <v>0</v>
      </c>
      <c r="AE364" s="1673">
        <v>0</v>
      </c>
      <c r="AF364" s="1673">
        <v>0</v>
      </c>
      <c r="AG364" s="1673">
        <v>0</v>
      </c>
      <c r="AH364" s="1673">
        <v>0</v>
      </c>
    </row>
    <row r="365" spans="1:34" ht="30" customHeight="1">
      <c r="A365" s="2394"/>
      <c r="B365" s="1011" t="s">
        <v>805</v>
      </c>
      <c r="C365" s="1673">
        <f t="shared" si="27"/>
        <v>0</v>
      </c>
      <c r="D365" s="1673">
        <v>0</v>
      </c>
      <c r="E365" s="1673">
        <v>0</v>
      </c>
      <c r="F365" s="1673">
        <v>0</v>
      </c>
      <c r="G365" s="1673">
        <v>0</v>
      </c>
      <c r="H365" s="1673">
        <v>0</v>
      </c>
      <c r="I365" s="1673">
        <v>0</v>
      </c>
      <c r="J365" s="1673">
        <v>0</v>
      </c>
      <c r="K365" s="1673">
        <v>0</v>
      </c>
      <c r="L365" s="1673">
        <v>0</v>
      </c>
      <c r="M365" s="1673">
        <v>0</v>
      </c>
      <c r="N365" s="1673">
        <v>0</v>
      </c>
      <c r="O365" s="1673">
        <v>0</v>
      </c>
      <c r="P365" s="1673">
        <v>0</v>
      </c>
      <c r="Q365" s="1673">
        <v>0</v>
      </c>
      <c r="R365" s="1673">
        <v>0</v>
      </c>
      <c r="S365" s="1673">
        <v>0</v>
      </c>
      <c r="T365" s="1673">
        <v>0</v>
      </c>
      <c r="U365" s="1673">
        <v>0</v>
      </c>
      <c r="V365" s="1673">
        <v>0</v>
      </c>
      <c r="W365" s="1673">
        <v>0</v>
      </c>
      <c r="X365" s="1673">
        <v>0</v>
      </c>
      <c r="Y365" s="1673">
        <v>0</v>
      </c>
      <c r="Z365" s="1673">
        <v>0</v>
      </c>
      <c r="AA365" s="1673">
        <v>0</v>
      </c>
      <c r="AB365" s="1673">
        <v>0</v>
      </c>
      <c r="AC365" s="1673">
        <v>0</v>
      </c>
      <c r="AD365" s="1673">
        <v>0</v>
      </c>
      <c r="AE365" s="1673">
        <v>0</v>
      </c>
      <c r="AF365" s="1673">
        <v>0</v>
      </c>
      <c r="AG365" s="1673">
        <v>0</v>
      </c>
      <c r="AH365" s="1673">
        <v>0</v>
      </c>
    </row>
    <row r="366" spans="1:34" ht="30" customHeight="1">
      <c r="A366" s="2394"/>
      <c r="B366" s="1011" t="s">
        <v>806</v>
      </c>
      <c r="C366" s="1673">
        <f t="shared" si="27"/>
        <v>0</v>
      </c>
      <c r="D366" s="1673">
        <v>0</v>
      </c>
      <c r="E366" s="1673">
        <v>0</v>
      </c>
      <c r="F366" s="1673">
        <v>0</v>
      </c>
      <c r="G366" s="1673">
        <v>0</v>
      </c>
      <c r="H366" s="1673">
        <v>0</v>
      </c>
      <c r="I366" s="1673">
        <v>0</v>
      </c>
      <c r="J366" s="1673">
        <v>0</v>
      </c>
      <c r="K366" s="1673">
        <v>0</v>
      </c>
      <c r="L366" s="1673">
        <v>0</v>
      </c>
      <c r="M366" s="1673">
        <v>0</v>
      </c>
      <c r="N366" s="1673">
        <v>0</v>
      </c>
      <c r="O366" s="1673">
        <v>0</v>
      </c>
      <c r="P366" s="1673">
        <v>0</v>
      </c>
      <c r="Q366" s="1673">
        <v>0</v>
      </c>
      <c r="R366" s="1673">
        <v>0</v>
      </c>
      <c r="S366" s="1673">
        <v>0</v>
      </c>
      <c r="T366" s="1673">
        <v>0</v>
      </c>
      <c r="U366" s="1673">
        <v>0</v>
      </c>
      <c r="V366" s="1673">
        <v>0</v>
      </c>
      <c r="W366" s="1673">
        <v>0</v>
      </c>
      <c r="X366" s="1673">
        <v>0</v>
      </c>
      <c r="Y366" s="1673">
        <v>0</v>
      </c>
      <c r="Z366" s="1673">
        <v>0</v>
      </c>
      <c r="AA366" s="1673">
        <v>0</v>
      </c>
      <c r="AB366" s="1673">
        <v>0</v>
      </c>
      <c r="AC366" s="1673">
        <v>0</v>
      </c>
      <c r="AD366" s="1673">
        <v>0</v>
      </c>
      <c r="AE366" s="1673">
        <v>0</v>
      </c>
      <c r="AF366" s="1673">
        <v>0</v>
      </c>
      <c r="AG366" s="1673">
        <v>0</v>
      </c>
      <c r="AH366" s="1673">
        <v>0</v>
      </c>
    </row>
    <row r="367" spans="1:34" ht="30" customHeight="1">
      <c r="A367" s="2394"/>
      <c r="B367" s="995" t="s">
        <v>807</v>
      </c>
      <c r="C367" s="1673">
        <f t="shared" si="27"/>
        <v>0</v>
      </c>
      <c r="D367" s="1673">
        <v>0</v>
      </c>
      <c r="E367" s="1673">
        <v>0</v>
      </c>
      <c r="F367" s="1673">
        <v>0</v>
      </c>
      <c r="G367" s="1673">
        <v>0</v>
      </c>
      <c r="H367" s="1673">
        <v>0</v>
      </c>
      <c r="I367" s="1673">
        <v>0</v>
      </c>
      <c r="J367" s="1673">
        <v>0</v>
      </c>
      <c r="K367" s="1673">
        <v>0</v>
      </c>
      <c r="L367" s="1673">
        <v>0</v>
      </c>
      <c r="M367" s="1673">
        <v>0</v>
      </c>
      <c r="N367" s="1673">
        <v>0</v>
      </c>
      <c r="O367" s="1673">
        <v>0</v>
      </c>
      <c r="P367" s="1673">
        <v>0</v>
      </c>
      <c r="Q367" s="1673">
        <v>0</v>
      </c>
      <c r="R367" s="1673">
        <v>0</v>
      </c>
      <c r="S367" s="1673">
        <v>0</v>
      </c>
      <c r="T367" s="1673">
        <v>0</v>
      </c>
      <c r="U367" s="1673">
        <v>0</v>
      </c>
      <c r="V367" s="1673">
        <v>0</v>
      </c>
      <c r="W367" s="1673">
        <v>0</v>
      </c>
      <c r="X367" s="1673">
        <v>0</v>
      </c>
      <c r="Y367" s="1673">
        <v>0</v>
      </c>
      <c r="Z367" s="1673">
        <v>0</v>
      </c>
      <c r="AA367" s="1673">
        <v>0</v>
      </c>
      <c r="AB367" s="1673">
        <v>0</v>
      </c>
      <c r="AC367" s="1673">
        <v>0</v>
      </c>
      <c r="AD367" s="1673">
        <v>0</v>
      </c>
      <c r="AE367" s="1673">
        <v>0</v>
      </c>
      <c r="AF367" s="1673">
        <v>0</v>
      </c>
      <c r="AG367" s="1673">
        <v>0</v>
      </c>
      <c r="AH367" s="1673">
        <v>0</v>
      </c>
    </row>
    <row r="368" spans="1:34" ht="30" customHeight="1">
      <c r="A368" s="2394"/>
      <c r="B368" s="991" t="s">
        <v>808</v>
      </c>
      <c r="C368" s="1673">
        <f t="shared" si="27"/>
        <v>0</v>
      </c>
      <c r="D368" s="1673">
        <v>0</v>
      </c>
      <c r="E368" s="1673">
        <v>0</v>
      </c>
      <c r="F368" s="1673">
        <v>0</v>
      </c>
      <c r="G368" s="1673">
        <v>0</v>
      </c>
      <c r="H368" s="1673">
        <v>0</v>
      </c>
      <c r="I368" s="1673">
        <v>0</v>
      </c>
      <c r="J368" s="1673">
        <v>0</v>
      </c>
      <c r="K368" s="1673">
        <v>0</v>
      </c>
      <c r="L368" s="1673">
        <v>0</v>
      </c>
      <c r="M368" s="1673">
        <v>0</v>
      </c>
      <c r="N368" s="1673">
        <v>0</v>
      </c>
      <c r="O368" s="1673">
        <v>0</v>
      </c>
      <c r="P368" s="1673">
        <v>0</v>
      </c>
      <c r="Q368" s="1673">
        <v>0</v>
      </c>
      <c r="R368" s="1673">
        <v>0</v>
      </c>
      <c r="S368" s="1673">
        <v>0</v>
      </c>
      <c r="T368" s="1673">
        <v>0</v>
      </c>
      <c r="U368" s="1673">
        <v>0</v>
      </c>
      <c r="V368" s="1673">
        <v>0</v>
      </c>
      <c r="W368" s="1673">
        <v>0</v>
      </c>
      <c r="X368" s="1673">
        <v>0</v>
      </c>
      <c r="Y368" s="1673">
        <v>0</v>
      </c>
      <c r="Z368" s="1673">
        <v>0</v>
      </c>
      <c r="AA368" s="1673">
        <v>0</v>
      </c>
      <c r="AB368" s="1673">
        <v>0</v>
      </c>
      <c r="AC368" s="1673">
        <v>0</v>
      </c>
      <c r="AD368" s="1673">
        <v>0</v>
      </c>
      <c r="AE368" s="1673">
        <v>0</v>
      </c>
      <c r="AF368" s="1673">
        <v>0</v>
      </c>
      <c r="AG368" s="1673">
        <v>0</v>
      </c>
      <c r="AH368" s="1673">
        <v>0</v>
      </c>
    </row>
    <row r="369" spans="1:34" ht="30" customHeight="1">
      <c r="A369" s="2394"/>
      <c r="B369" s="1011" t="s">
        <v>821</v>
      </c>
      <c r="C369" s="1673">
        <f t="shared" si="27"/>
        <v>0</v>
      </c>
      <c r="D369" s="1673">
        <v>0</v>
      </c>
      <c r="E369" s="1673">
        <v>0</v>
      </c>
      <c r="F369" s="1673">
        <v>0</v>
      </c>
      <c r="G369" s="1673">
        <v>0</v>
      </c>
      <c r="H369" s="1673">
        <v>0</v>
      </c>
      <c r="I369" s="1673">
        <v>0</v>
      </c>
      <c r="J369" s="1673">
        <v>0</v>
      </c>
      <c r="K369" s="1673">
        <v>0</v>
      </c>
      <c r="L369" s="1673">
        <v>0</v>
      </c>
      <c r="M369" s="1673">
        <v>0</v>
      </c>
      <c r="N369" s="1673">
        <v>0</v>
      </c>
      <c r="O369" s="1673">
        <v>0</v>
      </c>
      <c r="P369" s="1673">
        <v>0</v>
      </c>
      <c r="Q369" s="1673">
        <v>0</v>
      </c>
      <c r="R369" s="1673">
        <v>0</v>
      </c>
      <c r="S369" s="1673">
        <v>0</v>
      </c>
      <c r="T369" s="1673">
        <v>0</v>
      </c>
      <c r="U369" s="1673">
        <v>0</v>
      </c>
      <c r="V369" s="1673">
        <v>0</v>
      </c>
      <c r="W369" s="1673">
        <v>0</v>
      </c>
      <c r="X369" s="1673">
        <v>0</v>
      </c>
      <c r="Y369" s="1673">
        <v>0</v>
      </c>
      <c r="Z369" s="1673">
        <v>0</v>
      </c>
      <c r="AA369" s="1673">
        <v>0</v>
      </c>
      <c r="AB369" s="1673">
        <v>0</v>
      </c>
      <c r="AC369" s="1673">
        <v>0</v>
      </c>
      <c r="AD369" s="1673">
        <v>0</v>
      </c>
      <c r="AE369" s="1673">
        <v>0</v>
      </c>
      <c r="AF369" s="1673">
        <v>0</v>
      </c>
      <c r="AG369" s="1673">
        <v>0</v>
      </c>
      <c r="AH369" s="1673">
        <v>0</v>
      </c>
    </row>
    <row r="370" spans="1:34" ht="30" customHeight="1">
      <c r="A370" s="2394"/>
      <c r="B370" s="1011" t="s">
        <v>822</v>
      </c>
      <c r="C370" s="1673">
        <f t="shared" si="27"/>
        <v>0</v>
      </c>
      <c r="D370" s="1673">
        <v>0</v>
      </c>
      <c r="E370" s="1673">
        <v>0</v>
      </c>
      <c r="F370" s="1673">
        <v>0</v>
      </c>
      <c r="G370" s="1673">
        <v>0</v>
      </c>
      <c r="H370" s="1673">
        <v>0</v>
      </c>
      <c r="I370" s="1673">
        <v>0</v>
      </c>
      <c r="J370" s="1673">
        <v>0</v>
      </c>
      <c r="K370" s="1673">
        <v>0</v>
      </c>
      <c r="L370" s="1673">
        <v>0</v>
      </c>
      <c r="M370" s="1673">
        <v>0</v>
      </c>
      <c r="N370" s="1673">
        <v>0</v>
      </c>
      <c r="O370" s="1673">
        <v>0</v>
      </c>
      <c r="P370" s="1673">
        <v>0</v>
      </c>
      <c r="Q370" s="1673">
        <v>0</v>
      </c>
      <c r="R370" s="1673">
        <v>0</v>
      </c>
      <c r="S370" s="1673">
        <v>0</v>
      </c>
      <c r="T370" s="1673">
        <v>0</v>
      </c>
      <c r="U370" s="1673">
        <v>0</v>
      </c>
      <c r="V370" s="1673">
        <v>0</v>
      </c>
      <c r="W370" s="1673">
        <v>0</v>
      </c>
      <c r="X370" s="1673">
        <v>0</v>
      </c>
      <c r="Y370" s="1673">
        <v>0</v>
      </c>
      <c r="Z370" s="1673">
        <v>0</v>
      </c>
      <c r="AA370" s="1673">
        <v>0</v>
      </c>
      <c r="AB370" s="1673">
        <v>0</v>
      </c>
      <c r="AC370" s="1673">
        <v>0</v>
      </c>
      <c r="AD370" s="1673">
        <v>0</v>
      </c>
      <c r="AE370" s="1673">
        <v>0</v>
      </c>
      <c r="AF370" s="1673">
        <v>0</v>
      </c>
      <c r="AG370" s="1673">
        <v>0</v>
      </c>
      <c r="AH370" s="1673">
        <v>0</v>
      </c>
    </row>
    <row r="371" spans="1:34" ht="19.5" customHeight="1">
      <c r="A371" s="2394"/>
      <c r="B371" s="1249" t="s">
        <v>952</v>
      </c>
      <c r="C371" s="1673">
        <f t="shared" si="27"/>
        <v>0</v>
      </c>
      <c r="D371" s="1673">
        <v>0</v>
      </c>
      <c r="E371" s="1673">
        <v>0</v>
      </c>
      <c r="F371" s="1673">
        <v>0</v>
      </c>
      <c r="G371" s="1673">
        <v>0</v>
      </c>
      <c r="H371" s="1673">
        <v>0</v>
      </c>
      <c r="I371" s="1673">
        <v>0</v>
      </c>
      <c r="J371" s="1673">
        <v>0</v>
      </c>
      <c r="K371" s="1673">
        <v>0</v>
      </c>
      <c r="L371" s="1673">
        <v>0</v>
      </c>
      <c r="M371" s="1673">
        <v>0</v>
      </c>
      <c r="N371" s="1673">
        <v>0</v>
      </c>
      <c r="O371" s="1673">
        <v>0</v>
      </c>
      <c r="P371" s="1673">
        <v>0</v>
      </c>
      <c r="Q371" s="1673">
        <v>0</v>
      </c>
      <c r="R371" s="1673">
        <v>0</v>
      </c>
      <c r="S371" s="1673">
        <v>0</v>
      </c>
      <c r="T371" s="1673">
        <v>0</v>
      </c>
      <c r="U371" s="1673">
        <v>0</v>
      </c>
      <c r="V371" s="1673">
        <v>0</v>
      </c>
      <c r="W371" s="1673">
        <v>0</v>
      </c>
      <c r="X371" s="1673">
        <v>0</v>
      </c>
      <c r="Y371" s="1673">
        <v>0</v>
      </c>
      <c r="Z371" s="1673">
        <v>0</v>
      </c>
      <c r="AA371" s="1673">
        <v>0</v>
      </c>
      <c r="AB371" s="1673">
        <v>0</v>
      </c>
      <c r="AC371" s="1673">
        <v>0</v>
      </c>
      <c r="AD371" s="1673">
        <v>0</v>
      </c>
      <c r="AE371" s="1673">
        <v>0</v>
      </c>
      <c r="AF371" s="1673">
        <v>0</v>
      </c>
      <c r="AG371" s="1673">
        <v>0</v>
      </c>
      <c r="AH371" s="1673">
        <v>0</v>
      </c>
    </row>
  </sheetData>
  <mergeCells count="16">
    <mergeCell ref="A119:A141"/>
    <mergeCell ref="A4:A26"/>
    <mergeCell ref="A27:A49"/>
    <mergeCell ref="A50:A72"/>
    <mergeCell ref="A73:A95"/>
    <mergeCell ref="A96:A118"/>
    <mergeCell ref="A280:A302"/>
    <mergeCell ref="A303:A325"/>
    <mergeCell ref="A326:A348"/>
    <mergeCell ref="A349:A371"/>
    <mergeCell ref="A142:A164"/>
    <mergeCell ref="A165:A187"/>
    <mergeCell ref="A188:A210"/>
    <mergeCell ref="A211:A233"/>
    <mergeCell ref="A234:A256"/>
    <mergeCell ref="A257:A279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00FF"/>
  </sheetPr>
  <dimension ref="A1:L26"/>
  <sheetViews>
    <sheetView view="pageBreakPreview" zoomScale="115" zoomScaleNormal="100" zoomScaleSheetLayoutView="115" workbookViewId="0">
      <selection activeCell="D9" sqref="D9"/>
    </sheetView>
  </sheetViews>
  <sheetFormatPr defaultColWidth="8.8984375" defaultRowHeight="14.4"/>
  <cols>
    <col min="1" max="1" width="11.59765625" style="179" customWidth="1"/>
    <col min="2" max="2" width="8" style="179" customWidth="1"/>
    <col min="3" max="3" width="6.796875" style="179" customWidth="1"/>
    <col min="4" max="4" width="9.59765625" style="179" customWidth="1"/>
    <col min="5" max="5" width="7.59765625" style="179" customWidth="1"/>
    <col min="6" max="6" width="14.296875" style="179" customWidth="1"/>
    <col min="7" max="7" width="7.69921875" style="179" customWidth="1"/>
    <col min="8" max="8" width="13.19921875" style="179" customWidth="1"/>
    <col min="9" max="9" width="9.59765625" style="179" customWidth="1"/>
    <col min="10" max="10" width="9.296875" style="179" customWidth="1"/>
    <col min="11" max="11" width="7.59765625" style="179" customWidth="1"/>
    <col min="12" max="12" width="13.8984375" style="179" bestFit="1" customWidth="1"/>
    <col min="13" max="256" width="8.8984375" style="179"/>
    <col min="257" max="257" width="11.59765625" style="179" customWidth="1"/>
    <col min="258" max="258" width="8" style="179" customWidth="1"/>
    <col min="259" max="259" width="6.796875" style="179" customWidth="1"/>
    <col min="260" max="260" width="9.59765625" style="179" customWidth="1"/>
    <col min="261" max="261" width="7.59765625" style="179" customWidth="1"/>
    <col min="262" max="262" width="14.296875" style="179" customWidth="1"/>
    <col min="263" max="263" width="7.69921875" style="179" customWidth="1"/>
    <col min="264" max="264" width="13.19921875" style="179" customWidth="1"/>
    <col min="265" max="265" width="7" style="179" customWidth="1"/>
    <col min="266" max="266" width="8.296875" style="179" customWidth="1"/>
    <col min="267" max="267" width="7.59765625" style="179" customWidth="1"/>
    <col min="268" max="512" width="8.8984375" style="179"/>
    <col min="513" max="513" width="11.59765625" style="179" customWidth="1"/>
    <col min="514" max="514" width="8" style="179" customWidth="1"/>
    <col min="515" max="515" width="6.796875" style="179" customWidth="1"/>
    <col min="516" max="516" width="9.59765625" style="179" customWidth="1"/>
    <col min="517" max="517" width="7.59765625" style="179" customWidth="1"/>
    <col min="518" max="518" width="14.296875" style="179" customWidth="1"/>
    <col min="519" max="519" width="7.69921875" style="179" customWidth="1"/>
    <col min="520" max="520" width="13.19921875" style="179" customWidth="1"/>
    <col min="521" max="521" width="7" style="179" customWidth="1"/>
    <col min="522" max="522" width="8.296875" style="179" customWidth="1"/>
    <col min="523" max="523" width="7.59765625" style="179" customWidth="1"/>
    <col min="524" max="768" width="8.8984375" style="179"/>
    <col min="769" max="769" width="11.59765625" style="179" customWidth="1"/>
    <col min="770" max="770" width="8" style="179" customWidth="1"/>
    <col min="771" max="771" width="6.796875" style="179" customWidth="1"/>
    <col min="772" max="772" width="9.59765625" style="179" customWidth="1"/>
    <col min="773" max="773" width="7.59765625" style="179" customWidth="1"/>
    <col min="774" max="774" width="14.296875" style="179" customWidth="1"/>
    <col min="775" max="775" width="7.69921875" style="179" customWidth="1"/>
    <col min="776" max="776" width="13.19921875" style="179" customWidth="1"/>
    <col min="777" max="777" width="7" style="179" customWidth="1"/>
    <col min="778" max="778" width="8.296875" style="179" customWidth="1"/>
    <col min="779" max="779" width="7.59765625" style="179" customWidth="1"/>
    <col min="780" max="1024" width="8.8984375" style="179"/>
    <col min="1025" max="1025" width="11.59765625" style="179" customWidth="1"/>
    <col min="1026" max="1026" width="8" style="179" customWidth="1"/>
    <col min="1027" max="1027" width="6.796875" style="179" customWidth="1"/>
    <col min="1028" max="1028" width="9.59765625" style="179" customWidth="1"/>
    <col min="1029" max="1029" width="7.59765625" style="179" customWidth="1"/>
    <col min="1030" max="1030" width="14.296875" style="179" customWidth="1"/>
    <col min="1031" max="1031" width="7.69921875" style="179" customWidth="1"/>
    <col min="1032" max="1032" width="13.19921875" style="179" customWidth="1"/>
    <col min="1033" max="1033" width="7" style="179" customWidth="1"/>
    <col min="1034" max="1034" width="8.296875" style="179" customWidth="1"/>
    <col min="1035" max="1035" width="7.59765625" style="179" customWidth="1"/>
    <col min="1036" max="1280" width="8.8984375" style="179"/>
    <col min="1281" max="1281" width="11.59765625" style="179" customWidth="1"/>
    <col min="1282" max="1282" width="8" style="179" customWidth="1"/>
    <col min="1283" max="1283" width="6.796875" style="179" customWidth="1"/>
    <col min="1284" max="1284" width="9.59765625" style="179" customWidth="1"/>
    <col min="1285" max="1285" width="7.59765625" style="179" customWidth="1"/>
    <col min="1286" max="1286" width="14.296875" style="179" customWidth="1"/>
    <col min="1287" max="1287" width="7.69921875" style="179" customWidth="1"/>
    <col min="1288" max="1288" width="13.19921875" style="179" customWidth="1"/>
    <col min="1289" max="1289" width="7" style="179" customWidth="1"/>
    <col min="1290" max="1290" width="8.296875" style="179" customWidth="1"/>
    <col min="1291" max="1291" width="7.59765625" style="179" customWidth="1"/>
    <col min="1292" max="1536" width="8.8984375" style="179"/>
    <col min="1537" max="1537" width="11.59765625" style="179" customWidth="1"/>
    <col min="1538" max="1538" width="8" style="179" customWidth="1"/>
    <col min="1539" max="1539" width="6.796875" style="179" customWidth="1"/>
    <col min="1540" max="1540" width="9.59765625" style="179" customWidth="1"/>
    <col min="1541" max="1541" width="7.59765625" style="179" customWidth="1"/>
    <col min="1542" max="1542" width="14.296875" style="179" customWidth="1"/>
    <col min="1543" max="1543" width="7.69921875" style="179" customWidth="1"/>
    <col min="1544" max="1544" width="13.19921875" style="179" customWidth="1"/>
    <col min="1545" max="1545" width="7" style="179" customWidth="1"/>
    <col min="1546" max="1546" width="8.296875" style="179" customWidth="1"/>
    <col min="1547" max="1547" width="7.59765625" style="179" customWidth="1"/>
    <col min="1548" max="1792" width="8.8984375" style="179"/>
    <col min="1793" max="1793" width="11.59765625" style="179" customWidth="1"/>
    <col min="1794" max="1794" width="8" style="179" customWidth="1"/>
    <col min="1795" max="1795" width="6.796875" style="179" customWidth="1"/>
    <col min="1796" max="1796" width="9.59765625" style="179" customWidth="1"/>
    <col min="1797" max="1797" width="7.59765625" style="179" customWidth="1"/>
    <col min="1798" max="1798" width="14.296875" style="179" customWidth="1"/>
    <col min="1799" max="1799" width="7.69921875" style="179" customWidth="1"/>
    <col min="1800" max="1800" width="13.19921875" style="179" customWidth="1"/>
    <col min="1801" max="1801" width="7" style="179" customWidth="1"/>
    <col min="1802" max="1802" width="8.296875" style="179" customWidth="1"/>
    <col min="1803" max="1803" width="7.59765625" style="179" customWidth="1"/>
    <col min="1804" max="2048" width="8.8984375" style="179"/>
    <col min="2049" max="2049" width="11.59765625" style="179" customWidth="1"/>
    <col min="2050" max="2050" width="8" style="179" customWidth="1"/>
    <col min="2051" max="2051" width="6.796875" style="179" customWidth="1"/>
    <col min="2052" max="2052" width="9.59765625" style="179" customWidth="1"/>
    <col min="2053" max="2053" width="7.59765625" style="179" customWidth="1"/>
    <col min="2054" max="2054" width="14.296875" style="179" customWidth="1"/>
    <col min="2055" max="2055" width="7.69921875" style="179" customWidth="1"/>
    <col min="2056" max="2056" width="13.19921875" style="179" customWidth="1"/>
    <col min="2057" max="2057" width="7" style="179" customWidth="1"/>
    <col min="2058" max="2058" width="8.296875" style="179" customWidth="1"/>
    <col min="2059" max="2059" width="7.59765625" style="179" customWidth="1"/>
    <col min="2060" max="2304" width="8.8984375" style="179"/>
    <col min="2305" max="2305" width="11.59765625" style="179" customWidth="1"/>
    <col min="2306" max="2306" width="8" style="179" customWidth="1"/>
    <col min="2307" max="2307" width="6.796875" style="179" customWidth="1"/>
    <col min="2308" max="2308" width="9.59765625" style="179" customWidth="1"/>
    <col min="2309" max="2309" width="7.59765625" style="179" customWidth="1"/>
    <col min="2310" max="2310" width="14.296875" style="179" customWidth="1"/>
    <col min="2311" max="2311" width="7.69921875" style="179" customWidth="1"/>
    <col min="2312" max="2312" width="13.19921875" style="179" customWidth="1"/>
    <col min="2313" max="2313" width="7" style="179" customWidth="1"/>
    <col min="2314" max="2314" width="8.296875" style="179" customWidth="1"/>
    <col min="2315" max="2315" width="7.59765625" style="179" customWidth="1"/>
    <col min="2316" max="2560" width="8.8984375" style="179"/>
    <col min="2561" max="2561" width="11.59765625" style="179" customWidth="1"/>
    <col min="2562" max="2562" width="8" style="179" customWidth="1"/>
    <col min="2563" max="2563" width="6.796875" style="179" customWidth="1"/>
    <col min="2564" max="2564" width="9.59765625" style="179" customWidth="1"/>
    <col min="2565" max="2565" width="7.59765625" style="179" customWidth="1"/>
    <col min="2566" max="2566" width="14.296875" style="179" customWidth="1"/>
    <col min="2567" max="2567" width="7.69921875" style="179" customWidth="1"/>
    <col min="2568" max="2568" width="13.19921875" style="179" customWidth="1"/>
    <col min="2569" max="2569" width="7" style="179" customWidth="1"/>
    <col min="2570" max="2570" width="8.296875" style="179" customWidth="1"/>
    <col min="2571" max="2571" width="7.59765625" style="179" customWidth="1"/>
    <col min="2572" max="2816" width="8.8984375" style="179"/>
    <col min="2817" max="2817" width="11.59765625" style="179" customWidth="1"/>
    <col min="2818" max="2818" width="8" style="179" customWidth="1"/>
    <col min="2819" max="2819" width="6.796875" style="179" customWidth="1"/>
    <col min="2820" max="2820" width="9.59765625" style="179" customWidth="1"/>
    <col min="2821" max="2821" width="7.59765625" style="179" customWidth="1"/>
    <col min="2822" max="2822" width="14.296875" style="179" customWidth="1"/>
    <col min="2823" max="2823" width="7.69921875" style="179" customWidth="1"/>
    <col min="2824" max="2824" width="13.19921875" style="179" customWidth="1"/>
    <col min="2825" max="2825" width="7" style="179" customWidth="1"/>
    <col min="2826" max="2826" width="8.296875" style="179" customWidth="1"/>
    <col min="2827" max="2827" width="7.59765625" style="179" customWidth="1"/>
    <col min="2828" max="3072" width="8.8984375" style="179"/>
    <col min="3073" max="3073" width="11.59765625" style="179" customWidth="1"/>
    <col min="3074" max="3074" width="8" style="179" customWidth="1"/>
    <col min="3075" max="3075" width="6.796875" style="179" customWidth="1"/>
    <col min="3076" max="3076" width="9.59765625" style="179" customWidth="1"/>
    <col min="3077" max="3077" width="7.59765625" style="179" customWidth="1"/>
    <col min="3078" max="3078" width="14.296875" style="179" customWidth="1"/>
    <col min="3079" max="3079" width="7.69921875" style="179" customWidth="1"/>
    <col min="3080" max="3080" width="13.19921875" style="179" customWidth="1"/>
    <col min="3081" max="3081" width="7" style="179" customWidth="1"/>
    <col min="3082" max="3082" width="8.296875" style="179" customWidth="1"/>
    <col min="3083" max="3083" width="7.59765625" style="179" customWidth="1"/>
    <col min="3084" max="3328" width="8.8984375" style="179"/>
    <col min="3329" max="3329" width="11.59765625" style="179" customWidth="1"/>
    <col min="3330" max="3330" width="8" style="179" customWidth="1"/>
    <col min="3331" max="3331" width="6.796875" style="179" customWidth="1"/>
    <col min="3332" max="3332" width="9.59765625" style="179" customWidth="1"/>
    <col min="3333" max="3333" width="7.59765625" style="179" customWidth="1"/>
    <col min="3334" max="3334" width="14.296875" style="179" customWidth="1"/>
    <col min="3335" max="3335" width="7.69921875" style="179" customWidth="1"/>
    <col min="3336" max="3336" width="13.19921875" style="179" customWidth="1"/>
    <col min="3337" max="3337" width="7" style="179" customWidth="1"/>
    <col min="3338" max="3338" width="8.296875" style="179" customWidth="1"/>
    <col min="3339" max="3339" width="7.59765625" style="179" customWidth="1"/>
    <col min="3340" max="3584" width="8.8984375" style="179"/>
    <col min="3585" max="3585" width="11.59765625" style="179" customWidth="1"/>
    <col min="3586" max="3586" width="8" style="179" customWidth="1"/>
    <col min="3587" max="3587" width="6.796875" style="179" customWidth="1"/>
    <col min="3588" max="3588" width="9.59765625" style="179" customWidth="1"/>
    <col min="3589" max="3589" width="7.59765625" style="179" customWidth="1"/>
    <col min="3590" max="3590" width="14.296875" style="179" customWidth="1"/>
    <col min="3591" max="3591" width="7.69921875" style="179" customWidth="1"/>
    <col min="3592" max="3592" width="13.19921875" style="179" customWidth="1"/>
    <col min="3593" max="3593" width="7" style="179" customWidth="1"/>
    <col min="3594" max="3594" width="8.296875" style="179" customWidth="1"/>
    <col min="3595" max="3595" width="7.59765625" style="179" customWidth="1"/>
    <col min="3596" max="3840" width="8.8984375" style="179"/>
    <col min="3841" max="3841" width="11.59765625" style="179" customWidth="1"/>
    <col min="3842" max="3842" width="8" style="179" customWidth="1"/>
    <col min="3843" max="3843" width="6.796875" style="179" customWidth="1"/>
    <col min="3844" max="3844" width="9.59765625" style="179" customWidth="1"/>
    <col min="3845" max="3845" width="7.59765625" style="179" customWidth="1"/>
    <col min="3846" max="3846" width="14.296875" style="179" customWidth="1"/>
    <col min="3847" max="3847" width="7.69921875" style="179" customWidth="1"/>
    <col min="3848" max="3848" width="13.19921875" style="179" customWidth="1"/>
    <col min="3849" max="3849" width="7" style="179" customWidth="1"/>
    <col min="3850" max="3850" width="8.296875" style="179" customWidth="1"/>
    <col min="3851" max="3851" width="7.59765625" style="179" customWidth="1"/>
    <col min="3852" max="4096" width="8.8984375" style="179"/>
    <col min="4097" max="4097" width="11.59765625" style="179" customWidth="1"/>
    <col min="4098" max="4098" width="8" style="179" customWidth="1"/>
    <col min="4099" max="4099" width="6.796875" style="179" customWidth="1"/>
    <col min="4100" max="4100" width="9.59765625" style="179" customWidth="1"/>
    <col min="4101" max="4101" width="7.59765625" style="179" customWidth="1"/>
    <col min="4102" max="4102" width="14.296875" style="179" customWidth="1"/>
    <col min="4103" max="4103" width="7.69921875" style="179" customWidth="1"/>
    <col min="4104" max="4104" width="13.19921875" style="179" customWidth="1"/>
    <col min="4105" max="4105" width="7" style="179" customWidth="1"/>
    <col min="4106" max="4106" width="8.296875" style="179" customWidth="1"/>
    <col min="4107" max="4107" width="7.59765625" style="179" customWidth="1"/>
    <col min="4108" max="4352" width="8.8984375" style="179"/>
    <col min="4353" max="4353" width="11.59765625" style="179" customWidth="1"/>
    <col min="4354" max="4354" width="8" style="179" customWidth="1"/>
    <col min="4355" max="4355" width="6.796875" style="179" customWidth="1"/>
    <col min="4356" max="4356" width="9.59765625" style="179" customWidth="1"/>
    <col min="4357" max="4357" width="7.59765625" style="179" customWidth="1"/>
    <col min="4358" max="4358" width="14.296875" style="179" customWidth="1"/>
    <col min="4359" max="4359" width="7.69921875" style="179" customWidth="1"/>
    <col min="4360" max="4360" width="13.19921875" style="179" customWidth="1"/>
    <col min="4361" max="4361" width="7" style="179" customWidth="1"/>
    <col min="4362" max="4362" width="8.296875" style="179" customWidth="1"/>
    <col min="4363" max="4363" width="7.59765625" style="179" customWidth="1"/>
    <col min="4364" max="4608" width="8.8984375" style="179"/>
    <col min="4609" max="4609" width="11.59765625" style="179" customWidth="1"/>
    <col min="4610" max="4610" width="8" style="179" customWidth="1"/>
    <col min="4611" max="4611" width="6.796875" style="179" customWidth="1"/>
    <col min="4612" max="4612" width="9.59765625" style="179" customWidth="1"/>
    <col min="4613" max="4613" width="7.59765625" style="179" customWidth="1"/>
    <col min="4614" max="4614" width="14.296875" style="179" customWidth="1"/>
    <col min="4615" max="4615" width="7.69921875" style="179" customWidth="1"/>
    <col min="4616" max="4616" width="13.19921875" style="179" customWidth="1"/>
    <col min="4617" max="4617" width="7" style="179" customWidth="1"/>
    <col min="4618" max="4618" width="8.296875" style="179" customWidth="1"/>
    <col min="4619" max="4619" width="7.59765625" style="179" customWidth="1"/>
    <col min="4620" max="4864" width="8.8984375" style="179"/>
    <col min="4865" max="4865" width="11.59765625" style="179" customWidth="1"/>
    <col min="4866" max="4866" width="8" style="179" customWidth="1"/>
    <col min="4867" max="4867" width="6.796875" style="179" customWidth="1"/>
    <col min="4868" max="4868" width="9.59765625" style="179" customWidth="1"/>
    <col min="4869" max="4869" width="7.59765625" style="179" customWidth="1"/>
    <col min="4870" max="4870" width="14.296875" style="179" customWidth="1"/>
    <col min="4871" max="4871" width="7.69921875" style="179" customWidth="1"/>
    <col min="4872" max="4872" width="13.19921875" style="179" customWidth="1"/>
    <col min="4873" max="4873" width="7" style="179" customWidth="1"/>
    <col min="4874" max="4874" width="8.296875" style="179" customWidth="1"/>
    <col min="4875" max="4875" width="7.59765625" style="179" customWidth="1"/>
    <col min="4876" max="5120" width="8.8984375" style="179"/>
    <col min="5121" max="5121" width="11.59765625" style="179" customWidth="1"/>
    <col min="5122" max="5122" width="8" style="179" customWidth="1"/>
    <col min="5123" max="5123" width="6.796875" style="179" customWidth="1"/>
    <col min="5124" max="5124" width="9.59765625" style="179" customWidth="1"/>
    <col min="5125" max="5125" width="7.59765625" style="179" customWidth="1"/>
    <col min="5126" max="5126" width="14.296875" style="179" customWidth="1"/>
    <col min="5127" max="5127" width="7.69921875" style="179" customWidth="1"/>
    <col min="5128" max="5128" width="13.19921875" style="179" customWidth="1"/>
    <col min="5129" max="5129" width="7" style="179" customWidth="1"/>
    <col min="5130" max="5130" width="8.296875" style="179" customWidth="1"/>
    <col min="5131" max="5131" width="7.59765625" style="179" customWidth="1"/>
    <col min="5132" max="5376" width="8.8984375" style="179"/>
    <col min="5377" max="5377" width="11.59765625" style="179" customWidth="1"/>
    <col min="5378" max="5378" width="8" style="179" customWidth="1"/>
    <col min="5379" max="5379" width="6.796875" style="179" customWidth="1"/>
    <col min="5380" max="5380" width="9.59765625" style="179" customWidth="1"/>
    <col min="5381" max="5381" width="7.59765625" style="179" customWidth="1"/>
    <col min="5382" max="5382" width="14.296875" style="179" customWidth="1"/>
    <col min="5383" max="5383" width="7.69921875" style="179" customWidth="1"/>
    <col min="5384" max="5384" width="13.19921875" style="179" customWidth="1"/>
    <col min="5385" max="5385" width="7" style="179" customWidth="1"/>
    <col min="5386" max="5386" width="8.296875" style="179" customWidth="1"/>
    <col min="5387" max="5387" width="7.59765625" style="179" customWidth="1"/>
    <col min="5388" max="5632" width="8.8984375" style="179"/>
    <col min="5633" max="5633" width="11.59765625" style="179" customWidth="1"/>
    <col min="5634" max="5634" width="8" style="179" customWidth="1"/>
    <col min="5635" max="5635" width="6.796875" style="179" customWidth="1"/>
    <col min="5636" max="5636" width="9.59765625" style="179" customWidth="1"/>
    <col min="5637" max="5637" width="7.59765625" style="179" customWidth="1"/>
    <col min="5638" max="5638" width="14.296875" style="179" customWidth="1"/>
    <col min="5639" max="5639" width="7.69921875" style="179" customWidth="1"/>
    <col min="5640" max="5640" width="13.19921875" style="179" customWidth="1"/>
    <col min="5641" max="5641" width="7" style="179" customWidth="1"/>
    <col min="5642" max="5642" width="8.296875" style="179" customWidth="1"/>
    <col min="5643" max="5643" width="7.59765625" style="179" customWidth="1"/>
    <col min="5644" max="5888" width="8.8984375" style="179"/>
    <col min="5889" max="5889" width="11.59765625" style="179" customWidth="1"/>
    <col min="5890" max="5890" width="8" style="179" customWidth="1"/>
    <col min="5891" max="5891" width="6.796875" style="179" customWidth="1"/>
    <col min="5892" max="5892" width="9.59765625" style="179" customWidth="1"/>
    <col min="5893" max="5893" width="7.59765625" style="179" customWidth="1"/>
    <col min="5894" max="5894" width="14.296875" style="179" customWidth="1"/>
    <col min="5895" max="5895" width="7.69921875" style="179" customWidth="1"/>
    <col min="5896" max="5896" width="13.19921875" style="179" customWidth="1"/>
    <col min="5897" max="5897" width="7" style="179" customWidth="1"/>
    <col min="5898" max="5898" width="8.296875" style="179" customWidth="1"/>
    <col min="5899" max="5899" width="7.59765625" style="179" customWidth="1"/>
    <col min="5900" max="6144" width="8.8984375" style="179"/>
    <col min="6145" max="6145" width="11.59765625" style="179" customWidth="1"/>
    <col min="6146" max="6146" width="8" style="179" customWidth="1"/>
    <col min="6147" max="6147" width="6.796875" style="179" customWidth="1"/>
    <col min="6148" max="6148" width="9.59765625" style="179" customWidth="1"/>
    <col min="6149" max="6149" width="7.59765625" style="179" customWidth="1"/>
    <col min="6150" max="6150" width="14.296875" style="179" customWidth="1"/>
    <col min="6151" max="6151" width="7.69921875" style="179" customWidth="1"/>
    <col min="6152" max="6152" width="13.19921875" style="179" customWidth="1"/>
    <col min="6153" max="6153" width="7" style="179" customWidth="1"/>
    <col min="6154" max="6154" width="8.296875" style="179" customWidth="1"/>
    <col min="6155" max="6155" width="7.59765625" style="179" customWidth="1"/>
    <col min="6156" max="6400" width="8.8984375" style="179"/>
    <col min="6401" max="6401" width="11.59765625" style="179" customWidth="1"/>
    <col min="6402" max="6402" width="8" style="179" customWidth="1"/>
    <col min="6403" max="6403" width="6.796875" style="179" customWidth="1"/>
    <col min="6404" max="6404" width="9.59765625" style="179" customWidth="1"/>
    <col min="6405" max="6405" width="7.59765625" style="179" customWidth="1"/>
    <col min="6406" max="6406" width="14.296875" style="179" customWidth="1"/>
    <col min="6407" max="6407" width="7.69921875" style="179" customWidth="1"/>
    <col min="6408" max="6408" width="13.19921875" style="179" customWidth="1"/>
    <col min="6409" max="6409" width="7" style="179" customWidth="1"/>
    <col min="6410" max="6410" width="8.296875" style="179" customWidth="1"/>
    <col min="6411" max="6411" width="7.59765625" style="179" customWidth="1"/>
    <col min="6412" max="6656" width="8.8984375" style="179"/>
    <col min="6657" max="6657" width="11.59765625" style="179" customWidth="1"/>
    <col min="6658" max="6658" width="8" style="179" customWidth="1"/>
    <col min="6659" max="6659" width="6.796875" style="179" customWidth="1"/>
    <col min="6660" max="6660" width="9.59765625" style="179" customWidth="1"/>
    <col min="6661" max="6661" width="7.59765625" style="179" customWidth="1"/>
    <col min="6662" max="6662" width="14.296875" style="179" customWidth="1"/>
    <col min="6663" max="6663" width="7.69921875" style="179" customWidth="1"/>
    <col min="6664" max="6664" width="13.19921875" style="179" customWidth="1"/>
    <col min="6665" max="6665" width="7" style="179" customWidth="1"/>
    <col min="6666" max="6666" width="8.296875" style="179" customWidth="1"/>
    <col min="6667" max="6667" width="7.59765625" style="179" customWidth="1"/>
    <col min="6668" max="6912" width="8.8984375" style="179"/>
    <col min="6913" max="6913" width="11.59765625" style="179" customWidth="1"/>
    <col min="6914" max="6914" width="8" style="179" customWidth="1"/>
    <col min="6915" max="6915" width="6.796875" style="179" customWidth="1"/>
    <col min="6916" max="6916" width="9.59765625" style="179" customWidth="1"/>
    <col min="6917" max="6917" width="7.59765625" style="179" customWidth="1"/>
    <col min="6918" max="6918" width="14.296875" style="179" customWidth="1"/>
    <col min="6919" max="6919" width="7.69921875" style="179" customWidth="1"/>
    <col min="6920" max="6920" width="13.19921875" style="179" customWidth="1"/>
    <col min="6921" max="6921" width="7" style="179" customWidth="1"/>
    <col min="6922" max="6922" width="8.296875" style="179" customWidth="1"/>
    <col min="6923" max="6923" width="7.59765625" style="179" customWidth="1"/>
    <col min="6924" max="7168" width="8.8984375" style="179"/>
    <col min="7169" max="7169" width="11.59765625" style="179" customWidth="1"/>
    <col min="7170" max="7170" width="8" style="179" customWidth="1"/>
    <col min="7171" max="7171" width="6.796875" style="179" customWidth="1"/>
    <col min="7172" max="7172" width="9.59765625" style="179" customWidth="1"/>
    <col min="7173" max="7173" width="7.59765625" style="179" customWidth="1"/>
    <col min="7174" max="7174" width="14.296875" style="179" customWidth="1"/>
    <col min="7175" max="7175" width="7.69921875" style="179" customWidth="1"/>
    <col min="7176" max="7176" width="13.19921875" style="179" customWidth="1"/>
    <col min="7177" max="7177" width="7" style="179" customWidth="1"/>
    <col min="7178" max="7178" width="8.296875" style="179" customWidth="1"/>
    <col min="7179" max="7179" width="7.59765625" style="179" customWidth="1"/>
    <col min="7180" max="7424" width="8.8984375" style="179"/>
    <col min="7425" max="7425" width="11.59765625" style="179" customWidth="1"/>
    <col min="7426" max="7426" width="8" style="179" customWidth="1"/>
    <col min="7427" max="7427" width="6.796875" style="179" customWidth="1"/>
    <col min="7428" max="7428" width="9.59765625" style="179" customWidth="1"/>
    <col min="7429" max="7429" width="7.59765625" style="179" customWidth="1"/>
    <col min="7430" max="7430" width="14.296875" style="179" customWidth="1"/>
    <col min="7431" max="7431" width="7.69921875" style="179" customWidth="1"/>
    <col min="7432" max="7432" width="13.19921875" style="179" customWidth="1"/>
    <col min="7433" max="7433" width="7" style="179" customWidth="1"/>
    <col min="7434" max="7434" width="8.296875" style="179" customWidth="1"/>
    <col min="7435" max="7435" width="7.59765625" style="179" customWidth="1"/>
    <col min="7436" max="7680" width="8.8984375" style="179"/>
    <col min="7681" max="7681" width="11.59765625" style="179" customWidth="1"/>
    <col min="7682" max="7682" width="8" style="179" customWidth="1"/>
    <col min="7683" max="7683" width="6.796875" style="179" customWidth="1"/>
    <col min="7684" max="7684" width="9.59765625" style="179" customWidth="1"/>
    <col min="7685" max="7685" width="7.59765625" style="179" customWidth="1"/>
    <col min="7686" max="7686" width="14.296875" style="179" customWidth="1"/>
    <col min="7687" max="7687" width="7.69921875" style="179" customWidth="1"/>
    <col min="7688" max="7688" width="13.19921875" style="179" customWidth="1"/>
    <col min="7689" max="7689" width="7" style="179" customWidth="1"/>
    <col min="7690" max="7690" width="8.296875" style="179" customWidth="1"/>
    <col min="7691" max="7691" width="7.59765625" style="179" customWidth="1"/>
    <col min="7692" max="7936" width="8.8984375" style="179"/>
    <col min="7937" max="7937" width="11.59765625" style="179" customWidth="1"/>
    <col min="7938" max="7938" width="8" style="179" customWidth="1"/>
    <col min="7939" max="7939" width="6.796875" style="179" customWidth="1"/>
    <col min="7940" max="7940" width="9.59765625" style="179" customWidth="1"/>
    <col min="7941" max="7941" width="7.59765625" style="179" customWidth="1"/>
    <col min="7942" max="7942" width="14.296875" style="179" customWidth="1"/>
    <col min="7943" max="7943" width="7.69921875" style="179" customWidth="1"/>
    <col min="7944" max="7944" width="13.19921875" style="179" customWidth="1"/>
    <col min="7945" max="7945" width="7" style="179" customWidth="1"/>
    <col min="7946" max="7946" width="8.296875" style="179" customWidth="1"/>
    <col min="7947" max="7947" width="7.59765625" style="179" customWidth="1"/>
    <col min="7948" max="8192" width="8.8984375" style="179"/>
    <col min="8193" max="8193" width="11.59765625" style="179" customWidth="1"/>
    <col min="8194" max="8194" width="8" style="179" customWidth="1"/>
    <col min="8195" max="8195" width="6.796875" style="179" customWidth="1"/>
    <col min="8196" max="8196" width="9.59765625" style="179" customWidth="1"/>
    <col min="8197" max="8197" width="7.59765625" style="179" customWidth="1"/>
    <col min="8198" max="8198" width="14.296875" style="179" customWidth="1"/>
    <col min="8199" max="8199" width="7.69921875" style="179" customWidth="1"/>
    <col min="8200" max="8200" width="13.19921875" style="179" customWidth="1"/>
    <col min="8201" max="8201" width="7" style="179" customWidth="1"/>
    <col min="8202" max="8202" width="8.296875" style="179" customWidth="1"/>
    <col min="8203" max="8203" width="7.59765625" style="179" customWidth="1"/>
    <col min="8204" max="8448" width="8.8984375" style="179"/>
    <col min="8449" max="8449" width="11.59765625" style="179" customWidth="1"/>
    <col min="8450" max="8450" width="8" style="179" customWidth="1"/>
    <col min="8451" max="8451" width="6.796875" style="179" customWidth="1"/>
    <col min="8452" max="8452" width="9.59765625" style="179" customWidth="1"/>
    <col min="8453" max="8453" width="7.59765625" style="179" customWidth="1"/>
    <col min="8454" max="8454" width="14.296875" style="179" customWidth="1"/>
    <col min="8455" max="8455" width="7.69921875" style="179" customWidth="1"/>
    <col min="8456" max="8456" width="13.19921875" style="179" customWidth="1"/>
    <col min="8457" max="8457" width="7" style="179" customWidth="1"/>
    <col min="8458" max="8458" width="8.296875" style="179" customWidth="1"/>
    <col min="8459" max="8459" width="7.59765625" style="179" customWidth="1"/>
    <col min="8460" max="8704" width="8.8984375" style="179"/>
    <col min="8705" max="8705" width="11.59765625" style="179" customWidth="1"/>
    <col min="8706" max="8706" width="8" style="179" customWidth="1"/>
    <col min="8707" max="8707" width="6.796875" style="179" customWidth="1"/>
    <col min="8708" max="8708" width="9.59765625" style="179" customWidth="1"/>
    <col min="8709" max="8709" width="7.59765625" style="179" customWidth="1"/>
    <col min="8710" max="8710" width="14.296875" style="179" customWidth="1"/>
    <col min="8711" max="8711" width="7.69921875" style="179" customWidth="1"/>
    <col min="8712" max="8712" width="13.19921875" style="179" customWidth="1"/>
    <col min="8713" max="8713" width="7" style="179" customWidth="1"/>
    <col min="8714" max="8714" width="8.296875" style="179" customWidth="1"/>
    <col min="8715" max="8715" width="7.59765625" style="179" customWidth="1"/>
    <col min="8716" max="8960" width="8.8984375" style="179"/>
    <col min="8961" max="8961" width="11.59765625" style="179" customWidth="1"/>
    <col min="8962" max="8962" width="8" style="179" customWidth="1"/>
    <col min="8963" max="8963" width="6.796875" style="179" customWidth="1"/>
    <col min="8964" max="8964" width="9.59765625" style="179" customWidth="1"/>
    <col min="8965" max="8965" width="7.59765625" style="179" customWidth="1"/>
    <col min="8966" max="8966" width="14.296875" style="179" customWidth="1"/>
    <col min="8967" max="8967" width="7.69921875" style="179" customWidth="1"/>
    <col min="8968" max="8968" width="13.19921875" style="179" customWidth="1"/>
    <col min="8969" max="8969" width="7" style="179" customWidth="1"/>
    <col min="8970" max="8970" width="8.296875" style="179" customWidth="1"/>
    <col min="8971" max="8971" width="7.59765625" style="179" customWidth="1"/>
    <col min="8972" max="9216" width="8.8984375" style="179"/>
    <col min="9217" max="9217" width="11.59765625" style="179" customWidth="1"/>
    <col min="9218" max="9218" width="8" style="179" customWidth="1"/>
    <col min="9219" max="9219" width="6.796875" style="179" customWidth="1"/>
    <col min="9220" max="9220" width="9.59765625" style="179" customWidth="1"/>
    <col min="9221" max="9221" width="7.59765625" style="179" customWidth="1"/>
    <col min="9222" max="9222" width="14.296875" style="179" customWidth="1"/>
    <col min="9223" max="9223" width="7.69921875" style="179" customWidth="1"/>
    <col min="9224" max="9224" width="13.19921875" style="179" customWidth="1"/>
    <col min="9225" max="9225" width="7" style="179" customWidth="1"/>
    <col min="9226" max="9226" width="8.296875" style="179" customWidth="1"/>
    <col min="9227" max="9227" width="7.59765625" style="179" customWidth="1"/>
    <col min="9228" max="9472" width="8.8984375" style="179"/>
    <col min="9473" max="9473" width="11.59765625" style="179" customWidth="1"/>
    <col min="9474" max="9474" width="8" style="179" customWidth="1"/>
    <col min="9475" max="9475" width="6.796875" style="179" customWidth="1"/>
    <col min="9476" max="9476" width="9.59765625" style="179" customWidth="1"/>
    <col min="9477" max="9477" width="7.59765625" style="179" customWidth="1"/>
    <col min="9478" max="9478" width="14.296875" style="179" customWidth="1"/>
    <col min="9479" max="9479" width="7.69921875" style="179" customWidth="1"/>
    <col min="9480" max="9480" width="13.19921875" style="179" customWidth="1"/>
    <col min="9481" max="9481" width="7" style="179" customWidth="1"/>
    <col min="9482" max="9482" width="8.296875" style="179" customWidth="1"/>
    <col min="9483" max="9483" width="7.59765625" style="179" customWidth="1"/>
    <col min="9484" max="9728" width="8.8984375" style="179"/>
    <col min="9729" max="9729" width="11.59765625" style="179" customWidth="1"/>
    <col min="9730" max="9730" width="8" style="179" customWidth="1"/>
    <col min="9731" max="9731" width="6.796875" style="179" customWidth="1"/>
    <col min="9732" max="9732" width="9.59765625" style="179" customWidth="1"/>
    <col min="9733" max="9733" width="7.59765625" style="179" customWidth="1"/>
    <col min="9734" max="9734" width="14.296875" style="179" customWidth="1"/>
    <col min="9735" max="9735" width="7.69921875" style="179" customWidth="1"/>
    <col min="9736" max="9736" width="13.19921875" style="179" customWidth="1"/>
    <col min="9737" max="9737" width="7" style="179" customWidth="1"/>
    <col min="9738" max="9738" width="8.296875" style="179" customWidth="1"/>
    <col min="9739" max="9739" width="7.59765625" style="179" customWidth="1"/>
    <col min="9740" max="9984" width="8.8984375" style="179"/>
    <col min="9985" max="9985" width="11.59765625" style="179" customWidth="1"/>
    <col min="9986" max="9986" width="8" style="179" customWidth="1"/>
    <col min="9987" max="9987" width="6.796875" style="179" customWidth="1"/>
    <col min="9988" max="9988" width="9.59765625" style="179" customWidth="1"/>
    <col min="9989" max="9989" width="7.59765625" style="179" customWidth="1"/>
    <col min="9990" max="9990" width="14.296875" style="179" customWidth="1"/>
    <col min="9991" max="9991" width="7.69921875" style="179" customWidth="1"/>
    <col min="9992" max="9992" width="13.19921875" style="179" customWidth="1"/>
    <col min="9993" max="9993" width="7" style="179" customWidth="1"/>
    <col min="9994" max="9994" width="8.296875" style="179" customWidth="1"/>
    <col min="9995" max="9995" width="7.59765625" style="179" customWidth="1"/>
    <col min="9996" max="10240" width="8.8984375" style="179"/>
    <col min="10241" max="10241" width="11.59765625" style="179" customWidth="1"/>
    <col min="10242" max="10242" width="8" style="179" customWidth="1"/>
    <col min="10243" max="10243" width="6.796875" style="179" customWidth="1"/>
    <col min="10244" max="10244" width="9.59765625" style="179" customWidth="1"/>
    <col min="10245" max="10245" width="7.59765625" style="179" customWidth="1"/>
    <col min="10246" max="10246" width="14.296875" style="179" customWidth="1"/>
    <col min="10247" max="10247" width="7.69921875" style="179" customWidth="1"/>
    <col min="10248" max="10248" width="13.19921875" style="179" customWidth="1"/>
    <col min="10249" max="10249" width="7" style="179" customWidth="1"/>
    <col min="10250" max="10250" width="8.296875" style="179" customWidth="1"/>
    <col min="10251" max="10251" width="7.59765625" style="179" customWidth="1"/>
    <col min="10252" max="10496" width="8.8984375" style="179"/>
    <col min="10497" max="10497" width="11.59765625" style="179" customWidth="1"/>
    <col min="10498" max="10498" width="8" style="179" customWidth="1"/>
    <col min="10499" max="10499" width="6.796875" style="179" customWidth="1"/>
    <col min="10500" max="10500" width="9.59765625" style="179" customWidth="1"/>
    <col min="10501" max="10501" width="7.59765625" style="179" customWidth="1"/>
    <col min="10502" max="10502" width="14.296875" style="179" customWidth="1"/>
    <col min="10503" max="10503" width="7.69921875" style="179" customWidth="1"/>
    <col min="10504" max="10504" width="13.19921875" style="179" customWidth="1"/>
    <col min="10505" max="10505" width="7" style="179" customWidth="1"/>
    <col min="10506" max="10506" width="8.296875" style="179" customWidth="1"/>
    <col min="10507" max="10507" width="7.59765625" style="179" customWidth="1"/>
    <col min="10508" max="10752" width="8.8984375" style="179"/>
    <col min="10753" max="10753" width="11.59765625" style="179" customWidth="1"/>
    <col min="10754" max="10754" width="8" style="179" customWidth="1"/>
    <col min="10755" max="10755" width="6.796875" style="179" customWidth="1"/>
    <col min="10756" max="10756" width="9.59765625" style="179" customWidth="1"/>
    <col min="10757" max="10757" width="7.59765625" style="179" customWidth="1"/>
    <col min="10758" max="10758" width="14.296875" style="179" customWidth="1"/>
    <col min="10759" max="10759" width="7.69921875" style="179" customWidth="1"/>
    <col min="10760" max="10760" width="13.19921875" style="179" customWidth="1"/>
    <col min="10761" max="10761" width="7" style="179" customWidth="1"/>
    <col min="10762" max="10762" width="8.296875" style="179" customWidth="1"/>
    <col min="10763" max="10763" width="7.59765625" style="179" customWidth="1"/>
    <col min="10764" max="11008" width="8.8984375" style="179"/>
    <col min="11009" max="11009" width="11.59765625" style="179" customWidth="1"/>
    <col min="11010" max="11010" width="8" style="179" customWidth="1"/>
    <col min="11011" max="11011" width="6.796875" style="179" customWidth="1"/>
    <col min="11012" max="11012" width="9.59765625" style="179" customWidth="1"/>
    <col min="11013" max="11013" width="7.59765625" style="179" customWidth="1"/>
    <col min="11014" max="11014" width="14.296875" style="179" customWidth="1"/>
    <col min="11015" max="11015" width="7.69921875" style="179" customWidth="1"/>
    <col min="11016" max="11016" width="13.19921875" style="179" customWidth="1"/>
    <col min="11017" max="11017" width="7" style="179" customWidth="1"/>
    <col min="11018" max="11018" width="8.296875" style="179" customWidth="1"/>
    <col min="11019" max="11019" width="7.59765625" style="179" customWidth="1"/>
    <col min="11020" max="11264" width="8.8984375" style="179"/>
    <col min="11265" max="11265" width="11.59765625" style="179" customWidth="1"/>
    <col min="11266" max="11266" width="8" style="179" customWidth="1"/>
    <col min="11267" max="11267" width="6.796875" style="179" customWidth="1"/>
    <col min="11268" max="11268" width="9.59765625" style="179" customWidth="1"/>
    <col min="11269" max="11269" width="7.59765625" style="179" customWidth="1"/>
    <col min="11270" max="11270" width="14.296875" style="179" customWidth="1"/>
    <col min="11271" max="11271" width="7.69921875" style="179" customWidth="1"/>
    <col min="11272" max="11272" width="13.19921875" style="179" customWidth="1"/>
    <col min="11273" max="11273" width="7" style="179" customWidth="1"/>
    <col min="11274" max="11274" width="8.296875" style="179" customWidth="1"/>
    <col min="11275" max="11275" width="7.59765625" style="179" customWidth="1"/>
    <col min="11276" max="11520" width="8.8984375" style="179"/>
    <col min="11521" max="11521" width="11.59765625" style="179" customWidth="1"/>
    <col min="11522" max="11522" width="8" style="179" customWidth="1"/>
    <col min="11523" max="11523" width="6.796875" style="179" customWidth="1"/>
    <col min="11524" max="11524" width="9.59765625" style="179" customWidth="1"/>
    <col min="11525" max="11525" width="7.59765625" style="179" customWidth="1"/>
    <col min="11526" max="11526" width="14.296875" style="179" customWidth="1"/>
    <col min="11527" max="11527" width="7.69921875" style="179" customWidth="1"/>
    <col min="11528" max="11528" width="13.19921875" style="179" customWidth="1"/>
    <col min="11529" max="11529" width="7" style="179" customWidth="1"/>
    <col min="11530" max="11530" width="8.296875" style="179" customWidth="1"/>
    <col min="11531" max="11531" width="7.59765625" style="179" customWidth="1"/>
    <col min="11532" max="11776" width="8.8984375" style="179"/>
    <col min="11777" max="11777" width="11.59765625" style="179" customWidth="1"/>
    <col min="11778" max="11778" width="8" style="179" customWidth="1"/>
    <col min="11779" max="11779" width="6.796875" style="179" customWidth="1"/>
    <col min="11780" max="11780" width="9.59765625" style="179" customWidth="1"/>
    <col min="11781" max="11781" width="7.59765625" style="179" customWidth="1"/>
    <col min="11782" max="11782" width="14.296875" style="179" customWidth="1"/>
    <col min="11783" max="11783" width="7.69921875" style="179" customWidth="1"/>
    <col min="11784" max="11784" width="13.19921875" style="179" customWidth="1"/>
    <col min="11785" max="11785" width="7" style="179" customWidth="1"/>
    <col min="11786" max="11786" width="8.296875" style="179" customWidth="1"/>
    <col min="11787" max="11787" width="7.59765625" style="179" customWidth="1"/>
    <col min="11788" max="12032" width="8.8984375" style="179"/>
    <col min="12033" max="12033" width="11.59765625" style="179" customWidth="1"/>
    <col min="12034" max="12034" width="8" style="179" customWidth="1"/>
    <col min="12035" max="12035" width="6.796875" style="179" customWidth="1"/>
    <col min="12036" max="12036" width="9.59765625" style="179" customWidth="1"/>
    <col min="12037" max="12037" width="7.59765625" style="179" customWidth="1"/>
    <col min="12038" max="12038" width="14.296875" style="179" customWidth="1"/>
    <col min="12039" max="12039" width="7.69921875" style="179" customWidth="1"/>
    <col min="12040" max="12040" width="13.19921875" style="179" customWidth="1"/>
    <col min="12041" max="12041" width="7" style="179" customWidth="1"/>
    <col min="12042" max="12042" width="8.296875" style="179" customWidth="1"/>
    <col min="12043" max="12043" width="7.59765625" style="179" customWidth="1"/>
    <col min="12044" max="12288" width="8.8984375" style="179"/>
    <col min="12289" max="12289" width="11.59765625" style="179" customWidth="1"/>
    <col min="12290" max="12290" width="8" style="179" customWidth="1"/>
    <col min="12291" max="12291" width="6.796875" style="179" customWidth="1"/>
    <col min="12292" max="12292" width="9.59765625" style="179" customWidth="1"/>
    <col min="12293" max="12293" width="7.59765625" style="179" customWidth="1"/>
    <col min="12294" max="12294" width="14.296875" style="179" customWidth="1"/>
    <col min="12295" max="12295" width="7.69921875" style="179" customWidth="1"/>
    <col min="12296" max="12296" width="13.19921875" style="179" customWidth="1"/>
    <col min="12297" max="12297" width="7" style="179" customWidth="1"/>
    <col min="12298" max="12298" width="8.296875" style="179" customWidth="1"/>
    <col min="12299" max="12299" width="7.59765625" style="179" customWidth="1"/>
    <col min="12300" max="12544" width="8.8984375" style="179"/>
    <col min="12545" max="12545" width="11.59765625" style="179" customWidth="1"/>
    <col min="12546" max="12546" width="8" style="179" customWidth="1"/>
    <col min="12547" max="12547" width="6.796875" style="179" customWidth="1"/>
    <col min="12548" max="12548" width="9.59765625" style="179" customWidth="1"/>
    <col min="12549" max="12549" width="7.59765625" style="179" customWidth="1"/>
    <col min="12550" max="12550" width="14.296875" style="179" customWidth="1"/>
    <col min="12551" max="12551" width="7.69921875" style="179" customWidth="1"/>
    <col min="12552" max="12552" width="13.19921875" style="179" customWidth="1"/>
    <col min="12553" max="12553" width="7" style="179" customWidth="1"/>
    <col min="12554" max="12554" width="8.296875" style="179" customWidth="1"/>
    <col min="12555" max="12555" width="7.59765625" style="179" customWidth="1"/>
    <col min="12556" max="12800" width="8.8984375" style="179"/>
    <col min="12801" max="12801" width="11.59765625" style="179" customWidth="1"/>
    <col min="12802" max="12802" width="8" style="179" customWidth="1"/>
    <col min="12803" max="12803" width="6.796875" style="179" customWidth="1"/>
    <col min="12804" max="12804" width="9.59765625" style="179" customWidth="1"/>
    <col min="12805" max="12805" width="7.59765625" style="179" customWidth="1"/>
    <col min="12806" max="12806" width="14.296875" style="179" customWidth="1"/>
    <col min="12807" max="12807" width="7.69921875" style="179" customWidth="1"/>
    <col min="12808" max="12808" width="13.19921875" style="179" customWidth="1"/>
    <col min="12809" max="12809" width="7" style="179" customWidth="1"/>
    <col min="12810" max="12810" width="8.296875" style="179" customWidth="1"/>
    <col min="12811" max="12811" width="7.59765625" style="179" customWidth="1"/>
    <col min="12812" max="13056" width="8.8984375" style="179"/>
    <col min="13057" max="13057" width="11.59765625" style="179" customWidth="1"/>
    <col min="13058" max="13058" width="8" style="179" customWidth="1"/>
    <col min="13059" max="13059" width="6.796875" style="179" customWidth="1"/>
    <col min="13060" max="13060" width="9.59765625" style="179" customWidth="1"/>
    <col min="13061" max="13061" width="7.59765625" style="179" customWidth="1"/>
    <col min="13062" max="13062" width="14.296875" style="179" customWidth="1"/>
    <col min="13063" max="13063" width="7.69921875" style="179" customWidth="1"/>
    <col min="13064" max="13064" width="13.19921875" style="179" customWidth="1"/>
    <col min="13065" max="13065" width="7" style="179" customWidth="1"/>
    <col min="13066" max="13066" width="8.296875" style="179" customWidth="1"/>
    <col min="13067" max="13067" width="7.59765625" style="179" customWidth="1"/>
    <col min="13068" max="13312" width="8.8984375" style="179"/>
    <col min="13313" max="13313" width="11.59765625" style="179" customWidth="1"/>
    <col min="13314" max="13314" width="8" style="179" customWidth="1"/>
    <col min="13315" max="13315" width="6.796875" style="179" customWidth="1"/>
    <col min="13316" max="13316" width="9.59765625" style="179" customWidth="1"/>
    <col min="13317" max="13317" width="7.59765625" style="179" customWidth="1"/>
    <col min="13318" max="13318" width="14.296875" style="179" customWidth="1"/>
    <col min="13319" max="13319" width="7.69921875" style="179" customWidth="1"/>
    <col min="13320" max="13320" width="13.19921875" style="179" customWidth="1"/>
    <col min="13321" max="13321" width="7" style="179" customWidth="1"/>
    <col min="13322" max="13322" width="8.296875" style="179" customWidth="1"/>
    <col min="13323" max="13323" width="7.59765625" style="179" customWidth="1"/>
    <col min="13324" max="13568" width="8.8984375" style="179"/>
    <col min="13569" max="13569" width="11.59765625" style="179" customWidth="1"/>
    <col min="13570" max="13570" width="8" style="179" customWidth="1"/>
    <col min="13571" max="13571" width="6.796875" style="179" customWidth="1"/>
    <col min="13572" max="13572" width="9.59765625" style="179" customWidth="1"/>
    <col min="13573" max="13573" width="7.59765625" style="179" customWidth="1"/>
    <col min="13574" max="13574" width="14.296875" style="179" customWidth="1"/>
    <col min="13575" max="13575" width="7.69921875" style="179" customWidth="1"/>
    <col min="13576" max="13576" width="13.19921875" style="179" customWidth="1"/>
    <col min="13577" max="13577" width="7" style="179" customWidth="1"/>
    <col min="13578" max="13578" width="8.296875" style="179" customWidth="1"/>
    <col min="13579" max="13579" width="7.59765625" style="179" customWidth="1"/>
    <col min="13580" max="13824" width="8.8984375" style="179"/>
    <col min="13825" max="13825" width="11.59765625" style="179" customWidth="1"/>
    <col min="13826" max="13826" width="8" style="179" customWidth="1"/>
    <col min="13827" max="13827" width="6.796875" style="179" customWidth="1"/>
    <col min="13828" max="13828" width="9.59765625" style="179" customWidth="1"/>
    <col min="13829" max="13829" width="7.59765625" style="179" customWidth="1"/>
    <col min="13830" max="13830" width="14.296875" style="179" customWidth="1"/>
    <col min="13831" max="13831" width="7.69921875" style="179" customWidth="1"/>
    <col min="13832" max="13832" width="13.19921875" style="179" customWidth="1"/>
    <col min="13833" max="13833" width="7" style="179" customWidth="1"/>
    <col min="13834" max="13834" width="8.296875" style="179" customWidth="1"/>
    <col min="13835" max="13835" width="7.59765625" style="179" customWidth="1"/>
    <col min="13836" max="14080" width="8.8984375" style="179"/>
    <col min="14081" max="14081" width="11.59765625" style="179" customWidth="1"/>
    <col min="14082" max="14082" width="8" style="179" customWidth="1"/>
    <col min="14083" max="14083" width="6.796875" style="179" customWidth="1"/>
    <col min="14084" max="14084" width="9.59765625" style="179" customWidth="1"/>
    <col min="14085" max="14085" width="7.59765625" style="179" customWidth="1"/>
    <col min="14086" max="14086" width="14.296875" style="179" customWidth="1"/>
    <col min="14087" max="14087" width="7.69921875" style="179" customWidth="1"/>
    <col min="14088" max="14088" width="13.19921875" style="179" customWidth="1"/>
    <col min="14089" max="14089" width="7" style="179" customWidth="1"/>
    <col min="14090" max="14090" width="8.296875" style="179" customWidth="1"/>
    <col min="14091" max="14091" width="7.59765625" style="179" customWidth="1"/>
    <col min="14092" max="14336" width="8.8984375" style="179"/>
    <col min="14337" max="14337" width="11.59765625" style="179" customWidth="1"/>
    <col min="14338" max="14338" width="8" style="179" customWidth="1"/>
    <col min="14339" max="14339" width="6.796875" style="179" customWidth="1"/>
    <col min="14340" max="14340" width="9.59765625" style="179" customWidth="1"/>
    <col min="14341" max="14341" width="7.59765625" style="179" customWidth="1"/>
    <col min="14342" max="14342" width="14.296875" style="179" customWidth="1"/>
    <col min="14343" max="14343" width="7.69921875" style="179" customWidth="1"/>
    <col min="14344" max="14344" width="13.19921875" style="179" customWidth="1"/>
    <col min="14345" max="14345" width="7" style="179" customWidth="1"/>
    <col min="14346" max="14346" width="8.296875" style="179" customWidth="1"/>
    <col min="14347" max="14347" width="7.59765625" style="179" customWidth="1"/>
    <col min="14348" max="14592" width="8.8984375" style="179"/>
    <col min="14593" max="14593" width="11.59765625" style="179" customWidth="1"/>
    <col min="14594" max="14594" width="8" style="179" customWidth="1"/>
    <col min="14595" max="14595" width="6.796875" style="179" customWidth="1"/>
    <col min="14596" max="14596" width="9.59765625" style="179" customWidth="1"/>
    <col min="14597" max="14597" width="7.59765625" style="179" customWidth="1"/>
    <col min="14598" max="14598" width="14.296875" style="179" customWidth="1"/>
    <col min="14599" max="14599" width="7.69921875" style="179" customWidth="1"/>
    <col min="14600" max="14600" width="13.19921875" style="179" customWidth="1"/>
    <col min="14601" max="14601" width="7" style="179" customWidth="1"/>
    <col min="14602" max="14602" width="8.296875" style="179" customWidth="1"/>
    <col min="14603" max="14603" width="7.59765625" style="179" customWidth="1"/>
    <col min="14604" max="14848" width="8.8984375" style="179"/>
    <col min="14849" max="14849" width="11.59765625" style="179" customWidth="1"/>
    <col min="14850" max="14850" width="8" style="179" customWidth="1"/>
    <col min="14851" max="14851" width="6.796875" style="179" customWidth="1"/>
    <col min="14852" max="14852" width="9.59765625" style="179" customWidth="1"/>
    <col min="14853" max="14853" width="7.59765625" style="179" customWidth="1"/>
    <col min="14854" max="14854" width="14.296875" style="179" customWidth="1"/>
    <col min="14855" max="14855" width="7.69921875" style="179" customWidth="1"/>
    <col min="14856" max="14856" width="13.19921875" style="179" customWidth="1"/>
    <col min="14857" max="14857" width="7" style="179" customWidth="1"/>
    <col min="14858" max="14858" width="8.296875" style="179" customWidth="1"/>
    <col min="14859" max="14859" width="7.59765625" style="179" customWidth="1"/>
    <col min="14860" max="15104" width="8.8984375" style="179"/>
    <col min="15105" max="15105" width="11.59765625" style="179" customWidth="1"/>
    <col min="15106" max="15106" width="8" style="179" customWidth="1"/>
    <col min="15107" max="15107" width="6.796875" style="179" customWidth="1"/>
    <col min="15108" max="15108" width="9.59765625" style="179" customWidth="1"/>
    <col min="15109" max="15109" width="7.59765625" style="179" customWidth="1"/>
    <col min="15110" max="15110" width="14.296875" style="179" customWidth="1"/>
    <col min="15111" max="15111" width="7.69921875" style="179" customWidth="1"/>
    <col min="15112" max="15112" width="13.19921875" style="179" customWidth="1"/>
    <col min="15113" max="15113" width="7" style="179" customWidth="1"/>
    <col min="15114" max="15114" width="8.296875" style="179" customWidth="1"/>
    <col min="15115" max="15115" width="7.59765625" style="179" customWidth="1"/>
    <col min="15116" max="15360" width="8.8984375" style="179"/>
    <col min="15361" max="15361" width="11.59765625" style="179" customWidth="1"/>
    <col min="15362" max="15362" width="8" style="179" customWidth="1"/>
    <col min="15363" max="15363" width="6.796875" style="179" customWidth="1"/>
    <col min="15364" max="15364" width="9.59765625" style="179" customWidth="1"/>
    <col min="15365" max="15365" width="7.59765625" style="179" customWidth="1"/>
    <col min="15366" max="15366" width="14.296875" style="179" customWidth="1"/>
    <col min="15367" max="15367" width="7.69921875" style="179" customWidth="1"/>
    <col min="15368" max="15368" width="13.19921875" style="179" customWidth="1"/>
    <col min="15369" max="15369" width="7" style="179" customWidth="1"/>
    <col min="15370" max="15370" width="8.296875" style="179" customWidth="1"/>
    <col min="15371" max="15371" width="7.59765625" style="179" customWidth="1"/>
    <col min="15372" max="15616" width="8.8984375" style="179"/>
    <col min="15617" max="15617" width="11.59765625" style="179" customWidth="1"/>
    <col min="15618" max="15618" width="8" style="179" customWidth="1"/>
    <col min="15619" max="15619" width="6.796875" style="179" customWidth="1"/>
    <col min="15620" max="15620" width="9.59765625" style="179" customWidth="1"/>
    <col min="15621" max="15621" width="7.59765625" style="179" customWidth="1"/>
    <col min="15622" max="15622" width="14.296875" style="179" customWidth="1"/>
    <col min="15623" max="15623" width="7.69921875" style="179" customWidth="1"/>
    <col min="15624" max="15624" width="13.19921875" style="179" customWidth="1"/>
    <col min="15625" max="15625" width="7" style="179" customWidth="1"/>
    <col min="15626" max="15626" width="8.296875" style="179" customWidth="1"/>
    <col min="15627" max="15627" width="7.59765625" style="179" customWidth="1"/>
    <col min="15628" max="15872" width="8.8984375" style="179"/>
    <col min="15873" max="15873" width="11.59765625" style="179" customWidth="1"/>
    <col min="15874" max="15874" width="8" style="179" customWidth="1"/>
    <col min="15875" max="15875" width="6.796875" style="179" customWidth="1"/>
    <col min="15876" max="15876" width="9.59765625" style="179" customWidth="1"/>
    <col min="15877" max="15877" width="7.59765625" style="179" customWidth="1"/>
    <col min="15878" max="15878" width="14.296875" style="179" customWidth="1"/>
    <col min="15879" max="15879" width="7.69921875" style="179" customWidth="1"/>
    <col min="15880" max="15880" width="13.19921875" style="179" customWidth="1"/>
    <col min="15881" max="15881" width="7" style="179" customWidth="1"/>
    <col min="15882" max="15882" width="8.296875" style="179" customWidth="1"/>
    <col min="15883" max="15883" width="7.59765625" style="179" customWidth="1"/>
    <col min="15884" max="16128" width="8.8984375" style="179"/>
    <col min="16129" max="16129" width="11.59765625" style="179" customWidth="1"/>
    <col min="16130" max="16130" width="8" style="179" customWidth="1"/>
    <col min="16131" max="16131" width="6.796875" style="179" customWidth="1"/>
    <col min="16132" max="16132" width="9.59765625" style="179" customWidth="1"/>
    <col min="16133" max="16133" width="7.59765625" style="179" customWidth="1"/>
    <col min="16134" max="16134" width="14.296875" style="179" customWidth="1"/>
    <col min="16135" max="16135" width="7.69921875" style="179" customWidth="1"/>
    <col min="16136" max="16136" width="13.19921875" style="179" customWidth="1"/>
    <col min="16137" max="16137" width="7" style="179" customWidth="1"/>
    <col min="16138" max="16138" width="8.296875" style="179" customWidth="1"/>
    <col min="16139" max="16139" width="7.59765625" style="179" customWidth="1"/>
    <col min="16140" max="16384" width="8.8984375" style="179"/>
  </cols>
  <sheetData>
    <row r="1" spans="1:12" ht="30.6">
      <c r="A1" s="180" t="s">
        <v>515</v>
      </c>
      <c r="D1" s="154"/>
      <c r="E1" s="187" t="s">
        <v>895</v>
      </c>
      <c r="F1" s="42"/>
      <c r="G1" s="38"/>
      <c r="H1" s="38"/>
    </row>
    <row r="2" spans="1:12" ht="29.25" customHeight="1">
      <c r="A2" s="15" t="s">
        <v>75</v>
      </c>
      <c r="D2" s="313"/>
      <c r="F2" s="179" t="s">
        <v>510</v>
      </c>
    </row>
    <row r="3" spans="1:12" ht="25.5" customHeight="1">
      <c r="A3" s="1876" t="s">
        <v>76</v>
      </c>
      <c r="B3" s="1878" t="s">
        <v>77</v>
      </c>
      <c r="C3" s="1880" t="s">
        <v>62</v>
      </c>
      <c r="D3" s="1880" t="s">
        <v>516</v>
      </c>
      <c r="E3" s="1880" t="s">
        <v>62</v>
      </c>
      <c r="F3" s="1880" t="s">
        <v>78</v>
      </c>
      <c r="G3" s="1880" t="s">
        <v>62</v>
      </c>
      <c r="H3" s="1884" t="s">
        <v>79</v>
      </c>
      <c r="I3" s="1884"/>
      <c r="J3" s="1882" t="s">
        <v>80</v>
      </c>
      <c r="K3" s="179" t="s">
        <v>936</v>
      </c>
    </row>
    <row r="4" spans="1:12" ht="29.25" customHeight="1">
      <c r="A4" s="1877"/>
      <c r="B4" s="1879"/>
      <c r="C4" s="1881"/>
      <c r="D4" s="1881"/>
      <c r="E4" s="1881"/>
      <c r="F4" s="1881"/>
      <c r="G4" s="1881"/>
      <c r="H4" s="127" t="s">
        <v>81</v>
      </c>
      <c r="I4" s="127" t="s">
        <v>78</v>
      </c>
      <c r="J4" s="1883"/>
    </row>
    <row r="5" spans="1:12" ht="36" customHeight="1">
      <c r="A5" s="128" t="s">
        <v>82</v>
      </c>
      <c r="B5" s="510">
        <f t="shared" ref="B5:G5" si="0">SUM(B6:B10)</f>
        <v>136570</v>
      </c>
      <c r="C5" s="511">
        <f t="shared" si="0"/>
        <v>100.04395548070588</v>
      </c>
      <c r="D5" s="512">
        <f t="shared" si="0"/>
        <v>203450017</v>
      </c>
      <c r="E5" s="512">
        <f t="shared" si="0"/>
        <v>100</v>
      </c>
      <c r="F5" s="512">
        <f t="shared" si="0"/>
        <v>113402583</v>
      </c>
      <c r="G5" s="512">
        <f t="shared" si="0"/>
        <v>99.999999999999986</v>
      </c>
      <c r="H5" s="513">
        <f>(D5/B5)/12</f>
        <v>124.14269666349368</v>
      </c>
      <c r="I5" s="513">
        <f>(F5/B5)/12</f>
        <v>69.196860584315729</v>
      </c>
      <c r="J5" s="521">
        <f t="shared" ref="J5:J10" si="1">F5/D5*1000</f>
        <v>557.39775632459157</v>
      </c>
      <c r="L5" s="18">
        <f>SUM(D6:D9)</f>
        <v>169102020</v>
      </c>
    </row>
    <row r="6" spans="1:12" ht="36" customHeight="1">
      <c r="A6" s="129" t="s">
        <v>83</v>
      </c>
      <c r="B6" s="514">
        <v>84870</v>
      </c>
      <c r="C6" s="522">
        <f>B6/B5*100</f>
        <v>62.14395548070587</v>
      </c>
      <c r="D6" s="515">
        <v>105872479</v>
      </c>
      <c r="E6" s="522">
        <f>D6/$D$5*100</f>
        <v>52.038569748558928</v>
      </c>
      <c r="F6" s="515">
        <v>52283550</v>
      </c>
      <c r="G6" s="522">
        <f>F6/$F$5*100</f>
        <v>46.104373125257645</v>
      </c>
      <c r="H6" s="515">
        <f>(D6/B6)/12</f>
        <v>103.95553886335965</v>
      </c>
      <c r="I6" s="515">
        <f>(F6/B6)/12</f>
        <v>51.336897608106511</v>
      </c>
      <c r="J6" s="521">
        <f t="shared" si="1"/>
        <v>493.83513538017746</v>
      </c>
    </row>
    <row r="7" spans="1:12" ht="36" customHeight="1">
      <c r="A7" s="129" t="s">
        <v>517</v>
      </c>
      <c r="B7" s="514">
        <v>69</v>
      </c>
      <c r="C7" s="522">
        <v>0.1</v>
      </c>
      <c r="D7" s="515">
        <v>963249</v>
      </c>
      <c r="E7" s="522">
        <f t="shared" ref="E7:E10" si="2">D7/$D$5*100</f>
        <v>0.47345732096940546</v>
      </c>
      <c r="F7" s="515">
        <v>668614</v>
      </c>
      <c r="G7" s="522">
        <f t="shared" ref="G7:G10" si="3">F7/$F$5*100</f>
        <v>0.58959327231549918</v>
      </c>
      <c r="H7" s="515">
        <f t="shared" ref="H7:H9" si="4">(D7/B7)/12</f>
        <v>1163.3442028985507</v>
      </c>
      <c r="I7" s="515">
        <f t="shared" ref="I7:I9" si="5">(F7/B7)/12</f>
        <v>807.5048309178743</v>
      </c>
      <c r="J7" s="521">
        <f t="shared" si="1"/>
        <v>694.12374162859237</v>
      </c>
      <c r="L7" s="237"/>
    </row>
    <row r="8" spans="1:12" ht="36" customHeight="1">
      <c r="A8" s="129" t="s">
        <v>518</v>
      </c>
      <c r="B8" s="1439">
        <v>51516</v>
      </c>
      <c r="C8" s="522">
        <v>37.700000000000003</v>
      </c>
      <c r="D8" s="515">
        <v>50835347</v>
      </c>
      <c r="E8" s="522">
        <f t="shared" si="2"/>
        <v>24.986651635423556</v>
      </c>
      <c r="F8" s="516">
        <v>46174724</v>
      </c>
      <c r="G8" s="522">
        <f t="shared" si="3"/>
        <v>40.717524044403817</v>
      </c>
      <c r="H8" s="515">
        <f t="shared" si="4"/>
        <v>82.232295144550562</v>
      </c>
      <c r="I8" s="515">
        <f t="shared" si="5"/>
        <v>74.69317623003856</v>
      </c>
      <c r="J8" s="521">
        <f t="shared" si="1"/>
        <v>908.31924487502761</v>
      </c>
      <c r="L8" s="145"/>
    </row>
    <row r="9" spans="1:12" ht="36" customHeight="1">
      <c r="A9" s="130" t="s">
        <v>84</v>
      </c>
      <c r="B9" s="517">
        <v>115</v>
      </c>
      <c r="C9" s="522">
        <v>0.1</v>
      </c>
      <c r="D9" s="518">
        <v>11430945</v>
      </c>
      <c r="E9" s="522">
        <f t="shared" si="2"/>
        <v>5.6185520004159057</v>
      </c>
      <c r="F9" s="518">
        <v>2134858</v>
      </c>
      <c r="G9" s="522">
        <f t="shared" si="3"/>
        <v>1.8825479486653314</v>
      </c>
      <c r="H9" s="515">
        <f t="shared" si="4"/>
        <v>8283.29347826087</v>
      </c>
      <c r="I9" s="515">
        <f t="shared" si="5"/>
        <v>1546.9985507246377</v>
      </c>
      <c r="J9" s="521">
        <f t="shared" si="1"/>
        <v>186.76128701520304</v>
      </c>
    </row>
    <row r="10" spans="1:12" ht="36" customHeight="1">
      <c r="A10" s="131" t="s">
        <v>519</v>
      </c>
      <c r="B10" s="519">
        <v>0</v>
      </c>
      <c r="C10" s="522">
        <v>0</v>
      </c>
      <c r="D10" s="520">
        <v>34347997</v>
      </c>
      <c r="E10" s="523">
        <f t="shared" si="2"/>
        <v>16.882769294632205</v>
      </c>
      <c r="F10" s="520">
        <v>12140837</v>
      </c>
      <c r="G10" s="523">
        <f t="shared" si="3"/>
        <v>10.705961609357699</v>
      </c>
      <c r="H10" s="520">
        <v>0</v>
      </c>
      <c r="I10" s="520">
        <v>0</v>
      </c>
      <c r="J10" s="521">
        <f t="shared" si="1"/>
        <v>353.46564750194898</v>
      </c>
    </row>
    <row r="11" spans="1:12" ht="19.5" customHeight="1">
      <c r="A11" s="86" t="s">
        <v>520</v>
      </c>
      <c r="B11" s="186"/>
      <c r="C11" s="186"/>
      <c r="D11" s="186"/>
      <c r="E11" s="186"/>
      <c r="F11" s="186"/>
      <c r="G11" s="186"/>
      <c r="H11" s="186"/>
      <c r="I11" s="186"/>
      <c r="J11" s="186"/>
    </row>
    <row r="12" spans="1:12" ht="10.5" customHeight="1">
      <c r="A12" s="86"/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2" ht="29.25" customHeight="1">
      <c r="A13" s="132" t="s">
        <v>85</v>
      </c>
      <c r="B13" s="186"/>
      <c r="C13" s="186"/>
      <c r="D13" s="186"/>
      <c r="E13" s="186"/>
      <c r="F13" s="186"/>
      <c r="G13" s="186"/>
      <c r="H13" s="186"/>
      <c r="I13" s="186"/>
      <c r="J13" s="186"/>
    </row>
    <row r="14" spans="1:12" ht="10.5" hidden="1" customHeight="1">
      <c r="A14" s="133"/>
      <c r="B14" s="186"/>
      <c r="C14" s="186"/>
      <c r="D14" s="186"/>
      <c r="E14" s="186"/>
      <c r="F14" s="186"/>
      <c r="G14" s="186"/>
      <c r="H14" s="186"/>
      <c r="I14" s="186"/>
      <c r="J14" s="186"/>
    </row>
    <row r="15" spans="1:12" s="75" customFormat="1" ht="42.75" customHeight="1">
      <c r="A15" s="1887" t="s">
        <v>86</v>
      </c>
      <c r="B15" s="1888"/>
      <c r="C15" s="1889" t="s">
        <v>77</v>
      </c>
      <c r="D15" s="1890"/>
      <c r="E15" s="105" t="s">
        <v>62</v>
      </c>
      <c r="F15" s="105" t="s">
        <v>516</v>
      </c>
      <c r="G15" s="105" t="s">
        <v>62</v>
      </c>
      <c r="H15" s="105" t="s">
        <v>78</v>
      </c>
      <c r="I15" s="1902" t="s">
        <v>62</v>
      </c>
      <c r="J15" s="1903"/>
      <c r="K15" s="179" t="s">
        <v>896</v>
      </c>
    </row>
    <row r="16" spans="1:12" s="75" customFormat="1" ht="42.75" customHeight="1">
      <c r="A16" s="1894" t="s">
        <v>87</v>
      </c>
      <c r="B16" s="1895"/>
      <c r="C16" s="1896">
        <f>SUM(C17:D24)</f>
        <v>136570</v>
      </c>
      <c r="D16" s="1897"/>
      <c r="E16" s="505"/>
      <c r="F16" s="505">
        <f>SUM(F17:F24)</f>
        <v>203450017</v>
      </c>
      <c r="G16" s="505">
        <f>SUM(G17:G24)</f>
        <v>100.00000000000003</v>
      </c>
      <c r="H16" s="505">
        <f>SUM(H17:H24)</f>
        <v>113402583</v>
      </c>
      <c r="I16" s="1904">
        <f>SUM(I17:J24)</f>
        <v>100.00000000000001</v>
      </c>
      <c r="J16" s="1905"/>
    </row>
    <row r="17" spans="1:10" s="75" customFormat="1" ht="42.75" customHeight="1">
      <c r="A17" s="1891" t="s">
        <v>88</v>
      </c>
      <c r="B17" s="1893"/>
      <c r="C17" s="1900">
        <v>31274</v>
      </c>
      <c r="D17" s="1901"/>
      <c r="E17" s="524">
        <f>C17/$C$16*100</f>
        <v>22.899611920626782</v>
      </c>
      <c r="F17" s="508">
        <v>22446540</v>
      </c>
      <c r="G17" s="524">
        <f>F17/$F$16*100</f>
        <v>11.032950663257992</v>
      </c>
      <c r="H17" s="506">
        <v>13135993</v>
      </c>
      <c r="I17" s="1906">
        <f>H17/$H$16*100</f>
        <v>11.583504231116146</v>
      </c>
      <c r="J17" s="1907"/>
    </row>
    <row r="18" spans="1:10" s="75" customFormat="1" ht="42.75" customHeight="1">
      <c r="A18" s="1891" t="s">
        <v>89</v>
      </c>
      <c r="B18" s="1893"/>
      <c r="C18" s="1900">
        <v>29486</v>
      </c>
      <c r="D18" s="1901"/>
      <c r="E18" s="524">
        <f t="shared" ref="E18:E24" si="6">C18/$C$16*100</f>
        <v>21.590393204949841</v>
      </c>
      <c r="F18" s="508">
        <v>23381558</v>
      </c>
      <c r="G18" s="524">
        <f t="shared" ref="G18:G24" si="7">F18/$F$16*100</f>
        <v>11.49253184874396</v>
      </c>
      <c r="H18" s="506">
        <v>14276274</v>
      </c>
      <c r="I18" s="1906">
        <f t="shared" ref="I18:I24" si="8">H18/$H$16*100</f>
        <v>12.589020128403956</v>
      </c>
      <c r="J18" s="1907"/>
    </row>
    <row r="19" spans="1:10" s="75" customFormat="1" ht="42.75" customHeight="1">
      <c r="A19" s="1891" t="s">
        <v>90</v>
      </c>
      <c r="B19" s="1893"/>
      <c r="C19" s="1900">
        <v>31472</v>
      </c>
      <c r="D19" s="1901"/>
      <c r="E19" s="524">
        <f t="shared" si="6"/>
        <v>23.044592516658124</v>
      </c>
      <c r="F19" s="508">
        <v>47252028</v>
      </c>
      <c r="G19" s="524">
        <f t="shared" si="7"/>
        <v>23.225374318843141</v>
      </c>
      <c r="H19" s="506">
        <v>28544669</v>
      </c>
      <c r="I19" s="1906">
        <f t="shared" si="8"/>
        <v>25.171092443282355</v>
      </c>
      <c r="J19" s="1907"/>
    </row>
    <row r="20" spans="1:10" s="75" customFormat="1" ht="42.75" customHeight="1">
      <c r="A20" s="1891" t="s">
        <v>56</v>
      </c>
      <c r="B20" s="445" t="s">
        <v>91</v>
      </c>
      <c r="C20" s="1900">
        <v>20795</v>
      </c>
      <c r="D20" s="1901"/>
      <c r="E20" s="524">
        <f t="shared" si="6"/>
        <v>15.226623709453028</v>
      </c>
      <c r="F20" s="508">
        <v>44335297</v>
      </c>
      <c r="G20" s="524">
        <f t="shared" si="7"/>
        <v>21.791739147409363</v>
      </c>
      <c r="H20" s="506">
        <v>30007843</v>
      </c>
      <c r="I20" s="1906">
        <f t="shared" si="8"/>
        <v>26.461339950254924</v>
      </c>
      <c r="J20" s="1907"/>
    </row>
    <row r="21" spans="1:10" s="75" customFormat="1" ht="42.75" customHeight="1">
      <c r="A21" s="1892"/>
      <c r="B21" s="134" t="s">
        <v>92</v>
      </c>
      <c r="C21" s="1900">
        <v>18</v>
      </c>
      <c r="D21" s="1901"/>
      <c r="E21" s="524">
        <f t="shared" si="6"/>
        <v>1.3180054184667203E-2</v>
      </c>
      <c r="F21" s="509">
        <v>109144</v>
      </c>
      <c r="G21" s="524">
        <f t="shared" si="7"/>
        <v>5.3646591732651461E-2</v>
      </c>
      <c r="H21" s="506">
        <v>29089</v>
      </c>
      <c r="I21" s="1906">
        <f t="shared" si="8"/>
        <v>2.5651091210153475E-2</v>
      </c>
      <c r="J21" s="1907"/>
    </row>
    <row r="22" spans="1:10" s="75" customFormat="1" ht="42.75" customHeight="1">
      <c r="A22" s="1891" t="s">
        <v>93</v>
      </c>
      <c r="B22" s="445" t="s">
        <v>91</v>
      </c>
      <c r="C22" s="1900">
        <v>23428</v>
      </c>
      <c r="D22" s="1901"/>
      <c r="E22" s="524">
        <f t="shared" si="6"/>
        <v>17.154572746576846</v>
      </c>
      <c r="F22" s="508">
        <v>20255652</v>
      </c>
      <c r="G22" s="524">
        <f t="shared" si="7"/>
        <v>9.9560827266974385</v>
      </c>
      <c r="H22" s="506">
        <v>13162108</v>
      </c>
      <c r="I22" s="1906">
        <f t="shared" si="8"/>
        <v>11.606532807105459</v>
      </c>
      <c r="J22" s="1907"/>
    </row>
    <row r="23" spans="1:10" s="75" customFormat="1" ht="42.75" customHeight="1">
      <c r="A23" s="1891"/>
      <c r="B23" s="445" t="s">
        <v>92</v>
      </c>
      <c r="C23" s="1900">
        <v>97</v>
      </c>
      <c r="D23" s="1901"/>
      <c r="E23" s="524">
        <f t="shared" si="6"/>
        <v>7.1025847550706595E-2</v>
      </c>
      <c r="F23" s="508">
        <v>11321801</v>
      </c>
      <c r="G23" s="524">
        <f t="shared" si="7"/>
        <v>5.5649054086832548</v>
      </c>
      <c r="H23" s="506">
        <v>2105770</v>
      </c>
      <c r="I23" s="1906">
        <f t="shared" si="8"/>
        <v>1.8568977392693076</v>
      </c>
      <c r="J23" s="1907"/>
    </row>
    <row r="24" spans="1:10" s="75" customFormat="1" ht="42.75" customHeight="1">
      <c r="A24" s="1885" t="s">
        <v>521</v>
      </c>
      <c r="B24" s="1886"/>
      <c r="C24" s="1898">
        <v>0</v>
      </c>
      <c r="D24" s="1899"/>
      <c r="E24" s="525">
        <f t="shared" si="6"/>
        <v>0</v>
      </c>
      <c r="F24" s="1392">
        <v>34347997</v>
      </c>
      <c r="G24" s="525">
        <f t="shared" si="7"/>
        <v>16.882769294632205</v>
      </c>
      <c r="H24" s="507">
        <v>12140837</v>
      </c>
      <c r="I24" s="1908">
        <f t="shared" si="8"/>
        <v>10.705961609357699</v>
      </c>
      <c r="J24" s="1909"/>
    </row>
    <row r="25" spans="1:10" ht="41.25" customHeight="1">
      <c r="A25" s="135" t="s">
        <v>522</v>
      </c>
      <c r="B25" s="136"/>
      <c r="C25" s="137"/>
      <c r="D25" s="137"/>
      <c r="E25" s="138"/>
      <c r="F25" s="138"/>
      <c r="G25" s="186"/>
      <c r="H25" s="238"/>
      <c r="I25" s="238"/>
      <c r="J25" s="186"/>
    </row>
    <row r="26" spans="1:10">
      <c r="H26" s="8"/>
      <c r="I26" s="8"/>
    </row>
  </sheetData>
  <mergeCells count="37">
    <mergeCell ref="C20:D20"/>
    <mergeCell ref="C21:D21"/>
    <mergeCell ref="I24:J24"/>
    <mergeCell ref="I19:J19"/>
    <mergeCell ref="I20:J20"/>
    <mergeCell ref="I21:J21"/>
    <mergeCell ref="I22:J22"/>
    <mergeCell ref="I15:J15"/>
    <mergeCell ref="I16:J16"/>
    <mergeCell ref="I17:J17"/>
    <mergeCell ref="I18:J18"/>
    <mergeCell ref="I23:J23"/>
    <mergeCell ref="A24:B24"/>
    <mergeCell ref="A15:B15"/>
    <mergeCell ref="C15:D15"/>
    <mergeCell ref="A20:A21"/>
    <mergeCell ref="A19:B19"/>
    <mergeCell ref="A22:A23"/>
    <mergeCell ref="A16:B16"/>
    <mergeCell ref="C16:D16"/>
    <mergeCell ref="A17:B17"/>
    <mergeCell ref="A18:B18"/>
    <mergeCell ref="C24:D24"/>
    <mergeCell ref="C23:D23"/>
    <mergeCell ref="C22:D22"/>
    <mergeCell ref="C17:D17"/>
    <mergeCell ref="C18:D18"/>
    <mergeCell ref="C19:D19"/>
    <mergeCell ref="A3:A4"/>
    <mergeCell ref="B3:B4"/>
    <mergeCell ref="C3:C4"/>
    <mergeCell ref="D3:D4"/>
    <mergeCell ref="J3:J4"/>
    <mergeCell ref="E3:E4"/>
    <mergeCell ref="F3:F4"/>
    <mergeCell ref="G3:G4"/>
    <mergeCell ref="H3:I3"/>
  </mergeCells>
  <phoneticPr fontId="63" type="noConversion"/>
  <pageMargins left="0.75" right="0.63" top="1" bottom="1" header="0.5" footer="0.5"/>
  <pageSetup paperSize="9" scale="78" firstPageNumber="12" orientation="portrait" useFirstPageNumber="1" r:id="rId1"/>
  <headerFooter alignWithMargins="0">
    <oddFooter>&amp;C- &amp;P -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0000FF"/>
  </sheetPr>
  <dimension ref="A1:AH486"/>
  <sheetViews>
    <sheetView zoomScale="55" zoomScaleNormal="55" zoomScaleSheetLayoutView="80" workbookViewId="0">
      <pane xSplit="1" ySplit="3" topLeftCell="B8" activePane="bottomRight" state="frozen"/>
      <selection pane="topRight" activeCell="B1" sqref="B1"/>
      <selection pane="bottomLeft" activeCell="A4" sqref="A4"/>
      <selection pane="bottomRight" activeCell="B5" sqref="B5:B26"/>
    </sheetView>
  </sheetViews>
  <sheetFormatPr defaultColWidth="8.19921875" defaultRowHeight="15.6"/>
  <cols>
    <col min="1" max="1" width="6.69921875" style="1633" customWidth="1"/>
    <col min="2" max="2" width="19.59765625" style="1012" customWidth="1"/>
    <col min="3" max="5" width="11.19921875" style="1630" customWidth="1"/>
    <col min="6" max="14" width="11.19921875" style="1631" customWidth="1"/>
    <col min="15" max="15" width="8.5" style="1631" bestFit="1" customWidth="1"/>
    <col min="16" max="22" width="8.19921875" style="1631"/>
    <col min="23" max="23" width="9.19921875" style="1631" bestFit="1" customWidth="1"/>
    <col min="24" max="253" width="8.19921875" style="1631"/>
    <col min="254" max="254" width="6.69921875" style="1631" customWidth="1"/>
    <col min="255" max="255" width="19.59765625" style="1631" customWidth="1"/>
    <col min="256" max="267" width="11.19921875" style="1631" customWidth="1"/>
    <col min="268" max="268" width="11.09765625" style="1631" customWidth="1"/>
    <col min="269" max="509" width="8.19921875" style="1631"/>
    <col min="510" max="510" width="6.69921875" style="1631" customWidth="1"/>
    <col min="511" max="511" width="19.59765625" style="1631" customWidth="1"/>
    <col min="512" max="523" width="11.19921875" style="1631" customWidth="1"/>
    <col min="524" max="524" width="11.09765625" style="1631" customWidth="1"/>
    <col min="525" max="765" width="8.19921875" style="1631"/>
    <col min="766" max="766" width="6.69921875" style="1631" customWidth="1"/>
    <col min="767" max="767" width="19.59765625" style="1631" customWidth="1"/>
    <col min="768" max="779" width="11.19921875" style="1631" customWidth="1"/>
    <col min="780" max="780" width="11.09765625" style="1631" customWidth="1"/>
    <col min="781" max="1021" width="8.19921875" style="1631"/>
    <col min="1022" max="1022" width="6.69921875" style="1631" customWidth="1"/>
    <col min="1023" max="1023" width="19.59765625" style="1631" customWidth="1"/>
    <col min="1024" max="1035" width="11.19921875" style="1631" customWidth="1"/>
    <col min="1036" max="1036" width="11.09765625" style="1631" customWidth="1"/>
    <col min="1037" max="1277" width="8.19921875" style="1631"/>
    <col min="1278" max="1278" width="6.69921875" style="1631" customWidth="1"/>
    <col min="1279" max="1279" width="19.59765625" style="1631" customWidth="1"/>
    <col min="1280" max="1291" width="11.19921875" style="1631" customWidth="1"/>
    <col min="1292" max="1292" width="11.09765625" style="1631" customWidth="1"/>
    <col min="1293" max="1533" width="8.19921875" style="1631"/>
    <col min="1534" max="1534" width="6.69921875" style="1631" customWidth="1"/>
    <col min="1535" max="1535" width="19.59765625" style="1631" customWidth="1"/>
    <col min="1536" max="1547" width="11.19921875" style="1631" customWidth="1"/>
    <col min="1548" max="1548" width="11.09765625" style="1631" customWidth="1"/>
    <col min="1549" max="1789" width="8.19921875" style="1631"/>
    <col min="1790" max="1790" width="6.69921875" style="1631" customWidth="1"/>
    <col min="1791" max="1791" width="19.59765625" style="1631" customWidth="1"/>
    <col min="1792" max="1803" width="11.19921875" style="1631" customWidth="1"/>
    <col min="1804" max="1804" width="11.09765625" style="1631" customWidth="1"/>
    <col min="1805" max="2045" width="8.19921875" style="1631"/>
    <col min="2046" max="2046" width="6.69921875" style="1631" customWidth="1"/>
    <col min="2047" max="2047" width="19.59765625" style="1631" customWidth="1"/>
    <col min="2048" max="2059" width="11.19921875" style="1631" customWidth="1"/>
    <col min="2060" max="2060" width="11.09765625" style="1631" customWidth="1"/>
    <col min="2061" max="2301" width="8.19921875" style="1631"/>
    <col min="2302" max="2302" width="6.69921875" style="1631" customWidth="1"/>
    <col min="2303" max="2303" width="19.59765625" style="1631" customWidth="1"/>
    <col min="2304" max="2315" width="11.19921875" style="1631" customWidth="1"/>
    <col min="2316" max="2316" width="11.09765625" style="1631" customWidth="1"/>
    <col min="2317" max="2557" width="8.19921875" style="1631"/>
    <col min="2558" max="2558" width="6.69921875" style="1631" customWidth="1"/>
    <col min="2559" max="2559" width="19.59765625" style="1631" customWidth="1"/>
    <col min="2560" max="2571" width="11.19921875" style="1631" customWidth="1"/>
    <col min="2572" max="2572" width="11.09765625" style="1631" customWidth="1"/>
    <col min="2573" max="2813" width="8.19921875" style="1631"/>
    <col min="2814" max="2814" width="6.69921875" style="1631" customWidth="1"/>
    <col min="2815" max="2815" width="19.59765625" style="1631" customWidth="1"/>
    <col min="2816" max="2827" width="11.19921875" style="1631" customWidth="1"/>
    <col min="2828" max="2828" width="11.09765625" style="1631" customWidth="1"/>
    <col min="2829" max="3069" width="8.19921875" style="1631"/>
    <col min="3070" max="3070" width="6.69921875" style="1631" customWidth="1"/>
    <col min="3071" max="3071" width="19.59765625" style="1631" customWidth="1"/>
    <col min="3072" max="3083" width="11.19921875" style="1631" customWidth="1"/>
    <col min="3084" max="3084" width="11.09765625" style="1631" customWidth="1"/>
    <col min="3085" max="3325" width="8.19921875" style="1631"/>
    <col min="3326" max="3326" width="6.69921875" style="1631" customWidth="1"/>
    <col min="3327" max="3327" width="19.59765625" style="1631" customWidth="1"/>
    <col min="3328" max="3339" width="11.19921875" style="1631" customWidth="1"/>
    <col min="3340" max="3340" width="11.09765625" style="1631" customWidth="1"/>
    <col min="3341" max="3581" width="8.19921875" style="1631"/>
    <col min="3582" max="3582" width="6.69921875" style="1631" customWidth="1"/>
    <col min="3583" max="3583" width="19.59765625" style="1631" customWidth="1"/>
    <col min="3584" max="3595" width="11.19921875" style="1631" customWidth="1"/>
    <col min="3596" max="3596" width="11.09765625" style="1631" customWidth="1"/>
    <col min="3597" max="3837" width="8.19921875" style="1631"/>
    <col min="3838" max="3838" width="6.69921875" style="1631" customWidth="1"/>
    <col min="3839" max="3839" width="19.59765625" style="1631" customWidth="1"/>
    <col min="3840" max="3851" width="11.19921875" style="1631" customWidth="1"/>
    <col min="3852" max="3852" width="11.09765625" style="1631" customWidth="1"/>
    <col min="3853" max="4093" width="8.19921875" style="1631"/>
    <col min="4094" max="4094" width="6.69921875" style="1631" customWidth="1"/>
    <col min="4095" max="4095" width="19.59765625" style="1631" customWidth="1"/>
    <col min="4096" max="4107" width="11.19921875" style="1631" customWidth="1"/>
    <col min="4108" max="4108" width="11.09765625" style="1631" customWidth="1"/>
    <col min="4109" max="4349" width="8.19921875" style="1631"/>
    <col min="4350" max="4350" width="6.69921875" style="1631" customWidth="1"/>
    <col min="4351" max="4351" width="19.59765625" style="1631" customWidth="1"/>
    <col min="4352" max="4363" width="11.19921875" style="1631" customWidth="1"/>
    <col min="4364" max="4364" width="11.09765625" style="1631" customWidth="1"/>
    <col min="4365" max="4605" width="8.19921875" style="1631"/>
    <col min="4606" max="4606" width="6.69921875" style="1631" customWidth="1"/>
    <col min="4607" max="4607" width="19.59765625" style="1631" customWidth="1"/>
    <col min="4608" max="4619" width="11.19921875" style="1631" customWidth="1"/>
    <col min="4620" max="4620" width="11.09765625" style="1631" customWidth="1"/>
    <col min="4621" max="4861" width="8.19921875" style="1631"/>
    <col min="4862" max="4862" width="6.69921875" style="1631" customWidth="1"/>
    <col min="4863" max="4863" width="19.59765625" style="1631" customWidth="1"/>
    <col min="4864" max="4875" width="11.19921875" style="1631" customWidth="1"/>
    <col min="4876" max="4876" width="11.09765625" style="1631" customWidth="1"/>
    <col min="4877" max="5117" width="8.19921875" style="1631"/>
    <col min="5118" max="5118" width="6.69921875" style="1631" customWidth="1"/>
    <col min="5119" max="5119" width="19.59765625" style="1631" customWidth="1"/>
    <col min="5120" max="5131" width="11.19921875" style="1631" customWidth="1"/>
    <col min="5132" max="5132" width="11.09765625" style="1631" customWidth="1"/>
    <col min="5133" max="5373" width="8.19921875" style="1631"/>
    <col min="5374" max="5374" width="6.69921875" style="1631" customWidth="1"/>
    <col min="5375" max="5375" width="19.59765625" style="1631" customWidth="1"/>
    <col min="5376" max="5387" width="11.19921875" style="1631" customWidth="1"/>
    <col min="5388" max="5388" width="11.09765625" style="1631" customWidth="1"/>
    <col min="5389" max="5629" width="8.19921875" style="1631"/>
    <col min="5630" max="5630" width="6.69921875" style="1631" customWidth="1"/>
    <col min="5631" max="5631" width="19.59765625" style="1631" customWidth="1"/>
    <col min="5632" max="5643" width="11.19921875" style="1631" customWidth="1"/>
    <col min="5644" max="5644" width="11.09765625" style="1631" customWidth="1"/>
    <col min="5645" max="5885" width="8.19921875" style="1631"/>
    <col min="5886" max="5886" width="6.69921875" style="1631" customWidth="1"/>
    <col min="5887" max="5887" width="19.59765625" style="1631" customWidth="1"/>
    <col min="5888" max="5899" width="11.19921875" style="1631" customWidth="1"/>
    <col min="5900" max="5900" width="11.09765625" style="1631" customWidth="1"/>
    <col min="5901" max="6141" width="8.19921875" style="1631"/>
    <col min="6142" max="6142" width="6.69921875" style="1631" customWidth="1"/>
    <col min="6143" max="6143" width="19.59765625" style="1631" customWidth="1"/>
    <col min="6144" max="6155" width="11.19921875" style="1631" customWidth="1"/>
    <col min="6156" max="6156" width="11.09765625" style="1631" customWidth="1"/>
    <col min="6157" max="6397" width="8.19921875" style="1631"/>
    <col min="6398" max="6398" width="6.69921875" style="1631" customWidth="1"/>
    <col min="6399" max="6399" width="19.59765625" style="1631" customWidth="1"/>
    <col min="6400" max="6411" width="11.19921875" style="1631" customWidth="1"/>
    <col min="6412" max="6412" width="11.09765625" style="1631" customWidth="1"/>
    <col min="6413" max="6653" width="8.19921875" style="1631"/>
    <col min="6654" max="6654" width="6.69921875" style="1631" customWidth="1"/>
    <col min="6655" max="6655" width="19.59765625" style="1631" customWidth="1"/>
    <col min="6656" max="6667" width="11.19921875" style="1631" customWidth="1"/>
    <col min="6668" max="6668" width="11.09765625" style="1631" customWidth="1"/>
    <col min="6669" max="6909" width="8.19921875" style="1631"/>
    <col min="6910" max="6910" width="6.69921875" style="1631" customWidth="1"/>
    <col min="6911" max="6911" width="19.59765625" style="1631" customWidth="1"/>
    <col min="6912" max="6923" width="11.19921875" style="1631" customWidth="1"/>
    <col min="6924" max="6924" width="11.09765625" style="1631" customWidth="1"/>
    <col min="6925" max="7165" width="8.19921875" style="1631"/>
    <col min="7166" max="7166" width="6.69921875" style="1631" customWidth="1"/>
    <col min="7167" max="7167" width="19.59765625" style="1631" customWidth="1"/>
    <col min="7168" max="7179" width="11.19921875" style="1631" customWidth="1"/>
    <col min="7180" max="7180" width="11.09765625" style="1631" customWidth="1"/>
    <col min="7181" max="7421" width="8.19921875" style="1631"/>
    <col min="7422" max="7422" width="6.69921875" style="1631" customWidth="1"/>
    <col min="7423" max="7423" width="19.59765625" style="1631" customWidth="1"/>
    <col min="7424" max="7435" width="11.19921875" style="1631" customWidth="1"/>
    <col min="7436" max="7436" width="11.09765625" style="1631" customWidth="1"/>
    <col min="7437" max="7677" width="8.19921875" style="1631"/>
    <col min="7678" max="7678" width="6.69921875" style="1631" customWidth="1"/>
    <col min="7679" max="7679" width="19.59765625" style="1631" customWidth="1"/>
    <col min="7680" max="7691" width="11.19921875" style="1631" customWidth="1"/>
    <col min="7692" max="7692" width="11.09765625" style="1631" customWidth="1"/>
    <col min="7693" max="7933" width="8.19921875" style="1631"/>
    <col min="7934" max="7934" width="6.69921875" style="1631" customWidth="1"/>
    <col min="7935" max="7935" width="19.59765625" style="1631" customWidth="1"/>
    <col min="7936" max="7947" width="11.19921875" style="1631" customWidth="1"/>
    <col min="7948" max="7948" width="11.09765625" style="1631" customWidth="1"/>
    <col min="7949" max="8189" width="8.19921875" style="1631"/>
    <col min="8190" max="8190" width="6.69921875" style="1631" customWidth="1"/>
    <col min="8191" max="8191" width="19.59765625" style="1631" customWidth="1"/>
    <col min="8192" max="8203" width="11.19921875" style="1631" customWidth="1"/>
    <col min="8204" max="8204" width="11.09765625" style="1631" customWidth="1"/>
    <col min="8205" max="8445" width="8.19921875" style="1631"/>
    <col min="8446" max="8446" width="6.69921875" style="1631" customWidth="1"/>
    <col min="8447" max="8447" width="19.59765625" style="1631" customWidth="1"/>
    <col min="8448" max="8459" width="11.19921875" style="1631" customWidth="1"/>
    <col min="8460" max="8460" width="11.09765625" style="1631" customWidth="1"/>
    <col min="8461" max="8701" width="8.19921875" style="1631"/>
    <col min="8702" max="8702" width="6.69921875" style="1631" customWidth="1"/>
    <col min="8703" max="8703" width="19.59765625" style="1631" customWidth="1"/>
    <col min="8704" max="8715" width="11.19921875" style="1631" customWidth="1"/>
    <col min="8716" max="8716" width="11.09765625" style="1631" customWidth="1"/>
    <col min="8717" max="8957" width="8.19921875" style="1631"/>
    <col min="8958" max="8958" width="6.69921875" style="1631" customWidth="1"/>
    <col min="8959" max="8959" width="19.59765625" style="1631" customWidth="1"/>
    <col min="8960" max="8971" width="11.19921875" style="1631" customWidth="1"/>
    <col min="8972" max="8972" width="11.09765625" style="1631" customWidth="1"/>
    <col min="8973" max="9213" width="8.19921875" style="1631"/>
    <col min="9214" max="9214" width="6.69921875" style="1631" customWidth="1"/>
    <col min="9215" max="9215" width="19.59765625" style="1631" customWidth="1"/>
    <col min="9216" max="9227" width="11.19921875" style="1631" customWidth="1"/>
    <col min="9228" max="9228" width="11.09765625" style="1631" customWidth="1"/>
    <col min="9229" max="9469" width="8.19921875" style="1631"/>
    <col min="9470" max="9470" width="6.69921875" style="1631" customWidth="1"/>
    <col min="9471" max="9471" width="19.59765625" style="1631" customWidth="1"/>
    <col min="9472" max="9483" width="11.19921875" style="1631" customWidth="1"/>
    <col min="9484" max="9484" width="11.09765625" style="1631" customWidth="1"/>
    <col min="9485" max="9725" width="8.19921875" style="1631"/>
    <col min="9726" max="9726" width="6.69921875" style="1631" customWidth="1"/>
    <col min="9727" max="9727" width="19.59765625" style="1631" customWidth="1"/>
    <col min="9728" max="9739" width="11.19921875" style="1631" customWidth="1"/>
    <col min="9740" max="9740" width="11.09765625" style="1631" customWidth="1"/>
    <col min="9741" max="9981" width="8.19921875" style="1631"/>
    <col min="9982" max="9982" width="6.69921875" style="1631" customWidth="1"/>
    <col min="9983" max="9983" width="19.59765625" style="1631" customWidth="1"/>
    <col min="9984" max="9995" width="11.19921875" style="1631" customWidth="1"/>
    <col min="9996" max="9996" width="11.09765625" style="1631" customWidth="1"/>
    <col min="9997" max="10237" width="8.19921875" style="1631"/>
    <col min="10238" max="10238" width="6.69921875" style="1631" customWidth="1"/>
    <col min="10239" max="10239" width="19.59765625" style="1631" customWidth="1"/>
    <col min="10240" max="10251" width="11.19921875" style="1631" customWidth="1"/>
    <col min="10252" max="10252" width="11.09765625" style="1631" customWidth="1"/>
    <col min="10253" max="10493" width="8.19921875" style="1631"/>
    <col min="10494" max="10494" width="6.69921875" style="1631" customWidth="1"/>
    <col min="10495" max="10495" width="19.59765625" style="1631" customWidth="1"/>
    <col min="10496" max="10507" width="11.19921875" style="1631" customWidth="1"/>
    <col min="10508" max="10508" width="11.09765625" style="1631" customWidth="1"/>
    <col min="10509" max="10749" width="8.19921875" style="1631"/>
    <col min="10750" max="10750" width="6.69921875" style="1631" customWidth="1"/>
    <col min="10751" max="10751" width="19.59765625" style="1631" customWidth="1"/>
    <col min="10752" max="10763" width="11.19921875" style="1631" customWidth="1"/>
    <col min="10764" max="10764" width="11.09765625" style="1631" customWidth="1"/>
    <col min="10765" max="11005" width="8.19921875" style="1631"/>
    <col min="11006" max="11006" width="6.69921875" style="1631" customWidth="1"/>
    <col min="11007" max="11007" width="19.59765625" style="1631" customWidth="1"/>
    <col min="11008" max="11019" width="11.19921875" style="1631" customWidth="1"/>
    <col min="11020" max="11020" width="11.09765625" style="1631" customWidth="1"/>
    <col min="11021" max="11261" width="8.19921875" style="1631"/>
    <col min="11262" max="11262" width="6.69921875" style="1631" customWidth="1"/>
    <col min="11263" max="11263" width="19.59765625" style="1631" customWidth="1"/>
    <col min="11264" max="11275" width="11.19921875" style="1631" customWidth="1"/>
    <col min="11276" max="11276" width="11.09765625" style="1631" customWidth="1"/>
    <col min="11277" max="11517" width="8.19921875" style="1631"/>
    <col min="11518" max="11518" width="6.69921875" style="1631" customWidth="1"/>
    <col min="11519" max="11519" width="19.59765625" style="1631" customWidth="1"/>
    <col min="11520" max="11531" width="11.19921875" style="1631" customWidth="1"/>
    <col min="11532" max="11532" width="11.09765625" style="1631" customWidth="1"/>
    <col min="11533" max="11773" width="8.19921875" style="1631"/>
    <col min="11774" max="11774" width="6.69921875" style="1631" customWidth="1"/>
    <col min="11775" max="11775" width="19.59765625" style="1631" customWidth="1"/>
    <col min="11776" max="11787" width="11.19921875" style="1631" customWidth="1"/>
    <col min="11788" max="11788" width="11.09765625" style="1631" customWidth="1"/>
    <col min="11789" max="12029" width="8.19921875" style="1631"/>
    <col min="12030" max="12030" width="6.69921875" style="1631" customWidth="1"/>
    <col min="12031" max="12031" width="19.59765625" style="1631" customWidth="1"/>
    <col min="12032" max="12043" width="11.19921875" style="1631" customWidth="1"/>
    <col min="12044" max="12044" width="11.09765625" style="1631" customWidth="1"/>
    <col min="12045" max="12285" width="8.19921875" style="1631"/>
    <col min="12286" max="12286" width="6.69921875" style="1631" customWidth="1"/>
    <col min="12287" max="12287" width="19.59765625" style="1631" customWidth="1"/>
    <col min="12288" max="12299" width="11.19921875" style="1631" customWidth="1"/>
    <col min="12300" max="12300" width="11.09765625" style="1631" customWidth="1"/>
    <col min="12301" max="12541" width="8.19921875" style="1631"/>
    <col min="12542" max="12542" width="6.69921875" style="1631" customWidth="1"/>
    <col min="12543" max="12543" width="19.59765625" style="1631" customWidth="1"/>
    <col min="12544" max="12555" width="11.19921875" style="1631" customWidth="1"/>
    <col min="12556" max="12556" width="11.09765625" style="1631" customWidth="1"/>
    <col min="12557" max="12797" width="8.19921875" style="1631"/>
    <col min="12798" max="12798" width="6.69921875" style="1631" customWidth="1"/>
    <col min="12799" max="12799" width="19.59765625" style="1631" customWidth="1"/>
    <col min="12800" max="12811" width="11.19921875" style="1631" customWidth="1"/>
    <col min="12812" max="12812" width="11.09765625" style="1631" customWidth="1"/>
    <col min="12813" max="13053" width="8.19921875" style="1631"/>
    <col min="13054" max="13054" width="6.69921875" style="1631" customWidth="1"/>
    <col min="13055" max="13055" width="19.59765625" style="1631" customWidth="1"/>
    <col min="13056" max="13067" width="11.19921875" style="1631" customWidth="1"/>
    <col min="13068" max="13068" width="11.09765625" style="1631" customWidth="1"/>
    <col min="13069" max="13309" width="8.19921875" style="1631"/>
    <col min="13310" max="13310" width="6.69921875" style="1631" customWidth="1"/>
    <col min="13311" max="13311" width="19.59765625" style="1631" customWidth="1"/>
    <col min="13312" max="13323" width="11.19921875" style="1631" customWidth="1"/>
    <col min="13324" max="13324" width="11.09765625" style="1631" customWidth="1"/>
    <col min="13325" max="13565" width="8.19921875" style="1631"/>
    <col min="13566" max="13566" width="6.69921875" style="1631" customWidth="1"/>
    <col min="13567" max="13567" width="19.59765625" style="1631" customWidth="1"/>
    <col min="13568" max="13579" width="11.19921875" style="1631" customWidth="1"/>
    <col min="13580" max="13580" width="11.09765625" style="1631" customWidth="1"/>
    <col min="13581" max="13821" width="8.19921875" style="1631"/>
    <col min="13822" max="13822" width="6.69921875" style="1631" customWidth="1"/>
    <col min="13823" max="13823" width="19.59765625" style="1631" customWidth="1"/>
    <col min="13824" max="13835" width="11.19921875" style="1631" customWidth="1"/>
    <col min="13836" max="13836" width="11.09765625" style="1631" customWidth="1"/>
    <col min="13837" max="14077" width="8.19921875" style="1631"/>
    <col min="14078" max="14078" width="6.69921875" style="1631" customWidth="1"/>
    <col min="14079" max="14079" width="19.59765625" style="1631" customWidth="1"/>
    <col min="14080" max="14091" width="11.19921875" style="1631" customWidth="1"/>
    <col min="14092" max="14092" width="11.09765625" style="1631" customWidth="1"/>
    <col min="14093" max="14333" width="8.19921875" style="1631"/>
    <col min="14334" max="14334" width="6.69921875" style="1631" customWidth="1"/>
    <col min="14335" max="14335" width="19.59765625" style="1631" customWidth="1"/>
    <col min="14336" max="14347" width="11.19921875" style="1631" customWidth="1"/>
    <col min="14348" max="14348" width="11.09765625" style="1631" customWidth="1"/>
    <col min="14349" max="14589" width="8.19921875" style="1631"/>
    <col min="14590" max="14590" width="6.69921875" style="1631" customWidth="1"/>
    <col min="14591" max="14591" width="19.59765625" style="1631" customWidth="1"/>
    <col min="14592" max="14603" width="11.19921875" style="1631" customWidth="1"/>
    <col min="14604" max="14604" width="11.09765625" style="1631" customWidth="1"/>
    <col min="14605" max="14845" width="8.19921875" style="1631"/>
    <col min="14846" max="14846" width="6.69921875" style="1631" customWidth="1"/>
    <col min="14847" max="14847" width="19.59765625" style="1631" customWidth="1"/>
    <col min="14848" max="14859" width="11.19921875" style="1631" customWidth="1"/>
    <col min="14860" max="14860" width="11.09765625" style="1631" customWidth="1"/>
    <col min="14861" max="15101" width="8.19921875" style="1631"/>
    <col min="15102" max="15102" width="6.69921875" style="1631" customWidth="1"/>
    <col min="15103" max="15103" width="19.59765625" style="1631" customWidth="1"/>
    <col min="15104" max="15115" width="11.19921875" style="1631" customWidth="1"/>
    <col min="15116" max="15116" width="11.09765625" style="1631" customWidth="1"/>
    <col min="15117" max="15357" width="8.19921875" style="1631"/>
    <col min="15358" max="15358" width="6.69921875" style="1631" customWidth="1"/>
    <col min="15359" max="15359" width="19.59765625" style="1631" customWidth="1"/>
    <col min="15360" max="15371" width="11.19921875" style="1631" customWidth="1"/>
    <col min="15372" max="15372" width="11.09765625" style="1631" customWidth="1"/>
    <col min="15373" max="15613" width="8.19921875" style="1631"/>
    <col min="15614" max="15614" width="6.69921875" style="1631" customWidth="1"/>
    <col min="15615" max="15615" width="19.59765625" style="1631" customWidth="1"/>
    <col min="15616" max="15627" width="11.19921875" style="1631" customWidth="1"/>
    <col min="15628" max="15628" width="11.09765625" style="1631" customWidth="1"/>
    <col min="15629" max="15869" width="8.19921875" style="1631"/>
    <col min="15870" max="15870" width="6.69921875" style="1631" customWidth="1"/>
    <col min="15871" max="15871" width="19.59765625" style="1631" customWidth="1"/>
    <col min="15872" max="15883" width="11.19921875" style="1631" customWidth="1"/>
    <col min="15884" max="15884" width="11.09765625" style="1631" customWidth="1"/>
    <col min="15885" max="16125" width="8.19921875" style="1631"/>
    <col min="16126" max="16126" width="6.69921875" style="1631" customWidth="1"/>
    <col min="16127" max="16127" width="19.59765625" style="1631" customWidth="1"/>
    <col min="16128" max="16139" width="11.19921875" style="1631" customWidth="1"/>
    <col min="16140" max="16140" width="11.09765625" style="1631" customWidth="1"/>
    <col min="16141" max="16384" width="8.19921875" style="1631"/>
  </cols>
  <sheetData>
    <row r="1" spans="1:34" ht="38.25" customHeight="1">
      <c r="A1" s="1630"/>
      <c r="B1" s="997"/>
      <c r="C1" s="998" t="s">
        <v>831</v>
      </c>
      <c r="D1" s="999"/>
      <c r="E1" s="1631"/>
      <c r="G1" s="1631" t="s">
        <v>794</v>
      </c>
    </row>
    <row r="2" spans="1:34" ht="15" customHeight="1">
      <c r="A2" s="1000"/>
      <c r="B2" s="1001"/>
      <c r="E2" s="1002" t="s">
        <v>237</v>
      </c>
    </row>
    <row r="3" spans="1:34" s="1006" customFormat="1" ht="19.2" customHeight="1">
      <c r="A3" s="1003" t="s">
        <v>86</v>
      </c>
      <c r="B3" s="1003" t="s">
        <v>214</v>
      </c>
      <c r="C3" s="1004" t="s">
        <v>255</v>
      </c>
      <c r="D3" s="1004" t="s">
        <v>953</v>
      </c>
      <c r="E3" s="1663">
        <v>1994</v>
      </c>
      <c r="F3" s="1663">
        <v>1995</v>
      </c>
      <c r="G3" s="1663">
        <v>1996</v>
      </c>
      <c r="H3" s="1663">
        <v>1997</v>
      </c>
      <c r="I3" s="1663">
        <v>1998</v>
      </c>
      <c r="J3" s="1662">
        <v>1999</v>
      </c>
      <c r="K3" s="1662">
        <v>2000</v>
      </c>
      <c r="L3" s="1662">
        <v>2001</v>
      </c>
      <c r="M3" s="1662">
        <v>2002</v>
      </c>
      <c r="N3" s="1662">
        <v>2003</v>
      </c>
      <c r="O3" s="1659">
        <v>2004</v>
      </c>
      <c r="P3" s="1659">
        <v>2005</v>
      </c>
      <c r="Q3" s="1659">
        <v>2006</v>
      </c>
      <c r="R3" s="1659">
        <v>2007</v>
      </c>
      <c r="S3" s="1659">
        <v>2008</v>
      </c>
      <c r="T3" s="1661">
        <v>2009</v>
      </c>
      <c r="U3" s="1661">
        <v>2010</v>
      </c>
      <c r="V3" s="1661">
        <v>2011</v>
      </c>
      <c r="W3" s="1661">
        <v>2012</v>
      </c>
      <c r="X3" s="1661">
        <v>2013</v>
      </c>
      <c r="Y3" s="1660">
        <v>2014</v>
      </c>
      <c r="Z3" s="1660">
        <v>2015</v>
      </c>
      <c r="AA3" s="1660">
        <v>2016</v>
      </c>
      <c r="AB3" s="1660">
        <v>2017</v>
      </c>
      <c r="AC3" s="1660">
        <v>2018</v>
      </c>
      <c r="AD3" s="1658">
        <v>2019</v>
      </c>
      <c r="AE3" s="1658">
        <v>2020</v>
      </c>
      <c r="AF3" s="1658">
        <v>2021</v>
      </c>
      <c r="AG3" s="1658">
        <v>2022</v>
      </c>
      <c r="AH3" s="1658">
        <v>2023</v>
      </c>
    </row>
    <row r="4" spans="1:34" s="1670" customFormat="1" ht="19.5" customHeight="1">
      <c r="A4" s="2392" t="s">
        <v>256</v>
      </c>
      <c r="B4" s="987" t="s">
        <v>40</v>
      </c>
      <c r="C4" s="1675">
        <f>SUM(C5:C26)</f>
        <v>571821.88</v>
      </c>
      <c r="D4" s="1675">
        <f>SUM('서구 배수관'!D5:'서구 배수관'!D26)</f>
        <v>202846.00999999998</v>
      </c>
      <c r="E4" s="1675">
        <f>SUM('서구 배수관'!E5:'서구 배수관'!E26)</f>
        <v>6236.0599999999995</v>
      </c>
      <c r="F4" s="1675">
        <f>SUM('서구 배수관'!F5:'서구 배수관'!F26)</f>
        <v>7498.26</v>
      </c>
      <c r="G4" s="1675">
        <f>SUM('서구 배수관'!G5:'서구 배수관'!G26)</f>
        <v>10577.579999999998</v>
      </c>
      <c r="H4" s="1675">
        <f>SUM('서구 배수관'!H5:'서구 배수관'!H26)</f>
        <v>23426.25</v>
      </c>
      <c r="I4" s="1675">
        <f>SUM('서구 배수관'!I5:'서구 배수관'!I26)</f>
        <v>7888.8500000000013</v>
      </c>
      <c r="J4" s="1675">
        <f>SUM('서구 배수관'!J5:'서구 배수관'!J26)</f>
        <v>15622.460000000003</v>
      </c>
      <c r="K4" s="1675">
        <f>SUM('서구 배수관'!K5:'서구 배수관'!K26)</f>
        <v>4669.6200000000008</v>
      </c>
      <c r="L4" s="1675">
        <f>SUM('서구 배수관'!L5:'서구 배수관'!L26)</f>
        <v>20998.85</v>
      </c>
      <c r="M4" s="1675">
        <f>SUM('서구 배수관'!M5:'서구 배수관'!M26)</f>
        <v>12614.76</v>
      </c>
      <c r="N4" s="1675">
        <f>SUM('서구 배수관'!N5:'서구 배수관'!N26)</f>
        <v>16954.48</v>
      </c>
      <c r="O4" s="1675">
        <f>SUM('서구 배수관'!O5:'서구 배수관'!O26)</f>
        <v>12303.369999999999</v>
      </c>
      <c r="P4" s="1675">
        <f>SUM('서구 배수관'!P5:'서구 배수관'!P26)</f>
        <v>16529.7</v>
      </c>
      <c r="Q4" s="1675">
        <f>SUM('서구 배수관'!Q5:'서구 배수관'!Q26)</f>
        <v>4733.2000000000007</v>
      </c>
      <c r="R4" s="1675">
        <f>SUM('서구 배수관'!R5:'서구 배수관'!R26)</f>
        <v>3666.869999999999</v>
      </c>
      <c r="S4" s="1675">
        <f>SUM('서구 배수관'!S5:'서구 배수관'!S26)</f>
        <v>3996.29</v>
      </c>
      <c r="T4" s="1675">
        <f>SUM('서구 배수관'!T5:'서구 배수관'!T26)</f>
        <v>3659.3900000000003</v>
      </c>
      <c r="U4" s="1675">
        <f>SUM('서구 배수관'!U5:'서구 배수관'!U26)</f>
        <v>8996.7100000000009</v>
      </c>
      <c r="V4" s="1675">
        <f>SUM('서구 배수관'!V5:'서구 배수관'!V26)</f>
        <v>31972.7</v>
      </c>
      <c r="W4" s="1675">
        <f>SUM('서구 배수관'!W5:'서구 배수관'!W26)</f>
        <v>48370.240000000005</v>
      </c>
      <c r="X4" s="1675">
        <f>SUM('서구 배수관'!X5:'서구 배수관'!X26)</f>
        <v>14435.770000000008</v>
      </c>
      <c r="Y4" s="1675">
        <f>SUM('서구 배수관'!Y5:'서구 배수관'!Y26)</f>
        <v>13802.449999999999</v>
      </c>
      <c r="Z4" s="1675">
        <f>SUM('서구 배수관'!Z5:'서구 배수관'!Z26)</f>
        <v>17895.150000000001</v>
      </c>
      <c r="AA4" s="1675">
        <f>SUM('서구 배수관'!AA5:'서구 배수관'!AA26)</f>
        <v>6889.4299999999994</v>
      </c>
      <c r="AB4" s="1675">
        <f>SUM('서구 배수관'!AB5:'서구 배수관'!AB26)</f>
        <v>5370.0299999999988</v>
      </c>
      <c r="AC4" s="1675">
        <f>SUM('서구 배수관'!AC5:'서구 배수관'!AC26)</f>
        <v>9751.69</v>
      </c>
      <c r="AD4" s="1675">
        <f>SUM('서구 배수관'!AD5:'서구 배수관'!AD26)</f>
        <v>13876.94</v>
      </c>
      <c r="AE4" s="1675">
        <f>SUM('서구 배수관'!AE5:'서구 배수관'!AE26)</f>
        <v>8628.2000000000007</v>
      </c>
      <c r="AF4" s="1675">
        <f>SUM('서구 배수관'!AF5:'서구 배수관'!AF26)</f>
        <v>4457.5</v>
      </c>
      <c r="AG4" s="1675">
        <f>SUM('서구 배수관'!AG5:'서구 배수관'!AG26)</f>
        <v>7083.7399999999989</v>
      </c>
      <c r="AH4" s="1675">
        <f>SUM('서구 배수관'!AH5:'서구 배수관'!AH26)</f>
        <v>6069.33</v>
      </c>
    </row>
    <row r="5" spans="1:34" s="1010" customFormat="1" ht="19.5" customHeight="1">
      <c r="A5" s="2392" t="s">
        <v>256</v>
      </c>
      <c r="B5" s="989" t="s">
        <v>951</v>
      </c>
      <c r="C5" s="1673">
        <f t="shared" ref="C5:C26" si="0">SUM(D5:AH5)</f>
        <v>7704.9600000000009</v>
      </c>
      <c r="D5" s="1673">
        <f t="shared" ref="D5" si="1">SUM(D28,D51,D74,D97,D120,D143,D166,D189,D212,D235,D258,D281,D304,D327,D350,D373,D396,D419,D442,D465)</f>
        <v>3.76</v>
      </c>
      <c r="E5" s="1673">
        <f t="shared" ref="E5:AH5" si="2">SUM(E28,E51,E74,E97,E120,E143,E166,E189,E212,E235,E258,E281,E304,E327,E350,E373,E396,E419,E442,E465)</f>
        <v>0</v>
      </c>
      <c r="F5" s="1673">
        <f t="shared" si="2"/>
        <v>0</v>
      </c>
      <c r="G5" s="1673">
        <f t="shared" si="2"/>
        <v>0</v>
      </c>
      <c r="H5" s="1673">
        <f t="shared" si="2"/>
        <v>0</v>
      </c>
      <c r="I5" s="1673">
        <f t="shared" si="2"/>
        <v>0</v>
      </c>
      <c r="J5" s="1673">
        <f t="shared" si="2"/>
        <v>0</v>
      </c>
      <c r="K5" s="1673">
        <f t="shared" si="2"/>
        <v>0</v>
      </c>
      <c r="L5" s="1673">
        <f t="shared" si="2"/>
        <v>0</v>
      </c>
      <c r="M5" s="1673">
        <f t="shared" si="2"/>
        <v>0</v>
      </c>
      <c r="N5" s="1673">
        <f t="shared" si="2"/>
        <v>0</v>
      </c>
      <c r="O5" s="1673">
        <f t="shared" si="2"/>
        <v>0</v>
      </c>
      <c r="P5" s="1673">
        <f t="shared" si="2"/>
        <v>0</v>
      </c>
      <c r="Q5" s="1673">
        <f t="shared" si="2"/>
        <v>0</v>
      </c>
      <c r="R5" s="1673">
        <f t="shared" si="2"/>
        <v>0</v>
      </c>
      <c r="S5" s="1673">
        <f t="shared" si="2"/>
        <v>0</v>
      </c>
      <c r="T5" s="1673">
        <f t="shared" si="2"/>
        <v>0</v>
      </c>
      <c r="U5" s="1673">
        <f t="shared" si="2"/>
        <v>0</v>
      </c>
      <c r="V5" s="1673">
        <f t="shared" si="2"/>
        <v>0</v>
      </c>
      <c r="W5" s="1673">
        <f t="shared" si="2"/>
        <v>0</v>
      </c>
      <c r="X5" s="1673">
        <f t="shared" si="2"/>
        <v>0</v>
      </c>
      <c r="Y5" s="1673">
        <f t="shared" si="2"/>
        <v>0</v>
      </c>
      <c r="Z5" s="1673">
        <f t="shared" si="2"/>
        <v>0</v>
      </c>
      <c r="AA5" s="1673">
        <f t="shared" si="2"/>
        <v>0</v>
      </c>
      <c r="AB5" s="1673">
        <f t="shared" si="2"/>
        <v>0</v>
      </c>
      <c r="AC5" s="1673">
        <f t="shared" si="2"/>
        <v>0</v>
      </c>
      <c r="AD5" s="1673">
        <f t="shared" si="2"/>
        <v>0</v>
      </c>
      <c r="AE5" s="1673">
        <f t="shared" si="2"/>
        <v>0.69</v>
      </c>
      <c r="AF5" s="1673">
        <f t="shared" si="2"/>
        <v>1568.5700000000002</v>
      </c>
      <c r="AG5" s="1673">
        <f t="shared" si="2"/>
        <v>3865.2200000000003</v>
      </c>
      <c r="AH5" s="1673">
        <f t="shared" si="2"/>
        <v>2266.7199999999998</v>
      </c>
    </row>
    <row r="6" spans="1:34" ht="30" customHeight="1">
      <c r="A6" s="2019"/>
      <c r="B6" s="989" t="s">
        <v>796</v>
      </c>
      <c r="C6" s="1673">
        <f t="shared" si="0"/>
        <v>2376.88</v>
      </c>
      <c r="D6" s="1673">
        <f t="shared" ref="D6:AH6" si="3">SUM(D29,D52,D75,D98,D121,D144,D167,D190,D213,D236,D259,D282,D305,D328,D351,D374,D397,D420,D443,D466)</f>
        <v>1507.76</v>
      </c>
      <c r="E6" s="1673">
        <f t="shared" si="3"/>
        <v>0</v>
      </c>
      <c r="F6" s="1673">
        <f t="shared" si="3"/>
        <v>0</v>
      </c>
      <c r="G6" s="1673">
        <f t="shared" si="3"/>
        <v>0</v>
      </c>
      <c r="H6" s="1673">
        <f t="shared" si="3"/>
        <v>0</v>
      </c>
      <c r="I6" s="1673">
        <f t="shared" si="3"/>
        <v>13.82</v>
      </c>
      <c r="J6" s="1673">
        <f t="shared" si="3"/>
        <v>0</v>
      </c>
      <c r="K6" s="1673">
        <f t="shared" si="3"/>
        <v>0</v>
      </c>
      <c r="L6" s="1673">
        <f t="shared" si="3"/>
        <v>0</v>
      </c>
      <c r="M6" s="1673">
        <f t="shared" si="3"/>
        <v>0</v>
      </c>
      <c r="N6" s="1673">
        <f t="shared" si="3"/>
        <v>0</v>
      </c>
      <c r="O6" s="1673">
        <f t="shared" si="3"/>
        <v>0</v>
      </c>
      <c r="P6" s="1673">
        <f t="shared" si="3"/>
        <v>0</v>
      </c>
      <c r="Q6" s="1673">
        <f t="shared" si="3"/>
        <v>0</v>
      </c>
      <c r="R6" s="1673">
        <f t="shared" si="3"/>
        <v>112.83</v>
      </c>
      <c r="S6" s="1673">
        <f t="shared" si="3"/>
        <v>0</v>
      </c>
      <c r="T6" s="1673">
        <f t="shared" si="3"/>
        <v>0</v>
      </c>
      <c r="U6" s="1673">
        <f t="shared" si="3"/>
        <v>0</v>
      </c>
      <c r="V6" s="1673">
        <f t="shared" si="3"/>
        <v>150.41</v>
      </c>
      <c r="W6" s="1673">
        <f t="shared" si="3"/>
        <v>592.06000000000006</v>
      </c>
      <c r="X6" s="1673">
        <f t="shared" si="3"/>
        <v>0</v>
      </c>
      <c r="Y6" s="1673">
        <f t="shared" si="3"/>
        <v>0</v>
      </c>
      <c r="Z6" s="1673">
        <f t="shared" si="3"/>
        <v>0</v>
      </c>
      <c r="AA6" s="1673">
        <f t="shared" si="3"/>
        <v>0</v>
      </c>
      <c r="AB6" s="1673">
        <f t="shared" si="3"/>
        <v>0</v>
      </c>
      <c r="AC6" s="1673">
        <f t="shared" si="3"/>
        <v>0</v>
      </c>
      <c r="AD6" s="1673">
        <f t="shared" si="3"/>
        <v>0</v>
      </c>
      <c r="AE6" s="1673">
        <f t="shared" si="3"/>
        <v>0</v>
      </c>
      <c r="AF6" s="1673">
        <f t="shared" si="3"/>
        <v>0</v>
      </c>
      <c r="AG6" s="1673">
        <f t="shared" si="3"/>
        <v>0</v>
      </c>
      <c r="AH6" s="1673">
        <f t="shared" si="3"/>
        <v>0</v>
      </c>
    </row>
    <row r="7" spans="1:34" ht="30" customHeight="1">
      <c r="A7" s="2019"/>
      <c r="B7" s="989" t="s">
        <v>797</v>
      </c>
      <c r="C7" s="1673">
        <f t="shared" si="0"/>
        <v>41126.729999999996</v>
      </c>
      <c r="D7" s="1673">
        <f t="shared" ref="D7:AH7" si="4">SUM(D30,D53,D76,D99,D122,D145,D168,D191,D214,D237,D260,D283,D306,D329,D352,D375,D398,D421,D444,D467)</f>
        <v>12297.210000000001</v>
      </c>
      <c r="E7" s="1673">
        <f t="shared" si="4"/>
        <v>0</v>
      </c>
      <c r="F7" s="1673">
        <f t="shared" si="4"/>
        <v>0</v>
      </c>
      <c r="G7" s="1673">
        <f t="shared" si="4"/>
        <v>0</v>
      </c>
      <c r="H7" s="1673">
        <f t="shared" si="4"/>
        <v>5</v>
      </c>
      <c r="I7" s="1673">
        <f t="shared" si="4"/>
        <v>0</v>
      </c>
      <c r="J7" s="1673">
        <f t="shared" si="4"/>
        <v>1.52</v>
      </c>
      <c r="K7" s="1673">
        <f t="shared" si="4"/>
        <v>0</v>
      </c>
      <c r="L7" s="1673">
        <f t="shared" si="4"/>
        <v>10.32</v>
      </c>
      <c r="M7" s="1673">
        <f t="shared" si="4"/>
        <v>57.5</v>
      </c>
      <c r="N7" s="1673">
        <f t="shared" si="4"/>
        <v>6</v>
      </c>
      <c r="O7" s="1673">
        <f t="shared" si="4"/>
        <v>175.7</v>
      </c>
      <c r="P7" s="1673">
        <f t="shared" si="4"/>
        <v>0</v>
      </c>
      <c r="Q7" s="1673">
        <f t="shared" si="4"/>
        <v>0</v>
      </c>
      <c r="R7" s="1673">
        <f t="shared" si="4"/>
        <v>187.57999999999998</v>
      </c>
      <c r="S7" s="1673">
        <f t="shared" si="4"/>
        <v>0</v>
      </c>
      <c r="T7" s="1673">
        <f t="shared" si="4"/>
        <v>12.83</v>
      </c>
      <c r="U7" s="1673">
        <f t="shared" si="4"/>
        <v>0.19</v>
      </c>
      <c r="V7" s="1673">
        <f t="shared" si="4"/>
        <v>1999.1100000000004</v>
      </c>
      <c r="W7" s="1673">
        <f t="shared" si="4"/>
        <v>26289.07</v>
      </c>
      <c r="X7" s="1673">
        <f t="shared" si="4"/>
        <v>12.57</v>
      </c>
      <c r="Y7" s="1673">
        <f t="shared" si="4"/>
        <v>22.52</v>
      </c>
      <c r="Z7" s="1673">
        <f t="shared" si="4"/>
        <v>0</v>
      </c>
      <c r="AA7" s="1673">
        <f t="shared" si="4"/>
        <v>0</v>
      </c>
      <c r="AB7" s="1673">
        <f t="shared" si="4"/>
        <v>8</v>
      </c>
      <c r="AC7" s="1673">
        <f t="shared" si="4"/>
        <v>0</v>
      </c>
      <c r="AD7" s="1673">
        <f t="shared" si="4"/>
        <v>0</v>
      </c>
      <c r="AE7" s="1673">
        <f t="shared" si="4"/>
        <v>10</v>
      </c>
      <c r="AF7" s="1673">
        <f t="shared" si="4"/>
        <v>14.18</v>
      </c>
      <c r="AG7" s="1673">
        <f t="shared" si="4"/>
        <v>17.43</v>
      </c>
      <c r="AH7" s="1673">
        <f t="shared" si="4"/>
        <v>0</v>
      </c>
    </row>
    <row r="8" spans="1:34" ht="30" customHeight="1">
      <c r="A8" s="2019"/>
      <c r="B8" s="989" t="s">
        <v>798</v>
      </c>
      <c r="C8" s="1673">
        <f t="shared" si="0"/>
        <v>109.55000000000001</v>
      </c>
      <c r="D8" s="1673">
        <f t="shared" ref="D8:AH8" si="5">SUM(D31,D54,D77,D100,D123,D146,D169,D192,D215,D238,D261,D284,D307,D330,D353,D376,D399,D422,D445,D468)</f>
        <v>0</v>
      </c>
      <c r="E8" s="1673">
        <f t="shared" si="5"/>
        <v>0</v>
      </c>
      <c r="F8" s="1673">
        <f t="shared" si="5"/>
        <v>0</v>
      </c>
      <c r="G8" s="1673">
        <f t="shared" si="5"/>
        <v>0</v>
      </c>
      <c r="H8" s="1673">
        <f t="shared" si="5"/>
        <v>0</v>
      </c>
      <c r="I8" s="1673">
        <f t="shared" si="5"/>
        <v>0</v>
      </c>
      <c r="J8" s="1673">
        <f t="shared" si="5"/>
        <v>0</v>
      </c>
      <c r="K8" s="1673">
        <f t="shared" si="5"/>
        <v>0</v>
      </c>
      <c r="L8" s="1673">
        <f t="shared" si="5"/>
        <v>0</v>
      </c>
      <c r="M8" s="1673">
        <f t="shared" si="5"/>
        <v>0</v>
      </c>
      <c r="N8" s="1673">
        <f t="shared" si="5"/>
        <v>0</v>
      </c>
      <c r="O8" s="1673">
        <f t="shared" si="5"/>
        <v>0</v>
      </c>
      <c r="P8" s="1673">
        <f t="shared" si="5"/>
        <v>0</v>
      </c>
      <c r="Q8" s="1673">
        <f t="shared" si="5"/>
        <v>0</v>
      </c>
      <c r="R8" s="1673">
        <f t="shared" si="5"/>
        <v>0</v>
      </c>
      <c r="S8" s="1673">
        <f t="shared" si="5"/>
        <v>0</v>
      </c>
      <c r="T8" s="1673">
        <f t="shared" si="5"/>
        <v>0</v>
      </c>
      <c r="U8" s="1673">
        <f t="shared" si="5"/>
        <v>0</v>
      </c>
      <c r="V8" s="1673">
        <f t="shared" si="5"/>
        <v>0</v>
      </c>
      <c r="W8" s="1673">
        <f t="shared" si="5"/>
        <v>0</v>
      </c>
      <c r="X8" s="1673">
        <f t="shared" si="5"/>
        <v>0</v>
      </c>
      <c r="Y8" s="1673">
        <f t="shared" si="5"/>
        <v>0</v>
      </c>
      <c r="Z8" s="1673">
        <f t="shared" si="5"/>
        <v>0</v>
      </c>
      <c r="AA8" s="1673">
        <f t="shared" si="5"/>
        <v>0.23</v>
      </c>
      <c r="AB8" s="1673">
        <f t="shared" si="5"/>
        <v>0</v>
      </c>
      <c r="AC8" s="1673">
        <f t="shared" si="5"/>
        <v>0.56000000000000005</v>
      </c>
      <c r="AD8" s="1673">
        <f t="shared" si="5"/>
        <v>0</v>
      </c>
      <c r="AE8" s="1673">
        <f t="shared" si="5"/>
        <v>108.76</v>
      </c>
      <c r="AF8" s="1673">
        <f t="shared" si="5"/>
        <v>0</v>
      </c>
      <c r="AG8" s="1673">
        <f t="shared" si="5"/>
        <v>0</v>
      </c>
      <c r="AH8" s="1673">
        <f t="shared" si="5"/>
        <v>0</v>
      </c>
    </row>
    <row r="9" spans="1:34" s="1630" customFormat="1" ht="30" customHeight="1">
      <c r="A9" s="2019"/>
      <c r="B9" s="989" t="s">
        <v>780</v>
      </c>
      <c r="C9" s="1673">
        <f t="shared" si="0"/>
        <v>381572.11000000004</v>
      </c>
      <c r="D9" s="1673">
        <f t="shared" ref="D9:AH9" si="6">SUM(D32,D55,D78,D101,D124,D147,D170,D193,D216,D239,D262,D285,D308,D331,D354,D377,D400,D423,D446,D469)</f>
        <v>153651.84</v>
      </c>
      <c r="E9" s="1673">
        <f t="shared" si="6"/>
        <v>1233.8999999999999</v>
      </c>
      <c r="F9" s="1673">
        <f t="shared" si="6"/>
        <v>1864.76</v>
      </c>
      <c r="G9" s="1673">
        <f t="shared" si="6"/>
        <v>6612.8099999999995</v>
      </c>
      <c r="H9" s="1673">
        <f t="shared" si="6"/>
        <v>13139.559999999998</v>
      </c>
      <c r="I9" s="1673">
        <f t="shared" si="6"/>
        <v>2751.8900000000003</v>
      </c>
      <c r="J9" s="1673">
        <f t="shared" si="6"/>
        <v>7910.1699999999992</v>
      </c>
      <c r="K9" s="1673">
        <f t="shared" si="6"/>
        <v>2822.5100000000007</v>
      </c>
      <c r="L9" s="1673">
        <f t="shared" si="6"/>
        <v>18703.3</v>
      </c>
      <c r="M9" s="1673">
        <f t="shared" si="6"/>
        <v>9072</v>
      </c>
      <c r="N9" s="1673">
        <f t="shared" si="6"/>
        <v>2780.0299999999997</v>
      </c>
      <c r="O9" s="1673">
        <f t="shared" si="6"/>
        <v>6517.7300000000005</v>
      </c>
      <c r="P9" s="1673">
        <f t="shared" si="6"/>
        <v>14125.44</v>
      </c>
      <c r="Q9" s="1673">
        <f t="shared" si="6"/>
        <v>4733.2000000000007</v>
      </c>
      <c r="R9" s="1673">
        <f t="shared" si="6"/>
        <v>3366.4599999999991</v>
      </c>
      <c r="S9" s="1673">
        <f t="shared" si="6"/>
        <v>3366.82</v>
      </c>
      <c r="T9" s="1673">
        <f t="shared" si="6"/>
        <v>3646.5600000000004</v>
      </c>
      <c r="U9" s="1673">
        <f t="shared" si="6"/>
        <v>8996.52</v>
      </c>
      <c r="V9" s="1673">
        <f t="shared" si="6"/>
        <v>24623.32</v>
      </c>
      <c r="W9" s="1673">
        <f t="shared" si="6"/>
        <v>14257.670000000004</v>
      </c>
      <c r="X9" s="1673">
        <f t="shared" si="6"/>
        <v>13257.740000000007</v>
      </c>
      <c r="Y9" s="1673">
        <f t="shared" si="6"/>
        <v>9197.909999999998</v>
      </c>
      <c r="Z9" s="1673">
        <f t="shared" si="6"/>
        <v>12808.500000000002</v>
      </c>
      <c r="AA9" s="1673">
        <f t="shared" si="6"/>
        <v>6426.69</v>
      </c>
      <c r="AB9" s="1673">
        <f t="shared" si="6"/>
        <v>5227.0899999999992</v>
      </c>
      <c r="AC9" s="1673">
        <f t="shared" si="6"/>
        <v>7539.09</v>
      </c>
      <c r="AD9" s="1673">
        <f t="shared" si="6"/>
        <v>13094.91</v>
      </c>
      <c r="AE9" s="1673">
        <f t="shared" si="6"/>
        <v>7634.48</v>
      </c>
      <c r="AF9" s="1673">
        <f t="shared" si="6"/>
        <v>1724.71</v>
      </c>
      <c r="AG9" s="1673">
        <f t="shared" si="6"/>
        <v>468.5</v>
      </c>
      <c r="AH9" s="1673">
        <f t="shared" si="6"/>
        <v>16</v>
      </c>
    </row>
    <row r="10" spans="1:34" s="1630" customFormat="1" ht="30" customHeight="1">
      <c r="A10" s="2019"/>
      <c r="B10" s="991" t="s">
        <v>781</v>
      </c>
      <c r="C10" s="1673">
        <f t="shared" si="0"/>
        <v>33638.639999999992</v>
      </c>
      <c r="D10" s="1673">
        <f t="shared" ref="D10:AH10" si="7">SUM(D33,D56,D79,D102,D125,D148,D171,D194,D217,D240,D263,D286,D309,D332,D355,D378,D401,D424,D447,D470)</f>
        <v>23918.609999999997</v>
      </c>
      <c r="E10" s="1673">
        <f t="shared" si="7"/>
        <v>2088.66</v>
      </c>
      <c r="F10" s="1673">
        <f t="shared" si="7"/>
        <v>1627.6</v>
      </c>
      <c r="G10" s="1673">
        <f t="shared" si="7"/>
        <v>507.10999999999996</v>
      </c>
      <c r="H10" s="1673">
        <f t="shared" si="7"/>
        <v>2400.5000000000005</v>
      </c>
      <c r="I10" s="1673">
        <f t="shared" si="7"/>
        <v>0.3</v>
      </c>
      <c r="J10" s="1673">
        <f t="shared" si="7"/>
        <v>2376.4900000000002</v>
      </c>
      <c r="K10" s="1673">
        <f t="shared" si="7"/>
        <v>0</v>
      </c>
      <c r="L10" s="1673">
        <f t="shared" si="7"/>
        <v>0</v>
      </c>
      <c r="M10" s="1673">
        <f t="shared" si="7"/>
        <v>0</v>
      </c>
      <c r="N10" s="1673">
        <f t="shared" si="7"/>
        <v>718.17</v>
      </c>
      <c r="O10" s="1673">
        <f t="shared" si="7"/>
        <v>0</v>
      </c>
      <c r="P10" s="1673">
        <f t="shared" si="7"/>
        <v>0</v>
      </c>
      <c r="Q10" s="1673">
        <f t="shared" si="7"/>
        <v>0</v>
      </c>
      <c r="R10" s="1673">
        <f t="shared" si="7"/>
        <v>0</v>
      </c>
      <c r="S10" s="1673">
        <f t="shared" si="7"/>
        <v>0</v>
      </c>
      <c r="T10" s="1673">
        <f t="shared" si="7"/>
        <v>0</v>
      </c>
      <c r="U10" s="1673">
        <f t="shared" si="7"/>
        <v>0</v>
      </c>
      <c r="V10" s="1673">
        <f t="shared" si="7"/>
        <v>0</v>
      </c>
      <c r="W10" s="1673">
        <f t="shared" si="7"/>
        <v>0</v>
      </c>
      <c r="X10" s="1673">
        <f t="shared" si="7"/>
        <v>0</v>
      </c>
      <c r="Y10" s="1673">
        <f t="shared" si="7"/>
        <v>0</v>
      </c>
      <c r="Z10" s="1673">
        <f t="shared" si="7"/>
        <v>0</v>
      </c>
      <c r="AA10" s="1673">
        <f t="shared" si="7"/>
        <v>0</v>
      </c>
      <c r="AB10" s="1673">
        <f t="shared" si="7"/>
        <v>0</v>
      </c>
      <c r="AC10" s="1673">
        <f t="shared" si="7"/>
        <v>0</v>
      </c>
      <c r="AD10" s="1673">
        <f t="shared" si="7"/>
        <v>0</v>
      </c>
      <c r="AE10" s="1673">
        <f t="shared" si="7"/>
        <v>1.2</v>
      </c>
      <c r="AF10" s="1673">
        <f t="shared" si="7"/>
        <v>0</v>
      </c>
      <c r="AG10" s="1673">
        <f t="shared" si="7"/>
        <v>0</v>
      </c>
      <c r="AH10" s="1673">
        <f t="shared" si="7"/>
        <v>0</v>
      </c>
    </row>
    <row r="11" spans="1:34" s="1630" customFormat="1" ht="30" customHeight="1">
      <c r="A11" s="2019"/>
      <c r="B11" s="991" t="s">
        <v>786</v>
      </c>
      <c r="C11" s="1673">
        <f t="shared" si="0"/>
        <v>1959.04</v>
      </c>
      <c r="D11" s="1673">
        <f t="shared" ref="D11:AH11" si="8">SUM(D34,D57,D80,D103,D126,D149,D172,D195,D218,D241,D264,D287,D310,D333,D356,D379,D402,D425,D448,D471)</f>
        <v>1959.04</v>
      </c>
      <c r="E11" s="1673">
        <f t="shared" si="8"/>
        <v>0</v>
      </c>
      <c r="F11" s="1673">
        <f t="shared" si="8"/>
        <v>0</v>
      </c>
      <c r="G11" s="1673">
        <f t="shared" si="8"/>
        <v>0</v>
      </c>
      <c r="H11" s="1673">
        <f t="shared" si="8"/>
        <v>0</v>
      </c>
      <c r="I11" s="1673">
        <f t="shared" si="8"/>
        <v>0</v>
      </c>
      <c r="J11" s="1673">
        <f t="shared" si="8"/>
        <v>0</v>
      </c>
      <c r="K11" s="1673">
        <f t="shared" si="8"/>
        <v>0</v>
      </c>
      <c r="L11" s="1673">
        <f t="shared" si="8"/>
        <v>0</v>
      </c>
      <c r="M11" s="1673">
        <f t="shared" si="8"/>
        <v>0</v>
      </c>
      <c r="N11" s="1673">
        <f t="shared" si="8"/>
        <v>0</v>
      </c>
      <c r="O11" s="1673">
        <f t="shared" si="8"/>
        <v>0</v>
      </c>
      <c r="P11" s="1673">
        <f t="shared" si="8"/>
        <v>0</v>
      </c>
      <c r="Q11" s="1673">
        <f t="shared" si="8"/>
        <v>0</v>
      </c>
      <c r="R11" s="1673">
        <f t="shared" si="8"/>
        <v>0</v>
      </c>
      <c r="S11" s="1673">
        <f t="shared" si="8"/>
        <v>0</v>
      </c>
      <c r="T11" s="1673">
        <f t="shared" si="8"/>
        <v>0</v>
      </c>
      <c r="U11" s="1673">
        <f t="shared" si="8"/>
        <v>0</v>
      </c>
      <c r="V11" s="1673">
        <f t="shared" si="8"/>
        <v>0</v>
      </c>
      <c r="W11" s="1673">
        <f t="shared" si="8"/>
        <v>0</v>
      </c>
      <c r="X11" s="1673">
        <f t="shared" si="8"/>
        <v>0</v>
      </c>
      <c r="Y11" s="1673">
        <f t="shared" si="8"/>
        <v>0</v>
      </c>
      <c r="Z11" s="1673">
        <f t="shared" si="8"/>
        <v>0</v>
      </c>
      <c r="AA11" s="1673">
        <f t="shared" si="8"/>
        <v>0</v>
      </c>
      <c r="AB11" s="1673">
        <f t="shared" si="8"/>
        <v>0</v>
      </c>
      <c r="AC11" s="1673">
        <f t="shared" si="8"/>
        <v>0</v>
      </c>
      <c r="AD11" s="1673">
        <f t="shared" si="8"/>
        <v>0</v>
      </c>
      <c r="AE11" s="1673">
        <f t="shared" si="8"/>
        <v>0</v>
      </c>
      <c r="AF11" s="1673">
        <f t="shared" si="8"/>
        <v>0</v>
      </c>
      <c r="AG11" s="1673">
        <f t="shared" si="8"/>
        <v>0</v>
      </c>
      <c r="AH11" s="1673">
        <f t="shared" si="8"/>
        <v>0</v>
      </c>
    </row>
    <row r="12" spans="1:34" s="1630" customFormat="1" ht="30" customHeight="1">
      <c r="A12" s="2019"/>
      <c r="B12" s="991" t="s">
        <v>799</v>
      </c>
      <c r="C12" s="1673">
        <f t="shared" si="0"/>
        <v>13423.859999999999</v>
      </c>
      <c r="D12" s="1673">
        <f t="shared" ref="D12:AH12" si="9">SUM(D35,D58,D81,D104,D127,D150,D173,D196,D219,D242,D265,D288,D311,D334,D357,D380,D403,D426,D449,D472)</f>
        <v>229.87</v>
      </c>
      <c r="E12" s="1673">
        <f t="shared" si="9"/>
        <v>0</v>
      </c>
      <c r="F12" s="1673">
        <f t="shared" si="9"/>
        <v>0</v>
      </c>
      <c r="G12" s="1673">
        <f t="shared" si="9"/>
        <v>508.3</v>
      </c>
      <c r="H12" s="1673">
        <f t="shared" si="9"/>
        <v>486.77</v>
      </c>
      <c r="I12" s="1673">
        <f t="shared" si="9"/>
        <v>0</v>
      </c>
      <c r="J12" s="1673">
        <f t="shared" si="9"/>
        <v>0</v>
      </c>
      <c r="K12" s="1673">
        <f t="shared" si="9"/>
        <v>0</v>
      </c>
      <c r="L12" s="1673">
        <f t="shared" si="9"/>
        <v>11</v>
      </c>
      <c r="M12" s="1673">
        <f t="shared" si="9"/>
        <v>817.35</v>
      </c>
      <c r="N12" s="1673">
        <f t="shared" si="9"/>
        <v>7761.8099999999995</v>
      </c>
      <c r="O12" s="1673">
        <f t="shared" si="9"/>
        <v>3158.7599999999993</v>
      </c>
      <c r="P12" s="1673">
        <f t="shared" si="9"/>
        <v>0.24</v>
      </c>
      <c r="Q12" s="1673">
        <f t="shared" si="9"/>
        <v>0</v>
      </c>
      <c r="R12" s="1673">
        <f t="shared" si="9"/>
        <v>0</v>
      </c>
      <c r="S12" s="1673">
        <f t="shared" si="9"/>
        <v>0</v>
      </c>
      <c r="T12" s="1673">
        <f t="shared" si="9"/>
        <v>0</v>
      </c>
      <c r="U12" s="1673">
        <f t="shared" si="9"/>
        <v>0</v>
      </c>
      <c r="V12" s="1673">
        <f t="shared" si="9"/>
        <v>0</v>
      </c>
      <c r="W12" s="1673">
        <f t="shared" si="9"/>
        <v>0</v>
      </c>
      <c r="X12" s="1673">
        <f t="shared" si="9"/>
        <v>0</v>
      </c>
      <c r="Y12" s="1673">
        <f t="shared" si="9"/>
        <v>0</v>
      </c>
      <c r="Z12" s="1673">
        <f t="shared" si="9"/>
        <v>326.02999999999997</v>
      </c>
      <c r="AA12" s="1673">
        <f t="shared" si="9"/>
        <v>0</v>
      </c>
      <c r="AB12" s="1673">
        <f t="shared" si="9"/>
        <v>0</v>
      </c>
      <c r="AC12" s="1673">
        <f t="shared" si="9"/>
        <v>0</v>
      </c>
      <c r="AD12" s="1673">
        <f t="shared" si="9"/>
        <v>0</v>
      </c>
      <c r="AE12" s="1673">
        <f t="shared" si="9"/>
        <v>0</v>
      </c>
      <c r="AF12" s="1673">
        <f t="shared" si="9"/>
        <v>0</v>
      </c>
      <c r="AG12" s="1673">
        <f t="shared" si="9"/>
        <v>1.03</v>
      </c>
      <c r="AH12" s="1673">
        <f t="shared" si="9"/>
        <v>122.7</v>
      </c>
    </row>
    <row r="13" spans="1:34" s="1630" customFormat="1" ht="30" customHeight="1">
      <c r="A13" s="2019"/>
      <c r="B13" s="991" t="s">
        <v>787</v>
      </c>
      <c r="C13" s="1673">
        <f t="shared" si="0"/>
        <v>17209.349999999999</v>
      </c>
      <c r="D13" s="1673">
        <f t="shared" ref="D13:AH13" si="10">SUM(D36,D59,D82,D105,D128,D151,D174,D197,D220,D243,D266,D289,D312,D335,D358,D381,D404,D427,D450,D473)</f>
        <v>7.29</v>
      </c>
      <c r="E13" s="1673">
        <f t="shared" si="10"/>
        <v>0</v>
      </c>
      <c r="F13" s="1673">
        <f t="shared" si="10"/>
        <v>0</v>
      </c>
      <c r="G13" s="1673">
        <f t="shared" si="10"/>
        <v>0</v>
      </c>
      <c r="H13" s="1673">
        <f t="shared" si="10"/>
        <v>0</v>
      </c>
      <c r="I13" s="1673">
        <f t="shared" si="10"/>
        <v>0</v>
      </c>
      <c r="J13" s="1673">
        <f t="shared" si="10"/>
        <v>0</v>
      </c>
      <c r="K13" s="1673">
        <f t="shared" si="10"/>
        <v>126.06</v>
      </c>
      <c r="L13" s="1673">
        <f t="shared" si="10"/>
        <v>77.89</v>
      </c>
      <c r="M13" s="1673">
        <f t="shared" si="10"/>
        <v>351.19000000000005</v>
      </c>
      <c r="N13" s="1673">
        <f t="shared" si="10"/>
        <v>3844.0100000000011</v>
      </c>
      <c r="O13" s="1673">
        <f t="shared" si="10"/>
        <v>30.04</v>
      </c>
      <c r="P13" s="1673">
        <f t="shared" si="10"/>
        <v>0</v>
      </c>
      <c r="Q13" s="1673">
        <f t="shared" si="10"/>
        <v>0</v>
      </c>
      <c r="R13" s="1673">
        <f t="shared" si="10"/>
        <v>0</v>
      </c>
      <c r="S13" s="1673">
        <f t="shared" si="10"/>
        <v>0</v>
      </c>
      <c r="T13" s="1673">
        <f t="shared" si="10"/>
        <v>0</v>
      </c>
      <c r="U13" s="1673">
        <f t="shared" si="10"/>
        <v>0</v>
      </c>
      <c r="V13" s="1673">
        <f t="shared" si="10"/>
        <v>5199.72</v>
      </c>
      <c r="W13" s="1673">
        <f t="shared" si="10"/>
        <v>6946.9699999999993</v>
      </c>
      <c r="X13" s="1673">
        <f t="shared" si="10"/>
        <v>0</v>
      </c>
      <c r="Y13" s="1673">
        <f t="shared" si="10"/>
        <v>0</v>
      </c>
      <c r="Z13" s="1673">
        <f t="shared" si="10"/>
        <v>626.18000000000006</v>
      </c>
      <c r="AA13" s="1673">
        <f t="shared" si="10"/>
        <v>0</v>
      </c>
      <c r="AB13" s="1673">
        <f t="shared" si="10"/>
        <v>0</v>
      </c>
      <c r="AC13" s="1673">
        <f t="shared" si="10"/>
        <v>0</v>
      </c>
      <c r="AD13" s="1673">
        <f t="shared" si="10"/>
        <v>0</v>
      </c>
      <c r="AE13" s="1673">
        <f t="shared" si="10"/>
        <v>0</v>
      </c>
      <c r="AF13" s="1673">
        <f t="shared" si="10"/>
        <v>0</v>
      </c>
      <c r="AG13" s="1673">
        <f t="shared" si="10"/>
        <v>0</v>
      </c>
      <c r="AH13" s="1673">
        <f t="shared" si="10"/>
        <v>0</v>
      </c>
    </row>
    <row r="14" spans="1:34" s="1707" customFormat="1" ht="30" customHeight="1">
      <c r="A14" s="2019"/>
      <c r="B14" s="991" t="s">
        <v>1533</v>
      </c>
      <c r="C14" s="1673">
        <f>SUM(D14:AH14)</f>
        <v>0</v>
      </c>
      <c r="D14" s="1673">
        <f t="shared" ref="D14:AH14" si="11">SUM(D37,D60,D83,D106,D129,D152,D175,D198,D221,D244,D267,D290,D313,D336,D359,D382,D405,D428,D451,D474)</f>
        <v>0</v>
      </c>
      <c r="E14" s="1673">
        <f t="shared" si="11"/>
        <v>0</v>
      </c>
      <c r="F14" s="1673">
        <f t="shared" si="11"/>
        <v>0</v>
      </c>
      <c r="G14" s="1673">
        <f t="shared" si="11"/>
        <v>0</v>
      </c>
      <c r="H14" s="1673">
        <f t="shared" si="11"/>
        <v>0</v>
      </c>
      <c r="I14" s="1673">
        <f t="shared" si="11"/>
        <v>0</v>
      </c>
      <c r="J14" s="1673">
        <f t="shared" si="11"/>
        <v>0</v>
      </c>
      <c r="K14" s="1673">
        <f t="shared" si="11"/>
        <v>0</v>
      </c>
      <c r="L14" s="1673">
        <f t="shared" si="11"/>
        <v>0</v>
      </c>
      <c r="M14" s="1673">
        <f t="shared" si="11"/>
        <v>0</v>
      </c>
      <c r="N14" s="1673">
        <f t="shared" si="11"/>
        <v>0</v>
      </c>
      <c r="O14" s="1673">
        <f t="shared" si="11"/>
        <v>0</v>
      </c>
      <c r="P14" s="1673">
        <f t="shared" si="11"/>
        <v>0</v>
      </c>
      <c r="Q14" s="1673">
        <f t="shared" si="11"/>
        <v>0</v>
      </c>
      <c r="R14" s="1673">
        <f t="shared" si="11"/>
        <v>0</v>
      </c>
      <c r="S14" s="1673">
        <f t="shared" si="11"/>
        <v>0</v>
      </c>
      <c r="T14" s="1673">
        <f t="shared" si="11"/>
        <v>0</v>
      </c>
      <c r="U14" s="1673">
        <f t="shared" si="11"/>
        <v>0</v>
      </c>
      <c r="V14" s="1673">
        <f t="shared" si="11"/>
        <v>0</v>
      </c>
      <c r="W14" s="1673">
        <f t="shared" si="11"/>
        <v>0</v>
      </c>
      <c r="X14" s="1673">
        <f t="shared" si="11"/>
        <v>0</v>
      </c>
      <c r="Y14" s="1673">
        <f t="shared" si="11"/>
        <v>0</v>
      </c>
      <c r="Z14" s="1673">
        <f t="shared" si="11"/>
        <v>0</v>
      </c>
      <c r="AA14" s="1673">
        <f t="shared" si="11"/>
        <v>0</v>
      </c>
      <c r="AB14" s="1673">
        <f t="shared" si="11"/>
        <v>0</v>
      </c>
      <c r="AC14" s="1673">
        <f t="shared" si="11"/>
        <v>0</v>
      </c>
      <c r="AD14" s="1673">
        <f t="shared" si="11"/>
        <v>0</v>
      </c>
      <c r="AE14" s="1673">
        <f t="shared" si="11"/>
        <v>0</v>
      </c>
      <c r="AF14" s="1673">
        <f t="shared" si="11"/>
        <v>0</v>
      </c>
      <c r="AG14" s="1673">
        <f t="shared" si="11"/>
        <v>0</v>
      </c>
      <c r="AH14" s="1673">
        <f t="shared" si="11"/>
        <v>0</v>
      </c>
    </row>
    <row r="15" spans="1:34" s="1707" customFormat="1" ht="30" customHeight="1">
      <c r="A15" s="2019"/>
      <c r="B15" s="991" t="s">
        <v>1534</v>
      </c>
      <c r="C15" s="1673">
        <f t="shared" ref="C15:C16" si="12">SUM(D15:AH15)</f>
        <v>0</v>
      </c>
      <c r="D15" s="1673">
        <f t="shared" ref="D15:AH15" si="13">SUM(D38,D61,D84,D107,D130,D153,D176,D199,D222,D245,D268,D291,D314,D337,D360,D383,D406,D429,D452,D475)</f>
        <v>0</v>
      </c>
      <c r="E15" s="1673">
        <f t="shared" si="13"/>
        <v>0</v>
      </c>
      <c r="F15" s="1673">
        <f t="shared" si="13"/>
        <v>0</v>
      </c>
      <c r="G15" s="1673">
        <f t="shared" si="13"/>
        <v>0</v>
      </c>
      <c r="H15" s="1673">
        <f t="shared" si="13"/>
        <v>0</v>
      </c>
      <c r="I15" s="1673">
        <f t="shared" si="13"/>
        <v>0</v>
      </c>
      <c r="J15" s="1673">
        <f t="shared" si="13"/>
        <v>0</v>
      </c>
      <c r="K15" s="1673">
        <f t="shared" si="13"/>
        <v>0</v>
      </c>
      <c r="L15" s="1673">
        <f t="shared" si="13"/>
        <v>0</v>
      </c>
      <c r="M15" s="1673">
        <f t="shared" si="13"/>
        <v>0</v>
      </c>
      <c r="N15" s="1673">
        <f t="shared" si="13"/>
        <v>0</v>
      </c>
      <c r="O15" s="1673">
        <f t="shared" si="13"/>
        <v>0</v>
      </c>
      <c r="P15" s="1673">
        <f t="shared" si="13"/>
        <v>0</v>
      </c>
      <c r="Q15" s="1673">
        <f t="shared" si="13"/>
        <v>0</v>
      </c>
      <c r="R15" s="1673">
        <f t="shared" si="13"/>
        <v>0</v>
      </c>
      <c r="S15" s="1673">
        <f t="shared" si="13"/>
        <v>0</v>
      </c>
      <c r="T15" s="1673">
        <f t="shared" si="13"/>
        <v>0</v>
      </c>
      <c r="U15" s="1673">
        <f t="shared" si="13"/>
        <v>0</v>
      </c>
      <c r="V15" s="1673">
        <f t="shared" si="13"/>
        <v>0</v>
      </c>
      <c r="W15" s="1673">
        <f t="shared" si="13"/>
        <v>0</v>
      </c>
      <c r="X15" s="1673">
        <f t="shared" si="13"/>
        <v>0</v>
      </c>
      <c r="Y15" s="1673">
        <f t="shared" si="13"/>
        <v>0</v>
      </c>
      <c r="Z15" s="1673">
        <f t="shared" si="13"/>
        <v>0</v>
      </c>
      <c r="AA15" s="1673">
        <f t="shared" si="13"/>
        <v>0</v>
      </c>
      <c r="AB15" s="1673">
        <f t="shared" si="13"/>
        <v>0</v>
      </c>
      <c r="AC15" s="1673">
        <f t="shared" si="13"/>
        <v>0</v>
      </c>
      <c r="AD15" s="1673">
        <f t="shared" si="13"/>
        <v>0</v>
      </c>
      <c r="AE15" s="1673">
        <f t="shared" si="13"/>
        <v>0</v>
      </c>
      <c r="AF15" s="1673">
        <f t="shared" si="13"/>
        <v>0</v>
      </c>
      <c r="AG15" s="1673">
        <f t="shared" si="13"/>
        <v>0</v>
      </c>
      <c r="AH15" s="1673">
        <f t="shared" si="13"/>
        <v>0</v>
      </c>
    </row>
    <row r="16" spans="1:34" s="1707" customFormat="1" ht="30" customHeight="1">
      <c r="A16" s="2019"/>
      <c r="B16" s="989" t="s">
        <v>1535</v>
      </c>
      <c r="C16" s="1673">
        <f t="shared" si="12"/>
        <v>0</v>
      </c>
      <c r="D16" s="1673">
        <f t="shared" ref="D16:AH16" si="14">SUM(D39,D62,D85,D108,D131,D154,D177,D200,D223,D246,D269,D292,D315,D338,D361,D384,D407,D430,D453,D476)</f>
        <v>0</v>
      </c>
      <c r="E16" s="1673">
        <f t="shared" si="14"/>
        <v>0</v>
      </c>
      <c r="F16" s="1673">
        <f t="shared" si="14"/>
        <v>0</v>
      </c>
      <c r="G16" s="1673">
        <f t="shared" si="14"/>
        <v>0</v>
      </c>
      <c r="H16" s="1673">
        <f t="shared" si="14"/>
        <v>0</v>
      </c>
      <c r="I16" s="1673">
        <f t="shared" si="14"/>
        <v>0</v>
      </c>
      <c r="J16" s="1673">
        <f t="shared" si="14"/>
        <v>0</v>
      </c>
      <c r="K16" s="1673">
        <f t="shared" si="14"/>
        <v>0</v>
      </c>
      <c r="L16" s="1673">
        <f t="shared" si="14"/>
        <v>0</v>
      </c>
      <c r="M16" s="1673">
        <f t="shared" si="14"/>
        <v>0</v>
      </c>
      <c r="N16" s="1673">
        <f t="shared" si="14"/>
        <v>0</v>
      </c>
      <c r="O16" s="1673">
        <f t="shared" si="14"/>
        <v>0</v>
      </c>
      <c r="P16" s="1673">
        <f t="shared" si="14"/>
        <v>0</v>
      </c>
      <c r="Q16" s="1673">
        <f t="shared" si="14"/>
        <v>0</v>
      </c>
      <c r="R16" s="1673">
        <f t="shared" si="14"/>
        <v>0</v>
      </c>
      <c r="S16" s="1673">
        <f t="shared" si="14"/>
        <v>0</v>
      </c>
      <c r="T16" s="1673">
        <f t="shared" si="14"/>
        <v>0</v>
      </c>
      <c r="U16" s="1673">
        <f t="shared" si="14"/>
        <v>0</v>
      </c>
      <c r="V16" s="1673">
        <f t="shared" si="14"/>
        <v>0</v>
      </c>
      <c r="W16" s="1673">
        <f t="shared" si="14"/>
        <v>0</v>
      </c>
      <c r="X16" s="1673">
        <f t="shared" si="14"/>
        <v>0</v>
      </c>
      <c r="Y16" s="1673">
        <f t="shared" si="14"/>
        <v>0</v>
      </c>
      <c r="Z16" s="1673">
        <f t="shared" si="14"/>
        <v>0</v>
      </c>
      <c r="AA16" s="1673">
        <f t="shared" si="14"/>
        <v>0</v>
      </c>
      <c r="AB16" s="1673">
        <f t="shared" si="14"/>
        <v>0</v>
      </c>
      <c r="AC16" s="1673">
        <f t="shared" si="14"/>
        <v>0</v>
      </c>
      <c r="AD16" s="1673">
        <f t="shared" si="14"/>
        <v>0</v>
      </c>
      <c r="AE16" s="1673">
        <f t="shared" si="14"/>
        <v>0</v>
      </c>
      <c r="AF16" s="1673">
        <f t="shared" si="14"/>
        <v>0</v>
      </c>
      <c r="AG16" s="1673">
        <f t="shared" si="14"/>
        <v>0</v>
      </c>
      <c r="AH16" s="1673">
        <f t="shared" si="14"/>
        <v>0</v>
      </c>
    </row>
    <row r="17" spans="1:34" s="1630" customFormat="1" ht="30" customHeight="1">
      <c r="A17" s="2019"/>
      <c r="B17" s="995" t="s">
        <v>802</v>
      </c>
      <c r="C17" s="1673">
        <f t="shared" si="0"/>
        <v>990.3900000000001</v>
      </c>
      <c r="D17" s="1673">
        <f t="shared" ref="D17:AH17" si="15">SUM(D40,D63,D86,D109,D132,D155,D178,D201,D224,D247,D270,D293,D316,D339,D362,D385,D408,D431,D454,D477)</f>
        <v>984.87000000000012</v>
      </c>
      <c r="E17" s="1673">
        <f t="shared" si="15"/>
        <v>0</v>
      </c>
      <c r="F17" s="1673">
        <f t="shared" si="15"/>
        <v>0</v>
      </c>
      <c r="G17" s="1673">
        <f t="shared" si="15"/>
        <v>0</v>
      </c>
      <c r="H17" s="1673">
        <f t="shared" si="15"/>
        <v>5.52</v>
      </c>
      <c r="I17" s="1673">
        <f t="shared" si="15"/>
        <v>0</v>
      </c>
      <c r="J17" s="1673">
        <f t="shared" si="15"/>
        <v>0</v>
      </c>
      <c r="K17" s="1673">
        <f t="shared" si="15"/>
        <v>0</v>
      </c>
      <c r="L17" s="1673">
        <f t="shared" si="15"/>
        <v>0</v>
      </c>
      <c r="M17" s="1673">
        <f t="shared" si="15"/>
        <v>0</v>
      </c>
      <c r="N17" s="1673">
        <f t="shared" si="15"/>
        <v>0</v>
      </c>
      <c r="O17" s="1673">
        <f t="shared" si="15"/>
        <v>0</v>
      </c>
      <c r="P17" s="1673">
        <f t="shared" si="15"/>
        <v>0</v>
      </c>
      <c r="Q17" s="1673">
        <f t="shared" si="15"/>
        <v>0</v>
      </c>
      <c r="R17" s="1673">
        <f t="shared" si="15"/>
        <v>0</v>
      </c>
      <c r="S17" s="1673">
        <f t="shared" si="15"/>
        <v>0</v>
      </c>
      <c r="T17" s="1673">
        <f t="shared" si="15"/>
        <v>0</v>
      </c>
      <c r="U17" s="1673">
        <f t="shared" si="15"/>
        <v>0</v>
      </c>
      <c r="V17" s="1673">
        <f t="shared" si="15"/>
        <v>0</v>
      </c>
      <c r="W17" s="1673">
        <f t="shared" si="15"/>
        <v>0</v>
      </c>
      <c r="X17" s="1673">
        <f t="shared" si="15"/>
        <v>0</v>
      </c>
      <c r="Y17" s="1673">
        <f t="shared" si="15"/>
        <v>0</v>
      </c>
      <c r="Z17" s="1673">
        <f t="shared" si="15"/>
        <v>0</v>
      </c>
      <c r="AA17" s="1673">
        <f t="shared" si="15"/>
        <v>0</v>
      </c>
      <c r="AB17" s="1673">
        <f t="shared" si="15"/>
        <v>0</v>
      </c>
      <c r="AC17" s="1673">
        <f t="shared" si="15"/>
        <v>0</v>
      </c>
      <c r="AD17" s="1673">
        <f t="shared" si="15"/>
        <v>0</v>
      </c>
      <c r="AE17" s="1673">
        <f t="shared" si="15"/>
        <v>0</v>
      </c>
      <c r="AF17" s="1673">
        <f t="shared" si="15"/>
        <v>0</v>
      </c>
      <c r="AG17" s="1673">
        <f t="shared" si="15"/>
        <v>0</v>
      </c>
      <c r="AH17" s="1673">
        <f t="shared" si="15"/>
        <v>0</v>
      </c>
    </row>
    <row r="18" spans="1:34" s="1630" customFormat="1" ht="30" customHeight="1">
      <c r="A18" s="2019"/>
      <c r="B18" s="995" t="s">
        <v>803</v>
      </c>
      <c r="C18" s="1673">
        <f t="shared" si="0"/>
        <v>35223.01</v>
      </c>
      <c r="D18" s="1673">
        <f t="shared" ref="D18:AH18" si="16">SUM(D41,D64,D87,D110,D133,D156,D179,D202,D225,D248,D271,D294,D317,D340,D363,D386,D409,D432,D455,D478)</f>
        <v>8057.9300000000021</v>
      </c>
      <c r="E18" s="1673">
        <f t="shared" si="16"/>
        <v>2913.5</v>
      </c>
      <c r="F18" s="1673">
        <f t="shared" si="16"/>
        <v>4005.9</v>
      </c>
      <c r="G18" s="1673">
        <f t="shared" si="16"/>
        <v>2457.8599999999997</v>
      </c>
      <c r="H18" s="1673">
        <f t="shared" si="16"/>
        <v>3823.34</v>
      </c>
      <c r="I18" s="1673">
        <f t="shared" si="16"/>
        <v>4228.7200000000012</v>
      </c>
      <c r="J18" s="1673">
        <f t="shared" si="16"/>
        <v>1024.4600000000003</v>
      </c>
      <c r="K18" s="1673">
        <f t="shared" si="16"/>
        <v>1435.48</v>
      </c>
      <c r="L18" s="1673">
        <f t="shared" si="16"/>
        <v>2196.3399999999997</v>
      </c>
      <c r="M18" s="1673">
        <f t="shared" si="16"/>
        <v>1398.56</v>
      </c>
      <c r="N18" s="1673">
        <f t="shared" si="16"/>
        <v>1343.6099999999997</v>
      </c>
      <c r="O18" s="1673">
        <f t="shared" si="16"/>
        <v>232.74</v>
      </c>
      <c r="P18" s="1673">
        <f t="shared" si="16"/>
        <v>2063.92</v>
      </c>
      <c r="Q18" s="1673">
        <f t="shared" si="16"/>
        <v>0</v>
      </c>
      <c r="R18" s="1673">
        <f t="shared" si="16"/>
        <v>0</v>
      </c>
      <c r="S18" s="1673">
        <f t="shared" si="16"/>
        <v>0</v>
      </c>
      <c r="T18" s="1673">
        <f t="shared" si="16"/>
        <v>0</v>
      </c>
      <c r="U18" s="1673">
        <f t="shared" si="16"/>
        <v>0</v>
      </c>
      <c r="V18" s="1673">
        <f t="shared" si="16"/>
        <v>0.14000000000000001</v>
      </c>
      <c r="W18" s="1673">
        <f t="shared" si="16"/>
        <v>0</v>
      </c>
      <c r="X18" s="1673">
        <f t="shared" si="16"/>
        <v>0</v>
      </c>
      <c r="Y18" s="1673">
        <f t="shared" si="16"/>
        <v>0</v>
      </c>
      <c r="Z18" s="1673">
        <f t="shared" si="16"/>
        <v>0</v>
      </c>
      <c r="AA18" s="1673">
        <f t="shared" si="16"/>
        <v>40.51</v>
      </c>
      <c r="AB18" s="1673">
        <f t="shared" si="16"/>
        <v>0</v>
      </c>
      <c r="AC18" s="1673">
        <f t="shared" si="16"/>
        <v>0</v>
      </c>
      <c r="AD18" s="1673">
        <f t="shared" si="16"/>
        <v>0</v>
      </c>
      <c r="AE18" s="1673">
        <f t="shared" si="16"/>
        <v>0</v>
      </c>
      <c r="AF18" s="1673">
        <f t="shared" si="16"/>
        <v>0</v>
      </c>
      <c r="AG18" s="1673">
        <f t="shared" si="16"/>
        <v>0</v>
      </c>
      <c r="AH18" s="1673">
        <f t="shared" si="16"/>
        <v>0</v>
      </c>
    </row>
    <row r="19" spans="1:34" s="1630" customFormat="1" ht="30" customHeight="1">
      <c r="A19" s="2019"/>
      <c r="B19" s="1011" t="s">
        <v>804</v>
      </c>
      <c r="C19" s="1673">
        <f t="shared" si="0"/>
        <v>16125.96</v>
      </c>
      <c r="D19" s="1673">
        <f t="shared" ref="D19:AH19" si="17">SUM(D42,D65,D88,D111,D134,D157,D180,D203,D226,D249,D272,D295,D318,D341,D364,D387,D410,D433,D456,D479)</f>
        <v>0</v>
      </c>
      <c r="E19" s="1673">
        <f t="shared" si="17"/>
        <v>0</v>
      </c>
      <c r="F19" s="1673">
        <f t="shared" si="17"/>
        <v>0</v>
      </c>
      <c r="G19" s="1673">
        <f t="shared" si="17"/>
        <v>491.5</v>
      </c>
      <c r="H19" s="1673">
        <f t="shared" si="17"/>
        <v>3565.5599999999995</v>
      </c>
      <c r="I19" s="1673">
        <f t="shared" si="17"/>
        <v>894.12</v>
      </c>
      <c r="J19" s="1673">
        <f t="shared" si="17"/>
        <v>4309.8200000000015</v>
      </c>
      <c r="K19" s="1673">
        <f t="shared" si="17"/>
        <v>96.460000000000008</v>
      </c>
      <c r="L19" s="1673">
        <f t="shared" si="17"/>
        <v>0</v>
      </c>
      <c r="M19" s="1673">
        <f t="shared" si="17"/>
        <v>0</v>
      </c>
      <c r="N19" s="1673">
        <f t="shared" si="17"/>
        <v>7.62</v>
      </c>
      <c r="O19" s="1673">
        <f t="shared" si="17"/>
        <v>0</v>
      </c>
      <c r="P19" s="1673">
        <f t="shared" si="17"/>
        <v>0</v>
      </c>
      <c r="Q19" s="1673">
        <f t="shared" si="17"/>
        <v>0</v>
      </c>
      <c r="R19" s="1673">
        <f t="shared" si="17"/>
        <v>0</v>
      </c>
      <c r="S19" s="1673">
        <f t="shared" si="17"/>
        <v>629.47</v>
      </c>
      <c r="T19" s="1673">
        <f t="shared" si="17"/>
        <v>0</v>
      </c>
      <c r="U19" s="1673">
        <f t="shared" si="17"/>
        <v>0</v>
      </c>
      <c r="V19" s="1673">
        <f t="shared" si="17"/>
        <v>0</v>
      </c>
      <c r="W19" s="1673">
        <f t="shared" si="17"/>
        <v>284.46999999999997</v>
      </c>
      <c r="X19" s="1673">
        <f t="shared" si="17"/>
        <v>1165.46</v>
      </c>
      <c r="Y19" s="1673">
        <f t="shared" si="17"/>
        <v>0</v>
      </c>
      <c r="Z19" s="1673">
        <f t="shared" si="17"/>
        <v>844.23</v>
      </c>
      <c r="AA19" s="1673">
        <f t="shared" si="17"/>
        <v>422</v>
      </c>
      <c r="AB19" s="1673">
        <f t="shared" si="17"/>
        <v>134.94</v>
      </c>
      <c r="AC19" s="1673">
        <f t="shared" si="17"/>
        <v>2212.04</v>
      </c>
      <c r="AD19" s="1673">
        <f t="shared" si="17"/>
        <v>782.03000000000009</v>
      </c>
      <c r="AE19" s="1673">
        <f t="shared" si="17"/>
        <v>0</v>
      </c>
      <c r="AF19" s="1673">
        <f t="shared" si="17"/>
        <v>0</v>
      </c>
      <c r="AG19" s="1673">
        <f t="shared" si="17"/>
        <v>286.24</v>
      </c>
      <c r="AH19" s="1673">
        <f t="shared" si="17"/>
        <v>0</v>
      </c>
    </row>
    <row r="20" spans="1:34" s="1630" customFormat="1" ht="30" customHeight="1">
      <c r="A20" s="2019"/>
      <c r="B20" s="1011" t="s">
        <v>805</v>
      </c>
      <c r="C20" s="1673">
        <f t="shared" si="0"/>
        <v>878.61</v>
      </c>
      <c r="D20" s="1673">
        <f t="shared" ref="D20:AH20" si="18">SUM(D43,D66,D89,D112,D135,D158,D181,D204,D227,D250,D273,D296,D319,D342,D365,D388,D411,D434,D457,D480)</f>
        <v>0</v>
      </c>
      <c r="E20" s="1673">
        <f t="shared" si="18"/>
        <v>0</v>
      </c>
      <c r="F20" s="1673">
        <f t="shared" si="18"/>
        <v>0</v>
      </c>
      <c r="G20" s="1673">
        <f t="shared" si="18"/>
        <v>0</v>
      </c>
      <c r="H20" s="1673">
        <f t="shared" si="18"/>
        <v>0</v>
      </c>
      <c r="I20" s="1673">
        <f t="shared" si="18"/>
        <v>0</v>
      </c>
      <c r="J20" s="1673">
        <f t="shared" si="18"/>
        <v>0</v>
      </c>
      <c r="K20" s="1673">
        <f t="shared" si="18"/>
        <v>0</v>
      </c>
      <c r="L20" s="1673">
        <f t="shared" si="18"/>
        <v>0</v>
      </c>
      <c r="M20" s="1673">
        <f t="shared" si="18"/>
        <v>0</v>
      </c>
      <c r="N20" s="1673">
        <f t="shared" si="18"/>
        <v>0</v>
      </c>
      <c r="O20" s="1673">
        <f t="shared" si="18"/>
        <v>0</v>
      </c>
      <c r="P20" s="1673">
        <f t="shared" si="18"/>
        <v>0</v>
      </c>
      <c r="Q20" s="1673">
        <f t="shared" si="18"/>
        <v>0</v>
      </c>
      <c r="R20" s="1673">
        <f t="shared" si="18"/>
        <v>0</v>
      </c>
      <c r="S20" s="1673">
        <f t="shared" si="18"/>
        <v>0</v>
      </c>
      <c r="T20" s="1673">
        <f t="shared" si="18"/>
        <v>0</v>
      </c>
      <c r="U20" s="1673">
        <f t="shared" si="18"/>
        <v>0</v>
      </c>
      <c r="V20" s="1673">
        <f t="shared" si="18"/>
        <v>0</v>
      </c>
      <c r="W20" s="1673">
        <f t="shared" si="18"/>
        <v>0</v>
      </c>
      <c r="X20" s="1673">
        <f t="shared" si="18"/>
        <v>0</v>
      </c>
      <c r="Y20" s="1673">
        <f t="shared" si="18"/>
        <v>0</v>
      </c>
      <c r="Z20" s="1673">
        <f t="shared" si="18"/>
        <v>0</v>
      </c>
      <c r="AA20" s="1673">
        <f t="shared" si="18"/>
        <v>0</v>
      </c>
      <c r="AB20" s="1673">
        <f t="shared" si="18"/>
        <v>0</v>
      </c>
      <c r="AC20" s="1673">
        <f t="shared" si="18"/>
        <v>0</v>
      </c>
      <c r="AD20" s="1673">
        <f t="shared" si="18"/>
        <v>0</v>
      </c>
      <c r="AE20" s="1673">
        <f t="shared" si="18"/>
        <v>504.54</v>
      </c>
      <c r="AF20" s="1673">
        <f t="shared" si="18"/>
        <v>0</v>
      </c>
      <c r="AG20" s="1673">
        <f t="shared" si="18"/>
        <v>374.07</v>
      </c>
      <c r="AH20" s="1673">
        <f t="shared" si="18"/>
        <v>0</v>
      </c>
    </row>
    <row r="21" spans="1:34" s="1707" customFormat="1" ht="30" customHeight="1">
      <c r="A21" s="2019"/>
      <c r="B21" s="1011" t="s">
        <v>1536</v>
      </c>
      <c r="C21" s="1673">
        <f>SUM(D21:AH21)</f>
        <v>0</v>
      </c>
      <c r="D21" s="1673">
        <f t="shared" ref="D21:AH21" si="19">SUM(D44,D67,D90,D113,D136,D159,D182,D205,D228,D251,D274,D297,D320,D343,D366,D389,D412,D435,D458,D481)</f>
        <v>0</v>
      </c>
      <c r="E21" s="1673">
        <f t="shared" si="19"/>
        <v>0</v>
      </c>
      <c r="F21" s="1673">
        <f t="shared" si="19"/>
        <v>0</v>
      </c>
      <c r="G21" s="1673">
        <f t="shared" si="19"/>
        <v>0</v>
      </c>
      <c r="H21" s="1673">
        <f t="shared" si="19"/>
        <v>0</v>
      </c>
      <c r="I21" s="1673">
        <f t="shared" si="19"/>
        <v>0</v>
      </c>
      <c r="J21" s="1673">
        <f t="shared" si="19"/>
        <v>0</v>
      </c>
      <c r="K21" s="1673">
        <f t="shared" si="19"/>
        <v>0</v>
      </c>
      <c r="L21" s="1673">
        <f t="shared" si="19"/>
        <v>0</v>
      </c>
      <c r="M21" s="1673">
        <f t="shared" si="19"/>
        <v>0</v>
      </c>
      <c r="N21" s="1673">
        <f t="shared" si="19"/>
        <v>0</v>
      </c>
      <c r="O21" s="1673">
        <f t="shared" si="19"/>
        <v>0</v>
      </c>
      <c r="P21" s="1673">
        <f t="shared" si="19"/>
        <v>0</v>
      </c>
      <c r="Q21" s="1673">
        <f t="shared" si="19"/>
        <v>0</v>
      </c>
      <c r="R21" s="1673">
        <f t="shared" si="19"/>
        <v>0</v>
      </c>
      <c r="S21" s="1673">
        <f t="shared" si="19"/>
        <v>0</v>
      </c>
      <c r="T21" s="1673">
        <f t="shared" si="19"/>
        <v>0</v>
      </c>
      <c r="U21" s="1673">
        <f t="shared" si="19"/>
        <v>0</v>
      </c>
      <c r="V21" s="1673">
        <f t="shared" si="19"/>
        <v>0</v>
      </c>
      <c r="W21" s="1673">
        <f t="shared" si="19"/>
        <v>0</v>
      </c>
      <c r="X21" s="1673">
        <f t="shared" si="19"/>
        <v>0</v>
      </c>
      <c r="Y21" s="1673">
        <f t="shared" si="19"/>
        <v>0</v>
      </c>
      <c r="Z21" s="1673">
        <f t="shared" si="19"/>
        <v>0</v>
      </c>
      <c r="AA21" s="1673">
        <f t="shared" si="19"/>
        <v>0</v>
      </c>
      <c r="AB21" s="1673">
        <f t="shared" si="19"/>
        <v>0</v>
      </c>
      <c r="AC21" s="1673">
        <f t="shared" si="19"/>
        <v>0</v>
      </c>
      <c r="AD21" s="1673">
        <f t="shared" si="19"/>
        <v>0</v>
      </c>
      <c r="AE21" s="1673">
        <f t="shared" si="19"/>
        <v>0</v>
      </c>
      <c r="AF21" s="1673">
        <f t="shared" si="19"/>
        <v>0</v>
      </c>
      <c r="AG21" s="1673">
        <f t="shared" si="19"/>
        <v>0</v>
      </c>
      <c r="AH21" s="1673">
        <f t="shared" si="19"/>
        <v>0</v>
      </c>
    </row>
    <row r="22" spans="1:34" s="1630" customFormat="1" ht="30" customHeight="1">
      <c r="A22" s="2019"/>
      <c r="B22" s="995" t="s">
        <v>807</v>
      </c>
      <c r="C22" s="1673">
        <f t="shared" si="0"/>
        <v>104.62</v>
      </c>
      <c r="D22" s="1673">
        <f t="shared" ref="D22:AH22" si="20">SUM(D45,D68,D91,D114,D137,D160,D183,D206,D229,D252,D275,D298,D321,D344,D367,D390,D413,D436,D459,D482)</f>
        <v>88.25</v>
      </c>
      <c r="E22" s="1673">
        <f t="shared" si="20"/>
        <v>0</v>
      </c>
      <c r="F22" s="1673">
        <f t="shared" si="20"/>
        <v>0</v>
      </c>
      <c r="G22" s="1673">
        <f t="shared" si="20"/>
        <v>0</v>
      </c>
      <c r="H22" s="1673">
        <f t="shared" si="20"/>
        <v>0</v>
      </c>
      <c r="I22" s="1673">
        <f t="shared" si="20"/>
        <v>0</v>
      </c>
      <c r="J22" s="1673">
        <f t="shared" si="20"/>
        <v>0</v>
      </c>
      <c r="K22" s="1673">
        <f t="shared" si="20"/>
        <v>0</v>
      </c>
      <c r="L22" s="1673">
        <f t="shared" si="20"/>
        <v>0</v>
      </c>
      <c r="M22" s="1673">
        <f t="shared" si="20"/>
        <v>0</v>
      </c>
      <c r="N22" s="1673">
        <f t="shared" si="20"/>
        <v>0</v>
      </c>
      <c r="O22" s="1673">
        <f t="shared" si="20"/>
        <v>0</v>
      </c>
      <c r="P22" s="1673">
        <f t="shared" si="20"/>
        <v>0</v>
      </c>
      <c r="Q22" s="1673">
        <f t="shared" si="20"/>
        <v>0</v>
      </c>
      <c r="R22" s="1673">
        <f t="shared" si="20"/>
        <v>0</v>
      </c>
      <c r="S22" s="1673">
        <f t="shared" si="20"/>
        <v>0</v>
      </c>
      <c r="T22" s="1673">
        <f t="shared" si="20"/>
        <v>0</v>
      </c>
      <c r="U22" s="1673">
        <f t="shared" si="20"/>
        <v>0</v>
      </c>
      <c r="V22" s="1673">
        <f t="shared" si="20"/>
        <v>0</v>
      </c>
      <c r="W22" s="1673">
        <f t="shared" si="20"/>
        <v>0</v>
      </c>
      <c r="X22" s="1673">
        <f t="shared" si="20"/>
        <v>0</v>
      </c>
      <c r="Y22" s="1673">
        <f t="shared" si="20"/>
        <v>0</v>
      </c>
      <c r="Z22" s="1673">
        <f t="shared" si="20"/>
        <v>0</v>
      </c>
      <c r="AA22" s="1673">
        <f t="shared" si="20"/>
        <v>0</v>
      </c>
      <c r="AB22" s="1673">
        <f t="shared" si="20"/>
        <v>0</v>
      </c>
      <c r="AC22" s="1673">
        <f t="shared" si="20"/>
        <v>0</v>
      </c>
      <c r="AD22" s="1673">
        <f t="shared" si="20"/>
        <v>0</v>
      </c>
      <c r="AE22" s="1673">
        <f t="shared" si="20"/>
        <v>16.37</v>
      </c>
      <c r="AF22" s="1673">
        <f t="shared" si="20"/>
        <v>0</v>
      </c>
      <c r="AG22" s="1673">
        <f t="shared" si="20"/>
        <v>0</v>
      </c>
      <c r="AH22" s="1673">
        <f t="shared" si="20"/>
        <v>0</v>
      </c>
    </row>
    <row r="23" spans="1:34" s="1630" customFormat="1" ht="30" customHeight="1">
      <c r="A23" s="2019"/>
      <c r="B23" s="991" t="s">
        <v>808</v>
      </c>
      <c r="C23" s="1673">
        <f t="shared" si="0"/>
        <v>10229.400000000001</v>
      </c>
      <c r="D23" s="1673">
        <f t="shared" ref="D23:AH23" si="21">SUM(D46,D69,D92,D115,D138,D161,D184,D207,D230,D253,D276,D299,D322,D345,D368,D391,D414,D437,D460,D483)</f>
        <v>139.58000000000001</v>
      </c>
      <c r="E23" s="1673">
        <f t="shared" si="21"/>
        <v>0</v>
      </c>
      <c r="F23" s="1673">
        <f t="shared" si="21"/>
        <v>0</v>
      </c>
      <c r="G23" s="1673">
        <f t="shared" si="21"/>
        <v>0</v>
      </c>
      <c r="H23" s="1673">
        <f t="shared" si="21"/>
        <v>0</v>
      </c>
      <c r="I23" s="1673">
        <f t="shared" si="21"/>
        <v>0</v>
      </c>
      <c r="J23" s="1673">
        <f t="shared" si="21"/>
        <v>0</v>
      </c>
      <c r="K23" s="1673">
        <f t="shared" si="21"/>
        <v>189.11</v>
      </c>
      <c r="L23" s="1673">
        <f t="shared" si="21"/>
        <v>0</v>
      </c>
      <c r="M23" s="1673">
        <f t="shared" si="21"/>
        <v>918.16000000000008</v>
      </c>
      <c r="N23" s="1673">
        <f t="shared" si="21"/>
        <v>493.23000000000008</v>
      </c>
      <c r="O23" s="1673">
        <f t="shared" si="21"/>
        <v>0</v>
      </c>
      <c r="P23" s="1673">
        <f t="shared" si="21"/>
        <v>0</v>
      </c>
      <c r="Q23" s="1673">
        <f t="shared" si="21"/>
        <v>0</v>
      </c>
      <c r="R23" s="1673">
        <f t="shared" si="21"/>
        <v>0</v>
      </c>
      <c r="S23" s="1673">
        <f t="shared" si="21"/>
        <v>0</v>
      </c>
      <c r="T23" s="1673">
        <f t="shared" si="21"/>
        <v>0</v>
      </c>
      <c r="U23" s="1673">
        <f t="shared" si="21"/>
        <v>0</v>
      </c>
      <c r="V23" s="1673">
        <f t="shared" si="21"/>
        <v>0</v>
      </c>
      <c r="W23" s="1673">
        <f t="shared" si="21"/>
        <v>0</v>
      </c>
      <c r="X23" s="1673">
        <f t="shared" si="21"/>
        <v>0</v>
      </c>
      <c r="Y23" s="1673">
        <f t="shared" si="21"/>
        <v>4582.0200000000004</v>
      </c>
      <c r="Z23" s="1673">
        <f t="shared" si="21"/>
        <v>3290.21</v>
      </c>
      <c r="AA23" s="1673">
        <f t="shared" si="21"/>
        <v>0</v>
      </c>
      <c r="AB23" s="1673">
        <f t="shared" si="21"/>
        <v>0</v>
      </c>
      <c r="AC23" s="1673">
        <f t="shared" si="21"/>
        <v>0</v>
      </c>
      <c r="AD23" s="1673">
        <f t="shared" si="21"/>
        <v>0</v>
      </c>
      <c r="AE23" s="1673">
        <f t="shared" si="21"/>
        <v>0</v>
      </c>
      <c r="AF23" s="1673">
        <f t="shared" si="21"/>
        <v>350</v>
      </c>
      <c r="AG23" s="1673">
        <f t="shared" si="21"/>
        <v>267.08999999999997</v>
      </c>
      <c r="AH23" s="1673">
        <f t="shared" si="21"/>
        <v>0</v>
      </c>
    </row>
    <row r="24" spans="1:34" s="1630" customFormat="1" ht="30" customHeight="1">
      <c r="A24" s="2019"/>
      <c r="B24" s="1011" t="s">
        <v>821</v>
      </c>
      <c r="C24" s="1673">
        <f t="shared" si="0"/>
        <v>72.03</v>
      </c>
      <c r="D24" s="1673">
        <f t="shared" ref="D24:AH24" si="22">SUM(D47,D70,D93,D116,D139,D162,D185,D208,D231,D254,D277,D300,D323,D346,D369,D392,D415,D438,D461,D484)</f>
        <v>0</v>
      </c>
      <c r="E24" s="1673">
        <f t="shared" si="22"/>
        <v>0</v>
      </c>
      <c r="F24" s="1673">
        <f t="shared" si="22"/>
        <v>0</v>
      </c>
      <c r="G24" s="1673">
        <f t="shared" si="22"/>
        <v>0</v>
      </c>
      <c r="H24" s="1673">
        <f t="shared" si="22"/>
        <v>0</v>
      </c>
      <c r="I24" s="1673">
        <f t="shared" si="22"/>
        <v>0</v>
      </c>
      <c r="J24" s="1673">
        <f t="shared" si="22"/>
        <v>0</v>
      </c>
      <c r="K24" s="1673">
        <f t="shared" si="22"/>
        <v>0</v>
      </c>
      <c r="L24" s="1673">
        <f t="shared" si="22"/>
        <v>0</v>
      </c>
      <c r="M24" s="1673">
        <f t="shared" si="22"/>
        <v>0</v>
      </c>
      <c r="N24" s="1673">
        <f t="shared" si="22"/>
        <v>0</v>
      </c>
      <c r="O24" s="1673">
        <f t="shared" si="22"/>
        <v>0</v>
      </c>
      <c r="P24" s="1673">
        <f t="shared" si="22"/>
        <v>0</v>
      </c>
      <c r="Q24" s="1673">
        <f t="shared" si="22"/>
        <v>0</v>
      </c>
      <c r="R24" s="1673">
        <f t="shared" si="22"/>
        <v>0</v>
      </c>
      <c r="S24" s="1673">
        <f t="shared" si="22"/>
        <v>0</v>
      </c>
      <c r="T24" s="1673">
        <f t="shared" si="22"/>
        <v>0</v>
      </c>
      <c r="U24" s="1673">
        <f t="shared" si="22"/>
        <v>0</v>
      </c>
      <c r="V24" s="1673">
        <f t="shared" si="22"/>
        <v>0</v>
      </c>
      <c r="W24" s="1673">
        <f t="shared" si="22"/>
        <v>0</v>
      </c>
      <c r="X24" s="1673">
        <f t="shared" si="22"/>
        <v>0</v>
      </c>
      <c r="Y24" s="1673">
        <f t="shared" si="22"/>
        <v>0</v>
      </c>
      <c r="Z24" s="1673">
        <f t="shared" si="22"/>
        <v>0</v>
      </c>
      <c r="AA24" s="1673">
        <f t="shared" si="22"/>
        <v>0</v>
      </c>
      <c r="AB24" s="1673">
        <f t="shared" si="22"/>
        <v>0</v>
      </c>
      <c r="AC24" s="1673">
        <f t="shared" si="22"/>
        <v>0</v>
      </c>
      <c r="AD24" s="1673">
        <f t="shared" si="22"/>
        <v>0</v>
      </c>
      <c r="AE24" s="1673">
        <f t="shared" si="22"/>
        <v>0</v>
      </c>
      <c r="AF24" s="1673">
        <f t="shared" si="22"/>
        <v>0</v>
      </c>
      <c r="AG24" s="1673">
        <f t="shared" si="22"/>
        <v>72.03</v>
      </c>
      <c r="AH24" s="1673">
        <f t="shared" si="22"/>
        <v>0</v>
      </c>
    </row>
    <row r="25" spans="1:34" s="1630" customFormat="1" ht="30" customHeight="1">
      <c r="A25" s="2019"/>
      <c r="B25" s="1011" t="s">
        <v>822</v>
      </c>
      <c r="C25" s="1673">
        <f t="shared" si="0"/>
        <v>3257.0099999999998</v>
      </c>
      <c r="D25" s="1673">
        <f t="shared" ref="D25:AH25" si="23">SUM(D48,D71,D94,D117,D140,D163,D186,D209,D232,D255,D278,D301,D324,D347,D370,D393,D416,D439,D462,D485)</f>
        <v>0</v>
      </c>
      <c r="E25" s="1673">
        <f t="shared" si="23"/>
        <v>0</v>
      </c>
      <c r="F25" s="1673">
        <f t="shared" si="23"/>
        <v>0</v>
      </c>
      <c r="G25" s="1673">
        <f t="shared" si="23"/>
        <v>0</v>
      </c>
      <c r="H25" s="1673">
        <f t="shared" si="23"/>
        <v>0</v>
      </c>
      <c r="I25" s="1673">
        <f t="shared" si="23"/>
        <v>0</v>
      </c>
      <c r="J25" s="1673">
        <f t="shared" si="23"/>
        <v>0</v>
      </c>
      <c r="K25" s="1673">
        <f t="shared" si="23"/>
        <v>0</v>
      </c>
      <c r="L25" s="1673">
        <f t="shared" si="23"/>
        <v>0</v>
      </c>
      <c r="M25" s="1673">
        <f t="shared" si="23"/>
        <v>0</v>
      </c>
      <c r="N25" s="1673">
        <f t="shared" si="23"/>
        <v>0</v>
      </c>
      <c r="O25" s="1673">
        <f t="shared" si="23"/>
        <v>0</v>
      </c>
      <c r="P25" s="1673">
        <f t="shared" si="23"/>
        <v>0</v>
      </c>
      <c r="Q25" s="1673">
        <f t="shared" si="23"/>
        <v>0</v>
      </c>
      <c r="R25" s="1673">
        <f t="shared" si="23"/>
        <v>0</v>
      </c>
      <c r="S25" s="1673">
        <f t="shared" si="23"/>
        <v>0</v>
      </c>
      <c r="T25" s="1673">
        <f t="shared" si="23"/>
        <v>0</v>
      </c>
      <c r="U25" s="1673">
        <f t="shared" si="23"/>
        <v>0</v>
      </c>
      <c r="V25" s="1673">
        <f t="shared" si="23"/>
        <v>0</v>
      </c>
      <c r="W25" s="1673">
        <f t="shared" si="23"/>
        <v>0</v>
      </c>
      <c r="X25" s="1673">
        <f t="shared" si="23"/>
        <v>0</v>
      </c>
      <c r="Y25" s="1673">
        <f t="shared" si="23"/>
        <v>0</v>
      </c>
      <c r="Z25" s="1673">
        <f t="shared" si="23"/>
        <v>0</v>
      </c>
      <c r="AA25" s="1673">
        <f t="shared" si="23"/>
        <v>0</v>
      </c>
      <c r="AB25" s="1673">
        <f t="shared" si="23"/>
        <v>0</v>
      </c>
      <c r="AC25" s="1673">
        <f t="shared" si="23"/>
        <v>0</v>
      </c>
      <c r="AD25" s="1673">
        <f t="shared" si="23"/>
        <v>0</v>
      </c>
      <c r="AE25" s="1673">
        <f t="shared" si="23"/>
        <v>352.16</v>
      </c>
      <c r="AF25" s="1673">
        <f t="shared" si="23"/>
        <v>800.04</v>
      </c>
      <c r="AG25" s="1673">
        <f t="shared" si="23"/>
        <v>1732.13</v>
      </c>
      <c r="AH25" s="1673">
        <f t="shared" si="23"/>
        <v>372.68</v>
      </c>
    </row>
    <row r="26" spans="1:34" s="1630" customFormat="1" ht="19.5" customHeight="1">
      <c r="A26" s="2019"/>
      <c r="B26" s="1249" t="s">
        <v>952</v>
      </c>
      <c r="C26" s="1673">
        <f t="shared" si="0"/>
        <v>5819.73</v>
      </c>
      <c r="D26" s="1673">
        <f t="shared" ref="D26:AH26" si="24">SUM(D49,D72,D95,D118,D141,D164,D187,D210,D233,D256,D279,D302,D325,D348,D371,D394,D417,D440,D463,D486)</f>
        <v>0</v>
      </c>
      <c r="E26" s="1673">
        <f t="shared" si="24"/>
        <v>0</v>
      </c>
      <c r="F26" s="1673">
        <f t="shared" si="24"/>
        <v>0</v>
      </c>
      <c r="G26" s="1673">
        <f t="shared" si="24"/>
        <v>0</v>
      </c>
      <c r="H26" s="1673">
        <f t="shared" si="24"/>
        <v>0</v>
      </c>
      <c r="I26" s="1673">
        <f t="shared" si="24"/>
        <v>0</v>
      </c>
      <c r="J26" s="1673">
        <f t="shared" si="24"/>
        <v>0</v>
      </c>
      <c r="K26" s="1673">
        <f t="shared" si="24"/>
        <v>0</v>
      </c>
      <c r="L26" s="1673">
        <f t="shared" si="24"/>
        <v>0</v>
      </c>
      <c r="M26" s="1673">
        <f t="shared" si="24"/>
        <v>0</v>
      </c>
      <c r="N26" s="1673">
        <f t="shared" si="24"/>
        <v>0</v>
      </c>
      <c r="O26" s="1673">
        <f t="shared" si="24"/>
        <v>2188.4</v>
      </c>
      <c r="P26" s="1673">
        <f t="shared" si="24"/>
        <v>340.1</v>
      </c>
      <c r="Q26" s="1673">
        <f t="shared" si="24"/>
        <v>0</v>
      </c>
      <c r="R26" s="1673">
        <f t="shared" si="24"/>
        <v>0</v>
      </c>
      <c r="S26" s="1673">
        <f t="shared" si="24"/>
        <v>0</v>
      </c>
      <c r="T26" s="1673">
        <f t="shared" si="24"/>
        <v>0</v>
      </c>
      <c r="U26" s="1673">
        <f t="shared" si="24"/>
        <v>0</v>
      </c>
      <c r="V26" s="1673">
        <f t="shared" si="24"/>
        <v>0</v>
      </c>
      <c r="W26" s="1673">
        <f t="shared" si="24"/>
        <v>0</v>
      </c>
      <c r="X26" s="1673">
        <f t="shared" si="24"/>
        <v>0</v>
      </c>
      <c r="Y26" s="1673">
        <f t="shared" si="24"/>
        <v>0</v>
      </c>
      <c r="Z26" s="1673">
        <f t="shared" si="24"/>
        <v>0</v>
      </c>
      <c r="AA26" s="1673">
        <f t="shared" si="24"/>
        <v>0</v>
      </c>
      <c r="AB26" s="1673">
        <f t="shared" si="24"/>
        <v>0</v>
      </c>
      <c r="AC26" s="1673">
        <f t="shared" si="24"/>
        <v>0</v>
      </c>
      <c r="AD26" s="1673">
        <f t="shared" si="24"/>
        <v>0</v>
      </c>
      <c r="AE26" s="1673">
        <f t="shared" si="24"/>
        <v>0</v>
      </c>
      <c r="AF26" s="1673">
        <f t="shared" si="24"/>
        <v>0</v>
      </c>
      <c r="AG26" s="1673">
        <f t="shared" si="24"/>
        <v>0</v>
      </c>
      <c r="AH26" s="1673">
        <f t="shared" si="24"/>
        <v>3291.23</v>
      </c>
    </row>
    <row r="27" spans="1:34" s="1630" customFormat="1" ht="19.5" customHeight="1">
      <c r="A27" s="2391" t="s">
        <v>809</v>
      </c>
      <c r="B27" s="1675" t="s">
        <v>41</v>
      </c>
      <c r="C27" s="1675">
        <f>SUM(C28:C49)</f>
        <v>34724.060000000005</v>
      </c>
      <c r="D27" s="1675">
        <f>SUM('서구 배수관'!D28:'서구 배수관'!D49)</f>
        <v>10824.41</v>
      </c>
      <c r="E27" s="1675">
        <f>SUM('서구 배수관'!E28:'서구 배수관'!E49)</f>
        <v>744.59999999999991</v>
      </c>
      <c r="F27" s="1675">
        <f>SUM('서구 배수관'!F28:'서구 배수관'!F49)</f>
        <v>66.050000000000011</v>
      </c>
      <c r="G27" s="1675">
        <f>SUM('서구 배수관'!G28:'서구 배수관'!G49)</f>
        <v>2849.599999999999</v>
      </c>
      <c r="H27" s="1675">
        <f>SUM('서구 배수관'!H28:'서구 배수관'!H49)</f>
        <v>701.79</v>
      </c>
      <c r="I27" s="1675">
        <f>SUM('서구 배수관'!I28:'서구 배수관'!I49)</f>
        <v>443.78000000000003</v>
      </c>
      <c r="J27" s="1675">
        <f>SUM('서구 배수관'!J28:'서구 배수관'!J49)</f>
        <v>590.39</v>
      </c>
      <c r="K27" s="1675">
        <f>SUM('서구 배수관'!K28:'서구 배수관'!K49)</f>
        <v>373.81000000000006</v>
      </c>
      <c r="L27" s="1675">
        <f>SUM('서구 배수관'!L28:'서구 배수관'!L49)</f>
        <v>1849.0000000000002</v>
      </c>
      <c r="M27" s="1675">
        <f>SUM('서구 배수관'!M28:'서구 배수관'!M49)</f>
        <v>918.7700000000001</v>
      </c>
      <c r="N27" s="1675">
        <f>SUM('서구 배수관'!N28:'서구 배수관'!N49)</f>
        <v>1231.79</v>
      </c>
      <c r="O27" s="1675">
        <f>SUM('서구 배수관'!O28:'서구 배수관'!O49)</f>
        <v>3939.61</v>
      </c>
      <c r="P27" s="1675">
        <f>SUM('서구 배수관'!P28:'서구 배수관'!P49)</f>
        <v>1235.26</v>
      </c>
      <c r="Q27" s="1675">
        <f>SUM('서구 배수관'!Q28:'서구 배수관'!Q49)</f>
        <v>570.90000000000032</v>
      </c>
      <c r="R27" s="1675">
        <f>SUM('서구 배수관'!R28:'서구 배수관'!R49)</f>
        <v>637.84999999999991</v>
      </c>
      <c r="S27" s="1675">
        <f>SUM('서구 배수관'!S28:'서구 배수관'!S49)</f>
        <v>161.31999999999996</v>
      </c>
      <c r="T27" s="1675">
        <f>SUM('서구 배수관'!T28:'서구 배수관'!T49)</f>
        <v>60.639999999999986</v>
      </c>
      <c r="U27" s="1675">
        <f>SUM('서구 배수관'!U28:'서구 배수관'!U49)</f>
        <v>646.1400000000001</v>
      </c>
      <c r="V27" s="1675">
        <f>SUM('서구 배수관'!V28:'서구 배수관'!V49)</f>
        <v>563.89999999999986</v>
      </c>
      <c r="W27" s="1675">
        <f>SUM('서구 배수관'!W28:'서구 배수관'!W49)</f>
        <v>316.55999999999995</v>
      </c>
      <c r="X27" s="1675">
        <f>SUM('서구 배수관'!X28:'서구 배수관'!X49)</f>
        <v>859.21</v>
      </c>
      <c r="Y27" s="1675">
        <f>SUM('서구 배수관'!Y28:'서구 배수관'!Y49)</f>
        <v>3458.55</v>
      </c>
      <c r="Z27" s="1675">
        <f>SUM('서구 배수관'!Z28:'서구 배수관'!Z49)</f>
        <v>368.34000000000003</v>
      </c>
      <c r="AA27" s="1675">
        <f>SUM('서구 배수관'!AA28:'서구 배수관'!AA49)</f>
        <v>262.64999999999998</v>
      </c>
      <c r="AB27" s="1675">
        <f>SUM('서구 배수관'!AB28:'서구 배수관'!AB49)</f>
        <v>165.11</v>
      </c>
      <c r="AC27" s="1675">
        <f>SUM('서구 배수관'!AC28:'서구 배수관'!AC49)</f>
        <v>224.44</v>
      </c>
      <c r="AD27" s="1675">
        <f>SUM('서구 배수관'!AD28:'서구 배수관'!AD49)</f>
        <v>405.31</v>
      </c>
      <c r="AE27" s="1675">
        <f>SUM('서구 배수관'!AE28:'서구 배수관'!AE49)</f>
        <v>111.21000000000001</v>
      </c>
      <c r="AF27" s="1675">
        <f>SUM('서구 배수관'!AF28:'서구 배수관'!AF49)</f>
        <v>110.46</v>
      </c>
      <c r="AG27" s="1675">
        <f>SUM('서구 배수관'!AG28:'서구 배수관'!AG49)</f>
        <v>26.61</v>
      </c>
      <c r="AH27" s="1675">
        <f>SUM('서구 배수관'!AH28:'서구 배수관'!AH49)</f>
        <v>6</v>
      </c>
    </row>
    <row r="28" spans="1:34" s="1630" customFormat="1" ht="19.5" customHeight="1">
      <c r="A28" s="2391" t="s">
        <v>809</v>
      </c>
      <c r="B28" s="989" t="s">
        <v>951</v>
      </c>
      <c r="C28" s="1673">
        <f t="shared" ref="C28:C103" si="25">SUM(D28:AH28)</f>
        <v>3.84</v>
      </c>
      <c r="D28" s="1673"/>
      <c r="E28" s="1673"/>
      <c r="F28" s="1673"/>
      <c r="G28" s="1673"/>
      <c r="H28" s="1673"/>
      <c r="I28" s="1673"/>
      <c r="J28" s="1673"/>
      <c r="K28" s="1673"/>
      <c r="L28" s="1673"/>
      <c r="M28" s="1673"/>
      <c r="N28" s="1673"/>
      <c r="O28" s="1673"/>
      <c r="P28" s="1673"/>
      <c r="Q28" s="1673"/>
      <c r="R28" s="1673"/>
      <c r="S28" s="1673"/>
      <c r="T28" s="1673"/>
      <c r="U28" s="1673"/>
      <c r="V28" s="1673"/>
      <c r="W28" s="1673"/>
      <c r="X28" s="1673"/>
      <c r="Y28" s="1673">
        <v>0</v>
      </c>
      <c r="Z28" s="1673">
        <v>0</v>
      </c>
      <c r="AA28" s="1673">
        <v>0</v>
      </c>
      <c r="AB28" s="1673">
        <v>0</v>
      </c>
      <c r="AC28" s="1673">
        <v>0</v>
      </c>
      <c r="AD28" s="1673">
        <v>0</v>
      </c>
      <c r="AE28" s="1673">
        <v>0</v>
      </c>
      <c r="AF28" s="1673">
        <v>0</v>
      </c>
      <c r="AG28" s="1673">
        <v>3.84</v>
      </c>
      <c r="AH28" s="1673">
        <v>0</v>
      </c>
    </row>
    <row r="29" spans="1:34" s="1633" customFormat="1" ht="30" customHeight="1">
      <c r="A29" s="2021"/>
      <c r="B29" s="989" t="s">
        <v>796</v>
      </c>
      <c r="C29" s="1673">
        <f t="shared" si="25"/>
        <v>13.82</v>
      </c>
      <c r="D29" s="1673"/>
      <c r="E29" s="1673"/>
      <c r="F29" s="1673"/>
      <c r="G29" s="1673"/>
      <c r="H29" s="1673"/>
      <c r="I29" s="1673">
        <v>13.82</v>
      </c>
      <c r="J29" s="1673"/>
      <c r="K29" s="1673"/>
      <c r="L29" s="1673"/>
      <c r="M29" s="1673"/>
      <c r="N29" s="1673"/>
      <c r="O29" s="1673"/>
      <c r="P29" s="1673"/>
      <c r="Q29" s="1673"/>
      <c r="R29" s="1673"/>
      <c r="S29" s="1673"/>
      <c r="T29" s="1673"/>
      <c r="U29" s="1673"/>
      <c r="V29" s="1673"/>
      <c r="W29" s="1673"/>
      <c r="X29" s="1673"/>
      <c r="Y29" s="1673">
        <v>0</v>
      </c>
      <c r="Z29" s="1673">
        <v>0</v>
      </c>
      <c r="AA29" s="1673">
        <v>0</v>
      </c>
      <c r="AB29" s="1673">
        <v>0</v>
      </c>
      <c r="AC29" s="1673">
        <v>0</v>
      </c>
      <c r="AD29" s="1673">
        <v>0</v>
      </c>
      <c r="AE29" s="1673">
        <v>0</v>
      </c>
      <c r="AF29" s="1673">
        <v>0</v>
      </c>
      <c r="AG29" s="1673">
        <v>0</v>
      </c>
      <c r="AH29" s="1673">
        <v>0</v>
      </c>
    </row>
    <row r="30" spans="1:34" s="1633" customFormat="1" ht="30" customHeight="1">
      <c r="A30" s="2021"/>
      <c r="B30" s="989" t="s">
        <v>797</v>
      </c>
      <c r="C30" s="1673">
        <f t="shared" si="25"/>
        <v>124.44</v>
      </c>
      <c r="D30" s="1673">
        <v>61.91</v>
      </c>
      <c r="E30" s="1684"/>
      <c r="F30" s="1685"/>
      <c r="G30" s="1685"/>
      <c r="H30" s="1685"/>
      <c r="I30" s="1685"/>
      <c r="J30" s="1685"/>
      <c r="K30" s="1685"/>
      <c r="L30" s="1685"/>
      <c r="M30" s="1685"/>
      <c r="N30" s="1685">
        <v>6</v>
      </c>
      <c r="O30" s="1685"/>
      <c r="P30" s="1685"/>
      <c r="Q30" s="1685"/>
      <c r="R30" s="1685"/>
      <c r="S30" s="1685"/>
      <c r="T30" s="1685"/>
      <c r="U30" s="1685"/>
      <c r="V30" s="1685"/>
      <c r="W30" s="1685">
        <v>24.96</v>
      </c>
      <c r="X30" s="1686">
        <v>12.57</v>
      </c>
      <c r="Y30" s="1673">
        <v>11</v>
      </c>
      <c r="Z30" s="1673">
        <v>0</v>
      </c>
      <c r="AA30" s="1673">
        <v>0</v>
      </c>
      <c r="AB30" s="1673">
        <v>8</v>
      </c>
      <c r="AC30" s="1673">
        <v>0</v>
      </c>
      <c r="AD30" s="1673">
        <v>0</v>
      </c>
      <c r="AE30" s="1673">
        <v>0</v>
      </c>
      <c r="AF30" s="1673">
        <v>0</v>
      </c>
      <c r="AG30" s="1673">
        <v>0</v>
      </c>
      <c r="AH30" s="1673">
        <v>0</v>
      </c>
    </row>
    <row r="31" spans="1:34" s="1633" customFormat="1" ht="30" customHeight="1">
      <c r="A31" s="2021"/>
      <c r="B31" s="989" t="s">
        <v>798</v>
      </c>
      <c r="C31" s="1673">
        <f t="shared" si="25"/>
        <v>0</v>
      </c>
      <c r="D31" s="1673"/>
      <c r="E31" s="1673"/>
      <c r="F31" s="1673"/>
      <c r="G31" s="1673"/>
      <c r="H31" s="1673"/>
      <c r="I31" s="1673"/>
      <c r="J31" s="1673"/>
      <c r="K31" s="1673"/>
      <c r="L31" s="1673"/>
      <c r="M31" s="1673"/>
      <c r="N31" s="1673"/>
      <c r="O31" s="1673"/>
      <c r="P31" s="1673"/>
      <c r="Q31" s="1673"/>
      <c r="R31" s="1673"/>
      <c r="S31" s="1673"/>
      <c r="T31" s="1673"/>
      <c r="U31" s="1673"/>
      <c r="V31" s="1673"/>
      <c r="W31" s="1673"/>
      <c r="X31" s="1673"/>
      <c r="Y31" s="1673">
        <v>0</v>
      </c>
      <c r="Z31" s="1673">
        <v>0</v>
      </c>
      <c r="AA31" s="1673">
        <v>0</v>
      </c>
      <c r="AB31" s="1673">
        <v>0</v>
      </c>
      <c r="AC31" s="1673">
        <v>0</v>
      </c>
      <c r="AD31" s="1673">
        <v>0</v>
      </c>
      <c r="AE31" s="1673">
        <v>0</v>
      </c>
      <c r="AF31" s="1673">
        <v>0</v>
      </c>
      <c r="AG31" s="1673">
        <v>0</v>
      </c>
      <c r="AH31" s="1673">
        <v>0</v>
      </c>
    </row>
    <row r="32" spans="1:34" s="1633" customFormat="1" ht="30" customHeight="1">
      <c r="A32" s="2021"/>
      <c r="B32" s="989" t="s">
        <v>780</v>
      </c>
      <c r="C32" s="1673">
        <f t="shared" si="25"/>
        <v>23422.030000000002</v>
      </c>
      <c r="D32" s="1673">
        <v>8866.75</v>
      </c>
      <c r="E32" s="1677">
        <v>370.27</v>
      </c>
      <c r="F32" s="1677"/>
      <c r="G32" s="1677">
        <v>2439.619999999999</v>
      </c>
      <c r="H32" s="1677">
        <v>319.90000000000003</v>
      </c>
      <c r="I32" s="1677">
        <v>136.31</v>
      </c>
      <c r="J32" s="1677">
        <v>509.09</v>
      </c>
      <c r="K32" s="1677">
        <v>110.59000000000003</v>
      </c>
      <c r="L32" s="1677">
        <v>1271.6600000000003</v>
      </c>
      <c r="M32" s="1677">
        <v>150.94000000000003</v>
      </c>
      <c r="N32" s="1677">
        <v>776.6099999999999</v>
      </c>
      <c r="O32" s="1677">
        <v>1179.01</v>
      </c>
      <c r="P32" s="1677">
        <v>1232.05</v>
      </c>
      <c r="Q32" s="1677">
        <v>570.90000000000032</v>
      </c>
      <c r="R32" s="1677">
        <v>637.84999999999991</v>
      </c>
      <c r="S32" s="1677">
        <v>128.99999999999997</v>
      </c>
      <c r="T32" s="1677">
        <v>60.639999999999986</v>
      </c>
      <c r="U32" s="1677">
        <v>646.1400000000001</v>
      </c>
      <c r="V32" s="1677">
        <v>563.89999999999986</v>
      </c>
      <c r="W32" s="1677">
        <v>291.59999999999997</v>
      </c>
      <c r="X32" s="1677">
        <v>846.64</v>
      </c>
      <c r="Y32" s="1673">
        <v>1149.07</v>
      </c>
      <c r="Z32" s="1673">
        <v>68.34</v>
      </c>
      <c r="AA32" s="1673">
        <v>262.64999999999998</v>
      </c>
      <c r="AB32" s="1673">
        <v>157.11000000000001</v>
      </c>
      <c r="AC32" s="1673">
        <v>21.65</v>
      </c>
      <c r="AD32" s="1673">
        <v>405.31</v>
      </c>
      <c r="AE32" s="1673">
        <v>110.53</v>
      </c>
      <c r="AF32" s="1673">
        <v>109.13</v>
      </c>
      <c r="AG32" s="1673">
        <v>22.77</v>
      </c>
      <c r="AH32" s="1673">
        <v>6</v>
      </c>
    </row>
    <row r="33" spans="1:34" s="1633" customFormat="1" ht="30" customHeight="1">
      <c r="A33" s="2021"/>
      <c r="B33" s="991" t="s">
        <v>781</v>
      </c>
      <c r="C33" s="1673">
        <f t="shared" si="25"/>
        <v>0</v>
      </c>
      <c r="D33" s="1673"/>
      <c r="E33" s="1673"/>
      <c r="F33" s="1673"/>
      <c r="G33" s="1673"/>
      <c r="H33" s="1673"/>
      <c r="I33" s="1673"/>
      <c r="J33" s="1673"/>
      <c r="K33" s="1673"/>
      <c r="L33" s="1673"/>
      <c r="M33" s="1673"/>
      <c r="N33" s="1673"/>
      <c r="O33" s="1673"/>
      <c r="P33" s="1673"/>
      <c r="Q33" s="1673"/>
      <c r="R33" s="1673"/>
      <c r="S33" s="1673"/>
      <c r="T33" s="1673"/>
      <c r="U33" s="1673"/>
      <c r="V33" s="1673"/>
      <c r="W33" s="1673"/>
      <c r="X33" s="1673"/>
      <c r="Y33" s="1673">
        <v>0</v>
      </c>
      <c r="Z33" s="1673">
        <v>0</v>
      </c>
      <c r="AA33" s="1673">
        <v>0</v>
      </c>
      <c r="AB33" s="1673">
        <v>0</v>
      </c>
      <c r="AC33" s="1673">
        <v>0</v>
      </c>
      <c r="AD33" s="1673">
        <v>0</v>
      </c>
      <c r="AE33" s="1673">
        <v>0</v>
      </c>
      <c r="AF33" s="1673">
        <v>0</v>
      </c>
      <c r="AG33" s="1673">
        <v>0</v>
      </c>
      <c r="AH33" s="1673">
        <v>0</v>
      </c>
    </row>
    <row r="34" spans="1:34" s="1633" customFormat="1" ht="30" customHeight="1">
      <c r="A34" s="2021"/>
      <c r="B34" s="991" t="s">
        <v>786</v>
      </c>
      <c r="C34" s="1673">
        <f t="shared" si="25"/>
        <v>0</v>
      </c>
      <c r="D34" s="1673"/>
      <c r="E34" s="1673"/>
      <c r="F34" s="1673"/>
      <c r="G34" s="1673"/>
      <c r="H34" s="1673"/>
      <c r="I34" s="1673"/>
      <c r="J34" s="1673"/>
      <c r="K34" s="1673"/>
      <c r="L34" s="1673"/>
      <c r="M34" s="1673"/>
      <c r="N34" s="1673"/>
      <c r="O34" s="1673"/>
      <c r="P34" s="1673"/>
      <c r="Q34" s="1673"/>
      <c r="R34" s="1673"/>
      <c r="S34" s="1673"/>
      <c r="T34" s="1673"/>
      <c r="U34" s="1673"/>
      <c r="V34" s="1673"/>
      <c r="W34" s="1673"/>
      <c r="X34" s="1673"/>
      <c r="Y34" s="1673">
        <v>0</v>
      </c>
      <c r="Z34" s="1673">
        <v>0</v>
      </c>
      <c r="AA34" s="1673">
        <v>0</v>
      </c>
      <c r="AB34" s="1673">
        <v>0</v>
      </c>
      <c r="AC34" s="1673">
        <v>0</v>
      </c>
      <c r="AD34" s="1673">
        <v>0</v>
      </c>
      <c r="AE34" s="1673">
        <v>0</v>
      </c>
      <c r="AF34" s="1673">
        <v>0</v>
      </c>
      <c r="AG34" s="1673">
        <v>0</v>
      </c>
      <c r="AH34" s="1673">
        <v>0</v>
      </c>
    </row>
    <row r="35" spans="1:34" s="1633" customFormat="1" ht="30" customHeight="1">
      <c r="A35" s="2021"/>
      <c r="B35" s="991" t="s">
        <v>799</v>
      </c>
      <c r="C35" s="1673">
        <f t="shared" si="25"/>
        <v>1436.21</v>
      </c>
      <c r="D35" s="1673">
        <v>0</v>
      </c>
      <c r="E35" s="1673"/>
      <c r="F35" s="1673"/>
      <c r="G35" s="1673"/>
      <c r="H35" s="1673">
        <v>0</v>
      </c>
      <c r="I35" s="1673"/>
      <c r="J35" s="1673"/>
      <c r="K35" s="1673"/>
      <c r="L35" s="1673"/>
      <c r="M35" s="1673"/>
      <c r="N35" s="1673"/>
      <c r="O35" s="1673">
        <v>1436.21</v>
      </c>
      <c r="P35" s="1673"/>
      <c r="Q35" s="1673"/>
      <c r="R35" s="1673"/>
      <c r="S35" s="1673"/>
      <c r="T35" s="1673"/>
      <c r="U35" s="1673"/>
      <c r="V35" s="1673"/>
      <c r="W35" s="1673"/>
      <c r="X35" s="1673"/>
      <c r="Y35" s="1673">
        <v>0</v>
      </c>
      <c r="Z35" s="1673">
        <v>0</v>
      </c>
      <c r="AA35" s="1673">
        <v>0</v>
      </c>
      <c r="AB35" s="1673">
        <v>0</v>
      </c>
      <c r="AC35" s="1673">
        <v>0</v>
      </c>
      <c r="AD35" s="1673">
        <v>0</v>
      </c>
      <c r="AE35" s="1673">
        <v>0</v>
      </c>
      <c r="AF35" s="1673">
        <v>0</v>
      </c>
      <c r="AG35" s="1673">
        <v>0</v>
      </c>
      <c r="AH35" s="1673">
        <v>0</v>
      </c>
    </row>
    <row r="36" spans="1:34" s="1633" customFormat="1" ht="30" customHeight="1">
      <c r="A36" s="2021"/>
      <c r="B36" s="991" t="s">
        <v>787</v>
      </c>
      <c r="C36" s="1673">
        <f t="shared" si="25"/>
        <v>0</v>
      </c>
      <c r="D36" s="1673"/>
      <c r="E36" s="1673"/>
      <c r="F36" s="1673"/>
      <c r="G36" s="1673"/>
      <c r="H36" s="1673"/>
      <c r="I36" s="1673"/>
      <c r="J36" s="1673"/>
      <c r="K36" s="1673"/>
      <c r="L36" s="1673"/>
      <c r="M36" s="1673"/>
      <c r="N36" s="1673"/>
      <c r="O36" s="1673"/>
      <c r="P36" s="1673"/>
      <c r="Q36" s="1673"/>
      <c r="R36" s="1673"/>
      <c r="S36" s="1673"/>
      <c r="T36" s="1673"/>
      <c r="U36" s="1673"/>
      <c r="V36" s="1673"/>
      <c r="W36" s="1673"/>
      <c r="X36" s="1673"/>
      <c r="Y36" s="1673">
        <v>0</v>
      </c>
      <c r="Z36" s="1673">
        <v>0</v>
      </c>
      <c r="AA36" s="1673">
        <v>0</v>
      </c>
      <c r="AB36" s="1673">
        <v>0</v>
      </c>
      <c r="AC36" s="1673">
        <v>0</v>
      </c>
      <c r="AD36" s="1673">
        <v>0</v>
      </c>
      <c r="AE36" s="1673">
        <v>0</v>
      </c>
      <c r="AF36" s="1673">
        <v>0</v>
      </c>
      <c r="AG36" s="1673">
        <v>0</v>
      </c>
      <c r="AH36" s="1673">
        <v>0</v>
      </c>
    </row>
    <row r="37" spans="1:34" s="1710" customFormat="1" ht="30" customHeight="1">
      <c r="A37" s="2021"/>
      <c r="B37" s="991" t="s">
        <v>1533</v>
      </c>
      <c r="C37" s="1673">
        <f>SUM(D37:AH37)</f>
        <v>0</v>
      </c>
      <c r="D37" s="1673">
        <v>0</v>
      </c>
      <c r="E37" s="1673">
        <v>0</v>
      </c>
      <c r="F37" s="1673">
        <v>0</v>
      </c>
      <c r="G37" s="1673">
        <v>0</v>
      </c>
      <c r="H37" s="1673">
        <v>0</v>
      </c>
      <c r="I37" s="1673">
        <v>0</v>
      </c>
      <c r="J37" s="1673">
        <v>0</v>
      </c>
      <c r="K37" s="1673">
        <v>0</v>
      </c>
      <c r="L37" s="1673">
        <v>0</v>
      </c>
      <c r="M37" s="1673">
        <v>0</v>
      </c>
      <c r="N37" s="1673">
        <v>0</v>
      </c>
      <c r="O37" s="1673">
        <v>0</v>
      </c>
      <c r="P37" s="1673">
        <v>0</v>
      </c>
      <c r="Q37" s="1673">
        <v>0</v>
      </c>
      <c r="R37" s="1673">
        <v>0</v>
      </c>
      <c r="S37" s="1673">
        <v>0</v>
      </c>
      <c r="T37" s="1673">
        <v>0</v>
      </c>
      <c r="U37" s="1673">
        <v>0</v>
      </c>
      <c r="V37" s="1673">
        <v>0</v>
      </c>
      <c r="W37" s="1673">
        <v>0</v>
      </c>
      <c r="X37" s="1673">
        <v>0</v>
      </c>
      <c r="Y37" s="1673">
        <v>0</v>
      </c>
      <c r="Z37" s="1673">
        <v>0</v>
      </c>
      <c r="AA37" s="1673">
        <v>0</v>
      </c>
      <c r="AB37" s="1673">
        <v>0</v>
      </c>
      <c r="AC37" s="1673">
        <v>0</v>
      </c>
      <c r="AD37" s="1673">
        <v>0</v>
      </c>
      <c r="AE37" s="1673">
        <v>0</v>
      </c>
      <c r="AF37" s="1673">
        <v>0</v>
      </c>
      <c r="AG37" s="1673">
        <v>0</v>
      </c>
      <c r="AH37" s="1673">
        <v>0</v>
      </c>
    </row>
    <row r="38" spans="1:34" s="1710" customFormat="1" ht="30" customHeight="1">
      <c r="A38" s="2021"/>
      <c r="B38" s="991" t="s">
        <v>1534</v>
      </c>
      <c r="C38" s="1673">
        <f>SUM(D38:AH38)</f>
        <v>0</v>
      </c>
      <c r="D38" s="1673">
        <v>0</v>
      </c>
      <c r="E38" s="1673">
        <v>0</v>
      </c>
      <c r="F38" s="1673">
        <v>0</v>
      </c>
      <c r="G38" s="1673">
        <v>0</v>
      </c>
      <c r="H38" s="1673">
        <v>0</v>
      </c>
      <c r="I38" s="1673">
        <v>0</v>
      </c>
      <c r="J38" s="1673">
        <v>0</v>
      </c>
      <c r="K38" s="1673">
        <v>0</v>
      </c>
      <c r="L38" s="1673">
        <v>0</v>
      </c>
      <c r="M38" s="1673">
        <v>0</v>
      </c>
      <c r="N38" s="1673">
        <v>0</v>
      </c>
      <c r="O38" s="1673">
        <v>0</v>
      </c>
      <c r="P38" s="1673">
        <v>0</v>
      </c>
      <c r="Q38" s="1673">
        <v>0</v>
      </c>
      <c r="R38" s="1673">
        <v>0</v>
      </c>
      <c r="S38" s="1673">
        <v>0</v>
      </c>
      <c r="T38" s="1673">
        <v>0</v>
      </c>
      <c r="U38" s="1673">
        <v>0</v>
      </c>
      <c r="V38" s="1673">
        <v>0</v>
      </c>
      <c r="W38" s="1673">
        <v>0</v>
      </c>
      <c r="X38" s="1673">
        <v>0</v>
      </c>
      <c r="Y38" s="1673">
        <v>0</v>
      </c>
      <c r="Z38" s="1673">
        <v>0</v>
      </c>
      <c r="AA38" s="1673">
        <v>0</v>
      </c>
      <c r="AB38" s="1673">
        <v>0</v>
      </c>
      <c r="AC38" s="1673">
        <v>0</v>
      </c>
      <c r="AD38" s="1673">
        <v>0</v>
      </c>
      <c r="AE38" s="1673">
        <v>0</v>
      </c>
      <c r="AF38" s="1673">
        <v>0</v>
      </c>
      <c r="AG38" s="1673">
        <v>0</v>
      </c>
      <c r="AH38" s="1673">
        <v>0</v>
      </c>
    </row>
    <row r="39" spans="1:34" s="1710" customFormat="1" ht="30" customHeight="1">
      <c r="A39" s="2021"/>
      <c r="B39" s="989" t="s">
        <v>1535</v>
      </c>
      <c r="C39" s="1673">
        <f>SUM(D39:AH39)</f>
        <v>0</v>
      </c>
      <c r="D39" s="1673">
        <v>0</v>
      </c>
      <c r="E39" s="1673">
        <v>0</v>
      </c>
      <c r="F39" s="1673">
        <v>0</v>
      </c>
      <c r="G39" s="1673">
        <v>0</v>
      </c>
      <c r="H39" s="1673">
        <v>0</v>
      </c>
      <c r="I39" s="1673">
        <v>0</v>
      </c>
      <c r="J39" s="1673">
        <v>0</v>
      </c>
      <c r="K39" s="1673">
        <v>0</v>
      </c>
      <c r="L39" s="1673">
        <v>0</v>
      </c>
      <c r="M39" s="1673">
        <v>0</v>
      </c>
      <c r="N39" s="1673">
        <v>0</v>
      </c>
      <c r="O39" s="1673">
        <v>0</v>
      </c>
      <c r="P39" s="1673">
        <v>0</v>
      </c>
      <c r="Q39" s="1673">
        <v>0</v>
      </c>
      <c r="R39" s="1673">
        <v>0</v>
      </c>
      <c r="S39" s="1673">
        <v>0</v>
      </c>
      <c r="T39" s="1673">
        <v>0</v>
      </c>
      <c r="U39" s="1673">
        <v>0</v>
      </c>
      <c r="V39" s="1673">
        <v>0</v>
      </c>
      <c r="W39" s="1673">
        <v>0</v>
      </c>
      <c r="X39" s="1673">
        <v>0</v>
      </c>
      <c r="Y39" s="1673">
        <v>0</v>
      </c>
      <c r="Z39" s="1673">
        <v>0</v>
      </c>
      <c r="AA39" s="1673">
        <v>0</v>
      </c>
      <c r="AB39" s="1673">
        <v>0</v>
      </c>
      <c r="AC39" s="1673">
        <v>0</v>
      </c>
      <c r="AD39" s="1673">
        <v>0</v>
      </c>
      <c r="AE39" s="1673">
        <v>0</v>
      </c>
      <c r="AF39" s="1673">
        <v>0</v>
      </c>
      <c r="AG39" s="1673">
        <v>0</v>
      </c>
      <c r="AH39" s="1673">
        <v>0</v>
      </c>
    </row>
    <row r="40" spans="1:34" s="1633" customFormat="1" ht="30" customHeight="1">
      <c r="A40" s="2021"/>
      <c r="B40" s="995" t="s">
        <v>802</v>
      </c>
      <c r="C40" s="1673">
        <f t="shared" si="25"/>
        <v>571.38</v>
      </c>
      <c r="D40" s="1673">
        <v>565.86</v>
      </c>
      <c r="E40" s="1674"/>
      <c r="F40" s="1674"/>
      <c r="G40" s="1674"/>
      <c r="H40" s="1674">
        <v>5.52</v>
      </c>
      <c r="I40" s="1674"/>
      <c r="J40" s="1674"/>
      <c r="K40" s="1674"/>
      <c r="L40" s="1674"/>
      <c r="M40" s="1674"/>
      <c r="N40" s="1674"/>
      <c r="O40" s="1674"/>
      <c r="P40" s="1674"/>
      <c r="Q40" s="1674"/>
      <c r="R40" s="1674"/>
      <c r="S40" s="1674"/>
      <c r="T40" s="1674"/>
      <c r="U40" s="1674"/>
      <c r="V40" s="1674"/>
      <c r="W40" s="1674"/>
      <c r="X40" s="1674"/>
      <c r="Y40" s="1673">
        <v>0</v>
      </c>
      <c r="Z40" s="1673">
        <v>0</v>
      </c>
      <c r="AA40" s="1673">
        <v>0</v>
      </c>
      <c r="AB40" s="1673">
        <v>0</v>
      </c>
      <c r="AC40" s="1673">
        <v>0</v>
      </c>
      <c r="AD40" s="1673">
        <v>0</v>
      </c>
      <c r="AE40" s="1673">
        <v>0</v>
      </c>
      <c r="AF40" s="1673">
        <v>0</v>
      </c>
      <c r="AG40" s="1673">
        <v>0</v>
      </c>
      <c r="AH40" s="1673">
        <v>0</v>
      </c>
    </row>
    <row r="41" spans="1:34" s="1633" customFormat="1" ht="30" customHeight="1">
      <c r="A41" s="2021"/>
      <c r="B41" s="995" t="s">
        <v>803</v>
      </c>
      <c r="C41" s="1673">
        <f t="shared" si="25"/>
        <v>4933.8500000000004</v>
      </c>
      <c r="D41" s="1673">
        <v>1241.6400000000001</v>
      </c>
      <c r="E41" s="1674">
        <v>374.33</v>
      </c>
      <c r="F41" s="1674">
        <v>66.050000000000011</v>
      </c>
      <c r="G41" s="1674">
        <v>409.98</v>
      </c>
      <c r="H41" s="1674">
        <v>376.37</v>
      </c>
      <c r="I41" s="1674">
        <v>293.65000000000003</v>
      </c>
      <c r="J41" s="1674">
        <v>67.420000000000016</v>
      </c>
      <c r="K41" s="1674">
        <v>74.110000000000014</v>
      </c>
      <c r="L41" s="1674">
        <v>577.33999999999992</v>
      </c>
      <c r="M41" s="1674">
        <v>767.83</v>
      </c>
      <c r="N41" s="1674">
        <v>449.18</v>
      </c>
      <c r="O41" s="1674">
        <v>232.74</v>
      </c>
      <c r="P41" s="1674">
        <v>3.21</v>
      </c>
      <c r="Q41" s="1674"/>
      <c r="R41" s="1674"/>
      <c r="S41" s="1674"/>
      <c r="T41" s="1674"/>
      <c r="U41" s="1674"/>
      <c r="V41" s="1674"/>
      <c r="W41" s="1674"/>
      <c r="X41" s="1674"/>
      <c r="Y41" s="1673">
        <v>0</v>
      </c>
      <c r="Z41" s="1673">
        <v>0</v>
      </c>
      <c r="AA41" s="1673">
        <v>0</v>
      </c>
      <c r="AB41" s="1673">
        <v>0</v>
      </c>
      <c r="AC41" s="1673">
        <v>0</v>
      </c>
      <c r="AD41" s="1673">
        <v>0</v>
      </c>
      <c r="AE41" s="1673">
        <v>0</v>
      </c>
      <c r="AF41" s="1673">
        <v>0</v>
      </c>
      <c r="AG41" s="1673">
        <v>0</v>
      </c>
      <c r="AH41" s="1673">
        <v>0</v>
      </c>
    </row>
    <row r="42" spans="1:34" s="1633" customFormat="1" ht="30" customHeight="1">
      <c r="A42" s="2021"/>
      <c r="B42" s="1011" t="s">
        <v>804</v>
      </c>
      <c r="C42" s="1673">
        <f t="shared" si="25"/>
        <v>248.99</v>
      </c>
      <c r="D42" s="1673"/>
      <c r="E42" s="1674"/>
      <c r="F42" s="1674"/>
      <c r="G42" s="1674"/>
      <c r="H42" s="1674"/>
      <c r="I42" s="1674"/>
      <c r="J42" s="1674">
        <v>13.879999999999999</v>
      </c>
      <c r="K42" s="1674"/>
      <c r="L42" s="1674"/>
      <c r="M42" s="1674"/>
      <c r="N42" s="1674"/>
      <c r="O42" s="1674"/>
      <c r="P42" s="1674"/>
      <c r="Q42" s="1674"/>
      <c r="R42" s="1674"/>
      <c r="S42" s="1674">
        <v>32.32</v>
      </c>
      <c r="T42" s="1674"/>
      <c r="U42" s="1674"/>
      <c r="V42" s="1674"/>
      <c r="W42" s="1674"/>
      <c r="X42" s="1674"/>
      <c r="Y42" s="1673">
        <v>0</v>
      </c>
      <c r="Z42" s="1673">
        <v>0</v>
      </c>
      <c r="AA42" s="1673">
        <v>0</v>
      </c>
      <c r="AB42" s="1673">
        <v>0</v>
      </c>
      <c r="AC42" s="1673">
        <v>202.79</v>
      </c>
      <c r="AD42" s="1673">
        <v>0</v>
      </c>
      <c r="AE42" s="1673">
        <v>0</v>
      </c>
      <c r="AF42" s="1673">
        <v>0</v>
      </c>
      <c r="AG42" s="1673">
        <v>0</v>
      </c>
      <c r="AH42" s="1673">
        <v>0</v>
      </c>
    </row>
    <row r="43" spans="1:34" ht="30" customHeight="1">
      <c r="A43" s="2021"/>
      <c r="B43" s="1011" t="s">
        <v>805</v>
      </c>
      <c r="C43" s="1673">
        <f t="shared" si="25"/>
        <v>0</v>
      </c>
      <c r="D43" s="1673"/>
      <c r="E43" s="1673"/>
      <c r="F43" s="1673"/>
      <c r="G43" s="1673"/>
      <c r="H43" s="1673"/>
      <c r="I43" s="1673"/>
      <c r="J43" s="1673"/>
      <c r="K43" s="1673"/>
      <c r="L43" s="1673"/>
      <c r="M43" s="1673"/>
      <c r="N43" s="1673"/>
      <c r="O43" s="1673"/>
      <c r="P43" s="1673"/>
      <c r="Q43" s="1673"/>
      <c r="R43" s="1673"/>
      <c r="S43" s="1673"/>
      <c r="T43" s="1673"/>
      <c r="U43" s="1673"/>
      <c r="V43" s="1673"/>
      <c r="W43" s="1673"/>
      <c r="X43" s="1673"/>
      <c r="Y43" s="1673">
        <v>0</v>
      </c>
      <c r="Z43" s="1673">
        <v>0</v>
      </c>
      <c r="AA43" s="1673">
        <v>0</v>
      </c>
      <c r="AB43" s="1673">
        <v>0</v>
      </c>
      <c r="AC43" s="1673">
        <v>0</v>
      </c>
      <c r="AD43" s="1673">
        <v>0</v>
      </c>
      <c r="AE43" s="1673">
        <v>0</v>
      </c>
      <c r="AF43" s="1673">
        <v>0</v>
      </c>
      <c r="AG43" s="1673">
        <v>0</v>
      </c>
      <c r="AH43" s="1673">
        <v>0</v>
      </c>
    </row>
    <row r="44" spans="1:34" s="1708" customFormat="1" ht="30" customHeight="1">
      <c r="A44" s="2021"/>
      <c r="B44" s="1011" t="s">
        <v>1536</v>
      </c>
      <c r="C44" s="1673">
        <f t="shared" si="25"/>
        <v>0</v>
      </c>
      <c r="D44" s="1673">
        <v>0</v>
      </c>
      <c r="E44" s="1673">
        <v>0</v>
      </c>
      <c r="F44" s="1673">
        <v>0</v>
      </c>
      <c r="G44" s="1673">
        <v>0</v>
      </c>
      <c r="H44" s="1673">
        <v>0</v>
      </c>
      <c r="I44" s="1673">
        <v>0</v>
      </c>
      <c r="J44" s="1673">
        <v>0</v>
      </c>
      <c r="K44" s="1673">
        <v>0</v>
      </c>
      <c r="L44" s="1673">
        <v>0</v>
      </c>
      <c r="M44" s="1673">
        <v>0</v>
      </c>
      <c r="N44" s="1673">
        <v>0</v>
      </c>
      <c r="O44" s="1673">
        <v>0</v>
      </c>
      <c r="P44" s="1673">
        <v>0</v>
      </c>
      <c r="Q44" s="1673">
        <v>0</v>
      </c>
      <c r="R44" s="1673">
        <v>0</v>
      </c>
      <c r="S44" s="1673">
        <v>0</v>
      </c>
      <c r="T44" s="1673">
        <v>0</v>
      </c>
      <c r="U44" s="1673">
        <v>0</v>
      </c>
      <c r="V44" s="1673">
        <v>0</v>
      </c>
      <c r="W44" s="1673">
        <v>0</v>
      </c>
      <c r="X44" s="1673">
        <v>0</v>
      </c>
      <c r="Y44" s="1673">
        <v>0</v>
      </c>
      <c r="Z44" s="1673">
        <v>0</v>
      </c>
      <c r="AA44" s="1673">
        <v>0</v>
      </c>
      <c r="AB44" s="1673">
        <v>0</v>
      </c>
      <c r="AC44" s="1673">
        <v>0</v>
      </c>
      <c r="AD44" s="1673">
        <v>0</v>
      </c>
      <c r="AE44" s="1673">
        <v>0</v>
      </c>
      <c r="AF44" s="1673">
        <v>0</v>
      </c>
      <c r="AG44" s="1673">
        <v>0</v>
      </c>
      <c r="AH44" s="1673">
        <v>0</v>
      </c>
    </row>
    <row r="45" spans="1:34" ht="30" customHeight="1">
      <c r="A45" s="2021"/>
      <c r="B45" s="995" t="s">
        <v>807</v>
      </c>
      <c r="C45" s="1673">
        <f t="shared" si="25"/>
        <v>88.93</v>
      </c>
      <c r="D45" s="1673">
        <v>88.25</v>
      </c>
      <c r="E45" s="1673"/>
      <c r="F45" s="1673"/>
      <c r="G45" s="1673"/>
      <c r="H45" s="1673"/>
      <c r="I45" s="1673"/>
      <c r="J45" s="1673"/>
      <c r="K45" s="1673"/>
      <c r="L45" s="1673"/>
      <c r="M45" s="1673"/>
      <c r="N45" s="1673"/>
      <c r="O45" s="1673"/>
      <c r="P45" s="1673"/>
      <c r="Q45" s="1673"/>
      <c r="R45" s="1673"/>
      <c r="S45" s="1673"/>
      <c r="T45" s="1673"/>
      <c r="U45" s="1673"/>
      <c r="V45" s="1673"/>
      <c r="W45" s="1673"/>
      <c r="X45" s="1673"/>
      <c r="Y45" s="1673">
        <v>0</v>
      </c>
      <c r="Z45" s="1673">
        <v>0</v>
      </c>
      <c r="AA45" s="1673">
        <v>0</v>
      </c>
      <c r="AB45" s="1673">
        <v>0</v>
      </c>
      <c r="AC45" s="1673">
        <v>0</v>
      </c>
      <c r="AD45" s="1673">
        <v>0</v>
      </c>
      <c r="AE45" s="1673">
        <v>0.68</v>
      </c>
      <c r="AF45" s="1673">
        <v>0</v>
      </c>
      <c r="AG45" s="1673">
        <v>0</v>
      </c>
      <c r="AH45" s="1673">
        <v>0</v>
      </c>
    </row>
    <row r="46" spans="1:34" ht="30" customHeight="1">
      <c r="A46" s="2021"/>
      <c r="B46" s="991" t="s">
        <v>808</v>
      </c>
      <c r="C46" s="1673">
        <f t="shared" si="25"/>
        <v>2787.59</v>
      </c>
      <c r="D46" s="1673"/>
      <c r="E46" s="1674"/>
      <c r="F46" s="1674"/>
      <c r="G46" s="1674"/>
      <c r="H46" s="1674"/>
      <c r="I46" s="1674"/>
      <c r="J46" s="1674"/>
      <c r="K46" s="1674">
        <v>189.11</v>
      </c>
      <c r="L46" s="1674"/>
      <c r="M46" s="1674"/>
      <c r="N46" s="1674"/>
      <c r="O46" s="1674"/>
      <c r="P46" s="1674"/>
      <c r="Q46" s="1674"/>
      <c r="R46" s="1674"/>
      <c r="S46" s="1674"/>
      <c r="T46" s="1674"/>
      <c r="U46" s="1674"/>
      <c r="V46" s="1674"/>
      <c r="W46" s="1674"/>
      <c r="X46" s="1674"/>
      <c r="Y46" s="1673">
        <v>2298.48</v>
      </c>
      <c r="Z46" s="1673">
        <v>300</v>
      </c>
      <c r="AA46" s="1673">
        <v>0</v>
      </c>
      <c r="AB46" s="1673">
        <v>0</v>
      </c>
      <c r="AC46" s="1673">
        <v>0</v>
      </c>
      <c r="AD46" s="1673">
        <v>0</v>
      </c>
      <c r="AE46" s="1673">
        <v>0</v>
      </c>
      <c r="AF46" s="1673">
        <v>0</v>
      </c>
      <c r="AG46" s="1673">
        <v>0</v>
      </c>
      <c r="AH46" s="1673">
        <v>0</v>
      </c>
    </row>
    <row r="47" spans="1:34" ht="30" customHeight="1">
      <c r="A47" s="2021"/>
      <c r="B47" s="1011" t="s">
        <v>821</v>
      </c>
      <c r="C47" s="1673">
        <f t="shared" si="25"/>
        <v>0</v>
      </c>
      <c r="D47" s="1673"/>
      <c r="E47" s="1673"/>
      <c r="F47" s="1673"/>
      <c r="G47" s="1673"/>
      <c r="H47" s="1673"/>
      <c r="I47" s="1673"/>
      <c r="J47" s="1673"/>
      <c r="K47" s="1673"/>
      <c r="L47" s="1673"/>
      <c r="M47" s="1673"/>
      <c r="N47" s="1673"/>
      <c r="O47" s="1673"/>
      <c r="P47" s="1673"/>
      <c r="Q47" s="1673"/>
      <c r="R47" s="1673"/>
      <c r="S47" s="1673"/>
      <c r="T47" s="1673"/>
      <c r="U47" s="1673"/>
      <c r="V47" s="1673"/>
      <c r="W47" s="1673"/>
      <c r="X47" s="1673"/>
      <c r="Y47" s="1673">
        <v>0</v>
      </c>
      <c r="Z47" s="1673">
        <v>0</v>
      </c>
      <c r="AA47" s="1673">
        <v>0</v>
      </c>
      <c r="AB47" s="1673">
        <v>0</v>
      </c>
      <c r="AC47" s="1673">
        <v>0</v>
      </c>
      <c r="AD47" s="1673">
        <v>0</v>
      </c>
      <c r="AE47" s="1673">
        <v>0</v>
      </c>
      <c r="AF47" s="1673">
        <v>0</v>
      </c>
      <c r="AG47" s="1673">
        <v>0</v>
      </c>
      <c r="AH47" s="1673">
        <v>0</v>
      </c>
    </row>
    <row r="48" spans="1:34" ht="30" customHeight="1">
      <c r="A48" s="2021"/>
      <c r="B48" s="1011" t="s">
        <v>822</v>
      </c>
      <c r="C48" s="1673">
        <f t="shared" si="25"/>
        <v>1.33</v>
      </c>
      <c r="D48" s="1673"/>
      <c r="E48" s="1673"/>
      <c r="F48" s="1673"/>
      <c r="G48" s="1673"/>
      <c r="H48" s="1673"/>
      <c r="I48" s="1673"/>
      <c r="J48" s="1673"/>
      <c r="K48" s="1673"/>
      <c r="L48" s="1673"/>
      <c r="M48" s="1673"/>
      <c r="N48" s="1673"/>
      <c r="O48" s="1673"/>
      <c r="P48" s="1673"/>
      <c r="Q48" s="1673"/>
      <c r="R48" s="1673"/>
      <c r="S48" s="1673"/>
      <c r="T48" s="1673"/>
      <c r="U48" s="1673"/>
      <c r="V48" s="1673"/>
      <c r="W48" s="1673"/>
      <c r="X48" s="1673"/>
      <c r="Y48" s="1673">
        <v>0</v>
      </c>
      <c r="Z48" s="1673">
        <v>0</v>
      </c>
      <c r="AA48" s="1673">
        <v>0</v>
      </c>
      <c r="AB48" s="1673">
        <v>0</v>
      </c>
      <c r="AC48" s="1673">
        <v>0</v>
      </c>
      <c r="AD48" s="1673">
        <v>0</v>
      </c>
      <c r="AE48" s="1673">
        <v>0</v>
      </c>
      <c r="AF48" s="1673">
        <v>1.33</v>
      </c>
      <c r="AG48" s="1673">
        <v>0</v>
      </c>
      <c r="AH48" s="1673">
        <v>0</v>
      </c>
    </row>
    <row r="49" spans="1:34" ht="19.5" customHeight="1">
      <c r="A49" s="2021"/>
      <c r="B49" s="1249" t="s">
        <v>952</v>
      </c>
      <c r="C49" s="1673">
        <f t="shared" si="25"/>
        <v>1091.6500000000001</v>
      </c>
      <c r="D49" s="1673"/>
      <c r="E49" s="1673"/>
      <c r="F49" s="1673"/>
      <c r="G49" s="1673"/>
      <c r="H49" s="1673"/>
      <c r="I49" s="1673"/>
      <c r="J49" s="1673"/>
      <c r="K49" s="1673"/>
      <c r="L49" s="1673"/>
      <c r="M49" s="1673"/>
      <c r="N49" s="1673"/>
      <c r="O49" s="1677">
        <v>1091.6500000000001</v>
      </c>
      <c r="P49" s="1673"/>
      <c r="Q49" s="1673"/>
      <c r="R49" s="1673"/>
      <c r="S49" s="1673"/>
      <c r="T49" s="1673"/>
      <c r="U49" s="1673"/>
      <c r="V49" s="1673"/>
      <c r="W49" s="1673"/>
      <c r="X49" s="1673"/>
      <c r="Y49" s="1673">
        <v>0</v>
      </c>
      <c r="Z49" s="1673">
        <v>0</v>
      </c>
      <c r="AA49" s="1673">
        <v>0</v>
      </c>
      <c r="AB49" s="1673">
        <v>0</v>
      </c>
      <c r="AC49" s="1673">
        <v>0</v>
      </c>
      <c r="AD49" s="1673">
        <v>0</v>
      </c>
      <c r="AE49" s="1673">
        <v>0</v>
      </c>
      <c r="AF49" s="1673">
        <v>0</v>
      </c>
      <c r="AG49" s="1673">
        <v>0</v>
      </c>
      <c r="AH49" s="1673">
        <v>0</v>
      </c>
    </row>
    <row r="50" spans="1:34" ht="19.5" customHeight="1">
      <c r="A50" s="2391" t="s">
        <v>789</v>
      </c>
      <c r="B50" s="1675" t="s">
        <v>41</v>
      </c>
      <c r="C50" s="1676">
        <f>SUM(C51:C72)</f>
        <v>213460.22</v>
      </c>
      <c r="D50" s="1675">
        <f>SUM('서구 배수관'!D51:'서구 배수관'!D72)</f>
        <v>50424.149999999994</v>
      </c>
      <c r="E50" s="1675">
        <f>SUM('서구 배수관'!E51:'서구 배수관'!E72)</f>
        <v>1104.2900000000002</v>
      </c>
      <c r="F50" s="1675">
        <f>SUM('서구 배수관'!F51:'서구 배수관'!F72)</f>
        <v>4244.3599999999997</v>
      </c>
      <c r="G50" s="1675">
        <f>SUM('서구 배수관'!G51:'서구 배수관'!G72)</f>
        <v>4418.3999999999996</v>
      </c>
      <c r="H50" s="1675">
        <f>SUM('서구 배수관'!H51:'서구 배수관'!H72)</f>
        <v>8897.4</v>
      </c>
      <c r="I50" s="1675">
        <f>SUM('서구 배수관'!I51:'서구 배수관'!I72)</f>
        <v>5127.1000000000004</v>
      </c>
      <c r="J50" s="1675">
        <f>SUM('서구 배수관'!J51:'서구 배수관'!J72)</f>
        <v>4091.0500000000006</v>
      </c>
      <c r="K50" s="1675">
        <f>SUM('서구 배수관'!K51:'서구 배수관'!K72)</f>
        <v>1683.64</v>
      </c>
      <c r="L50" s="1675">
        <f>SUM('서구 배수관'!L51:'서구 배수관'!L72)</f>
        <v>7431.5</v>
      </c>
      <c r="M50" s="1675">
        <f>SUM('서구 배수관'!M51:'서구 배수관'!M72)</f>
        <v>1916.29</v>
      </c>
      <c r="N50" s="1675">
        <f>SUM('서구 배수관'!N51:'서구 배수관'!N72)</f>
        <v>9848.9399999999987</v>
      </c>
      <c r="O50" s="1675">
        <f>SUM('서구 배수관'!O51:'서구 배수관'!O72)</f>
        <v>4871.2099999999991</v>
      </c>
      <c r="P50" s="1675">
        <f>SUM('서구 배수관'!P51:'서구 배수관'!P72)</f>
        <v>9501.25</v>
      </c>
      <c r="Q50" s="1675">
        <f>SUM('서구 배수관'!Q51:'서구 배수관'!Q72)</f>
        <v>2520.0500000000002</v>
      </c>
      <c r="R50" s="1675">
        <f>SUM('서구 배수관'!R51:'서구 배수관'!R72)</f>
        <v>1966.2899999999991</v>
      </c>
      <c r="S50" s="1675">
        <f>SUM('서구 배수관'!S51:'서구 배수관'!S72)</f>
        <v>2072.5600000000004</v>
      </c>
      <c r="T50" s="1675">
        <f>SUM('서구 배수관'!T51:'서구 배수관'!T72)</f>
        <v>674.35000000000014</v>
      </c>
      <c r="U50" s="1675">
        <f>SUM('서구 배수관'!U51:'서구 배수관'!U72)</f>
        <v>2939.28</v>
      </c>
      <c r="V50" s="1675">
        <f>SUM('서구 배수관'!V51:'서구 배수관'!V72)</f>
        <v>11834.290000000006</v>
      </c>
      <c r="W50" s="1675">
        <f>SUM('서구 배수관'!W51:'서구 배수관'!W72)</f>
        <v>24728.329999999998</v>
      </c>
      <c r="X50" s="1675">
        <f>SUM('서구 배수관'!X51:'서구 배수관'!X72)</f>
        <v>9178.100000000004</v>
      </c>
      <c r="Y50" s="1675">
        <f>SUM('서구 배수관'!Y51:'서구 배수관'!Y72)</f>
        <v>6957.86</v>
      </c>
      <c r="Z50" s="1675">
        <f>SUM('서구 배수관'!Z51:'서구 배수관'!Z72)</f>
        <v>8511.93</v>
      </c>
      <c r="AA50" s="1675">
        <f>SUM('서구 배수관'!AA51:'서구 배수관'!AA72)</f>
        <v>3672.8900000000003</v>
      </c>
      <c r="AB50" s="1675">
        <f>SUM('서구 배수관'!AB51:'서구 배수관'!AB72)</f>
        <v>1780.79</v>
      </c>
      <c r="AC50" s="1675">
        <f>SUM('서구 배수관'!AC51:'서구 배수관'!AC72)</f>
        <v>3744.69</v>
      </c>
      <c r="AD50" s="1675">
        <f>SUM('서구 배수관'!AD51:'서구 배수관'!AD72)</f>
        <v>3989.56</v>
      </c>
      <c r="AE50" s="1675">
        <f>SUM('서구 배수관'!AE51:'서구 배수관'!AE72)</f>
        <v>5804.23</v>
      </c>
      <c r="AF50" s="1675">
        <f>SUM('서구 배수관'!AF51:'서구 배수관'!AF72)</f>
        <v>1602.4900000000002</v>
      </c>
      <c r="AG50" s="1675">
        <f>SUM('서구 배수관'!AG51:'서구 배수관'!AG72)</f>
        <v>4827.66</v>
      </c>
      <c r="AH50" s="1675">
        <f>SUM('서구 배수관'!AH51:'서구 배수관'!AH72)</f>
        <v>3095.29</v>
      </c>
    </row>
    <row r="51" spans="1:34" ht="19.5" customHeight="1">
      <c r="A51" s="2391" t="s">
        <v>789</v>
      </c>
      <c r="B51" s="989" t="s">
        <v>951</v>
      </c>
      <c r="C51" s="1673">
        <f t="shared" si="25"/>
        <v>4558.1000000000004</v>
      </c>
      <c r="D51" s="1673"/>
      <c r="E51" s="1673"/>
      <c r="F51" s="1673"/>
      <c r="G51" s="1673"/>
      <c r="H51" s="1673"/>
      <c r="I51" s="1673"/>
      <c r="J51" s="1673"/>
      <c r="K51" s="1673"/>
      <c r="L51" s="1673"/>
      <c r="M51" s="1673"/>
      <c r="N51" s="1673"/>
      <c r="O51" s="1673"/>
      <c r="P51" s="1673"/>
      <c r="Q51" s="1673"/>
      <c r="R51" s="1673"/>
      <c r="S51" s="1673"/>
      <c r="T51" s="1673"/>
      <c r="U51" s="1673"/>
      <c r="V51" s="1673"/>
      <c r="W51" s="1673"/>
      <c r="X51" s="1673"/>
      <c r="Y51" s="1673">
        <v>0</v>
      </c>
      <c r="Z51" s="1673">
        <v>0</v>
      </c>
      <c r="AA51" s="1673">
        <v>0</v>
      </c>
      <c r="AB51" s="1673">
        <v>0</v>
      </c>
      <c r="AC51" s="1673">
        <v>0</v>
      </c>
      <c r="AD51" s="1673">
        <v>0</v>
      </c>
      <c r="AE51" s="1673">
        <v>0.69</v>
      </c>
      <c r="AF51" s="1673">
        <v>697.26</v>
      </c>
      <c r="AG51" s="1673">
        <v>2627.82</v>
      </c>
      <c r="AH51" s="1673">
        <v>1232.33</v>
      </c>
    </row>
    <row r="52" spans="1:34" ht="30" customHeight="1">
      <c r="A52" s="2021"/>
      <c r="B52" s="989" t="s">
        <v>796</v>
      </c>
      <c r="C52" s="1673">
        <f t="shared" si="25"/>
        <v>74.83</v>
      </c>
      <c r="D52" s="1673">
        <v>74.83</v>
      </c>
      <c r="E52" s="1673"/>
      <c r="F52" s="1673"/>
      <c r="G52" s="1673"/>
      <c r="H52" s="1673"/>
      <c r="I52" s="1673"/>
      <c r="J52" s="1673"/>
      <c r="K52" s="1673"/>
      <c r="L52" s="1673"/>
      <c r="M52" s="1673"/>
      <c r="N52" s="1673"/>
      <c r="O52" s="1673"/>
      <c r="P52" s="1673"/>
      <c r="Q52" s="1673"/>
      <c r="R52" s="1673"/>
      <c r="S52" s="1673"/>
      <c r="T52" s="1673"/>
      <c r="U52" s="1673"/>
      <c r="V52" s="1673"/>
      <c r="W52" s="1673"/>
      <c r="X52" s="1673"/>
      <c r="Y52" s="1673">
        <v>0</v>
      </c>
      <c r="Z52" s="1673">
        <v>0</v>
      </c>
      <c r="AA52" s="1673">
        <v>0</v>
      </c>
      <c r="AB52" s="1673">
        <v>0</v>
      </c>
      <c r="AC52" s="1673">
        <v>0</v>
      </c>
      <c r="AD52" s="1673">
        <v>0</v>
      </c>
      <c r="AE52" s="1673">
        <v>0</v>
      </c>
      <c r="AF52" s="1673">
        <v>0</v>
      </c>
      <c r="AG52" s="1673">
        <v>0</v>
      </c>
      <c r="AH52" s="1673">
        <v>0</v>
      </c>
    </row>
    <row r="53" spans="1:34" ht="30" customHeight="1">
      <c r="A53" s="2021"/>
      <c r="B53" s="989" t="s">
        <v>797</v>
      </c>
      <c r="C53" s="1673">
        <f t="shared" si="25"/>
        <v>21937.879999999997</v>
      </c>
      <c r="D53" s="1673">
        <v>3314.48</v>
      </c>
      <c r="E53" s="1674"/>
      <c r="F53" s="1674"/>
      <c r="G53" s="1674"/>
      <c r="H53" s="1674">
        <v>5</v>
      </c>
      <c r="I53" s="1674"/>
      <c r="J53" s="1674"/>
      <c r="K53" s="1674"/>
      <c r="L53" s="1674"/>
      <c r="M53" s="1674">
        <v>57.5</v>
      </c>
      <c r="N53" s="1674"/>
      <c r="O53" s="1674">
        <v>120.7</v>
      </c>
      <c r="P53" s="1674"/>
      <c r="Q53" s="1674"/>
      <c r="R53" s="1674"/>
      <c r="S53" s="1674"/>
      <c r="T53" s="1674"/>
      <c r="U53" s="1674">
        <v>0.19</v>
      </c>
      <c r="V53" s="1674">
        <v>1178.4700000000005</v>
      </c>
      <c r="W53" s="1674">
        <v>17235.999999999996</v>
      </c>
      <c r="X53" s="1674"/>
      <c r="Y53" s="1673">
        <v>10</v>
      </c>
      <c r="Z53" s="1673">
        <v>0</v>
      </c>
      <c r="AA53" s="1673">
        <v>0</v>
      </c>
      <c r="AB53" s="1673">
        <v>0</v>
      </c>
      <c r="AC53" s="1673">
        <v>0</v>
      </c>
      <c r="AD53" s="1673">
        <v>0</v>
      </c>
      <c r="AE53" s="1673">
        <v>10</v>
      </c>
      <c r="AF53" s="1673">
        <v>0</v>
      </c>
      <c r="AG53" s="1673">
        <v>5.54</v>
      </c>
      <c r="AH53" s="1673">
        <v>0</v>
      </c>
    </row>
    <row r="54" spans="1:34" ht="30" customHeight="1">
      <c r="A54" s="2021"/>
      <c r="B54" s="989" t="s">
        <v>798</v>
      </c>
      <c r="C54" s="1673">
        <f t="shared" si="25"/>
        <v>108.99000000000001</v>
      </c>
      <c r="D54" s="1673"/>
      <c r="E54" s="1673"/>
      <c r="F54" s="1673"/>
      <c r="G54" s="1673"/>
      <c r="H54" s="1673"/>
      <c r="I54" s="1673"/>
      <c r="J54" s="1673"/>
      <c r="K54" s="1673"/>
      <c r="L54" s="1673"/>
      <c r="M54" s="1673"/>
      <c r="N54" s="1673"/>
      <c r="O54" s="1673"/>
      <c r="P54" s="1673"/>
      <c r="Q54" s="1673"/>
      <c r="R54" s="1673"/>
      <c r="S54" s="1673"/>
      <c r="T54" s="1673"/>
      <c r="U54" s="1673"/>
      <c r="V54" s="1673"/>
      <c r="W54" s="1673"/>
      <c r="X54" s="1673"/>
      <c r="Y54" s="1673">
        <v>0</v>
      </c>
      <c r="Z54" s="1673">
        <v>0</v>
      </c>
      <c r="AA54" s="1673">
        <v>0.23</v>
      </c>
      <c r="AB54" s="1673">
        <v>0</v>
      </c>
      <c r="AC54" s="1673">
        <v>0</v>
      </c>
      <c r="AD54" s="1673">
        <v>0</v>
      </c>
      <c r="AE54" s="1673">
        <v>108.76</v>
      </c>
      <c r="AF54" s="1673">
        <v>0</v>
      </c>
      <c r="AG54" s="1673">
        <v>0</v>
      </c>
      <c r="AH54" s="1673">
        <v>0</v>
      </c>
    </row>
    <row r="55" spans="1:34" ht="30" customHeight="1">
      <c r="A55" s="2021"/>
      <c r="B55" s="989" t="s">
        <v>780</v>
      </c>
      <c r="C55" s="1673">
        <f t="shared" si="25"/>
        <v>134918.13</v>
      </c>
      <c r="D55" s="1673">
        <v>43779.28</v>
      </c>
      <c r="E55" s="1674">
        <v>228.77</v>
      </c>
      <c r="F55" s="1674">
        <v>304.51000000000005</v>
      </c>
      <c r="G55" s="1674">
        <v>1370.72</v>
      </c>
      <c r="H55" s="1674">
        <v>2669.2999999999997</v>
      </c>
      <c r="I55" s="1674">
        <v>525.69999999999993</v>
      </c>
      <c r="J55" s="1674">
        <v>559.80999999999983</v>
      </c>
      <c r="K55" s="1674">
        <v>355.77</v>
      </c>
      <c r="L55" s="1674">
        <v>6494.66</v>
      </c>
      <c r="M55" s="1674">
        <v>663.3499999999998</v>
      </c>
      <c r="N55" s="1674">
        <v>1187.6500000000001</v>
      </c>
      <c r="O55" s="1674">
        <v>1931.2099999999998</v>
      </c>
      <c r="P55" s="1674">
        <v>7940.7400000000007</v>
      </c>
      <c r="Q55" s="1674">
        <v>2520.0500000000002</v>
      </c>
      <c r="R55" s="1674">
        <v>1966.2899999999991</v>
      </c>
      <c r="S55" s="1674">
        <v>1475.4100000000003</v>
      </c>
      <c r="T55" s="1674">
        <v>674.35000000000014</v>
      </c>
      <c r="U55" s="1674">
        <v>2939.09</v>
      </c>
      <c r="V55" s="1674">
        <v>10653.030000000006</v>
      </c>
      <c r="W55" s="1674">
        <v>7492.3300000000008</v>
      </c>
      <c r="X55" s="1674">
        <v>8348.3000000000047</v>
      </c>
      <c r="Y55" s="1673">
        <v>4664.32</v>
      </c>
      <c r="Z55" s="1673">
        <v>7961.6</v>
      </c>
      <c r="AA55" s="1673">
        <v>3365.15</v>
      </c>
      <c r="AB55" s="1673">
        <v>1645.85</v>
      </c>
      <c r="AC55" s="1673">
        <v>3573.21</v>
      </c>
      <c r="AD55" s="1673">
        <v>3989.56</v>
      </c>
      <c r="AE55" s="1673">
        <v>4812.3900000000003</v>
      </c>
      <c r="AF55" s="1673">
        <v>479.62</v>
      </c>
      <c r="AG55" s="1673">
        <v>346.11</v>
      </c>
      <c r="AH55" s="1673">
        <v>0</v>
      </c>
    </row>
    <row r="56" spans="1:34" ht="30" customHeight="1">
      <c r="A56" s="2021"/>
      <c r="B56" s="991" t="s">
        <v>781</v>
      </c>
      <c r="C56" s="1673">
        <f t="shared" si="25"/>
        <v>0</v>
      </c>
      <c r="D56" s="1673"/>
      <c r="E56" s="1673"/>
      <c r="F56" s="1673"/>
      <c r="G56" s="1673"/>
      <c r="H56" s="1673"/>
      <c r="I56" s="1673"/>
      <c r="J56" s="1673"/>
      <c r="K56" s="1673"/>
      <c r="L56" s="1673"/>
      <c r="M56" s="1673"/>
      <c r="N56" s="1673"/>
      <c r="O56" s="1673"/>
      <c r="P56" s="1673"/>
      <c r="Q56" s="1673"/>
      <c r="R56" s="1673"/>
      <c r="S56" s="1673"/>
      <c r="T56" s="1673"/>
      <c r="U56" s="1673"/>
      <c r="V56" s="1673"/>
      <c r="W56" s="1673"/>
      <c r="X56" s="1673"/>
      <c r="Y56" s="1673">
        <v>0</v>
      </c>
      <c r="Z56" s="1673">
        <v>0</v>
      </c>
      <c r="AA56" s="1673">
        <v>0</v>
      </c>
      <c r="AB56" s="1673">
        <v>0</v>
      </c>
      <c r="AC56" s="1673">
        <v>0</v>
      </c>
      <c r="AD56" s="1673">
        <v>0</v>
      </c>
      <c r="AE56" s="1673">
        <v>0</v>
      </c>
      <c r="AF56" s="1673">
        <v>0</v>
      </c>
      <c r="AG56" s="1673">
        <v>0</v>
      </c>
      <c r="AH56" s="1673">
        <v>0</v>
      </c>
    </row>
    <row r="57" spans="1:34" ht="30" customHeight="1">
      <c r="A57" s="2021"/>
      <c r="B57" s="991" t="s">
        <v>786</v>
      </c>
      <c r="C57" s="1673">
        <f t="shared" si="25"/>
        <v>0</v>
      </c>
      <c r="D57" s="1673"/>
      <c r="E57" s="1673"/>
      <c r="F57" s="1673"/>
      <c r="G57" s="1673"/>
      <c r="H57" s="1673"/>
      <c r="I57" s="1673"/>
      <c r="J57" s="1673"/>
      <c r="K57" s="1673"/>
      <c r="L57" s="1673"/>
      <c r="M57" s="1673"/>
      <c r="N57" s="1673"/>
      <c r="O57" s="1673"/>
      <c r="P57" s="1673"/>
      <c r="Q57" s="1673"/>
      <c r="R57" s="1673"/>
      <c r="S57" s="1673"/>
      <c r="T57" s="1673"/>
      <c r="U57" s="1673"/>
      <c r="V57" s="1673"/>
      <c r="W57" s="1673"/>
      <c r="X57" s="1673"/>
      <c r="Y57" s="1673">
        <v>0</v>
      </c>
      <c r="Z57" s="1673">
        <v>0</v>
      </c>
      <c r="AA57" s="1673">
        <v>0</v>
      </c>
      <c r="AB57" s="1673">
        <v>0</v>
      </c>
      <c r="AC57" s="1673">
        <v>0</v>
      </c>
      <c r="AD57" s="1673">
        <v>0</v>
      </c>
      <c r="AE57" s="1673">
        <v>0</v>
      </c>
      <c r="AF57" s="1673">
        <v>0</v>
      </c>
      <c r="AG57" s="1673">
        <v>0</v>
      </c>
      <c r="AH57" s="1673">
        <v>0</v>
      </c>
    </row>
    <row r="58" spans="1:34" ht="30" customHeight="1">
      <c r="A58" s="2021"/>
      <c r="B58" s="991" t="s">
        <v>799</v>
      </c>
      <c r="C58" s="1673">
        <f t="shared" si="25"/>
        <v>11594.279999999999</v>
      </c>
      <c r="D58" s="1673">
        <v>229.87</v>
      </c>
      <c r="E58" s="1674"/>
      <c r="F58" s="1674"/>
      <c r="G58" s="1674">
        <v>508.3</v>
      </c>
      <c r="H58" s="1674">
        <v>486.77</v>
      </c>
      <c r="I58" s="1674"/>
      <c r="J58" s="1674"/>
      <c r="K58" s="1674"/>
      <c r="L58" s="1674">
        <v>11</v>
      </c>
      <c r="M58" s="1674">
        <v>757.94</v>
      </c>
      <c r="N58" s="1674">
        <v>7754.58</v>
      </c>
      <c r="O58" s="1674">
        <v>1722.5499999999995</v>
      </c>
      <c r="P58" s="1674">
        <v>0.24</v>
      </c>
      <c r="Q58" s="1674"/>
      <c r="R58" s="1674"/>
      <c r="S58" s="1674"/>
      <c r="T58" s="1674"/>
      <c r="U58" s="1674"/>
      <c r="V58" s="1674"/>
      <c r="W58" s="1674"/>
      <c r="X58" s="1674"/>
      <c r="Y58" s="1673">
        <v>0</v>
      </c>
      <c r="Z58" s="1673">
        <v>0.33</v>
      </c>
      <c r="AA58" s="1673">
        <v>0</v>
      </c>
      <c r="AB58" s="1673">
        <v>0</v>
      </c>
      <c r="AC58" s="1673">
        <v>0</v>
      </c>
      <c r="AD58" s="1673">
        <v>0</v>
      </c>
      <c r="AE58" s="1673">
        <v>0</v>
      </c>
      <c r="AF58" s="1673">
        <v>0</v>
      </c>
      <c r="AG58" s="1673">
        <v>0</v>
      </c>
      <c r="AH58" s="1673">
        <v>122.7</v>
      </c>
    </row>
    <row r="59" spans="1:34" ht="30" customHeight="1">
      <c r="A59" s="2021"/>
      <c r="B59" s="991" t="s">
        <v>787</v>
      </c>
      <c r="C59" s="1673">
        <f t="shared" si="25"/>
        <v>138.46</v>
      </c>
      <c r="D59" s="1673"/>
      <c r="E59" s="1674"/>
      <c r="F59" s="1674"/>
      <c r="G59" s="1674"/>
      <c r="H59" s="1674"/>
      <c r="I59" s="1674"/>
      <c r="J59" s="1674"/>
      <c r="K59" s="1674"/>
      <c r="L59" s="1674"/>
      <c r="M59" s="1674"/>
      <c r="N59" s="1674">
        <v>135.81</v>
      </c>
      <c r="O59" s="1674"/>
      <c r="P59" s="1674"/>
      <c r="Q59" s="1674"/>
      <c r="R59" s="1674"/>
      <c r="S59" s="1674"/>
      <c r="T59" s="1674"/>
      <c r="U59" s="1674"/>
      <c r="V59" s="1674">
        <v>2.65</v>
      </c>
      <c r="W59" s="1674"/>
      <c r="X59" s="1674"/>
      <c r="Y59" s="1673">
        <v>0</v>
      </c>
      <c r="Z59" s="1673">
        <v>0</v>
      </c>
      <c r="AA59" s="1673">
        <v>0</v>
      </c>
      <c r="AB59" s="1673">
        <v>0</v>
      </c>
      <c r="AC59" s="1673">
        <v>0</v>
      </c>
      <c r="AD59" s="1673">
        <v>0</v>
      </c>
      <c r="AE59" s="1673">
        <v>0</v>
      </c>
      <c r="AF59" s="1673">
        <v>0</v>
      </c>
      <c r="AG59" s="1673">
        <v>0</v>
      </c>
      <c r="AH59" s="1673">
        <v>0</v>
      </c>
    </row>
    <row r="60" spans="1:34" s="1710" customFormat="1" ht="30" customHeight="1">
      <c r="A60" s="2021"/>
      <c r="B60" s="991" t="s">
        <v>1533</v>
      </c>
      <c r="C60" s="1673">
        <f>SUM(D60:AH60)</f>
        <v>0</v>
      </c>
      <c r="D60" s="1673">
        <v>0</v>
      </c>
      <c r="E60" s="1673">
        <v>0</v>
      </c>
      <c r="F60" s="1673">
        <v>0</v>
      </c>
      <c r="G60" s="1673">
        <v>0</v>
      </c>
      <c r="H60" s="1673">
        <v>0</v>
      </c>
      <c r="I60" s="1673">
        <v>0</v>
      </c>
      <c r="J60" s="1673">
        <v>0</v>
      </c>
      <c r="K60" s="1673">
        <v>0</v>
      </c>
      <c r="L60" s="1673">
        <v>0</v>
      </c>
      <c r="M60" s="1673">
        <v>0</v>
      </c>
      <c r="N60" s="1673">
        <v>0</v>
      </c>
      <c r="O60" s="1673">
        <v>0</v>
      </c>
      <c r="P60" s="1673">
        <v>0</v>
      </c>
      <c r="Q60" s="1673">
        <v>0</v>
      </c>
      <c r="R60" s="1673">
        <v>0</v>
      </c>
      <c r="S60" s="1673">
        <v>0</v>
      </c>
      <c r="T60" s="1673">
        <v>0</v>
      </c>
      <c r="U60" s="1673">
        <v>0</v>
      </c>
      <c r="V60" s="1673">
        <v>0</v>
      </c>
      <c r="W60" s="1673">
        <v>0</v>
      </c>
      <c r="X60" s="1673">
        <v>0</v>
      </c>
      <c r="Y60" s="1673">
        <v>0</v>
      </c>
      <c r="Z60" s="1673">
        <v>0</v>
      </c>
      <c r="AA60" s="1673">
        <v>0</v>
      </c>
      <c r="AB60" s="1673">
        <v>0</v>
      </c>
      <c r="AC60" s="1673">
        <v>0</v>
      </c>
      <c r="AD60" s="1673">
        <v>0</v>
      </c>
      <c r="AE60" s="1673">
        <v>0</v>
      </c>
      <c r="AF60" s="1673">
        <v>0</v>
      </c>
      <c r="AG60" s="1673">
        <v>0</v>
      </c>
      <c r="AH60" s="1673">
        <v>0</v>
      </c>
    </row>
    <row r="61" spans="1:34" s="1710" customFormat="1" ht="30" customHeight="1">
      <c r="A61" s="2021"/>
      <c r="B61" s="991" t="s">
        <v>1534</v>
      </c>
      <c r="C61" s="1673">
        <f>SUM(D61:AH61)</f>
        <v>0</v>
      </c>
      <c r="D61" s="1673">
        <v>0</v>
      </c>
      <c r="E61" s="1673">
        <v>0</v>
      </c>
      <c r="F61" s="1673">
        <v>0</v>
      </c>
      <c r="G61" s="1673">
        <v>0</v>
      </c>
      <c r="H61" s="1673">
        <v>0</v>
      </c>
      <c r="I61" s="1673">
        <v>0</v>
      </c>
      <c r="J61" s="1673">
        <v>0</v>
      </c>
      <c r="K61" s="1673">
        <v>0</v>
      </c>
      <c r="L61" s="1673">
        <v>0</v>
      </c>
      <c r="M61" s="1673">
        <v>0</v>
      </c>
      <c r="N61" s="1673">
        <v>0</v>
      </c>
      <c r="O61" s="1673">
        <v>0</v>
      </c>
      <c r="P61" s="1673">
        <v>0</v>
      </c>
      <c r="Q61" s="1673">
        <v>0</v>
      </c>
      <c r="R61" s="1673">
        <v>0</v>
      </c>
      <c r="S61" s="1673">
        <v>0</v>
      </c>
      <c r="T61" s="1673">
        <v>0</v>
      </c>
      <c r="U61" s="1673">
        <v>0</v>
      </c>
      <c r="V61" s="1673">
        <v>0</v>
      </c>
      <c r="W61" s="1673">
        <v>0</v>
      </c>
      <c r="X61" s="1673">
        <v>0</v>
      </c>
      <c r="Y61" s="1673">
        <v>0</v>
      </c>
      <c r="Z61" s="1673">
        <v>0</v>
      </c>
      <c r="AA61" s="1673">
        <v>0</v>
      </c>
      <c r="AB61" s="1673">
        <v>0</v>
      </c>
      <c r="AC61" s="1673">
        <v>0</v>
      </c>
      <c r="AD61" s="1673">
        <v>0</v>
      </c>
      <c r="AE61" s="1673">
        <v>0</v>
      </c>
      <c r="AF61" s="1673">
        <v>0</v>
      </c>
      <c r="AG61" s="1673">
        <v>0</v>
      </c>
      <c r="AH61" s="1673">
        <v>0</v>
      </c>
    </row>
    <row r="62" spans="1:34" s="1710" customFormat="1" ht="30" customHeight="1">
      <c r="A62" s="2021"/>
      <c r="B62" s="989" t="s">
        <v>1535</v>
      </c>
      <c r="C62" s="1673">
        <f>SUM(D62:AH62)</f>
        <v>0</v>
      </c>
      <c r="D62" s="1673">
        <v>0</v>
      </c>
      <c r="E62" s="1673">
        <v>0</v>
      </c>
      <c r="F62" s="1673">
        <v>0</v>
      </c>
      <c r="G62" s="1673">
        <v>0</v>
      </c>
      <c r="H62" s="1673">
        <v>0</v>
      </c>
      <c r="I62" s="1673">
        <v>0</v>
      </c>
      <c r="J62" s="1673">
        <v>0</v>
      </c>
      <c r="K62" s="1673">
        <v>0</v>
      </c>
      <c r="L62" s="1673">
        <v>0</v>
      </c>
      <c r="M62" s="1673">
        <v>0</v>
      </c>
      <c r="N62" s="1673">
        <v>0</v>
      </c>
      <c r="O62" s="1673">
        <v>0</v>
      </c>
      <c r="P62" s="1673">
        <v>0</v>
      </c>
      <c r="Q62" s="1673">
        <v>0</v>
      </c>
      <c r="R62" s="1673">
        <v>0</v>
      </c>
      <c r="S62" s="1673">
        <v>0</v>
      </c>
      <c r="T62" s="1673">
        <v>0</v>
      </c>
      <c r="U62" s="1673">
        <v>0</v>
      </c>
      <c r="V62" s="1673">
        <v>0</v>
      </c>
      <c r="W62" s="1673">
        <v>0</v>
      </c>
      <c r="X62" s="1673">
        <v>0</v>
      </c>
      <c r="Y62" s="1673">
        <v>0</v>
      </c>
      <c r="Z62" s="1673">
        <v>0</v>
      </c>
      <c r="AA62" s="1673">
        <v>0</v>
      </c>
      <c r="AB62" s="1673">
        <v>0</v>
      </c>
      <c r="AC62" s="1673">
        <v>0</v>
      </c>
      <c r="AD62" s="1673">
        <v>0</v>
      </c>
      <c r="AE62" s="1673">
        <v>0</v>
      </c>
      <c r="AF62" s="1673">
        <v>0</v>
      </c>
      <c r="AG62" s="1673">
        <v>0</v>
      </c>
      <c r="AH62" s="1673">
        <v>0</v>
      </c>
    </row>
    <row r="63" spans="1:34" ht="30" customHeight="1">
      <c r="A63" s="2021"/>
      <c r="B63" s="995" t="s">
        <v>802</v>
      </c>
      <c r="C63" s="1673">
        <f t="shared" si="25"/>
        <v>338.06</v>
      </c>
      <c r="D63" s="1673">
        <v>338.06</v>
      </c>
      <c r="E63" s="1673"/>
      <c r="F63" s="1673"/>
      <c r="G63" s="1673"/>
      <c r="H63" s="1673"/>
      <c r="I63" s="1673"/>
      <c r="J63" s="1673"/>
      <c r="K63" s="1673"/>
      <c r="L63" s="1673"/>
      <c r="M63" s="1673"/>
      <c r="N63" s="1673"/>
      <c r="O63" s="1673"/>
      <c r="P63" s="1673"/>
      <c r="Q63" s="1673"/>
      <c r="R63" s="1673"/>
      <c r="S63" s="1673"/>
      <c r="T63" s="1673"/>
      <c r="U63" s="1673"/>
      <c r="V63" s="1673"/>
      <c r="W63" s="1673"/>
      <c r="X63" s="1673"/>
      <c r="Y63" s="1673">
        <v>0</v>
      </c>
      <c r="Z63" s="1673">
        <v>0</v>
      </c>
      <c r="AA63" s="1673">
        <v>0</v>
      </c>
      <c r="AB63" s="1673">
        <v>0</v>
      </c>
      <c r="AC63" s="1673">
        <v>0</v>
      </c>
      <c r="AD63" s="1673">
        <v>0</v>
      </c>
      <c r="AE63" s="1673">
        <v>0</v>
      </c>
      <c r="AF63" s="1673">
        <v>0</v>
      </c>
      <c r="AG63" s="1673">
        <v>0</v>
      </c>
      <c r="AH63" s="1673">
        <v>0</v>
      </c>
    </row>
    <row r="64" spans="1:34" ht="30" customHeight="1">
      <c r="A64" s="2021"/>
      <c r="B64" s="995" t="s">
        <v>803</v>
      </c>
      <c r="C64" s="1673">
        <f t="shared" si="25"/>
        <v>22308.57</v>
      </c>
      <c r="D64" s="1673">
        <v>2687.63</v>
      </c>
      <c r="E64" s="1674">
        <v>875.5200000000001</v>
      </c>
      <c r="F64" s="1674">
        <v>3939.85</v>
      </c>
      <c r="G64" s="1674">
        <v>2047.8799999999997</v>
      </c>
      <c r="H64" s="1674">
        <v>3371.3</v>
      </c>
      <c r="I64" s="1674">
        <v>3707.2800000000007</v>
      </c>
      <c r="J64" s="1674">
        <v>922.65000000000009</v>
      </c>
      <c r="K64" s="1674">
        <v>1231.4100000000001</v>
      </c>
      <c r="L64" s="1674">
        <v>925.83999999999992</v>
      </c>
      <c r="M64" s="1674">
        <v>229.22</v>
      </c>
      <c r="N64" s="1674">
        <v>769.06999999999982</v>
      </c>
      <c r="O64" s="1674"/>
      <c r="P64" s="1674">
        <v>1560.27</v>
      </c>
      <c r="Q64" s="1674"/>
      <c r="R64" s="1674"/>
      <c r="S64" s="1674"/>
      <c r="T64" s="1674"/>
      <c r="U64" s="1674"/>
      <c r="V64" s="1674">
        <v>0.14000000000000001</v>
      </c>
      <c r="W64" s="1674"/>
      <c r="X64" s="1674"/>
      <c r="Y64" s="1673">
        <v>0</v>
      </c>
      <c r="Z64" s="1673">
        <v>0</v>
      </c>
      <c r="AA64" s="1673">
        <v>40.51</v>
      </c>
      <c r="AB64" s="1673">
        <v>0</v>
      </c>
      <c r="AC64" s="1673">
        <v>0</v>
      </c>
      <c r="AD64" s="1673">
        <v>0</v>
      </c>
      <c r="AE64" s="1673">
        <v>0</v>
      </c>
      <c r="AF64" s="1673">
        <v>0</v>
      </c>
      <c r="AG64" s="1673">
        <v>0</v>
      </c>
      <c r="AH64" s="1673">
        <v>0</v>
      </c>
    </row>
    <row r="65" spans="1:34" ht="30" customHeight="1">
      <c r="A65" s="2021"/>
      <c r="B65" s="1011" t="s">
        <v>804</v>
      </c>
      <c r="C65" s="1673">
        <f t="shared" si="25"/>
        <v>8742.31</v>
      </c>
      <c r="D65" s="1673"/>
      <c r="E65" s="1674"/>
      <c r="F65" s="1674"/>
      <c r="G65" s="1674">
        <v>491.5</v>
      </c>
      <c r="H65" s="1674">
        <v>2365.0299999999993</v>
      </c>
      <c r="I65" s="1674">
        <v>894.12</v>
      </c>
      <c r="J65" s="1674">
        <v>2608.5900000000006</v>
      </c>
      <c r="K65" s="1674">
        <v>96.460000000000008</v>
      </c>
      <c r="L65" s="1674"/>
      <c r="M65" s="1674"/>
      <c r="N65" s="1674"/>
      <c r="O65" s="1674"/>
      <c r="P65" s="1674"/>
      <c r="Q65" s="1674"/>
      <c r="R65" s="1674"/>
      <c r="S65" s="1674">
        <v>597.15</v>
      </c>
      <c r="T65" s="1674"/>
      <c r="U65" s="1674"/>
      <c r="V65" s="1674"/>
      <c r="W65" s="1674"/>
      <c r="X65" s="1674">
        <v>829.80000000000007</v>
      </c>
      <c r="Y65" s="1673">
        <v>0</v>
      </c>
      <c r="Z65" s="1673">
        <v>0</v>
      </c>
      <c r="AA65" s="1673">
        <v>267</v>
      </c>
      <c r="AB65" s="1673">
        <v>134.94</v>
      </c>
      <c r="AC65" s="1673">
        <v>171.48</v>
      </c>
      <c r="AD65" s="1673">
        <v>0</v>
      </c>
      <c r="AE65" s="1673">
        <v>0</v>
      </c>
      <c r="AF65" s="1673">
        <v>0</v>
      </c>
      <c r="AG65" s="1673">
        <v>286.24</v>
      </c>
      <c r="AH65" s="1673">
        <v>0</v>
      </c>
    </row>
    <row r="66" spans="1:34" ht="30" customHeight="1">
      <c r="A66" s="2021"/>
      <c r="B66" s="1011" t="s">
        <v>805</v>
      </c>
      <c r="C66" s="1673">
        <f t="shared" si="25"/>
        <v>504.54</v>
      </c>
      <c r="D66" s="1673"/>
      <c r="E66" s="1673"/>
      <c r="F66" s="1673"/>
      <c r="G66" s="1673"/>
      <c r="H66" s="1673"/>
      <c r="I66" s="1673"/>
      <c r="J66" s="1673"/>
      <c r="K66" s="1673"/>
      <c r="L66" s="1673"/>
      <c r="M66" s="1673"/>
      <c r="N66" s="1673"/>
      <c r="O66" s="1673"/>
      <c r="P66" s="1673"/>
      <c r="Q66" s="1673"/>
      <c r="R66" s="1673"/>
      <c r="S66" s="1673"/>
      <c r="T66" s="1673"/>
      <c r="U66" s="1673"/>
      <c r="V66" s="1673"/>
      <c r="W66" s="1673"/>
      <c r="X66" s="1673"/>
      <c r="Y66" s="1673">
        <v>0</v>
      </c>
      <c r="Z66" s="1673">
        <v>0</v>
      </c>
      <c r="AA66" s="1673">
        <v>0</v>
      </c>
      <c r="AB66" s="1673">
        <v>0</v>
      </c>
      <c r="AC66" s="1673">
        <v>0</v>
      </c>
      <c r="AD66" s="1673">
        <v>0</v>
      </c>
      <c r="AE66" s="1673">
        <v>504.54</v>
      </c>
      <c r="AF66" s="1673">
        <v>0</v>
      </c>
      <c r="AG66" s="1673">
        <v>0</v>
      </c>
      <c r="AH66" s="1673">
        <v>0</v>
      </c>
    </row>
    <row r="67" spans="1:34" s="1708" customFormat="1" ht="30" customHeight="1">
      <c r="A67" s="2021"/>
      <c r="B67" s="1011" t="s">
        <v>1536</v>
      </c>
      <c r="C67" s="1673">
        <f t="shared" ref="C67" si="26">SUM(D67:AH67)</f>
        <v>0</v>
      </c>
      <c r="D67" s="1673">
        <v>0</v>
      </c>
      <c r="E67" s="1673">
        <v>0</v>
      </c>
      <c r="F67" s="1673">
        <v>0</v>
      </c>
      <c r="G67" s="1673">
        <v>0</v>
      </c>
      <c r="H67" s="1673">
        <v>0</v>
      </c>
      <c r="I67" s="1673">
        <v>0</v>
      </c>
      <c r="J67" s="1673">
        <v>0</v>
      </c>
      <c r="K67" s="1673">
        <v>0</v>
      </c>
      <c r="L67" s="1673">
        <v>0</v>
      </c>
      <c r="M67" s="1673">
        <v>0</v>
      </c>
      <c r="N67" s="1673">
        <v>0</v>
      </c>
      <c r="O67" s="1673">
        <v>0</v>
      </c>
      <c r="P67" s="1673">
        <v>0</v>
      </c>
      <c r="Q67" s="1673">
        <v>0</v>
      </c>
      <c r="R67" s="1673">
        <v>0</v>
      </c>
      <c r="S67" s="1673">
        <v>0</v>
      </c>
      <c r="T67" s="1673">
        <v>0</v>
      </c>
      <c r="U67" s="1673">
        <v>0</v>
      </c>
      <c r="V67" s="1673">
        <v>0</v>
      </c>
      <c r="W67" s="1673">
        <v>0</v>
      </c>
      <c r="X67" s="1673">
        <v>0</v>
      </c>
      <c r="Y67" s="1673">
        <v>0</v>
      </c>
      <c r="Z67" s="1673">
        <v>0</v>
      </c>
      <c r="AA67" s="1673">
        <v>0</v>
      </c>
      <c r="AB67" s="1673">
        <v>0</v>
      </c>
      <c r="AC67" s="1673">
        <v>0</v>
      </c>
      <c r="AD67" s="1673">
        <v>0</v>
      </c>
      <c r="AE67" s="1673">
        <v>0</v>
      </c>
      <c r="AF67" s="1673">
        <v>0</v>
      </c>
      <c r="AG67" s="1673">
        <v>0</v>
      </c>
      <c r="AH67" s="1673">
        <v>0</v>
      </c>
    </row>
    <row r="68" spans="1:34" ht="30" customHeight="1">
      <c r="A68" s="2021"/>
      <c r="B68" s="995" t="s">
        <v>807</v>
      </c>
      <c r="C68" s="1673">
        <f t="shared" si="25"/>
        <v>15.69</v>
      </c>
      <c r="D68" s="1673"/>
      <c r="E68" s="1673"/>
      <c r="F68" s="1673"/>
      <c r="G68" s="1673"/>
      <c r="H68" s="1673"/>
      <c r="I68" s="1673"/>
      <c r="J68" s="1673"/>
      <c r="K68" s="1673"/>
      <c r="L68" s="1673"/>
      <c r="M68" s="1673"/>
      <c r="N68" s="1673"/>
      <c r="O68" s="1673"/>
      <c r="P68" s="1673"/>
      <c r="Q68" s="1673"/>
      <c r="R68" s="1673"/>
      <c r="S68" s="1673"/>
      <c r="T68" s="1673"/>
      <c r="U68" s="1673"/>
      <c r="V68" s="1673"/>
      <c r="W68" s="1673"/>
      <c r="X68" s="1673"/>
      <c r="Y68" s="1673">
        <v>0</v>
      </c>
      <c r="Z68" s="1673">
        <v>0</v>
      </c>
      <c r="AA68" s="1673">
        <v>0</v>
      </c>
      <c r="AB68" s="1673">
        <v>0</v>
      </c>
      <c r="AC68" s="1673">
        <v>0</v>
      </c>
      <c r="AD68" s="1673">
        <v>0</v>
      </c>
      <c r="AE68" s="1673">
        <v>15.69</v>
      </c>
      <c r="AF68" s="1673">
        <v>0</v>
      </c>
      <c r="AG68" s="1673">
        <v>0</v>
      </c>
      <c r="AH68" s="1673">
        <v>0</v>
      </c>
    </row>
    <row r="69" spans="1:34" ht="30" customHeight="1">
      <c r="A69" s="2021"/>
      <c r="B69" s="991" t="s">
        <v>808</v>
      </c>
      <c r="C69" s="1673">
        <f t="shared" si="25"/>
        <v>3043.65</v>
      </c>
      <c r="D69" s="1673"/>
      <c r="E69" s="1673"/>
      <c r="F69" s="1673"/>
      <c r="G69" s="1673"/>
      <c r="H69" s="1673"/>
      <c r="I69" s="1673"/>
      <c r="J69" s="1673"/>
      <c r="K69" s="1673"/>
      <c r="L69" s="1673"/>
      <c r="M69" s="1677">
        <v>208.28</v>
      </c>
      <c r="N69" s="1677">
        <v>1.8299999999999998</v>
      </c>
      <c r="O69" s="1673"/>
      <c r="P69" s="1673"/>
      <c r="Q69" s="1673"/>
      <c r="R69" s="1673"/>
      <c r="S69" s="1673"/>
      <c r="T69" s="1673"/>
      <c r="U69" s="1673"/>
      <c r="V69" s="1673"/>
      <c r="W69" s="1673"/>
      <c r="X69" s="1673"/>
      <c r="Y69" s="1673">
        <v>2283.54</v>
      </c>
      <c r="Z69" s="1673">
        <v>550</v>
      </c>
      <c r="AA69" s="1673">
        <v>0</v>
      </c>
      <c r="AB69" s="1673">
        <v>0</v>
      </c>
      <c r="AC69" s="1673">
        <v>0</v>
      </c>
      <c r="AD69" s="1673">
        <v>0</v>
      </c>
      <c r="AE69" s="1673">
        <v>0</v>
      </c>
      <c r="AF69" s="1673">
        <v>0</v>
      </c>
      <c r="AG69" s="1673">
        <v>0</v>
      </c>
      <c r="AH69" s="1673">
        <v>0</v>
      </c>
    </row>
    <row r="70" spans="1:34" ht="30" customHeight="1">
      <c r="A70" s="2021"/>
      <c r="B70" s="1011" t="s">
        <v>821</v>
      </c>
      <c r="C70" s="1673">
        <f t="shared" si="25"/>
        <v>0</v>
      </c>
      <c r="D70" s="1673"/>
      <c r="E70" s="1673"/>
      <c r="F70" s="1673"/>
      <c r="G70" s="1673"/>
      <c r="H70" s="1673"/>
      <c r="I70" s="1673"/>
      <c r="J70" s="1673"/>
      <c r="K70" s="1673"/>
      <c r="L70" s="1673"/>
      <c r="M70" s="1673"/>
      <c r="N70" s="1673"/>
      <c r="O70" s="1673"/>
      <c r="P70" s="1673"/>
      <c r="Q70" s="1673"/>
      <c r="R70" s="1673"/>
      <c r="S70" s="1673"/>
      <c r="T70" s="1673"/>
      <c r="U70" s="1673"/>
      <c r="V70" s="1673"/>
      <c r="W70" s="1673"/>
      <c r="X70" s="1673"/>
      <c r="Y70" s="1673">
        <v>0</v>
      </c>
      <c r="Z70" s="1673">
        <v>0</v>
      </c>
      <c r="AA70" s="1673">
        <v>0</v>
      </c>
      <c r="AB70" s="1673">
        <v>0</v>
      </c>
      <c r="AC70" s="1673">
        <v>0</v>
      </c>
      <c r="AD70" s="1673">
        <v>0</v>
      </c>
      <c r="AE70" s="1673">
        <v>0</v>
      </c>
      <c r="AF70" s="1673">
        <v>0</v>
      </c>
      <c r="AG70" s="1673">
        <v>0</v>
      </c>
      <c r="AH70" s="1673">
        <v>0</v>
      </c>
    </row>
    <row r="71" spans="1:34" ht="30" customHeight="1">
      <c r="A71" s="2021"/>
      <c r="B71" s="1011" t="s">
        <v>822</v>
      </c>
      <c r="C71" s="1673">
        <f t="shared" si="25"/>
        <v>2518.2000000000003</v>
      </c>
      <c r="D71" s="1673"/>
      <c r="E71" s="1673"/>
      <c r="F71" s="1673"/>
      <c r="G71" s="1673"/>
      <c r="H71" s="1673"/>
      <c r="I71" s="1673"/>
      <c r="J71" s="1673"/>
      <c r="K71" s="1673"/>
      <c r="L71" s="1673"/>
      <c r="M71" s="1673"/>
      <c r="N71" s="1673"/>
      <c r="O71" s="1673"/>
      <c r="P71" s="1673"/>
      <c r="Q71" s="1673"/>
      <c r="R71" s="1673"/>
      <c r="S71" s="1673"/>
      <c r="T71" s="1673"/>
      <c r="U71" s="1673"/>
      <c r="V71" s="1673"/>
      <c r="W71" s="1673"/>
      <c r="X71" s="1673"/>
      <c r="Y71" s="1673">
        <v>0</v>
      </c>
      <c r="Z71" s="1673">
        <v>0</v>
      </c>
      <c r="AA71" s="1673">
        <v>0</v>
      </c>
      <c r="AB71" s="1673">
        <v>0</v>
      </c>
      <c r="AC71" s="1673">
        <v>0</v>
      </c>
      <c r="AD71" s="1673">
        <v>0</v>
      </c>
      <c r="AE71" s="1673">
        <v>352.16</v>
      </c>
      <c r="AF71" s="1673">
        <v>425.61</v>
      </c>
      <c r="AG71" s="1673">
        <v>1561.95</v>
      </c>
      <c r="AH71" s="1673">
        <v>178.48</v>
      </c>
    </row>
    <row r="72" spans="1:34" ht="19.5" customHeight="1">
      <c r="A72" s="2021"/>
      <c r="B72" s="1249" t="s">
        <v>952</v>
      </c>
      <c r="C72" s="1673">
        <f t="shared" si="25"/>
        <v>2658.5299999999997</v>
      </c>
      <c r="D72" s="1673"/>
      <c r="E72" s="1673"/>
      <c r="F72" s="1673"/>
      <c r="G72" s="1673"/>
      <c r="H72" s="1673"/>
      <c r="I72" s="1673"/>
      <c r="J72" s="1673"/>
      <c r="K72" s="1673"/>
      <c r="L72" s="1673"/>
      <c r="M72" s="1673"/>
      <c r="N72" s="1677"/>
      <c r="O72" s="1677">
        <v>1096.75</v>
      </c>
      <c r="P72" s="1673"/>
      <c r="Q72" s="1673"/>
      <c r="R72" s="1673"/>
      <c r="S72" s="1673"/>
      <c r="T72" s="1673"/>
      <c r="U72" s="1673"/>
      <c r="V72" s="1673"/>
      <c r="W72" s="1673"/>
      <c r="X72" s="1673"/>
      <c r="Y72" s="1673">
        <v>0</v>
      </c>
      <c r="Z72" s="1673">
        <v>0</v>
      </c>
      <c r="AA72" s="1673">
        <v>0</v>
      </c>
      <c r="AB72" s="1673">
        <v>0</v>
      </c>
      <c r="AC72" s="1673">
        <v>0</v>
      </c>
      <c r="AD72" s="1673">
        <v>0</v>
      </c>
      <c r="AE72" s="1673">
        <v>0</v>
      </c>
      <c r="AF72" s="1673">
        <v>0</v>
      </c>
      <c r="AG72" s="1673">
        <v>0</v>
      </c>
      <c r="AH72" s="1673">
        <v>1561.78</v>
      </c>
    </row>
    <row r="73" spans="1:34" ht="19.5" customHeight="1">
      <c r="A73" s="2391" t="s">
        <v>810</v>
      </c>
      <c r="B73" s="1675" t="s">
        <v>41</v>
      </c>
      <c r="C73" s="1676">
        <f t="shared" si="25"/>
        <v>100918.78</v>
      </c>
      <c r="D73" s="1675">
        <f>SUM('서구 배수관'!D74:'서구 배수관'!D95)</f>
        <v>48907.419999999991</v>
      </c>
      <c r="E73" s="1675">
        <f>SUM('서구 배수관'!E74:'서구 배수관'!E95)</f>
        <v>445.11999999999995</v>
      </c>
      <c r="F73" s="1675">
        <f>SUM('서구 배수관'!F74:'서구 배수관'!F95)</f>
        <v>897.93</v>
      </c>
      <c r="G73" s="1675">
        <f>SUM('서구 배수관'!G74:'서구 배수관'!G95)</f>
        <v>841.50999999999988</v>
      </c>
      <c r="H73" s="1675">
        <f>SUM('서구 배수관'!H74:'서구 배수관'!H95)</f>
        <v>2329.6299999999997</v>
      </c>
      <c r="I73" s="1675">
        <f>SUM('서구 배수관'!I74:'서구 배수관'!I95)</f>
        <v>254.47</v>
      </c>
      <c r="J73" s="1675">
        <f>SUM('서구 배수관'!J74:'서구 배수관'!J95)</f>
        <v>266.77</v>
      </c>
      <c r="K73" s="1675">
        <f>SUM('서구 배수관'!K74:'서구 배수관'!K95)</f>
        <v>610.4100000000002</v>
      </c>
      <c r="L73" s="1675">
        <f>SUM('서구 배수관'!L74:'서구 배수관'!L95)</f>
        <v>2860.0599999999995</v>
      </c>
      <c r="M73" s="1675">
        <f>SUM('서구 배수관'!M74:'서구 배수관'!M95)</f>
        <v>3039.52</v>
      </c>
      <c r="N73" s="1675">
        <f>SUM('서구 배수관'!N74:'서구 배수관'!N95)</f>
        <v>2408.0700000000011</v>
      </c>
      <c r="O73" s="1675">
        <f>SUM('서구 배수관'!O74:'서구 배수관'!O95)</f>
        <v>2497.4800000000005</v>
      </c>
      <c r="P73" s="1675">
        <f>SUM('서구 배수관'!P74:'서구 배수관'!P95)</f>
        <v>2715.599999999999</v>
      </c>
      <c r="Q73" s="1675">
        <f>SUM('서구 배수관'!Q74:'서구 배수관'!Q95)</f>
        <v>1527.18</v>
      </c>
      <c r="R73" s="1675">
        <f>SUM('서구 배수관'!R74:'서구 배수관'!R95)</f>
        <v>762.03999999999985</v>
      </c>
      <c r="S73" s="1675">
        <f>SUM('서구 배수관'!S74:'서구 배수관'!S95)</f>
        <v>930.18000000000018</v>
      </c>
      <c r="T73" s="1675">
        <f>SUM('서구 배수관'!T74:'서구 배수관'!T95)</f>
        <v>1136.6599999999999</v>
      </c>
      <c r="U73" s="1675">
        <f>SUM('서구 배수관'!U74:'서구 배수관'!U95)</f>
        <v>2529.099999999999</v>
      </c>
      <c r="V73" s="1675">
        <f>SUM('서구 배수관'!V74:'서구 배수관'!V95)</f>
        <v>5146.2099999999964</v>
      </c>
      <c r="W73" s="1675">
        <f>SUM('서구 배수관'!W74:'서구 배수관'!W95)</f>
        <v>3036.8500000000004</v>
      </c>
      <c r="X73" s="1675">
        <f>SUM('서구 배수관'!X74:'서구 배수관'!X95)</f>
        <v>1402.7300000000002</v>
      </c>
      <c r="Y73" s="1675">
        <f>SUM('서구 배수관'!Y74:'서구 배수관'!Y95)</f>
        <v>877.55</v>
      </c>
      <c r="Z73" s="1675">
        <f>SUM('서구 배수관'!Z74:'서구 배수관'!Z95)</f>
        <v>4944.99</v>
      </c>
      <c r="AA73" s="1675">
        <f>SUM('서구 배수관'!AA74:'서구 배수관'!AA95)</f>
        <v>1066.97</v>
      </c>
      <c r="AB73" s="1675">
        <f>SUM('서구 배수관'!AB74:'서구 배수관'!AB95)</f>
        <v>517.99</v>
      </c>
      <c r="AC73" s="1675">
        <f>SUM('서구 배수관'!AC74:'서구 배수관'!AC95)</f>
        <v>2705.92</v>
      </c>
      <c r="AD73" s="1675">
        <f>SUM('서구 배수관'!AD74:'서구 배수관'!AD95)</f>
        <v>2836.27</v>
      </c>
      <c r="AE73" s="1675">
        <f>SUM('서구 배수관'!AE74:'서구 배수관'!AE95)</f>
        <v>642.5200000000001</v>
      </c>
      <c r="AF73" s="1675">
        <f>SUM('서구 배수관'!AF74:'서구 배수관'!AF95)</f>
        <v>1510.27</v>
      </c>
      <c r="AG73" s="1675">
        <f>SUM('서구 배수관'!AG74:'서구 배수관'!AG95)</f>
        <v>918.13999999999987</v>
      </c>
      <c r="AH73" s="1675">
        <f>SUM('서구 배수관'!AH74:'서구 배수관'!AH95)</f>
        <v>353.22</v>
      </c>
    </row>
    <row r="74" spans="1:34" ht="19.5" customHeight="1">
      <c r="A74" s="2391" t="s">
        <v>810</v>
      </c>
      <c r="B74" s="989" t="s">
        <v>951</v>
      </c>
      <c r="C74" s="1673">
        <f t="shared" si="25"/>
        <v>965.1099999999999</v>
      </c>
      <c r="D74" s="1673"/>
      <c r="E74" s="1673"/>
      <c r="F74" s="1673"/>
      <c r="G74" s="1673"/>
      <c r="H74" s="1673"/>
      <c r="I74" s="1673"/>
      <c r="J74" s="1673"/>
      <c r="K74" s="1673"/>
      <c r="L74" s="1673"/>
      <c r="M74" s="1673"/>
      <c r="N74" s="1673"/>
      <c r="O74" s="1673"/>
      <c r="P74" s="1673"/>
      <c r="Q74" s="1673"/>
      <c r="R74" s="1673"/>
      <c r="S74" s="1673"/>
      <c r="T74" s="1673"/>
      <c r="U74" s="1673"/>
      <c r="V74" s="1673"/>
      <c r="W74" s="1673"/>
      <c r="X74" s="1673"/>
      <c r="Y74" s="1673">
        <v>0</v>
      </c>
      <c r="Z74" s="1673">
        <v>0</v>
      </c>
      <c r="AA74" s="1673">
        <v>0</v>
      </c>
      <c r="AB74" s="1673">
        <v>0</v>
      </c>
      <c r="AC74" s="1673">
        <v>0</v>
      </c>
      <c r="AD74" s="1673">
        <v>0</v>
      </c>
      <c r="AE74" s="1673">
        <v>0</v>
      </c>
      <c r="AF74" s="1673">
        <v>15.4</v>
      </c>
      <c r="AG74" s="1673">
        <v>670.77</v>
      </c>
      <c r="AH74" s="1673">
        <v>278.94</v>
      </c>
    </row>
    <row r="75" spans="1:34" ht="30" customHeight="1">
      <c r="A75" s="2021"/>
      <c r="B75" s="989" t="s">
        <v>796</v>
      </c>
      <c r="C75" s="1673">
        <f t="shared" si="25"/>
        <v>106.86</v>
      </c>
      <c r="D75" s="1673">
        <v>106.86</v>
      </c>
      <c r="E75" s="1673"/>
      <c r="F75" s="1673"/>
      <c r="G75" s="1673"/>
      <c r="H75" s="1673"/>
      <c r="I75" s="1673"/>
      <c r="J75" s="1673"/>
      <c r="K75" s="1673"/>
      <c r="L75" s="1673"/>
      <c r="M75" s="1673"/>
      <c r="N75" s="1673"/>
      <c r="O75" s="1673"/>
      <c r="P75" s="1673"/>
      <c r="Q75" s="1673"/>
      <c r="R75" s="1673"/>
      <c r="S75" s="1673"/>
      <c r="T75" s="1673"/>
      <c r="U75" s="1673"/>
      <c r="V75" s="1673"/>
      <c r="W75" s="1673"/>
      <c r="X75" s="1673"/>
      <c r="Y75" s="1673">
        <v>0</v>
      </c>
      <c r="Z75" s="1673">
        <v>0</v>
      </c>
      <c r="AA75" s="1673">
        <v>0</v>
      </c>
      <c r="AB75" s="1673">
        <v>0</v>
      </c>
      <c r="AC75" s="1673">
        <v>0</v>
      </c>
      <c r="AD75" s="1673">
        <v>0</v>
      </c>
      <c r="AE75" s="1673">
        <v>0</v>
      </c>
      <c r="AF75" s="1673">
        <v>0</v>
      </c>
      <c r="AG75" s="1673">
        <v>0</v>
      </c>
      <c r="AH75" s="1673">
        <v>0</v>
      </c>
    </row>
    <row r="76" spans="1:34" ht="30" customHeight="1">
      <c r="A76" s="2021"/>
      <c r="B76" s="989" t="s">
        <v>797</v>
      </c>
      <c r="C76" s="1673">
        <f t="shared" si="25"/>
        <v>7407.52</v>
      </c>
      <c r="D76" s="1673">
        <v>6541.84</v>
      </c>
      <c r="E76" s="1674"/>
      <c r="F76" s="1674"/>
      <c r="G76" s="1674"/>
      <c r="H76" s="1674"/>
      <c r="I76" s="1674"/>
      <c r="J76" s="1674"/>
      <c r="K76" s="1674"/>
      <c r="L76" s="1674"/>
      <c r="M76" s="1674"/>
      <c r="N76" s="1674"/>
      <c r="O76" s="1674">
        <v>55</v>
      </c>
      <c r="P76" s="1674"/>
      <c r="Q76" s="1674"/>
      <c r="R76" s="1674"/>
      <c r="S76" s="1674"/>
      <c r="T76" s="1674"/>
      <c r="U76" s="1674"/>
      <c r="V76" s="1674">
        <v>535.28000000000009</v>
      </c>
      <c r="W76" s="1674">
        <v>268.58000000000004</v>
      </c>
      <c r="X76" s="1674"/>
      <c r="Y76" s="1673">
        <v>0</v>
      </c>
      <c r="Z76" s="1673">
        <v>0</v>
      </c>
      <c r="AA76" s="1673">
        <v>0</v>
      </c>
      <c r="AB76" s="1673">
        <v>0</v>
      </c>
      <c r="AC76" s="1673">
        <v>0</v>
      </c>
      <c r="AD76" s="1673">
        <v>0</v>
      </c>
      <c r="AE76" s="1673">
        <v>0</v>
      </c>
      <c r="AF76" s="1673">
        <v>6.06</v>
      </c>
      <c r="AG76" s="1673">
        <v>0.76</v>
      </c>
      <c r="AH76" s="1673">
        <v>0</v>
      </c>
    </row>
    <row r="77" spans="1:34" ht="30" customHeight="1">
      <c r="A77" s="2021"/>
      <c r="B77" s="989" t="s">
        <v>798</v>
      </c>
      <c r="C77" s="1673">
        <f t="shared" si="25"/>
        <v>0.56000000000000005</v>
      </c>
      <c r="D77" s="1673"/>
      <c r="E77" s="1673"/>
      <c r="F77" s="1673"/>
      <c r="G77" s="1673"/>
      <c r="H77" s="1673"/>
      <c r="I77" s="1673"/>
      <c r="J77" s="1673"/>
      <c r="K77" s="1673"/>
      <c r="L77" s="1673"/>
      <c r="M77" s="1673"/>
      <c r="N77" s="1673"/>
      <c r="O77" s="1673"/>
      <c r="P77" s="1673"/>
      <c r="Q77" s="1673"/>
      <c r="R77" s="1673"/>
      <c r="S77" s="1673"/>
      <c r="T77" s="1673"/>
      <c r="U77" s="1673"/>
      <c r="V77" s="1673"/>
      <c r="W77" s="1673"/>
      <c r="X77" s="1673"/>
      <c r="Y77" s="1673">
        <v>0</v>
      </c>
      <c r="Z77" s="1673">
        <v>0</v>
      </c>
      <c r="AA77" s="1673">
        <v>0</v>
      </c>
      <c r="AB77" s="1673">
        <v>0</v>
      </c>
      <c r="AC77" s="1673">
        <v>0.56000000000000005</v>
      </c>
      <c r="AD77" s="1673">
        <v>0</v>
      </c>
      <c r="AE77" s="1673">
        <v>0</v>
      </c>
      <c r="AF77" s="1673">
        <v>0</v>
      </c>
      <c r="AG77" s="1673">
        <v>0</v>
      </c>
      <c r="AH77" s="1673">
        <v>0</v>
      </c>
    </row>
    <row r="78" spans="1:34" ht="30" customHeight="1">
      <c r="A78" s="2021"/>
      <c r="B78" s="989" t="s">
        <v>780</v>
      </c>
      <c r="C78" s="1673">
        <f t="shared" si="25"/>
        <v>78348.520000000048</v>
      </c>
      <c r="D78" s="1673">
        <v>40057.24</v>
      </c>
      <c r="E78" s="1674">
        <v>3.26</v>
      </c>
      <c r="F78" s="1674">
        <v>897.93</v>
      </c>
      <c r="G78" s="1674">
        <v>841.50999999999988</v>
      </c>
      <c r="H78" s="1674">
        <v>1569.8599999999997</v>
      </c>
      <c r="I78" s="1674">
        <v>74.430000000000007</v>
      </c>
      <c r="J78" s="1674">
        <v>118.47</v>
      </c>
      <c r="K78" s="1674">
        <v>606.84000000000015</v>
      </c>
      <c r="L78" s="1674">
        <v>2089.0099999999998</v>
      </c>
      <c r="M78" s="1674">
        <v>2267.69</v>
      </c>
      <c r="N78" s="1674">
        <v>218.14</v>
      </c>
      <c r="O78" s="1674">
        <v>2441.8300000000004</v>
      </c>
      <c r="P78" s="1674">
        <v>1875.059999999999</v>
      </c>
      <c r="Q78" s="1674">
        <v>1527.18</v>
      </c>
      <c r="R78" s="1674">
        <v>762.03999999999985</v>
      </c>
      <c r="S78" s="1674">
        <v>930.18000000000018</v>
      </c>
      <c r="T78" s="1674">
        <v>1136.6599999999999</v>
      </c>
      <c r="U78" s="1674">
        <v>2529.099999999999</v>
      </c>
      <c r="V78" s="1674">
        <v>4610.9299999999967</v>
      </c>
      <c r="W78" s="1674">
        <v>2483.8000000000006</v>
      </c>
      <c r="X78" s="1674">
        <v>1335.4400000000003</v>
      </c>
      <c r="Y78" s="1673">
        <v>877.55</v>
      </c>
      <c r="Z78" s="1673">
        <v>2179.08</v>
      </c>
      <c r="AA78" s="1673">
        <v>911.97</v>
      </c>
      <c r="AB78" s="1673">
        <v>517.99</v>
      </c>
      <c r="AC78" s="1673">
        <v>870.58</v>
      </c>
      <c r="AD78" s="1673">
        <v>2801.56</v>
      </c>
      <c r="AE78" s="1673">
        <v>641.32000000000005</v>
      </c>
      <c r="AF78" s="1673">
        <v>1115.71</v>
      </c>
      <c r="AG78" s="1673">
        <v>56.16</v>
      </c>
      <c r="AH78" s="1673">
        <v>0</v>
      </c>
    </row>
    <row r="79" spans="1:34" ht="30" customHeight="1">
      <c r="A79" s="2021"/>
      <c r="B79" s="991" t="s">
        <v>781</v>
      </c>
      <c r="C79" s="1673">
        <f t="shared" si="25"/>
        <v>1.2</v>
      </c>
      <c r="D79" s="1673"/>
      <c r="E79" s="1673"/>
      <c r="F79" s="1673"/>
      <c r="G79" s="1673"/>
      <c r="H79" s="1673"/>
      <c r="I79" s="1673"/>
      <c r="J79" s="1673"/>
      <c r="K79" s="1673"/>
      <c r="L79" s="1673"/>
      <c r="M79" s="1673"/>
      <c r="N79" s="1673"/>
      <c r="O79" s="1673"/>
      <c r="P79" s="1673"/>
      <c r="Q79" s="1673"/>
      <c r="R79" s="1673"/>
      <c r="S79" s="1673"/>
      <c r="T79" s="1673"/>
      <c r="U79" s="1673"/>
      <c r="V79" s="1673"/>
      <c r="W79" s="1673"/>
      <c r="X79" s="1673"/>
      <c r="Y79" s="1673">
        <v>0</v>
      </c>
      <c r="Z79" s="1673">
        <v>0</v>
      </c>
      <c r="AA79" s="1673">
        <v>0</v>
      </c>
      <c r="AB79" s="1673">
        <v>0</v>
      </c>
      <c r="AC79" s="1673">
        <v>0</v>
      </c>
      <c r="AD79" s="1673">
        <v>0</v>
      </c>
      <c r="AE79" s="1673">
        <v>1.2</v>
      </c>
      <c r="AF79" s="1673">
        <v>0</v>
      </c>
      <c r="AG79" s="1673">
        <v>0</v>
      </c>
      <c r="AH79" s="1673">
        <v>0</v>
      </c>
    </row>
    <row r="80" spans="1:34" ht="30" customHeight="1">
      <c r="A80" s="2021"/>
      <c r="B80" s="991" t="s">
        <v>786</v>
      </c>
      <c r="C80" s="1673">
        <f t="shared" si="25"/>
        <v>0</v>
      </c>
      <c r="D80" s="1673"/>
      <c r="E80" s="1673"/>
      <c r="F80" s="1673"/>
      <c r="G80" s="1673"/>
      <c r="H80" s="1673"/>
      <c r="I80" s="1673"/>
      <c r="J80" s="1673"/>
      <c r="K80" s="1673"/>
      <c r="L80" s="1673"/>
      <c r="M80" s="1673"/>
      <c r="N80" s="1673"/>
      <c r="O80" s="1673"/>
      <c r="P80" s="1673"/>
      <c r="Q80" s="1673"/>
      <c r="R80" s="1673"/>
      <c r="S80" s="1673"/>
      <c r="T80" s="1673"/>
      <c r="U80" s="1673"/>
      <c r="V80" s="1673"/>
      <c r="W80" s="1673"/>
      <c r="X80" s="1673"/>
      <c r="Y80" s="1673">
        <v>0</v>
      </c>
      <c r="Z80" s="1673">
        <v>0</v>
      </c>
      <c r="AA80" s="1673">
        <v>0</v>
      </c>
      <c r="AB80" s="1673">
        <v>0</v>
      </c>
      <c r="AC80" s="1673">
        <v>0</v>
      </c>
      <c r="AD80" s="1673">
        <v>0</v>
      </c>
      <c r="AE80" s="1673">
        <v>0</v>
      </c>
      <c r="AF80" s="1673">
        <v>0</v>
      </c>
      <c r="AG80" s="1673">
        <v>0</v>
      </c>
      <c r="AH80" s="1673">
        <v>0</v>
      </c>
    </row>
    <row r="81" spans="1:34" ht="30" customHeight="1">
      <c r="A81" s="2021"/>
      <c r="B81" s="991" t="s">
        <v>799</v>
      </c>
      <c r="C81" s="1673">
        <f t="shared" si="25"/>
        <v>332.89</v>
      </c>
      <c r="D81" s="1673"/>
      <c r="E81" s="1673"/>
      <c r="F81" s="1673"/>
      <c r="G81" s="1673"/>
      <c r="H81" s="1673"/>
      <c r="I81" s="1673"/>
      <c r="J81" s="1673"/>
      <c r="K81" s="1673"/>
      <c r="L81" s="1673"/>
      <c r="M81" s="1673"/>
      <c r="N81" s="1673">
        <v>6.69</v>
      </c>
      <c r="O81" s="1673"/>
      <c r="P81" s="1673"/>
      <c r="Q81" s="1673"/>
      <c r="R81" s="1673"/>
      <c r="S81" s="1673"/>
      <c r="T81" s="1673"/>
      <c r="U81" s="1673"/>
      <c r="V81" s="1673"/>
      <c r="W81" s="1673"/>
      <c r="X81" s="1673"/>
      <c r="Y81" s="1673">
        <v>0</v>
      </c>
      <c r="Z81" s="1673">
        <v>325.7</v>
      </c>
      <c r="AA81" s="1673">
        <v>0</v>
      </c>
      <c r="AB81" s="1673">
        <v>0</v>
      </c>
      <c r="AC81" s="1673">
        <v>0</v>
      </c>
      <c r="AD81" s="1673">
        <v>0</v>
      </c>
      <c r="AE81" s="1673">
        <v>0</v>
      </c>
      <c r="AF81" s="1673">
        <v>0</v>
      </c>
      <c r="AG81" s="1673">
        <v>0.5</v>
      </c>
      <c r="AH81" s="1673">
        <v>0</v>
      </c>
    </row>
    <row r="82" spans="1:34" ht="30" customHeight="1">
      <c r="A82" s="2021"/>
      <c r="B82" s="991" t="s">
        <v>787</v>
      </c>
      <c r="C82" s="1673">
        <f t="shared" si="25"/>
        <v>2486.2300000000009</v>
      </c>
      <c r="D82" s="1673"/>
      <c r="E82" s="1673"/>
      <c r="F82" s="1673"/>
      <c r="G82" s="1673"/>
      <c r="H82" s="1673"/>
      <c r="I82" s="1673"/>
      <c r="J82" s="1673"/>
      <c r="K82" s="1673"/>
      <c r="L82" s="1674">
        <v>77.89</v>
      </c>
      <c r="M82" s="1674">
        <v>351.19000000000005</v>
      </c>
      <c r="N82" s="1674">
        <v>2056.5000000000009</v>
      </c>
      <c r="O82" s="1674">
        <v>0.64999999999999991</v>
      </c>
      <c r="P82" s="1673"/>
      <c r="Q82" s="1673"/>
      <c r="R82" s="1673"/>
      <c r="S82" s="1673"/>
      <c r="T82" s="1673"/>
      <c r="U82" s="1673"/>
      <c r="V82" s="1673"/>
      <c r="W82" s="1673"/>
      <c r="X82" s="1673"/>
      <c r="Y82" s="1673">
        <v>0</v>
      </c>
      <c r="Z82" s="1673">
        <v>0</v>
      </c>
      <c r="AA82" s="1673">
        <v>0</v>
      </c>
      <c r="AB82" s="1673">
        <v>0</v>
      </c>
      <c r="AC82" s="1673">
        <v>0</v>
      </c>
      <c r="AD82" s="1673">
        <v>0</v>
      </c>
      <c r="AE82" s="1673">
        <v>0</v>
      </c>
      <c r="AF82" s="1673">
        <v>0</v>
      </c>
      <c r="AG82" s="1673">
        <v>0</v>
      </c>
      <c r="AH82" s="1673">
        <v>0</v>
      </c>
    </row>
    <row r="83" spans="1:34" s="1710" customFormat="1" ht="30" customHeight="1">
      <c r="A83" s="2021"/>
      <c r="B83" s="991" t="s">
        <v>1533</v>
      </c>
      <c r="C83" s="1673">
        <f>SUM(D83:AH83)</f>
        <v>0</v>
      </c>
      <c r="D83" s="1673">
        <v>0</v>
      </c>
      <c r="E83" s="1673">
        <v>0</v>
      </c>
      <c r="F83" s="1673">
        <v>0</v>
      </c>
      <c r="G83" s="1673">
        <v>0</v>
      </c>
      <c r="H83" s="1673">
        <v>0</v>
      </c>
      <c r="I83" s="1673">
        <v>0</v>
      </c>
      <c r="J83" s="1673">
        <v>0</v>
      </c>
      <c r="K83" s="1673">
        <v>0</v>
      </c>
      <c r="L83" s="1673">
        <v>0</v>
      </c>
      <c r="M83" s="1673">
        <v>0</v>
      </c>
      <c r="N83" s="1673">
        <v>0</v>
      </c>
      <c r="O83" s="1673">
        <v>0</v>
      </c>
      <c r="P83" s="1673">
        <v>0</v>
      </c>
      <c r="Q83" s="1673">
        <v>0</v>
      </c>
      <c r="R83" s="1673">
        <v>0</v>
      </c>
      <c r="S83" s="1673">
        <v>0</v>
      </c>
      <c r="T83" s="1673">
        <v>0</v>
      </c>
      <c r="U83" s="1673">
        <v>0</v>
      </c>
      <c r="V83" s="1673">
        <v>0</v>
      </c>
      <c r="W83" s="1673">
        <v>0</v>
      </c>
      <c r="X83" s="1673">
        <v>0</v>
      </c>
      <c r="Y83" s="1673">
        <v>0</v>
      </c>
      <c r="Z83" s="1673">
        <v>0</v>
      </c>
      <c r="AA83" s="1673">
        <v>0</v>
      </c>
      <c r="AB83" s="1673">
        <v>0</v>
      </c>
      <c r="AC83" s="1673">
        <v>0</v>
      </c>
      <c r="AD83" s="1673">
        <v>0</v>
      </c>
      <c r="AE83" s="1673">
        <v>0</v>
      </c>
      <c r="AF83" s="1673">
        <v>0</v>
      </c>
      <c r="AG83" s="1673">
        <v>0</v>
      </c>
      <c r="AH83" s="1673">
        <v>0</v>
      </c>
    </row>
    <row r="84" spans="1:34" s="1710" customFormat="1" ht="30" customHeight="1">
      <c r="A84" s="2021"/>
      <c r="B84" s="991" t="s">
        <v>1534</v>
      </c>
      <c r="C84" s="1673">
        <f>SUM(D84:AH84)</f>
        <v>0</v>
      </c>
      <c r="D84" s="1673">
        <v>0</v>
      </c>
      <c r="E84" s="1673">
        <v>0</v>
      </c>
      <c r="F84" s="1673">
        <v>0</v>
      </c>
      <c r="G84" s="1673">
        <v>0</v>
      </c>
      <c r="H84" s="1673">
        <v>0</v>
      </c>
      <c r="I84" s="1673">
        <v>0</v>
      </c>
      <c r="J84" s="1673">
        <v>0</v>
      </c>
      <c r="K84" s="1673">
        <v>0</v>
      </c>
      <c r="L84" s="1673">
        <v>0</v>
      </c>
      <c r="M84" s="1673">
        <v>0</v>
      </c>
      <c r="N84" s="1673">
        <v>0</v>
      </c>
      <c r="O84" s="1673">
        <v>0</v>
      </c>
      <c r="P84" s="1673">
        <v>0</v>
      </c>
      <c r="Q84" s="1673">
        <v>0</v>
      </c>
      <c r="R84" s="1673">
        <v>0</v>
      </c>
      <c r="S84" s="1673">
        <v>0</v>
      </c>
      <c r="T84" s="1673">
        <v>0</v>
      </c>
      <c r="U84" s="1673">
        <v>0</v>
      </c>
      <c r="V84" s="1673">
        <v>0</v>
      </c>
      <c r="W84" s="1673">
        <v>0</v>
      </c>
      <c r="X84" s="1673">
        <v>0</v>
      </c>
      <c r="Y84" s="1673">
        <v>0</v>
      </c>
      <c r="Z84" s="1673">
        <v>0</v>
      </c>
      <c r="AA84" s="1673">
        <v>0</v>
      </c>
      <c r="AB84" s="1673">
        <v>0</v>
      </c>
      <c r="AC84" s="1673">
        <v>0</v>
      </c>
      <c r="AD84" s="1673">
        <v>0</v>
      </c>
      <c r="AE84" s="1673">
        <v>0</v>
      </c>
      <c r="AF84" s="1673">
        <v>0</v>
      </c>
      <c r="AG84" s="1673">
        <v>0</v>
      </c>
      <c r="AH84" s="1673">
        <v>0</v>
      </c>
    </row>
    <row r="85" spans="1:34" s="1710" customFormat="1" ht="30" customHeight="1">
      <c r="A85" s="2021"/>
      <c r="B85" s="989" t="s">
        <v>1535</v>
      </c>
      <c r="C85" s="1673">
        <f>SUM(D85:AH85)</f>
        <v>0</v>
      </c>
      <c r="D85" s="1673">
        <v>0</v>
      </c>
      <c r="E85" s="1673">
        <v>0</v>
      </c>
      <c r="F85" s="1673">
        <v>0</v>
      </c>
      <c r="G85" s="1673">
        <v>0</v>
      </c>
      <c r="H85" s="1673">
        <v>0</v>
      </c>
      <c r="I85" s="1673">
        <v>0</v>
      </c>
      <c r="J85" s="1673">
        <v>0</v>
      </c>
      <c r="K85" s="1673">
        <v>0</v>
      </c>
      <c r="L85" s="1673">
        <v>0</v>
      </c>
      <c r="M85" s="1673">
        <v>0</v>
      </c>
      <c r="N85" s="1673">
        <v>0</v>
      </c>
      <c r="O85" s="1673">
        <v>0</v>
      </c>
      <c r="P85" s="1673">
        <v>0</v>
      </c>
      <c r="Q85" s="1673">
        <v>0</v>
      </c>
      <c r="R85" s="1673">
        <v>0</v>
      </c>
      <c r="S85" s="1673">
        <v>0</v>
      </c>
      <c r="T85" s="1673">
        <v>0</v>
      </c>
      <c r="U85" s="1673">
        <v>0</v>
      </c>
      <c r="V85" s="1673">
        <v>0</v>
      </c>
      <c r="W85" s="1673">
        <v>0</v>
      </c>
      <c r="X85" s="1673">
        <v>0</v>
      </c>
      <c r="Y85" s="1673">
        <v>0</v>
      </c>
      <c r="Z85" s="1673">
        <v>0</v>
      </c>
      <c r="AA85" s="1673">
        <v>0</v>
      </c>
      <c r="AB85" s="1673">
        <v>0</v>
      </c>
      <c r="AC85" s="1673">
        <v>0</v>
      </c>
      <c r="AD85" s="1673">
        <v>0</v>
      </c>
      <c r="AE85" s="1673">
        <v>0</v>
      </c>
      <c r="AF85" s="1673">
        <v>0</v>
      </c>
      <c r="AG85" s="1673">
        <v>0</v>
      </c>
      <c r="AH85" s="1673">
        <v>0</v>
      </c>
    </row>
    <row r="86" spans="1:34" ht="30" customHeight="1">
      <c r="A86" s="2021"/>
      <c r="B86" s="995" t="s">
        <v>802</v>
      </c>
      <c r="C86" s="1673">
        <f t="shared" si="25"/>
        <v>80.209999999999994</v>
      </c>
      <c r="D86" s="1673">
        <v>80.209999999999994</v>
      </c>
      <c r="E86" s="1673"/>
      <c r="F86" s="1673"/>
      <c r="G86" s="1673"/>
      <c r="H86" s="1673"/>
      <c r="I86" s="1673"/>
      <c r="J86" s="1673"/>
      <c r="K86" s="1673"/>
      <c r="L86" s="1673"/>
      <c r="M86" s="1673"/>
      <c r="N86" s="1673"/>
      <c r="O86" s="1673"/>
      <c r="P86" s="1673"/>
      <c r="Q86" s="1673"/>
      <c r="R86" s="1673"/>
      <c r="S86" s="1673"/>
      <c r="T86" s="1673"/>
      <c r="U86" s="1673"/>
      <c r="V86" s="1673"/>
      <c r="W86" s="1673"/>
      <c r="X86" s="1673"/>
      <c r="Y86" s="1673">
        <v>0</v>
      </c>
      <c r="Z86" s="1673">
        <v>0</v>
      </c>
      <c r="AA86" s="1673">
        <v>0</v>
      </c>
      <c r="AB86" s="1673">
        <v>0</v>
      </c>
      <c r="AC86" s="1673">
        <v>0</v>
      </c>
      <c r="AD86" s="1673">
        <v>0</v>
      </c>
      <c r="AE86" s="1673">
        <v>0</v>
      </c>
      <c r="AF86" s="1673">
        <v>0</v>
      </c>
      <c r="AG86" s="1673">
        <v>0</v>
      </c>
      <c r="AH86" s="1673">
        <v>0</v>
      </c>
    </row>
    <row r="87" spans="1:34" ht="30" customHeight="1">
      <c r="A87" s="2021"/>
      <c r="B87" s="995" t="s">
        <v>803</v>
      </c>
      <c r="C87" s="1673">
        <f t="shared" si="25"/>
        <v>4376.34</v>
      </c>
      <c r="D87" s="1673">
        <v>2121.27</v>
      </c>
      <c r="E87" s="1674">
        <v>441.85999999999996</v>
      </c>
      <c r="F87" s="1674"/>
      <c r="G87" s="1674"/>
      <c r="H87" s="1674"/>
      <c r="I87" s="1674">
        <v>180.04</v>
      </c>
      <c r="J87" s="1674"/>
      <c r="K87" s="1674">
        <v>3.57</v>
      </c>
      <c r="L87" s="1674">
        <v>693.16</v>
      </c>
      <c r="M87" s="1674">
        <v>310.64</v>
      </c>
      <c r="N87" s="1674">
        <v>125.36000000000001</v>
      </c>
      <c r="O87" s="1674"/>
      <c r="P87" s="1674">
        <v>500.44</v>
      </c>
      <c r="Q87" s="1674"/>
      <c r="R87" s="1674"/>
      <c r="S87" s="1674"/>
      <c r="T87" s="1674"/>
      <c r="U87" s="1674"/>
      <c r="V87" s="1674"/>
      <c r="W87" s="1674"/>
      <c r="X87" s="1674"/>
      <c r="Y87" s="1673">
        <v>0</v>
      </c>
      <c r="Z87" s="1673">
        <v>0</v>
      </c>
      <c r="AA87" s="1673">
        <v>0</v>
      </c>
      <c r="AB87" s="1673">
        <v>0</v>
      </c>
      <c r="AC87" s="1673">
        <v>0</v>
      </c>
      <c r="AD87" s="1673">
        <v>0</v>
      </c>
      <c r="AE87" s="1673">
        <v>0</v>
      </c>
      <c r="AF87" s="1673">
        <v>0</v>
      </c>
      <c r="AG87" s="1673">
        <v>0</v>
      </c>
      <c r="AH87" s="1673">
        <v>0</v>
      </c>
    </row>
    <row r="88" spans="1:34" ht="30" customHeight="1">
      <c r="A88" s="2021"/>
      <c r="B88" s="1011" t="s">
        <v>804</v>
      </c>
      <c r="C88" s="1673">
        <f t="shared" si="25"/>
        <v>3284.3199999999997</v>
      </c>
      <c r="D88" s="1673"/>
      <c r="E88" s="1674"/>
      <c r="F88" s="1674"/>
      <c r="G88" s="1674"/>
      <c r="H88" s="1674">
        <v>759.77</v>
      </c>
      <c r="I88" s="1674"/>
      <c r="J88" s="1674">
        <v>148.30000000000001</v>
      </c>
      <c r="K88" s="1674"/>
      <c r="L88" s="1674"/>
      <c r="M88" s="1674"/>
      <c r="N88" s="1674"/>
      <c r="O88" s="1674"/>
      <c r="P88" s="1674"/>
      <c r="Q88" s="1674"/>
      <c r="R88" s="1674"/>
      <c r="S88" s="1674"/>
      <c r="T88" s="1674"/>
      <c r="U88" s="1674"/>
      <c r="V88" s="1674"/>
      <c r="W88" s="1674">
        <v>284.46999999999997</v>
      </c>
      <c r="X88" s="1674">
        <v>67.290000000000006</v>
      </c>
      <c r="Y88" s="1673">
        <v>0</v>
      </c>
      <c r="Z88" s="1673">
        <v>0</v>
      </c>
      <c r="AA88" s="1673">
        <v>155</v>
      </c>
      <c r="AB88" s="1673">
        <v>0</v>
      </c>
      <c r="AC88" s="1673">
        <v>1834.78</v>
      </c>
      <c r="AD88" s="1673">
        <v>34.71</v>
      </c>
      <c r="AE88" s="1673">
        <v>0</v>
      </c>
      <c r="AF88" s="1673">
        <v>0</v>
      </c>
      <c r="AG88" s="1673">
        <v>0</v>
      </c>
      <c r="AH88" s="1673">
        <v>0</v>
      </c>
    </row>
    <row r="89" spans="1:34" ht="30" customHeight="1">
      <c r="A89" s="2021"/>
      <c r="B89" s="1011" t="s">
        <v>805</v>
      </c>
      <c r="C89" s="1673">
        <f t="shared" si="25"/>
        <v>0</v>
      </c>
      <c r="D89" s="1673"/>
      <c r="E89" s="1673"/>
      <c r="F89" s="1673"/>
      <c r="G89" s="1673"/>
      <c r="H89" s="1673"/>
      <c r="I89" s="1673"/>
      <c r="J89" s="1673"/>
      <c r="K89" s="1673"/>
      <c r="L89" s="1673"/>
      <c r="M89" s="1673"/>
      <c r="N89" s="1673"/>
      <c r="O89" s="1673"/>
      <c r="P89" s="1673"/>
      <c r="Q89" s="1673"/>
      <c r="R89" s="1673"/>
      <c r="S89" s="1673"/>
      <c r="T89" s="1673"/>
      <c r="U89" s="1673"/>
      <c r="V89" s="1673"/>
      <c r="W89" s="1673"/>
      <c r="X89" s="1673"/>
      <c r="Y89" s="1673">
        <v>0</v>
      </c>
      <c r="Z89" s="1673">
        <v>0</v>
      </c>
      <c r="AA89" s="1673">
        <v>0</v>
      </c>
      <c r="AB89" s="1673">
        <v>0</v>
      </c>
      <c r="AC89" s="1673">
        <v>0</v>
      </c>
      <c r="AD89" s="1673">
        <v>0</v>
      </c>
      <c r="AE89" s="1673">
        <v>0</v>
      </c>
      <c r="AF89" s="1673">
        <v>0</v>
      </c>
      <c r="AG89" s="1673">
        <v>0</v>
      </c>
      <c r="AH89" s="1673">
        <v>0</v>
      </c>
    </row>
    <row r="90" spans="1:34" s="1708" customFormat="1" ht="30" customHeight="1">
      <c r="A90" s="2021"/>
      <c r="B90" s="1011" t="s">
        <v>1536</v>
      </c>
      <c r="C90" s="1673">
        <f t="shared" si="25"/>
        <v>0</v>
      </c>
      <c r="D90" s="1673">
        <v>0</v>
      </c>
      <c r="E90" s="1673">
        <v>0</v>
      </c>
      <c r="F90" s="1673">
        <v>0</v>
      </c>
      <c r="G90" s="1673">
        <v>0</v>
      </c>
      <c r="H90" s="1673">
        <v>0</v>
      </c>
      <c r="I90" s="1673">
        <v>0</v>
      </c>
      <c r="J90" s="1673">
        <v>0</v>
      </c>
      <c r="K90" s="1673">
        <v>0</v>
      </c>
      <c r="L90" s="1673">
        <v>0</v>
      </c>
      <c r="M90" s="1673">
        <v>0</v>
      </c>
      <c r="N90" s="1673">
        <v>0</v>
      </c>
      <c r="O90" s="1673">
        <v>0</v>
      </c>
      <c r="P90" s="1673">
        <v>0</v>
      </c>
      <c r="Q90" s="1673">
        <v>0</v>
      </c>
      <c r="R90" s="1673">
        <v>0</v>
      </c>
      <c r="S90" s="1673">
        <v>0</v>
      </c>
      <c r="T90" s="1673">
        <v>0</v>
      </c>
      <c r="U90" s="1673">
        <v>0</v>
      </c>
      <c r="V90" s="1673">
        <v>0</v>
      </c>
      <c r="W90" s="1673">
        <v>0</v>
      </c>
      <c r="X90" s="1673">
        <v>0</v>
      </c>
      <c r="Y90" s="1673">
        <v>0</v>
      </c>
      <c r="Z90" s="1673">
        <v>0</v>
      </c>
      <c r="AA90" s="1673">
        <v>0</v>
      </c>
      <c r="AB90" s="1673">
        <v>0</v>
      </c>
      <c r="AC90" s="1673">
        <v>0</v>
      </c>
      <c r="AD90" s="1673">
        <v>0</v>
      </c>
      <c r="AE90" s="1673">
        <v>0</v>
      </c>
      <c r="AF90" s="1673">
        <v>0</v>
      </c>
      <c r="AG90" s="1673">
        <v>0</v>
      </c>
      <c r="AH90" s="1673">
        <v>0</v>
      </c>
    </row>
    <row r="91" spans="1:34" ht="30" customHeight="1">
      <c r="A91" s="2021"/>
      <c r="B91" s="995" t="s">
        <v>807</v>
      </c>
      <c r="C91" s="1673">
        <f t="shared" si="25"/>
        <v>0</v>
      </c>
      <c r="D91" s="1673"/>
      <c r="E91" s="1673"/>
      <c r="F91" s="1673"/>
      <c r="G91" s="1673"/>
      <c r="H91" s="1673"/>
      <c r="I91" s="1673"/>
      <c r="J91" s="1673"/>
      <c r="K91" s="1673"/>
      <c r="L91" s="1673"/>
      <c r="M91" s="1673"/>
      <c r="N91" s="1673"/>
      <c r="O91" s="1673"/>
      <c r="P91" s="1673"/>
      <c r="Q91" s="1673"/>
      <c r="R91" s="1673"/>
      <c r="S91" s="1673"/>
      <c r="T91" s="1673"/>
      <c r="U91" s="1673"/>
      <c r="V91" s="1673"/>
      <c r="W91" s="1673"/>
      <c r="X91" s="1673"/>
      <c r="Y91" s="1673">
        <v>0</v>
      </c>
      <c r="Z91" s="1673">
        <v>0</v>
      </c>
      <c r="AA91" s="1673">
        <v>0</v>
      </c>
      <c r="AB91" s="1673">
        <v>0</v>
      </c>
      <c r="AC91" s="1673">
        <v>0</v>
      </c>
      <c r="AD91" s="1673">
        <v>0</v>
      </c>
      <c r="AE91" s="1673">
        <v>0</v>
      </c>
      <c r="AF91" s="1673">
        <v>0</v>
      </c>
      <c r="AG91" s="1673">
        <v>0</v>
      </c>
      <c r="AH91" s="1673">
        <v>0</v>
      </c>
    </row>
    <row r="92" spans="1:34" ht="30" customHeight="1">
      <c r="A92" s="2021"/>
      <c r="B92" s="991" t="s">
        <v>808</v>
      </c>
      <c r="C92" s="1673">
        <f t="shared" si="25"/>
        <v>2551.59</v>
      </c>
      <c r="D92" s="1673"/>
      <c r="E92" s="1674"/>
      <c r="F92" s="1674"/>
      <c r="G92" s="1674"/>
      <c r="H92" s="1674"/>
      <c r="I92" s="1674"/>
      <c r="J92" s="1674"/>
      <c r="K92" s="1674"/>
      <c r="L92" s="1674"/>
      <c r="M92" s="1674">
        <v>110</v>
      </c>
      <c r="N92" s="1674">
        <v>1.38</v>
      </c>
      <c r="O92" s="1674"/>
      <c r="P92" s="1674"/>
      <c r="Q92" s="1674"/>
      <c r="R92" s="1674"/>
      <c r="S92" s="1674"/>
      <c r="T92" s="1674"/>
      <c r="U92" s="1674"/>
      <c r="V92" s="1674"/>
      <c r="W92" s="1674"/>
      <c r="X92" s="1674"/>
      <c r="Y92" s="1673">
        <v>0</v>
      </c>
      <c r="Z92" s="1673">
        <v>2440.21</v>
      </c>
      <c r="AA92" s="1673">
        <v>0</v>
      </c>
      <c r="AB92" s="1673">
        <v>0</v>
      </c>
      <c r="AC92" s="1673">
        <v>0</v>
      </c>
      <c r="AD92" s="1673">
        <v>0</v>
      </c>
      <c r="AE92" s="1673">
        <v>0</v>
      </c>
      <c r="AF92" s="1673">
        <v>0</v>
      </c>
      <c r="AG92" s="1673">
        <v>0</v>
      </c>
      <c r="AH92" s="1673">
        <v>0</v>
      </c>
    </row>
    <row r="93" spans="1:34" ht="30" customHeight="1">
      <c r="A93" s="2021"/>
      <c r="B93" s="1011" t="s">
        <v>821</v>
      </c>
      <c r="C93" s="1673">
        <f t="shared" si="25"/>
        <v>72.03</v>
      </c>
      <c r="D93" s="1673"/>
      <c r="E93" s="1673"/>
      <c r="F93" s="1673"/>
      <c r="G93" s="1673"/>
      <c r="H93" s="1673"/>
      <c r="I93" s="1673"/>
      <c r="J93" s="1673"/>
      <c r="K93" s="1673"/>
      <c r="L93" s="1673"/>
      <c r="M93" s="1673"/>
      <c r="N93" s="1673"/>
      <c r="O93" s="1673"/>
      <c r="P93" s="1673"/>
      <c r="Q93" s="1673"/>
      <c r="R93" s="1673"/>
      <c r="S93" s="1673"/>
      <c r="T93" s="1673"/>
      <c r="U93" s="1673"/>
      <c r="V93" s="1673"/>
      <c r="W93" s="1673"/>
      <c r="X93" s="1673"/>
      <c r="Y93" s="1673">
        <v>0</v>
      </c>
      <c r="Z93" s="1673">
        <v>0</v>
      </c>
      <c r="AA93" s="1673">
        <v>0</v>
      </c>
      <c r="AB93" s="1673">
        <v>0</v>
      </c>
      <c r="AC93" s="1673">
        <v>0</v>
      </c>
      <c r="AD93" s="1673">
        <v>0</v>
      </c>
      <c r="AE93" s="1673">
        <v>0</v>
      </c>
      <c r="AF93" s="1673">
        <v>0</v>
      </c>
      <c r="AG93" s="1673">
        <v>72.03</v>
      </c>
      <c r="AH93" s="1673">
        <v>0</v>
      </c>
    </row>
    <row r="94" spans="1:34" ht="30" customHeight="1">
      <c r="A94" s="2021"/>
      <c r="B94" s="1011" t="s">
        <v>822</v>
      </c>
      <c r="C94" s="1673">
        <f t="shared" si="25"/>
        <v>565.30000000000007</v>
      </c>
      <c r="D94" s="1673"/>
      <c r="E94" s="1673"/>
      <c r="F94" s="1673"/>
      <c r="G94" s="1673"/>
      <c r="H94" s="1673"/>
      <c r="I94" s="1673"/>
      <c r="J94" s="1673"/>
      <c r="K94" s="1673"/>
      <c r="L94" s="1673"/>
      <c r="M94" s="1673"/>
      <c r="N94" s="1673"/>
      <c r="O94" s="1673"/>
      <c r="P94" s="1673"/>
      <c r="Q94" s="1673"/>
      <c r="R94" s="1673"/>
      <c r="S94" s="1673"/>
      <c r="T94" s="1673"/>
      <c r="U94" s="1673"/>
      <c r="V94" s="1673"/>
      <c r="W94" s="1673"/>
      <c r="X94" s="1673"/>
      <c r="Y94" s="1673">
        <v>0</v>
      </c>
      <c r="Z94" s="1673">
        <v>0</v>
      </c>
      <c r="AA94" s="1673">
        <v>0</v>
      </c>
      <c r="AB94" s="1673">
        <v>0</v>
      </c>
      <c r="AC94" s="1673">
        <v>0</v>
      </c>
      <c r="AD94" s="1673">
        <v>0</v>
      </c>
      <c r="AE94" s="1673">
        <v>0</v>
      </c>
      <c r="AF94" s="1673">
        <v>373.1</v>
      </c>
      <c r="AG94" s="1673">
        <v>117.92</v>
      </c>
      <c r="AH94" s="1673">
        <v>74.28</v>
      </c>
    </row>
    <row r="95" spans="1:34" ht="19.5" customHeight="1">
      <c r="A95" s="2021"/>
      <c r="B95" s="1249" t="s">
        <v>952</v>
      </c>
      <c r="C95" s="1673">
        <f t="shared" si="25"/>
        <v>340.1</v>
      </c>
      <c r="D95" s="1673"/>
      <c r="E95" s="1674"/>
      <c r="F95" s="1674"/>
      <c r="G95" s="1674"/>
      <c r="H95" s="1674"/>
      <c r="I95" s="1674"/>
      <c r="J95" s="1674"/>
      <c r="K95" s="1674"/>
      <c r="L95" s="1674"/>
      <c r="M95" s="1674"/>
      <c r="N95" s="1674"/>
      <c r="O95" s="1674"/>
      <c r="P95" s="1674">
        <v>340.1</v>
      </c>
      <c r="Q95" s="1674"/>
      <c r="R95" s="1674"/>
      <c r="S95" s="1674"/>
      <c r="T95" s="1674"/>
      <c r="U95" s="1674"/>
      <c r="V95" s="1674"/>
      <c r="W95" s="1674"/>
      <c r="X95" s="1674"/>
      <c r="Y95" s="1674"/>
      <c r="Z95" s="1673">
        <v>0</v>
      </c>
      <c r="AA95" s="1673">
        <v>0</v>
      </c>
      <c r="AB95" s="1673">
        <v>0</v>
      </c>
      <c r="AC95" s="1673">
        <v>0</v>
      </c>
      <c r="AD95" s="1673">
        <v>0</v>
      </c>
      <c r="AE95" s="1673">
        <v>0</v>
      </c>
      <c r="AF95" s="1673">
        <v>0</v>
      </c>
      <c r="AG95" s="1673">
        <v>0</v>
      </c>
      <c r="AH95" s="1673">
        <v>0</v>
      </c>
    </row>
    <row r="96" spans="1:34" ht="19.5" customHeight="1">
      <c r="A96" s="2391" t="s">
        <v>811</v>
      </c>
      <c r="B96" s="1675" t="s">
        <v>41</v>
      </c>
      <c r="C96" s="1676">
        <f t="shared" si="25"/>
        <v>72319.529999999984</v>
      </c>
      <c r="D96" s="1675">
        <f>SUM('서구 배수관'!D97:'서구 배수관'!D118)</f>
        <v>13173.61</v>
      </c>
      <c r="E96" s="1675">
        <f>SUM('서구 배수관'!E97:'서구 배수관'!E118)</f>
        <v>1244.8499999999997</v>
      </c>
      <c r="F96" s="1675">
        <f>SUM('서구 배수관'!F97:'서구 배수관'!F118)</f>
        <v>651.26</v>
      </c>
      <c r="G96" s="1675">
        <f>SUM('서구 배수관'!G97:'서구 배수관'!G118)</f>
        <v>1390.4099999999999</v>
      </c>
      <c r="H96" s="1675">
        <f>SUM('서구 배수관'!H97:'서구 배수관'!H118)</f>
        <v>1736.4099999999999</v>
      </c>
      <c r="I96" s="1675">
        <f>SUM('서구 배수관'!I97:'서구 배수관'!I118)</f>
        <v>188.47</v>
      </c>
      <c r="J96" s="1675">
        <f>SUM('서구 배수관'!J97:'서구 배수관'!J118)</f>
        <v>2833.7500000000005</v>
      </c>
      <c r="K96" s="1675">
        <f>SUM('서구 배수관'!K97:'서구 배수관'!K118)</f>
        <v>1243.0700000000004</v>
      </c>
      <c r="L96" s="1675">
        <f>SUM('서구 배수관'!L97:'서구 배수관'!L118)</f>
        <v>6873.63</v>
      </c>
      <c r="M96" s="1675">
        <f>SUM('서구 배수관'!M97:'서구 배수관'!M118)</f>
        <v>5987.9900000000007</v>
      </c>
      <c r="N96" s="1675">
        <f>SUM('서구 배수관'!N97:'서구 배수관'!N118)</f>
        <v>1384.7899999999997</v>
      </c>
      <c r="O96" s="1675">
        <f>SUM('서구 배수관'!O97:'서구 배수관'!O118)</f>
        <v>855.69999999999993</v>
      </c>
      <c r="P96" s="1675">
        <f>SUM('서구 배수관'!P97:'서구 배수관'!P118)</f>
        <v>1934.4499999999996</v>
      </c>
      <c r="Q96" s="1675">
        <f>SUM('서구 배수관'!Q97:'서구 배수관'!Q118)</f>
        <v>110.08</v>
      </c>
      <c r="R96" s="1675">
        <f>SUM('서구 배수관'!R97:'서구 배수관'!R118)</f>
        <v>0.28000000000000003</v>
      </c>
      <c r="S96" s="1675">
        <f>SUM('서구 배수관'!S97:'서구 배수관'!S118)</f>
        <v>645.22</v>
      </c>
      <c r="T96" s="1675">
        <f>SUM('서구 배수관'!T97:'서구 배수관'!T118)</f>
        <v>501.4500000000001</v>
      </c>
      <c r="U96" s="1675">
        <f>SUM('서구 배수관'!U97:'서구 배수관'!U118)</f>
        <v>1295.1300000000001</v>
      </c>
      <c r="V96" s="1675">
        <f>SUM('서구 배수관'!V97:'서구 배수관'!V118)</f>
        <v>3307.6099999999988</v>
      </c>
      <c r="W96" s="1675">
        <f>SUM('서구 배수관'!W97:'서구 배수관'!W118)</f>
        <v>10388.120000000003</v>
      </c>
      <c r="X96" s="1675">
        <f>SUM('서구 배수관'!X97:'서구 배수관'!X118)</f>
        <v>2792.420000000001</v>
      </c>
      <c r="Y96" s="1675">
        <f>SUM('서구 배수관'!Y97:'서구 배수관'!Y118)</f>
        <v>2424.4499999999998</v>
      </c>
      <c r="Z96" s="1675">
        <f>SUM('서구 배수관'!Z97:'서구 배수관'!Z118)</f>
        <v>2508.9499999999998</v>
      </c>
      <c r="AA96" s="1675">
        <f>SUM('서구 배수관'!AA97:'서구 배수관'!AA118)</f>
        <v>1587.54</v>
      </c>
      <c r="AB96" s="1675">
        <f>SUM('서구 배수관'!AB97:'서구 배수관'!AB118)</f>
        <v>1215.58</v>
      </c>
      <c r="AC96" s="1675">
        <f>SUM('서구 배수관'!AC97:'서구 배수관'!AC118)</f>
        <v>993.71</v>
      </c>
      <c r="AD96" s="1675">
        <f>SUM('서구 배수관'!AD97:'서구 배수관'!AD118)</f>
        <v>2916.8700000000003</v>
      </c>
      <c r="AE96" s="1675">
        <f>SUM('서구 배수관'!AE97:'서구 배수관'!AE118)</f>
        <v>8.98</v>
      </c>
      <c r="AF96" s="1675">
        <f>SUM('서구 배수관'!AF97:'서구 배수관'!AF118)</f>
        <v>56.41</v>
      </c>
      <c r="AG96" s="1675">
        <f>SUM('서구 배수관'!AG97:'서구 배수관'!AG118)</f>
        <v>94.449999999999989</v>
      </c>
      <c r="AH96" s="1675">
        <f>SUM('서구 배수관'!AH97:'서구 배수관'!AH118)</f>
        <v>1973.89</v>
      </c>
    </row>
    <row r="97" spans="1:34" ht="19.5" customHeight="1">
      <c r="A97" s="2391" t="s">
        <v>811</v>
      </c>
      <c r="B97" s="989" t="s">
        <v>951</v>
      </c>
      <c r="C97" s="1673">
        <f t="shared" si="25"/>
        <v>171.62</v>
      </c>
      <c r="D97" s="1673"/>
      <c r="E97" s="1673"/>
      <c r="F97" s="1673"/>
      <c r="G97" s="1673"/>
      <c r="H97" s="1673"/>
      <c r="I97" s="1673"/>
      <c r="J97" s="1673"/>
      <c r="K97" s="1673"/>
      <c r="L97" s="1673"/>
      <c r="M97" s="1673"/>
      <c r="N97" s="1673"/>
      <c r="O97" s="1673"/>
      <c r="P97" s="1673"/>
      <c r="Q97" s="1673"/>
      <c r="R97" s="1673"/>
      <c r="S97" s="1673"/>
      <c r="T97" s="1673"/>
      <c r="U97" s="1673"/>
      <c r="V97" s="1673"/>
      <c r="W97" s="1673"/>
      <c r="X97" s="1673"/>
      <c r="Y97" s="1673">
        <v>0</v>
      </c>
      <c r="Z97" s="1673">
        <v>0</v>
      </c>
      <c r="AA97" s="1673">
        <v>0</v>
      </c>
      <c r="AB97" s="1673">
        <v>0</v>
      </c>
      <c r="AC97" s="1673">
        <v>0</v>
      </c>
      <c r="AD97" s="1673">
        <v>0</v>
      </c>
      <c r="AE97" s="1673">
        <v>0</v>
      </c>
      <c r="AF97" s="1673">
        <v>41.49</v>
      </c>
      <c r="AG97" s="1673">
        <v>5.61</v>
      </c>
      <c r="AH97" s="1673">
        <v>124.52</v>
      </c>
    </row>
    <row r="98" spans="1:34" ht="30" customHeight="1">
      <c r="A98" s="2021"/>
      <c r="B98" s="989" t="s">
        <v>796</v>
      </c>
      <c r="C98" s="1673">
        <f t="shared" si="25"/>
        <v>65.599999999999994</v>
      </c>
      <c r="D98" s="1673">
        <v>65.599999999999994</v>
      </c>
      <c r="E98" s="1673"/>
      <c r="F98" s="1673"/>
      <c r="G98" s="1673"/>
      <c r="H98" s="1673"/>
      <c r="I98" s="1673"/>
      <c r="J98" s="1673"/>
      <c r="K98" s="1673"/>
      <c r="L98" s="1673"/>
      <c r="M98" s="1673"/>
      <c r="N98" s="1673"/>
      <c r="O98" s="1673"/>
      <c r="P98" s="1673"/>
      <c r="Q98" s="1673"/>
      <c r="R98" s="1673"/>
      <c r="S98" s="1673"/>
      <c r="T98" s="1673"/>
      <c r="U98" s="1673"/>
      <c r="V98" s="1673"/>
      <c r="W98" s="1673"/>
      <c r="X98" s="1673"/>
      <c r="Y98" s="1673">
        <v>0</v>
      </c>
      <c r="Z98" s="1673">
        <v>0</v>
      </c>
      <c r="AA98" s="1673">
        <v>0</v>
      </c>
      <c r="AB98" s="1673">
        <v>0</v>
      </c>
      <c r="AC98" s="1673">
        <v>0</v>
      </c>
      <c r="AD98" s="1673">
        <v>0</v>
      </c>
      <c r="AE98" s="1673">
        <v>0</v>
      </c>
      <c r="AF98" s="1673">
        <v>0</v>
      </c>
      <c r="AG98" s="1673">
        <v>0</v>
      </c>
      <c r="AH98" s="1673">
        <v>0</v>
      </c>
    </row>
    <row r="99" spans="1:34" ht="30" customHeight="1">
      <c r="A99" s="2021"/>
      <c r="B99" s="989" t="s">
        <v>797</v>
      </c>
      <c r="C99" s="1673">
        <f t="shared" si="25"/>
        <v>6605.5300000000025</v>
      </c>
      <c r="D99" s="1673">
        <v>482.63</v>
      </c>
      <c r="E99" s="1674"/>
      <c r="F99" s="1674"/>
      <c r="G99" s="1674"/>
      <c r="H99" s="1674"/>
      <c r="I99" s="1674"/>
      <c r="J99" s="1674">
        <v>1.52</v>
      </c>
      <c r="K99" s="1674"/>
      <c r="L99" s="1674">
        <v>10.32</v>
      </c>
      <c r="M99" s="1674"/>
      <c r="N99" s="1674"/>
      <c r="O99" s="1674"/>
      <c r="P99" s="1674"/>
      <c r="Q99" s="1674"/>
      <c r="R99" s="1674"/>
      <c r="S99" s="1674"/>
      <c r="T99" s="1674"/>
      <c r="U99" s="1674"/>
      <c r="V99" s="1674">
        <v>285.35999999999996</v>
      </c>
      <c r="W99" s="1674">
        <v>5808.0600000000022</v>
      </c>
      <c r="X99" s="1674"/>
      <c r="Y99" s="1673">
        <v>1.52</v>
      </c>
      <c r="Z99" s="1673">
        <v>0</v>
      </c>
      <c r="AA99" s="1673">
        <v>0</v>
      </c>
      <c r="AB99" s="1673">
        <v>0</v>
      </c>
      <c r="AC99" s="1673">
        <v>0</v>
      </c>
      <c r="AD99" s="1673">
        <v>0</v>
      </c>
      <c r="AE99" s="1673">
        <v>0</v>
      </c>
      <c r="AF99" s="1673">
        <v>8.1199999999999992</v>
      </c>
      <c r="AG99" s="1673">
        <v>8</v>
      </c>
      <c r="AH99" s="1673">
        <v>0</v>
      </c>
    </row>
    <row r="100" spans="1:34" ht="30" customHeight="1">
      <c r="A100" s="2021"/>
      <c r="B100" s="989" t="s">
        <v>798</v>
      </c>
      <c r="C100" s="1673">
        <f t="shared" si="25"/>
        <v>0</v>
      </c>
      <c r="D100" s="1673"/>
      <c r="E100" s="1673"/>
      <c r="F100" s="1673"/>
      <c r="G100" s="1673"/>
      <c r="H100" s="1673"/>
      <c r="I100" s="1673"/>
      <c r="J100" s="1673"/>
      <c r="K100" s="1673"/>
      <c r="L100" s="1673"/>
      <c r="M100" s="1673"/>
      <c r="N100" s="1673"/>
      <c r="O100" s="1673"/>
      <c r="P100" s="1673"/>
      <c r="Q100" s="1673"/>
      <c r="R100" s="1673"/>
      <c r="S100" s="1673"/>
      <c r="T100" s="1673"/>
      <c r="U100" s="1673"/>
      <c r="V100" s="1673"/>
      <c r="W100" s="1673"/>
      <c r="X100" s="1673"/>
      <c r="Y100" s="1673">
        <v>0</v>
      </c>
      <c r="Z100" s="1673">
        <v>0</v>
      </c>
      <c r="AA100" s="1673">
        <v>0</v>
      </c>
      <c r="AB100" s="1673">
        <v>0</v>
      </c>
      <c r="AC100" s="1673">
        <v>0</v>
      </c>
      <c r="AD100" s="1673">
        <v>0</v>
      </c>
      <c r="AE100" s="1673">
        <v>0</v>
      </c>
      <c r="AF100" s="1673">
        <v>0</v>
      </c>
      <c r="AG100" s="1673">
        <v>0</v>
      </c>
      <c r="AH100" s="1673">
        <v>0</v>
      </c>
    </row>
    <row r="101" spans="1:34" ht="30" customHeight="1">
      <c r="A101" s="2021"/>
      <c r="B101" s="989" t="s">
        <v>780</v>
      </c>
      <c r="C101" s="1673">
        <f t="shared" si="25"/>
        <v>53043.990000000013</v>
      </c>
      <c r="D101" s="1673">
        <v>10617.7</v>
      </c>
      <c r="E101" s="1674">
        <v>23.060000000000002</v>
      </c>
      <c r="F101" s="1674">
        <v>651.26</v>
      </c>
      <c r="G101" s="1674">
        <v>1390.4099999999999</v>
      </c>
      <c r="H101" s="1674">
        <v>1219.9799999999998</v>
      </c>
      <c r="I101" s="1674">
        <v>140.72</v>
      </c>
      <c r="J101" s="1674">
        <v>1258.7900000000002</v>
      </c>
      <c r="K101" s="1674">
        <v>1116.6800000000003</v>
      </c>
      <c r="L101" s="1674">
        <v>6863.31</v>
      </c>
      <c r="M101" s="1674">
        <v>5837.7100000000009</v>
      </c>
      <c r="N101" s="1674">
        <v>349.12</v>
      </c>
      <c r="O101" s="1674">
        <v>826.31</v>
      </c>
      <c r="P101" s="1674">
        <v>1934.4499999999996</v>
      </c>
      <c r="Q101" s="1674">
        <v>110.08</v>
      </c>
      <c r="R101" s="1674">
        <v>0.28000000000000003</v>
      </c>
      <c r="S101" s="1674">
        <v>645.22</v>
      </c>
      <c r="T101" s="1674">
        <v>501.4500000000001</v>
      </c>
      <c r="U101" s="1674">
        <v>1295.1300000000001</v>
      </c>
      <c r="V101" s="1674">
        <v>3020.0699999999988</v>
      </c>
      <c r="W101" s="1674">
        <v>2623.3399999999997</v>
      </c>
      <c r="X101" s="1674">
        <v>2524.0500000000011</v>
      </c>
      <c r="Y101" s="1673">
        <v>2422.9299999999998</v>
      </c>
      <c r="Z101" s="1673">
        <v>1664.72</v>
      </c>
      <c r="AA101" s="1673">
        <v>1587.54</v>
      </c>
      <c r="AB101" s="1673">
        <v>1215.58</v>
      </c>
      <c r="AC101" s="1673">
        <v>990.72</v>
      </c>
      <c r="AD101" s="1673">
        <v>2169.5500000000002</v>
      </c>
      <c r="AE101" s="1673">
        <v>8.98</v>
      </c>
      <c r="AF101" s="1673">
        <v>6.8</v>
      </c>
      <c r="AG101" s="1673">
        <v>28.05</v>
      </c>
      <c r="AH101" s="1673">
        <v>0</v>
      </c>
    </row>
    <row r="102" spans="1:34" ht="30" customHeight="1">
      <c r="A102" s="2021"/>
      <c r="B102" s="991" t="s">
        <v>781</v>
      </c>
      <c r="C102" s="1673">
        <f t="shared" si="25"/>
        <v>0.5</v>
      </c>
      <c r="D102" s="1673">
        <v>0.5</v>
      </c>
      <c r="E102" s="1673"/>
      <c r="F102" s="1673"/>
      <c r="G102" s="1673"/>
      <c r="H102" s="1673"/>
      <c r="I102" s="1673"/>
      <c r="J102" s="1673"/>
      <c r="K102" s="1673"/>
      <c r="L102" s="1673"/>
      <c r="M102" s="1673"/>
      <c r="N102" s="1673"/>
      <c r="O102" s="1673"/>
      <c r="P102" s="1673"/>
      <c r="Q102" s="1673"/>
      <c r="R102" s="1673"/>
      <c r="S102" s="1673"/>
      <c r="T102" s="1673"/>
      <c r="U102" s="1673"/>
      <c r="V102" s="1673"/>
      <c r="W102" s="1673"/>
      <c r="X102" s="1673"/>
      <c r="Y102" s="1673">
        <v>0</v>
      </c>
      <c r="Z102" s="1673">
        <v>0</v>
      </c>
      <c r="AA102" s="1673">
        <v>0</v>
      </c>
      <c r="AB102" s="1673">
        <v>0</v>
      </c>
      <c r="AC102" s="1673">
        <v>0</v>
      </c>
      <c r="AD102" s="1673">
        <v>0</v>
      </c>
      <c r="AE102" s="1673">
        <v>0</v>
      </c>
      <c r="AF102" s="1673">
        <v>0</v>
      </c>
      <c r="AG102" s="1673">
        <v>0</v>
      </c>
      <c r="AH102" s="1673">
        <v>0</v>
      </c>
    </row>
    <row r="103" spans="1:34" ht="30" customHeight="1">
      <c r="A103" s="2021"/>
      <c r="B103" s="991" t="s">
        <v>786</v>
      </c>
      <c r="C103" s="1673">
        <f t="shared" si="25"/>
        <v>0</v>
      </c>
      <c r="D103" s="1673"/>
      <c r="E103" s="1673"/>
      <c r="F103" s="1673"/>
      <c r="G103" s="1673"/>
      <c r="H103" s="1673"/>
      <c r="I103" s="1673"/>
      <c r="J103" s="1673"/>
      <c r="K103" s="1673"/>
      <c r="L103" s="1673"/>
      <c r="M103" s="1673"/>
      <c r="N103" s="1673"/>
      <c r="O103" s="1673"/>
      <c r="P103" s="1673"/>
      <c r="Q103" s="1673"/>
      <c r="R103" s="1673"/>
      <c r="S103" s="1673"/>
      <c r="T103" s="1673"/>
      <c r="U103" s="1673"/>
      <c r="V103" s="1673"/>
      <c r="W103" s="1673"/>
      <c r="X103" s="1673"/>
      <c r="Y103" s="1673">
        <v>0</v>
      </c>
      <c r="Z103" s="1673">
        <v>0</v>
      </c>
      <c r="AA103" s="1673">
        <v>0</v>
      </c>
      <c r="AB103" s="1673">
        <v>0</v>
      </c>
      <c r="AC103" s="1673">
        <v>0</v>
      </c>
      <c r="AD103" s="1673">
        <v>0</v>
      </c>
      <c r="AE103" s="1673">
        <v>0</v>
      </c>
      <c r="AF103" s="1673">
        <v>0</v>
      </c>
      <c r="AG103" s="1673">
        <v>0</v>
      </c>
      <c r="AH103" s="1673">
        <v>0</v>
      </c>
    </row>
    <row r="104" spans="1:34" ht="30" customHeight="1">
      <c r="A104" s="2021"/>
      <c r="B104" s="991" t="s">
        <v>799</v>
      </c>
      <c r="C104" s="1673">
        <f t="shared" ref="C104:C183" si="27">SUM(D104:AH104)</f>
        <v>59.940000000000005</v>
      </c>
      <c r="D104" s="1673"/>
      <c r="E104" s="1687"/>
      <c r="F104" s="1687"/>
      <c r="G104" s="1687"/>
      <c r="H104" s="1687"/>
      <c r="I104" s="1687"/>
      <c r="J104" s="1687"/>
      <c r="K104" s="1687"/>
      <c r="L104" s="1687"/>
      <c r="M104" s="1677">
        <v>59.410000000000004</v>
      </c>
      <c r="N104" s="1687"/>
      <c r="O104" s="1687"/>
      <c r="P104" s="1687"/>
      <c r="Q104" s="1687"/>
      <c r="R104" s="1687"/>
      <c r="S104" s="1687"/>
      <c r="T104" s="1687"/>
      <c r="U104" s="1687"/>
      <c r="V104" s="1687"/>
      <c r="W104" s="1687"/>
      <c r="X104" s="1687"/>
      <c r="Y104" s="1673">
        <v>0</v>
      </c>
      <c r="Z104" s="1673">
        <v>0</v>
      </c>
      <c r="AA104" s="1673">
        <v>0</v>
      </c>
      <c r="AB104" s="1673">
        <v>0</v>
      </c>
      <c r="AC104" s="1673">
        <v>0</v>
      </c>
      <c r="AD104" s="1673">
        <v>0</v>
      </c>
      <c r="AE104" s="1673">
        <v>0</v>
      </c>
      <c r="AF104" s="1673">
        <v>0</v>
      </c>
      <c r="AG104" s="1673">
        <v>0.53</v>
      </c>
      <c r="AH104" s="1673">
        <v>0</v>
      </c>
    </row>
    <row r="105" spans="1:34" ht="30" customHeight="1">
      <c r="A105" s="2021"/>
      <c r="B105" s="991" t="s">
        <v>787</v>
      </c>
      <c r="C105" s="1673">
        <f t="shared" si="27"/>
        <v>3014.5400000000004</v>
      </c>
      <c r="D105" s="1673"/>
      <c r="E105" s="1674"/>
      <c r="F105" s="1674"/>
      <c r="G105" s="1674"/>
      <c r="H105" s="1674"/>
      <c r="I105" s="1674"/>
      <c r="J105" s="1674"/>
      <c r="K105" s="1674"/>
      <c r="L105" s="1674"/>
      <c r="M105" s="1674"/>
      <c r="N105" s="1674">
        <v>1026.25</v>
      </c>
      <c r="O105" s="1674">
        <v>29.39</v>
      </c>
      <c r="P105" s="1674"/>
      <c r="Q105" s="1674"/>
      <c r="R105" s="1674"/>
      <c r="S105" s="1674"/>
      <c r="T105" s="1674"/>
      <c r="U105" s="1674"/>
      <c r="V105" s="1674">
        <v>2.1800000000000002</v>
      </c>
      <c r="W105" s="1674">
        <v>1956.7200000000003</v>
      </c>
      <c r="X105" s="1674"/>
      <c r="Y105" s="1673">
        <v>0</v>
      </c>
      <c r="Z105" s="1673">
        <v>0</v>
      </c>
      <c r="AA105" s="1673">
        <v>0</v>
      </c>
      <c r="AB105" s="1673">
        <v>0</v>
      </c>
      <c r="AC105" s="1673">
        <v>0</v>
      </c>
      <c r="AD105" s="1673">
        <v>0</v>
      </c>
      <c r="AE105" s="1673">
        <v>0</v>
      </c>
      <c r="AF105" s="1673">
        <v>0</v>
      </c>
      <c r="AG105" s="1673">
        <v>0</v>
      </c>
      <c r="AH105" s="1673">
        <v>0</v>
      </c>
    </row>
    <row r="106" spans="1:34" s="1710" customFormat="1" ht="30" customHeight="1">
      <c r="A106" s="2021"/>
      <c r="B106" s="991" t="s">
        <v>1533</v>
      </c>
      <c r="C106" s="1673">
        <f>SUM(D106:AH106)</f>
        <v>0</v>
      </c>
      <c r="D106" s="1673">
        <v>0</v>
      </c>
      <c r="E106" s="1673">
        <v>0</v>
      </c>
      <c r="F106" s="1673">
        <v>0</v>
      </c>
      <c r="G106" s="1673">
        <v>0</v>
      </c>
      <c r="H106" s="1673">
        <v>0</v>
      </c>
      <c r="I106" s="1673">
        <v>0</v>
      </c>
      <c r="J106" s="1673">
        <v>0</v>
      </c>
      <c r="K106" s="1673">
        <v>0</v>
      </c>
      <c r="L106" s="1673">
        <v>0</v>
      </c>
      <c r="M106" s="1673">
        <v>0</v>
      </c>
      <c r="N106" s="1673">
        <v>0</v>
      </c>
      <c r="O106" s="1673">
        <v>0</v>
      </c>
      <c r="P106" s="1673">
        <v>0</v>
      </c>
      <c r="Q106" s="1673">
        <v>0</v>
      </c>
      <c r="R106" s="1673">
        <v>0</v>
      </c>
      <c r="S106" s="1673">
        <v>0</v>
      </c>
      <c r="T106" s="1673">
        <v>0</v>
      </c>
      <c r="U106" s="1673">
        <v>0</v>
      </c>
      <c r="V106" s="1673">
        <v>0</v>
      </c>
      <c r="W106" s="1673">
        <v>0</v>
      </c>
      <c r="X106" s="1673">
        <v>0</v>
      </c>
      <c r="Y106" s="1673">
        <v>0</v>
      </c>
      <c r="Z106" s="1673">
        <v>0</v>
      </c>
      <c r="AA106" s="1673">
        <v>0</v>
      </c>
      <c r="AB106" s="1673">
        <v>0</v>
      </c>
      <c r="AC106" s="1673">
        <v>0</v>
      </c>
      <c r="AD106" s="1673">
        <v>0</v>
      </c>
      <c r="AE106" s="1673">
        <v>0</v>
      </c>
      <c r="AF106" s="1673">
        <v>0</v>
      </c>
      <c r="AG106" s="1673">
        <v>0</v>
      </c>
      <c r="AH106" s="1673">
        <v>0</v>
      </c>
    </row>
    <row r="107" spans="1:34" s="1710" customFormat="1" ht="30" customHeight="1">
      <c r="A107" s="2021"/>
      <c r="B107" s="991" t="s">
        <v>1534</v>
      </c>
      <c r="C107" s="1673">
        <f>SUM(D107:AH107)</f>
        <v>0</v>
      </c>
      <c r="D107" s="1673">
        <v>0</v>
      </c>
      <c r="E107" s="1673">
        <v>0</v>
      </c>
      <c r="F107" s="1673">
        <v>0</v>
      </c>
      <c r="G107" s="1673">
        <v>0</v>
      </c>
      <c r="H107" s="1673">
        <v>0</v>
      </c>
      <c r="I107" s="1673">
        <v>0</v>
      </c>
      <c r="J107" s="1673">
        <v>0</v>
      </c>
      <c r="K107" s="1673">
        <v>0</v>
      </c>
      <c r="L107" s="1673">
        <v>0</v>
      </c>
      <c r="M107" s="1673">
        <v>0</v>
      </c>
      <c r="N107" s="1673">
        <v>0</v>
      </c>
      <c r="O107" s="1673">
        <v>0</v>
      </c>
      <c r="P107" s="1673">
        <v>0</v>
      </c>
      <c r="Q107" s="1673">
        <v>0</v>
      </c>
      <c r="R107" s="1673">
        <v>0</v>
      </c>
      <c r="S107" s="1673">
        <v>0</v>
      </c>
      <c r="T107" s="1673">
        <v>0</v>
      </c>
      <c r="U107" s="1673">
        <v>0</v>
      </c>
      <c r="V107" s="1673">
        <v>0</v>
      </c>
      <c r="W107" s="1673">
        <v>0</v>
      </c>
      <c r="X107" s="1673">
        <v>0</v>
      </c>
      <c r="Y107" s="1673">
        <v>0</v>
      </c>
      <c r="Z107" s="1673">
        <v>0</v>
      </c>
      <c r="AA107" s="1673">
        <v>0</v>
      </c>
      <c r="AB107" s="1673">
        <v>0</v>
      </c>
      <c r="AC107" s="1673">
        <v>0</v>
      </c>
      <c r="AD107" s="1673">
        <v>0</v>
      </c>
      <c r="AE107" s="1673">
        <v>0</v>
      </c>
      <c r="AF107" s="1673">
        <v>0</v>
      </c>
      <c r="AG107" s="1673">
        <v>0</v>
      </c>
      <c r="AH107" s="1673">
        <v>0</v>
      </c>
    </row>
    <row r="108" spans="1:34" s="1710" customFormat="1" ht="30" customHeight="1">
      <c r="A108" s="2021"/>
      <c r="B108" s="989" t="s">
        <v>1535</v>
      </c>
      <c r="C108" s="1673">
        <f>SUM(D108:AH108)</f>
        <v>0</v>
      </c>
      <c r="D108" s="1673">
        <v>0</v>
      </c>
      <c r="E108" s="1673">
        <v>0</v>
      </c>
      <c r="F108" s="1673">
        <v>0</v>
      </c>
      <c r="G108" s="1673">
        <v>0</v>
      </c>
      <c r="H108" s="1673">
        <v>0</v>
      </c>
      <c r="I108" s="1673">
        <v>0</v>
      </c>
      <c r="J108" s="1673">
        <v>0</v>
      </c>
      <c r="K108" s="1673">
        <v>0</v>
      </c>
      <c r="L108" s="1673">
        <v>0</v>
      </c>
      <c r="M108" s="1673">
        <v>0</v>
      </c>
      <c r="N108" s="1673">
        <v>0</v>
      </c>
      <c r="O108" s="1673">
        <v>0</v>
      </c>
      <c r="P108" s="1673">
        <v>0</v>
      </c>
      <c r="Q108" s="1673">
        <v>0</v>
      </c>
      <c r="R108" s="1673">
        <v>0</v>
      </c>
      <c r="S108" s="1673">
        <v>0</v>
      </c>
      <c r="T108" s="1673">
        <v>0</v>
      </c>
      <c r="U108" s="1673">
        <v>0</v>
      </c>
      <c r="V108" s="1673">
        <v>0</v>
      </c>
      <c r="W108" s="1673">
        <v>0</v>
      </c>
      <c r="X108" s="1673">
        <v>0</v>
      </c>
      <c r="Y108" s="1673">
        <v>0</v>
      </c>
      <c r="Z108" s="1673">
        <v>0</v>
      </c>
      <c r="AA108" s="1673">
        <v>0</v>
      </c>
      <c r="AB108" s="1673">
        <v>0</v>
      </c>
      <c r="AC108" s="1673">
        <v>0</v>
      </c>
      <c r="AD108" s="1673">
        <v>0</v>
      </c>
      <c r="AE108" s="1673">
        <v>0</v>
      </c>
      <c r="AF108" s="1673">
        <v>0</v>
      </c>
      <c r="AG108" s="1673">
        <v>0</v>
      </c>
      <c r="AH108" s="1673">
        <v>0</v>
      </c>
    </row>
    <row r="109" spans="1:34" ht="30" customHeight="1">
      <c r="A109" s="2021"/>
      <c r="B109" s="995" t="s">
        <v>802</v>
      </c>
      <c r="C109" s="1673">
        <f t="shared" si="27"/>
        <v>0.74</v>
      </c>
      <c r="D109" s="1673">
        <v>0.74</v>
      </c>
      <c r="E109" s="1673"/>
      <c r="F109" s="1673"/>
      <c r="G109" s="1673"/>
      <c r="H109" s="1673"/>
      <c r="I109" s="1673"/>
      <c r="J109" s="1673"/>
      <c r="K109" s="1673"/>
      <c r="L109" s="1673"/>
      <c r="M109" s="1673"/>
      <c r="N109" s="1673"/>
      <c r="O109" s="1673"/>
      <c r="P109" s="1673"/>
      <c r="Q109" s="1673"/>
      <c r="R109" s="1673"/>
      <c r="S109" s="1673"/>
      <c r="T109" s="1673"/>
      <c r="U109" s="1673"/>
      <c r="V109" s="1673"/>
      <c r="W109" s="1673"/>
      <c r="X109" s="1673"/>
      <c r="Y109" s="1673">
        <v>0</v>
      </c>
      <c r="Z109" s="1673">
        <v>0</v>
      </c>
      <c r="AA109" s="1673">
        <v>0</v>
      </c>
      <c r="AB109" s="1673">
        <v>0</v>
      </c>
      <c r="AC109" s="1673">
        <v>0</v>
      </c>
      <c r="AD109" s="1673">
        <v>0</v>
      </c>
      <c r="AE109" s="1673">
        <v>0</v>
      </c>
      <c r="AF109" s="1673">
        <v>0</v>
      </c>
      <c r="AG109" s="1673">
        <v>0</v>
      </c>
      <c r="AH109" s="1673">
        <v>0</v>
      </c>
    </row>
    <row r="110" spans="1:34" ht="30" customHeight="1">
      <c r="A110" s="2021"/>
      <c r="B110" s="995" t="s">
        <v>803</v>
      </c>
      <c r="C110" s="1673">
        <f t="shared" si="27"/>
        <v>3603.2999999999993</v>
      </c>
      <c r="D110" s="1673">
        <v>2006.44</v>
      </c>
      <c r="E110" s="1674">
        <v>1221.7899999999997</v>
      </c>
      <c r="F110" s="1674"/>
      <c r="G110" s="1674"/>
      <c r="H110" s="1674">
        <v>75.67</v>
      </c>
      <c r="I110" s="1674">
        <v>47.75</v>
      </c>
      <c r="J110" s="1674">
        <v>34.389999999999993</v>
      </c>
      <c r="K110" s="1674">
        <v>126.39</v>
      </c>
      <c r="L110" s="1674"/>
      <c r="M110" s="1674">
        <v>90.87</v>
      </c>
      <c r="N110" s="1674"/>
      <c r="O110" s="1674"/>
      <c r="P110" s="1674"/>
      <c r="Q110" s="1674"/>
      <c r="R110" s="1674"/>
      <c r="S110" s="1674"/>
      <c r="T110" s="1674"/>
      <c r="U110" s="1674"/>
      <c r="V110" s="1674"/>
      <c r="W110" s="1674"/>
      <c r="X110" s="1674"/>
      <c r="Y110" s="1673">
        <v>0</v>
      </c>
      <c r="Z110" s="1673">
        <v>0</v>
      </c>
      <c r="AA110" s="1673">
        <v>0</v>
      </c>
      <c r="AB110" s="1673">
        <v>0</v>
      </c>
      <c r="AC110" s="1673">
        <v>0</v>
      </c>
      <c r="AD110" s="1673">
        <v>0</v>
      </c>
      <c r="AE110" s="1673">
        <v>0</v>
      </c>
      <c r="AF110" s="1673">
        <v>0</v>
      </c>
      <c r="AG110" s="1673">
        <v>0</v>
      </c>
      <c r="AH110" s="1673">
        <v>0</v>
      </c>
    </row>
    <row r="111" spans="1:34" ht="30" customHeight="1">
      <c r="A111" s="2021"/>
      <c r="B111" s="1011" t="s">
        <v>804</v>
      </c>
      <c r="C111" s="1673">
        <f t="shared" si="27"/>
        <v>3850.34</v>
      </c>
      <c r="D111" s="1673"/>
      <c r="E111" s="1674"/>
      <c r="F111" s="1674"/>
      <c r="G111" s="1674"/>
      <c r="H111" s="1674">
        <v>440.76</v>
      </c>
      <c r="I111" s="1674"/>
      <c r="J111" s="1674">
        <v>1539.0500000000002</v>
      </c>
      <c r="K111" s="1674"/>
      <c r="L111" s="1674"/>
      <c r="M111" s="1674"/>
      <c r="N111" s="1674">
        <v>7.62</v>
      </c>
      <c r="O111" s="1674"/>
      <c r="P111" s="1674"/>
      <c r="Q111" s="1674"/>
      <c r="R111" s="1674"/>
      <c r="S111" s="1674"/>
      <c r="T111" s="1674"/>
      <c r="U111" s="1674"/>
      <c r="V111" s="1674"/>
      <c r="W111" s="1674"/>
      <c r="X111" s="1674">
        <v>268.36999999999995</v>
      </c>
      <c r="Y111" s="1673">
        <v>0</v>
      </c>
      <c r="Z111" s="1673">
        <v>844.23</v>
      </c>
      <c r="AA111" s="1673">
        <v>0</v>
      </c>
      <c r="AB111" s="1673">
        <v>0</v>
      </c>
      <c r="AC111" s="1673">
        <v>2.99</v>
      </c>
      <c r="AD111" s="1673">
        <v>747.32</v>
      </c>
      <c r="AE111" s="1673">
        <v>0</v>
      </c>
      <c r="AF111" s="1673">
        <v>0</v>
      </c>
      <c r="AG111" s="1673">
        <v>0</v>
      </c>
      <c r="AH111" s="1673">
        <v>0</v>
      </c>
    </row>
    <row r="112" spans="1:34" ht="30" customHeight="1">
      <c r="A112" s="2021"/>
      <c r="B112" s="1011" t="s">
        <v>805</v>
      </c>
      <c r="C112" s="1673">
        <f t="shared" si="27"/>
        <v>0</v>
      </c>
      <c r="D112" s="1673"/>
      <c r="E112" s="1673"/>
      <c r="F112" s="1673"/>
      <c r="G112" s="1673"/>
      <c r="H112" s="1673"/>
      <c r="I112" s="1673"/>
      <c r="J112" s="1673"/>
      <c r="K112" s="1673"/>
      <c r="L112" s="1673"/>
      <c r="M112" s="1673"/>
      <c r="N112" s="1673"/>
      <c r="O112" s="1673"/>
      <c r="P112" s="1673"/>
      <c r="Q112" s="1673"/>
      <c r="R112" s="1673"/>
      <c r="S112" s="1673"/>
      <c r="T112" s="1673"/>
      <c r="U112" s="1673"/>
      <c r="V112" s="1673"/>
      <c r="W112" s="1673"/>
      <c r="X112" s="1673"/>
      <c r="Y112" s="1673">
        <v>0</v>
      </c>
      <c r="Z112" s="1673">
        <v>0</v>
      </c>
      <c r="AA112" s="1673">
        <v>0</v>
      </c>
      <c r="AB112" s="1673">
        <v>0</v>
      </c>
      <c r="AC112" s="1673">
        <v>0</v>
      </c>
      <c r="AD112" s="1673">
        <v>0</v>
      </c>
      <c r="AE112" s="1673">
        <v>0</v>
      </c>
      <c r="AF112" s="1673">
        <v>0</v>
      </c>
      <c r="AG112" s="1673">
        <v>0</v>
      </c>
      <c r="AH112" s="1673">
        <v>0</v>
      </c>
    </row>
    <row r="113" spans="1:34" s="1708" customFormat="1" ht="30" customHeight="1">
      <c r="A113" s="2021"/>
      <c r="B113" s="1011" t="s">
        <v>1536</v>
      </c>
      <c r="C113" s="1673">
        <f t="shared" si="27"/>
        <v>0</v>
      </c>
      <c r="D113" s="1673">
        <v>0</v>
      </c>
      <c r="E113" s="1673">
        <v>0</v>
      </c>
      <c r="F113" s="1673">
        <v>0</v>
      </c>
      <c r="G113" s="1673">
        <v>0</v>
      </c>
      <c r="H113" s="1673">
        <v>0</v>
      </c>
      <c r="I113" s="1673">
        <v>0</v>
      </c>
      <c r="J113" s="1673">
        <v>0</v>
      </c>
      <c r="K113" s="1673">
        <v>0</v>
      </c>
      <c r="L113" s="1673">
        <v>0</v>
      </c>
      <c r="M113" s="1673">
        <v>0</v>
      </c>
      <c r="N113" s="1673">
        <v>0</v>
      </c>
      <c r="O113" s="1673">
        <v>0</v>
      </c>
      <c r="P113" s="1673">
        <v>0</v>
      </c>
      <c r="Q113" s="1673">
        <v>0</v>
      </c>
      <c r="R113" s="1673">
        <v>0</v>
      </c>
      <c r="S113" s="1673">
        <v>0</v>
      </c>
      <c r="T113" s="1673">
        <v>0</v>
      </c>
      <c r="U113" s="1673">
        <v>0</v>
      </c>
      <c r="V113" s="1673">
        <v>0</v>
      </c>
      <c r="W113" s="1673">
        <v>0</v>
      </c>
      <c r="X113" s="1673">
        <v>0</v>
      </c>
      <c r="Y113" s="1673">
        <v>0</v>
      </c>
      <c r="Z113" s="1673">
        <v>0</v>
      </c>
      <c r="AA113" s="1673">
        <v>0</v>
      </c>
      <c r="AB113" s="1673">
        <v>0</v>
      </c>
      <c r="AC113" s="1673">
        <v>0</v>
      </c>
      <c r="AD113" s="1673">
        <v>0</v>
      </c>
      <c r="AE113" s="1673">
        <v>0</v>
      </c>
      <c r="AF113" s="1673">
        <v>0</v>
      </c>
      <c r="AG113" s="1673">
        <v>0</v>
      </c>
      <c r="AH113" s="1673">
        <v>0</v>
      </c>
    </row>
    <row r="114" spans="1:34" ht="30" customHeight="1">
      <c r="A114" s="2021"/>
      <c r="B114" s="995" t="s">
        <v>807</v>
      </c>
      <c r="C114" s="1673">
        <f t="shared" si="27"/>
        <v>0</v>
      </c>
      <c r="D114" s="1673"/>
      <c r="E114" s="1673"/>
      <c r="F114" s="1673"/>
      <c r="G114" s="1673"/>
      <c r="H114" s="1673"/>
      <c r="I114" s="1673"/>
      <c r="J114" s="1673"/>
      <c r="K114" s="1673"/>
      <c r="L114" s="1673"/>
      <c r="M114" s="1673"/>
      <c r="N114" s="1673"/>
      <c r="O114" s="1673"/>
      <c r="P114" s="1673"/>
      <c r="Q114" s="1673"/>
      <c r="R114" s="1673"/>
      <c r="S114" s="1673"/>
      <c r="T114" s="1673"/>
      <c r="U114" s="1673"/>
      <c r="V114" s="1673"/>
      <c r="W114" s="1673"/>
      <c r="X114" s="1673"/>
      <c r="Y114" s="1673">
        <v>0</v>
      </c>
      <c r="Z114" s="1673">
        <v>0</v>
      </c>
      <c r="AA114" s="1673">
        <v>0</v>
      </c>
      <c r="AB114" s="1673">
        <v>0</v>
      </c>
      <c r="AC114" s="1673">
        <v>0</v>
      </c>
      <c r="AD114" s="1673">
        <v>0</v>
      </c>
      <c r="AE114" s="1673">
        <v>0</v>
      </c>
      <c r="AF114" s="1673">
        <v>0</v>
      </c>
      <c r="AG114" s="1673">
        <v>0</v>
      </c>
      <c r="AH114" s="1673">
        <v>0</v>
      </c>
    </row>
    <row r="115" spans="1:34" ht="30" customHeight="1">
      <c r="A115" s="2021"/>
      <c r="B115" s="991" t="s">
        <v>808</v>
      </c>
      <c r="C115" s="1673">
        <f t="shared" si="27"/>
        <v>1.8</v>
      </c>
      <c r="D115" s="1673"/>
      <c r="E115" s="1673"/>
      <c r="F115" s="1673"/>
      <c r="G115" s="1673"/>
      <c r="H115" s="1673"/>
      <c r="I115" s="1673"/>
      <c r="J115" s="1673"/>
      <c r="K115" s="1673"/>
      <c r="L115" s="1673"/>
      <c r="M115" s="1673"/>
      <c r="N115" s="1673">
        <v>1.8</v>
      </c>
      <c r="O115" s="1673"/>
      <c r="P115" s="1673"/>
      <c r="Q115" s="1673"/>
      <c r="R115" s="1673"/>
      <c r="S115" s="1673"/>
      <c r="T115" s="1673"/>
      <c r="U115" s="1673"/>
      <c r="V115" s="1673"/>
      <c r="W115" s="1673"/>
      <c r="X115" s="1673"/>
      <c r="Y115" s="1673">
        <v>0</v>
      </c>
      <c r="Z115" s="1673">
        <v>0</v>
      </c>
      <c r="AA115" s="1673">
        <v>0</v>
      </c>
      <c r="AB115" s="1673">
        <v>0</v>
      </c>
      <c r="AC115" s="1673">
        <v>0</v>
      </c>
      <c r="AD115" s="1673">
        <v>0</v>
      </c>
      <c r="AE115" s="1673">
        <v>0</v>
      </c>
      <c r="AF115" s="1673">
        <v>0</v>
      </c>
      <c r="AG115" s="1673">
        <v>0</v>
      </c>
      <c r="AH115" s="1673">
        <v>0</v>
      </c>
    </row>
    <row r="116" spans="1:34" ht="30" customHeight="1">
      <c r="A116" s="2021"/>
      <c r="B116" s="1011" t="s">
        <v>821</v>
      </c>
      <c r="C116" s="1673">
        <f t="shared" si="27"/>
        <v>0</v>
      </c>
      <c r="D116" s="1673"/>
      <c r="E116" s="1673"/>
      <c r="F116" s="1673"/>
      <c r="G116" s="1673"/>
      <c r="H116" s="1673"/>
      <c r="I116" s="1673"/>
      <c r="J116" s="1673"/>
      <c r="K116" s="1673"/>
      <c r="L116" s="1673"/>
      <c r="M116" s="1673"/>
      <c r="N116" s="1673"/>
      <c r="O116" s="1673"/>
      <c r="P116" s="1673"/>
      <c r="Q116" s="1673"/>
      <c r="R116" s="1673"/>
      <c r="S116" s="1673"/>
      <c r="T116" s="1673"/>
      <c r="U116" s="1673"/>
      <c r="V116" s="1673"/>
      <c r="W116" s="1673"/>
      <c r="X116" s="1673"/>
      <c r="Y116" s="1673">
        <v>0</v>
      </c>
      <c r="Z116" s="1673">
        <v>0</v>
      </c>
      <c r="AA116" s="1673">
        <v>0</v>
      </c>
      <c r="AB116" s="1673">
        <v>0</v>
      </c>
      <c r="AC116" s="1673">
        <v>0</v>
      </c>
      <c r="AD116" s="1673">
        <v>0</v>
      </c>
      <c r="AE116" s="1673">
        <v>0</v>
      </c>
      <c r="AF116" s="1673">
        <v>0</v>
      </c>
      <c r="AG116" s="1673">
        <v>0</v>
      </c>
      <c r="AH116" s="1673">
        <v>0</v>
      </c>
    </row>
    <row r="117" spans="1:34" ht="30" customHeight="1">
      <c r="A117" s="2021"/>
      <c r="B117" s="1011" t="s">
        <v>822</v>
      </c>
      <c r="C117" s="1673">
        <f t="shared" si="27"/>
        <v>172.18</v>
      </c>
      <c r="D117" s="1673"/>
      <c r="E117" s="1673"/>
      <c r="F117" s="1673"/>
      <c r="G117" s="1673"/>
      <c r="H117" s="1673"/>
      <c r="I117" s="1673"/>
      <c r="J117" s="1673"/>
      <c r="K117" s="1673"/>
      <c r="L117" s="1673"/>
      <c r="M117" s="1673"/>
      <c r="N117" s="1673"/>
      <c r="O117" s="1673"/>
      <c r="P117" s="1673"/>
      <c r="Q117" s="1673"/>
      <c r="R117" s="1673"/>
      <c r="S117" s="1673"/>
      <c r="T117" s="1673"/>
      <c r="U117" s="1673"/>
      <c r="V117" s="1673"/>
      <c r="W117" s="1673"/>
      <c r="X117" s="1673"/>
      <c r="Y117" s="1673">
        <v>0</v>
      </c>
      <c r="Z117" s="1673">
        <v>0</v>
      </c>
      <c r="AA117" s="1673">
        <v>0</v>
      </c>
      <c r="AB117" s="1673">
        <v>0</v>
      </c>
      <c r="AC117" s="1673">
        <v>0</v>
      </c>
      <c r="AD117" s="1673">
        <v>0</v>
      </c>
      <c r="AE117" s="1673">
        <v>0</v>
      </c>
      <c r="AF117" s="1673">
        <v>0</v>
      </c>
      <c r="AG117" s="1673">
        <v>52.26</v>
      </c>
      <c r="AH117" s="1673">
        <v>119.92</v>
      </c>
    </row>
    <row r="118" spans="1:34" ht="19.5" customHeight="1">
      <c r="A118" s="2021"/>
      <c r="B118" s="1249" t="s">
        <v>952</v>
      </c>
      <c r="C118" s="1673">
        <f t="shared" si="27"/>
        <v>1729.45</v>
      </c>
      <c r="D118" s="1673"/>
      <c r="E118" s="1673"/>
      <c r="F118" s="1673"/>
      <c r="G118" s="1673"/>
      <c r="H118" s="1673"/>
      <c r="I118" s="1673"/>
      <c r="J118" s="1673"/>
      <c r="K118" s="1673"/>
      <c r="L118" s="1673"/>
      <c r="M118" s="1673"/>
      <c r="N118" s="1673"/>
      <c r="O118" s="1673"/>
      <c r="P118" s="1673"/>
      <c r="Q118" s="1673"/>
      <c r="R118" s="1673"/>
      <c r="S118" s="1673"/>
      <c r="T118" s="1673"/>
      <c r="U118" s="1673"/>
      <c r="V118" s="1673"/>
      <c r="W118" s="1673"/>
      <c r="X118" s="1673"/>
      <c r="Y118" s="1673">
        <v>0</v>
      </c>
      <c r="Z118" s="1673">
        <v>0</v>
      </c>
      <c r="AA118" s="1673">
        <v>0</v>
      </c>
      <c r="AB118" s="1673">
        <v>0</v>
      </c>
      <c r="AC118" s="1673">
        <v>0</v>
      </c>
      <c r="AD118" s="1673">
        <v>0</v>
      </c>
      <c r="AE118" s="1673">
        <v>0</v>
      </c>
      <c r="AF118" s="1673">
        <v>0</v>
      </c>
      <c r="AG118" s="1673">
        <v>0</v>
      </c>
      <c r="AH118" s="1673">
        <v>1729.45</v>
      </c>
    </row>
    <row r="119" spans="1:34" ht="19.5" customHeight="1">
      <c r="A119" s="2391" t="s">
        <v>812</v>
      </c>
      <c r="B119" s="1675" t="s">
        <v>41</v>
      </c>
      <c r="C119" s="1676">
        <f t="shared" si="27"/>
        <v>11900.560000000003</v>
      </c>
      <c r="D119" s="1675">
        <f>SUM('서구 배수관'!D120:'서구 배수관'!D141)</f>
        <v>9030.32</v>
      </c>
      <c r="E119" s="1675">
        <f>SUM('서구 배수관'!E120:'서구 배수관'!E141)</f>
        <v>597.53</v>
      </c>
      <c r="F119" s="1675">
        <f>SUM('서구 배수관'!F120:'서구 배수관'!F141)</f>
        <v>4.0599999999999996</v>
      </c>
      <c r="G119" s="1675">
        <f>SUM('서구 배수관'!G120:'서구 배수관'!G141)</f>
        <v>60.61</v>
      </c>
      <c r="H119" s="1675">
        <f>SUM('서구 배수관'!H120:'서구 배수관'!H141)</f>
        <v>111.66</v>
      </c>
      <c r="I119" s="1675">
        <f>SUM('서구 배수관'!I120:'서구 배수관'!I141)</f>
        <v>38.25</v>
      </c>
      <c r="J119" s="1675">
        <f>SUM('서구 배수관'!J120:'서구 배수관'!J141)</f>
        <v>0</v>
      </c>
      <c r="K119" s="1675">
        <f>SUM('서구 배수관'!K120:'서구 배수관'!K141)</f>
        <v>440.77</v>
      </c>
      <c r="L119" s="1675">
        <f>SUM('서구 배수관'!L120:'서구 배수관'!L141)</f>
        <v>101.62</v>
      </c>
      <c r="M119" s="1675">
        <f>SUM('서구 배수관'!M120:'서구 배수관'!M141)</f>
        <v>0</v>
      </c>
      <c r="N119" s="1675">
        <f>SUM('서구 배수관'!N120:'서구 배수관'!N141)</f>
        <v>418.71999999999997</v>
      </c>
      <c r="O119" s="1675">
        <f>SUM('서구 배수관'!O120:'서구 배수관'!O141)</f>
        <v>26.63</v>
      </c>
      <c r="P119" s="1675">
        <f>SUM('서구 배수관'!P120:'서구 배수관'!P141)</f>
        <v>0</v>
      </c>
      <c r="Q119" s="1675">
        <f>SUM('서구 배수관'!Q120:'서구 배수관'!Q141)</f>
        <v>0</v>
      </c>
      <c r="R119" s="1675">
        <f>SUM('서구 배수관'!R120:'서구 배수관'!R141)</f>
        <v>0</v>
      </c>
      <c r="S119" s="1675">
        <f>SUM('서구 배수관'!S120:'서구 배수관'!S141)</f>
        <v>0</v>
      </c>
      <c r="T119" s="1675">
        <f>SUM('서구 배수관'!T120:'서구 배수관'!T141)</f>
        <v>1.74</v>
      </c>
      <c r="U119" s="1675">
        <f>SUM('서구 배수관'!U120:'서구 배수관'!U141)</f>
        <v>0</v>
      </c>
      <c r="V119" s="1675">
        <f>SUM('서구 배수관'!V120:'서구 배수관'!V141)</f>
        <v>822.17</v>
      </c>
      <c r="W119" s="1675">
        <f>SUM('서구 배수관'!W120:'서구 배수관'!W141)</f>
        <v>12.280000000000001</v>
      </c>
      <c r="X119" s="1675">
        <f>SUM('서구 배수관'!X120:'서구 배수관'!X141)</f>
        <v>2.19</v>
      </c>
      <c r="Y119" s="1675">
        <f>SUM('서구 배수관'!Y120:'서구 배수관'!Y141)</f>
        <v>71.069999999999993</v>
      </c>
      <c r="Z119" s="1675">
        <f>SUM('서구 배수관'!Z120:'서구 배수관'!Z141)</f>
        <v>130.44999999999999</v>
      </c>
      <c r="AA119" s="1675">
        <f>SUM('서구 배수관'!AA120:'서구 배수관'!AA141)</f>
        <v>3.95</v>
      </c>
      <c r="AB119" s="1675">
        <f>SUM('서구 배수관'!AB120:'서구 배수관'!AB141)</f>
        <v>6.02</v>
      </c>
      <c r="AC119" s="1675">
        <f>SUM('서구 배수관'!AC120:'서구 배수관'!AC141)</f>
        <v>0</v>
      </c>
      <c r="AD119" s="1675">
        <f>SUM('서구 배수관'!AD120:'서구 배수관'!AD141)</f>
        <v>1.02</v>
      </c>
      <c r="AE119" s="1675">
        <f>SUM('서구 배수관'!AE120:'서구 배수관'!AE141)</f>
        <v>19</v>
      </c>
      <c r="AF119" s="1675">
        <f>SUM('서구 배수관'!AF120:'서구 배수관'!AF141)</f>
        <v>0</v>
      </c>
      <c r="AG119" s="1675">
        <f>SUM('서구 배수관'!AG120:'서구 배수관'!AG141)</f>
        <v>0.5</v>
      </c>
      <c r="AH119" s="1675">
        <f>SUM('서구 배수관'!AH120:'서구 배수관'!AH141)</f>
        <v>0</v>
      </c>
    </row>
    <row r="120" spans="1:34" ht="19.5" customHeight="1">
      <c r="A120" s="2391" t="s">
        <v>812</v>
      </c>
      <c r="B120" s="989" t="s">
        <v>951</v>
      </c>
      <c r="C120" s="1673">
        <f t="shared" si="27"/>
        <v>0</v>
      </c>
      <c r="D120" s="1673"/>
      <c r="E120" s="1673"/>
      <c r="F120" s="1673"/>
      <c r="G120" s="1673"/>
      <c r="H120" s="1673"/>
      <c r="I120" s="1673"/>
      <c r="J120" s="1673"/>
      <c r="K120" s="1673"/>
      <c r="L120" s="1673"/>
      <c r="M120" s="1673"/>
      <c r="N120" s="1673"/>
      <c r="O120" s="1673"/>
      <c r="P120" s="1673"/>
      <c r="Q120" s="1673"/>
      <c r="R120" s="1673"/>
      <c r="S120" s="1673"/>
      <c r="T120" s="1673"/>
      <c r="U120" s="1673"/>
      <c r="V120" s="1673"/>
      <c r="W120" s="1673"/>
      <c r="X120" s="1673"/>
      <c r="Y120" s="1673">
        <v>0</v>
      </c>
      <c r="Z120" s="1673">
        <v>0</v>
      </c>
      <c r="AA120" s="1673">
        <v>0</v>
      </c>
      <c r="AB120" s="1673">
        <v>0</v>
      </c>
      <c r="AC120" s="1673">
        <v>0</v>
      </c>
      <c r="AD120" s="1673">
        <v>0</v>
      </c>
      <c r="AE120" s="1673">
        <v>0</v>
      </c>
      <c r="AF120" s="1673">
        <v>0</v>
      </c>
      <c r="AG120" s="1673">
        <v>0</v>
      </c>
      <c r="AH120" s="1673">
        <v>0</v>
      </c>
    </row>
    <row r="121" spans="1:34" ht="30" customHeight="1">
      <c r="A121" s="2021"/>
      <c r="B121" s="989" t="s">
        <v>796</v>
      </c>
      <c r="C121" s="1673">
        <f t="shared" si="27"/>
        <v>1240.4100000000001</v>
      </c>
      <c r="D121" s="1673">
        <v>1240.4100000000001</v>
      </c>
      <c r="E121" s="1673"/>
      <c r="F121" s="1673"/>
      <c r="G121" s="1673"/>
      <c r="H121" s="1673"/>
      <c r="I121" s="1673"/>
      <c r="J121" s="1673"/>
      <c r="K121" s="1673"/>
      <c r="L121" s="1673"/>
      <c r="M121" s="1673"/>
      <c r="N121" s="1673"/>
      <c r="O121" s="1673"/>
      <c r="P121" s="1673"/>
      <c r="Q121" s="1673"/>
      <c r="R121" s="1673"/>
      <c r="S121" s="1673"/>
      <c r="T121" s="1673"/>
      <c r="U121" s="1673"/>
      <c r="V121" s="1673"/>
      <c r="W121" s="1673"/>
      <c r="X121" s="1673"/>
      <c r="Y121" s="1673">
        <v>0</v>
      </c>
      <c r="Z121" s="1673">
        <v>0</v>
      </c>
      <c r="AA121" s="1673">
        <v>0</v>
      </c>
      <c r="AB121" s="1673">
        <v>0</v>
      </c>
      <c r="AC121" s="1673">
        <v>0</v>
      </c>
      <c r="AD121" s="1673">
        <v>0</v>
      </c>
      <c r="AE121" s="1673">
        <v>0</v>
      </c>
      <c r="AF121" s="1673">
        <v>0</v>
      </c>
      <c r="AG121" s="1673">
        <v>0</v>
      </c>
      <c r="AH121" s="1673">
        <v>0</v>
      </c>
    </row>
    <row r="122" spans="1:34" ht="30" customHeight="1">
      <c r="A122" s="2021"/>
      <c r="B122" s="989" t="s">
        <v>797</v>
      </c>
      <c r="C122" s="1673">
        <f t="shared" si="27"/>
        <v>1260.02</v>
      </c>
      <c r="D122" s="1673">
        <v>1260.02</v>
      </c>
      <c r="E122" s="1673"/>
      <c r="F122" s="1673"/>
      <c r="G122" s="1673"/>
      <c r="H122" s="1673"/>
      <c r="I122" s="1673"/>
      <c r="J122" s="1673"/>
      <c r="K122" s="1673"/>
      <c r="L122" s="1673"/>
      <c r="M122" s="1673"/>
      <c r="N122" s="1673"/>
      <c r="O122" s="1673"/>
      <c r="P122" s="1673"/>
      <c r="Q122" s="1673"/>
      <c r="R122" s="1673"/>
      <c r="S122" s="1673"/>
      <c r="T122" s="1673"/>
      <c r="U122" s="1673"/>
      <c r="V122" s="1673"/>
      <c r="W122" s="1673"/>
      <c r="X122" s="1673"/>
      <c r="Y122" s="1673">
        <v>0</v>
      </c>
      <c r="Z122" s="1673">
        <v>0</v>
      </c>
      <c r="AA122" s="1673">
        <v>0</v>
      </c>
      <c r="AB122" s="1673">
        <v>0</v>
      </c>
      <c r="AC122" s="1673">
        <v>0</v>
      </c>
      <c r="AD122" s="1673">
        <v>0</v>
      </c>
      <c r="AE122" s="1673">
        <v>0</v>
      </c>
      <c r="AF122" s="1673">
        <v>0</v>
      </c>
      <c r="AG122" s="1673">
        <v>0</v>
      </c>
      <c r="AH122" s="1673">
        <v>0</v>
      </c>
    </row>
    <row r="123" spans="1:34" ht="30" customHeight="1">
      <c r="A123" s="2021"/>
      <c r="B123" s="989" t="s">
        <v>798</v>
      </c>
      <c r="C123" s="1673">
        <f t="shared" si="27"/>
        <v>0</v>
      </c>
      <c r="D123" s="1673"/>
      <c r="E123" s="1673"/>
      <c r="F123" s="1673"/>
      <c r="G123" s="1673"/>
      <c r="H123" s="1673"/>
      <c r="I123" s="1673"/>
      <c r="J123" s="1673"/>
      <c r="K123" s="1673"/>
      <c r="L123" s="1673"/>
      <c r="M123" s="1673"/>
      <c r="N123" s="1673"/>
      <c r="O123" s="1673"/>
      <c r="P123" s="1673"/>
      <c r="Q123" s="1673"/>
      <c r="R123" s="1673"/>
      <c r="S123" s="1673"/>
      <c r="T123" s="1673"/>
      <c r="U123" s="1673"/>
      <c r="V123" s="1673"/>
      <c r="W123" s="1673"/>
      <c r="X123" s="1673"/>
      <c r="Y123" s="1673">
        <v>0</v>
      </c>
      <c r="Z123" s="1673">
        <v>0</v>
      </c>
      <c r="AA123" s="1673">
        <v>0</v>
      </c>
      <c r="AB123" s="1673">
        <v>0</v>
      </c>
      <c r="AC123" s="1673">
        <v>0</v>
      </c>
      <c r="AD123" s="1673">
        <v>0</v>
      </c>
      <c r="AE123" s="1673">
        <v>0</v>
      </c>
      <c r="AF123" s="1673">
        <v>0</v>
      </c>
      <c r="AG123" s="1673">
        <v>0</v>
      </c>
      <c r="AH123" s="1673">
        <v>0</v>
      </c>
    </row>
    <row r="124" spans="1:34" ht="30" customHeight="1">
      <c r="A124" s="2021"/>
      <c r="B124" s="989" t="s">
        <v>780</v>
      </c>
      <c r="C124" s="1673">
        <f t="shared" si="27"/>
        <v>9229.5300000000025</v>
      </c>
      <c r="D124" s="1673">
        <v>6529.5</v>
      </c>
      <c r="E124" s="1674">
        <v>597.53</v>
      </c>
      <c r="F124" s="1674">
        <v>4.0599999999999996</v>
      </c>
      <c r="G124" s="1674">
        <v>60.61</v>
      </c>
      <c r="H124" s="1674">
        <v>111.66</v>
      </c>
      <c r="I124" s="1674">
        <v>38.25</v>
      </c>
      <c r="J124" s="1674"/>
      <c r="K124" s="1674">
        <v>440.77</v>
      </c>
      <c r="L124" s="1674">
        <v>101.62</v>
      </c>
      <c r="M124" s="1674"/>
      <c r="N124" s="1674">
        <v>248.51</v>
      </c>
      <c r="O124" s="1674">
        <v>26.63</v>
      </c>
      <c r="P124" s="1674"/>
      <c r="Q124" s="1674"/>
      <c r="R124" s="1674"/>
      <c r="S124" s="1674"/>
      <c r="T124" s="1674">
        <v>1.74</v>
      </c>
      <c r="U124" s="1674"/>
      <c r="V124" s="1674">
        <v>822.17</v>
      </c>
      <c r="W124" s="1674">
        <v>12.280000000000001</v>
      </c>
      <c r="X124" s="1674">
        <v>2.19</v>
      </c>
      <c r="Y124" s="1673">
        <v>71.069999999999993</v>
      </c>
      <c r="Z124" s="1673">
        <v>130.44999999999999</v>
      </c>
      <c r="AA124" s="1673">
        <v>3.95</v>
      </c>
      <c r="AB124" s="1673">
        <v>6.02</v>
      </c>
      <c r="AC124" s="1673">
        <v>0</v>
      </c>
      <c r="AD124" s="1673">
        <v>1.02</v>
      </c>
      <c r="AE124" s="1673">
        <v>19</v>
      </c>
      <c r="AF124" s="1673">
        <v>0</v>
      </c>
      <c r="AG124" s="1673">
        <v>0.5</v>
      </c>
      <c r="AH124" s="1673">
        <v>0</v>
      </c>
    </row>
    <row r="125" spans="1:34" ht="30" customHeight="1">
      <c r="A125" s="2021"/>
      <c r="B125" s="991" t="s">
        <v>781</v>
      </c>
      <c r="C125" s="1673">
        <f t="shared" si="27"/>
        <v>0</v>
      </c>
      <c r="D125" s="1673"/>
      <c r="E125" s="1673"/>
      <c r="F125" s="1673"/>
      <c r="G125" s="1673"/>
      <c r="H125" s="1673"/>
      <c r="I125" s="1673"/>
      <c r="J125" s="1673"/>
      <c r="K125" s="1673"/>
      <c r="L125" s="1673"/>
      <c r="M125" s="1673"/>
      <c r="N125" s="1673"/>
      <c r="O125" s="1673"/>
      <c r="P125" s="1673"/>
      <c r="Q125" s="1673"/>
      <c r="R125" s="1673"/>
      <c r="S125" s="1673"/>
      <c r="T125" s="1673"/>
      <c r="U125" s="1673"/>
      <c r="V125" s="1673"/>
      <c r="W125" s="1673"/>
      <c r="X125" s="1673"/>
      <c r="Y125" s="1673">
        <v>0</v>
      </c>
      <c r="Z125" s="1673">
        <v>0</v>
      </c>
      <c r="AA125" s="1673">
        <v>0</v>
      </c>
      <c r="AB125" s="1673">
        <v>0</v>
      </c>
      <c r="AC125" s="1673">
        <v>0</v>
      </c>
      <c r="AD125" s="1673">
        <v>0</v>
      </c>
      <c r="AE125" s="1673">
        <v>0</v>
      </c>
      <c r="AF125" s="1673">
        <v>0</v>
      </c>
      <c r="AG125" s="1673">
        <v>0</v>
      </c>
      <c r="AH125" s="1673">
        <v>0</v>
      </c>
    </row>
    <row r="126" spans="1:34" ht="30" customHeight="1">
      <c r="A126" s="2021"/>
      <c r="B126" s="991" t="s">
        <v>786</v>
      </c>
      <c r="C126" s="1673">
        <f t="shared" si="27"/>
        <v>0</v>
      </c>
      <c r="D126" s="1673"/>
      <c r="E126" s="1673"/>
      <c r="F126" s="1673"/>
      <c r="G126" s="1673"/>
      <c r="H126" s="1673"/>
      <c r="I126" s="1673"/>
      <c r="J126" s="1673"/>
      <c r="K126" s="1673"/>
      <c r="L126" s="1673"/>
      <c r="M126" s="1673"/>
      <c r="N126" s="1673"/>
      <c r="O126" s="1673"/>
      <c r="P126" s="1673"/>
      <c r="Q126" s="1673"/>
      <c r="R126" s="1673"/>
      <c r="S126" s="1673"/>
      <c r="T126" s="1673"/>
      <c r="U126" s="1673"/>
      <c r="V126" s="1673"/>
      <c r="W126" s="1673"/>
      <c r="X126" s="1673"/>
      <c r="Y126" s="1673">
        <v>0</v>
      </c>
      <c r="Z126" s="1673">
        <v>0</v>
      </c>
      <c r="AA126" s="1673">
        <v>0</v>
      </c>
      <c r="AB126" s="1673">
        <v>0</v>
      </c>
      <c r="AC126" s="1673">
        <v>0</v>
      </c>
      <c r="AD126" s="1673">
        <v>0</v>
      </c>
      <c r="AE126" s="1673">
        <v>0</v>
      </c>
      <c r="AF126" s="1673">
        <v>0</v>
      </c>
      <c r="AG126" s="1673">
        <v>0</v>
      </c>
      <c r="AH126" s="1673">
        <v>0</v>
      </c>
    </row>
    <row r="127" spans="1:34" ht="30" customHeight="1">
      <c r="A127" s="2021"/>
      <c r="B127" s="991" t="s">
        <v>799</v>
      </c>
      <c r="C127" s="1673">
        <f t="shared" si="27"/>
        <v>0</v>
      </c>
      <c r="D127" s="1673"/>
      <c r="E127" s="1673"/>
      <c r="F127" s="1673"/>
      <c r="G127" s="1673"/>
      <c r="H127" s="1673"/>
      <c r="I127" s="1673"/>
      <c r="J127" s="1673"/>
      <c r="K127" s="1673"/>
      <c r="L127" s="1673"/>
      <c r="M127" s="1673"/>
      <c r="N127" s="1673"/>
      <c r="O127" s="1673"/>
      <c r="P127" s="1673"/>
      <c r="Q127" s="1673"/>
      <c r="R127" s="1673"/>
      <c r="S127" s="1673"/>
      <c r="T127" s="1673"/>
      <c r="U127" s="1673"/>
      <c r="V127" s="1673"/>
      <c r="W127" s="1673"/>
      <c r="X127" s="1673"/>
      <c r="Y127" s="1673">
        <v>0</v>
      </c>
      <c r="Z127" s="1673">
        <v>0</v>
      </c>
      <c r="AA127" s="1673">
        <v>0</v>
      </c>
      <c r="AB127" s="1673">
        <v>0</v>
      </c>
      <c r="AC127" s="1673">
        <v>0</v>
      </c>
      <c r="AD127" s="1673">
        <v>0</v>
      </c>
      <c r="AE127" s="1673">
        <v>0</v>
      </c>
      <c r="AF127" s="1673">
        <v>0</v>
      </c>
      <c r="AG127" s="1673">
        <v>0</v>
      </c>
      <c r="AH127" s="1673">
        <v>0</v>
      </c>
    </row>
    <row r="128" spans="1:34" ht="30" customHeight="1">
      <c r="A128" s="2021"/>
      <c r="B128" s="991" t="s">
        <v>787</v>
      </c>
      <c r="C128" s="1673">
        <f t="shared" si="27"/>
        <v>170.20999999999998</v>
      </c>
      <c r="D128" s="1673"/>
      <c r="E128" s="1673"/>
      <c r="F128" s="1673"/>
      <c r="G128" s="1673"/>
      <c r="H128" s="1673"/>
      <c r="I128" s="1673"/>
      <c r="J128" s="1673"/>
      <c r="K128" s="1673"/>
      <c r="L128" s="1673"/>
      <c r="M128" s="1673"/>
      <c r="N128" s="1677">
        <v>170.20999999999998</v>
      </c>
      <c r="O128" s="1673"/>
      <c r="P128" s="1673"/>
      <c r="Q128" s="1673"/>
      <c r="R128" s="1673"/>
      <c r="S128" s="1673"/>
      <c r="T128" s="1673"/>
      <c r="U128" s="1673"/>
      <c r="V128" s="1673"/>
      <c r="W128" s="1673"/>
      <c r="X128" s="1673"/>
      <c r="Y128" s="1673">
        <v>0</v>
      </c>
      <c r="Z128" s="1673">
        <v>0</v>
      </c>
      <c r="AA128" s="1673">
        <v>0</v>
      </c>
      <c r="AB128" s="1673">
        <v>0</v>
      </c>
      <c r="AC128" s="1673">
        <v>0</v>
      </c>
      <c r="AD128" s="1673">
        <v>0</v>
      </c>
      <c r="AE128" s="1673">
        <v>0</v>
      </c>
      <c r="AF128" s="1673">
        <v>0</v>
      </c>
      <c r="AG128" s="1673">
        <v>0</v>
      </c>
      <c r="AH128" s="1673">
        <v>0</v>
      </c>
    </row>
    <row r="129" spans="1:34" s="1710" customFormat="1" ht="30" customHeight="1">
      <c r="A129" s="2021"/>
      <c r="B129" s="991" t="s">
        <v>1533</v>
      </c>
      <c r="C129" s="1673">
        <f>SUM(D129:AH129)</f>
        <v>0</v>
      </c>
      <c r="D129" s="1673">
        <v>0</v>
      </c>
      <c r="E129" s="1673">
        <v>0</v>
      </c>
      <c r="F129" s="1673">
        <v>0</v>
      </c>
      <c r="G129" s="1673">
        <v>0</v>
      </c>
      <c r="H129" s="1673">
        <v>0</v>
      </c>
      <c r="I129" s="1673">
        <v>0</v>
      </c>
      <c r="J129" s="1673">
        <v>0</v>
      </c>
      <c r="K129" s="1673">
        <v>0</v>
      </c>
      <c r="L129" s="1673">
        <v>0</v>
      </c>
      <c r="M129" s="1673">
        <v>0</v>
      </c>
      <c r="N129" s="1673">
        <v>0</v>
      </c>
      <c r="O129" s="1673">
        <v>0</v>
      </c>
      <c r="P129" s="1673">
        <v>0</v>
      </c>
      <c r="Q129" s="1673">
        <v>0</v>
      </c>
      <c r="R129" s="1673">
        <v>0</v>
      </c>
      <c r="S129" s="1673">
        <v>0</v>
      </c>
      <c r="T129" s="1673">
        <v>0</v>
      </c>
      <c r="U129" s="1673">
        <v>0</v>
      </c>
      <c r="V129" s="1673">
        <v>0</v>
      </c>
      <c r="W129" s="1673">
        <v>0</v>
      </c>
      <c r="X129" s="1673">
        <v>0</v>
      </c>
      <c r="Y129" s="1673">
        <v>0</v>
      </c>
      <c r="Z129" s="1673">
        <v>0</v>
      </c>
      <c r="AA129" s="1673">
        <v>0</v>
      </c>
      <c r="AB129" s="1673">
        <v>0</v>
      </c>
      <c r="AC129" s="1673">
        <v>0</v>
      </c>
      <c r="AD129" s="1673">
        <v>0</v>
      </c>
      <c r="AE129" s="1673">
        <v>0</v>
      </c>
      <c r="AF129" s="1673">
        <v>0</v>
      </c>
      <c r="AG129" s="1673">
        <v>0</v>
      </c>
      <c r="AH129" s="1673">
        <v>0</v>
      </c>
    </row>
    <row r="130" spans="1:34" s="1710" customFormat="1" ht="30" customHeight="1">
      <c r="A130" s="2021"/>
      <c r="B130" s="991" t="s">
        <v>1534</v>
      </c>
      <c r="C130" s="1673">
        <f>SUM(D130:AH130)</f>
        <v>0</v>
      </c>
      <c r="D130" s="1673">
        <v>0</v>
      </c>
      <c r="E130" s="1673">
        <v>0</v>
      </c>
      <c r="F130" s="1673">
        <v>0</v>
      </c>
      <c r="G130" s="1673">
        <v>0</v>
      </c>
      <c r="H130" s="1673">
        <v>0</v>
      </c>
      <c r="I130" s="1673">
        <v>0</v>
      </c>
      <c r="J130" s="1673">
        <v>0</v>
      </c>
      <c r="K130" s="1673">
        <v>0</v>
      </c>
      <c r="L130" s="1673">
        <v>0</v>
      </c>
      <c r="M130" s="1673">
        <v>0</v>
      </c>
      <c r="N130" s="1673">
        <v>0</v>
      </c>
      <c r="O130" s="1673">
        <v>0</v>
      </c>
      <c r="P130" s="1673">
        <v>0</v>
      </c>
      <c r="Q130" s="1673">
        <v>0</v>
      </c>
      <c r="R130" s="1673">
        <v>0</v>
      </c>
      <c r="S130" s="1673">
        <v>0</v>
      </c>
      <c r="T130" s="1673">
        <v>0</v>
      </c>
      <c r="U130" s="1673">
        <v>0</v>
      </c>
      <c r="V130" s="1673">
        <v>0</v>
      </c>
      <c r="W130" s="1673">
        <v>0</v>
      </c>
      <c r="X130" s="1673">
        <v>0</v>
      </c>
      <c r="Y130" s="1673">
        <v>0</v>
      </c>
      <c r="Z130" s="1673">
        <v>0</v>
      </c>
      <c r="AA130" s="1673">
        <v>0</v>
      </c>
      <c r="AB130" s="1673">
        <v>0</v>
      </c>
      <c r="AC130" s="1673">
        <v>0</v>
      </c>
      <c r="AD130" s="1673">
        <v>0</v>
      </c>
      <c r="AE130" s="1673">
        <v>0</v>
      </c>
      <c r="AF130" s="1673">
        <v>0</v>
      </c>
      <c r="AG130" s="1673">
        <v>0</v>
      </c>
      <c r="AH130" s="1673">
        <v>0</v>
      </c>
    </row>
    <row r="131" spans="1:34" s="1710" customFormat="1" ht="30" customHeight="1">
      <c r="A131" s="2021"/>
      <c r="B131" s="989" t="s">
        <v>1535</v>
      </c>
      <c r="C131" s="1673">
        <f>SUM(D131:AH131)</f>
        <v>0</v>
      </c>
      <c r="D131" s="1673">
        <v>0</v>
      </c>
      <c r="E131" s="1673">
        <v>0</v>
      </c>
      <c r="F131" s="1673">
        <v>0</v>
      </c>
      <c r="G131" s="1673">
        <v>0</v>
      </c>
      <c r="H131" s="1673">
        <v>0</v>
      </c>
      <c r="I131" s="1673">
        <v>0</v>
      </c>
      <c r="J131" s="1673">
        <v>0</v>
      </c>
      <c r="K131" s="1673">
        <v>0</v>
      </c>
      <c r="L131" s="1673">
        <v>0</v>
      </c>
      <c r="M131" s="1673">
        <v>0</v>
      </c>
      <c r="N131" s="1673">
        <v>0</v>
      </c>
      <c r="O131" s="1673">
        <v>0</v>
      </c>
      <c r="P131" s="1673">
        <v>0</v>
      </c>
      <c r="Q131" s="1673">
        <v>0</v>
      </c>
      <c r="R131" s="1673">
        <v>0</v>
      </c>
      <c r="S131" s="1673">
        <v>0</v>
      </c>
      <c r="T131" s="1673">
        <v>0</v>
      </c>
      <c r="U131" s="1673">
        <v>0</v>
      </c>
      <c r="V131" s="1673">
        <v>0</v>
      </c>
      <c r="W131" s="1673">
        <v>0</v>
      </c>
      <c r="X131" s="1673">
        <v>0</v>
      </c>
      <c r="Y131" s="1673">
        <v>0</v>
      </c>
      <c r="Z131" s="1673">
        <v>0</v>
      </c>
      <c r="AA131" s="1673">
        <v>0</v>
      </c>
      <c r="AB131" s="1673">
        <v>0</v>
      </c>
      <c r="AC131" s="1673">
        <v>0</v>
      </c>
      <c r="AD131" s="1673">
        <v>0</v>
      </c>
      <c r="AE131" s="1673">
        <v>0</v>
      </c>
      <c r="AF131" s="1673">
        <v>0</v>
      </c>
      <c r="AG131" s="1673">
        <v>0</v>
      </c>
      <c r="AH131" s="1673">
        <v>0</v>
      </c>
    </row>
    <row r="132" spans="1:34" ht="30" customHeight="1">
      <c r="A132" s="2021"/>
      <c r="B132" s="995" t="s">
        <v>802</v>
      </c>
      <c r="C132" s="1673">
        <f t="shared" si="27"/>
        <v>0</v>
      </c>
      <c r="D132" s="1673"/>
      <c r="E132" s="1673"/>
      <c r="F132" s="1673"/>
      <c r="G132" s="1673"/>
      <c r="H132" s="1673"/>
      <c r="I132" s="1673"/>
      <c r="J132" s="1673"/>
      <c r="K132" s="1673"/>
      <c r="L132" s="1673"/>
      <c r="M132" s="1673"/>
      <c r="N132" s="1673"/>
      <c r="O132" s="1673"/>
      <c r="P132" s="1673"/>
      <c r="Q132" s="1673"/>
      <c r="R132" s="1673"/>
      <c r="S132" s="1673"/>
      <c r="T132" s="1673"/>
      <c r="U132" s="1673"/>
      <c r="V132" s="1673"/>
      <c r="W132" s="1673"/>
      <c r="X132" s="1673"/>
      <c r="Y132" s="1673">
        <v>0</v>
      </c>
      <c r="Z132" s="1673">
        <v>0</v>
      </c>
      <c r="AA132" s="1673">
        <v>0</v>
      </c>
      <c r="AB132" s="1673">
        <v>0</v>
      </c>
      <c r="AC132" s="1673">
        <v>0</v>
      </c>
      <c r="AD132" s="1673">
        <v>0</v>
      </c>
      <c r="AE132" s="1673">
        <v>0</v>
      </c>
      <c r="AF132" s="1673">
        <v>0</v>
      </c>
      <c r="AG132" s="1673">
        <v>0</v>
      </c>
      <c r="AH132" s="1673">
        <v>0</v>
      </c>
    </row>
    <row r="133" spans="1:34" ht="30" customHeight="1">
      <c r="A133" s="2021"/>
      <c r="B133" s="995" t="s">
        <v>803</v>
      </c>
      <c r="C133" s="1673">
        <f t="shared" si="27"/>
        <v>0.39</v>
      </c>
      <c r="D133" s="1673">
        <v>0.39</v>
      </c>
      <c r="E133" s="1673"/>
      <c r="F133" s="1673"/>
      <c r="G133" s="1673"/>
      <c r="H133" s="1673"/>
      <c r="I133" s="1673"/>
      <c r="J133" s="1673"/>
      <c r="K133" s="1673"/>
      <c r="L133" s="1673"/>
      <c r="M133" s="1673"/>
      <c r="N133" s="1673"/>
      <c r="O133" s="1673"/>
      <c r="P133" s="1673"/>
      <c r="Q133" s="1673"/>
      <c r="R133" s="1673"/>
      <c r="S133" s="1673"/>
      <c r="T133" s="1673"/>
      <c r="U133" s="1673"/>
      <c r="V133" s="1673"/>
      <c r="W133" s="1673"/>
      <c r="X133" s="1673"/>
      <c r="Y133" s="1673">
        <v>0</v>
      </c>
      <c r="Z133" s="1673">
        <v>0</v>
      </c>
      <c r="AA133" s="1673">
        <v>0</v>
      </c>
      <c r="AB133" s="1673">
        <v>0</v>
      </c>
      <c r="AC133" s="1673">
        <v>0</v>
      </c>
      <c r="AD133" s="1673">
        <v>0</v>
      </c>
      <c r="AE133" s="1673">
        <v>0</v>
      </c>
      <c r="AF133" s="1673">
        <v>0</v>
      </c>
      <c r="AG133" s="1673">
        <v>0</v>
      </c>
      <c r="AH133" s="1673">
        <v>0</v>
      </c>
    </row>
    <row r="134" spans="1:34" ht="30" customHeight="1">
      <c r="A134" s="2021"/>
      <c r="B134" s="1011" t="s">
        <v>804</v>
      </c>
      <c r="C134" s="1673">
        <f t="shared" si="27"/>
        <v>0</v>
      </c>
      <c r="D134" s="1673"/>
      <c r="E134" s="1673"/>
      <c r="F134" s="1673"/>
      <c r="G134" s="1673"/>
      <c r="H134" s="1673"/>
      <c r="I134" s="1673"/>
      <c r="J134" s="1673"/>
      <c r="K134" s="1673"/>
      <c r="L134" s="1673"/>
      <c r="M134" s="1673"/>
      <c r="N134" s="1673"/>
      <c r="O134" s="1673"/>
      <c r="P134" s="1673"/>
      <c r="Q134" s="1673"/>
      <c r="R134" s="1673"/>
      <c r="S134" s="1673"/>
      <c r="T134" s="1673"/>
      <c r="U134" s="1673"/>
      <c r="V134" s="1673"/>
      <c r="W134" s="1673"/>
      <c r="X134" s="1673"/>
      <c r="Y134" s="1673">
        <v>0</v>
      </c>
      <c r="Z134" s="1673">
        <v>0</v>
      </c>
      <c r="AA134" s="1673">
        <v>0</v>
      </c>
      <c r="AB134" s="1673">
        <v>0</v>
      </c>
      <c r="AC134" s="1673">
        <v>0</v>
      </c>
      <c r="AD134" s="1673">
        <v>0</v>
      </c>
      <c r="AE134" s="1673">
        <v>0</v>
      </c>
      <c r="AF134" s="1673">
        <v>0</v>
      </c>
      <c r="AG134" s="1673">
        <v>0</v>
      </c>
      <c r="AH134" s="1673">
        <v>0</v>
      </c>
    </row>
    <row r="135" spans="1:34" ht="30" customHeight="1">
      <c r="A135" s="2021"/>
      <c r="B135" s="1011" t="s">
        <v>805</v>
      </c>
      <c r="C135" s="1673">
        <f t="shared" si="27"/>
        <v>0</v>
      </c>
      <c r="D135" s="1673"/>
      <c r="E135" s="1673"/>
      <c r="F135" s="1673"/>
      <c r="G135" s="1673"/>
      <c r="H135" s="1673"/>
      <c r="I135" s="1673"/>
      <c r="J135" s="1673"/>
      <c r="K135" s="1673"/>
      <c r="L135" s="1673"/>
      <c r="M135" s="1673"/>
      <c r="N135" s="1673"/>
      <c r="O135" s="1673"/>
      <c r="P135" s="1673"/>
      <c r="Q135" s="1673"/>
      <c r="R135" s="1673"/>
      <c r="S135" s="1673"/>
      <c r="T135" s="1673"/>
      <c r="U135" s="1673"/>
      <c r="V135" s="1673"/>
      <c r="W135" s="1673"/>
      <c r="X135" s="1673"/>
      <c r="Y135" s="1673">
        <v>0</v>
      </c>
      <c r="Z135" s="1673">
        <v>0</v>
      </c>
      <c r="AA135" s="1673">
        <v>0</v>
      </c>
      <c r="AB135" s="1673">
        <v>0</v>
      </c>
      <c r="AC135" s="1673">
        <v>0</v>
      </c>
      <c r="AD135" s="1673">
        <v>0</v>
      </c>
      <c r="AE135" s="1673">
        <v>0</v>
      </c>
      <c r="AF135" s="1673">
        <v>0</v>
      </c>
      <c r="AG135" s="1673">
        <v>0</v>
      </c>
      <c r="AH135" s="1673">
        <v>0</v>
      </c>
    </row>
    <row r="136" spans="1:34" s="1708" customFormat="1" ht="30" customHeight="1">
      <c r="A136" s="2021"/>
      <c r="B136" s="1011" t="s">
        <v>1536</v>
      </c>
      <c r="C136" s="1673">
        <f t="shared" ref="C136" si="28">SUM(D136:AH136)</f>
        <v>0</v>
      </c>
      <c r="D136" s="1673">
        <v>0</v>
      </c>
      <c r="E136" s="1673">
        <v>0</v>
      </c>
      <c r="F136" s="1673">
        <v>0</v>
      </c>
      <c r="G136" s="1673">
        <v>0</v>
      </c>
      <c r="H136" s="1673">
        <v>0</v>
      </c>
      <c r="I136" s="1673">
        <v>0</v>
      </c>
      <c r="J136" s="1673">
        <v>0</v>
      </c>
      <c r="K136" s="1673">
        <v>0</v>
      </c>
      <c r="L136" s="1673">
        <v>0</v>
      </c>
      <c r="M136" s="1673">
        <v>0</v>
      </c>
      <c r="N136" s="1673">
        <v>0</v>
      </c>
      <c r="O136" s="1673">
        <v>0</v>
      </c>
      <c r="P136" s="1673">
        <v>0</v>
      </c>
      <c r="Q136" s="1673">
        <v>0</v>
      </c>
      <c r="R136" s="1673">
        <v>0</v>
      </c>
      <c r="S136" s="1673">
        <v>0</v>
      </c>
      <c r="T136" s="1673">
        <v>0</v>
      </c>
      <c r="U136" s="1673">
        <v>0</v>
      </c>
      <c r="V136" s="1673">
        <v>0</v>
      </c>
      <c r="W136" s="1673">
        <v>0</v>
      </c>
      <c r="X136" s="1673">
        <v>0</v>
      </c>
      <c r="Y136" s="1673">
        <v>0</v>
      </c>
      <c r="Z136" s="1673">
        <v>0</v>
      </c>
      <c r="AA136" s="1673">
        <v>0</v>
      </c>
      <c r="AB136" s="1673">
        <v>0</v>
      </c>
      <c r="AC136" s="1673">
        <v>0</v>
      </c>
      <c r="AD136" s="1673">
        <v>0</v>
      </c>
      <c r="AE136" s="1673">
        <v>0</v>
      </c>
      <c r="AF136" s="1673">
        <v>0</v>
      </c>
      <c r="AG136" s="1673">
        <v>0</v>
      </c>
      <c r="AH136" s="1673">
        <v>0</v>
      </c>
    </row>
    <row r="137" spans="1:34" ht="30" customHeight="1">
      <c r="A137" s="2021"/>
      <c r="B137" s="995" t="s">
        <v>807</v>
      </c>
      <c r="C137" s="1673">
        <f t="shared" si="27"/>
        <v>0</v>
      </c>
      <c r="D137" s="1673"/>
      <c r="E137" s="1673"/>
      <c r="F137" s="1673"/>
      <c r="G137" s="1673"/>
      <c r="H137" s="1673"/>
      <c r="I137" s="1673"/>
      <c r="J137" s="1673"/>
      <c r="K137" s="1673"/>
      <c r="L137" s="1673"/>
      <c r="M137" s="1673"/>
      <c r="N137" s="1673"/>
      <c r="O137" s="1673"/>
      <c r="P137" s="1673"/>
      <c r="Q137" s="1673"/>
      <c r="R137" s="1673"/>
      <c r="S137" s="1673"/>
      <c r="T137" s="1673"/>
      <c r="U137" s="1673"/>
      <c r="V137" s="1673"/>
      <c r="W137" s="1673"/>
      <c r="X137" s="1673"/>
      <c r="Y137" s="1673">
        <v>0</v>
      </c>
      <c r="Z137" s="1673">
        <v>0</v>
      </c>
      <c r="AA137" s="1673">
        <v>0</v>
      </c>
      <c r="AB137" s="1673">
        <v>0</v>
      </c>
      <c r="AC137" s="1673">
        <v>0</v>
      </c>
      <c r="AD137" s="1673">
        <v>0</v>
      </c>
      <c r="AE137" s="1673">
        <v>0</v>
      </c>
      <c r="AF137" s="1673">
        <v>0</v>
      </c>
      <c r="AG137" s="1673">
        <v>0</v>
      </c>
      <c r="AH137" s="1673">
        <v>0</v>
      </c>
    </row>
    <row r="138" spans="1:34" ht="30" customHeight="1">
      <c r="A138" s="2021"/>
      <c r="B138" s="991" t="s">
        <v>808</v>
      </c>
      <c r="C138" s="1673">
        <f t="shared" si="27"/>
        <v>0</v>
      </c>
      <c r="D138" s="1673"/>
      <c r="E138" s="1673"/>
      <c r="F138" s="1673"/>
      <c r="G138" s="1673"/>
      <c r="H138" s="1673"/>
      <c r="I138" s="1673"/>
      <c r="J138" s="1673"/>
      <c r="K138" s="1673"/>
      <c r="L138" s="1673"/>
      <c r="M138" s="1673"/>
      <c r="N138" s="1673"/>
      <c r="O138" s="1673"/>
      <c r="P138" s="1673"/>
      <c r="Q138" s="1673"/>
      <c r="R138" s="1673"/>
      <c r="S138" s="1673"/>
      <c r="T138" s="1673"/>
      <c r="U138" s="1673"/>
      <c r="V138" s="1673"/>
      <c r="W138" s="1673"/>
      <c r="X138" s="1673"/>
      <c r="Y138" s="1673">
        <v>0</v>
      </c>
      <c r="Z138" s="1673">
        <v>0</v>
      </c>
      <c r="AA138" s="1673">
        <v>0</v>
      </c>
      <c r="AB138" s="1673">
        <v>0</v>
      </c>
      <c r="AC138" s="1673">
        <v>0</v>
      </c>
      <c r="AD138" s="1673">
        <v>0</v>
      </c>
      <c r="AE138" s="1673">
        <v>0</v>
      </c>
      <c r="AF138" s="1673">
        <v>0</v>
      </c>
      <c r="AG138" s="1673">
        <v>0</v>
      </c>
      <c r="AH138" s="1673">
        <v>0</v>
      </c>
    </row>
    <row r="139" spans="1:34" ht="30" customHeight="1">
      <c r="A139" s="2021"/>
      <c r="B139" s="1011" t="s">
        <v>821</v>
      </c>
      <c r="C139" s="1673">
        <f t="shared" si="27"/>
        <v>0</v>
      </c>
      <c r="D139" s="1673"/>
      <c r="E139" s="1673"/>
      <c r="F139" s="1673"/>
      <c r="G139" s="1673"/>
      <c r="H139" s="1673"/>
      <c r="I139" s="1673"/>
      <c r="J139" s="1673"/>
      <c r="K139" s="1673"/>
      <c r="L139" s="1673"/>
      <c r="M139" s="1673"/>
      <c r="N139" s="1673"/>
      <c r="O139" s="1673"/>
      <c r="P139" s="1673"/>
      <c r="Q139" s="1673"/>
      <c r="R139" s="1673"/>
      <c r="S139" s="1673"/>
      <c r="T139" s="1673"/>
      <c r="U139" s="1673"/>
      <c r="V139" s="1673"/>
      <c r="W139" s="1673"/>
      <c r="X139" s="1673"/>
      <c r="Y139" s="1673">
        <v>0</v>
      </c>
      <c r="Z139" s="1673">
        <v>0</v>
      </c>
      <c r="AA139" s="1673">
        <v>0</v>
      </c>
      <c r="AB139" s="1673">
        <v>0</v>
      </c>
      <c r="AC139" s="1673">
        <v>0</v>
      </c>
      <c r="AD139" s="1673">
        <v>0</v>
      </c>
      <c r="AE139" s="1673">
        <v>0</v>
      </c>
      <c r="AF139" s="1673">
        <v>0</v>
      </c>
      <c r="AG139" s="1673">
        <v>0</v>
      </c>
      <c r="AH139" s="1673">
        <v>0</v>
      </c>
    </row>
    <row r="140" spans="1:34" ht="30" customHeight="1">
      <c r="A140" s="2021"/>
      <c r="B140" s="1011" t="s">
        <v>822</v>
      </c>
      <c r="C140" s="1673">
        <f t="shared" si="27"/>
        <v>0</v>
      </c>
      <c r="D140" s="1673"/>
      <c r="E140" s="1673"/>
      <c r="F140" s="1673"/>
      <c r="G140" s="1673"/>
      <c r="H140" s="1673"/>
      <c r="I140" s="1673"/>
      <c r="J140" s="1673"/>
      <c r="K140" s="1673"/>
      <c r="L140" s="1673"/>
      <c r="M140" s="1673"/>
      <c r="N140" s="1673"/>
      <c r="O140" s="1673"/>
      <c r="P140" s="1673"/>
      <c r="Q140" s="1673"/>
      <c r="R140" s="1673"/>
      <c r="S140" s="1673"/>
      <c r="T140" s="1673"/>
      <c r="U140" s="1673"/>
      <c r="V140" s="1673"/>
      <c r="W140" s="1673"/>
      <c r="X140" s="1673"/>
      <c r="Y140" s="1673">
        <v>0</v>
      </c>
      <c r="Z140" s="1673">
        <v>0</v>
      </c>
      <c r="AA140" s="1673">
        <v>0</v>
      </c>
      <c r="AB140" s="1673">
        <v>0</v>
      </c>
      <c r="AC140" s="1673">
        <v>0</v>
      </c>
      <c r="AD140" s="1673">
        <v>0</v>
      </c>
      <c r="AE140" s="1673">
        <v>0</v>
      </c>
      <c r="AF140" s="1673">
        <v>0</v>
      </c>
      <c r="AG140" s="1673">
        <v>0</v>
      </c>
      <c r="AH140" s="1673">
        <v>0</v>
      </c>
    </row>
    <row r="141" spans="1:34" ht="19.5" customHeight="1">
      <c r="A141" s="2021"/>
      <c r="B141" s="1249" t="s">
        <v>952</v>
      </c>
      <c r="C141" s="1673">
        <f t="shared" si="27"/>
        <v>0</v>
      </c>
      <c r="D141" s="1673"/>
      <c r="E141" s="1673"/>
      <c r="F141" s="1673"/>
      <c r="G141" s="1673"/>
      <c r="H141" s="1673"/>
      <c r="I141" s="1673"/>
      <c r="J141" s="1673"/>
      <c r="K141" s="1673"/>
      <c r="L141" s="1673"/>
      <c r="M141" s="1673"/>
      <c r="N141" s="1673"/>
      <c r="O141" s="1673"/>
      <c r="P141" s="1673"/>
      <c r="Q141" s="1673"/>
      <c r="R141" s="1673"/>
      <c r="S141" s="1673"/>
      <c r="T141" s="1673"/>
      <c r="U141" s="1673"/>
      <c r="V141" s="1673"/>
      <c r="W141" s="1673"/>
      <c r="X141" s="1673"/>
      <c r="Y141" s="1673">
        <v>0</v>
      </c>
      <c r="Z141" s="1673">
        <v>0</v>
      </c>
      <c r="AA141" s="1673">
        <v>0</v>
      </c>
      <c r="AB141" s="1673">
        <v>0</v>
      </c>
      <c r="AC141" s="1673">
        <v>0</v>
      </c>
      <c r="AD141" s="1673">
        <v>0</v>
      </c>
      <c r="AE141" s="1673">
        <v>0</v>
      </c>
      <c r="AF141" s="1673">
        <v>0</v>
      </c>
      <c r="AG141" s="1673">
        <v>0</v>
      </c>
      <c r="AH141" s="1673">
        <v>0</v>
      </c>
    </row>
    <row r="142" spans="1:34" ht="19.5" customHeight="1">
      <c r="A142" s="2391" t="s">
        <v>813</v>
      </c>
      <c r="B142" s="1675" t="s">
        <v>41</v>
      </c>
      <c r="C142" s="1676">
        <f t="shared" si="27"/>
        <v>43121.630000000012</v>
      </c>
      <c r="D142" s="1675">
        <f>SUM('서구 배수관'!D143:'서구 배수관'!D164)</f>
        <v>21128.000000000004</v>
      </c>
      <c r="E142" s="1675">
        <f>SUM('서구 배수관'!E143:'서구 배수관'!E164)</f>
        <v>6.7</v>
      </c>
      <c r="F142" s="1675">
        <f>SUM('서구 배수관'!F143:'서구 배수관'!F164)</f>
        <v>0</v>
      </c>
      <c r="G142" s="1675">
        <f>SUM('서구 배수관'!G143:'서구 배수관'!G164)</f>
        <v>380.79</v>
      </c>
      <c r="H142" s="1675">
        <f>SUM('서구 배수관'!H143:'서구 배수관'!H164)</f>
        <v>2652.2099999999991</v>
      </c>
      <c r="I142" s="1675">
        <f>SUM('서구 배수관'!I143:'서구 배수관'!I164)</f>
        <v>254.89</v>
      </c>
      <c r="J142" s="1675">
        <f>SUM('서구 배수관'!J143:'서구 배수관'!J164)</f>
        <v>1504.6000000000001</v>
      </c>
      <c r="K142" s="1675">
        <f>SUM('서구 배수관'!K143:'서구 배수관'!K164)</f>
        <v>94.69</v>
      </c>
      <c r="L142" s="1675">
        <f>SUM('서구 배수관'!L143:'서구 배수관'!L164)</f>
        <v>1680.2699999999998</v>
      </c>
      <c r="M142" s="1675">
        <f>SUM('서구 배수관'!M143:'서구 배수관'!M164)</f>
        <v>152.31</v>
      </c>
      <c r="N142" s="1675">
        <f>SUM('서구 배수관'!N143:'서구 배수관'!N164)</f>
        <v>457.08000000000004</v>
      </c>
      <c r="O142" s="1675">
        <f>SUM('서구 배수관'!O143:'서구 배수관'!O164)</f>
        <v>112.74</v>
      </c>
      <c r="P142" s="1675">
        <f>SUM('서구 배수관'!P143:'서구 배수관'!P164)</f>
        <v>430.7</v>
      </c>
      <c r="Q142" s="1675">
        <f>SUM('서구 배수관'!Q143:'서구 배수관'!Q164)</f>
        <v>4.99</v>
      </c>
      <c r="R142" s="1675">
        <f>SUM('서구 배수관'!R143:'서구 배수관'!R164)</f>
        <v>187.57999999999998</v>
      </c>
      <c r="S142" s="1675">
        <f>SUM('서구 배수관'!S143:'서구 배수관'!S164)</f>
        <v>185.36999999999998</v>
      </c>
      <c r="T142" s="1675">
        <f>SUM('서구 배수관'!T143:'서구 배수관'!T164)</f>
        <v>1148.3800000000001</v>
      </c>
      <c r="U142" s="1675">
        <f>SUM('서구 배수관'!U143:'서구 배수관'!U164)</f>
        <v>1564.6399999999999</v>
      </c>
      <c r="V142" s="1675">
        <f>SUM('서구 배수관'!V143:'서구 배수관'!V164)</f>
        <v>3436.7799999999993</v>
      </c>
      <c r="W142" s="1675">
        <f>SUM('서구 배수관'!W143:'서구 배수관'!W164)</f>
        <v>3812.2700000000004</v>
      </c>
      <c r="X142" s="1675">
        <f>SUM('서구 배수관'!X143:'서구 배수관'!X164)</f>
        <v>0.85</v>
      </c>
      <c r="Y142" s="1675">
        <f>SUM('서구 배수관'!Y143:'서구 배수관'!Y164)</f>
        <v>12</v>
      </c>
      <c r="Z142" s="1675">
        <f>SUM('서구 배수관'!Z143:'서구 배수관'!Z164)</f>
        <v>592.80000000000007</v>
      </c>
      <c r="AA142" s="1675">
        <f>SUM('서구 배수관'!AA143:'서구 배수관'!AA164)</f>
        <v>178</v>
      </c>
      <c r="AB142" s="1675">
        <f>SUM('서구 배수관'!AB143:'서구 배수관'!AB164)</f>
        <v>95.41</v>
      </c>
      <c r="AC142" s="1675">
        <f>SUM('서구 배수관'!AC143:'서구 배수관'!AC164)</f>
        <v>21.07</v>
      </c>
      <c r="AD142" s="1675">
        <f>SUM('서구 배수관'!AD143:'서구 배수관'!AD164)</f>
        <v>2290.7600000000002</v>
      </c>
      <c r="AE142" s="1675">
        <f>SUM('서구 배수관'!AE143:'서구 배수관'!AE164)</f>
        <v>13.35</v>
      </c>
      <c r="AF142" s="1675">
        <f>SUM('서구 배수관'!AF143:'서구 배수관'!AF164)</f>
        <v>150.58000000000001</v>
      </c>
      <c r="AG142" s="1675">
        <f>SUM('서구 배수관'!AG143:'서구 배수관'!AG164)</f>
        <v>395.68</v>
      </c>
      <c r="AH142" s="1675">
        <f>SUM('서구 배수관'!AH143:'서구 배수관'!AH164)</f>
        <v>176.14</v>
      </c>
    </row>
    <row r="143" spans="1:34" ht="19.5" customHeight="1">
      <c r="A143" s="2391" t="s">
        <v>813</v>
      </c>
      <c r="B143" s="989" t="s">
        <v>951</v>
      </c>
      <c r="C143" s="1673">
        <f t="shared" si="27"/>
        <v>329.53999999999996</v>
      </c>
      <c r="D143" s="1673"/>
      <c r="E143" s="1673"/>
      <c r="F143" s="1673"/>
      <c r="G143" s="1673"/>
      <c r="H143" s="1673"/>
      <c r="I143" s="1673"/>
      <c r="J143" s="1673"/>
      <c r="K143" s="1673"/>
      <c r="L143" s="1673"/>
      <c r="M143" s="1673"/>
      <c r="N143" s="1673"/>
      <c r="O143" s="1673"/>
      <c r="P143" s="1673"/>
      <c r="Q143" s="1673"/>
      <c r="R143" s="1673"/>
      <c r="S143" s="1673"/>
      <c r="T143" s="1673"/>
      <c r="U143" s="1673"/>
      <c r="V143" s="1673"/>
      <c r="W143" s="1673"/>
      <c r="X143" s="1673"/>
      <c r="Y143" s="1673">
        <v>0</v>
      </c>
      <c r="Z143" s="1673">
        <v>0</v>
      </c>
      <c r="AA143" s="1673">
        <v>0</v>
      </c>
      <c r="AB143" s="1673">
        <v>0</v>
      </c>
      <c r="AC143" s="1673">
        <v>0</v>
      </c>
      <c r="AD143" s="1673">
        <v>0</v>
      </c>
      <c r="AE143" s="1673">
        <v>0</v>
      </c>
      <c r="AF143" s="1673">
        <v>149.06</v>
      </c>
      <c r="AG143" s="1673">
        <v>4.34</v>
      </c>
      <c r="AH143" s="1673">
        <v>176.14</v>
      </c>
    </row>
    <row r="144" spans="1:34" ht="30" customHeight="1">
      <c r="A144" s="2021"/>
      <c r="B144" s="989" t="s">
        <v>796</v>
      </c>
      <c r="C144" s="1673">
        <f t="shared" si="27"/>
        <v>7.44</v>
      </c>
      <c r="D144" s="1673">
        <v>7.44</v>
      </c>
      <c r="E144" s="1673"/>
      <c r="F144" s="1673"/>
      <c r="G144" s="1673"/>
      <c r="H144" s="1673"/>
      <c r="I144" s="1673"/>
      <c r="J144" s="1673"/>
      <c r="K144" s="1673"/>
      <c r="L144" s="1673"/>
      <c r="M144" s="1673"/>
      <c r="N144" s="1673"/>
      <c r="O144" s="1673"/>
      <c r="P144" s="1673"/>
      <c r="Q144" s="1673"/>
      <c r="R144" s="1673"/>
      <c r="S144" s="1673"/>
      <c r="T144" s="1673"/>
      <c r="U144" s="1673"/>
      <c r="V144" s="1673"/>
      <c r="W144" s="1673"/>
      <c r="X144" s="1673"/>
      <c r="Y144" s="1673">
        <v>0</v>
      </c>
      <c r="Z144" s="1673">
        <v>0</v>
      </c>
      <c r="AA144" s="1673">
        <v>0</v>
      </c>
      <c r="AB144" s="1673">
        <v>0</v>
      </c>
      <c r="AC144" s="1673">
        <v>0</v>
      </c>
      <c r="AD144" s="1673">
        <v>0</v>
      </c>
      <c r="AE144" s="1673">
        <v>0</v>
      </c>
      <c r="AF144" s="1673">
        <v>0</v>
      </c>
      <c r="AG144" s="1673">
        <v>0</v>
      </c>
      <c r="AH144" s="1673">
        <v>0</v>
      </c>
    </row>
    <row r="145" spans="1:34" ht="30" customHeight="1">
      <c r="A145" s="2021"/>
      <c r="B145" s="989" t="s">
        <v>797</v>
      </c>
      <c r="C145" s="1673">
        <f t="shared" si="27"/>
        <v>2569.15</v>
      </c>
      <c r="D145" s="1673">
        <v>6.85</v>
      </c>
      <c r="E145" s="1674"/>
      <c r="F145" s="1674"/>
      <c r="G145" s="1674"/>
      <c r="H145" s="1674"/>
      <c r="I145" s="1674"/>
      <c r="J145" s="1674"/>
      <c r="K145" s="1674"/>
      <c r="L145" s="1674"/>
      <c r="M145" s="1674"/>
      <c r="N145" s="1674"/>
      <c r="O145" s="1674"/>
      <c r="P145" s="1674"/>
      <c r="Q145" s="1674"/>
      <c r="R145" s="1674">
        <v>187.57999999999998</v>
      </c>
      <c r="S145" s="1674"/>
      <c r="T145" s="1674"/>
      <c r="U145" s="1674"/>
      <c r="V145" s="1674"/>
      <c r="W145" s="1674">
        <v>2371.59</v>
      </c>
      <c r="X145" s="1674"/>
      <c r="Y145" s="1673">
        <v>0</v>
      </c>
      <c r="Z145" s="1673">
        <v>0</v>
      </c>
      <c r="AA145" s="1673">
        <v>0</v>
      </c>
      <c r="AB145" s="1673">
        <v>0</v>
      </c>
      <c r="AC145" s="1673">
        <v>0</v>
      </c>
      <c r="AD145" s="1673">
        <v>0</v>
      </c>
      <c r="AE145" s="1673">
        <v>0</v>
      </c>
      <c r="AF145" s="1673">
        <v>0</v>
      </c>
      <c r="AG145" s="1673">
        <v>3.13</v>
      </c>
      <c r="AH145" s="1673">
        <v>0</v>
      </c>
    </row>
    <row r="146" spans="1:34" ht="30" customHeight="1">
      <c r="A146" s="2021"/>
      <c r="B146" s="989" t="s">
        <v>798</v>
      </c>
      <c r="C146" s="1673">
        <f t="shared" si="27"/>
        <v>0</v>
      </c>
      <c r="D146" s="1673"/>
      <c r="E146" s="1673"/>
      <c r="F146" s="1673"/>
      <c r="G146" s="1673"/>
      <c r="H146" s="1673"/>
      <c r="I146" s="1673"/>
      <c r="J146" s="1673"/>
      <c r="K146" s="1673"/>
      <c r="L146" s="1673"/>
      <c r="M146" s="1673"/>
      <c r="N146" s="1673"/>
      <c r="O146" s="1673"/>
      <c r="P146" s="1673"/>
      <c r="Q146" s="1673"/>
      <c r="R146" s="1673"/>
      <c r="S146" s="1673"/>
      <c r="T146" s="1673"/>
      <c r="U146" s="1673"/>
      <c r="V146" s="1673"/>
      <c r="W146" s="1673"/>
      <c r="X146" s="1673"/>
      <c r="Y146" s="1673">
        <v>0</v>
      </c>
      <c r="Z146" s="1673">
        <v>0</v>
      </c>
      <c r="AA146" s="1673">
        <v>0</v>
      </c>
      <c r="AB146" s="1673">
        <v>0</v>
      </c>
      <c r="AC146" s="1673">
        <v>0</v>
      </c>
      <c r="AD146" s="1673">
        <v>0</v>
      </c>
      <c r="AE146" s="1673">
        <v>0</v>
      </c>
      <c r="AF146" s="1673">
        <v>0</v>
      </c>
      <c r="AG146" s="1673">
        <v>0</v>
      </c>
      <c r="AH146" s="1673">
        <v>0</v>
      </c>
    </row>
    <row r="147" spans="1:34" ht="30" customHeight="1">
      <c r="A147" s="2021"/>
      <c r="B147" s="989" t="s">
        <v>780</v>
      </c>
      <c r="C147" s="1673">
        <f t="shared" si="27"/>
        <v>38692.1</v>
      </c>
      <c r="D147" s="1673">
        <v>21082.25</v>
      </c>
      <c r="E147" s="1674">
        <v>6.7</v>
      </c>
      <c r="F147" s="1674"/>
      <c r="G147" s="1674">
        <v>379.06</v>
      </c>
      <c r="H147" s="1674">
        <v>2652.2099999999991</v>
      </c>
      <c r="I147" s="1674">
        <v>254.89</v>
      </c>
      <c r="J147" s="1674">
        <v>1504.6000000000001</v>
      </c>
      <c r="K147" s="1674">
        <v>94.69</v>
      </c>
      <c r="L147" s="1674">
        <v>1680.2699999999998</v>
      </c>
      <c r="M147" s="1674">
        <v>152.31</v>
      </c>
      <c r="N147" s="1674"/>
      <c r="O147" s="1674">
        <v>112.74</v>
      </c>
      <c r="P147" s="1674">
        <v>430.7</v>
      </c>
      <c r="Q147" s="1674">
        <v>4.99</v>
      </c>
      <c r="R147" s="1674"/>
      <c r="S147" s="1674">
        <v>185.36999999999998</v>
      </c>
      <c r="T147" s="1674">
        <v>1148.3800000000001</v>
      </c>
      <c r="U147" s="1674">
        <v>1564.6399999999999</v>
      </c>
      <c r="V147" s="1674">
        <v>3436.7799999999993</v>
      </c>
      <c r="W147" s="1674">
        <v>1350.9500000000003</v>
      </c>
      <c r="X147" s="1674">
        <v>0.85</v>
      </c>
      <c r="Y147" s="1673">
        <v>12</v>
      </c>
      <c r="Z147" s="1673">
        <v>22.7</v>
      </c>
      <c r="AA147" s="1673">
        <v>178</v>
      </c>
      <c r="AB147" s="1673">
        <v>95.41</v>
      </c>
      <c r="AC147" s="1673">
        <v>21.07</v>
      </c>
      <c r="AD147" s="1673">
        <v>2290.7600000000002</v>
      </c>
      <c r="AE147" s="1673">
        <v>13.35</v>
      </c>
      <c r="AF147" s="1673">
        <v>1.52</v>
      </c>
      <c r="AG147" s="1673">
        <v>14.91</v>
      </c>
      <c r="AH147" s="1673">
        <v>0</v>
      </c>
    </row>
    <row r="148" spans="1:34" ht="30" customHeight="1">
      <c r="A148" s="2021"/>
      <c r="B148" s="991" t="s">
        <v>781</v>
      </c>
      <c r="C148" s="1673">
        <f t="shared" si="27"/>
        <v>32.629999999999995</v>
      </c>
      <c r="D148" s="1673">
        <v>30.9</v>
      </c>
      <c r="E148" s="1674"/>
      <c r="F148" s="1674"/>
      <c r="G148" s="1674">
        <v>1.73</v>
      </c>
      <c r="H148" s="1674"/>
      <c r="I148" s="1674"/>
      <c r="J148" s="1674"/>
      <c r="K148" s="1674"/>
      <c r="L148" s="1674"/>
      <c r="M148" s="1674"/>
      <c r="N148" s="1674"/>
      <c r="O148" s="1674"/>
      <c r="P148" s="1674"/>
      <c r="Q148" s="1674"/>
      <c r="R148" s="1674"/>
      <c r="S148" s="1674"/>
      <c r="T148" s="1674"/>
      <c r="U148" s="1674"/>
      <c r="V148" s="1674"/>
      <c r="W148" s="1674"/>
      <c r="X148" s="1674"/>
      <c r="Y148" s="1673">
        <v>0</v>
      </c>
      <c r="Z148" s="1673">
        <v>0</v>
      </c>
      <c r="AA148" s="1673">
        <v>0</v>
      </c>
      <c r="AB148" s="1673">
        <v>0</v>
      </c>
      <c r="AC148" s="1673">
        <v>0</v>
      </c>
      <c r="AD148" s="1673">
        <v>0</v>
      </c>
      <c r="AE148" s="1673">
        <v>0</v>
      </c>
      <c r="AF148" s="1673">
        <v>0</v>
      </c>
      <c r="AG148" s="1673">
        <v>0</v>
      </c>
      <c r="AH148" s="1673">
        <v>0</v>
      </c>
    </row>
    <row r="149" spans="1:34" ht="30" customHeight="1">
      <c r="A149" s="2021"/>
      <c r="B149" s="991" t="s">
        <v>786</v>
      </c>
      <c r="C149" s="1673">
        <f t="shared" si="27"/>
        <v>0</v>
      </c>
      <c r="D149" s="1673"/>
      <c r="E149" s="1673"/>
      <c r="F149" s="1673"/>
      <c r="G149" s="1673"/>
      <c r="H149" s="1673"/>
      <c r="I149" s="1673"/>
      <c r="J149" s="1673"/>
      <c r="K149" s="1673"/>
      <c r="L149" s="1673"/>
      <c r="M149" s="1673"/>
      <c r="N149" s="1673"/>
      <c r="O149" s="1673"/>
      <c r="P149" s="1673"/>
      <c r="Q149" s="1673"/>
      <c r="R149" s="1673"/>
      <c r="S149" s="1673"/>
      <c r="T149" s="1673"/>
      <c r="U149" s="1673"/>
      <c r="V149" s="1673"/>
      <c r="W149" s="1673"/>
      <c r="X149" s="1673"/>
      <c r="Y149" s="1673">
        <v>0</v>
      </c>
      <c r="Z149" s="1673">
        <v>0</v>
      </c>
      <c r="AA149" s="1673">
        <v>0</v>
      </c>
      <c r="AB149" s="1673">
        <v>0</v>
      </c>
      <c r="AC149" s="1673">
        <v>0</v>
      </c>
      <c r="AD149" s="1673">
        <v>0</v>
      </c>
      <c r="AE149" s="1673">
        <v>0</v>
      </c>
      <c r="AF149" s="1673">
        <v>0</v>
      </c>
      <c r="AG149" s="1673">
        <v>0</v>
      </c>
      <c r="AH149" s="1673">
        <v>0</v>
      </c>
    </row>
    <row r="150" spans="1:34" ht="30" customHeight="1">
      <c r="A150" s="2021"/>
      <c r="B150" s="991" t="s">
        <v>799</v>
      </c>
      <c r="C150" s="1673">
        <f t="shared" si="27"/>
        <v>0.54</v>
      </c>
      <c r="D150" s="1673"/>
      <c r="E150" s="1673"/>
      <c r="F150" s="1673"/>
      <c r="G150" s="1673"/>
      <c r="H150" s="1673"/>
      <c r="I150" s="1673"/>
      <c r="J150" s="1673"/>
      <c r="K150" s="1673"/>
      <c r="L150" s="1673"/>
      <c r="M150" s="1673"/>
      <c r="N150" s="1673">
        <v>0.54</v>
      </c>
      <c r="O150" s="1673"/>
      <c r="P150" s="1673"/>
      <c r="Q150" s="1673"/>
      <c r="R150" s="1673"/>
      <c r="S150" s="1673"/>
      <c r="T150" s="1673"/>
      <c r="U150" s="1673"/>
      <c r="V150" s="1673"/>
      <c r="W150" s="1673"/>
      <c r="X150" s="1673"/>
      <c r="Y150" s="1673">
        <v>0</v>
      </c>
      <c r="Z150" s="1673">
        <v>0</v>
      </c>
      <c r="AA150" s="1673">
        <v>0</v>
      </c>
      <c r="AB150" s="1673">
        <v>0</v>
      </c>
      <c r="AC150" s="1673">
        <v>0</v>
      </c>
      <c r="AD150" s="1673">
        <v>0</v>
      </c>
      <c r="AE150" s="1673">
        <v>0</v>
      </c>
      <c r="AF150" s="1673">
        <v>0</v>
      </c>
      <c r="AG150" s="1673">
        <v>0</v>
      </c>
      <c r="AH150" s="1673">
        <v>0</v>
      </c>
    </row>
    <row r="151" spans="1:34" ht="30" customHeight="1">
      <c r="A151" s="2021"/>
      <c r="B151" s="991" t="s">
        <v>787</v>
      </c>
      <c r="C151" s="1673">
        <f t="shared" si="27"/>
        <v>1115.0700000000002</v>
      </c>
      <c r="D151" s="1673"/>
      <c r="E151" s="1674"/>
      <c r="F151" s="1674"/>
      <c r="G151" s="1674"/>
      <c r="H151" s="1674"/>
      <c r="I151" s="1674"/>
      <c r="J151" s="1674"/>
      <c r="K151" s="1674"/>
      <c r="L151" s="1674"/>
      <c r="M151" s="1674"/>
      <c r="N151" s="1674">
        <v>455.24</v>
      </c>
      <c r="O151" s="1674"/>
      <c r="P151" s="1674"/>
      <c r="Q151" s="1674"/>
      <c r="R151" s="1674"/>
      <c r="S151" s="1674"/>
      <c r="T151" s="1674"/>
      <c r="U151" s="1674"/>
      <c r="V151" s="1674"/>
      <c r="W151" s="1674">
        <v>89.72999999999999</v>
      </c>
      <c r="X151" s="1674"/>
      <c r="Y151" s="1673">
        <v>0</v>
      </c>
      <c r="Z151" s="1673">
        <v>570.1</v>
      </c>
      <c r="AA151" s="1673">
        <v>0</v>
      </c>
      <c r="AB151" s="1673">
        <v>0</v>
      </c>
      <c r="AC151" s="1673">
        <v>0</v>
      </c>
      <c r="AD151" s="1673">
        <v>0</v>
      </c>
      <c r="AE151" s="1673">
        <v>0</v>
      </c>
      <c r="AF151" s="1673">
        <v>0</v>
      </c>
      <c r="AG151" s="1673">
        <v>0</v>
      </c>
      <c r="AH151" s="1673">
        <v>0</v>
      </c>
    </row>
    <row r="152" spans="1:34" s="1710" customFormat="1" ht="30" customHeight="1">
      <c r="A152" s="2021"/>
      <c r="B152" s="991" t="s">
        <v>1533</v>
      </c>
      <c r="C152" s="1673">
        <f>SUM(D152:AH152)</f>
        <v>0</v>
      </c>
      <c r="D152" s="1673">
        <v>0</v>
      </c>
      <c r="E152" s="1673">
        <v>0</v>
      </c>
      <c r="F152" s="1673">
        <v>0</v>
      </c>
      <c r="G152" s="1673">
        <v>0</v>
      </c>
      <c r="H152" s="1673">
        <v>0</v>
      </c>
      <c r="I152" s="1673">
        <v>0</v>
      </c>
      <c r="J152" s="1673">
        <v>0</v>
      </c>
      <c r="K152" s="1673">
        <v>0</v>
      </c>
      <c r="L152" s="1673">
        <v>0</v>
      </c>
      <c r="M152" s="1673">
        <v>0</v>
      </c>
      <c r="N152" s="1673">
        <v>0</v>
      </c>
      <c r="O152" s="1673">
        <v>0</v>
      </c>
      <c r="P152" s="1673">
        <v>0</v>
      </c>
      <c r="Q152" s="1673">
        <v>0</v>
      </c>
      <c r="R152" s="1673">
        <v>0</v>
      </c>
      <c r="S152" s="1673">
        <v>0</v>
      </c>
      <c r="T152" s="1673">
        <v>0</v>
      </c>
      <c r="U152" s="1673">
        <v>0</v>
      </c>
      <c r="V152" s="1673">
        <v>0</v>
      </c>
      <c r="W152" s="1673">
        <v>0</v>
      </c>
      <c r="X152" s="1673">
        <v>0</v>
      </c>
      <c r="Y152" s="1673">
        <v>0</v>
      </c>
      <c r="Z152" s="1673">
        <v>0</v>
      </c>
      <c r="AA152" s="1673">
        <v>0</v>
      </c>
      <c r="AB152" s="1673">
        <v>0</v>
      </c>
      <c r="AC152" s="1673">
        <v>0</v>
      </c>
      <c r="AD152" s="1673">
        <v>0</v>
      </c>
      <c r="AE152" s="1673">
        <v>0</v>
      </c>
      <c r="AF152" s="1673">
        <v>0</v>
      </c>
      <c r="AG152" s="1673">
        <v>0</v>
      </c>
      <c r="AH152" s="1673">
        <v>0</v>
      </c>
    </row>
    <row r="153" spans="1:34" s="1710" customFormat="1" ht="30" customHeight="1">
      <c r="A153" s="2021"/>
      <c r="B153" s="991" t="s">
        <v>1534</v>
      </c>
      <c r="C153" s="1673">
        <f>SUM(D153:AH153)</f>
        <v>0</v>
      </c>
      <c r="D153" s="1673">
        <v>0</v>
      </c>
      <c r="E153" s="1673">
        <v>0</v>
      </c>
      <c r="F153" s="1673">
        <v>0</v>
      </c>
      <c r="G153" s="1673">
        <v>0</v>
      </c>
      <c r="H153" s="1673">
        <v>0</v>
      </c>
      <c r="I153" s="1673">
        <v>0</v>
      </c>
      <c r="J153" s="1673">
        <v>0</v>
      </c>
      <c r="K153" s="1673">
        <v>0</v>
      </c>
      <c r="L153" s="1673">
        <v>0</v>
      </c>
      <c r="M153" s="1673">
        <v>0</v>
      </c>
      <c r="N153" s="1673">
        <v>0</v>
      </c>
      <c r="O153" s="1673">
        <v>0</v>
      </c>
      <c r="P153" s="1673">
        <v>0</v>
      </c>
      <c r="Q153" s="1673">
        <v>0</v>
      </c>
      <c r="R153" s="1673">
        <v>0</v>
      </c>
      <c r="S153" s="1673">
        <v>0</v>
      </c>
      <c r="T153" s="1673">
        <v>0</v>
      </c>
      <c r="U153" s="1673">
        <v>0</v>
      </c>
      <c r="V153" s="1673">
        <v>0</v>
      </c>
      <c r="W153" s="1673">
        <v>0</v>
      </c>
      <c r="X153" s="1673">
        <v>0</v>
      </c>
      <c r="Y153" s="1673">
        <v>0</v>
      </c>
      <c r="Z153" s="1673">
        <v>0</v>
      </c>
      <c r="AA153" s="1673">
        <v>0</v>
      </c>
      <c r="AB153" s="1673">
        <v>0</v>
      </c>
      <c r="AC153" s="1673">
        <v>0</v>
      </c>
      <c r="AD153" s="1673">
        <v>0</v>
      </c>
      <c r="AE153" s="1673">
        <v>0</v>
      </c>
      <c r="AF153" s="1673">
        <v>0</v>
      </c>
      <c r="AG153" s="1673">
        <v>0</v>
      </c>
      <c r="AH153" s="1673">
        <v>0</v>
      </c>
    </row>
    <row r="154" spans="1:34" s="1710" customFormat="1" ht="30" customHeight="1">
      <c r="A154" s="2021"/>
      <c r="B154" s="989" t="s">
        <v>1535</v>
      </c>
      <c r="C154" s="1673">
        <f>SUM(D154:AH154)</f>
        <v>0</v>
      </c>
      <c r="D154" s="1673">
        <v>0</v>
      </c>
      <c r="E154" s="1673">
        <v>0</v>
      </c>
      <c r="F154" s="1673">
        <v>0</v>
      </c>
      <c r="G154" s="1673">
        <v>0</v>
      </c>
      <c r="H154" s="1673">
        <v>0</v>
      </c>
      <c r="I154" s="1673">
        <v>0</v>
      </c>
      <c r="J154" s="1673">
        <v>0</v>
      </c>
      <c r="K154" s="1673">
        <v>0</v>
      </c>
      <c r="L154" s="1673">
        <v>0</v>
      </c>
      <c r="M154" s="1673">
        <v>0</v>
      </c>
      <c r="N154" s="1673">
        <v>0</v>
      </c>
      <c r="O154" s="1673">
        <v>0</v>
      </c>
      <c r="P154" s="1673">
        <v>0</v>
      </c>
      <c r="Q154" s="1673">
        <v>0</v>
      </c>
      <c r="R154" s="1673">
        <v>0</v>
      </c>
      <c r="S154" s="1673">
        <v>0</v>
      </c>
      <c r="T154" s="1673">
        <v>0</v>
      </c>
      <c r="U154" s="1673">
        <v>0</v>
      </c>
      <c r="V154" s="1673">
        <v>0</v>
      </c>
      <c r="W154" s="1673">
        <v>0</v>
      </c>
      <c r="X154" s="1673">
        <v>0</v>
      </c>
      <c r="Y154" s="1673">
        <v>0</v>
      </c>
      <c r="Z154" s="1673">
        <v>0</v>
      </c>
      <c r="AA154" s="1673">
        <v>0</v>
      </c>
      <c r="AB154" s="1673">
        <v>0</v>
      </c>
      <c r="AC154" s="1673">
        <v>0</v>
      </c>
      <c r="AD154" s="1673">
        <v>0</v>
      </c>
      <c r="AE154" s="1673">
        <v>0</v>
      </c>
      <c r="AF154" s="1673">
        <v>0</v>
      </c>
      <c r="AG154" s="1673">
        <v>0</v>
      </c>
      <c r="AH154" s="1673">
        <v>0</v>
      </c>
    </row>
    <row r="155" spans="1:34" ht="30" customHeight="1">
      <c r="A155" s="2021"/>
      <c r="B155" s="995" t="s">
        <v>802</v>
      </c>
      <c r="C155" s="1673">
        <f t="shared" si="27"/>
        <v>0</v>
      </c>
      <c r="D155" s="1673"/>
      <c r="E155" s="1673"/>
      <c r="F155" s="1673"/>
      <c r="G155" s="1673"/>
      <c r="H155" s="1673"/>
      <c r="I155" s="1673"/>
      <c r="J155" s="1673"/>
      <c r="K155" s="1673"/>
      <c r="L155" s="1673"/>
      <c r="M155" s="1673"/>
      <c r="N155" s="1673"/>
      <c r="O155" s="1673"/>
      <c r="P155" s="1673"/>
      <c r="Q155" s="1673"/>
      <c r="R155" s="1673"/>
      <c r="S155" s="1673"/>
      <c r="T155" s="1673"/>
      <c r="U155" s="1673"/>
      <c r="V155" s="1673"/>
      <c r="W155" s="1673"/>
      <c r="X155" s="1673"/>
      <c r="Y155" s="1673">
        <v>0</v>
      </c>
      <c r="Z155" s="1673">
        <v>0</v>
      </c>
      <c r="AA155" s="1673">
        <v>0</v>
      </c>
      <c r="AB155" s="1673">
        <v>0</v>
      </c>
      <c r="AC155" s="1673">
        <v>0</v>
      </c>
      <c r="AD155" s="1673">
        <v>0</v>
      </c>
      <c r="AE155" s="1673">
        <v>0</v>
      </c>
      <c r="AF155" s="1673">
        <v>0</v>
      </c>
      <c r="AG155" s="1673">
        <v>0</v>
      </c>
      <c r="AH155" s="1673">
        <v>0</v>
      </c>
    </row>
    <row r="156" spans="1:34" ht="30" customHeight="1">
      <c r="A156" s="2021"/>
      <c r="B156" s="995" t="s">
        <v>803</v>
      </c>
      <c r="C156" s="1673">
        <f t="shared" si="27"/>
        <v>0.56000000000000005</v>
      </c>
      <c r="D156" s="1673">
        <v>0.56000000000000005</v>
      </c>
      <c r="E156" s="1673"/>
      <c r="F156" s="1673"/>
      <c r="G156" s="1673"/>
      <c r="H156" s="1673"/>
      <c r="I156" s="1673"/>
      <c r="J156" s="1673"/>
      <c r="K156" s="1673"/>
      <c r="L156" s="1673"/>
      <c r="M156" s="1673"/>
      <c r="N156" s="1673"/>
      <c r="O156" s="1673"/>
      <c r="P156" s="1673"/>
      <c r="Q156" s="1673"/>
      <c r="R156" s="1673"/>
      <c r="S156" s="1673"/>
      <c r="T156" s="1673"/>
      <c r="U156" s="1673"/>
      <c r="V156" s="1673"/>
      <c r="W156" s="1673"/>
      <c r="X156" s="1673"/>
      <c r="Y156" s="1673">
        <v>0</v>
      </c>
      <c r="Z156" s="1673">
        <v>0</v>
      </c>
      <c r="AA156" s="1673">
        <v>0</v>
      </c>
      <c r="AB156" s="1673">
        <v>0</v>
      </c>
      <c r="AC156" s="1673">
        <v>0</v>
      </c>
      <c r="AD156" s="1673">
        <v>0</v>
      </c>
      <c r="AE156" s="1673">
        <v>0</v>
      </c>
      <c r="AF156" s="1673">
        <v>0</v>
      </c>
      <c r="AG156" s="1673">
        <v>0</v>
      </c>
      <c r="AH156" s="1673">
        <v>0</v>
      </c>
    </row>
    <row r="157" spans="1:34" ht="30" customHeight="1">
      <c r="A157" s="2021"/>
      <c r="B157" s="1011" t="s">
        <v>804</v>
      </c>
      <c r="C157" s="1673">
        <f t="shared" si="27"/>
        <v>0</v>
      </c>
      <c r="D157" s="1673"/>
      <c r="E157" s="1673"/>
      <c r="F157" s="1673"/>
      <c r="G157" s="1673"/>
      <c r="H157" s="1673"/>
      <c r="I157" s="1673"/>
      <c r="J157" s="1673"/>
      <c r="K157" s="1673"/>
      <c r="L157" s="1673"/>
      <c r="M157" s="1673"/>
      <c r="N157" s="1673"/>
      <c r="O157" s="1673"/>
      <c r="P157" s="1673"/>
      <c r="Q157" s="1673"/>
      <c r="R157" s="1673"/>
      <c r="S157" s="1673"/>
      <c r="T157" s="1673"/>
      <c r="U157" s="1673"/>
      <c r="V157" s="1673"/>
      <c r="W157" s="1673"/>
      <c r="X157" s="1673"/>
      <c r="Y157" s="1673">
        <v>0</v>
      </c>
      <c r="Z157" s="1673">
        <v>0</v>
      </c>
      <c r="AA157" s="1673">
        <v>0</v>
      </c>
      <c r="AB157" s="1673">
        <v>0</v>
      </c>
      <c r="AC157" s="1673">
        <v>0</v>
      </c>
      <c r="AD157" s="1673">
        <v>0</v>
      </c>
      <c r="AE157" s="1673">
        <v>0</v>
      </c>
      <c r="AF157" s="1673">
        <v>0</v>
      </c>
      <c r="AG157" s="1673">
        <v>0</v>
      </c>
      <c r="AH157" s="1673">
        <v>0</v>
      </c>
    </row>
    <row r="158" spans="1:34" ht="30" customHeight="1">
      <c r="A158" s="2021"/>
      <c r="B158" s="1011" t="s">
        <v>805</v>
      </c>
      <c r="C158" s="1673">
        <f t="shared" si="27"/>
        <v>373.3</v>
      </c>
      <c r="D158" s="1673"/>
      <c r="E158" s="1673"/>
      <c r="F158" s="1673"/>
      <c r="G158" s="1673"/>
      <c r="H158" s="1673"/>
      <c r="I158" s="1673"/>
      <c r="J158" s="1673"/>
      <c r="K158" s="1673"/>
      <c r="L158" s="1673"/>
      <c r="M158" s="1673"/>
      <c r="N158" s="1673"/>
      <c r="O158" s="1673"/>
      <c r="P158" s="1673"/>
      <c r="Q158" s="1673"/>
      <c r="R158" s="1673"/>
      <c r="S158" s="1673"/>
      <c r="T158" s="1673"/>
      <c r="U158" s="1673"/>
      <c r="V158" s="1673"/>
      <c r="W158" s="1673"/>
      <c r="X158" s="1673"/>
      <c r="Y158" s="1673">
        <v>0</v>
      </c>
      <c r="Z158" s="1673">
        <v>0</v>
      </c>
      <c r="AA158" s="1673">
        <v>0</v>
      </c>
      <c r="AB158" s="1673">
        <v>0</v>
      </c>
      <c r="AC158" s="1673">
        <v>0</v>
      </c>
      <c r="AD158" s="1673">
        <v>0</v>
      </c>
      <c r="AE158" s="1673">
        <v>0</v>
      </c>
      <c r="AF158" s="1673">
        <v>0</v>
      </c>
      <c r="AG158" s="1673">
        <v>373.3</v>
      </c>
      <c r="AH158" s="1673">
        <v>0</v>
      </c>
    </row>
    <row r="159" spans="1:34" s="1708" customFormat="1" ht="30" customHeight="1">
      <c r="A159" s="2021"/>
      <c r="B159" s="1011" t="s">
        <v>1536</v>
      </c>
      <c r="C159" s="1673">
        <f t="shared" si="27"/>
        <v>0</v>
      </c>
      <c r="D159" s="1673">
        <v>0</v>
      </c>
      <c r="E159" s="1673">
        <v>0</v>
      </c>
      <c r="F159" s="1673">
        <v>0</v>
      </c>
      <c r="G159" s="1673">
        <v>0</v>
      </c>
      <c r="H159" s="1673">
        <v>0</v>
      </c>
      <c r="I159" s="1673">
        <v>0</v>
      </c>
      <c r="J159" s="1673">
        <v>0</v>
      </c>
      <c r="K159" s="1673">
        <v>0</v>
      </c>
      <c r="L159" s="1673">
        <v>0</v>
      </c>
      <c r="M159" s="1673">
        <v>0</v>
      </c>
      <c r="N159" s="1673">
        <v>0</v>
      </c>
      <c r="O159" s="1673">
        <v>0</v>
      </c>
      <c r="P159" s="1673">
        <v>0</v>
      </c>
      <c r="Q159" s="1673">
        <v>0</v>
      </c>
      <c r="R159" s="1673">
        <v>0</v>
      </c>
      <c r="S159" s="1673">
        <v>0</v>
      </c>
      <c r="T159" s="1673">
        <v>0</v>
      </c>
      <c r="U159" s="1673">
        <v>0</v>
      </c>
      <c r="V159" s="1673">
        <v>0</v>
      </c>
      <c r="W159" s="1673">
        <v>0</v>
      </c>
      <c r="X159" s="1673">
        <v>0</v>
      </c>
      <c r="Y159" s="1673">
        <v>0</v>
      </c>
      <c r="Z159" s="1673">
        <v>0</v>
      </c>
      <c r="AA159" s="1673">
        <v>0</v>
      </c>
      <c r="AB159" s="1673">
        <v>0</v>
      </c>
      <c r="AC159" s="1673">
        <v>0</v>
      </c>
      <c r="AD159" s="1673">
        <v>0</v>
      </c>
      <c r="AE159" s="1673">
        <v>0</v>
      </c>
      <c r="AF159" s="1673">
        <v>0</v>
      </c>
      <c r="AG159" s="1673">
        <v>0</v>
      </c>
      <c r="AH159" s="1673">
        <v>0</v>
      </c>
    </row>
    <row r="160" spans="1:34" ht="30" customHeight="1">
      <c r="A160" s="2021"/>
      <c r="B160" s="995" t="s">
        <v>807</v>
      </c>
      <c r="C160" s="1673">
        <f t="shared" si="27"/>
        <v>0</v>
      </c>
      <c r="D160" s="1673"/>
      <c r="E160" s="1673"/>
      <c r="F160" s="1673"/>
      <c r="G160" s="1673"/>
      <c r="H160" s="1673"/>
      <c r="I160" s="1673"/>
      <c r="J160" s="1673"/>
      <c r="K160" s="1673"/>
      <c r="L160" s="1673"/>
      <c r="M160" s="1673"/>
      <c r="N160" s="1673"/>
      <c r="O160" s="1673"/>
      <c r="P160" s="1673"/>
      <c r="Q160" s="1673"/>
      <c r="R160" s="1673"/>
      <c r="S160" s="1673"/>
      <c r="T160" s="1673"/>
      <c r="U160" s="1673"/>
      <c r="V160" s="1673"/>
      <c r="W160" s="1673"/>
      <c r="X160" s="1673"/>
      <c r="Y160" s="1673">
        <v>0</v>
      </c>
      <c r="Z160" s="1673">
        <v>0</v>
      </c>
      <c r="AA160" s="1673">
        <v>0</v>
      </c>
      <c r="AB160" s="1673">
        <v>0</v>
      </c>
      <c r="AC160" s="1673">
        <v>0</v>
      </c>
      <c r="AD160" s="1673">
        <v>0</v>
      </c>
      <c r="AE160" s="1673">
        <v>0</v>
      </c>
      <c r="AF160" s="1673">
        <v>0</v>
      </c>
      <c r="AG160" s="1673">
        <v>0</v>
      </c>
      <c r="AH160" s="1673">
        <v>0</v>
      </c>
    </row>
    <row r="161" spans="1:34" ht="30" customHeight="1">
      <c r="A161" s="2021"/>
      <c r="B161" s="991" t="s">
        <v>808</v>
      </c>
      <c r="C161" s="1673">
        <f t="shared" si="27"/>
        <v>1.3</v>
      </c>
      <c r="D161" s="1673"/>
      <c r="E161" s="1673"/>
      <c r="F161" s="1673"/>
      <c r="G161" s="1673"/>
      <c r="H161" s="1673"/>
      <c r="I161" s="1673"/>
      <c r="J161" s="1673"/>
      <c r="K161" s="1673"/>
      <c r="L161" s="1673"/>
      <c r="M161" s="1673"/>
      <c r="N161" s="1673">
        <v>1.3</v>
      </c>
      <c r="O161" s="1673"/>
      <c r="P161" s="1673"/>
      <c r="Q161" s="1673"/>
      <c r="R161" s="1673"/>
      <c r="S161" s="1673"/>
      <c r="T161" s="1673"/>
      <c r="U161" s="1673"/>
      <c r="V161" s="1673"/>
      <c r="W161" s="1673"/>
      <c r="X161" s="1673"/>
      <c r="Y161" s="1673">
        <v>0</v>
      </c>
      <c r="Z161" s="1673">
        <v>0</v>
      </c>
      <c r="AA161" s="1673">
        <v>0</v>
      </c>
      <c r="AB161" s="1673">
        <v>0</v>
      </c>
      <c r="AC161" s="1673">
        <v>0</v>
      </c>
      <c r="AD161" s="1673">
        <v>0</v>
      </c>
      <c r="AE161" s="1673">
        <v>0</v>
      </c>
      <c r="AF161" s="1673">
        <v>0</v>
      </c>
      <c r="AG161" s="1673">
        <v>0</v>
      </c>
      <c r="AH161" s="1673">
        <v>0</v>
      </c>
    </row>
    <row r="162" spans="1:34" ht="30" customHeight="1">
      <c r="A162" s="2021"/>
      <c r="B162" s="1011" t="s">
        <v>821</v>
      </c>
      <c r="C162" s="1673">
        <f t="shared" si="27"/>
        <v>0</v>
      </c>
      <c r="D162" s="1673"/>
      <c r="E162" s="1673"/>
      <c r="F162" s="1673"/>
      <c r="G162" s="1673"/>
      <c r="H162" s="1673"/>
      <c r="I162" s="1673"/>
      <c r="J162" s="1673"/>
      <c r="K162" s="1673"/>
      <c r="L162" s="1673"/>
      <c r="M162" s="1673"/>
      <c r="N162" s="1673"/>
      <c r="O162" s="1673"/>
      <c r="P162" s="1673"/>
      <c r="Q162" s="1673"/>
      <c r="R162" s="1673"/>
      <c r="S162" s="1673"/>
      <c r="T162" s="1673"/>
      <c r="U162" s="1673"/>
      <c r="V162" s="1673"/>
      <c r="W162" s="1673"/>
      <c r="X162" s="1673"/>
      <c r="Y162" s="1673">
        <v>0</v>
      </c>
      <c r="Z162" s="1673">
        <v>0</v>
      </c>
      <c r="AA162" s="1673">
        <v>0</v>
      </c>
      <c r="AB162" s="1673">
        <v>0</v>
      </c>
      <c r="AC162" s="1673">
        <v>0</v>
      </c>
      <c r="AD162" s="1673">
        <v>0</v>
      </c>
      <c r="AE162" s="1673">
        <v>0</v>
      </c>
      <c r="AF162" s="1673">
        <v>0</v>
      </c>
      <c r="AG162" s="1673">
        <v>0</v>
      </c>
      <c r="AH162" s="1673">
        <v>0</v>
      </c>
    </row>
    <row r="163" spans="1:34" ht="30" customHeight="1">
      <c r="A163" s="2021"/>
      <c r="B163" s="1011" t="s">
        <v>822</v>
      </c>
      <c r="C163" s="1673">
        <f t="shared" si="27"/>
        <v>0</v>
      </c>
      <c r="D163" s="1673"/>
      <c r="E163" s="1673"/>
      <c r="F163" s="1673"/>
      <c r="G163" s="1673"/>
      <c r="H163" s="1673"/>
      <c r="I163" s="1673"/>
      <c r="J163" s="1673"/>
      <c r="K163" s="1673"/>
      <c r="L163" s="1673"/>
      <c r="M163" s="1673"/>
      <c r="N163" s="1673"/>
      <c r="O163" s="1673"/>
      <c r="P163" s="1673"/>
      <c r="Q163" s="1673"/>
      <c r="R163" s="1673"/>
      <c r="S163" s="1673"/>
      <c r="T163" s="1673"/>
      <c r="U163" s="1673"/>
      <c r="V163" s="1673"/>
      <c r="W163" s="1673"/>
      <c r="X163" s="1673"/>
      <c r="Y163" s="1673">
        <v>0</v>
      </c>
      <c r="Z163" s="1673">
        <v>0</v>
      </c>
      <c r="AA163" s="1673">
        <v>0</v>
      </c>
      <c r="AB163" s="1673">
        <v>0</v>
      </c>
      <c r="AC163" s="1673">
        <v>0</v>
      </c>
      <c r="AD163" s="1673">
        <v>0</v>
      </c>
      <c r="AE163" s="1673">
        <v>0</v>
      </c>
      <c r="AF163" s="1673">
        <v>0</v>
      </c>
      <c r="AG163" s="1673">
        <v>0</v>
      </c>
      <c r="AH163" s="1673">
        <v>0</v>
      </c>
    </row>
    <row r="164" spans="1:34" ht="19.5" customHeight="1">
      <c r="A164" s="2021"/>
      <c r="B164" s="1249" t="s">
        <v>952</v>
      </c>
      <c r="C164" s="1673">
        <f t="shared" si="27"/>
        <v>0</v>
      </c>
      <c r="D164" s="1673"/>
      <c r="E164" s="1673"/>
      <c r="F164" s="1673"/>
      <c r="G164" s="1673"/>
      <c r="H164" s="1673"/>
      <c r="I164" s="1673"/>
      <c r="J164" s="1673"/>
      <c r="K164" s="1673"/>
      <c r="L164" s="1673"/>
      <c r="M164" s="1673"/>
      <c r="N164" s="1673"/>
      <c r="O164" s="1673"/>
      <c r="P164" s="1673"/>
      <c r="Q164" s="1673"/>
      <c r="R164" s="1673"/>
      <c r="S164" s="1673"/>
      <c r="T164" s="1673"/>
      <c r="U164" s="1673"/>
      <c r="V164" s="1673"/>
      <c r="W164" s="1673"/>
      <c r="X164" s="1673"/>
      <c r="Y164" s="1673">
        <v>0</v>
      </c>
      <c r="Z164" s="1673">
        <v>0</v>
      </c>
      <c r="AA164" s="1673">
        <v>0</v>
      </c>
      <c r="AB164" s="1673">
        <v>0</v>
      </c>
      <c r="AC164" s="1673">
        <v>0</v>
      </c>
      <c r="AD164" s="1673">
        <v>0</v>
      </c>
      <c r="AE164" s="1673">
        <v>0</v>
      </c>
      <c r="AF164" s="1673">
        <v>0</v>
      </c>
      <c r="AG164" s="1673">
        <v>0</v>
      </c>
      <c r="AH164" s="1673">
        <v>0</v>
      </c>
    </row>
    <row r="165" spans="1:34" ht="19.5" customHeight="1">
      <c r="A165" s="2391" t="s">
        <v>814</v>
      </c>
      <c r="B165" s="1675" t="s">
        <v>41</v>
      </c>
      <c r="C165" s="1679">
        <f t="shared" si="27"/>
        <v>3073.13</v>
      </c>
      <c r="D165" s="1675">
        <f>SUM('서구 배수관'!D166:'서구 배수관'!D187)</f>
        <v>2848.21</v>
      </c>
      <c r="E165" s="1675">
        <f>SUM('서구 배수관'!E166:'서구 배수관'!E187)</f>
        <v>0</v>
      </c>
      <c r="F165" s="1675">
        <f>SUM('서구 배수관'!F166:'서구 배수관'!F187)</f>
        <v>0</v>
      </c>
      <c r="G165" s="1675">
        <f>SUM('서구 배수관'!G166:'서구 배수관'!G187)</f>
        <v>0</v>
      </c>
      <c r="H165" s="1675">
        <f>SUM('서구 배수관'!H166:'서구 배수관'!H187)</f>
        <v>202.51</v>
      </c>
      <c r="I165" s="1675">
        <f>SUM('서구 배수관'!I166:'서구 배수관'!I187)</f>
        <v>0</v>
      </c>
      <c r="J165" s="1675">
        <f>SUM('서구 배수관'!J166:'서구 배수관'!J187)</f>
        <v>16.52</v>
      </c>
      <c r="K165" s="1675">
        <f>SUM('서구 배수관'!K166:'서구 배수관'!K187)</f>
        <v>0</v>
      </c>
      <c r="L165" s="1675">
        <f>SUM('서구 배수관'!L166:'서구 배수관'!L187)</f>
        <v>0</v>
      </c>
      <c r="M165" s="1675">
        <f>SUM('서구 배수관'!M166:'서구 배수관'!M187)</f>
        <v>0</v>
      </c>
      <c r="N165" s="1675">
        <f>SUM('서구 배수관'!N166:'서구 배수관'!N187)</f>
        <v>0</v>
      </c>
      <c r="O165" s="1675">
        <f>SUM('서구 배수관'!O166:'서구 배수관'!O187)</f>
        <v>0</v>
      </c>
      <c r="P165" s="1675">
        <f>SUM('서구 배수관'!P166:'서구 배수관'!P187)</f>
        <v>0</v>
      </c>
      <c r="Q165" s="1675">
        <f>SUM('서구 배수관'!Q166:'서구 배수관'!Q187)</f>
        <v>0</v>
      </c>
      <c r="R165" s="1675">
        <f>SUM('서구 배수관'!R166:'서구 배수관'!R187)</f>
        <v>0</v>
      </c>
      <c r="S165" s="1675">
        <f>SUM('서구 배수관'!S166:'서구 배수관'!S187)</f>
        <v>1.6400000000000001</v>
      </c>
      <c r="T165" s="1675">
        <f>SUM('서구 배수관'!T166:'서구 배수관'!T187)</f>
        <v>0</v>
      </c>
      <c r="U165" s="1675">
        <f>SUM('서구 배수관'!U166:'서구 배수관'!U187)</f>
        <v>0</v>
      </c>
      <c r="V165" s="1675">
        <f>SUM('서구 배수관'!V166:'서구 배수관'!V187)</f>
        <v>0</v>
      </c>
      <c r="W165" s="1675">
        <f>SUM('서구 배수관'!W166:'서구 배수관'!W187)</f>
        <v>0</v>
      </c>
      <c r="X165" s="1675">
        <f>SUM('서구 배수관'!X166:'서구 배수관'!X187)</f>
        <v>3.08</v>
      </c>
      <c r="Y165" s="1675">
        <f>SUM('서구 배수관'!Y166:'서구 배수관'!Y187)</f>
        <v>0</v>
      </c>
      <c r="Z165" s="1675">
        <f>SUM('서구 배수관'!Z166:'서구 배수관'!Z187)</f>
        <v>0</v>
      </c>
      <c r="AA165" s="1675">
        <f>SUM('서구 배수관'!AA166:'서구 배수관'!AA187)</f>
        <v>0</v>
      </c>
      <c r="AB165" s="1675">
        <f>SUM('서구 배수관'!AB166:'서구 배수관'!AB187)</f>
        <v>0</v>
      </c>
      <c r="AC165" s="1675">
        <f>SUM('서구 배수관'!AC166:'서구 배수관'!AC187)</f>
        <v>0</v>
      </c>
      <c r="AD165" s="1675">
        <f>SUM('서구 배수관'!AD166:'서구 배수관'!AD187)</f>
        <v>1.17</v>
      </c>
      <c r="AE165" s="1675">
        <f>SUM('서구 배수관'!AE166:'서구 배수관'!AE187)</f>
        <v>0</v>
      </c>
      <c r="AF165" s="1675">
        <f>SUM('서구 배수관'!AF166:'서구 배수관'!AF187)</f>
        <v>0</v>
      </c>
      <c r="AG165" s="1675">
        <f>SUM('서구 배수관'!AG166:'서구 배수관'!AG187)</f>
        <v>0</v>
      </c>
      <c r="AH165" s="1675">
        <f>SUM('서구 배수관'!AH166:'서구 배수관'!AH187)</f>
        <v>0</v>
      </c>
    </row>
    <row r="166" spans="1:34" ht="19.5" customHeight="1">
      <c r="A166" s="2391" t="s">
        <v>814</v>
      </c>
      <c r="B166" s="989" t="s">
        <v>951</v>
      </c>
      <c r="C166" s="1673">
        <f t="shared" si="27"/>
        <v>0</v>
      </c>
      <c r="D166" s="1673"/>
      <c r="E166" s="1673"/>
      <c r="F166" s="1673"/>
      <c r="G166" s="1673"/>
      <c r="H166" s="1673"/>
      <c r="I166" s="1673"/>
      <c r="J166" s="1673"/>
      <c r="K166" s="1673"/>
      <c r="L166" s="1673"/>
      <c r="M166" s="1673"/>
      <c r="N166" s="1673"/>
      <c r="O166" s="1673"/>
      <c r="P166" s="1673"/>
      <c r="Q166" s="1673"/>
      <c r="R166" s="1673"/>
      <c r="S166" s="1673"/>
      <c r="T166" s="1673"/>
      <c r="U166" s="1673"/>
      <c r="V166" s="1673"/>
      <c r="W166" s="1673"/>
      <c r="X166" s="1673"/>
      <c r="Y166" s="1673">
        <v>0</v>
      </c>
      <c r="Z166" s="1673">
        <v>0</v>
      </c>
      <c r="AA166" s="1673">
        <v>0</v>
      </c>
      <c r="AB166" s="1673">
        <v>0</v>
      </c>
      <c r="AC166" s="1673">
        <v>0</v>
      </c>
      <c r="AD166" s="1673">
        <v>0</v>
      </c>
      <c r="AE166" s="1673">
        <v>0</v>
      </c>
      <c r="AF166" s="1673">
        <v>0</v>
      </c>
      <c r="AG166" s="1673">
        <v>0</v>
      </c>
      <c r="AH166" s="1673">
        <v>0</v>
      </c>
    </row>
    <row r="167" spans="1:34" ht="30" customHeight="1">
      <c r="A167" s="2021"/>
      <c r="B167" s="989" t="s">
        <v>796</v>
      </c>
      <c r="C167" s="1673">
        <f t="shared" si="27"/>
        <v>0</v>
      </c>
      <c r="D167" s="1673"/>
      <c r="E167" s="1673"/>
      <c r="F167" s="1673"/>
      <c r="G167" s="1673"/>
      <c r="H167" s="1673"/>
      <c r="I167" s="1673"/>
      <c r="J167" s="1673"/>
      <c r="K167" s="1673"/>
      <c r="L167" s="1673"/>
      <c r="M167" s="1673"/>
      <c r="N167" s="1673"/>
      <c r="O167" s="1673"/>
      <c r="P167" s="1673"/>
      <c r="Q167" s="1673"/>
      <c r="R167" s="1673"/>
      <c r="S167" s="1673"/>
      <c r="T167" s="1673"/>
      <c r="U167" s="1673"/>
      <c r="V167" s="1673"/>
      <c r="W167" s="1673"/>
      <c r="X167" s="1673"/>
      <c r="Y167" s="1673">
        <v>0</v>
      </c>
      <c r="Z167" s="1673">
        <v>0</v>
      </c>
      <c r="AA167" s="1673">
        <v>0</v>
      </c>
      <c r="AB167" s="1673">
        <v>0</v>
      </c>
      <c r="AC167" s="1673">
        <v>0</v>
      </c>
      <c r="AD167" s="1673">
        <v>0</v>
      </c>
      <c r="AE167" s="1673">
        <v>0</v>
      </c>
      <c r="AF167" s="1673">
        <v>0</v>
      </c>
      <c r="AG167" s="1673">
        <v>0</v>
      </c>
      <c r="AH167" s="1673">
        <v>0</v>
      </c>
    </row>
    <row r="168" spans="1:34" ht="30" customHeight="1">
      <c r="A168" s="2021"/>
      <c r="B168" s="989" t="s">
        <v>797</v>
      </c>
      <c r="C168" s="1673">
        <f t="shared" si="27"/>
        <v>622.12</v>
      </c>
      <c r="D168" s="1673">
        <v>622.12</v>
      </c>
      <c r="E168" s="1673"/>
      <c r="F168" s="1673"/>
      <c r="G168" s="1673"/>
      <c r="H168" s="1673"/>
      <c r="I168" s="1673"/>
      <c r="J168" s="1673"/>
      <c r="K168" s="1673"/>
      <c r="L168" s="1673"/>
      <c r="M168" s="1673"/>
      <c r="N168" s="1673"/>
      <c r="O168" s="1673"/>
      <c r="P168" s="1673"/>
      <c r="Q168" s="1673"/>
      <c r="R168" s="1673"/>
      <c r="S168" s="1673"/>
      <c r="T168" s="1673"/>
      <c r="U168" s="1673"/>
      <c r="V168" s="1673"/>
      <c r="W168" s="1673"/>
      <c r="X168" s="1673"/>
      <c r="Y168" s="1673">
        <v>0</v>
      </c>
      <c r="Z168" s="1673">
        <v>0</v>
      </c>
      <c r="AA168" s="1673">
        <v>0</v>
      </c>
      <c r="AB168" s="1673">
        <v>0</v>
      </c>
      <c r="AC168" s="1673">
        <v>0</v>
      </c>
      <c r="AD168" s="1673">
        <v>0</v>
      </c>
      <c r="AE168" s="1673">
        <v>0</v>
      </c>
      <c r="AF168" s="1673">
        <v>0</v>
      </c>
      <c r="AG168" s="1673">
        <v>0</v>
      </c>
      <c r="AH168" s="1673">
        <v>0</v>
      </c>
    </row>
    <row r="169" spans="1:34" ht="30" customHeight="1">
      <c r="A169" s="2021"/>
      <c r="B169" s="989" t="s">
        <v>798</v>
      </c>
      <c r="C169" s="1673">
        <f t="shared" si="27"/>
        <v>0</v>
      </c>
      <c r="D169" s="1673"/>
      <c r="E169" s="1673"/>
      <c r="F169" s="1673"/>
      <c r="G169" s="1673"/>
      <c r="H169" s="1673"/>
      <c r="I169" s="1673"/>
      <c r="J169" s="1673"/>
      <c r="K169" s="1673"/>
      <c r="L169" s="1673"/>
      <c r="M169" s="1673"/>
      <c r="N169" s="1673"/>
      <c r="O169" s="1673"/>
      <c r="P169" s="1673"/>
      <c r="Q169" s="1673"/>
      <c r="R169" s="1673"/>
      <c r="S169" s="1673"/>
      <c r="T169" s="1673"/>
      <c r="U169" s="1673"/>
      <c r="V169" s="1673"/>
      <c r="W169" s="1673"/>
      <c r="X169" s="1673"/>
      <c r="Y169" s="1673">
        <v>0</v>
      </c>
      <c r="Z169" s="1673">
        <v>0</v>
      </c>
      <c r="AA169" s="1673">
        <v>0</v>
      </c>
      <c r="AB169" s="1673">
        <v>0</v>
      </c>
      <c r="AC169" s="1673">
        <v>0</v>
      </c>
      <c r="AD169" s="1673">
        <v>0</v>
      </c>
      <c r="AE169" s="1673">
        <v>0</v>
      </c>
      <c r="AF169" s="1673">
        <v>0</v>
      </c>
      <c r="AG169" s="1673">
        <v>0</v>
      </c>
      <c r="AH169" s="1673">
        <v>0</v>
      </c>
    </row>
    <row r="170" spans="1:34" ht="30" customHeight="1">
      <c r="A170" s="2021"/>
      <c r="B170" s="989" t="s">
        <v>780</v>
      </c>
      <c r="C170" s="1673">
        <f t="shared" si="27"/>
        <v>2451.0100000000002</v>
      </c>
      <c r="D170" s="1673">
        <v>2226.09</v>
      </c>
      <c r="E170" s="1674"/>
      <c r="F170" s="1674"/>
      <c r="G170" s="1674"/>
      <c r="H170" s="1674">
        <v>202.51</v>
      </c>
      <c r="I170" s="1674"/>
      <c r="J170" s="1674">
        <v>16.52</v>
      </c>
      <c r="K170" s="1674"/>
      <c r="L170" s="1674"/>
      <c r="M170" s="1674"/>
      <c r="N170" s="1674"/>
      <c r="O170" s="1674"/>
      <c r="P170" s="1674"/>
      <c r="Q170" s="1674"/>
      <c r="R170" s="1674"/>
      <c r="S170" s="1674">
        <v>1.6400000000000001</v>
      </c>
      <c r="T170" s="1674"/>
      <c r="U170" s="1674"/>
      <c r="V170" s="1674"/>
      <c r="W170" s="1674"/>
      <c r="X170" s="1674">
        <v>3.08</v>
      </c>
      <c r="Y170" s="1673">
        <v>0</v>
      </c>
      <c r="Z170" s="1673">
        <v>0</v>
      </c>
      <c r="AA170" s="1673">
        <v>0</v>
      </c>
      <c r="AB170" s="1673">
        <v>0</v>
      </c>
      <c r="AC170" s="1673">
        <v>0</v>
      </c>
      <c r="AD170" s="1673">
        <v>1.17</v>
      </c>
      <c r="AE170" s="1673">
        <v>0</v>
      </c>
      <c r="AF170" s="1673">
        <v>0</v>
      </c>
      <c r="AG170" s="1673">
        <v>0</v>
      </c>
      <c r="AH170" s="1673">
        <v>0</v>
      </c>
    </row>
    <row r="171" spans="1:34" ht="30" customHeight="1">
      <c r="A171" s="2021"/>
      <c r="B171" s="991" t="s">
        <v>781</v>
      </c>
      <c r="C171" s="1673">
        <f t="shared" si="27"/>
        <v>0</v>
      </c>
      <c r="D171" s="1673"/>
      <c r="E171" s="1673"/>
      <c r="F171" s="1673"/>
      <c r="G171" s="1673"/>
      <c r="H171" s="1673"/>
      <c r="I171" s="1673"/>
      <c r="J171" s="1673"/>
      <c r="K171" s="1673"/>
      <c r="L171" s="1673"/>
      <c r="M171" s="1673"/>
      <c r="N171" s="1673"/>
      <c r="O171" s="1673"/>
      <c r="P171" s="1673"/>
      <c r="Q171" s="1673"/>
      <c r="R171" s="1673"/>
      <c r="S171" s="1673"/>
      <c r="T171" s="1673"/>
      <c r="U171" s="1673"/>
      <c r="V171" s="1673"/>
      <c r="W171" s="1673"/>
      <c r="X171" s="1673"/>
      <c r="Y171" s="1673">
        <v>0</v>
      </c>
      <c r="Z171" s="1673">
        <v>0</v>
      </c>
      <c r="AA171" s="1673">
        <v>0</v>
      </c>
      <c r="AB171" s="1673">
        <v>0</v>
      </c>
      <c r="AC171" s="1673">
        <v>0</v>
      </c>
      <c r="AD171" s="1673">
        <v>0</v>
      </c>
      <c r="AE171" s="1673">
        <v>0</v>
      </c>
      <c r="AF171" s="1673">
        <v>0</v>
      </c>
      <c r="AG171" s="1673">
        <v>0</v>
      </c>
      <c r="AH171" s="1673">
        <v>0</v>
      </c>
    </row>
    <row r="172" spans="1:34" ht="30" customHeight="1">
      <c r="A172" s="2021"/>
      <c r="B172" s="991" t="s">
        <v>786</v>
      </c>
      <c r="C172" s="1673">
        <f t="shared" si="27"/>
        <v>0</v>
      </c>
      <c r="D172" s="1673"/>
      <c r="E172" s="1673"/>
      <c r="F172" s="1673"/>
      <c r="G172" s="1673"/>
      <c r="H172" s="1673"/>
      <c r="I172" s="1673"/>
      <c r="J172" s="1673"/>
      <c r="K172" s="1673"/>
      <c r="L172" s="1673"/>
      <c r="M172" s="1673"/>
      <c r="N172" s="1673"/>
      <c r="O172" s="1673"/>
      <c r="P172" s="1673"/>
      <c r="Q172" s="1673"/>
      <c r="R172" s="1673"/>
      <c r="S172" s="1673"/>
      <c r="T172" s="1673"/>
      <c r="U172" s="1673"/>
      <c r="V172" s="1673"/>
      <c r="W172" s="1673"/>
      <c r="X172" s="1673"/>
      <c r="Y172" s="1673">
        <v>0</v>
      </c>
      <c r="Z172" s="1673">
        <v>0</v>
      </c>
      <c r="AA172" s="1673">
        <v>0</v>
      </c>
      <c r="AB172" s="1673">
        <v>0</v>
      </c>
      <c r="AC172" s="1673">
        <v>0</v>
      </c>
      <c r="AD172" s="1673">
        <v>0</v>
      </c>
      <c r="AE172" s="1673">
        <v>0</v>
      </c>
      <c r="AF172" s="1673">
        <v>0</v>
      </c>
      <c r="AG172" s="1673">
        <v>0</v>
      </c>
      <c r="AH172" s="1673">
        <v>0</v>
      </c>
    </row>
    <row r="173" spans="1:34" ht="30" customHeight="1">
      <c r="A173" s="2021"/>
      <c r="B173" s="991" t="s">
        <v>799</v>
      </c>
      <c r="C173" s="1673">
        <f t="shared" si="27"/>
        <v>0</v>
      </c>
      <c r="D173" s="1673"/>
      <c r="E173" s="1673"/>
      <c r="F173" s="1673"/>
      <c r="G173" s="1673"/>
      <c r="H173" s="1673"/>
      <c r="I173" s="1673"/>
      <c r="J173" s="1673"/>
      <c r="K173" s="1673"/>
      <c r="L173" s="1673"/>
      <c r="M173" s="1673"/>
      <c r="N173" s="1673"/>
      <c r="O173" s="1673"/>
      <c r="P173" s="1673"/>
      <c r="Q173" s="1673"/>
      <c r="R173" s="1673"/>
      <c r="S173" s="1673"/>
      <c r="T173" s="1673"/>
      <c r="U173" s="1673"/>
      <c r="V173" s="1673"/>
      <c r="W173" s="1673"/>
      <c r="X173" s="1673"/>
      <c r="Y173" s="1673">
        <v>0</v>
      </c>
      <c r="Z173" s="1673">
        <v>0</v>
      </c>
      <c r="AA173" s="1673">
        <v>0</v>
      </c>
      <c r="AB173" s="1673">
        <v>0</v>
      </c>
      <c r="AC173" s="1673">
        <v>0</v>
      </c>
      <c r="AD173" s="1673">
        <v>0</v>
      </c>
      <c r="AE173" s="1673">
        <v>0</v>
      </c>
      <c r="AF173" s="1673">
        <v>0</v>
      </c>
      <c r="AG173" s="1673">
        <v>0</v>
      </c>
      <c r="AH173" s="1673">
        <v>0</v>
      </c>
    </row>
    <row r="174" spans="1:34" ht="30" customHeight="1">
      <c r="A174" s="2021"/>
      <c r="B174" s="991" t="s">
        <v>787</v>
      </c>
      <c r="C174" s="1673">
        <f t="shared" si="27"/>
        <v>0</v>
      </c>
      <c r="D174" s="1673"/>
      <c r="E174" s="1673"/>
      <c r="F174" s="1673"/>
      <c r="G174" s="1673"/>
      <c r="H174" s="1673"/>
      <c r="I174" s="1673"/>
      <c r="J174" s="1673"/>
      <c r="K174" s="1673"/>
      <c r="L174" s="1673"/>
      <c r="M174" s="1673"/>
      <c r="N174" s="1673"/>
      <c r="O174" s="1673"/>
      <c r="P174" s="1673"/>
      <c r="Q174" s="1673"/>
      <c r="R174" s="1673"/>
      <c r="S174" s="1673"/>
      <c r="T174" s="1673"/>
      <c r="U174" s="1673"/>
      <c r="V174" s="1673"/>
      <c r="W174" s="1673"/>
      <c r="X174" s="1673"/>
      <c r="Y174" s="1673">
        <v>0</v>
      </c>
      <c r="Z174" s="1673">
        <v>0</v>
      </c>
      <c r="AA174" s="1673">
        <v>0</v>
      </c>
      <c r="AB174" s="1673">
        <v>0</v>
      </c>
      <c r="AC174" s="1673">
        <v>0</v>
      </c>
      <c r="AD174" s="1673">
        <v>0</v>
      </c>
      <c r="AE174" s="1673">
        <v>0</v>
      </c>
      <c r="AF174" s="1673">
        <v>0</v>
      </c>
      <c r="AG174" s="1673">
        <v>0</v>
      </c>
      <c r="AH174" s="1673">
        <v>0</v>
      </c>
    </row>
    <row r="175" spans="1:34" s="1710" customFormat="1" ht="30" customHeight="1">
      <c r="A175" s="2021"/>
      <c r="B175" s="991" t="s">
        <v>1533</v>
      </c>
      <c r="C175" s="1673">
        <f>SUM(D175:AH175)</f>
        <v>0</v>
      </c>
      <c r="D175" s="1673">
        <v>0</v>
      </c>
      <c r="E175" s="1673">
        <v>0</v>
      </c>
      <c r="F175" s="1673">
        <v>0</v>
      </c>
      <c r="G175" s="1673">
        <v>0</v>
      </c>
      <c r="H175" s="1673">
        <v>0</v>
      </c>
      <c r="I175" s="1673">
        <v>0</v>
      </c>
      <c r="J175" s="1673">
        <v>0</v>
      </c>
      <c r="K175" s="1673">
        <v>0</v>
      </c>
      <c r="L175" s="1673">
        <v>0</v>
      </c>
      <c r="M175" s="1673">
        <v>0</v>
      </c>
      <c r="N175" s="1673">
        <v>0</v>
      </c>
      <c r="O175" s="1673">
        <v>0</v>
      </c>
      <c r="P175" s="1673">
        <v>0</v>
      </c>
      <c r="Q175" s="1673">
        <v>0</v>
      </c>
      <c r="R175" s="1673">
        <v>0</v>
      </c>
      <c r="S175" s="1673">
        <v>0</v>
      </c>
      <c r="T175" s="1673">
        <v>0</v>
      </c>
      <c r="U175" s="1673">
        <v>0</v>
      </c>
      <c r="V175" s="1673">
        <v>0</v>
      </c>
      <c r="W175" s="1673">
        <v>0</v>
      </c>
      <c r="X175" s="1673">
        <v>0</v>
      </c>
      <c r="Y175" s="1673">
        <v>0</v>
      </c>
      <c r="Z175" s="1673">
        <v>0</v>
      </c>
      <c r="AA175" s="1673">
        <v>0</v>
      </c>
      <c r="AB175" s="1673">
        <v>0</v>
      </c>
      <c r="AC175" s="1673">
        <v>0</v>
      </c>
      <c r="AD175" s="1673">
        <v>0</v>
      </c>
      <c r="AE175" s="1673">
        <v>0</v>
      </c>
      <c r="AF175" s="1673">
        <v>0</v>
      </c>
      <c r="AG175" s="1673">
        <v>0</v>
      </c>
      <c r="AH175" s="1673">
        <v>0</v>
      </c>
    </row>
    <row r="176" spans="1:34" s="1710" customFormat="1" ht="30" customHeight="1">
      <c r="A176" s="2021"/>
      <c r="B176" s="991" t="s">
        <v>1534</v>
      </c>
      <c r="C176" s="1673">
        <f>SUM(D176:AH176)</f>
        <v>0</v>
      </c>
      <c r="D176" s="1673">
        <v>0</v>
      </c>
      <c r="E176" s="1673">
        <v>0</v>
      </c>
      <c r="F176" s="1673">
        <v>0</v>
      </c>
      <c r="G176" s="1673">
        <v>0</v>
      </c>
      <c r="H176" s="1673">
        <v>0</v>
      </c>
      <c r="I176" s="1673">
        <v>0</v>
      </c>
      <c r="J176" s="1673">
        <v>0</v>
      </c>
      <c r="K176" s="1673">
        <v>0</v>
      </c>
      <c r="L176" s="1673">
        <v>0</v>
      </c>
      <c r="M176" s="1673">
        <v>0</v>
      </c>
      <c r="N176" s="1673">
        <v>0</v>
      </c>
      <c r="O176" s="1673">
        <v>0</v>
      </c>
      <c r="P176" s="1673">
        <v>0</v>
      </c>
      <c r="Q176" s="1673">
        <v>0</v>
      </c>
      <c r="R176" s="1673">
        <v>0</v>
      </c>
      <c r="S176" s="1673">
        <v>0</v>
      </c>
      <c r="T176" s="1673">
        <v>0</v>
      </c>
      <c r="U176" s="1673">
        <v>0</v>
      </c>
      <c r="V176" s="1673">
        <v>0</v>
      </c>
      <c r="W176" s="1673">
        <v>0</v>
      </c>
      <c r="X176" s="1673">
        <v>0</v>
      </c>
      <c r="Y176" s="1673">
        <v>0</v>
      </c>
      <c r="Z176" s="1673">
        <v>0</v>
      </c>
      <c r="AA176" s="1673">
        <v>0</v>
      </c>
      <c r="AB176" s="1673">
        <v>0</v>
      </c>
      <c r="AC176" s="1673">
        <v>0</v>
      </c>
      <c r="AD176" s="1673">
        <v>0</v>
      </c>
      <c r="AE176" s="1673">
        <v>0</v>
      </c>
      <c r="AF176" s="1673">
        <v>0</v>
      </c>
      <c r="AG176" s="1673">
        <v>0</v>
      </c>
      <c r="AH176" s="1673">
        <v>0</v>
      </c>
    </row>
    <row r="177" spans="1:34" s="1710" customFormat="1" ht="30" customHeight="1">
      <c r="A177" s="2021"/>
      <c r="B177" s="989" t="s">
        <v>1535</v>
      </c>
      <c r="C177" s="1673">
        <f>SUM(D177:AH177)</f>
        <v>0</v>
      </c>
      <c r="D177" s="1673">
        <v>0</v>
      </c>
      <c r="E177" s="1673">
        <v>0</v>
      </c>
      <c r="F177" s="1673">
        <v>0</v>
      </c>
      <c r="G177" s="1673">
        <v>0</v>
      </c>
      <c r="H177" s="1673">
        <v>0</v>
      </c>
      <c r="I177" s="1673">
        <v>0</v>
      </c>
      <c r="J177" s="1673">
        <v>0</v>
      </c>
      <c r="K177" s="1673">
        <v>0</v>
      </c>
      <c r="L177" s="1673">
        <v>0</v>
      </c>
      <c r="M177" s="1673">
        <v>0</v>
      </c>
      <c r="N177" s="1673">
        <v>0</v>
      </c>
      <c r="O177" s="1673">
        <v>0</v>
      </c>
      <c r="P177" s="1673">
        <v>0</v>
      </c>
      <c r="Q177" s="1673">
        <v>0</v>
      </c>
      <c r="R177" s="1673">
        <v>0</v>
      </c>
      <c r="S177" s="1673">
        <v>0</v>
      </c>
      <c r="T177" s="1673">
        <v>0</v>
      </c>
      <c r="U177" s="1673">
        <v>0</v>
      </c>
      <c r="V177" s="1673">
        <v>0</v>
      </c>
      <c r="W177" s="1673">
        <v>0</v>
      </c>
      <c r="X177" s="1673">
        <v>0</v>
      </c>
      <c r="Y177" s="1673">
        <v>0</v>
      </c>
      <c r="Z177" s="1673">
        <v>0</v>
      </c>
      <c r="AA177" s="1673">
        <v>0</v>
      </c>
      <c r="AB177" s="1673">
        <v>0</v>
      </c>
      <c r="AC177" s="1673">
        <v>0</v>
      </c>
      <c r="AD177" s="1673">
        <v>0</v>
      </c>
      <c r="AE177" s="1673">
        <v>0</v>
      </c>
      <c r="AF177" s="1673">
        <v>0</v>
      </c>
      <c r="AG177" s="1673">
        <v>0</v>
      </c>
      <c r="AH177" s="1673">
        <v>0</v>
      </c>
    </row>
    <row r="178" spans="1:34" ht="30" customHeight="1">
      <c r="A178" s="2021"/>
      <c r="B178" s="995" t="s">
        <v>802</v>
      </c>
      <c r="C178" s="1673">
        <f t="shared" si="27"/>
        <v>0</v>
      </c>
      <c r="D178" s="1673"/>
      <c r="E178" s="1673"/>
      <c r="F178" s="1673"/>
      <c r="G178" s="1673"/>
      <c r="H178" s="1673"/>
      <c r="I178" s="1673"/>
      <c r="J178" s="1673"/>
      <c r="K178" s="1673"/>
      <c r="L178" s="1673"/>
      <c r="M178" s="1673"/>
      <c r="N178" s="1673"/>
      <c r="O178" s="1673"/>
      <c r="P178" s="1673"/>
      <c r="Q178" s="1673"/>
      <c r="R178" s="1673"/>
      <c r="S178" s="1673"/>
      <c r="T178" s="1673"/>
      <c r="U178" s="1673"/>
      <c r="V178" s="1673"/>
      <c r="W178" s="1673"/>
      <c r="X178" s="1673"/>
      <c r="Y178" s="1673">
        <v>0</v>
      </c>
      <c r="Z178" s="1673">
        <v>0</v>
      </c>
      <c r="AA178" s="1673">
        <v>0</v>
      </c>
      <c r="AB178" s="1673">
        <v>0</v>
      </c>
      <c r="AC178" s="1673">
        <v>0</v>
      </c>
      <c r="AD178" s="1673">
        <v>0</v>
      </c>
      <c r="AE178" s="1673">
        <v>0</v>
      </c>
      <c r="AF178" s="1673">
        <v>0</v>
      </c>
      <c r="AG178" s="1673">
        <v>0</v>
      </c>
      <c r="AH178" s="1673">
        <v>0</v>
      </c>
    </row>
    <row r="179" spans="1:34" ht="30" customHeight="1">
      <c r="A179" s="2021"/>
      <c r="B179" s="995" t="s">
        <v>803</v>
      </c>
      <c r="C179" s="1673">
        <f t="shared" si="27"/>
        <v>0</v>
      </c>
      <c r="D179" s="1673"/>
      <c r="E179" s="1673"/>
      <c r="F179" s="1673"/>
      <c r="G179" s="1673"/>
      <c r="H179" s="1673"/>
      <c r="I179" s="1673"/>
      <c r="J179" s="1673"/>
      <c r="K179" s="1673"/>
      <c r="L179" s="1673"/>
      <c r="M179" s="1673"/>
      <c r="N179" s="1673"/>
      <c r="O179" s="1673"/>
      <c r="P179" s="1673"/>
      <c r="Q179" s="1673"/>
      <c r="R179" s="1673"/>
      <c r="S179" s="1673"/>
      <c r="T179" s="1673"/>
      <c r="U179" s="1673"/>
      <c r="V179" s="1673"/>
      <c r="W179" s="1673"/>
      <c r="X179" s="1673"/>
      <c r="Y179" s="1673">
        <v>0</v>
      </c>
      <c r="Z179" s="1673">
        <v>0</v>
      </c>
      <c r="AA179" s="1673">
        <v>0</v>
      </c>
      <c r="AB179" s="1673">
        <v>0</v>
      </c>
      <c r="AC179" s="1673">
        <v>0</v>
      </c>
      <c r="AD179" s="1673">
        <v>0</v>
      </c>
      <c r="AE179" s="1673">
        <v>0</v>
      </c>
      <c r="AF179" s="1673">
        <v>0</v>
      </c>
      <c r="AG179" s="1673">
        <v>0</v>
      </c>
      <c r="AH179" s="1673">
        <v>0</v>
      </c>
    </row>
    <row r="180" spans="1:34" ht="30" customHeight="1">
      <c r="A180" s="2021"/>
      <c r="B180" s="1011" t="s">
        <v>804</v>
      </c>
      <c r="C180" s="1673">
        <f t="shared" si="27"/>
        <v>0</v>
      </c>
      <c r="D180" s="1673"/>
      <c r="E180" s="1673"/>
      <c r="F180" s="1673"/>
      <c r="G180" s="1673"/>
      <c r="H180" s="1673"/>
      <c r="I180" s="1673"/>
      <c r="J180" s="1673"/>
      <c r="K180" s="1673"/>
      <c r="L180" s="1673"/>
      <c r="M180" s="1673"/>
      <c r="N180" s="1673"/>
      <c r="O180" s="1673"/>
      <c r="P180" s="1673"/>
      <c r="Q180" s="1673"/>
      <c r="R180" s="1673"/>
      <c r="S180" s="1673"/>
      <c r="T180" s="1673"/>
      <c r="U180" s="1673"/>
      <c r="V180" s="1673"/>
      <c r="W180" s="1673"/>
      <c r="X180" s="1673"/>
      <c r="Y180" s="1673">
        <v>0</v>
      </c>
      <c r="Z180" s="1673">
        <v>0</v>
      </c>
      <c r="AA180" s="1673">
        <v>0</v>
      </c>
      <c r="AB180" s="1673">
        <v>0</v>
      </c>
      <c r="AC180" s="1673">
        <v>0</v>
      </c>
      <c r="AD180" s="1673">
        <v>0</v>
      </c>
      <c r="AE180" s="1673">
        <v>0</v>
      </c>
      <c r="AF180" s="1673">
        <v>0</v>
      </c>
      <c r="AG180" s="1673">
        <v>0</v>
      </c>
      <c r="AH180" s="1673">
        <v>0</v>
      </c>
    </row>
    <row r="181" spans="1:34" ht="30" customHeight="1">
      <c r="A181" s="2021"/>
      <c r="B181" s="1011" t="s">
        <v>805</v>
      </c>
      <c r="C181" s="1673">
        <f t="shared" si="27"/>
        <v>0</v>
      </c>
      <c r="D181" s="1673"/>
      <c r="E181" s="1673"/>
      <c r="F181" s="1673"/>
      <c r="G181" s="1673"/>
      <c r="H181" s="1673"/>
      <c r="I181" s="1673"/>
      <c r="J181" s="1673"/>
      <c r="K181" s="1673"/>
      <c r="L181" s="1673"/>
      <c r="M181" s="1673"/>
      <c r="N181" s="1673"/>
      <c r="O181" s="1673"/>
      <c r="P181" s="1673"/>
      <c r="Q181" s="1673"/>
      <c r="R181" s="1673"/>
      <c r="S181" s="1673"/>
      <c r="T181" s="1673"/>
      <c r="U181" s="1673"/>
      <c r="V181" s="1673"/>
      <c r="W181" s="1673"/>
      <c r="X181" s="1673"/>
      <c r="Y181" s="1673">
        <v>0</v>
      </c>
      <c r="Z181" s="1673">
        <v>0</v>
      </c>
      <c r="AA181" s="1673">
        <v>0</v>
      </c>
      <c r="AB181" s="1673">
        <v>0</v>
      </c>
      <c r="AC181" s="1673">
        <v>0</v>
      </c>
      <c r="AD181" s="1673">
        <v>0</v>
      </c>
      <c r="AE181" s="1673">
        <v>0</v>
      </c>
      <c r="AF181" s="1673">
        <v>0</v>
      </c>
      <c r="AG181" s="1673">
        <v>0</v>
      </c>
      <c r="AH181" s="1673">
        <v>0</v>
      </c>
    </row>
    <row r="182" spans="1:34" s="1708" customFormat="1" ht="30" customHeight="1">
      <c r="A182" s="2021"/>
      <c r="B182" s="1011" t="s">
        <v>1536</v>
      </c>
      <c r="C182" s="1673">
        <f t="shared" ref="C182" si="29">SUM(D182:AH182)</f>
        <v>0</v>
      </c>
      <c r="D182" s="1673">
        <v>0</v>
      </c>
      <c r="E182" s="1673">
        <v>0</v>
      </c>
      <c r="F182" s="1673">
        <v>0</v>
      </c>
      <c r="G182" s="1673">
        <v>0</v>
      </c>
      <c r="H182" s="1673">
        <v>0</v>
      </c>
      <c r="I182" s="1673">
        <v>0</v>
      </c>
      <c r="J182" s="1673">
        <v>0</v>
      </c>
      <c r="K182" s="1673">
        <v>0</v>
      </c>
      <c r="L182" s="1673">
        <v>0</v>
      </c>
      <c r="M182" s="1673">
        <v>0</v>
      </c>
      <c r="N182" s="1673">
        <v>0</v>
      </c>
      <c r="O182" s="1673">
        <v>0</v>
      </c>
      <c r="P182" s="1673">
        <v>0</v>
      </c>
      <c r="Q182" s="1673">
        <v>0</v>
      </c>
      <c r="R182" s="1673">
        <v>0</v>
      </c>
      <c r="S182" s="1673">
        <v>0</v>
      </c>
      <c r="T182" s="1673">
        <v>0</v>
      </c>
      <c r="U182" s="1673">
        <v>0</v>
      </c>
      <c r="V182" s="1673">
        <v>0</v>
      </c>
      <c r="W182" s="1673">
        <v>0</v>
      </c>
      <c r="X182" s="1673">
        <v>0</v>
      </c>
      <c r="Y182" s="1673">
        <v>0</v>
      </c>
      <c r="Z182" s="1673">
        <v>0</v>
      </c>
      <c r="AA182" s="1673">
        <v>0</v>
      </c>
      <c r="AB182" s="1673">
        <v>0</v>
      </c>
      <c r="AC182" s="1673">
        <v>0</v>
      </c>
      <c r="AD182" s="1673">
        <v>0</v>
      </c>
      <c r="AE182" s="1673">
        <v>0</v>
      </c>
      <c r="AF182" s="1673">
        <v>0</v>
      </c>
      <c r="AG182" s="1673">
        <v>0</v>
      </c>
      <c r="AH182" s="1673">
        <v>0</v>
      </c>
    </row>
    <row r="183" spans="1:34" ht="30" customHeight="1">
      <c r="A183" s="2021"/>
      <c r="B183" s="995" t="s">
        <v>807</v>
      </c>
      <c r="C183" s="1673">
        <f t="shared" si="27"/>
        <v>0</v>
      </c>
      <c r="D183" s="1673"/>
      <c r="E183" s="1673"/>
      <c r="F183" s="1673"/>
      <c r="G183" s="1673"/>
      <c r="H183" s="1673"/>
      <c r="I183" s="1673"/>
      <c r="J183" s="1673"/>
      <c r="K183" s="1673"/>
      <c r="L183" s="1673"/>
      <c r="M183" s="1673"/>
      <c r="N183" s="1673"/>
      <c r="O183" s="1673"/>
      <c r="P183" s="1673"/>
      <c r="Q183" s="1673"/>
      <c r="R183" s="1673"/>
      <c r="S183" s="1673"/>
      <c r="T183" s="1673"/>
      <c r="U183" s="1673"/>
      <c r="V183" s="1673"/>
      <c r="W183" s="1673"/>
      <c r="X183" s="1673"/>
      <c r="Y183" s="1673">
        <v>0</v>
      </c>
      <c r="Z183" s="1673">
        <v>0</v>
      </c>
      <c r="AA183" s="1673">
        <v>0</v>
      </c>
      <c r="AB183" s="1673">
        <v>0</v>
      </c>
      <c r="AC183" s="1673">
        <v>0</v>
      </c>
      <c r="AD183" s="1673">
        <v>0</v>
      </c>
      <c r="AE183" s="1673">
        <v>0</v>
      </c>
      <c r="AF183" s="1673">
        <v>0</v>
      </c>
      <c r="AG183" s="1673">
        <v>0</v>
      </c>
      <c r="AH183" s="1673">
        <v>0</v>
      </c>
    </row>
    <row r="184" spans="1:34" ht="30" customHeight="1">
      <c r="A184" s="2021"/>
      <c r="B184" s="991" t="s">
        <v>808</v>
      </c>
      <c r="C184" s="1673">
        <f t="shared" ref="C184:C259" si="30">SUM(D184:AH184)</f>
        <v>0</v>
      </c>
      <c r="D184" s="1673"/>
      <c r="E184" s="1673"/>
      <c r="F184" s="1673"/>
      <c r="G184" s="1673"/>
      <c r="H184" s="1673"/>
      <c r="I184" s="1673"/>
      <c r="J184" s="1673"/>
      <c r="K184" s="1673"/>
      <c r="L184" s="1673"/>
      <c r="M184" s="1673"/>
      <c r="N184" s="1673"/>
      <c r="O184" s="1673"/>
      <c r="P184" s="1673"/>
      <c r="Q184" s="1673"/>
      <c r="R184" s="1673"/>
      <c r="S184" s="1673"/>
      <c r="T184" s="1673"/>
      <c r="U184" s="1673"/>
      <c r="V184" s="1673"/>
      <c r="W184" s="1673"/>
      <c r="X184" s="1673"/>
      <c r="Y184" s="1673">
        <v>0</v>
      </c>
      <c r="Z184" s="1673">
        <v>0</v>
      </c>
      <c r="AA184" s="1673">
        <v>0</v>
      </c>
      <c r="AB184" s="1673">
        <v>0</v>
      </c>
      <c r="AC184" s="1673">
        <v>0</v>
      </c>
      <c r="AD184" s="1673">
        <v>0</v>
      </c>
      <c r="AE184" s="1673">
        <v>0</v>
      </c>
      <c r="AF184" s="1673">
        <v>0</v>
      </c>
      <c r="AG184" s="1673">
        <v>0</v>
      </c>
      <c r="AH184" s="1673">
        <v>0</v>
      </c>
    </row>
    <row r="185" spans="1:34" ht="30" customHeight="1">
      <c r="A185" s="2021"/>
      <c r="B185" s="1011" t="s">
        <v>821</v>
      </c>
      <c r="C185" s="1673">
        <f t="shared" si="30"/>
        <v>0</v>
      </c>
      <c r="D185" s="1673"/>
      <c r="E185" s="1673"/>
      <c r="F185" s="1673"/>
      <c r="G185" s="1673"/>
      <c r="H185" s="1673"/>
      <c r="I185" s="1673"/>
      <c r="J185" s="1673"/>
      <c r="K185" s="1673"/>
      <c r="L185" s="1673"/>
      <c r="M185" s="1673"/>
      <c r="N185" s="1673"/>
      <c r="O185" s="1673"/>
      <c r="P185" s="1673"/>
      <c r="Q185" s="1673"/>
      <c r="R185" s="1673"/>
      <c r="S185" s="1673"/>
      <c r="T185" s="1673"/>
      <c r="U185" s="1673"/>
      <c r="V185" s="1673"/>
      <c r="W185" s="1673"/>
      <c r="X185" s="1673"/>
      <c r="Y185" s="1673">
        <v>0</v>
      </c>
      <c r="Z185" s="1673">
        <v>0</v>
      </c>
      <c r="AA185" s="1673">
        <v>0</v>
      </c>
      <c r="AB185" s="1673">
        <v>0</v>
      </c>
      <c r="AC185" s="1673">
        <v>0</v>
      </c>
      <c r="AD185" s="1673">
        <v>0</v>
      </c>
      <c r="AE185" s="1673">
        <v>0</v>
      </c>
      <c r="AF185" s="1673">
        <v>0</v>
      </c>
      <c r="AG185" s="1673">
        <v>0</v>
      </c>
      <c r="AH185" s="1673">
        <v>0</v>
      </c>
    </row>
    <row r="186" spans="1:34" ht="30" customHeight="1">
      <c r="A186" s="2021"/>
      <c r="B186" s="1011" t="s">
        <v>822</v>
      </c>
      <c r="C186" s="1673">
        <f t="shared" si="30"/>
        <v>0</v>
      </c>
      <c r="D186" s="1673"/>
      <c r="E186" s="1673"/>
      <c r="F186" s="1673"/>
      <c r="G186" s="1673"/>
      <c r="H186" s="1673"/>
      <c r="I186" s="1673"/>
      <c r="J186" s="1673"/>
      <c r="K186" s="1673"/>
      <c r="L186" s="1673"/>
      <c r="M186" s="1673"/>
      <c r="N186" s="1673"/>
      <c r="O186" s="1673"/>
      <c r="P186" s="1673"/>
      <c r="Q186" s="1673"/>
      <c r="R186" s="1673"/>
      <c r="S186" s="1673"/>
      <c r="T186" s="1673"/>
      <c r="U186" s="1673"/>
      <c r="V186" s="1673"/>
      <c r="W186" s="1673"/>
      <c r="X186" s="1673"/>
      <c r="Y186" s="1673">
        <v>0</v>
      </c>
      <c r="Z186" s="1673">
        <v>0</v>
      </c>
      <c r="AA186" s="1673">
        <v>0</v>
      </c>
      <c r="AB186" s="1673">
        <v>0</v>
      </c>
      <c r="AC186" s="1673">
        <v>0</v>
      </c>
      <c r="AD186" s="1673">
        <v>0</v>
      </c>
      <c r="AE186" s="1673">
        <v>0</v>
      </c>
      <c r="AF186" s="1673">
        <v>0</v>
      </c>
      <c r="AG186" s="1673">
        <v>0</v>
      </c>
      <c r="AH186" s="1673">
        <v>0</v>
      </c>
    </row>
    <row r="187" spans="1:34" ht="19.5" customHeight="1">
      <c r="A187" s="2021"/>
      <c r="B187" s="1249" t="s">
        <v>952</v>
      </c>
      <c r="C187" s="1673">
        <f t="shared" si="30"/>
        <v>0</v>
      </c>
      <c r="D187" s="1673"/>
      <c r="E187" s="1673"/>
      <c r="F187" s="1673"/>
      <c r="G187" s="1673"/>
      <c r="H187" s="1673"/>
      <c r="I187" s="1673"/>
      <c r="J187" s="1673"/>
      <c r="K187" s="1673"/>
      <c r="L187" s="1673"/>
      <c r="M187" s="1673"/>
      <c r="N187" s="1673"/>
      <c r="O187" s="1673"/>
      <c r="P187" s="1673"/>
      <c r="Q187" s="1673"/>
      <c r="R187" s="1673"/>
      <c r="S187" s="1673"/>
      <c r="T187" s="1673"/>
      <c r="U187" s="1673"/>
      <c r="V187" s="1673"/>
      <c r="W187" s="1673"/>
      <c r="X187" s="1673"/>
      <c r="Y187" s="1673">
        <v>0</v>
      </c>
      <c r="Z187" s="1673">
        <v>0</v>
      </c>
      <c r="AA187" s="1673">
        <v>0</v>
      </c>
      <c r="AB187" s="1673">
        <v>0</v>
      </c>
      <c r="AC187" s="1673">
        <v>0</v>
      </c>
      <c r="AD187" s="1673">
        <v>0</v>
      </c>
      <c r="AE187" s="1673">
        <v>0</v>
      </c>
      <c r="AF187" s="1673">
        <v>0</v>
      </c>
      <c r="AG187" s="1673">
        <v>0</v>
      </c>
      <c r="AH187" s="1673">
        <v>0</v>
      </c>
    </row>
    <row r="188" spans="1:34" ht="19.5" customHeight="1">
      <c r="A188" s="2391" t="s">
        <v>782</v>
      </c>
      <c r="B188" s="1675" t="s">
        <v>41</v>
      </c>
      <c r="C188" s="1676">
        <f t="shared" si="30"/>
        <v>23873.799999999996</v>
      </c>
      <c r="D188" s="1675">
        <f>SUM('서구 배수관'!D189:'서구 배수관'!D210)</f>
        <v>9587</v>
      </c>
      <c r="E188" s="1675">
        <f>SUM('서구 배수관'!E189:'서구 배수관'!E210)</f>
        <v>3.47</v>
      </c>
      <c r="F188" s="1675">
        <f>SUM('서구 배수관'!F189:'서구 배수관'!F210)</f>
        <v>7</v>
      </c>
      <c r="G188" s="1675">
        <f>SUM('서구 배수관'!G189:'서구 배수관'!G210)</f>
        <v>0</v>
      </c>
      <c r="H188" s="1675">
        <f>SUM('서구 배수관'!H189:'서구 배수관'!H210)</f>
        <v>2013.51</v>
      </c>
      <c r="I188" s="1675">
        <f>SUM('서구 배수관'!I189:'서구 배수관'!I210)</f>
        <v>0.45</v>
      </c>
      <c r="J188" s="1675">
        <f>SUM('서구 배수관'!J189:'서구 배수관'!J210)</f>
        <v>56.24</v>
      </c>
      <c r="K188" s="1675">
        <f>SUM('서구 배수관'!K189:'서구 배수관'!K210)</f>
        <v>0</v>
      </c>
      <c r="L188" s="1675">
        <f>SUM('서구 배수관'!L189:'서구 배수관'!L210)</f>
        <v>0</v>
      </c>
      <c r="M188" s="1675">
        <f>SUM('서구 배수관'!M189:'서구 배수관'!M210)</f>
        <v>599.88000000000011</v>
      </c>
      <c r="N188" s="1675">
        <f>SUM('서구 배수관'!N189:'서구 배수관'!N210)</f>
        <v>486.92000000000007</v>
      </c>
      <c r="O188" s="1675">
        <f>SUM('서구 배수관'!O189:'서구 배수관'!O210)</f>
        <v>0</v>
      </c>
      <c r="P188" s="1675">
        <f>SUM('서구 배수관'!P189:'서구 배수관'!P210)</f>
        <v>712.44</v>
      </c>
      <c r="Q188" s="1675">
        <f>SUM('서구 배수관'!Q189:'서구 배수관'!Q210)</f>
        <v>0</v>
      </c>
      <c r="R188" s="1675">
        <f>SUM('서구 배수관'!R189:'서구 배수관'!R210)</f>
        <v>112.83</v>
      </c>
      <c r="S188" s="1675">
        <f>SUM('서구 배수관'!S189:'서구 배수관'!S210)</f>
        <v>0</v>
      </c>
      <c r="T188" s="1675">
        <f>SUM('서구 배수관'!T189:'서구 배수관'!T210)</f>
        <v>0</v>
      </c>
      <c r="U188" s="1675">
        <f>SUM('서구 배수관'!U189:'서구 배수관'!U210)</f>
        <v>0</v>
      </c>
      <c r="V188" s="1675">
        <f>SUM('서구 배수관'!V189:'서구 배수관'!V210)</f>
        <v>2260.25</v>
      </c>
      <c r="W188" s="1675">
        <f>SUM('서구 배수관'!W189:'서구 배수관'!W210)</f>
        <v>2032.0199999999995</v>
      </c>
      <c r="X188" s="1675">
        <f>SUM('서구 배수관'!X189:'서구 배수관'!X210)</f>
        <v>197.19000000000003</v>
      </c>
      <c r="Y188" s="1675">
        <f>SUM('서구 배수관'!Y189:'서구 배수관'!Y210)</f>
        <v>0</v>
      </c>
      <c r="Z188" s="1675">
        <f>SUM('서구 배수관'!Z189:'서구 배수관'!Z210)</f>
        <v>837.69</v>
      </c>
      <c r="AA188" s="1675">
        <f>SUM('서구 배수관'!AA189:'서구 배수관'!AA210)</f>
        <v>116.2</v>
      </c>
      <c r="AB188" s="1675">
        <f>SUM('서구 배수관'!AB189:'서구 배수관'!AB210)</f>
        <v>1309.98</v>
      </c>
      <c r="AC188" s="1675">
        <f>SUM('서구 배수관'!AC189:'서구 배수관'!AC210)</f>
        <v>1673.35</v>
      </c>
      <c r="AD188" s="1675">
        <f>SUM('서구 배수관'!AD189:'서구 배수관'!AD210)</f>
        <v>26.18</v>
      </c>
      <c r="AE188" s="1675">
        <f>SUM('서구 배수관'!AE189:'서구 배수관'!AE210)</f>
        <v>77.849999999999994</v>
      </c>
      <c r="AF188" s="1675">
        <f>SUM('서구 배수관'!AF189:'서구 배수관'!AF210)</f>
        <v>1027.29</v>
      </c>
      <c r="AG188" s="1675">
        <f>SUM('서구 배수관'!AG189:'서구 배수관'!AG210)</f>
        <v>271.27</v>
      </c>
      <c r="AH188" s="1675">
        <f>SUM('서구 배수관'!AH189:'서구 배수관'!AH210)</f>
        <v>464.79</v>
      </c>
    </row>
    <row r="189" spans="1:34" ht="19.5" customHeight="1">
      <c r="A189" s="2391" t="s">
        <v>782</v>
      </c>
      <c r="B189" s="989" t="s">
        <v>951</v>
      </c>
      <c r="C189" s="1673">
        <f t="shared" si="30"/>
        <v>1128.0899999999999</v>
      </c>
      <c r="D189" s="1673">
        <v>3.76</v>
      </c>
      <c r="E189" s="1673"/>
      <c r="F189" s="1673"/>
      <c r="G189" s="1673"/>
      <c r="H189" s="1673"/>
      <c r="I189" s="1673"/>
      <c r="J189" s="1673"/>
      <c r="K189" s="1673"/>
      <c r="L189" s="1673"/>
      <c r="M189" s="1673"/>
      <c r="N189" s="1673"/>
      <c r="O189" s="1673"/>
      <c r="P189" s="1673"/>
      <c r="Q189" s="1673"/>
      <c r="R189" s="1673"/>
      <c r="S189" s="1673"/>
      <c r="T189" s="1673"/>
      <c r="U189" s="1673"/>
      <c r="V189" s="1673"/>
      <c r="W189" s="1673"/>
      <c r="X189" s="1673"/>
      <c r="Y189" s="1673">
        <v>0</v>
      </c>
      <c r="Z189" s="1673">
        <v>0</v>
      </c>
      <c r="AA189" s="1673">
        <v>0</v>
      </c>
      <c r="AB189" s="1673">
        <v>0</v>
      </c>
      <c r="AC189" s="1673">
        <v>0</v>
      </c>
      <c r="AD189" s="1673">
        <v>0</v>
      </c>
      <c r="AE189" s="1673">
        <v>0</v>
      </c>
      <c r="AF189" s="1673">
        <v>665.36</v>
      </c>
      <c r="AG189" s="1673">
        <v>4.18</v>
      </c>
      <c r="AH189" s="1673">
        <v>454.79</v>
      </c>
    </row>
    <row r="190" spans="1:34" ht="30" customHeight="1">
      <c r="A190" s="2021"/>
      <c r="B190" s="989" t="s">
        <v>796</v>
      </c>
      <c r="C190" s="1673">
        <f t="shared" si="30"/>
        <v>867.92000000000007</v>
      </c>
      <c r="D190" s="1673">
        <v>12.62</v>
      </c>
      <c r="E190" s="1674"/>
      <c r="F190" s="1674"/>
      <c r="G190" s="1674"/>
      <c r="H190" s="1674"/>
      <c r="I190" s="1674"/>
      <c r="J190" s="1674"/>
      <c r="K190" s="1674"/>
      <c r="L190" s="1674"/>
      <c r="M190" s="1674"/>
      <c r="N190" s="1674"/>
      <c r="O190" s="1674"/>
      <c r="P190" s="1674"/>
      <c r="Q190" s="1674"/>
      <c r="R190" s="1674">
        <v>112.83</v>
      </c>
      <c r="S190" s="1674"/>
      <c r="T190" s="1674"/>
      <c r="U190" s="1674"/>
      <c r="V190" s="1674">
        <v>150.41</v>
      </c>
      <c r="W190" s="1674">
        <v>592.06000000000006</v>
      </c>
      <c r="X190" s="1674"/>
      <c r="Y190" s="1673">
        <v>0</v>
      </c>
      <c r="Z190" s="1673">
        <v>0</v>
      </c>
      <c r="AA190" s="1673">
        <v>0</v>
      </c>
      <c r="AB190" s="1673">
        <v>0</v>
      </c>
      <c r="AC190" s="1673">
        <v>0</v>
      </c>
      <c r="AD190" s="1673">
        <v>0</v>
      </c>
      <c r="AE190" s="1673">
        <v>0</v>
      </c>
      <c r="AF190" s="1673">
        <v>0</v>
      </c>
      <c r="AG190" s="1673">
        <v>0</v>
      </c>
      <c r="AH190" s="1673">
        <v>0</v>
      </c>
    </row>
    <row r="191" spans="1:34" ht="30" customHeight="1">
      <c r="A191" s="2021"/>
      <c r="B191" s="989" t="s">
        <v>797</v>
      </c>
      <c r="C191" s="1673">
        <f t="shared" si="30"/>
        <v>0</v>
      </c>
      <c r="D191" s="1673"/>
      <c r="E191" s="1673"/>
      <c r="F191" s="1673"/>
      <c r="G191" s="1673"/>
      <c r="H191" s="1673"/>
      <c r="I191" s="1673"/>
      <c r="J191" s="1673"/>
      <c r="K191" s="1673"/>
      <c r="L191" s="1673"/>
      <c r="M191" s="1673"/>
      <c r="N191" s="1673"/>
      <c r="O191" s="1673"/>
      <c r="P191" s="1673"/>
      <c r="Q191" s="1673"/>
      <c r="R191" s="1673"/>
      <c r="S191" s="1673"/>
      <c r="T191" s="1673"/>
      <c r="U191" s="1673"/>
      <c r="V191" s="1673"/>
      <c r="W191" s="1673"/>
      <c r="X191" s="1673"/>
      <c r="Y191" s="1673">
        <v>0</v>
      </c>
      <c r="Z191" s="1673">
        <v>0</v>
      </c>
      <c r="AA191" s="1673">
        <v>0</v>
      </c>
      <c r="AB191" s="1673">
        <v>0</v>
      </c>
      <c r="AC191" s="1673">
        <v>0</v>
      </c>
      <c r="AD191" s="1673">
        <v>0</v>
      </c>
      <c r="AE191" s="1673">
        <v>0</v>
      </c>
      <c r="AF191" s="1673">
        <v>0</v>
      </c>
      <c r="AG191" s="1673">
        <v>0</v>
      </c>
      <c r="AH191" s="1673">
        <v>0</v>
      </c>
    </row>
    <row r="192" spans="1:34" ht="30" customHeight="1">
      <c r="A192" s="2021"/>
      <c r="B192" s="989" t="s">
        <v>798</v>
      </c>
      <c r="C192" s="1673">
        <f t="shared" si="30"/>
        <v>0</v>
      </c>
      <c r="D192" s="1673"/>
      <c r="E192" s="1673"/>
      <c r="F192" s="1673"/>
      <c r="G192" s="1673"/>
      <c r="H192" s="1673"/>
      <c r="I192" s="1673"/>
      <c r="J192" s="1673"/>
      <c r="K192" s="1673"/>
      <c r="L192" s="1673"/>
      <c r="M192" s="1673"/>
      <c r="N192" s="1673"/>
      <c r="O192" s="1673"/>
      <c r="P192" s="1673"/>
      <c r="Q192" s="1673"/>
      <c r="R192" s="1673"/>
      <c r="S192" s="1673"/>
      <c r="T192" s="1673"/>
      <c r="U192" s="1673"/>
      <c r="V192" s="1673"/>
      <c r="W192" s="1673"/>
      <c r="X192" s="1673"/>
      <c r="Y192" s="1673">
        <v>0</v>
      </c>
      <c r="Z192" s="1673">
        <v>0</v>
      </c>
      <c r="AA192" s="1673">
        <v>0</v>
      </c>
      <c r="AB192" s="1673">
        <v>0</v>
      </c>
      <c r="AC192" s="1673">
        <v>0</v>
      </c>
      <c r="AD192" s="1673">
        <v>0</v>
      </c>
      <c r="AE192" s="1673">
        <v>0</v>
      </c>
      <c r="AF192" s="1673">
        <v>0</v>
      </c>
      <c r="AG192" s="1673">
        <v>0</v>
      </c>
      <c r="AH192" s="1673">
        <v>0</v>
      </c>
    </row>
    <row r="193" spans="1:34" ht="30" customHeight="1">
      <c r="A193" s="2021"/>
      <c r="B193" s="989" t="s">
        <v>780</v>
      </c>
      <c r="C193" s="1673">
        <f t="shared" si="30"/>
        <v>16380.910000000003</v>
      </c>
      <c r="D193" s="1673">
        <v>9383.51</v>
      </c>
      <c r="E193" s="1674">
        <v>3.47</v>
      </c>
      <c r="F193" s="1674">
        <v>7</v>
      </c>
      <c r="G193" s="1674"/>
      <c r="H193" s="1674">
        <v>2013.51</v>
      </c>
      <c r="I193" s="1674">
        <v>0.45</v>
      </c>
      <c r="J193" s="1674">
        <v>56.24</v>
      </c>
      <c r="K193" s="1674"/>
      <c r="L193" s="1674"/>
      <c r="M193" s="1674"/>
      <c r="N193" s="1674"/>
      <c r="O193" s="1674"/>
      <c r="P193" s="1674">
        <v>712.44</v>
      </c>
      <c r="Q193" s="1674"/>
      <c r="R193" s="1674"/>
      <c r="S193" s="1674"/>
      <c r="T193" s="1674"/>
      <c r="U193" s="1674"/>
      <c r="V193" s="1674"/>
      <c r="W193" s="1674"/>
      <c r="X193" s="1674">
        <v>197.19000000000003</v>
      </c>
      <c r="Y193" s="1673">
        <v>0</v>
      </c>
      <c r="Z193" s="1673">
        <v>781.61</v>
      </c>
      <c r="AA193" s="1673">
        <v>116.2</v>
      </c>
      <c r="AB193" s="1673">
        <v>1309.98</v>
      </c>
      <c r="AC193" s="1673">
        <v>1673.35</v>
      </c>
      <c r="AD193" s="1673">
        <v>26.18</v>
      </c>
      <c r="AE193" s="1673">
        <v>77.849999999999994</v>
      </c>
      <c r="AF193" s="1673">
        <v>11.93</v>
      </c>
      <c r="AG193" s="1673">
        <v>0</v>
      </c>
      <c r="AH193" s="1673">
        <v>10</v>
      </c>
    </row>
    <row r="194" spans="1:34" ht="30" customHeight="1">
      <c r="A194" s="2021"/>
      <c r="B194" s="991" t="s">
        <v>781</v>
      </c>
      <c r="C194" s="1673">
        <f t="shared" si="30"/>
        <v>187.11</v>
      </c>
      <c r="D194" s="1673">
        <v>187.11</v>
      </c>
      <c r="E194" s="1673"/>
      <c r="F194" s="1673"/>
      <c r="G194" s="1673"/>
      <c r="H194" s="1673"/>
      <c r="I194" s="1673"/>
      <c r="J194" s="1673"/>
      <c r="K194" s="1673"/>
      <c r="L194" s="1673"/>
      <c r="M194" s="1673"/>
      <c r="N194" s="1673"/>
      <c r="O194" s="1673"/>
      <c r="P194" s="1673"/>
      <c r="Q194" s="1673"/>
      <c r="R194" s="1673"/>
      <c r="S194" s="1673"/>
      <c r="T194" s="1673"/>
      <c r="U194" s="1673"/>
      <c r="V194" s="1673"/>
      <c r="W194" s="1673"/>
      <c r="X194" s="1673"/>
      <c r="Y194" s="1673">
        <v>0</v>
      </c>
      <c r="Z194" s="1673">
        <v>0</v>
      </c>
      <c r="AA194" s="1673">
        <v>0</v>
      </c>
      <c r="AB194" s="1673">
        <v>0</v>
      </c>
      <c r="AC194" s="1673">
        <v>0</v>
      </c>
      <c r="AD194" s="1673">
        <v>0</v>
      </c>
      <c r="AE194" s="1673">
        <v>0</v>
      </c>
      <c r="AF194" s="1673">
        <v>0</v>
      </c>
      <c r="AG194" s="1673">
        <v>0</v>
      </c>
      <c r="AH194" s="1673">
        <v>0</v>
      </c>
    </row>
    <row r="195" spans="1:34" ht="30" customHeight="1">
      <c r="A195" s="2021"/>
      <c r="B195" s="991" t="s">
        <v>786</v>
      </c>
      <c r="C195" s="1673">
        <f t="shared" si="30"/>
        <v>0</v>
      </c>
      <c r="D195" s="1673"/>
      <c r="E195" s="1673"/>
      <c r="F195" s="1673"/>
      <c r="G195" s="1673"/>
      <c r="H195" s="1673"/>
      <c r="I195" s="1673"/>
      <c r="J195" s="1673"/>
      <c r="K195" s="1673"/>
      <c r="L195" s="1673"/>
      <c r="M195" s="1673"/>
      <c r="N195" s="1673"/>
      <c r="O195" s="1673"/>
      <c r="P195" s="1673"/>
      <c r="Q195" s="1673"/>
      <c r="R195" s="1673"/>
      <c r="S195" s="1673"/>
      <c r="T195" s="1673"/>
      <c r="U195" s="1673"/>
      <c r="V195" s="1673"/>
      <c r="W195" s="1673"/>
      <c r="X195" s="1673"/>
      <c r="Y195" s="1673">
        <v>0</v>
      </c>
      <c r="Z195" s="1673">
        <v>0</v>
      </c>
      <c r="AA195" s="1673">
        <v>0</v>
      </c>
      <c r="AB195" s="1673">
        <v>0</v>
      </c>
      <c r="AC195" s="1673">
        <v>0</v>
      </c>
      <c r="AD195" s="1673">
        <v>0</v>
      </c>
      <c r="AE195" s="1673">
        <v>0</v>
      </c>
      <c r="AF195" s="1673">
        <v>0</v>
      </c>
      <c r="AG195" s="1673">
        <v>0</v>
      </c>
      <c r="AH195" s="1673">
        <v>0</v>
      </c>
    </row>
    <row r="196" spans="1:34" ht="30" customHeight="1">
      <c r="A196" s="2021"/>
      <c r="B196" s="991" t="s">
        <v>799</v>
      </c>
      <c r="C196" s="1673">
        <f t="shared" si="30"/>
        <v>0</v>
      </c>
      <c r="D196" s="1673"/>
      <c r="E196" s="1673"/>
      <c r="F196" s="1673"/>
      <c r="G196" s="1673"/>
      <c r="H196" s="1673"/>
      <c r="I196" s="1673"/>
      <c r="J196" s="1673"/>
      <c r="K196" s="1673"/>
      <c r="L196" s="1673"/>
      <c r="M196" s="1673"/>
      <c r="N196" s="1673"/>
      <c r="O196" s="1673"/>
      <c r="P196" s="1673"/>
      <c r="Q196" s="1673"/>
      <c r="R196" s="1673"/>
      <c r="S196" s="1673"/>
      <c r="T196" s="1673"/>
      <c r="U196" s="1673"/>
      <c r="V196" s="1673"/>
      <c r="W196" s="1673"/>
      <c r="X196" s="1673"/>
      <c r="Y196" s="1673">
        <v>0</v>
      </c>
      <c r="Z196" s="1673">
        <v>0</v>
      </c>
      <c r="AA196" s="1673">
        <v>0</v>
      </c>
      <c r="AB196" s="1673">
        <v>0</v>
      </c>
      <c r="AC196" s="1673">
        <v>0</v>
      </c>
      <c r="AD196" s="1673">
        <v>0</v>
      </c>
      <c r="AE196" s="1673">
        <v>0</v>
      </c>
      <c r="AF196" s="1673">
        <v>0</v>
      </c>
      <c r="AG196" s="1673">
        <v>0</v>
      </c>
      <c r="AH196" s="1673">
        <v>0</v>
      </c>
    </row>
    <row r="197" spans="1:34" ht="30" customHeight="1">
      <c r="A197" s="2021"/>
      <c r="B197" s="991" t="s">
        <v>787</v>
      </c>
      <c r="C197" s="1673">
        <f t="shared" si="30"/>
        <v>3605.8799999999997</v>
      </c>
      <c r="D197" s="1673"/>
      <c r="E197" s="1673"/>
      <c r="F197" s="1673"/>
      <c r="G197" s="1673"/>
      <c r="H197" s="1673"/>
      <c r="I197" s="1673"/>
      <c r="J197" s="1673"/>
      <c r="K197" s="1673"/>
      <c r="L197" s="1673"/>
      <c r="M197" s="1673"/>
      <c r="N197" s="1673"/>
      <c r="O197" s="1673"/>
      <c r="P197" s="1673"/>
      <c r="Q197" s="1673"/>
      <c r="R197" s="1673"/>
      <c r="S197" s="1673"/>
      <c r="T197" s="1673"/>
      <c r="U197" s="1673"/>
      <c r="V197" s="1674">
        <v>2109.84</v>
      </c>
      <c r="W197" s="1674">
        <v>1439.9599999999996</v>
      </c>
      <c r="X197" s="1673"/>
      <c r="Y197" s="1673">
        <v>0</v>
      </c>
      <c r="Z197" s="1673">
        <v>56.08</v>
      </c>
      <c r="AA197" s="1673">
        <v>0</v>
      </c>
      <c r="AB197" s="1673">
        <v>0</v>
      </c>
      <c r="AC197" s="1673">
        <v>0</v>
      </c>
      <c r="AD197" s="1673">
        <v>0</v>
      </c>
      <c r="AE197" s="1673">
        <v>0</v>
      </c>
      <c r="AF197" s="1673">
        <v>0</v>
      </c>
      <c r="AG197" s="1673">
        <v>0</v>
      </c>
      <c r="AH197" s="1673">
        <v>0</v>
      </c>
    </row>
    <row r="198" spans="1:34" s="1710" customFormat="1" ht="30" customHeight="1">
      <c r="A198" s="2021"/>
      <c r="B198" s="991" t="s">
        <v>1533</v>
      </c>
      <c r="C198" s="1673">
        <f>SUM(D198:AH198)</f>
        <v>0</v>
      </c>
      <c r="D198" s="1673">
        <v>0</v>
      </c>
      <c r="E198" s="1673">
        <v>0</v>
      </c>
      <c r="F198" s="1673">
        <v>0</v>
      </c>
      <c r="G198" s="1673">
        <v>0</v>
      </c>
      <c r="H198" s="1673">
        <v>0</v>
      </c>
      <c r="I198" s="1673">
        <v>0</v>
      </c>
      <c r="J198" s="1673">
        <v>0</v>
      </c>
      <c r="K198" s="1673">
        <v>0</v>
      </c>
      <c r="L198" s="1673">
        <v>0</v>
      </c>
      <c r="M198" s="1673">
        <v>0</v>
      </c>
      <c r="N198" s="1673">
        <v>0</v>
      </c>
      <c r="O198" s="1673">
        <v>0</v>
      </c>
      <c r="P198" s="1673">
        <v>0</v>
      </c>
      <c r="Q198" s="1673">
        <v>0</v>
      </c>
      <c r="R198" s="1673">
        <v>0</v>
      </c>
      <c r="S198" s="1673">
        <v>0</v>
      </c>
      <c r="T198" s="1673">
        <v>0</v>
      </c>
      <c r="U198" s="1673">
        <v>0</v>
      </c>
      <c r="V198" s="1673">
        <v>0</v>
      </c>
      <c r="W198" s="1673">
        <v>0</v>
      </c>
      <c r="X198" s="1673">
        <v>0</v>
      </c>
      <c r="Y198" s="1673">
        <v>0</v>
      </c>
      <c r="Z198" s="1673">
        <v>0</v>
      </c>
      <c r="AA198" s="1673">
        <v>0</v>
      </c>
      <c r="AB198" s="1673">
        <v>0</v>
      </c>
      <c r="AC198" s="1673">
        <v>0</v>
      </c>
      <c r="AD198" s="1673">
        <v>0</v>
      </c>
      <c r="AE198" s="1673">
        <v>0</v>
      </c>
      <c r="AF198" s="1673">
        <v>0</v>
      </c>
      <c r="AG198" s="1673">
        <v>0</v>
      </c>
      <c r="AH198" s="1673">
        <v>0</v>
      </c>
    </row>
    <row r="199" spans="1:34" s="1710" customFormat="1" ht="30" customHeight="1">
      <c r="A199" s="2021"/>
      <c r="B199" s="991" t="s">
        <v>1534</v>
      </c>
      <c r="C199" s="1673">
        <f>SUM(D199:AH199)</f>
        <v>0</v>
      </c>
      <c r="D199" s="1673">
        <v>0</v>
      </c>
      <c r="E199" s="1673">
        <v>0</v>
      </c>
      <c r="F199" s="1673">
        <v>0</v>
      </c>
      <c r="G199" s="1673">
        <v>0</v>
      </c>
      <c r="H199" s="1673">
        <v>0</v>
      </c>
      <c r="I199" s="1673">
        <v>0</v>
      </c>
      <c r="J199" s="1673">
        <v>0</v>
      </c>
      <c r="K199" s="1673">
        <v>0</v>
      </c>
      <c r="L199" s="1673">
        <v>0</v>
      </c>
      <c r="M199" s="1673">
        <v>0</v>
      </c>
      <c r="N199" s="1673">
        <v>0</v>
      </c>
      <c r="O199" s="1673">
        <v>0</v>
      </c>
      <c r="P199" s="1673">
        <v>0</v>
      </c>
      <c r="Q199" s="1673">
        <v>0</v>
      </c>
      <c r="R199" s="1673">
        <v>0</v>
      </c>
      <c r="S199" s="1673">
        <v>0</v>
      </c>
      <c r="T199" s="1673">
        <v>0</v>
      </c>
      <c r="U199" s="1673">
        <v>0</v>
      </c>
      <c r="V199" s="1673">
        <v>0</v>
      </c>
      <c r="W199" s="1673">
        <v>0</v>
      </c>
      <c r="X199" s="1673">
        <v>0</v>
      </c>
      <c r="Y199" s="1673">
        <v>0</v>
      </c>
      <c r="Z199" s="1673">
        <v>0</v>
      </c>
      <c r="AA199" s="1673">
        <v>0</v>
      </c>
      <c r="AB199" s="1673">
        <v>0</v>
      </c>
      <c r="AC199" s="1673">
        <v>0</v>
      </c>
      <c r="AD199" s="1673">
        <v>0</v>
      </c>
      <c r="AE199" s="1673">
        <v>0</v>
      </c>
      <c r="AF199" s="1673">
        <v>0</v>
      </c>
      <c r="AG199" s="1673">
        <v>0</v>
      </c>
      <c r="AH199" s="1673">
        <v>0</v>
      </c>
    </row>
    <row r="200" spans="1:34" s="1710" customFormat="1" ht="30" customHeight="1">
      <c r="A200" s="2021"/>
      <c r="B200" s="989" t="s">
        <v>1535</v>
      </c>
      <c r="C200" s="1673">
        <f>SUM(D200:AH200)</f>
        <v>0</v>
      </c>
      <c r="D200" s="1673">
        <v>0</v>
      </c>
      <c r="E200" s="1673">
        <v>0</v>
      </c>
      <c r="F200" s="1673">
        <v>0</v>
      </c>
      <c r="G200" s="1673">
        <v>0</v>
      </c>
      <c r="H200" s="1673">
        <v>0</v>
      </c>
      <c r="I200" s="1673">
        <v>0</v>
      </c>
      <c r="J200" s="1673">
        <v>0</v>
      </c>
      <c r="K200" s="1673">
        <v>0</v>
      </c>
      <c r="L200" s="1673">
        <v>0</v>
      </c>
      <c r="M200" s="1673">
        <v>0</v>
      </c>
      <c r="N200" s="1673">
        <v>0</v>
      </c>
      <c r="O200" s="1673">
        <v>0</v>
      </c>
      <c r="P200" s="1673">
        <v>0</v>
      </c>
      <c r="Q200" s="1673">
        <v>0</v>
      </c>
      <c r="R200" s="1673">
        <v>0</v>
      </c>
      <c r="S200" s="1673">
        <v>0</v>
      </c>
      <c r="T200" s="1673">
        <v>0</v>
      </c>
      <c r="U200" s="1673">
        <v>0</v>
      </c>
      <c r="V200" s="1673">
        <v>0</v>
      </c>
      <c r="W200" s="1673">
        <v>0</v>
      </c>
      <c r="X200" s="1673">
        <v>0</v>
      </c>
      <c r="Y200" s="1673">
        <v>0</v>
      </c>
      <c r="Z200" s="1673">
        <v>0</v>
      </c>
      <c r="AA200" s="1673">
        <v>0</v>
      </c>
      <c r="AB200" s="1673">
        <v>0</v>
      </c>
      <c r="AC200" s="1673">
        <v>0</v>
      </c>
      <c r="AD200" s="1673">
        <v>0</v>
      </c>
      <c r="AE200" s="1673">
        <v>0</v>
      </c>
      <c r="AF200" s="1673">
        <v>0</v>
      </c>
      <c r="AG200" s="1673">
        <v>0</v>
      </c>
      <c r="AH200" s="1673">
        <v>0</v>
      </c>
    </row>
    <row r="201" spans="1:34" ht="30" customHeight="1">
      <c r="A201" s="2021"/>
      <c r="B201" s="995" t="s">
        <v>802</v>
      </c>
      <c r="C201" s="1673">
        <f t="shared" si="30"/>
        <v>0</v>
      </c>
      <c r="D201" s="1673"/>
      <c r="E201" s="1673"/>
      <c r="F201" s="1673"/>
      <c r="G201" s="1673"/>
      <c r="H201" s="1673"/>
      <c r="I201" s="1673"/>
      <c r="J201" s="1673"/>
      <c r="K201" s="1673"/>
      <c r="L201" s="1673"/>
      <c r="M201" s="1673"/>
      <c r="N201" s="1673"/>
      <c r="O201" s="1673"/>
      <c r="P201" s="1673"/>
      <c r="Q201" s="1673"/>
      <c r="R201" s="1673"/>
      <c r="S201" s="1673"/>
      <c r="T201" s="1673"/>
      <c r="U201" s="1673"/>
      <c r="V201" s="1673"/>
      <c r="W201" s="1673"/>
      <c r="X201" s="1673"/>
      <c r="Y201" s="1673">
        <v>0</v>
      </c>
      <c r="Z201" s="1673">
        <v>0</v>
      </c>
      <c r="AA201" s="1673">
        <v>0</v>
      </c>
      <c r="AB201" s="1673">
        <v>0</v>
      </c>
      <c r="AC201" s="1673">
        <v>0</v>
      </c>
      <c r="AD201" s="1673">
        <v>0</v>
      </c>
      <c r="AE201" s="1673">
        <v>0</v>
      </c>
      <c r="AF201" s="1673">
        <v>0</v>
      </c>
      <c r="AG201" s="1673">
        <v>0</v>
      </c>
      <c r="AH201" s="1673">
        <v>0</v>
      </c>
    </row>
    <row r="202" spans="1:34" ht="30" customHeight="1">
      <c r="A202" s="2021"/>
      <c r="B202" s="995" t="s">
        <v>803</v>
      </c>
      <c r="C202" s="1673">
        <f t="shared" si="30"/>
        <v>0</v>
      </c>
      <c r="D202" s="1673"/>
      <c r="E202" s="1673"/>
      <c r="F202" s="1673"/>
      <c r="G202" s="1673"/>
      <c r="H202" s="1673"/>
      <c r="I202" s="1673"/>
      <c r="J202" s="1673"/>
      <c r="K202" s="1673"/>
      <c r="L202" s="1673"/>
      <c r="M202" s="1673"/>
      <c r="N202" s="1673"/>
      <c r="O202" s="1673"/>
      <c r="P202" s="1673"/>
      <c r="Q202" s="1673"/>
      <c r="R202" s="1673"/>
      <c r="S202" s="1673"/>
      <c r="T202" s="1673"/>
      <c r="U202" s="1673"/>
      <c r="V202" s="1673"/>
      <c r="W202" s="1673"/>
      <c r="X202" s="1673"/>
      <c r="Y202" s="1673">
        <v>0</v>
      </c>
      <c r="Z202" s="1673">
        <v>0</v>
      </c>
      <c r="AA202" s="1673">
        <v>0</v>
      </c>
      <c r="AB202" s="1673">
        <v>0</v>
      </c>
      <c r="AC202" s="1673">
        <v>0</v>
      </c>
      <c r="AD202" s="1673">
        <v>0</v>
      </c>
      <c r="AE202" s="1673">
        <v>0</v>
      </c>
      <c r="AF202" s="1673">
        <v>0</v>
      </c>
      <c r="AG202" s="1673">
        <v>0</v>
      </c>
      <c r="AH202" s="1673">
        <v>0</v>
      </c>
    </row>
    <row r="203" spans="1:34" ht="30" customHeight="1">
      <c r="A203" s="2021"/>
      <c r="B203" s="1011" t="s">
        <v>804</v>
      </c>
      <c r="C203" s="1673">
        <f t="shared" si="30"/>
        <v>0</v>
      </c>
      <c r="D203" s="1673"/>
      <c r="E203" s="1673"/>
      <c r="F203" s="1673"/>
      <c r="G203" s="1673"/>
      <c r="H203" s="1673"/>
      <c r="I203" s="1673"/>
      <c r="J203" s="1673"/>
      <c r="K203" s="1673"/>
      <c r="L203" s="1673"/>
      <c r="M203" s="1673"/>
      <c r="N203" s="1673"/>
      <c r="O203" s="1673"/>
      <c r="P203" s="1673"/>
      <c r="Q203" s="1673"/>
      <c r="R203" s="1673"/>
      <c r="S203" s="1673"/>
      <c r="T203" s="1673"/>
      <c r="U203" s="1673"/>
      <c r="V203" s="1673"/>
      <c r="W203" s="1673"/>
      <c r="X203" s="1673"/>
      <c r="Y203" s="1673">
        <v>0</v>
      </c>
      <c r="Z203" s="1673">
        <v>0</v>
      </c>
      <c r="AA203" s="1673">
        <v>0</v>
      </c>
      <c r="AB203" s="1673">
        <v>0</v>
      </c>
      <c r="AC203" s="1673">
        <v>0</v>
      </c>
      <c r="AD203" s="1673">
        <v>0</v>
      </c>
      <c r="AE203" s="1673">
        <v>0</v>
      </c>
      <c r="AF203" s="1673">
        <v>0</v>
      </c>
      <c r="AG203" s="1673">
        <v>0</v>
      </c>
      <c r="AH203" s="1673">
        <v>0</v>
      </c>
    </row>
    <row r="204" spans="1:34" ht="30" customHeight="1">
      <c r="A204" s="2021"/>
      <c r="B204" s="1011" t="s">
        <v>805</v>
      </c>
      <c r="C204" s="1673">
        <f t="shared" si="30"/>
        <v>0</v>
      </c>
      <c r="D204" s="1673"/>
      <c r="E204" s="1673"/>
      <c r="F204" s="1673"/>
      <c r="G204" s="1673"/>
      <c r="H204" s="1673"/>
      <c r="I204" s="1673"/>
      <c r="J204" s="1673"/>
      <c r="K204" s="1673"/>
      <c r="L204" s="1673"/>
      <c r="M204" s="1673"/>
      <c r="N204" s="1673"/>
      <c r="O204" s="1673"/>
      <c r="P204" s="1673"/>
      <c r="Q204" s="1673"/>
      <c r="R204" s="1673"/>
      <c r="S204" s="1673"/>
      <c r="T204" s="1673"/>
      <c r="U204" s="1673"/>
      <c r="V204" s="1673"/>
      <c r="W204" s="1673"/>
      <c r="X204" s="1673"/>
      <c r="Y204" s="1673">
        <v>0</v>
      </c>
      <c r="Z204" s="1673">
        <v>0</v>
      </c>
      <c r="AA204" s="1673">
        <v>0</v>
      </c>
      <c r="AB204" s="1673">
        <v>0</v>
      </c>
      <c r="AC204" s="1673">
        <v>0</v>
      </c>
      <c r="AD204" s="1673">
        <v>0</v>
      </c>
      <c r="AE204" s="1673">
        <v>0</v>
      </c>
      <c r="AF204" s="1673">
        <v>0</v>
      </c>
      <c r="AG204" s="1673">
        <v>0</v>
      </c>
      <c r="AH204" s="1673">
        <v>0</v>
      </c>
    </row>
    <row r="205" spans="1:34" s="1708" customFormat="1" ht="30" customHeight="1">
      <c r="A205" s="2021"/>
      <c r="B205" s="1011" t="s">
        <v>1536</v>
      </c>
      <c r="C205" s="1673">
        <f t="shared" si="30"/>
        <v>0</v>
      </c>
      <c r="D205" s="1673">
        <v>0</v>
      </c>
      <c r="E205" s="1673">
        <v>0</v>
      </c>
      <c r="F205" s="1673">
        <v>0</v>
      </c>
      <c r="G205" s="1673">
        <v>0</v>
      </c>
      <c r="H205" s="1673">
        <v>0</v>
      </c>
      <c r="I205" s="1673">
        <v>0</v>
      </c>
      <c r="J205" s="1673">
        <v>0</v>
      </c>
      <c r="K205" s="1673">
        <v>0</v>
      </c>
      <c r="L205" s="1673">
        <v>0</v>
      </c>
      <c r="M205" s="1673">
        <v>0</v>
      </c>
      <c r="N205" s="1673">
        <v>0</v>
      </c>
      <c r="O205" s="1673">
        <v>0</v>
      </c>
      <c r="P205" s="1673">
        <v>0</v>
      </c>
      <c r="Q205" s="1673">
        <v>0</v>
      </c>
      <c r="R205" s="1673">
        <v>0</v>
      </c>
      <c r="S205" s="1673">
        <v>0</v>
      </c>
      <c r="T205" s="1673">
        <v>0</v>
      </c>
      <c r="U205" s="1673">
        <v>0</v>
      </c>
      <c r="V205" s="1673">
        <v>0</v>
      </c>
      <c r="W205" s="1673">
        <v>0</v>
      </c>
      <c r="X205" s="1673">
        <v>0</v>
      </c>
      <c r="Y205" s="1673">
        <v>0</v>
      </c>
      <c r="Z205" s="1673">
        <v>0</v>
      </c>
      <c r="AA205" s="1673">
        <v>0</v>
      </c>
      <c r="AB205" s="1673">
        <v>0</v>
      </c>
      <c r="AC205" s="1673">
        <v>0</v>
      </c>
      <c r="AD205" s="1673">
        <v>0</v>
      </c>
      <c r="AE205" s="1673">
        <v>0</v>
      </c>
      <c r="AF205" s="1673">
        <v>0</v>
      </c>
      <c r="AG205" s="1673">
        <v>0</v>
      </c>
      <c r="AH205" s="1673">
        <v>0</v>
      </c>
    </row>
    <row r="206" spans="1:34" ht="30" customHeight="1">
      <c r="A206" s="2021"/>
      <c r="B206" s="995" t="s">
        <v>807</v>
      </c>
      <c r="C206" s="1673">
        <f t="shared" si="30"/>
        <v>0</v>
      </c>
      <c r="D206" s="1673"/>
      <c r="E206" s="1673"/>
      <c r="F206" s="1673"/>
      <c r="G206" s="1673"/>
      <c r="H206" s="1673"/>
      <c r="I206" s="1673"/>
      <c r="J206" s="1673"/>
      <c r="K206" s="1673"/>
      <c r="L206" s="1673"/>
      <c r="M206" s="1673"/>
      <c r="N206" s="1673"/>
      <c r="O206" s="1673"/>
      <c r="P206" s="1673"/>
      <c r="Q206" s="1673"/>
      <c r="R206" s="1673"/>
      <c r="S206" s="1673"/>
      <c r="T206" s="1673"/>
      <c r="U206" s="1673"/>
      <c r="V206" s="1673"/>
      <c r="W206" s="1673"/>
      <c r="X206" s="1673"/>
      <c r="Y206" s="1673">
        <v>0</v>
      </c>
      <c r="Z206" s="1673">
        <v>0</v>
      </c>
      <c r="AA206" s="1673">
        <v>0</v>
      </c>
      <c r="AB206" s="1673">
        <v>0</v>
      </c>
      <c r="AC206" s="1673">
        <v>0</v>
      </c>
      <c r="AD206" s="1673">
        <v>0</v>
      </c>
      <c r="AE206" s="1673">
        <v>0</v>
      </c>
      <c r="AF206" s="1673">
        <v>0</v>
      </c>
      <c r="AG206" s="1673">
        <v>0</v>
      </c>
      <c r="AH206" s="1673">
        <v>0</v>
      </c>
    </row>
    <row r="207" spans="1:34" ht="30" customHeight="1">
      <c r="A207" s="2021"/>
      <c r="B207" s="991" t="s">
        <v>808</v>
      </c>
      <c r="C207" s="1673">
        <f t="shared" si="30"/>
        <v>1703.89</v>
      </c>
      <c r="D207" s="1673"/>
      <c r="E207" s="1674"/>
      <c r="F207" s="1674"/>
      <c r="G207" s="1674"/>
      <c r="H207" s="1674"/>
      <c r="I207" s="1674"/>
      <c r="J207" s="1674"/>
      <c r="K207" s="1674"/>
      <c r="L207" s="1674"/>
      <c r="M207" s="1674">
        <v>599.88000000000011</v>
      </c>
      <c r="N207" s="1674">
        <v>486.92000000000007</v>
      </c>
      <c r="O207" s="1674"/>
      <c r="P207" s="1674"/>
      <c r="Q207" s="1674"/>
      <c r="R207" s="1674"/>
      <c r="S207" s="1674"/>
      <c r="T207" s="1674"/>
      <c r="U207" s="1674"/>
      <c r="V207" s="1674"/>
      <c r="W207" s="1674"/>
      <c r="X207" s="1674"/>
      <c r="Y207" s="1673">
        <v>0</v>
      </c>
      <c r="Z207" s="1673">
        <v>0</v>
      </c>
      <c r="AA207" s="1673">
        <v>0</v>
      </c>
      <c r="AB207" s="1673">
        <v>0</v>
      </c>
      <c r="AC207" s="1673">
        <v>0</v>
      </c>
      <c r="AD207" s="1673">
        <v>0</v>
      </c>
      <c r="AE207" s="1673">
        <v>0</v>
      </c>
      <c r="AF207" s="1673">
        <v>350</v>
      </c>
      <c r="AG207" s="1673">
        <v>267.08999999999997</v>
      </c>
      <c r="AH207" s="1673">
        <v>0</v>
      </c>
    </row>
    <row r="208" spans="1:34" ht="30" customHeight="1">
      <c r="A208" s="2021"/>
      <c r="B208" s="1011" t="s">
        <v>821</v>
      </c>
      <c r="C208" s="1673">
        <f t="shared" si="30"/>
        <v>0</v>
      </c>
      <c r="D208" s="1673"/>
      <c r="E208" s="1673"/>
      <c r="F208" s="1673"/>
      <c r="G208" s="1673"/>
      <c r="H208" s="1673"/>
      <c r="I208" s="1673"/>
      <c r="J208" s="1673"/>
      <c r="K208" s="1673"/>
      <c r="L208" s="1673"/>
      <c r="M208" s="1673"/>
      <c r="N208" s="1673"/>
      <c r="O208" s="1673"/>
      <c r="P208" s="1673"/>
      <c r="Q208" s="1673"/>
      <c r="R208" s="1673"/>
      <c r="S208" s="1673"/>
      <c r="T208" s="1673"/>
      <c r="U208" s="1673"/>
      <c r="V208" s="1673"/>
      <c r="W208" s="1673"/>
      <c r="X208" s="1673"/>
      <c r="Y208" s="1673">
        <v>0</v>
      </c>
      <c r="Z208" s="1673">
        <v>0</v>
      </c>
      <c r="AA208" s="1673">
        <v>0</v>
      </c>
      <c r="AB208" s="1673">
        <v>0</v>
      </c>
      <c r="AC208" s="1673">
        <v>0</v>
      </c>
      <c r="AD208" s="1673">
        <v>0</v>
      </c>
      <c r="AE208" s="1673">
        <v>0</v>
      </c>
      <c r="AF208" s="1673">
        <v>0</v>
      </c>
      <c r="AG208" s="1673">
        <v>0</v>
      </c>
      <c r="AH208" s="1673">
        <v>0</v>
      </c>
    </row>
    <row r="209" spans="1:34" ht="30" customHeight="1">
      <c r="A209" s="2021"/>
      <c r="B209" s="1011" t="s">
        <v>822</v>
      </c>
      <c r="C209" s="1673">
        <f t="shared" si="30"/>
        <v>0</v>
      </c>
      <c r="D209" s="1673"/>
      <c r="E209" s="1673"/>
      <c r="F209" s="1673"/>
      <c r="G209" s="1673"/>
      <c r="H209" s="1673"/>
      <c r="I209" s="1673"/>
      <c r="J209" s="1673"/>
      <c r="K209" s="1673"/>
      <c r="L209" s="1673"/>
      <c r="M209" s="1673"/>
      <c r="N209" s="1673"/>
      <c r="O209" s="1673"/>
      <c r="P209" s="1673"/>
      <c r="Q209" s="1673"/>
      <c r="R209" s="1673"/>
      <c r="S209" s="1673"/>
      <c r="T209" s="1673"/>
      <c r="U209" s="1673"/>
      <c r="V209" s="1673"/>
      <c r="W209" s="1673"/>
      <c r="X209" s="1673"/>
      <c r="Y209" s="1673">
        <v>0</v>
      </c>
      <c r="Z209" s="1673">
        <v>0</v>
      </c>
      <c r="AA209" s="1673">
        <v>0</v>
      </c>
      <c r="AB209" s="1673">
        <v>0</v>
      </c>
      <c r="AC209" s="1673">
        <v>0</v>
      </c>
      <c r="AD209" s="1673">
        <v>0</v>
      </c>
      <c r="AE209" s="1673">
        <v>0</v>
      </c>
      <c r="AF209" s="1673">
        <v>0</v>
      </c>
      <c r="AG209" s="1673">
        <v>0</v>
      </c>
      <c r="AH209" s="1673">
        <v>0</v>
      </c>
    </row>
    <row r="210" spans="1:34" ht="19.5" customHeight="1">
      <c r="A210" s="2021"/>
      <c r="B210" s="1249" t="s">
        <v>952</v>
      </c>
      <c r="C210" s="1673">
        <f t="shared" si="30"/>
        <v>0</v>
      </c>
      <c r="D210" s="1673"/>
      <c r="E210" s="1673"/>
      <c r="F210" s="1673"/>
      <c r="G210" s="1673"/>
      <c r="H210" s="1673"/>
      <c r="I210" s="1673"/>
      <c r="J210" s="1673"/>
      <c r="K210" s="1673"/>
      <c r="L210" s="1673"/>
      <c r="M210" s="1673"/>
      <c r="N210" s="1673"/>
      <c r="O210" s="1673"/>
      <c r="P210" s="1673"/>
      <c r="Q210" s="1673"/>
      <c r="R210" s="1673"/>
      <c r="S210" s="1673"/>
      <c r="T210" s="1673"/>
      <c r="U210" s="1673"/>
      <c r="V210" s="1673"/>
      <c r="W210" s="1673"/>
      <c r="X210" s="1673"/>
      <c r="Y210" s="1673">
        <v>0</v>
      </c>
      <c r="Z210" s="1673">
        <v>0</v>
      </c>
      <c r="AA210" s="1673">
        <v>0</v>
      </c>
      <c r="AB210" s="1673">
        <v>0</v>
      </c>
      <c r="AC210" s="1673">
        <v>0</v>
      </c>
      <c r="AD210" s="1673">
        <v>0</v>
      </c>
      <c r="AE210" s="1673">
        <v>0</v>
      </c>
      <c r="AF210" s="1673">
        <v>0</v>
      </c>
      <c r="AG210" s="1673">
        <v>0</v>
      </c>
      <c r="AH210" s="1673">
        <v>0</v>
      </c>
    </row>
    <row r="211" spans="1:34" ht="19.5" customHeight="1">
      <c r="A211" s="2391" t="s">
        <v>783</v>
      </c>
      <c r="B211" s="1675" t="s">
        <v>41</v>
      </c>
      <c r="C211" s="1676">
        <f t="shared" si="30"/>
        <v>12342.79</v>
      </c>
      <c r="D211" s="1675">
        <f>SUM('서구 배수관'!D212:'서구 배수관'!D233)</f>
        <v>7316.05</v>
      </c>
      <c r="E211" s="1675">
        <f>SUM('서구 배수관'!E212:'서구 배수관'!E233)</f>
        <v>0.84</v>
      </c>
      <c r="F211" s="1675">
        <f>SUM('서구 배수관'!F212:'서구 배수관'!F233)</f>
        <v>0</v>
      </c>
      <c r="G211" s="1675">
        <f>SUM('서구 배수관'!G212:'서구 배수관'!G233)</f>
        <v>0</v>
      </c>
      <c r="H211" s="1675">
        <f>SUM('서구 배수관'!H212:'서구 배수관'!H233)</f>
        <v>1802.9099999999996</v>
      </c>
      <c r="I211" s="1675">
        <f>SUM('서구 배수관'!I212:'서구 배수관'!I233)</f>
        <v>1</v>
      </c>
      <c r="J211" s="1675">
        <f>SUM('서구 배수관'!J212:'서구 배수관'!J233)</f>
        <v>1173.8599999999997</v>
      </c>
      <c r="K211" s="1675">
        <f>SUM('서구 배수관'!K212:'서구 배수관'!K233)</f>
        <v>0</v>
      </c>
      <c r="L211" s="1675">
        <f>SUM('서구 배수관'!L212:'서구 배수관'!L233)</f>
        <v>0</v>
      </c>
      <c r="M211" s="1675">
        <f>SUM('서구 배수관'!M212:'서구 배수관'!M233)</f>
        <v>0</v>
      </c>
      <c r="N211" s="1675">
        <f>SUM('서구 배수관'!N212:'서구 배수관'!N233)</f>
        <v>0</v>
      </c>
      <c r="O211" s="1675">
        <f>SUM('서구 배수관'!O212:'서구 배수관'!O233)</f>
        <v>0</v>
      </c>
      <c r="P211" s="1675">
        <f>SUM('서구 배수관'!P212:'서구 배수관'!P233)</f>
        <v>0</v>
      </c>
      <c r="Q211" s="1675">
        <f>SUM('서구 배수관'!Q212:'서구 배수관'!Q233)</f>
        <v>0</v>
      </c>
      <c r="R211" s="1675">
        <f>SUM('서구 배수관'!R212:'서구 배수관'!R233)</f>
        <v>0</v>
      </c>
      <c r="S211" s="1675">
        <f>SUM('서구 배수관'!S212:'서구 배수관'!S233)</f>
        <v>0</v>
      </c>
      <c r="T211" s="1675">
        <f>SUM('서구 배수관'!T212:'서구 배수관'!T233)</f>
        <v>0</v>
      </c>
      <c r="U211" s="1675">
        <f>SUM('서구 배수관'!U212:'서구 배수관'!U233)</f>
        <v>22.42</v>
      </c>
      <c r="V211" s="1675">
        <f>SUM('서구 배수관'!V212:'서구 배수관'!V233)</f>
        <v>1464.65</v>
      </c>
      <c r="W211" s="1675">
        <f>SUM('서구 배수관'!W212:'서구 배수관'!W233)</f>
        <v>3.37</v>
      </c>
      <c r="X211" s="1675">
        <f>SUM('서구 배수관'!X212:'서구 배수관'!X233)</f>
        <v>0</v>
      </c>
      <c r="Y211" s="1675">
        <f>SUM('서구 배수관'!Y212:'서구 배수관'!Y233)</f>
        <v>0</v>
      </c>
      <c r="Z211" s="1675">
        <f>SUM('서구 배수관'!Z212:'서구 배수관'!Z233)</f>
        <v>0</v>
      </c>
      <c r="AA211" s="1675">
        <f>SUM('서구 배수관'!AA212:'서구 배수관'!AA233)</f>
        <v>1.23</v>
      </c>
      <c r="AB211" s="1675">
        <f>SUM('서구 배수관'!AB212:'서구 배수관'!AB233)</f>
        <v>279.14999999999998</v>
      </c>
      <c r="AC211" s="1675">
        <f>SUM('서구 배수관'!AC212:'서구 배수관'!AC233)</f>
        <v>0</v>
      </c>
      <c r="AD211" s="1675">
        <f>SUM('서구 배수관'!AD212:'서구 배수관'!AD233)</f>
        <v>276.54000000000002</v>
      </c>
      <c r="AE211" s="1675">
        <f>SUM('서구 배수관'!AE212:'서구 배수관'!AE233)</f>
        <v>0</v>
      </c>
      <c r="AF211" s="1675">
        <f>SUM('서구 배수관'!AF212:'서구 배수관'!AF233)</f>
        <v>0</v>
      </c>
      <c r="AG211" s="1675">
        <f>SUM('서구 배수관'!AG212:'서구 배수관'!AG233)</f>
        <v>0.77</v>
      </c>
      <c r="AH211" s="1675">
        <f>SUM('서구 배수관'!AH212:'서구 배수관'!AH233)</f>
        <v>0</v>
      </c>
    </row>
    <row r="212" spans="1:34" ht="19.5" customHeight="1">
      <c r="A212" s="2391" t="s">
        <v>783</v>
      </c>
      <c r="B212" s="989" t="s">
        <v>951</v>
      </c>
      <c r="C212" s="1673">
        <f t="shared" si="30"/>
        <v>0</v>
      </c>
      <c r="D212" s="1673"/>
      <c r="E212" s="1673"/>
      <c r="F212" s="1673"/>
      <c r="G212" s="1673"/>
      <c r="H212" s="1673"/>
      <c r="I212" s="1673"/>
      <c r="J212" s="1673"/>
      <c r="K212" s="1673"/>
      <c r="L212" s="1673"/>
      <c r="M212" s="1673"/>
      <c r="N212" s="1673"/>
      <c r="O212" s="1673"/>
      <c r="P212" s="1673"/>
      <c r="Q212" s="1673"/>
      <c r="R212" s="1673"/>
      <c r="S212" s="1673"/>
      <c r="T212" s="1673"/>
      <c r="U212" s="1673"/>
      <c r="V212" s="1673"/>
      <c r="W212" s="1673"/>
      <c r="X212" s="1673"/>
      <c r="Y212" s="1673">
        <v>0</v>
      </c>
      <c r="Z212" s="1673">
        <v>0</v>
      </c>
      <c r="AA212" s="1673">
        <v>0</v>
      </c>
      <c r="AB212" s="1673">
        <v>0</v>
      </c>
      <c r="AC212" s="1673">
        <v>0</v>
      </c>
      <c r="AD212" s="1673">
        <v>0</v>
      </c>
      <c r="AE212" s="1673">
        <v>0</v>
      </c>
      <c r="AF212" s="1673">
        <v>0</v>
      </c>
      <c r="AG212" s="1673">
        <v>0</v>
      </c>
      <c r="AH212" s="1673">
        <v>0</v>
      </c>
    </row>
    <row r="213" spans="1:34" ht="30" customHeight="1">
      <c r="A213" s="2021"/>
      <c r="B213" s="989" t="s">
        <v>796</v>
      </c>
      <c r="C213" s="1673">
        <f t="shared" si="30"/>
        <v>0</v>
      </c>
      <c r="D213" s="1673"/>
      <c r="E213" s="1673"/>
      <c r="F213" s="1673"/>
      <c r="G213" s="1673"/>
      <c r="H213" s="1673"/>
      <c r="I213" s="1673"/>
      <c r="J213" s="1673"/>
      <c r="K213" s="1673"/>
      <c r="L213" s="1673"/>
      <c r="M213" s="1673"/>
      <c r="N213" s="1673"/>
      <c r="O213" s="1673"/>
      <c r="P213" s="1673"/>
      <c r="Q213" s="1673"/>
      <c r="R213" s="1673"/>
      <c r="S213" s="1673"/>
      <c r="T213" s="1673"/>
      <c r="U213" s="1673"/>
      <c r="V213" s="1673"/>
      <c r="W213" s="1673"/>
      <c r="X213" s="1673"/>
      <c r="Y213" s="1673">
        <v>0</v>
      </c>
      <c r="Z213" s="1673">
        <v>0</v>
      </c>
      <c r="AA213" s="1673">
        <v>0</v>
      </c>
      <c r="AB213" s="1673">
        <v>0</v>
      </c>
      <c r="AC213" s="1673">
        <v>0</v>
      </c>
      <c r="AD213" s="1673">
        <v>0</v>
      </c>
      <c r="AE213" s="1673">
        <v>0</v>
      </c>
      <c r="AF213" s="1673">
        <v>0</v>
      </c>
      <c r="AG213" s="1673">
        <v>0</v>
      </c>
      <c r="AH213" s="1673">
        <v>0</v>
      </c>
    </row>
    <row r="214" spans="1:34" ht="30" customHeight="1">
      <c r="A214" s="2021"/>
      <c r="B214" s="989" t="s">
        <v>797</v>
      </c>
      <c r="C214" s="1673">
        <f t="shared" si="30"/>
        <v>0</v>
      </c>
      <c r="D214" s="1673"/>
      <c r="E214" s="1673"/>
      <c r="F214" s="1673"/>
      <c r="G214" s="1673"/>
      <c r="H214" s="1673"/>
      <c r="I214" s="1673"/>
      <c r="J214" s="1673"/>
      <c r="K214" s="1673"/>
      <c r="L214" s="1673"/>
      <c r="M214" s="1673"/>
      <c r="N214" s="1673"/>
      <c r="O214" s="1673"/>
      <c r="P214" s="1673"/>
      <c r="Q214" s="1673"/>
      <c r="R214" s="1673"/>
      <c r="S214" s="1673"/>
      <c r="T214" s="1673"/>
      <c r="U214" s="1673"/>
      <c r="V214" s="1673"/>
      <c r="W214" s="1673"/>
      <c r="X214" s="1673"/>
      <c r="Y214" s="1673">
        <v>0</v>
      </c>
      <c r="Z214" s="1673">
        <v>0</v>
      </c>
      <c r="AA214" s="1673">
        <v>0</v>
      </c>
      <c r="AB214" s="1673">
        <v>0</v>
      </c>
      <c r="AC214" s="1673">
        <v>0</v>
      </c>
      <c r="AD214" s="1673">
        <v>0</v>
      </c>
      <c r="AE214" s="1673">
        <v>0</v>
      </c>
      <c r="AF214" s="1673">
        <v>0</v>
      </c>
      <c r="AG214" s="1673">
        <v>0</v>
      </c>
      <c r="AH214" s="1673">
        <v>0</v>
      </c>
    </row>
    <row r="215" spans="1:34" ht="30" customHeight="1">
      <c r="A215" s="2021"/>
      <c r="B215" s="989" t="s">
        <v>798</v>
      </c>
      <c r="C215" s="1673">
        <f t="shared" si="30"/>
        <v>0</v>
      </c>
      <c r="D215" s="1673"/>
      <c r="E215" s="1673"/>
      <c r="F215" s="1673"/>
      <c r="G215" s="1673"/>
      <c r="H215" s="1673"/>
      <c r="I215" s="1673"/>
      <c r="J215" s="1673"/>
      <c r="K215" s="1673"/>
      <c r="L215" s="1673"/>
      <c r="M215" s="1673"/>
      <c r="N215" s="1673"/>
      <c r="O215" s="1673"/>
      <c r="P215" s="1673"/>
      <c r="Q215" s="1673"/>
      <c r="R215" s="1673"/>
      <c r="S215" s="1673"/>
      <c r="T215" s="1673"/>
      <c r="U215" s="1673"/>
      <c r="V215" s="1673"/>
      <c r="W215" s="1673"/>
      <c r="X215" s="1673"/>
      <c r="Y215" s="1673">
        <v>0</v>
      </c>
      <c r="Z215" s="1673">
        <v>0</v>
      </c>
      <c r="AA215" s="1673">
        <v>0</v>
      </c>
      <c r="AB215" s="1673">
        <v>0</v>
      </c>
      <c r="AC215" s="1673">
        <v>0</v>
      </c>
      <c r="AD215" s="1673">
        <v>0</v>
      </c>
      <c r="AE215" s="1673">
        <v>0</v>
      </c>
      <c r="AF215" s="1673">
        <v>0</v>
      </c>
      <c r="AG215" s="1673">
        <v>0</v>
      </c>
      <c r="AH215" s="1673">
        <v>0</v>
      </c>
    </row>
    <row r="216" spans="1:34" ht="30" customHeight="1">
      <c r="A216" s="2021"/>
      <c r="B216" s="989" t="s">
        <v>780</v>
      </c>
      <c r="C216" s="1673">
        <f t="shared" si="30"/>
        <v>9318.7800000000007</v>
      </c>
      <c r="D216" s="1673">
        <v>4292.8100000000004</v>
      </c>
      <c r="E216" s="1674">
        <v>0.84</v>
      </c>
      <c r="F216" s="1674"/>
      <c r="G216" s="1674"/>
      <c r="H216" s="1674">
        <v>1802.9099999999996</v>
      </c>
      <c r="I216" s="1674">
        <v>1</v>
      </c>
      <c r="J216" s="1674">
        <v>1173.8599999999997</v>
      </c>
      <c r="K216" s="1674"/>
      <c r="L216" s="1674"/>
      <c r="M216" s="1674"/>
      <c r="N216" s="1674"/>
      <c r="O216" s="1674"/>
      <c r="P216" s="1674"/>
      <c r="Q216" s="1674"/>
      <c r="R216" s="1674"/>
      <c r="S216" s="1674"/>
      <c r="T216" s="1674"/>
      <c r="U216" s="1674">
        <v>22.42</v>
      </c>
      <c r="V216" s="1674">
        <v>1464.65</v>
      </c>
      <c r="W216" s="1674">
        <v>3.37</v>
      </c>
      <c r="X216" s="1673"/>
      <c r="Y216" s="1673">
        <v>0</v>
      </c>
      <c r="Z216" s="1673">
        <v>0</v>
      </c>
      <c r="AA216" s="1673">
        <v>1.23</v>
      </c>
      <c r="AB216" s="1673">
        <v>279.14999999999998</v>
      </c>
      <c r="AC216" s="1673">
        <v>0</v>
      </c>
      <c r="AD216" s="1673">
        <v>276.54000000000002</v>
      </c>
      <c r="AE216" s="1673">
        <v>0</v>
      </c>
      <c r="AF216" s="1673">
        <v>0</v>
      </c>
      <c r="AG216" s="1673">
        <v>0</v>
      </c>
      <c r="AH216" s="1673">
        <v>0</v>
      </c>
    </row>
    <row r="217" spans="1:34" ht="30" customHeight="1">
      <c r="A217" s="2021"/>
      <c r="B217" s="991" t="s">
        <v>781</v>
      </c>
      <c r="C217" s="1673">
        <f t="shared" si="30"/>
        <v>2883.66</v>
      </c>
      <c r="D217" s="1673">
        <v>2883.66</v>
      </c>
      <c r="E217" s="1673"/>
      <c r="F217" s="1673"/>
      <c r="G217" s="1673"/>
      <c r="H217" s="1673"/>
      <c r="I217" s="1673"/>
      <c r="J217" s="1673"/>
      <c r="K217" s="1673"/>
      <c r="L217" s="1673"/>
      <c r="M217" s="1673"/>
      <c r="N217" s="1673"/>
      <c r="O217" s="1673"/>
      <c r="P217" s="1673"/>
      <c r="Q217" s="1673"/>
      <c r="R217" s="1673"/>
      <c r="S217" s="1673"/>
      <c r="T217" s="1673"/>
      <c r="U217" s="1673"/>
      <c r="V217" s="1673"/>
      <c r="W217" s="1673"/>
      <c r="X217" s="1673"/>
      <c r="Y217" s="1673">
        <v>0</v>
      </c>
      <c r="Z217" s="1673">
        <v>0</v>
      </c>
      <c r="AA217" s="1673">
        <v>0</v>
      </c>
      <c r="AB217" s="1673">
        <v>0</v>
      </c>
      <c r="AC217" s="1673">
        <v>0</v>
      </c>
      <c r="AD217" s="1673">
        <v>0</v>
      </c>
      <c r="AE217" s="1673">
        <v>0</v>
      </c>
      <c r="AF217" s="1673">
        <v>0</v>
      </c>
      <c r="AG217" s="1673">
        <v>0</v>
      </c>
      <c r="AH217" s="1673">
        <v>0</v>
      </c>
    </row>
    <row r="218" spans="1:34" ht="30" customHeight="1">
      <c r="A218" s="2021"/>
      <c r="B218" s="991" t="s">
        <v>786</v>
      </c>
      <c r="C218" s="1673">
        <f t="shared" si="30"/>
        <v>0</v>
      </c>
      <c r="D218" s="1673"/>
      <c r="E218" s="1673"/>
      <c r="F218" s="1673"/>
      <c r="G218" s="1673"/>
      <c r="H218" s="1673"/>
      <c r="I218" s="1673"/>
      <c r="J218" s="1673"/>
      <c r="K218" s="1673"/>
      <c r="L218" s="1673"/>
      <c r="M218" s="1673"/>
      <c r="N218" s="1673"/>
      <c r="O218" s="1673"/>
      <c r="P218" s="1673"/>
      <c r="Q218" s="1673"/>
      <c r="R218" s="1673"/>
      <c r="S218" s="1673"/>
      <c r="T218" s="1673"/>
      <c r="U218" s="1673"/>
      <c r="V218" s="1673"/>
      <c r="W218" s="1673"/>
      <c r="X218" s="1673"/>
      <c r="Y218" s="1673">
        <v>0</v>
      </c>
      <c r="Z218" s="1673">
        <v>0</v>
      </c>
      <c r="AA218" s="1673">
        <v>0</v>
      </c>
      <c r="AB218" s="1673">
        <v>0</v>
      </c>
      <c r="AC218" s="1673">
        <v>0</v>
      </c>
      <c r="AD218" s="1673">
        <v>0</v>
      </c>
      <c r="AE218" s="1673">
        <v>0</v>
      </c>
      <c r="AF218" s="1673">
        <v>0</v>
      </c>
      <c r="AG218" s="1673">
        <v>0</v>
      </c>
      <c r="AH218" s="1673">
        <v>0</v>
      </c>
    </row>
    <row r="219" spans="1:34" ht="30" customHeight="1">
      <c r="A219" s="2021"/>
      <c r="B219" s="991" t="s">
        <v>799</v>
      </c>
      <c r="C219" s="1673">
        <f t="shared" si="30"/>
        <v>0</v>
      </c>
      <c r="D219" s="1673"/>
      <c r="E219" s="1673"/>
      <c r="F219" s="1673"/>
      <c r="G219" s="1673"/>
      <c r="H219" s="1673"/>
      <c r="I219" s="1673"/>
      <c r="J219" s="1673"/>
      <c r="K219" s="1673"/>
      <c r="L219" s="1673"/>
      <c r="M219" s="1673"/>
      <c r="N219" s="1673"/>
      <c r="O219" s="1673"/>
      <c r="P219" s="1673"/>
      <c r="Q219" s="1673"/>
      <c r="R219" s="1673"/>
      <c r="S219" s="1673"/>
      <c r="T219" s="1673"/>
      <c r="U219" s="1673"/>
      <c r="V219" s="1673"/>
      <c r="W219" s="1673"/>
      <c r="X219" s="1673"/>
      <c r="Y219" s="1673">
        <v>0</v>
      </c>
      <c r="Z219" s="1673">
        <v>0</v>
      </c>
      <c r="AA219" s="1673">
        <v>0</v>
      </c>
      <c r="AB219" s="1673">
        <v>0</v>
      </c>
      <c r="AC219" s="1673">
        <v>0</v>
      </c>
      <c r="AD219" s="1673">
        <v>0</v>
      </c>
      <c r="AE219" s="1673">
        <v>0</v>
      </c>
      <c r="AF219" s="1673">
        <v>0</v>
      </c>
      <c r="AG219" s="1673">
        <v>0</v>
      </c>
      <c r="AH219" s="1673">
        <v>0</v>
      </c>
    </row>
    <row r="220" spans="1:34" ht="30" customHeight="1">
      <c r="A220" s="2021"/>
      <c r="B220" s="991" t="s">
        <v>787</v>
      </c>
      <c r="C220" s="1673">
        <f t="shared" si="30"/>
        <v>0</v>
      </c>
      <c r="D220" s="1673"/>
      <c r="E220" s="1673"/>
      <c r="F220" s="1673"/>
      <c r="G220" s="1673"/>
      <c r="H220" s="1673"/>
      <c r="I220" s="1673"/>
      <c r="J220" s="1673"/>
      <c r="K220" s="1673"/>
      <c r="L220" s="1673"/>
      <c r="M220" s="1673"/>
      <c r="N220" s="1673"/>
      <c r="O220" s="1673"/>
      <c r="P220" s="1673"/>
      <c r="Q220" s="1673"/>
      <c r="R220" s="1673"/>
      <c r="S220" s="1673"/>
      <c r="T220" s="1673"/>
      <c r="U220" s="1673"/>
      <c r="V220" s="1673"/>
      <c r="W220" s="1673"/>
      <c r="X220" s="1673"/>
      <c r="Y220" s="1673">
        <v>0</v>
      </c>
      <c r="Z220" s="1673">
        <v>0</v>
      </c>
      <c r="AA220" s="1673">
        <v>0</v>
      </c>
      <c r="AB220" s="1673">
        <v>0</v>
      </c>
      <c r="AC220" s="1673">
        <v>0</v>
      </c>
      <c r="AD220" s="1673">
        <v>0</v>
      </c>
      <c r="AE220" s="1673">
        <v>0</v>
      </c>
      <c r="AF220" s="1673">
        <v>0</v>
      </c>
      <c r="AG220" s="1673">
        <v>0</v>
      </c>
      <c r="AH220" s="1673">
        <v>0</v>
      </c>
    </row>
    <row r="221" spans="1:34" s="1710" customFormat="1" ht="30" customHeight="1">
      <c r="A221" s="2021"/>
      <c r="B221" s="991" t="s">
        <v>1533</v>
      </c>
      <c r="C221" s="1673">
        <f>SUM(D221:AH221)</f>
        <v>0</v>
      </c>
      <c r="D221" s="1673">
        <v>0</v>
      </c>
      <c r="E221" s="1673">
        <v>0</v>
      </c>
      <c r="F221" s="1673">
        <v>0</v>
      </c>
      <c r="G221" s="1673">
        <v>0</v>
      </c>
      <c r="H221" s="1673">
        <v>0</v>
      </c>
      <c r="I221" s="1673">
        <v>0</v>
      </c>
      <c r="J221" s="1673">
        <v>0</v>
      </c>
      <c r="K221" s="1673">
        <v>0</v>
      </c>
      <c r="L221" s="1673">
        <v>0</v>
      </c>
      <c r="M221" s="1673">
        <v>0</v>
      </c>
      <c r="N221" s="1673">
        <v>0</v>
      </c>
      <c r="O221" s="1673">
        <v>0</v>
      </c>
      <c r="P221" s="1673">
        <v>0</v>
      </c>
      <c r="Q221" s="1673">
        <v>0</v>
      </c>
      <c r="R221" s="1673">
        <v>0</v>
      </c>
      <c r="S221" s="1673">
        <v>0</v>
      </c>
      <c r="T221" s="1673">
        <v>0</v>
      </c>
      <c r="U221" s="1673">
        <v>0</v>
      </c>
      <c r="V221" s="1673">
        <v>0</v>
      </c>
      <c r="W221" s="1673">
        <v>0</v>
      </c>
      <c r="X221" s="1673">
        <v>0</v>
      </c>
      <c r="Y221" s="1673">
        <v>0</v>
      </c>
      <c r="Z221" s="1673">
        <v>0</v>
      </c>
      <c r="AA221" s="1673">
        <v>0</v>
      </c>
      <c r="AB221" s="1673">
        <v>0</v>
      </c>
      <c r="AC221" s="1673">
        <v>0</v>
      </c>
      <c r="AD221" s="1673">
        <v>0</v>
      </c>
      <c r="AE221" s="1673">
        <v>0</v>
      </c>
      <c r="AF221" s="1673">
        <v>0</v>
      </c>
      <c r="AG221" s="1673">
        <v>0</v>
      </c>
      <c r="AH221" s="1673">
        <v>0</v>
      </c>
    </row>
    <row r="222" spans="1:34" s="1710" customFormat="1" ht="30" customHeight="1">
      <c r="A222" s="2021"/>
      <c r="B222" s="991" t="s">
        <v>1534</v>
      </c>
      <c r="C222" s="1673">
        <f>SUM(D222:AH222)</f>
        <v>0</v>
      </c>
      <c r="D222" s="1673">
        <v>0</v>
      </c>
      <c r="E222" s="1673">
        <v>0</v>
      </c>
      <c r="F222" s="1673">
        <v>0</v>
      </c>
      <c r="G222" s="1673">
        <v>0</v>
      </c>
      <c r="H222" s="1673">
        <v>0</v>
      </c>
      <c r="I222" s="1673">
        <v>0</v>
      </c>
      <c r="J222" s="1673">
        <v>0</v>
      </c>
      <c r="K222" s="1673">
        <v>0</v>
      </c>
      <c r="L222" s="1673">
        <v>0</v>
      </c>
      <c r="M222" s="1673">
        <v>0</v>
      </c>
      <c r="N222" s="1673">
        <v>0</v>
      </c>
      <c r="O222" s="1673">
        <v>0</v>
      </c>
      <c r="P222" s="1673">
        <v>0</v>
      </c>
      <c r="Q222" s="1673">
        <v>0</v>
      </c>
      <c r="R222" s="1673">
        <v>0</v>
      </c>
      <c r="S222" s="1673">
        <v>0</v>
      </c>
      <c r="T222" s="1673">
        <v>0</v>
      </c>
      <c r="U222" s="1673">
        <v>0</v>
      </c>
      <c r="V222" s="1673">
        <v>0</v>
      </c>
      <c r="W222" s="1673">
        <v>0</v>
      </c>
      <c r="X222" s="1673">
        <v>0</v>
      </c>
      <c r="Y222" s="1673">
        <v>0</v>
      </c>
      <c r="Z222" s="1673">
        <v>0</v>
      </c>
      <c r="AA222" s="1673">
        <v>0</v>
      </c>
      <c r="AB222" s="1673">
        <v>0</v>
      </c>
      <c r="AC222" s="1673">
        <v>0</v>
      </c>
      <c r="AD222" s="1673">
        <v>0</v>
      </c>
      <c r="AE222" s="1673">
        <v>0</v>
      </c>
      <c r="AF222" s="1673">
        <v>0</v>
      </c>
      <c r="AG222" s="1673">
        <v>0</v>
      </c>
      <c r="AH222" s="1673">
        <v>0</v>
      </c>
    </row>
    <row r="223" spans="1:34" s="1710" customFormat="1" ht="30" customHeight="1">
      <c r="A223" s="2021"/>
      <c r="B223" s="989" t="s">
        <v>1535</v>
      </c>
      <c r="C223" s="1673">
        <f>SUM(D223:AH223)</f>
        <v>0</v>
      </c>
      <c r="D223" s="1673">
        <v>0</v>
      </c>
      <c r="E223" s="1673">
        <v>0</v>
      </c>
      <c r="F223" s="1673">
        <v>0</v>
      </c>
      <c r="G223" s="1673">
        <v>0</v>
      </c>
      <c r="H223" s="1673">
        <v>0</v>
      </c>
      <c r="I223" s="1673">
        <v>0</v>
      </c>
      <c r="J223" s="1673">
        <v>0</v>
      </c>
      <c r="K223" s="1673">
        <v>0</v>
      </c>
      <c r="L223" s="1673">
        <v>0</v>
      </c>
      <c r="M223" s="1673">
        <v>0</v>
      </c>
      <c r="N223" s="1673">
        <v>0</v>
      </c>
      <c r="O223" s="1673">
        <v>0</v>
      </c>
      <c r="P223" s="1673">
        <v>0</v>
      </c>
      <c r="Q223" s="1673">
        <v>0</v>
      </c>
      <c r="R223" s="1673">
        <v>0</v>
      </c>
      <c r="S223" s="1673">
        <v>0</v>
      </c>
      <c r="T223" s="1673">
        <v>0</v>
      </c>
      <c r="U223" s="1673">
        <v>0</v>
      </c>
      <c r="V223" s="1673">
        <v>0</v>
      </c>
      <c r="W223" s="1673">
        <v>0</v>
      </c>
      <c r="X223" s="1673">
        <v>0</v>
      </c>
      <c r="Y223" s="1673">
        <v>0</v>
      </c>
      <c r="Z223" s="1673">
        <v>0</v>
      </c>
      <c r="AA223" s="1673">
        <v>0</v>
      </c>
      <c r="AB223" s="1673">
        <v>0</v>
      </c>
      <c r="AC223" s="1673">
        <v>0</v>
      </c>
      <c r="AD223" s="1673">
        <v>0</v>
      </c>
      <c r="AE223" s="1673">
        <v>0</v>
      </c>
      <c r="AF223" s="1673">
        <v>0</v>
      </c>
      <c r="AG223" s="1673">
        <v>0</v>
      </c>
      <c r="AH223" s="1673">
        <v>0</v>
      </c>
    </row>
    <row r="224" spans="1:34" ht="30" customHeight="1">
      <c r="A224" s="2021"/>
      <c r="B224" s="995" t="s">
        <v>802</v>
      </c>
      <c r="C224" s="1673">
        <f t="shared" si="30"/>
        <v>0</v>
      </c>
      <c r="D224" s="1673"/>
      <c r="E224" s="1673"/>
      <c r="F224" s="1673"/>
      <c r="G224" s="1673"/>
      <c r="H224" s="1673"/>
      <c r="I224" s="1673"/>
      <c r="J224" s="1673"/>
      <c r="K224" s="1673"/>
      <c r="L224" s="1673"/>
      <c r="M224" s="1673"/>
      <c r="N224" s="1673"/>
      <c r="O224" s="1673"/>
      <c r="P224" s="1673"/>
      <c r="Q224" s="1673"/>
      <c r="R224" s="1673"/>
      <c r="S224" s="1673"/>
      <c r="T224" s="1673"/>
      <c r="U224" s="1673"/>
      <c r="V224" s="1673"/>
      <c r="W224" s="1673"/>
      <c r="X224" s="1673"/>
      <c r="Y224" s="1673">
        <v>0</v>
      </c>
      <c r="Z224" s="1673">
        <v>0</v>
      </c>
      <c r="AA224" s="1673">
        <v>0</v>
      </c>
      <c r="AB224" s="1673">
        <v>0</v>
      </c>
      <c r="AC224" s="1673">
        <v>0</v>
      </c>
      <c r="AD224" s="1673">
        <v>0</v>
      </c>
      <c r="AE224" s="1673">
        <v>0</v>
      </c>
      <c r="AF224" s="1673">
        <v>0</v>
      </c>
      <c r="AG224" s="1673">
        <v>0</v>
      </c>
      <c r="AH224" s="1673">
        <v>0</v>
      </c>
    </row>
    <row r="225" spans="1:34" ht="30" customHeight="1">
      <c r="A225" s="2021"/>
      <c r="B225" s="995" t="s">
        <v>803</v>
      </c>
      <c r="C225" s="1673">
        <f t="shared" si="30"/>
        <v>0</v>
      </c>
      <c r="D225" s="1673"/>
      <c r="E225" s="1673"/>
      <c r="F225" s="1673"/>
      <c r="G225" s="1673"/>
      <c r="H225" s="1673"/>
      <c r="I225" s="1673"/>
      <c r="J225" s="1673"/>
      <c r="K225" s="1673"/>
      <c r="L225" s="1673"/>
      <c r="M225" s="1673"/>
      <c r="N225" s="1673"/>
      <c r="O225" s="1673"/>
      <c r="P225" s="1673"/>
      <c r="Q225" s="1673"/>
      <c r="R225" s="1673"/>
      <c r="S225" s="1673"/>
      <c r="T225" s="1673"/>
      <c r="U225" s="1673"/>
      <c r="V225" s="1673"/>
      <c r="W225" s="1673"/>
      <c r="X225" s="1673"/>
      <c r="Y225" s="1673">
        <v>0</v>
      </c>
      <c r="Z225" s="1673">
        <v>0</v>
      </c>
      <c r="AA225" s="1673">
        <v>0</v>
      </c>
      <c r="AB225" s="1673">
        <v>0</v>
      </c>
      <c r="AC225" s="1673">
        <v>0</v>
      </c>
      <c r="AD225" s="1673">
        <v>0</v>
      </c>
      <c r="AE225" s="1673">
        <v>0</v>
      </c>
      <c r="AF225" s="1673">
        <v>0</v>
      </c>
      <c r="AG225" s="1673">
        <v>0</v>
      </c>
      <c r="AH225" s="1673">
        <v>0</v>
      </c>
    </row>
    <row r="226" spans="1:34" ht="30" customHeight="1">
      <c r="A226" s="2021"/>
      <c r="B226" s="1011" t="s">
        <v>804</v>
      </c>
      <c r="C226" s="1673">
        <f t="shared" si="30"/>
        <v>0</v>
      </c>
      <c r="D226" s="1673"/>
      <c r="E226" s="1673"/>
      <c r="F226" s="1673"/>
      <c r="G226" s="1673"/>
      <c r="H226" s="1673"/>
      <c r="I226" s="1673"/>
      <c r="J226" s="1673"/>
      <c r="K226" s="1673"/>
      <c r="L226" s="1673"/>
      <c r="M226" s="1673"/>
      <c r="N226" s="1673"/>
      <c r="O226" s="1673"/>
      <c r="P226" s="1673"/>
      <c r="Q226" s="1673"/>
      <c r="R226" s="1673"/>
      <c r="S226" s="1673"/>
      <c r="T226" s="1673"/>
      <c r="U226" s="1673"/>
      <c r="V226" s="1673"/>
      <c r="W226" s="1673"/>
      <c r="X226" s="1673"/>
      <c r="Y226" s="1673">
        <v>0</v>
      </c>
      <c r="Z226" s="1673">
        <v>0</v>
      </c>
      <c r="AA226" s="1673">
        <v>0</v>
      </c>
      <c r="AB226" s="1673">
        <v>0</v>
      </c>
      <c r="AC226" s="1673">
        <v>0</v>
      </c>
      <c r="AD226" s="1673">
        <v>0</v>
      </c>
      <c r="AE226" s="1673">
        <v>0</v>
      </c>
      <c r="AF226" s="1673">
        <v>0</v>
      </c>
      <c r="AG226" s="1673">
        <v>0</v>
      </c>
      <c r="AH226" s="1673">
        <v>0</v>
      </c>
    </row>
    <row r="227" spans="1:34" ht="30" customHeight="1">
      <c r="A227" s="2021"/>
      <c r="B227" s="1011" t="s">
        <v>805</v>
      </c>
      <c r="C227" s="1673">
        <f t="shared" si="30"/>
        <v>0.77</v>
      </c>
      <c r="D227" s="1673"/>
      <c r="E227" s="1673"/>
      <c r="F227" s="1673"/>
      <c r="G227" s="1673"/>
      <c r="H227" s="1673"/>
      <c r="I227" s="1673"/>
      <c r="J227" s="1673"/>
      <c r="K227" s="1673"/>
      <c r="L227" s="1673"/>
      <c r="M227" s="1673"/>
      <c r="N227" s="1673"/>
      <c r="O227" s="1673"/>
      <c r="P227" s="1673"/>
      <c r="Q227" s="1673"/>
      <c r="R227" s="1673"/>
      <c r="S227" s="1673"/>
      <c r="T227" s="1673"/>
      <c r="U227" s="1673"/>
      <c r="V227" s="1673"/>
      <c r="W227" s="1673"/>
      <c r="X227" s="1673"/>
      <c r="Y227" s="1673">
        <v>0</v>
      </c>
      <c r="Z227" s="1673">
        <v>0</v>
      </c>
      <c r="AA227" s="1673">
        <v>0</v>
      </c>
      <c r="AB227" s="1673">
        <v>0</v>
      </c>
      <c r="AC227" s="1673">
        <v>0</v>
      </c>
      <c r="AD227" s="1673">
        <v>0</v>
      </c>
      <c r="AE227" s="1673">
        <v>0</v>
      </c>
      <c r="AF227" s="1673">
        <v>0</v>
      </c>
      <c r="AG227" s="1673">
        <v>0.77</v>
      </c>
      <c r="AH227" s="1673">
        <v>0</v>
      </c>
    </row>
    <row r="228" spans="1:34" s="1708" customFormat="1" ht="30" customHeight="1">
      <c r="A228" s="2021"/>
      <c r="B228" s="1011" t="s">
        <v>1536</v>
      </c>
      <c r="C228" s="1673">
        <f t="shared" ref="C228" si="31">SUM(D228:AH228)</f>
        <v>0</v>
      </c>
      <c r="D228" s="1673">
        <v>0</v>
      </c>
      <c r="E228" s="1673">
        <v>0</v>
      </c>
      <c r="F228" s="1673">
        <v>0</v>
      </c>
      <c r="G228" s="1673">
        <v>0</v>
      </c>
      <c r="H228" s="1673">
        <v>0</v>
      </c>
      <c r="I228" s="1673">
        <v>0</v>
      </c>
      <c r="J228" s="1673">
        <v>0</v>
      </c>
      <c r="K228" s="1673">
        <v>0</v>
      </c>
      <c r="L228" s="1673">
        <v>0</v>
      </c>
      <c r="M228" s="1673">
        <v>0</v>
      </c>
      <c r="N228" s="1673">
        <v>0</v>
      </c>
      <c r="O228" s="1673">
        <v>0</v>
      </c>
      <c r="P228" s="1673">
        <v>0</v>
      </c>
      <c r="Q228" s="1673">
        <v>0</v>
      </c>
      <c r="R228" s="1673">
        <v>0</v>
      </c>
      <c r="S228" s="1673">
        <v>0</v>
      </c>
      <c r="T228" s="1673">
        <v>0</v>
      </c>
      <c r="U228" s="1673">
        <v>0</v>
      </c>
      <c r="V228" s="1673">
        <v>0</v>
      </c>
      <c r="W228" s="1673">
        <v>0</v>
      </c>
      <c r="X228" s="1673">
        <v>0</v>
      </c>
      <c r="Y228" s="1673">
        <v>0</v>
      </c>
      <c r="Z228" s="1673">
        <v>0</v>
      </c>
      <c r="AA228" s="1673">
        <v>0</v>
      </c>
      <c r="AB228" s="1673">
        <v>0</v>
      </c>
      <c r="AC228" s="1673">
        <v>0</v>
      </c>
      <c r="AD228" s="1673">
        <v>0</v>
      </c>
      <c r="AE228" s="1673">
        <v>0</v>
      </c>
      <c r="AF228" s="1673">
        <v>0</v>
      </c>
      <c r="AG228" s="1673">
        <v>0</v>
      </c>
      <c r="AH228" s="1673">
        <v>0</v>
      </c>
    </row>
    <row r="229" spans="1:34" ht="30" customHeight="1">
      <c r="A229" s="2021"/>
      <c r="B229" s="995" t="s">
        <v>807</v>
      </c>
      <c r="C229" s="1673">
        <f t="shared" si="30"/>
        <v>0</v>
      </c>
      <c r="D229" s="1673"/>
      <c r="E229" s="1673"/>
      <c r="F229" s="1673"/>
      <c r="G229" s="1673"/>
      <c r="H229" s="1673"/>
      <c r="I229" s="1673"/>
      <c r="J229" s="1673"/>
      <c r="K229" s="1673"/>
      <c r="L229" s="1673"/>
      <c r="M229" s="1673"/>
      <c r="N229" s="1673"/>
      <c r="O229" s="1673"/>
      <c r="P229" s="1673"/>
      <c r="Q229" s="1673"/>
      <c r="R229" s="1673"/>
      <c r="S229" s="1673"/>
      <c r="T229" s="1673"/>
      <c r="U229" s="1673"/>
      <c r="V229" s="1673"/>
      <c r="W229" s="1673"/>
      <c r="X229" s="1673"/>
      <c r="Y229" s="1673">
        <v>0</v>
      </c>
      <c r="Z229" s="1673">
        <v>0</v>
      </c>
      <c r="AA229" s="1673">
        <v>0</v>
      </c>
      <c r="AB229" s="1673">
        <v>0</v>
      </c>
      <c r="AC229" s="1673">
        <v>0</v>
      </c>
      <c r="AD229" s="1673">
        <v>0</v>
      </c>
      <c r="AE229" s="1673">
        <v>0</v>
      </c>
      <c r="AF229" s="1673">
        <v>0</v>
      </c>
      <c r="AG229" s="1673">
        <v>0</v>
      </c>
      <c r="AH229" s="1673">
        <v>0</v>
      </c>
    </row>
    <row r="230" spans="1:34" ht="30" customHeight="1">
      <c r="A230" s="2021"/>
      <c r="B230" s="991" t="s">
        <v>808</v>
      </c>
      <c r="C230" s="1673">
        <f t="shared" si="30"/>
        <v>139.58000000000001</v>
      </c>
      <c r="D230" s="1673">
        <v>139.58000000000001</v>
      </c>
      <c r="E230" s="1673"/>
      <c r="F230" s="1673"/>
      <c r="G230" s="1673"/>
      <c r="H230" s="1673"/>
      <c r="I230" s="1673"/>
      <c r="J230" s="1673"/>
      <c r="K230" s="1673"/>
      <c r="L230" s="1673"/>
      <c r="M230" s="1673"/>
      <c r="N230" s="1673"/>
      <c r="O230" s="1673"/>
      <c r="P230" s="1673"/>
      <c r="Q230" s="1673"/>
      <c r="R230" s="1673"/>
      <c r="S230" s="1673"/>
      <c r="T230" s="1673"/>
      <c r="U230" s="1673"/>
      <c r="V230" s="1673"/>
      <c r="W230" s="1673"/>
      <c r="X230" s="1673"/>
      <c r="Y230" s="1673">
        <v>0</v>
      </c>
      <c r="Z230" s="1673">
        <v>0</v>
      </c>
      <c r="AA230" s="1673">
        <v>0</v>
      </c>
      <c r="AB230" s="1673">
        <v>0</v>
      </c>
      <c r="AC230" s="1673">
        <v>0</v>
      </c>
      <c r="AD230" s="1673">
        <v>0</v>
      </c>
      <c r="AE230" s="1673">
        <v>0</v>
      </c>
      <c r="AF230" s="1673">
        <v>0</v>
      </c>
      <c r="AG230" s="1673">
        <v>0</v>
      </c>
      <c r="AH230" s="1673">
        <v>0</v>
      </c>
    </row>
    <row r="231" spans="1:34" ht="30" customHeight="1">
      <c r="A231" s="2021"/>
      <c r="B231" s="1011" t="s">
        <v>821</v>
      </c>
      <c r="C231" s="1673">
        <f t="shared" si="30"/>
        <v>0</v>
      </c>
      <c r="D231" s="1673"/>
      <c r="E231" s="1673"/>
      <c r="F231" s="1673"/>
      <c r="G231" s="1673"/>
      <c r="H231" s="1673"/>
      <c r="I231" s="1673"/>
      <c r="J231" s="1673"/>
      <c r="K231" s="1673"/>
      <c r="L231" s="1673"/>
      <c r="M231" s="1673"/>
      <c r="N231" s="1673"/>
      <c r="O231" s="1673"/>
      <c r="P231" s="1673"/>
      <c r="Q231" s="1673"/>
      <c r="R231" s="1673"/>
      <c r="S231" s="1673"/>
      <c r="T231" s="1673"/>
      <c r="U231" s="1673"/>
      <c r="V231" s="1673"/>
      <c r="W231" s="1673"/>
      <c r="X231" s="1673"/>
      <c r="Y231" s="1673">
        <v>0</v>
      </c>
      <c r="Z231" s="1673">
        <v>0</v>
      </c>
      <c r="AA231" s="1673">
        <v>0</v>
      </c>
      <c r="AB231" s="1673">
        <v>0</v>
      </c>
      <c r="AC231" s="1673">
        <v>0</v>
      </c>
      <c r="AD231" s="1673">
        <v>0</v>
      </c>
      <c r="AE231" s="1673">
        <v>0</v>
      </c>
      <c r="AF231" s="1673">
        <v>0</v>
      </c>
      <c r="AG231" s="1673">
        <v>0</v>
      </c>
      <c r="AH231" s="1673">
        <v>0</v>
      </c>
    </row>
    <row r="232" spans="1:34" ht="30" customHeight="1">
      <c r="A232" s="2021"/>
      <c r="B232" s="1011" t="s">
        <v>822</v>
      </c>
      <c r="C232" s="1673">
        <f t="shared" si="30"/>
        <v>0</v>
      </c>
      <c r="D232" s="1673"/>
      <c r="E232" s="1673"/>
      <c r="F232" s="1673"/>
      <c r="G232" s="1673"/>
      <c r="H232" s="1673"/>
      <c r="I232" s="1673"/>
      <c r="J232" s="1673"/>
      <c r="K232" s="1673"/>
      <c r="L232" s="1673"/>
      <c r="M232" s="1673"/>
      <c r="N232" s="1673"/>
      <c r="O232" s="1673"/>
      <c r="P232" s="1673"/>
      <c r="Q232" s="1673"/>
      <c r="R232" s="1673"/>
      <c r="S232" s="1673"/>
      <c r="T232" s="1673"/>
      <c r="U232" s="1673"/>
      <c r="V232" s="1673"/>
      <c r="W232" s="1673"/>
      <c r="X232" s="1673"/>
      <c r="Y232" s="1673">
        <v>0</v>
      </c>
      <c r="Z232" s="1673">
        <v>0</v>
      </c>
      <c r="AA232" s="1673">
        <v>0</v>
      </c>
      <c r="AB232" s="1673">
        <v>0</v>
      </c>
      <c r="AC232" s="1673">
        <v>0</v>
      </c>
      <c r="AD232" s="1673">
        <v>0</v>
      </c>
      <c r="AE232" s="1673">
        <v>0</v>
      </c>
      <c r="AF232" s="1673">
        <v>0</v>
      </c>
      <c r="AG232" s="1673">
        <v>0</v>
      </c>
      <c r="AH232" s="1673">
        <v>0</v>
      </c>
    </row>
    <row r="233" spans="1:34" ht="19.5" customHeight="1">
      <c r="A233" s="2021"/>
      <c r="B233" s="1249" t="s">
        <v>952</v>
      </c>
      <c r="C233" s="1673">
        <f t="shared" si="30"/>
        <v>0</v>
      </c>
      <c r="D233" s="1673"/>
      <c r="E233" s="1673"/>
      <c r="F233" s="1673"/>
      <c r="G233" s="1673"/>
      <c r="H233" s="1673"/>
      <c r="I233" s="1673"/>
      <c r="J233" s="1673"/>
      <c r="K233" s="1673"/>
      <c r="L233" s="1673"/>
      <c r="M233" s="1673"/>
      <c r="N233" s="1673"/>
      <c r="O233" s="1673"/>
      <c r="P233" s="1673"/>
      <c r="Q233" s="1673"/>
      <c r="R233" s="1673"/>
      <c r="S233" s="1673"/>
      <c r="T233" s="1673"/>
      <c r="U233" s="1673"/>
      <c r="V233" s="1673"/>
      <c r="W233" s="1673"/>
      <c r="X233" s="1673"/>
      <c r="Y233" s="1673">
        <v>0</v>
      </c>
      <c r="Z233" s="1673">
        <v>0</v>
      </c>
      <c r="AA233" s="1673">
        <v>0</v>
      </c>
      <c r="AB233" s="1673">
        <v>0</v>
      </c>
      <c r="AC233" s="1673">
        <v>0</v>
      </c>
      <c r="AD233" s="1673">
        <v>0</v>
      </c>
      <c r="AE233" s="1673">
        <v>0</v>
      </c>
      <c r="AF233" s="1673">
        <v>0</v>
      </c>
      <c r="AG233" s="1673">
        <v>0</v>
      </c>
      <c r="AH233" s="1673">
        <v>0</v>
      </c>
    </row>
    <row r="234" spans="1:34" ht="19.5" customHeight="1">
      <c r="A234" s="2391" t="s">
        <v>815</v>
      </c>
      <c r="B234" s="1675" t="s">
        <v>41</v>
      </c>
      <c r="C234" s="1676">
        <f t="shared" si="30"/>
        <v>16291.540000000003</v>
      </c>
      <c r="D234" s="1675">
        <f>SUM('서구 배수관'!D235:'서구 배수관'!D256)</f>
        <v>8358.5500000000011</v>
      </c>
      <c r="E234" s="1675">
        <f>SUM('서구 배수관'!E235:'서구 배수관'!E256)</f>
        <v>0</v>
      </c>
      <c r="F234" s="1675">
        <f>SUM('서구 배수관'!F235:'서구 배수관'!F256)</f>
        <v>0</v>
      </c>
      <c r="G234" s="1675">
        <f>SUM('서구 배수관'!G235:'서구 배수관'!G256)</f>
        <v>130.88</v>
      </c>
      <c r="H234" s="1675">
        <f>SUM('서구 배수관'!H235:'서구 배수관'!H256)</f>
        <v>607.20000000000005</v>
      </c>
      <c r="I234" s="1675">
        <f>SUM('서구 배수관'!I235:'서구 배수관'!I256)</f>
        <v>143.32</v>
      </c>
      <c r="J234" s="1675">
        <f>SUM('서구 배수관'!J235:'서구 배수관'!J256)</f>
        <v>1698.15</v>
      </c>
      <c r="K234" s="1675">
        <f>SUM('서구 배수관'!K235:'서구 배수관'!K256)</f>
        <v>223.23</v>
      </c>
      <c r="L234" s="1675">
        <f>SUM('서구 배수관'!L235:'서구 배수관'!L256)</f>
        <v>49.069999999999993</v>
      </c>
      <c r="M234" s="1675">
        <f>SUM('서구 배수관'!M235:'서구 배수관'!M256)</f>
        <v>0</v>
      </c>
      <c r="N234" s="1675">
        <f>SUM('서구 배수관'!N235:'서구 배수관'!N256)</f>
        <v>718.17</v>
      </c>
      <c r="O234" s="1675">
        <f>SUM('서구 배수관'!O235:'서구 배수관'!O256)</f>
        <v>0</v>
      </c>
      <c r="P234" s="1675">
        <f>SUM('서구 배수관'!P235:'서구 배수관'!P256)</f>
        <v>0</v>
      </c>
      <c r="Q234" s="1675">
        <f>SUM('서구 배수관'!Q235:'서구 배수관'!Q256)</f>
        <v>0</v>
      </c>
      <c r="R234" s="1675">
        <f>SUM('서구 배수관'!R235:'서구 배수관'!R256)</f>
        <v>0</v>
      </c>
      <c r="S234" s="1675">
        <f>SUM('서구 배수관'!S235:'서구 배수관'!S256)</f>
        <v>0</v>
      </c>
      <c r="T234" s="1675">
        <f>SUM('서구 배수관'!T235:'서구 배수관'!T256)</f>
        <v>136.17000000000002</v>
      </c>
      <c r="U234" s="1675">
        <f>SUM('서구 배수관'!U235:'서구 배수관'!U256)</f>
        <v>0</v>
      </c>
      <c r="V234" s="1675">
        <f>SUM('서구 배수관'!V235:'서구 배수관'!V256)</f>
        <v>53.6</v>
      </c>
      <c r="W234" s="1675">
        <f>SUM('서구 배수관'!W235:'서구 배수관'!W256)</f>
        <v>1157.54</v>
      </c>
      <c r="X234" s="1675">
        <f>SUM('서구 배수관'!X235:'서구 배수관'!X256)</f>
        <v>0</v>
      </c>
      <c r="Y234" s="1675">
        <f>SUM('서구 배수관'!Y235:'서구 배수관'!Y256)</f>
        <v>0</v>
      </c>
      <c r="Z234" s="1675">
        <f>SUM('서구 배수관'!Z235:'서구 배수관'!Z256)</f>
        <v>0</v>
      </c>
      <c r="AA234" s="1675">
        <f>SUM('서구 배수관'!AA235:'서구 배수관'!AA256)</f>
        <v>0</v>
      </c>
      <c r="AB234" s="1675">
        <f>SUM('서구 배수관'!AB235:'서구 배수관'!AB256)</f>
        <v>0</v>
      </c>
      <c r="AC234" s="1675">
        <f>SUM('서구 배수관'!AC235:'서구 배수관'!AC256)</f>
        <v>388.51</v>
      </c>
      <c r="AD234" s="1675">
        <f>SUM('서구 배수관'!AD235:'서구 배수관'!AD256)</f>
        <v>1073.6199999999999</v>
      </c>
      <c r="AE234" s="1675">
        <f>SUM('서구 배수관'!AE235:'서구 배수관'!AE256)</f>
        <v>1004.87</v>
      </c>
      <c r="AF234" s="1675">
        <f>SUM('서구 배수관'!AF235:'서구 배수관'!AF256)</f>
        <v>0</v>
      </c>
      <c r="AG234" s="1675">
        <f>SUM('서구 배수관'!AG235:'서구 배수관'!AG256)</f>
        <v>548.66</v>
      </c>
      <c r="AH234" s="1675">
        <f>SUM('서구 배수관'!AH235:'서구 배수관'!AH256)</f>
        <v>0</v>
      </c>
    </row>
    <row r="235" spans="1:34" ht="19.5" customHeight="1">
      <c r="A235" s="2391" t="s">
        <v>815</v>
      </c>
      <c r="B235" s="989" t="s">
        <v>951</v>
      </c>
      <c r="C235" s="1673">
        <f t="shared" si="30"/>
        <v>548.66</v>
      </c>
      <c r="D235" s="1673"/>
      <c r="E235" s="1673"/>
      <c r="F235" s="1673"/>
      <c r="G235" s="1673"/>
      <c r="H235" s="1673"/>
      <c r="I235" s="1673"/>
      <c r="J235" s="1673"/>
      <c r="K235" s="1673"/>
      <c r="L235" s="1673"/>
      <c r="M235" s="1673"/>
      <c r="N235" s="1673"/>
      <c r="O235" s="1673"/>
      <c r="P235" s="1673"/>
      <c r="Q235" s="1673"/>
      <c r="R235" s="1673"/>
      <c r="S235" s="1673"/>
      <c r="T235" s="1673"/>
      <c r="U235" s="1673"/>
      <c r="V235" s="1673"/>
      <c r="W235" s="1673"/>
      <c r="X235" s="1673"/>
      <c r="Y235" s="1673">
        <v>0</v>
      </c>
      <c r="Z235" s="1673">
        <v>0</v>
      </c>
      <c r="AA235" s="1673">
        <v>0</v>
      </c>
      <c r="AB235" s="1673">
        <v>0</v>
      </c>
      <c r="AC235" s="1673">
        <v>0</v>
      </c>
      <c r="AD235" s="1673">
        <v>0</v>
      </c>
      <c r="AE235" s="1673">
        <v>0</v>
      </c>
      <c r="AF235" s="1673">
        <v>0</v>
      </c>
      <c r="AG235" s="1673">
        <v>548.66</v>
      </c>
      <c r="AH235" s="1673">
        <v>0</v>
      </c>
    </row>
    <row r="236" spans="1:34" ht="30" customHeight="1">
      <c r="A236" s="2021"/>
      <c r="B236" s="989" t="s">
        <v>796</v>
      </c>
      <c r="C236" s="1673">
        <f t="shared" si="30"/>
        <v>0</v>
      </c>
      <c r="D236" s="1673"/>
      <c r="E236" s="1673"/>
      <c r="F236" s="1673"/>
      <c r="G236" s="1673"/>
      <c r="H236" s="1673"/>
      <c r="I236" s="1673"/>
      <c r="J236" s="1673"/>
      <c r="K236" s="1673"/>
      <c r="L236" s="1673"/>
      <c r="M236" s="1673"/>
      <c r="N236" s="1673"/>
      <c r="O236" s="1673"/>
      <c r="P236" s="1673"/>
      <c r="Q236" s="1673"/>
      <c r="R236" s="1673"/>
      <c r="S236" s="1673"/>
      <c r="T236" s="1673"/>
      <c r="U236" s="1673"/>
      <c r="V236" s="1673"/>
      <c r="W236" s="1673"/>
      <c r="X236" s="1673"/>
      <c r="Y236" s="1673">
        <v>0</v>
      </c>
      <c r="Z236" s="1673">
        <v>0</v>
      </c>
      <c r="AA236" s="1673">
        <v>0</v>
      </c>
      <c r="AB236" s="1673">
        <v>0</v>
      </c>
      <c r="AC236" s="1673">
        <v>0</v>
      </c>
      <c r="AD236" s="1673">
        <v>0</v>
      </c>
      <c r="AE236" s="1673">
        <v>0</v>
      </c>
      <c r="AF236" s="1673">
        <v>0</v>
      </c>
      <c r="AG236" s="1673">
        <v>0</v>
      </c>
      <c r="AH236" s="1673">
        <v>0</v>
      </c>
    </row>
    <row r="237" spans="1:34" ht="30" customHeight="1">
      <c r="A237" s="2021"/>
      <c r="B237" s="989" t="s">
        <v>797</v>
      </c>
      <c r="C237" s="1673">
        <f t="shared" si="30"/>
        <v>529.57000000000005</v>
      </c>
      <c r="D237" s="1673">
        <v>7.36</v>
      </c>
      <c r="E237" s="1674"/>
      <c r="F237" s="1674"/>
      <c r="G237" s="1674"/>
      <c r="H237" s="1674"/>
      <c r="I237" s="1674"/>
      <c r="J237" s="1674"/>
      <c r="K237" s="1674"/>
      <c r="L237" s="1674"/>
      <c r="M237" s="1674"/>
      <c r="N237" s="1674"/>
      <c r="O237" s="1674"/>
      <c r="P237" s="1674"/>
      <c r="Q237" s="1674"/>
      <c r="R237" s="1674"/>
      <c r="S237" s="1674"/>
      <c r="T237" s="1674">
        <v>12.83</v>
      </c>
      <c r="U237" s="1674"/>
      <c r="V237" s="1674"/>
      <c r="W237" s="1674">
        <v>509.38</v>
      </c>
      <c r="X237" s="1674"/>
      <c r="Y237" s="1673">
        <v>0</v>
      </c>
      <c r="Z237" s="1673">
        <v>0</v>
      </c>
      <c r="AA237" s="1673">
        <v>0</v>
      </c>
      <c r="AB237" s="1673">
        <v>0</v>
      </c>
      <c r="AC237" s="1673">
        <v>0</v>
      </c>
      <c r="AD237" s="1673">
        <v>0</v>
      </c>
      <c r="AE237" s="1673">
        <v>0</v>
      </c>
      <c r="AF237" s="1673">
        <v>0</v>
      </c>
      <c r="AG237" s="1673">
        <v>0</v>
      </c>
      <c r="AH237" s="1673">
        <v>0</v>
      </c>
    </row>
    <row r="238" spans="1:34" ht="30" customHeight="1">
      <c r="A238" s="2021"/>
      <c r="B238" s="989" t="s">
        <v>798</v>
      </c>
      <c r="C238" s="1673">
        <f t="shared" si="30"/>
        <v>0</v>
      </c>
      <c r="D238" s="1673"/>
      <c r="E238" s="1673"/>
      <c r="F238" s="1673"/>
      <c r="G238" s="1673"/>
      <c r="H238" s="1673"/>
      <c r="I238" s="1673"/>
      <c r="J238" s="1673"/>
      <c r="K238" s="1673"/>
      <c r="L238" s="1673"/>
      <c r="M238" s="1673"/>
      <c r="N238" s="1673"/>
      <c r="O238" s="1673"/>
      <c r="P238" s="1673"/>
      <c r="Q238" s="1673"/>
      <c r="R238" s="1673"/>
      <c r="S238" s="1673"/>
      <c r="T238" s="1673"/>
      <c r="U238" s="1673"/>
      <c r="V238" s="1673"/>
      <c r="W238" s="1673"/>
      <c r="X238" s="1673"/>
      <c r="Y238" s="1673">
        <v>0</v>
      </c>
      <c r="Z238" s="1673">
        <v>0</v>
      </c>
      <c r="AA238" s="1673">
        <v>0</v>
      </c>
      <c r="AB238" s="1673">
        <v>0</v>
      </c>
      <c r="AC238" s="1673">
        <v>0</v>
      </c>
      <c r="AD238" s="1673">
        <v>0</v>
      </c>
      <c r="AE238" s="1673">
        <v>0</v>
      </c>
      <c r="AF238" s="1673">
        <v>0</v>
      </c>
      <c r="AG238" s="1673">
        <v>0</v>
      </c>
      <c r="AH238" s="1673">
        <v>0</v>
      </c>
    </row>
    <row r="239" spans="1:34" ht="30" customHeight="1">
      <c r="A239" s="2021"/>
      <c r="B239" s="989" t="s">
        <v>780</v>
      </c>
      <c r="C239" s="1673">
        <f t="shared" si="30"/>
        <v>10830.800000000001</v>
      </c>
      <c r="D239" s="1673">
        <v>5492.36</v>
      </c>
      <c r="E239" s="1674"/>
      <c r="F239" s="1674"/>
      <c r="G239" s="1674">
        <v>130.88</v>
      </c>
      <c r="H239" s="1674">
        <v>577.72</v>
      </c>
      <c r="I239" s="1674">
        <v>143.32</v>
      </c>
      <c r="J239" s="1674">
        <v>1698.15</v>
      </c>
      <c r="K239" s="1674">
        <v>97.169999999999987</v>
      </c>
      <c r="L239" s="1674">
        <v>49.069999999999993</v>
      </c>
      <c r="M239" s="1674"/>
      <c r="N239" s="1674"/>
      <c r="O239" s="1674"/>
      <c r="P239" s="1674"/>
      <c r="Q239" s="1674"/>
      <c r="R239" s="1674"/>
      <c r="S239" s="1674"/>
      <c r="T239" s="1674">
        <v>123.34000000000002</v>
      </c>
      <c r="U239" s="1674"/>
      <c r="V239" s="1674">
        <v>51.79</v>
      </c>
      <c r="W239" s="1674"/>
      <c r="X239" s="1674"/>
      <c r="Y239" s="1673">
        <v>0</v>
      </c>
      <c r="Z239" s="1673">
        <v>0</v>
      </c>
      <c r="AA239" s="1673">
        <v>0</v>
      </c>
      <c r="AB239" s="1673">
        <v>0</v>
      </c>
      <c r="AC239" s="1673">
        <v>388.51</v>
      </c>
      <c r="AD239" s="1673">
        <v>1073.6199999999999</v>
      </c>
      <c r="AE239" s="1673">
        <v>1004.87</v>
      </c>
      <c r="AF239" s="1673">
        <v>0</v>
      </c>
      <c r="AG239" s="1673">
        <v>0</v>
      </c>
      <c r="AH239" s="1673">
        <v>0</v>
      </c>
    </row>
    <row r="240" spans="1:34" ht="30" customHeight="1">
      <c r="A240" s="2021"/>
      <c r="B240" s="991" t="s">
        <v>781</v>
      </c>
      <c r="C240" s="1673">
        <f t="shared" si="30"/>
        <v>1894.5300000000002</v>
      </c>
      <c r="D240" s="1673">
        <v>1146.8800000000001</v>
      </c>
      <c r="E240" s="1674"/>
      <c r="F240" s="1674"/>
      <c r="G240" s="1674"/>
      <c r="H240" s="1674">
        <v>29.48</v>
      </c>
      <c r="I240" s="1674"/>
      <c r="J240" s="1674"/>
      <c r="K240" s="1674"/>
      <c r="L240" s="1674"/>
      <c r="M240" s="1674"/>
      <c r="N240" s="1674">
        <v>718.17</v>
      </c>
      <c r="O240" s="1674"/>
      <c r="P240" s="1674"/>
      <c r="Q240" s="1674"/>
      <c r="R240" s="1674"/>
      <c r="S240" s="1674"/>
      <c r="T240" s="1674"/>
      <c r="U240" s="1674"/>
      <c r="V240" s="1674"/>
      <c r="W240" s="1674"/>
      <c r="X240" s="1673"/>
      <c r="Y240" s="1673">
        <v>0</v>
      </c>
      <c r="Z240" s="1673">
        <v>0</v>
      </c>
      <c r="AA240" s="1673">
        <v>0</v>
      </c>
      <c r="AB240" s="1673">
        <v>0</v>
      </c>
      <c r="AC240" s="1673">
        <v>0</v>
      </c>
      <c r="AD240" s="1673">
        <v>0</v>
      </c>
      <c r="AE240" s="1673">
        <v>0</v>
      </c>
      <c r="AF240" s="1673">
        <v>0</v>
      </c>
      <c r="AG240" s="1673">
        <v>0</v>
      </c>
      <c r="AH240" s="1673">
        <v>0</v>
      </c>
    </row>
    <row r="241" spans="1:34" ht="30" customHeight="1">
      <c r="A241" s="2021"/>
      <c r="B241" s="991" t="s">
        <v>786</v>
      </c>
      <c r="C241" s="1673">
        <f t="shared" si="30"/>
        <v>1704.66</v>
      </c>
      <c r="D241" s="1673">
        <v>1704.66</v>
      </c>
      <c r="E241" s="1673"/>
      <c r="F241" s="1673"/>
      <c r="G241" s="1673"/>
      <c r="H241" s="1673"/>
      <c r="I241" s="1673"/>
      <c r="J241" s="1673"/>
      <c r="K241" s="1673"/>
      <c r="L241" s="1673"/>
      <c r="M241" s="1673"/>
      <c r="N241" s="1673"/>
      <c r="O241" s="1673"/>
      <c r="P241" s="1673"/>
      <c r="Q241" s="1673"/>
      <c r="R241" s="1673"/>
      <c r="S241" s="1673"/>
      <c r="T241" s="1673"/>
      <c r="U241" s="1673"/>
      <c r="V241" s="1673"/>
      <c r="W241" s="1673"/>
      <c r="X241" s="1673"/>
      <c r="Y241" s="1673">
        <v>0</v>
      </c>
      <c r="Z241" s="1673">
        <v>0</v>
      </c>
      <c r="AA241" s="1673">
        <v>0</v>
      </c>
      <c r="AB241" s="1673">
        <v>0</v>
      </c>
      <c r="AC241" s="1673">
        <v>0</v>
      </c>
      <c r="AD241" s="1673">
        <v>0</v>
      </c>
      <c r="AE241" s="1673">
        <v>0</v>
      </c>
      <c r="AF241" s="1673">
        <v>0</v>
      </c>
      <c r="AG241" s="1673">
        <v>0</v>
      </c>
      <c r="AH241" s="1673">
        <v>0</v>
      </c>
    </row>
    <row r="242" spans="1:34" ht="30" customHeight="1">
      <c r="A242" s="2021"/>
      <c r="B242" s="991" t="s">
        <v>799</v>
      </c>
      <c r="C242" s="1673">
        <f t="shared" si="30"/>
        <v>0</v>
      </c>
      <c r="D242" s="1673"/>
      <c r="E242" s="1673"/>
      <c r="F242" s="1673"/>
      <c r="G242" s="1673"/>
      <c r="H242" s="1673"/>
      <c r="I242" s="1673"/>
      <c r="J242" s="1673"/>
      <c r="K242" s="1673"/>
      <c r="L242" s="1673"/>
      <c r="M242" s="1673"/>
      <c r="N242" s="1673"/>
      <c r="O242" s="1673"/>
      <c r="P242" s="1673"/>
      <c r="Q242" s="1673"/>
      <c r="R242" s="1673"/>
      <c r="S242" s="1673"/>
      <c r="T242" s="1673"/>
      <c r="U242" s="1673"/>
      <c r="V242" s="1673"/>
      <c r="W242" s="1673"/>
      <c r="X242" s="1673"/>
      <c r="Y242" s="1673">
        <v>0</v>
      </c>
      <c r="Z242" s="1673">
        <v>0</v>
      </c>
      <c r="AA242" s="1673">
        <v>0</v>
      </c>
      <c r="AB242" s="1673">
        <v>0</v>
      </c>
      <c r="AC242" s="1673">
        <v>0</v>
      </c>
      <c r="AD242" s="1673">
        <v>0</v>
      </c>
      <c r="AE242" s="1673">
        <v>0</v>
      </c>
      <c r="AF242" s="1673">
        <v>0</v>
      </c>
      <c r="AG242" s="1673">
        <v>0</v>
      </c>
      <c r="AH242" s="1673">
        <v>0</v>
      </c>
    </row>
    <row r="243" spans="1:34" ht="30" customHeight="1">
      <c r="A243" s="2021"/>
      <c r="B243" s="991" t="s">
        <v>787</v>
      </c>
      <c r="C243" s="1673">
        <f t="shared" si="30"/>
        <v>783.32</v>
      </c>
      <c r="D243" s="1673">
        <v>7.29</v>
      </c>
      <c r="E243" s="1674"/>
      <c r="F243" s="1674"/>
      <c r="G243" s="1674"/>
      <c r="H243" s="1674"/>
      <c r="I243" s="1674"/>
      <c r="J243" s="1674"/>
      <c r="K243" s="1674">
        <v>126.06</v>
      </c>
      <c r="L243" s="1674"/>
      <c r="M243" s="1674"/>
      <c r="N243" s="1674"/>
      <c r="O243" s="1674"/>
      <c r="P243" s="1674"/>
      <c r="Q243" s="1674"/>
      <c r="R243" s="1674"/>
      <c r="S243" s="1674"/>
      <c r="T243" s="1674"/>
      <c r="U243" s="1674"/>
      <c r="V243" s="1674">
        <v>1.81</v>
      </c>
      <c r="W243" s="1674">
        <v>648.16000000000008</v>
      </c>
      <c r="X243" s="1674"/>
      <c r="Y243" s="1673">
        <v>0</v>
      </c>
      <c r="Z243" s="1673">
        <v>0</v>
      </c>
      <c r="AA243" s="1673">
        <v>0</v>
      </c>
      <c r="AB243" s="1673">
        <v>0</v>
      </c>
      <c r="AC243" s="1673">
        <v>0</v>
      </c>
      <c r="AD243" s="1673">
        <v>0</v>
      </c>
      <c r="AE243" s="1673">
        <v>0</v>
      </c>
      <c r="AF243" s="1673">
        <v>0</v>
      </c>
      <c r="AG243" s="1673">
        <v>0</v>
      </c>
      <c r="AH243" s="1673">
        <v>0</v>
      </c>
    </row>
    <row r="244" spans="1:34" s="1710" customFormat="1" ht="30" customHeight="1">
      <c r="A244" s="2021"/>
      <c r="B244" s="991" t="s">
        <v>1533</v>
      </c>
      <c r="C244" s="1673">
        <f>SUM(D244:AH244)</f>
        <v>0</v>
      </c>
      <c r="D244" s="1673">
        <v>0</v>
      </c>
      <c r="E244" s="1673">
        <v>0</v>
      </c>
      <c r="F244" s="1673">
        <v>0</v>
      </c>
      <c r="G244" s="1673">
        <v>0</v>
      </c>
      <c r="H244" s="1673">
        <v>0</v>
      </c>
      <c r="I244" s="1673">
        <v>0</v>
      </c>
      <c r="J244" s="1673">
        <v>0</v>
      </c>
      <c r="K244" s="1673">
        <v>0</v>
      </c>
      <c r="L244" s="1673">
        <v>0</v>
      </c>
      <c r="M244" s="1673">
        <v>0</v>
      </c>
      <c r="N244" s="1673">
        <v>0</v>
      </c>
      <c r="O244" s="1673">
        <v>0</v>
      </c>
      <c r="P244" s="1673">
        <v>0</v>
      </c>
      <c r="Q244" s="1673">
        <v>0</v>
      </c>
      <c r="R244" s="1673">
        <v>0</v>
      </c>
      <c r="S244" s="1673">
        <v>0</v>
      </c>
      <c r="T244" s="1673">
        <v>0</v>
      </c>
      <c r="U244" s="1673">
        <v>0</v>
      </c>
      <c r="V244" s="1673">
        <v>0</v>
      </c>
      <c r="W244" s="1673">
        <v>0</v>
      </c>
      <c r="X244" s="1673">
        <v>0</v>
      </c>
      <c r="Y244" s="1673">
        <v>0</v>
      </c>
      <c r="Z244" s="1673">
        <v>0</v>
      </c>
      <c r="AA244" s="1673">
        <v>0</v>
      </c>
      <c r="AB244" s="1673">
        <v>0</v>
      </c>
      <c r="AC244" s="1673">
        <v>0</v>
      </c>
      <c r="AD244" s="1673">
        <v>0</v>
      </c>
      <c r="AE244" s="1673">
        <v>0</v>
      </c>
      <c r="AF244" s="1673">
        <v>0</v>
      </c>
      <c r="AG244" s="1673">
        <v>0</v>
      </c>
      <c r="AH244" s="1673">
        <v>0</v>
      </c>
    </row>
    <row r="245" spans="1:34" s="1710" customFormat="1" ht="30" customHeight="1">
      <c r="A245" s="2021"/>
      <c r="B245" s="991" t="s">
        <v>1534</v>
      </c>
      <c r="C245" s="1673">
        <f>SUM(D245:AH245)</f>
        <v>0</v>
      </c>
      <c r="D245" s="1673">
        <v>0</v>
      </c>
      <c r="E245" s="1673">
        <v>0</v>
      </c>
      <c r="F245" s="1673">
        <v>0</v>
      </c>
      <c r="G245" s="1673">
        <v>0</v>
      </c>
      <c r="H245" s="1673">
        <v>0</v>
      </c>
      <c r="I245" s="1673">
        <v>0</v>
      </c>
      <c r="J245" s="1673">
        <v>0</v>
      </c>
      <c r="K245" s="1673">
        <v>0</v>
      </c>
      <c r="L245" s="1673">
        <v>0</v>
      </c>
      <c r="M245" s="1673">
        <v>0</v>
      </c>
      <c r="N245" s="1673">
        <v>0</v>
      </c>
      <c r="O245" s="1673">
        <v>0</v>
      </c>
      <c r="P245" s="1673">
        <v>0</v>
      </c>
      <c r="Q245" s="1673">
        <v>0</v>
      </c>
      <c r="R245" s="1673">
        <v>0</v>
      </c>
      <c r="S245" s="1673">
        <v>0</v>
      </c>
      <c r="T245" s="1673">
        <v>0</v>
      </c>
      <c r="U245" s="1673">
        <v>0</v>
      </c>
      <c r="V245" s="1673">
        <v>0</v>
      </c>
      <c r="W245" s="1673">
        <v>0</v>
      </c>
      <c r="X245" s="1673">
        <v>0</v>
      </c>
      <c r="Y245" s="1673">
        <v>0</v>
      </c>
      <c r="Z245" s="1673">
        <v>0</v>
      </c>
      <c r="AA245" s="1673">
        <v>0</v>
      </c>
      <c r="AB245" s="1673">
        <v>0</v>
      </c>
      <c r="AC245" s="1673">
        <v>0</v>
      </c>
      <c r="AD245" s="1673">
        <v>0</v>
      </c>
      <c r="AE245" s="1673">
        <v>0</v>
      </c>
      <c r="AF245" s="1673">
        <v>0</v>
      </c>
      <c r="AG245" s="1673">
        <v>0</v>
      </c>
      <c r="AH245" s="1673">
        <v>0</v>
      </c>
    </row>
    <row r="246" spans="1:34" s="1710" customFormat="1" ht="30" customHeight="1">
      <c r="A246" s="2021"/>
      <c r="B246" s="989" t="s">
        <v>1535</v>
      </c>
      <c r="C246" s="1673">
        <f>SUM(D246:AH246)</f>
        <v>0</v>
      </c>
      <c r="D246" s="1673">
        <v>0</v>
      </c>
      <c r="E246" s="1673">
        <v>0</v>
      </c>
      <c r="F246" s="1673">
        <v>0</v>
      </c>
      <c r="G246" s="1673">
        <v>0</v>
      </c>
      <c r="H246" s="1673">
        <v>0</v>
      </c>
      <c r="I246" s="1673">
        <v>0</v>
      </c>
      <c r="J246" s="1673">
        <v>0</v>
      </c>
      <c r="K246" s="1673">
        <v>0</v>
      </c>
      <c r="L246" s="1673">
        <v>0</v>
      </c>
      <c r="M246" s="1673">
        <v>0</v>
      </c>
      <c r="N246" s="1673">
        <v>0</v>
      </c>
      <c r="O246" s="1673">
        <v>0</v>
      </c>
      <c r="P246" s="1673">
        <v>0</v>
      </c>
      <c r="Q246" s="1673">
        <v>0</v>
      </c>
      <c r="R246" s="1673">
        <v>0</v>
      </c>
      <c r="S246" s="1673">
        <v>0</v>
      </c>
      <c r="T246" s="1673">
        <v>0</v>
      </c>
      <c r="U246" s="1673">
        <v>0</v>
      </c>
      <c r="V246" s="1673">
        <v>0</v>
      </c>
      <c r="W246" s="1673">
        <v>0</v>
      </c>
      <c r="X246" s="1673">
        <v>0</v>
      </c>
      <c r="Y246" s="1673">
        <v>0</v>
      </c>
      <c r="Z246" s="1673">
        <v>0</v>
      </c>
      <c r="AA246" s="1673">
        <v>0</v>
      </c>
      <c r="AB246" s="1673">
        <v>0</v>
      </c>
      <c r="AC246" s="1673">
        <v>0</v>
      </c>
      <c r="AD246" s="1673">
        <v>0</v>
      </c>
      <c r="AE246" s="1673">
        <v>0</v>
      </c>
      <c r="AF246" s="1673">
        <v>0</v>
      </c>
      <c r="AG246" s="1673">
        <v>0</v>
      </c>
      <c r="AH246" s="1673">
        <v>0</v>
      </c>
    </row>
    <row r="247" spans="1:34" ht="30" customHeight="1">
      <c r="A247" s="2021"/>
      <c r="B247" s="995" t="s">
        <v>802</v>
      </c>
      <c r="C247" s="1673">
        <f t="shared" si="30"/>
        <v>0</v>
      </c>
      <c r="D247" s="1673"/>
      <c r="E247" s="1673"/>
      <c r="F247" s="1673"/>
      <c r="G247" s="1673"/>
      <c r="H247" s="1673"/>
      <c r="I247" s="1673"/>
      <c r="J247" s="1673"/>
      <c r="K247" s="1673"/>
      <c r="L247" s="1673"/>
      <c r="M247" s="1673"/>
      <c r="N247" s="1673"/>
      <c r="O247" s="1673"/>
      <c r="P247" s="1673"/>
      <c r="Q247" s="1673"/>
      <c r="R247" s="1673"/>
      <c r="S247" s="1673"/>
      <c r="T247" s="1673"/>
      <c r="U247" s="1673"/>
      <c r="V247" s="1673"/>
      <c r="W247" s="1673"/>
      <c r="X247" s="1673"/>
      <c r="Y247" s="1673">
        <v>0</v>
      </c>
      <c r="Z247" s="1673">
        <v>0</v>
      </c>
      <c r="AA247" s="1673">
        <v>0</v>
      </c>
      <c r="AB247" s="1673">
        <v>0</v>
      </c>
      <c r="AC247" s="1673">
        <v>0</v>
      </c>
      <c r="AD247" s="1673">
        <v>0</v>
      </c>
      <c r="AE247" s="1673">
        <v>0</v>
      </c>
      <c r="AF247" s="1673">
        <v>0</v>
      </c>
      <c r="AG247" s="1673">
        <v>0</v>
      </c>
      <c r="AH247" s="1673">
        <v>0</v>
      </c>
    </row>
    <row r="248" spans="1:34" ht="30" customHeight="1">
      <c r="A248" s="2021"/>
      <c r="B248" s="995" t="s">
        <v>803</v>
      </c>
      <c r="C248" s="1673">
        <f t="shared" si="30"/>
        <v>0</v>
      </c>
      <c r="D248" s="1673"/>
      <c r="E248" s="1673"/>
      <c r="F248" s="1673"/>
      <c r="G248" s="1673"/>
      <c r="H248" s="1673"/>
      <c r="I248" s="1673"/>
      <c r="J248" s="1673"/>
      <c r="K248" s="1673"/>
      <c r="L248" s="1673"/>
      <c r="M248" s="1673"/>
      <c r="N248" s="1673"/>
      <c r="O248" s="1673"/>
      <c r="P248" s="1673"/>
      <c r="Q248" s="1673"/>
      <c r="R248" s="1673"/>
      <c r="S248" s="1673"/>
      <c r="T248" s="1673"/>
      <c r="U248" s="1673"/>
      <c r="V248" s="1673"/>
      <c r="W248" s="1673"/>
      <c r="X248" s="1673"/>
      <c r="Y248" s="1673">
        <v>0</v>
      </c>
      <c r="Z248" s="1673">
        <v>0</v>
      </c>
      <c r="AA248" s="1673">
        <v>0</v>
      </c>
      <c r="AB248" s="1673">
        <v>0</v>
      </c>
      <c r="AC248" s="1673">
        <v>0</v>
      </c>
      <c r="AD248" s="1673">
        <v>0</v>
      </c>
      <c r="AE248" s="1673">
        <v>0</v>
      </c>
      <c r="AF248" s="1673">
        <v>0</v>
      </c>
      <c r="AG248" s="1673">
        <v>0</v>
      </c>
      <c r="AH248" s="1673">
        <v>0</v>
      </c>
    </row>
    <row r="249" spans="1:34" ht="30" customHeight="1">
      <c r="A249" s="2021"/>
      <c r="B249" s="1011" t="s">
        <v>804</v>
      </c>
      <c r="C249" s="1673">
        <f t="shared" si="30"/>
        <v>0</v>
      </c>
      <c r="D249" s="1673"/>
      <c r="E249" s="1673"/>
      <c r="F249" s="1673"/>
      <c r="G249" s="1673"/>
      <c r="H249" s="1673"/>
      <c r="I249" s="1673"/>
      <c r="J249" s="1673"/>
      <c r="K249" s="1673"/>
      <c r="L249" s="1673"/>
      <c r="M249" s="1673"/>
      <c r="N249" s="1673"/>
      <c r="O249" s="1673"/>
      <c r="P249" s="1673"/>
      <c r="Q249" s="1673"/>
      <c r="R249" s="1673"/>
      <c r="S249" s="1673"/>
      <c r="T249" s="1673"/>
      <c r="U249" s="1673"/>
      <c r="V249" s="1673"/>
      <c r="W249" s="1673"/>
      <c r="X249" s="1673"/>
      <c r="Y249" s="1673">
        <v>0</v>
      </c>
      <c r="Z249" s="1673">
        <v>0</v>
      </c>
      <c r="AA249" s="1673">
        <v>0</v>
      </c>
      <c r="AB249" s="1673">
        <v>0</v>
      </c>
      <c r="AC249" s="1673">
        <v>0</v>
      </c>
      <c r="AD249" s="1673">
        <v>0</v>
      </c>
      <c r="AE249" s="1673">
        <v>0</v>
      </c>
      <c r="AF249" s="1673">
        <v>0</v>
      </c>
      <c r="AG249" s="1673">
        <v>0</v>
      </c>
      <c r="AH249" s="1673">
        <v>0</v>
      </c>
    </row>
    <row r="250" spans="1:34" ht="30" customHeight="1">
      <c r="A250" s="2021"/>
      <c r="B250" s="1011" t="s">
        <v>805</v>
      </c>
      <c r="C250" s="1673">
        <f t="shared" si="30"/>
        <v>0</v>
      </c>
      <c r="D250" s="1673"/>
      <c r="E250" s="1673"/>
      <c r="F250" s="1673"/>
      <c r="G250" s="1673"/>
      <c r="H250" s="1673"/>
      <c r="I250" s="1673"/>
      <c r="J250" s="1673"/>
      <c r="K250" s="1673"/>
      <c r="L250" s="1673"/>
      <c r="M250" s="1673"/>
      <c r="N250" s="1673"/>
      <c r="O250" s="1673"/>
      <c r="P250" s="1673"/>
      <c r="Q250" s="1673"/>
      <c r="R250" s="1673"/>
      <c r="S250" s="1673"/>
      <c r="T250" s="1673"/>
      <c r="U250" s="1673"/>
      <c r="V250" s="1673"/>
      <c r="W250" s="1673"/>
      <c r="X250" s="1673"/>
      <c r="Y250" s="1673">
        <v>0</v>
      </c>
      <c r="Z250" s="1673">
        <v>0</v>
      </c>
      <c r="AA250" s="1673">
        <v>0</v>
      </c>
      <c r="AB250" s="1673">
        <v>0</v>
      </c>
      <c r="AC250" s="1673">
        <v>0</v>
      </c>
      <c r="AD250" s="1673">
        <v>0</v>
      </c>
      <c r="AE250" s="1673">
        <v>0</v>
      </c>
      <c r="AF250" s="1673">
        <v>0</v>
      </c>
      <c r="AG250" s="1673">
        <v>0</v>
      </c>
      <c r="AH250" s="1673">
        <v>0</v>
      </c>
    </row>
    <row r="251" spans="1:34" s="1708" customFormat="1" ht="30" customHeight="1">
      <c r="A251" s="2021"/>
      <c r="B251" s="1011" t="s">
        <v>1536</v>
      </c>
      <c r="C251" s="1673">
        <f t="shared" si="30"/>
        <v>0</v>
      </c>
      <c r="D251" s="1673">
        <v>0</v>
      </c>
      <c r="E251" s="1673">
        <v>0</v>
      </c>
      <c r="F251" s="1673">
        <v>0</v>
      </c>
      <c r="G251" s="1673">
        <v>0</v>
      </c>
      <c r="H251" s="1673">
        <v>0</v>
      </c>
      <c r="I251" s="1673">
        <v>0</v>
      </c>
      <c r="J251" s="1673">
        <v>0</v>
      </c>
      <c r="K251" s="1673">
        <v>0</v>
      </c>
      <c r="L251" s="1673">
        <v>0</v>
      </c>
      <c r="M251" s="1673">
        <v>0</v>
      </c>
      <c r="N251" s="1673">
        <v>0</v>
      </c>
      <c r="O251" s="1673">
        <v>0</v>
      </c>
      <c r="P251" s="1673">
        <v>0</v>
      </c>
      <c r="Q251" s="1673">
        <v>0</v>
      </c>
      <c r="R251" s="1673">
        <v>0</v>
      </c>
      <c r="S251" s="1673">
        <v>0</v>
      </c>
      <c r="T251" s="1673">
        <v>0</v>
      </c>
      <c r="U251" s="1673">
        <v>0</v>
      </c>
      <c r="V251" s="1673">
        <v>0</v>
      </c>
      <c r="W251" s="1673">
        <v>0</v>
      </c>
      <c r="X251" s="1673">
        <v>0</v>
      </c>
      <c r="Y251" s="1673">
        <v>0</v>
      </c>
      <c r="Z251" s="1673">
        <v>0</v>
      </c>
      <c r="AA251" s="1673">
        <v>0</v>
      </c>
      <c r="AB251" s="1673">
        <v>0</v>
      </c>
      <c r="AC251" s="1673">
        <v>0</v>
      </c>
      <c r="AD251" s="1673">
        <v>0</v>
      </c>
      <c r="AE251" s="1673">
        <v>0</v>
      </c>
      <c r="AF251" s="1673">
        <v>0</v>
      </c>
      <c r="AG251" s="1673">
        <v>0</v>
      </c>
      <c r="AH251" s="1673">
        <v>0</v>
      </c>
    </row>
    <row r="252" spans="1:34" ht="30" customHeight="1">
      <c r="A252" s="2021"/>
      <c r="B252" s="995" t="s">
        <v>807</v>
      </c>
      <c r="C252" s="1673">
        <f t="shared" si="30"/>
        <v>0</v>
      </c>
      <c r="D252" s="1673"/>
      <c r="E252" s="1673"/>
      <c r="F252" s="1673"/>
      <c r="G252" s="1673"/>
      <c r="H252" s="1673"/>
      <c r="I252" s="1673"/>
      <c r="J252" s="1673"/>
      <c r="K252" s="1673"/>
      <c r="L252" s="1673"/>
      <c r="M252" s="1673"/>
      <c r="N252" s="1673"/>
      <c r="O252" s="1673"/>
      <c r="P252" s="1673"/>
      <c r="Q252" s="1673"/>
      <c r="R252" s="1673"/>
      <c r="S252" s="1673"/>
      <c r="T252" s="1673"/>
      <c r="U252" s="1673"/>
      <c r="V252" s="1673"/>
      <c r="W252" s="1673"/>
      <c r="X252" s="1673"/>
      <c r="Y252" s="1673">
        <v>0</v>
      </c>
      <c r="Z252" s="1673">
        <v>0</v>
      </c>
      <c r="AA252" s="1673">
        <v>0</v>
      </c>
      <c r="AB252" s="1673">
        <v>0</v>
      </c>
      <c r="AC252" s="1673">
        <v>0</v>
      </c>
      <c r="AD252" s="1673">
        <v>0</v>
      </c>
      <c r="AE252" s="1673">
        <v>0</v>
      </c>
      <c r="AF252" s="1673">
        <v>0</v>
      </c>
      <c r="AG252" s="1673">
        <v>0</v>
      </c>
      <c r="AH252" s="1673">
        <v>0</v>
      </c>
    </row>
    <row r="253" spans="1:34" ht="30" customHeight="1">
      <c r="A253" s="2021"/>
      <c r="B253" s="991" t="s">
        <v>808</v>
      </c>
      <c r="C253" s="1673">
        <f t="shared" si="30"/>
        <v>0</v>
      </c>
      <c r="D253" s="1673"/>
      <c r="E253" s="1673"/>
      <c r="F253" s="1673"/>
      <c r="G253" s="1673"/>
      <c r="H253" s="1673"/>
      <c r="I253" s="1673"/>
      <c r="J253" s="1673"/>
      <c r="K253" s="1673"/>
      <c r="L253" s="1673"/>
      <c r="M253" s="1673"/>
      <c r="N253" s="1673"/>
      <c r="O253" s="1673"/>
      <c r="P253" s="1673"/>
      <c r="Q253" s="1673"/>
      <c r="R253" s="1673"/>
      <c r="S253" s="1673"/>
      <c r="T253" s="1673"/>
      <c r="U253" s="1673"/>
      <c r="V253" s="1673"/>
      <c r="W253" s="1673"/>
      <c r="X253" s="1673"/>
      <c r="Y253" s="1673">
        <v>0</v>
      </c>
      <c r="Z253" s="1673">
        <v>0</v>
      </c>
      <c r="AA253" s="1673">
        <v>0</v>
      </c>
      <c r="AB253" s="1673">
        <v>0</v>
      </c>
      <c r="AC253" s="1673">
        <v>0</v>
      </c>
      <c r="AD253" s="1673">
        <v>0</v>
      </c>
      <c r="AE253" s="1673">
        <v>0</v>
      </c>
      <c r="AF253" s="1673">
        <v>0</v>
      </c>
      <c r="AG253" s="1673">
        <v>0</v>
      </c>
      <c r="AH253" s="1673">
        <v>0</v>
      </c>
    </row>
    <row r="254" spans="1:34" ht="30" customHeight="1">
      <c r="A254" s="2021"/>
      <c r="B254" s="1011" t="s">
        <v>821</v>
      </c>
      <c r="C254" s="1673">
        <f t="shared" si="30"/>
        <v>0</v>
      </c>
      <c r="D254" s="1673"/>
      <c r="E254" s="1673"/>
      <c r="F254" s="1673"/>
      <c r="G254" s="1673"/>
      <c r="H254" s="1673"/>
      <c r="I254" s="1673"/>
      <c r="J254" s="1673"/>
      <c r="K254" s="1673"/>
      <c r="L254" s="1673"/>
      <c r="M254" s="1673"/>
      <c r="N254" s="1673"/>
      <c r="O254" s="1673"/>
      <c r="P254" s="1673"/>
      <c r="Q254" s="1673"/>
      <c r="R254" s="1673"/>
      <c r="S254" s="1673"/>
      <c r="T254" s="1673"/>
      <c r="U254" s="1673"/>
      <c r="V254" s="1673"/>
      <c r="W254" s="1673"/>
      <c r="X254" s="1673"/>
      <c r="Y254" s="1673">
        <v>0</v>
      </c>
      <c r="Z254" s="1673">
        <v>0</v>
      </c>
      <c r="AA254" s="1673">
        <v>0</v>
      </c>
      <c r="AB254" s="1673">
        <v>0</v>
      </c>
      <c r="AC254" s="1673">
        <v>0</v>
      </c>
      <c r="AD254" s="1673">
        <v>0</v>
      </c>
      <c r="AE254" s="1673">
        <v>0</v>
      </c>
      <c r="AF254" s="1673">
        <v>0</v>
      </c>
      <c r="AG254" s="1673">
        <v>0</v>
      </c>
      <c r="AH254" s="1673">
        <v>0</v>
      </c>
    </row>
    <row r="255" spans="1:34" ht="30" customHeight="1">
      <c r="A255" s="2021"/>
      <c r="B255" s="1011" t="s">
        <v>822</v>
      </c>
      <c r="C255" s="1673">
        <f t="shared" si="30"/>
        <v>0</v>
      </c>
      <c r="D255" s="1673"/>
      <c r="E255" s="1673"/>
      <c r="F255" s="1673"/>
      <c r="G255" s="1673"/>
      <c r="H255" s="1673"/>
      <c r="I255" s="1673"/>
      <c r="J255" s="1673"/>
      <c r="K255" s="1673"/>
      <c r="L255" s="1673"/>
      <c r="M255" s="1673"/>
      <c r="N255" s="1673"/>
      <c r="O255" s="1673"/>
      <c r="P255" s="1673"/>
      <c r="Q255" s="1673"/>
      <c r="R255" s="1673"/>
      <c r="S255" s="1673"/>
      <c r="T255" s="1673"/>
      <c r="U255" s="1673"/>
      <c r="V255" s="1673"/>
      <c r="W255" s="1673"/>
      <c r="X255" s="1673"/>
      <c r="Y255" s="1673">
        <v>0</v>
      </c>
      <c r="Z255" s="1673">
        <v>0</v>
      </c>
      <c r="AA255" s="1673">
        <v>0</v>
      </c>
      <c r="AB255" s="1673">
        <v>0</v>
      </c>
      <c r="AC255" s="1673">
        <v>0</v>
      </c>
      <c r="AD255" s="1673">
        <v>0</v>
      </c>
      <c r="AE255" s="1673">
        <v>0</v>
      </c>
      <c r="AF255" s="1673">
        <v>0</v>
      </c>
      <c r="AG255" s="1673">
        <v>0</v>
      </c>
      <c r="AH255" s="1673">
        <v>0</v>
      </c>
    </row>
    <row r="256" spans="1:34" ht="19.5" customHeight="1">
      <c r="A256" s="2021"/>
      <c r="B256" s="1249" t="s">
        <v>952</v>
      </c>
      <c r="C256" s="1673">
        <f t="shared" si="30"/>
        <v>0</v>
      </c>
      <c r="D256" s="1673"/>
      <c r="E256" s="1673"/>
      <c r="F256" s="1673"/>
      <c r="G256" s="1673"/>
      <c r="H256" s="1673"/>
      <c r="I256" s="1673"/>
      <c r="J256" s="1673"/>
      <c r="K256" s="1673"/>
      <c r="L256" s="1673"/>
      <c r="M256" s="1673"/>
      <c r="N256" s="1673"/>
      <c r="O256" s="1673"/>
      <c r="P256" s="1673"/>
      <c r="Q256" s="1673"/>
      <c r="R256" s="1673"/>
      <c r="S256" s="1673"/>
      <c r="T256" s="1673"/>
      <c r="U256" s="1673"/>
      <c r="V256" s="1673"/>
      <c r="W256" s="1673"/>
      <c r="X256" s="1673"/>
      <c r="Y256" s="1673">
        <v>0</v>
      </c>
      <c r="Z256" s="1673">
        <v>0</v>
      </c>
      <c r="AA256" s="1673">
        <v>0</v>
      </c>
      <c r="AB256" s="1673">
        <v>0</v>
      </c>
      <c r="AC256" s="1673">
        <v>0</v>
      </c>
      <c r="AD256" s="1673">
        <v>0</v>
      </c>
      <c r="AE256" s="1673">
        <v>0</v>
      </c>
      <c r="AF256" s="1673">
        <v>0</v>
      </c>
      <c r="AG256" s="1673">
        <v>0</v>
      </c>
      <c r="AH256" s="1673">
        <v>0</v>
      </c>
    </row>
    <row r="257" spans="1:34" ht="19.5" customHeight="1">
      <c r="A257" s="2391" t="s">
        <v>816</v>
      </c>
      <c r="B257" s="1675" t="s">
        <v>41</v>
      </c>
      <c r="C257" s="1676">
        <f t="shared" si="30"/>
        <v>4341.5700000000006</v>
      </c>
      <c r="D257" s="1675">
        <f>SUM('서구 배수관'!D258:'서구 배수관'!D279)</f>
        <v>989</v>
      </c>
      <c r="E257" s="1675">
        <f>SUM('서구 배수관'!E258:'서구 배수관'!E279)</f>
        <v>0</v>
      </c>
      <c r="F257" s="1675">
        <f>SUM('서구 배수관'!F258:'서구 배수관'!F279)</f>
        <v>0</v>
      </c>
      <c r="G257" s="1675">
        <f>SUM('서구 배수관'!G258:'서구 배수관'!G279)</f>
        <v>0</v>
      </c>
      <c r="H257" s="1675">
        <f>SUM('서구 배수관'!H258:'서구 배수관'!H279)</f>
        <v>1984.4400000000003</v>
      </c>
      <c r="I257" s="1675">
        <f>SUM('서구 배수관'!I258:'서구 배수관'!I279)</f>
        <v>0</v>
      </c>
      <c r="J257" s="1675">
        <f>SUM('서구 배수관'!J258:'서구 배수관'!J279)</f>
        <v>1014.6400000000001</v>
      </c>
      <c r="K257" s="1675">
        <f>SUM('서구 배수관'!K258:'서구 배수관'!K279)</f>
        <v>0</v>
      </c>
      <c r="L257" s="1675">
        <f>SUM('서구 배수관'!L258:'서구 배수관'!L279)</f>
        <v>153.69999999999999</v>
      </c>
      <c r="M257" s="1675">
        <f>SUM('서구 배수관'!M258:'서구 배수관'!M279)</f>
        <v>0</v>
      </c>
      <c r="N257" s="1675">
        <f>SUM('서구 배수관'!N258:'서구 배수관'!N279)</f>
        <v>0</v>
      </c>
      <c r="O257" s="1675">
        <f>SUM('서구 배수관'!O258:'서구 배수관'!O279)</f>
        <v>0</v>
      </c>
      <c r="P257" s="1675">
        <f>SUM('서구 배수관'!P258:'서구 배수관'!P279)</f>
        <v>0</v>
      </c>
      <c r="Q257" s="1675">
        <f>SUM('서구 배수관'!Q258:'서구 배수관'!Q279)</f>
        <v>0</v>
      </c>
      <c r="R257" s="1675">
        <f>SUM('서구 배수관'!R258:'서구 배수관'!R279)</f>
        <v>0</v>
      </c>
      <c r="S257" s="1675">
        <f>SUM('서구 배수관'!S258:'서구 배수관'!S279)</f>
        <v>0</v>
      </c>
      <c r="T257" s="1675">
        <f>SUM('서구 배수관'!T258:'서구 배수관'!T279)</f>
        <v>0</v>
      </c>
      <c r="U257" s="1675">
        <f>SUM('서구 배수관'!U258:'서구 배수관'!U279)</f>
        <v>0</v>
      </c>
      <c r="V257" s="1675">
        <f>SUM('서구 배수관'!V258:'서구 배수관'!V279)</f>
        <v>0</v>
      </c>
      <c r="W257" s="1675">
        <f>SUM('서구 배수관'!W258:'서구 배수관'!W279)</f>
        <v>0</v>
      </c>
      <c r="X257" s="1675">
        <f>SUM('서구 배수관'!X258:'서구 배수관'!X279)</f>
        <v>0</v>
      </c>
      <c r="Y257" s="1675">
        <f>SUM('서구 배수관'!Y258:'서구 배수관'!Y279)</f>
        <v>0.97</v>
      </c>
      <c r="Z257" s="1675">
        <f>SUM('서구 배수관'!Z258:'서구 배수관'!Z279)</f>
        <v>0</v>
      </c>
      <c r="AA257" s="1675">
        <f>SUM('서구 배수관'!AA258:'서구 배수관'!AA279)</f>
        <v>0</v>
      </c>
      <c r="AB257" s="1675">
        <f>SUM('서구 배수관'!AB258:'서구 배수관'!AB279)</f>
        <v>0</v>
      </c>
      <c r="AC257" s="1675">
        <f>SUM('서구 배수관'!AC258:'서구 배수관'!AC279)</f>
        <v>0</v>
      </c>
      <c r="AD257" s="1675">
        <f>SUM('서구 배수관'!AD258:'서구 배수관'!AD279)</f>
        <v>0</v>
      </c>
      <c r="AE257" s="1675">
        <f>SUM('서구 배수관'!AE258:'서구 배수관'!AE279)</f>
        <v>198.82</v>
      </c>
      <c r="AF257" s="1675">
        <f>SUM('서구 배수관'!AF258:'서구 배수관'!AF279)</f>
        <v>0</v>
      </c>
      <c r="AG257" s="1675">
        <f>SUM('서구 배수관'!AG258:'서구 배수관'!AG279)</f>
        <v>0</v>
      </c>
      <c r="AH257" s="1675">
        <f>SUM('서구 배수관'!AH258:'서구 배수관'!AH279)</f>
        <v>0</v>
      </c>
    </row>
    <row r="258" spans="1:34" ht="19.5" customHeight="1">
      <c r="A258" s="2391" t="s">
        <v>816</v>
      </c>
      <c r="B258" s="989" t="s">
        <v>951</v>
      </c>
      <c r="C258" s="1673">
        <f t="shared" si="30"/>
        <v>0</v>
      </c>
      <c r="D258" s="1673"/>
      <c r="E258" s="1673"/>
      <c r="F258" s="1673"/>
      <c r="G258" s="1673"/>
      <c r="H258" s="1673"/>
      <c r="I258" s="1673"/>
      <c r="J258" s="1673"/>
      <c r="K258" s="1673"/>
      <c r="L258" s="1673"/>
      <c r="M258" s="1673"/>
      <c r="N258" s="1673"/>
      <c r="O258" s="1673"/>
      <c r="P258" s="1673"/>
      <c r="Q258" s="1673"/>
      <c r="R258" s="1673"/>
      <c r="S258" s="1673"/>
      <c r="T258" s="1673"/>
      <c r="U258" s="1673"/>
      <c r="V258" s="1673"/>
      <c r="W258" s="1673"/>
      <c r="X258" s="1673"/>
      <c r="Y258" s="1673">
        <v>0</v>
      </c>
      <c r="Z258" s="1673">
        <v>0</v>
      </c>
      <c r="AA258" s="1673">
        <v>0</v>
      </c>
      <c r="AB258" s="1673">
        <v>0</v>
      </c>
      <c r="AC258" s="1673">
        <v>0</v>
      </c>
      <c r="AD258" s="1673">
        <v>0</v>
      </c>
      <c r="AE258" s="1673">
        <v>0</v>
      </c>
      <c r="AF258" s="1673">
        <v>0</v>
      </c>
      <c r="AG258" s="1673">
        <v>0</v>
      </c>
      <c r="AH258" s="1673">
        <v>0</v>
      </c>
    </row>
    <row r="259" spans="1:34" ht="30" customHeight="1">
      <c r="A259" s="2021"/>
      <c r="B259" s="989" t="s">
        <v>796</v>
      </c>
      <c r="C259" s="1673">
        <f t="shared" si="30"/>
        <v>0</v>
      </c>
      <c r="D259" s="1673"/>
      <c r="E259" s="1673"/>
      <c r="F259" s="1673"/>
      <c r="G259" s="1673"/>
      <c r="H259" s="1673"/>
      <c r="I259" s="1673"/>
      <c r="J259" s="1673"/>
      <c r="K259" s="1673"/>
      <c r="L259" s="1673"/>
      <c r="M259" s="1673"/>
      <c r="N259" s="1673"/>
      <c r="O259" s="1673"/>
      <c r="P259" s="1673"/>
      <c r="Q259" s="1673"/>
      <c r="R259" s="1673"/>
      <c r="S259" s="1673"/>
      <c r="T259" s="1673"/>
      <c r="U259" s="1673"/>
      <c r="V259" s="1673"/>
      <c r="W259" s="1673"/>
      <c r="X259" s="1673"/>
      <c r="Y259" s="1673">
        <v>0</v>
      </c>
      <c r="Z259" s="1673">
        <v>0</v>
      </c>
      <c r="AA259" s="1673">
        <v>0</v>
      </c>
      <c r="AB259" s="1673">
        <v>0</v>
      </c>
      <c r="AC259" s="1673">
        <v>0</v>
      </c>
      <c r="AD259" s="1673">
        <v>0</v>
      </c>
      <c r="AE259" s="1673">
        <v>0</v>
      </c>
      <c r="AF259" s="1673">
        <v>0</v>
      </c>
      <c r="AG259" s="1673">
        <v>0</v>
      </c>
      <c r="AH259" s="1673">
        <v>0</v>
      </c>
    </row>
    <row r="260" spans="1:34" ht="30" customHeight="1">
      <c r="A260" s="2021"/>
      <c r="B260" s="989" t="s">
        <v>797</v>
      </c>
      <c r="C260" s="1673">
        <f t="shared" ref="C260:C335" si="32">SUM(D260:AH260)</f>
        <v>0</v>
      </c>
      <c r="D260" s="1673"/>
      <c r="E260" s="1673"/>
      <c r="F260" s="1673"/>
      <c r="G260" s="1673"/>
      <c r="H260" s="1673"/>
      <c r="I260" s="1673"/>
      <c r="J260" s="1673"/>
      <c r="K260" s="1673"/>
      <c r="L260" s="1673"/>
      <c r="M260" s="1673"/>
      <c r="N260" s="1673"/>
      <c r="O260" s="1673"/>
      <c r="P260" s="1673"/>
      <c r="Q260" s="1673"/>
      <c r="R260" s="1673"/>
      <c r="S260" s="1673"/>
      <c r="T260" s="1673"/>
      <c r="U260" s="1673"/>
      <c r="V260" s="1673"/>
      <c r="W260" s="1673"/>
      <c r="X260" s="1673"/>
      <c r="Y260" s="1673">
        <v>0</v>
      </c>
      <c r="Z260" s="1673">
        <v>0</v>
      </c>
      <c r="AA260" s="1673">
        <v>0</v>
      </c>
      <c r="AB260" s="1673">
        <v>0</v>
      </c>
      <c r="AC260" s="1673">
        <v>0</v>
      </c>
      <c r="AD260" s="1673">
        <v>0</v>
      </c>
      <c r="AE260" s="1673">
        <v>0</v>
      </c>
      <c r="AF260" s="1673">
        <v>0</v>
      </c>
      <c r="AG260" s="1673">
        <v>0</v>
      </c>
      <c r="AH260" s="1673">
        <v>0</v>
      </c>
    </row>
    <row r="261" spans="1:34" ht="30" customHeight="1">
      <c r="A261" s="2021"/>
      <c r="B261" s="989" t="s">
        <v>798</v>
      </c>
      <c r="C261" s="1673">
        <f t="shared" si="32"/>
        <v>0</v>
      </c>
      <c r="D261" s="1673"/>
      <c r="E261" s="1673"/>
      <c r="F261" s="1673"/>
      <c r="G261" s="1673"/>
      <c r="H261" s="1673"/>
      <c r="I261" s="1673"/>
      <c r="J261" s="1673"/>
      <c r="K261" s="1673"/>
      <c r="L261" s="1673"/>
      <c r="M261" s="1673"/>
      <c r="N261" s="1673"/>
      <c r="O261" s="1673"/>
      <c r="P261" s="1673"/>
      <c r="Q261" s="1673"/>
      <c r="R261" s="1673"/>
      <c r="S261" s="1673"/>
      <c r="T261" s="1673"/>
      <c r="U261" s="1673"/>
      <c r="V261" s="1673"/>
      <c r="W261" s="1673"/>
      <c r="X261" s="1673"/>
      <c r="Y261" s="1673">
        <v>0</v>
      </c>
      <c r="Z261" s="1673">
        <v>0</v>
      </c>
      <c r="AA261" s="1673">
        <v>0</v>
      </c>
      <c r="AB261" s="1673">
        <v>0</v>
      </c>
      <c r="AC261" s="1673">
        <v>0</v>
      </c>
      <c r="AD261" s="1673">
        <v>0</v>
      </c>
      <c r="AE261" s="1673">
        <v>0</v>
      </c>
      <c r="AF261" s="1673">
        <v>0</v>
      </c>
      <c r="AG261" s="1673">
        <v>0</v>
      </c>
      <c r="AH261" s="1673">
        <v>0</v>
      </c>
    </row>
    <row r="262" spans="1:34" ht="30" customHeight="1">
      <c r="A262" s="2021"/>
      <c r="B262" s="989" t="s">
        <v>780</v>
      </c>
      <c r="C262" s="1673">
        <f t="shared" si="32"/>
        <v>1852.91</v>
      </c>
      <c r="D262" s="1673">
        <v>484.78</v>
      </c>
      <c r="E262" s="1674"/>
      <c r="F262" s="1674"/>
      <c r="G262" s="1674"/>
      <c r="H262" s="1674"/>
      <c r="I262" s="1674"/>
      <c r="J262" s="1674">
        <v>1014.6400000000001</v>
      </c>
      <c r="K262" s="1674"/>
      <c r="L262" s="1674">
        <v>153.69999999999999</v>
      </c>
      <c r="M262" s="1674"/>
      <c r="N262" s="1674"/>
      <c r="O262" s="1674"/>
      <c r="P262" s="1674"/>
      <c r="Q262" s="1674"/>
      <c r="R262" s="1674"/>
      <c r="S262" s="1674"/>
      <c r="T262" s="1674"/>
      <c r="U262" s="1674"/>
      <c r="V262" s="1674"/>
      <c r="W262" s="1674"/>
      <c r="X262" s="1674"/>
      <c r="Y262" s="1673">
        <v>0.97</v>
      </c>
      <c r="Z262" s="1673">
        <v>0</v>
      </c>
      <c r="AA262" s="1673">
        <v>0</v>
      </c>
      <c r="AB262" s="1673">
        <v>0</v>
      </c>
      <c r="AC262" s="1673">
        <v>0</v>
      </c>
      <c r="AD262" s="1673">
        <v>0</v>
      </c>
      <c r="AE262" s="1673">
        <v>198.82</v>
      </c>
      <c r="AF262" s="1673">
        <v>0</v>
      </c>
      <c r="AG262" s="1673">
        <v>0</v>
      </c>
      <c r="AH262" s="1673">
        <v>0</v>
      </c>
    </row>
    <row r="263" spans="1:34" ht="30" customHeight="1">
      <c r="A263" s="2021"/>
      <c r="B263" s="991" t="s">
        <v>781</v>
      </c>
      <c r="C263" s="1673">
        <f t="shared" si="32"/>
        <v>2488.6600000000003</v>
      </c>
      <c r="D263" s="1673">
        <v>504.22</v>
      </c>
      <c r="E263" s="1674"/>
      <c r="F263" s="1674"/>
      <c r="G263" s="1674"/>
      <c r="H263" s="1674">
        <v>1984.4400000000003</v>
      </c>
      <c r="I263" s="1674"/>
      <c r="J263" s="1674"/>
      <c r="K263" s="1674"/>
      <c r="L263" s="1674"/>
      <c r="M263" s="1674"/>
      <c r="N263" s="1674"/>
      <c r="O263" s="1674"/>
      <c r="P263" s="1674"/>
      <c r="Q263" s="1674"/>
      <c r="R263" s="1674"/>
      <c r="S263" s="1674"/>
      <c r="T263" s="1674"/>
      <c r="U263" s="1674"/>
      <c r="V263" s="1674"/>
      <c r="W263" s="1674"/>
      <c r="X263" s="1674"/>
      <c r="Y263" s="1673">
        <v>0</v>
      </c>
      <c r="Z263" s="1673">
        <v>0</v>
      </c>
      <c r="AA263" s="1673">
        <v>0</v>
      </c>
      <c r="AB263" s="1673">
        <v>0</v>
      </c>
      <c r="AC263" s="1673">
        <v>0</v>
      </c>
      <c r="AD263" s="1673">
        <v>0</v>
      </c>
      <c r="AE263" s="1673">
        <v>0</v>
      </c>
      <c r="AF263" s="1673">
        <v>0</v>
      </c>
      <c r="AG263" s="1673">
        <v>0</v>
      </c>
      <c r="AH263" s="1673">
        <v>0</v>
      </c>
    </row>
    <row r="264" spans="1:34" ht="30" customHeight="1">
      <c r="A264" s="2021"/>
      <c r="B264" s="991" t="s">
        <v>786</v>
      </c>
      <c r="C264" s="1673">
        <f t="shared" si="32"/>
        <v>0</v>
      </c>
      <c r="D264" s="1673"/>
      <c r="E264" s="1673"/>
      <c r="F264" s="1673"/>
      <c r="G264" s="1673"/>
      <c r="H264" s="1673"/>
      <c r="I264" s="1673"/>
      <c r="J264" s="1673"/>
      <c r="K264" s="1673"/>
      <c r="L264" s="1673"/>
      <c r="M264" s="1673"/>
      <c r="N264" s="1673"/>
      <c r="O264" s="1673"/>
      <c r="P264" s="1673"/>
      <c r="Q264" s="1673"/>
      <c r="R264" s="1673"/>
      <c r="S264" s="1673"/>
      <c r="T264" s="1673"/>
      <c r="U264" s="1673"/>
      <c r="V264" s="1673"/>
      <c r="W264" s="1673"/>
      <c r="X264" s="1673"/>
      <c r="Y264" s="1673">
        <v>0</v>
      </c>
      <c r="Z264" s="1673">
        <v>0</v>
      </c>
      <c r="AA264" s="1673">
        <v>0</v>
      </c>
      <c r="AB264" s="1673">
        <v>0</v>
      </c>
      <c r="AC264" s="1673">
        <v>0</v>
      </c>
      <c r="AD264" s="1673">
        <v>0</v>
      </c>
      <c r="AE264" s="1673">
        <v>0</v>
      </c>
      <c r="AF264" s="1673">
        <v>0</v>
      </c>
      <c r="AG264" s="1673">
        <v>0</v>
      </c>
      <c r="AH264" s="1673">
        <v>0</v>
      </c>
    </row>
    <row r="265" spans="1:34" ht="30" customHeight="1">
      <c r="A265" s="2021"/>
      <c r="B265" s="991" t="s">
        <v>799</v>
      </c>
      <c r="C265" s="1673">
        <f t="shared" si="32"/>
        <v>0</v>
      </c>
      <c r="D265" s="1673"/>
      <c r="E265" s="1673"/>
      <c r="F265" s="1673"/>
      <c r="G265" s="1673"/>
      <c r="H265" s="1673"/>
      <c r="I265" s="1673"/>
      <c r="J265" s="1673"/>
      <c r="K265" s="1673"/>
      <c r="L265" s="1673"/>
      <c r="M265" s="1673"/>
      <c r="N265" s="1673"/>
      <c r="O265" s="1673"/>
      <c r="P265" s="1673"/>
      <c r="Q265" s="1673"/>
      <c r="R265" s="1673"/>
      <c r="S265" s="1673"/>
      <c r="T265" s="1673"/>
      <c r="U265" s="1673"/>
      <c r="V265" s="1673"/>
      <c r="W265" s="1673"/>
      <c r="X265" s="1673"/>
      <c r="Y265" s="1673">
        <v>0</v>
      </c>
      <c r="Z265" s="1673">
        <v>0</v>
      </c>
      <c r="AA265" s="1673">
        <v>0</v>
      </c>
      <c r="AB265" s="1673">
        <v>0</v>
      </c>
      <c r="AC265" s="1673">
        <v>0</v>
      </c>
      <c r="AD265" s="1673">
        <v>0</v>
      </c>
      <c r="AE265" s="1673">
        <v>0</v>
      </c>
      <c r="AF265" s="1673">
        <v>0</v>
      </c>
      <c r="AG265" s="1673">
        <v>0</v>
      </c>
      <c r="AH265" s="1673">
        <v>0</v>
      </c>
    </row>
    <row r="266" spans="1:34" ht="30" customHeight="1">
      <c r="A266" s="2021"/>
      <c r="B266" s="991" t="s">
        <v>787</v>
      </c>
      <c r="C266" s="1673">
        <f t="shared" si="32"/>
        <v>0</v>
      </c>
      <c r="D266" s="1673"/>
      <c r="E266" s="1673"/>
      <c r="F266" s="1673"/>
      <c r="G266" s="1673"/>
      <c r="H266" s="1673"/>
      <c r="I266" s="1673"/>
      <c r="J266" s="1673"/>
      <c r="K266" s="1673"/>
      <c r="L266" s="1673"/>
      <c r="M266" s="1673"/>
      <c r="N266" s="1673"/>
      <c r="O266" s="1673"/>
      <c r="P266" s="1673"/>
      <c r="Q266" s="1673"/>
      <c r="R266" s="1673"/>
      <c r="S266" s="1673"/>
      <c r="T266" s="1673"/>
      <c r="U266" s="1673"/>
      <c r="V266" s="1673"/>
      <c r="W266" s="1673"/>
      <c r="X266" s="1673"/>
      <c r="Y266" s="1673">
        <v>0</v>
      </c>
      <c r="Z266" s="1673">
        <v>0</v>
      </c>
      <c r="AA266" s="1673">
        <v>0</v>
      </c>
      <c r="AB266" s="1673">
        <v>0</v>
      </c>
      <c r="AC266" s="1673">
        <v>0</v>
      </c>
      <c r="AD266" s="1673">
        <v>0</v>
      </c>
      <c r="AE266" s="1673">
        <v>0</v>
      </c>
      <c r="AF266" s="1673">
        <v>0</v>
      </c>
      <c r="AG266" s="1673">
        <v>0</v>
      </c>
      <c r="AH266" s="1673">
        <v>0</v>
      </c>
    </row>
    <row r="267" spans="1:34" s="1710" customFormat="1" ht="30" customHeight="1">
      <c r="A267" s="2021"/>
      <c r="B267" s="991" t="s">
        <v>1533</v>
      </c>
      <c r="C267" s="1673">
        <f>SUM(D267:AH267)</f>
        <v>0</v>
      </c>
      <c r="D267" s="1673">
        <v>0</v>
      </c>
      <c r="E267" s="1673">
        <v>0</v>
      </c>
      <c r="F267" s="1673">
        <v>0</v>
      </c>
      <c r="G267" s="1673">
        <v>0</v>
      </c>
      <c r="H267" s="1673">
        <v>0</v>
      </c>
      <c r="I267" s="1673">
        <v>0</v>
      </c>
      <c r="J267" s="1673">
        <v>0</v>
      </c>
      <c r="K267" s="1673">
        <v>0</v>
      </c>
      <c r="L267" s="1673">
        <v>0</v>
      </c>
      <c r="M267" s="1673">
        <v>0</v>
      </c>
      <c r="N267" s="1673">
        <v>0</v>
      </c>
      <c r="O267" s="1673">
        <v>0</v>
      </c>
      <c r="P267" s="1673">
        <v>0</v>
      </c>
      <c r="Q267" s="1673">
        <v>0</v>
      </c>
      <c r="R267" s="1673">
        <v>0</v>
      </c>
      <c r="S267" s="1673">
        <v>0</v>
      </c>
      <c r="T267" s="1673">
        <v>0</v>
      </c>
      <c r="U267" s="1673">
        <v>0</v>
      </c>
      <c r="V267" s="1673">
        <v>0</v>
      </c>
      <c r="W267" s="1673">
        <v>0</v>
      </c>
      <c r="X267" s="1673">
        <v>0</v>
      </c>
      <c r="Y267" s="1673">
        <v>0</v>
      </c>
      <c r="Z267" s="1673">
        <v>0</v>
      </c>
      <c r="AA267" s="1673">
        <v>0</v>
      </c>
      <c r="AB267" s="1673">
        <v>0</v>
      </c>
      <c r="AC267" s="1673">
        <v>0</v>
      </c>
      <c r="AD267" s="1673">
        <v>0</v>
      </c>
      <c r="AE267" s="1673">
        <v>0</v>
      </c>
      <c r="AF267" s="1673">
        <v>0</v>
      </c>
      <c r="AG267" s="1673">
        <v>0</v>
      </c>
      <c r="AH267" s="1673">
        <v>0</v>
      </c>
    </row>
    <row r="268" spans="1:34" s="1710" customFormat="1" ht="30" customHeight="1">
      <c r="A268" s="2021"/>
      <c r="B268" s="991" t="s">
        <v>1534</v>
      </c>
      <c r="C268" s="1673">
        <f>SUM(D268:AH268)</f>
        <v>0</v>
      </c>
      <c r="D268" s="1673">
        <v>0</v>
      </c>
      <c r="E268" s="1673">
        <v>0</v>
      </c>
      <c r="F268" s="1673">
        <v>0</v>
      </c>
      <c r="G268" s="1673">
        <v>0</v>
      </c>
      <c r="H268" s="1673">
        <v>0</v>
      </c>
      <c r="I268" s="1673">
        <v>0</v>
      </c>
      <c r="J268" s="1673">
        <v>0</v>
      </c>
      <c r="K268" s="1673">
        <v>0</v>
      </c>
      <c r="L268" s="1673">
        <v>0</v>
      </c>
      <c r="M268" s="1673">
        <v>0</v>
      </c>
      <c r="N268" s="1673">
        <v>0</v>
      </c>
      <c r="O268" s="1673">
        <v>0</v>
      </c>
      <c r="P268" s="1673">
        <v>0</v>
      </c>
      <c r="Q268" s="1673">
        <v>0</v>
      </c>
      <c r="R268" s="1673">
        <v>0</v>
      </c>
      <c r="S268" s="1673">
        <v>0</v>
      </c>
      <c r="T268" s="1673">
        <v>0</v>
      </c>
      <c r="U268" s="1673">
        <v>0</v>
      </c>
      <c r="V268" s="1673">
        <v>0</v>
      </c>
      <c r="W268" s="1673">
        <v>0</v>
      </c>
      <c r="X268" s="1673">
        <v>0</v>
      </c>
      <c r="Y268" s="1673">
        <v>0</v>
      </c>
      <c r="Z268" s="1673">
        <v>0</v>
      </c>
      <c r="AA268" s="1673">
        <v>0</v>
      </c>
      <c r="AB268" s="1673">
        <v>0</v>
      </c>
      <c r="AC268" s="1673">
        <v>0</v>
      </c>
      <c r="AD268" s="1673">
        <v>0</v>
      </c>
      <c r="AE268" s="1673">
        <v>0</v>
      </c>
      <c r="AF268" s="1673">
        <v>0</v>
      </c>
      <c r="AG268" s="1673">
        <v>0</v>
      </c>
      <c r="AH268" s="1673">
        <v>0</v>
      </c>
    </row>
    <row r="269" spans="1:34" s="1710" customFormat="1" ht="30" customHeight="1">
      <c r="A269" s="2021"/>
      <c r="B269" s="989" t="s">
        <v>1535</v>
      </c>
      <c r="C269" s="1673">
        <f>SUM(D269:AH269)</f>
        <v>0</v>
      </c>
      <c r="D269" s="1673">
        <v>0</v>
      </c>
      <c r="E269" s="1673">
        <v>0</v>
      </c>
      <c r="F269" s="1673">
        <v>0</v>
      </c>
      <c r="G269" s="1673">
        <v>0</v>
      </c>
      <c r="H269" s="1673">
        <v>0</v>
      </c>
      <c r="I269" s="1673">
        <v>0</v>
      </c>
      <c r="J269" s="1673">
        <v>0</v>
      </c>
      <c r="K269" s="1673">
        <v>0</v>
      </c>
      <c r="L269" s="1673">
        <v>0</v>
      </c>
      <c r="M269" s="1673">
        <v>0</v>
      </c>
      <c r="N269" s="1673">
        <v>0</v>
      </c>
      <c r="O269" s="1673">
        <v>0</v>
      </c>
      <c r="P269" s="1673">
        <v>0</v>
      </c>
      <c r="Q269" s="1673">
        <v>0</v>
      </c>
      <c r="R269" s="1673">
        <v>0</v>
      </c>
      <c r="S269" s="1673">
        <v>0</v>
      </c>
      <c r="T269" s="1673">
        <v>0</v>
      </c>
      <c r="U269" s="1673">
        <v>0</v>
      </c>
      <c r="V269" s="1673">
        <v>0</v>
      </c>
      <c r="W269" s="1673">
        <v>0</v>
      </c>
      <c r="X269" s="1673">
        <v>0</v>
      </c>
      <c r="Y269" s="1673">
        <v>0</v>
      </c>
      <c r="Z269" s="1673">
        <v>0</v>
      </c>
      <c r="AA269" s="1673">
        <v>0</v>
      </c>
      <c r="AB269" s="1673">
        <v>0</v>
      </c>
      <c r="AC269" s="1673">
        <v>0</v>
      </c>
      <c r="AD269" s="1673">
        <v>0</v>
      </c>
      <c r="AE269" s="1673">
        <v>0</v>
      </c>
      <c r="AF269" s="1673">
        <v>0</v>
      </c>
      <c r="AG269" s="1673">
        <v>0</v>
      </c>
      <c r="AH269" s="1673">
        <v>0</v>
      </c>
    </row>
    <row r="270" spans="1:34" ht="30" customHeight="1">
      <c r="A270" s="2021"/>
      <c r="B270" s="995" t="s">
        <v>802</v>
      </c>
      <c r="C270" s="1673">
        <f t="shared" si="32"/>
        <v>0</v>
      </c>
      <c r="D270" s="1673"/>
      <c r="E270" s="1673"/>
      <c r="F270" s="1673"/>
      <c r="G270" s="1673"/>
      <c r="H270" s="1673"/>
      <c r="I270" s="1673"/>
      <c r="J270" s="1673"/>
      <c r="K270" s="1673"/>
      <c r="L270" s="1673"/>
      <c r="M270" s="1673"/>
      <c r="N270" s="1673"/>
      <c r="O270" s="1673"/>
      <c r="P270" s="1673"/>
      <c r="Q270" s="1673"/>
      <c r="R270" s="1673"/>
      <c r="S270" s="1673"/>
      <c r="T270" s="1673"/>
      <c r="U270" s="1673"/>
      <c r="V270" s="1673"/>
      <c r="W270" s="1673"/>
      <c r="X270" s="1673"/>
      <c r="Y270" s="1673">
        <v>0</v>
      </c>
      <c r="Z270" s="1673">
        <v>0</v>
      </c>
      <c r="AA270" s="1673">
        <v>0</v>
      </c>
      <c r="AB270" s="1673">
        <v>0</v>
      </c>
      <c r="AC270" s="1673">
        <v>0</v>
      </c>
      <c r="AD270" s="1673">
        <v>0</v>
      </c>
      <c r="AE270" s="1673">
        <v>0</v>
      </c>
      <c r="AF270" s="1673">
        <v>0</v>
      </c>
      <c r="AG270" s="1673">
        <v>0</v>
      </c>
      <c r="AH270" s="1673">
        <v>0</v>
      </c>
    </row>
    <row r="271" spans="1:34" ht="30" customHeight="1">
      <c r="A271" s="2021"/>
      <c r="B271" s="995" t="s">
        <v>803</v>
      </c>
      <c r="C271" s="1673">
        <f t="shared" si="32"/>
        <v>0</v>
      </c>
      <c r="D271" s="1673"/>
      <c r="E271" s="1673"/>
      <c r="F271" s="1673"/>
      <c r="G271" s="1673"/>
      <c r="H271" s="1673"/>
      <c r="I271" s="1673"/>
      <c r="J271" s="1673"/>
      <c r="K271" s="1673"/>
      <c r="L271" s="1673"/>
      <c r="M271" s="1673"/>
      <c r="N271" s="1673"/>
      <c r="O271" s="1673"/>
      <c r="P271" s="1673"/>
      <c r="Q271" s="1673"/>
      <c r="R271" s="1673"/>
      <c r="S271" s="1673"/>
      <c r="T271" s="1673"/>
      <c r="U271" s="1673"/>
      <c r="V271" s="1673"/>
      <c r="W271" s="1673"/>
      <c r="X271" s="1673"/>
      <c r="Y271" s="1673">
        <v>0</v>
      </c>
      <c r="Z271" s="1673">
        <v>0</v>
      </c>
      <c r="AA271" s="1673">
        <v>0</v>
      </c>
      <c r="AB271" s="1673">
        <v>0</v>
      </c>
      <c r="AC271" s="1673">
        <v>0</v>
      </c>
      <c r="AD271" s="1673">
        <v>0</v>
      </c>
      <c r="AE271" s="1673">
        <v>0</v>
      </c>
      <c r="AF271" s="1673">
        <v>0</v>
      </c>
      <c r="AG271" s="1673">
        <v>0</v>
      </c>
      <c r="AH271" s="1673">
        <v>0</v>
      </c>
    </row>
    <row r="272" spans="1:34" ht="30" customHeight="1">
      <c r="A272" s="2021"/>
      <c r="B272" s="1011" t="s">
        <v>804</v>
      </c>
      <c r="C272" s="1673">
        <f t="shared" si="32"/>
        <v>0</v>
      </c>
      <c r="D272" s="1673"/>
      <c r="E272" s="1673"/>
      <c r="F272" s="1673"/>
      <c r="G272" s="1673"/>
      <c r="H272" s="1673"/>
      <c r="I272" s="1673"/>
      <c r="J272" s="1673"/>
      <c r="K272" s="1673"/>
      <c r="L272" s="1673"/>
      <c r="M272" s="1673"/>
      <c r="N272" s="1673"/>
      <c r="O272" s="1673"/>
      <c r="P272" s="1673"/>
      <c r="Q272" s="1673"/>
      <c r="R272" s="1673"/>
      <c r="S272" s="1673"/>
      <c r="T272" s="1673"/>
      <c r="U272" s="1673"/>
      <c r="V272" s="1673"/>
      <c r="W272" s="1673"/>
      <c r="X272" s="1673"/>
      <c r="Y272" s="1673">
        <v>0</v>
      </c>
      <c r="Z272" s="1673">
        <v>0</v>
      </c>
      <c r="AA272" s="1673">
        <v>0</v>
      </c>
      <c r="AB272" s="1673">
        <v>0</v>
      </c>
      <c r="AC272" s="1673">
        <v>0</v>
      </c>
      <c r="AD272" s="1673">
        <v>0</v>
      </c>
      <c r="AE272" s="1673">
        <v>0</v>
      </c>
      <c r="AF272" s="1673">
        <v>0</v>
      </c>
      <c r="AG272" s="1673">
        <v>0</v>
      </c>
      <c r="AH272" s="1673">
        <v>0</v>
      </c>
    </row>
    <row r="273" spans="1:34" ht="30" customHeight="1">
      <c r="A273" s="2021"/>
      <c r="B273" s="1011" t="s">
        <v>805</v>
      </c>
      <c r="C273" s="1673">
        <f t="shared" si="32"/>
        <v>0</v>
      </c>
      <c r="D273" s="1673"/>
      <c r="E273" s="1673"/>
      <c r="F273" s="1673"/>
      <c r="G273" s="1673"/>
      <c r="H273" s="1673"/>
      <c r="I273" s="1673"/>
      <c r="J273" s="1673"/>
      <c r="K273" s="1673"/>
      <c r="L273" s="1673"/>
      <c r="M273" s="1673"/>
      <c r="N273" s="1673"/>
      <c r="O273" s="1673"/>
      <c r="P273" s="1673"/>
      <c r="Q273" s="1673"/>
      <c r="R273" s="1673"/>
      <c r="S273" s="1673"/>
      <c r="T273" s="1673"/>
      <c r="U273" s="1673"/>
      <c r="V273" s="1673"/>
      <c r="W273" s="1673"/>
      <c r="X273" s="1673"/>
      <c r="Y273" s="1673">
        <v>0</v>
      </c>
      <c r="Z273" s="1673">
        <v>0</v>
      </c>
      <c r="AA273" s="1673">
        <v>0</v>
      </c>
      <c r="AB273" s="1673">
        <v>0</v>
      </c>
      <c r="AC273" s="1673">
        <v>0</v>
      </c>
      <c r="AD273" s="1673">
        <v>0</v>
      </c>
      <c r="AE273" s="1673">
        <v>0</v>
      </c>
      <c r="AF273" s="1673">
        <v>0</v>
      </c>
      <c r="AG273" s="1673">
        <v>0</v>
      </c>
      <c r="AH273" s="1673">
        <v>0</v>
      </c>
    </row>
    <row r="274" spans="1:34" s="1708" customFormat="1" ht="30" customHeight="1">
      <c r="A274" s="2021"/>
      <c r="B274" s="1011" t="s">
        <v>1536</v>
      </c>
      <c r="C274" s="1673">
        <f t="shared" si="32"/>
        <v>0</v>
      </c>
      <c r="D274" s="1673">
        <v>0</v>
      </c>
      <c r="E274" s="1673">
        <v>0</v>
      </c>
      <c r="F274" s="1673">
        <v>0</v>
      </c>
      <c r="G274" s="1673">
        <v>0</v>
      </c>
      <c r="H274" s="1673">
        <v>0</v>
      </c>
      <c r="I274" s="1673">
        <v>0</v>
      </c>
      <c r="J274" s="1673">
        <v>0</v>
      </c>
      <c r="K274" s="1673">
        <v>0</v>
      </c>
      <c r="L274" s="1673">
        <v>0</v>
      </c>
      <c r="M274" s="1673">
        <v>0</v>
      </c>
      <c r="N274" s="1673">
        <v>0</v>
      </c>
      <c r="O274" s="1673">
        <v>0</v>
      </c>
      <c r="P274" s="1673">
        <v>0</v>
      </c>
      <c r="Q274" s="1673">
        <v>0</v>
      </c>
      <c r="R274" s="1673">
        <v>0</v>
      </c>
      <c r="S274" s="1673">
        <v>0</v>
      </c>
      <c r="T274" s="1673">
        <v>0</v>
      </c>
      <c r="U274" s="1673">
        <v>0</v>
      </c>
      <c r="V274" s="1673">
        <v>0</v>
      </c>
      <c r="W274" s="1673">
        <v>0</v>
      </c>
      <c r="X274" s="1673">
        <v>0</v>
      </c>
      <c r="Y274" s="1673">
        <v>0</v>
      </c>
      <c r="Z274" s="1673">
        <v>0</v>
      </c>
      <c r="AA274" s="1673">
        <v>0</v>
      </c>
      <c r="AB274" s="1673">
        <v>0</v>
      </c>
      <c r="AC274" s="1673">
        <v>0</v>
      </c>
      <c r="AD274" s="1673">
        <v>0</v>
      </c>
      <c r="AE274" s="1673">
        <v>0</v>
      </c>
      <c r="AF274" s="1673">
        <v>0</v>
      </c>
      <c r="AG274" s="1673">
        <v>0</v>
      </c>
      <c r="AH274" s="1673">
        <v>0</v>
      </c>
    </row>
    <row r="275" spans="1:34" ht="30" customHeight="1">
      <c r="A275" s="2021"/>
      <c r="B275" s="995" t="s">
        <v>807</v>
      </c>
      <c r="C275" s="1673">
        <f t="shared" si="32"/>
        <v>0</v>
      </c>
      <c r="D275" s="1673"/>
      <c r="E275" s="1673"/>
      <c r="F275" s="1673"/>
      <c r="G275" s="1673"/>
      <c r="H275" s="1673"/>
      <c r="I275" s="1673"/>
      <c r="J275" s="1673"/>
      <c r="K275" s="1673"/>
      <c r="L275" s="1673"/>
      <c r="M275" s="1673"/>
      <c r="N275" s="1673"/>
      <c r="O275" s="1673"/>
      <c r="P275" s="1673"/>
      <c r="Q275" s="1673"/>
      <c r="R275" s="1673"/>
      <c r="S275" s="1673"/>
      <c r="T275" s="1673"/>
      <c r="U275" s="1673"/>
      <c r="V275" s="1673"/>
      <c r="W275" s="1673"/>
      <c r="X275" s="1673"/>
      <c r="Y275" s="1673">
        <v>0</v>
      </c>
      <c r="Z275" s="1673">
        <v>0</v>
      </c>
      <c r="AA275" s="1673">
        <v>0</v>
      </c>
      <c r="AB275" s="1673">
        <v>0</v>
      </c>
      <c r="AC275" s="1673">
        <v>0</v>
      </c>
      <c r="AD275" s="1673">
        <v>0</v>
      </c>
      <c r="AE275" s="1673">
        <v>0</v>
      </c>
      <c r="AF275" s="1673">
        <v>0</v>
      </c>
      <c r="AG275" s="1673">
        <v>0</v>
      </c>
      <c r="AH275" s="1673">
        <v>0</v>
      </c>
    </row>
    <row r="276" spans="1:34" ht="30" customHeight="1">
      <c r="A276" s="2021"/>
      <c r="B276" s="991" t="s">
        <v>808</v>
      </c>
      <c r="C276" s="1673">
        <f t="shared" si="32"/>
        <v>0</v>
      </c>
      <c r="D276" s="1673"/>
      <c r="E276" s="1673"/>
      <c r="F276" s="1673"/>
      <c r="G276" s="1673"/>
      <c r="H276" s="1673"/>
      <c r="I276" s="1673"/>
      <c r="J276" s="1673"/>
      <c r="K276" s="1673"/>
      <c r="L276" s="1673"/>
      <c r="M276" s="1673"/>
      <c r="N276" s="1673"/>
      <c r="O276" s="1673"/>
      <c r="P276" s="1673"/>
      <c r="Q276" s="1673"/>
      <c r="R276" s="1673"/>
      <c r="S276" s="1673"/>
      <c r="T276" s="1673"/>
      <c r="U276" s="1673"/>
      <c r="V276" s="1673"/>
      <c r="W276" s="1673"/>
      <c r="X276" s="1673"/>
      <c r="Y276" s="1673">
        <v>0</v>
      </c>
      <c r="Z276" s="1673">
        <v>0</v>
      </c>
      <c r="AA276" s="1673">
        <v>0</v>
      </c>
      <c r="AB276" s="1673">
        <v>0</v>
      </c>
      <c r="AC276" s="1673">
        <v>0</v>
      </c>
      <c r="AD276" s="1673">
        <v>0</v>
      </c>
      <c r="AE276" s="1673">
        <v>0</v>
      </c>
      <c r="AF276" s="1673">
        <v>0</v>
      </c>
      <c r="AG276" s="1673">
        <v>0</v>
      </c>
      <c r="AH276" s="1673">
        <v>0</v>
      </c>
    </row>
    <row r="277" spans="1:34" ht="30" customHeight="1">
      <c r="A277" s="2021"/>
      <c r="B277" s="1011" t="s">
        <v>821</v>
      </c>
      <c r="C277" s="1673">
        <f t="shared" si="32"/>
        <v>0</v>
      </c>
      <c r="D277" s="1673"/>
      <c r="E277" s="1673"/>
      <c r="F277" s="1673"/>
      <c r="G277" s="1673"/>
      <c r="H277" s="1673"/>
      <c r="I277" s="1673"/>
      <c r="J277" s="1673"/>
      <c r="K277" s="1673"/>
      <c r="L277" s="1673"/>
      <c r="M277" s="1673"/>
      <c r="N277" s="1673"/>
      <c r="O277" s="1673"/>
      <c r="P277" s="1673"/>
      <c r="Q277" s="1673"/>
      <c r="R277" s="1673"/>
      <c r="S277" s="1673"/>
      <c r="T277" s="1673"/>
      <c r="U277" s="1673"/>
      <c r="V277" s="1673"/>
      <c r="W277" s="1673"/>
      <c r="X277" s="1673"/>
      <c r="Y277" s="1673">
        <v>0</v>
      </c>
      <c r="Z277" s="1673">
        <v>0</v>
      </c>
      <c r="AA277" s="1673">
        <v>0</v>
      </c>
      <c r="AB277" s="1673">
        <v>0</v>
      </c>
      <c r="AC277" s="1673">
        <v>0</v>
      </c>
      <c r="AD277" s="1673">
        <v>0</v>
      </c>
      <c r="AE277" s="1673">
        <v>0</v>
      </c>
      <c r="AF277" s="1673">
        <v>0</v>
      </c>
      <c r="AG277" s="1673">
        <v>0</v>
      </c>
      <c r="AH277" s="1673">
        <v>0</v>
      </c>
    </row>
    <row r="278" spans="1:34" ht="30" customHeight="1">
      <c r="A278" s="2021"/>
      <c r="B278" s="1011" t="s">
        <v>822</v>
      </c>
      <c r="C278" s="1673">
        <f t="shared" si="32"/>
        <v>0</v>
      </c>
      <c r="D278" s="1673"/>
      <c r="E278" s="1673"/>
      <c r="F278" s="1673"/>
      <c r="G278" s="1673"/>
      <c r="H278" s="1673"/>
      <c r="I278" s="1673"/>
      <c r="J278" s="1673"/>
      <c r="K278" s="1673"/>
      <c r="L278" s="1673"/>
      <c r="M278" s="1673"/>
      <c r="N278" s="1673"/>
      <c r="O278" s="1673"/>
      <c r="P278" s="1673"/>
      <c r="Q278" s="1673"/>
      <c r="R278" s="1673"/>
      <c r="S278" s="1673"/>
      <c r="T278" s="1673"/>
      <c r="U278" s="1673"/>
      <c r="V278" s="1673"/>
      <c r="W278" s="1673"/>
      <c r="X278" s="1673"/>
      <c r="Y278" s="1673">
        <v>0</v>
      </c>
      <c r="Z278" s="1673">
        <v>0</v>
      </c>
      <c r="AA278" s="1673">
        <v>0</v>
      </c>
      <c r="AB278" s="1673">
        <v>0</v>
      </c>
      <c r="AC278" s="1673">
        <v>0</v>
      </c>
      <c r="AD278" s="1673">
        <v>0</v>
      </c>
      <c r="AE278" s="1673">
        <v>0</v>
      </c>
      <c r="AF278" s="1673">
        <v>0</v>
      </c>
      <c r="AG278" s="1673">
        <v>0</v>
      </c>
      <c r="AH278" s="1673">
        <v>0</v>
      </c>
    </row>
    <row r="279" spans="1:34" ht="19.5" customHeight="1">
      <c r="A279" s="2021"/>
      <c r="B279" s="1249" t="s">
        <v>952</v>
      </c>
      <c r="C279" s="1673">
        <f t="shared" si="32"/>
        <v>0</v>
      </c>
      <c r="D279" s="1673"/>
      <c r="E279" s="1673"/>
      <c r="F279" s="1673"/>
      <c r="G279" s="1673"/>
      <c r="H279" s="1673"/>
      <c r="I279" s="1673"/>
      <c r="J279" s="1673"/>
      <c r="K279" s="1673"/>
      <c r="L279" s="1673"/>
      <c r="M279" s="1673"/>
      <c r="N279" s="1673"/>
      <c r="O279" s="1673"/>
      <c r="P279" s="1673"/>
      <c r="Q279" s="1673"/>
      <c r="R279" s="1673"/>
      <c r="S279" s="1673"/>
      <c r="T279" s="1673"/>
      <c r="U279" s="1673"/>
      <c r="V279" s="1673"/>
      <c r="W279" s="1673"/>
      <c r="X279" s="1673"/>
      <c r="Y279" s="1673">
        <v>0</v>
      </c>
      <c r="Z279" s="1673">
        <v>0</v>
      </c>
      <c r="AA279" s="1673">
        <v>0</v>
      </c>
      <c r="AB279" s="1673">
        <v>0</v>
      </c>
      <c r="AC279" s="1673">
        <v>0</v>
      </c>
      <c r="AD279" s="1673">
        <v>0</v>
      </c>
      <c r="AE279" s="1673">
        <v>0</v>
      </c>
      <c r="AF279" s="1673">
        <v>0</v>
      </c>
      <c r="AG279" s="1673">
        <v>0</v>
      </c>
      <c r="AH279" s="1673">
        <v>0</v>
      </c>
    </row>
    <row r="280" spans="1:34" ht="19.5" customHeight="1">
      <c r="A280" s="2391" t="s">
        <v>817</v>
      </c>
      <c r="B280" s="1675" t="s">
        <v>41</v>
      </c>
      <c r="C280" s="1676">
        <f t="shared" si="32"/>
        <v>6989.29</v>
      </c>
      <c r="D280" s="1675">
        <f>SUM('서구 배수관'!D281:'서구 배수관'!D302)</f>
        <v>2090.4700000000003</v>
      </c>
      <c r="E280" s="1675">
        <f>SUM('서구 배수관'!E281:'서구 배수관'!E302)</f>
        <v>2.94</v>
      </c>
      <c r="F280" s="1675">
        <f>SUM('서구 배수관'!F281:'서구 배수관'!F302)</f>
        <v>0</v>
      </c>
      <c r="G280" s="1675">
        <f>SUM('서구 배수관'!G281:'서구 배수관'!G302)</f>
        <v>0</v>
      </c>
      <c r="H280" s="1675">
        <f>SUM('서구 배수관'!H281:'서구 배수관'!H302)</f>
        <v>0</v>
      </c>
      <c r="I280" s="1675">
        <f>SUM('서구 배수관'!I281:'서구 배수관'!I302)</f>
        <v>0</v>
      </c>
      <c r="J280" s="1675">
        <f>SUM('서구 배수관'!J281:'서구 배수관'!J302)</f>
        <v>0</v>
      </c>
      <c r="K280" s="1675">
        <f>SUM('서구 배수관'!K281:'서구 배수관'!K302)</f>
        <v>0</v>
      </c>
      <c r="L280" s="1675">
        <f>SUM('서구 배수관'!L281:'서구 배수관'!L302)</f>
        <v>0</v>
      </c>
      <c r="M280" s="1675">
        <f>SUM('서구 배수관'!M281:'서구 배수관'!M302)</f>
        <v>0</v>
      </c>
      <c r="N280" s="1675">
        <f>SUM('서구 배수관'!N281:'서구 배수관'!N302)</f>
        <v>0</v>
      </c>
      <c r="O280" s="1675">
        <f>SUM('서구 배수관'!O281:'서구 배수관'!O302)</f>
        <v>0</v>
      </c>
      <c r="P280" s="1675">
        <f>SUM('서구 배수관'!P281:'서구 배수관'!P302)</f>
        <v>0</v>
      </c>
      <c r="Q280" s="1675">
        <f>SUM('서구 배수관'!Q281:'서구 배수관'!Q302)</f>
        <v>0</v>
      </c>
      <c r="R280" s="1675">
        <f>SUM('서구 배수관'!R281:'서구 배수관'!R302)</f>
        <v>0</v>
      </c>
      <c r="S280" s="1675">
        <f>SUM('서구 배수관'!S281:'서구 배수관'!S302)</f>
        <v>0</v>
      </c>
      <c r="T280" s="1675">
        <f>SUM('서구 배수관'!T281:'서구 배수관'!T302)</f>
        <v>0</v>
      </c>
      <c r="U280" s="1675">
        <f>SUM('서구 배수관'!U281:'서구 배수관'!U302)</f>
        <v>0</v>
      </c>
      <c r="V280" s="1675">
        <f>SUM('서구 배수관'!V281:'서구 배수관'!V302)</f>
        <v>2886.2700000000004</v>
      </c>
      <c r="W280" s="1675">
        <f>SUM('서구 배수관'!W281:'서구 배수관'!W302)</f>
        <v>1701.78</v>
      </c>
      <c r="X280" s="1675">
        <f>SUM('서구 배수관'!X281:'서구 배수관'!X302)</f>
        <v>0</v>
      </c>
      <c r="Y280" s="1675">
        <f>SUM('서구 배수관'!Y281:'서구 배수관'!Y302)</f>
        <v>0</v>
      </c>
      <c r="Z280" s="1675">
        <f>SUM('서구 배수관'!Z281:'서구 배수관'!Z302)</f>
        <v>0</v>
      </c>
      <c r="AA280" s="1675">
        <f>SUM('서구 배수관'!AA281:'서구 배수관'!AA302)</f>
        <v>0</v>
      </c>
      <c r="AB280" s="1675">
        <f>SUM('서구 배수관'!AB281:'서구 배수관'!AB302)</f>
        <v>0</v>
      </c>
      <c r="AC280" s="1675">
        <f>SUM('서구 배수관'!AC281:'서구 배수관'!AC302)</f>
        <v>0</v>
      </c>
      <c r="AD280" s="1675">
        <f>SUM('서구 배수관'!AD281:'서구 배수관'!AD302)</f>
        <v>0</v>
      </c>
      <c r="AE280" s="1675">
        <f>SUM('서구 배수관'!AE281:'서구 배수관'!AE302)</f>
        <v>307.83</v>
      </c>
      <c r="AF280" s="1675">
        <f>SUM('서구 배수관'!AF281:'서구 배수관'!AF302)</f>
        <v>0</v>
      </c>
      <c r="AG280" s="1675">
        <f>SUM('서구 배수관'!AG281:'서구 배수관'!AG302)</f>
        <v>0</v>
      </c>
      <c r="AH280" s="1675">
        <f>SUM('서구 배수관'!AH281:'서구 배수관'!AH302)</f>
        <v>0</v>
      </c>
    </row>
    <row r="281" spans="1:34" ht="19.5" customHeight="1">
      <c r="A281" s="2391" t="s">
        <v>817</v>
      </c>
      <c r="B281" s="989" t="s">
        <v>951</v>
      </c>
      <c r="C281" s="1673">
        <f t="shared" si="32"/>
        <v>0</v>
      </c>
      <c r="D281" s="1673"/>
      <c r="E281" s="1673"/>
      <c r="F281" s="1673"/>
      <c r="G281" s="1673"/>
      <c r="H281" s="1673"/>
      <c r="I281" s="1673"/>
      <c r="J281" s="1673"/>
      <c r="K281" s="1673"/>
      <c r="L281" s="1673"/>
      <c r="M281" s="1673"/>
      <c r="N281" s="1673"/>
      <c r="O281" s="1673"/>
      <c r="P281" s="1673"/>
      <c r="Q281" s="1673"/>
      <c r="R281" s="1673"/>
      <c r="S281" s="1673"/>
      <c r="T281" s="1673"/>
      <c r="U281" s="1673"/>
      <c r="V281" s="1673"/>
      <c r="W281" s="1673"/>
      <c r="X281" s="1673"/>
      <c r="Y281" s="1673">
        <v>0</v>
      </c>
      <c r="Z281" s="1673">
        <v>0</v>
      </c>
      <c r="AA281" s="1673">
        <v>0</v>
      </c>
      <c r="AB281" s="1673">
        <v>0</v>
      </c>
      <c r="AC281" s="1673">
        <v>0</v>
      </c>
      <c r="AD281" s="1673">
        <v>0</v>
      </c>
      <c r="AE281" s="1673">
        <v>0</v>
      </c>
      <c r="AF281" s="1673">
        <v>0</v>
      </c>
      <c r="AG281" s="1673">
        <v>0</v>
      </c>
      <c r="AH281" s="1673">
        <v>0</v>
      </c>
    </row>
    <row r="282" spans="1:34" ht="30" customHeight="1">
      <c r="A282" s="2021"/>
      <c r="B282" s="989" t="s">
        <v>796</v>
      </c>
      <c r="C282" s="1673">
        <f t="shared" si="32"/>
        <v>0</v>
      </c>
      <c r="D282" s="1673"/>
      <c r="E282" s="1673"/>
      <c r="F282" s="1673"/>
      <c r="G282" s="1673"/>
      <c r="H282" s="1673"/>
      <c r="I282" s="1673"/>
      <c r="J282" s="1673"/>
      <c r="K282" s="1673"/>
      <c r="L282" s="1673"/>
      <c r="M282" s="1673"/>
      <c r="N282" s="1673"/>
      <c r="O282" s="1673"/>
      <c r="P282" s="1673"/>
      <c r="Q282" s="1673"/>
      <c r="R282" s="1673"/>
      <c r="S282" s="1673"/>
      <c r="T282" s="1673"/>
      <c r="U282" s="1673"/>
      <c r="V282" s="1673"/>
      <c r="W282" s="1673"/>
      <c r="X282" s="1673"/>
      <c r="Y282" s="1673">
        <v>0</v>
      </c>
      <c r="Z282" s="1673">
        <v>0</v>
      </c>
      <c r="AA282" s="1673">
        <v>0</v>
      </c>
      <c r="AB282" s="1673">
        <v>0</v>
      </c>
      <c r="AC282" s="1673">
        <v>0</v>
      </c>
      <c r="AD282" s="1673">
        <v>0</v>
      </c>
      <c r="AE282" s="1673">
        <v>0</v>
      </c>
      <c r="AF282" s="1673">
        <v>0</v>
      </c>
      <c r="AG282" s="1673">
        <v>0</v>
      </c>
      <c r="AH282" s="1673">
        <v>0</v>
      </c>
    </row>
    <row r="283" spans="1:34" ht="30" customHeight="1">
      <c r="A283" s="2021"/>
      <c r="B283" s="989" t="s">
        <v>797</v>
      </c>
      <c r="C283" s="1673">
        <f t="shared" si="32"/>
        <v>0</v>
      </c>
      <c r="D283" s="1673"/>
      <c r="E283" s="1673"/>
      <c r="F283" s="1673"/>
      <c r="G283" s="1673"/>
      <c r="H283" s="1673"/>
      <c r="I283" s="1673"/>
      <c r="J283" s="1673"/>
      <c r="K283" s="1673"/>
      <c r="L283" s="1673"/>
      <c r="M283" s="1673"/>
      <c r="N283" s="1673"/>
      <c r="O283" s="1673"/>
      <c r="P283" s="1673"/>
      <c r="Q283" s="1673"/>
      <c r="R283" s="1673"/>
      <c r="S283" s="1673"/>
      <c r="T283" s="1673"/>
      <c r="U283" s="1673"/>
      <c r="V283" s="1673"/>
      <c r="W283" s="1673"/>
      <c r="X283" s="1673"/>
      <c r="Y283" s="1673">
        <v>0</v>
      </c>
      <c r="Z283" s="1673">
        <v>0</v>
      </c>
      <c r="AA283" s="1673">
        <v>0</v>
      </c>
      <c r="AB283" s="1673">
        <v>0</v>
      </c>
      <c r="AC283" s="1673">
        <v>0</v>
      </c>
      <c r="AD283" s="1673">
        <v>0</v>
      </c>
      <c r="AE283" s="1673">
        <v>0</v>
      </c>
      <c r="AF283" s="1673">
        <v>0</v>
      </c>
      <c r="AG283" s="1673">
        <v>0</v>
      </c>
      <c r="AH283" s="1673">
        <v>0</v>
      </c>
    </row>
    <row r="284" spans="1:34" ht="30" customHeight="1">
      <c r="A284" s="2021"/>
      <c r="B284" s="989" t="s">
        <v>798</v>
      </c>
      <c r="C284" s="1673">
        <f t="shared" si="32"/>
        <v>0</v>
      </c>
      <c r="D284" s="1673"/>
      <c r="E284" s="1673"/>
      <c r="F284" s="1673"/>
      <c r="G284" s="1673"/>
      <c r="H284" s="1673"/>
      <c r="I284" s="1673"/>
      <c r="J284" s="1673"/>
      <c r="K284" s="1673"/>
      <c r="L284" s="1673"/>
      <c r="M284" s="1673"/>
      <c r="N284" s="1673"/>
      <c r="O284" s="1673"/>
      <c r="P284" s="1673"/>
      <c r="Q284" s="1673"/>
      <c r="R284" s="1673"/>
      <c r="S284" s="1673"/>
      <c r="T284" s="1673"/>
      <c r="U284" s="1673"/>
      <c r="V284" s="1673"/>
      <c r="W284" s="1673"/>
      <c r="X284" s="1673"/>
      <c r="Y284" s="1673">
        <v>0</v>
      </c>
      <c r="Z284" s="1673">
        <v>0</v>
      </c>
      <c r="AA284" s="1673">
        <v>0</v>
      </c>
      <c r="AB284" s="1673">
        <v>0</v>
      </c>
      <c r="AC284" s="1673">
        <v>0</v>
      </c>
      <c r="AD284" s="1673">
        <v>0</v>
      </c>
      <c r="AE284" s="1673">
        <v>0</v>
      </c>
      <c r="AF284" s="1673">
        <v>0</v>
      </c>
      <c r="AG284" s="1673">
        <v>0</v>
      </c>
      <c r="AH284" s="1673">
        <v>0</v>
      </c>
    </row>
    <row r="285" spans="1:34" ht="30" customHeight="1">
      <c r="A285" s="2021"/>
      <c r="B285" s="989" t="s">
        <v>780</v>
      </c>
      <c r="C285" s="1673">
        <f t="shared" si="32"/>
        <v>1132.6500000000001</v>
      </c>
      <c r="D285" s="1673">
        <v>824.82</v>
      </c>
      <c r="E285" s="1673"/>
      <c r="F285" s="1673"/>
      <c r="G285" s="1673"/>
      <c r="H285" s="1673"/>
      <c r="I285" s="1673"/>
      <c r="J285" s="1673"/>
      <c r="K285" s="1673"/>
      <c r="L285" s="1673"/>
      <c r="M285" s="1673"/>
      <c r="N285" s="1673"/>
      <c r="O285" s="1673"/>
      <c r="P285" s="1673"/>
      <c r="Q285" s="1673"/>
      <c r="R285" s="1673"/>
      <c r="S285" s="1673"/>
      <c r="T285" s="1673"/>
      <c r="U285" s="1673"/>
      <c r="V285" s="1673"/>
      <c r="W285" s="1673"/>
      <c r="X285" s="1673"/>
      <c r="Y285" s="1673">
        <v>0</v>
      </c>
      <c r="Z285" s="1673">
        <v>0</v>
      </c>
      <c r="AA285" s="1673">
        <v>0</v>
      </c>
      <c r="AB285" s="1673">
        <v>0</v>
      </c>
      <c r="AC285" s="1673">
        <v>0</v>
      </c>
      <c r="AD285" s="1673">
        <v>0</v>
      </c>
      <c r="AE285" s="1673">
        <v>307.83</v>
      </c>
      <c r="AF285" s="1673">
        <v>0</v>
      </c>
      <c r="AG285" s="1673">
        <v>0</v>
      </c>
      <c r="AH285" s="1673">
        <v>0</v>
      </c>
    </row>
    <row r="286" spans="1:34" ht="30" customHeight="1">
      <c r="A286" s="2021"/>
      <c r="B286" s="991" t="s">
        <v>781</v>
      </c>
      <c r="C286" s="1673">
        <f t="shared" si="32"/>
        <v>1014.21</v>
      </c>
      <c r="D286" s="1673">
        <v>1011.27</v>
      </c>
      <c r="E286" s="1673">
        <v>2.94</v>
      </c>
      <c r="F286" s="1673"/>
      <c r="G286" s="1673"/>
      <c r="H286" s="1673"/>
      <c r="I286" s="1673"/>
      <c r="J286" s="1673"/>
      <c r="K286" s="1673"/>
      <c r="L286" s="1673"/>
      <c r="M286" s="1673"/>
      <c r="N286" s="1673"/>
      <c r="O286" s="1673"/>
      <c r="P286" s="1673"/>
      <c r="Q286" s="1673"/>
      <c r="R286" s="1673"/>
      <c r="S286" s="1673"/>
      <c r="T286" s="1673"/>
      <c r="U286" s="1673"/>
      <c r="V286" s="1673"/>
      <c r="W286" s="1673"/>
      <c r="X286" s="1673"/>
      <c r="Y286" s="1673">
        <v>0</v>
      </c>
      <c r="Z286" s="1673">
        <v>0</v>
      </c>
      <c r="AA286" s="1673">
        <v>0</v>
      </c>
      <c r="AB286" s="1673">
        <v>0</v>
      </c>
      <c r="AC286" s="1673">
        <v>0</v>
      </c>
      <c r="AD286" s="1673">
        <v>0</v>
      </c>
      <c r="AE286" s="1673">
        <v>0</v>
      </c>
      <c r="AF286" s="1673">
        <v>0</v>
      </c>
      <c r="AG286" s="1673">
        <v>0</v>
      </c>
      <c r="AH286" s="1673">
        <v>0</v>
      </c>
    </row>
    <row r="287" spans="1:34" ht="30" customHeight="1">
      <c r="A287" s="2021"/>
      <c r="B287" s="991" t="s">
        <v>786</v>
      </c>
      <c r="C287" s="1673">
        <f t="shared" si="32"/>
        <v>254.38</v>
      </c>
      <c r="D287" s="1673">
        <v>254.38</v>
      </c>
      <c r="E287" s="1673"/>
      <c r="F287" s="1673"/>
      <c r="G287" s="1673"/>
      <c r="H287" s="1673"/>
      <c r="I287" s="1673"/>
      <c r="J287" s="1673"/>
      <c r="K287" s="1673"/>
      <c r="L287" s="1673"/>
      <c r="M287" s="1673"/>
      <c r="N287" s="1673"/>
      <c r="O287" s="1673"/>
      <c r="P287" s="1673"/>
      <c r="Q287" s="1673"/>
      <c r="R287" s="1673"/>
      <c r="S287" s="1673"/>
      <c r="T287" s="1673"/>
      <c r="U287" s="1673"/>
      <c r="V287" s="1673"/>
      <c r="W287" s="1673"/>
      <c r="X287" s="1673"/>
      <c r="Y287" s="1673">
        <v>0</v>
      </c>
      <c r="Z287" s="1673">
        <v>0</v>
      </c>
      <c r="AA287" s="1673">
        <v>0</v>
      </c>
      <c r="AB287" s="1673">
        <v>0</v>
      </c>
      <c r="AC287" s="1673">
        <v>0</v>
      </c>
      <c r="AD287" s="1673">
        <v>0</v>
      </c>
      <c r="AE287" s="1673">
        <v>0</v>
      </c>
      <c r="AF287" s="1673">
        <v>0</v>
      </c>
      <c r="AG287" s="1673">
        <v>0</v>
      </c>
      <c r="AH287" s="1673">
        <v>0</v>
      </c>
    </row>
    <row r="288" spans="1:34" ht="30" customHeight="1">
      <c r="A288" s="2021"/>
      <c r="B288" s="991" t="s">
        <v>799</v>
      </c>
      <c r="C288" s="1673">
        <f t="shared" si="32"/>
        <v>0</v>
      </c>
      <c r="D288" s="1673"/>
      <c r="E288" s="1673"/>
      <c r="F288" s="1673"/>
      <c r="G288" s="1673"/>
      <c r="H288" s="1673"/>
      <c r="I288" s="1673"/>
      <c r="J288" s="1673"/>
      <c r="K288" s="1673"/>
      <c r="L288" s="1673"/>
      <c r="M288" s="1673"/>
      <c r="N288" s="1673"/>
      <c r="O288" s="1673"/>
      <c r="P288" s="1673"/>
      <c r="Q288" s="1673"/>
      <c r="R288" s="1673"/>
      <c r="S288" s="1673"/>
      <c r="T288" s="1673"/>
      <c r="U288" s="1673"/>
      <c r="V288" s="1673"/>
      <c r="W288" s="1673"/>
      <c r="X288" s="1673"/>
      <c r="Y288" s="1673">
        <v>0</v>
      </c>
      <c r="Z288" s="1673">
        <v>0</v>
      </c>
      <c r="AA288" s="1673">
        <v>0</v>
      </c>
      <c r="AB288" s="1673">
        <v>0</v>
      </c>
      <c r="AC288" s="1673">
        <v>0</v>
      </c>
      <c r="AD288" s="1673">
        <v>0</v>
      </c>
      <c r="AE288" s="1673">
        <v>0</v>
      </c>
      <c r="AF288" s="1673">
        <v>0</v>
      </c>
      <c r="AG288" s="1673">
        <v>0</v>
      </c>
      <c r="AH288" s="1673">
        <v>0</v>
      </c>
    </row>
    <row r="289" spans="1:34" ht="30" customHeight="1">
      <c r="A289" s="2021"/>
      <c r="B289" s="991" t="s">
        <v>787</v>
      </c>
      <c r="C289" s="1673">
        <f t="shared" si="32"/>
        <v>4588.05</v>
      </c>
      <c r="D289" s="1673"/>
      <c r="E289" s="1673"/>
      <c r="F289" s="1673"/>
      <c r="G289" s="1673"/>
      <c r="H289" s="1673"/>
      <c r="I289" s="1673"/>
      <c r="J289" s="1673"/>
      <c r="K289" s="1673"/>
      <c r="L289" s="1673"/>
      <c r="M289" s="1673"/>
      <c r="N289" s="1673"/>
      <c r="O289" s="1673"/>
      <c r="P289" s="1673"/>
      <c r="Q289" s="1673"/>
      <c r="R289" s="1673"/>
      <c r="S289" s="1673"/>
      <c r="T289" s="1673"/>
      <c r="U289" s="1673"/>
      <c r="V289" s="1677">
        <v>2886.2700000000004</v>
      </c>
      <c r="W289" s="1677">
        <v>1701.78</v>
      </c>
      <c r="X289" s="1673"/>
      <c r="Y289" s="1673">
        <v>0</v>
      </c>
      <c r="Z289" s="1673">
        <v>0</v>
      </c>
      <c r="AA289" s="1673">
        <v>0</v>
      </c>
      <c r="AB289" s="1673">
        <v>0</v>
      </c>
      <c r="AC289" s="1673">
        <v>0</v>
      </c>
      <c r="AD289" s="1673">
        <v>0</v>
      </c>
      <c r="AE289" s="1673">
        <v>0</v>
      </c>
      <c r="AF289" s="1673">
        <v>0</v>
      </c>
      <c r="AG289" s="1673">
        <v>0</v>
      </c>
      <c r="AH289" s="1673">
        <v>0</v>
      </c>
    </row>
    <row r="290" spans="1:34" s="1710" customFormat="1" ht="30" customHeight="1">
      <c r="A290" s="2021"/>
      <c r="B290" s="991" t="s">
        <v>1533</v>
      </c>
      <c r="C290" s="1673">
        <f>SUM(D290:AH290)</f>
        <v>0</v>
      </c>
      <c r="D290" s="1673">
        <v>0</v>
      </c>
      <c r="E290" s="1673">
        <v>0</v>
      </c>
      <c r="F290" s="1673">
        <v>0</v>
      </c>
      <c r="G290" s="1673">
        <v>0</v>
      </c>
      <c r="H290" s="1673">
        <v>0</v>
      </c>
      <c r="I290" s="1673">
        <v>0</v>
      </c>
      <c r="J290" s="1673">
        <v>0</v>
      </c>
      <c r="K290" s="1673">
        <v>0</v>
      </c>
      <c r="L290" s="1673">
        <v>0</v>
      </c>
      <c r="M290" s="1673">
        <v>0</v>
      </c>
      <c r="N290" s="1673">
        <v>0</v>
      </c>
      <c r="O290" s="1673">
        <v>0</v>
      </c>
      <c r="P290" s="1673">
        <v>0</v>
      </c>
      <c r="Q290" s="1673">
        <v>0</v>
      </c>
      <c r="R290" s="1673">
        <v>0</v>
      </c>
      <c r="S290" s="1673">
        <v>0</v>
      </c>
      <c r="T290" s="1673">
        <v>0</v>
      </c>
      <c r="U290" s="1673">
        <v>0</v>
      </c>
      <c r="V290" s="1673">
        <v>0</v>
      </c>
      <c r="W290" s="1673">
        <v>0</v>
      </c>
      <c r="X290" s="1673">
        <v>0</v>
      </c>
      <c r="Y290" s="1673">
        <v>0</v>
      </c>
      <c r="Z290" s="1673">
        <v>0</v>
      </c>
      <c r="AA290" s="1673">
        <v>0</v>
      </c>
      <c r="AB290" s="1673">
        <v>0</v>
      </c>
      <c r="AC290" s="1673">
        <v>0</v>
      </c>
      <c r="AD290" s="1673">
        <v>0</v>
      </c>
      <c r="AE290" s="1673">
        <v>0</v>
      </c>
      <c r="AF290" s="1673">
        <v>0</v>
      </c>
      <c r="AG290" s="1673">
        <v>0</v>
      </c>
      <c r="AH290" s="1673">
        <v>0</v>
      </c>
    </row>
    <row r="291" spans="1:34" s="1710" customFormat="1" ht="30" customHeight="1">
      <c r="A291" s="2021"/>
      <c r="B291" s="991" t="s">
        <v>1534</v>
      </c>
      <c r="C291" s="1673">
        <f>SUM(D291:AH291)</f>
        <v>0</v>
      </c>
      <c r="D291" s="1673">
        <v>0</v>
      </c>
      <c r="E291" s="1673">
        <v>0</v>
      </c>
      <c r="F291" s="1673">
        <v>0</v>
      </c>
      <c r="G291" s="1673">
        <v>0</v>
      </c>
      <c r="H291" s="1673">
        <v>0</v>
      </c>
      <c r="I291" s="1673">
        <v>0</v>
      </c>
      <c r="J291" s="1673">
        <v>0</v>
      </c>
      <c r="K291" s="1673">
        <v>0</v>
      </c>
      <c r="L291" s="1673">
        <v>0</v>
      </c>
      <c r="M291" s="1673">
        <v>0</v>
      </c>
      <c r="N291" s="1673">
        <v>0</v>
      </c>
      <c r="O291" s="1673">
        <v>0</v>
      </c>
      <c r="P291" s="1673">
        <v>0</v>
      </c>
      <c r="Q291" s="1673">
        <v>0</v>
      </c>
      <c r="R291" s="1673">
        <v>0</v>
      </c>
      <c r="S291" s="1673">
        <v>0</v>
      </c>
      <c r="T291" s="1673">
        <v>0</v>
      </c>
      <c r="U291" s="1673">
        <v>0</v>
      </c>
      <c r="V291" s="1673">
        <v>0</v>
      </c>
      <c r="W291" s="1673">
        <v>0</v>
      </c>
      <c r="X291" s="1673">
        <v>0</v>
      </c>
      <c r="Y291" s="1673">
        <v>0</v>
      </c>
      <c r="Z291" s="1673">
        <v>0</v>
      </c>
      <c r="AA291" s="1673">
        <v>0</v>
      </c>
      <c r="AB291" s="1673">
        <v>0</v>
      </c>
      <c r="AC291" s="1673">
        <v>0</v>
      </c>
      <c r="AD291" s="1673">
        <v>0</v>
      </c>
      <c r="AE291" s="1673">
        <v>0</v>
      </c>
      <c r="AF291" s="1673">
        <v>0</v>
      </c>
      <c r="AG291" s="1673">
        <v>0</v>
      </c>
      <c r="AH291" s="1673">
        <v>0</v>
      </c>
    </row>
    <row r="292" spans="1:34" s="1710" customFormat="1" ht="30" customHeight="1">
      <c r="A292" s="2021"/>
      <c r="B292" s="989" t="s">
        <v>1535</v>
      </c>
      <c r="C292" s="1673">
        <f>SUM(D292:AH292)</f>
        <v>0</v>
      </c>
      <c r="D292" s="1673">
        <v>0</v>
      </c>
      <c r="E292" s="1673">
        <v>0</v>
      </c>
      <c r="F292" s="1673">
        <v>0</v>
      </c>
      <c r="G292" s="1673">
        <v>0</v>
      </c>
      <c r="H292" s="1673">
        <v>0</v>
      </c>
      <c r="I292" s="1673">
        <v>0</v>
      </c>
      <c r="J292" s="1673">
        <v>0</v>
      </c>
      <c r="K292" s="1673">
        <v>0</v>
      </c>
      <c r="L292" s="1673">
        <v>0</v>
      </c>
      <c r="M292" s="1673">
        <v>0</v>
      </c>
      <c r="N292" s="1673">
        <v>0</v>
      </c>
      <c r="O292" s="1673">
        <v>0</v>
      </c>
      <c r="P292" s="1673">
        <v>0</v>
      </c>
      <c r="Q292" s="1673">
        <v>0</v>
      </c>
      <c r="R292" s="1673">
        <v>0</v>
      </c>
      <c r="S292" s="1673">
        <v>0</v>
      </c>
      <c r="T292" s="1673">
        <v>0</v>
      </c>
      <c r="U292" s="1673">
        <v>0</v>
      </c>
      <c r="V292" s="1673">
        <v>0</v>
      </c>
      <c r="W292" s="1673">
        <v>0</v>
      </c>
      <c r="X292" s="1673">
        <v>0</v>
      </c>
      <c r="Y292" s="1673">
        <v>0</v>
      </c>
      <c r="Z292" s="1673">
        <v>0</v>
      </c>
      <c r="AA292" s="1673">
        <v>0</v>
      </c>
      <c r="AB292" s="1673">
        <v>0</v>
      </c>
      <c r="AC292" s="1673">
        <v>0</v>
      </c>
      <c r="AD292" s="1673">
        <v>0</v>
      </c>
      <c r="AE292" s="1673">
        <v>0</v>
      </c>
      <c r="AF292" s="1673">
        <v>0</v>
      </c>
      <c r="AG292" s="1673">
        <v>0</v>
      </c>
      <c r="AH292" s="1673">
        <v>0</v>
      </c>
    </row>
    <row r="293" spans="1:34" ht="30" customHeight="1">
      <c r="A293" s="2021"/>
      <c r="B293" s="995" t="s">
        <v>802</v>
      </c>
      <c r="C293" s="1673">
        <f t="shared" si="32"/>
        <v>0</v>
      </c>
      <c r="D293" s="1673"/>
      <c r="E293" s="1673"/>
      <c r="F293" s="1673"/>
      <c r="G293" s="1673"/>
      <c r="H293" s="1673"/>
      <c r="I293" s="1673"/>
      <c r="J293" s="1673"/>
      <c r="K293" s="1673"/>
      <c r="L293" s="1673"/>
      <c r="M293" s="1673"/>
      <c r="N293" s="1673"/>
      <c r="O293" s="1673"/>
      <c r="P293" s="1673"/>
      <c r="Q293" s="1673"/>
      <c r="R293" s="1673"/>
      <c r="S293" s="1673"/>
      <c r="T293" s="1673"/>
      <c r="U293" s="1673"/>
      <c r="V293" s="1673"/>
      <c r="W293" s="1673"/>
      <c r="X293" s="1673"/>
      <c r="Y293" s="1673">
        <v>0</v>
      </c>
      <c r="Z293" s="1673">
        <v>0</v>
      </c>
      <c r="AA293" s="1673">
        <v>0</v>
      </c>
      <c r="AB293" s="1673">
        <v>0</v>
      </c>
      <c r="AC293" s="1673">
        <v>0</v>
      </c>
      <c r="AD293" s="1673">
        <v>0</v>
      </c>
      <c r="AE293" s="1673">
        <v>0</v>
      </c>
      <c r="AF293" s="1673">
        <v>0</v>
      </c>
      <c r="AG293" s="1673">
        <v>0</v>
      </c>
      <c r="AH293" s="1673">
        <v>0</v>
      </c>
    </row>
    <row r="294" spans="1:34" ht="30" customHeight="1">
      <c r="A294" s="2021"/>
      <c r="B294" s="995" t="s">
        <v>803</v>
      </c>
      <c r="C294" s="1673">
        <f t="shared" si="32"/>
        <v>0</v>
      </c>
      <c r="D294" s="1673"/>
      <c r="E294" s="1673"/>
      <c r="F294" s="1673"/>
      <c r="G294" s="1673"/>
      <c r="H294" s="1673"/>
      <c r="I294" s="1673"/>
      <c r="J294" s="1673"/>
      <c r="K294" s="1673"/>
      <c r="L294" s="1673"/>
      <c r="M294" s="1673"/>
      <c r="N294" s="1673"/>
      <c r="O294" s="1673"/>
      <c r="P294" s="1673"/>
      <c r="Q294" s="1673"/>
      <c r="R294" s="1673"/>
      <c r="S294" s="1673"/>
      <c r="T294" s="1673"/>
      <c r="U294" s="1673"/>
      <c r="V294" s="1673"/>
      <c r="W294" s="1673"/>
      <c r="X294" s="1673"/>
      <c r="Y294" s="1673">
        <v>0</v>
      </c>
      <c r="Z294" s="1673">
        <v>0</v>
      </c>
      <c r="AA294" s="1673">
        <v>0</v>
      </c>
      <c r="AB294" s="1673">
        <v>0</v>
      </c>
      <c r="AC294" s="1673">
        <v>0</v>
      </c>
      <c r="AD294" s="1673">
        <v>0</v>
      </c>
      <c r="AE294" s="1673">
        <v>0</v>
      </c>
      <c r="AF294" s="1673">
        <v>0</v>
      </c>
      <c r="AG294" s="1673">
        <v>0</v>
      </c>
      <c r="AH294" s="1673">
        <v>0</v>
      </c>
    </row>
    <row r="295" spans="1:34" ht="30" customHeight="1">
      <c r="A295" s="2021"/>
      <c r="B295" s="1011" t="s">
        <v>804</v>
      </c>
      <c r="C295" s="1673">
        <f t="shared" si="32"/>
        <v>0</v>
      </c>
      <c r="D295" s="1673"/>
      <c r="E295" s="1673"/>
      <c r="F295" s="1673"/>
      <c r="G295" s="1673"/>
      <c r="H295" s="1673"/>
      <c r="I295" s="1673"/>
      <c r="J295" s="1673"/>
      <c r="K295" s="1673"/>
      <c r="L295" s="1673"/>
      <c r="M295" s="1673"/>
      <c r="N295" s="1673"/>
      <c r="O295" s="1673"/>
      <c r="P295" s="1673"/>
      <c r="Q295" s="1673"/>
      <c r="R295" s="1673"/>
      <c r="S295" s="1673"/>
      <c r="T295" s="1673"/>
      <c r="U295" s="1673"/>
      <c r="V295" s="1673"/>
      <c r="W295" s="1673"/>
      <c r="X295" s="1673"/>
      <c r="Y295" s="1673">
        <v>0</v>
      </c>
      <c r="Z295" s="1673">
        <v>0</v>
      </c>
      <c r="AA295" s="1673">
        <v>0</v>
      </c>
      <c r="AB295" s="1673">
        <v>0</v>
      </c>
      <c r="AC295" s="1673">
        <v>0</v>
      </c>
      <c r="AD295" s="1673">
        <v>0</v>
      </c>
      <c r="AE295" s="1673">
        <v>0</v>
      </c>
      <c r="AF295" s="1673">
        <v>0</v>
      </c>
      <c r="AG295" s="1673">
        <v>0</v>
      </c>
      <c r="AH295" s="1673">
        <v>0</v>
      </c>
    </row>
    <row r="296" spans="1:34" ht="30" customHeight="1">
      <c r="A296" s="2021"/>
      <c r="B296" s="1011" t="s">
        <v>805</v>
      </c>
      <c r="C296" s="1673">
        <f t="shared" si="32"/>
        <v>0</v>
      </c>
      <c r="D296" s="1673"/>
      <c r="E296" s="1673"/>
      <c r="F296" s="1673"/>
      <c r="G296" s="1673"/>
      <c r="H296" s="1673"/>
      <c r="I296" s="1673"/>
      <c r="J296" s="1673"/>
      <c r="K296" s="1673"/>
      <c r="L296" s="1673"/>
      <c r="M296" s="1673"/>
      <c r="N296" s="1673"/>
      <c r="O296" s="1673"/>
      <c r="P296" s="1673"/>
      <c r="Q296" s="1673"/>
      <c r="R296" s="1673"/>
      <c r="S296" s="1673"/>
      <c r="T296" s="1673"/>
      <c r="U296" s="1673"/>
      <c r="V296" s="1673"/>
      <c r="W296" s="1673"/>
      <c r="X296" s="1673"/>
      <c r="Y296" s="1673">
        <v>0</v>
      </c>
      <c r="Z296" s="1673">
        <v>0</v>
      </c>
      <c r="AA296" s="1673">
        <v>0</v>
      </c>
      <c r="AB296" s="1673">
        <v>0</v>
      </c>
      <c r="AC296" s="1673">
        <v>0</v>
      </c>
      <c r="AD296" s="1673">
        <v>0</v>
      </c>
      <c r="AE296" s="1673">
        <v>0</v>
      </c>
      <c r="AF296" s="1673">
        <v>0</v>
      </c>
      <c r="AG296" s="1673">
        <v>0</v>
      </c>
      <c r="AH296" s="1673">
        <v>0</v>
      </c>
    </row>
    <row r="297" spans="1:34" s="1708" customFormat="1" ht="30" customHeight="1">
      <c r="A297" s="2021"/>
      <c r="B297" s="1011" t="s">
        <v>1536</v>
      </c>
      <c r="C297" s="1673">
        <f t="shared" ref="C297" si="33">SUM(D297:AH297)</f>
        <v>0</v>
      </c>
      <c r="D297" s="1673">
        <v>0</v>
      </c>
      <c r="E297" s="1673">
        <v>0</v>
      </c>
      <c r="F297" s="1673">
        <v>0</v>
      </c>
      <c r="G297" s="1673">
        <v>0</v>
      </c>
      <c r="H297" s="1673">
        <v>0</v>
      </c>
      <c r="I297" s="1673">
        <v>0</v>
      </c>
      <c r="J297" s="1673">
        <v>0</v>
      </c>
      <c r="K297" s="1673">
        <v>0</v>
      </c>
      <c r="L297" s="1673">
        <v>0</v>
      </c>
      <c r="M297" s="1673">
        <v>0</v>
      </c>
      <c r="N297" s="1673">
        <v>0</v>
      </c>
      <c r="O297" s="1673">
        <v>0</v>
      </c>
      <c r="P297" s="1673">
        <v>0</v>
      </c>
      <c r="Q297" s="1673">
        <v>0</v>
      </c>
      <c r="R297" s="1673">
        <v>0</v>
      </c>
      <c r="S297" s="1673">
        <v>0</v>
      </c>
      <c r="T297" s="1673">
        <v>0</v>
      </c>
      <c r="U297" s="1673">
        <v>0</v>
      </c>
      <c r="V297" s="1673">
        <v>0</v>
      </c>
      <c r="W297" s="1673">
        <v>0</v>
      </c>
      <c r="X297" s="1673">
        <v>0</v>
      </c>
      <c r="Y297" s="1673">
        <v>0</v>
      </c>
      <c r="Z297" s="1673">
        <v>0</v>
      </c>
      <c r="AA297" s="1673">
        <v>0</v>
      </c>
      <c r="AB297" s="1673">
        <v>0</v>
      </c>
      <c r="AC297" s="1673">
        <v>0</v>
      </c>
      <c r="AD297" s="1673">
        <v>0</v>
      </c>
      <c r="AE297" s="1673">
        <v>0</v>
      </c>
      <c r="AF297" s="1673">
        <v>0</v>
      </c>
      <c r="AG297" s="1673">
        <v>0</v>
      </c>
      <c r="AH297" s="1673">
        <v>0</v>
      </c>
    </row>
    <row r="298" spans="1:34" ht="30" customHeight="1">
      <c r="A298" s="2021"/>
      <c r="B298" s="995" t="s">
        <v>807</v>
      </c>
      <c r="C298" s="1673">
        <f t="shared" si="32"/>
        <v>0</v>
      </c>
      <c r="D298" s="1673"/>
      <c r="E298" s="1673"/>
      <c r="F298" s="1673"/>
      <c r="G298" s="1673"/>
      <c r="H298" s="1673"/>
      <c r="I298" s="1673"/>
      <c r="J298" s="1673"/>
      <c r="K298" s="1673"/>
      <c r="L298" s="1673"/>
      <c r="M298" s="1673"/>
      <c r="N298" s="1673"/>
      <c r="O298" s="1673"/>
      <c r="P298" s="1673"/>
      <c r="Q298" s="1673"/>
      <c r="R298" s="1673"/>
      <c r="S298" s="1673"/>
      <c r="T298" s="1673"/>
      <c r="U298" s="1673"/>
      <c r="V298" s="1673"/>
      <c r="W298" s="1673"/>
      <c r="X298" s="1673"/>
      <c r="Y298" s="1673">
        <v>0</v>
      </c>
      <c r="Z298" s="1673">
        <v>0</v>
      </c>
      <c r="AA298" s="1673">
        <v>0</v>
      </c>
      <c r="AB298" s="1673">
        <v>0</v>
      </c>
      <c r="AC298" s="1673">
        <v>0</v>
      </c>
      <c r="AD298" s="1673">
        <v>0</v>
      </c>
      <c r="AE298" s="1673">
        <v>0</v>
      </c>
      <c r="AF298" s="1673">
        <v>0</v>
      </c>
      <c r="AG298" s="1673">
        <v>0</v>
      </c>
      <c r="AH298" s="1673">
        <v>0</v>
      </c>
    </row>
    <row r="299" spans="1:34" ht="30" customHeight="1">
      <c r="A299" s="2021"/>
      <c r="B299" s="991" t="s">
        <v>808</v>
      </c>
      <c r="C299" s="1673">
        <f t="shared" si="32"/>
        <v>0</v>
      </c>
      <c r="D299" s="1673"/>
      <c r="E299" s="1673"/>
      <c r="F299" s="1673"/>
      <c r="G299" s="1673"/>
      <c r="H299" s="1673"/>
      <c r="I299" s="1673"/>
      <c r="J299" s="1673"/>
      <c r="K299" s="1673"/>
      <c r="L299" s="1673"/>
      <c r="M299" s="1673"/>
      <c r="N299" s="1673"/>
      <c r="O299" s="1673"/>
      <c r="P299" s="1673"/>
      <c r="Q299" s="1673"/>
      <c r="R299" s="1673"/>
      <c r="S299" s="1673"/>
      <c r="T299" s="1673"/>
      <c r="U299" s="1673"/>
      <c r="V299" s="1673"/>
      <c r="W299" s="1673"/>
      <c r="X299" s="1673"/>
      <c r="Y299" s="1673">
        <v>0</v>
      </c>
      <c r="Z299" s="1673">
        <v>0</v>
      </c>
      <c r="AA299" s="1673">
        <v>0</v>
      </c>
      <c r="AB299" s="1673">
        <v>0</v>
      </c>
      <c r="AC299" s="1673">
        <v>0</v>
      </c>
      <c r="AD299" s="1673">
        <v>0</v>
      </c>
      <c r="AE299" s="1673">
        <v>0</v>
      </c>
      <c r="AF299" s="1673">
        <v>0</v>
      </c>
      <c r="AG299" s="1673">
        <v>0</v>
      </c>
      <c r="AH299" s="1673">
        <v>0</v>
      </c>
    </row>
    <row r="300" spans="1:34" ht="30" customHeight="1">
      <c r="A300" s="2021"/>
      <c r="B300" s="1011" t="s">
        <v>821</v>
      </c>
      <c r="C300" s="1673">
        <f t="shared" si="32"/>
        <v>0</v>
      </c>
      <c r="D300" s="1673"/>
      <c r="E300" s="1673"/>
      <c r="F300" s="1673"/>
      <c r="G300" s="1673"/>
      <c r="H300" s="1673"/>
      <c r="I300" s="1673"/>
      <c r="J300" s="1673"/>
      <c r="K300" s="1673"/>
      <c r="L300" s="1673"/>
      <c r="M300" s="1673"/>
      <c r="N300" s="1673"/>
      <c r="O300" s="1673"/>
      <c r="P300" s="1673"/>
      <c r="Q300" s="1673"/>
      <c r="R300" s="1673"/>
      <c r="S300" s="1673"/>
      <c r="T300" s="1673"/>
      <c r="U300" s="1673"/>
      <c r="V300" s="1673"/>
      <c r="W300" s="1673"/>
      <c r="X300" s="1673"/>
      <c r="Y300" s="1673">
        <v>0</v>
      </c>
      <c r="Z300" s="1673">
        <v>0</v>
      </c>
      <c r="AA300" s="1673">
        <v>0</v>
      </c>
      <c r="AB300" s="1673">
        <v>0</v>
      </c>
      <c r="AC300" s="1673">
        <v>0</v>
      </c>
      <c r="AD300" s="1673">
        <v>0</v>
      </c>
      <c r="AE300" s="1673">
        <v>0</v>
      </c>
      <c r="AF300" s="1673">
        <v>0</v>
      </c>
      <c r="AG300" s="1673">
        <v>0</v>
      </c>
      <c r="AH300" s="1673">
        <v>0</v>
      </c>
    </row>
    <row r="301" spans="1:34" ht="30" customHeight="1">
      <c r="A301" s="2021"/>
      <c r="B301" s="1011" t="s">
        <v>822</v>
      </c>
      <c r="C301" s="1673">
        <f t="shared" si="32"/>
        <v>0</v>
      </c>
      <c r="D301" s="1673"/>
      <c r="E301" s="1673"/>
      <c r="F301" s="1673"/>
      <c r="G301" s="1673"/>
      <c r="H301" s="1673"/>
      <c r="I301" s="1673"/>
      <c r="J301" s="1673"/>
      <c r="K301" s="1673"/>
      <c r="L301" s="1673"/>
      <c r="M301" s="1673"/>
      <c r="N301" s="1673"/>
      <c r="O301" s="1673"/>
      <c r="P301" s="1673"/>
      <c r="Q301" s="1673"/>
      <c r="R301" s="1673"/>
      <c r="S301" s="1673"/>
      <c r="T301" s="1673"/>
      <c r="U301" s="1673"/>
      <c r="V301" s="1673"/>
      <c r="W301" s="1673"/>
      <c r="X301" s="1673"/>
      <c r="Y301" s="1673">
        <v>0</v>
      </c>
      <c r="Z301" s="1673">
        <v>0</v>
      </c>
      <c r="AA301" s="1673">
        <v>0</v>
      </c>
      <c r="AB301" s="1673">
        <v>0</v>
      </c>
      <c r="AC301" s="1673">
        <v>0</v>
      </c>
      <c r="AD301" s="1673">
        <v>0</v>
      </c>
      <c r="AE301" s="1673">
        <v>0</v>
      </c>
      <c r="AF301" s="1673">
        <v>0</v>
      </c>
      <c r="AG301" s="1673">
        <v>0</v>
      </c>
      <c r="AH301" s="1673">
        <v>0</v>
      </c>
    </row>
    <row r="302" spans="1:34" ht="19.5" customHeight="1">
      <c r="A302" s="2021"/>
      <c r="B302" s="1249" t="s">
        <v>952</v>
      </c>
      <c r="C302" s="1673">
        <f t="shared" si="32"/>
        <v>0</v>
      </c>
      <c r="D302" s="1673"/>
      <c r="E302" s="1673"/>
      <c r="F302" s="1673"/>
      <c r="G302" s="1673"/>
      <c r="H302" s="1673"/>
      <c r="I302" s="1673"/>
      <c r="J302" s="1673"/>
      <c r="K302" s="1673"/>
      <c r="L302" s="1673"/>
      <c r="M302" s="1673"/>
      <c r="N302" s="1673"/>
      <c r="O302" s="1673"/>
      <c r="P302" s="1673"/>
      <c r="Q302" s="1673"/>
      <c r="R302" s="1673"/>
      <c r="S302" s="1673"/>
      <c r="T302" s="1673"/>
      <c r="U302" s="1673"/>
      <c r="V302" s="1673"/>
      <c r="W302" s="1673"/>
      <c r="X302" s="1673"/>
      <c r="Y302" s="1673">
        <v>0</v>
      </c>
      <c r="Z302" s="1673">
        <v>0</v>
      </c>
      <c r="AA302" s="1673">
        <v>0</v>
      </c>
      <c r="AB302" s="1673">
        <v>0</v>
      </c>
      <c r="AC302" s="1673">
        <v>0</v>
      </c>
      <c r="AD302" s="1673">
        <v>0</v>
      </c>
      <c r="AE302" s="1673">
        <v>0</v>
      </c>
      <c r="AF302" s="1673">
        <v>0</v>
      </c>
      <c r="AG302" s="1673">
        <v>0</v>
      </c>
      <c r="AH302" s="1673">
        <v>0</v>
      </c>
    </row>
    <row r="303" spans="1:34" ht="19.5" customHeight="1">
      <c r="A303" s="2391" t="s">
        <v>790</v>
      </c>
      <c r="B303" s="1675" t="s">
        <v>41</v>
      </c>
      <c r="C303" s="1676">
        <f t="shared" si="32"/>
        <v>4244.7999999999993</v>
      </c>
      <c r="D303" s="1675">
        <f>SUM('서구 배수관'!D304:'서구 배수관'!D325)</f>
        <v>141.35</v>
      </c>
      <c r="E303" s="1675">
        <f>SUM('서구 배수관'!E304:'서구 배수관'!E325)</f>
        <v>0</v>
      </c>
      <c r="F303" s="1675">
        <f>SUM('서구 배수관'!F304:'서구 배수관'!F325)</f>
        <v>1627.6</v>
      </c>
      <c r="G303" s="1675">
        <f>SUM('서구 배수관'!G304:'서구 배수관'!G325)</f>
        <v>0</v>
      </c>
      <c r="H303" s="1675">
        <f>SUM('서구 배수관'!H304:'서구 배수관'!H325)</f>
        <v>0</v>
      </c>
      <c r="I303" s="1675">
        <f>SUM('서구 배수관'!I304:'서구 배수관'!I325)</f>
        <v>1436.82</v>
      </c>
      <c r="J303" s="1675">
        <f>SUM('서구 배수관'!J304:'서구 배수관'!J325)</f>
        <v>539.85</v>
      </c>
      <c r="K303" s="1675">
        <f>SUM('서구 배수관'!K304:'서구 배수관'!K325)</f>
        <v>0</v>
      </c>
      <c r="L303" s="1675">
        <f>SUM('서구 배수관'!L304:'서구 배수관'!L325)</f>
        <v>0</v>
      </c>
      <c r="M303" s="1675">
        <f>SUM('서구 배수관'!M304:'서구 배수관'!M325)</f>
        <v>0</v>
      </c>
      <c r="N303" s="1675">
        <f>SUM('서구 배수관'!N304:'서구 배수관'!N325)</f>
        <v>0</v>
      </c>
      <c r="O303" s="1675">
        <f>SUM('서구 배수관'!O304:'서구 배수관'!O325)</f>
        <v>0</v>
      </c>
      <c r="P303" s="1675">
        <f>SUM('서구 배수관'!P304:'서구 배수관'!P325)</f>
        <v>0</v>
      </c>
      <c r="Q303" s="1675">
        <f>SUM('서구 배수관'!Q304:'서구 배수관'!Q325)</f>
        <v>0</v>
      </c>
      <c r="R303" s="1675">
        <f>SUM('서구 배수관'!R304:'서구 배수관'!R325)</f>
        <v>0</v>
      </c>
      <c r="S303" s="1675">
        <f>SUM('서구 배수관'!S304:'서구 배수관'!S325)</f>
        <v>0</v>
      </c>
      <c r="T303" s="1675">
        <f>SUM('서구 배수관'!T304:'서구 배수관'!T325)</f>
        <v>0</v>
      </c>
      <c r="U303" s="1675">
        <f>SUM('서구 배수관'!U304:'서구 배수관'!U325)</f>
        <v>0</v>
      </c>
      <c r="V303" s="1675">
        <f>SUM('서구 배수관'!V304:'서구 배수관'!V325)</f>
        <v>0</v>
      </c>
      <c r="W303" s="1675">
        <f>SUM('서구 배수관'!W304:'서구 배수관'!W325)</f>
        <v>0</v>
      </c>
      <c r="X303" s="1675">
        <f>SUM('서구 배수관'!X304:'서구 배수관'!X325)</f>
        <v>0</v>
      </c>
      <c r="Y303" s="1675">
        <f>SUM('서구 배수관'!Y304:'서구 배수관'!Y325)</f>
        <v>0</v>
      </c>
      <c r="Z303" s="1675">
        <f>SUM('서구 배수관'!Z304:'서구 배수관'!Z325)</f>
        <v>0</v>
      </c>
      <c r="AA303" s="1675">
        <f>SUM('서구 배수관'!AA304:'서구 배수관'!AA325)</f>
        <v>0</v>
      </c>
      <c r="AB303" s="1675">
        <f>SUM('서구 배수관'!AB304:'서구 배수관'!AB325)</f>
        <v>0</v>
      </c>
      <c r="AC303" s="1675">
        <f>SUM('서구 배수관'!AC304:'서구 배수관'!AC325)</f>
        <v>0</v>
      </c>
      <c r="AD303" s="1675">
        <f>SUM('서구 배수관'!AD304:'서구 배수관'!AD325)</f>
        <v>59.64</v>
      </c>
      <c r="AE303" s="1675">
        <f>SUM('서구 배수관'!AE304:'서구 배수관'!AE325)</f>
        <v>439.54</v>
      </c>
      <c r="AF303" s="1675">
        <f>SUM('서구 배수관'!AF304:'서구 배수관'!AF325)</f>
        <v>0</v>
      </c>
      <c r="AG303" s="1675">
        <f>SUM('서구 배수관'!AG304:'서구 배수관'!AG325)</f>
        <v>0</v>
      </c>
      <c r="AH303" s="1675">
        <f>SUM('서구 배수관'!AH304:'서구 배수관'!AH325)</f>
        <v>0</v>
      </c>
    </row>
    <row r="304" spans="1:34" ht="19.5" customHeight="1">
      <c r="A304" s="2391" t="s">
        <v>790</v>
      </c>
      <c r="B304" s="989" t="s">
        <v>951</v>
      </c>
      <c r="C304" s="1673">
        <f t="shared" si="32"/>
        <v>0</v>
      </c>
      <c r="D304" s="1673"/>
      <c r="E304" s="1673"/>
      <c r="F304" s="1673"/>
      <c r="G304" s="1673"/>
      <c r="H304" s="1673"/>
      <c r="I304" s="1673"/>
      <c r="J304" s="1673"/>
      <c r="K304" s="1673"/>
      <c r="L304" s="1673"/>
      <c r="M304" s="1673"/>
      <c r="N304" s="1673"/>
      <c r="O304" s="1673"/>
      <c r="P304" s="1673"/>
      <c r="Q304" s="1673"/>
      <c r="R304" s="1673"/>
      <c r="S304" s="1673"/>
      <c r="T304" s="1673"/>
      <c r="U304" s="1673"/>
      <c r="V304" s="1673"/>
      <c r="W304" s="1673"/>
      <c r="X304" s="1673"/>
      <c r="Y304" s="1673">
        <v>0</v>
      </c>
      <c r="Z304" s="1673">
        <v>0</v>
      </c>
      <c r="AA304" s="1673">
        <v>0</v>
      </c>
      <c r="AB304" s="1673">
        <v>0</v>
      </c>
      <c r="AC304" s="1673">
        <v>0</v>
      </c>
      <c r="AD304" s="1673">
        <v>0</v>
      </c>
      <c r="AE304" s="1673">
        <v>0</v>
      </c>
      <c r="AF304" s="1673">
        <v>0</v>
      </c>
      <c r="AG304" s="1673">
        <v>0</v>
      </c>
      <c r="AH304" s="1673">
        <v>0</v>
      </c>
    </row>
    <row r="305" spans="1:34" ht="30" customHeight="1">
      <c r="A305" s="2021"/>
      <c r="B305" s="989" t="s">
        <v>796</v>
      </c>
      <c r="C305" s="1673">
        <f t="shared" si="32"/>
        <v>0</v>
      </c>
      <c r="D305" s="1673"/>
      <c r="E305" s="1673"/>
      <c r="F305" s="1673"/>
      <c r="G305" s="1673"/>
      <c r="H305" s="1673"/>
      <c r="I305" s="1673"/>
      <c r="J305" s="1673"/>
      <c r="K305" s="1673"/>
      <c r="L305" s="1673"/>
      <c r="M305" s="1673"/>
      <c r="N305" s="1673"/>
      <c r="O305" s="1673"/>
      <c r="P305" s="1673"/>
      <c r="Q305" s="1673"/>
      <c r="R305" s="1673"/>
      <c r="S305" s="1673"/>
      <c r="T305" s="1673"/>
      <c r="U305" s="1673"/>
      <c r="V305" s="1673"/>
      <c r="W305" s="1673"/>
      <c r="X305" s="1673"/>
      <c r="Y305" s="1673">
        <v>0</v>
      </c>
      <c r="Z305" s="1673">
        <v>0</v>
      </c>
      <c r="AA305" s="1673">
        <v>0</v>
      </c>
      <c r="AB305" s="1673">
        <v>0</v>
      </c>
      <c r="AC305" s="1673">
        <v>0</v>
      </c>
      <c r="AD305" s="1673">
        <v>0</v>
      </c>
      <c r="AE305" s="1673">
        <v>0</v>
      </c>
      <c r="AF305" s="1673">
        <v>0</v>
      </c>
      <c r="AG305" s="1673">
        <v>0</v>
      </c>
      <c r="AH305" s="1673">
        <v>0</v>
      </c>
    </row>
    <row r="306" spans="1:34" ht="30" customHeight="1">
      <c r="A306" s="2021"/>
      <c r="B306" s="989" t="s">
        <v>797</v>
      </c>
      <c r="C306" s="1673">
        <f t="shared" si="32"/>
        <v>0</v>
      </c>
      <c r="D306" s="1673"/>
      <c r="E306" s="1673"/>
      <c r="F306" s="1673"/>
      <c r="G306" s="1673"/>
      <c r="H306" s="1673"/>
      <c r="I306" s="1673"/>
      <c r="J306" s="1673"/>
      <c r="K306" s="1673"/>
      <c r="L306" s="1673"/>
      <c r="M306" s="1673"/>
      <c r="N306" s="1673"/>
      <c r="O306" s="1673"/>
      <c r="P306" s="1673"/>
      <c r="Q306" s="1673"/>
      <c r="R306" s="1673"/>
      <c r="S306" s="1673"/>
      <c r="T306" s="1673"/>
      <c r="U306" s="1673"/>
      <c r="V306" s="1673"/>
      <c r="W306" s="1673"/>
      <c r="X306" s="1673"/>
      <c r="Y306" s="1673">
        <v>0</v>
      </c>
      <c r="Z306" s="1673">
        <v>0</v>
      </c>
      <c r="AA306" s="1673">
        <v>0</v>
      </c>
      <c r="AB306" s="1673">
        <v>0</v>
      </c>
      <c r="AC306" s="1673">
        <v>0</v>
      </c>
      <c r="AD306" s="1673">
        <v>0</v>
      </c>
      <c r="AE306" s="1673">
        <v>0</v>
      </c>
      <c r="AF306" s="1673">
        <v>0</v>
      </c>
      <c r="AG306" s="1673">
        <v>0</v>
      </c>
      <c r="AH306" s="1673">
        <v>0</v>
      </c>
    </row>
    <row r="307" spans="1:34" ht="30" customHeight="1">
      <c r="A307" s="2021"/>
      <c r="B307" s="989" t="s">
        <v>798</v>
      </c>
      <c r="C307" s="1673">
        <f t="shared" si="32"/>
        <v>0</v>
      </c>
      <c r="D307" s="1673"/>
      <c r="E307" s="1673"/>
      <c r="F307" s="1673"/>
      <c r="G307" s="1673"/>
      <c r="H307" s="1673"/>
      <c r="I307" s="1673"/>
      <c r="J307" s="1673"/>
      <c r="K307" s="1673"/>
      <c r="L307" s="1673"/>
      <c r="M307" s="1673"/>
      <c r="N307" s="1673"/>
      <c r="O307" s="1673"/>
      <c r="P307" s="1673"/>
      <c r="Q307" s="1673"/>
      <c r="R307" s="1673"/>
      <c r="S307" s="1673"/>
      <c r="T307" s="1673"/>
      <c r="U307" s="1673"/>
      <c r="V307" s="1673"/>
      <c r="W307" s="1673"/>
      <c r="X307" s="1673"/>
      <c r="Y307" s="1673">
        <v>0</v>
      </c>
      <c r="Z307" s="1673">
        <v>0</v>
      </c>
      <c r="AA307" s="1673">
        <v>0</v>
      </c>
      <c r="AB307" s="1673">
        <v>0</v>
      </c>
      <c r="AC307" s="1673">
        <v>0</v>
      </c>
      <c r="AD307" s="1673">
        <v>0</v>
      </c>
      <c r="AE307" s="1673">
        <v>0</v>
      </c>
      <c r="AF307" s="1673">
        <v>0</v>
      </c>
      <c r="AG307" s="1673">
        <v>0</v>
      </c>
      <c r="AH307" s="1673">
        <v>0</v>
      </c>
    </row>
    <row r="308" spans="1:34" ht="30" customHeight="1">
      <c r="A308" s="2021"/>
      <c r="B308" s="989" t="s">
        <v>780</v>
      </c>
      <c r="C308" s="1673">
        <f t="shared" si="32"/>
        <v>1950.75</v>
      </c>
      <c r="D308" s="1673">
        <v>14.75</v>
      </c>
      <c r="E308" s="1673"/>
      <c r="F308" s="1673"/>
      <c r="G308" s="1673"/>
      <c r="H308" s="1673"/>
      <c r="I308" s="1673">
        <v>1436.82</v>
      </c>
      <c r="J308" s="1673"/>
      <c r="K308" s="1673"/>
      <c r="L308" s="1673"/>
      <c r="M308" s="1673"/>
      <c r="N308" s="1673"/>
      <c r="O308" s="1673"/>
      <c r="P308" s="1673"/>
      <c r="Q308" s="1673"/>
      <c r="R308" s="1673"/>
      <c r="S308" s="1673"/>
      <c r="T308" s="1673"/>
      <c r="U308" s="1673"/>
      <c r="V308" s="1673"/>
      <c r="W308" s="1673"/>
      <c r="X308" s="1673"/>
      <c r="Y308" s="1673">
        <v>0</v>
      </c>
      <c r="Z308" s="1673">
        <v>0</v>
      </c>
      <c r="AA308" s="1673">
        <v>0</v>
      </c>
      <c r="AB308" s="1673">
        <v>0</v>
      </c>
      <c r="AC308" s="1673">
        <v>0</v>
      </c>
      <c r="AD308" s="1673">
        <v>59.64</v>
      </c>
      <c r="AE308" s="1673">
        <v>439.54</v>
      </c>
      <c r="AF308" s="1673">
        <v>0</v>
      </c>
      <c r="AG308" s="1673">
        <v>0</v>
      </c>
      <c r="AH308" s="1673">
        <v>0</v>
      </c>
    </row>
    <row r="309" spans="1:34" ht="30" customHeight="1">
      <c r="A309" s="2021"/>
      <c r="B309" s="991" t="s">
        <v>781</v>
      </c>
      <c r="C309" s="1673">
        <f t="shared" si="32"/>
        <v>2294.0499999999997</v>
      </c>
      <c r="D309" s="1673">
        <v>126.6</v>
      </c>
      <c r="E309" s="1674"/>
      <c r="F309" s="1674">
        <v>1627.6</v>
      </c>
      <c r="G309" s="1674"/>
      <c r="H309" s="1674"/>
      <c r="I309" s="1674"/>
      <c r="J309" s="1674">
        <v>539.85</v>
      </c>
      <c r="K309" s="1674"/>
      <c r="L309" s="1674"/>
      <c r="M309" s="1674"/>
      <c r="N309" s="1674"/>
      <c r="O309" s="1674"/>
      <c r="P309" s="1674"/>
      <c r="Q309" s="1674"/>
      <c r="R309" s="1674"/>
      <c r="S309" s="1674"/>
      <c r="T309" s="1674"/>
      <c r="U309" s="1674"/>
      <c r="V309" s="1674"/>
      <c r="W309" s="1674"/>
      <c r="X309" s="1674"/>
      <c r="Y309" s="1674"/>
      <c r="Z309" s="1673">
        <v>0</v>
      </c>
      <c r="AA309" s="1673">
        <v>0</v>
      </c>
      <c r="AB309" s="1673">
        <v>0</v>
      </c>
      <c r="AC309" s="1673">
        <v>0</v>
      </c>
      <c r="AD309" s="1673">
        <v>0</v>
      </c>
      <c r="AE309" s="1673">
        <v>0</v>
      </c>
      <c r="AF309" s="1673">
        <v>0</v>
      </c>
      <c r="AG309" s="1673">
        <v>0</v>
      </c>
      <c r="AH309" s="1673">
        <v>0</v>
      </c>
    </row>
    <row r="310" spans="1:34" ht="30" customHeight="1">
      <c r="A310" s="2021"/>
      <c r="B310" s="991" t="s">
        <v>786</v>
      </c>
      <c r="C310" s="1673">
        <f t="shared" si="32"/>
        <v>0</v>
      </c>
      <c r="D310" s="1673"/>
      <c r="E310" s="1673"/>
      <c r="F310" s="1673"/>
      <c r="G310" s="1673"/>
      <c r="H310" s="1673"/>
      <c r="I310" s="1673"/>
      <c r="J310" s="1673"/>
      <c r="K310" s="1673"/>
      <c r="L310" s="1673"/>
      <c r="M310" s="1673"/>
      <c r="N310" s="1673"/>
      <c r="O310" s="1673"/>
      <c r="P310" s="1673"/>
      <c r="Q310" s="1673"/>
      <c r="R310" s="1673"/>
      <c r="S310" s="1673"/>
      <c r="T310" s="1673"/>
      <c r="U310" s="1673"/>
      <c r="V310" s="1673"/>
      <c r="W310" s="1673"/>
      <c r="X310" s="1673"/>
      <c r="Y310" s="1673">
        <v>0</v>
      </c>
      <c r="Z310" s="1673">
        <v>0</v>
      </c>
      <c r="AA310" s="1673">
        <v>0</v>
      </c>
      <c r="AB310" s="1673">
        <v>0</v>
      </c>
      <c r="AC310" s="1673">
        <v>0</v>
      </c>
      <c r="AD310" s="1673">
        <v>0</v>
      </c>
      <c r="AE310" s="1673">
        <v>0</v>
      </c>
      <c r="AF310" s="1673">
        <v>0</v>
      </c>
      <c r="AG310" s="1673">
        <v>0</v>
      </c>
      <c r="AH310" s="1673">
        <v>0</v>
      </c>
    </row>
    <row r="311" spans="1:34" ht="30" customHeight="1">
      <c r="A311" s="2021"/>
      <c r="B311" s="991" t="s">
        <v>799</v>
      </c>
      <c r="C311" s="1673">
        <f t="shared" si="32"/>
        <v>0</v>
      </c>
      <c r="D311" s="1673"/>
      <c r="E311" s="1673"/>
      <c r="F311" s="1673"/>
      <c r="G311" s="1673"/>
      <c r="H311" s="1673"/>
      <c r="I311" s="1673"/>
      <c r="J311" s="1673"/>
      <c r="K311" s="1673"/>
      <c r="L311" s="1673"/>
      <c r="M311" s="1673"/>
      <c r="N311" s="1673"/>
      <c r="O311" s="1673"/>
      <c r="P311" s="1673"/>
      <c r="Q311" s="1673"/>
      <c r="R311" s="1673"/>
      <c r="S311" s="1673"/>
      <c r="T311" s="1673"/>
      <c r="U311" s="1673"/>
      <c r="V311" s="1673"/>
      <c r="W311" s="1673"/>
      <c r="X311" s="1673"/>
      <c r="Y311" s="1673">
        <v>0</v>
      </c>
      <c r="Z311" s="1673">
        <v>0</v>
      </c>
      <c r="AA311" s="1673">
        <v>0</v>
      </c>
      <c r="AB311" s="1673">
        <v>0</v>
      </c>
      <c r="AC311" s="1673">
        <v>0</v>
      </c>
      <c r="AD311" s="1673">
        <v>0</v>
      </c>
      <c r="AE311" s="1673">
        <v>0</v>
      </c>
      <c r="AF311" s="1673">
        <v>0</v>
      </c>
      <c r="AG311" s="1673">
        <v>0</v>
      </c>
      <c r="AH311" s="1673">
        <v>0</v>
      </c>
    </row>
    <row r="312" spans="1:34" ht="30" customHeight="1">
      <c r="A312" s="2021"/>
      <c r="B312" s="991" t="s">
        <v>787</v>
      </c>
      <c r="C312" s="1673">
        <f t="shared" si="32"/>
        <v>0</v>
      </c>
      <c r="D312" s="1673"/>
      <c r="E312" s="1673"/>
      <c r="F312" s="1673"/>
      <c r="G312" s="1673"/>
      <c r="H312" s="1673"/>
      <c r="I312" s="1673"/>
      <c r="J312" s="1673"/>
      <c r="K312" s="1673"/>
      <c r="L312" s="1673"/>
      <c r="M312" s="1673"/>
      <c r="N312" s="1673"/>
      <c r="O312" s="1673"/>
      <c r="P312" s="1673"/>
      <c r="Q312" s="1673"/>
      <c r="R312" s="1673"/>
      <c r="S312" s="1673"/>
      <c r="T312" s="1673"/>
      <c r="U312" s="1673"/>
      <c r="V312" s="1673"/>
      <c r="W312" s="1673"/>
      <c r="X312" s="1673"/>
      <c r="Y312" s="1673">
        <v>0</v>
      </c>
      <c r="Z312" s="1673">
        <v>0</v>
      </c>
      <c r="AA312" s="1673">
        <v>0</v>
      </c>
      <c r="AB312" s="1673">
        <v>0</v>
      </c>
      <c r="AC312" s="1673">
        <v>0</v>
      </c>
      <c r="AD312" s="1673">
        <v>0</v>
      </c>
      <c r="AE312" s="1673">
        <v>0</v>
      </c>
      <c r="AF312" s="1673">
        <v>0</v>
      </c>
      <c r="AG312" s="1673">
        <v>0</v>
      </c>
      <c r="AH312" s="1673">
        <v>0</v>
      </c>
    </row>
    <row r="313" spans="1:34" s="1710" customFormat="1" ht="30" customHeight="1">
      <c r="A313" s="2021"/>
      <c r="B313" s="991" t="s">
        <v>1533</v>
      </c>
      <c r="C313" s="1673">
        <f>SUM(D313:AH313)</f>
        <v>0</v>
      </c>
      <c r="D313" s="1673">
        <v>0</v>
      </c>
      <c r="E313" s="1673">
        <v>0</v>
      </c>
      <c r="F313" s="1673">
        <v>0</v>
      </c>
      <c r="G313" s="1673">
        <v>0</v>
      </c>
      <c r="H313" s="1673">
        <v>0</v>
      </c>
      <c r="I313" s="1673">
        <v>0</v>
      </c>
      <c r="J313" s="1673">
        <v>0</v>
      </c>
      <c r="K313" s="1673">
        <v>0</v>
      </c>
      <c r="L313" s="1673">
        <v>0</v>
      </c>
      <c r="M313" s="1673">
        <v>0</v>
      </c>
      <c r="N313" s="1673">
        <v>0</v>
      </c>
      <c r="O313" s="1673">
        <v>0</v>
      </c>
      <c r="P313" s="1673">
        <v>0</v>
      </c>
      <c r="Q313" s="1673">
        <v>0</v>
      </c>
      <c r="R313" s="1673">
        <v>0</v>
      </c>
      <c r="S313" s="1673">
        <v>0</v>
      </c>
      <c r="T313" s="1673">
        <v>0</v>
      </c>
      <c r="U313" s="1673">
        <v>0</v>
      </c>
      <c r="V313" s="1673">
        <v>0</v>
      </c>
      <c r="W313" s="1673">
        <v>0</v>
      </c>
      <c r="X313" s="1673">
        <v>0</v>
      </c>
      <c r="Y313" s="1673">
        <v>0</v>
      </c>
      <c r="Z313" s="1673">
        <v>0</v>
      </c>
      <c r="AA313" s="1673">
        <v>0</v>
      </c>
      <c r="AB313" s="1673">
        <v>0</v>
      </c>
      <c r="AC313" s="1673">
        <v>0</v>
      </c>
      <c r="AD313" s="1673">
        <v>0</v>
      </c>
      <c r="AE313" s="1673">
        <v>0</v>
      </c>
      <c r="AF313" s="1673">
        <v>0</v>
      </c>
      <c r="AG313" s="1673">
        <v>0</v>
      </c>
      <c r="AH313" s="1673">
        <v>0</v>
      </c>
    </row>
    <row r="314" spans="1:34" s="1710" customFormat="1" ht="30" customHeight="1">
      <c r="A314" s="2021"/>
      <c r="B314" s="991" t="s">
        <v>1534</v>
      </c>
      <c r="C314" s="1673">
        <f>SUM(D314:AH314)</f>
        <v>0</v>
      </c>
      <c r="D314" s="1673">
        <v>0</v>
      </c>
      <c r="E314" s="1673">
        <v>0</v>
      </c>
      <c r="F314" s="1673">
        <v>0</v>
      </c>
      <c r="G314" s="1673">
        <v>0</v>
      </c>
      <c r="H314" s="1673">
        <v>0</v>
      </c>
      <c r="I314" s="1673">
        <v>0</v>
      </c>
      <c r="J314" s="1673">
        <v>0</v>
      </c>
      <c r="K314" s="1673">
        <v>0</v>
      </c>
      <c r="L314" s="1673">
        <v>0</v>
      </c>
      <c r="M314" s="1673">
        <v>0</v>
      </c>
      <c r="N314" s="1673">
        <v>0</v>
      </c>
      <c r="O314" s="1673">
        <v>0</v>
      </c>
      <c r="P314" s="1673">
        <v>0</v>
      </c>
      <c r="Q314" s="1673">
        <v>0</v>
      </c>
      <c r="R314" s="1673">
        <v>0</v>
      </c>
      <c r="S314" s="1673">
        <v>0</v>
      </c>
      <c r="T314" s="1673">
        <v>0</v>
      </c>
      <c r="U314" s="1673">
        <v>0</v>
      </c>
      <c r="V314" s="1673">
        <v>0</v>
      </c>
      <c r="W314" s="1673">
        <v>0</v>
      </c>
      <c r="X314" s="1673">
        <v>0</v>
      </c>
      <c r="Y314" s="1673">
        <v>0</v>
      </c>
      <c r="Z314" s="1673">
        <v>0</v>
      </c>
      <c r="AA314" s="1673">
        <v>0</v>
      </c>
      <c r="AB314" s="1673">
        <v>0</v>
      </c>
      <c r="AC314" s="1673">
        <v>0</v>
      </c>
      <c r="AD314" s="1673">
        <v>0</v>
      </c>
      <c r="AE314" s="1673">
        <v>0</v>
      </c>
      <c r="AF314" s="1673">
        <v>0</v>
      </c>
      <c r="AG314" s="1673">
        <v>0</v>
      </c>
      <c r="AH314" s="1673">
        <v>0</v>
      </c>
    </row>
    <row r="315" spans="1:34" s="1710" customFormat="1" ht="30" customHeight="1">
      <c r="A315" s="2021"/>
      <c r="B315" s="989" t="s">
        <v>1535</v>
      </c>
      <c r="C315" s="1673">
        <f>SUM(D315:AH315)</f>
        <v>0</v>
      </c>
      <c r="D315" s="1673">
        <v>0</v>
      </c>
      <c r="E315" s="1673">
        <v>0</v>
      </c>
      <c r="F315" s="1673">
        <v>0</v>
      </c>
      <c r="G315" s="1673">
        <v>0</v>
      </c>
      <c r="H315" s="1673">
        <v>0</v>
      </c>
      <c r="I315" s="1673">
        <v>0</v>
      </c>
      <c r="J315" s="1673">
        <v>0</v>
      </c>
      <c r="K315" s="1673">
        <v>0</v>
      </c>
      <c r="L315" s="1673">
        <v>0</v>
      </c>
      <c r="M315" s="1673">
        <v>0</v>
      </c>
      <c r="N315" s="1673">
        <v>0</v>
      </c>
      <c r="O315" s="1673">
        <v>0</v>
      </c>
      <c r="P315" s="1673">
        <v>0</v>
      </c>
      <c r="Q315" s="1673">
        <v>0</v>
      </c>
      <c r="R315" s="1673">
        <v>0</v>
      </c>
      <c r="S315" s="1673">
        <v>0</v>
      </c>
      <c r="T315" s="1673">
        <v>0</v>
      </c>
      <c r="U315" s="1673">
        <v>0</v>
      </c>
      <c r="V315" s="1673">
        <v>0</v>
      </c>
      <c r="W315" s="1673">
        <v>0</v>
      </c>
      <c r="X315" s="1673">
        <v>0</v>
      </c>
      <c r="Y315" s="1673">
        <v>0</v>
      </c>
      <c r="Z315" s="1673">
        <v>0</v>
      </c>
      <c r="AA315" s="1673">
        <v>0</v>
      </c>
      <c r="AB315" s="1673">
        <v>0</v>
      </c>
      <c r="AC315" s="1673">
        <v>0</v>
      </c>
      <c r="AD315" s="1673">
        <v>0</v>
      </c>
      <c r="AE315" s="1673">
        <v>0</v>
      </c>
      <c r="AF315" s="1673">
        <v>0</v>
      </c>
      <c r="AG315" s="1673">
        <v>0</v>
      </c>
      <c r="AH315" s="1673">
        <v>0</v>
      </c>
    </row>
    <row r="316" spans="1:34" ht="30" customHeight="1">
      <c r="A316" s="2021"/>
      <c r="B316" s="995" t="s">
        <v>802</v>
      </c>
      <c r="C316" s="1673">
        <f t="shared" si="32"/>
        <v>0</v>
      </c>
      <c r="D316" s="1673"/>
      <c r="E316" s="1673"/>
      <c r="F316" s="1673"/>
      <c r="G316" s="1673"/>
      <c r="H316" s="1673"/>
      <c r="I316" s="1673"/>
      <c r="J316" s="1673"/>
      <c r="K316" s="1673"/>
      <c r="L316" s="1673"/>
      <c r="M316" s="1673"/>
      <c r="N316" s="1673"/>
      <c r="O316" s="1673"/>
      <c r="P316" s="1673"/>
      <c r="Q316" s="1673"/>
      <c r="R316" s="1673"/>
      <c r="S316" s="1673"/>
      <c r="T316" s="1673"/>
      <c r="U316" s="1673"/>
      <c r="V316" s="1673"/>
      <c r="W316" s="1673"/>
      <c r="X316" s="1673"/>
      <c r="Y316" s="1673">
        <v>0</v>
      </c>
      <c r="Z316" s="1673">
        <v>0</v>
      </c>
      <c r="AA316" s="1673">
        <v>0</v>
      </c>
      <c r="AB316" s="1673">
        <v>0</v>
      </c>
      <c r="AC316" s="1673">
        <v>0</v>
      </c>
      <c r="AD316" s="1673">
        <v>0</v>
      </c>
      <c r="AE316" s="1673">
        <v>0</v>
      </c>
      <c r="AF316" s="1673">
        <v>0</v>
      </c>
      <c r="AG316" s="1673">
        <v>0</v>
      </c>
      <c r="AH316" s="1673">
        <v>0</v>
      </c>
    </row>
    <row r="317" spans="1:34" ht="30" customHeight="1">
      <c r="A317" s="2021"/>
      <c r="B317" s="995" t="s">
        <v>803</v>
      </c>
      <c r="C317" s="1673">
        <f t="shared" si="32"/>
        <v>0</v>
      </c>
      <c r="D317" s="1673"/>
      <c r="E317" s="1673"/>
      <c r="F317" s="1673"/>
      <c r="G317" s="1673"/>
      <c r="H317" s="1673"/>
      <c r="I317" s="1673"/>
      <c r="J317" s="1673"/>
      <c r="K317" s="1673"/>
      <c r="L317" s="1673"/>
      <c r="M317" s="1673"/>
      <c r="N317" s="1673"/>
      <c r="O317" s="1673"/>
      <c r="P317" s="1673"/>
      <c r="Q317" s="1673"/>
      <c r="R317" s="1673"/>
      <c r="S317" s="1673"/>
      <c r="T317" s="1673"/>
      <c r="U317" s="1673"/>
      <c r="V317" s="1673"/>
      <c r="W317" s="1673"/>
      <c r="X317" s="1673"/>
      <c r="Y317" s="1673">
        <v>0</v>
      </c>
      <c r="Z317" s="1673">
        <v>0</v>
      </c>
      <c r="AA317" s="1673">
        <v>0</v>
      </c>
      <c r="AB317" s="1673">
        <v>0</v>
      </c>
      <c r="AC317" s="1673">
        <v>0</v>
      </c>
      <c r="AD317" s="1673">
        <v>0</v>
      </c>
      <c r="AE317" s="1673">
        <v>0</v>
      </c>
      <c r="AF317" s="1673">
        <v>0</v>
      </c>
      <c r="AG317" s="1673">
        <v>0</v>
      </c>
      <c r="AH317" s="1673">
        <v>0</v>
      </c>
    </row>
    <row r="318" spans="1:34" ht="30" customHeight="1">
      <c r="A318" s="2021"/>
      <c r="B318" s="1011" t="s">
        <v>804</v>
      </c>
      <c r="C318" s="1673">
        <f t="shared" si="32"/>
        <v>0</v>
      </c>
      <c r="D318" s="1673"/>
      <c r="E318" s="1673"/>
      <c r="F318" s="1673"/>
      <c r="G318" s="1673"/>
      <c r="H318" s="1673"/>
      <c r="I318" s="1673"/>
      <c r="J318" s="1673"/>
      <c r="K318" s="1673"/>
      <c r="L318" s="1673"/>
      <c r="M318" s="1673"/>
      <c r="N318" s="1673"/>
      <c r="O318" s="1673"/>
      <c r="P318" s="1673"/>
      <c r="Q318" s="1673"/>
      <c r="R318" s="1673"/>
      <c r="S318" s="1673"/>
      <c r="T318" s="1673"/>
      <c r="U318" s="1673"/>
      <c r="V318" s="1673"/>
      <c r="W318" s="1673"/>
      <c r="X318" s="1673"/>
      <c r="Y318" s="1673">
        <v>0</v>
      </c>
      <c r="Z318" s="1673">
        <v>0</v>
      </c>
      <c r="AA318" s="1673">
        <v>0</v>
      </c>
      <c r="AB318" s="1673">
        <v>0</v>
      </c>
      <c r="AC318" s="1673">
        <v>0</v>
      </c>
      <c r="AD318" s="1673">
        <v>0</v>
      </c>
      <c r="AE318" s="1673">
        <v>0</v>
      </c>
      <c r="AF318" s="1673">
        <v>0</v>
      </c>
      <c r="AG318" s="1673">
        <v>0</v>
      </c>
      <c r="AH318" s="1673">
        <v>0</v>
      </c>
    </row>
    <row r="319" spans="1:34" ht="30" customHeight="1">
      <c r="A319" s="2021"/>
      <c r="B319" s="1011" t="s">
        <v>805</v>
      </c>
      <c r="C319" s="1673">
        <f t="shared" si="32"/>
        <v>0</v>
      </c>
      <c r="D319" s="1673"/>
      <c r="E319" s="1673"/>
      <c r="F319" s="1673"/>
      <c r="G319" s="1673"/>
      <c r="H319" s="1673"/>
      <c r="I319" s="1673"/>
      <c r="J319" s="1673"/>
      <c r="K319" s="1673"/>
      <c r="L319" s="1673"/>
      <c r="M319" s="1673"/>
      <c r="N319" s="1673"/>
      <c r="O319" s="1673"/>
      <c r="P319" s="1673"/>
      <c r="Q319" s="1673"/>
      <c r="R319" s="1673"/>
      <c r="S319" s="1673"/>
      <c r="T319" s="1673"/>
      <c r="U319" s="1673"/>
      <c r="V319" s="1673"/>
      <c r="W319" s="1673"/>
      <c r="X319" s="1673"/>
      <c r="Y319" s="1673">
        <v>0</v>
      </c>
      <c r="Z319" s="1673">
        <v>0</v>
      </c>
      <c r="AA319" s="1673">
        <v>0</v>
      </c>
      <c r="AB319" s="1673">
        <v>0</v>
      </c>
      <c r="AC319" s="1673">
        <v>0</v>
      </c>
      <c r="AD319" s="1673">
        <v>0</v>
      </c>
      <c r="AE319" s="1673">
        <v>0</v>
      </c>
      <c r="AF319" s="1673">
        <v>0</v>
      </c>
      <c r="AG319" s="1673">
        <v>0</v>
      </c>
      <c r="AH319" s="1673">
        <v>0</v>
      </c>
    </row>
    <row r="320" spans="1:34" s="1708" customFormat="1" ht="30" customHeight="1">
      <c r="A320" s="2021"/>
      <c r="B320" s="1011" t="s">
        <v>1536</v>
      </c>
      <c r="C320" s="1673">
        <f t="shared" si="32"/>
        <v>0</v>
      </c>
      <c r="D320" s="1673">
        <v>0</v>
      </c>
      <c r="E320" s="1673">
        <v>0</v>
      </c>
      <c r="F320" s="1673">
        <v>0</v>
      </c>
      <c r="G320" s="1673">
        <v>0</v>
      </c>
      <c r="H320" s="1673">
        <v>0</v>
      </c>
      <c r="I320" s="1673">
        <v>0</v>
      </c>
      <c r="J320" s="1673">
        <v>0</v>
      </c>
      <c r="K320" s="1673">
        <v>0</v>
      </c>
      <c r="L320" s="1673">
        <v>0</v>
      </c>
      <c r="M320" s="1673">
        <v>0</v>
      </c>
      <c r="N320" s="1673">
        <v>0</v>
      </c>
      <c r="O320" s="1673">
        <v>0</v>
      </c>
      <c r="P320" s="1673">
        <v>0</v>
      </c>
      <c r="Q320" s="1673">
        <v>0</v>
      </c>
      <c r="R320" s="1673">
        <v>0</v>
      </c>
      <c r="S320" s="1673">
        <v>0</v>
      </c>
      <c r="T320" s="1673">
        <v>0</v>
      </c>
      <c r="U320" s="1673">
        <v>0</v>
      </c>
      <c r="V320" s="1673">
        <v>0</v>
      </c>
      <c r="W320" s="1673">
        <v>0</v>
      </c>
      <c r="X320" s="1673">
        <v>0</v>
      </c>
      <c r="Y320" s="1673">
        <v>0</v>
      </c>
      <c r="Z320" s="1673">
        <v>0</v>
      </c>
      <c r="AA320" s="1673">
        <v>0</v>
      </c>
      <c r="AB320" s="1673">
        <v>0</v>
      </c>
      <c r="AC320" s="1673">
        <v>0</v>
      </c>
      <c r="AD320" s="1673">
        <v>0</v>
      </c>
      <c r="AE320" s="1673">
        <v>0</v>
      </c>
      <c r="AF320" s="1673">
        <v>0</v>
      </c>
      <c r="AG320" s="1673">
        <v>0</v>
      </c>
      <c r="AH320" s="1673">
        <v>0</v>
      </c>
    </row>
    <row r="321" spans="1:34" ht="30" customHeight="1">
      <c r="A321" s="2021"/>
      <c r="B321" s="995" t="s">
        <v>807</v>
      </c>
      <c r="C321" s="1673">
        <f t="shared" si="32"/>
        <v>0</v>
      </c>
      <c r="D321" s="1673"/>
      <c r="E321" s="1673"/>
      <c r="F321" s="1673"/>
      <c r="G321" s="1673"/>
      <c r="H321" s="1673"/>
      <c r="I321" s="1673"/>
      <c r="J321" s="1673"/>
      <c r="K321" s="1673"/>
      <c r="L321" s="1673"/>
      <c r="M321" s="1673"/>
      <c r="N321" s="1673"/>
      <c r="O321" s="1673"/>
      <c r="P321" s="1673"/>
      <c r="Q321" s="1673"/>
      <c r="R321" s="1673"/>
      <c r="S321" s="1673"/>
      <c r="T321" s="1673"/>
      <c r="U321" s="1673"/>
      <c r="V321" s="1673"/>
      <c r="W321" s="1673"/>
      <c r="X321" s="1673"/>
      <c r="Y321" s="1673">
        <v>0</v>
      </c>
      <c r="Z321" s="1673">
        <v>0</v>
      </c>
      <c r="AA321" s="1673">
        <v>0</v>
      </c>
      <c r="AB321" s="1673">
        <v>0</v>
      </c>
      <c r="AC321" s="1673">
        <v>0</v>
      </c>
      <c r="AD321" s="1673">
        <v>0</v>
      </c>
      <c r="AE321" s="1673">
        <v>0</v>
      </c>
      <c r="AF321" s="1673">
        <v>0</v>
      </c>
      <c r="AG321" s="1673">
        <v>0</v>
      </c>
      <c r="AH321" s="1673">
        <v>0</v>
      </c>
    </row>
    <row r="322" spans="1:34" ht="30" customHeight="1">
      <c r="A322" s="2021"/>
      <c r="B322" s="991" t="s">
        <v>808</v>
      </c>
      <c r="C322" s="1673">
        <f t="shared" si="32"/>
        <v>0</v>
      </c>
      <c r="D322" s="1673"/>
      <c r="E322" s="1673"/>
      <c r="F322" s="1673"/>
      <c r="G322" s="1673"/>
      <c r="H322" s="1673"/>
      <c r="I322" s="1673"/>
      <c r="J322" s="1673"/>
      <c r="K322" s="1673"/>
      <c r="L322" s="1673"/>
      <c r="M322" s="1673"/>
      <c r="N322" s="1673"/>
      <c r="O322" s="1673"/>
      <c r="P322" s="1673"/>
      <c r="Q322" s="1673"/>
      <c r="R322" s="1673"/>
      <c r="S322" s="1673"/>
      <c r="T322" s="1673"/>
      <c r="U322" s="1673"/>
      <c r="V322" s="1673"/>
      <c r="W322" s="1673"/>
      <c r="X322" s="1673"/>
      <c r="Y322" s="1673">
        <v>0</v>
      </c>
      <c r="Z322" s="1673">
        <v>0</v>
      </c>
      <c r="AA322" s="1673">
        <v>0</v>
      </c>
      <c r="AB322" s="1673">
        <v>0</v>
      </c>
      <c r="AC322" s="1673">
        <v>0</v>
      </c>
      <c r="AD322" s="1673">
        <v>0</v>
      </c>
      <c r="AE322" s="1673">
        <v>0</v>
      </c>
      <c r="AF322" s="1673">
        <v>0</v>
      </c>
      <c r="AG322" s="1673">
        <v>0</v>
      </c>
      <c r="AH322" s="1673">
        <v>0</v>
      </c>
    </row>
    <row r="323" spans="1:34" ht="30" customHeight="1">
      <c r="A323" s="2021"/>
      <c r="B323" s="1011" t="s">
        <v>821</v>
      </c>
      <c r="C323" s="1673">
        <f t="shared" si="32"/>
        <v>0</v>
      </c>
      <c r="D323" s="1673"/>
      <c r="E323" s="1673"/>
      <c r="F323" s="1673"/>
      <c r="G323" s="1673"/>
      <c r="H323" s="1673"/>
      <c r="I323" s="1673"/>
      <c r="J323" s="1673"/>
      <c r="K323" s="1673"/>
      <c r="L323" s="1673"/>
      <c r="M323" s="1673"/>
      <c r="N323" s="1673"/>
      <c r="O323" s="1673"/>
      <c r="P323" s="1673"/>
      <c r="Q323" s="1673"/>
      <c r="R323" s="1673"/>
      <c r="S323" s="1673"/>
      <c r="T323" s="1673"/>
      <c r="U323" s="1673"/>
      <c r="V323" s="1673"/>
      <c r="W323" s="1673"/>
      <c r="X323" s="1673"/>
      <c r="Y323" s="1673">
        <v>0</v>
      </c>
      <c r="Z323" s="1673">
        <v>0</v>
      </c>
      <c r="AA323" s="1673">
        <v>0</v>
      </c>
      <c r="AB323" s="1673">
        <v>0</v>
      </c>
      <c r="AC323" s="1673">
        <v>0</v>
      </c>
      <c r="AD323" s="1673">
        <v>0</v>
      </c>
      <c r="AE323" s="1673">
        <v>0</v>
      </c>
      <c r="AF323" s="1673">
        <v>0</v>
      </c>
      <c r="AG323" s="1673">
        <v>0</v>
      </c>
      <c r="AH323" s="1673">
        <v>0</v>
      </c>
    </row>
    <row r="324" spans="1:34" ht="30" customHeight="1">
      <c r="A324" s="2021"/>
      <c r="B324" s="1011" t="s">
        <v>822</v>
      </c>
      <c r="C324" s="1673">
        <f t="shared" si="32"/>
        <v>0</v>
      </c>
      <c r="D324" s="1673"/>
      <c r="E324" s="1673"/>
      <c r="F324" s="1673"/>
      <c r="G324" s="1673"/>
      <c r="H324" s="1673"/>
      <c r="I324" s="1673"/>
      <c r="J324" s="1673"/>
      <c r="K324" s="1673"/>
      <c r="L324" s="1673"/>
      <c r="M324" s="1673"/>
      <c r="N324" s="1673"/>
      <c r="O324" s="1673"/>
      <c r="P324" s="1673"/>
      <c r="Q324" s="1673"/>
      <c r="R324" s="1673"/>
      <c r="S324" s="1673"/>
      <c r="T324" s="1673"/>
      <c r="U324" s="1673"/>
      <c r="V324" s="1673"/>
      <c r="W324" s="1673"/>
      <c r="X324" s="1673"/>
      <c r="Y324" s="1673">
        <v>0</v>
      </c>
      <c r="Z324" s="1673">
        <v>0</v>
      </c>
      <c r="AA324" s="1673">
        <v>0</v>
      </c>
      <c r="AB324" s="1673">
        <v>0</v>
      </c>
      <c r="AC324" s="1673">
        <v>0</v>
      </c>
      <c r="AD324" s="1673">
        <v>0</v>
      </c>
      <c r="AE324" s="1673">
        <v>0</v>
      </c>
      <c r="AF324" s="1673">
        <v>0</v>
      </c>
      <c r="AG324" s="1673">
        <v>0</v>
      </c>
      <c r="AH324" s="1673">
        <v>0</v>
      </c>
    </row>
    <row r="325" spans="1:34" ht="19.5" customHeight="1">
      <c r="A325" s="2021"/>
      <c r="B325" s="1249" t="s">
        <v>952</v>
      </c>
      <c r="C325" s="1673">
        <f t="shared" si="32"/>
        <v>0</v>
      </c>
      <c r="D325" s="1673"/>
      <c r="E325" s="1673"/>
      <c r="F325" s="1673"/>
      <c r="G325" s="1673"/>
      <c r="H325" s="1673"/>
      <c r="I325" s="1673"/>
      <c r="J325" s="1673"/>
      <c r="K325" s="1673"/>
      <c r="L325" s="1673"/>
      <c r="M325" s="1673"/>
      <c r="N325" s="1673"/>
      <c r="O325" s="1673"/>
      <c r="P325" s="1673"/>
      <c r="Q325" s="1673"/>
      <c r="R325" s="1673"/>
      <c r="S325" s="1673"/>
      <c r="T325" s="1673"/>
      <c r="U325" s="1673"/>
      <c r="V325" s="1673"/>
      <c r="W325" s="1673"/>
      <c r="X325" s="1673"/>
      <c r="Y325" s="1673">
        <v>0</v>
      </c>
      <c r="Z325" s="1673">
        <v>0</v>
      </c>
      <c r="AA325" s="1673">
        <v>0</v>
      </c>
      <c r="AB325" s="1673">
        <v>0</v>
      </c>
      <c r="AC325" s="1673">
        <v>0</v>
      </c>
      <c r="AD325" s="1673">
        <v>0</v>
      </c>
      <c r="AE325" s="1673">
        <v>0</v>
      </c>
      <c r="AF325" s="1673">
        <v>0</v>
      </c>
      <c r="AG325" s="1673">
        <v>0</v>
      </c>
      <c r="AH325" s="1673">
        <v>0</v>
      </c>
    </row>
    <row r="326" spans="1:34" ht="19.5" customHeight="1">
      <c r="A326" s="2391" t="s">
        <v>791</v>
      </c>
      <c r="B326" s="1675" t="s">
        <v>41</v>
      </c>
      <c r="C326" s="1676">
        <f t="shared" si="32"/>
        <v>8812.0499999999993</v>
      </c>
      <c r="D326" s="1675">
        <f>SUM('서구 배수관'!D327:'서구 배수관'!D348)</f>
        <v>6012.95</v>
      </c>
      <c r="E326" s="1675">
        <f>SUM('서구 배수관'!E327:'서구 배수관'!E348)</f>
        <v>0</v>
      </c>
      <c r="F326" s="1675">
        <f>SUM('서구 배수관'!F327:'서구 배수관'!F348)</f>
        <v>0</v>
      </c>
      <c r="G326" s="1675">
        <f>SUM('서구 배수관'!G327:'서구 배수관'!G348)</f>
        <v>505.37999999999994</v>
      </c>
      <c r="H326" s="1675">
        <f>SUM('서구 배수관'!H327:'서구 배수관'!H348)</f>
        <v>386.58</v>
      </c>
      <c r="I326" s="1675">
        <f>SUM('서구 배수관'!I327:'서구 배수관'!I348)</f>
        <v>0</v>
      </c>
      <c r="J326" s="1675">
        <f>SUM('서구 배수관'!J327:'서구 배수관'!J348)</f>
        <v>1836.6400000000003</v>
      </c>
      <c r="K326" s="1675">
        <f>SUM('서구 배수관'!K327:'서구 배수관'!K348)</f>
        <v>0</v>
      </c>
      <c r="L326" s="1675">
        <f>SUM('서구 배수관'!L327:'서구 배수관'!L348)</f>
        <v>0</v>
      </c>
      <c r="M326" s="1675">
        <f>SUM('서구 배수관'!M327:'서구 배수관'!M348)</f>
        <v>0</v>
      </c>
      <c r="N326" s="1675">
        <f>SUM('서구 배수관'!N327:'서구 배수관'!N348)</f>
        <v>0</v>
      </c>
      <c r="O326" s="1675">
        <f>SUM('서구 배수관'!O327:'서구 배수관'!O348)</f>
        <v>0</v>
      </c>
      <c r="P326" s="1675">
        <f>SUM('서구 배수관'!P327:'서구 배수관'!P348)</f>
        <v>0</v>
      </c>
      <c r="Q326" s="1675">
        <f>SUM('서구 배수관'!Q327:'서구 배수관'!Q348)</f>
        <v>0</v>
      </c>
      <c r="R326" s="1675">
        <f>SUM('서구 배수관'!R327:'서구 배수관'!R348)</f>
        <v>0</v>
      </c>
      <c r="S326" s="1675">
        <f>SUM('서구 배수관'!S327:'서구 배수관'!S348)</f>
        <v>0</v>
      </c>
      <c r="T326" s="1675">
        <f>SUM('서구 배수관'!T327:'서구 배수관'!T348)</f>
        <v>0</v>
      </c>
      <c r="U326" s="1675">
        <f>SUM('서구 배수관'!U327:'서구 배수관'!U348)</f>
        <v>0</v>
      </c>
      <c r="V326" s="1675">
        <f>SUM('서구 배수관'!V327:'서구 배수관'!V348)</f>
        <v>0</v>
      </c>
      <c r="W326" s="1675">
        <f>SUM('서구 배수관'!W327:'서구 배수관'!W348)</f>
        <v>70.5</v>
      </c>
      <c r="X326" s="1675">
        <f>SUM('서구 배수관'!X327:'서구 배수관'!X348)</f>
        <v>0</v>
      </c>
      <c r="Y326" s="1675">
        <f>SUM('서구 배수관'!Y327:'서구 배수관'!Y348)</f>
        <v>0</v>
      </c>
      <c r="Z326" s="1675">
        <f>SUM('서구 배수관'!Z327:'서구 배수관'!Z348)</f>
        <v>0</v>
      </c>
      <c r="AA326" s="1675">
        <f>SUM('서구 배수관'!AA327:'서구 배수관'!AA348)</f>
        <v>0</v>
      </c>
      <c r="AB326" s="1675">
        <f>SUM('서구 배수관'!AB327:'서구 배수관'!AB348)</f>
        <v>0</v>
      </c>
      <c r="AC326" s="1675">
        <f>SUM('서구 배수관'!AC327:'서구 배수관'!AC348)</f>
        <v>0</v>
      </c>
      <c r="AD326" s="1675">
        <f>SUM('서구 배수관'!AD327:'서구 배수관'!AD348)</f>
        <v>0</v>
      </c>
      <c r="AE326" s="1675">
        <f>SUM('서구 배수관'!AE327:'서구 배수관'!AE348)</f>
        <v>0</v>
      </c>
      <c r="AF326" s="1675">
        <f>SUM('서구 배수관'!AF327:'서구 배수관'!AF348)</f>
        <v>0</v>
      </c>
      <c r="AG326" s="1675">
        <f>SUM('서구 배수관'!AG327:'서구 배수관'!AG348)</f>
        <v>0</v>
      </c>
      <c r="AH326" s="1675">
        <f>SUM('서구 배수관'!AH327:'서구 배수관'!AH348)</f>
        <v>0</v>
      </c>
    </row>
    <row r="327" spans="1:34" ht="19.5" customHeight="1">
      <c r="A327" s="2391" t="s">
        <v>791</v>
      </c>
      <c r="B327" s="989" t="s">
        <v>951</v>
      </c>
      <c r="C327" s="1673">
        <f t="shared" si="32"/>
        <v>0</v>
      </c>
      <c r="D327" s="1673"/>
      <c r="E327" s="1673"/>
      <c r="F327" s="1673"/>
      <c r="G327" s="1673"/>
      <c r="H327" s="1673"/>
      <c r="I327" s="1673"/>
      <c r="J327" s="1673"/>
      <c r="K327" s="1673"/>
      <c r="L327" s="1673"/>
      <c r="M327" s="1673"/>
      <c r="N327" s="1673"/>
      <c r="O327" s="1673"/>
      <c r="P327" s="1673"/>
      <c r="Q327" s="1673"/>
      <c r="R327" s="1673"/>
      <c r="S327" s="1673"/>
      <c r="T327" s="1673"/>
      <c r="U327" s="1673"/>
      <c r="V327" s="1673"/>
      <c r="W327" s="1673"/>
      <c r="X327" s="1673"/>
      <c r="Y327" s="1673">
        <v>0</v>
      </c>
      <c r="Z327" s="1673">
        <v>0</v>
      </c>
      <c r="AA327" s="1673">
        <v>0</v>
      </c>
      <c r="AB327" s="1673">
        <v>0</v>
      </c>
      <c r="AC327" s="1673">
        <v>0</v>
      </c>
      <c r="AD327" s="1673">
        <v>0</v>
      </c>
      <c r="AE327" s="1673">
        <v>0</v>
      </c>
      <c r="AF327" s="1673">
        <v>0</v>
      </c>
      <c r="AG327" s="1673">
        <v>0</v>
      </c>
      <c r="AH327" s="1673">
        <v>0</v>
      </c>
    </row>
    <row r="328" spans="1:34" ht="30" customHeight="1">
      <c r="A328" s="2021"/>
      <c r="B328" s="989" t="s">
        <v>796</v>
      </c>
      <c r="C328" s="1673">
        <f t="shared" si="32"/>
        <v>0</v>
      </c>
      <c r="D328" s="1673"/>
      <c r="E328" s="1673"/>
      <c r="F328" s="1673"/>
      <c r="G328" s="1673"/>
      <c r="H328" s="1673"/>
      <c r="I328" s="1673"/>
      <c r="J328" s="1673"/>
      <c r="K328" s="1673"/>
      <c r="L328" s="1673"/>
      <c r="M328" s="1673"/>
      <c r="N328" s="1673"/>
      <c r="O328" s="1673"/>
      <c r="P328" s="1673"/>
      <c r="Q328" s="1673"/>
      <c r="R328" s="1673"/>
      <c r="S328" s="1673"/>
      <c r="T328" s="1673"/>
      <c r="U328" s="1673"/>
      <c r="V328" s="1673"/>
      <c r="W328" s="1673"/>
      <c r="X328" s="1673"/>
      <c r="Y328" s="1673">
        <v>0</v>
      </c>
      <c r="Z328" s="1673">
        <v>0</v>
      </c>
      <c r="AA328" s="1673">
        <v>0</v>
      </c>
      <c r="AB328" s="1673">
        <v>0</v>
      </c>
      <c r="AC328" s="1673">
        <v>0</v>
      </c>
      <c r="AD328" s="1673">
        <v>0</v>
      </c>
      <c r="AE328" s="1673">
        <v>0</v>
      </c>
      <c r="AF328" s="1673">
        <v>0</v>
      </c>
      <c r="AG328" s="1673">
        <v>0</v>
      </c>
      <c r="AH328" s="1673">
        <v>0</v>
      </c>
    </row>
    <row r="329" spans="1:34" ht="30" customHeight="1">
      <c r="A329" s="2021"/>
      <c r="B329" s="989" t="s">
        <v>797</v>
      </c>
      <c r="C329" s="1673">
        <f t="shared" si="32"/>
        <v>70.5</v>
      </c>
      <c r="D329" s="1673"/>
      <c r="E329" s="1673"/>
      <c r="F329" s="1673"/>
      <c r="G329" s="1673"/>
      <c r="H329" s="1673"/>
      <c r="I329" s="1673"/>
      <c r="J329" s="1673"/>
      <c r="K329" s="1673"/>
      <c r="L329" s="1673"/>
      <c r="M329" s="1673"/>
      <c r="N329" s="1673"/>
      <c r="O329" s="1673"/>
      <c r="P329" s="1673"/>
      <c r="Q329" s="1673"/>
      <c r="R329" s="1673"/>
      <c r="S329" s="1673"/>
      <c r="T329" s="1673"/>
      <c r="U329" s="1673"/>
      <c r="V329" s="1673"/>
      <c r="W329" s="1673">
        <v>70.5</v>
      </c>
      <c r="X329" s="1673"/>
      <c r="Y329" s="1673">
        <v>0</v>
      </c>
      <c r="Z329" s="1673">
        <v>0</v>
      </c>
      <c r="AA329" s="1673">
        <v>0</v>
      </c>
      <c r="AB329" s="1673">
        <v>0</v>
      </c>
      <c r="AC329" s="1673">
        <v>0</v>
      </c>
      <c r="AD329" s="1673">
        <v>0</v>
      </c>
      <c r="AE329" s="1673">
        <v>0</v>
      </c>
      <c r="AF329" s="1673">
        <v>0</v>
      </c>
      <c r="AG329" s="1673">
        <v>0</v>
      </c>
      <c r="AH329" s="1673">
        <v>0</v>
      </c>
    </row>
    <row r="330" spans="1:34" ht="30" customHeight="1">
      <c r="A330" s="2021"/>
      <c r="B330" s="989" t="s">
        <v>798</v>
      </c>
      <c r="C330" s="1673">
        <f t="shared" si="32"/>
        <v>0</v>
      </c>
      <c r="D330" s="1673"/>
      <c r="E330" s="1673"/>
      <c r="F330" s="1673"/>
      <c r="G330" s="1673"/>
      <c r="H330" s="1673"/>
      <c r="I330" s="1673"/>
      <c r="J330" s="1673"/>
      <c r="K330" s="1673"/>
      <c r="L330" s="1673"/>
      <c r="M330" s="1673"/>
      <c r="N330" s="1673"/>
      <c r="O330" s="1673"/>
      <c r="P330" s="1673"/>
      <c r="Q330" s="1673"/>
      <c r="R330" s="1673"/>
      <c r="S330" s="1673"/>
      <c r="T330" s="1673"/>
      <c r="U330" s="1673"/>
      <c r="V330" s="1673"/>
      <c r="W330" s="1673"/>
      <c r="X330" s="1673"/>
      <c r="Y330" s="1673">
        <v>0</v>
      </c>
      <c r="Z330" s="1673">
        <v>0</v>
      </c>
      <c r="AA330" s="1673">
        <v>0</v>
      </c>
      <c r="AB330" s="1673">
        <v>0</v>
      </c>
      <c r="AC330" s="1673">
        <v>0</v>
      </c>
      <c r="AD330" s="1673">
        <v>0</v>
      </c>
      <c r="AE330" s="1673">
        <v>0</v>
      </c>
      <c r="AF330" s="1673">
        <v>0</v>
      </c>
      <c r="AG330" s="1673">
        <v>0</v>
      </c>
      <c r="AH330" s="1673">
        <v>0</v>
      </c>
    </row>
    <row r="331" spans="1:34" ht="30" customHeight="1">
      <c r="A331" s="2021"/>
      <c r="B331" s="989" t="s">
        <v>780</v>
      </c>
      <c r="C331" s="1673">
        <f t="shared" si="32"/>
        <v>0</v>
      </c>
      <c r="D331" s="1673"/>
      <c r="E331" s="1673"/>
      <c r="F331" s="1673"/>
      <c r="G331" s="1673"/>
      <c r="H331" s="1673"/>
      <c r="I331" s="1673"/>
      <c r="J331" s="1673"/>
      <c r="K331" s="1673"/>
      <c r="L331" s="1673"/>
      <c r="M331" s="1673"/>
      <c r="N331" s="1673"/>
      <c r="O331" s="1673"/>
      <c r="P331" s="1673"/>
      <c r="Q331" s="1673"/>
      <c r="R331" s="1673"/>
      <c r="S331" s="1673"/>
      <c r="T331" s="1673"/>
      <c r="U331" s="1673"/>
      <c r="V331" s="1673"/>
      <c r="W331" s="1673"/>
      <c r="X331" s="1673"/>
      <c r="Y331" s="1673">
        <v>0</v>
      </c>
      <c r="Z331" s="1673">
        <v>0</v>
      </c>
      <c r="AA331" s="1673">
        <v>0</v>
      </c>
      <c r="AB331" s="1673">
        <v>0</v>
      </c>
      <c r="AC331" s="1673">
        <v>0</v>
      </c>
      <c r="AD331" s="1673">
        <v>0</v>
      </c>
      <c r="AE331" s="1673">
        <v>0</v>
      </c>
      <c r="AF331" s="1673">
        <v>0</v>
      </c>
      <c r="AG331" s="1673">
        <v>0</v>
      </c>
      <c r="AH331" s="1673">
        <v>0</v>
      </c>
    </row>
    <row r="332" spans="1:34" ht="30" customHeight="1">
      <c r="A332" s="2021"/>
      <c r="B332" s="991" t="s">
        <v>781</v>
      </c>
      <c r="C332" s="1673">
        <f t="shared" si="32"/>
        <v>8741.5499999999993</v>
      </c>
      <c r="D332" s="1673">
        <v>6012.95</v>
      </c>
      <c r="E332" s="1674"/>
      <c r="F332" s="1674"/>
      <c r="G332" s="1674">
        <v>505.37999999999994</v>
      </c>
      <c r="H332" s="1674">
        <v>386.58</v>
      </c>
      <c r="I332" s="1674"/>
      <c r="J332" s="1674">
        <v>1836.6400000000003</v>
      </c>
      <c r="K332" s="1674"/>
      <c r="L332" s="1674"/>
      <c r="M332" s="1674"/>
      <c r="N332" s="1674"/>
      <c r="O332" s="1674"/>
      <c r="P332" s="1674"/>
      <c r="Q332" s="1674"/>
      <c r="R332" s="1674"/>
      <c r="S332" s="1674"/>
      <c r="T332" s="1674"/>
      <c r="U332" s="1674"/>
      <c r="V332" s="1674"/>
      <c r="W332" s="1674"/>
      <c r="X332" s="1674"/>
      <c r="Y332" s="1673">
        <v>0</v>
      </c>
      <c r="Z332" s="1673">
        <v>0</v>
      </c>
      <c r="AA332" s="1673">
        <v>0</v>
      </c>
      <c r="AB332" s="1673">
        <v>0</v>
      </c>
      <c r="AC332" s="1673">
        <v>0</v>
      </c>
      <c r="AD332" s="1673">
        <v>0</v>
      </c>
      <c r="AE332" s="1673">
        <v>0</v>
      </c>
      <c r="AF332" s="1673">
        <v>0</v>
      </c>
      <c r="AG332" s="1673">
        <v>0</v>
      </c>
      <c r="AH332" s="1673">
        <v>0</v>
      </c>
    </row>
    <row r="333" spans="1:34" ht="30" customHeight="1">
      <c r="A333" s="2021"/>
      <c r="B333" s="991" t="s">
        <v>786</v>
      </c>
      <c r="C333" s="1673">
        <f t="shared" si="32"/>
        <v>0</v>
      </c>
      <c r="D333" s="1673"/>
      <c r="E333" s="1673"/>
      <c r="F333" s="1673"/>
      <c r="G333" s="1673"/>
      <c r="H333" s="1673"/>
      <c r="I333" s="1673"/>
      <c r="J333" s="1673"/>
      <c r="K333" s="1673"/>
      <c r="L333" s="1673"/>
      <c r="M333" s="1673"/>
      <c r="N333" s="1673"/>
      <c r="O333" s="1673"/>
      <c r="P333" s="1673"/>
      <c r="Q333" s="1673"/>
      <c r="R333" s="1673"/>
      <c r="S333" s="1673"/>
      <c r="T333" s="1673"/>
      <c r="U333" s="1673"/>
      <c r="V333" s="1673"/>
      <c r="W333" s="1673"/>
      <c r="X333" s="1673"/>
      <c r="Y333" s="1673">
        <v>0</v>
      </c>
      <c r="Z333" s="1673">
        <v>0</v>
      </c>
      <c r="AA333" s="1673">
        <v>0</v>
      </c>
      <c r="AB333" s="1673">
        <v>0</v>
      </c>
      <c r="AC333" s="1673">
        <v>0</v>
      </c>
      <c r="AD333" s="1673">
        <v>0</v>
      </c>
      <c r="AE333" s="1673">
        <v>0</v>
      </c>
      <c r="AF333" s="1673">
        <v>0</v>
      </c>
      <c r="AG333" s="1673">
        <v>0</v>
      </c>
      <c r="AH333" s="1673">
        <v>0</v>
      </c>
    </row>
    <row r="334" spans="1:34" ht="30" customHeight="1">
      <c r="A334" s="2021"/>
      <c r="B334" s="991" t="s">
        <v>799</v>
      </c>
      <c r="C334" s="1673">
        <f t="shared" si="32"/>
        <v>0</v>
      </c>
      <c r="D334" s="1673"/>
      <c r="E334" s="1673"/>
      <c r="F334" s="1673"/>
      <c r="G334" s="1673"/>
      <c r="H334" s="1673"/>
      <c r="I334" s="1673"/>
      <c r="J334" s="1673"/>
      <c r="K334" s="1673"/>
      <c r="L334" s="1673"/>
      <c r="M334" s="1673"/>
      <c r="N334" s="1673"/>
      <c r="O334" s="1673"/>
      <c r="P334" s="1673"/>
      <c r="Q334" s="1673"/>
      <c r="R334" s="1673"/>
      <c r="S334" s="1673"/>
      <c r="T334" s="1673"/>
      <c r="U334" s="1673"/>
      <c r="V334" s="1673"/>
      <c r="W334" s="1673"/>
      <c r="X334" s="1673"/>
      <c r="Y334" s="1673">
        <v>0</v>
      </c>
      <c r="Z334" s="1673">
        <v>0</v>
      </c>
      <c r="AA334" s="1673">
        <v>0</v>
      </c>
      <c r="AB334" s="1673">
        <v>0</v>
      </c>
      <c r="AC334" s="1673">
        <v>0</v>
      </c>
      <c r="AD334" s="1673">
        <v>0</v>
      </c>
      <c r="AE334" s="1673">
        <v>0</v>
      </c>
      <c r="AF334" s="1673">
        <v>0</v>
      </c>
      <c r="AG334" s="1673">
        <v>0</v>
      </c>
      <c r="AH334" s="1673">
        <v>0</v>
      </c>
    </row>
    <row r="335" spans="1:34" ht="30" customHeight="1">
      <c r="A335" s="2021"/>
      <c r="B335" s="991" t="s">
        <v>787</v>
      </c>
      <c r="C335" s="1673">
        <f t="shared" si="32"/>
        <v>0</v>
      </c>
      <c r="D335" s="1673"/>
      <c r="E335" s="1673"/>
      <c r="F335" s="1673"/>
      <c r="G335" s="1673"/>
      <c r="H335" s="1673"/>
      <c r="I335" s="1673"/>
      <c r="J335" s="1673"/>
      <c r="K335" s="1673"/>
      <c r="L335" s="1673"/>
      <c r="M335" s="1673"/>
      <c r="N335" s="1673"/>
      <c r="O335" s="1673"/>
      <c r="P335" s="1673"/>
      <c r="Q335" s="1673"/>
      <c r="R335" s="1673"/>
      <c r="S335" s="1673"/>
      <c r="T335" s="1673"/>
      <c r="U335" s="1673"/>
      <c r="V335" s="1673"/>
      <c r="W335" s="1673"/>
      <c r="X335" s="1673"/>
      <c r="Y335" s="1673">
        <v>0</v>
      </c>
      <c r="Z335" s="1673">
        <v>0</v>
      </c>
      <c r="AA335" s="1673">
        <v>0</v>
      </c>
      <c r="AB335" s="1673">
        <v>0</v>
      </c>
      <c r="AC335" s="1673">
        <v>0</v>
      </c>
      <c r="AD335" s="1673">
        <v>0</v>
      </c>
      <c r="AE335" s="1673">
        <v>0</v>
      </c>
      <c r="AF335" s="1673">
        <v>0</v>
      </c>
      <c r="AG335" s="1673">
        <v>0</v>
      </c>
      <c r="AH335" s="1673">
        <v>0</v>
      </c>
    </row>
    <row r="336" spans="1:34" s="1710" customFormat="1" ht="30" customHeight="1">
      <c r="A336" s="2021"/>
      <c r="B336" s="991" t="s">
        <v>1533</v>
      </c>
      <c r="C336" s="1673">
        <f>SUM(D336:AH336)</f>
        <v>0</v>
      </c>
      <c r="D336" s="1673">
        <v>0</v>
      </c>
      <c r="E336" s="1673">
        <v>0</v>
      </c>
      <c r="F336" s="1673">
        <v>0</v>
      </c>
      <c r="G336" s="1673">
        <v>0</v>
      </c>
      <c r="H336" s="1673">
        <v>0</v>
      </c>
      <c r="I336" s="1673">
        <v>0</v>
      </c>
      <c r="J336" s="1673">
        <v>0</v>
      </c>
      <c r="K336" s="1673">
        <v>0</v>
      </c>
      <c r="L336" s="1673">
        <v>0</v>
      </c>
      <c r="M336" s="1673">
        <v>0</v>
      </c>
      <c r="N336" s="1673">
        <v>0</v>
      </c>
      <c r="O336" s="1673">
        <v>0</v>
      </c>
      <c r="P336" s="1673">
        <v>0</v>
      </c>
      <c r="Q336" s="1673">
        <v>0</v>
      </c>
      <c r="R336" s="1673">
        <v>0</v>
      </c>
      <c r="S336" s="1673">
        <v>0</v>
      </c>
      <c r="T336" s="1673">
        <v>0</v>
      </c>
      <c r="U336" s="1673">
        <v>0</v>
      </c>
      <c r="V336" s="1673">
        <v>0</v>
      </c>
      <c r="W336" s="1673">
        <v>0</v>
      </c>
      <c r="X336" s="1673">
        <v>0</v>
      </c>
      <c r="Y336" s="1673">
        <v>0</v>
      </c>
      <c r="Z336" s="1673">
        <v>0</v>
      </c>
      <c r="AA336" s="1673">
        <v>0</v>
      </c>
      <c r="AB336" s="1673">
        <v>0</v>
      </c>
      <c r="AC336" s="1673">
        <v>0</v>
      </c>
      <c r="AD336" s="1673">
        <v>0</v>
      </c>
      <c r="AE336" s="1673">
        <v>0</v>
      </c>
      <c r="AF336" s="1673">
        <v>0</v>
      </c>
      <c r="AG336" s="1673">
        <v>0</v>
      </c>
      <c r="AH336" s="1673">
        <v>0</v>
      </c>
    </row>
    <row r="337" spans="1:34" s="1710" customFormat="1" ht="30" customHeight="1">
      <c r="A337" s="2021"/>
      <c r="B337" s="991" t="s">
        <v>1534</v>
      </c>
      <c r="C337" s="1673">
        <f>SUM(D337:AH337)</f>
        <v>0</v>
      </c>
      <c r="D337" s="1673">
        <v>0</v>
      </c>
      <c r="E337" s="1673">
        <v>0</v>
      </c>
      <c r="F337" s="1673">
        <v>0</v>
      </c>
      <c r="G337" s="1673">
        <v>0</v>
      </c>
      <c r="H337" s="1673">
        <v>0</v>
      </c>
      <c r="I337" s="1673">
        <v>0</v>
      </c>
      <c r="J337" s="1673">
        <v>0</v>
      </c>
      <c r="K337" s="1673">
        <v>0</v>
      </c>
      <c r="L337" s="1673">
        <v>0</v>
      </c>
      <c r="M337" s="1673">
        <v>0</v>
      </c>
      <c r="N337" s="1673">
        <v>0</v>
      </c>
      <c r="O337" s="1673">
        <v>0</v>
      </c>
      <c r="P337" s="1673">
        <v>0</v>
      </c>
      <c r="Q337" s="1673">
        <v>0</v>
      </c>
      <c r="R337" s="1673">
        <v>0</v>
      </c>
      <c r="S337" s="1673">
        <v>0</v>
      </c>
      <c r="T337" s="1673">
        <v>0</v>
      </c>
      <c r="U337" s="1673">
        <v>0</v>
      </c>
      <c r="V337" s="1673">
        <v>0</v>
      </c>
      <c r="W337" s="1673">
        <v>0</v>
      </c>
      <c r="X337" s="1673">
        <v>0</v>
      </c>
      <c r="Y337" s="1673">
        <v>0</v>
      </c>
      <c r="Z337" s="1673">
        <v>0</v>
      </c>
      <c r="AA337" s="1673">
        <v>0</v>
      </c>
      <c r="AB337" s="1673">
        <v>0</v>
      </c>
      <c r="AC337" s="1673">
        <v>0</v>
      </c>
      <c r="AD337" s="1673">
        <v>0</v>
      </c>
      <c r="AE337" s="1673">
        <v>0</v>
      </c>
      <c r="AF337" s="1673">
        <v>0</v>
      </c>
      <c r="AG337" s="1673">
        <v>0</v>
      </c>
      <c r="AH337" s="1673">
        <v>0</v>
      </c>
    </row>
    <row r="338" spans="1:34" s="1710" customFormat="1" ht="30" customHeight="1">
      <c r="A338" s="2021"/>
      <c r="B338" s="989" t="s">
        <v>1535</v>
      </c>
      <c r="C338" s="1673">
        <f>SUM(D338:AH338)</f>
        <v>0</v>
      </c>
      <c r="D338" s="1673">
        <v>0</v>
      </c>
      <c r="E338" s="1673">
        <v>0</v>
      </c>
      <c r="F338" s="1673">
        <v>0</v>
      </c>
      <c r="G338" s="1673">
        <v>0</v>
      </c>
      <c r="H338" s="1673">
        <v>0</v>
      </c>
      <c r="I338" s="1673">
        <v>0</v>
      </c>
      <c r="J338" s="1673">
        <v>0</v>
      </c>
      <c r="K338" s="1673">
        <v>0</v>
      </c>
      <c r="L338" s="1673">
        <v>0</v>
      </c>
      <c r="M338" s="1673">
        <v>0</v>
      </c>
      <c r="N338" s="1673">
        <v>0</v>
      </c>
      <c r="O338" s="1673">
        <v>0</v>
      </c>
      <c r="P338" s="1673">
        <v>0</v>
      </c>
      <c r="Q338" s="1673">
        <v>0</v>
      </c>
      <c r="R338" s="1673">
        <v>0</v>
      </c>
      <c r="S338" s="1673">
        <v>0</v>
      </c>
      <c r="T338" s="1673">
        <v>0</v>
      </c>
      <c r="U338" s="1673">
        <v>0</v>
      </c>
      <c r="V338" s="1673">
        <v>0</v>
      </c>
      <c r="W338" s="1673">
        <v>0</v>
      </c>
      <c r="X338" s="1673">
        <v>0</v>
      </c>
      <c r="Y338" s="1673">
        <v>0</v>
      </c>
      <c r="Z338" s="1673">
        <v>0</v>
      </c>
      <c r="AA338" s="1673">
        <v>0</v>
      </c>
      <c r="AB338" s="1673">
        <v>0</v>
      </c>
      <c r="AC338" s="1673">
        <v>0</v>
      </c>
      <c r="AD338" s="1673">
        <v>0</v>
      </c>
      <c r="AE338" s="1673">
        <v>0</v>
      </c>
      <c r="AF338" s="1673">
        <v>0</v>
      </c>
      <c r="AG338" s="1673">
        <v>0</v>
      </c>
      <c r="AH338" s="1673">
        <v>0</v>
      </c>
    </row>
    <row r="339" spans="1:34" ht="30" customHeight="1">
      <c r="A339" s="2021"/>
      <c r="B339" s="995" t="s">
        <v>802</v>
      </c>
      <c r="C339" s="1673">
        <f t="shared" ref="C339:C415" si="34">SUM(D339:AH339)</f>
        <v>0</v>
      </c>
      <c r="D339" s="1673"/>
      <c r="E339" s="1673"/>
      <c r="F339" s="1673"/>
      <c r="G339" s="1673"/>
      <c r="H339" s="1673"/>
      <c r="I339" s="1673"/>
      <c r="J339" s="1673"/>
      <c r="K339" s="1673"/>
      <c r="L339" s="1673"/>
      <c r="M339" s="1673"/>
      <c r="N339" s="1673"/>
      <c r="O339" s="1673"/>
      <c r="P339" s="1673"/>
      <c r="Q339" s="1673"/>
      <c r="R339" s="1673"/>
      <c r="S339" s="1673"/>
      <c r="T339" s="1673"/>
      <c r="U339" s="1673"/>
      <c r="V339" s="1673"/>
      <c r="W339" s="1673"/>
      <c r="X339" s="1673"/>
      <c r="Y339" s="1673">
        <v>0</v>
      </c>
      <c r="Z339" s="1673">
        <v>0</v>
      </c>
      <c r="AA339" s="1673">
        <v>0</v>
      </c>
      <c r="AB339" s="1673">
        <v>0</v>
      </c>
      <c r="AC339" s="1673">
        <v>0</v>
      </c>
      <c r="AD339" s="1673">
        <v>0</v>
      </c>
      <c r="AE339" s="1673">
        <v>0</v>
      </c>
      <c r="AF339" s="1673">
        <v>0</v>
      </c>
      <c r="AG339" s="1673">
        <v>0</v>
      </c>
      <c r="AH339" s="1673">
        <v>0</v>
      </c>
    </row>
    <row r="340" spans="1:34" ht="30" customHeight="1">
      <c r="A340" s="2021"/>
      <c r="B340" s="995" t="s">
        <v>803</v>
      </c>
      <c r="C340" s="1673">
        <f t="shared" si="34"/>
        <v>0</v>
      </c>
      <c r="D340" s="1673"/>
      <c r="E340" s="1673"/>
      <c r="F340" s="1673"/>
      <c r="G340" s="1673"/>
      <c r="H340" s="1673"/>
      <c r="I340" s="1673"/>
      <c r="J340" s="1673"/>
      <c r="K340" s="1673"/>
      <c r="L340" s="1673"/>
      <c r="M340" s="1673"/>
      <c r="N340" s="1673"/>
      <c r="O340" s="1673"/>
      <c r="P340" s="1673"/>
      <c r="Q340" s="1673"/>
      <c r="R340" s="1673"/>
      <c r="S340" s="1673"/>
      <c r="T340" s="1673"/>
      <c r="U340" s="1673"/>
      <c r="V340" s="1673"/>
      <c r="W340" s="1673"/>
      <c r="X340" s="1673"/>
      <c r="Y340" s="1673">
        <v>0</v>
      </c>
      <c r="Z340" s="1673">
        <v>0</v>
      </c>
      <c r="AA340" s="1673">
        <v>0</v>
      </c>
      <c r="AB340" s="1673">
        <v>0</v>
      </c>
      <c r="AC340" s="1673">
        <v>0</v>
      </c>
      <c r="AD340" s="1673">
        <v>0</v>
      </c>
      <c r="AE340" s="1673">
        <v>0</v>
      </c>
      <c r="AF340" s="1673">
        <v>0</v>
      </c>
      <c r="AG340" s="1673">
        <v>0</v>
      </c>
      <c r="AH340" s="1673">
        <v>0</v>
      </c>
    </row>
    <row r="341" spans="1:34" ht="30" customHeight="1">
      <c r="A341" s="2021"/>
      <c r="B341" s="1011" t="s">
        <v>804</v>
      </c>
      <c r="C341" s="1673">
        <f t="shared" si="34"/>
        <v>0</v>
      </c>
      <c r="D341" s="1673"/>
      <c r="E341" s="1673"/>
      <c r="F341" s="1673"/>
      <c r="G341" s="1673"/>
      <c r="H341" s="1673"/>
      <c r="I341" s="1673"/>
      <c r="J341" s="1673"/>
      <c r="K341" s="1673"/>
      <c r="L341" s="1673"/>
      <c r="M341" s="1673"/>
      <c r="N341" s="1673"/>
      <c r="O341" s="1673"/>
      <c r="P341" s="1673"/>
      <c r="Q341" s="1673"/>
      <c r="R341" s="1673"/>
      <c r="S341" s="1673"/>
      <c r="T341" s="1673"/>
      <c r="U341" s="1673"/>
      <c r="V341" s="1673"/>
      <c r="W341" s="1673"/>
      <c r="X341" s="1673"/>
      <c r="Y341" s="1673">
        <v>0</v>
      </c>
      <c r="Z341" s="1673">
        <v>0</v>
      </c>
      <c r="AA341" s="1673">
        <v>0</v>
      </c>
      <c r="AB341" s="1673">
        <v>0</v>
      </c>
      <c r="AC341" s="1673">
        <v>0</v>
      </c>
      <c r="AD341" s="1673">
        <v>0</v>
      </c>
      <c r="AE341" s="1673">
        <v>0</v>
      </c>
      <c r="AF341" s="1673">
        <v>0</v>
      </c>
      <c r="AG341" s="1673">
        <v>0</v>
      </c>
      <c r="AH341" s="1673">
        <v>0</v>
      </c>
    </row>
    <row r="342" spans="1:34" ht="30" customHeight="1">
      <c r="A342" s="2021"/>
      <c r="B342" s="1011" t="s">
        <v>805</v>
      </c>
      <c r="C342" s="1673">
        <f t="shared" si="34"/>
        <v>0</v>
      </c>
      <c r="D342" s="1673"/>
      <c r="E342" s="1673"/>
      <c r="F342" s="1673"/>
      <c r="G342" s="1673"/>
      <c r="H342" s="1673"/>
      <c r="I342" s="1673"/>
      <c r="J342" s="1673"/>
      <c r="K342" s="1673"/>
      <c r="L342" s="1673"/>
      <c r="M342" s="1673"/>
      <c r="N342" s="1673"/>
      <c r="O342" s="1673"/>
      <c r="P342" s="1673"/>
      <c r="Q342" s="1673"/>
      <c r="R342" s="1673"/>
      <c r="S342" s="1673"/>
      <c r="T342" s="1673"/>
      <c r="U342" s="1673"/>
      <c r="V342" s="1673"/>
      <c r="W342" s="1673"/>
      <c r="X342" s="1673"/>
      <c r="Y342" s="1673">
        <v>0</v>
      </c>
      <c r="Z342" s="1673">
        <v>0</v>
      </c>
      <c r="AA342" s="1673">
        <v>0</v>
      </c>
      <c r="AB342" s="1673">
        <v>0</v>
      </c>
      <c r="AC342" s="1673">
        <v>0</v>
      </c>
      <c r="AD342" s="1673">
        <v>0</v>
      </c>
      <c r="AE342" s="1673">
        <v>0</v>
      </c>
      <c r="AF342" s="1673">
        <v>0</v>
      </c>
      <c r="AG342" s="1673">
        <v>0</v>
      </c>
      <c r="AH342" s="1673">
        <v>0</v>
      </c>
    </row>
    <row r="343" spans="1:34" s="1708" customFormat="1" ht="30" customHeight="1">
      <c r="A343" s="2021"/>
      <c r="B343" s="1011" t="s">
        <v>1536</v>
      </c>
      <c r="C343" s="1673">
        <f>SUM(D343:AH343)</f>
        <v>0</v>
      </c>
      <c r="D343" s="1673">
        <v>0</v>
      </c>
      <c r="E343" s="1673">
        <v>0</v>
      </c>
      <c r="F343" s="1673">
        <v>0</v>
      </c>
      <c r="G343" s="1673">
        <v>0</v>
      </c>
      <c r="H343" s="1673">
        <v>0</v>
      </c>
      <c r="I343" s="1673">
        <v>0</v>
      </c>
      <c r="J343" s="1673">
        <v>0</v>
      </c>
      <c r="K343" s="1673">
        <v>0</v>
      </c>
      <c r="L343" s="1673">
        <v>0</v>
      </c>
      <c r="M343" s="1673">
        <v>0</v>
      </c>
      <c r="N343" s="1673">
        <v>0</v>
      </c>
      <c r="O343" s="1673">
        <v>0</v>
      </c>
      <c r="P343" s="1673">
        <v>0</v>
      </c>
      <c r="Q343" s="1673">
        <v>0</v>
      </c>
      <c r="R343" s="1673">
        <v>0</v>
      </c>
      <c r="S343" s="1673">
        <v>0</v>
      </c>
      <c r="T343" s="1673">
        <v>0</v>
      </c>
      <c r="U343" s="1673">
        <v>0</v>
      </c>
      <c r="V343" s="1673">
        <v>0</v>
      </c>
      <c r="W343" s="1673">
        <v>0</v>
      </c>
      <c r="X343" s="1673">
        <v>0</v>
      </c>
      <c r="Y343" s="1673">
        <v>0</v>
      </c>
      <c r="Z343" s="1673">
        <v>0</v>
      </c>
      <c r="AA343" s="1673">
        <v>0</v>
      </c>
      <c r="AB343" s="1673">
        <v>0</v>
      </c>
      <c r="AC343" s="1673">
        <v>0</v>
      </c>
      <c r="AD343" s="1673">
        <v>0</v>
      </c>
      <c r="AE343" s="1673">
        <v>0</v>
      </c>
      <c r="AF343" s="1673">
        <v>0</v>
      </c>
      <c r="AG343" s="1673">
        <v>0</v>
      </c>
      <c r="AH343" s="1673">
        <v>0</v>
      </c>
    </row>
    <row r="344" spans="1:34" ht="30" customHeight="1">
      <c r="A344" s="2021"/>
      <c r="B344" s="995" t="s">
        <v>807</v>
      </c>
      <c r="C344" s="1673">
        <f t="shared" si="34"/>
        <v>0</v>
      </c>
      <c r="D344" s="1673"/>
      <c r="E344" s="1673"/>
      <c r="F344" s="1673"/>
      <c r="G344" s="1673"/>
      <c r="H344" s="1673"/>
      <c r="I344" s="1673"/>
      <c r="J344" s="1673"/>
      <c r="K344" s="1673"/>
      <c r="L344" s="1673"/>
      <c r="M344" s="1673"/>
      <c r="N344" s="1673"/>
      <c r="O344" s="1673"/>
      <c r="P344" s="1673"/>
      <c r="Q344" s="1673"/>
      <c r="R344" s="1673"/>
      <c r="S344" s="1673"/>
      <c r="T344" s="1673"/>
      <c r="U344" s="1673"/>
      <c r="V344" s="1673"/>
      <c r="W344" s="1673"/>
      <c r="X344" s="1673"/>
      <c r="Y344" s="1673">
        <v>0</v>
      </c>
      <c r="Z344" s="1673">
        <v>0</v>
      </c>
      <c r="AA344" s="1673">
        <v>0</v>
      </c>
      <c r="AB344" s="1673">
        <v>0</v>
      </c>
      <c r="AC344" s="1673">
        <v>0</v>
      </c>
      <c r="AD344" s="1673">
        <v>0</v>
      </c>
      <c r="AE344" s="1673">
        <v>0</v>
      </c>
      <c r="AF344" s="1673">
        <v>0</v>
      </c>
      <c r="AG344" s="1673">
        <v>0</v>
      </c>
      <c r="AH344" s="1673">
        <v>0</v>
      </c>
    </row>
    <row r="345" spans="1:34" ht="30" customHeight="1">
      <c r="A345" s="2021"/>
      <c r="B345" s="991" t="s">
        <v>808</v>
      </c>
      <c r="C345" s="1673">
        <f t="shared" si="34"/>
        <v>0</v>
      </c>
      <c r="D345" s="1673"/>
      <c r="E345" s="1673"/>
      <c r="F345" s="1673"/>
      <c r="G345" s="1673"/>
      <c r="H345" s="1673"/>
      <c r="I345" s="1673"/>
      <c r="J345" s="1673"/>
      <c r="K345" s="1673"/>
      <c r="L345" s="1673"/>
      <c r="M345" s="1673"/>
      <c r="N345" s="1673"/>
      <c r="O345" s="1673"/>
      <c r="P345" s="1673"/>
      <c r="Q345" s="1673"/>
      <c r="R345" s="1673"/>
      <c r="S345" s="1673"/>
      <c r="T345" s="1673"/>
      <c r="U345" s="1673"/>
      <c r="V345" s="1673"/>
      <c r="W345" s="1673"/>
      <c r="X345" s="1673"/>
      <c r="Y345" s="1673">
        <v>0</v>
      </c>
      <c r="Z345" s="1673">
        <v>0</v>
      </c>
      <c r="AA345" s="1673">
        <v>0</v>
      </c>
      <c r="AB345" s="1673">
        <v>0</v>
      </c>
      <c r="AC345" s="1673">
        <v>0</v>
      </c>
      <c r="AD345" s="1673">
        <v>0</v>
      </c>
      <c r="AE345" s="1673">
        <v>0</v>
      </c>
      <c r="AF345" s="1673">
        <v>0</v>
      </c>
      <c r="AG345" s="1673">
        <v>0</v>
      </c>
      <c r="AH345" s="1673">
        <v>0</v>
      </c>
    </row>
    <row r="346" spans="1:34" ht="30" customHeight="1">
      <c r="A346" s="2021"/>
      <c r="B346" s="1011" t="s">
        <v>821</v>
      </c>
      <c r="C346" s="1673">
        <f t="shared" si="34"/>
        <v>0</v>
      </c>
      <c r="D346" s="1673"/>
      <c r="E346" s="1673"/>
      <c r="F346" s="1673"/>
      <c r="G346" s="1673"/>
      <c r="H346" s="1673"/>
      <c r="I346" s="1673"/>
      <c r="J346" s="1673"/>
      <c r="K346" s="1673"/>
      <c r="L346" s="1673"/>
      <c r="M346" s="1673"/>
      <c r="N346" s="1673"/>
      <c r="O346" s="1673"/>
      <c r="P346" s="1673"/>
      <c r="Q346" s="1673"/>
      <c r="R346" s="1673"/>
      <c r="S346" s="1673"/>
      <c r="T346" s="1673"/>
      <c r="U346" s="1673"/>
      <c r="V346" s="1673"/>
      <c r="W346" s="1673"/>
      <c r="X346" s="1673"/>
      <c r="Y346" s="1673">
        <v>0</v>
      </c>
      <c r="Z346" s="1673">
        <v>0</v>
      </c>
      <c r="AA346" s="1673">
        <v>0</v>
      </c>
      <c r="AB346" s="1673">
        <v>0</v>
      </c>
      <c r="AC346" s="1673">
        <v>0</v>
      </c>
      <c r="AD346" s="1673">
        <v>0</v>
      </c>
      <c r="AE346" s="1673">
        <v>0</v>
      </c>
      <c r="AF346" s="1673">
        <v>0</v>
      </c>
      <c r="AG346" s="1673">
        <v>0</v>
      </c>
      <c r="AH346" s="1673">
        <v>0</v>
      </c>
    </row>
    <row r="347" spans="1:34" ht="30" customHeight="1">
      <c r="A347" s="2021"/>
      <c r="B347" s="1011" t="s">
        <v>822</v>
      </c>
      <c r="C347" s="1673">
        <f t="shared" si="34"/>
        <v>0</v>
      </c>
      <c r="D347" s="1673"/>
      <c r="E347" s="1673"/>
      <c r="F347" s="1673"/>
      <c r="G347" s="1673"/>
      <c r="H347" s="1673"/>
      <c r="I347" s="1673"/>
      <c r="J347" s="1673"/>
      <c r="K347" s="1673"/>
      <c r="L347" s="1673"/>
      <c r="M347" s="1673"/>
      <c r="N347" s="1673"/>
      <c r="O347" s="1673"/>
      <c r="P347" s="1673"/>
      <c r="Q347" s="1673"/>
      <c r="R347" s="1673"/>
      <c r="S347" s="1673"/>
      <c r="T347" s="1673"/>
      <c r="U347" s="1673"/>
      <c r="V347" s="1673"/>
      <c r="W347" s="1673"/>
      <c r="X347" s="1673"/>
      <c r="Y347" s="1673">
        <v>0</v>
      </c>
      <c r="Z347" s="1673">
        <v>0</v>
      </c>
      <c r="AA347" s="1673">
        <v>0</v>
      </c>
      <c r="AB347" s="1673">
        <v>0</v>
      </c>
      <c r="AC347" s="1673">
        <v>0</v>
      </c>
      <c r="AD347" s="1673">
        <v>0</v>
      </c>
      <c r="AE347" s="1673">
        <v>0</v>
      </c>
      <c r="AF347" s="1673">
        <v>0</v>
      </c>
      <c r="AG347" s="1673">
        <v>0</v>
      </c>
      <c r="AH347" s="1673">
        <v>0</v>
      </c>
    </row>
    <row r="348" spans="1:34" ht="19.5" customHeight="1">
      <c r="A348" s="2021"/>
      <c r="B348" s="1249" t="s">
        <v>952</v>
      </c>
      <c r="C348" s="1673">
        <f t="shared" si="34"/>
        <v>0</v>
      </c>
      <c r="D348" s="1673"/>
      <c r="E348" s="1673"/>
      <c r="F348" s="1673"/>
      <c r="G348" s="1673"/>
      <c r="H348" s="1673"/>
      <c r="I348" s="1673"/>
      <c r="J348" s="1673"/>
      <c r="K348" s="1673"/>
      <c r="L348" s="1673"/>
      <c r="M348" s="1673"/>
      <c r="N348" s="1673"/>
      <c r="O348" s="1673"/>
      <c r="P348" s="1673"/>
      <c r="Q348" s="1673"/>
      <c r="R348" s="1673"/>
      <c r="S348" s="1673"/>
      <c r="T348" s="1673"/>
      <c r="U348" s="1673"/>
      <c r="V348" s="1673"/>
      <c r="W348" s="1673"/>
      <c r="X348" s="1673"/>
      <c r="Y348" s="1673">
        <v>0</v>
      </c>
      <c r="Z348" s="1673">
        <v>0</v>
      </c>
      <c r="AA348" s="1673">
        <v>0</v>
      </c>
      <c r="AB348" s="1673">
        <v>0</v>
      </c>
      <c r="AC348" s="1673">
        <v>0</v>
      </c>
      <c r="AD348" s="1673">
        <v>0</v>
      </c>
      <c r="AE348" s="1673">
        <v>0</v>
      </c>
      <c r="AF348" s="1673">
        <v>0</v>
      </c>
      <c r="AG348" s="1673">
        <v>0</v>
      </c>
      <c r="AH348" s="1673">
        <v>0</v>
      </c>
    </row>
    <row r="349" spans="1:34" ht="19.5" customHeight="1">
      <c r="A349" s="2391" t="s">
        <v>824</v>
      </c>
      <c r="B349" s="1675" t="s">
        <v>41</v>
      </c>
      <c r="C349" s="1676">
        <f t="shared" si="34"/>
        <v>8161.0599999999995</v>
      </c>
      <c r="D349" s="1675">
        <f>SUM('서구 배수관'!D350:'서구 배수관'!D371)</f>
        <v>6771.16</v>
      </c>
      <c r="E349" s="1675">
        <f>SUM('서구 배수관'!E350:'서구 배수관'!E371)</f>
        <v>1389.9</v>
      </c>
      <c r="F349" s="1675">
        <f>SUM('서구 배수관'!F350:'서구 배수관'!F371)</f>
        <v>0</v>
      </c>
      <c r="G349" s="1675">
        <f>SUM('서구 배수관'!G350:'서구 배수관'!G371)</f>
        <v>0</v>
      </c>
      <c r="H349" s="1675">
        <f>SUM('서구 배수관'!H350:'서구 배수관'!H371)</f>
        <v>0</v>
      </c>
      <c r="I349" s="1675">
        <f>SUM('서구 배수관'!I350:'서구 배수관'!I371)</f>
        <v>0</v>
      </c>
      <c r="J349" s="1675">
        <f>SUM('서구 배수관'!J350:'서구 배수관'!J371)</f>
        <v>0</v>
      </c>
      <c r="K349" s="1675">
        <f>SUM('서구 배수관'!K350:'서구 배수관'!K371)</f>
        <v>0</v>
      </c>
      <c r="L349" s="1675">
        <f>SUM('서구 배수관'!L350:'서구 배수관'!L371)</f>
        <v>0</v>
      </c>
      <c r="M349" s="1675">
        <f>SUM('서구 배수관'!M350:'서구 배수관'!M371)</f>
        <v>0</v>
      </c>
      <c r="N349" s="1675">
        <f>SUM('서구 배수관'!N350:'서구 배수관'!N371)</f>
        <v>0</v>
      </c>
      <c r="O349" s="1675">
        <f>SUM('서구 배수관'!O350:'서구 배수관'!O371)</f>
        <v>0</v>
      </c>
      <c r="P349" s="1675">
        <f>SUM('서구 배수관'!P350:'서구 배수관'!P371)</f>
        <v>0</v>
      </c>
      <c r="Q349" s="1675">
        <f>SUM('서구 배수관'!Q350:'서구 배수관'!Q371)</f>
        <v>0</v>
      </c>
      <c r="R349" s="1675">
        <f>SUM('서구 배수관'!R350:'서구 배수관'!R371)</f>
        <v>0</v>
      </c>
      <c r="S349" s="1675">
        <f>SUM('서구 배수관'!S350:'서구 배수관'!S371)</f>
        <v>0</v>
      </c>
      <c r="T349" s="1675">
        <f>SUM('서구 배수관'!T350:'서구 배수관'!T371)</f>
        <v>0</v>
      </c>
      <c r="U349" s="1675">
        <f>SUM('서구 배수관'!U350:'서구 배수관'!U371)</f>
        <v>0</v>
      </c>
      <c r="V349" s="1675">
        <f>SUM('서구 배수관'!V350:'서구 배수관'!V371)</f>
        <v>0</v>
      </c>
      <c r="W349" s="1675">
        <f>SUM('서구 배수관'!W350:'서구 배수관'!W371)</f>
        <v>0</v>
      </c>
      <c r="X349" s="1675">
        <f>SUM('서구 배수관'!X350:'서구 배수관'!X371)</f>
        <v>0</v>
      </c>
      <c r="Y349" s="1675">
        <f>SUM('서구 배수관'!Y350:'서구 배수관'!Y371)</f>
        <v>0</v>
      </c>
      <c r="Z349" s="1675">
        <f>SUM('서구 배수관'!Z350:'서구 배수관'!Z371)</f>
        <v>0</v>
      </c>
      <c r="AA349" s="1675">
        <f>SUM('서구 배수관'!AA350:'서구 배수관'!AA371)</f>
        <v>0</v>
      </c>
      <c r="AB349" s="1675">
        <f>SUM('서구 배수관'!AB350:'서구 배수관'!AB371)</f>
        <v>0</v>
      </c>
      <c r="AC349" s="1675">
        <f>SUM('서구 배수관'!AC350:'서구 배수관'!AC371)</f>
        <v>0</v>
      </c>
      <c r="AD349" s="1675">
        <f>SUM('서구 배수관'!AD350:'서구 배수관'!AD371)</f>
        <v>0</v>
      </c>
      <c r="AE349" s="1675">
        <f>SUM('서구 배수관'!AE350:'서구 배수관'!AE371)</f>
        <v>0</v>
      </c>
      <c r="AF349" s="1675">
        <f>SUM('서구 배수관'!AF350:'서구 배수관'!AF371)</f>
        <v>0</v>
      </c>
      <c r="AG349" s="1675">
        <f>SUM('서구 배수관'!AG350:'서구 배수관'!AG371)</f>
        <v>0</v>
      </c>
      <c r="AH349" s="1675">
        <f>SUM('서구 배수관'!AH350:'서구 배수관'!AH371)</f>
        <v>0</v>
      </c>
    </row>
    <row r="350" spans="1:34" ht="19.5" customHeight="1">
      <c r="A350" s="2391" t="s">
        <v>824</v>
      </c>
      <c r="B350" s="989" t="s">
        <v>951</v>
      </c>
      <c r="C350" s="1673">
        <f t="shared" si="34"/>
        <v>0</v>
      </c>
      <c r="D350" s="1673"/>
      <c r="E350" s="1673"/>
      <c r="F350" s="1673"/>
      <c r="G350" s="1673"/>
      <c r="H350" s="1673"/>
      <c r="I350" s="1673"/>
      <c r="J350" s="1673"/>
      <c r="K350" s="1673"/>
      <c r="L350" s="1673"/>
      <c r="M350" s="1673"/>
      <c r="N350" s="1673"/>
      <c r="O350" s="1673"/>
      <c r="P350" s="1673"/>
      <c r="Q350" s="1673"/>
      <c r="R350" s="1673"/>
      <c r="S350" s="1673"/>
      <c r="T350" s="1673"/>
      <c r="U350" s="1673"/>
      <c r="V350" s="1673"/>
      <c r="W350" s="1673"/>
      <c r="X350" s="1673"/>
      <c r="Y350" s="1673">
        <v>0</v>
      </c>
      <c r="Z350" s="1673">
        <v>0</v>
      </c>
      <c r="AA350" s="1673">
        <v>0</v>
      </c>
      <c r="AB350" s="1673">
        <v>0</v>
      </c>
      <c r="AC350" s="1673">
        <v>0</v>
      </c>
      <c r="AD350" s="1673">
        <v>0</v>
      </c>
      <c r="AE350" s="1673">
        <v>0</v>
      </c>
      <c r="AF350" s="1673">
        <v>0</v>
      </c>
      <c r="AG350" s="1673">
        <v>0</v>
      </c>
      <c r="AH350" s="1673">
        <v>0</v>
      </c>
    </row>
    <row r="351" spans="1:34" ht="30" customHeight="1">
      <c r="A351" s="2021"/>
      <c r="B351" s="989" t="s">
        <v>796</v>
      </c>
      <c r="C351" s="1673">
        <f t="shared" si="34"/>
        <v>0</v>
      </c>
      <c r="D351" s="1673"/>
      <c r="E351" s="1673"/>
      <c r="F351" s="1673"/>
      <c r="G351" s="1673"/>
      <c r="H351" s="1673"/>
      <c r="I351" s="1673"/>
      <c r="J351" s="1673"/>
      <c r="K351" s="1673"/>
      <c r="L351" s="1673"/>
      <c r="M351" s="1673"/>
      <c r="N351" s="1673"/>
      <c r="O351" s="1673"/>
      <c r="P351" s="1673"/>
      <c r="Q351" s="1673"/>
      <c r="R351" s="1673"/>
      <c r="S351" s="1673"/>
      <c r="T351" s="1673"/>
      <c r="U351" s="1673"/>
      <c r="V351" s="1673"/>
      <c r="W351" s="1673"/>
      <c r="X351" s="1673"/>
      <c r="Y351" s="1673">
        <v>0</v>
      </c>
      <c r="Z351" s="1673">
        <v>0</v>
      </c>
      <c r="AA351" s="1673">
        <v>0</v>
      </c>
      <c r="AB351" s="1673">
        <v>0</v>
      </c>
      <c r="AC351" s="1673">
        <v>0</v>
      </c>
      <c r="AD351" s="1673">
        <v>0</v>
      </c>
      <c r="AE351" s="1673">
        <v>0</v>
      </c>
      <c r="AF351" s="1673">
        <v>0</v>
      </c>
      <c r="AG351" s="1673">
        <v>0</v>
      </c>
      <c r="AH351" s="1673">
        <v>0</v>
      </c>
    </row>
    <row r="352" spans="1:34" ht="30" customHeight="1">
      <c r="A352" s="2021"/>
      <c r="B352" s="989" t="s">
        <v>797</v>
      </c>
      <c r="C352" s="1673">
        <f t="shared" si="34"/>
        <v>0</v>
      </c>
      <c r="D352" s="1673"/>
      <c r="E352" s="1673"/>
      <c r="F352" s="1673"/>
      <c r="G352" s="1673"/>
      <c r="H352" s="1673"/>
      <c r="I352" s="1673"/>
      <c r="J352" s="1673"/>
      <c r="K352" s="1673"/>
      <c r="L352" s="1673"/>
      <c r="M352" s="1673"/>
      <c r="N352" s="1673"/>
      <c r="O352" s="1673"/>
      <c r="P352" s="1673"/>
      <c r="Q352" s="1673"/>
      <c r="R352" s="1673"/>
      <c r="S352" s="1673"/>
      <c r="T352" s="1673"/>
      <c r="U352" s="1673"/>
      <c r="V352" s="1673"/>
      <c r="W352" s="1673"/>
      <c r="X352" s="1673"/>
      <c r="Y352" s="1673">
        <v>0</v>
      </c>
      <c r="Z352" s="1673">
        <v>0</v>
      </c>
      <c r="AA352" s="1673">
        <v>0</v>
      </c>
      <c r="AB352" s="1673">
        <v>0</v>
      </c>
      <c r="AC352" s="1673">
        <v>0</v>
      </c>
      <c r="AD352" s="1673">
        <v>0</v>
      </c>
      <c r="AE352" s="1673">
        <v>0</v>
      </c>
      <c r="AF352" s="1673">
        <v>0</v>
      </c>
      <c r="AG352" s="1673">
        <v>0</v>
      </c>
      <c r="AH352" s="1673">
        <v>0</v>
      </c>
    </row>
    <row r="353" spans="1:34" ht="30" customHeight="1">
      <c r="A353" s="2021"/>
      <c r="B353" s="989" t="s">
        <v>798</v>
      </c>
      <c r="C353" s="1673">
        <f t="shared" si="34"/>
        <v>0</v>
      </c>
      <c r="D353" s="1673"/>
      <c r="E353" s="1673"/>
      <c r="F353" s="1673"/>
      <c r="G353" s="1673"/>
      <c r="H353" s="1673"/>
      <c r="I353" s="1673"/>
      <c r="J353" s="1673"/>
      <c r="K353" s="1673"/>
      <c r="L353" s="1673"/>
      <c r="M353" s="1673"/>
      <c r="N353" s="1673"/>
      <c r="O353" s="1673"/>
      <c r="P353" s="1673"/>
      <c r="Q353" s="1673"/>
      <c r="R353" s="1673"/>
      <c r="S353" s="1673"/>
      <c r="T353" s="1673"/>
      <c r="U353" s="1673"/>
      <c r="V353" s="1673"/>
      <c r="W353" s="1673"/>
      <c r="X353" s="1673"/>
      <c r="Y353" s="1673">
        <v>0</v>
      </c>
      <c r="Z353" s="1673">
        <v>0</v>
      </c>
      <c r="AA353" s="1673">
        <v>0</v>
      </c>
      <c r="AB353" s="1673">
        <v>0</v>
      </c>
      <c r="AC353" s="1673">
        <v>0</v>
      </c>
      <c r="AD353" s="1673">
        <v>0</v>
      </c>
      <c r="AE353" s="1673">
        <v>0</v>
      </c>
      <c r="AF353" s="1673">
        <v>0</v>
      </c>
      <c r="AG353" s="1673">
        <v>0</v>
      </c>
      <c r="AH353" s="1673">
        <v>0</v>
      </c>
    </row>
    <row r="354" spans="1:34" ht="30" customHeight="1">
      <c r="A354" s="2021"/>
      <c r="B354" s="989" t="s">
        <v>780</v>
      </c>
      <c r="C354" s="1673">
        <f t="shared" si="34"/>
        <v>0</v>
      </c>
      <c r="D354" s="1673"/>
      <c r="E354" s="1673"/>
      <c r="F354" s="1673"/>
      <c r="G354" s="1673"/>
      <c r="H354" s="1673"/>
      <c r="I354" s="1673"/>
      <c r="J354" s="1673"/>
      <c r="K354" s="1673"/>
      <c r="L354" s="1673"/>
      <c r="M354" s="1673"/>
      <c r="N354" s="1673"/>
      <c r="O354" s="1673"/>
      <c r="P354" s="1673"/>
      <c r="Q354" s="1673"/>
      <c r="R354" s="1673"/>
      <c r="S354" s="1673"/>
      <c r="T354" s="1673"/>
      <c r="U354" s="1673"/>
      <c r="V354" s="1673"/>
      <c r="W354" s="1673"/>
      <c r="X354" s="1673"/>
      <c r="Y354" s="1673">
        <v>0</v>
      </c>
      <c r="Z354" s="1673">
        <v>0</v>
      </c>
      <c r="AA354" s="1673">
        <v>0</v>
      </c>
      <c r="AB354" s="1673">
        <v>0</v>
      </c>
      <c r="AC354" s="1673">
        <v>0</v>
      </c>
      <c r="AD354" s="1673">
        <v>0</v>
      </c>
      <c r="AE354" s="1673">
        <v>0</v>
      </c>
      <c r="AF354" s="1673">
        <v>0</v>
      </c>
      <c r="AG354" s="1673">
        <v>0</v>
      </c>
      <c r="AH354" s="1673">
        <v>0</v>
      </c>
    </row>
    <row r="355" spans="1:34" ht="30" customHeight="1">
      <c r="A355" s="2021"/>
      <c r="B355" s="991" t="s">
        <v>781</v>
      </c>
      <c r="C355" s="1673">
        <f t="shared" si="34"/>
        <v>8161.0599999999995</v>
      </c>
      <c r="D355" s="1673">
        <v>6771.16</v>
      </c>
      <c r="E355" s="1674">
        <v>1389.9</v>
      </c>
      <c r="F355" s="1674"/>
      <c r="G355" s="1674"/>
      <c r="H355" s="1674"/>
      <c r="I355" s="1674"/>
      <c r="J355" s="1674"/>
      <c r="K355" s="1674"/>
      <c r="L355" s="1674"/>
      <c r="M355" s="1674"/>
      <c r="N355" s="1674"/>
      <c r="O355" s="1674"/>
      <c r="P355" s="1674"/>
      <c r="Q355" s="1674"/>
      <c r="R355" s="1674"/>
      <c r="S355" s="1674"/>
      <c r="T355" s="1674"/>
      <c r="U355" s="1674"/>
      <c r="V355" s="1674"/>
      <c r="W355" s="1674"/>
      <c r="X355" s="1674"/>
      <c r="Y355" s="1673">
        <v>0</v>
      </c>
      <c r="Z355" s="1673">
        <v>0</v>
      </c>
      <c r="AA355" s="1673">
        <v>0</v>
      </c>
      <c r="AB355" s="1673">
        <v>0</v>
      </c>
      <c r="AC355" s="1673">
        <v>0</v>
      </c>
      <c r="AD355" s="1673">
        <v>0</v>
      </c>
      <c r="AE355" s="1673">
        <v>0</v>
      </c>
      <c r="AF355" s="1673">
        <v>0</v>
      </c>
      <c r="AG355" s="1673">
        <v>0</v>
      </c>
      <c r="AH355" s="1673">
        <v>0</v>
      </c>
    </row>
    <row r="356" spans="1:34" ht="30" customHeight="1">
      <c r="A356" s="2021"/>
      <c r="B356" s="991" t="s">
        <v>786</v>
      </c>
      <c r="C356" s="1673">
        <f t="shared" si="34"/>
        <v>0</v>
      </c>
      <c r="D356" s="1673"/>
      <c r="E356" s="1673"/>
      <c r="F356" s="1673"/>
      <c r="G356" s="1673"/>
      <c r="H356" s="1673"/>
      <c r="I356" s="1673"/>
      <c r="J356" s="1673"/>
      <c r="K356" s="1673"/>
      <c r="L356" s="1673"/>
      <c r="M356" s="1673"/>
      <c r="N356" s="1673"/>
      <c r="O356" s="1673"/>
      <c r="P356" s="1673"/>
      <c r="Q356" s="1673"/>
      <c r="R356" s="1673"/>
      <c r="S356" s="1673"/>
      <c r="T356" s="1673"/>
      <c r="U356" s="1673"/>
      <c r="V356" s="1673"/>
      <c r="W356" s="1673"/>
      <c r="X356" s="1673"/>
      <c r="Y356" s="1673">
        <v>0</v>
      </c>
      <c r="Z356" s="1673">
        <v>0</v>
      </c>
      <c r="AA356" s="1673">
        <v>0</v>
      </c>
      <c r="AB356" s="1673">
        <v>0</v>
      </c>
      <c r="AC356" s="1673">
        <v>0</v>
      </c>
      <c r="AD356" s="1673">
        <v>0</v>
      </c>
      <c r="AE356" s="1673">
        <v>0</v>
      </c>
      <c r="AF356" s="1673">
        <v>0</v>
      </c>
      <c r="AG356" s="1673">
        <v>0</v>
      </c>
      <c r="AH356" s="1673">
        <v>0</v>
      </c>
    </row>
    <row r="357" spans="1:34" ht="30" customHeight="1">
      <c r="A357" s="2021"/>
      <c r="B357" s="991" t="s">
        <v>799</v>
      </c>
      <c r="C357" s="1673">
        <f t="shared" si="34"/>
        <v>0</v>
      </c>
      <c r="D357" s="1673"/>
      <c r="E357" s="1673"/>
      <c r="F357" s="1673"/>
      <c r="G357" s="1673"/>
      <c r="H357" s="1673"/>
      <c r="I357" s="1673"/>
      <c r="J357" s="1673"/>
      <c r="K357" s="1673"/>
      <c r="L357" s="1673"/>
      <c r="M357" s="1673"/>
      <c r="N357" s="1673"/>
      <c r="O357" s="1673"/>
      <c r="P357" s="1673"/>
      <c r="Q357" s="1673"/>
      <c r="R357" s="1673"/>
      <c r="S357" s="1673"/>
      <c r="T357" s="1673"/>
      <c r="U357" s="1673"/>
      <c r="V357" s="1673"/>
      <c r="W357" s="1673"/>
      <c r="X357" s="1673"/>
      <c r="Y357" s="1673">
        <v>0</v>
      </c>
      <c r="Z357" s="1673">
        <v>0</v>
      </c>
      <c r="AA357" s="1673">
        <v>0</v>
      </c>
      <c r="AB357" s="1673">
        <v>0</v>
      </c>
      <c r="AC357" s="1673">
        <v>0</v>
      </c>
      <c r="AD357" s="1673">
        <v>0</v>
      </c>
      <c r="AE357" s="1673">
        <v>0</v>
      </c>
      <c r="AF357" s="1673">
        <v>0</v>
      </c>
      <c r="AG357" s="1673">
        <v>0</v>
      </c>
      <c r="AH357" s="1673">
        <v>0</v>
      </c>
    </row>
    <row r="358" spans="1:34" ht="30" customHeight="1">
      <c r="A358" s="2021"/>
      <c r="B358" s="991" t="s">
        <v>787</v>
      </c>
      <c r="C358" s="1673">
        <f t="shared" si="34"/>
        <v>0</v>
      </c>
      <c r="D358" s="1673"/>
      <c r="E358" s="1673"/>
      <c r="F358" s="1673"/>
      <c r="G358" s="1673"/>
      <c r="H358" s="1673"/>
      <c r="I358" s="1673"/>
      <c r="J358" s="1673"/>
      <c r="K358" s="1673"/>
      <c r="L358" s="1673"/>
      <c r="M358" s="1673"/>
      <c r="N358" s="1673"/>
      <c r="O358" s="1673"/>
      <c r="P358" s="1673"/>
      <c r="Q358" s="1673"/>
      <c r="R358" s="1673"/>
      <c r="S358" s="1673"/>
      <c r="T358" s="1673"/>
      <c r="U358" s="1673"/>
      <c r="V358" s="1673"/>
      <c r="W358" s="1673"/>
      <c r="X358" s="1673"/>
      <c r="Y358" s="1673">
        <v>0</v>
      </c>
      <c r="Z358" s="1673">
        <v>0</v>
      </c>
      <c r="AA358" s="1673">
        <v>0</v>
      </c>
      <c r="AB358" s="1673">
        <v>0</v>
      </c>
      <c r="AC358" s="1673">
        <v>0</v>
      </c>
      <c r="AD358" s="1673">
        <v>0</v>
      </c>
      <c r="AE358" s="1673">
        <v>0</v>
      </c>
      <c r="AF358" s="1673">
        <v>0</v>
      </c>
      <c r="AG358" s="1673">
        <v>0</v>
      </c>
      <c r="AH358" s="1673">
        <v>0</v>
      </c>
    </row>
    <row r="359" spans="1:34" s="1710" customFormat="1" ht="30" customHeight="1">
      <c r="A359" s="2021"/>
      <c r="B359" s="991" t="s">
        <v>1533</v>
      </c>
      <c r="C359" s="1673">
        <f>SUM(D359:AH359)</f>
        <v>0</v>
      </c>
      <c r="D359" s="1673">
        <v>0</v>
      </c>
      <c r="E359" s="1673">
        <v>0</v>
      </c>
      <c r="F359" s="1673">
        <v>0</v>
      </c>
      <c r="G359" s="1673">
        <v>0</v>
      </c>
      <c r="H359" s="1673">
        <v>0</v>
      </c>
      <c r="I359" s="1673">
        <v>0</v>
      </c>
      <c r="J359" s="1673">
        <v>0</v>
      </c>
      <c r="K359" s="1673">
        <v>0</v>
      </c>
      <c r="L359" s="1673">
        <v>0</v>
      </c>
      <c r="M359" s="1673">
        <v>0</v>
      </c>
      <c r="N359" s="1673">
        <v>0</v>
      </c>
      <c r="O359" s="1673">
        <v>0</v>
      </c>
      <c r="P359" s="1673">
        <v>0</v>
      </c>
      <c r="Q359" s="1673">
        <v>0</v>
      </c>
      <c r="R359" s="1673">
        <v>0</v>
      </c>
      <c r="S359" s="1673">
        <v>0</v>
      </c>
      <c r="T359" s="1673">
        <v>0</v>
      </c>
      <c r="U359" s="1673">
        <v>0</v>
      </c>
      <c r="V359" s="1673">
        <v>0</v>
      </c>
      <c r="W359" s="1673">
        <v>0</v>
      </c>
      <c r="X359" s="1673">
        <v>0</v>
      </c>
      <c r="Y359" s="1673">
        <v>0</v>
      </c>
      <c r="Z359" s="1673">
        <v>0</v>
      </c>
      <c r="AA359" s="1673">
        <v>0</v>
      </c>
      <c r="AB359" s="1673">
        <v>0</v>
      </c>
      <c r="AC359" s="1673">
        <v>0</v>
      </c>
      <c r="AD359" s="1673">
        <v>0</v>
      </c>
      <c r="AE359" s="1673">
        <v>0</v>
      </c>
      <c r="AF359" s="1673">
        <v>0</v>
      </c>
      <c r="AG359" s="1673">
        <v>0</v>
      </c>
      <c r="AH359" s="1673">
        <v>0</v>
      </c>
    </row>
    <row r="360" spans="1:34" s="1710" customFormat="1" ht="30" customHeight="1">
      <c r="A360" s="2021"/>
      <c r="B360" s="991" t="s">
        <v>1534</v>
      </c>
      <c r="C360" s="1673">
        <f>SUM(D360:AH360)</f>
        <v>0</v>
      </c>
      <c r="D360" s="1673">
        <v>0</v>
      </c>
      <c r="E360" s="1673">
        <v>0</v>
      </c>
      <c r="F360" s="1673">
        <v>0</v>
      </c>
      <c r="G360" s="1673">
        <v>0</v>
      </c>
      <c r="H360" s="1673">
        <v>0</v>
      </c>
      <c r="I360" s="1673">
        <v>0</v>
      </c>
      <c r="J360" s="1673">
        <v>0</v>
      </c>
      <c r="K360" s="1673">
        <v>0</v>
      </c>
      <c r="L360" s="1673">
        <v>0</v>
      </c>
      <c r="M360" s="1673">
        <v>0</v>
      </c>
      <c r="N360" s="1673">
        <v>0</v>
      </c>
      <c r="O360" s="1673">
        <v>0</v>
      </c>
      <c r="P360" s="1673">
        <v>0</v>
      </c>
      <c r="Q360" s="1673">
        <v>0</v>
      </c>
      <c r="R360" s="1673">
        <v>0</v>
      </c>
      <c r="S360" s="1673">
        <v>0</v>
      </c>
      <c r="T360" s="1673">
        <v>0</v>
      </c>
      <c r="U360" s="1673">
        <v>0</v>
      </c>
      <c r="V360" s="1673">
        <v>0</v>
      </c>
      <c r="W360" s="1673">
        <v>0</v>
      </c>
      <c r="X360" s="1673">
        <v>0</v>
      </c>
      <c r="Y360" s="1673">
        <v>0</v>
      </c>
      <c r="Z360" s="1673">
        <v>0</v>
      </c>
      <c r="AA360" s="1673">
        <v>0</v>
      </c>
      <c r="AB360" s="1673">
        <v>0</v>
      </c>
      <c r="AC360" s="1673">
        <v>0</v>
      </c>
      <c r="AD360" s="1673">
        <v>0</v>
      </c>
      <c r="AE360" s="1673">
        <v>0</v>
      </c>
      <c r="AF360" s="1673">
        <v>0</v>
      </c>
      <c r="AG360" s="1673">
        <v>0</v>
      </c>
      <c r="AH360" s="1673">
        <v>0</v>
      </c>
    </row>
    <row r="361" spans="1:34" s="1710" customFormat="1" ht="30" customHeight="1">
      <c r="A361" s="2021"/>
      <c r="B361" s="989" t="s">
        <v>1535</v>
      </c>
      <c r="C361" s="1673">
        <f>SUM(D361:AH361)</f>
        <v>0</v>
      </c>
      <c r="D361" s="1673">
        <v>0</v>
      </c>
      <c r="E361" s="1673">
        <v>0</v>
      </c>
      <c r="F361" s="1673">
        <v>0</v>
      </c>
      <c r="G361" s="1673">
        <v>0</v>
      </c>
      <c r="H361" s="1673">
        <v>0</v>
      </c>
      <c r="I361" s="1673">
        <v>0</v>
      </c>
      <c r="J361" s="1673">
        <v>0</v>
      </c>
      <c r="K361" s="1673">
        <v>0</v>
      </c>
      <c r="L361" s="1673">
        <v>0</v>
      </c>
      <c r="M361" s="1673">
        <v>0</v>
      </c>
      <c r="N361" s="1673">
        <v>0</v>
      </c>
      <c r="O361" s="1673">
        <v>0</v>
      </c>
      <c r="P361" s="1673">
        <v>0</v>
      </c>
      <c r="Q361" s="1673">
        <v>0</v>
      </c>
      <c r="R361" s="1673">
        <v>0</v>
      </c>
      <c r="S361" s="1673">
        <v>0</v>
      </c>
      <c r="T361" s="1673">
        <v>0</v>
      </c>
      <c r="U361" s="1673">
        <v>0</v>
      </c>
      <c r="V361" s="1673">
        <v>0</v>
      </c>
      <c r="W361" s="1673">
        <v>0</v>
      </c>
      <c r="X361" s="1673">
        <v>0</v>
      </c>
      <c r="Y361" s="1673">
        <v>0</v>
      </c>
      <c r="Z361" s="1673">
        <v>0</v>
      </c>
      <c r="AA361" s="1673">
        <v>0</v>
      </c>
      <c r="AB361" s="1673">
        <v>0</v>
      </c>
      <c r="AC361" s="1673">
        <v>0</v>
      </c>
      <c r="AD361" s="1673">
        <v>0</v>
      </c>
      <c r="AE361" s="1673">
        <v>0</v>
      </c>
      <c r="AF361" s="1673">
        <v>0</v>
      </c>
      <c r="AG361" s="1673">
        <v>0</v>
      </c>
      <c r="AH361" s="1673">
        <v>0</v>
      </c>
    </row>
    <row r="362" spans="1:34" ht="30" customHeight="1">
      <c r="A362" s="2021"/>
      <c r="B362" s="995" t="s">
        <v>802</v>
      </c>
      <c r="C362" s="1673">
        <f t="shared" si="34"/>
        <v>0</v>
      </c>
      <c r="D362" s="1673"/>
      <c r="E362" s="1673"/>
      <c r="F362" s="1673"/>
      <c r="G362" s="1673"/>
      <c r="H362" s="1673"/>
      <c r="I362" s="1673"/>
      <c r="J362" s="1673"/>
      <c r="K362" s="1673"/>
      <c r="L362" s="1673"/>
      <c r="M362" s="1673"/>
      <c r="N362" s="1673"/>
      <c r="O362" s="1673"/>
      <c r="P362" s="1673"/>
      <c r="Q362" s="1673"/>
      <c r="R362" s="1673"/>
      <c r="S362" s="1673"/>
      <c r="T362" s="1673"/>
      <c r="U362" s="1673"/>
      <c r="V362" s="1673"/>
      <c r="W362" s="1673"/>
      <c r="X362" s="1673"/>
      <c r="Y362" s="1673">
        <v>0</v>
      </c>
      <c r="Z362" s="1673">
        <v>0</v>
      </c>
      <c r="AA362" s="1673">
        <v>0</v>
      </c>
      <c r="AB362" s="1673">
        <v>0</v>
      </c>
      <c r="AC362" s="1673">
        <v>0</v>
      </c>
      <c r="AD362" s="1673">
        <v>0</v>
      </c>
      <c r="AE362" s="1673">
        <v>0</v>
      </c>
      <c r="AF362" s="1673">
        <v>0</v>
      </c>
      <c r="AG362" s="1673">
        <v>0</v>
      </c>
      <c r="AH362" s="1673">
        <v>0</v>
      </c>
    </row>
    <row r="363" spans="1:34" ht="30" customHeight="1">
      <c r="A363" s="2021"/>
      <c r="B363" s="995" t="s">
        <v>803</v>
      </c>
      <c r="C363" s="1673">
        <f t="shared" si="34"/>
        <v>0</v>
      </c>
      <c r="D363" s="1673"/>
      <c r="E363" s="1673"/>
      <c r="F363" s="1673"/>
      <c r="G363" s="1673"/>
      <c r="H363" s="1673"/>
      <c r="I363" s="1673"/>
      <c r="J363" s="1673"/>
      <c r="K363" s="1673"/>
      <c r="L363" s="1673"/>
      <c r="M363" s="1673"/>
      <c r="N363" s="1673"/>
      <c r="O363" s="1673"/>
      <c r="P363" s="1673"/>
      <c r="Q363" s="1673"/>
      <c r="R363" s="1673"/>
      <c r="S363" s="1673"/>
      <c r="T363" s="1673"/>
      <c r="U363" s="1673"/>
      <c r="V363" s="1673"/>
      <c r="W363" s="1673"/>
      <c r="X363" s="1673"/>
      <c r="Y363" s="1673">
        <v>0</v>
      </c>
      <c r="Z363" s="1673">
        <v>0</v>
      </c>
      <c r="AA363" s="1673">
        <v>0</v>
      </c>
      <c r="AB363" s="1673">
        <v>0</v>
      </c>
      <c r="AC363" s="1673">
        <v>0</v>
      </c>
      <c r="AD363" s="1673">
        <v>0</v>
      </c>
      <c r="AE363" s="1673">
        <v>0</v>
      </c>
      <c r="AF363" s="1673">
        <v>0</v>
      </c>
      <c r="AG363" s="1673">
        <v>0</v>
      </c>
      <c r="AH363" s="1673">
        <v>0</v>
      </c>
    </row>
    <row r="364" spans="1:34" ht="30" customHeight="1">
      <c r="A364" s="2021"/>
      <c r="B364" s="1011" t="s">
        <v>804</v>
      </c>
      <c r="C364" s="1673">
        <f t="shared" si="34"/>
        <v>0</v>
      </c>
      <c r="D364" s="1673"/>
      <c r="E364" s="1673"/>
      <c r="F364" s="1673"/>
      <c r="G364" s="1673"/>
      <c r="H364" s="1673"/>
      <c r="I364" s="1673"/>
      <c r="J364" s="1673"/>
      <c r="K364" s="1673"/>
      <c r="L364" s="1673"/>
      <c r="M364" s="1673"/>
      <c r="N364" s="1673"/>
      <c r="O364" s="1673"/>
      <c r="P364" s="1673"/>
      <c r="Q364" s="1673"/>
      <c r="R364" s="1673"/>
      <c r="S364" s="1673"/>
      <c r="T364" s="1673"/>
      <c r="U364" s="1673"/>
      <c r="V364" s="1673"/>
      <c r="W364" s="1673"/>
      <c r="X364" s="1673"/>
      <c r="Y364" s="1673">
        <v>0</v>
      </c>
      <c r="Z364" s="1673">
        <v>0</v>
      </c>
      <c r="AA364" s="1673">
        <v>0</v>
      </c>
      <c r="AB364" s="1673">
        <v>0</v>
      </c>
      <c r="AC364" s="1673">
        <v>0</v>
      </c>
      <c r="AD364" s="1673">
        <v>0</v>
      </c>
      <c r="AE364" s="1673">
        <v>0</v>
      </c>
      <c r="AF364" s="1673">
        <v>0</v>
      </c>
      <c r="AG364" s="1673">
        <v>0</v>
      </c>
      <c r="AH364" s="1673">
        <v>0</v>
      </c>
    </row>
    <row r="365" spans="1:34" ht="30" customHeight="1">
      <c r="A365" s="2021"/>
      <c r="B365" s="1011" t="s">
        <v>805</v>
      </c>
      <c r="C365" s="1673">
        <f t="shared" si="34"/>
        <v>0</v>
      </c>
      <c r="D365" s="1673"/>
      <c r="E365" s="1673"/>
      <c r="F365" s="1673"/>
      <c r="G365" s="1673"/>
      <c r="H365" s="1673"/>
      <c r="I365" s="1673"/>
      <c r="J365" s="1673"/>
      <c r="K365" s="1673"/>
      <c r="L365" s="1673"/>
      <c r="M365" s="1673"/>
      <c r="N365" s="1673"/>
      <c r="O365" s="1673"/>
      <c r="P365" s="1673"/>
      <c r="Q365" s="1673"/>
      <c r="R365" s="1673"/>
      <c r="S365" s="1673"/>
      <c r="T365" s="1673"/>
      <c r="U365" s="1673"/>
      <c r="V365" s="1673"/>
      <c r="W365" s="1673"/>
      <c r="X365" s="1673"/>
      <c r="Y365" s="1673">
        <v>0</v>
      </c>
      <c r="Z365" s="1673">
        <v>0</v>
      </c>
      <c r="AA365" s="1673">
        <v>0</v>
      </c>
      <c r="AB365" s="1673">
        <v>0</v>
      </c>
      <c r="AC365" s="1673">
        <v>0</v>
      </c>
      <c r="AD365" s="1673">
        <v>0</v>
      </c>
      <c r="AE365" s="1673">
        <v>0</v>
      </c>
      <c r="AF365" s="1673">
        <v>0</v>
      </c>
      <c r="AG365" s="1673">
        <v>0</v>
      </c>
      <c r="AH365" s="1673">
        <v>0</v>
      </c>
    </row>
    <row r="366" spans="1:34" s="1708" customFormat="1" ht="30" customHeight="1">
      <c r="A366" s="2021"/>
      <c r="B366" s="1011" t="s">
        <v>1536</v>
      </c>
      <c r="C366" s="1673">
        <f>SUM(D366:AH366)</f>
        <v>0</v>
      </c>
      <c r="D366" s="1673">
        <v>0</v>
      </c>
      <c r="E366" s="1673">
        <v>0</v>
      </c>
      <c r="F366" s="1673">
        <v>0</v>
      </c>
      <c r="G366" s="1673">
        <v>0</v>
      </c>
      <c r="H366" s="1673">
        <v>0</v>
      </c>
      <c r="I366" s="1673">
        <v>0</v>
      </c>
      <c r="J366" s="1673">
        <v>0</v>
      </c>
      <c r="K366" s="1673">
        <v>0</v>
      </c>
      <c r="L366" s="1673">
        <v>0</v>
      </c>
      <c r="M366" s="1673">
        <v>0</v>
      </c>
      <c r="N366" s="1673">
        <v>0</v>
      </c>
      <c r="O366" s="1673">
        <v>0</v>
      </c>
      <c r="P366" s="1673">
        <v>0</v>
      </c>
      <c r="Q366" s="1673">
        <v>0</v>
      </c>
      <c r="R366" s="1673">
        <v>0</v>
      </c>
      <c r="S366" s="1673">
        <v>0</v>
      </c>
      <c r="T366" s="1673">
        <v>0</v>
      </c>
      <c r="U366" s="1673">
        <v>0</v>
      </c>
      <c r="V366" s="1673">
        <v>0</v>
      </c>
      <c r="W366" s="1673">
        <v>0</v>
      </c>
      <c r="X366" s="1673">
        <v>0</v>
      </c>
      <c r="Y366" s="1673">
        <v>0</v>
      </c>
      <c r="Z366" s="1673">
        <v>0</v>
      </c>
      <c r="AA366" s="1673">
        <v>0</v>
      </c>
      <c r="AB366" s="1673">
        <v>0</v>
      </c>
      <c r="AC366" s="1673">
        <v>0</v>
      </c>
      <c r="AD366" s="1673">
        <v>0</v>
      </c>
      <c r="AE366" s="1673">
        <v>0</v>
      </c>
      <c r="AF366" s="1673">
        <v>0</v>
      </c>
      <c r="AG366" s="1673">
        <v>0</v>
      </c>
      <c r="AH366" s="1673">
        <v>0</v>
      </c>
    </row>
    <row r="367" spans="1:34" ht="30" customHeight="1">
      <c r="A367" s="2021"/>
      <c r="B367" s="995" t="s">
        <v>807</v>
      </c>
      <c r="C367" s="1673">
        <f t="shared" si="34"/>
        <v>0</v>
      </c>
      <c r="D367" s="1673"/>
      <c r="E367" s="1673"/>
      <c r="F367" s="1673"/>
      <c r="G367" s="1673"/>
      <c r="H367" s="1673"/>
      <c r="I367" s="1673"/>
      <c r="J367" s="1673"/>
      <c r="K367" s="1673"/>
      <c r="L367" s="1673"/>
      <c r="M367" s="1673"/>
      <c r="N367" s="1673"/>
      <c r="O367" s="1673"/>
      <c r="P367" s="1673"/>
      <c r="Q367" s="1673"/>
      <c r="R367" s="1673"/>
      <c r="S367" s="1673"/>
      <c r="T367" s="1673"/>
      <c r="U367" s="1673"/>
      <c r="V367" s="1673"/>
      <c r="W367" s="1673"/>
      <c r="X367" s="1673"/>
      <c r="Y367" s="1673">
        <v>0</v>
      </c>
      <c r="Z367" s="1673">
        <v>0</v>
      </c>
      <c r="AA367" s="1673">
        <v>0</v>
      </c>
      <c r="AB367" s="1673">
        <v>0</v>
      </c>
      <c r="AC367" s="1673">
        <v>0</v>
      </c>
      <c r="AD367" s="1673">
        <v>0</v>
      </c>
      <c r="AE367" s="1673">
        <v>0</v>
      </c>
      <c r="AF367" s="1673">
        <v>0</v>
      </c>
      <c r="AG367" s="1673">
        <v>0</v>
      </c>
      <c r="AH367" s="1673">
        <v>0</v>
      </c>
    </row>
    <row r="368" spans="1:34" ht="30" customHeight="1">
      <c r="A368" s="2021"/>
      <c r="B368" s="991" t="s">
        <v>808</v>
      </c>
      <c r="C368" s="1673">
        <f t="shared" si="34"/>
        <v>0</v>
      </c>
      <c r="D368" s="1673"/>
      <c r="E368" s="1673"/>
      <c r="F368" s="1673"/>
      <c r="G368" s="1673"/>
      <c r="H368" s="1673"/>
      <c r="I368" s="1673"/>
      <c r="J368" s="1673"/>
      <c r="K368" s="1673"/>
      <c r="L368" s="1673"/>
      <c r="M368" s="1673"/>
      <c r="N368" s="1673"/>
      <c r="O368" s="1673"/>
      <c r="P368" s="1673"/>
      <c r="Q368" s="1673"/>
      <c r="R368" s="1673"/>
      <c r="S368" s="1673"/>
      <c r="T368" s="1673"/>
      <c r="U368" s="1673"/>
      <c r="V368" s="1673"/>
      <c r="W368" s="1673"/>
      <c r="X368" s="1673"/>
      <c r="Y368" s="1673">
        <v>0</v>
      </c>
      <c r="Z368" s="1673">
        <v>0</v>
      </c>
      <c r="AA368" s="1673">
        <v>0</v>
      </c>
      <c r="AB368" s="1673">
        <v>0</v>
      </c>
      <c r="AC368" s="1673">
        <v>0</v>
      </c>
      <c r="AD368" s="1673">
        <v>0</v>
      </c>
      <c r="AE368" s="1673">
        <v>0</v>
      </c>
      <c r="AF368" s="1673">
        <v>0</v>
      </c>
      <c r="AG368" s="1673">
        <v>0</v>
      </c>
      <c r="AH368" s="1673">
        <v>0</v>
      </c>
    </row>
    <row r="369" spans="1:34" ht="30" customHeight="1">
      <c r="A369" s="2021"/>
      <c r="B369" s="1011" t="s">
        <v>821</v>
      </c>
      <c r="C369" s="1673">
        <f t="shared" si="34"/>
        <v>0</v>
      </c>
      <c r="D369" s="1673"/>
      <c r="E369" s="1673"/>
      <c r="F369" s="1673"/>
      <c r="G369" s="1673"/>
      <c r="H369" s="1673"/>
      <c r="I369" s="1673"/>
      <c r="J369" s="1673"/>
      <c r="K369" s="1673"/>
      <c r="L369" s="1673"/>
      <c r="M369" s="1673"/>
      <c r="N369" s="1673"/>
      <c r="O369" s="1673"/>
      <c r="P369" s="1673"/>
      <c r="Q369" s="1673"/>
      <c r="R369" s="1673"/>
      <c r="S369" s="1673"/>
      <c r="T369" s="1673"/>
      <c r="U369" s="1673"/>
      <c r="V369" s="1673"/>
      <c r="W369" s="1673"/>
      <c r="X369" s="1673"/>
      <c r="Y369" s="1673">
        <v>0</v>
      </c>
      <c r="Z369" s="1673">
        <v>0</v>
      </c>
      <c r="AA369" s="1673">
        <v>0</v>
      </c>
      <c r="AB369" s="1673">
        <v>0</v>
      </c>
      <c r="AC369" s="1673">
        <v>0</v>
      </c>
      <c r="AD369" s="1673">
        <v>0</v>
      </c>
      <c r="AE369" s="1673">
        <v>0</v>
      </c>
      <c r="AF369" s="1673">
        <v>0</v>
      </c>
      <c r="AG369" s="1673">
        <v>0</v>
      </c>
      <c r="AH369" s="1673">
        <v>0</v>
      </c>
    </row>
    <row r="370" spans="1:34" ht="30" customHeight="1">
      <c r="A370" s="2021"/>
      <c r="B370" s="1011" t="s">
        <v>822</v>
      </c>
      <c r="C370" s="1673">
        <f t="shared" si="34"/>
        <v>0</v>
      </c>
      <c r="D370" s="1673"/>
      <c r="E370" s="1673"/>
      <c r="F370" s="1673"/>
      <c r="G370" s="1673"/>
      <c r="H370" s="1673"/>
      <c r="I370" s="1673"/>
      <c r="J370" s="1673"/>
      <c r="K370" s="1673"/>
      <c r="L370" s="1673"/>
      <c r="M370" s="1673"/>
      <c r="N370" s="1673"/>
      <c r="O370" s="1673"/>
      <c r="P370" s="1673"/>
      <c r="Q370" s="1673"/>
      <c r="R370" s="1673"/>
      <c r="S370" s="1673"/>
      <c r="T370" s="1673"/>
      <c r="U370" s="1673"/>
      <c r="V370" s="1673"/>
      <c r="W370" s="1673"/>
      <c r="X370" s="1673"/>
      <c r="Y370" s="1673">
        <v>0</v>
      </c>
      <c r="Z370" s="1673">
        <v>0</v>
      </c>
      <c r="AA370" s="1673">
        <v>0</v>
      </c>
      <c r="AB370" s="1673">
        <v>0</v>
      </c>
      <c r="AC370" s="1673">
        <v>0</v>
      </c>
      <c r="AD370" s="1673">
        <v>0</v>
      </c>
      <c r="AE370" s="1673">
        <v>0</v>
      </c>
      <c r="AF370" s="1673">
        <v>0</v>
      </c>
      <c r="AG370" s="1673">
        <v>0</v>
      </c>
      <c r="AH370" s="1673">
        <v>0</v>
      </c>
    </row>
    <row r="371" spans="1:34" ht="19.5" customHeight="1">
      <c r="A371" s="2021"/>
      <c r="B371" s="1249" t="s">
        <v>952</v>
      </c>
      <c r="C371" s="1673">
        <f t="shared" si="34"/>
        <v>0</v>
      </c>
      <c r="D371" s="1673"/>
      <c r="E371" s="1673"/>
      <c r="F371" s="1673"/>
      <c r="G371" s="1673"/>
      <c r="H371" s="1673"/>
      <c r="I371" s="1673"/>
      <c r="J371" s="1673"/>
      <c r="K371" s="1673"/>
      <c r="L371" s="1673"/>
      <c r="M371" s="1673"/>
      <c r="N371" s="1673"/>
      <c r="O371" s="1673"/>
      <c r="P371" s="1673"/>
      <c r="Q371" s="1673"/>
      <c r="R371" s="1673"/>
      <c r="S371" s="1673"/>
      <c r="T371" s="1673"/>
      <c r="U371" s="1673"/>
      <c r="V371" s="1673"/>
      <c r="W371" s="1673"/>
      <c r="X371" s="1673"/>
      <c r="Y371" s="1673">
        <v>0</v>
      </c>
      <c r="Z371" s="1673">
        <v>0</v>
      </c>
      <c r="AA371" s="1673">
        <v>0</v>
      </c>
      <c r="AB371" s="1673">
        <v>0</v>
      </c>
      <c r="AC371" s="1673">
        <v>0</v>
      </c>
      <c r="AD371" s="1673">
        <v>0</v>
      </c>
      <c r="AE371" s="1673">
        <v>0</v>
      </c>
      <c r="AF371" s="1673">
        <v>0</v>
      </c>
      <c r="AG371" s="1673">
        <v>0</v>
      </c>
      <c r="AH371" s="1673">
        <v>0</v>
      </c>
    </row>
    <row r="372" spans="1:34" ht="19.5" customHeight="1">
      <c r="A372" s="2391" t="s">
        <v>792</v>
      </c>
      <c r="B372" s="1675" t="s">
        <v>41</v>
      </c>
      <c r="C372" s="1676">
        <f t="shared" si="34"/>
        <v>201.63</v>
      </c>
      <c r="D372" s="1675">
        <f>SUM('서구 배수관'!D373:'서구 배수관'!D394)</f>
        <v>4.66</v>
      </c>
      <c r="E372" s="1675">
        <f>SUM('서구 배수관'!E373:'서구 배수관'!E394)</f>
        <v>0</v>
      </c>
      <c r="F372" s="1675">
        <f>SUM('서구 배수관'!F373:'서구 배수관'!F394)</f>
        <v>0</v>
      </c>
      <c r="G372" s="1675">
        <f>SUM('서구 배수관'!G373:'서구 배수관'!G394)</f>
        <v>0</v>
      </c>
      <c r="H372" s="1675">
        <f>SUM('서구 배수관'!H373:'서구 배수관'!H394)</f>
        <v>0</v>
      </c>
      <c r="I372" s="1675">
        <f>SUM('서구 배수관'!I373:'서구 배수관'!I394)</f>
        <v>0</v>
      </c>
      <c r="J372" s="1675">
        <f>SUM('서구 배수관'!J373:'서구 배수관'!J394)</f>
        <v>0</v>
      </c>
      <c r="K372" s="1675">
        <f>SUM('서구 배수관'!K373:'서구 배수관'!K394)</f>
        <v>0</v>
      </c>
      <c r="L372" s="1675">
        <f>SUM('서구 배수관'!L373:'서구 배수관'!L394)</f>
        <v>0</v>
      </c>
      <c r="M372" s="1675">
        <f>SUM('서구 배수관'!M373:'서구 배수관'!M394)</f>
        <v>0</v>
      </c>
      <c r="N372" s="1675">
        <f>SUM('서구 배수관'!N373:'서구 배수관'!N394)</f>
        <v>0</v>
      </c>
      <c r="O372" s="1675">
        <f>SUM('서구 배수관'!O373:'서구 배수관'!O394)</f>
        <v>0</v>
      </c>
      <c r="P372" s="1675">
        <f>SUM('서구 배수관'!P373:'서구 배수관'!P394)</f>
        <v>0</v>
      </c>
      <c r="Q372" s="1675">
        <f>SUM('서구 배수관'!Q373:'서구 배수관'!Q394)</f>
        <v>0</v>
      </c>
      <c r="R372" s="1675">
        <f>SUM('서구 배수관'!R373:'서구 배수관'!R394)</f>
        <v>0</v>
      </c>
      <c r="S372" s="1675">
        <f>SUM('서구 배수관'!S373:'서구 배수관'!S394)</f>
        <v>0</v>
      </c>
      <c r="T372" s="1675">
        <f>SUM('서구 배수관'!T373:'서구 배수관'!T394)</f>
        <v>0</v>
      </c>
      <c r="U372" s="1675">
        <f>SUM('서구 배수관'!U373:'서구 배수관'!U394)</f>
        <v>0</v>
      </c>
      <c r="V372" s="1675">
        <f>SUM('서구 배수관'!V373:'서구 배수관'!V394)</f>
        <v>196.97</v>
      </c>
      <c r="W372" s="1675">
        <f>SUM('서구 배수관'!W373:'서구 배수관'!W394)</f>
        <v>0</v>
      </c>
      <c r="X372" s="1675">
        <f>SUM('서구 배수관'!X373:'서구 배수관'!X394)</f>
        <v>0</v>
      </c>
      <c r="Y372" s="1675">
        <f>SUM('서구 배수관'!Y373:'서구 배수관'!Y394)</f>
        <v>0</v>
      </c>
      <c r="Z372" s="1675">
        <f>SUM('서구 배수관'!Z373:'서구 배수관'!Z394)</f>
        <v>0</v>
      </c>
      <c r="AA372" s="1675">
        <f>SUM('서구 배수관'!AA373:'서구 배수관'!AA394)</f>
        <v>0</v>
      </c>
      <c r="AB372" s="1675">
        <f>SUM('서구 배수관'!AB373:'서구 배수관'!AB394)</f>
        <v>0</v>
      </c>
      <c r="AC372" s="1675">
        <f>SUM('서구 배수관'!AC373:'서구 배수관'!AC394)</f>
        <v>0</v>
      </c>
      <c r="AD372" s="1675">
        <f>SUM('서구 배수관'!AD373:'서구 배수관'!AD394)</f>
        <v>0</v>
      </c>
      <c r="AE372" s="1675">
        <f>SUM('서구 배수관'!AE373:'서구 배수관'!AE394)</f>
        <v>0</v>
      </c>
      <c r="AF372" s="1675">
        <f>SUM('서구 배수관'!AF373:'서구 배수관'!AF394)</f>
        <v>0</v>
      </c>
      <c r="AG372" s="1675">
        <f>SUM('서구 배수관'!AG373:'서구 배수관'!AG394)</f>
        <v>0</v>
      </c>
      <c r="AH372" s="1675">
        <f>SUM('서구 배수관'!AH373:'서구 배수관'!AH394)</f>
        <v>0</v>
      </c>
    </row>
    <row r="373" spans="1:34" ht="19.5" customHeight="1">
      <c r="A373" s="2391" t="s">
        <v>792</v>
      </c>
      <c r="B373" s="989" t="s">
        <v>951</v>
      </c>
      <c r="C373" s="1673">
        <f t="shared" si="34"/>
        <v>0</v>
      </c>
      <c r="D373" s="1673"/>
      <c r="E373" s="1673"/>
      <c r="F373" s="1673"/>
      <c r="G373" s="1673"/>
      <c r="H373" s="1673"/>
      <c r="I373" s="1673"/>
      <c r="J373" s="1673"/>
      <c r="K373" s="1673"/>
      <c r="L373" s="1673"/>
      <c r="M373" s="1673"/>
      <c r="N373" s="1673"/>
      <c r="O373" s="1673"/>
      <c r="P373" s="1673"/>
      <c r="Q373" s="1673"/>
      <c r="R373" s="1673"/>
      <c r="S373" s="1673"/>
      <c r="T373" s="1673"/>
      <c r="U373" s="1673"/>
      <c r="V373" s="1673"/>
      <c r="W373" s="1673"/>
      <c r="X373" s="1673"/>
      <c r="Y373" s="1673">
        <v>0</v>
      </c>
      <c r="Z373" s="1673">
        <v>0</v>
      </c>
      <c r="AA373" s="1673">
        <v>0</v>
      </c>
      <c r="AB373" s="1673">
        <v>0</v>
      </c>
      <c r="AC373" s="1673">
        <v>0</v>
      </c>
      <c r="AD373" s="1673">
        <v>0</v>
      </c>
      <c r="AE373" s="1673">
        <v>0</v>
      </c>
      <c r="AF373" s="1673">
        <v>0</v>
      </c>
      <c r="AG373" s="1673">
        <v>0</v>
      </c>
      <c r="AH373" s="1673">
        <v>0</v>
      </c>
    </row>
    <row r="374" spans="1:34" ht="30" customHeight="1">
      <c r="A374" s="2021"/>
      <c r="B374" s="989" t="s">
        <v>796</v>
      </c>
      <c r="C374" s="1673">
        <f t="shared" si="34"/>
        <v>0</v>
      </c>
      <c r="D374" s="1673"/>
      <c r="E374" s="1673"/>
      <c r="F374" s="1673"/>
      <c r="G374" s="1673"/>
      <c r="H374" s="1673"/>
      <c r="I374" s="1673"/>
      <c r="J374" s="1673"/>
      <c r="K374" s="1673"/>
      <c r="L374" s="1673"/>
      <c r="M374" s="1673"/>
      <c r="N374" s="1673"/>
      <c r="O374" s="1673"/>
      <c r="P374" s="1673"/>
      <c r="Q374" s="1673"/>
      <c r="R374" s="1673"/>
      <c r="S374" s="1673"/>
      <c r="T374" s="1673"/>
      <c r="U374" s="1673"/>
      <c r="V374" s="1673"/>
      <c r="W374" s="1673"/>
      <c r="X374" s="1673"/>
      <c r="Y374" s="1673">
        <v>0</v>
      </c>
      <c r="Z374" s="1673">
        <v>0</v>
      </c>
      <c r="AA374" s="1673">
        <v>0</v>
      </c>
      <c r="AB374" s="1673">
        <v>0</v>
      </c>
      <c r="AC374" s="1673">
        <v>0</v>
      </c>
      <c r="AD374" s="1673">
        <v>0</v>
      </c>
      <c r="AE374" s="1673">
        <v>0</v>
      </c>
      <c r="AF374" s="1673">
        <v>0</v>
      </c>
      <c r="AG374" s="1673">
        <v>0</v>
      </c>
      <c r="AH374" s="1673">
        <v>0</v>
      </c>
    </row>
    <row r="375" spans="1:34" ht="30" customHeight="1">
      <c r="A375" s="2021"/>
      <c r="B375" s="989" t="s">
        <v>797</v>
      </c>
      <c r="C375" s="1673">
        <f t="shared" si="34"/>
        <v>0</v>
      </c>
      <c r="D375" s="1673"/>
      <c r="E375" s="1673"/>
      <c r="F375" s="1673"/>
      <c r="G375" s="1673"/>
      <c r="H375" s="1673"/>
      <c r="I375" s="1673"/>
      <c r="J375" s="1673"/>
      <c r="K375" s="1673"/>
      <c r="L375" s="1673"/>
      <c r="M375" s="1673"/>
      <c r="N375" s="1673"/>
      <c r="O375" s="1673"/>
      <c r="P375" s="1673"/>
      <c r="Q375" s="1673"/>
      <c r="R375" s="1673"/>
      <c r="S375" s="1673"/>
      <c r="T375" s="1673"/>
      <c r="U375" s="1673"/>
      <c r="V375" s="1673"/>
      <c r="W375" s="1673"/>
      <c r="X375" s="1673"/>
      <c r="Y375" s="1673">
        <v>0</v>
      </c>
      <c r="Z375" s="1673">
        <v>0</v>
      </c>
      <c r="AA375" s="1673">
        <v>0</v>
      </c>
      <c r="AB375" s="1673">
        <v>0</v>
      </c>
      <c r="AC375" s="1673">
        <v>0</v>
      </c>
      <c r="AD375" s="1673">
        <v>0</v>
      </c>
      <c r="AE375" s="1673">
        <v>0</v>
      </c>
      <c r="AF375" s="1673">
        <v>0</v>
      </c>
      <c r="AG375" s="1673">
        <v>0</v>
      </c>
      <c r="AH375" s="1673">
        <v>0</v>
      </c>
    </row>
    <row r="376" spans="1:34" ht="30" customHeight="1">
      <c r="A376" s="2021"/>
      <c r="B376" s="989" t="s">
        <v>798</v>
      </c>
      <c r="C376" s="1673">
        <f t="shared" si="34"/>
        <v>0</v>
      </c>
      <c r="D376" s="1673"/>
      <c r="E376" s="1673"/>
      <c r="F376" s="1673"/>
      <c r="G376" s="1673"/>
      <c r="H376" s="1673"/>
      <c r="I376" s="1673"/>
      <c r="J376" s="1673"/>
      <c r="K376" s="1673"/>
      <c r="L376" s="1673"/>
      <c r="M376" s="1673"/>
      <c r="N376" s="1673"/>
      <c r="O376" s="1673"/>
      <c r="P376" s="1673"/>
      <c r="Q376" s="1673"/>
      <c r="R376" s="1673"/>
      <c r="S376" s="1673"/>
      <c r="T376" s="1673"/>
      <c r="U376" s="1673"/>
      <c r="V376" s="1673"/>
      <c r="W376" s="1673"/>
      <c r="X376" s="1673"/>
      <c r="Y376" s="1673">
        <v>0</v>
      </c>
      <c r="Z376" s="1673">
        <v>0</v>
      </c>
      <c r="AA376" s="1673">
        <v>0</v>
      </c>
      <c r="AB376" s="1673">
        <v>0</v>
      </c>
      <c r="AC376" s="1673">
        <v>0</v>
      </c>
      <c r="AD376" s="1673">
        <v>0</v>
      </c>
      <c r="AE376" s="1673">
        <v>0</v>
      </c>
      <c r="AF376" s="1673">
        <v>0</v>
      </c>
      <c r="AG376" s="1673">
        <v>0</v>
      </c>
      <c r="AH376" s="1673">
        <v>0</v>
      </c>
    </row>
    <row r="377" spans="1:34" ht="30" customHeight="1">
      <c r="A377" s="2021"/>
      <c r="B377" s="989" t="s">
        <v>780</v>
      </c>
      <c r="C377" s="1673">
        <f t="shared" si="34"/>
        <v>0</v>
      </c>
      <c r="D377" s="1673"/>
      <c r="E377" s="1673"/>
      <c r="F377" s="1673"/>
      <c r="G377" s="1673"/>
      <c r="H377" s="1673"/>
      <c r="I377" s="1673"/>
      <c r="J377" s="1673"/>
      <c r="K377" s="1673"/>
      <c r="L377" s="1673"/>
      <c r="M377" s="1673"/>
      <c r="N377" s="1673"/>
      <c r="O377" s="1673"/>
      <c r="P377" s="1673"/>
      <c r="Q377" s="1673"/>
      <c r="R377" s="1673"/>
      <c r="S377" s="1673"/>
      <c r="T377" s="1673"/>
      <c r="U377" s="1673"/>
      <c r="V377" s="1673"/>
      <c r="W377" s="1673"/>
      <c r="X377" s="1673"/>
      <c r="Y377" s="1673">
        <v>0</v>
      </c>
      <c r="Z377" s="1673">
        <v>0</v>
      </c>
      <c r="AA377" s="1673">
        <v>0</v>
      </c>
      <c r="AB377" s="1673">
        <v>0</v>
      </c>
      <c r="AC377" s="1673">
        <v>0</v>
      </c>
      <c r="AD377" s="1673">
        <v>0</v>
      </c>
      <c r="AE377" s="1673">
        <v>0</v>
      </c>
      <c r="AF377" s="1673">
        <v>0</v>
      </c>
      <c r="AG377" s="1673">
        <v>0</v>
      </c>
      <c r="AH377" s="1673">
        <v>0</v>
      </c>
    </row>
    <row r="378" spans="1:34" ht="30" customHeight="1">
      <c r="A378" s="2021"/>
      <c r="B378" s="991" t="s">
        <v>781</v>
      </c>
      <c r="C378" s="1673">
        <f t="shared" si="34"/>
        <v>4.66</v>
      </c>
      <c r="D378" s="1673">
        <v>4.66</v>
      </c>
      <c r="E378" s="1673"/>
      <c r="F378" s="1673"/>
      <c r="G378" s="1673"/>
      <c r="H378" s="1673"/>
      <c r="I378" s="1673"/>
      <c r="J378" s="1673"/>
      <c r="K378" s="1673"/>
      <c r="L378" s="1673"/>
      <c r="M378" s="1673"/>
      <c r="N378" s="1673"/>
      <c r="O378" s="1673"/>
      <c r="P378" s="1673"/>
      <c r="Q378" s="1673"/>
      <c r="R378" s="1673"/>
      <c r="S378" s="1673"/>
      <c r="T378" s="1673"/>
      <c r="U378" s="1673"/>
      <c r="V378" s="1673"/>
      <c r="W378" s="1673"/>
      <c r="X378" s="1673"/>
      <c r="Y378" s="1673">
        <v>0</v>
      </c>
      <c r="Z378" s="1673">
        <v>0</v>
      </c>
      <c r="AA378" s="1673">
        <v>0</v>
      </c>
      <c r="AB378" s="1673">
        <v>0</v>
      </c>
      <c r="AC378" s="1673">
        <v>0</v>
      </c>
      <c r="AD378" s="1673">
        <v>0</v>
      </c>
      <c r="AE378" s="1673">
        <v>0</v>
      </c>
      <c r="AF378" s="1673">
        <v>0</v>
      </c>
      <c r="AG378" s="1673">
        <v>0</v>
      </c>
      <c r="AH378" s="1673">
        <v>0</v>
      </c>
    </row>
    <row r="379" spans="1:34" ht="30" customHeight="1">
      <c r="A379" s="2021"/>
      <c r="B379" s="991" t="s">
        <v>786</v>
      </c>
      <c r="C379" s="1673">
        <f t="shared" si="34"/>
        <v>0</v>
      </c>
      <c r="D379" s="1673"/>
      <c r="E379" s="1673"/>
      <c r="F379" s="1673"/>
      <c r="G379" s="1673"/>
      <c r="H379" s="1673"/>
      <c r="I379" s="1673"/>
      <c r="J379" s="1673"/>
      <c r="K379" s="1673"/>
      <c r="L379" s="1673"/>
      <c r="M379" s="1673"/>
      <c r="N379" s="1673"/>
      <c r="O379" s="1673"/>
      <c r="P379" s="1673"/>
      <c r="Q379" s="1673"/>
      <c r="R379" s="1673"/>
      <c r="S379" s="1673"/>
      <c r="T379" s="1673"/>
      <c r="U379" s="1673"/>
      <c r="V379" s="1673"/>
      <c r="W379" s="1673"/>
      <c r="X379" s="1673"/>
      <c r="Y379" s="1673">
        <v>0</v>
      </c>
      <c r="Z379" s="1673">
        <v>0</v>
      </c>
      <c r="AA379" s="1673">
        <v>0</v>
      </c>
      <c r="AB379" s="1673">
        <v>0</v>
      </c>
      <c r="AC379" s="1673">
        <v>0</v>
      </c>
      <c r="AD379" s="1673">
        <v>0</v>
      </c>
      <c r="AE379" s="1673">
        <v>0</v>
      </c>
      <c r="AF379" s="1673">
        <v>0</v>
      </c>
      <c r="AG379" s="1673">
        <v>0</v>
      </c>
      <c r="AH379" s="1673">
        <v>0</v>
      </c>
    </row>
    <row r="380" spans="1:34" ht="30" customHeight="1">
      <c r="A380" s="2021"/>
      <c r="B380" s="991" t="s">
        <v>799</v>
      </c>
      <c r="C380" s="1673">
        <f t="shared" si="34"/>
        <v>0</v>
      </c>
      <c r="D380" s="1673"/>
      <c r="E380" s="1673"/>
      <c r="F380" s="1673"/>
      <c r="G380" s="1673"/>
      <c r="H380" s="1673"/>
      <c r="I380" s="1673"/>
      <c r="J380" s="1673"/>
      <c r="K380" s="1673"/>
      <c r="L380" s="1673"/>
      <c r="M380" s="1673"/>
      <c r="N380" s="1673"/>
      <c r="O380" s="1673"/>
      <c r="P380" s="1673"/>
      <c r="Q380" s="1673"/>
      <c r="R380" s="1673"/>
      <c r="S380" s="1673"/>
      <c r="T380" s="1673"/>
      <c r="U380" s="1673"/>
      <c r="V380" s="1673"/>
      <c r="W380" s="1673"/>
      <c r="X380" s="1673"/>
      <c r="Y380" s="1673">
        <v>0</v>
      </c>
      <c r="Z380" s="1673">
        <v>0</v>
      </c>
      <c r="AA380" s="1673">
        <v>0</v>
      </c>
      <c r="AB380" s="1673">
        <v>0</v>
      </c>
      <c r="AC380" s="1673">
        <v>0</v>
      </c>
      <c r="AD380" s="1673">
        <v>0</v>
      </c>
      <c r="AE380" s="1673">
        <v>0</v>
      </c>
      <c r="AF380" s="1673">
        <v>0</v>
      </c>
      <c r="AG380" s="1673">
        <v>0</v>
      </c>
      <c r="AH380" s="1673">
        <v>0</v>
      </c>
    </row>
    <row r="381" spans="1:34" ht="30" customHeight="1">
      <c r="A381" s="2021"/>
      <c r="B381" s="991" t="s">
        <v>787</v>
      </c>
      <c r="C381" s="1673">
        <f t="shared" si="34"/>
        <v>196.97</v>
      </c>
      <c r="D381" s="1673"/>
      <c r="E381" s="1673"/>
      <c r="F381" s="1673"/>
      <c r="G381" s="1673"/>
      <c r="H381" s="1673"/>
      <c r="I381" s="1673"/>
      <c r="J381" s="1673"/>
      <c r="K381" s="1673"/>
      <c r="L381" s="1673"/>
      <c r="M381" s="1673"/>
      <c r="N381" s="1673"/>
      <c r="O381" s="1673"/>
      <c r="P381" s="1673"/>
      <c r="Q381" s="1673"/>
      <c r="R381" s="1673"/>
      <c r="S381" s="1673"/>
      <c r="T381" s="1673"/>
      <c r="U381" s="1673"/>
      <c r="V381" s="1673">
        <v>196.97</v>
      </c>
      <c r="W381" s="1673"/>
      <c r="X381" s="1673"/>
      <c r="Y381" s="1673">
        <v>0</v>
      </c>
      <c r="Z381" s="1673">
        <v>0</v>
      </c>
      <c r="AA381" s="1673">
        <v>0</v>
      </c>
      <c r="AB381" s="1673">
        <v>0</v>
      </c>
      <c r="AC381" s="1673">
        <v>0</v>
      </c>
      <c r="AD381" s="1673">
        <v>0</v>
      </c>
      <c r="AE381" s="1673">
        <v>0</v>
      </c>
      <c r="AF381" s="1673">
        <v>0</v>
      </c>
      <c r="AG381" s="1673">
        <v>0</v>
      </c>
      <c r="AH381" s="1673">
        <v>0</v>
      </c>
    </row>
    <row r="382" spans="1:34" s="1710" customFormat="1" ht="30" customHeight="1">
      <c r="A382" s="2021"/>
      <c r="B382" s="991" t="s">
        <v>1533</v>
      </c>
      <c r="C382" s="1673">
        <f>SUM(D382:AH382)</f>
        <v>0</v>
      </c>
      <c r="D382" s="1673">
        <v>0</v>
      </c>
      <c r="E382" s="1673">
        <v>0</v>
      </c>
      <c r="F382" s="1673">
        <v>0</v>
      </c>
      <c r="G382" s="1673">
        <v>0</v>
      </c>
      <c r="H382" s="1673">
        <v>0</v>
      </c>
      <c r="I382" s="1673">
        <v>0</v>
      </c>
      <c r="J382" s="1673">
        <v>0</v>
      </c>
      <c r="K382" s="1673">
        <v>0</v>
      </c>
      <c r="L382" s="1673">
        <v>0</v>
      </c>
      <c r="M382" s="1673">
        <v>0</v>
      </c>
      <c r="N382" s="1673">
        <v>0</v>
      </c>
      <c r="O382" s="1673">
        <v>0</v>
      </c>
      <c r="P382" s="1673">
        <v>0</v>
      </c>
      <c r="Q382" s="1673">
        <v>0</v>
      </c>
      <c r="R382" s="1673">
        <v>0</v>
      </c>
      <c r="S382" s="1673">
        <v>0</v>
      </c>
      <c r="T382" s="1673">
        <v>0</v>
      </c>
      <c r="U382" s="1673">
        <v>0</v>
      </c>
      <c r="V382" s="1673">
        <v>0</v>
      </c>
      <c r="W382" s="1673">
        <v>0</v>
      </c>
      <c r="X382" s="1673">
        <v>0</v>
      </c>
      <c r="Y382" s="1673">
        <v>0</v>
      </c>
      <c r="Z382" s="1673">
        <v>0</v>
      </c>
      <c r="AA382" s="1673">
        <v>0</v>
      </c>
      <c r="AB382" s="1673">
        <v>0</v>
      </c>
      <c r="AC382" s="1673">
        <v>0</v>
      </c>
      <c r="AD382" s="1673">
        <v>0</v>
      </c>
      <c r="AE382" s="1673">
        <v>0</v>
      </c>
      <c r="AF382" s="1673">
        <v>0</v>
      </c>
      <c r="AG382" s="1673">
        <v>0</v>
      </c>
      <c r="AH382" s="1673">
        <v>0</v>
      </c>
    </row>
    <row r="383" spans="1:34" s="1710" customFormat="1" ht="30" customHeight="1">
      <c r="A383" s="2021"/>
      <c r="B383" s="991" t="s">
        <v>1534</v>
      </c>
      <c r="C383" s="1673">
        <f>SUM(D383:AH383)</f>
        <v>0</v>
      </c>
      <c r="D383" s="1673">
        <v>0</v>
      </c>
      <c r="E383" s="1673">
        <v>0</v>
      </c>
      <c r="F383" s="1673">
        <v>0</v>
      </c>
      <c r="G383" s="1673">
        <v>0</v>
      </c>
      <c r="H383" s="1673">
        <v>0</v>
      </c>
      <c r="I383" s="1673">
        <v>0</v>
      </c>
      <c r="J383" s="1673">
        <v>0</v>
      </c>
      <c r="K383" s="1673">
        <v>0</v>
      </c>
      <c r="L383" s="1673">
        <v>0</v>
      </c>
      <c r="M383" s="1673">
        <v>0</v>
      </c>
      <c r="N383" s="1673">
        <v>0</v>
      </c>
      <c r="O383" s="1673">
        <v>0</v>
      </c>
      <c r="P383" s="1673">
        <v>0</v>
      </c>
      <c r="Q383" s="1673">
        <v>0</v>
      </c>
      <c r="R383" s="1673">
        <v>0</v>
      </c>
      <c r="S383" s="1673">
        <v>0</v>
      </c>
      <c r="T383" s="1673">
        <v>0</v>
      </c>
      <c r="U383" s="1673">
        <v>0</v>
      </c>
      <c r="V383" s="1673">
        <v>0</v>
      </c>
      <c r="W383" s="1673">
        <v>0</v>
      </c>
      <c r="X383" s="1673">
        <v>0</v>
      </c>
      <c r="Y383" s="1673">
        <v>0</v>
      </c>
      <c r="Z383" s="1673">
        <v>0</v>
      </c>
      <c r="AA383" s="1673">
        <v>0</v>
      </c>
      <c r="AB383" s="1673">
        <v>0</v>
      </c>
      <c r="AC383" s="1673">
        <v>0</v>
      </c>
      <c r="AD383" s="1673">
        <v>0</v>
      </c>
      <c r="AE383" s="1673">
        <v>0</v>
      </c>
      <c r="AF383" s="1673">
        <v>0</v>
      </c>
      <c r="AG383" s="1673">
        <v>0</v>
      </c>
      <c r="AH383" s="1673">
        <v>0</v>
      </c>
    </row>
    <row r="384" spans="1:34" s="1710" customFormat="1" ht="30" customHeight="1">
      <c r="A384" s="2021"/>
      <c r="B384" s="989" t="s">
        <v>1535</v>
      </c>
      <c r="C384" s="1673">
        <f>SUM(D384:AH384)</f>
        <v>0</v>
      </c>
      <c r="D384" s="1673">
        <v>0</v>
      </c>
      <c r="E384" s="1673">
        <v>0</v>
      </c>
      <c r="F384" s="1673">
        <v>0</v>
      </c>
      <c r="G384" s="1673">
        <v>0</v>
      </c>
      <c r="H384" s="1673">
        <v>0</v>
      </c>
      <c r="I384" s="1673">
        <v>0</v>
      </c>
      <c r="J384" s="1673">
        <v>0</v>
      </c>
      <c r="K384" s="1673">
        <v>0</v>
      </c>
      <c r="L384" s="1673">
        <v>0</v>
      </c>
      <c r="M384" s="1673">
        <v>0</v>
      </c>
      <c r="N384" s="1673">
        <v>0</v>
      </c>
      <c r="O384" s="1673">
        <v>0</v>
      </c>
      <c r="P384" s="1673">
        <v>0</v>
      </c>
      <c r="Q384" s="1673">
        <v>0</v>
      </c>
      <c r="R384" s="1673">
        <v>0</v>
      </c>
      <c r="S384" s="1673">
        <v>0</v>
      </c>
      <c r="T384" s="1673">
        <v>0</v>
      </c>
      <c r="U384" s="1673">
        <v>0</v>
      </c>
      <c r="V384" s="1673">
        <v>0</v>
      </c>
      <c r="W384" s="1673">
        <v>0</v>
      </c>
      <c r="X384" s="1673">
        <v>0</v>
      </c>
      <c r="Y384" s="1673">
        <v>0</v>
      </c>
      <c r="Z384" s="1673">
        <v>0</v>
      </c>
      <c r="AA384" s="1673">
        <v>0</v>
      </c>
      <c r="AB384" s="1673">
        <v>0</v>
      </c>
      <c r="AC384" s="1673">
        <v>0</v>
      </c>
      <c r="AD384" s="1673">
        <v>0</v>
      </c>
      <c r="AE384" s="1673">
        <v>0</v>
      </c>
      <c r="AF384" s="1673">
        <v>0</v>
      </c>
      <c r="AG384" s="1673">
        <v>0</v>
      </c>
      <c r="AH384" s="1673">
        <v>0</v>
      </c>
    </row>
    <row r="385" spans="1:34" ht="30" customHeight="1">
      <c r="A385" s="2021"/>
      <c r="B385" s="995" t="s">
        <v>802</v>
      </c>
      <c r="C385" s="1673">
        <f t="shared" si="34"/>
        <v>0</v>
      </c>
      <c r="D385" s="1673"/>
      <c r="E385" s="1673"/>
      <c r="F385" s="1673"/>
      <c r="G385" s="1673"/>
      <c r="H385" s="1673"/>
      <c r="I385" s="1673"/>
      <c r="J385" s="1673"/>
      <c r="K385" s="1673"/>
      <c r="L385" s="1673"/>
      <c r="M385" s="1673"/>
      <c r="N385" s="1673"/>
      <c r="O385" s="1673"/>
      <c r="P385" s="1673"/>
      <c r="Q385" s="1673"/>
      <c r="R385" s="1673"/>
      <c r="S385" s="1673"/>
      <c r="T385" s="1673"/>
      <c r="U385" s="1673"/>
      <c r="V385" s="1673"/>
      <c r="W385" s="1673"/>
      <c r="X385" s="1673"/>
      <c r="Y385" s="1673">
        <v>0</v>
      </c>
      <c r="Z385" s="1673">
        <v>0</v>
      </c>
      <c r="AA385" s="1673">
        <v>0</v>
      </c>
      <c r="AB385" s="1673">
        <v>0</v>
      </c>
      <c r="AC385" s="1673">
        <v>0</v>
      </c>
      <c r="AD385" s="1673">
        <v>0</v>
      </c>
      <c r="AE385" s="1673">
        <v>0</v>
      </c>
      <c r="AF385" s="1673">
        <v>0</v>
      </c>
      <c r="AG385" s="1673">
        <v>0</v>
      </c>
      <c r="AH385" s="1673">
        <v>0</v>
      </c>
    </row>
    <row r="386" spans="1:34" ht="30" customHeight="1">
      <c r="A386" s="2021"/>
      <c r="B386" s="995" t="s">
        <v>803</v>
      </c>
      <c r="C386" s="1673">
        <f t="shared" si="34"/>
        <v>0</v>
      </c>
      <c r="D386" s="1673"/>
      <c r="E386" s="1673"/>
      <c r="F386" s="1673"/>
      <c r="G386" s="1673"/>
      <c r="H386" s="1673"/>
      <c r="I386" s="1673"/>
      <c r="J386" s="1673"/>
      <c r="K386" s="1673"/>
      <c r="L386" s="1673"/>
      <c r="M386" s="1673"/>
      <c r="N386" s="1673"/>
      <c r="O386" s="1673"/>
      <c r="P386" s="1673"/>
      <c r="Q386" s="1673"/>
      <c r="R386" s="1673"/>
      <c r="S386" s="1673"/>
      <c r="T386" s="1673"/>
      <c r="U386" s="1673"/>
      <c r="V386" s="1673"/>
      <c r="W386" s="1673"/>
      <c r="X386" s="1673"/>
      <c r="Y386" s="1673">
        <v>0</v>
      </c>
      <c r="Z386" s="1673">
        <v>0</v>
      </c>
      <c r="AA386" s="1673">
        <v>0</v>
      </c>
      <c r="AB386" s="1673">
        <v>0</v>
      </c>
      <c r="AC386" s="1673">
        <v>0</v>
      </c>
      <c r="AD386" s="1673">
        <v>0</v>
      </c>
      <c r="AE386" s="1673">
        <v>0</v>
      </c>
      <c r="AF386" s="1673">
        <v>0</v>
      </c>
      <c r="AG386" s="1673">
        <v>0</v>
      </c>
      <c r="AH386" s="1673">
        <v>0</v>
      </c>
    </row>
    <row r="387" spans="1:34" ht="30" customHeight="1">
      <c r="A387" s="2021"/>
      <c r="B387" s="1011" t="s">
        <v>804</v>
      </c>
      <c r="C387" s="1673">
        <f t="shared" si="34"/>
        <v>0</v>
      </c>
      <c r="D387" s="1673"/>
      <c r="E387" s="1673"/>
      <c r="F387" s="1673"/>
      <c r="G387" s="1673"/>
      <c r="H387" s="1673"/>
      <c r="I387" s="1673"/>
      <c r="J387" s="1673"/>
      <c r="K387" s="1673"/>
      <c r="L387" s="1673"/>
      <c r="M387" s="1673"/>
      <c r="N387" s="1673"/>
      <c r="O387" s="1673"/>
      <c r="P387" s="1673"/>
      <c r="Q387" s="1673"/>
      <c r="R387" s="1673"/>
      <c r="S387" s="1673"/>
      <c r="T387" s="1673"/>
      <c r="U387" s="1673"/>
      <c r="V387" s="1673"/>
      <c r="W387" s="1673"/>
      <c r="X387" s="1673"/>
      <c r="Y387" s="1673">
        <v>0</v>
      </c>
      <c r="Z387" s="1673">
        <v>0</v>
      </c>
      <c r="AA387" s="1673">
        <v>0</v>
      </c>
      <c r="AB387" s="1673">
        <v>0</v>
      </c>
      <c r="AC387" s="1673">
        <v>0</v>
      </c>
      <c r="AD387" s="1673">
        <v>0</v>
      </c>
      <c r="AE387" s="1673">
        <v>0</v>
      </c>
      <c r="AF387" s="1673">
        <v>0</v>
      </c>
      <c r="AG387" s="1673">
        <v>0</v>
      </c>
      <c r="AH387" s="1673">
        <v>0</v>
      </c>
    </row>
    <row r="388" spans="1:34" ht="30" customHeight="1">
      <c r="A388" s="2021"/>
      <c r="B388" s="1011" t="s">
        <v>805</v>
      </c>
      <c r="C388" s="1673">
        <f t="shared" si="34"/>
        <v>0</v>
      </c>
      <c r="D388" s="1673"/>
      <c r="E388" s="1673"/>
      <c r="F388" s="1673"/>
      <c r="G388" s="1673"/>
      <c r="H388" s="1673"/>
      <c r="I388" s="1673"/>
      <c r="J388" s="1673"/>
      <c r="K388" s="1673"/>
      <c r="L388" s="1673"/>
      <c r="M388" s="1673"/>
      <c r="N388" s="1673"/>
      <c r="O388" s="1673"/>
      <c r="P388" s="1673"/>
      <c r="Q388" s="1673"/>
      <c r="R388" s="1673"/>
      <c r="S388" s="1673"/>
      <c r="T388" s="1673"/>
      <c r="U388" s="1673"/>
      <c r="V388" s="1673"/>
      <c r="W388" s="1673"/>
      <c r="X388" s="1673"/>
      <c r="Y388" s="1673">
        <v>0</v>
      </c>
      <c r="Z388" s="1673">
        <v>0</v>
      </c>
      <c r="AA388" s="1673">
        <v>0</v>
      </c>
      <c r="AB388" s="1673">
        <v>0</v>
      </c>
      <c r="AC388" s="1673">
        <v>0</v>
      </c>
      <c r="AD388" s="1673">
        <v>0</v>
      </c>
      <c r="AE388" s="1673">
        <v>0</v>
      </c>
      <c r="AF388" s="1673">
        <v>0</v>
      </c>
      <c r="AG388" s="1673">
        <v>0</v>
      </c>
      <c r="AH388" s="1673">
        <v>0</v>
      </c>
    </row>
    <row r="389" spans="1:34" s="1708" customFormat="1" ht="30" customHeight="1">
      <c r="A389" s="2021"/>
      <c r="B389" s="1011" t="s">
        <v>1536</v>
      </c>
      <c r="C389" s="1673">
        <f>SUM(D389:AH389)</f>
        <v>0</v>
      </c>
      <c r="D389" s="1673">
        <v>0</v>
      </c>
      <c r="E389" s="1673">
        <v>0</v>
      </c>
      <c r="F389" s="1673">
        <v>0</v>
      </c>
      <c r="G389" s="1673">
        <v>0</v>
      </c>
      <c r="H389" s="1673">
        <v>0</v>
      </c>
      <c r="I389" s="1673">
        <v>0</v>
      </c>
      <c r="J389" s="1673">
        <v>0</v>
      </c>
      <c r="K389" s="1673">
        <v>0</v>
      </c>
      <c r="L389" s="1673">
        <v>0</v>
      </c>
      <c r="M389" s="1673">
        <v>0</v>
      </c>
      <c r="N389" s="1673">
        <v>0</v>
      </c>
      <c r="O389" s="1673">
        <v>0</v>
      </c>
      <c r="P389" s="1673">
        <v>0</v>
      </c>
      <c r="Q389" s="1673">
        <v>0</v>
      </c>
      <c r="R389" s="1673">
        <v>0</v>
      </c>
      <c r="S389" s="1673">
        <v>0</v>
      </c>
      <c r="T389" s="1673">
        <v>0</v>
      </c>
      <c r="U389" s="1673">
        <v>0</v>
      </c>
      <c r="V389" s="1673">
        <v>0</v>
      </c>
      <c r="W389" s="1673">
        <v>0</v>
      </c>
      <c r="X389" s="1673">
        <v>0</v>
      </c>
      <c r="Y389" s="1673">
        <v>0</v>
      </c>
      <c r="Z389" s="1673">
        <v>0</v>
      </c>
      <c r="AA389" s="1673">
        <v>0</v>
      </c>
      <c r="AB389" s="1673">
        <v>0</v>
      </c>
      <c r="AC389" s="1673">
        <v>0</v>
      </c>
      <c r="AD389" s="1673">
        <v>0</v>
      </c>
      <c r="AE389" s="1673">
        <v>0</v>
      </c>
      <c r="AF389" s="1673">
        <v>0</v>
      </c>
      <c r="AG389" s="1673">
        <v>0</v>
      </c>
      <c r="AH389" s="1673">
        <v>0</v>
      </c>
    </row>
    <row r="390" spans="1:34" ht="30" customHeight="1">
      <c r="A390" s="2021"/>
      <c r="B390" s="995" t="s">
        <v>807</v>
      </c>
      <c r="C390" s="1673">
        <f t="shared" si="34"/>
        <v>0</v>
      </c>
      <c r="D390" s="1673"/>
      <c r="E390" s="1673"/>
      <c r="F390" s="1673"/>
      <c r="G390" s="1673"/>
      <c r="H390" s="1673"/>
      <c r="I390" s="1673"/>
      <c r="J390" s="1673"/>
      <c r="K390" s="1673"/>
      <c r="L390" s="1673"/>
      <c r="M390" s="1673"/>
      <c r="N390" s="1673"/>
      <c r="O390" s="1673"/>
      <c r="P390" s="1673"/>
      <c r="Q390" s="1673"/>
      <c r="R390" s="1673"/>
      <c r="S390" s="1673"/>
      <c r="T390" s="1673"/>
      <c r="U390" s="1673"/>
      <c r="V390" s="1673"/>
      <c r="W390" s="1673"/>
      <c r="X390" s="1673"/>
      <c r="Y390" s="1673">
        <v>0</v>
      </c>
      <c r="Z390" s="1673">
        <v>0</v>
      </c>
      <c r="AA390" s="1673">
        <v>0</v>
      </c>
      <c r="AB390" s="1673">
        <v>0</v>
      </c>
      <c r="AC390" s="1673">
        <v>0</v>
      </c>
      <c r="AD390" s="1673">
        <v>0</v>
      </c>
      <c r="AE390" s="1673">
        <v>0</v>
      </c>
      <c r="AF390" s="1673">
        <v>0</v>
      </c>
      <c r="AG390" s="1673">
        <v>0</v>
      </c>
      <c r="AH390" s="1673">
        <v>0</v>
      </c>
    </row>
    <row r="391" spans="1:34" ht="30" customHeight="1">
      <c r="A391" s="2021"/>
      <c r="B391" s="991" t="s">
        <v>808</v>
      </c>
      <c r="C391" s="1673">
        <f t="shared" si="34"/>
        <v>0</v>
      </c>
      <c r="D391" s="1673"/>
      <c r="E391" s="1673"/>
      <c r="F391" s="1673"/>
      <c r="G391" s="1673"/>
      <c r="H391" s="1673"/>
      <c r="I391" s="1673"/>
      <c r="J391" s="1673"/>
      <c r="K391" s="1673"/>
      <c r="L391" s="1673"/>
      <c r="M391" s="1673"/>
      <c r="N391" s="1673"/>
      <c r="O391" s="1673"/>
      <c r="P391" s="1673"/>
      <c r="Q391" s="1673"/>
      <c r="R391" s="1673"/>
      <c r="S391" s="1673"/>
      <c r="T391" s="1673"/>
      <c r="U391" s="1673"/>
      <c r="V391" s="1673"/>
      <c r="W391" s="1673"/>
      <c r="X391" s="1673"/>
      <c r="Y391" s="1673">
        <v>0</v>
      </c>
      <c r="Z391" s="1673">
        <v>0</v>
      </c>
      <c r="AA391" s="1673">
        <v>0</v>
      </c>
      <c r="AB391" s="1673">
        <v>0</v>
      </c>
      <c r="AC391" s="1673">
        <v>0</v>
      </c>
      <c r="AD391" s="1673">
        <v>0</v>
      </c>
      <c r="AE391" s="1673">
        <v>0</v>
      </c>
      <c r="AF391" s="1673">
        <v>0</v>
      </c>
      <c r="AG391" s="1673">
        <v>0</v>
      </c>
      <c r="AH391" s="1673">
        <v>0</v>
      </c>
    </row>
    <row r="392" spans="1:34" ht="30" customHeight="1">
      <c r="A392" s="2021"/>
      <c r="B392" s="1011" t="s">
        <v>821</v>
      </c>
      <c r="C392" s="1673">
        <f t="shared" si="34"/>
        <v>0</v>
      </c>
      <c r="D392" s="1673"/>
      <c r="E392" s="1673"/>
      <c r="F392" s="1673"/>
      <c r="G392" s="1673"/>
      <c r="H392" s="1673"/>
      <c r="I392" s="1673"/>
      <c r="J392" s="1673"/>
      <c r="K392" s="1673"/>
      <c r="L392" s="1673"/>
      <c r="M392" s="1673"/>
      <c r="N392" s="1673"/>
      <c r="O392" s="1673"/>
      <c r="P392" s="1673"/>
      <c r="Q392" s="1673"/>
      <c r="R392" s="1673"/>
      <c r="S392" s="1673"/>
      <c r="T392" s="1673"/>
      <c r="U392" s="1673"/>
      <c r="V392" s="1673"/>
      <c r="W392" s="1673"/>
      <c r="X392" s="1673"/>
      <c r="Y392" s="1673">
        <v>0</v>
      </c>
      <c r="Z392" s="1673">
        <v>0</v>
      </c>
      <c r="AA392" s="1673">
        <v>0</v>
      </c>
      <c r="AB392" s="1673">
        <v>0</v>
      </c>
      <c r="AC392" s="1673">
        <v>0</v>
      </c>
      <c r="AD392" s="1673">
        <v>0</v>
      </c>
      <c r="AE392" s="1673">
        <v>0</v>
      </c>
      <c r="AF392" s="1673">
        <v>0</v>
      </c>
      <c r="AG392" s="1673">
        <v>0</v>
      </c>
      <c r="AH392" s="1673">
        <v>0</v>
      </c>
    </row>
    <row r="393" spans="1:34" ht="30" customHeight="1">
      <c r="A393" s="2021"/>
      <c r="B393" s="1011" t="s">
        <v>822</v>
      </c>
      <c r="C393" s="1673">
        <f t="shared" si="34"/>
        <v>0</v>
      </c>
      <c r="D393" s="1673"/>
      <c r="E393" s="1673"/>
      <c r="F393" s="1673"/>
      <c r="G393" s="1673"/>
      <c r="H393" s="1673"/>
      <c r="I393" s="1673"/>
      <c r="J393" s="1673"/>
      <c r="K393" s="1673"/>
      <c r="L393" s="1673"/>
      <c r="M393" s="1673"/>
      <c r="N393" s="1673"/>
      <c r="O393" s="1673"/>
      <c r="P393" s="1673"/>
      <c r="Q393" s="1673"/>
      <c r="R393" s="1673"/>
      <c r="S393" s="1673"/>
      <c r="T393" s="1673"/>
      <c r="U393" s="1673"/>
      <c r="V393" s="1673"/>
      <c r="W393" s="1673"/>
      <c r="X393" s="1673"/>
      <c r="Y393" s="1673">
        <v>0</v>
      </c>
      <c r="Z393" s="1673">
        <v>0</v>
      </c>
      <c r="AA393" s="1673">
        <v>0</v>
      </c>
      <c r="AB393" s="1673">
        <v>0</v>
      </c>
      <c r="AC393" s="1673">
        <v>0</v>
      </c>
      <c r="AD393" s="1673">
        <v>0</v>
      </c>
      <c r="AE393" s="1673">
        <v>0</v>
      </c>
      <c r="AF393" s="1673">
        <v>0</v>
      </c>
      <c r="AG393" s="1673">
        <v>0</v>
      </c>
      <c r="AH393" s="1673">
        <v>0</v>
      </c>
    </row>
    <row r="394" spans="1:34" ht="19.5" customHeight="1">
      <c r="A394" s="2021"/>
      <c r="B394" s="1249" t="s">
        <v>952</v>
      </c>
      <c r="C394" s="1673">
        <f t="shared" si="34"/>
        <v>0</v>
      </c>
      <c r="D394" s="1673"/>
      <c r="E394" s="1673"/>
      <c r="F394" s="1673"/>
      <c r="G394" s="1673"/>
      <c r="H394" s="1673"/>
      <c r="I394" s="1673"/>
      <c r="J394" s="1673"/>
      <c r="K394" s="1673"/>
      <c r="L394" s="1673"/>
      <c r="M394" s="1673"/>
      <c r="N394" s="1673"/>
      <c r="O394" s="1673"/>
      <c r="P394" s="1673"/>
      <c r="Q394" s="1673"/>
      <c r="R394" s="1673"/>
      <c r="S394" s="1673"/>
      <c r="T394" s="1673"/>
      <c r="U394" s="1673"/>
      <c r="V394" s="1673"/>
      <c r="W394" s="1673"/>
      <c r="X394" s="1673"/>
      <c r="Y394" s="1673">
        <v>0</v>
      </c>
      <c r="Z394" s="1673">
        <v>0</v>
      </c>
      <c r="AA394" s="1673">
        <v>0</v>
      </c>
      <c r="AB394" s="1673">
        <v>0</v>
      </c>
      <c r="AC394" s="1673">
        <v>0</v>
      </c>
      <c r="AD394" s="1673">
        <v>0</v>
      </c>
      <c r="AE394" s="1673">
        <v>0</v>
      </c>
      <c r="AF394" s="1673">
        <v>0</v>
      </c>
      <c r="AG394" s="1673">
        <v>0</v>
      </c>
      <c r="AH394" s="1673">
        <v>0</v>
      </c>
    </row>
    <row r="395" spans="1:34" ht="19.5" customHeight="1">
      <c r="A395" s="2391" t="s">
        <v>825</v>
      </c>
      <c r="B395" s="1675" t="s">
        <v>41</v>
      </c>
      <c r="C395" s="1676">
        <f t="shared" si="34"/>
        <v>4371.1499999999996</v>
      </c>
      <c r="D395" s="1675">
        <f>SUM('서구 배수관'!D396:'서구 배수관'!D417)</f>
        <v>2578.7600000000002</v>
      </c>
      <c r="E395" s="1675">
        <f>SUM('서구 배수관'!E396:'서구 배수관'!E417)</f>
        <v>681.46999999999991</v>
      </c>
      <c r="F395" s="1675">
        <f>SUM('서구 배수관'!F396:'서구 배수관'!F417)</f>
        <v>0</v>
      </c>
      <c r="G395" s="1675">
        <f>SUM('서구 배수관'!G396:'서구 배수관'!G417)</f>
        <v>0</v>
      </c>
      <c r="H395" s="1675">
        <f>SUM('서구 배수관'!H396:'서구 배수관'!H417)</f>
        <v>0</v>
      </c>
      <c r="I395" s="1675">
        <f>SUM('서구 배수관'!I396:'서구 배수관'!I417)</f>
        <v>0.3</v>
      </c>
      <c r="J395" s="1675">
        <f>SUM('서구 배수관'!J396:'서구 배수관'!J417)</f>
        <v>0</v>
      </c>
      <c r="K395" s="1675">
        <f>SUM('서구 배수관'!K396:'서구 배수관'!K417)</f>
        <v>0</v>
      </c>
      <c r="L395" s="1675">
        <f>SUM('서구 배수관'!L396:'서구 배수관'!L417)</f>
        <v>0</v>
      </c>
      <c r="M395" s="1675">
        <f>SUM('서구 배수관'!M396:'서구 배수관'!M417)</f>
        <v>0</v>
      </c>
      <c r="N395" s="1675">
        <f>SUM('서구 배수관'!N396:'서구 배수관'!N417)</f>
        <v>0</v>
      </c>
      <c r="O395" s="1675">
        <f>SUM('서구 배수관'!O396:'서구 배수관'!O417)</f>
        <v>0</v>
      </c>
      <c r="P395" s="1675">
        <f>SUM('서구 배수관'!P396:'서구 배수관'!P417)</f>
        <v>0</v>
      </c>
      <c r="Q395" s="1675">
        <f>SUM('서구 배수관'!Q396:'서구 배수관'!Q417)</f>
        <v>0</v>
      </c>
      <c r="R395" s="1675">
        <f>SUM('서구 배수관'!R396:'서구 배수관'!R417)</f>
        <v>0</v>
      </c>
      <c r="S395" s="1675">
        <f>SUM('서구 배수관'!S396:'서구 배수관'!S417)</f>
        <v>0</v>
      </c>
      <c r="T395" s="1675">
        <f>SUM('서구 배수관'!T396:'서구 배수관'!T417)</f>
        <v>0</v>
      </c>
      <c r="U395" s="1675">
        <f>SUM('서구 배수관'!U396:'서구 배수관'!U417)</f>
        <v>0</v>
      </c>
      <c r="V395" s="1675">
        <f>SUM('서구 배수관'!V396:'서구 배수관'!V417)</f>
        <v>0</v>
      </c>
      <c r="W395" s="1675">
        <f>SUM('서구 배수관'!W396:'서구 배수관'!W417)</f>
        <v>1110.6199999999999</v>
      </c>
      <c r="X395" s="1675">
        <f>SUM('서구 배수관'!X396:'서구 배수관'!X417)</f>
        <v>0</v>
      </c>
      <c r="Y395" s="1675">
        <f>SUM('서구 배수관'!Y396:'서구 배수관'!Y417)</f>
        <v>0</v>
      </c>
      <c r="Z395" s="1675">
        <f>SUM('서구 배수관'!Z396:'서구 배수관'!Z417)</f>
        <v>0</v>
      </c>
      <c r="AA395" s="1675">
        <f>SUM('서구 배수관'!AA396:'서구 배수관'!AA417)</f>
        <v>0</v>
      </c>
      <c r="AB395" s="1675">
        <f>SUM('서구 배수관'!AB396:'서구 배수관'!AB417)</f>
        <v>0</v>
      </c>
      <c r="AC395" s="1675">
        <f>SUM('서구 배수관'!AC396:'서구 배수관'!AC417)</f>
        <v>0</v>
      </c>
      <c r="AD395" s="1675">
        <f>SUM('서구 배수관'!AD396:'서구 배수관'!AD417)</f>
        <v>0</v>
      </c>
      <c r="AE395" s="1675">
        <f>SUM('서구 배수관'!AE396:'서구 배수관'!AE417)</f>
        <v>0</v>
      </c>
      <c r="AF395" s="1675">
        <f>SUM('서구 배수관'!AF396:'서구 배수관'!AF417)</f>
        <v>0</v>
      </c>
      <c r="AG395" s="1675">
        <f>SUM('서구 배수관'!AG396:'서구 배수관'!AG417)</f>
        <v>0</v>
      </c>
      <c r="AH395" s="1675">
        <f>SUM('서구 배수관'!AH396:'서구 배수관'!AH417)</f>
        <v>0</v>
      </c>
    </row>
    <row r="396" spans="1:34" ht="19.5" customHeight="1">
      <c r="A396" s="2391" t="s">
        <v>825</v>
      </c>
      <c r="B396" s="989" t="s">
        <v>951</v>
      </c>
      <c r="C396" s="1673">
        <f t="shared" si="34"/>
        <v>0</v>
      </c>
      <c r="D396" s="1673"/>
      <c r="E396" s="1673"/>
      <c r="F396" s="1673"/>
      <c r="G396" s="1673"/>
      <c r="H396" s="1673"/>
      <c r="I396" s="1673"/>
      <c r="J396" s="1673"/>
      <c r="K396" s="1673"/>
      <c r="L396" s="1673"/>
      <c r="M396" s="1673"/>
      <c r="N396" s="1673"/>
      <c r="O396" s="1673"/>
      <c r="P396" s="1673"/>
      <c r="Q396" s="1673"/>
      <c r="R396" s="1673"/>
      <c r="S396" s="1673"/>
      <c r="T396" s="1673"/>
      <c r="U396" s="1673"/>
      <c r="V396" s="1673"/>
      <c r="W396" s="1673"/>
      <c r="X396" s="1673"/>
      <c r="Y396" s="1673">
        <v>0</v>
      </c>
      <c r="Z396" s="1673">
        <v>0</v>
      </c>
      <c r="AA396" s="1673">
        <v>0</v>
      </c>
      <c r="AB396" s="1673">
        <v>0</v>
      </c>
      <c r="AC396" s="1673">
        <v>0</v>
      </c>
      <c r="AD396" s="1673">
        <v>0</v>
      </c>
      <c r="AE396" s="1673">
        <v>0</v>
      </c>
      <c r="AF396" s="1673">
        <v>0</v>
      </c>
      <c r="AG396" s="1673">
        <v>0</v>
      </c>
      <c r="AH396" s="1673">
        <v>0</v>
      </c>
    </row>
    <row r="397" spans="1:34" ht="30" customHeight="1">
      <c r="A397" s="2021"/>
      <c r="B397" s="989" t="s">
        <v>796</v>
      </c>
      <c r="C397" s="1673">
        <f t="shared" si="34"/>
        <v>0</v>
      </c>
      <c r="D397" s="1673"/>
      <c r="E397" s="1673"/>
      <c r="F397" s="1673"/>
      <c r="G397" s="1673"/>
      <c r="H397" s="1673"/>
      <c r="I397" s="1673"/>
      <c r="J397" s="1673"/>
      <c r="K397" s="1673"/>
      <c r="L397" s="1673"/>
      <c r="M397" s="1673"/>
      <c r="N397" s="1673"/>
      <c r="O397" s="1673"/>
      <c r="P397" s="1673"/>
      <c r="Q397" s="1673"/>
      <c r="R397" s="1673"/>
      <c r="S397" s="1673"/>
      <c r="T397" s="1673"/>
      <c r="U397" s="1673"/>
      <c r="V397" s="1673"/>
      <c r="W397" s="1673"/>
      <c r="X397" s="1673"/>
      <c r="Y397" s="1673">
        <v>0</v>
      </c>
      <c r="Z397" s="1673">
        <v>0</v>
      </c>
      <c r="AA397" s="1673">
        <v>0</v>
      </c>
      <c r="AB397" s="1673">
        <v>0</v>
      </c>
      <c r="AC397" s="1673">
        <v>0</v>
      </c>
      <c r="AD397" s="1673">
        <v>0</v>
      </c>
      <c r="AE397" s="1673">
        <v>0</v>
      </c>
      <c r="AF397" s="1673">
        <v>0</v>
      </c>
      <c r="AG397" s="1673">
        <v>0</v>
      </c>
      <c r="AH397" s="1673">
        <v>0</v>
      </c>
    </row>
    <row r="398" spans="1:34" ht="30" customHeight="1">
      <c r="A398" s="2021"/>
      <c r="B398" s="989" t="s">
        <v>797</v>
      </c>
      <c r="C398" s="1673">
        <f t="shared" si="34"/>
        <v>0</v>
      </c>
      <c r="D398" s="1673"/>
      <c r="E398" s="1673"/>
      <c r="F398" s="1673"/>
      <c r="G398" s="1673"/>
      <c r="H398" s="1673"/>
      <c r="I398" s="1673"/>
      <c r="J398" s="1673"/>
      <c r="K398" s="1673"/>
      <c r="L398" s="1673"/>
      <c r="M398" s="1673"/>
      <c r="N398" s="1673"/>
      <c r="O398" s="1673"/>
      <c r="P398" s="1673"/>
      <c r="Q398" s="1673"/>
      <c r="R398" s="1673"/>
      <c r="S398" s="1673"/>
      <c r="T398" s="1673"/>
      <c r="U398" s="1673"/>
      <c r="V398" s="1673"/>
      <c r="W398" s="1673"/>
      <c r="X398" s="1673"/>
      <c r="Y398" s="1673">
        <v>0</v>
      </c>
      <c r="Z398" s="1673">
        <v>0</v>
      </c>
      <c r="AA398" s="1673">
        <v>0</v>
      </c>
      <c r="AB398" s="1673">
        <v>0</v>
      </c>
      <c r="AC398" s="1673">
        <v>0</v>
      </c>
      <c r="AD398" s="1673">
        <v>0</v>
      </c>
      <c r="AE398" s="1673">
        <v>0</v>
      </c>
      <c r="AF398" s="1673">
        <v>0</v>
      </c>
      <c r="AG398" s="1673">
        <v>0</v>
      </c>
      <c r="AH398" s="1673">
        <v>0</v>
      </c>
    </row>
    <row r="399" spans="1:34" ht="30" customHeight="1">
      <c r="A399" s="2021"/>
      <c r="B399" s="989" t="s">
        <v>798</v>
      </c>
      <c r="C399" s="1673">
        <f t="shared" si="34"/>
        <v>0</v>
      </c>
      <c r="D399" s="1673"/>
      <c r="E399" s="1673"/>
      <c r="F399" s="1673"/>
      <c r="G399" s="1673"/>
      <c r="H399" s="1673"/>
      <c r="I399" s="1673"/>
      <c r="J399" s="1673"/>
      <c r="K399" s="1673"/>
      <c r="L399" s="1673"/>
      <c r="M399" s="1673"/>
      <c r="N399" s="1673"/>
      <c r="O399" s="1673"/>
      <c r="P399" s="1673"/>
      <c r="Q399" s="1673"/>
      <c r="R399" s="1673"/>
      <c r="S399" s="1673"/>
      <c r="T399" s="1673"/>
      <c r="U399" s="1673"/>
      <c r="V399" s="1673"/>
      <c r="W399" s="1673"/>
      <c r="X399" s="1673"/>
      <c r="Y399" s="1673">
        <v>0</v>
      </c>
      <c r="Z399" s="1673">
        <v>0</v>
      </c>
      <c r="AA399" s="1673">
        <v>0</v>
      </c>
      <c r="AB399" s="1673">
        <v>0</v>
      </c>
      <c r="AC399" s="1673">
        <v>0</v>
      </c>
      <c r="AD399" s="1673">
        <v>0</v>
      </c>
      <c r="AE399" s="1673">
        <v>0</v>
      </c>
      <c r="AF399" s="1673">
        <v>0</v>
      </c>
      <c r="AG399" s="1673">
        <v>0</v>
      </c>
      <c r="AH399" s="1673">
        <v>0</v>
      </c>
    </row>
    <row r="400" spans="1:34" ht="30" customHeight="1">
      <c r="A400" s="2021"/>
      <c r="B400" s="989" t="s">
        <v>780</v>
      </c>
      <c r="C400" s="1673">
        <f t="shared" si="34"/>
        <v>0</v>
      </c>
      <c r="D400" s="1673"/>
      <c r="E400" s="1673"/>
      <c r="F400" s="1673"/>
      <c r="G400" s="1673"/>
      <c r="H400" s="1673"/>
      <c r="I400" s="1673"/>
      <c r="J400" s="1673"/>
      <c r="K400" s="1673"/>
      <c r="L400" s="1673"/>
      <c r="M400" s="1673"/>
      <c r="N400" s="1673"/>
      <c r="O400" s="1673"/>
      <c r="P400" s="1673"/>
      <c r="Q400" s="1673"/>
      <c r="R400" s="1673"/>
      <c r="S400" s="1673"/>
      <c r="T400" s="1673"/>
      <c r="U400" s="1673"/>
      <c r="V400" s="1673"/>
      <c r="W400" s="1673"/>
      <c r="X400" s="1673"/>
      <c r="Y400" s="1673">
        <v>0</v>
      </c>
      <c r="Z400" s="1673">
        <v>0</v>
      </c>
      <c r="AA400" s="1673">
        <v>0</v>
      </c>
      <c r="AB400" s="1673">
        <v>0</v>
      </c>
      <c r="AC400" s="1673">
        <v>0</v>
      </c>
      <c r="AD400" s="1673">
        <v>0</v>
      </c>
      <c r="AE400" s="1673">
        <v>0</v>
      </c>
      <c r="AF400" s="1673">
        <v>0</v>
      </c>
      <c r="AG400" s="1673">
        <v>0</v>
      </c>
      <c r="AH400" s="1673">
        <v>0</v>
      </c>
    </row>
    <row r="401" spans="1:34" ht="30" customHeight="1">
      <c r="A401" s="2021"/>
      <c r="B401" s="991" t="s">
        <v>781</v>
      </c>
      <c r="C401" s="1673">
        <f t="shared" si="34"/>
        <v>3260.53</v>
      </c>
      <c r="D401" s="1673">
        <v>2578.7600000000002</v>
      </c>
      <c r="E401" s="1674">
        <v>681.46999999999991</v>
      </c>
      <c r="F401" s="1674"/>
      <c r="G401" s="1674"/>
      <c r="H401" s="1674"/>
      <c r="I401" s="1674">
        <v>0.3</v>
      </c>
      <c r="J401" s="1674"/>
      <c r="K401" s="1674"/>
      <c r="L401" s="1674"/>
      <c r="M401" s="1674"/>
      <c r="N401" s="1674"/>
      <c r="O401" s="1674"/>
      <c r="P401" s="1674"/>
      <c r="Q401" s="1674"/>
      <c r="R401" s="1674"/>
      <c r="S401" s="1674"/>
      <c r="T401" s="1674"/>
      <c r="U401" s="1674"/>
      <c r="V401" s="1674"/>
      <c r="W401" s="1674"/>
      <c r="X401" s="1674"/>
      <c r="Y401" s="1673">
        <v>0</v>
      </c>
      <c r="Z401" s="1673">
        <v>0</v>
      </c>
      <c r="AA401" s="1673">
        <v>0</v>
      </c>
      <c r="AB401" s="1673">
        <v>0</v>
      </c>
      <c r="AC401" s="1673">
        <v>0</v>
      </c>
      <c r="AD401" s="1673">
        <v>0</v>
      </c>
      <c r="AE401" s="1673">
        <v>0</v>
      </c>
      <c r="AF401" s="1673">
        <v>0</v>
      </c>
      <c r="AG401" s="1673">
        <v>0</v>
      </c>
      <c r="AH401" s="1673">
        <v>0</v>
      </c>
    </row>
    <row r="402" spans="1:34" ht="30" customHeight="1">
      <c r="A402" s="2021"/>
      <c r="B402" s="991" t="s">
        <v>786</v>
      </c>
      <c r="C402" s="1673">
        <f t="shared" si="34"/>
        <v>0</v>
      </c>
      <c r="D402" s="1673"/>
      <c r="E402" s="1673"/>
      <c r="F402" s="1673"/>
      <c r="G402" s="1673"/>
      <c r="H402" s="1673"/>
      <c r="I402" s="1673"/>
      <c r="J402" s="1673"/>
      <c r="K402" s="1673"/>
      <c r="L402" s="1673"/>
      <c r="M402" s="1673"/>
      <c r="N402" s="1673"/>
      <c r="O402" s="1673"/>
      <c r="P402" s="1673"/>
      <c r="Q402" s="1673"/>
      <c r="R402" s="1673"/>
      <c r="S402" s="1673"/>
      <c r="T402" s="1673"/>
      <c r="U402" s="1673"/>
      <c r="V402" s="1673"/>
      <c r="W402" s="1673"/>
      <c r="X402" s="1673"/>
      <c r="Y402" s="1673">
        <v>0</v>
      </c>
      <c r="Z402" s="1673">
        <v>0</v>
      </c>
      <c r="AA402" s="1673">
        <v>0</v>
      </c>
      <c r="AB402" s="1673">
        <v>0</v>
      </c>
      <c r="AC402" s="1673">
        <v>0</v>
      </c>
      <c r="AD402" s="1673">
        <v>0</v>
      </c>
      <c r="AE402" s="1673">
        <v>0</v>
      </c>
      <c r="AF402" s="1673">
        <v>0</v>
      </c>
      <c r="AG402" s="1673">
        <v>0</v>
      </c>
      <c r="AH402" s="1673">
        <v>0</v>
      </c>
    </row>
    <row r="403" spans="1:34" ht="30" customHeight="1">
      <c r="A403" s="2021"/>
      <c r="B403" s="991" t="s">
        <v>799</v>
      </c>
      <c r="C403" s="1673">
        <f t="shared" si="34"/>
        <v>0</v>
      </c>
      <c r="D403" s="1673"/>
      <c r="E403" s="1673"/>
      <c r="F403" s="1673"/>
      <c r="G403" s="1673"/>
      <c r="H403" s="1673"/>
      <c r="I403" s="1673"/>
      <c r="J403" s="1673"/>
      <c r="K403" s="1673"/>
      <c r="L403" s="1673"/>
      <c r="M403" s="1673"/>
      <c r="N403" s="1673"/>
      <c r="O403" s="1673"/>
      <c r="P403" s="1673"/>
      <c r="Q403" s="1673"/>
      <c r="R403" s="1673"/>
      <c r="S403" s="1673"/>
      <c r="T403" s="1673"/>
      <c r="U403" s="1673"/>
      <c r="V403" s="1673"/>
      <c r="W403" s="1673"/>
      <c r="X403" s="1673"/>
      <c r="Y403" s="1673">
        <v>0</v>
      </c>
      <c r="Z403" s="1673">
        <v>0</v>
      </c>
      <c r="AA403" s="1673">
        <v>0</v>
      </c>
      <c r="AB403" s="1673">
        <v>0</v>
      </c>
      <c r="AC403" s="1673">
        <v>0</v>
      </c>
      <c r="AD403" s="1673">
        <v>0</v>
      </c>
      <c r="AE403" s="1673">
        <v>0</v>
      </c>
      <c r="AF403" s="1673">
        <v>0</v>
      </c>
      <c r="AG403" s="1673">
        <v>0</v>
      </c>
      <c r="AH403" s="1673">
        <v>0</v>
      </c>
    </row>
    <row r="404" spans="1:34" ht="30" customHeight="1">
      <c r="A404" s="2021"/>
      <c r="B404" s="991" t="s">
        <v>787</v>
      </c>
      <c r="C404" s="1673">
        <f t="shared" si="34"/>
        <v>1110.6199999999999</v>
      </c>
      <c r="D404" s="1673"/>
      <c r="E404" s="1673"/>
      <c r="F404" s="1673"/>
      <c r="G404" s="1673"/>
      <c r="H404" s="1673"/>
      <c r="I404" s="1673"/>
      <c r="J404" s="1673"/>
      <c r="K404" s="1673"/>
      <c r="L404" s="1673"/>
      <c r="M404" s="1673"/>
      <c r="N404" s="1673"/>
      <c r="O404" s="1673"/>
      <c r="P404" s="1673"/>
      <c r="Q404" s="1673"/>
      <c r="R404" s="1673"/>
      <c r="S404" s="1673"/>
      <c r="T404" s="1673"/>
      <c r="U404" s="1673"/>
      <c r="V404" s="1673"/>
      <c r="W404" s="1673">
        <v>1110.6199999999999</v>
      </c>
      <c r="X404" s="1673"/>
      <c r="Y404" s="1673">
        <v>0</v>
      </c>
      <c r="Z404" s="1673">
        <v>0</v>
      </c>
      <c r="AA404" s="1673">
        <v>0</v>
      </c>
      <c r="AB404" s="1673">
        <v>0</v>
      </c>
      <c r="AC404" s="1673">
        <v>0</v>
      </c>
      <c r="AD404" s="1673">
        <v>0</v>
      </c>
      <c r="AE404" s="1673">
        <v>0</v>
      </c>
      <c r="AF404" s="1673">
        <v>0</v>
      </c>
      <c r="AG404" s="1673">
        <v>0</v>
      </c>
      <c r="AH404" s="1673">
        <v>0</v>
      </c>
    </row>
    <row r="405" spans="1:34" s="1710" customFormat="1" ht="30" customHeight="1">
      <c r="A405" s="2021"/>
      <c r="B405" s="991" t="s">
        <v>1533</v>
      </c>
      <c r="C405" s="1673">
        <f>SUM(D405:AH405)</f>
        <v>0</v>
      </c>
      <c r="D405" s="1673">
        <v>0</v>
      </c>
      <c r="E405" s="1673">
        <v>0</v>
      </c>
      <c r="F405" s="1673">
        <v>0</v>
      </c>
      <c r="G405" s="1673">
        <v>0</v>
      </c>
      <c r="H405" s="1673">
        <v>0</v>
      </c>
      <c r="I405" s="1673">
        <v>0</v>
      </c>
      <c r="J405" s="1673">
        <v>0</v>
      </c>
      <c r="K405" s="1673">
        <v>0</v>
      </c>
      <c r="L405" s="1673">
        <v>0</v>
      </c>
      <c r="M405" s="1673">
        <v>0</v>
      </c>
      <c r="N405" s="1673">
        <v>0</v>
      </c>
      <c r="O405" s="1673">
        <v>0</v>
      </c>
      <c r="P405" s="1673">
        <v>0</v>
      </c>
      <c r="Q405" s="1673">
        <v>0</v>
      </c>
      <c r="R405" s="1673">
        <v>0</v>
      </c>
      <c r="S405" s="1673">
        <v>0</v>
      </c>
      <c r="T405" s="1673">
        <v>0</v>
      </c>
      <c r="U405" s="1673">
        <v>0</v>
      </c>
      <c r="V405" s="1673">
        <v>0</v>
      </c>
      <c r="W405" s="1673">
        <v>0</v>
      </c>
      <c r="X405" s="1673">
        <v>0</v>
      </c>
      <c r="Y405" s="1673">
        <v>0</v>
      </c>
      <c r="Z405" s="1673">
        <v>0</v>
      </c>
      <c r="AA405" s="1673">
        <v>0</v>
      </c>
      <c r="AB405" s="1673">
        <v>0</v>
      </c>
      <c r="AC405" s="1673">
        <v>0</v>
      </c>
      <c r="AD405" s="1673">
        <v>0</v>
      </c>
      <c r="AE405" s="1673">
        <v>0</v>
      </c>
      <c r="AF405" s="1673">
        <v>0</v>
      </c>
      <c r="AG405" s="1673">
        <v>0</v>
      </c>
      <c r="AH405" s="1673">
        <v>0</v>
      </c>
    </row>
    <row r="406" spans="1:34" s="1710" customFormat="1" ht="30" customHeight="1">
      <c r="A406" s="2021"/>
      <c r="B406" s="991" t="s">
        <v>1534</v>
      </c>
      <c r="C406" s="1673">
        <f>SUM(D406:AH406)</f>
        <v>0</v>
      </c>
      <c r="D406" s="1673">
        <v>0</v>
      </c>
      <c r="E406" s="1673">
        <v>0</v>
      </c>
      <c r="F406" s="1673">
        <v>0</v>
      </c>
      <c r="G406" s="1673">
        <v>0</v>
      </c>
      <c r="H406" s="1673">
        <v>0</v>
      </c>
      <c r="I406" s="1673">
        <v>0</v>
      </c>
      <c r="J406" s="1673">
        <v>0</v>
      </c>
      <c r="K406" s="1673">
        <v>0</v>
      </c>
      <c r="L406" s="1673">
        <v>0</v>
      </c>
      <c r="M406" s="1673">
        <v>0</v>
      </c>
      <c r="N406" s="1673">
        <v>0</v>
      </c>
      <c r="O406" s="1673">
        <v>0</v>
      </c>
      <c r="P406" s="1673">
        <v>0</v>
      </c>
      <c r="Q406" s="1673">
        <v>0</v>
      </c>
      <c r="R406" s="1673">
        <v>0</v>
      </c>
      <c r="S406" s="1673">
        <v>0</v>
      </c>
      <c r="T406" s="1673">
        <v>0</v>
      </c>
      <c r="U406" s="1673">
        <v>0</v>
      </c>
      <c r="V406" s="1673">
        <v>0</v>
      </c>
      <c r="W406" s="1673">
        <v>0</v>
      </c>
      <c r="X406" s="1673">
        <v>0</v>
      </c>
      <c r="Y406" s="1673">
        <v>0</v>
      </c>
      <c r="Z406" s="1673">
        <v>0</v>
      </c>
      <c r="AA406" s="1673">
        <v>0</v>
      </c>
      <c r="AB406" s="1673">
        <v>0</v>
      </c>
      <c r="AC406" s="1673">
        <v>0</v>
      </c>
      <c r="AD406" s="1673">
        <v>0</v>
      </c>
      <c r="AE406" s="1673">
        <v>0</v>
      </c>
      <c r="AF406" s="1673">
        <v>0</v>
      </c>
      <c r="AG406" s="1673">
        <v>0</v>
      </c>
      <c r="AH406" s="1673">
        <v>0</v>
      </c>
    </row>
    <row r="407" spans="1:34" s="1710" customFormat="1" ht="30" customHeight="1">
      <c r="A407" s="2021"/>
      <c r="B407" s="989" t="s">
        <v>1535</v>
      </c>
      <c r="C407" s="1673">
        <f>SUM(D407:AH407)</f>
        <v>0</v>
      </c>
      <c r="D407" s="1673">
        <v>0</v>
      </c>
      <c r="E407" s="1673">
        <v>0</v>
      </c>
      <c r="F407" s="1673">
        <v>0</v>
      </c>
      <c r="G407" s="1673">
        <v>0</v>
      </c>
      <c r="H407" s="1673">
        <v>0</v>
      </c>
      <c r="I407" s="1673">
        <v>0</v>
      </c>
      <c r="J407" s="1673">
        <v>0</v>
      </c>
      <c r="K407" s="1673">
        <v>0</v>
      </c>
      <c r="L407" s="1673">
        <v>0</v>
      </c>
      <c r="M407" s="1673">
        <v>0</v>
      </c>
      <c r="N407" s="1673">
        <v>0</v>
      </c>
      <c r="O407" s="1673">
        <v>0</v>
      </c>
      <c r="P407" s="1673">
        <v>0</v>
      </c>
      <c r="Q407" s="1673">
        <v>0</v>
      </c>
      <c r="R407" s="1673">
        <v>0</v>
      </c>
      <c r="S407" s="1673">
        <v>0</v>
      </c>
      <c r="T407" s="1673">
        <v>0</v>
      </c>
      <c r="U407" s="1673">
        <v>0</v>
      </c>
      <c r="V407" s="1673">
        <v>0</v>
      </c>
      <c r="W407" s="1673">
        <v>0</v>
      </c>
      <c r="X407" s="1673">
        <v>0</v>
      </c>
      <c r="Y407" s="1673">
        <v>0</v>
      </c>
      <c r="Z407" s="1673">
        <v>0</v>
      </c>
      <c r="AA407" s="1673">
        <v>0</v>
      </c>
      <c r="AB407" s="1673">
        <v>0</v>
      </c>
      <c r="AC407" s="1673">
        <v>0</v>
      </c>
      <c r="AD407" s="1673">
        <v>0</v>
      </c>
      <c r="AE407" s="1673">
        <v>0</v>
      </c>
      <c r="AF407" s="1673">
        <v>0</v>
      </c>
      <c r="AG407" s="1673">
        <v>0</v>
      </c>
      <c r="AH407" s="1673">
        <v>0</v>
      </c>
    </row>
    <row r="408" spans="1:34" ht="30" customHeight="1">
      <c r="A408" s="2021"/>
      <c r="B408" s="995" t="s">
        <v>802</v>
      </c>
      <c r="C408" s="1673">
        <f t="shared" si="34"/>
        <v>0</v>
      </c>
      <c r="D408" s="1673"/>
      <c r="E408" s="1673"/>
      <c r="F408" s="1673"/>
      <c r="G408" s="1673"/>
      <c r="H408" s="1673"/>
      <c r="I408" s="1673"/>
      <c r="J408" s="1673"/>
      <c r="K408" s="1673"/>
      <c r="L408" s="1673"/>
      <c r="M408" s="1673"/>
      <c r="N408" s="1673"/>
      <c r="O408" s="1673"/>
      <c r="P408" s="1673"/>
      <c r="Q408" s="1673"/>
      <c r="R408" s="1673"/>
      <c r="S408" s="1673"/>
      <c r="T408" s="1673"/>
      <c r="U408" s="1673"/>
      <c r="V408" s="1673"/>
      <c r="W408" s="1673"/>
      <c r="X408" s="1673"/>
      <c r="Y408" s="1673">
        <v>0</v>
      </c>
      <c r="Z408" s="1673">
        <v>0</v>
      </c>
      <c r="AA408" s="1673">
        <v>0</v>
      </c>
      <c r="AB408" s="1673">
        <v>0</v>
      </c>
      <c r="AC408" s="1673">
        <v>0</v>
      </c>
      <c r="AD408" s="1673">
        <v>0</v>
      </c>
      <c r="AE408" s="1673">
        <v>0</v>
      </c>
      <c r="AF408" s="1673">
        <v>0</v>
      </c>
      <c r="AG408" s="1673">
        <v>0</v>
      </c>
      <c r="AH408" s="1673">
        <v>0</v>
      </c>
    </row>
    <row r="409" spans="1:34" ht="30" customHeight="1">
      <c r="A409" s="2021"/>
      <c r="B409" s="995" t="s">
        <v>803</v>
      </c>
      <c r="C409" s="1673">
        <f t="shared" si="34"/>
        <v>0</v>
      </c>
      <c r="D409" s="1673"/>
      <c r="E409" s="1673"/>
      <c r="F409" s="1673"/>
      <c r="G409" s="1673"/>
      <c r="H409" s="1673"/>
      <c r="I409" s="1673"/>
      <c r="J409" s="1673"/>
      <c r="K409" s="1673"/>
      <c r="L409" s="1673"/>
      <c r="M409" s="1673"/>
      <c r="N409" s="1673"/>
      <c r="O409" s="1673"/>
      <c r="P409" s="1673"/>
      <c r="Q409" s="1673"/>
      <c r="R409" s="1673"/>
      <c r="S409" s="1673"/>
      <c r="T409" s="1673"/>
      <c r="U409" s="1673"/>
      <c r="V409" s="1673"/>
      <c r="W409" s="1673"/>
      <c r="X409" s="1673"/>
      <c r="Y409" s="1673">
        <v>0</v>
      </c>
      <c r="Z409" s="1673">
        <v>0</v>
      </c>
      <c r="AA409" s="1673">
        <v>0</v>
      </c>
      <c r="AB409" s="1673">
        <v>0</v>
      </c>
      <c r="AC409" s="1673">
        <v>0</v>
      </c>
      <c r="AD409" s="1673">
        <v>0</v>
      </c>
      <c r="AE409" s="1673">
        <v>0</v>
      </c>
      <c r="AF409" s="1673">
        <v>0</v>
      </c>
      <c r="AG409" s="1673">
        <v>0</v>
      </c>
      <c r="AH409" s="1673">
        <v>0</v>
      </c>
    </row>
    <row r="410" spans="1:34" ht="30" customHeight="1">
      <c r="A410" s="2021"/>
      <c r="B410" s="1011" t="s">
        <v>804</v>
      </c>
      <c r="C410" s="1673">
        <f t="shared" si="34"/>
        <v>0</v>
      </c>
      <c r="D410" s="1673"/>
      <c r="E410" s="1673"/>
      <c r="F410" s="1673"/>
      <c r="G410" s="1673"/>
      <c r="H410" s="1673"/>
      <c r="I410" s="1673"/>
      <c r="J410" s="1673"/>
      <c r="K410" s="1673"/>
      <c r="L410" s="1673"/>
      <c r="M410" s="1673"/>
      <c r="N410" s="1673"/>
      <c r="O410" s="1673"/>
      <c r="P410" s="1673"/>
      <c r="Q410" s="1673"/>
      <c r="R410" s="1673"/>
      <c r="S410" s="1673"/>
      <c r="T410" s="1673"/>
      <c r="U410" s="1673"/>
      <c r="V410" s="1673"/>
      <c r="W410" s="1673"/>
      <c r="X410" s="1673"/>
      <c r="Y410" s="1673">
        <v>0</v>
      </c>
      <c r="Z410" s="1673">
        <v>0</v>
      </c>
      <c r="AA410" s="1673">
        <v>0</v>
      </c>
      <c r="AB410" s="1673">
        <v>0</v>
      </c>
      <c r="AC410" s="1673">
        <v>0</v>
      </c>
      <c r="AD410" s="1673">
        <v>0</v>
      </c>
      <c r="AE410" s="1673">
        <v>0</v>
      </c>
      <c r="AF410" s="1673">
        <v>0</v>
      </c>
      <c r="AG410" s="1673">
        <v>0</v>
      </c>
      <c r="AH410" s="1673">
        <v>0</v>
      </c>
    </row>
    <row r="411" spans="1:34" ht="30" customHeight="1">
      <c r="A411" s="2021"/>
      <c r="B411" s="1011" t="s">
        <v>805</v>
      </c>
      <c r="C411" s="1673">
        <f t="shared" si="34"/>
        <v>0</v>
      </c>
      <c r="D411" s="1673"/>
      <c r="E411" s="1673"/>
      <c r="F411" s="1673"/>
      <c r="G411" s="1673"/>
      <c r="H411" s="1673"/>
      <c r="I411" s="1673"/>
      <c r="J411" s="1673"/>
      <c r="K411" s="1673"/>
      <c r="L411" s="1673"/>
      <c r="M411" s="1673"/>
      <c r="N411" s="1673"/>
      <c r="O411" s="1673"/>
      <c r="P411" s="1673"/>
      <c r="Q411" s="1673"/>
      <c r="R411" s="1673"/>
      <c r="S411" s="1673"/>
      <c r="T411" s="1673"/>
      <c r="U411" s="1673"/>
      <c r="V411" s="1673"/>
      <c r="W411" s="1673"/>
      <c r="X411" s="1673"/>
      <c r="Y411" s="1673">
        <v>0</v>
      </c>
      <c r="Z411" s="1673">
        <v>0</v>
      </c>
      <c r="AA411" s="1673">
        <v>0</v>
      </c>
      <c r="AB411" s="1673">
        <v>0</v>
      </c>
      <c r="AC411" s="1673">
        <v>0</v>
      </c>
      <c r="AD411" s="1673">
        <v>0</v>
      </c>
      <c r="AE411" s="1673">
        <v>0</v>
      </c>
      <c r="AF411" s="1673">
        <v>0</v>
      </c>
      <c r="AG411" s="1673">
        <v>0</v>
      </c>
      <c r="AH411" s="1673">
        <v>0</v>
      </c>
    </row>
    <row r="412" spans="1:34" s="1708" customFormat="1" ht="30" customHeight="1">
      <c r="A412" s="2021"/>
      <c r="B412" s="1011" t="s">
        <v>1536</v>
      </c>
      <c r="C412" s="1673">
        <f>SUM(D412:AH412)</f>
        <v>0</v>
      </c>
      <c r="D412" s="1673">
        <v>0</v>
      </c>
      <c r="E412" s="1673">
        <v>0</v>
      </c>
      <c r="F412" s="1673">
        <v>0</v>
      </c>
      <c r="G412" s="1673">
        <v>0</v>
      </c>
      <c r="H412" s="1673">
        <v>0</v>
      </c>
      <c r="I412" s="1673">
        <v>0</v>
      </c>
      <c r="J412" s="1673">
        <v>0</v>
      </c>
      <c r="K412" s="1673">
        <v>0</v>
      </c>
      <c r="L412" s="1673">
        <v>0</v>
      </c>
      <c r="M412" s="1673">
        <v>0</v>
      </c>
      <c r="N412" s="1673">
        <v>0</v>
      </c>
      <c r="O412" s="1673">
        <v>0</v>
      </c>
      <c r="P412" s="1673">
        <v>0</v>
      </c>
      <c r="Q412" s="1673">
        <v>0</v>
      </c>
      <c r="R412" s="1673">
        <v>0</v>
      </c>
      <c r="S412" s="1673">
        <v>0</v>
      </c>
      <c r="T412" s="1673">
        <v>0</v>
      </c>
      <c r="U412" s="1673">
        <v>0</v>
      </c>
      <c r="V412" s="1673">
        <v>0</v>
      </c>
      <c r="W412" s="1673">
        <v>0</v>
      </c>
      <c r="X412" s="1673">
        <v>0</v>
      </c>
      <c r="Y412" s="1673">
        <v>0</v>
      </c>
      <c r="Z412" s="1673">
        <v>0</v>
      </c>
      <c r="AA412" s="1673">
        <v>0</v>
      </c>
      <c r="AB412" s="1673">
        <v>0</v>
      </c>
      <c r="AC412" s="1673">
        <v>0</v>
      </c>
      <c r="AD412" s="1673">
        <v>0</v>
      </c>
      <c r="AE412" s="1673">
        <v>0</v>
      </c>
      <c r="AF412" s="1673">
        <v>0</v>
      </c>
      <c r="AG412" s="1673">
        <v>0</v>
      </c>
      <c r="AH412" s="1673">
        <v>0</v>
      </c>
    </row>
    <row r="413" spans="1:34" ht="30" customHeight="1">
      <c r="A413" s="2021"/>
      <c r="B413" s="995" t="s">
        <v>807</v>
      </c>
      <c r="C413" s="1673">
        <f t="shared" si="34"/>
        <v>0</v>
      </c>
      <c r="D413" s="1673"/>
      <c r="E413" s="1673"/>
      <c r="F413" s="1673"/>
      <c r="G413" s="1673"/>
      <c r="H413" s="1673"/>
      <c r="I413" s="1673"/>
      <c r="J413" s="1673"/>
      <c r="K413" s="1673"/>
      <c r="L413" s="1673"/>
      <c r="M413" s="1673"/>
      <c r="N413" s="1673"/>
      <c r="O413" s="1673"/>
      <c r="P413" s="1673"/>
      <c r="Q413" s="1673"/>
      <c r="R413" s="1673"/>
      <c r="S413" s="1673"/>
      <c r="T413" s="1673"/>
      <c r="U413" s="1673"/>
      <c r="V413" s="1673"/>
      <c r="W413" s="1673"/>
      <c r="X413" s="1673"/>
      <c r="Y413" s="1673">
        <v>0</v>
      </c>
      <c r="Z413" s="1673">
        <v>0</v>
      </c>
      <c r="AA413" s="1673">
        <v>0</v>
      </c>
      <c r="AB413" s="1673">
        <v>0</v>
      </c>
      <c r="AC413" s="1673">
        <v>0</v>
      </c>
      <c r="AD413" s="1673">
        <v>0</v>
      </c>
      <c r="AE413" s="1673">
        <v>0</v>
      </c>
      <c r="AF413" s="1673">
        <v>0</v>
      </c>
      <c r="AG413" s="1673">
        <v>0</v>
      </c>
      <c r="AH413" s="1673">
        <v>0</v>
      </c>
    </row>
    <row r="414" spans="1:34" ht="30" customHeight="1">
      <c r="A414" s="2021"/>
      <c r="B414" s="991" t="s">
        <v>808</v>
      </c>
      <c r="C414" s="1673">
        <f t="shared" si="34"/>
        <v>0</v>
      </c>
      <c r="D414" s="1673"/>
      <c r="E414" s="1673"/>
      <c r="F414" s="1673"/>
      <c r="G414" s="1673"/>
      <c r="H414" s="1673"/>
      <c r="I414" s="1673"/>
      <c r="J414" s="1673"/>
      <c r="K414" s="1673"/>
      <c r="L414" s="1673"/>
      <c r="M414" s="1673"/>
      <c r="N414" s="1673"/>
      <c r="O414" s="1673"/>
      <c r="P414" s="1673"/>
      <c r="Q414" s="1673"/>
      <c r="R414" s="1673"/>
      <c r="S414" s="1673"/>
      <c r="T414" s="1673"/>
      <c r="U414" s="1673"/>
      <c r="V414" s="1673"/>
      <c r="W414" s="1673"/>
      <c r="X414" s="1673"/>
      <c r="Y414" s="1673">
        <v>0</v>
      </c>
      <c r="Z414" s="1673">
        <v>0</v>
      </c>
      <c r="AA414" s="1673">
        <v>0</v>
      </c>
      <c r="AB414" s="1673">
        <v>0</v>
      </c>
      <c r="AC414" s="1673">
        <v>0</v>
      </c>
      <c r="AD414" s="1673">
        <v>0</v>
      </c>
      <c r="AE414" s="1673">
        <v>0</v>
      </c>
      <c r="AF414" s="1673">
        <v>0</v>
      </c>
      <c r="AG414" s="1673">
        <v>0</v>
      </c>
      <c r="AH414" s="1673">
        <v>0</v>
      </c>
    </row>
    <row r="415" spans="1:34" ht="30" customHeight="1">
      <c r="A415" s="2021"/>
      <c r="B415" s="1011" t="s">
        <v>821</v>
      </c>
      <c r="C415" s="1673">
        <f t="shared" si="34"/>
        <v>0</v>
      </c>
      <c r="D415" s="1673"/>
      <c r="E415" s="1673"/>
      <c r="F415" s="1673"/>
      <c r="G415" s="1673"/>
      <c r="H415" s="1673"/>
      <c r="I415" s="1673"/>
      <c r="J415" s="1673"/>
      <c r="K415" s="1673"/>
      <c r="L415" s="1673"/>
      <c r="M415" s="1673"/>
      <c r="N415" s="1673"/>
      <c r="O415" s="1673"/>
      <c r="P415" s="1673"/>
      <c r="Q415" s="1673"/>
      <c r="R415" s="1673"/>
      <c r="S415" s="1673"/>
      <c r="T415" s="1673"/>
      <c r="U415" s="1673"/>
      <c r="V415" s="1673"/>
      <c r="W415" s="1673"/>
      <c r="X415" s="1673"/>
      <c r="Y415" s="1673">
        <v>0</v>
      </c>
      <c r="Z415" s="1673">
        <v>0</v>
      </c>
      <c r="AA415" s="1673">
        <v>0</v>
      </c>
      <c r="AB415" s="1673">
        <v>0</v>
      </c>
      <c r="AC415" s="1673">
        <v>0</v>
      </c>
      <c r="AD415" s="1673">
        <v>0</v>
      </c>
      <c r="AE415" s="1673">
        <v>0</v>
      </c>
      <c r="AF415" s="1673">
        <v>0</v>
      </c>
      <c r="AG415" s="1673">
        <v>0</v>
      </c>
      <c r="AH415" s="1673">
        <v>0</v>
      </c>
    </row>
    <row r="416" spans="1:34" ht="30" customHeight="1">
      <c r="A416" s="2021"/>
      <c r="B416" s="1011" t="s">
        <v>822</v>
      </c>
      <c r="C416" s="1673">
        <f t="shared" ref="C416:C486" si="35">SUM(D416:AH416)</f>
        <v>0</v>
      </c>
      <c r="D416" s="1673"/>
      <c r="E416" s="1673"/>
      <c r="F416" s="1673"/>
      <c r="G416" s="1673"/>
      <c r="H416" s="1673"/>
      <c r="I416" s="1673"/>
      <c r="J416" s="1673"/>
      <c r="K416" s="1673"/>
      <c r="L416" s="1673"/>
      <c r="M416" s="1673"/>
      <c r="N416" s="1673"/>
      <c r="O416" s="1673"/>
      <c r="P416" s="1673"/>
      <c r="Q416" s="1673"/>
      <c r="R416" s="1673"/>
      <c r="S416" s="1673"/>
      <c r="T416" s="1673"/>
      <c r="U416" s="1673"/>
      <c r="V416" s="1673"/>
      <c r="W416" s="1673"/>
      <c r="X416" s="1673"/>
      <c r="Y416" s="1673">
        <v>0</v>
      </c>
      <c r="Z416" s="1673">
        <v>0</v>
      </c>
      <c r="AA416" s="1673">
        <v>0</v>
      </c>
      <c r="AB416" s="1673">
        <v>0</v>
      </c>
      <c r="AC416" s="1673">
        <v>0</v>
      </c>
      <c r="AD416" s="1673">
        <v>0</v>
      </c>
      <c r="AE416" s="1673">
        <v>0</v>
      </c>
      <c r="AF416" s="1673">
        <v>0</v>
      </c>
      <c r="AG416" s="1673">
        <v>0</v>
      </c>
      <c r="AH416" s="1673">
        <v>0</v>
      </c>
    </row>
    <row r="417" spans="1:34" ht="19.5" customHeight="1">
      <c r="A417" s="2021"/>
      <c r="B417" s="1249" t="s">
        <v>952</v>
      </c>
      <c r="C417" s="1673">
        <f t="shared" si="35"/>
        <v>0</v>
      </c>
      <c r="D417" s="1673"/>
      <c r="E417" s="1673"/>
      <c r="F417" s="1673"/>
      <c r="G417" s="1673"/>
      <c r="H417" s="1673"/>
      <c r="I417" s="1673"/>
      <c r="J417" s="1673"/>
      <c r="K417" s="1673"/>
      <c r="L417" s="1673"/>
      <c r="M417" s="1673"/>
      <c r="N417" s="1673"/>
      <c r="O417" s="1673"/>
      <c r="P417" s="1673"/>
      <c r="Q417" s="1673"/>
      <c r="R417" s="1673"/>
      <c r="S417" s="1673"/>
      <c r="T417" s="1673"/>
      <c r="U417" s="1673"/>
      <c r="V417" s="1673"/>
      <c r="W417" s="1673"/>
      <c r="X417" s="1673"/>
      <c r="Y417" s="1673">
        <v>0</v>
      </c>
      <c r="Z417" s="1673">
        <v>0</v>
      </c>
      <c r="AA417" s="1673">
        <v>0</v>
      </c>
      <c r="AB417" s="1673">
        <v>0</v>
      </c>
      <c r="AC417" s="1673">
        <v>0</v>
      </c>
      <c r="AD417" s="1673">
        <v>0</v>
      </c>
      <c r="AE417" s="1673">
        <v>0</v>
      </c>
      <c r="AF417" s="1673">
        <v>0</v>
      </c>
      <c r="AG417" s="1673">
        <v>0</v>
      </c>
      <c r="AH417" s="1673">
        <v>0</v>
      </c>
    </row>
    <row r="418" spans="1:34" ht="19.5" customHeight="1">
      <c r="A418" s="2391" t="s">
        <v>826</v>
      </c>
      <c r="B418" s="1675" t="s">
        <v>41</v>
      </c>
      <c r="C418" s="1676">
        <f t="shared" si="35"/>
        <v>1981.6</v>
      </c>
      <c r="D418" s="1675">
        <f>SUM('서구 배수관'!D419:'서구 배수관'!D440)</f>
        <v>1967.25</v>
      </c>
      <c r="E418" s="1675">
        <f>SUM('서구 배수관'!E419:'서구 배수관'!E440)</f>
        <v>14.35</v>
      </c>
      <c r="F418" s="1675">
        <f>SUM('서구 배수관'!F419:'서구 배수관'!F440)</f>
        <v>0</v>
      </c>
      <c r="G418" s="1675">
        <f>SUM('서구 배수관'!G419:'서구 배수관'!G440)</f>
        <v>0</v>
      </c>
      <c r="H418" s="1675">
        <f>SUM('서구 배수관'!H419:'서구 배수관'!H440)</f>
        <v>0</v>
      </c>
      <c r="I418" s="1675">
        <f>SUM('서구 배수관'!I419:'서구 배수관'!I440)</f>
        <v>0</v>
      </c>
      <c r="J418" s="1675">
        <f>SUM('서구 배수관'!J419:'서구 배수관'!J440)</f>
        <v>0</v>
      </c>
      <c r="K418" s="1675">
        <f>SUM('서구 배수관'!K419:'서구 배수관'!K440)</f>
        <v>0</v>
      </c>
      <c r="L418" s="1675">
        <f>SUM('서구 배수관'!L419:'서구 배수관'!L440)</f>
        <v>0</v>
      </c>
      <c r="M418" s="1675">
        <f>SUM('서구 배수관'!M419:'서구 배수관'!M440)</f>
        <v>0</v>
      </c>
      <c r="N418" s="1675">
        <f>SUM('서구 배수관'!N419:'서구 배수관'!N440)</f>
        <v>0</v>
      </c>
      <c r="O418" s="1675">
        <f>SUM('서구 배수관'!O419:'서구 배수관'!O440)</f>
        <v>0</v>
      </c>
      <c r="P418" s="1675">
        <f>SUM('서구 배수관'!P419:'서구 배수관'!P440)</f>
        <v>0</v>
      </c>
      <c r="Q418" s="1675">
        <f>SUM('서구 배수관'!Q419:'서구 배수관'!Q440)</f>
        <v>0</v>
      </c>
      <c r="R418" s="1675">
        <f>SUM('서구 배수관'!R419:'서구 배수관'!R440)</f>
        <v>0</v>
      </c>
      <c r="S418" s="1675">
        <f>SUM('서구 배수관'!S419:'서구 배수관'!S440)</f>
        <v>0</v>
      </c>
      <c r="T418" s="1675">
        <f>SUM('서구 배수관'!T419:'서구 배수관'!T440)</f>
        <v>0</v>
      </c>
      <c r="U418" s="1675">
        <f>SUM('서구 배수관'!U419:'서구 배수관'!U440)</f>
        <v>0</v>
      </c>
      <c r="V418" s="1675">
        <f>SUM('서구 배수관'!V419:'서구 배수관'!V440)</f>
        <v>0</v>
      </c>
      <c r="W418" s="1675">
        <f>SUM('서구 배수관'!W419:'서구 배수관'!W440)</f>
        <v>0</v>
      </c>
      <c r="X418" s="1675">
        <f>SUM('서구 배수관'!X419:'서구 배수관'!X440)</f>
        <v>0</v>
      </c>
      <c r="Y418" s="1675">
        <f>SUM('서구 배수관'!Y419:'서구 배수관'!Y440)</f>
        <v>0</v>
      </c>
      <c r="Z418" s="1675">
        <f>SUM('서구 배수관'!Z419:'서구 배수관'!Z440)</f>
        <v>0</v>
      </c>
      <c r="AA418" s="1675">
        <f>SUM('서구 배수관'!AA419:'서구 배수관'!AA440)</f>
        <v>0</v>
      </c>
      <c r="AB418" s="1675">
        <f>SUM('서구 배수관'!AB419:'서구 배수관'!AB440)</f>
        <v>0</v>
      </c>
      <c r="AC418" s="1675">
        <f>SUM('서구 배수관'!AC419:'서구 배수관'!AC440)</f>
        <v>0</v>
      </c>
      <c r="AD418" s="1675">
        <f>SUM('서구 배수관'!AD419:'서구 배수관'!AD440)</f>
        <v>0</v>
      </c>
      <c r="AE418" s="1675">
        <f>SUM('서구 배수관'!AE419:'서구 배수관'!AE440)</f>
        <v>0</v>
      </c>
      <c r="AF418" s="1675">
        <f>SUM('서구 배수관'!AF419:'서구 배수관'!AF440)</f>
        <v>0</v>
      </c>
      <c r="AG418" s="1675">
        <f>SUM('서구 배수관'!AG419:'서구 배수관'!AG440)</f>
        <v>0</v>
      </c>
      <c r="AH418" s="1675">
        <f>SUM('서구 배수관'!AH419:'서구 배수관'!AH440)</f>
        <v>0</v>
      </c>
    </row>
    <row r="419" spans="1:34" ht="19.5" customHeight="1">
      <c r="A419" s="2391" t="s">
        <v>826</v>
      </c>
      <c r="B419" s="989" t="s">
        <v>951</v>
      </c>
      <c r="C419" s="1673">
        <f t="shared" si="35"/>
        <v>0</v>
      </c>
      <c r="D419" s="1673"/>
      <c r="E419" s="1673"/>
      <c r="F419" s="1673"/>
      <c r="G419" s="1673"/>
      <c r="H419" s="1673"/>
      <c r="I419" s="1673"/>
      <c r="J419" s="1673"/>
      <c r="K419" s="1673"/>
      <c r="L419" s="1673"/>
      <c r="M419" s="1673"/>
      <c r="N419" s="1673"/>
      <c r="O419" s="1673"/>
      <c r="P419" s="1673"/>
      <c r="Q419" s="1673"/>
      <c r="R419" s="1673"/>
      <c r="S419" s="1673"/>
      <c r="T419" s="1673"/>
      <c r="U419" s="1673"/>
      <c r="V419" s="1673"/>
      <c r="W419" s="1673"/>
      <c r="X419" s="1673"/>
      <c r="Y419" s="1673">
        <v>0</v>
      </c>
      <c r="Z419" s="1673">
        <v>0</v>
      </c>
      <c r="AA419" s="1673">
        <v>0</v>
      </c>
      <c r="AB419" s="1673">
        <v>0</v>
      </c>
      <c r="AC419" s="1673">
        <v>0</v>
      </c>
      <c r="AD419" s="1673">
        <v>0</v>
      </c>
      <c r="AE419" s="1673">
        <v>0</v>
      </c>
      <c r="AF419" s="1673">
        <v>0</v>
      </c>
      <c r="AG419" s="1673">
        <v>0</v>
      </c>
      <c r="AH419" s="1673">
        <v>0</v>
      </c>
    </row>
    <row r="420" spans="1:34" ht="30" customHeight="1">
      <c r="A420" s="2021"/>
      <c r="B420" s="989" t="s">
        <v>796</v>
      </c>
      <c r="C420" s="1673">
        <f t="shared" si="35"/>
        <v>0</v>
      </c>
      <c r="D420" s="1673"/>
      <c r="E420" s="1673"/>
      <c r="F420" s="1673"/>
      <c r="G420" s="1673"/>
      <c r="H420" s="1673"/>
      <c r="I420" s="1673"/>
      <c r="J420" s="1673"/>
      <c r="K420" s="1673"/>
      <c r="L420" s="1673"/>
      <c r="M420" s="1673"/>
      <c r="N420" s="1673"/>
      <c r="O420" s="1673"/>
      <c r="P420" s="1673"/>
      <c r="Q420" s="1673"/>
      <c r="R420" s="1673"/>
      <c r="S420" s="1673"/>
      <c r="T420" s="1673"/>
      <c r="U420" s="1673"/>
      <c r="V420" s="1673"/>
      <c r="W420" s="1673"/>
      <c r="X420" s="1673"/>
      <c r="Y420" s="1673">
        <v>0</v>
      </c>
      <c r="Z420" s="1673">
        <v>0</v>
      </c>
      <c r="AA420" s="1673">
        <v>0</v>
      </c>
      <c r="AB420" s="1673">
        <v>0</v>
      </c>
      <c r="AC420" s="1673">
        <v>0</v>
      </c>
      <c r="AD420" s="1673">
        <v>0</v>
      </c>
      <c r="AE420" s="1673">
        <v>0</v>
      </c>
      <c r="AF420" s="1673">
        <v>0</v>
      </c>
      <c r="AG420" s="1673">
        <v>0</v>
      </c>
      <c r="AH420" s="1673">
        <v>0</v>
      </c>
    </row>
    <row r="421" spans="1:34" ht="30" customHeight="1">
      <c r="A421" s="2021"/>
      <c r="B421" s="989" t="s">
        <v>797</v>
      </c>
      <c r="C421" s="1673">
        <f t="shared" si="35"/>
        <v>0</v>
      </c>
      <c r="D421" s="1673"/>
      <c r="E421" s="1673"/>
      <c r="F421" s="1673"/>
      <c r="G421" s="1673"/>
      <c r="H421" s="1673"/>
      <c r="I421" s="1673"/>
      <c r="J421" s="1673"/>
      <c r="K421" s="1673"/>
      <c r="L421" s="1673"/>
      <c r="M421" s="1673"/>
      <c r="N421" s="1673"/>
      <c r="O421" s="1673"/>
      <c r="P421" s="1673"/>
      <c r="Q421" s="1673"/>
      <c r="R421" s="1673"/>
      <c r="S421" s="1673"/>
      <c r="T421" s="1673"/>
      <c r="U421" s="1673"/>
      <c r="V421" s="1673"/>
      <c r="W421" s="1673"/>
      <c r="X421" s="1673"/>
      <c r="Y421" s="1673">
        <v>0</v>
      </c>
      <c r="Z421" s="1673">
        <v>0</v>
      </c>
      <c r="AA421" s="1673">
        <v>0</v>
      </c>
      <c r="AB421" s="1673">
        <v>0</v>
      </c>
      <c r="AC421" s="1673">
        <v>0</v>
      </c>
      <c r="AD421" s="1673">
        <v>0</v>
      </c>
      <c r="AE421" s="1673">
        <v>0</v>
      </c>
      <c r="AF421" s="1673">
        <v>0</v>
      </c>
      <c r="AG421" s="1673">
        <v>0</v>
      </c>
      <c r="AH421" s="1673">
        <v>0</v>
      </c>
    </row>
    <row r="422" spans="1:34" ht="30" customHeight="1">
      <c r="A422" s="2021"/>
      <c r="B422" s="989" t="s">
        <v>798</v>
      </c>
      <c r="C422" s="1673">
        <f t="shared" si="35"/>
        <v>0</v>
      </c>
      <c r="D422" s="1673"/>
      <c r="E422" s="1673"/>
      <c r="F422" s="1673"/>
      <c r="G422" s="1673"/>
      <c r="H422" s="1673"/>
      <c r="I422" s="1673"/>
      <c r="J422" s="1673"/>
      <c r="K422" s="1673"/>
      <c r="L422" s="1673"/>
      <c r="M422" s="1673"/>
      <c r="N422" s="1673"/>
      <c r="O422" s="1673"/>
      <c r="P422" s="1673"/>
      <c r="Q422" s="1673"/>
      <c r="R422" s="1673"/>
      <c r="S422" s="1673"/>
      <c r="T422" s="1673"/>
      <c r="U422" s="1673"/>
      <c r="V422" s="1673"/>
      <c r="W422" s="1673"/>
      <c r="X422" s="1673"/>
      <c r="Y422" s="1673">
        <v>0</v>
      </c>
      <c r="Z422" s="1673">
        <v>0</v>
      </c>
      <c r="AA422" s="1673">
        <v>0</v>
      </c>
      <c r="AB422" s="1673">
        <v>0</v>
      </c>
      <c r="AC422" s="1673">
        <v>0</v>
      </c>
      <c r="AD422" s="1673">
        <v>0</v>
      </c>
      <c r="AE422" s="1673">
        <v>0</v>
      </c>
      <c r="AF422" s="1673">
        <v>0</v>
      </c>
      <c r="AG422" s="1673">
        <v>0</v>
      </c>
      <c r="AH422" s="1673">
        <v>0</v>
      </c>
    </row>
    <row r="423" spans="1:34" ht="30" customHeight="1">
      <c r="A423" s="2021"/>
      <c r="B423" s="989" t="s">
        <v>780</v>
      </c>
      <c r="C423" s="1673">
        <f t="shared" si="35"/>
        <v>0</v>
      </c>
      <c r="D423" s="1673"/>
      <c r="E423" s="1673"/>
      <c r="F423" s="1673"/>
      <c r="G423" s="1673"/>
      <c r="H423" s="1673"/>
      <c r="I423" s="1673"/>
      <c r="J423" s="1673"/>
      <c r="K423" s="1673"/>
      <c r="L423" s="1673"/>
      <c r="M423" s="1673"/>
      <c r="N423" s="1673"/>
      <c r="O423" s="1673"/>
      <c r="P423" s="1673"/>
      <c r="Q423" s="1673"/>
      <c r="R423" s="1673"/>
      <c r="S423" s="1673"/>
      <c r="T423" s="1673"/>
      <c r="U423" s="1673"/>
      <c r="V423" s="1673"/>
      <c r="W423" s="1673"/>
      <c r="X423" s="1673"/>
      <c r="Y423" s="1673">
        <v>0</v>
      </c>
      <c r="Z423" s="1673">
        <v>0</v>
      </c>
      <c r="AA423" s="1673">
        <v>0</v>
      </c>
      <c r="AB423" s="1673">
        <v>0</v>
      </c>
      <c r="AC423" s="1673">
        <v>0</v>
      </c>
      <c r="AD423" s="1673">
        <v>0</v>
      </c>
      <c r="AE423" s="1673">
        <v>0</v>
      </c>
      <c r="AF423" s="1673">
        <v>0</v>
      </c>
      <c r="AG423" s="1673">
        <v>0</v>
      </c>
      <c r="AH423" s="1673">
        <v>0</v>
      </c>
    </row>
    <row r="424" spans="1:34" ht="30" customHeight="1">
      <c r="A424" s="2021"/>
      <c r="B424" s="991" t="s">
        <v>781</v>
      </c>
      <c r="C424" s="1673">
        <f t="shared" si="35"/>
        <v>1981.6</v>
      </c>
      <c r="D424" s="1673">
        <v>1967.25</v>
      </c>
      <c r="E424" s="1673">
        <v>14.35</v>
      </c>
      <c r="F424" s="1673"/>
      <c r="G424" s="1673"/>
      <c r="H424" s="1673"/>
      <c r="I424" s="1673"/>
      <c r="J424" s="1673"/>
      <c r="K424" s="1673"/>
      <c r="L424" s="1673"/>
      <c r="M424" s="1673"/>
      <c r="N424" s="1673"/>
      <c r="O424" s="1673"/>
      <c r="P424" s="1673"/>
      <c r="Q424" s="1673"/>
      <c r="R424" s="1673"/>
      <c r="S424" s="1673"/>
      <c r="T424" s="1673"/>
      <c r="U424" s="1673"/>
      <c r="V424" s="1673"/>
      <c r="W424" s="1673"/>
      <c r="X424" s="1673"/>
      <c r="Y424" s="1673">
        <v>0</v>
      </c>
      <c r="Z424" s="1673">
        <v>0</v>
      </c>
      <c r="AA424" s="1673">
        <v>0</v>
      </c>
      <c r="AB424" s="1673">
        <v>0</v>
      </c>
      <c r="AC424" s="1673">
        <v>0</v>
      </c>
      <c r="AD424" s="1673">
        <v>0</v>
      </c>
      <c r="AE424" s="1673">
        <v>0</v>
      </c>
      <c r="AF424" s="1673">
        <v>0</v>
      </c>
      <c r="AG424" s="1673">
        <v>0</v>
      </c>
      <c r="AH424" s="1673">
        <v>0</v>
      </c>
    </row>
    <row r="425" spans="1:34" ht="30" customHeight="1">
      <c r="A425" s="2021"/>
      <c r="B425" s="991" t="s">
        <v>786</v>
      </c>
      <c r="C425" s="1673">
        <f t="shared" si="35"/>
        <v>0</v>
      </c>
      <c r="D425" s="1673"/>
      <c r="E425" s="1673"/>
      <c r="F425" s="1673"/>
      <c r="G425" s="1673"/>
      <c r="H425" s="1673"/>
      <c r="I425" s="1673"/>
      <c r="J425" s="1673"/>
      <c r="K425" s="1673"/>
      <c r="L425" s="1673"/>
      <c r="M425" s="1673"/>
      <c r="N425" s="1673"/>
      <c r="O425" s="1673"/>
      <c r="P425" s="1673"/>
      <c r="Q425" s="1673"/>
      <c r="R425" s="1673"/>
      <c r="S425" s="1673"/>
      <c r="T425" s="1673"/>
      <c r="U425" s="1673"/>
      <c r="V425" s="1673"/>
      <c r="W425" s="1673"/>
      <c r="X425" s="1673"/>
      <c r="Y425" s="1673">
        <v>0</v>
      </c>
      <c r="Z425" s="1673">
        <v>0</v>
      </c>
      <c r="AA425" s="1673">
        <v>0</v>
      </c>
      <c r="AB425" s="1673">
        <v>0</v>
      </c>
      <c r="AC425" s="1673">
        <v>0</v>
      </c>
      <c r="AD425" s="1673">
        <v>0</v>
      </c>
      <c r="AE425" s="1673">
        <v>0</v>
      </c>
      <c r="AF425" s="1673">
        <v>0</v>
      </c>
      <c r="AG425" s="1673">
        <v>0</v>
      </c>
      <c r="AH425" s="1673">
        <v>0</v>
      </c>
    </row>
    <row r="426" spans="1:34" ht="30" customHeight="1">
      <c r="A426" s="2021"/>
      <c r="B426" s="991" t="s">
        <v>799</v>
      </c>
      <c r="C426" s="1673">
        <f t="shared" si="35"/>
        <v>0</v>
      </c>
      <c r="D426" s="1673"/>
      <c r="E426" s="1673"/>
      <c r="F426" s="1673"/>
      <c r="G426" s="1673"/>
      <c r="H426" s="1673"/>
      <c r="I426" s="1673"/>
      <c r="J426" s="1673"/>
      <c r="K426" s="1673"/>
      <c r="L426" s="1673"/>
      <c r="M426" s="1673"/>
      <c r="N426" s="1673"/>
      <c r="O426" s="1673"/>
      <c r="P426" s="1673"/>
      <c r="Q426" s="1673"/>
      <c r="R426" s="1673"/>
      <c r="S426" s="1673"/>
      <c r="T426" s="1673"/>
      <c r="U426" s="1673"/>
      <c r="V426" s="1673"/>
      <c r="W426" s="1673"/>
      <c r="X426" s="1673"/>
      <c r="Y426" s="1673">
        <v>0</v>
      </c>
      <c r="Z426" s="1673">
        <v>0</v>
      </c>
      <c r="AA426" s="1673">
        <v>0</v>
      </c>
      <c r="AB426" s="1673">
        <v>0</v>
      </c>
      <c r="AC426" s="1673">
        <v>0</v>
      </c>
      <c r="AD426" s="1673">
        <v>0</v>
      </c>
      <c r="AE426" s="1673">
        <v>0</v>
      </c>
      <c r="AF426" s="1673">
        <v>0</v>
      </c>
      <c r="AG426" s="1673">
        <v>0</v>
      </c>
      <c r="AH426" s="1673">
        <v>0</v>
      </c>
    </row>
    <row r="427" spans="1:34" ht="30" customHeight="1">
      <c r="A427" s="2021"/>
      <c r="B427" s="991" t="s">
        <v>787</v>
      </c>
      <c r="C427" s="1673">
        <f t="shared" si="35"/>
        <v>0</v>
      </c>
      <c r="D427" s="1673"/>
      <c r="E427" s="1673"/>
      <c r="F427" s="1673"/>
      <c r="G427" s="1673"/>
      <c r="H427" s="1673"/>
      <c r="I427" s="1673"/>
      <c r="J427" s="1673"/>
      <c r="K427" s="1673"/>
      <c r="L427" s="1673"/>
      <c r="M427" s="1673"/>
      <c r="N427" s="1673"/>
      <c r="O427" s="1673"/>
      <c r="P427" s="1673"/>
      <c r="Q427" s="1673"/>
      <c r="R427" s="1673"/>
      <c r="S427" s="1673"/>
      <c r="T427" s="1673"/>
      <c r="U427" s="1673"/>
      <c r="V427" s="1673"/>
      <c r="W427" s="1673"/>
      <c r="X427" s="1673"/>
      <c r="Y427" s="1673">
        <v>0</v>
      </c>
      <c r="Z427" s="1673">
        <v>0</v>
      </c>
      <c r="AA427" s="1673">
        <v>0</v>
      </c>
      <c r="AB427" s="1673">
        <v>0</v>
      </c>
      <c r="AC427" s="1673">
        <v>0</v>
      </c>
      <c r="AD427" s="1673">
        <v>0</v>
      </c>
      <c r="AE427" s="1673">
        <v>0</v>
      </c>
      <c r="AF427" s="1673">
        <v>0</v>
      </c>
      <c r="AG427" s="1673">
        <v>0</v>
      </c>
      <c r="AH427" s="1673">
        <v>0</v>
      </c>
    </row>
    <row r="428" spans="1:34" s="1710" customFormat="1" ht="30" customHeight="1">
      <c r="A428" s="2021"/>
      <c r="B428" s="991" t="s">
        <v>1533</v>
      </c>
      <c r="C428" s="1673">
        <f>SUM(D428:AH428)</f>
        <v>0</v>
      </c>
      <c r="D428" s="1673">
        <v>0</v>
      </c>
      <c r="E428" s="1673">
        <v>0</v>
      </c>
      <c r="F428" s="1673">
        <v>0</v>
      </c>
      <c r="G428" s="1673">
        <v>0</v>
      </c>
      <c r="H428" s="1673">
        <v>0</v>
      </c>
      <c r="I428" s="1673">
        <v>0</v>
      </c>
      <c r="J428" s="1673">
        <v>0</v>
      </c>
      <c r="K428" s="1673">
        <v>0</v>
      </c>
      <c r="L428" s="1673">
        <v>0</v>
      </c>
      <c r="M428" s="1673">
        <v>0</v>
      </c>
      <c r="N428" s="1673">
        <v>0</v>
      </c>
      <c r="O428" s="1673">
        <v>0</v>
      </c>
      <c r="P428" s="1673">
        <v>0</v>
      </c>
      <c r="Q428" s="1673">
        <v>0</v>
      </c>
      <c r="R428" s="1673">
        <v>0</v>
      </c>
      <c r="S428" s="1673">
        <v>0</v>
      </c>
      <c r="T428" s="1673">
        <v>0</v>
      </c>
      <c r="U428" s="1673">
        <v>0</v>
      </c>
      <c r="V428" s="1673">
        <v>0</v>
      </c>
      <c r="W428" s="1673">
        <v>0</v>
      </c>
      <c r="X428" s="1673">
        <v>0</v>
      </c>
      <c r="Y428" s="1673">
        <v>0</v>
      </c>
      <c r="Z428" s="1673">
        <v>0</v>
      </c>
      <c r="AA428" s="1673">
        <v>0</v>
      </c>
      <c r="AB428" s="1673">
        <v>0</v>
      </c>
      <c r="AC428" s="1673">
        <v>0</v>
      </c>
      <c r="AD428" s="1673">
        <v>0</v>
      </c>
      <c r="AE428" s="1673">
        <v>0</v>
      </c>
      <c r="AF428" s="1673">
        <v>0</v>
      </c>
      <c r="AG428" s="1673">
        <v>0</v>
      </c>
      <c r="AH428" s="1673">
        <v>0</v>
      </c>
    </row>
    <row r="429" spans="1:34" s="1710" customFormat="1" ht="30" customHeight="1">
      <c r="A429" s="2021"/>
      <c r="B429" s="991" t="s">
        <v>1534</v>
      </c>
      <c r="C429" s="1673">
        <f>SUM(D429:AH429)</f>
        <v>0</v>
      </c>
      <c r="D429" s="1673">
        <v>0</v>
      </c>
      <c r="E429" s="1673">
        <v>0</v>
      </c>
      <c r="F429" s="1673">
        <v>0</v>
      </c>
      <c r="G429" s="1673">
        <v>0</v>
      </c>
      <c r="H429" s="1673">
        <v>0</v>
      </c>
      <c r="I429" s="1673">
        <v>0</v>
      </c>
      <c r="J429" s="1673">
        <v>0</v>
      </c>
      <c r="K429" s="1673">
        <v>0</v>
      </c>
      <c r="L429" s="1673">
        <v>0</v>
      </c>
      <c r="M429" s="1673">
        <v>0</v>
      </c>
      <c r="N429" s="1673">
        <v>0</v>
      </c>
      <c r="O429" s="1673">
        <v>0</v>
      </c>
      <c r="P429" s="1673">
        <v>0</v>
      </c>
      <c r="Q429" s="1673">
        <v>0</v>
      </c>
      <c r="R429" s="1673">
        <v>0</v>
      </c>
      <c r="S429" s="1673">
        <v>0</v>
      </c>
      <c r="T429" s="1673">
        <v>0</v>
      </c>
      <c r="U429" s="1673">
        <v>0</v>
      </c>
      <c r="V429" s="1673">
        <v>0</v>
      </c>
      <c r="W429" s="1673">
        <v>0</v>
      </c>
      <c r="X429" s="1673">
        <v>0</v>
      </c>
      <c r="Y429" s="1673">
        <v>0</v>
      </c>
      <c r="Z429" s="1673">
        <v>0</v>
      </c>
      <c r="AA429" s="1673">
        <v>0</v>
      </c>
      <c r="AB429" s="1673">
        <v>0</v>
      </c>
      <c r="AC429" s="1673">
        <v>0</v>
      </c>
      <c r="AD429" s="1673">
        <v>0</v>
      </c>
      <c r="AE429" s="1673">
        <v>0</v>
      </c>
      <c r="AF429" s="1673">
        <v>0</v>
      </c>
      <c r="AG429" s="1673">
        <v>0</v>
      </c>
      <c r="AH429" s="1673">
        <v>0</v>
      </c>
    </row>
    <row r="430" spans="1:34" s="1710" customFormat="1" ht="30" customHeight="1">
      <c r="A430" s="2021"/>
      <c r="B430" s="989" t="s">
        <v>1535</v>
      </c>
      <c r="C430" s="1673">
        <f>SUM(D430:AH430)</f>
        <v>0</v>
      </c>
      <c r="D430" s="1673">
        <v>0</v>
      </c>
      <c r="E430" s="1673">
        <v>0</v>
      </c>
      <c r="F430" s="1673">
        <v>0</v>
      </c>
      <c r="G430" s="1673">
        <v>0</v>
      </c>
      <c r="H430" s="1673">
        <v>0</v>
      </c>
      <c r="I430" s="1673">
        <v>0</v>
      </c>
      <c r="J430" s="1673">
        <v>0</v>
      </c>
      <c r="K430" s="1673">
        <v>0</v>
      </c>
      <c r="L430" s="1673">
        <v>0</v>
      </c>
      <c r="M430" s="1673">
        <v>0</v>
      </c>
      <c r="N430" s="1673">
        <v>0</v>
      </c>
      <c r="O430" s="1673">
        <v>0</v>
      </c>
      <c r="P430" s="1673">
        <v>0</v>
      </c>
      <c r="Q430" s="1673">
        <v>0</v>
      </c>
      <c r="R430" s="1673">
        <v>0</v>
      </c>
      <c r="S430" s="1673">
        <v>0</v>
      </c>
      <c r="T430" s="1673">
        <v>0</v>
      </c>
      <c r="U430" s="1673">
        <v>0</v>
      </c>
      <c r="V430" s="1673">
        <v>0</v>
      </c>
      <c r="W430" s="1673">
        <v>0</v>
      </c>
      <c r="X430" s="1673">
        <v>0</v>
      </c>
      <c r="Y430" s="1673">
        <v>0</v>
      </c>
      <c r="Z430" s="1673">
        <v>0</v>
      </c>
      <c r="AA430" s="1673">
        <v>0</v>
      </c>
      <c r="AB430" s="1673">
        <v>0</v>
      </c>
      <c r="AC430" s="1673">
        <v>0</v>
      </c>
      <c r="AD430" s="1673">
        <v>0</v>
      </c>
      <c r="AE430" s="1673">
        <v>0</v>
      </c>
      <c r="AF430" s="1673">
        <v>0</v>
      </c>
      <c r="AG430" s="1673">
        <v>0</v>
      </c>
      <c r="AH430" s="1673">
        <v>0</v>
      </c>
    </row>
    <row r="431" spans="1:34" ht="30" customHeight="1">
      <c r="A431" s="2021"/>
      <c r="B431" s="995" t="s">
        <v>802</v>
      </c>
      <c r="C431" s="1673">
        <f t="shared" si="35"/>
        <v>0</v>
      </c>
      <c r="D431" s="1673"/>
      <c r="E431" s="1673"/>
      <c r="F431" s="1673"/>
      <c r="G431" s="1673"/>
      <c r="H431" s="1673"/>
      <c r="I431" s="1673"/>
      <c r="J431" s="1673"/>
      <c r="K431" s="1673"/>
      <c r="L431" s="1673"/>
      <c r="M431" s="1673"/>
      <c r="N431" s="1673"/>
      <c r="O431" s="1673"/>
      <c r="P431" s="1673"/>
      <c r="Q431" s="1673"/>
      <c r="R431" s="1673"/>
      <c r="S431" s="1673"/>
      <c r="T431" s="1673"/>
      <c r="U431" s="1673"/>
      <c r="V431" s="1673"/>
      <c r="W431" s="1673"/>
      <c r="X431" s="1673"/>
      <c r="Y431" s="1673">
        <v>0</v>
      </c>
      <c r="Z431" s="1673">
        <v>0</v>
      </c>
      <c r="AA431" s="1673">
        <v>0</v>
      </c>
      <c r="AB431" s="1673">
        <v>0</v>
      </c>
      <c r="AC431" s="1673">
        <v>0</v>
      </c>
      <c r="AD431" s="1673">
        <v>0</v>
      </c>
      <c r="AE431" s="1673">
        <v>0</v>
      </c>
      <c r="AF431" s="1673">
        <v>0</v>
      </c>
      <c r="AG431" s="1673">
        <v>0</v>
      </c>
      <c r="AH431" s="1673">
        <v>0</v>
      </c>
    </row>
    <row r="432" spans="1:34" ht="30" customHeight="1">
      <c r="A432" s="2021"/>
      <c r="B432" s="995" t="s">
        <v>803</v>
      </c>
      <c r="C432" s="1673">
        <f t="shared" si="35"/>
        <v>0</v>
      </c>
      <c r="D432" s="1673"/>
      <c r="E432" s="1673"/>
      <c r="F432" s="1673"/>
      <c r="G432" s="1673"/>
      <c r="H432" s="1673"/>
      <c r="I432" s="1673"/>
      <c r="J432" s="1673"/>
      <c r="K432" s="1673"/>
      <c r="L432" s="1673"/>
      <c r="M432" s="1673"/>
      <c r="N432" s="1673"/>
      <c r="O432" s="1673"/>
      <c r="P432" s="1673"/>
      <c r="Q432" s="1673"/>
      <c r="R432" s="1673"/>
      <c r="S432" s="1673"/>
      <c r="T432" s="1673"/>
      <c r="U432" s="1673"/>
      <c r="V432" s="1673"/>
      <c r="W432" s="1673"/>
      <c r="X432" s="1673"/>
      <c r="Y432" s="1673">
        <v>0</v>
      </c>
      <c r="Z432" s="1673">
        <v>0</v>
      </c>
      <c r="AA432" s="1673">
        <v>0</v>
      </c>
      <c r="AB432" s="1673">
        <v>0</v>
      </c>
      <c r="AC432" s="1673">
        <v>0</v>
      </c>
      <c r="AD432" s="1673">
        <v>0</v>
      </c>
      <c r="AE432" s="1673">
        <v>0</v>
      </c>
      <c r="AF432" s="1673">
        <v>0</v>
      </c>
      <c r="AG432" s="1673">
        <v>0</v>
      </c>
      <c r="AH432" s="1673">
        <v>0</v>
      </c>
    </row>
    <row r="433" spans="1:34" ht="30" customHeight="1">
      <c r="A433" s="2021"/>
      <c r="B433" s="1011" t="s">
        <v>804</v>
      </c>
      <c r="C433" s="1673">
        <f t="shared" si="35"/>
        <v>0</v>
      </c>
      <c r="D433" s="1673"/>
      <c r="E433" s="1673"/>
      <c r="F433" s="1673"/>
      <c r="G433" s="1673"/>
      <c r="H433" s="1673"/>
      <c r="I433" s="1673"/>
      <c r="J433" s="1673"/>
      <c r="K433" s="1673"/>
      <c r="L433" s="1673"/>
      <c r="M433" s="1673"/>
      <c r="N433" s="1673"/>
      <c r="O433" s="1673"/>
      <c r="P433" s="1673"/>
      <c r="Q433" s="1673"/>
      <c r="R433" s="1673"/>
      <c r="S433" s="1673"/>
      <c r="T433" s="1673"/>
      <c r="U433" s="1673"/>
      <c r="V433" s="1673"/>
      <c r="W433" s="1673"/>
      <c r="X433" s="1673"/>
      <c r="Y433" s="1673">
        <v>0</v>
      </c>
      <c r="Z433" s="1673">
        <v>0</v>
      </c>
      <c r="AA433" s="1673">
        <v>0</v>
      </c>
      <c r="AB433" s="1673">
        <v>0</v>
      </c>
      <c r="AC433" s="1673">
        <v>0</v>
      </c>
      <c r="AD433" s="1673">
        <v>0</v>
      </c>
      <c r="AE433" s="1673">
        <v>0</v>
      </c>
      <c r="AF433" s="1673">
        <v>0</v>
      </c>
      <c r="AG433" s="1673">
        <v>0</v>
      </c>
      <c r="AH433" s="1673">
        <v>0</v>
      </c>
    </row>
    <row r="434" spans="1:34" ht="30" customHeight="1">
      <c r="A434" s="2021"/>
      <c r="B434" s="1011" t="s">
        <v>805</v>
      </c>
      <c r="C434" s="1673">
        <f t="shared" si="35"/>
        <v>0</v>
      </c>
      <c r="D434" s="1673"/>
      <c r="E434" s="1673"/>
      <c r="F434" s="1673"/>
      <c r="G434" s="1673"/>
      <c r="H434" s="1673"/>
      <c r="I434" s="1673"/>
      <c r="J434" s="1673"/>
      <c r="K434" s="1673"/>
      <c r="L434" s="1673"/>
      <c r="M434" s="1673"/>
      <c r="N434" s="1673"/>
      <c r="O434" s="1673"/>
      <c r="P434" s="1673"/>
      <c r="Q434" s="1673"/>
      <c r="R434" s="1673"/>
      <c r="S434" s="1673"/>
      <c r="T434" s="1673"/>
      <c r="U434" s="1673"/>
      <c r="V434" s="1673"/>
      <c r="W434" s="1673"/>
      <c r="X434" s="1673"/>
      <c r="Y434" s="1673">
        <v>0</v>
      </c>
      <c r="Z434" s="1673">
        <v>0</v>
      </c>
      <c r="AA434" s="1673">
        <v>0</v>
      </c>
      <c r="AB434" s="1673">
        <v>0</v>
      </c>
      <c r="AC434" s="1673">
        <v>0</v>
      </c>
      <c r="AD434" s="1673">
        <v>0</v>
      </c>
      <c r="AE434" s="1673">
        <v>0</v>
      </c>
      <c r="AF434" s="1673">
        <v>0</v>
      </c>
      <c r="AG434" s="1673">
        <v>0</v>
      </c>
      <c r="AH434" s="1673">
        <v>0</v>
      </c>
    </row>
    <row r="435" spans="1:34" s="1708" customFormat="1" ht="30" customHeight="1">
      <c r="A435" s="2021"/>
      <c r="B435" s="1011" t="s">
        <v>1536</v>
      </c>
      <c r="C435" s="1673">
        <f>SUM(D435:AH435)</f>
        <v>0</v>
      </c>
      <c r="D435" s="1673">
        <v>0</v>
      </c>
      <c r="E435" s="1673">
        <v>0</v>
      </c>
      <c r="F435" s="1673">
        <v>0</v>
      </c>
      <c r="G435" s="1673">
        <v>0</v>
      </c>
      <c r="H435" s="1673">
        <v>0</v>
      </c>
      <c r="I435" s="1673">
        <v>0</v>
      </c>
      <c r="J435" s="1673">
        <v>0</v>
      </c>
      <c r="K435" s="1673">
        <v>0</v>
      </c>
      <c r="L435" s="1673">
        <v>0</v>
      </c>
      <c r="M435" s="1673">
        <v>0</v>
      </c>
      <c r="N435" s="1673">
        <v>0</v>
      </c>
      <c r="O435" s="1673">
        <v>0</v>
      </c>
      <c r="P435" s="1673">
        <v>0</v>
      </c>
      <c r="Q435" s="1673">
        <v>0</v>
      </c>
      <c r="R435" s="1673">
        <v>0</v>
      </c>
      <c r="S435" s="1673">
        <v>0</v>
      </c>
      <c r="T435" s="1673">
        <v>0</v>
      </c>
      <c r="U435" s="1673">
        <v>0</v>
      </c>
      <c r="V435" s="1673">
        <v>0</v>
      </c>
      <c r="W435" s="1673">
        <v>0</v>
      </c>
      <c r="X435" s="1673">
        <v>0</v>
      </c>
      <c r="Y435" s="1673">
        <v>0</v>
      </c>
      <c r="Z435" s="1673">
        <v>0</v>
      </c>
      <c r="AA435" s="1673">
        <v>0</v>
      </c>
      <c r="AB435" s="1673">
        <v>0</v>
      </c>
      <c r="AC435" s="1673">
        <v>0</v>
      </c>
      <c r="AD435" s="1673">
        <v>0</v>
      </c>
      <c r="AE435" s="1673">
        <v>0</v>
      </c>
      <c r="AF435" s="1673">
        <v>0</v>
      </c>
      <c r="AG435" s="1673">
        <v>0</v>
      </c>
      <c r="AH435" s="1673">
        <v>0</v>
      </c>
    </row>
    <row r="436" spans="1:34" ht="30" customHeight="1">
      <c r="A436" s="2021"/>
      <c r="B436" s="995" t="s">
        <v>807</v>
      </c>
      <c r="C436" s="1673">
        <f t="shared" si="35"/>
        <v>0</v>
      </c>
      <c r="D436" s="1673"/>
      <c r="E436" s="1673"/>
      <c r="F436" s="1673"/>
      <c r="G436" s="1673"/>
      <c r="H436" s="1673"/>
      <c r="I436" s="1673"/>
      <c r="J436" s="1673"/>
      <c r="K436" s="1673"/>
      <c r="L436" s="1673"/>
      <c r="M436" s="1673"/>
      <c r="N436" s="1673"/>
      <c r="O436" s="1673"/>
      <c r="P436" s="1673"/>
      <c r="Q436" s="1673"/>
      <c r="R436" s="1673"/>
      <c r="S436" s="1673"/>
      <c r="T436" s="1673"/>
      <c r="U436" s="1673"/>
      <c r="V436" s="1673"/>
      <c r="W436" s="1673"/>
      <c r="X436" s="1673"/>
      <c r="Y436" s="1673">
        <v>0</v>
      </c>
      <c r="Z436" s="1673">
        <v>0</v>
      </c>
      <c r="AA436" s="1673">
        <v>0</v>
      </c>
      <c r="AB436" s="1673">
        <v>0</v>
      </c>
      <c r="AC436" s="1673">
        <v>0</v>
      </c>
      <c r="AD436" s="1673">
        <v>0</v>
      </c>
      <c r="AE436" s="1673">
        <v>0</v>
      </c>
      <c r="AF436" s="1673">
        <v>0</v>
      </c>
      <c r="AG436" s="1673">
        <v>0</v>
      </c>
      <c r="AH436" s="1673">
        <v>0</v>
      </c>
    </row>
    <row r="437" spans="1:34" ht="30" customHeight="1">
      <c r="A437" s="2021"/>
      <c r="B437" s="991" t="s">
        <v>808</v>
      </c>
      <c r="C437" s="1673">
        <f t="shared" si="35"/>
        <v>0</v>
      </c>
      <c r="D437" s="1673"/>
      <c r="E437" s="1673"/>
      <c r="F437" s="1673"/>
      <c r="G437" s="1673"/>
      <c r="H437" s="1673"/>
      <c r="I437" s="1673"/>
      <c r="J437" s="1673"/>
      <c r="K437" s="1673"/>
      <c r="L437" s="1673"/>
      <c r="M437" s="1673"/>
      <c r="N437" s="1673"/>
      <c r="O437" s="1673"/>
      <c r="P437" s="1673"/>
      <c r="Q437" s="1673"/>
      <c r="R437" s="1673"/>
      <c r="S437" s="1673"/>
      <c r="T437" s="1673"/>
      <c r="U437" s="1673"/>
      <c r="V437" s="1673"/>
      <c r="W437" s="1673"/>
      <c r="X437" s="1673"/>
      <c r="Y437" s="1673">
        <v>0</v>
      </c>
      <c r="Z437" s="1673">
        <v>0</v>
      </c>
      <c r="AA437" s="1673">
        <v>0</v>
      </c>
      <c r="AB437" s="1673">
        <v>0</v>
      </c>
      <c r="AC437" s="1673">
        <v>0</v>
      </c>
      <c r="AD437" s="1673">
        <v>0</v>
      </c>
      <c r="AE437" s="1673">
        <v>0</v>
      </c>
      <c r="AF437" s="1673">
        <v>0</v>
      </c>
      <c r="AG437" s="1673">
        <v>0</v>
      </c>
      <c r="AH437" s="1673">
        <v>0</v>
      </c>
    </row>
    <row r="438" spans="1:34" ht="30" customHeight="1">
      <c r="A438" s="2021"/>
      <c r="B438" s="1011" t="s">
        <v>821</v>
      </c>
      <c r="C438" s="1673">
        <f t="shared" si="35"/>
        <v>0</v>
      </c>
      <c r="D438" s="1673"/>
      <c r="E438" s="1673"/>
      <c r="F438" s="1673"/>
      <c r="G438" s="1673"/>
      <c r="H438" s="1673"/>
      <c r="I438" s="1673"/>
      <c r="J438" s="1673"/>
      <c r="K438" s="1673"/>
      <c r="L438" s="1673"/>
      <c r="M438" s="1673"/>
      <c r="N438" s="1673"/>
      <c r="O438" s="1673"/>
      <c r="P438" s="1673"/>
      <c r="Q438" s="1673"/>
      <c r="R438" s="1673"/>
      <c r="S438" s="1673"/>
      <c r="T438" s="1673"/>
      <c r="U438" s="1673"/>
      <c r="V438" s="1673"/>
      <c r="W438" s="1673"/>
      <c r="X438" s="1673"/>
      <c r="Y438" s="1673">
        <v>0</v>
      </c>
      <c r="Z438" s="1673">
        <v>0</v>
      </c>
      <c r="AA438" s="1673">
        <v>0</v>
      </c>
      <c r="AB438" s="1673">
        <v>0</v>
      </c>
      <c r="AC438" s="1673">
        <v>0</v>
      </c>
      <c r="AD438" s="1673">
        <v>0</v>
      </c>
      <c r="AE438" s="1673">
        <v>0</v>
      </c>
      <c r="AF438" s="1673">
        <v>0</v>
      </c>
      <c r="AG438" s="1673">
        <v>0</v>
      </c>
      <c r="AH438" s="1673">
        <v>0</v>
      </c>
    </row>
    <row r="439" spans="1:34" ht="30" customHeight="1">
      <c r="A439" s="2021"/>
      <c r="B439" s="1011" t="s">
        <v>822</v>
      </c>
      <c r="C439" s="1673">
        <f t="shared" si="35"/>
        <v>0</v>
      </c>
      <c r="D439" s="1673"/>
      <c r="E439" s="1673"/>
      <c r="F439" s="1673"/>
      <c r="G439" s="1673"/>
      <c r="H439" s="1673"/>
      <c r="I439" s="1673"/>
      <c r="J439" s="1673"/>
      <c r="K439" s="1673"/>
      <c r="L439" s="1673"/>
      <c r="M439" s="1673"/>
      <c r="N439" s="1673"/>
      <c r="O439" s="1673"/>
      <c r="P439" s="1673"/>
      <c r="Q439" s="1673"/>
      <c r="R439" s="1673"/>
      <c r="S439" s="1673"/>
      <c r="T439" s="1673"/>
      <c r="U439" s="1673"/>
      <c r="V439" s="1673"/>
      <c r="W439" s="1673"/>
      <c r="X439" s="1673"/>
      <c r="Y439" s="1673">
        <v>0</v>
      </c>
      <c r="Z439" s="1673">
        <v>0</v>
      </c>
      <c r="AA439" s="1673">
        <v>0</v>
      </c>
      <c r="AB439" s="1673">
        <v>0</v>
      </c>
      <c r="AC439" s="1673">
        <v>0</v>
      </c>
      <c r="AD439" s="1673">
        <v>0</v>
      </c>
      <c r="AE439" s="1673">
        <v>0</v>
      </c>
      <c r="AF439" s="1673">
        <v>0</v>
      </c>
      <c r="AG439" s="1673">
        <v>0</v>
      </c>
      <c r="AH439" s="1673">
        <v>0</v>
      </c>
    </row>
    <row r="440" spans="1:34" ht="19.5" customHeight="1">
      <c r="A440" s="2021"/>
      <c r="B440" s="1249" t="s">
        <v>952</v>
      </c>
      <c r="C440" s="1673">
        <f t="shared" si="35"/>
        <v>0</v>
      </c>
      <c r="D440" s="1673"/>
      <c r="E440" s="1673"/>
      <c r="F440" s="1673"/>
      <c r="G440" s="1673"/>
      <c r="H440" s="1673"/>
      <c r="I440" s="1673"/>
      <c r="J440" s="1673"/>
      <c r="K440" s="1673"/>
      <c r="L440" s="1673"/>
      <c r="M440" s="1673"/>
      <c r="N440" s="1673"/>
      <c r="O440" s="1673"/>
      <c r="P440" s="1673"/>
      <c r="Q440" s="1673"/>
      <c r="R440" s="1673"/>
      <c r="S440" s="1673"/>
      <c r="T440" s="1673"/>
      <c r="U440" s="1673"/>
      <c r="V440" s="1673"/>
      <c r="W440" s="1673"/>
      <c r="X440" s="1673"/>
      <c r="Y440" s="1673">
        <v>0</v>
      </c>
      <c r="Z440" s="1673">
        <v>0</v>
      </c>
      <c r="AA440" s="1673">
        <v>0</v>
      </c>
      <c r="AB440" s="1673">
        <v>0</v>
      </c>
      <c r="AC440" s="1673">
        <v>0</v>
      </c>
      <c r="AD440" s="1673">
        <v>0</v>
      </c>
      <c r="AE440" s="1673">
        <v>0</v>
      </c>
      <c r="AF440" s="1673">
        <v>0</v>
      </c>
      <c r="AG440" s="1673">
        <v>0</v>
      </c>
      <c r="AH440" s="1673">
        <v>0</v>
      </c>
    </row>
    <row r="441" spans="1:34" ht="19.5" customHeight="1">
      <c r="A441" s="2392" t="s">
        <v>827</v>
      </c>
      <c r="B441" s="1675" t="s">
        <v>41</v>
      </c>
      <c r="C441" s="1676">
        <f t="shared" si="35"/>
        <v>74.09</v>
      </c>
      <c r="D441" s="1675">
        <f>SUM('서구 배수관'!D442:'서구 배수관'!D463)</f>
        <v>74.09</v>
      </c>
      <c r="E441" s="1675">
        <f>SUM('서구 배수관'!E442:'서구 배수관'!E463)</f>
        <v>0</v>
      </c>
      <c r="F441" s="1675">
        <f>SUM('서구 배수관'!F442:'서구 배수관'!F463)</f>
        <v>0</v>
      </c>
      <c r="G441" s="1675">
        <f>SUM('서구 배수관'!G442:'서구 배수관'!G463)</f>
        <v>0</v>
      </c>
      <c r="H441" s="1675">
        <f>SUM('서구 배수관'!H442:'서구 배수관'!H463)</f>
        <v>0</v>
      </c>
      <c r="I441" s="1675">
        <f>SUM('서구 배수관'!I442:'서구 배수관'!I463)</f>
        <v>0</v>
      </c>
      <c r="J441" s="1675">
        <f>SUM('서구 배수관'!J442:'서구 배수관'!J463)</f>
        <v>0</v>
      </c>
      <c r="K441" s="1675">
        <f>SUM('서구 배수관'!K442:'서구 배수관'!K463)</f>
        <v>0</v>
      </c>
      <c r="L441" s="1675">
        <f>SUM('서구 배수관'!L442:'서구 배수관'!L463)</f>
        <v>0</v>
      </c>
      <c r="M441" s="1675">
        <f>SUM('서구 배수관'!M442:'서구 배수관'!M463)</f>
        <v>0</v>
      </c>
      <c r="N441" s="1675">
        <f>SUM('서구 배수관'!N442:'서구 배수관'!N463)</f>
        <v>0</v>
      </c>
      <c r="O441" s="1675">
        <f>SUM('서구 배수관'!O442:'서구 배수관'!O463)</f>
        <v>0</v>
      </c>
      <c r="P441" s="1675">
        <f>SUM('서구 배수관'!P442:'서구 배수관'!P463)</f>
        <v>0</v>
      </c>
      <c r="Q441" s="1675">
        <f>SUM('서구 배수관'!Q442:'서구 배수관'!Q463)</f>
        <v>0</v>
      </c>
      <c r="R441" s="1675">
        <f>SUM('서구 배수관'!R442:'서구 배수관'!R463)</f>
        <v>0</v>
      </c>
      <c r="S441" s="1675">
        <f>SUM('서구 배수관'!S442:'서구 배수관'!S463)</f>
        <v>0</v>
      </c>
      <c r="T441" s="1675">
        <f>SUM('서구 배수관'!T442:'서구 배수관'!T463)</f>
        <v>0</v>
      </c>
      <c r="U441" s="1675">
        <f>SUM('서구 배수관'!U442:'서구 배수관'!U463)</f>
        <v>0</v>
      </c>
      <c r="V441" s="1675">
        <f>SUM('서구 배수관'!V442:'서구 배수관'!V463)</f>
        <v>0</v>
      </c>
      <c r="W441" s="1675">
        <f>SUM('서구 배수관'!W442:'서구 배수관'!W463)</f>
        <v>0</v>
      </c>
      <c r="X441" s="1675">
        <f>SUM('서구 배수관'!X442:'서구 배수관'!X463)</f>
        <v>0</v>
      </c>
      <c r="Y441" s="1675">
        <f>SUM('서구 배수관'!Y442:'서구 배수관'!Y463)</f>
        <v>0</v>
      </c>
      <c r="Z441" s="1675">
        <f>SUM('서구 배수관'!Z442:'서구 배수관'!Z463)</f>
        <v>0</v>
      </c>
      <c r="AA441" s="1675">
        <f>SUM('서구 배수관'!AA442:'서구 배수관'!AA463)</f>
        <v>0</v>
      </c>
      <c r="AB441" s="1675">
        <f>SUM('서구 배수관'!AB442:'서구 배수관'!AB463)</f>
        <v>0</v>
      </c>
      <c r="AC441" s="1675">
        <f>SUM('서구 배수관'!AC442:'서구 배수관'!AC463)</f>
        <v>0</v>
      </c>
      <c r="AD441" s="1675">
        <f>SUM('서구 배수관'!AD442:'서구 배수관'!AD463)</f>
        <v>0</v>
      </c>
      <c r="AE441" s="1675">
        <f>SUM('서구 배수관'!AE442:'서구 배수관'!AE463)</f>
        <v>0</v>
      </c>
      <c r="AF441" s="1675">
        <f>SUM('서구 배수관'!AF442:'서구 배수관'!AF463)</f>
        <v>0</v>
      </c>
      <c r="AG441" s="1675">
        <f>SUM('서구 배수관'!AG442:'서구 배수관'!AG463)</f>
        <v>0</v>
      </c>
      <c r="AH441" s="1675">
        <f>SUM('서구 배수관'!AH442:'서구 배수관'!AH463)</f>
        <v>0</v>
      </c>
    </row>
    <row r="442" spans="1:34" ht="19.5" customHeight="1">
      <c r="A442" s="2392" t="s">
        <v>827</v>
      </c>
      <c r="B442" s="989" t="s">
        <v>951</v>
      </c>
      <c r="C442" s="1673">
        <f t="shared" si="35"/>
        <v>0</v>
      </c>
      <c r="D442" s="1673"/>
      <c r="E442" s="1673"/>
      <c r="F442" s="1673"/>
      <c r="G442" s="1673"/>
      <c r="H442" s="1673"/>
      <c r="I442" s="1673"/>
      <c r="J442" s="1673"/>
      <c r="K442" s="1673"/>
      <c r="L442" s="1673"/>
      <c r="M442" s="1673"/>
      <c r="N442" s="1673"/>
      <c r="O442" s="1673"/>
      <c r="P442" s="1673"/>
      <c r="Q442" s="1673"/>
      <c r="R442" s="1673"/>
      <c r="S442" s="1673"/>
      <c r="T442" s="1673"/>
      <c r="U442" s="1673"/>
      <c r="V442" s="1673"/>
      <c r="W442" s="1673"/>
      <c r="X442" s="1673"/>
      <c r="Y442" s="1673">
        <v>0</v>
      </c>
      <c r="Z442" s="1673">
        <v>0</v>
      </c>
      <c r="AA442" s="1673">
        <v>0</v>
      </c>
      <c r="AB442" s="1673">
        <v>0</v>
      </c>
      <c r="AC442" s="1673">
        <v>0</v>
      </c>
      <c r="AD442" s="1673">
        <v>0</v>
      </c>
      <c r="AE442" s="1673">
        <v>0</v>
      </c>
      <c r="AF442" s="1673">
        <v>0</v>
      </c>
      <c r="AG442" s="1673">
        <v>0</v>
      </c>
      <c r="AH442" s="1673">
        <v>0</v>
      </c>
    </row>
    <row r="443" spans="1:34" ht="30" customHeight="1">
      <c r="A443" s="2019"/>
      <c r="B443" s="989" t="s">
        <v>796</v>
      </c>
      <c r="C443" s="1673">
        <f t="shared" si="35"/>
        <v>0</v>
      </c>
      <c r="D443" s="1673"/>
      <c r="E443" s="1673"/>
      <c r="F443" s="1673"/>
      <c r="G443" s="1673"/>
      <c r="H443" s="1673"/>
      <c r="I443" s="1673"/>
      <c r="J443" s="1673"/>
      <c r="K443" s="1673"/>
      <c r="L443" s="1673"/>
      <c r="M443" s="1673"/>
      <c r="N443" s="1673"/>
      <c r="O443" s="1673"/>
      <c r="P443" s="1673"/>
      <c r="Q443" s="1673"/>
      <c r="R443" s="1673"/>
      <c r="S443" s="1673"/>
      <c r="T443" s="1673"/>
      <c r="U443" s="1673"/>
      <c r="V443" s="1673"/>
      <c r="W443" s="1673"/>
      <c r="X443" s="1673"/>
      <c r="Y443" s="1673">
        <v>0</v>
      </c>
      <c r="Z443" s="1673">
        <v>0</v>
      </c>
      <c r="AA443" s="1673">
        <v>0</v>
      </c>
      <c r="AB443" s="1673">
        <v>0</v>
      </c>
      <c r="AC443" s="1673">
        <v>0</v>
      </c>
      <c r="AD443" s="1673">
        <v>0</v>
      </c>
      <c r="AE443" s="1673">
        <v>0</v>
      </c>
      <c r="AF443" s="1673">
        <v>0</v>
      </c>
      <c r="AG443" s="1673">
        <v>0</v>
      </c>
      <c r="AH443" s="1673">
        <v>0</v>
      </c>
    </row>
    <row r="444" spans="1:34" ht="30" customHeight="1">
      <c r="A444" s="2019"/>
      <c r="B444" s="989" t="s">
        <v>797</v>
      </c>
      <c r="C444" s="1673">
        <f t="shared" si="35"/>
        <v>0</v>
      </c>
      <c r="D444" s="1673"/>
      <c r="E444" s="1673"/>
      <c r="F444" s="1673"/>
      <c r="G444" s="1673"/>
      <c r="H444" s="1673"/>
      <c r="I444" s="1673"/>
      <c r="J444" s="1673"/>
      <c r="K444" s="1673"/>
      <c r="L444" s="1673"/>
      <c r="M444" s="1673"/>
      <c r="N444" s="1673"/>
      <c r="O444" s="1673"/>
      <c r="P444" s="1673"/>
      <c r="Q444" s="1673"/>
      <c r="R444" s="1673"/>
      <c r="S444" s="1673"/>
      <c r="T444" s="1673"/>
      <c r="U444" s="1673"/>
      <c r="V444" s="1673"/>
      <c r="W444" s="1673"/>
      <c r="X444" s="1673"/>
      <c r="Y444" s="1673">
        <v>0</v>
      </c>
      <c r="Z444" s="1673">
        <v>0</v>
      </c>
      <c r="AA444" s="1673">
        <v>0</v>
      </c>
      <c r="AB444" s="1673">
        <v>0</v>
      </c>
      <c r="AC444" s="1673">
        <v>0</v>
      </c>
      <c r="AD444" s="1673">
        <v>0</v>
      </c>
      <c r="AE444" s="1673">
        <v>0</v>
      </c>
      <c r="AF444" s="1673">
        <v>0</v>
      </c>
      <c r="AG444" s="1673">
        <v>0</v>
      </c>
      <c r="AH444" s="1673">
        <v>0</v>
      </c>
    </row>
    <row r="445" spans="1:34" ht="30" customHeight="1">
      <c r="A445" s="2019"/>
      <c r="B445" s="989" t="s">
        <v>798</v>
      </c>
      <c r="C445" s="1673">
        <f t="shared" si="35"/>
        <v>0</v>
      </c>
      <c r="D445" s="1673"/>
      <c r="E445" s="1673"/>
      <c r="F445" s="1673"/>
      <c r="G445" s="1673"/>
      <c r="H445" s="1673"/>
      <c r="I445" s="1673"/>
      <c r="J445" s="1673"/>
      <c r="K445" s="1673"/>
      <c r="L445" s="1673"/>
      <c r="M445" s="1673"/>
      <c r="N445" s="1673"/>
      <c r="O445" s="1673"/>
      <c r="P445" s="1673"/>
      <c r="Q445" s="1673"/>
      <c r="R445" s="1673"/>
      <c r="S445" s="1673"/>
      <c r="T445" s="1673"/>
      <c r="U445" s="1673"/>
      <c r="V445" s="1673"/>
      <c r="W445" s="1673"/>
      <c r="X445" s="1673"/>
      <c r="Y445" s="1673">
        <v>0</v>
      </c>
      <c r="Z445" s="1673">
        <v>0</v>
      </c>
      <c r="AA445" s="1673">
        <v>0</v>
      </c>
      <c r="AB445" s="1673">
        <v>0</v>
      </c>
      <c r="AC445" s="1673">
        <v>0</v>
      </c>
      <c r="AD445" s="1673">
        <v>0</v>
      </c>
      <c r="AE445" s="1673">
        <v>0</v>
      </c>
      <c r="AF445" s="1673">
        <v>0</v>
      </c>
      <c r="AG445" s="1673">
        <v>0</v>
      </c>
      <c r="AH445" s="1673">
        <v>0</v>
      </c>
    </row>
    <row r="446" spans="1:34" ht="30" customHeight="1">
      <c r="A446" s="2019"/>
      <c r="B446" s="989" t="s">
        <v>780</v>
      </c>
      <c r="C446" s="1673">
        <f t="shared" si="35"/>
        <v>0</v>
      </c>
      <c r="D446" s="1673"/>
      <c r="E446" s="1673"/>
      <c r="F446" s="1673"/>
      <c r="G446" s="1673"/>
      <c r="H446" s="1673"/>
      <c r="I446" s="1673"/>
      <c r="J446" s="1673"/>
      <c r="K446" s="1673"/>
      <c r="L446" s="1673"/>
      <c r="M446" s="1673"/>
      <c r="N446" s="1673"/>
      <c r="O446" s="1673"/>
      <c r="P446" s="1673"/>
      <c r="Q446" s="1673"/>
      <c r="R446" s="1673"/>
      <c r="S446" s="1673"/>
      <c r="T446" s="1673"/>
      <c r="U446" s="1673"/>
      <c r="V446" s="1673"/>
      <c r="W446" s="1673"/>
      <c r="X446" s="1673"/>
      <c r="Y446" s="1673">
        <v>0</v>
      </c>
      <c r="Z446" s="1673">
        <v>0</v>
      </c>
      <c r="AA446" s="1673">
        <v>0</v>
      </c>
      <c r="AB446" s="1673">
        <v>0</v>
      </c>
      <c r="AC446" s="1673">
        <v>0</v>
      </c>
      <c r="AD446" s="1673">
        <v>0</v>
      </c>
      <c r="AE446" s="1673">
        <v>0</v>
      </c>
      <c r="AF446" s="1673">
        <v>0</v>
      </c>
      <c r="AG446" s="1673">
        <v>0</v>
      </c>
      <c r="AH446" s="1673">
        <v>0</v>
      </c>
    </row>
    <row r="447" spans="1:34" ht="30" customHeight="1">
      <c r="A447" s="2019"/>
      <c r="B447" s="991" t="s">
        <v>781</v>
      </c>
      <c r="C447" s="1673">
        <f t="shared" si="35"/>
        <v>74.09</v>
      </c>
      <c r="D447" s="1673">
        <v>74.09</v>
      </c>
      <c r="E447" s="1673"/>
      <c r="F447" s="1673"/>
      <c r="G447" s="1673"/>
      <c r="H447" s="1673"/>
      <c r="I447" s="1673"/>
      <c r="J447" s="1673"/>
      <c r="K447" s="1673"/>
      <c r="L447" s="1673"/>
      <c r="M447" s="1673"/>
      <c r="N447" s="1673"/>
      <c r="O447" s="1673"/>
      <c r="P447" s="1673"/>
      <c r="Q447" s="1673"/>
      <c r="R447" s="1673"/>
      <c r="S447" s="1673"/>
      <c r="T447" s="1673"/>
      <c r="U447" s="1673"/>
      <c r="V447" s="1673"/>
      <c r="W447" s="1673"/>
      <c r="X447" s="1673"/>
      <c r="Y447" s="1673">
        <v>0</v>
      </c>
      <c r="Z447" s="1673">
        <v>0</v>
      </c>
      <c r="AA447" s="1673">
        <v>0</v>
      </c>
      <c r="AB447" s="1673">
        <v>0</v>
      </c>
      <c r="AC447" s="1673">
        <v>0</v>
      </c>
      <c r="AD447" s="1673">
        <v>0</v>
      </c>
      <c r="AE447" s="1673">
        <v>0</v>
      </c>
      <c r="AF447" s="1673">
        <v>0</v>
      </c>
      <c r="AG447" s="1673">
        <v>0</v>
      </c>
      <c r="AH447" s="1673">
        <v>0</v>
      </c>
    </row>
    <row r="448" spans="1:34" ht="30" customHeight="1">
      <c r="A448" s="2019"/>
      <c r="B448" s="991" t="s">
        <v>786</v>
      </c>
      <c r="C448" s="1673">
        <f t="shared" si="35"/>
        <v>0</v>
      </c>
      <c r="D448" s="1673"/>
      <c r="E448" s="1673"/>
      <c r="F448" s="1673"/>
      <c r="G448" s="1673"/>
      <c r="H448" s="1673"/>
      <c r="I448" s="1673"/>
      <c r="J448" s="1673"/>
      <c r="K448" s="1673"/>
      <c r="L448" s="1673"/>
      <c r="M448" s="1673"/>
      <c r="N448" s="1673"/>
      <c r="O448" s="1673"/>
      <c r="P448" s="1673"/>
      <c r="Q448" s="1673"/>
      <c r="R448" s="1673"/>
      <c r="S448" s="1673"/>
      <c r="T448" s="1673"/>
      <c r="U448" s="1673"/>
      <c r="V448" s="1673"/>
      <c r="W448" s="1673"/>
      <c r="X448" s="1673"/>
      <c r="Y448" s="1673">
        <v>0</v>
      </c>
      <c r="Z448" s="1673">
        <v>0</v>
      </c>
      <c r="AA448" s="1673">
        <v>0</v>
      </c>
      <c r="AB448" s="1673">
        <v>0</v>
      </c>
      <c r="AC448" s="1673">
        <v>0</v>
      </c>
      <c r="AD448" s="1673">
        <v>0</v>
      </c>
      <c r="AE448" s="1673">
        <v>0</v>
      </c>
      <c r="AF448" s="1673">
        <v>0</v>
      </c>
      <c r="AG448" s="1673">
        <v>0</v>
      </c>
      <c r="AH448" s="1673">
        <v>0</v>
      </c>
    </row>
    <row r="449" spans="1:34" ht="30" customHeight="1">
      <c r="A449" s="2019"/>
      <c r="B449" s="991" t="s">
        <v>799</v>
      </c>
      <c r="C449" s="1673">
        <f t="shared" si="35"/>
        <v>0</v>
      </c>
      <c r="D449" s="1673"/>
      <c r="E449" s="1673"/>
      <c r="F449" s="1673"/>
      <c r="G449" s="1673"/>
      <c r="H449" s="1673"/>
      <c r="I449" s="1673"/>
      <c r="J449" s="1673"/>
      <c r="K449" s="1673"/>
      <c r="L449" s="1673"/>
      <c r="M449" s="1673"/>
      <c r="N449" s="1673"/>
      <c r="O449" s="1673"/>
      <c r="P449" s="1673"/>
      <c r="Q449" s="1673"/>
      <c r="R449" s="1673"/>
      <c r="S449" s="1673"/>
      <c r="T449" s="1673"/>
      <c r="U449" s="1673"/>
      <c r="V449" s="1673"/>
      <c r="W449" s="1673"/>
      <c r="X449" s="1673"/>
      <c r="Y449" s="1673">
        <v>0</v>
      </c>
      <c r="Z449" s="1673">
        <v>0</v>
      </c>
      <c r="AA449" s="1673">
        <v>0</v>
      </c>
      <c r="AB449" s="1673">
        <v>0</v>
      </c>
      <c r="AC449" s="1673">
        <v>0</v>
      </c>
      <c r="AD449" s="1673">
        <v>0</v>
      </c>
      <c r="AE449" s="1673">
        <v>0</v>
      </c>
      <c r="AF449" s="1673">
        <v>0</v>
      </c>
      <c r="AG449" s="1673">
        <v>0</v>
      </c>
      <c r="AH449" s="1673">
        <v>0</v>
      </c>
    </row>
    <row r="450" spans="1:34" ht="30" customHeight="1">
      <c r="A450" s="2019"/>
      <c r="B450" s="991" t="s">
        <v>787</v>
      </c>
      <c r="C450" s="1673">
        <f t="shared" si="35"/>
        <v>0</v>
      </c>
      <c r="D450" s="1673"/>
      <c r="E450" s="1673"/>
      <c r="F450" s="1673"/>
      <c r="G450" s="1673"/>
      <c r="H450" s="1673"/>
      <c r="I450" s="1673"/>
      <c r="J450" s="1673"/>
      <c r="K450" s="1673"/>
      <c r="L450" s="1673"/>
      <c r="M450" s="1673"/>
      <c r="N450" s="1673"/>
      <c r="O450" s="1673"/>
      <c r="P450" s="1673"/>
      <c r="Q450" s="1673"/>
      <c r="R450" s="1673"/>
      <c r="S450" s="1673"/>
      <c r="T450" s="1673"/>
      <c r="U450" s="1673"/>
      <c r="V450" s="1673"/>
      <c r="W450" s="1673"/>
      <c r="X450" s="1673"/>
      <c r="Y450" s="1673">
        <v>0</v>
      </c>
      <c r="Z450" s="1673">
        <v>0</v>
      </c>
      <c r="AA450" s="1673">
        <v>0</v>
      </c>
      <c r="AB450" s="1673">
        <v>0</v>
      </c>
      <c r="AC450" s="1673">
        <v>0</v>
      </c>
      <c r="AD450" s="1673">
        <v>0</v>
      </c>
      <c r="AE450" s="1673">
        <v>0</v>
      </c>
      <c r="AF450" s="1673">
        <v>0</v>
      </c>
      <c r="AG450" s="1673">
        <v>0</v>
      </c>
      <c r="AH450" s="1673">
        <v>0</v>
      </c>
    </row>
    <row r="451" spans="1:34" s="1710" customFormat="1" ht="30" customHeight="1">
      <c r="A451" s="2019"/>
      <c r="B451" s="991" t="s">
        <v>1533</v>
      </c>
      <c r="C451" s="1673">
        <f>SUM(D451:AH451)</f>
        <v>0</v>
      </c>
      <c r="D451" s="1673">
        <v>0</v>
      </c>
      <c r="E451" s="1673">
        <v>0</v>
      </c>
      <c r="F451" s="1673">
        <v>0</v>
      </c>
      <c r="G451" s="1673">
        <v>0</v>
      </c>
      <c r="H451" s="1673">
        <v>0</v>
      </c>
      <c r="I451" s="1673">
        <v>0</v>
      </c>
      <c r="J451" s="1673">
        <v>0</v>
      </c>
      <c r="K451" s="1673">
        <v>0</v>
      </c>
      <c r="L451" s="1673">
        <v>0</v>
      </c>
      <c r="M451" s="1673">
        <v>0</v>
      </c>
      <c r="N451" s="1673">
        <v>0</v>
      </c>
      <c r="O451" s="1673">
        <v>0</v>
      </c>
      <c r="P451" s="1673">
        <v>0</v>
      </c>
      <c r="Q451" s="1673">
        <v>0</v>
      </c>
      <c r="R451" s="1673">
        <v>0</v>
      </c>
      <c r="S451" s="1673">
        <v>0</v>
      </c>
      <c r="T451" s="1673">
        <v>0</v>
      </c>
      <c r="U451" s="1673">
        <v>0</v>
      </c>
      <c r="V451" s="1673">
        <v>0</v>
      </c>
      <c r="W451" s="1673">
        <v>0</v>
      </c>
      <c r="X451" s="1673">
        <v>0</v>
      </c>
      <c r="Y451" s="1673">
        <v>0</v>
      </c>
      <c r="Z451" s="1673">
        <v>0</v>
      </c>
      <c r="AA451" s="1673">
        <v>0</v>
      </c>
      <c r="AB451" s="1673">
        <v>0</v>
      </c>
      <c r="AC451" s="1673">
        <v>0</v>
      </c>
      <c r="AD451" s="1673">
        <v>0</v>
      </c>
      <c r="AE451" s="1673">
        <v>0</v>
      </c>
      <c r="AF451" s="1673">
        <v>0</v>
      </c>
      <c r="AG451" s="1673">
        <v>0</v>
      </c>
      <c r="AH451" s="1673">
        <v>0</v>
      </c>
    </row>
    <row r="452" spans="1:34" s="1710" customFormat="1" ht="30" customHeight="1">
      <c r="A452" s="2019"/>
      <c r="B452" s="991" t="s">
        <v>1534</v>
      </c>
      <c r="C452" s="1673">
        <f>SUM(D452:AH452)</f>
        <v>0</v>
      </c>
      <c r="D452" s="1673">
        <v>0</v>
      </c>
      <c r="E452" s="1673">
        <v>0</v>
      </c>
      <c r="F452" s="1673">
        <v>0</v>
      </c>
      <c r="G452" s="1673">
        <v>0</v>
      </c>
      <c r="H452" s="1673">
        <v>0</v>
      </c>
      <c r="I452" s="1673">
        <v>0</v>
      </c>
      <c r="J452" s="1673">
        <v>0</v>
      </c>
      <c r="K452" s="1673">
        <v>0</v>
      </c>
      <c r="L452" s="1673">
        <v>0</v>
      </c>
      <c r="M452" s="1673">
        <v>0</v>
      </c>
      <c r="N452" s="1673">
        <v>0</v>
      </c>
      <c r="O452" s="1673">
        <v>0</v>
      </c>
      <c r="P452" s="1673">
        <v>0</v>
      </c>
      <c r="Q452" s="1673">
        <v>0</v>
      </c>
      <c r="R452" s="1673">
        <v>0</v>
      </c>
      <c r="S452" s="1673">
        <v>0</v>
      </c>
      <c r="T452" s="1673">
        <v>0</v>
      </c>
      <c r="U452" s="1673">
        <v>0</v>
      </c>
      <c r="V452" s="1673">
        <v>0</v>
      </c>
      <c r="W452" s="1673">
        <v>0</v>
      </c>
      <c r="X452" s="1673">
        <v>0</v>
      </c>
      <c r="Y452" s="1673">
        <v>0</v>
      </c>
      <c r="Z452" s="1673">
        <v>0</v>
      </c>
      <c r="AA452" s="1673">
        <v>0</v>
      </c>
      <c r="AB452" s="1673">
        <v>0</v>
      </c>
      <c r="AC452" s="1673">
        <v>0</v>
      </c>
      <c r="AD452" s="1673">
        <v>0</v>
      </c>
      <c r="AE452" s="1673">
        <v>0</v>
      </c>
      <c r="AF452" s="1673">
        <v>0</v>
      </c>
      <c r="AG452" s="1673">
        <v>0</v>
      </c>
      <c r="AH452" s="1673">
        <v>0</v>
      </c>
    </row>
    <row r="453" spans="1:34" s="1710" customFormat="1" ht="30" customHeight="1">
      <c r="A453" s="2019"/>
      <c r="B453" s="989" t="s">
        <v>1535</v>
      </c>
      <c r="C453" s="1673">
        <f>SUM(D453:AH453)</f>
        <v>0</v>
      </c>
      <c r="D453" s="1673">
        <v>0</v>
      </c>
      <c r="E453" s="1673">
        <v>0</v>
      </c>
      <c r="F453" s="1673">
        <v>0</v>
      </c>
      <c r="G453" s="1673">
        <v>0</v>
      </c>
      <c r="H453" s="1673">
        <v>0</v>
      </c>
      <c r="I453" s="1673">
        <v>0</v>
      </c>
      <c r="J453" s="1673">
        <v>0</v>
      </c>
      <c r="K453" s="1673">
        <v>0</v>
      </c>
      <c r="L453" s="1673">
        <v>0</v>
      </c>
      <c r="M453" s="1673">
        <v>0</v>
      </c>
      <c r="N453" s="1673">
        <v>0</v>
      </c>
      <c r="O453" s="1673">
        <v>0</v>
      </c>
      <c r="P453" s="1673">
        <v>0</v>
      </c>
      <c r="Q453" s="1673">
        <v>0</v>
      </c>
      <c r="R453" s="1673">
        <v>0</v>
      </c>
      <c r="S453" s="1673">
        <v>0</v>
      </c>
      <c r="T453" s="1673">
        <v>0</v>
      </c>
      <c r="U453" s="1673">
        <v>0</v>
      </c>
      <c r="V453" s="1673">
        <v>0</v>
      </c>
      <c r="W453" s="1673">
        <v>0</v>
      </c>
      <c r="X453" s="1673">
        <v>0</v>
      </c>
      <c r="Y453" s="1673">
        <v>0</v>
      </c>
      <c r="Z453" s="1673">
        <v>0</v>
      </c>
      <c r="AA453" s="1673">
        <v>0</v>
      </c>
      <c r="AB453" s="1673">
        <v>0</v>
      </c>
      <c r="AC453" s="1673">
        <v>0</v>
      </c>
      <c r="AD453" s="1673">
        <v>0</v>
      </c>
      <c r="AE453" s="1673">
        <v>0</v>
      </c>
      <c r="AF453" s="1673">
        <v>0</v>
      </c>
      <c r="AG453" s="1673">
        <v>0</v>
      </c>
      <c r="AH453" s="1673">
        <v>0</v>
      </c>
    </row>
    <row r="454" spans="1:34" ht="30" customHeight="1">
      <c r="A454" s="2019"/>
      <c r="B454" s="995" t="s">
        <v>802</v>
      </c>
      <c r="C454" s="1673">
        <f t="shared" si="35"/>
        <v>0</v>
      </c>
      <c r="D454" s="1673"/>
      <c r="E454" s="1673"/>
      <c r="F454" s="1673"/>
      <c r="G454" s="1673"/>
      <c r="H454" s="1673"/>
      <c r="I454" s="1673"/>
      <c r="J454" s="1673"/>
      <c r="K454" s="1673"/>
      <c r="L454" s="1673"/>
      <c r="M454" s="1673"/>
      <c r="N454" s="1673"/>
      <c r="O454" s="1673"/>
      <c r="P454" s="1673"/>
      <c r="Q454" s="1673"/>
      <c r="R454" s="1673"/>
      <c r="S454" s="1673"/>
      <c r="T454" s="1673"/>
      <c r="U454" s="1673"/>
      <c r="V454" s="1673"/>
      <c r="W454" s="1673"/>
      <c r="X454" s="1673"/>
      <c r="Y454" s="1673">
        <v>0</v>
      </c>
      <c r="Z454" s="1673">
        <v>0</v>
      </c>
      <c r="AA454" s="1673">
        <v>0</v>
      </c>
      <c r="AB454" s="1673">
        <v>0</v>
      </c>
      <c r="AC454" s="1673">
        <v>0</v>
      </c>
      <c r="AD454" s="1673">
        <v>0</v>
      </c>
      <c r="AE454" s="1673">
        <v>0</v>
      </c>
      <c r="AF454" s="1673">
        <v>0</v>
      </c>
      <c r="AG454" s="1673">
        <v>0</v>
      </c>
      <c r="AH454" s="1673">
        <v>0</v>
      </c>
    </row>
    <row r="455" spans="1:34" ht="30" customHeight="1">
      <c r="A455" s="2019"/>
      <c r="B455" s="995" t="s">
        <v>803</v>
      </c>
      <c r="C455" s="1673">
        <f t="shared" si="35"/>
        <v>0</v>
      </c>
      <c r="D455" s="1673"/>
      <c r="E455" s="1673"/>
      <c r="F455" s="1673"/>
      <c r="G455" s="1673"/>
      <c r="H455" s="1673"/>
      <c r="I455" s="1673"/>
      <c r="J455" s="1673"/>
      <c r="K455" s="1673"/>
      <c r="L455" s="1673"/>
      <c r="M455" s="1673"/>
      <c r="N455" s="1673"/>
      <c r="O455" s="1673"/>
      <c r="P455" s="1673"/>
      <c r="Q455" s="1673"/>
      <c r="R455" s="1673"/>
      <c r="S455" s="1673"/>
      <c r="T455" s="1673"/>
      <c r="U455" s="1673"/>
      <c r="V455" s="1673"/>
      <c r="W455" s="1673"/>
      <c r="X455" s="1673"/>
      <c r="Y455" s="1673">
        <v>0</v>
      </c>
      <c r="Z455" s="1673">
        <v>0</v>
      </c>
      <c r="AA455" s="1673">
        <v>0</v>
      </c>
      <c r="AB455" s="1673">
        <v>0</v>
      </c>
      <c r="AC455" s="1673">
        <v>0</v>
      </c>
      <c r="AD455" s="1673">
        <v>0</v>
      </c>
      <c r="AE455" s="1673">
        <v>0</v>
      </c>
      <c r="AF455" s="1673">
        <v>0</v>
      </c>
      <c r="AG455" s="1673">
        <v>0</v>
      </c>
      <c r="AH455" s="1673">
        <v>0</v>
      </c>
    </row>
    <row r="456" spans="1:34" ht="30" customHeight="1">
      <c r="A456" s="2019"/>
      <c r="B456" s="1011" t="s">
        <v>804</v>
      </c>
      <c r="C456" s="1673">
        <f t="shared" si="35"/>
        <v>0</v>
      </c>
      <c r="D456" s="1673"/>
      <c r="E456" s="1673"/>
      <c r="F456" s="1673"/>
      <c r="G456" s="1673"/>
      <c r="H456" s="1673"/>
      <c r="I456" s="1673"/>
      <c r="J456" s="1673"/>
      <c r="K456" s="1673"/>
      <c r="L456" s="1673"/>
      <c r="M456" s="1673"/>
      <c r="N456" s="1673"/>
      <c r="O456" s="1673"/>
      <c r="P456" s="1673"/>
      <c r="Q456" s="1673"/>
      <c r="R456" s="1673"/>
      <c r="S456" s="1673"/>
      <c r="T456" s="1673"/>
      <c r="U456" s="1673"/>
      <c r="V456" s="1673"/>
      <c r="W456" s="1673"/>
      <c r="X456" s="1673"/>
      <c r="Y456" s="1673">
        <v>0</v>
      </c>
      <c r="Z456" s="1673">
        <v>0</v>
      </c>
      <c r="AA456" s="1673">
        <v>0</v>
      </c>
      <c r="AB456" s="1673">
        <v>0</v>
      </c>
      <c r="AC456" s="1673">
        <v>0</v>
      </c>
      <c r="AD456" s="1673">
        <v>0</v>
      </c>
      <c r="AE456" s="1673">
        <v>0</v>
      </c>
      <c r="AF456" s="1673">
        <v>0</v>
      </c>
      <c r="AG456" s="1673">
        <v>0</v>
      </c>
      <c r="AH456" s="1673">
        <v>0</v>
      </c>
    </row>
    <row r="457" spans="1:34" ht="30" customHeight="1">
      <c r="A457" s="2019"/>
      <c r="B457" s="1011" t="s">
        <v>805</v>
      </c>
      <c r="C457" s="1673">
        <f t="shared" si="35"/>
        <v>0</v>
      </c>
      <c r="D457" s="1673"/>
      <c r="E457" s="1673"/>
      <c r="F457" s="1673"/>
      <c r="G457" s="1673"/>
      <c r="H457" s="1673"/>
      <c r="I457" s="1673"/>
      <c r="J457" s="1673"/>
      <c r="K457" s="1673"/>
      <c r="L457" s="1673"/>
      <c r="M457" s="1673"/>
      <c r="N457" s="1673"/>
      <c r="O457" s="1673"/>
      <c r="P457" s="1673"/>
      <c r="Q457" s="1673"/>
      <c r="R457" s="1673"/>
      <c r="S457" s="1673"/>
      <c r="T457" s="1673"/>
      <c r="U457" s="1673"/>
      <c r="V457" s="1673"/>
      <c r="W457" s="1673"/>
      <c r="X457" s="1673"/>
      <c r="Y457" s="1673">
        <v>0</v>
      </c>
      <c r="Z457" s="1673">
        <v>0</v>
      </c>
      <c r="AA457" s="1673">
        <v>0</v>
      </c>
      <c r="AB457" s="1673">
        <v>0</v>
      </c>
      <c r="AC457" s="1673">
        <v>0</v>
      </c>
      <c r="AD457" s="1673">
        <v>0</v>
      </c>
      <c r="AE457" s="1673">
        <v>0</v>
      </c>
      <c r="AF457" s="1673">
        <v>0</v>
      </c>
      <c r="AG457" s="1673">
        <v>0</v>
      </c>
      <c r="AH457" s="1673">
        <v>0</v>
      </c>
    </row>
    <row r="458" spans="1:34" s="1708" customFormat="1" ht="30" customHeight="1">
      <c r="A458" s="2019"/>
      <c r="B458" s="1011" t="s">
        <v>1536</v>
      </c>
      <c r="C458" s="1673">
        <f>SUM(D458:AH458)</f>
        <v>0</v>
      </c>
      <c r="D458" s="1673">
        <v>0</v>
      </c>
      <c r="E458" s="1673">
        <v>0</v>
      </c>
      <c r="F458" s="1673">
        <v>0</v>
      </c>
      <c r="G458" s="1673">
        <v>0</v>
      </c>
      <c r="H458" s="1673">
        <v>0</v>
      </c>
      <c r="I458" s="1673">
        <v>0</v>
      </c>
      <c r="J458" s="1673">
        <v>0</v>
      </c>
      <c r="K458" s="1673">
        <v>0</v>
      </c>
      <c r="L458" s="1673">
        <v>0</v>
      </c>
      <c r="M458" s="1673">
        <v>0</v>
      </c>
      <c r="N458" s="1673">
        <v>0</v>
      </c>
      <c r="O458" s="1673">
        <v>0</v>
      </c>
      <c r="P458" s="1673">
        <v>0</v>
      </c>
      <c r="Q458" s="1673">
        <v>0</v>
      </c>
      <c r="R458" s="1673">
        <v>0</v>
      </c>
      <c r="S458" s="1673">
        <v>0</v>
      </c>
      <c r="T458" s="1673">
        <v>0</v>
      </c>
      <c r="U458" s="1673">
        <v>0</v>
      </c>
      <c r="V458" s="1673">
        <v>0</v>
      </c>
      <c r="W458" s="1673">
        <v>0</v>
      </c>
      <c r="X458" s="1673">
        <v>0</v>
      </c>
      <c r="Y458" s="1673">
        <v>0</v>
      </c>
      <c r="Z458" s="1673">
        <v>0</v>
      </c>
      <c r="AA458" s="1673">
        <v>0</v>
      </c>
      <c r="AB458" s="1673">
        <v>0</v>
      </c>
      <c r="AC458" s="1673">
        <v>0</v>
      </c>
      <c r="AD458" s="1673">
        <v>0</v>
      </c>
      <c r="AE458" s="1673">
        <v>0</v>
      </c>
      <c r="AF458" s="1673">
        <v>0</v>
      </c>
      <c r="AG458" s="1673">
        <v>0</v>
      </c>
      <c r="AH458" s="1673">
        <v>0</v>
      </c>
    </row>
    <row r="459" spans="1:34" ht="30" customHeight="1">
      <c r="A459" s="2019"/>
      <c r="B459" s="995" t="s">
        <v>807</v>
      </c>
      <c r="C459" s="1673">
        <f t="shared" si="35"/>
        <v>0</v>
      </c>
      <c r="D459" s="1673"/>
      <c r="E459" s="1673"/>
      <c r="F459" s="1673"/>
      <c r="G459" s="1673"/>
      <c r="H459" s="1673"/>
      <c r="I459" s="1673"/>
      <c r="J459" s="1673"/>
      <c r="K459" s="1673"/>
      <c r="L459" s="1673"/>
      <c r="M459" s="1673"/>
      <c r="N459" s="1673"/>
      <c r="O459" s="1673"/>
      <c r="P459" s="1673"/>
      <c r="Q459" s="1673"/>
      <c r="R459" s="1673"/>
      <c r="S459" s="1673"/>
      <c r="T459" s="1673"/>
      <c r="U459" s="1673"/>
      <c r="V459" s="1673"/>
      <c r="W459" s="1673"/>
      <c r="X459" s="1673"/>
      <c r="Y459" s="1673">
        <v>0</v>
      </c>
      <c r="Z459" s="1673">
        <v>0</v>
      </c>
      <c r="AA459" s="1673">
        <v>0</v>
      </c>
      <c r="AB459" s="1673">
        <v>0</v>
      </c>
      <c r="AC459" s="1673">
        <v>0</v>
      </c>
      <c r="AD459" s="1673">
        <v>0</v>
      </c>
      <c r="AE459" s="1673">
        <v>0</v>
      </c>
      <c r="AF459" s="1673">
        <v>0</v>
      </c>
      <c r="AG459" s="1673">
        <v>0</v>
      </c>
      <c r="AH459" s="1673">
        <v>0</v>
      </c>
    </row>
    <row r="460" spans="1:34" ht="30" customHeight="1">
      <c r="A460" s="2019"/>
      <c r="B460" s="991" t="s">
        <v>808</v>
      </c>
      <c r="C460" s="1673">
        <f t="shared" si="35"/>
        <v>0</v>
      </c>
      <c r="D460" s="1673"/>
      <c r="E460" s="1673"/>
      <c r="F460" s="1673"/>
      <c r="G460" s="1673"/>
      <c r="H460" s="1673"/>
      <c r="I460" s="1673"/>
      <c r="J460" s="1673"/>
      <c r="K460" s="1673"/>
      <c r="L460" s="1673"/>
      <c r="M460" s="1673"/>
      <c r="N460" s="1673"/>
      <c r="O460" s="1673"/>
      <c r="P460" s="1673"/>
      <c r="Q460" s="1673"/>
      <c r="R460" s="1673"/>
      <c r="S460" s="1673"/>
      <c r="T460" s="1673"/>
      <c r="U460" s="1673"/>
      <c r="V460" s="1673"/>
      <c r="W460" s="1673"/>
      <c r="X460" s="1673"/>
      <c r="Y460" s="1673">
        <v>0</v>
      </c>
      <c r="Z460" s="1673">
        <v>0</v>
      </c>
      <c r="AA460" s="1673">
        <v>0</v>
      </c>
      <c r="AB460" s="1673">
        <v>0</v>
      </c>
      <c r="AC460" s="1673">
        <v>0</v>
      </c>
      <c r="AD460" s="1673">
        <v>0</v>
      </c>
      <c r="AE460" s="1673">
        <v>0</v>
      </c>
      <c r="AF460" s="1673">
        <v>0</v>
      </c>
      <c r="AG460" s="1673">
        <v>0</v>
      </c>
      <c r="AH460" s="1673">
        <v>0</v>
      </c>
    </row>
    <row r="461" spans="1:34" ht="30" customHeight="1">
      <c r="A461" s="2019"/>
      <c r="B461" s="1011" t="s">
        <v>821</v>
      </c>
      <c r="C461" s="1673">
        <f t="shared" si="35"/>
        <v>0</v>
      </c>
      <c r="D461" s="1673"/>
      <c r="E461" s="1673"/>
      <c r="F461" s="1673"/>
      <c r="G461" s="1673"/>
      <c r="H461" s="1673"/>
      <c r="I461" s="1673"/>
      <c r="J461" s="1673"/>
      <c r="K461" s="1673"/>
      <c r="L461" s="1673"/>
      <c r="M461" s="1673"/>
      <c r="N461" s="1673"/>
      <c r="O461" s="1673"/>
      <c r="P461" s="1673"/>
      <c r="Q461" s="1673"/>
      <c r="R461" s="1673"/>
      <c r="S461" s="1673"/>
      <c r="T461" s="1673"/>
      <c r="U461" s="1673"/>
      <c r="V461" s="1673"/>
      <c r="W461" s="1673"/>
      <c r="X461" s="1673"/>
      <c r="Y461" s="1673">
        <v>0</v>
      </c>
      <c r="Z461" s="1673">
        <v>0</v>
      </c>
      <c r="AA461" s="1673">
        <v>0</v>
      </c>
      <c r="AB461" s="1673">
        <v>0</v>
      </c>
      <c r="AC461" s="1673">
        <v>0</v>
      </c>
      <c r="AD461" s="1673">
        <v>0</v>
      </c>
      <c r="AE461" s="1673">
        <v>0</v>
      </c>
      <c r="AF461" s="1673">
        <v>0</v>
      </c>
      <c r="AG461" s="1673">
        <v>0</v>
      </c>
      <c r="AH461" s="1673">
        <v>0</v>
      </c>
    </row>
    <row r="462" spans="1:34" ht="30" customHeight="1">
      <c r="A462" s="2019"/>
      <c r="B462" s="1011" t="s">
        <v>822</v>
      </c>
      <c r="C462" s="1673">
        <f t="shared" si="35"/>
        <v>0</v>
      </c>
      <c r="D462" s="1673"/>
      <c r="E462" s="1673"/>
      <c r="F462" s="1673"/>
      <c r="G462" s="1673"/>
      <c r="H462" s="1673"/>
      <c r="I462" s="1673"/>
      <c r="J462" s="1673"/>
      <c r="K462" s="1673"/>
      <c r="L462" s="1673"/>
      <c r="M462" s="1673"/>
      <c r="N462" s="1673"/>
      <c r="O462" s="1673"/>
      <c r="P462" s="1673"/>
      <c r="Q462" s="1673"/>
      <c r="R462" s="1673"/>
      <c r="S462" s="1673"/>
      <c r="T462" s="1673"/>
      <c r="U462" s="1673"/>
      <c r="V462" s="1673"/>
      <c r="W462" s="1673"/>
      <c r="X462" s="1673"/>
      <c r="Y462" s="1673">
        <v>0</v>
      </c>
      <c r="Z462" s="1673">
        <v>0</v>
      </c>
      <c r="AA462" s="1673">
        <v>0</v>
      </c>
      <c r="AB462" s="1673">
        <v>0</v>
      </c>
      <c r="AC462" s="1673">
        <v>0</v>
      </c>
      <c r="AD462" s="1673">
        <v>0</v>
      </c>
      <c r="AE462" s="1673">
        <v>0</v>
      </c>
      <c r="AF462" s="1673">
        <v>0</v>
      </c>
      <c r="AG462" s="1673">
        <v>0</v>
      </c>
      <c r="AH462" s="1673">
        <v>0</v>
      </c>
    </row>
    <row r="463" spans="1:34" ht="19.5" customHeight="1">
      <c r="A463" s="2019"/>
      <c r="B463" s="1249" t="s">
        <v>952</v>
      </c>
      <c r="C463" s="1673">
        <f t="shared" si="35"/>
        <v>0</v>
      </c>
      <c r="D463" s="1673"/>
      <c r="E463" s="1673"/>
      <c r="F463" s="1673"/>
      <c r="G463" s="1673"/>
      <c r="H463" s="1673"/>
      <c r="I463" s="1673"/>
      <c r="J463" s="1673"/>
      <c r="K463" s="1673"/>
      <c r="L463" s="1673"/>
      <c r="M463" s="1673"/>
      <c r="N463" s="1673"/>
      <c r="O463" s="1673"/>
      <c r="P463" s="1673"/>
      <c r="Q463" s="1673"/>
      <c r="R463" s="1673"/>
      <c r="S463" s="1673"/>
      <c r="T463" s="1673"/>
      <c r="U463" s="1673"/>
      <c r="V463" s="1673"/>
      <c r="W463" s="1673"/>
      <c r="X463" s="1673"/>
      <c r="Y463" s="1673">
        <v>0</v>
      </c>
      <c r="Z463" s="1673">
        <v>0</v>
      </c>
      <c r="AA463" s="1673">
        <v>0</v>
      </c>
      <c r="AB463" s="1673">
        <v>0</v>
      </c>
      <c r="AC463" s="1673">
        <v>0</v>
      </c>
      <c r="AD463" s="1673">
        <v>0</v>
      </c>
      <c r="AE463" s="1673">
        <v>0</v>
      </c>
      <c r="AF463" s="1673">
        <v>0</v>
      </c>
      <c r="AG463" s="1673">
        <v>0</v>
      </c>
      <c r="AH463" s="1673">
        <v>0</v>
      </c>
    </row>
    <row r="464" spans="1:34" ht="19.5" customHeight="1">
      <c r="A464" s="2391" t="s">
        <v>784</v>
      </c>
      <c r="B464" s="1675" t="s">
        <v>41</v>
      </c>
      <c r="C464" s="1676">
        <f t="shared" si="35"/>
        <v>618.6</v>
      </c>
      <c r="D464" s="1675">
        <f>SUM('서구 배수관'!D465:'서구 배수관'!D486)</f>
        <v>618.6</v>
      </c>
      <c r="E464" s="1675">
        <f>SUM('서구 배수관'!E465:'서구 배수관'!E486)</f>
        <v>0</v>
      </c>
      <c r="F464" s="1675">
        <f>SUM('서구 배수관'!F465:'서구 배수관'!F486)</f>
        <v>0</v>
      </c>
      <c r="G464" s="1675">
        <f>SUM('서구 배수관'!G465:'서구 배수관'!G486)</f>
        <v>0</v>
      </c>
      <c r="H464" s="1675">
        <f>SUM('서구 배수관'!H465:'서구 배수관'!H486)</f>
        <v>0</v>
      </c>
      <c r="I464" s="1675">
        <f>SUM('서구 배수관'!I465:'서구 배수관'!I486)</f>
        <v>0</v>
      </c>
      <c r="J464" s="1675">
        <f>SUM('서구 배수관'!J465:'서구 배수관'!J486)</f>
        <v>0</v>
      </c>
      <c r="K464" s="1675">
        <f>SUM('서구 배수관'!K465:'서구 배수관'!K486)</f>
        <v>0</v>
      </c>
      <c r="L464" s="1675">
        <f>SUM('서구 배수관'!L465:'서구 배수관'!L486)</f>
        <v>0</v>
      </c>
      <c r="M464" s="1675">
        <f>SUM('서구 배수관'!M465:'서구 배수관'!M486)</f>
        <v>0</v>
      </c>
      <c r="N464" s="1675">
        <f>SUM('서구 배수관'!N465:'서구 배수관'!N486)</f>
        <v>0</v>
      </c>
      <c r="O464" s="1675">
        <f>SUM('서구 배수관'!O465:'서구 배수관'!O486)</f>
        <v>0</v>
      </c>
      <c r="P464" s="1675">
        <f>SUM('서구 배수관'!P465:'서구 배수관'!P486)</f>
        <v>0</v>
      </c>
      <c r="Q464" s="1675">
        <f>SUM('서구 배수관'!Q465:'서구 배수관'!Q486)</f>
        <v>0</v>
      </c>
      <c r="R464" s="1675">
        <f>SUM('서구 배수관'!R465:'서구 배수관'!R486)</f>
        <v>0</v>
      </c>
      <c r="S464" s="1675">
        <f>SUM('서구 배수관'!S465:'서구 배수관'!S486)</f>
        <v>0</v>
      </c>
      <c r="T464" s="1675">
        <f>SUM('서구 배수관'!T465:'서구 배수관'!T486)</f>
        <v>0</v>
      </c>
      <c r="U464" s="1675">
        <f>SUM('서구 배수관'!U465:'서구 배수관'!U486)</f>
        <v>0</v>
      </c>
      <c r="V464" s="1675">
        <f>SUM('서구 배수관'!V465:'서구 배수관'!V486)</f>
        <v>0</v>
      </c>
      <c r="W464" s="1675">
        <f>SUM('서구 배수관'!W465:'서구 배수관'!W486)</f>
        <v>0</v>
      </c>
      <c r="X464" s="1675">
        <f>SUM('서구 배수관'!X465:'서구 배수관'!X486)</f>
        <v>0</v>
      </c>
      <c r="Y464" s="1675">
        <f>SUM('서구 배수관'!Y465:'서구 배수관'!Y486)</f>
        <v>0</v>
      </c>
      <c r="Z464" s="1675">
        <f>SUM('서구 배수관'!Z465:'서구 배수관'!Z486)</f>
        <v>0</v>
      </c>
      <c r="AA464" s="1675">
        <f>SUM('서구 배수관'!AA465:'서구 배수관'!AA486)</f>
        <v>0</v>
      </c>
      <c r="AB464" s="1675">
        <f>SUM('서구 배수관'!AB465:'서구 배수관'!AB486)</f>
        <v>0</v>
      </c>
      <c r="AC464" s="1675">
        <f>SUM('서구 배수관'!AC465:'서구 배수관'!AC486)</f>
        <v>0</v>
      </c>
      <c r="AD464" s="1675">
        <f>SUM('서구 배수관'!AD465:'서구 배수관'!AD486)</f>
        <v>0</v>
      </c>
      <c r="AE464" s="1675">
        <f>SUM('서구 배수관'!AE465:'서구 배수관'!AE486)</f>
        <v>0</v>
      </c>
      <c r="AF464" s="1675">
        <f>SUM('서구 배수관'!AF465:'서구 배수관'!AF486)</f>
        <v>0</v>
      </c>
      <c r="AG464" s="1675">
        <f>SUM('서구 배수관'!AG465:'서구 배수관'!AG486)</f>
        <v>0</v>
      </c>
      <c r="AH464" s="1675">
        <f>SUM('서구 배수관'!AH465:'서구 배수관'!AH486)</f>
        <v>0</v>
      </c>
    </row>
    <row r="465" spans="1:34" ht="19.5" customHeight="1">
      <c r="A465" s="2391" t="s">
        <v>784</v>
      </c>
      <c r="B465" s="989" t="s">
        <v>951</v>
      </c>
      <c r="C465" s="1673">
        <f t="shared" si="35"/>
        <v>0</v>
      </c>
      <c r="D465" s="1673"/>
      <c r="E465" s="1673"/>
      <c r="F465" s="1673"/>
      <c r="G465" s="1673"/>
      <c r="H465" s="1673"/>
      <c r="I465" s="1673"/>
      <c r="J465" s="1673"/>
      <c r="K465" s="1673"/>
      <c r="L465" s="1673"/>
      <c r="M465" s="1673"/>
      <c r="N465" s="1673"/>
      <c r="O465" s="1673"/>
      <c r="P465" s="1673"/>
      <c r="Q465" s="1673"/>
      <c r="R465" s="1673"/>
      <c r="S465" s="1673"/>
      <c r="T465" s="1673"/>
      <c r="U465" s="1673"/>
      <c r="V465" s="1673"/>
      <c r="W465" s="1673"/>
      <c r="X465" s="1673"/>
      <c r="Y465" s="1673">
        <v>0</v>
      </c>
      <c r="Z465" s="1673">
        <v>0</v>
      </c>
      <c r="AA465" s="1673">
        <v>0</v>
      </c>
      <c r="AB465" s="1673">
        <v>0</v>
      </c>
      <c r="AC465" s="1673">
        <v>0</v>
      </c>
      <c r="AD465" s="1673">
        <v>0</v>
      </c>
      <c r="AE465" s="1673">
        <v>0</v>
      </c>
      <c r="AF465" s="1673">
        <v>0</v>
      </c>
      <c r="AG465" s="1673">
        <v>0</v>
      </c>
      <c r="AH465" s="1673">
        <v>0</v>
      </c>
    </row>
    <row r="466" spans="1:34" ht="30" customHeight="1">
      <c r="A466" s="2021"/>
      <c r="B466" s="989" t="s">
        <v>796</v>
      </c>
      <c r="C466" s="1673">
        <f t="shared" si="35"/>
        <v>0</v>
      </c>
      <c r="D466" s="1673"/>
      <c r="E466" s="1673"/>
      <c r="F466" s="1673"/>
      <c r="G466" s="1673"/>
      <c r="H466" s="1673"/>
      <c r="I466" s="1673"/>
      <c r="J466" s="1673"/>
      <c r="K466" s="1673"/>
      <c r="L466" s="1673"/>
      <c r="M466" s="1673"/>
      <c r="N466" s="1673"/>
      <c r="O466" s="1673"/>
      <c r="P466" s="1673"/>
      <c r="Q466" s="1673"/>
      <c r="R466" s="1673"/>
      <c r="S466" s="1673"/>
      <c r="T466" s="1673"/>
      <c r="U466" s="1673"/>
      <c r="V466" s="1673"/>
      <c r="W466" s="1673"/>
      <c r="X466" s="1673"/>
      <c r="Y466" s="1673">
        <v>0</v>
      </c>
      <c r="Z466" s="1673">
        <v>0</v>
      </c>
      <c r="AA466" s="1673">
        <v>0</v>
      </c>
      <c r="AB466" s="1673">
        <v>0</v>
      </c>
      <c r="AC466" s="1673">
        <v>0</v>
      </c>
      <c r="AD466" s="1673">
        <v>0</v>
      </c>
      <c r="AE466" s="1673">
        <v>0</v>
      </c>
      <c r="AF466" s="1673">
        <v>0</v>
      </c>
      <c r="AG466" s="1673">
        <v>0</v>
      </c>
      <c r="AH466" s="1673">
        <v>0</v>
      </c>
    </row>
    <row r="467" spans="1:34" ht="30" customHeight="1">
      <c r="A467" s="2021"/>
      <c r="B467" s="989" t="s">
        <v>797</v>
      </c>
      <c r="C467" s="1673">
        <f t="shared" si="35"/>
        <v>0</v>
      </c>
      <c r="D467" s="1673"/>
      <c r="E467" s="1673"/>
      <c r="F467" s="1673"/>
      <c r="G467" s="1673"/>
      <c r="H467" s="1673"/>
      <c r="I467" s="1673"/>
      <c r="J467" s="1673"/>
      <c r="K467" s="1673"/>
      <c r="L467" s="1673"/>
      <c r="M467" s="1673"/>
      <c r="N467" s="1673"/>
      <c r="O467" s="1673"/>
      <c r="P467" s="1673"/>
      <c r="Q467" s="1673"/>
      <c r="R467" s="1673"/>
      <c r="S467" s="1673"/>
      <c r="T467" s="1673"/>
      <c r="U467" s="1673"/>
      <c r="V467" s="1673"/>
      <c r="W467" s="1673"/>
      <c r="X467" s="1673"/>
      <c r="Y467" s="1673">
        <v>0</v>
      </c>
      <c r="Z467" s="1673">
        <v>0</v>
      </c>
      <c r="AA467" s="1673">
        <v>0</v>
      </c>
      <c r="AB467" s="1673">
        <v>0</v>
      </c>
      <c r="AC467" s="1673">
        <v>0</v>
      </c>
      <c r="AD467" s="1673">
        <v>0</v>
      </c>
      <c r="AE467" s="1673">
        <v>0</v>
      </c>
      <c r="AF467" s="1673">
        <v>0</v>
      </c>
      <c r="AG467" s="1673">
        <v>0</v>
      </c>
      <c r="AH467" s="1673">
        <v>0</v>
      </c>
    </row>
    <row r="468" spans="1:34" ht="30" customHeight="1">
      <c r="A468" s="2021"/>
      <c r="B468" s="989" t="s">
        <v>798</v>
      </c>
      <c r="C468" s="1673">
        <f t="shared" si="35"/>
        <v>0</v>
      </c>
      <c r="D468" s="1673"/>
      <c r="E468" s="1673"/>
      <c r="F468" s="1673"/>
      <c r="G468" s="1673"/>
      <c r="H468" s="1673"/>
      <c r="I468" s="1673"/>
      <c r="J468" s="1673"/>
      <c r="K468" s="1673"/>
      <c r="L468" s="1673"/>
      <c r="M468" s="1673"/>
      <c r="N468" s="1673"/>
      <c r="O468" s="1673"/>
      <c r="P468" s="1673"/>
      <c r="Q468" s="1673"/>
      <c r="R468" s="1673"/>
      <c r="S468" s="1673"/>
      <c r="T468" s="1673"/>
      <c r="U468" s="1673"/>
      <c r="V468" s="1673"/>
      <c r="W468" s="1673"/>
      <c r="X468" s="1673"/>
      <c r="Y468" s="1673">
        <v>0</v>
      </c>
      <c r="Z468" s="1673">
        <v>0</v>
      </c>
      <c r="AA468" s="1673">
        <v>0</v>
      </c>
      <c r="AB468" s="1673">
        <v>0</v>
      </c>
      <c r="AC468" s="1673">
        <v>0</v>
      </c>
      <c r="AD468" s="1673">
        <v>0</v>
      </c>
      <c r="AE468" s="1673">
        <v>0</v>
      </c>
      <c r="AF468" s="1673">
        <v>0</v>
      </c>
      <c r="AG468" s="1673">
        <v>0</v>
      </c>
      <c r="AH468" s="1673">
        <v>0</v>
      </c>
    </row>
    <row r="469" spans="1:34" ht="30" customHeight="1">
      <c r="A469" s="2021"/>
      <c r="B469" s="989" t="s">
        <v>780</v>
      </c>
      <c r="C469" s="1673">
        <f t="shared" si="35"/>
        <v>0</v>
      </c>
      <c r="D469" s="1673"/>
      <c r="E469" s="1673"/>
      <c r="F469" s="1673"/>
      <c r="G469" s="1673"/>
      <c r="H469" s="1673"/>
      <c r="I469" s="1673"/>
      <c r="J469" s="1673"/>
      <c r="K469" s="1673"/>
      <c r="L469" s="1673"/>
      <c r="M469" s="1673"/>
      <c r="N469" s="1673"/>
      <c r="O469" s="1673"/>
      <c r="P469" s="1673"/>
      <c r="Q469" s="1673"/>
      <c r="R469" s="1673"/>
      <c r="S469" s="1673"/>
      <c r="T469" s="1673"/>
      <c r="U469" s="1673"/>
      <c r="V469" s="1673"/>
      <c r="W469" s="1673"/>
      <c r="X469" s="1673"/>
      <c r="Y469" s="1673">
        <v>0</v>
      </c>
      <c r="Z469" s="1673">
        <v>0</v>
      </c>
      <c r="AA469" s="1673">
        <v>0</v>
      </c>
      <c r="AB469" s="1673">
        <v>0</v>
      </c>
      <c r="AC469" s="1673">
        <v>0</v>
      </c>
      <c r="AD469" s="1673">
        <v>0</v>
      </c>
      <c r="AE469" s="1673">
        <v>0</v>
      </c>
      <c r="AF469" s="1673">
        <v>0</v>
      </c>
      <c r="AG469" s="1673">
        <v>0</v>
      </c>
      <c r="AH469" s="1673">
        <v>0</v>
      </c>
    </row>
    <row r="470" spans="1:34" ht="30" customHeight="1">
      <c r="A470" s="2021"/>
      <c r="B470" s="991" t="s">
        <v>781</v>
      </c>
      <c r="C470" s="1673">
        <f t="shared" si="35"/>
        <v>618.6</v>
      </c>
      <c r="D470" s="1673">
        <v>618.6</v>
      </c>
      <c r="E470" s="1673"/>
      <c r="F470" s="1673"/>
      <c r="G470" s="1673"/>
      <c r="H470" s="1673"/>
      <c r="I470" s="1673"/>
      <c r="J470" s="1673"/>
      <c r="K470" s="1673"/>
      <c r="L470" s="1673"/>
      <c r="M470" s="1673"/>
      <c r="N470" s="1673"/>
      <c r="O470" s="1673"/>
      <c r="P470" s="1673"/>
      <c r="Q470" s="1673"/>
      <c r="R470" s="1673"/>
      <c r="S470" s="1673"/>
      <c r="T470" s="1673"/>
      <c r="U470" s="1673"/>
      <c r="V470" s="1673"/>
      <c r="W470" s="1673"/>
      <c r="X470" s="1673"/>
      <c r="Y470" s="1673">
        <v>0</v>
      </c>
      <c r="Z470" s="1673">
        <v>0</v>
      </c>
      <c r="AA470" s="1673">
        <v>0</v>
      </c>
      <c r="AB470" s="1673">
        <v>0</v>
      </c>
      <c r="AC470" s="1673">
        <v>0</v>
      </c>
      <c r="AD470" s="1673">
        <v>0</v>
      </c>
      <c r="AE470" s="1673">
        <v>0</v>
      </c>
      <c r="AF470" s="1673">
        <v>0</v>
      </c>
      <c r="AG470" s="1673">
        <v>0</v>
      </c>
      <c r="AH470" s="1673">
        <v>0</v>
      </c>
    </row>
    <row r="471" spans="1:34" ht="30" customHeight="1">
      <c r="A471" s="2021"/>
      <c r="B471" s="991" t="s">
        <v>786</v>
      </c>
      <c r="C471" s="1673">
        <f t="shared" si="35"/>
        <v>0</v>
      </c>
      <c r="D471" s="1673"/>
      <c r="E471" s="1673"/>
      <c r="F471" s="1673"/>
      <c r="G471" s="1673"/>
      <c r="H471" s="1673"/>
      <c r="I471" s="1673"/>
      <c r="J471" s="1673"/>
      <c r="K471" s="1673"/>
      <c r="L471" s="1673"/>
      <c r="M471" s="1673"/>
      <c r="N471" s="1673"/>
      <c r="O471" s="1673"/>
      <c r="P471" s="1673"/>
      <c r="Q471" s="1673"/>
      <c r="R471" s="1673"/>
      <c r="S471" s="1673"/>
      <c r="T471" s="1673"/>
      <c r="U471" s="1673"/>
      <c r="V471" s="1673"/>
      <c r="W471" s="1673"/>
      <c r="X471" s="1673"/>
      <c r="Y471" s="1673">
        <v>0</v>
      </c>
      <c r="Z471" s="1673">
        <v>0</v>
      </c>
      <c r="AA471" s="1673">
        <v>0</v>
      </c>
      <c r="AB471" s="1673">
        <v>0</v>
      </c>
      <c r="AC471" s="1673">
        <v>0</v>
      </c>
      <c r="AD471" s="1673">
        <v>0</v>
      </c>
      <c r="AE471" s="1673">
        <v>0</v>
      </c>
      <c r="AF471" s="1673">
        <v>0</v>
      </c>
      <c r="AG471" s="1673">
        <v>0</v>
      </c>
      <c r="AH471" s="1673">
        <v>0</v>
      </c>
    </row>
    <row r="472" spans="1:34" ht="30" customHeight="1">
      <c r="A472" s="2021"/>
      <c r="B472" s="991" t="s">
        <v>799</v>
      </c>
      <c r="C472" s="1673">
        <f t="shared" si="35"/>
        <v>0</v>
      </c>
      <c r="D472" s="1673"/>
      <c r="E472" s="1673"/>
      <c r="F472" s="1673"/>
      <c r="G472" s="1673"/>
      <c r="H472" s="1673"/>
      <c r="I472" s="1673"/>
      <c r="J472" s="1673"/>
      <c r="K472" s="1673"/>
      <c r="L472" s="1673"/>
      <c r="M472" s="1673"/>
      <c r="N472" s="1673"/>
      <c r="O472" s="1673"/>
      <c r="P472" s="1673"/>
      <c r="Q472" s="1673"/>
      <c r="R472" s="1673"/>
      <c r="S472" s="1673"/>
      <c r="T472" s="1673"/>
      <c r="U472" s="1673"/>
      <c r="V472" s="1673"/>
      <c r="W472" s="1673"/>
      <c r="X472" s="1673"/>
      <c r="Y472" s="1673">
        <v>0</v>
      </c>
      <c r="Z472" s="1673">
        <v>0</v>
      </c>
      <c r="AA472" s="1673">
        <v>0</v>
      </c>
      <c r="AB472" s="1673">
        <v>0</v>
      </c>
      <c r="AC472" s="1673">
        <v>0</v>
      </c>
      <c r="AD472" s="1673">
        <v>0</v>
      </c>
      <c r="AE472" s="1673">
        <v>0</v>
      </c>
      <c r="AF472" s="1673">
        <v>0</v>
      </c>
      <c r="AG472" s="1673">
        <v>0</v>
      </c>
      <c r="AH472" s="1673">
        <v>0</v>
      </c>
    </row>
    <row r="473" spans="1:34" ht="30" customHeight="1">
      <c r="A473" s="2021"/>
      <c r="B473" s="991" t="s">
        <v>787</v>
      </c>
      <c r="C473" s="1673">
        <f t="shared" si="35"/>
        <v>0</v>
      </c>
      <c r="D473" s="1673"/>
      <c r="E473" s="1673"/>
      <c r="F473" s="1673"/>
      <c r="G473" s="1673"/>
      <c r="H473" s="1673"/>
      <c r="I473" s="1673"/>
      <c r="J473" s="1673"/>
      <c r="K473" s="1673"/>
      <c r="L473" s="1673"/>
      <c r="M473" s="1673"/>
      <c r="N473" s="1673"/>
      <c r="O473" s="1673"/>
      <c r="P473" s="1673"/>
      <c r="Q473" s="1673"/>
      <c r="R473" s="1673"/>
      <c r="S473" s="1673"/>
      <c r="T473" s="1673"/>
      <c r="U473" s="1673"/>
      <c r="V473" s="1673"/>
      <c r="W473" s="1673"/>
      <c r="X473" s="1673"/>
      <c r="Y473" s="1673">
        <v>0</v>
      </c>
      <c r="Z473" s="1673">
        <v>0</v>
      </c>
      <c r="AA473" s="1673">
        <v>0</v>
      </c>
      <c r="AB473" s="1673">
        <v>0</v>
      </c>
      <c r="AC473" s="1673">
        <v>0</v>
      </c>
      <c r="AD473" s="1673">
        <v>0</v>
      </c>
      <c r="AE473" s="1673">
        <v>0</v>
      </c>
      <c r="AF473" s="1673">
        <v>0</v>
      </c>
      <c r="AG473" s="1673">
        <v>0</v>
      </c>
      <c r="AH473" s="1673">
        <v>0</v>
      </c>
    </row>
    <row r="474" spans="1:34" s="1710" customFormat="1" ht="30" customHeight="1">
      <c r="A474" s="2021"/>
      <c r="B474" s="991" t="s">
        <v>1533</v>
      </c>
      <c r="C474" s="1673">
        <f>SUM(D474:AH474)</f>
        <v>0</v>
      </c>
      <c r="D474" s="1673">
        <v>0</v>
      </c>
      <c r="E474" s="1673">
        <v>0</v>
      </c>
      <c r="F474" s="1673">
        <v>0</v>
      </c>
      <c r="G474" s="1673">
        <v>0</v>
      </c>
      <c r="H474" s="1673">
        <v>0</v>
      </c>
      <c r="I474" s="1673">
        <v>0</v>
      </c>
      <c r="J474" s="1673">
        <v>0</v>
      </c>
      <c r="K474" s="1673">
        <v>0</v>
      </c>
      <c r="L474" s="1673">
        <v>0</v>
      </c>
      <c r="M474" s="1673">
        <v>0</v>
      </c>
      <c r="N474" s="1673">
        <v>0</v>
      </c>
      <c r="O474" s="1673">
        <v>0</v>
      </c>
      <c r="P474" s="1673">
        <v>0</v>
      </c>
      <c r="Q474" s="1673">
        <v>0</v>
      </c>
      <c r="R474" s="1673">
        <v>0</v>
      </c>
      <c r="S474" s="1673">
        <v>0</v>
      </c>
      <c r="T474" s="1673">
        <v>0</v>
      </c>
      <c r="U474" s="1673">
        <v>0</v>
      </c>
      <c r="V474" s="1673">
        <v>0</v>
      </c>
      <c r="W474" s="1673">
        <v>0</v>
      </c>
      <c r="X474" s="1673">
        <v>0</v>
      </c>
      <c r="Y474" s="1673">
        <v>0</v>
      </c>
      <c r="Z474" s="1673">
        <v>0</v>
      </c>
      <c r="AA474" s="1673">
        <v>0</v>
      </c>
      <c r="AB474" s="1673">
        <v>0</v>
      </c>
      <c r="AC474" s="1673">
        <v>0</v>
      </c>
      <c r="AD474" s="1673">
        <v>0</v>
      </c>
      <c r="AE474" s="1673">
        <v>0</v>
      </c>
      <c r="AF474" s="1673">
        <v>0</v>
      </c>
      <c r="AG474" s="1673">
        <v>0</v>
      </c>
      <c r="AH474" s="1673">
        <v>0</v>
      </c>
    </row>
    <row r="475" spans="1:34" s="1710" customFormat="1" ht="30" customHeight="1">
      <c r="A475" s="2021"/>
      <c r="B475" s="991" t="s">
        <v>1534</v>
      </c>
      <c r="C475" s="1673">
        <f>SUM(D475:AH475)</f>
        <v>0</v>
      </c>
      <c r="D475" s="1673">
        <v>0</v>
      </c>
      <c r="E475" s="1673">
        <v>0</v>
      </c>
      <c r="F475" s="1673">
        <v>0</v>
      </c>
      <c r="G475" s="1673">
        <v>0</v>
      </c>
      <c r="H475" s="1673">
        <v>0</v>
      </c>
      <c r="I475" s="1673">
        <v>0</v>
      </c>
      <c r="J475" s="1673">
        <v>0</v>
      </c>
      <c r="K475" s="1673">
        <v>0</v>
      </c>
      <c r="L475" s="1673">
        <v>0</v>
      </c>
      <c r="M475" s="1673">
        <v>0</v>
      </c>
      <c r="N475" s="1673">
        <v>0</v>
      </c>
      <c r="O475" s="1673">
        <v>0</v>
      </c>
      <c r="P475" s="1673">
        <v>0</v>
      </c>
      <c r="Q475" s="1673">
        <v>0</v>
      </c>
      <c r="R475" s="1673">
        <v>0</v>
      </c>
      <c r="S475" s="1673">
        <v>0</v>
      </c>
      <c r="T475" s="1673">
        <v>0</v>
      </c>
      <c r="U475" s="1673">
        <v>0</v>
      </c>
      <c r="V475" s="1673">
        <v>0</v>
      </c>
      <c r="W475" s="1673">
        <v>0</v>
      </c>
      <c r="X475" s="1673">
        <v>0</v>
      </c>
      <c r="Y475" s="1673">
        <v>0</v>
      </c>
      <c r="Z475" s="1673">
        <v>0</v>
      </c>
      <c r="AA475" s="1673">
        <v>0</v>
      </c>
      <c r="AB475" s="1673">
        <v>0</v>
      </c>
      <c r="AC475" s="1673">
        <v>0</v>
      </c>
      <c r="AD475" s="1673">
        <v>0</v>
      </c>
      <c r="AE475" s="1673">
        <v>0</v>
      </c>
      <c r="AF475" s="1673">
        <v>0</v>
      </c>
      <c r="AG475" s="1673">
        <v>0</v>
      </c>
      <c r="AH475" s="1673">
        <v>0</v>
      </c>
    </row>
    <row r="476" spans="1:34" s="1710" customFormat="1" ht="30" customHeight="1">
      <c r="A476" s="2021"/>
      <c r="B476" s="989" t="s">
        <v>1535</v>
      </c>
      <c r="C476" s="1673">
        <f>SUM(D476:AH476)</f>
        <v>0</v>
      </c>
      <c r="D476" s="1673">
        <v>0</v>
      </c>
      <c r="E476" s="1673">
        <v>0</v>
      </c>
      <c r="F476" s="1673">
        <v>0</v>
      </c>
      <c r="G476" s="1673">
        <v>0</v>
      </c>
      <c r="H476" s="1673">
        <v>0</v>
      </c>
      <c r="I476" s="1673">
        <v>0</v>
      </c>
      <c r="J476" s="1673">
        <v>0</v>
      </c>
      <c r="K476" s="1673">
        <v>0</v>
      </c>
      <c r="L476" s="1673">
        <v>0</v>
      </c>
      <c r="M476" s="1673">
        <v>0</v>
      </c>
      <c r="N476" s="1673">
        <v>0</v>
      </c>
      <c r="O476" s="1673">
        <v>0</v>
      </c>
      <c r="P476" s="1673">
        <v>0</v>
      </c>
      <c r="Q476" s="1673">
        <v>0</v>
      </c>
      <c r="R476" s="1673">
        <v>0</v>
      </c>
      <c r="S476" s="1673">
        <v>0</v>
      </c>
      <c r="T476" s="1673">
        <v>0</v>
      </c>
      <c r="U476" s="1673">
        <v>0</v>
      </c>
      <c r="V476" s="1673">
        <v>0</v>
      </c>
      <c r="W476" s="1673">
        <v>0</v>
      </c>
      <c r="X476" s="1673">
        <v>0</v>
      </c>
      <c r="Y476" s="1673">
        <v>0</v>
      </c>
      <c r="Z476" s="1673">
        <v>0</v>
      </c>
      <c r="AA476" s="1673">
        <v>0</v>
      </c>
      <c r="AB476" s="1673">
        <v>0</v>
      </c>
      <c r="AC476" s="1673">
        <v>0</v>
      </c>
      <c r="AD476" s="1673">
        <v>0</v>
      </c>
      <c r="AE476" s="1673">
        <v>0</v>
      </c>
      <c r="AF476" s="1673">
        <v>0</v>
      </c>
      <c r="AG476" s="1673">
        <v>0</v>
      </c>
      <c r="AH476" s="1673">
        <v>0</v>
      </c>
    </row>
    <row r="477" spans="1:34" ht="30" customHeight="1">
      <c r="A477" s="2021"/>
      <c r="B477" s="995" t="s">
        <v>802</v>
      </c>
      <c r="C477" s="1673">
        <f t="shared" si="35"/>
        <v>0</v>
      </c>
      <c r="D477" s="1673"/>
      <c r="E477" s="1673"/>
      <c r="F477" s="1673"/>
      <c r="G477" s="1673"/>
      <c r="H477" s="1673"/>
      <c r="I477" s="1673"/>
      <c r="J477" s="1673"/>
      <c r="K477" s="1673"/>
      <c r="L477" s="1673"/>
      <c r="M477" s="1673"/>
      <c r="N477" s="1673"/>
      <c r="O477" s="1673"/>
      <c r="P477" s="1673"/>
      <c r="Q477" s="1673"/>
      <c r="R477" s="1673"/>
      <c r="S477" s="1673"/>
      <c r="T477" s="1673"/>
      <c r="U477" s="1673"/>
      <c r="V477" s="1673"/>
      <c r="W477" s="1673"/>
      <c r="X477" s="1673"/>
      <c r="Y477" s="1673">
        <v>0</v>
      </c>
      <c r="Z477" s="1673">
        <v>0</v>
      </c>
      <c r="AA477" s="1673">
        <v>0</v>
      </c>
      <c r="AB477" s="1673">
        <v>0</v>
      </c>
      <c r="AC477" s="1673">
        <v>0</v>
      </c>
      <c r="AD477" s="1673">
        <v>0</v>
      </c>
      <c r="AE477" s="1673">
        <v>0</v>
      </c>
      <c r="AF477" s="1673">
        <v>0</v>
      </c>
      <c r="AG477" s="1673">
        <v>0</v>
      </c>
      <c r="AH477" s="1673">
        <v>0</v>
      </c>
    </row>
    <row r="478" spans="1:34" ht="30" customHeight="1">
      <c r="A478" s="2021"/>
      <c r="B478" s="995" t="s">
        <v>803</v>
      </c>
      <c r="C478" s="1673">
        <f t="shared" si="35"/>
        <v>0</v>
      </c>
      <c r="D478" s="1673"/>
      <c r="E478" s="1673"/>
      <c r="F478" s="1673"/>
      <c r="G478" s="1673"/>
      <c r="H478" s="1673"/>
      <c r="I478" s="1673"/>
      <c r="J478" s="1673"/>
      <c r="K478" s="1673"/>
      <c r="L478" s="1673"/>
      <c r="M478" s="1673"/>
      <c r="N478" s="1673"/>
      <c r="O478" s="1673"/>
      <c r="P478" s="1673"/>
      <c r="Q478" s="1673"/>
      <c r="R478" s="1673"/>
      <c r="S478" s="1673"/>
      <c r="T478" s="1673"/>
      <c r="U478" s="1673"/>
      <c r="V478" s="1673"/>
      <c r="W478" s="1673"/>
      <c r="X478" s="1673"/>
      <c r="Y478" s="1673">
        <v>0</v>
      </c>
      <c r="Z478" s="1673">
        <v>0</v>
      </c>
      <c r="AA478" s="1673">
        <v>0</v>
      </c>
      <c r="AB478" s="1673">
        <v>0</v>
      </c>
      <c r="AC478" s="1673">
        <v>0</v>
      </c>
      <c r="AD478" s="1673">
        <v>0</v>
      </c>
      <c r="AE478" s="1673">
        <v>0</v>
      </c>
      <c r="AF478" s="1673">
        <v>0</v>
      </c>
      <c r="AG478" s="1673">
        <v>0</v>
      </c>
      <c r="AH478" s="1673">
        <v>0</v>
      </c>
    </row>
    <row r="479" spans="1:34" ht="30" customHeight="1">
      <c r="A479" s="2021"/>
      <c r="B479" s="1011" t="s">
        <v>804</v>
      </c>
      <c r="C479" s="1673">
        <f t="shared" si="35"/>
        <v>0</v>
      </c>
      <c r="D479" s="1673"/>
      <c r="E479" s="1673"/>
      <c r="F479" s="1673"/>
      <c r="G479" s="1673"/>
      <c r="H479" s="1673"/>
      <c r="I479" s="1673"/>
      <c r="J479" s="1673"/>
      <c r="K479" s="1673"/>
      <c r="L479" s="1673"/>
      <c r="M479" s="1673"/>
      <c r="N479" s="1673"/>
      <c r="O479" s="1673"/>
      <c r="P479" s="1673"/>
      <c r="Q479" s="1673"/>
      <c r="R479" s="1673"/>
      <c r="S479" s="1673"/>
      <c r="T479" s="1673"/>
      <c r="U479" s="1673"/>
      <c r="V479" s="1673"/>
      <c r="W479" s="1673"/>
      <c r="X479" s="1673"/>
      <c r="Y479" s="1673">
        <v>0</v>
      </c>
      <c r="Z479" s="1673">
        <v>0</v>
      </c>
      <c r="AA479" s="1673">
        <v>0</v>
      </c>
      <c r="AB479" s="1673">
        <v>0</v>
      </c>
      <c r="AC479" s="1673">
        <v>0</v>
      </c>
      <c r="AD479" s="1673">
        <v>0</v>
      </c>
      <c r="AE479" s="1673">
        <v>0</v>
      </c>
      <c r="AF479" s="1673">
        <v>0</v>
      </c>
      <c r="AG479" s="1673">
        <v>0</v>
      </c>
      <c r="AH479" s="1673">
        <v>0</v>
      </c>
    </row>
    <row r="480" spans="1:34" ht="30" customHeight="1">
      <c r="A480" s="2021"/>
      <c r="B480" s="1011" t="s">
        <v>805</v>
      </c>
      <c r="C480" s="1673">
        <f t="shared" si="35"/>
        <v>0</v>
      </c>
      <c r="D480" s="1673"/>
      <c r="E480" s="1673"/>
      <c r="F480" s="1673"/>
      <c r="G480" s="1673"/>
      <c r="H480" s="1673"/>
      <c r="I480" s="1673"/>
      <c r="J480" s="1673"/>
      <c r="K480" s="1673"/>
      <c r="L480" s="1673"/>
      <c r="M480" s="1673"/>
      <c r="N480" s="1673"/>
      <c r="O480" s="1673"/>
      <c r="P480" s="1673"/>
      <c r="Q480" s="1673"/>
      <c r="R480" s="1673"/>
      <c r="S480" s="1673"/>
      <c r="T480" s="1673"/>
      <c r="U480" s="1673"/>
      <c r="V480" s="1673"/>
      <c r="W480" s="1673"/>
      <c r="X480" s="1673"/>
      <c r="Y480" s="1673">
        <v>0</v>
      </c>
      <c r="Z480" s="1673">
        <v>0</v>
      </c>
      <c r="AA480" s="1673">
        <v>0</v>
      </c>
      <c r="AB480" s="1673">
        <v>0</v>
      </c>
      <c r="AC480" s="1673">
        <v>0</v>
      </c>
      <c r="AD480" s="1673">
        <v>0</v>
      </c>
      <c r="AE480" s="1673">
        <v>0</v>
      </c>
      <c r="AF480" s="1673">
        <v>0</v>
      </c>
      <c r="AG480" s="1673">
        <v>0</v>
      </c>
      <c r="AH480" s="1673">
        <v>0</v>
      </c>
    </row>
    <row r="481" spans="1:34" s="1708" customFormat="1" ht="30" customHeight="1">
      <c r="A481" s="2021"/>
      <c r="B481" s="1011" t="s">
        <v>1536</v>
      </c>
      <c r="C481" s="1673">
        <f>SUM(D481:AH481)</f>
        <v>0</v>
      </c>
      <c r="D481" s="1673">
        <v>0</v>
      </c>
      <c r="E481" s="1673">
        <v>0</v>
      </c>
      <c r="F481" s="1673">
        <v>0</v>
      </c>
      <c r="G481" s="1673">
        <v>0</v>
      </c>
      <c r="H481" s="1673">
        <v>0</v>
      </c>
      <c r="I481" s="1673">
        <v>0</v>
      </c>
      <c r="J481" s="1673">
        <v>0</v>
      </c>
      <c r="K481" s="1673">
        <v>0</v>
      </c>
      <c r="L481" s="1673">
        <v>0</v>
      </c>
      <c r="M481" s="1673">
        <v>0</v>
      </c>
      <c r="N481" s="1673">
        <v>0</v>
      </c>
      <c r="O481" s="1673">
        <v>0</v>
      </c>
      <c r="P481" s="1673">
        <v>0</v>
      </c>
      <c r="Q481" s="1673">
        <v>0</v>
      </c>
      <c r="R481" s="1673">
        <v>0</v>
      </c>
      <c r="S481" s="1673">
        <v>0</v>
      </c>
      <c r="T481" s="1673">
        <v>0</v>
      </c>
      <c r="U481" s="1673">
        <v>0</v>
      </c>
      <c r="V481" s="1673">
        <v>0</v>
      </c>
      <c r="W481" s="1673">
        <v>0</v>
      </c>
      <c r="X481" s="1673">
        <v>0</v>
      </c>
      <c r="Y481" s="1673">
        <v>0</v>
      </c>
      <c r="Z481" s="1673">
        <v>0</v>
      </c>
      <c r="AA481" s="1673">
        <v>0</v>
      </c>
      <c r="AB481" s="1673">
        <v>0</v>
      </c>
      <c r="AC481" s="1673">
        <v>0</v>
      </c>
      <c r="AD481" s="1673">
        <v>0</v>
      </c>
      <c r="AE481" s="1673">
        <v>0</v>
      </c>
      <c r="AF481" s="1673">
        <v>0</v>
      </c>
      <c r="AG481" s="1673">
        <v>0</v>
      </c>
      <c r="AH481" s="1673">
        <v>0</v>
      </c>
    </row>
    <row r="482" spans="1:34" ht="30" customHeight="1">
      <c r="A482" s="2021"/>
      <c r="B482" s="995" t="s">
        <v>807</v>
      </c>
      <c r="C482" s="1673">
        <f t="shared" si="35"/>
        <v>0</v>
      </c>
      <c r="D482" s="1673"/>
      <c r="E482" s="1673"/>
      <c r="F482" s="1673"/>
      <c r="G482" s="1673"/>
      <c r="H482" s="1673"/>
      <c r="I482" s="1673"/>
      <c r="J482" s="1673"/>
      <c r="K482" s="1673"/>
      <c r="L482" s="1673"/>
      <c r="M482" s="1673"/>
      <c r="N482" s="1673"/>
      <c r="O482" s="1673"/>
      <c r="P482" s="1673"/>
      <c r="Q482" s="1673"/>
      <c r="R482" s="1673"/>
      <c r="S482" s="1673"/>
      <c r="T482" s="1673"/>
      <c r="U482" s="1673"/>
      <c r="V482" s="1673"/>
      <c r="W482" s="1673"/>
      <c r="X482" s="1673"/>
      <c r="Y482" s="1673">
        <v>0</v>
      </c>
      <c r="Z482" s="1673">
        <v>0</v>
      </c>
      <c r="AA482" s="1673">
        <v>0</v>
      </c>
      <c r="AB482" s="1673">
        <v>0</v>
      </c>
      <c r="AC482" s="1673">
        <v>0</v>
      </c>
      <c r="AD482" s="1673">
        <v>0</v>
      </c>
      <c r="AE482" s="1673">
        <v>0</v>
      </c>
      <c r="AF482" s="1673">
        <v>0</v>
      </c>
      <c r="AG482" s="1673">
        <v>0</v>
      </c>
      <c r="AH482" s="1673">
        <v>0</v>
      </c>
    </row>
    <row r="483" spans="1:34" ht="30" customHeight="1">
      <c r="A483" s="2021"/>
      <c r="B483" s="991" t="s">
        <v>808</v>
      </c>
      <c r="C483" s="1673">
        <f t="shared" si="35"/>
        <v>0</v>
      </c>
      <c r="D483" s="1673"/>
      <c r="E483" s="1673"/>
      <c r="F483" s="1673"/>
      <c r="G483" s="1673"/>
      <c r="H483" s="1673"/>
      <c r="I483" s="1673"/>
      <c r="J483" s="1673"/>
      <c r="K483" s="1673"/>
      <c r="L483" s="1673"/>
      <c r="M483" s="1673"/>
      <c r="N483" s="1673"/>
      <c r="O483" s="1673"/>
      <c r="P483" s="1673"/>
      <c r="Q483" s="1673"/>
      <c r="R483" s="1673"/>
      <c r="S483" s="1673"/>
      <c r="T483" s="1673"/>
      <c r="U483" s="1673"/>
      <c r="V483" s="1673"/>
      <c r="W483" s="1673"/>
      <c r="X483" s="1673"/>
      <c r="Y483" s="1673">
        <v>0</v>
      </c>
      <c r="Z483" s="1673">
        <v>0</v>
      </c>
      <c r="AA483" s="1673">
        <v>0</v>
      </c>
      <c r="AB483" s="1673">
        <v>0</v>
      </c>
      <c r="AC483" s="1673">
        <v>0</v>
      </c>
      <c r="AD483" s="1673">
        <v>0</v>
      </c>
      <c r="AE483" s="1673">
        <v>0</v>
      </c>
      <c r="AF483" s="1673">
        <v>0</v>
      </c>
      <c r="AG483" s="1673">
        <v>0</v>
      </c>
      <c r="AH483" s="1673">
        <v>0</v>
      </c>
    </row>
    <row r="484" spans="1:34" ht="30" customHeight="1">
      <c r="A484" s="2021"/>
      <c r="B484" s="1011" t="s">
        <v>821</v>
      </c>
      <c r="C484" s="1673">
        <f t="shared" si="35"/>
        <v>0</v>
      </c>
      <c r="D484" s="1673"/>
      <c r="E484" s="1673"/>
      <c r="F484" s="1673"/>
      <c r="G484" s="1673"/>
      <c r="H484" s="1673"/>
      <c r="I484" s="1673"/>
      <c r="J484" s="1673"/>
      <c r="K484" s="1673"/>
      <c r="L484" s="1673"/>
      <c r="M484" s="1673"/>
      <c r="N484" s="1673"/>
      <c r="O484" s="1673"/>
      <c r="P484" s="1673"/>
      <c r="Q484" s="1673"/>
      <c r="R484" s="1673"/>
      <c r="S484" s="1673"/>
      <c r="T484" s="1673"/>
      <c r="U484" s="1673"/>
      <c r="V484" s="1673"/>
      <c r="W484" s="1673"/>
      <c r="X484" s="1673"/>
      <c r="Y484" s="1673">
        <v>0</v>
      </c>
      <c r="Z484" s="1673">
        <v>0</v>
      </c>
      <c r="AA484" s="1673">
        <v>0</v>
      </c>
      <c r="AB484" s="1673">
        <v>0</v>
      </c>
      <c r="AC484" s="1673">
        <v>0</v>
      </c>
      <c r="AD484" s="1673">
        <v>0</v>
      </c>
      <c r="AE484" s="1673">
        <v>0</v>
      </c>
      <c r="AF484" s="1673">
        <v>0</v>
      </c>
      <c r="AG484" s="1673">
        <v>0</v>
      </c>
      <c r="AH484" s="1673">
        <v>0</v>
      </c>
    </row>
    <row r="485" spans="1:34" ht="30" customHeight="1">
      <c r="A485" s="2021"/>
      <c r="B485" s="1011" t="s">
        <v>822</v>
      </c>
      <c r="C485" s="1673">
        <f t="shared" si="35"/>
        <v>0</v>
      </c>
      <c r="D485" s="1673"/>
      <c r="E485" s="1673"/>
      <c r="F485" s="1673"/>
      <c r="G485" s="1673"/>
      <c r="H485" s="1673"/>
      <c r="I485" s="1673"/>
      <c r="J485" s="1673"/>
      <c r="K485" s="1673"/>
      <c r="L485" s="1673"/>
      <c r="M485" s="1673"/>
      <c r="N485" s="1673"/>
      <c r="O485" s="1673"/>
      <c r="P485" s="1673"/>
      <c r="Q485" s="1673"/>
      <c r="R485" s="1673"/>
      <c r="S485" s="1673"/>
      <c r="T485" s="1673"/>
      <c r="U485" s="1673"/>
      <c r="V485" s="1673"/>
      <c r="W485" s="1673"/>
      <c r="X485" s="1673"/>
      <c r="Y485" s="1673">
        <v>0</v>
      </c>
      <c r="Z485" s="1673">
        <v>0</v>
      </c>
      <c r="AA485" s="1673">
        <v>0</v>
      </c>
      <c r="AB485" s="1673">
        <v>0</v>
      </c>
      <c r="AC485" s="1673">
        <v>0</v>
      </c>
      <c r="AD485" s="1673">
        <v>0</v>
      </c>
      <c r="AE485" s="1673">
        <v>0</v>
      </c>
      <c r="AF485" s="1673">
        <v>0</v>
      </c>
      <c r="AG485" s="1673">
        <v>0</v>
      </c>
      <c r="AH485" s="1673">
        <v>0</v>
      </c>
    </row>
    <row r="486" spans="1:34" ht="19.5" customHeight="1">
      <c r="A486" s="2021"/>
      <c r="B486" s="1249" t="s">
        <v>952</v>
      </c>
      <c r="C486" s="1673">
        <f t="shared" si="35"/>
        <v>0</v>
      </c>
      <c r="D486" s="1673"/>
      <c r="E486" s="1673"/>
      <c r="F486" s="1673"/>
      <c r="G486" s="1673"/>
      <c r="H486" s="1673"/>
      <c r="I486" s="1673"/>
      <c r="J486" s="1673"/>
      <c r="K486" s="1673"/>
      <c r="L486" s="1673"/>
      <c r="M486" s="1673"/>
      <c r="N486" s="1673"/>
      <c r="O486" s="1673"/>
      <c r="P486" s="1673"/>
      <c r="Q486" s="1673"/>
      <c r="R486" s="1673"/>
      <c r="S486" s="1673"/>
      <c r="T486" s="1673"/>
      <c r="U486" s="1673"/>
      <c r="V486" s="1673"/>
      <c r="W486" s="1673"/>
      <c r="X486" s="1673"/>
      <c r="Y486" s="1673">
        <v>0</v>
      </c>
      <c r="Z486" s="1673">
        <v>0</v>
      </c>
      <c r="AA486" s="1673">
        <v>0</v>
      </c>
      <c r="AB486" s="1673">
        <v>0</v>
      </c>
      <c r="AC486" s="1673">
        <v>0</v>
      </c>
      <c r="AD486" s="1673">
        <v>0</v>
      </c>
      <c r="AE486" s="1673">
        <v>0</v>
      </c>
      <c r="AF486" s="1673">
        <v>0</v>
      </c>
      <c r="AG486" s="1673">
        <v>0</v>
      </c>
      <c r="AH486" s="1673">
        <v>0</v>
      </c>
    </row>
  </sheetData>
  <mergeCells count="21">
    <mergeCell ref="A257:A279"/>
    <mergeCell ref="A4:A26"/>
    <mergeCell ref="A27:A49"/>
    <mergeCell ref="A50:A72"/>
    <mergeCell ref="A73:A95"/>
    <mergeCell ref="A96:A118"/>
    <mergeCell ref="A119:A141"/>
    <mergeCell ref="A142:A164"/>
    <mergeCell ref="A165:A187"/>
    <mergeCell ref="A188:A210"/>
    <mergeCell ref="A211:A233"/>
    <mergeCell ref="A234:A256"/>
    <mergeCell ref="A418:A440"/>
    <mergeCell ref="A441:A463"/>
    <mergeCell ref="A464:A486"/>
    <mergeCell ref="A280:A302"/>
    <mergeCell ref="A303:A325"/>
    <mergeCell ref="A326:A348"/>
    <mergeCell ref="A349:A371"/>
    <mergeCell ref="A372:A394"/>
    <mergeCell ref="A395:A417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00FF"/>
  </sheetPr>
  <dimension ref="A1:AH555"/>
  <sheetViews>
    <sheetView zoomScale="70" zoomScaleNormal="70" zoomScaleSheetLayoutView="80" workbookViewId="0">
      <pane xSplit="1" ySplit="3" topLeftCell="B39" activePane="bottomRight" state="frozen"/>
      <selection pane="topRight" activeCell="B1" sqref="B1"/>
      <selection pane="bottomLeft" activeCell="A4" sqref="A4"/>
      <selection pane="bottomRight" activeCell="B28" sqref="B28:B49"/>
    </sheetView>
  </sheetViews>
  <sheetFormatPr defaultColWidth="8.19921875" defaultRowHeight="15.6"/>
  <cols>
    <col min="1" max="1" width="6.69921875" style="1568" customWidth="1"/>
    <col min="2" max="2" width="19.59765625" style="1012" customWidth="1"/>
    <col min="3" max="5" width="11.19921875" style="1566" customWidth="1"/>
    <col min="6" max="14" width="11.19921875" style="1567" customWidth="1"/>
    <col min="15" max="19" width="8.19921875" style="1567"/>
    <col min="20" max="23" width="9.19921875" style="1567" bestFit="1" customWidth="1"/>
    <col min="24" max="253" width="8.19921875" style="1567"/>
    <col min="254" max="254" width="6.69921875" style="1567" customWidth="1"/>
    <col min="255" max="255" width="19.59765625" style="1567" customWidth="1"/>
    <col min="256" max="267" width="11.19921875" style="1567" customWidth="1"/>
    <col min="268" max="268" width="11.09765625" style="1567" customWidth="1"/>
    <col min="269" max="509" width="8.19921875" style="1567"/>
    <col min="510" max="510" width="6.69921875" style="1567" customWidth="1"/>
    <col min="511" max="511" width="19.59765625" style="1567" customWidth="1"/>
    <col min="512" max="523" width="11.19921875" style="1567" customWidth="1"/>
    <col min="524" max="524" width="11.09765625" style="1567" customWidth="1"/>
    <col min="525" max="765" width="8.19921875" style="1567"/>
    <col min="766" max="766" width="6.69921875" style="1567" customWidth="1"/>
    <col min="767" max="767" width="19.59765625" style="1567" customWidth="1"/>
    <col min="768" max="779" width="11.19921875" style="1567" customWidth="1"/>
    <col min="780" max="780" width="11.09765625" style="1567" customWidth="1"/>
    <col min="781" max="1021" width="8.19921875" style="1567"/>
    <col min="1022" max="1022" width="6.69921875" style="1567" customWidth="1"/>
    <col min="1023" max="1023" width="19.59765625" style="1567" customWidth="1"/>
    <col min="1024" max="1035" width="11.19921875" style="1567" customWidth="1"/>
    <col min="1036" max="1036" width="11.09765625" style="1567" customWidth="1"/>
    <col min="1037" max="1277" width="8.19921875" style="1567"/>
    <col min="1278" max="1278" width="6.69921875" style="1567" customWidth="1"/>
    <col min="1279" max="1279" width="19.59765625" style="1567" customWidth="1"/>
    <col min="1280" max="1291" width="11.19921875" style="1567" customWidth="1"/>
    <col min="1292" max="1292" width="11.09765625" style="1567" customWidth="1"/>
    <col min="1293" max="1533" width="8.19921875" style="1567"/>
    <col min="1534" max="1534" width="6.69921875" style="1567" customWidth="1"/>
    <col min="1535" max="1535" width="19.59765625" style="1567" customWidth="1"/>
    <col min="1536" max="1547" width="11.19921875" style="1567" customWidth="1"/>
    <col min="1548" max="1548" width="11.09765625" style="1567" customWidth="1"/>
    <col min="1549" max="1789" width="8.19921875" style="1567"/>
    <col min="1790" max="1790" width="6.69921875" style="1567" customWidth="1"/>
    <col min="1791" max="1791" width="19.59765625" style="1567" customWidth="1"/>
    <col min="1792" max="1803" width="11.19921875" style="1567" customWidth="1"/>
    <col min="1804" max="1804" width="11.09765625" style="1567" customWidth="1"/>
    <col min="1805" max="2045" width="8.19921875" style="1567"/>
    <col min="2046" max="2046" width="6.69921875" style="1567" customWidth="1"/>
    <col min="2047" max="2047" width="19.59765625" style="1567" customWidth="1"/>
    <col min="2048" max="2059" width="11.19921875" style="1567" customWidth="1"/>
    <col min="2060" max="2060" width="11.09765625" style="1567" customWidth="1"/>
    <col min="2061" max="2301" width="8.19921875" style="1567"/>
    <col min="2302" max="2302" width="6.69921875" style="1567" customWidth="1"/>
    <col min="2303" max="2303" width="19.59765625" style="1567" customWidth="1"/>
    <col min="2304" max="2315" width="11.19921875" style="1567" customWidth="1"/>
    <col min="2316" max="2316" width="11.09765625" style="1567" customWidth="1"/>
    <col min="2317" max="2557" width="8.19921875" style="1567"/>
    <col min="2558" max="2558" width="6.69921875" style="1567" customWidth="1"/>
    <col min="2559" max="2559" width="19.59765625" style="1567" customWidth="1"/>
    <col min="2560" max="2571" width="11.19921875" style="1567" customWidth="1"/>
    <col min="2572" max="2572" width="11.09765625" style="1567" customWidth="1"/>
    <col min="2573" max="2813" width="8.19921875" style="1567"/>
    <col min="2814" max="2814" width="6.69921875" style="1567" customWidth="1"/>
    <col min="2815" max="2815" width="19.59765625" style="1567" customWidth="1"/>
    <col min="2816" max="2827" width="11.19921875" style="1567" customWidth="1"/>
    <col min="2828" max="2828" width="11.09765625" style="1567" customWidth="1"/>
    <col min="2829" max="3069" width="8.19921875" style="1567"/>
    <col min="3070" max="3070" width="6.69921875" style="1567" customWidth="1"/>
    <col min="3071" max="3071" width="19.59765625" style="1567" customWidth="1"/>
    <col min="3072" max="3083" width="11.19921875" style="1567" customWidth="1"/>
    <col min="3084" max="3084" width="11.09765625" style="1567" customWidth="1"/>
    <col min="3085" max="3325" width="8.19921875" style="1567"/>
    <col min="3326" max="3326" width="6.69921875" style="1567" customWidth="1"/>
    <col min="3327" max="3327" width="19.59765625" style="1567" customWidth="1"/>
    <col min="3328" max="3339" width="11.19921875" style="1567" customWidth="1"/>
    <col min="3340" max="3340" width="11.09765625" style="1567" customWidth="1"/>
    <col min="3341" max="3581" width="8.19921875" style="1567"/>
    <col min="3582" max="3582" width="6.69921875" style="1567" customWidth="1"/>
    <col min="3583" max="3583" width="19.59765625" style="1567" customWidth="1"/>
    <col min="3584" max="3595" width="11.19921875" style="1567" customWidth="1"/>
    <col min="3596" max="3596" width="11.09765625" style="1567" customWidth="1"/>
    <col min="3597" max="3837" width="8.19921875" style="1567"/>
    <col min="3838" max="3838" width="6.69921875" style="1567" customWidth="1"/>
    <col min="3839" max="3839" width="19.59765625" style="1567" customWidth="1"/>
    <col min="3840" max="3851" width="11.19921875" style="1567" customWidth="1"/>
    <col min="3852" max="3852" width="11.09765625" style="1567" customWidth="1"/>
    <col min="3853" max="4093" width="8.19921875" style="1567"/>
    <col min="4094" max="4094" width="6.69921875" style="1567" customWidth="1"/>
    <col min="4095" max="4095" width="19.59765625" style="1567" customWidth="1"/>
    <col min="4096" max="4107" width="11.19921875" style="1567" customWidth="1"/>
    <col min="4108" max="4108" width="11.09765625" style="1567" customWidth="1"/>
    <col min="4109" max="4349" width="8.19921875" style="1567"/>
    <col min="4350" max="4350" width="6.69921875" style="1567" customWidth="1"/>
    <col min="4351" max="4351" width="19.59765625" style="1567" customWidth="1"/>
    <col min="4352" max="4363" width="11.19921875" style="1567" customWidth="1"/>
    <col min="4364" max="4364" width="11.09765625" style="1567" customWidth="1"/>
    <col min="4365" max="4605" width="8.19921875" style="1567"/>
    <col min="4606" max="4606" width="6.69921875" style="1567" customWidth="1"/>
    <col min="4607" max="4607" width="19.59765625" style="1567" customWidth="1"/>
    <col min="4608" max="4619" width="11.19921875" style="1567" customWidth="1"/>
    <col min="4620" max="4620" width="11.09765625" style="1567" customWidth="1"/>
    <col min="4621" max="4861" width="8.19921875" style="1567"/>
    <col min="4862" max="4862" width="6.69921875" style="1567" customWidth="1"/>
    <col min="4863" max="4863" width="19.59765625" style="1567" customWidth="1"/>
    <col min="4864" max="4875" width="11.19921875" style="1567" customWidth="1"/>
    <col min="4876" max="4876" width="11.09765625" style="1567" customWidth="1"/>
    <col min="4877" max="5117" width="8.19921875" style="1567"/>
    <col min="5118" max="5118" width="6.69921875" style="1567" customWidth="1"/>
    <col min="5119" max="5119" width="19.59765625" style="1567" customWidth="1"/>
    <col min="5120" max="5131" width="11.19921875" style="1567" customWidth="1"/>
    <col min="5132" max="5132" width="11.09765625" style="1567" customWidth="1"/>
    <col min="5133" max="5373" width="8.19921875" style="1567"/>
    <col min="5374" max="5374" width="6.69921875" style="1567" customWidth="1"/>
    <col min="5375" max="5375" width="19.59765625" style="1567" customWidth="1"/>
    <col min="5376" max="5387" width="11.19921875" style="1567" customWidth="1"/>
    <col min="5388" max="5388" width="11.09765625" style="1567" customWidth="1"/>
    <col min="5389" max="5629" width="8.19921875" style="1567"/>
    <col min="5630" max="5630" width="6.69921875" style="1567" customWidth="1"/>
    <col min="5631" max="5631" width="19.59765625" style="1567" customWidth="1"/>
    <col min="5632" max="5643" width="11.19921875" style="1567" customWidth="1"/>
    <col min="5644" max="5644" width="11.09765625" style="1567" customWidth="1"/>
    <col min="5645" max="5885" width="8.19921875" style="1567"/>
    <col min="5886" max="5886" width="6.69921875" style="1567" customWidth="1"/>
    <col min="5887" max="5887" width="19.59765625" style="1567" customWidth="1"/>
    <col min="5888" max="5899" width="11.19921875" style="1567" customWidth="1"/>
    <col min="5900" max="5900" width="11.09765625" style="1567" customWidth="1"/>
    <col min="5901" max="6141" width="8.19921875" style="1567"/>
    <col min="6142" max="6142" width="6.69921875" style="1567" customWidth="1"/>
    <col min="6143" max="6143" width="19.59765625" style="1567" customWidth="1"/>
    <col min="6144" max="6155" width="11.19921875" style="1567" customWidth="1"/>
    <col min="6156" max="6156" width="11.09765625" style="1567" customWidth="1"/>
    <col min="6157" max="6397" width="8.19921875" style="1567"/>
    <col min="6398" max="6398" width="6.69921875" style="1567" customWidth="1"/>
    <col min="6399" max="6399" width="19.59765625" style="1567" customWidth="1"/>
    <col min="6400" max="6411" width="11.19921875" style="1567" customWidth="1"/>
    <col min="6412" max="6412" width="11.09765625" style="1567" customWidth="1"/>
    <col min="6413" max="6653" width="8.19921875" style="1567"/>
    <col min="6654" max="6654" width="6.69921875" style="1567" customWidth="1"/>
    <col min="6655" max="6655" width="19.59765625" style="1567" customWidth="1"/>
    <col min="6656" max="6667" width="11.19921875" style="1567" customWidth="1"/>
    <col min="6668" max="6668" width="11.09765625" style="1567" customWidth="1"/>
    <col min="6669" max="6909" width="8.19921875" style="1567"/>
    <col min="6910" max="6910" width="6.69921875" style="1567" customWidth="1"/>
    <col min="6911" max="6911" width="19.59765625" style="1567" customWidth="1"/>
    <col min="6912" max="6923" width="11.19921875" style="1567" customWidth="1"/>
    <col min="6924" max="6924" width="11.09765625" style="1567" customWidth="1"/>
    <col min="6925" max="7165" width="8.19921875" style="1567"/>
    <col min="7166" max="7166" width="6.69921875" style="1567" customWidth="1"/>
    <col min="7167" max="7167" width="19.59765625" style="1567" customWidth="1"/>
    <col min="7168" max="7179" width="11.19921875" style="1567" customWidth="1"/>
    <col min="7180" max="7180" width="11.09765625" style="1567" customWidth="1"/>
    <col min="7181" max="7421" width="8.19921875" style="1567"/>
    <col min="7422" max="7422" width="6.69921875" style="1567" customWidth="1"/>
    <col min="7423" max="7423" width="19.59765625" style="1567" customWidth="1"/>
    <col min="7424" max="7435" width="11.19921875" style="1567" customWidth="1"/>
    <col min="7436" max="7436" width="11.09765625" style="1567" customWidth="1"/>
    <col min="7437" max="7677" width="8.19921875" style="1567"/>
    <col min="7678" max="7678" width="6.69921875" style="1567" customWidth="1"/>
    <col min="7679" max="7679" width="19.59765625" style="1567" customWidth="1"/>
    <col min="7680" max="7691" width="11.19921875" style="1567" customWidth="1"/>
    <col min="7692" max="7692" width="11.09765625" style="1567" customWidth="1"/>
    <col min="7693" max="7933" width="8.19921875" style="1567"/>
    <col min="7934" max="7934" width="6.69921875" style="1567" customWidth="1"/>
    <col min="7935" max="7935" width="19.59765625" style="1567" customWidth="1"/>
    <col min="7936" max="7947" width="11.19921875" style="1567" customWidth="1"/>
    <col min="7948" max="7948" width="11.09765625" style="1567" customWidth="1"/>
    <col min="7949" max="8189" width="8.19921875" style="1567"/>
    <col min="8190" max="8190" width="6.69921875" style="1567" customWidth="1"/>
    <col min="8191" max="8191" width="19.59765625" style="1567" customWidth="1"/>
    <col min="8192" max="8203" width="11.19921875" style="1567" customWidth="1"/>
    <col min="8204" max="8204" width="11.09765625" style="1567" customWidth="1"/>
    <col min="8205" max="8445" width="8.19921875" style="1567"/>
    <col min="8446" max="8446" width="6.69921875" style="1567" customWidth="1"/>
    <col min="8447" max="8447" width="19.59765625" style="1567" customWidth="1"/>
    <col min="8448" max="8459" width="11.19921875" style="1567" customWidth="1"/>
    <col min="8460" max="8460" width="11.09765625" style="1567" customWidth="1"/>
    <col min="8461" max="8701" width="8.19921875" style="1567"/>
    <col min="8702" max="8702" width="6.69921875" style="1567" customWidth="1"/>
    <col min="8703" max="8703" width="19.59765625" style="1567" customWidth="1"/>
    <col min="8704" max="8715" width="11.19921875" style="1567" customWidth="1"/>
    <col min="8716" max="8716" width="11.09765625" style="1567" customWidth="1"/>
    <col min="8717" max="8957" width="8.19921875" style="1567"/>
    <col min="8958" max="8958" width="6.69921875" style="1567" customWidth="1"/>
    <col min="8959" max="8959" width="19.59765625" style="1567" customWidth="1"/>
    <col min="8960" max="8971" width="11.19921875" style="1567" customWidth="1"/>
    <col min="8972" max="8972" width="11.09765625" style="1567" customWidth="1"/>
    <col min="8973" max="9213" width="8.19921875" style="1567"/>
    <col min="9214" max="9214" width="6.69921875" style="1567" customWidth="1"/>
    <col min="9215" max="9215" width="19.59765625" style="1567" customWidth="1"/>
    <col min="9216" max="9227" width="11.19921875" style="1567" customWidth="1"/>
    <col min="9228" max="9228" width="11.09765625" style="1567" customWidth="1"/>
    <col min="9229" max="9469" width="8.19921875" style="1567"/>
    <col min="9470" max="9470" width="6.69921875" style="1567" customWidth="1"/>
    <col min="9471" max="9471" width="19.59765625" style="1567" customWidth="1"/>
    <col min="9472" max="9483" width="11.19921875" style="1567" customWidth="1"/>
    <col min="9484" max="9484" width="11.09765625" style="1567" customWidth="1"/>
    <col min="9485" max="9725" width="8.19921875" style="1567"/>
    <col min="9726" max="9726" width="6.69921875" style="1567" customWidth="1"/>
    <col min="9727" max="9727" width="19.59765625" style="1567" customWidth="1"/>
    <col min="9728" max="9739" width="11.19921875" style="1567" customWidth="1"/>
    <col min="9740" max="9740" width="11.09765625" style="1567" customWidth="1"/>
    <col min="9741" max="9981" width="8.19921875" style="1567"/>
    <col min="9982" max="9982" width="6.69921875" style="1567" customWidth="1"/>
    <col min="9983" max="9983" width="19.59765625" style="1567" customWidth="1"/>
    <col min="9984" max="9995" width="11.19921875" style="1567" customWidth="1"/>
    <col min="9996" max="9996" width="11.09765625" style="1567" customWidth="1"/>
    <col min="9997" max="10237" width="8.19921875" style="1567"/>
    <col min="10238" max="10238" width="6.69921875" style="1567" customWidth="1"/>
    <col min="10239" max="10239" width="19.59765625" style="1567" customWidth="1"/>
    <col min="10240" max="10251" width="11.19921875" style="1567" customWidth="1"/>
    <col min="10252" max="10252" width="11.09765625" style="1567" customWidth="1"/>
    <col min="10253" max="10493" width="8.19921875" style="1567"/>
    <col min="10494" max="10494" width="6.69921875" style="1567" customWidth="1"/>
    <col min="10495" max="10495" width="19.59765625" style="1567" customWidth="1"/>
    <col min="10496" max="10507" width="11.19921875" style="1567" customWidth="1"/>
    <col min="10508" max="10508" width="11.09765625" style="1567" customWidth="1"/>
    <col min="10509" max="10749" width="8.19921875" style="1567"/>
    <col min="10750" max="10750" width="6.69921875" style="1567" customWidth="1"/>
    <col min="10751" max="10751" width="19.59765625" style="1567" customWidth="1"/>
    <col min="10752" max="10763" width="11.19921875" style="1567" customWidth="1"/>
    <col min="10764" max="10764" width="11.09765625" style="1567" customWidth="1"/>
    <col min="10765" max="11005" width="8.19921875" style="1567"/>
    <col min="11006" max="11006" width="6.69921875" style="1567" customWidth="1"/>
    <col min="11007" max="11007" width="19.59765625" style="1567" customWidth="1"/>
    <col min="11008" max="11019" width="11.19921875" style="1567" customWidth="1"/>
    <col min="11020" max="11020" width="11.09765625" style="1567" customWidth="1"/>
    <col min="11021" max="11261" width="8.19921875" style="1567"/>
    <col min="11262" max="11262" width="6.69921875" style="1567" customWidth="1"/>
    <col min="11263" max="11263" width="19.59765625" style="1567" customWidth="1"/>
    <col min="11264" max="11275" width="11.19921875" style="1567" customWidth="1"/>
    <col min="11276" max="11276" width="11.09765625" style="1567" customWidth="1"/>
    <col min="11277" max="11517" width="8.19921875" style="1567"/>
    <col min="11518" max="11518" width="6.69921875" style="1567" customWidth="1"/>
    <col min="11519" max="11519" width="19.59765625" style="1567" customWidth="1"/>
    <col min="11520" max="11531" width="11.19921875" style="1567" customWidth="1"/>
    <col min="11532" max="11532" width="11.09765625" style="1567" customWidth="1"/>
    <col min="11533" max="11773" width="8.19921875" style="1567"/>
    <col min="11774" max="11774" width="6.69921875" style="1567" customWidth="1"/>
    <col min="11775" max="11775" width="19.59765625" style="1567" customWidth="1"/>
    <col min="11776" max="11787" width="11.19921875" style="1567" customWidth="1"/>
    <col min="11788" max="11788" width="11.09765625" style="1567" customWidth="1"/>
    <col min="11789" max="12029" width="8.19921875" style="1567"/>
    <col min="12030" max="12030" width="6.69921875" style="1567" customWidth="1"/>
    <col min="12031" max="12031" width="19.59765625" style="1567" customWidth="1"/>
    <col min="12032" max="12043" width="11.19921875" style="1567" customWidth="1"/>
    <col min="12044" max="12044" width="11.09765625" style="1567" customWidth="1"/>
    <col min="12045" max="12285" width="8.19921875" style="1567"/>
    <col min="12286" max="12286" width="6.69921875" style="1567" customWidth="1"/>
    <col min="12287" max="12287" width="19.59765625" style="1567" customWidth="1"/>
    <col min="12288" max="12299" width="11.19921875" style="1567" customWidth="1"/>
    <col min="12300" max="12300" width="11.09765625" style="1567" customWidth="1"/>
    <col min="12301" max="12541" width="8.19921875" style="1567"/>
    <col min="12542" max="12542" width="6.69921875" style="1567" customWidth="1"/>
    <col min="12543" max="12543" width="19.59765625" style="1567" customWidth="1"/>
    <col min="12544" max="12555" width="11.19921875" style="1567" customWidth="1"/>
    <col min="12556" max="12556" width="11.09765625" style="1567" customWidth="1"/>
    <col min="12557" max="12797" width="8.19921875" style="1567"/>
    <col min="12798" max="12798" width="6.69921875" style="1567" customWidth="1"/>
    <col min="12799" max="12799" width="19.59765625" style="1567" customWidth="1"/>
    <col min="12800" max="12811" width="11.19921875" style="1567" customWidth="1"/>
    <col min="12812" max="12812" width="11.09765625" style="1567" customWidth="1"/>
    <col min="12813" max="13053" width="8.19921875" style="1567"/>
    <col min="13054" max="13054" width="6.69921875" style="1567" customWidth="1"/>
    <col min="13055" max="13055" width="19.59765625" style="1567" customWidth="1"/>
    <col min="13056" max="13067" width="11.19921875" style="1567" customWidth="1"/>
    <col min="13068" max="13068" width="11.09765625" style="1567" customWidth="1"/>
    <col min="13069" max="13309" width="8.19921875" style="1567"/>
    <col min="13310" max="13310" width="6.69921875" style="1567" customWidth="1"/>
    <col min="13311" max="13311" width="19.59765625" style="1567" customWidth="1"/>
    <col min="13312" max="13323" width="11.19921875" style="1567" customWidth="1"/>
    <col min="13324" max="13324" width="11.09765625" style="1567" customWidth="1"/>
    <col min="13325" max="13565" width="8.19921875" style="1567"/>
    <col min="13566" max="13566" width="6.69921875" style="1567" customWidth="1"/>
    <col min="13567" max="13567" width="19.59765625" style="1567" customWidth="1"/>
    <col min="13568" max="13579" width="11.19921875" style="1567" customWidth="1"/>
    <col min="13580" max="13580" width="11.09765625" style="1567" customWidth="1"/>
    <col min="13581" max="13821" width="8.19921875" style="1567"/>
    <col min="13822" max="13822" width="6.69921875" style="1567" customWidth="1"/>
    <col min="13823" max="13823" width="19.59765625" style="1567" customWidth="1"/>
    <col min="13824" max="13835" width="11.19921875" style="1567" customWidth="1"/>
    <col min="13836" max="13836" width="11.09765625" style="1567" customWidth="1"/>
    <col min="13837" max="14077" width="8.19921875" style="1567"/>
    <col min="14078" max="14078" width="6.69921875" style="1567" customWidth="1"/>
    <col min="14079" max="14079" width="19.59765625" style="1567" customWidth="1"/>
    <col min="14080" max="14091" width="11.19921875" style="1567" customWidth="1"/>
    <col min="14092" max="14092" width="11.09765625" style="1567" customWidth="1"/>
    <col min="14093" max="14333" width="8.19921875" style="1567"/>
    <col min="14334" max="14334" width="6.69921875" style="1567" customWidth="1"/>
    <col min="14335" max="14335" width="19.59765625" style="1567" customWidth="1"/>
    <col min="14336" max="14347" width="11.19921875" style="1567" customWidth="1"/>
    <col min="14348" max="14348" width="11.09765625" style="1567" customWidth="1"/>
    <col min="14349" max="14589" width="8.19921875" style="1567"/>
    <col min="14590" max="14590" width="6.69921875" style="1567" customWidth="1"/>
    <col min="14591" max="14591" width="19.59765625" style="1567" customWidth="1"/>
    <col min="14592" max="14603" width="11.19921875" style="1567" customWidth="1"/>
    <col min="14604" max="14604" width="11.09765625" style="1567" customWidth="1"/>
    <col min="14605" max="14845" width="8.19921875" style="1567"/>
    <col min="14846" max="14846" width="6.69921875" style="1567" customWidth="1"/>
    <col min="14847" max="14847" width="19.59765625" style="1567" customWidth="1"/>
    <col min="14848" max="14859" width="11.19921875" style="1567" customWidth="1"/>
    <col min="14860" max="14860" width="11.09765625" style="1567" customWidth="1"/>
    <col min="14861" max="15101" width="8.19921875" style="1567"/>
    <col min="15102" max="15102" width="6.69921875" style="1567" customWidth="1"/>
    <col min="15103" max="15103" width="19.59765625" style="1567" customWidth="1"/>
    <col min="15104" max="15115" width="11.19921875" style="1567" customWidth="1"/>
    <col min="15116" max="15116" width="11.09765625" style="1567" customWidth="1"/>
    <col min="15117" max="15357" width="8.19921875" style="1567"/>
    <col min="15358" max="15358" width="6.69921875" style="1567" customWidth="1"/>
    <col min="15359" max="15359" width="19.59765625" style="1567" customWidth="1"/>
    <col min="15360" max="15371" width="11.19921875" style="1567" customWidth="1"/>
    <col min="15372" max="15372" width="11.09765625" style="1567" customWidth="1"/>
    <col min="15373" max="15613" width="8.19921875" style="1567"/>
    <col min="15614" max="15614" width="6.69921875" style="1567" customWidth="1"/>
    <col min="15615" max="15615" width="19.59765625" style="1567" customWidth="1"/>
    <col min="15616" max="15627" width="11.19921875" style="1567" customWidth="1"/>
    <col min="15628" max="15628" width="11.09765625" style="1567" customWidth="1"/>
    <col min="15629" max="15869" width="8.19921875" style="1567"/>
    <col min="15870" max="15870" width="6.69921875" style="1567" customWidth="1"/>
    <col min="15871" max="15871" width="19.59765625" style="1567" customWidth="1"/>
    <col min="15872" max="15883" width="11.19921875" style="1567" customWidth="1"/>
    <col min="15884" max="15884" width="11.09765625" style="1567" customWidth="1"/>
    <col min="15885" max="16125" width="8.19921875" style="1567"/>
    <col min="16126" max="16126" width="6.69921875" style="1567" customWidth="1"/>
    <col min="16127" max="16127" width="19.59765625" style="1567" customWidth="1"/>
    <col min="16128" max="16139" width="11.19921875" style="1567" customWidth="1"/>
    <col min="16140" max="16140" width="11.09765625" style="1567" customWidth="1"/>
    <col min="16141" max="16384" width="8.19921875" style="1567"/>
  </cols>
  <sheetData>
    <row r="1" spans="1:34" ht="38.25" customHeight="1">
      <c r="A1" s="1566"/>
      <c r="B1" s="997"/>
      <c r="C1" s="998" t="s">
        <v>832</v>
      </c>
      <c r="D1" s="999"/>
      <c r="E1" s="1567"/>
      <c r="G1" s="1567" t="s">
        <v>794</v>
      </c>
    </row>
    <row r="2" spans="1:34" ht="15" customHeight="1">
      <c r="A2" s="1000"/>
      <c r="B2" s="1001"/>
      <c r="E2" s="1002" t="s">
        <v>237</v>
      </c>
    </row>
    <row r="3" spans="1:34" s="1006" customFormat="1" ht="19.2" customHeight="1">
      <c r="A3" s="1003" t="s">
        <v>86</v>
      </c>
      <c r="B3" s="1003" t="s">
        <v>214</v>
      </c>
      <c r="C3" s="1004" t="s">
        <v>255</v>
      </c>
      <c r="D3" s="1004" t="s">
        <v>953</v>
      </c>
      <c r="E3" s="1657">
        <v>1994</v>
      </c>
      <c r="F3" s="1657">
        <v>1995</v>
      </c>
      <c r="G3" s="1657">
        <v>1996</v>
      </c>
      <c r="H3" s="1657">
        <v>1997</v>
      </c>
      <c r="I3" s="1657">
        <v>1998</v>
      </c>
      <c r="J3" s="1662">
        <v>1999</v>
      </c>
      <c r="K3" s="1662">
        <v>2000</v>
      </c>
      <c r="L3" s="1662">
        <v>2001</v>
      </c>
      <c r="M3" s="1662">
        <v>2002</v>
      </c>
      <c r="N3" s="1662">
        <v>2003</v>
      </c>
      <c r="O3" s="1659">
        <v>2004</v>
      </c>
      <c r="P3" s="1659">
        <v>2005</v>
      </c>
      <c r="Q3" s="1659">
        <v>2006</v>
      </c>
      <c r="R3" s="1659">
        <v>2007</v>
      </c>
      <c r="S3" s="1659">
        <v>2008</v>
      </c>
      <c r="T3" s="1661">
        <v>2009</v>
      </c>
      <c r="U3" s="1661">
        <v>2010</v>
      </c>
      <c r="V3" s="1661">
        <v>2011</v>
      </c>
      <c r="W3" s="1661">
        <v>2012</v>
      </c>
      <c r="X3" s="1661">
        <v>2013</v>
      </c>
      <c r="Y3" s="1660">
        <v>2014</v>
      </c>
      <c r="Z3" s="1660">
        <v>2015</v>
      </c>
      <c r="AA3" s="1660">
        <v>2016</v>
      </c>
      <c r="AB3" s="1660">
        <v>2017</v>
      </c>
      <c r="AC3" s="1660">
        <v>2018</v>
      </c>
      <c r="AD3" s="1658">
        <v>2019</v>
      </c>
      <c r="AE3" s="1658">
        <v>2020</v>
      </c>
      <c r="AF3" s="1658">
        <v>2021</v>
      </c>
      <c r="AG3" s="1658">
        <v>2022</v>
      </c>
      <c r="AH3" s="1658">
        <v>2023</v>
      </c>
    </row>
    <row r="4" spans="1:34" s="1008" customFormat="1" ht="19.5" customHeight="1">
      <c r="A4" s="2392" t="s">
        <v>256</v>
      </c>
      <c r="B4" s="987" t="s">
        <v>40</v>
      </c>
      <c r="C4" s="1007">
        <f>SUM(C5:C26)</f>
        <v>713558.54999999993</v>
      </c>
      <c r="D4" s="1007">
        <f>SUM('유성구 배수관'!D5:'유성구 배수관'!D26)</f>
        <v>80224.309999999983</v>
      </c>
      <c r="E4" s="1007">
        <f>SUM('유성구 배수관'!E5:'유성구 배수관'!E26)</f>
        <v>3335.81</v>
      </c>
      <c r="F4" s="1007">
        <f>SUM('유성구 배수관'!F5:'유성구 배수관'!F26)</f>
        <v>2575.91</v>
      </c>
      <c r="G4" s="1007">
        <f>SUM('유성구 배수관'!G5:'유성구 배수관'!G26)</f>
        <v>4080.6499999999996</v>
      </c>
      <c r="H4" s="1007">
        <f>SUM('유성구 배수관'!H5:'유성구 배수관'!H26)</f>
        <v>9415.369999999999</v>
      </c>
      <c r="I4" s="1007">
        <f>SUM('유성구 배수관'!I5:'유성구 배수관'!I26)</f>
        <v>3829.6700000000005</v>
      </c>
      <c r="J4" s="1007">
        <f>SUM('유성구 배수관'!J5:'유성구 배수관'!J26)</f>
        <v>11582.439999999999</v>
      </c>
      <c r="K4" s="1007">
        <f>SUM('유성구 배수관'!K5:'유성구 배수관'!K26)</f>
        <v>8976.66</v>
      </c>
      <c r="L4" s="1007">
        <f>SUM('유성구 배수관'!L5:'유성구 배수관'!L26)</f>
        <v>41504.929999999986</v>
      </c>
      <c r="M4" s="1007">
        <f>SUM('유성구 배수관'!M5:'유성구 배수관'!M26)</f>
        <v>68696.489999999991</v>
      </c>
      <c r="N4" s="1007">
        <f>SUM('유성구 배수관'!N5:'유성구 배수관'!N26)</f>
        <v>15351.830000000002</v>
      </c>
      <c r="O4" s="1007">
        <f>SUM('유성구 배수관'!O5:'유성구 배수관'!O26)</f>
        <v>52387.469999999987</v>
      </c>
      <c r="P4" s="1007">
        <f>SUM('유성구 배수관'!P5:'유성구 배수관'!P26)</f>
        <v>34118.620000000003</v>
      </c>
      <c r="Q4" s="1007">
        <f>SUM('유성구 배수관'!Q5:'유성구 배수관'!Q26)</f>
        <v>9499.2099999999991</v>
      </c>
      <c r="R4" s="1007">
        <f>SUM('유성구 배수관'!R5:'유성구 배수관'!R26)</f>
        <v>28560.89</v>
      </c>
      <c r="S4" s="1007">
        <f>SUM('유성구 배수관'!S5:'유성구 배수관'!S26)</f>
        <v>6529.6600000000008</v>
      </c>
      <c r="T4" s="1007">
        <f>SUM('유성구 배수관'!T5:'유성구 배수관'!T26)</f>
        <v>19075.68</v>
      </c>
      <c r="U4" s="1007">
        <f>SUM('유성구 배수관'!U5:'유성구 배수관'!U26)</f>
        <v>8050.19</v>
      </c>
      <c r="V4" s="1007">
        <f>SUM('유성구 배수관'!V5:'유성구 배수관'!V26)</f>
        <v>77345.029999999984</v>
      </c>
      <c r="W4" s="1007">
        <f>SUM('유성구 배수관'!W5:'유성구 배수관'!W26)</f>
        <v>65961.139999999985</v>
      </c>
      <c r="X4" s="1007">
        <f>SUM('유성구 배수관'!X5:'유성구 배수관'!X26)</f>
        <v>8351.34</v>
      </c>
      <c r="Y4" s="1007">
        <f>SUM('유성구 배수관'!Y5:'유성구 배수관'!Y26)</f>
        <v>23252.789999999997</v>
      </c>
      <c r="Z4" s="1007">
        <f>SUM('유성구 배수관'!Z5:'유성구 배수관'!Z26)</f>
        <v>7320</v>
      </c>
      <c r="AA4" s="1007">
        <f>SUM('유성구 배수관'!AA5:'유성구 배수관'!AA26)</f>
        <v>11417.51</v>
      </c>
      <c r="AB4" s="1007">
        <f>SUM('유성구 배수관'!AB5:'유성구 배수관'!AB26)</f>
        <v>7680.0099999999993</v>
      </c>
      <c r="AC4" s="1007">
        <f>SUM('유성구 배수관'!AC5:'유성구 배수관'!AC26)</f>
        <v>25392.04</v>
      </c>
      <c r="AD4" s="1007">
        <f>SUM('유성구 배수관'!AD5:'유성구 배수관'!AD26)</f>
        <v>32438.559999999994</v>
      </c>
      <c r="AE4" s="1007">
        <f>SUM('유성구 배수관'!AE5:'유성구 배수관'!AE26)</f>
        <v>17778.990000000002</v>
      </c>
      <c r="AF4" s="1007">
        <f>SUM('유성구 배수관'!AF5:'유성구 배수관'!AF26)</f>
        <v>15913.08</v>
      </c>
      <c r="AG4" s="1007">
        <f>SUM('유성구 배수관'!AG5:'유성구 배수관'!AG26)</f>
        <v>7893.5199999999995</v>
      </c>
      <c r="AH4" s="1007">
        <f>SUM('유성구 배수관'!AH5:'유성구 배수관'!AH26)</f>
        <v>5018.75</v>
      </c>
    </row>
    <row r="5" spans="1:34" s="1010" customFormat="1" ht="19.5" customHeight="1">
      <c r="A5" s="2392" t="s">
        <v>256</v>
      </c>
      <c r="B5" s="989" t="s">
        <v>951</v>
      </c>
      <c r="C5" s="1009">
        <f>SUM(D5:AH5)</f>
        <v>18667.37</v>
      </c>
      <c r="D5" s="1009">
        <f>D28+D51+D74+D97+D120+D143+D166+D189+D212+D235+D258+D281+D304+D327+D350+D373+D396+D419+D442+D465+D488+D511+D534</f>
        <v>0</v>
      </c>
      <c r="E5" s="1009">
        <f t="shared" ref="E5:AH13" si="0">E28+E51+E74+E97+E120+E143+E166+E189+E212+E235+E258+E281+E304+E327+E350+E373+E396+E419+E442+E465+E488+E511+E534</f>
        <v>0</v>
      </c>
      <c r="F5" s="1009">
        <f t="shared" si="0"/>
        <v>0</v>
      </c>
      <c r="G5" s="1009">
        <f t="shared" si="0"/>
        <v>0</v>
      </c>
      <c r="H5" s="1009">
        <f t="shared" si="0"/>
        <v>0</v>
      </c>
      <c r="I5" s="1009">
        <f t="shared" si="0"/>
        <v>0</v>
      </c>
      <c r="J5" s="1009">
        <f t="shared" si="0"/>
        <v>0</v>
      </c>
      <c r="K5" s="1009">
        <f t="shared" si="0"/>
        <v>0</v>
      </c>
      <c r="L5" s="1009">
        <f t="shared" si="0"/>
        <v>0</v>
      </c>
      <c r="M5" s="1009">
        <f t="shared" si="0"/>
        <v>0</v>
      </c>
      <c r="N5" s="1009">
        <f t="shared" si="0"/>
        <v>0</v>
      </c>
      <c r="O5" s="1009">
        <f t="shared" si="0"/>
        <v>0</v>
      </c>
      <c r="P5" s="1009">
        <f t="shared" si="0"/>
        <v>0</v>
      </c>
      <c r="Q5" s="1009">
        <f t="shared" si="0"/>
        <v>0</v>
      </c>
      <c r="R5" s="1009">
        <f t="shared" si="0"/>
        <v>0</v>
      </c>
      <c r="S5" s="1009">
        <f t="shared" si="0"/>
        <v>0</v>
      </c>
      <c r="T5" s="1009">
        <f t="shared" si="0"/>
        <v>0</v>
      </c>
      <c r="U5" s="1009">
        <f t="shared" si="0"/>
        <v>0</v>
      </c>
      <c r="V5" s="1009">
        <f t="shared" si="0"/>
        <v>0</v>
      </c>
      <c r="W5" s="1009">
        <f t="shared" si="0"/>
        <v>0</v>
      </c>
      <c r="X5" s="1009">
        <f t="shared" si="0"/>
        <v>0</v>
      </c>
      <c r="Y5" s="1009">
        <f t="shared" si="0"/>
        <v>0</v>
      </c>
      <c r="Z5" s="1009">
        <f t="shared" si="0"/>
        <v>0</v>
      </c>
      <c r="AA5" s="1009">
        <f t="shared" si="0"/>
        <v>0</v>
      </c>
      <c r="AB5" s="1009">
        <f t="shared" si="0"/>
        <v>0</v>
      </c>
      <c r="AC5" s="1009">
        <f t="shared" si="0"/>
        <v>0</v>
      </c>
      <c r="AD5" s="1009">
        <f t="shared" si="0"/>
        <v>0</v>
      </c>
      <c r="AE5" s="1009">
        <f t="shared" si="0"/>
        <v>2471.15</v>
      </c>
      <c r="AF5" s="1009">
        <f t="shared" si="0"/>
        <v>8051.2000000000007</v>
      </c>
      <c r="AG5" s="1009">
        <f t="shared" si="0"/>
        <v>5078.9900000000007</v>
      </c>
      <c r="AH5" s="1009">
        <f t="shared" si="0"/>
        <v>3066.0299999999997</v>
      </c>
    </row>
    <row r="6" spans="1:34" s="1010" customFormat="1" ht="19.5" customHeight="1">
      <c r="A6" s="2396"/>
      <c r="B6" s="989" t="s">
        <v>1537</v>
      </c>
      <c r="C6" s="1009">
        <f>SUM(D6:AH6)</f>
        <v>0</v>
      </c>
      <c r="D6" s="1009">
        <f t="shared" ref="D6:S26" si="1">D29+D52+D75+D98+D121+D144+D167+D190+D213+D236+D259+D282+D305+D328+D351+D374+D397+D420+D443+D466+D489+D512+D535</f>
        <v>0</v>
      </c>
      <c r="E6" s="1009">
        <f t="shared" si="1"/>
        <v>0</v>
      </c>
      <c r="F6" s="1009">
        <f t="shared" si="1"/>
        <v>0</v>
      </c>
      <c r="G6" s="1009">
        <f t="shared" si="1"/>
        <v>0</v>
      </c>
      <c r="H6" s="1009">
        <f t="shared" si="1"/>
        <v>0</v>
      </c>
      <c r="I6" s="1009">
        <f t="shared" si="1"/>
        <v>0</v>
      </c>
      <c r="J6" s="1009">
        <f t="shared" si="1"/>
        <v>0</v>
      </c>
      <c r="K6" s="1009">
        <f t="shared" si="1"/>
        <v>0</v>
      </c>
      <c r="L6" s="1009">
        <f t="shared" si="1"/>
        <v>0</v>
      </c>
      <c r="M6" s="1009">
        <f t="shared" si="1"/>
        <v>0</v>
      </c>
      <c r="N6" s="1009">
        <f t="shared" si="1"/>
        <v>0</v>
      </c>
      <c r="O6" s="1009">
        <f t="shared" si="1"/>
        <v>0</v>
      </c>
      <c r="P6" s="1009">
        <f t="shared" si="1"/>
        <v>0</v>
      </c>
      <c r="Q6" s="1009">
        <f t="shared" si="1"/>
        <v>0</v>
      </c>
      <c r="R6" s="1009">
        <f t="shared" si="1"/>
        <v>0</v>
      </c>
      <c r="S6" s="1009">
        <f t="shared" si="1"/>
        <v>0</v>
      </c>
      <c r="T6" s="1009">
        <f t="shared" si="0"/>
        <v>0</v>
      </c>
      <c r="U6" s="1009">
        <f t="shared" si="0"/>
        <v>0</v>
      </c>
      <c r="V6" s="1009">
        <f t="shared" si="0"/>
        <v>0</v>
      </c>
      <c r="W6" s="1009">
        <f t="shared" si="0"/>
        <v>0</v>
      </c>
      <c r="X6" s="1009">
        <f t="shared" si="0"/>
        <v>0</v>
      </c>
      <c r="Y6" s="1009">
        <f t="shared" si="0"/>
        <v>0</v>
      </c>
      <c r="Z6" s="1009">
        <f t="shared" si="0"/>
        <v>0</v>
      </c>
      <c r="AA6" s="1009">
        <f t="shared" si="0"/>
        <v>0</v>
      </c>
      <c r="AB6" s="1009">
        <f t="shared" si="0"/>
        <v>0</v>
      </c>
      <c r="AC6" s="1009">
        <f t="shared" si="0"/>
        <v>0</v>
      </c>
      <c r="AD6" s="1009">
        <f t="shared" si="0"/>
        <v>0</v>
      </c>
      <c r="AE6" s="1009">
        <f t="shared" si="0"/>
        <v>0</v>
      </c>
      <c r="AF6" s="1009">
        <f t="shared" si="0"/>
        <v>0</v>
      </c>
      <c r="AG6" s="1009">
        <f t="shared" si="0"/>
        <v>0</v>
      </c>
      <c r="AH6" s="1009">
        <f t="shared" si="0"/>
        <v>0</v>
      </c>
    </row>
    <row r="7" spans="1:34" ht="30" customHeight="1">
      <c r="A7" s="2019"/>
      <c r="B7" s="989" t="s">
        <v>797</v>
      </c>
      <c r="C7" s="1009">
        <f t="shared" ref="C7:C26" si="2">SUM(D7:AH7)</f>
        <v>73354.179999999993</v>
      </c>
      <c r="D7" s="1009">
        <f t="shared" si="1"/>
        <v>3941.96</v>
      </c>
      <c r="E7" s="1009">
        <f t="shared" si="0"/>
        <v>0</v>
      </c>
      <c r="F7" s="1009">
        <f t="shared" si="0"/>
        <v>14.73</v>
      </c>
      <c r="G7" s="1009">
        <f t="shared" si="0"/>
        <v>13</v>
      </c>
      <c r="H7" s="1009">
        <f t="shared" si="0"/>
        <v>0</v>
      </c>
      <c r="I7" s="1009">
        <f t="shared" si="0"/>
        <v>0</v>
      </c>
      <c r="J7" s="1009">
        <f t="shared" si="0"/>
        <v>0</v>
      </c>
      <c r="K7" s="1009">
        <f t="shared" si="0"/>
        <v>0</v>
      </c>
      <c r="L7" s="1009">
        <f t="shared" si="0"/>
        <v>0</v>
      </c>
      <c r="M7" s="1009">
        <f t="shared" si="0"/>
        <v>8</v>
      </c>
      <c r="N7" s="1009">
        <f t="shared" si="0"/>
        <v>0</v>
      </c>
      <c r="O7" s="1009">
        <f t="shared" si="0"/>
        <v>0</v>
      </c>
      <c r="P7" s="1009">
        <f t="shared" si="0"/>
        <v>0</v>
      </c>
      <c r="Q7" s="1009">
        <f t="shared" si="0"/>
        <v>0</v>
      </c>
      <c r="R7" s="1009">
        <f t="shared" si="0"/>
        <v>0</v>
      </c>
      <c r="S7" s="1009">
        <f t="shared" si="0"/>
        <v>0</v>
      </c>
      <c r="T7" s="1009">
        <f t="shared" si="0"/>
        <v>81.94</v>
      </c>
      <c r="U7" s="1009">
        <f t="shared" si="0"/>
        <v>0</v>
      </c>
      <c r="V7" s="1009">
        <f t="shared" si="0"/>
        <v>21677.299999999992</v>
      </c>
      <c r="W7" s="1009">
        <f t="shared" si="0"/>
        <v>42104.51999999999</v>
      </c>
      <c r="X7" s="1009">
        <f t="shared" si="0"/>
        <v>1046.1299999999999</v>
      </c>
      <c r="Y7" s="1009">
        <f t="shared" si="0"/>
        <v>2192.1099999999997</v>
      </c>
      <c r="Z7" s="1009">
        <f t="shared" si="0"/>
        <v>0</v>
      </c>
      <c r="AA7" s="1009">
        <f t="shared" si="0"/>
        <v>7.32</v>
      </c>
      <c r="AB7" s="1009">
        <f t="shared" si="0"/>
        <v>1284.8499999999999</v>
      </c>
      <c r="AC7" s="1009">
        <f t="shared" si="0"/>
        <v>46.89</v>
      </c>
      <c r="AD7" s="1009">
        <f t="shared" si="0"/>
        <v>766.25</v>
      </c>
      <c r="AE7" s="1009">
        <f t="shared" si="0"/>
        <v>0</v>
      </c>
      <c r="AF7" s="1009">
        <f t="shared" si="0"/>
        <v>66.03</v>
      </c>
      <c r="AG7" s="1009">
        <f t="shared" si="0"/>
        <v>103.15</v>
      </c>
      <c r="AH7" s="1009">
        <f t="shared" si="0"/>
        <v>0</v>
      </c>
    </row>
    <row r="8" spans="1:34" ht="30" customHeight="1">
      <c r="A8" s="2019"/>
      <c r="B8" s="989" t="s">
        <v>798</v>
      </c>
      <c r="C8" s="1009">
        <f t="shared" si="2"/>
        <v>0.67</v>
      </c>
      <c r="D8" s="1009">
        <f t="shared" si="1"/>
        <v>0</v>
      </c>
      <c r="E8" s="1009">
        <f t="shared" si="0"/>
        <v>0</v>
      </c>
      <c r="F8" s="1009">
        <f t="shared" si="0"/>
        <v>0</v>
      </c>
      <c r="G8" s="1009">
        <f t="shared" si="0"/>
        <v>0</v>
      </c>
      <c r="H8" s="1009">
        <f t="shared" si="0"/>
        <v>0</v>
      </c>
      <c r="I8" s="1009">
        <f t="shared" si="0"/>
        <v>0</v>
      </c>
      <c r="J8" s="1009">
        <f t="shared" si="0"/>
        <v>0</v>
      </c>
      <c r="K8" s="1009">
        <f t="shared" si="0"/>
        <v>0</v>
      </c>
      <c r="L8" s="1009">
        <f t="shared" si="0"/>
        <v>0</v>
      </c>
      <c r="M8" s="1009">
        <f t="shared" si="0"/>
        <v>0</v>
      </c>
      <c r="N8" s="1009">
        <f t="shared" si="0"/>
        <v>0</v>
      </c>
      <c r="O8" s="1009">
        <f t="shared" si="0"/>
        <v>0</v>
      </c>
      <c r="P8" s="1009">
        <f t="shared" si="0"/>
        <v>0</v>
      </c>
      <c r="Q8" s="1009">
        <f t="shared" si="0"/>
        <v>0</v>
      </c>
      <c r="R8" s="1009">
        <f t="shared" si="0"/>
        <v>0</v>
      </c>
      <c r="S8" s="1009">
        <f t="shared" si="0"/>
        <v>0</v>
      </c>
      <c r="T8" s="1009">
        <f t="shared" si="0"/>
        <v>0</v>
      </c>
      <c r="U8" s="1009">
        <f t="shared" si="0"/>
        <v>0</v>
      </c>
      <c r="V8" s="1009">
        <f t="shared" si="0"/>
        <v>0</v>
      </c>
      <c r="W8" s="1009">
        <f t="shared" si="0"/>
        <v>0</v>
      </c>
      <c r="X8" s="1009">
        <f t="shared" si="0"/>
        <v>0</v>
      </c>
      <c r="Y8" s="1009">
        <f t="shared" si="0"/>
        <v>0</v>
      </c>
      <c r="Z8" s="1009">
        <f t="shared" si="0"/>
        <v>0</v>
      </c>
      <c r="AA8" s="1009">
        <f t="shared" si="0"/>
        <v>0.67</v>
      </c>
      <c r="AB8" s="1009">
        <f t="shared" si="0"/>
        <v>0</v>
      </c>
      <c r="AC8" s="1009">
        <f t="shared" si="0"/>
        <v>0</v>
      </c>
      <c r="AD8" s="1009">
        <f t="shared" si="0"/>
        <v>0</v>
      </c>
      <c r="AE8" s="1009">
        <f t="shared" si="0"/>
        <v>0</v>
      </c>
      <c r="AF8" s="1009">
        <f t="shared" si="0"/>
        <v>0</v>
      </c>
      <c r="AG8" s="1009">
        <f t="shared" si="0"/>
        <v>0</v>
      </c>
      <c r="AH8" s="1009">
        <f t="shared" si="0"/>
        <v>0</v>
      </c>
    </row>
    <row r="9" spans="1:34" ht="30" customHeight="1">
      <c r="A9" s="2019"/>
      <c r="B9" s="989" t="s">
        <v>780</v>
      </c>
      <c r="C9" s="1009">
        <f t="shared" si="2"/>
        <v>409136.27999999991</v>
      </c>
      <c r="D9" s="1009">
        <f t="shared" si="1"/>
        <v>62157.32</v>
      </c>
      <c r="E9" s="1009">
        <f t="shared" si="0"/>
        <v>1246.8600000000001</v>
      </c>
      <c r="F9" s="1009">
        <f t="shared" si="0"/>
        <v>1546.84</v>
      </c>
      <c r="G9" s="1009">
        <f t="shared" si="0"/>
        <v>3147.33</v>
      </c>
      <c r="H9" s="1009">
        <f t="shared" si="0"/>
        <v>7676.7999999999993</v>
      </c>
      <c r="I9" s="1009">
        <f t="shared" si="0"/>
        <v>1666.78</v>
      </c>
      <c r="J9" s="1009">
        <f t="shared" si="0"/>
        <v>5390.9499999999989</v>
      </c>
      <c r="K9" s="1009">
        <f t="shared" si="0"/>
        <v>7684.7699999999986</v>
      </c>
      <c r="L9" s="1009">
        <f t="shared" si="0"/>
        <v>37731.749999999985</v>
      </c>
      <c r="M9" s="1009">
        <f t="shared" si="0"/>
        <v>37035.79</v>
      </c>
      <c r="N9" s="1009">
        <f t="shared" si="0"/>
        <v>11883.510000000002</v>
      </c>
      <c r="O9" s="1009">
        <f t="shared" si="0"/>
        <v>22932.519999999997</v>
      </c>
      <c r="P9" s="1009">
        <f t="shared" si="0"/>
        <v>16979.27</v>
      </c>
      <c r="Q9" s="1009">
        <f t="shared" si="0"/>
        <v>8629.8199999999979</v>
      </c>
      <c r="R9" s="1009">
        <f t="shared" si="0"/>
        <v>16364.97</v>
      </c>
      <c r="S9" s="1009">
        <f t="shared" si="0"/>
        <v>2249.0300000000002</v>
      </c>
      <c r="T9" s="1009">
        <f t="shared" si="0"/>
        <v>4130.08</v>
      </c>
      <c r="U9" s="1009">
        <f t="shared" si="0"/>
        <v>7118.88</v>
      </c>
      <c r="V9" s="1009">
        <f t="shared" si="0"/>
        <v>43004.459999999985</v>
      </c>
      <c r="W9" s="1009">
        <f t="shared" si="0"/>
        <v>10257.9</v>
      </c>
      <c r="X9" s="1009">
        <f t="shared" si="0"/>
        <v>4093.9100000000003</v>
      </c>
      <c r="Y9" s="1009">
        <f t="shared" si="0"/>
        <v>13679.85</v>
      </c>
      <c r="Z9" s="1009">
        <f t="shared" si="0"/>
        <v>6532.12</v>
      </c>
      <c r="AA9" s="1009">
        <f t="shared" si="0"/>
        <v>5283.78</v>
      </c>
      <c r="AB9" s="1009">
        <f t="shared" si="0"/>
        <v>3941.7999999999997</v>
      </c>
      <c r="AC9" s="1009">
        <f t="shared" si="0"/>
        <v>16201.02</v>
      </c>
      <c r="AD9" s="1009">
        <f t="shared" si="0"/>
        <v>28251.889999999996</v>
      </c>
      <c r="AE9" s="1009">
        <f t="shared" si="0"/>
        <v>12401.390000000001</v>
      </c>
      <c r="AF9" s="1009">
        <f t="shared" si="0"/>
        <v>6985.6699999999992</v>
      </c>
      <c r="AG9" s="1009">
        <f t="shared" si="0"/>
        <v>1287.9199999999996</v>
      </c>
      <c r="AH9" s="1009">
        <f t="shared" si="0"/>
        <v>1641.3000000000002</v>
      </c>
    </row>
    <row r="10" spans="1:34" s="1566" customFormat="1" ht="30" customHeight="1">
      <c r="A10" s="2019"/>
      <c r="B10" s="991" t="s">
        <v>781</v>
      </c>
      <c r="C10" s="1009">
        <f t="shared" si="2"/>
        <v>11848.560000000001</v>
      </c>
      <c r="D10" s="1009">
        <f t="shared" si="1"/>
        <v>6268.37</v>
      </c>
      <c r="E10" s="1009">
        <f t="shared" si="0"/>
        <v>1746.1100000000001</v>
      </c>
      <c r="F10" s="1009">
        <f t="shared" si="0"/>
        <v>981.04</v>
      </c>
      <c r="G10" s="1009">
        <f t="shared" si="0"/>
        <v>0</v>
      </c>
      <c r="H10" s="1009">
        <f t="shared" si="0"/>
        <v>169.59</v>
      </c>
      <c r="I10" s="1009">
        <f t="shared" si="0"/>
        <v>0</v>
      </c>
      <c r="J10" s="1009">
        <f t="shared" si="0"/>
        <v>0</v>
      </c>
      <c r="K10" s="1009">
        <f t="shared" si="0"/>
        <v>243.84</v>
      </c>
      <c r="L10" s="1009">
        <f t="shared" si="0"/>
        <v>0</v>
      </c>
      <c r="M10" s="1009">
        <f t="shared" si="0"/>
        <v>0</v>
      </c>
      <c r="N10" s="1009">
        <f t="shared" si="0"/>
        <v>0</v>
      </c>
      <c r="O10" s="1009">
        <f t="shared" si="0"/>
        <v>0</v>
      </c>
      <c r="P10" s="1009">
        <f t="shared" si="0"/>
        <v>41.12</v>
      </c>
      <c r="Q10" s="1009">
        <f t="shared" si="0"/>
        <v>0</v>
      </c>
      <c r="R10" s="1009">
        <f t="shared" si="0"/>
        <v>0</v>
      </c>
      <c r="S10" s="1009">
        <f t="shared" si="0"/>
        <v>0</v>
      </c>
      <c r="T10" s="1009">
        <f t="shared" si="0"/>
        <v>63.9</v>
      </c>
      <c r="U10" s="1009">
        <f t="shared" si="0"/>
        <v>0</v>
      </c>
      <c r="V10" s="1009">
        <f t="shared" si="0"/>
        <v>0</v>
      </c>
      <c r="W10" s="1009">
        <f t="shared" si="0"/>
        <v>0</v>
      </c>
      <c r="X10" s="1009">
        <f t="shared" si="0"/>
        <v>0</v>
      </c>
      <c r="Y10" s="1009">
        <f t="shared" si="0"/>
        <v>19.590000000000003</v>
      </c>
      <c r="Z10" s="1009">
        <f t="shared" si="0"/>
        <v>0</v>
      </c>
      <c r="AA10" s="1009">
        <f t="shared" si="0"/>
        <v>0</v>
      </c>
      <c r="AB10" s="1009">
        <f t="shared" si="0"/>
        <v>0</v>
      </c>
      <c r="AC10" s="1009">
        <f t="shared" si="0"/>
        <v>2315</v>
      </c>
      <c r="AD10" s="1009">
        <f t="shared" si="0"/>
        <v>0</v>
      </c>
      <c r="AE10" s="1009">
        <f t="shared" si="0"/>
        <v>0</v>
      </c>
      <c r="AF10" s="1009">
        <f t="shared" si="0"/>
        <v>0</v>
      </c>
      <c r="AG10" s="1009">
        <f t="shared" si="0"/>
        <v>0</v>
      </c>
      <c r="AH10" s="1009">
        <f t="shared" si="0"/>
        <v>0</v>
      </c>
    </row>
    <row r="11" spans="1:34" s="1566" customFormat="1" ht="30" customHeight="1">
      <c r="A11" s="2019"/>
      <c r="B11" s="991" t="s">
        <v>786</v>
      </c>
      <c r="C11" s="1009">
        <f t="shared" si="2"/>
        <v>428.61</v>
      </c>
      <c r="D11" s="1009">
        <f t="shared" si="1"/>
        <v>0</v>
      </c>
      <c r="E11" s="1009">
        <f t="shared" si="0"/>
        <v>0</v>
      </c>
      <c r="F11" s="1009">
        <f t="shared" si="0"/>
        <v>0</v>
      </c>
      <c r="G11" s="1009">
        <f t="shared" si="0"/>
        <v>0</v>
      </c>
      <c r="H11" s="1009">
        <f t="shared" si="0"/>
        <v>0</v>
      </c>
      <c r="I11" s="1009">
        <f t="shared" si="0"/>
        <v>0</v>
      </c>
      <c r="J11" s="1009">
        <f t="shared" si="0"/>
        <v>0</v>
      </c>
      <c r="K11" s="1009">
        <f t="shared" si="0"/>
        <v>0</v>
      </c>
      <c r="L11" s="1009">
        <f t="shared" si="0"/>
        <v>0</v>
      </c>
      <c r="M11" s="1009">
        <f t="shared" si="0"/>
        <v>0</v>
      </c>
      <c r="N11" s="1009">
        <f t="shared" si="0"/>
        <v>0</v>
      </c>
      <c r="O11" s="1009">
        <f t="shared" si="0"/>
        <v>0</v>
      </c>
      <c r="P11" s="1009">
        <f t="shared" si="0"/>
        <v>0</v>
      </c>
      <c r="Q11" s="1009">
        <f t="shared" si="0"/>
        <v>0</v>
      </c>
      <c r="R11" s="1009">
        <f t="shared" si="0"/>
        <v>0</v>
      </c>
      <c r="S11" s="1009">
        <f t="shared" si="0"/>
        <v>0</v>
      </c>
      <c r="T11" s="1009">
        <f t="shared" si="0"/>
        <v>0</v>
      </c>
      <c r="U11" s="1009">
        <f t="shared" si="0"/>
        <v>0</v>
      </c>
      <c r="V11" s="1009">
        <f t="shared" si="0"/>
        <v>0</v>
      </c>
      <c r="W11" s="1009">
        <f t="shared" si="0"/>
        <v>0</v>
      </c>
      <c r="X11" s="1009">
        <f t="shared" si="0"/>
        <v>0</v>
      </c>
      <c r="Y11" s="1009">
        <f t="shared" si="0"/>
        <v>0</v>
      </c>
      <c r="Z11" s="1009">
        <f t="shared" si="0"/>
        <v>0</v>
      </c>
      <c r="AA11" s="1009">
        <f t="shared" si="0"/>
        <v>0</v>
      </c>
      <c r="AB11" s="1009">
        <f t="shared" si="0"/>
        <v>0</v>
      </c>
      <c r="AC11" s="1009">
        <f t="shared" si="0"/>
        <v>335.25</v>
      </c>
      <c r="AD11" s="1009">
        <f t="shared" si="0"/>
        <v>93.36</v>
      </c>
      <c r="AE11" s="1009">
        <f t="shared" si="0"/>
        <v>0</v>
      </c>
      <c r="AF11" s="1009">
        <f t="shared" si="0"/>
        <v>0</v>
      </c>
      <c r="AG11" s="1009">
        <f t="shared" si="0"/>
        <v>0</v>
      </c>
      <c r="AH11" s="1009">
        <f t="shared" si="0"/>
        <v>0</v>
      </c>
    </row>
    <row r="12" spans="1:34" s="1566" customFormat="1" ht="30" customHeight="1">
      <c r="A12" s="2019"/>
      <c r="B12" s="991" t="s">
        <v>799</v>
      </c>
      <c r="C12" s="1009">
        <f t="shared" si="2"/>
        <v>59177.749999999993</v>
      </c>
      <c r="D12" s="1009">
        <f t="shared" si="1"/>
        <v>214.27</v>
      </c>
      <c r="E12" s="1009">
        <f t="shared" si="0"/>
        <v>5.4700000000000006</v>
      </c>
      <c r="F12" s="1009">
        <f t="shared" si="0"/>
        <v>0</v>
      </c>
      <c r="G12" s="1009">
        <f t="shared" si="0"/>
        <v>675.39999999999986</v>
      </c>
      <c r="H12" s="1009">
        <f t="shared" si="0"/>
        <v>1249.72</v>
      </c>
      <c r="I12" s="1009">
        <f t="shared" si="0"/>
        <v>1708.7800000000002</v>
      </c>
      <c r="J12" s="1009">
        <f t="shared" si="0"/>
        <v>1117.24</v>
      </c>
      <c r="K12" s="1009">
        <f t="shared" si="0"/>
        <v>1039.92</v>
      </c>
      <c r="L12" s="1009">
        <f t="shared" si="0"/>
        <v>1620.46</v>
      </c>
      <c r="M12" s="1009">
        <f t="shared" si="0"/>
        <v>16004.769999999997</v>
      </c>
      <c r="N12" s="1009">
        <f t="shared" si="0"/>
        <v>1356.8400000000001</v>
      </c>
      <c r="O12" s="1009">
        <f t="shared" si="0"/>
        <v>18531.049999999988</v>
      </c>
      <c r="P12" s="1009">
        <f t="shared" si="0"/>
        <v>8682.3500000000058</v>
      </c>
      <c r="Q12" s="1009">
        <f t="shared" si="0"/>
        <v>259.11</v>
      </c>
      <c r="R12" s="1009">
        <f t="shared" si="0"/>
        <v>4568.5300000000007</v>
      </c>
      <c r="S12" s="1009">
        <f t="shared" si="0"/>
        <v>283.02999999999997</v>
      </c>
      <c r="T12" s="1009">
        <f t="shared" si="0"/>
        <v>1503.1600000000003</v>
      </c>
      <c r="U12" s="1009">
        <f t="shared" si="0"/>
        <v>15.87</v>
      </c>
      <c r="V12" s="1009">
        <f t="shared" si="0"/>
        <v>0</v>
      </c>
      <c r="W12" s="1009">
        <f t="shared" si="0"/>
        <v>0</v>
      </c>
      <c r="X12" s="1009">
        <f t="shared" si="0"/>
        <v>0</v>
      </c>
      <c r="Y12" s="1009">
        <f t="shared" si="0"/>
        <v>0</v>
      </c>
      <c r="Z12" s="1009">
        <f t="shared" si="0"/>
        <v>0</v>
      </c>
      <c r="AA12" s="1009">
        <f t="shared" si="0"/>
        <v>341.78000000000003</v>
      </c>
      <c r="AB12" s="1009">
        <f t="shared" si="0"/>
        <v>0</v>
      </c>
      <c r="AC12" s="1009">
        <f t="shared" si="0"/>
        <v>0</v>
      </c>
      <c r="AD12" s="1009">
        <f t="shared" si="0"/>
        <v>0</v>
      </c>
      <c r="AE12" s="1009">
        <f t="shared" si="0"/>
        <v>0</v>
      </c>
      <c r="AF12" s="1009">
        <f t="shared" si="0"/>
        <v>0</v>
      </c>
      <c r="AG12" s="1009">
        <f t="shared" si="0"/>
        <v>0</v>
      </c>
      <c r="AH12" s="1009">
        <f t="shared" si="0"/>
        <v>0</v>
      </c>
    </row>
    <row r="13" spans="1:34" s="1566" customFormat="1" ht="30" customHeight="1">
      <c r="A13" s="2019"/>
      <c r="B13" s="991" t="s">
        <v>787</v>
      </c>
      <c r="C13" s="1009">
        <f t="shared" si="2"/>
        <v>67411.459999999992</v>
      </c>
      <c r="D13" s="1009">
        <f t="shared" si="1"/>
        <v>6130.87</v>
      </c>
      <c r="E13" s="1009">
        <f t="shared" si="0"/>
        <v>0</v>
      </c>
      <c r="F13" s="1009">
        <f t="shared" si="0"/>
        <v>0</v>
      </c>
      <c r="G13" s="1009">
        <f t="shared" si="0"/>
        <v>0</v>
      </c>
      <c r="H13" s="1009">
        <f t="shared" si="0"/>
        <v>0</v>
      </c>
      <c r="I13" s="1009">
        <f t="shared" si="0"/>
        <v>0</v>
      </c>
      <c r="J13" s="1009">
        <f t="shared" si="0"/>
        <v>3734.48</v>
      </c>
      <c r="K13" s="1009">
        <f t="shared" si="0"/>
        <v>0.95</v>
      </c>
      <c r="L13" s="1009">
        <f t="shared" si="0"/>
        <v>1364.2499999999998</v>
      </c>
      <c r="M13" s="1009">
        <f t="shared" si="0"/>
        <v>6204.73</v>
      </c>
      <c r="N13" s="1009">
        <f t="shared" si="0"/>
        <v>0</v>
      </c>
      <c r="O13" s="1009">
        <f t="shared" si="0"/>
        <v>5972.3200000000006</v>
      </c>
      <c r="P13" s="1009">
        <f t="shared" si="0"/>
        <v>5537.1400000000012</v>
      </c>
      <c r="Q13" s="1009">
        <f t="shared" si="0"/>
        <v>610.28</v>
      </c>
      <c r="R13" s="1009">
        <f t="shared" si="0"/>
        <v>2746.82</v>
      </c>
      <c r="S13" s="1009">
        <f t="shared" si="0"/>
        <v>0</v>
      </c>
      <c r="T13" s="1009">
        <f t="shared" si="0"/>
        <v>1764.34</v>
      </c>
      <c r="U13" s="1009">
        <f t="shared" si="0"/>
        <v>254.64999999999998</v>
      </c>
      <c r="V13" s="1009">
        <f t="shared" si="0"/>
        <v>10109.67</v>
      </c>
      <c r="W13" s="1009">
        <f t="shared" si="0"/>
        <v>9726.49</v>
      </c>
      <c r="X13" s="1009">
        <f t="shared" si="0"/>
        <v>57</v>
      </c>
      <c r="Y13" s="1009">
        <f t="shared" si="0"/>
        <v>1458.76</v>
      </c>
      <c r="Z13" s="1009">
        <f t="shared" si="0"/>
        <v>0</v>
      </c>
      <c r="AA13" s="1009">
        <f t="shared" si="0"/>
        <v>5128.7</v>
      </c>
      <c r="AB13" s="1009">
        <f t="shared" si="0"/>
        <v>1955.78</v>
      </c>
      <c r="AC13" s="1009">
        <f t="shared" si="0"/>
        <v>3699.13</v>
      </c>
      <c r="AD13" s="1009">
        <f t="shared" si="0"/>
        <v>955.1</v>
      </c>
      <c r="AE13" s="1009">
        <f t="shared" si="0"/>
        <v>0</v>
      </c>
      <c r="AF13" s="1009">
        <f t="shared" si="0"/>
        <v>0</v>
      </c>
      <c r="AG13" s="1009">
        <f t="shared" si="0"/>
        <v>0</v>
      </c>
      <c r="AH13" s="1009">
        <f t="shared" si="0"/>
        <v>0</v>
      </c>
    </row>
    <row r="14" spans="1:34" s="1707" customFormat="1" ht="30" customHeight="1">
      <c r="A14" s="2019"/>
      <c r="B14" s="991" t="s">
        <v>1533</v>
      </c>
      <c r="C14" s="1009">
        <f>SUM(D14:AH14)</f>
        <v>0</v>
      </c>
      <c r="D14" s="1009">
        <f t="shared" si="1"/>
        <v>0</v>
      </c>
      <c r="E14" s="1009">
        <f t="shared" ref="E14:AH22" si="3">E37+E60+E83+E106+E129+E152+E175+E198+E221+E244+E267+E290+E313+E336+E359+E382+E405+E428+E451+E474+E497+E520+E543</f>
        <v>0</v>
      </c>
      <c r="F14" s="1009">
        <f t="shared" si="3"/>
        <v>0</v>
      </c>
      <c r="G14" s="1009">
        <f t="shared" si="3"/>
        <v>0</v>
      </c>
      <c r="H14" s="1009">
        <f t="shared" si="3"/>
        <v>0</v>
      </c>
      <c r="I14" s="1009">
        <f t="shared" si="3"/>
        <v>0</v>
      </c>
      <c r="J14" s="1009">
        <f t="shared" si="3"/>
        <v>0</v>
      </c>
      <c r="K14" s="1009">
        <f t="shared" si="3"/>
        <v>0</v>
      </c>
      <c r="L14" s="1009">
        <f t="shared" si="3"/>
        <v>0</v>
      </c>
      <c r="M14" s="1009">
        <f t="shared" si="3"/>
        <v>0</v>
      </c>
      <c r="N14" s="1009">
        <f t="shared" si="3"/>
        <v>0</v>
      </c>
      <c r="O14" s="1009">
        <f t="shared" si="3"/>
        <v>0</v>
      </c>
      <c r="P14" s="1009">
        <f t="shared" si="3"/>
        <v>0</v>
      </c>
      <c r="Q14" s="1009">
        <f t="shared" si="3"/>
        <v>0</v>
      </c>
      <c r="R14" s="1009">
        <f t="shared" si="3"/>
        <v>0</v>
      </c>
      <c r="S14" s="1009">
        <f t="shared" si="3"/>
        <v>0</v>
      </c>
      <c r="T14" s="1009">
        <f t="shared" si="3"/>
        <v>0</v>
      </c>
      <c r="U14" s="1009">
        <f t="shared" si="3"/>
        <v>0</v>
      </c>
      <c r="V14" s="1009">
        <f t="shared" si="3"/>
        <v>0</v>
      </c>
      <c r="W14" s="1009">
        <f t="shared" si="3"/>
        <v>0</v>
      </c>
      <c r="X14" s="1009">
        <f t="shared" si="3"/>
        <v>0</v>
      </c>
      <c r="Y14" s="1009">
        <f t="shared" si="3"/>
        <v>0</v>
      </c>
      <c r="Z14" s="1009">
        <f t="shared" si="3"/>
        <v>0</v>
      </c>
      <c r="AA14" s="1009">
        <f t="shared" si="3"/>
        <v>0</v>
      </c>
      <c r="AB14" s="1009">
        <f t="shared" si="3"/>
        <v>0</v>
      </c>
      <c r="AC14" s="1009">
        <f t="shared" si="3"/>
        <v>0</v>
      </c>
      <c r="AD14" s="1009">
        <f t="shared" si="3"/>
        <v>0</v>
      </c>
      <c r="AE14" s="1009">
        <f t="shared" si="3"/>
        <v>0</v>
      </c>
      <c r="AF14" s="1009">
        <f t="shared" si="3"/>
        <v>0</v>
      </c>
      <c r="AG14" s="1009">
        <f t="shared" si="3"/>
        <v>0</v>
      </c>
      <c r="AH14" s="1009">
        <f t="shared" si="3"/>
        <v>0</v>
      </c>
    </row>
    <row r="15" spans="1:34" s="1566" customFormat="1" ht="30" customHeight="1">
      <c r="A15" s="2019"/>
      <c r="B15" s="991" t="s">
        <v>800</v>
      </c>
      <c r="C15" s="1009">
        <f t="shared" si="2"/>
        <v>9105.43</v>
      </c>
      <c r="D15" s="1009">
        <f t="shared" si="1"/>
        <v>0</v>
      </c>
      <c r="E15" s="1009">
        <f t="shared" si="3"/>
        <v>0</v>
      </c>
      <c r="F15" s="1009">
        <f t="shared" si="3"/>
        <v>0</v>
      </c>
      <c r="G15" s="1009">
        <f t="shared" si="3"/>
        <v>0</v>
      </c>
      <c r="H15" s="1009">
        <f t="shared" si="3"/>
        <v>0</v>
      </c>
      <c r="I15" s="1009">
        <f t="shared" si="3"/>
        <v>0</v>
      </c>
      <c r="J15" s="1009">
        <f t="shared" si="3"/>
        <v>0</v>
      </c>
      <c r="K15" s="1009">
        <f t="shared" si="3"/>
        <v>0</v>
      </c>
      <c r="L15" s="1009">
        <f t="shared" si="3"/>
        <v>0</v>
      </c>
      <c r="M15" s="1009">
        <f t="shared" si="3"/>
        <v>0</v>
      </c>
      <c r="N15" s="1009">
        <f t="shared" si="3"/>
        <v>0</v>
      </c>
      <c r="O15" s="1009">
        <f t="shared" si="3"/>
        <v>0</v>
      </c>
      <c r="P15" s="1009">
        <f t="shared" si="3"/>
        <v>0</v>
      </c>
      <c r="Q15" s="1009">
        <f t="shared" si="3"/>
        <v>0</v>
      </c>
      <c r="R15" s="1009">
        <f t="shared" si="3"/>
        <v>0</v>
      </c>
      <c r="S15" s="1009">
        <f t="shared" si="3"/>
        <v>0</v>
      </c>
      <c r="T15" s="1009">
        <f t="shared" si="3"/>
        <v>6774.24</v>
      </c>
      <c r="U15" s="1009">
        <f t="shared" si="3"/>
        <v>0</v>
      </c>
      <c r="V15" s="1009">
        <f t="shared" si="3"/>
        <v>2329.94</v>
      </c>
      <c r="W15" s="1009">
        <f t="shared" si="3"/>
        <v>0</v>
      </c>
      <c r="X15" s="1009">
        <f t="shared" si="3"/>
        <v>0</v>
      </c>
      <c r="Y15" s="1009">
        <f t="shared" si="3"/>
        <v>0</v>
      </c>
      <c r="Z15" s="1009">
        <f t="shared" si="3"/>
        <v>0</v>
      </c>
      <c r="AA15" s="1009">
        <f t="shared" si="3"/>
        <v>0</v>
      </c>
      <c r="AB15" s="1009">
        <f t="shared" si="3"/>
        <v>0</v>
      </c>
      <c r="AC15" s="1009">
        <f t="shared" si="3"/>
        <v>1.25</v>
      </c>
      <c r="AD15" s="1009">
        <f t="shared" si="3"/>
        <v>0</v>
      </c>
      <c r="AE15" s="1009">
        <f t="shared" si="3"/>
        <v>0</v>
      </c>
      <c r="AF15" s="1009">
        <f t="shared" si="3"/>
        <v>0</v>
      </c>
      <c r="AG15" s="1009">
        <f t="shared" si="3"/>
        <v>0</v>
      </c>
      <c r="AH15" s="1009">
        <f t="shared" si="3"/>
        <v>0</v>
      </c>
    </row>
    <row r="16" spans="1:34" s="1707" customFormat="1" ht="30" customHeight="1">
      <c r="A16" s="2019"/>
      <c r="B16" s="989" t="s">
        <v>1535</v>
      </c>
      <c r="C16" s="1009"/>
      <c r="D16" s="1009">
        <f t="shared" si="1"/>
        <v>0</v>
      </c>
      <c r="E16" s="1009">
        <f t="shared" si="3"/>
        <v>0</v>
      </c>
      <c r="F16" s="1009">
        <f t="shared" si="3"/>
        <v>0</v>
      </c>
      <c r="G16" s="1009">
        <f t="shared" si="3"/>
        <v>0</v>
      </c>
      <c r="H16" s="1009">
        <f t="shared" si="3"/>
        <v>0</v>
      </c>
      <c r="I16" s="1009">
        <f t="shared" si="3"/>
        <v>0</v>
      </c>
      <c r="J16" s="1009">
        <f t="shared" si="3"/>
        <v>0</v>
      </c>
      <c r="K16" s="1009">
        <f t="shared" si="3"/>
        <v>0</v>
      </c>
      <c r="L16" s="1009">
        <f t="shared" si="3"/>
        <v>0</v>
      </c>
      <c r="M16" s="1009">
        <f t="shared" si="3"/>
        <v>0</v>
      </c>
      <c r="N16" s="1009">
        <f t="shared" si="3"/>
        <v>0</v>
      </c>
      <c r="O16" s="1009">
        <f t="shared" si="3"/>
        <v>0</v>
      </c>
      <c r="P16" s="1009">
        <f t="shared" si="3"/>
        <v>0</v>
      </c>
      <c r="Q16" s="1009">
        <f t="shared" si="3"/>
        <v>0</v>
      </c>
      <c r="R16" s="1009">
        <f t="shared" si="3"/>
        <v>0</v>
      </c>
      <c r="S16" s="1009">
        <f t="shared" si="3"/>
        <v>0</v>
      </c>
      <c r="T16" s="1009">
        <f t="shared" si="3"/>
        <v>0</v>
      </c>
      <c r="U16" s="1009">
        <f t="shared" si="3"/>
        <v>0</v>
      </c>
      <c r="V16" s="1009">
        <f t="shared" si="3"/>
        <v>0</v>
      </c>
      <c r="W16" s="1009">
        <f t="shared" si="3"/>
        <v>0</v>
      </c>
      <c r="X16" s="1009">
        <f t="shared" si="3"/>
        <v>0</v>
      </c>
      <c r="Y16" s="1009">
        <f t="shared" si="3"/>
        <v>0</v>
      </c>
      <c r="Z16" s="1009">
        <f t="shared" si="3"/>
        <v>0</v>
      </c>
      <c r="AA16" s="1009">
        <f t="shared" si="3"/>
        <v>0</v>
      </c>
      <c r="AB16" s="1009">
        <f t="shared" si="3"/>
        <v>0</v>
      </c>
      <c r="AC16" s="1009">
        <f t="shared" si="3"/>
        <v>0</v>
      </c>
      <c r="AD16" s="1009">
        <f t="shared" si="3"/>
        <v>0</v>
      </c>
      <c r="AE16" s="1009">
        <f t="shared" si="3"/>
        <v>0</v>
      </c>
      <c r="AF16" s="1009">
        <f t="shared" si="3"/>
        <v>0</v>
      </c>
      <c r="AG16" s="1009">
        <f t="shared" si="3"/>
        <v>0</v>
      </c>
      <c r="AH16" s="1009">
        <f t="shared" si="3"/>
        <v>0</v>
      </c>
    </row>
    <row r="17" spans="1:34" s="1566" customFormat="1" ht="30" customHeight="1">
      <c r="A17" s="2019"/>
      <c r="B17" s="995" t="s">
        <v>802</v>
      </c>
      <c r="C17" s="1009">
        <f t="shared" si="2"/>
        <v>2.89</v>
      </c>
      <c r="D17" s="1009">
        <f t="shared" si="1"/>
        <v>2.89</v>
      </c>
      <c r="E17" s="1009">
        <f t="shared" si="3"/>
        <v>0</v>
      </c>
      <c r="F17" s="1009">
        <f t="shared" si="3"/>
        <v>0</v>
      </c>
      <c r="G17" s="1009">
        <f t="shared" si="3"/>
        <v>0</v>
      </c>
      <c r="H17" s="1009">
        <f t="shared" si="3"/>
        <v>0</v>
      </c>
      <c r="I17" s="1009">
        <f t="shared" si="3"/>
        <v>0</v>
      </c>
      <c r="J17" s="1009">
        <f t="shared" si="3"/>
        <v>0</v>
      </c>
      <c r="K17" s="1009">
        <f t="shared" si="3"/>
        <v>0</v>
      </c>
      <c r="L17" s="1009">
        <f t="shared" si="3"/>
        <v>0</v>
      </c>
      <c r="M17" s="1009">
        <f t="shared" si="3"/>
        <v>0</v>
      </c>
      <c r="N17" s="1009">
        <f t="shared" si="3"/>
        <v>0</v>
      </c>
      <c r="O17" s="1009">
        <f t="shared" si="3"/>
        <v>0</v>
      </c>
      <c r="P17" s="1009">
        <f t="shared" si="3"/>
        <v>0</v>
      </c>
      <c r="Q17" s="1009">
        <f t="shared" si="3"/>
        <v>0</v>
      </c>
      <c r="R17" s="1009">
        <f t="shared" si="3"/>
        <v>0</v>
      </c>
      <c r="S17" s="1009">
        <f t="shared" si="3"/>
        <v>0</v>
      </c>
      <c r="T17" s="1009">
        <f t="shared" si="3"/>
        <v>0</v>
      </c>
      <c r="U17" s="1009">
        <f t="shared" si="3"/>
        <v>0</v>
      </c>
      <c r="V17" s="1009">
        <f t="shared" si="3"/>
        <v>0</v>
      </c>
      <c r="W17" s="1009">
        <f t="shared" si="3"/>
        <v>0</v>
      </c>
      <c r="X17" s="1009">
        <f t="shared" si="3"/>
        <v>0</v>
      </c>
      <c r="Y17" s="1009">
        <f t="shared" si="3"/>
        <v>0</v>
      </c>
      <c r="Z17" s="1009">
        <f t="shared" si="3"/>
        <v>0</v>
      </c>
      <c r="AA17" s="1009">
        <f t="shared" si="3"/>
        <v>0</v>
      </c>
      <c r="AB17" s="1009">
        <f t="shared" si="3"/>
        <v>0</v>
      </c>
      <c r="AC17" s="1009">
        <f t="shared" si="3"/>
        <v>0</v>
      </c>
      <c r="AD17" s="1009">
        <f t="shared" si="3"/>
        <v>0</v>
      </c>
      <c r="AE17" s="1009">
        <f t="shared" si="3"/>
        <v>0</v>
      </c>
      <c r="AF17" s="1009">
        <f t="shared" si="3"/>
        <v>0</v>
      </c>
      <c r="AG17" s="1009">
        <f t="shared" si="3"/>
        <v>0</v>
      </c>
      <c r="AH17" s="1009">
        <f t="shared" si="3"/>
        <v>0</v>
      </c>
    </row>
    <row r="18" spans="1:34" s="1566" customFormat="1" ht="30" customHeight="1">
      <c r="A18" s="2019"/>
      <c r="B18" s="995" t="s">
        <v>803</v>
      </c>
      <c r="C18" s="1009">
        <f t="shared" si="2"/>
        <v>8461.0499999999993</v>
      </c>
      <c r="D18" s="1009">
        <f t="shared" si="1"/>
        <v>951.51</v>
      </c>
      <c r="E18" s="1009">
        <f t="shared" si="3"/>
        <v>337.37</v>
      </c>
      <c r="F18" s="1009">
        <f t="shared" si="3"/>
        <v>0</v>
      </c>
      <c r="G18" s="1009">
        <f t="shared" si="3"/>
        <v>0</v>
      </c>
      <c r="H18" s="1009">
        <f t="shared" si="3"/>
        <v>226.51</v>
      </c>
      <c r="I18" s="1009">
        <f t="shared" si="3"/>
        <v>454.11</v>
      </c>
      <c r="J18" s="1009">
        <f t="shared" si="3"/>
        <v>6.1499999999999995</v>
      </c>
      <c r="K18" s="1009">
        <f t="shared" si="3"/>
        <v>7.18</v>
      </c>
      <c r="L18" s="1009">
        <f t="shared" si="3"/>
        <v>788.47</v>
      </c>
      <c r="M18" s="1009">
        <f t="shared" si="3"/>
        <v>1253.1199999999999</v>
      </c>
      <c r="N18" s="1009">
        <f t="shared" si="3"/>
        <v>2111.48</v>
      </c>
      <c r="O18" s="1009">
        <f t="shared" si="3"/>
        <v>1525.35</v>
      </c>
      <c r="P18" s="1009">
        <f t="shared" si="3"/>
        <v>696</v>
      </c>
      <c r="Q18" s="1009">
        <f t="shared" si="3"/>
        <v>0</v>
      </c>
      <c r="R18" s="1009">
        <f t="shared" si="3"/>
        <v>0</v>
      </c>
      <c r="S18" s="1009">
        <f t="shared" si="3"/>
        <v>103.8</v>
      </c>
      <c r="T18" s="1009">
        <f t="shared" si="3"/>
        <v>0</v>
      </c>
      <c r="U18" s="1009">
        <f t="shared" si="3"/>
        <v>0</v>
      </c>
      <c r="V18" s="1009">
        <f t="shared" si="3"/>
        <v>0</v>
      </c>
      <c r="W18" s="1009">
        <f t="shared" si="3"/>
        <v>0</v>
      </c>
      <c r="X18" s="1009">
        <f t="shared" si="3"/>
        <v>0</v>
      </c>
      <c r="Y18" s="1009">
        <f t="shared" si="3"/>
        <v>0</v>
      </c>
      <c r="Z18" s="1009">
        <f t="shared" si="3"/>
        <v>0</v>
      </c>
      <c r="AA18" s="1009">
        <f t="shared" si="3"/>
        <v>0</v>
      </c>
      <c r="AB18" s="1009">
        <f t="shared" si="3"/>
        <v>0</v>
      </c>
      <c r="AC18" s="1009">
        <f t="shared" si="3"/>
        <v>0</v>
      </c>
      <c r="AD18" s="1009">
        <f t="shared" si="3"/>
        <v>0</v>
      </c>
      <c r="AE18" s="1009">
        <f t="shared" si="3"/>
        <v>0</v>
      </c>
      <c r="AF18" s="1009">
        <f t="shared" si="3"/>
        <v>0</v>
      </c>
      <c r="AG18" s="1009">
        <f t="shared" si="3"/>
        <v>0</v>
      </c>
      <c r="AH18" s="1009">
        <f t="shared" si="3"/>
        <v>0</v>
      </c>
    </row>
    <row r="19" spans="1:34" s="1566" customFormat="1" ht="30" customHeight="1">
      <c r="A19" s="2019"/>
      <c r="B19" s="1011" t="s">
        <v>804</v>
      </c>
      <c r="C19" s="1009">
        <f t="shared" si="2"/>
        <v>29102.04</v>
      </c>
      <c r="D19" s="1009">
        <f t="shared" si="1"/>
        <v>557.12</v>
      </c>
      <c r="E19" s="1009">
        <f t="shared" si="3"/>
        <v>0</v>
      </c>
      <c r="F19" s="1009">
        <f t="shared" si="3"/>
        <v>0</v>
      </c>
      <c r="G19" s="1009">
        <f t="shared" si="3"/>
        <v>0</v>
      </c>
      <c r="H19" s="1009">
        <f t="shared" si="3"/>
        <v>0</v>
      </c>
      <c r="I19" s="1009">
        <f t="shared" si="3"/>
        <v>0</v>
      </c>
      <c r="J19" s="1009">
        <f t="shared" si="3"/>
        <v>0</v>
      </c>
      <c r="K19" s="1009">
        <f t="shared" si="3"/>
        <v>0</v>
      </c>
      <c r="L19" s="1009">
        <f t="shared" si="3"/>
        <v>0</v>
      </c>
      <c r="M19" s="1009">
        <f t="shared" si="3"/>
        <v>0</v>
      </c>
      <c r="N19" s="1009">
        <f t="shared" si="3"/>
        <v>0</v>
      </c>
      <c r="O19" s="1009">
        <f t="shared" si="3"/>
        <v>3426.2300000000005</v>
      </c>
      <c r="P19" s="1009">
        <f t="shared" si="3"/>
        <v>2182.7399999999998</v>
      </c>
      <c r="Q19" s="1009">
        <f t="shared" si="3"/>
        <v>0</v>
      </c>
      <c r="R19" s="1009">
        <f t="shared" si="3"/>
        <v>618</v>
      </c>
      <c r="S19" s="1009">
        <f t="shared" si="3"/>
        <v>3647.8</v>
      </c>
      <c r="T19" s="1009">
        <f t="shared" si="3"/>
        <v>3945.81</v>
      </c>
      <c r="U19" s="1009">
        <f t="shared" si="3"/>
        <v>545.38</v>
      </c>
      <c r="V19" s="1009">
        <f t="shared" si="3"/>
        <v>223.66</v>
      </c>
      <c r="W19" s="1009">
        <f t="shared" si="3"/>
        <v>3872.23</v>
      </c>
      <c r="X19" s="1009">
        <f t="shared" si="3"/>
        <v>2944.3</v>
      </c>
      <c r="Y19" s="1009">
        <f t="shared" si="3"/>
        <v>2250.8199999999997</v>
      </c>
      <c r="Z19" s="1009">
        <f t="shared" si="3"/>
        <v>0</v>
      </c>
      <c r="AA19" s="1009">
        <f t="shared" si="3"/>
        <v>648.17999999999995</v>
      </c>
      <c r="AB19" s="1009">
        <f t="shared" si="3"/>
        <v>497.58</v>
      </c>
      <c r="AC19" s="1009">
        <f t="shared" si="3"/>
        <v>2790.88</v>
      </c>
      <c r="AD19" s="1009">
        <f t="shared" si="3"/>
        <v>809.23</v>
      </c>
      <c r="AE19" s="1009">
        <f t="shared" si="3"/>
        <v>0</v>
      </c>
      <c r="AF19" s="1009">
        <f t="shared" si="3"/>
        <v>0</v>
      </c>
      <c r="AG19" s="1009">
        <f t="shared" si="3"/>
        <v>142.08000000000001</v>
      </c>
      <c r="AH19" s="1009">
        <f t="shared" si="3"/>
        <v>0</v>
      </c>
    </row>
    <row r="20" spans="1:34" s="1566" customFormat="1" ht="30" customHeight="1">
      <c r="A20" s="2019"/>
      <c r="B20" s="1011" t="s">
        <v>805</v>
      </c>
      <c r="C20" s="1009">
        <f t="shared" si="2"/>
        <v>1919.13</v>
      </c>
      <c r="D20" s="1009">
        <f t="shared" si="1"/>
        <v>0</v>
      </c>
      <c r="E20" s="1009">
        <f t="shared" si="3"/>
        <v>0</v>
      </c>
      <c r="F20" s="1009">
        <f t="shared" si="3"/>
        <v>0</v>
      </c>
      <c r="G20" s="1009">
        <f t="shared" si="3"/>
        <v>0</v>
      </c>
      <c r="H20" s="1009">
        <f t="shared" si="3"/>
        <v>0</v>
      </c>
      <c r="I20" s="1009">
        <f t="shared" si="3"/>
        <v>0</v>
      </c>
      <c r="J20" s="1009">
        <f t="shared" si="3"/>
        <v>0</v>
      </c>
      <c r="K20" s="1009">
        <f t="shared" si="3"/>
        <v>0</v>
      </c>
      <c r="L20" s="1009">
        <f t="shared" si="3"/>
        <v>0</v>
      </c>
      <c r="M20" s="1009">
        <f t="shared" si="3"/>
        <v>0.9</v>
      </c>
      <c r="N20" s="1009">
        <f t="shared" si="3"/>
        <v>0</v>
      </c>
      <c r="O20" s="1009">
        <f t="shared" si="3"/>
        <v>0</v>
      </c>
      <c r="P20" s="1009">
        <f t="shared" si="3"/>
        <v>0</v>
      </c>
      <c r="Q20" s="1009">
        <f t="shared" si="3"/>
        <v>0</v>
      </c>
      <c r="R20" s="1009">
        <f t="shared" si="3"/>
        <v>0</v>
      </c>
      <c r="S20" s="1009">
        <f t="shared" si="3"/>
        <v>246</v>
      </c>
      <c r="T20" s="1009">
        <f t="shared" si="3"/>
        <v>812.21</v>
      </c>
      <c r="U20" s="1009">
        <f t="shared" si="3"/>
        <v>115.41</v>
      </c>
      <c r="V20" s="1009">
        <f t="shared" si="3"/>
        <v>0</v>
      </c>
      <c r="W20" s="1009">
        <f t="shared" si="3"/>
        <v>0</v>
      </c>
      <c r="X20" s="1009">
        <f t="shared" si="3"/>
        <v>0</v>
      </c>
      <c r="Y20" s="1009">
        <f t="shared" si="3"/>
        <v>0</v>
      </c>
      <c r="Z20" s="1009">
        <f t="shared" si="3"/>
        <v>642.76</v>
      </c>
      <c r="AA20" s="1009">
        <f t="shared" si="3"/>
        <v>0</v>
      </c>
      <c r="AB20" s="1009">
        <f t="shared" si="3"/>
        <v>0</v>
      </c>
      <c r="AC20" s="1009">
        <f t="shared" si="3"/>
        <v>0</v>
      </c>
      <c r="AD20" s="1009">
        <f t="shared" si="3"/>
        <v>101.85</v>
      </c>
      <c r="AE20" s="1009">
        <f t="shared" si="3"/>
        <v>0</v>
      </c>
      <c r="AF20" s="1009">
        <f t="shared" si="3"/>
        <v>0</v>
      </c>
      <c r="AG20" s="1009">
        <f t="shared" si="3"/>
        <v>0</v>
      </c>
      <c r="AH20" s="1009">
        <f t="shared" si="3"/>
        <v>0</v>
      </c>
    </row>
    <row r="21" spans="1:34" s="1707" customFormat="1" ht="30" customHeight="1">
      <c r="A21" s="2019"/>
      <c r="B21" s="1011" t="s">
        <v>1536</v>
      </c>
      <c r="C21" s="1009">
        <f t="shared" si="2"/>
        <v>0</v>
      </c>
      <c r="D21" s="1009">
        <f t="shared" si="1"/>
        <v>0</v>
      </c>
      <c r="E21" s="1009">
        <f t="shared" si="3"/>
        <v>0</v>
      </c>
      <c r="F21" s="1009">
        <f t="shared" si="3"/>
        <v>0</v>
      </c>
      <c r="G21" s="1009">
        <f t="shared" si="3"/>
        <v>0</v>
      </c>
      <c r="H21" s="1009">
        <f t="shared" si="3"/>
        <v>0</v>
      </c>
      <c r="I21" s="1009">
        <f t="shared" si="3"/>
        <v>0</v>
      </c>
      <c r="J21" s="1009">
        <f t="shared" si="3"/>
        <v>0</v>
      </c>
      <c r="K21" s="1009">
        <f t="shared" si="3"/>
        <v>0</v>
      </c>
      <c r="L21" s="1009">
        <f t="shared" si="3"/>
        <v>0</v>
      </c>
      <c r="M21" s="1009">
        <f t="shared" si="3"/>
        <v>0</v>
      </c>
      <c r="N21" s="1009">
        <f t="shared" si="3"/>
        <v>0</v>
      </c>
      <c r="O21" s="1009">
        <f t="shared" si="3"/>
        <v>0</v>
      </c>
      <c r="P21" s="1009">
        <f t="shared" si="3"/>
        <v>0</v>
      </c>
      <c r="Q21" s="1009">
        <f t="shared" si="3"/>
        <v>0</v>
      </c>
      <c r="R21" s="1009">
        <f t="shared" si="3"/>
        <v>0</v>
      </c>
      <c r="S21" s="1009">
        <f t="shared" si="3"/>
        <v>0</v>
      </c>
      <c r="T21" s="1009">
        <f t="shared" si="3"/>
        <v>0</v>
      </c>
      <c r="U21" s="1009">
        <f t="shared" si="3"/>
        <v>0</v>
      </c>
      <c r="V21" s="1009">
        <f t="shared" si="3"/>
        <v>0</v>
      </c>
      <c r="W21" s="1009">
        <f t="shared" si="3"/>
        <v>0</v>
      </c>
      <c r="X21" s="1009">
        <f t="shared" si="3"/>
        <v>0</v>
      </c>
      <c r="Y21" s="1009">
        <f t="shared" si="3"/>
        <v>0</v>
      </c>
      <c r="Z21" s="1009">
        <f t="shared" si="3"/>
        <v>0</v>
      </c>
      <c r="AA21" s="1009">
        <f t="shared" si="3"/>
        <v>0</v>
      </c>
      <c r="AB21" s="1009">
        <f t="shared" si="3"/>
        <v>0</v>
      </c>
      <c r="AC21" s="1009">
        <f t="shared" si="3"/>
        <v>0</v>
      </c>
      <c r="AD21" s="1009">
        <f t="shared" si="3"/>
        <v>0</v>
      </c>
      <c r="AE21" s="1009">
        <f t="shared" si="3"/>
        <v>0</v>
      </c>
      <c r="AF21" s="1009">
        <f t="shared" si="3"/>
        <v>0</v>
      </c>
      <c r="AG21" s="1009">
        <f t="shared" si="3"/>
        <v>0</v>
      </c>
      <c r="AH21" s="1009">
        <f t="shared" si="3"/>
        <v>0</v>
      </c>
    </row>
    <row r="22" spans="1:34" s="1566" customFormat="1" ht="30" customHeight="1">
      <c r="A22" s="2019"/>
      <c r="B22" s="995" t="s">
        <v>807</v>
      </c>
      <c r="C22" s="1009">
        <f t="shared" si="2"/>
        <v>1016.46</v>
      </c>
      <c r="D22" s="1009">
        <f t="shared" si="1"/>
        <v>0</v>
      </c>
      <c r="E22" s="1009">
        <f t="shared" si="3"/>
        <v>0</v>
      </c>
      <c r="F22" s="1009">
        <f t="shared" si="3"/>
        <v>0</v>
      </c>
      <c r="G22" s="1009">
        <f t="shared" si="3"/>
        <v>0</v>
      </c>
      <c r="H22" s="1009">
        <f t="shared" si="3"/>
        <v>0</v>
      </c>
      <c r="I22" s="1009">
        <f t="shared" si="3"/>
        <v>0</v>
      </c>
      <c r="J22" s="1009">
        <f t="shared" si="3"/>
        <v>0</v>
      </c>
      <c r="K22" s="1009">
        <f t="shared" si="3"/>
        <v>0</v>
      </c>
      <c r="L22" s="1009">
        <f t="shared" si="3"/>
        <v>0</v>
      </c>
      <c r="M22" s="1009">
        <f t="shared" si="3"/>
        <v>0</v>
      </c>
      <c r="N22" s="1009">
        <f t="shared" si="3"/>
        <v>0</v>
      </c>
      <c r="O22" s="1009">
        <f t="shared" si="3"/>
        <v>0</v>
      </c>
      <c r="P22" s="1009">
        <f t="shared" si="3"/>
        <v>0</v>
      </c>
      <c r="Q22" s="1009">
        <f t="shared" si="3"/>
        <v>0</v>
      </c>
      <c r="R22" s="1009">
        <f t="shared" si="3"/>
        <v>0</v>
      </c>
      <c r="S22" s="1009">
        <f t="shared" si="3"/>
        <v>0</v>
      </c>
      <c r="T22" s="1009">
        <f t="shared" ref="E22:AH26" si="4">T45+T68+T91+T114+T137+T160+T183+T206+T229+T252+T275+T298+T321+T344+T367+T390+T413+T436+T459+T482+T505+T528+T551</f>
        <v>0</v>
      </c>
      <c r="U22" s="1009">
        <f t="shared" si="4"/>
        <v>0</v>
      </c>
      <c r="V22" s="1009">
        <f t="shared" si="4"/>
        <v>0</v>
      </c>
      <c r="W22" s="1009">
        <f t="shared" si="4"/>
        <v>0</v>
      </c>
      <c r="X22" s="1009">
        <f t="shared" si="4"/>
        <v>210</v>
      </c>
      <c r="Y22" s="1009">
        <f t="shared" si="4"/>
        <v>0</v>
      </c>
      <c r="Z22" s="1009">
        <f t="shared" si="4"/>
        <v>0</v>
      </c>
      <c r="AA22" s="1009">
        <f t="shared" si="4"/>
        <v>7.08</v>
      </c>
      <c r="AB22" s="1009">
        <f t="shared" si="4"/>
        <v>0</v>
      </c>
      <c r="AC22" s="1009">
        <f t="shared" si="4"/>
        <v>1.44</v>
      </c>
      <c r="AD22" s="1009">
        <f t="shared" si="4"/>
        <v>509.18</v>
      </c>
      <c r="AE22" s="1009">
        <f t="shared" si="4"/>
        <v>83.35</v>
      </c>
      <c r="AF22" s="1009">
        <f t="shared" si="4"/>
        <v>193.6</v>
      </c>
      <c r="AG22" s="1009">
        <f t="shared" si="4"/>
        <v>0</v>
      </c>
      <c r="AH22" s="1009">
        <f t="shared" si="4"/>
        <v>11.81</v>
      </c>
    </row>
    <row r="23" spans="1:34" s="1566" customFormat="1" ht="30" customHeight="1">
      <c r="A23" s="2019"/>
      <c r="B23" s="991" t="s">
        <v>808</v>
      </c>
      <c r="C23" s="1009">
        <f t="shared" si="2"/>
        <v>15975.660000000002</v>
      </c>
      <c r="D23" s="1009">
        <f t="shared" si="1"/>
        <v>0</v>
      </c>
      <c r="E23" s="1009">
        <f t="shared" si="4"/>
        <v>0</v>
      </c>
      <c r="F23" s="1009">
        <f t="shared" si="4"/>
        <v>33.299999999999997</v>
      </c>
      <c r="G23" s="1009">
        <f t="shared" si="4"/>
        <v>244.92</v>
      </c>
      <c r="H23" s="1009">
        <f t="shared" si="4"/>
        <v>92.75</v>
      </c>
      <c r="I23" s="1009">
        <f t="shared" si="4"/>
        <v>0</v>
      </c>
      <c r="J23" s="1009">
        <f t="shared" si="4"/>
        <v>1333.62</v>
      </c>
      <c r="K23" s="1009">
        <f t="shared" si="4"/>
        <v>0</v>
      </c>
      <c r="L23" s="1009">
        <f t="shared" si="4"/>
        <v>0</v>
      </c>
      <c r="M23" s="1009">
        <f t="shared" si="4"/>
        <v>5157.37</v>
      </c>
      <c r="N23" s="1009">
        <f t="shared" si="4"/>
        <v>0</v>
      </c>
      <c r="O23" s="1009">
        <f t="shared" si="4"/>
        <v>0</v>
      </c>
      <c r="P23" s="1009">
        <f t="shared" si="4"/>
        <v>0</v>
      </c>
      <c r="Q23" s="1009">
        <f t="shared" si="4"/>
        <v>0</v>
      </c>
      <c r="R23" s="1009">
        <f t="shared" si="4"/>
        <v>924.3599999999999</v>
      </c>
      <c r="S23" s="1009">
        <f t="shared" si="4"/>
        <v>0</v>
      </c>
      <c r="T23" s="1009">
        <f t="shared" si="4"/>
        <v>0</v>
      </c>
      <c r="U23" s="1009">
        <f t="shared" si="4"/>
        <v>0</v>
      </c>
      <c r="V23" s="1009">
        <f t="shared" si="4"/>
        <v>0</v>
      </c>
      <c r="W23" s="1009">
        <f t="shared" si="4"/>
        <v>0</v>
      </c>
      <c r="X23" s="1009">
        <f t="shared" si="4"/>
        <v>0</v>
      </c>
      <c r="Y23" s="1009">
        <f t="shared" si="4"/>
        <v>3651.66</v>
      </c>
      <c r="Z23" s="1009">
        <f t="shared" si="4"/>
        <v>145.12</v>
      </c>
      <c r="AA23" s="1009">
        <f t="shared" si="4"/>
        <v>0</v>
      </c>
      <c r="AB23" s="1009">
        <f t="shared" si="4"/>
        <v>0</v>
      </c>
      <c r="AC23" s="1009">
        <f t="shared" si="4"/>
        <v>1.18</v>
      </c>
      <c r="AD23" s="1009">
        <f t="shared" si="4"/>
        <v>951.69999999999993</v>
      </c>
      <c r="AE23" s="1009">
        <f t="shared" si="4"/>
        <v>2823.1</v>
      </c>
      <c r="AF23" s="1009">
        <f t="shared" si="4"/>
        <v>616.58000000000004</v>
      </c>
      <c r="AG23" s="1009">
        <f t="shared" si="4"/>
        <v>0</v>
      </c>
      <c r="AH23" s="1009">
        <f t="shared" si="4"/>
        <v>0</v>
      </c>
    </row>
    <row r="24" spans="1:34" s="1566" customFormat="1" ht="30" customHeight="1">
      <c r="A24" s="2019"/>
      <c r="B24" s="1011" t="s">
        <v>821</v>
      </c>
      <c r="C24" s="1009">
        <f t="shared" si="2"/>
        <v>1281.3799999999999</v>
      </c>
      <c r="D24" s="1009">
        <f t="shared" si="1"/>
        <v>0</v>
      </c>
      <c r="E24" s="1009">
        <f t="shared" si="4"/>
        <v>0</v>
      </c>
      <c r="F24" s="1009">
        <f t="shared" si="4"/>
        <v>0</v>
      </c>
      <c r="G24" s="1009">
        <f t="shared" si="4"/>
        <v>0</v>
      </c>
      <c r="H24" s="1009">
        <f t="shared" si="4"/>
        <v>0</v>
      </c>
      <c r="I24" s="1009">
        <f t="shared" si="4"/>
        <v>0</v>
      </c>
      <c r="J24" s="1009">
        <f t="shared" si="4"/>
        <v>0</v>
      </c>
      <c r="K24" s="1009">
        <f t="shared" si="4"/>
        <v>0</v>
      </c>
      <c r="L24" s="1009">
        <f t="shared" si="4"/>
        <v>0</v>
      </c>
      <c r="M24" s="1009">
        <f t="shared" si="4"/>
        <v>0</v>
      </c>
      <c r="N24" s="1009">
        <f t="shared" si="4"/>
        <v>0</v>
      </c>
      <c r="O24" s="1009">
        <f t="shared" si="4"/>
        <v>0</v>
      </c>
      <c r="P24" s="1009">
        <f t="shared" si="4"/>
        <v>0</v>
      </c>
      <c r="Q24" s="1009">
        <f t="shared" si="4"/>
        <v>0</v>
      </c>
      <c r="R24" s="1009">
        <f t="shared" si="4"/>
        <v>0</v>
      </c>
      <c r="S24" s="1009">
        <f t="shared" si="4"/>
        <v>0</v>
      </c>
      <c r="T24" s="1009">
        <f t="shared" si="4"/>
        <v>0</v>
      </c>
      <c r="U24" s="1009">
        <f t="shared" si="4"/>
        <v>0</v>
      </c>
      <c r="V24" s="1009">
        <f t="shared" si="4"/>
        <v>0</v>
      </c>
      <c r="W24" s="1009">
        <f t="shared" si="4"/>
        <v>0</v>
      </c>
      <c r="X24" s="1009">
        <f t="shared" si="4"/>
        <v>0</v>
      </c>
      <c r="Y24" s="1009">
        <f t="shared" si="4"/>
        <v>0</v>
      </c>
      <c r="Z24" s="1009">
        <f t="shared" si="4"/>
        <v>0</v>
      </c>
      <c r="AA24" s="1009">
        <f t="shared" si="4"/>
        <v>0</v>
      </c>
      <c r="AB24" s="1009">
        <f t="shared" si="4"/>
        <v>0</v>
      </c>
      <c r="AC24" s="1009">
        <f t="shared" si="4"/>
        <v>0</v>
      </c>
      <c r="AD24" s="1009">
        <f t="shared" si="4"/>
        <v>0</v>
      </c>
      <c r="AE24" s="1009">
        <f t="shared" si="4"/>
        <v>0</v>
      </c>
      <c r="AF24" s="1009">
        <f t="shared" si="4"/>
        <v>0</v>
      </c>
      <c r="AG24" s="1009">
        <f t="shared" si="4"/>
        <v>1281.3799999999999</v>
      </c>
      <c r="AH24" s="1009">
        <f t="shared" si="4"/>
        <v>0</v>
      </c>
    </row>
    <row r="25" spans="1:34" s="1707" customFormat="1" ht="30" customHeight="1">
      <c r="A25" s="2019"/>
      <c r="B25" s="1011" t="s">
        <v>1538</v>
      </c>
      <c r="C25" s="1009"/>
      <c r="D25" s="1009">
        <f t="shared" si="1"/>
        <v>0</v>
      </c>
      <c r="E25" s="1009">
        <f t="shared" si="4"/>
        <v>0</v>
      </c>
      <c r="F25" s="1009">
        <f t="shared" si="4"/>
        <v>0</v>
      </c>
      <c r="G25" s="1009">
        <f t="shared" si="4"/>
        <v>0</v>
      </c>
      <c r="H25" s="1009">
        <f t="shared" si="4"/>
        <v>0</v>
      </c>
      <c r="I25" s="1009">
        <f t="shared" si="4"/>
        <v>0</v>
      </c>
      <c r="J25" s="1009">
        <f t="shared" si="4"/>
        <v>0</v>
      </c>
      <c r="K25" s="1009">
        <f t="shared" si="4"/>
        <v>0</v>
      </c>
      <c r="L25" s="1009">
        <f t="shared" si="4"/>
        <v>0</v>
      </c>
      <c r="M25" s="1009">
        <f t="shared" si="4"/>
        <v>0</v>
      </c>
      <c r="N25" s="1009">
        <f t="shared" si="4"/>
        <v>0</v>
      </c>
      <c r="O25" s="1009">
        <f t="shared" si="4"/>
        <v>0</v>
      </c>
      <c r="P25" s="1009">
        <f t="shared" si="4"/>
        <v>0</v>
      </c>
      <c r="Q25" s="1009">
        <f t="shared" si="4"/>
        <v>0</v>
      </c>
      <c r="R25" s="1009">
        <f t="shared" si="4"/>
        <v>0</v>
      </c>
      <c r="S25" s="1009">
        <f t="shared" si="4"/>
        <v>0</v>
      </c>
      <c r="T25" s="1009">
        <f t="shared" si="4"/>
        <v>0</v>
      </c>
      <c r="U25" s="1009">
        <f t="shared" si="4"/>
        <v>0</v>
      </c>
      <c r="V25" s="1009">
        <f t="shared" si="4"/>
        <v>0</v>
      </c>
      <c r="W25" s="1009">
        <f t="shared" si="4"/>
        <v>0</v>
      </c>
      <c r="X25" s="1009">
        <f t="shared" si="4"/>
        <v>0</v>
      </c>
      <c r="Y25" s="1009">
        <f t="shared" si="4"/>
        <v>0</v>
      </c>
      <c r="Z25" s="1009">
        <f t="shared" si="4"/>
        <v>0</v>
      </c>
      <c r="AA25" s="1009">
        <f t="shared" si="4"/>
        <v>0</v>
      </c>
      <c r="AB25" s="1009">
        <f t="shared" si="4"/>
        <v>0</v>
      </c>
      <c r="AC25" s="1009">
        <f t="shared" si="4"/>
        <v>0</v>
      </c>
      <c r="AD25" s="1009">
        <f t="shared" si="4"/>
        <v>0</v>
      </c>
      <c r="AE25" s="1009">
        <f t="shared" si="4"/>
        <v>0</v>
      </c>
      <c r="AF25" s="1009">
        <f t="shared" si="4"/>
        <v>0</v>
      </c>
      <c r="AG25" s="1009">
        <f t="shared" si="4"/>
        <v>0</v>
      </c>
      <c r="AH25" s="1009">
        <f t="shared" si="4"/>
        <v>0</v>
      </c>
    </row>
    <row r="26" spans="1:34" s="1566" customFormat="1" ht="19.5" customHeight="1">
      <c r="A26" s="2019"/>
      <c r="B26" s="1249" t="s">
        <v>952</v>
      </c>
      <c r="C26" s="1009">
        <f t="shared" si="2"/>
        <v>6669.630000000001</v>
      </c>
      <c r="D26" s="1009">
        <f t="shared" si="1"/>
        <v>0</v>
      </c>
      <c r="E26" s="1009">
        <f t="shared" si="4"/>
        <v>0</v>
      </c>
      <c r="F26" s="1009">
        <f t="shared" si="4"/>
        <v>0</v>
      </c>
      <c r="G26" s="1009">
        <f t="shared" si="4"/>
        <v>0</v>
      </c>
      <c r="H26" s="1009">
        <f t="shared" si="4"/>
        <v>0</v>
      </c>
      <c r="I26" s="1009">
        <f t="shared" si="4"/>
        <v>0</v>
      </c>
      <c r="J26" s="1009">
        <f t="shared" si="4"/>
        <v>0</v>
      </c>
      <c r="K26" s="1009">
        <f t="shared" si="4"/>
        <v>0</v>
      </c>
      <c r="L26" s="1009">
        <f t="shared" si="4"/>
        <v>0</v>
      </c>
      <c r="M26" s="1009">
        <f t="shared" si="4"/>
        <v>3031.8100000000004</v>
      </c>
      <c r="N26" s="1009">
        <f t="shared" si="4"/>
        <v>0</v>
      </c>
      <c r="O26" s="1009">
        <f t="shared" si="4"/>
        <v>0</v>
      </c>
      <c r="P26" s="1009">
        <f t="shared" si="4"/>
        <v>0</v>
      </c>
      <c r="Q26" s="1009">
        <f t="shared" si="4"/>
        <v>0</v>
      </c>
      <c r="R26" s="1009">
        <f t="shared" si="4"/>
        <v>3338.2100000000009</v>
      </c>
      <c r="S26" s="1009">
        <f t="shared" si="4"/>
        <v>0</v>
      </c>
      <c r="T26" s="1009">
        <f t="shared" si="4"/>
        <v>0</v>
      </c>
      <c r="U26" s="1009">
        <f t="shared" si="4"/>
        <v>0</v>
      </c>
      <c r="V26" s="1009">
        <f t="shared" si="4"/>
        <v>0</v>
      </c>
      <c r="W26" s="1009">
        <f t="shared" si="4"/>
        <v>0</v>
      </c>
      <c r="X26" s="1009">
        <f t="shared" si="4"/>
        <v>0</v>
      </c>
      <c r="Y26" s="1009">
        <f t="shared" si="4"/>
        <v>0</v>
      </c>
      <c r="Z26" s="1009">
        <f t="shared" si="4"/>
        <v>0</v>
      </c>
      <c r="AA26" s="1009">
        <f t="shared" si="4"/>
        <v>0</v>
      </c>
      <c r="AB26" s="1009">
        <f t="shared" si="4"/>
        <v>0</v>
      </c>
      <c r="AC26" s="1009">
        <f t="shared" si="4"/>
        <v>0</v>
      </c>
      <c r="AD26" s="1009">
        <f t="shared" si="4"/>
        <v>0</v>
      </c>
      <c r="AE26" s="1009">
        <f t="shared" si="4"/>
        <v>0</v>
      </c>
      <c r="AF26" s="1009">
        <f t="shared" si="4"/>
        <v>0</v>
      </c>
      <c r="AG26" s="1009">
        <f t="shared" si="4"/>
        <v>0</v>
      </c>
      <c r="AH26" s="1009">
        <f t="shared" si="4"/>
        <v>299.61</v>
      </c>
    </row>
    <row r="27" spans="1:34" s="1566" customFormat="1" ht="19.5" customHeight="1">
      <c r="A27" s="2391" t="s">
        <v>864</v>
      </c>
      <c r="B27" s="1007" t="s">
        <v>41</v>
      </c>
      <c r="C27" s="1007">
        <f>SUM(C28:C49)</f>
        <v>27</v>
      </c>
      <c r="D27" s="1007">
        <f>SUM('유성구 배수관'!D28:'유성구 배수관'!D49)</f>
        <v>0</v>
      </c>
      <c r="E27" s="1007">
        <f>SUM('유성구 배수관'!E28:'유성구 배수관'!E49)</f>
        <v>0</v>
      </c>
      <c r="F27" s="1007">
        <f>SUM('유성구 배수관'!F28:'유성구 배수관'!F49)</f>
        <v>0</v>
      </c>
      <c r="G27" s="1007">
        <f>SUM('유성구 배수관'!G28:'유성구 배수관'!G49)</f>
        <v>0</v>
      </c>
      <c r="H27" s="1007">
        <f>SUM('유성구 배수관'!H28:'유성구 배수관'!H49)</f>
        <v>0</v>
      </c>
      <c r="I27" s="1007">
        <f>SUM('유성구 배수관'!I28:'유성구 배수관'!I49)</f>
        <v>0</v>
      </c>
      <c r="J27" s="1007">
        <f>SUM('유성구 배수관'!J28:'유성구 배수관'!J49)</f>
        <v>0</v>
      </c>
      <c r="K27" s="1007">
        <f>SUM('유성구 배수관'!K28:'유성구 배수관'!K49)</f>
        <v>0</v>
      </c>
      <c r="L27" s="1007">
        <f>SUM('유성구 배수관'!L28:'유성구 배수관'!L49)</f>
        <v>0</v>
      </c>
      <c r="M27" s="1007">
        <f>SUM('유성구 배수관'!M28:'유성구 배수관'!M49)</f>
        <v>0</v>
      </c>
      <c r="N27" s="1007">
        <f>SUM('유성구 배수관'!N28:'유성구 배수관'!N49)</f>
        <v>0</v>
      </c>
      <c r="O27" s="1007">
        <f>SUM('유성구 배수관'!O28:'유성구 배수관'!O49)</f>
        <v>0</v>
      </c>
      <c r="P27" s="1007">
        <f>SUM('유성구 배수관'!P28:'유성구 배수관'!P49)</f>
        <v>0</v>
      </c>
      <c r="Q27" s="1007">
        <f>SUM('유성구 배수관'!Q28:'유성구 배수관'!Q49)</f>
        <v>0</v>
      </c>
      <c r="R27" s="1007">
        <f>SUM('유성구 배수관'!R28:'유성구 배수관'!R49)</f>
        <v>0</v>
      </c>
      <c r="S27" s="1007">
        <f>SUM('유성구 배수관'!S28:'유성구 배수관'!S49)</f>
        <v>0</v>
      </c>
      <c r="T27" s="1007">
        <f>SUM('유성구 배수관'!T28:'유성구 배수관'!T49)</f>
        <v>0</v>
      </c>
      <c r="U27" s="1007">
        <f>SUM('유성구 배수관'!U28:'유성구 배수관'!U49)</f>
        <v>0</v>
      </c>
      <c r="V27" s="1007">
        <f>SUM('유성구 배수관'!V28:'유성구 배수관'!V49)</f>
        <v>0</v>
      </c>
      <c r="W27" s="1007">
        <f>SUM('유성구 배수관'!W28:'유성구 배수관'!W49)</f>
        <v>0</v>
      </c>
      <c r="X27" s="1007">
        <f>SUM('유성구 배수관'!X28:'유성구 배수관'!X49)</f>
        <v>0</v>
      </c>
      <c r="Y27" s="1007">
        <f>SUM('유성구 배수관'!Y28:'유성구 배수관'!Y49)</f>
        <v>0</v>
      </c>
      <c r="Z27" s="1007">
        <f>SUM('유성구 배수관'!Z28:'유성구 배수관'!Z49)</f>
        <v>0</v>
      </c>
      <c r="AA27" s="1007">
        <f>SUM('유성구 배수관'!AA28:'유성구 배수관'!AA49)</f>
        <v>0</v>
      </c>
      <c r="AB27" s="1007">
        <f>SUM('유성구 배수관'!AB28:'유성구 배수관'!AB49)</f>
        <v>0</v>
      </c>
      <c r="AC27" s="1007">
        <f>SUM('유성구 배수관'!AC28:'유성구 배수관'!AC49)</f>
        <v>0</v>
      </c>
      <c r="AD27" s="1007">
        <f>SUM('유성구 배수관'!AD28:'유성구 배수관'!AD49)</f>
        <v>27</v>
      </c>
      <c r="AE27" s="1007">
        <f>SUM('유성구 배수관'!AE28:'유성구 배수관'!AE49)</f>
        <v>0</v>
      </c>
      <c r="AF27" s="1007">
        <f>SUM('유성구 배수관'!AF28:'유성구 배수관'!AF49)</f>
        <v>0</v>
      </c>
      <c r="AG27" s="1007">
        <f>SUM('유성구 배수관'!AG28:'유성구 배수관'!AG49)</f>
        <v>0</v>
      </c>
      <c r="AH27" s="1007">
        <f>SUM('유성구 배수관'!AH28:'유성구 배수관'!AH49)</f>
        <v>0</v>
      </c>
    </row>
    <row r="28" spans="1:34" s="1566" customFormat="1" ht="19.2" customHeight="1">
      <c r="A28" s="2391" t="s">
        <v>864</v>
      </c>
      <c r="B28" s="989" t="s">
        <v>951</v>
      </c>
      <c r="C28" s="1009">
        <f>SUM(D28:AH28)</f>
        <v>0</v>
      </c>
      <c r="D28" s="1009">
        <v>0</v>
      </c>
      <c r="E28" s="1009">
        <v>0</v>
      </c>
      <c r="F28" s="1009">
        <v>0</v>
      </c>
      <c r="G28" s="1009">
        <v>0</v>
      </c>
      <c r="H28" s="1009">
        <v>0</v>
      </c>
      <c r="I28" s="1009">
        <v>0</v>
      </c>
      <c r="J28" s="1009">
        <v>0</v>
      </c>
      <c r="K28" s="1009">
        <v>0</v>
      </c>
      <c r="L28" s="1009">
        <v>0</v>
      </c>
      <c r="M28" s="1009">
        <v>0</v>
      </c>
      <c r="N28" s="1009">
        <v>0</v>
      </c>
      <c r="O28" s="1009">
        <v>0</v>
      </c>
      <c r="P28" s="1009">
        <v>0</v>
      </c>
      <c r="Q28" s="1009">
        <v>0</v>
      </c>
      <c r="R28" s="1009">
        <v>0</v>
      </c>
      <c r="S28" s="1009">
        <v>0</v>
      </c>
      <c r="T28" s="1009">
        <v>0</v>
      </c>
      <c r="U28" s="1009">
        <v>0</v>
      </c>
      <c r="V28" s="1009">
        <v>0</v>
      </c>
      <c r="W28" s="1009">
        <v>0</v>
      </c>
      <c r="X28" s="1009">
        <v>0</v>
      </c>
      <c r="Y28" s="1009">
        <v>0</v>
      </c>
      <c r="Z28" s="1009">
        <v>0</v>
      </c>
      <c r="AA28" s="1009">
        <v>0</v>
      </c>
      <c r="AB28" s="1009">
        <v>0</v>
      </c>
      <c r="AC28" s="1009">
        <v>0</v>
      </c>
      <c r="AD28" s="1009">
        <v>0</v>
      </c>
      <c r="AE28" s="1009">
        <v>0</v>
      </c>
      <c r="AF28" s="1009">
        <v>0</v>
      </c>
      <c r="AG28" s="1009">
        <v>0</v>
      </c>
      <c r="AH28" s="1009">
        <v>0</v>
      </c>
    </row>
    <row r="29" spans="1:34" s="1707" customFormat="1" ht="32.4" customHeight="1">
      <c r="A29" s="2395"/>
      <c r="B29" s="989" t="s">
        <v>1537</v>
      </c>
      <c r="C29" s="1009">
        <f>SUM(D29:AH29)</f>
        <v>0</v>
      </c>
      <c r="D29" s="1009">
        <v>0</v>
      </c>
      <c r="E29" s="1009">
        <v>0</v>
      </c>
      <c r="F29" s="1009">
        <v>0</v>
      </c>
      <c r="G29" s="1009">
        <v>0</v>
      </c>
      <c r="H29" s="1009">
        <v>0</v>
      </c>
      <c r="I29" s="1009">
        <v>0</v>
      </c>
      <c r="J29" s="1009">
        <v>0</v>
      </c>
      <c r="K29" s="1009">
        <v>0</v>
      </c>
      <c r="L29" s="1009">
        <v>0</v>
      </c>
      <c r="M29" s="1009">
        <v>0</v>
      </c>
      <c r="N29" s="1009">
        <v>0</v>
      </c>
      <c r="O29" s="1009">
        <v>0</v>
      </c>
      <c r="P29" s="1009">
        <v>0</v>
      </c>
      <c r="Q29" s="1009">
        <v>0</v>
      </c>
      <c r="R29" s="1009">
        <v>0</v>
      </c>
      <c r="S29" s="1009">
        <v>0</v>
      </c>
      <c r="T29" s="1009">
        <v>0</v>
      </c>
      <c r="U29" s="1009">
        <v>0</v>
      </c>
      <c r="V29" s="1009">
        <v>0</v>
      </c>
      <c r="W29" s="1009">
        <v>0</v>
      </c>
      <c r="X29" s="1009">
        <v>0</v>
      </c>
      <c r="Y29" s="1009">
        <v>0</v>
      </c>
      <c r="Z29" s="1009">
        <v>0</v>
      </c>
      <c r="AA29" s="1009">
        <v>0</v>
      </c>
      <c r="AB29" s="1009">
        <v>0</v>
      </c>
      <c r="AC29" s="1009">
        <v>0</v>
      </c>
      <c r="AD29" s="1009">
        <v>0</v>
      </c>
      <c r="AE29" s="1009">
        <v>0</v>
      </c>
      <c r="AF29" s="1009">
        <v>0</v>
      </c>
      <c r="AG29" s="1009">
        <v>0</v>
      </c>
      <c r="AH29" s="1009">
        <v>0</v>
      </c>
    </row>
    <row r="30" spans="1:34" s="1566" customFormat="1" ht="30" customHeight="1">
      <c r="A30" s="2021"/>
      <c r="B30" s="989" t="s">
        <v>797</v>
      </c>
      <c r="C30" s="1009">
        <f t="shared" ref="C30:C110" si="5">SUM(D30:AH30)</f>
        <v>0</v>
      </c>
      <c r="D30" s="1009">
        <v>0</v>
      </c>
      <c r="E30" s="1009">
        <v>0</v>
      </c>
      <c r="F30" s="1009">
        <v>0</v>
      </c>
      <c r="G30" s="1009">
        <v>0</v>
      </c>
      <c r="H30" s="1009">
        <v>0</v>
      </c>
      <c r="I30" s="1009">
        <v>0</v>
      </c>
      <c r="J30" s="1009">
        <v>0</v>
      </c>
      <c r="K30" s="1009">
        <v>0</v>
      </c>
      <c r="L30" s="1009">
        <v>0</v>
      </c>
      <c r="M30" s="1009">
        <v>0</v>
      </c>
      <c r="N30" s="1009">
        <v>0</v>
      </c>
      <c r="O30" s="1009">
        <v>0</v>
      </c>
      <c r="P30" s="1009">
        <v>0</v>
      </c>
      <c r="Q30" s="1009">
        <v>0</v>
      </c>
      <c r="R30" s="1009">
        <v>0</v>
      </c>
      <c r="S30" s="1009">
        <v>0</v>
      </c>
      <c r="T30" s="1009">
        <v>0</v>
      </c>
      <c r="U30" s="1009">
        <v>0</v>
      </c>
      <c r="V30" s="1009">
        <v>0</v>
      </c>
      <c r="W30" s="1009">
        <v>0</v>
      </c>
      <c r="X30" s="1009">
        <v>0</v>
      </c>
      <c r="Y30" s="1009">
        <v>0</v>
      </c>
      <c r="Z30" s="1009">
        <v>0</v>
      </c>
      <c r="AA30" s="1009">
        <v>0</v>
      </c>
      <c r="AB30" s="1009">
        <v>0</v>
      </c>
      <c r="AC30" s="1009">
        <v>0</v>
      </c>
      <c r="AD30" s="1009">
        <v>0</v>
      </c>
      <c r="AE30" s="1009">
        <v>0</v>
      </c>
      <c r="AF30" s="1009">
        <v>0</v>
      </c>
      <c r="AG30" s="1009">
        <v>0</v>
      </c>
      <c r="AH30" s="1009">
        <v>0</v>
      </c>
    </row>
    <row r="31" spans="1:34" s="1568" customFormat="1" ht="30" customHeight="1">
      <c r="A31" s="2021"/>
      <c r="B31" s="989" t="s">
        <v>798</v>
      </c>
      <c r="C31" s="1009">
        <f t="shared" si="5"/>
        <v>0</v>
      </c>
      <c r="D31" s="1009">
        <v>0</v>
      </c>
      <c r="E31" s="1009">
        <v>0</v>
      </c>
      <c r="F31" s="1009">
        <v>0</v>
      </c>
      <c r="G31" s="1009">
        <v>0</v>
      </c>
      <c r="H31" s="1009">
        <v>0</v>
      </c>
      <c r="I31" s="1009">
        <v>0</v>
      </c>
      <c r="J31" s="1009">
        <v>0</v>
      </c>
      <c r="K31" s="1009">
        <v>0</v>
      </c>
      <c r="L31" s="1009">
        <v>0</v>
      </c>
      <c r="M31" s="1009">
        <v>0</v>
      </c>
      <c r="N31" s="1009">
        <v>0</v>
      </c>
      <c r="O31" s="1009">
        <v>0</v>
      </c>
      <c r="P31" s="1009">
        <v>0</v>
      </c>
      <c r="Q31" s="1009">
        <v>0</v>
      </c>
      <c r="R31" s="1009">
        <v>0</v>
      </c>
      <c r="S31" s="1009">
        <v>0</v>
      </c>
      <c r="T31" s="1009">
        <v>0</v>
      </c>
      <c r="U31" s="1009">
        <v>0</v>
      </c>
      <c r="V31" s="1009">
        <v>0</v>
      </c>
      <c r="W31" s="1009">
        <v>0</v>
      </c>
      <c r="X31" s="1009">
        <v>0</v>
      </c>
      <c r="Y31" s="1009">
        <v>0</v>
      </c>
      <c r="Z31" s="1009">
        <v>0</v>
      </c>
      <c r="AA31" s="1009">
        <v>0</v>
      </c>
      <c r="AB31" s="1009">
        <v>0</v>
      </c>
      <c r="AC31" s="1009">
        <v>0</v>
      </c>
      <c r="AD31" s="1009">
        <v>0</v>
      </c>
      <c r="AE31" s="1009">
        <v>0</v>
      </c>
      <c r="AF31" s="1009">
        <v>0</v>
      </c>
      <c r="AG31" s="1009">
        <v>0</v>
      </c>
      <c r="AH31" s="1009">
        <v>0</v>
      </c>
    </row>
    <row r="32" spans="1:34" s="1568" customFormat="1" ht="30" customHeight="1">
      <c r="A32" s="2021"/>
      <c r="B32" s="989" t="s">
        <v>780</v>
      </c>
      <c r="C32" s="1009">
        <f t="shared" si="5"/>
        <v>0</v>
      </c>
      <c r="D32" s="1009">
        <v>0</v>
      </c>
      <c r="E32" s="1009">
        <v>0</v>
      </c>
      <c r="F32" s="1009">
        <v>0</v>
      </c>
      <c r="G32" s="1009">
        <v>0</v>
      </c>
      <c r="H32" s="1009">
        <v>0</v>
      </c>
      <c r="I32" s="1009">
        <v>0</v>
      </c>
      <c r="J32" s="1009">
        <v>0</v>
      </c>
      <c r="K32" s="1009">
        <v>0</v>
      </c>
      <c r="L32" s="1009">
        <v>0</v>
      </c>
      <c r="M32" s="1009">
        <v>0</v>
      </c>
      <c r="N32" s="1009">
        <v>0</v>
      </c>
      <c r="O32" s="1009">
        <v>0</v>
      </c>
      <c r="P32" s="1009">
        <v>0</v>
      </c>
      <c r="Q32" s="1009">
        <v>0</v>
      </c>
      <c r="R32" s="1009">
        <v>0</v>
      </c>
      <c r="S32" s="1009">
        <v>0</v>
      </c>
      <c r="T32" s="1009">
        <v>0</v>
      </c>
      <c r="U32" s="1009">
        <v>0</v>
      </c>
      <c r="V32" s="1009">
        <v>0</v>
      </c>
      <c r="W32" s="1009">
        <v>0</v>
      </c>
      <c r="X32" s="1009">
        <v>0</v>
      </c>
      <c r="Y32" s="1009">
        <v>0</v>
      </c>
      <c r="Z32" s="1009">
        <v>0</v>
      </c>
      <c r="AA32" s="1009">
        <v>0</v>
      </c>
      <c r="AB32" s="1009">
        <v>0</v>
      </c>
      <c r="AC32" s="1009">
        <v>0</v>
      </c>
      <c r="AD32" s="1009">
        <v>0</v>
      </c>
      <c r="AE32" s="1009">
        <v>0</v>
      </c>
      <c r="AF32" s="1009">
        <v>0</v>
      </c>
      <c r="AG32" s="1009">
        <v>0</v>
      </c>
      <c r="AH32" s="1009">
        <v>0</v>
      </c>
    </row>
    <row r="33" spans="1:34" s="1568" customFormat="1" ht="30" customHeight="1">
      <c r="A33" s="2021"/>
      <c r="B33" s="991" t="s">
        <v>781</v>
      </c>
      <c r="C33" s="1009">
        <f t="shared" si="5"/>
        <v>0</v>
      </c>
      <c r="D33" s="1009">
        <v>0</v>
      </c>
      <c r="E33" s="1009">
        <v>0</v>
      </c>
      <c r="F33" s="1009">
        <v>0</v>
      </c>
      <c r="G33" s="1009">
        <v>0</v>
      </c>
      <c r="H33" s="1009">
        <v>0</v>
      </c>
      <c r="I33" s="1009">
        <v>0</v>
      </c>
      <c r="J33" s="1009">
        <v>0</v>
      </c>
      <c r="K33" s="1009">
        <v>0</v>
      </c>
      <c r="L33" s="1009">
        <v>0</v>
      </c>
      <c r="M33" s="1009">
        <v>0</v>
      </c>
      <c r="N33" s="1009">
        <v>0</v>
      </c>
      <c r="O33" s="1009">
        <v>0</v>
      </c>
      <c r="P33" s="1009">
        <v>0</v>
      </c>
      <c r="Q33" s="1009">
        <v>0</v>
      </c>
      <c r="R33" s="1009">
        <v>0</v>
      </c>
      <c r="S33" s="1009">
        <v>0</v>
      </c>
      <c r="T33" s="1009">
        <v>0</v>
      </c>
      <c r="U33" s="1009">
        <v>0</v>
      </c>
      <c r="V33" s="1009">
        <v>0</v>
      </c>
      <c r="W33" s="1009">
        <v>0</v>
      </c>
      <c r="X33" s="1009">
        <v>0</v>
      </c>
      <c r="Y33" s="1009">
        <v>0</v>
      </c>
      <c r="Z33" s="1009">
        <v>0</v>
      </c>
      <c r="AA33" s="1009">
        <v>0</v>
      </c>
      <c r="AB33" s="1009">
        <v>0</v>
      </c>
      <c r="AC33" s="1009">
        <v>0</v>
      </c>
      <c r="AD33" s="1009">
        <v>0</v>
      </c>
      <c r="AE33" s="1009">
        <v>0</v>
      </c>
      <c r="AF33" s="1009">
        <v>0</v>
      </c>
      <c r="AG33" s="1009">
        <v>0</v>
      </c>
      <c r="AH33" s="1009">
        <v>0</v>
      </c>
    </row>
    <row r="34" spans="1:34" s="1568" customFormat="1" ht="30" customHeight="1">
      <c r="A34" s="2021"/>
      <c r="B34" s="991" t="s">
        <v>786</v>
      </c>
      <c r="C34" s="1009">
        <f t="shared" si="5"/>
        <v>0</v>
      </c>
      <c r="D34" s="1009">
        <v>0</v>
      </c>
      <c r="E34" s="1009">
        <v>0</v>
      </c>
      <c r="F34" s="1009">
        <v>0</v>
      </c>
      <c r="G34" s="1009">
        <v>0</v>
      </c>
      <c r="H34" s="1009">
        <v>0</v>
      </c>
      <c r="I34" s="1009">
        <v>0</v>
      </c>
      <c r="J34" s="1009">
        <v>0</v>
      </c>
      <c r="K34" s="1009">
        <v>0</v>
      </c>
      <c r="L34" s="1009">
        <v>0</v>
      </c>
      <c r="M34" s="1009">
        <v>0</v>
      </c>
      <c r="N34" s="1009">
        <v>0</v>
      </c>
      <c r="O34" s="1009">
        <v>0</v>
      </c>
      <c r="P34" s="1009">
        <v>0</v>
      </c>
      <c r="Q34" s="1009">
        <v>0</v>
      </c>
      <c r="R34" s="1009">
        <v>0</v>
      </c>
      <c r="S34" s="1009">
        <v>0</v>
      </c>
      <c r="T34" s="1009">
        <v>0</v>
      </c>
      <c r="U34" s="1009">
        <v>0</v>
      </c>
      <c r="V34" s="1009">
        <v>0</v>
      </c>
      <c r="W34" s="1009">
        <v>0</v>
      </c>
      <c r="X34" s="1009">
        <v>0</v>
      </c>
      <c r="Y34" s="1009">
        <v>0</v>
      </c>
      <c r="Z34" s="1009">
        <v>0</v>
      </c>
      <c r="AA34" s="1009">
        <v>0</v>
      </c>
      <c r="AB34" s="1009">
        <v>0</v>
      </c>
      <c r="AC34" s="1009">
        <v>0</v>
      </c>
      <c r="AD34" s="1009">
        <v>0</v>
      </c>
      <c r="AE34" s="1009">
        <v>0</v>
      </c>
      <c r="AF34" s="1009">
        <v>0</v>
      </c>
      <c r="AG34" s="1009">
        <v>0</v>
      </c>
      <c r="AH34" s="1009">
        <v>0</v>
      </c>
    </row>
    <row r="35" spans="1:34" s="1568" customFormat="1" ht="30" customHeight="1">
      <c r="A35" s="2021"/>
      <c r="B35" s="991" t="s">
        <v>799</v>
      </c>
      <c r="C35" s="1009">
        <f t="shared" si="5"/>
        <v>0</v>
      </c>
      <c r="D35" s="1009">
        <v>0</v>
      </c>
      <c r="E35" s="1009">
        <v>0</v>
      </c>
      <c r="F35" s="1009">
        <v>0</v>
      </c>
      <c r="G35" s="1009">
        <v>0</v>
      </c>
      <c r="H35" s="1009">
        <v>0</v>
      </c>
      <c r="I35" s="1009">
        <v>0</v>
      </c>
      <c r="J35" s="1009">
        <v>0</v>
      </c>
      <c r="K35" s="1009">
        <v>0</v>
      </c>
      <c r="L35" s="1009">
        <v>0</v>
      </c>
      <c r="M35" s="1009">
        <v>0</v>
      </c>
      <c r="N35" s="1009">
        <v>0</v>
      </c>
      <c r="O35" s="1009">
        <v>0</v>
      </c>
      <c r="P35" s="1009">
        <v>0</v>
      </c>
      <c r="Q35" s="1009">
        <v>0</v>
      </c>
      <c r="R35" s="1009">
        <v>0</v>
      </c>
      <c r="S35" s="1009">
        <v>0</v>
      </c>
      <c r="T35" s="1009">
        <v>0</v>
      </c>
      <c r="U35" s="1009">
        <v>0</v>
      </c>
      <c r="V35" s="1009">
        <v>0</v>
      </c>
      <c r="W35" s="1009">
        <v>0</v>
      </c>
      <c r="X35" s="1009">
        <v>0</v>
      </c>
      <c r="Y35" s="1009">
        <v>0</v>
      </c>
      <c r="Z35" s="1009">
        <v>0</v>
      </c>
      <c r="AA35" s="1009">
        <v>0</v>
      </c>
      <c r="AB35" s="1009">
        <v>0</v>
      </c>
      <c r="AC35" s="1009">
        <v>0</v>
      </c>
      <c r="AD35" s="1009">
        <v>0</v>
      </c>
      <c r="AE35" s="1009">
        <v>0</v>
      </c>
      <c r="AF35" s="1009">
        <v>0</v>
      </c>
      <c r="AG35" s="1009">
        <v>0</v>
      </c>
      <c r="AH35" s="1009">
        <v>0</v>
      </c>
    </row>
    <row r="36" spans="1:34" s="1568" customFormat="1" ht="30" customHeight="1">
      <c r="A36" s="2021"/>
      <c r="B36" s="991" t="s">
        <v>787</v>
      </c>
      <c r="C36" s="1009">
        <f t="shared" si="5"/>
        <v>0</v>
      </c>
      <c r="D36" s="1009">
        <v>0</v>
      </c>
      <c r="E36" s="1009">
        <v>0</v>
      </c>
      <c r="F36" s="1009">
        <v>0</v>
      </c>
      <c r="G36" s="1009">
        <v>0</v>
      </c>
      <c r="H36" s="1009">
        <v>0</v>
      </c>
      <c r="I36" s="1009">
        <v>0</v>
      </c>
      <c r="J36" s="1009">
        <v>0</v>
      </c>
      <c r="K36" s="1009">
        <v>0</v>
      </c>
      <c r="L36" s="1009">
        <v>0</v>
      </c>
      <c r="M36" s="1009">
        <v>0</v>
      </c>
      <c r="N36" s="1009">
        <v>0</v>
      </c>
      <c r="O36" s="1009">
        <v>0</v>
      </c>
      <c r="P36" s="1009">
        <v>0</v>
      </c>
      <c r="Q36" s="1009">
        <v>0</v>
      </c>
      <c r="R36" s="1009">
        <v>0</v>
      </c>
      <c r="S36" s="1009">
        <v>0</v>
      </c>
      <c r="T36" s="1009">
        <v>0</v>
      </c>
      <c r="U36" s="1009">
        <v>0</v>
      </c>
      <c r="V36" s="1009">
        <v>0</v>
      </c>
      <c r="W36" s="1009">
        <v>0</v>
      </c>
      <c r="X36" s="1009">
        <v>0</v>
      </c>
      <c r="Y36" s="1009">
        <v>0</v>
      </c>
      <c r="Z36" s="1009">
        <v>0</v>
      </c>
      <c r="AA36" s="1009">
        <v>0</v>
      </c>
      <c r="AB36" s="1009">
        <v>0</v>
      </c>
      <c r="AC36" s="1009">
        <v>0</v>
      </c>
      <c r="AD36" s="1009">
        <v>0</v>
      </c>
      <c r="AE36" s="1009">
        <v>0</v>
      </c>
      <c r="AF36" s="1009">
        <v>0</v>
      </c>
      <c r="AG36" s="1009">
        <v>0</v>
      </c>
      <c r="AH36" s="1009">
        <v>0</v>
      </c>
    </row>
    <row r="37" spans="1:34" s="1710" customFormat="1" ht="30" customHeight="1">
      <c r="A37" s="2021"/>
      <c r="B37" s="991" t="s">
        <v>1533</v>
      </c>
      <c r="C37" s="1009">
        <f t="shared" si="5"/>
        <v>0</v>
      </c>
      <c r="D37" s="1009">
        <v>0</v>
      </c>
      <c r="E37" s="1009">
        <v>0</v>
      </c>
      <c r="F37" s="1009">
        <v>0</v>
      </c>
      <c r="G37" s="1009">
        <v>0</v>
      </c>
      <c r="H37" s="1009">
        <v>0</v>
      </c>
      <c r="I37" s="1009">
        <v>0</v>
      </c>
      <c r="J37" s="1009">
        <v>0</v>
      </c>
      <c r="K37" s="1009">
        <v>0</v>
      </c>
      <c r="L37" s="1009">
        <v>0</v>
      </c>
      <c r="M37" s="1009">
        <v>0</v>
      </c>
      <c r="N37" s="1009">
        <v>0</v>
      </c>
      <c r="O37" s="1009">
        <v>0</v>
      </c>
      <c r="P37" s="1009">
        <v>0</v>
      </c>
      <c r="Q37" s="1009">
        <v>0</v>
      </c>
      <c r="R37" s="1009">
        <v>0</v>
      </c>
      <c r="S37" s="1009">
        <v>0</v>
      </c>
      <c r="T37" s="1009">
        <v>0</v>
      </c>
      <c r="U37" s="1009">
        <v>0</v>
      </c>
      <c r="V37" s="1009">
        <v>0</v>
      </c>
      <c r="W37" s="1009">
        <v>0</v>
      </c>
      <c r="X37" s="1009">
        <v>0</v>
      </c>
      <c r="Y37" s="1009">
        <v>0</v>
      </c>
      <c r="Z37" s="1009">
        <v>0</v>
      </c>
      <c r="AA37" s="1009">
        <v>0</v>
      </c>
      <c r="AB37" s="1009">
        <v>0</v>
      </c>
      <c r="AC37" s="1009">
        <v>0</v>
      </c>
      <c r="AD37" s="1009">
        <v>0</v>
      </c>
      <c r="AE37" s="1009">
        <v>0</v>
      </c>
      <c r="AF37" s="1009">
        <v>0</v>
      </c>
      <c r="AG37" s="1009">
        <v>0</v>
      </c>
      <c r="AH37" s="1009">
        <v>0</v>
      </c>
    </row>
    <row r="38" spans="1:34" s="1568" customFormat="1" ht="30" customHeight="1">
      <c r="A38" s="2021"/>
      <c r="B38" s="991" t="s">
        <v>800</v>
      </c>
      <c r="C38" s="1009">
        <f t="shared" si="5"/>
        <v>0</v>
      </c>
      <c r="D38" s="1009">
        <v>0</v>
      </c>
      <c r="E38" s="1009">
        <v>0</v>
      </c>
      <c r="F38" s="1009">
        <v>0</v>
      </c>
      <c r="G38" s="1009">
        <v>0</v>
      </c>
      <c r="H38" s="1009">
        <v>0</v>
      </c>
      <c r="I38" s="1009">
        <v>0</v>
      </c>
      <c r="J38" s="1009">
        <v>0</v>
      </c>
      <c r="K38" s="1009">
        <v>0</v>
      </c>
      <c r="L38" s="1009">
        <v>0</v>
      </c>
      <c r="M38" s="1009">
        <v>0</v>
      </c>
      <c r="N38" s="1009">
        <v>0</v>
      </c>
      <c r="O38" s="1009">
        <v>0</v>
      </c>
      <c r="P38" s="1009">
        <v>0</v>
      </c>
      <c r="Q38" s="1009">
        <v>0</v>
      </c>
      <c r="R38" s="1009">
        <v>0</v>
      </c>
      <c r="S38" s="1009">
        <v>0</v>
      </c>
      <c r="T38" s="1009">
        <v>0</v>
      </c>
      <c r="U38" s="1009">
        <v>0</v>
      </c>
      <c r="V38" s="1009">
        <v>0</v>
      </c>
      <c r="W38" s="1009">
        <v>0</v>
      </c>
      <c r="X38" s="1009">
        <v>0</v>
      </c>
      <c r="Y38" s="1009">
        <v>0</v>
      </c>
      <c r="Z38" s="1009">
        <v>0</v>
      </c>
      <c r="AA38" s="1009">
        <v>0</v>
      </c>
      <c r="AB38" s="1009">
        <v>0</v>
      </c>
      <c r="AC38" s="1009">
        <v>0</v>
      </c>
      <c r="AD38" s="1009">
        <v>0</v>
      </c>
      <c r="AE38" s="1009">
        <v>0</v>
      </c>
      <c r="AF38" s="1009">
        <v>0</v>
      </c>
      <c r="AG38" s="1009">
        <v>0</v>
      </c>
      <c r="AH38" s="1009">
        <v>0</v>
      </c>
    </row>
    <row r="39" spans="1:34" s="1710" customFormat="1" ht="30" customHeight="1">
      <c r="A39" s="2021"/>
      <c r="B39" s="989" t="s">
        <v>1535</v>
      </c>
      <c r="C39" s="1009">
        <f t="shared" si="5"/>
        <v>0</v>
      </c>
      <c r="D39" s="1009">
        <v>0</v>
      </c>
      <c r="E39" s="1009">
        <v>0</v>
      </c>
      <c r="F39" s="1009">
        <v>0</v>
      </c>
      <c r="G39" s="1009">
        <v>0</v>
      </c>
      <c r="H39" s="1009">
        <v>0</v>
      </c>
      <c r="I39" s="1009">
        <v>0</v>
      </c>
      <c r="J39" s="1009">
        <v>0</v>
      </c>
      <c r="K39" s="1009">
        <v>0</v>
      </c>
      <c r="L39" s="1009">
        <v>0</v>
      </c>
      <c r="M39" s="1009">
        <v>0</v>
      </c>
      <c r="N39" s="1009">
        <v>0</v>
      </c>
      <c r="O39" s="1009">
        <v>0</v>
      </c>
      <c r="P39" s="1009">
        <v>0</v>
      </c>
      <c r="Q39" s="1009">
        <v>0</v>
      </c>
      <c r="R39" s="1009">
        <v>0</v>
      </c>
      <c r="S39" s="1009">
        <v>0</v>
      </c>
      <c r="T39" s="1009">
        <v>0</v>
      </c>
      <c r="U39" s="1009">
        <v>0</v>
      </c>
      <c r="V39" s="1009">
        <v>0</v>
      </c>
      <c r="W39" s="1009">
        <v>0</v>
      </c>
      <c r="X39" s="1009">
        <v>0</v>
      </c>
      <c r="Y39" s="1009">
        <v>0</v>
      </c>
      <c r="Z39" s="1009">
        <v>0</v>
      </c>
      <c r="AA39" s="1009">
        <v>0</v>
      </c>
      <c r="AB39" s="1009">
        <v>0</v>
      </c>
      <c r="AC39" s="1009">
        <v>0</v>
      </c>
      <c r="AD39" s="1009">
        <v>0</v>
      </c>
      <c r="AE39" s="1009">
        <v>0</v>
      </c>
      <c r="AF39" s="1009">
        <v>0</v>
      </c>
      <c r="AG39" s="1009">
        <v>0</v>
      </c>
      <c r="AH39" s="1009">
        <v>0</v>
      </c>
    </row>
    <row r="40" spans="1:34" s="1568" customFormat="1" ht="30" customHeight="1">
      <c r="A40" s="2021"/>
      <c r="B40" s="995" t="s">
        <v>802</v>
      </c>
      <c r="C40" s="1009">
        <f t="shared" si="5"/>
        <v>0</v>
      </c>
      <c r="D40" s="1009">
        <v>0</v>
      </c>
      <c r="E40" s="1009">
        <v>0</v>
      </c>
      <c r="F40" s="1009">
        <v>0</v>
      </c>
      <c r="G40" s="1009">
        <v>0</v>
      </c>
      <c r="H40" s="1009">
        <v>0</v>
      </c>
      <c r="I40" s="1009">
        <v>0</v>
      </c>
      <c r="J40" s="1009">
        <v>0</v>
      </c>
      <c r="K40" s="1009">
        <v>0</v>
      </c>
      <c r="L40" s="1009">
        <v>0</v>
      </c>
      <c r="M40" s="1009">
        <v>0</v>
      </c>
      <c r="N40" s="1009">
        <v>0</v>
      </c>
      <c r="O40" s="1009">
        <v>0</v>
      </c>
      <c r="P40" s="1009">
        <v>0</v>
      </c>
      <c r="Q40" s="1009">
        <v>0</v>
      </c>
      <c r="R40" s="1009">
        <v>0</v>
      </c>
      <c r="S40" s="1009">
        <v>0</v>
      </c>
      <c r="T40" s="1009">
        <v>0</v>
      </c>
      <c r="U40" s="1009">
        <v>0</v>
      </c>
      <c r="V40" s="1009">
        <v>0</v>
      </c>
      <c r="W40" s="1009">
        <v>0</v>
      </c>
      <c r="X40" s="1009">
        <v>0</v>
      </c>
      <c r="Y40" s="1009">
        <v>0</v>
      </c>
      <c r="Z40" s="1009">
        <v>0</v>
      </c>
      <c r="AA40" s="1009">
        <v>0</v>
      </c>
      <c r="AB40" s="1009">
        <v>0</v>
      </c>
      <c r="AC40" s="1009">
        <v>0</v>
      </c>
      <c r="AD40" s="1009">
        <v>0</v>
      </c>
      <c r="AE40" s="1009">
        <v>0</v>
      </c>
      <c r="AF40" s="1009">
        <v>0</v>
      </c>
      <c r="AG40" s="1009">
        <v>0</v>
      </c>
      <c r="AH40" s="1009">
        <v>0</v>
      </c>
    </row>
    <row r="41" spans="1:34" s="1568" customFormat="1" ht="30" customHeight="1">
      <c r="A41" s="2021"/>
      <c r="B41" s="995" t="s">
        <v>803</v>
      </c>
      <c r="C41" s="1009">
        <f t="shared" si="5"/>
        <v>0</v>
      </c>
      <c r="D41" s="1009">
        <v>0</v>
      </c>
      <c r="E41" s="1009">
        <v>0</v>
      </c>
      <c r="F41" s="1009">
        <v>0</v>
      </c>
      <c r="G41" s="1009">
        <v>0</v>
      </c>
      <c r="H41" s="1009">
        <v>0</v>
      </c>
      <c r="I41" s="1009">
        <v>0</v>
      </c>
      <c r="J41" s="1009">
        <v>0</v>
      </c>
      <c r="K41" s="1009">
        <v>0</v>
      </c>
      <c r="L41" s="1009">
        <v>0</v>
      </c>
      <c r="M41" s="1009">
        <v>0</v>
      </c>
      <c r="N41" s="1009">
        <v>0</v>
      </c>
      <c r="O41" s="1009">
        <v>0</v>
      </c>
      <c r="P41" s="1009">
        <v>0</v>
      </c>
      <c r="Q41" s="1009">
        <v>0</v>
      </c>
      <c r="R41" s="1009">
        <v>0</v>
      </c>
      <c r="S41" s="1009">
        <v>0</v>
      </c>
      <c r="T41" s="1009">
        <v>0</v>
      </c>
      <c r="U41" s="1009">
        <v>0</v>
      </c>
      <c r="V41" s="1009">
        <v>0</v>
      </c>
      <c r="W41" s="1009">
        <v>0</v>
      </c>
      <c r="X41" s="1009">
        <v>0</v>
      </c>
      <c r="Y41" s="1009">
        <v>0</v>
      </c>
      <c r="Z41" s="1009">
        <v>0</v>
      </c>
      <c r="AA41" s="1009">
        <v>0</v>
      </c>
      <c r="AB41" s="1009">
        <v>0</v>
      </c>
      <c r="AC41" s="1009">
        <v>0</v>
      </c>
      <c r="AD41" s="1009">
        <v>0</v>
      </c>
      <c r="AE41" s="1009">
        <v>0</v>
      </c>
      <c r="AF41" s="1009">
        <v>0</v>
      </c>
      <c r="AG41" s="1009">
        <v>0</v>
      </c>
      <c r="AH41" s="1009">
        <v>0</v>
      </c>
    </row>
    <row r="42" spans="1:34" s="1568" customFormat="1" ht="30" customHeight="1">
      <c r="A42" s="2021"/>
      <c r="B42" s="1011" t="s">
        <v>804</v>
      </c>
      <c r="C42" s="1009">
        <f t="shared" si="5"/>
        <v>0</v>
      </c>
      <c r="D42" s="1009">
        <v>0</v>
      </c>
      <c r="E42" s="1009">
        <v>0</v>
      </c>
      <c r="F42" s="1009">
        <v>0</v>
      </c>
      <c r="G42" s="1009">
        <v>0</v>
      </c>
      <c r="H42" s="1009">
        <v>0</v>
      </c>
      <c r="I42" s="1009">
        <v>0</v>
      </c>
      <c r="J42" s="1009">
        <v>0</v>
      </c>
      <c r="K42" s="1009">
        <v>0</v>
      </c>
      <c r="L42" s="1009">
        <v>0</v>
      </c>
      <c r="M42" s="1009">
        <v>0</v>
      </c>
      <c r="N42" s="1009">
        <v>0</v>
      </c>
      <c r="O42" s="1009">
        <v>0</v>
      </c>
      <c r="P42" s="1009">
        <v>0</v>
      </c>
      <c r="Q42" s="1009">
        <v>0</v>
      </c>
      <c r="R42" s="1009">
        <v>0</v>
      </c>
      <c r="S42" s="1009">
        <v>0</v>
      </c>
      <c r="T42" s="1009">
        <v>0</v>
      </c>
      <c r="U42" s="1009">
        <v>0</v>
      </c>
      <c r="V42" s="1009">
        <v>0</v>
      </c>
      <c r="W42" s="1009">
        <v>0</v>
      </c>
      <c r="X42" s="1009">
        <v>0</v>
      </c>
      <c r="Y42" s="1009">
        <v>0</v>
      </c>
      <c r="Z42" s="1009">
        <v>0</v>
      </c>
      <c r="AA42" s="1009">
        <v>0</v>
      </c>
      <c r="AB42" s="1009">
        <v>0</v>
      </c>
      <c r="AC42" s="1009">
        <v>0</v>
      </c>
      <c r="AD42" s="1009">
        <v>0</v>
      </c>
      <c r="AE42" s="1009">
        <v>0</v>
      </c>
      <c r="AF42" s="1009">
        <v>0</v>
      </c>
      <c r="AG42" s="1009">
        <v>0</v>
      </c>
      <c r="AH42" s="1009">
        <v>0</v>
      </c>
    </row>
    <row r="43" spans="1:34" s="1568" customFormat="1" ht="30" customHeight="1">
      <c r="A43" s="2021"/>
      <c r="B43" s="1011" t="s">
        <v>805</v>
      </c>
      <c r="C43" s="1009">
        <f t="shared" si="5"/>
        <v>0</v>
      </c>
      <c r="D43" s="1009">
        <v>0</v>
      </c>
      <c r="E43" s="1009">
        <v>0</v>
      </c>
      <c r="F43" s="1009">
        <v>0</v>
      </c>
      <c r="G43" s="1009">
        <v>0</v>
      </c>
      <c r="H43" s="1009">
        <v>0</v>
      </c>
      <c r="I43" s="1009">
        <v>0</v>
      </c>
      <c r="J43" s="1009">
        <v>0</v>
      </c>
      <c r="K43" s="1009">
        <v>0</v>
      </c>
      <c r="L43" s="1009">
        <v>0</v>
      </c>
      <c r="M43" s="1009">
        <v>0</v>
      </c>
      <c r="N43" s="1009">
        <v>0</v>
      </c>
      <c r="O43" s="1009">
        <v>0</v>
      </c>
      <c r="P43" s="1009">
        <v>0</v>
      </c>
      <c r="Q43" s="1009">
        <v>0</v>
      </c>
      <c r="R43" s="1009">
        <v>0</v>
      </c>
      <c r="S43" s="1009">
        <v>0</v>
      </c>
      <c r="T43" s="1009">
        <v>0</v>
      </c>
      <c r="U43" s="1009">
        <v>0</v>
      </c>
      <c r="V43" s="1009">
        <v>0</v>
      </c>
      <c r="W43" s="1009">
        <v>0</v>
      </c>
      <c r="X43" s="1009">
        <v>0</v>
      </c>
      <c r="Y43" s="1009">
        <v>0</v>
      </c>
      <c r="Z43" s="1009">
        <v>0</v>
      </c>
      <c r="AA43" s="1009">
        <v>0</v>
      </c>
      <c r="AB43" s="1009">
        <v>0</v>
      </c>
      <c r="AC43" s="1009">
        <v>0</v>
      </c>
      <c r="AD43" s="1009">
        <v>0</v>
      </c>
      <c r="AE43" s="1009">
        <v>0</v>
      </c>
      <c r="AF43" s="1009">
        <v>0</v>
      </c>
      <c r="AG43" s="1009">
        <v>0</v>
      </c>
      <c r="AH43" s="1009">
        <v>0</v>
      </c>
    </row>
    <row r="44" spans="1:34" s="1710" customFormat="1" ht="30" customHeight="1">
      <c r="A44" s="2021"/>
      <c r="B44" s="1011" t="s">
        <v>1536</v>
      </c>
      <c r="C44" s="1009">
        <f t="shared" si="5"/>
        <v>0</v>
      </c>
      <c r="D44" s="1009">
        <v>0</v>
      </c>
      <c r="E44" s="1009">
        <v>0</v>
      </c>
      <c r="F44" s="1009">
        <v>0</v>
      </c>
      <c r="G44" s="1009">
        <v>0</v>
      </c>
      <c r="H44" s="1009">
        <v>0</v>
      </c>
      <c r="I44" s="1009">
        <v>0</v>
      </c>
      <c r="J44" s="1009">
        <v>0</v>
      </c>
      <c r="K44" s="1009">
        <v>0</v>
      </c>
      <c r="L44" s="1009">
        <v>0</v>
      </c>
      <c r="M44" s="1009">
        <v>0</v>
      </c>
      <c r="N44" s="1009">
        <v>0</v>
      </c>
      <c r="O44" s="1009">
        <v>0</v>
      </c>
      <c r="P44" s="1009">
        <v>0</v>
      </c>
      <c r="Q44" s="1009">
        <v>0</v>
      </c>
      <c r="R44" s="1009">
        <v>0</v>
      </c>
      <c r="S44" s="1009">
        <v>0</v>
      </c>
      <c r="T44" s="1009">
        <v>0</v>
      </c>
      <c r="U44" s="1009">
        <v>0</v>
      </c>
      <c r="V44" s="1009">
        <v>0</v>
      </c>
      <c r="W44" s="1009">
        <v>0</v>
      </c>
      <c r="X44" s="1009">
        <v>0</v>
      </c>
      <c r="Y44" s="1009">
        <v>0</v>
      </c>
      <c r="Z44" s="1009">
        <v>0</v>
      </c>
      <c r="AA44" s="1009">
        <v>0</v>
      </c>
      <c r="AB44" s="1009">
        <v>0</v>
      </c>
      <c r="AC44" s="1009">
        <v>0</v>
      </c>
      <c r="AD44" s="1009">
        <v>0</v>
      </c>
      <c r="AE44" s="1009">
        <v>0</v>
      </c>
      <c r="AF44" s="1009">
        <v>0</v>
      </c>
      <c r="AG44" s="1009">
        <v>0</v>
      </c>
      <c r="AH44" s="1009">
        <v>0</v>
      </c>
    </row>
    <row r="45" spans="1:34" ht="30" customHeight="1">
      <c r="A45" s="2021"/>
      <c r="B45" s="995" t="s">
        <v>807</v>
      </c>
      <c r="C45" s="1009">
        <f t="shared" si="5"/>
        <v>27</v>
      </c>
      <c r="D45" s="1009">
        <v>0</v>
      </c>
      <c r="E45" s="1009">
        <v>0</v>
      </c>
      <c r="F45" s="1009">
        <v>0</v>
      </c>
      <c r="G45" s="1009">
        <v>0</v>
      </c>
      <c r="H45" s="1009">
        <v>0</v>
      </c>
      <c r="I45" s="1009">
        <v>0</v>
      </c>
      <c r="J45" s="1009">
        <v>0</v>
      </c>
      <c r="K45" s="1009">
        <v>0</v>
      </c>
      <c r="L45" s="1009">
        <v>0</v>
      </c>
      <c r="M45" s="1009">
        <v>0</v>
      </c>
      <c r="N45" s="1009">
        <v>0</v>
      </c>
      <c r="O45" s="1009">
        <v>0</v>
      </c>
      <c r="P45" s="1009">
        <v>0</v>
      </c>
      <c r="Q45" s="1009">
        <v>0</v>
      </c>
      <c r="R45" s="1009">
        <v>0</v>
      </c>
      <c r="S45" s="1009">
        <v>0</v>
      </c>
      <c r="T45" s="1009">
        <v>0</v>
      </c>
      <c r="U45" s="1009">
        <v>0</v>
      </c>
      <c r="V45" s="1009">
        <v>0</v>
      </c>
      <c r="W45" s="1009">
        <v>0</v>
      </c>
      <c r="X45" s="1009">
        <v>0</v>
      </c>
      <c r="Y45" s="1009">
        <v>0</v>
      </c>
      <c r="Z45" s="1009">
        <v>0</v>
      </c>
      <c r="AA45" s="1009">
        <v>0</v>
      </c>
      <c r="AB45" s="1009">
        <v>0</v>
      </c>
      <c r="AC45" s="1009">
        <v>0</v>
      </c>
      <c r="AD45" s="1009">
        <v>27</v>
      </c>
      <c r="AE45" s="1009">
        <v>0</v>
      </c>
      <c r="AF45" s="1009">
        <v>0</v>
      </c>
      <c r="AG45" s="1009">
        <v>0</v>
      </c>
      <c r="AH45" s="1009">
        <v>0</v>
      </c>
    </row>
    <row r="46" spans="1:34" ht="30" customHeight="1">
      <c r="A46" s="2021"/>
      <c r="B46" s="991" t="s">
        <v>808</v>
      </c>
      <c r="C46" s="1009">
        <f t="shared" si="5"/>
        <v>0</v>
      </c>
      <c r="D46" s="1009">
        <v>0</v>
      </c>
      <c r="E46" s="1009">
        <v>0</v>
      </c>
      <c r="F46" s="1009">
        <v>0</v>
      </c>
      <c r="G46" s="1009">
        <v>0</v>
      </c>
      <c r="H46" s="1009">
        <v>0</v>
      </c>
      <c r="I46" s="1009">
        <v>0</v>
      </c>
      <c r="J46" s="1009">
        <v>0</v>
      </c>
      <c r="K46" s="1009">
        <v>0</v>
      </c>
      <c r="L46" s="1009">
        <v>0</v>
      </c>
      <c r="M46" s="1009">
        <v>0</v>
      </c>
      <c r="N46" s="1009">
        <v>0</v>
      </c>
      <c r="O46" s="1009">
        <v>0</v>
      </c>
      <c r="P46" s="1009">
        <v>0</v>
      </c>
      <c r="Q46" s="1009">
        <v>0</v>
      </c>
      <c r="R46" s="1009">
        <v>0</v>
      </c>
      <c r="S46" s="1009">
        <v>0</v>
      </c>
      <c r="T46" s="1009">
        <v>0</v>
      </c>
      <c r="U46" s="1009">
        <v>0</v>
      </c>
      <c r="V46" s="1009">
        <v>0</v>
      </c>
      <c r="W46" s="1009">
        <v>0</v>
      </c>
      <c r="X46" s="1009">
        <v>0</v>
      </c>
      <c r="Y46" s="1009">
        <v>0</v>
      </c>
      <c r="Z46" s="1009">
        <v>0</v>
      </c>
      <c r="AA46" s="1009">
        <v>0</v>
      </c>
      <c r="AB46" s="1009">
        <v>0</v>
      </c>
      <c r="AC46" s="1009">
        <v>0</v>
      </c>
      <c r="AD46" s="1009">
        <v>0</v>
      </c>
      <c r="AE46" s="1009">
        <v>0</v>
      </c>
      <c r="AF46" s="1009">
        <v>0</v>
      </c>
      <c r="AG46" s="1009">
        <v>0</v>
      </c>
      <c r="AH46" s="1009">
        <v>0</v>
      </c>
    </row>
    <row r="47" spans="1:34" ht="30" customHeight="1">
      <c r="A47" s="2021"/>
      <c r="B47" s="1011" t="s">
        <v>821</v>
      </c>
      <c r="C47" s="1009">
        <f t="shared" si="5"/>
        <v>0</v>
      </c>
      <c r="D47" s="1009">
        <v>0</v>
      </c>
      <c r="E47" s="1009">
        <v>0</v>
      </c>
      <c r="F47" s="1009">
        <v>0</v>
      </c>
      <c r="G47" s="1009">
        <v>0</v>
      </c>
      <c r="H47" s="1009">
        <v>0</v>
      </c>
      <c r="I47" s="1009">
        <v>0</v>
      </c>
      <c r="J47" s="1009">
        <v>0</v>
      </c>
      <c r="K47" s="1009">
        <v>0</v>
      </c>
      <c r="L47" s="1009">
        <v>0</v>
      </c>
      <c r="M47" s="1009">
        <v>0</v>
      </c>
      <c r="N47" s="1009">
        <v>0</v>
      </c>
      <c r="O47" s="1009">
        <v>0</v>
      </c>
      <c r="P47" s="1009">
        <v>0</v>
      </c>
      <c r="Q47" s="1009">
        <v>0</v>
      </c>
      <c r="R47" s="1009">
        <v>0</v>
      </c>
      <c r="S47" s="1009">
        <v>0</v>
      </c>
      <c r="T47" s="1009">
        <v>0</v>
      </c>
      <c r="U47" s="1009">
        <v>0</v>
      </c>
      <c r="V47" s="1009">
        <v>0</v>
      </c>
      <c r="W47" s="1009">
        <v>0</v>
      </c>
      <c r="X47" s="1009">
        <v>0</v>
      </c>
      <c r="Y47" s="1009">
        <v>0</v>
      </c>
      <c r="Z47" s="1009">
        <v>0</v>
      </c>
      <c r="AA47" s="1009">
        <v>0</v>
      </c>
      <c r="AB47" s="1009">
        <v>0</v>
      </c>
      <c r="AC47" s="1009">
        <v>0</v>
      </c>
      <c r="AD47" s="1009">
        <v>0</v>
      </c>
      <c r="AE47" s="1009">
        <v>0</v>
      </c>
      <c r="AF47" s="1009">
        <v>0</v>
      </c>
      <c r="AG47" s="1009">
        <v>0</v>
      </c>
      <c r="AH47" s="1009">
        <v>0</v>
      </c>
    </row>
    <row r="48" spans="1:34" s="1708" customFormat="1" ht="30" customHeight="1">
      <c r="A48" s="2021"/>
      <c r="B48" s="1011" t="s">
        <v>1538</v>
      </c>
      <c r="C48" s="1009">
        <f t="shared" si="5"/>
        <v>0</v>
      </c>
      <c r="D48" s="1009">
        <v>0</v>
      </c>
      <c r="E48" s="1009">
        <v>0</v>
      </c>
      <c r="F48" s="1009">
        <v>0</v>
      </c>
      <c r="G48" s="1009">
        <v>0</v>
      </c>
      <c r="H48" s="1009">
        <v>0</v>
      </c>
      <c r="I48" s="1009">
        <v>0</v>
      </c>
      <c r="J48" s="1009">
        <v>0</v>
      </c>
      <c r="K48" s="1009">
        <v>0</v>
      </c>
      <c r="L48" s="1009">
        <v>0</v>
      </c>
      <c r="M48" s="1009">
        <v>0</v>
      </c>
      <c r="N48" s="1009">
        <v>0</v>
      </c>
      <c r="O48" s="1009">
        <v>0</v>
      </c>
      <c r="P48" s="1009">
        <v>0</v>
      </c>
      <c r="Q48" s="1009">
        <v>0</v>
      </c>
      <c r="R48" s="1009">
        <v>0</v>
      </c>
      <c r="S48" s="1009">
        <v>0</v>
      </c>
      <c r="T48" s="1009">
        <v>0</v>
      </c>
      <c r="U48" s="1009">
        <v>0</v>
      </c>
      <c r="V48" s="1009">
        <v>0</v>
      </c>
      <c r="W48" s="1009">
        <v>0</v>
      </c>
      <c r="X48" s="1009">
        <v>0</v>
      </c>
      <c r="Y48" s="1009">
        <v>0</v>
      </c>
      <c r="Z48" s="1009">
        <v>0</v>
      </c>
      <c r="AA48" s="1009">
        <v>0</v>
      </c>
      <c r="AB48" s="1009">
        <v>0</v>
      </c>
      <c r="AC48" s="1009">
        <v>0</v>
      </c>
      <c r="AD48" s="1009">
        <v>0</v>
      </c>
      <c r="AE48" s="1009">
        <v>0</v>
      </c>
      <c r="AF48" s="1009">
        <v>0</v>
      </c>
      <c r="AG48" s="1009">
        <v>0</v>
      </c>
      <c r="AH48" s="1009">
        <v>0</v>
      </c>
    </row>
    <row r="49" spans="1:34" ht="19.5" customHeight="1">
      <c r="A49" s="2021"/>
      <c r="B49" s="1249" t="s">
        <v>952</v>
      </c>
      <c r="C49" s="1009">
        <f t="shared" si="5"/>
        <v>0</v>
      </c>
      <c r="D49" s="1009">
        <v>0</v>
      </c>
      <c r="E49" s="1009">
        <v>0</v>
      </c>
      <c r="F49" s="1009">
        <v>0</v>
      </c>
      <c r="G49" s="1009">
        <v>0</v>
      </c>
      <c r="H49" s="1009">
        <v>0</v>
      </c>
      <c r="I49" s="1009">
        <v>0</v>
      </c>
      <c r="J49" s="1009">
        <v>0</v>
      </c>
      <c r="K49" s="1009">
        <v>0</v>
      </c>
      <c r="L49" s="1009">
        <v>0</v>
      </c>
      <c r="M49" s="1009">
        <v>0</v>
      </c>
      <c r="N49" s="1009">
        <v>0</v>
      </c>
      <c r="O49" s="1009">
        <v>0</v>
      </c>
      <c r="P49" s="1009">
        <v>0</v>
      </c>
      <c r="Q49" s="1009">
        <v>0</v>
      </c>
      <c r="R49" s="1009">
        <v>0</v>
      </c>
      <c r="S49" s="1009">
        <v>0</v>
      </c>
      <c r="T49" s="1009">
        <v>0</v>
      </c>
      <c r="U49" s="1009">
        <v>0</v>
      </c>
      <c r="V49" s="1009">
        <v>0</v>
      </c>
      <c r="W49" s="1009">
        <v>0</v>
      </c>
      <c r="X49" s="1009">
        <v>0</v>
      </c>
      <c r="Y49" s="1009">
        <v>0</v>
      </c>
      <c r="Z49" s="1009">
        <v>0</v>
      </c>
      <c r="AA49" s="1009">
        <v>0</v>
      </c>
      <c r="AB49" s="1009">
        <v>0</v>
      </c>
      <c r="AC49" s="1009">
        <v>0</v>
      </c>
      <c r="AD49" s="1009">
        <v>0</v>
      </c>
      <c r="AE49" s="1009">
        <v>0</v>
      </c>
      <c r="AF49" s="1009">
        <v>0</v>
      </c>
      <c r="AG49" s="1009">
        <v>0</v>
      </c>
      <c r="AH49" s="1009">
        <v>0</v>
      </c>
    </row>
    <row r="50" spans="1:34" ht="19.5" customHeight="1">
      <c r="A50" s="2391" t="s">
        <v>865</v>
      </c>
      <c r="B50" s="1007" t="s">
        <v>41</v>
      </c>
      <c r="C50" s="1374">
        <f t="shared" si="5"/>
        <v>37</v>
      </c>
      <c r="D50" s="1007">
        <f>SUM('유성구 배수관'!D51:'유성구 배수관'!D72)</f>
        <v>0</v>
      </c>
      <c r="E50" s="1007">
        <f>SUM('유성구 배수관'!E51:'유성구 배수관'!E72)</f>
        <v>0</v>
      </c>
      <c r="F50" s="1007">
        <f>SUM('유성구 배수관'!F51:'유성구 배수관'!F72)</f>
        <v>0</v>
      </c>
      <c r="G50" s="1007">
        <f>SUM('유성구 배수관'!G51:'유성구 배수관'!G72)</f>
        <v>0</v>
      </c>
      <c r="H50" s="1007">
        <f>SUM('유성구 배수관'!H51:'유성구 배수관'!H72)</f>
        <v>0</v>
      </c>
      <c r="I50" s="1007">
        <f>SUM('유성구 배수관'!I51:'유성구 배수관'!I72)</f>
        <v>0</v>
      </c>
      <c r="J50" s="1007">
        <f>SUM('유성구 배수관'!J51:'유성구 배수관'!J72)</f>
        <v>0</v>
      </c>
      <c r="K50" s="1007">
        <f>SUM('유성구 배수관'!K51:'유성구 배수관'!K72)</f>
        <v>0</v>
      </c>
      <c r="L50" s="1007">
        <f>SUM('유성구 배수관'!L51:'유성구 배수관'!L72)</f>
        <v>0</v>
      </c>
      <c r="M50" s="1007">
        <f>SUM('유성구 배수관'!M51:'유성구 배수관'!M72)</f>
        <v>0</v>
      </c>
      <c r="N50" s="1007">
        <f>SUM('유성구 배수관'!N51:'유성구 배수관'!N72)</f>
        <v>0</v>
      </c>
      <c r="O50" s="1007">
        <f>SUM('유성구 배수관'!O51:'유성구 배수관'!O72)</f>
        <v>0</v>
      </c>
      <c r="P50" s="1007">
        <f>SUM('유성구 배수관'!P51:'유성구 배수관'!P72)</f>
        <v>0</v>
      </c>
      <c r="Q50" s="1007">
        <f>SUM('유성구 배수관'!Q51:'유성구 배수관'!Q72)</f>
        <v>0</v>
      </c>
      <c r="R50" s="1007">
        <f>SUM('유성구 배수관'!R51:'유성구 배수관'!R72)</f>
        <v>0</v>
      </c>
      <c r="S50" s="1007">
        <f>SUM('유성구 배수관'!S51:'유성구 배수관'!S72)</f>
        <v>0</v>
      </c>
      <c r="T50" s="1007">
        <f>SUM('유성구 배수관'!T51:'유성구 배수관'!T72)</f>
        <v>0</v>
      </c>
      <c r="U50" s="1007">
        <f>SUM('유성구 배수관'!U51:'유성구 배수관'!U72)</f>
        <v>0</v>
      </c>
      <c r="V50" s="1007">
        <f>SUM('유성구 배수관'!V51:'유성구 배수관'!V72)</f>
        <v>0</v>
      </c>
      <c r="W50" s="1007">
        <f>SUM('유성구 배수관'!W51:'유성구 배수관'!W72)</f>
        <v>0</v>
      </c>
      <c r="X50" s="1007">
        <f>SUM('유성구 배수관'!X51:'유성구 배수관'!X72)</f>
        <v>0</v>
      </c>
      <c r="Y50" s="1007">
        <f>SUM('유성구 배수관'!Y51:'유성구 배수관'!Y72)</f>
        <v>0</v>
      </c>
      <c r="Z50" s="1007">
        <f>SUM('유성구 배수관'!Z51:'유성구 배수관'!Z72)</f>
        <v>0</v>
      </c>
      <c r="AA50" s="1007">
        <f>SUM('유성구 배수관'!AA51:'유성구 배수관'!AA72)</f>
        <v>0</v>
      </c>
      <c r="AB50" s="1007">
        <f>SUM('유성구 배수관'!AB51:'유성구 배수관'!AB72)</f>
        <v>0</v>
      </c>
      <c r="AC50" s="1007">
        <f>SUM('유성구 배수관'!AC51:'유성구 배수관'!AC72)</f>
        <v>0</v>
      </c>
      <c r="AD50" s="1007">
        <f>SUM('유성구 배수관'!AD51:'유성구 배수관'!AD72)</f>
        <v>37</v>
      </c>
      <c r="AE50" s="1007">
        <f>SUM('유성구 배수관'!AE51:'유성구 배수관'!AE72)</f>
        <v>0</v>
      </c>
      <c r="AF50" s="1007">
        <f>SUM('유성구 배수관'!AF51:'유성구 배수관'!AF72)</f>
        <v>0</v>
      </c>
      <c r="AG50" s="1007">
        <f>SUM('유성구 배수관'!AG51:'유성구 배수관'!AG72)</f>
        <v>0</v>
      </c>
      <c r="AH50" s="1007">
        <f>SUM('유성구 배수관'!AH51:'유성구 배수관'!AH72)</f>
        <v>0</v>
      </c>
    </row>
    <row r="51" spans="1:34" ht="19.5" customHeight="1">
      <c r="A51" s="2391" t="s">
        <v>865</v>
      </c>
      <c r="B51" s="989" t="s">
        <v>951</v>
      </c>
      <c r="C51" s="1009">
        <f t="shared" si="5"/>
        <v>0</v>
      </c>
      <c r="D51" s="1009">
        <v>0</v>
      </c>
      <c r="E51" s="1009">
        <v>0</v>
      </c>
      <c r="F51" s="1009">
        <v>0</v>
      </c>
      <c r="G51" s="1009">
        <v>0</v>
      </c>
      <c r="H51" s="1009">
        <v>0</v>
      </c>
      <c r="I51" s="1009">
        <v>0</v>
      </c>
      <c r="J51" s="1009">
        <v>0</v>
      </c>
      <c r="K51" s="1009">
        <v>0</v>
      </c>
      <c r="L51" s="1009">
        <v>0</v>
      </c>
      <c r="M51" s="1009">
        <v>0</v>
      </c>
      <c r="N51" s="1009">
        <v>0</v>
      </c>
      <c r="O51" s="1009">
        <v>0</v>
      </c>
      <c r="P51" s="1009">
        <v>0</v>
      </c>
      <c r="Q51" s="1009">
        <v>0</v>
      </c>
      <c r="R51" s="1009">
        <v>0</v>
      </c>
      <c r="S51" s="1009">
        <v>0</v>
      </c>
      <c r="T51" s="1009">
        <v>0</v>
      </c>
      <c r="U51" s="1009">
        <v>0</v>
      </c>
      <c r="V51" s="1009">
        <v>0</v>
      </c>
      <c r="W51" s="1009">
        <v>0</v>
      </c>
      <c r="X51" s="1009">
        <v>0</v>
      </c>
      <c r="Y51" s="1009">
        <v>0</v>
      </c>
      <c r="Z51" s="1009">
        <v>0</v>
      </c>
      <c r="AA51" s="1009">
        <v>0</v>
      </c>
      <c r="AB51" s="1009">
        <v>0</v>
      </c>
      <c r="AC51" s="1009">
        <v>0</v>
      </c>
      <c r="AD51" s="1009">
        <v>0</v>
      </c>
      <c r="AE51" s="1009">
        <v>0</v>
      </c>
      <c r="AF51" s="1009">
        <v>0</v>
      </c>
      <c r="AG51" s="1009">
        <v>0</v>
      </c>
      <c r="AH51" s="1009">
        <v>0</v>
      </c>
    </row>
    <row r="52" spans="1:34" s="1707" customFormat="1" ht="32.4" customHeight="1">
      <c r="A52" s="2395"/>
      <c r="B52" s="989" t="s">
        <v>1537</v>
      </c>
      <c r="C52" s="1009">
        <f>SUM(D52:AH52)</f>
        <v>0</v>
      </c>
      <c r="D52" s="1009">
        <v>0</v>
      </c>
      <c r="E52" s="1009">
        <v>0</v>
      </c>
      <c r="F52" s="1009">
        <v>0</v>
      </c>
      <c r="G52" s="1009">
        <v>0</v>
      </c>
      <c r="H52" s="1009">
        <v>0</v>
      </c>
      <c r="I52" s="1009">
        <v>0</v>
      </c>
      <c r="J52" s="1009">
        <v>0</v>
      </c>
      <c r="K52" s="1009">
        <v>0</v>
      </c>
      <c r="L52" s="1009">
        <v>0</v>
      </c>
      <c r="M52" s="1009">
        <v>0</v>
      </c>
      <c r="N52" s="1009">
        <v>0</v>
      </c>
      <c r="O52" s="1009">
        <v>0</v>
      </c>
      <c r="P52" s="1009">
        <v>0</v>
      </c>
      <c r="Q52" s="1009">
        <v>0</v>
      </c>
      <c r="R52" s="1009">
        <v>0</v>
      </c>
      <c r="S52" s="1009">
        <v>0</v>
      </c>
      <c r="T52" s="1009">
        <v>0</v>
      </c>
      <c r="U52" s="1009">
        <v>0</v>
      </c>
      <c r="V52" s="1009">
        <v>0</v>
      </c>
      <c r="W52" s="1009">
        <v>0</v>
      </c>
      <c r="X52" s="1009">
        <v>0</v>
      </c>
      <c r="Y52" s="1009">
        <v>0</v>
      </c>
      <c r="Z52" s="1009">
        <v>0</v>
      </c>
      <c r="AA52" s="1009">
        <v>0</v>
      </c>
      <c r="AB52" s="1009">
        <v>0</v>
      </c>
      <c r="AC52" s="1009">
        <v>0</v>
      </c>
      <c r="AD52" s="1009">
        <v>0</v>
      </c>
      <c r="AE52" s="1009">
        <v>0</v>
      </c>
      <c r="AF52" s="1009">
        <v>0</v>
      </c>
      <c r="AG52" s="1009">
        <v>0</v>
      </c>
      <c r="AH52" s="1009">
        <v>0</v>
      </c>
    </row>
    <row r="53" spans="1:34" ht="30" customHeight="1">
      <c r="A53" s="2021"/>
      <c r="B53" s="989" t="s">
        <v>797</v>
      </c>
      <c r="C53" s="1009">
        <f t="shared" si="5"/>
        <v>0</v>
      </c>
      <c r="D53" s="1009">
        <v>0</v>
      </c>
      <c r="E53" s="1009">
        <v>0</v>
      </c>
      <c r="F53" s="1009">
        <v>0</v>
      </c>
      <c r="G53" s="1009">
        <v>0</v>
      </c>
      <c r="H53" s="1009">
        <v>0</v>
      </c>
      <c r="I53" s="1009">
        <v>0</v>
      </c>
      <c r="J53" s="1009">
        <v>0</v>
      </c>
      <c r="K53" s="1009">
        <v>0</v>
      </c>
      <c r="L53" s="1009">
        <v>0</v>
      </c>
      <c r="M53" s="1009">
        <v>0</v>
      </c>
      <c r="N53" s="1009">
        <v>0</v>
      </c>
      <c r="O53" s="1009">
        <v>0</v>
      </c>
      <c r="P53" s="1009">
        <v>0</v>
      </c>
      <c r="Q53" s="1009">
        <v>0</v>
      </c>
      <c r="R53" s="1009">
        <v>0</v>
      </c>
      <c r="S53" s="1009">
        <v>0</v>
      </c>
      <c r="T53" s="1009">
        <v>0</v>
      </c>
      <c r="U53" s="1009">
        <v>0</v>
      </c>
      <c r="V53" s="1009">
        <v>0</v>
      </c>
      <c r="W53" s="1009">
        <v>0</v>
      </c>
      <c r="X53" s="1009">
        <v>0</v>
      </c>
      <c r="Y53" s="1009">
        <v>0</v>
      </c>
      <c r="Z53" s="1009">
        <v>0</v>
      </c>
      <c r="AA53" s="1009">
        <v>0</v>
      </c>
      <c r="AB53" s="1009">
        <v>0</v>
      </c>
      <c r="AC53" s="1009">
        <v>0</v>
      </c>
      <c r="AD53" s="1009">
        <v>0</v>
      </c>
      <c r="AE53" s="1009">
        <v>0</v>
      </c>
      <c r="AF53" s="1009">
        <v>0</v>
      </c>
      <c r="AG53" s="1009">
        <v>0</v>
      </c>
      <c r="AH53" s="1009">
        <v>0</v>
      </c>
    </row>
    <row r="54" spans="1:34" ht="30" customHeight="1">
      <c r="A54" s="2021"/>
      <c r="B54" s="989" t="s">
        <v>798</v>
      </c>
      <c r="C54" s="1009">
        <f t="shared" si="5"/>
        <v>0</v>
      </c>
      <c r="D54" s="1009">
        <v>0</v>
      </c>
      <c r="E54" s="1009">
        <v>0</v>
      </c>
      <c r="F54" s="1009">
        <v>0</v>
      </c>
      <c r="G54" s="1009">
        <v>0</v>
      </c>
      <c r="H54" s="1009">
        <v>0</v>
      </c>
      <c r="I54" s="1009">
        <v>0</v>
      </c>
      <c r="J54" s="1009">
        <v>0</v>
      </c>
      <c r="K54" s="1009">
        <v>0</v>
      </c>
      <c r="L54" s="1009">
        <v>0</v>
      </c>
      <c r="M54" s="1009">
        <v>0</v>
      </c>
      <c r="N54" s="1009">
        <v>0</v>
      </c>
      <c r="O54" s="1009">
        <v>0</v>
      </c>
      <c r="P54" s="1009">
        <v>0</v>
      </c>
      <c r="Q54" s="1009">
        <v>0</v>
      </c>
      <c r="R54" s="1009">
        <v>0</v>
      </c>
      <c r="S54" s="1009">
        <v>0</v>
      </c>
      <c r="T54" s="1009">
        <v>0</v>
      </c>
      <c r="U54" s="1009">
        <v>0</v>
      </c>
      <c r="V54" s="1009">
        <v>0</v>
      </c>
      <c r="W54" s="1009">
        <v>0</v>
      </c>
      <c r="X54" s="1009">
        <v>0</v>
      </c>
      <c r="Y54" s="1009">
        <v>0</v>
      </c>
      <c r="Z54" s="1009">
        <v>0</v>
      </c>
      <c r="AA54" s="1009">
        <v>0</v>
      </c>
      <c r="AB54" s="1009">
        <v>0</v>
      </c>
      <c r="AC54" s="1009">
        <v>0</v>
      </c>
      <c r="AD54" s="1009">
        <v>0</v>
      </c>
      <c r="AE54" s="1009">
        <v>0</v>
      </c>
      <c r="AF54" s="1009">
        <v>0</v>
      </c>
      <c r="AG54" s="1009">
        <v>0</v>
      </c>
      <c r="AH54" s="1009">
        <v>0</v>
      </c>
    </row>
    <row r="55" spans="1:34" ht="30" customHeight="1">
      <c r="A55" s="2021"/>
      <c r="B55" s="989" t="s">
        <v>780</v>
      </c>
      <c r="C55" s="1009">
        <f t="shared" si="5"/>
        <v>0</v>
      </c>
      <c r="D55" s="1009">
        <v>0</v>
      </c>
      <c r="E55" s="1009">
        <v>0</v>
      </c>
      <c r="F55" s="1009">
        <v>0</v>
      </c>
      <c r="G55" s="1009">
        <v>0</v>
      </c>
      <c r="H55" s="1009">
        <v>0</v>
      </c>
      <c r="I55" s="1009">
        <v>0</v>
      </c>
      <c r="J55" s="1009">
        <v>0</v>
      </c>
      <c r="K55" s="1009">
        <v>0</v>
      </c>
      <c r="L55" s="1009">
        <v>0</v>
      </c>
      <c r="M55" s="1009">
        <v>0</v>
      </c>
      <c r="N55" s="1009">
        <v>0</v>
      </c>
      <c r="O55" s="1009">
        <v>0</v>
      </c>
      <c r="P55" s="1009">
        <v>0</v>
      </c>
      <c r="Q55" s="1009">
        <v>0</v>
      </c>
      <c r="R55" s="1009">
        <v>0</v>
      </c>
      <c r="S55" s="1009">
        <v>0</v>
      </c>
      <c r="T55" s="1009">
        <v>0</v>
      </c>
      <c r="U55" s="1009">
        <v>0</v>
      </c>
      <c r="V55" s="1009">
        <v>0</v>
      </c>
      <c r="W55" s="1009">
        <v>0</v>
      </c>
      <c r="X55" s="1009">
        <v>0</v>
      </c>
      <c r="Y55" s="1009">
        <v>0</v>
      </c>
      <c r="Z55" s="1009">
        <v>0</v>
      </c>
      <c r="AA55" s="1009">
        <v>0</v>
      </c>
      <c r="AB55" s="1009">
        <v>0</v>
      </c>
      <c r="AC55" s="1009">
        <v>0</v>
      </c>
      <c r="AD55" s="1009">
        <v>0</v>
      </c>
      <c r="AE55" s="1009">
        <v>0</v>
      </c>
      <c r="AF55" s="1009">
        <v>0</v>
      </c>
      <c r="AG55" s="1009">
        <v>0</v>
      </c>
      <c r="AH55" s="1009">
        <v>0</v>
      </c>
    </row>
    <row r="56" spans="1:34" ht="30" customHeight="1">
      <c r="A56" s="2021"/>
      <c r="B56" s="991" t="s">
        <v>781</v>
      </c>
      <c r="C56" s="1009">
        <f t="shared" si="5"/>
        <v>0</v>
      </c>
      <c r="D56" s="1009">
        <v>0</v>
      </c>
      <c r="E56" s="1009">
        <v>0</v>
      </c>
      <c r="F56" s="1009">
        <v>0</v>
      </c>
      <c r="G56" s="1009">
        <v>0</v>
      </c>
      <c r="H56" s="1009">
        <v>0</v>
      </c>
      <c r="I56" s="1009">
        <v>0</v>
      </c>
      <c r="J56" s="1009">
        <v>0</v>
      </c>
      <c r="K56" s="1009">
        <v>0</v>
      </c>
      <c r="L56" s="1009">
        <v>0</v>
      </c>
      <c r="M56" s="1009">
        <v>0</v>
      </c>
      <c r="N56" s="1009">
        <v>0</v>
      </c>
      <c r="O56" s="1009">
        <v>0</v>
      </c>
      <c r="P56" s="1009">
        <v>0</v>
      </c>
      <c r="Q56" s="1009">
        <v>0</v>
      </c>
      <c r="R56" s="1009">
        <v>0</v>
      </c>
      <c r="S56" s="1009">
        <v>0</v>
      </c>
      <c r="T56" s="1009">
        <v>0</v>
      </c>
      <c r="U56" s="1009">
        <v>0</v>
      </c>
      <c r="V56" s="1009">
        <v>0</v>
      </c>
      <c r="W56" s="1009">
        <v>0</v>
      </c>
      <c r="X56" s="1009">
        <v>0</v>
      </c>
      <c r="Y56" s="1009">
        <v>0</v>
      </c>
      <c r="Z56" s="1009">
        <v>0</v>
      </c>
      <c r="AA56" s="1009">
        <v>0</v>
      </c>
      <c r="AB56" s="1009">
        <v>0</v>
      </c>
      <c r="AC56" s="1009">
        <v>0</v>
      </c>
      <c r="AD56" s="1009">
        <v>0</v>
      </c>
      <c r="AE56" s="1009">
        <v>0</v>
      </c>
      <c r="AF56" s="1009">
        <v>0</v>
      </c>
      <c r="AG56" s="1009">
        <v>0</v>
      </c>
      <c r="AH56" s="1009">
        <v>0</v>
      </c>
    </row>
    <row r="57" spans="1:34" ht="30" customHeight="1">
      <c r="A57" s="2021"/>
      <c r="B57" s="991" t="s">
        <v>786</v>
      </c>
      <c r="C57" s="1009">
        <f t="shared" si="5"/>
        <v>0</v>
      </c>
      <c r="D57" s="1009">
        <v>0</v>
      </c>
      <c r="E57" s="1009">
        <v>0</v>
      </c>
      <c r="F57" s="1009">
        <v>0</v>
      </c>
      <c r="G57" s="1009">
        <v>0</v>
      </c>
      <c r="H57" s="1009">
        <v>0</v>
      </c>
      <c r="I57" s="1009">
        <v>0</v>
      </c>
      <c r="J57" s="1009">
        <v>0</v>
      </c>
      <c r="K57" s="1009">
        <v>0</v>
      </c>
      <c r="L57" s="1009">
        <v>0</v>
      </c>
      <c r="M57" s="1009">
        <v>0</v>
      </c>
      <c r="N57" s="1009">
        <v>0</v>
      </c>
      <c r="O57" s="1009">
        <v>0</v>
      </c>
      <c r="P57" s="1009">
        <v>0</v>
      </c>
      <c r="Q57" s="1009">
        <v>0</v>
      </c>
      <c r="R57" s="1009">
        <v>0</v>
      </c>
      <c r="S57" s="1009">
        <v>0</v>
      </c>
      <c r="T57" s="1009">
        <v>0</v>
      </c>
      <c r="U57" s="1009">
        <v>0</v>
      </c>
      <c r="V57" s="1009">
        <v>0</v>
      </c>
      <c r="W57" s="1009">
        <v>0</v>
      </c>
      <c r="X57" s="1009">
        <v>0</v>
      </c>
      <c r="Y57" s="1009">
        <v>0</v>
      </c>
      <c r="Z57" s="1009">
        <v>0</v>
      </c>
      <c r="AA57" s="1009">
        <v>0</v>
      </c>
      <c r="AB57" s="1009">
        <v>0</v>
      </c>
      <c r="AC57" s="1009">
        <v>0</v>
      </c>
      <c r="AD57" s="1009">
        <v>0</v>
      </c>
      <c r="AE57" s="1009">
        <v>0</v>
      </c>
      <c r="AF57" s="1009">
        <v>0</v>
      </c>
      <c r="AG57" s="1009">
        <v>0</v>
      </c>
      <c r="AH57" s="1009">
        <v>0</v>
      </c>
    </row>
    <row r="58" spans="1:34" ht="30" customHeight="1">
      <c r="A58" s="2021"/>
      <c r="B58" s="991" t="s">
        <v>799</v>
      </c>
      <c r="C58" s="1009">
        <f t="shared" si="5"/>
        <v>0</v>
      </c>
      <c r="D58" s="1009">
        <v>0</v>
      </c>
      <c r="E58" s="1009">
        <v>0</v>
      </c>
      <c r="F58" s="1009">
        <v>0</v>
      </c>
      <c r="G58" s="1009">
        <v>0</v>
      </c>
      <c r="H58" s="1009">
        <v>0</v>
      </c>
      <c r="I58" s="1009">
        <v>0</v>
      </c>
      <c r="J58" s="1009">
        <v>0</v>
      </c>
      <c r="K58" s="1009">
        <v>0</v>
      </c>
      <c r="L58" s="1009">
        <v>0</v>
      </c>
      <c r="M58" s="1009">
        <v>0</v>
      </c>
      <c r="N58" s="1009">
        <v>0</v>
      </c>
      <c r="O58" s="1009">
        <v>0</v>
      </c>
      <c r="P58" s="1009">
        <v>0</v>
      </c>
      <c r="Q58" s="1009">
        <v>0</v>
      </c>
      <c r="R58" s="1009">
        <v>0</v>
      </c>
      <c r="S58" s="1009">
        <v>0</v>
      </c>
      <c r="T58" s="1009">
        <v>0</v>
      </c>
      <c r="U58" s="1009">
        <v>0</v>
      </c>
      <c r="V58" s="1009">
        <v>0</v>
      </c>
      <c r="W58" s="1009">
        <v>0</v>
      </c>
      <c r="X58" s="1009">
        <v>0</v>
      </c>
      <c r="Y58" s="1009">
        <v>0</v>
      </c>
      <c r="Z58" s="1009">
        <v>0</v>
      </c>
      <c r="AA58" s="1009">
        <v>0</v>
      </c>
      <c r="AB58" s="1009">
        <v>0</v>
      </c>
      <c r="AC58" s="1009">
        <v>0</v>
      </c>
      <c r="AD58" s="1009">
        <v>0</v>
      </c>
      <c r="AE58" s="1009">
        <v>0</v>
      </c>
      <c r="AF58" s="1009">
        <v>0</v>
      </c>
      <c r="AG58" s="1009">
        <v>0</v>
      </c>
      <c r="AH58" s="1009">
        <v>0</v>
      </c>
    </row>
    <row r="59" spans="1:34" ht="30" customHeight="1">
      <c r="A59" s="2021"/>
      <c r="B59" s="991" t="s">
        <v>787</v>
      </c>
      <c r="C59" s="1009">
        <f t="shared" si="5"/>
        <v>0</v>
      </c>
      <c r="D59" s="1009">
        <v>0</v>
      </c>
      <c r="E59" s="1009">
        <v>0</v>
      </c>
      <c r="F59" s="1009">
        <v>0</v>
      </c>
      <c r="G59" s="1009">
        <v>0</v>
      </c>
      <c r="H59" s="1009">
        <v>0</v>
      </c>
      <c r="I59" s="1009">
        <v>0</v>
      </c>
      <c r="J59" s="1009">
        <v>0</v>
      </c>
      <c r="K59" s="1009">
        <v>0</v>
      </c>
      <c r="L59" s="1009">
        <v>0</v>
      </c>
      <c r="M59" s="1009">
        <v>0</v>
      </c>
      <c r="N59" s="1009">
        <v>0</v>
      </c>
      <c r="O59" s="1009">
        <v>0</v>
      </c>
      <c r="P59" s="1009">
        <v>0</v>
      </c>
      <c r="Q59" s="1009">
        <v>0</v>
      </c>
      <c r="R59" s="1009">
        <v>0</v>
      </c>
      <c r="S59" s="1009">
        <v>0</v>
      </c>
      <c r="T59" s="1009">
        <v>0</v>
      </c>
      <c r="U59" s="1009">
        <v>0</v>
      </c>
      <c r="V59" s="1009">
        <v>0</v>
      </c>
      <c r="W59" s="1009">
        <v>0</v>
      </c>
      <c r="X59" s="1009">
        <v>0</v>
      </c>
      <c r="Y59" s="1009">
        <v>0</v>
      </c>
      <c r="Z59" s="1009">
        <v>0</v>
      </c>
      <c r="AA59" s="1009">
        <v>0</v>
      </c>
      <c r="AB59" s="1009">
        <v>0</v>
      </c>
      <c r="AC59" s="1009">
        <v>0</v>
      </c>
      <c r="AD59" s="1009">
        <v>0</v>
      </c>
      <c r="AE59" s="1009">
        <v>0</v>
      </c>
      <c r="AF59" s="1009">
        <v>0</v>
      </c>
      <c r="AG59" s="1009">
        <v>0</v>
      </c>
      <c r="AH59" s="1009">
        <v>0</v>
      </c>
    </row>
    <row r="60" spans="1:34" s="1710" customFormat="1" ht="30" customHeight="1">
      <c r="A60" s="2021"/>
      <c r="B60" s="991" t="s">
        <v>1533</v>
      </c>
      <c r="C60" s="1009">
        <f t="shared" ref="C60" si="6">SUM(D60:AH60)</f>
        <v>0</v>
      </c>
      <c r="D60" s="1009">
        <v>0</v>
      </c>
      <c r="E60" s="1009">
        <v>0</v>
      </c>
      <c r="F60" s="1009">
        <v>0</v>
      </c>
      <c r="G60" s="1009">
        <v>0</v>
      </c>
      <c r="H60" s="1009">
        <v>0</v>
      </c>
      <c r="I60" s="1009">
        <v>0</v>
      </c>
      <c r="J60" s="1009">
        <v>0</v>
      </c>
      <c r="K60" s="1009">
        <v>0</v>
      </c>
      <c r="L60" s="1009">
        <v>0</v>
      </c>
      <c r="M60" s="1009">
        <v>0</v>
      </c>
      <c r="N60" s="1009">
        <v>0</v>
      </c>
      <c r="O60" s="1009">
        <v>0</v>
      </c>
      <c r="P60" s="1009">
        <v>0</v>
      </c>
      <c r="Q60" s="1009">
        <v>0</v>
      </c>
      <c r="R60" s="1009">
        <v>0</v>
      </c>
      <c r="S60" s="1009">
        <v>0</v>
      </c>
      <c r="T60" s="1009">
        <v>0</v>
      </c>
      <c r="U60" s="1009">
        <v>0</v>
      </c>
      <c r="V60" s="1009">
        <v>0</v>
      </c>
      <c r="W60" s="1009">
        <v>0</v>
      </c>
      <c r="X60" s="1009">
        <v>0</v>
      </c>
      <c r="Y60" s="1009">
        <v>0</v>
      </c>
      <c r="Z60" s="1009">
        <v>0</v>
      </c>
      <c r="AA60" s="1009">
        <v>0</v>
      </c>
      <c r="AB60" s="1009">
        <v>0</v>
      </c>
      <c r="AC60" s="1009">
        <v>0</v>
      </c>
      <c r="AD60" s="1009">
        <v>0</v>
      </c>
      <c r="AE60" s="1009">
        <v>0</v>
      </c>
      <c r="AF60" s="1009">
        <v>0</v>
      </c>
      <c r="AG60" s="1009">
        <v>0</v>
      </c>
      <c r="AH60" s="1009">
        <v>0</v>
      </c>
    </row>
    <row r="61" spans="1:34" ht="30" customHeight="1">
      <c r="A61" s="2021"/>
      <c r="B61" s="991" t="s">
        <v>800</v>
      </c>
      <c r="C61" s="1009">
        <f t="shared" si="5"/>
        <v>0</v>
      </c>
      <c r="D61" s="1009">
        <v>0</v>
      </c>
      <c r="E61" s="1009">
        <v>0</v>
      </c>
      <c r="F61" s="1009">
        <v>0</v>
      </c>
      <c r="G61" s="1009">
        <v>0</v>
      </c>
      <c r="H61" s="1009">
        <v>0</v>
      </c>
      <c r="I61" s="1009">
        <v>0</v>
      </c>
      <c r="J61" s="1009">
        <v>0</v>
      </c>
      <c r="K61" s="1009">
        <v>0</v>
      </c>
      <c r="L61" s="1009">
        <v>0</v>
      </c>
      <c r="M61" s="1009">
        <v>0</v>
      </c>
      <c r="N61" s="1009">
        <v>0</v>
      </c>
      <c r="O61" s="1009">
        <v>0</v>
      </c>
      <c r="P61" s="1009">
        <v>0</v>
      </c>
      <c r="Q61" s="1009">
        <v>0</v>
      </c>
      <c r="R61" s="1009">
        <v>0</v>
      </c>
      <c r="S61" s="1009">
        <v>0</v>
      </c>
      <c r="T61" s="1009">
        <v>0</v>
      </c>
      <c r="U61" s="1009">
        <v>0</v>
      </c>
      <c r="V61" s="1009">
        <v>0</v>
      </c>
      <c r="W61" s="1009">
        <v>0</v>
      </c>
      <c r="X61" s="1009">
        <v>0</v>
      </c>
      <c r="Y61" s="1009">
        <v>0</v>
      </c>
      <c r="Z61" s="1009">
        <v>0</v>
      </c>
      <c r="AA61" s="1009">
        <v>0</v>
      </c>
      <c r="AB61" s="1009">
        <v>0</v>
      </c>
      <c r="AC61" s="1009">
        <v>0</v>
      </c>
      <c r="AD61" s="1009">
        <v>0</v>
      </c>
      <c r="AE61" s="1009">
        <v>0</v>
      </c>
      <c r="AF61" s="1009">
        <v>0</v>
      </c>
      <c r="AG61" s="1009">
        <v>0</v>
      </c>
      <c r="AH61" s="1009">
        <v>0</v>
      </c>
    </row>
    <row r="62" spans="1:34" s="1710" customFormat="1" ht="30" customHeight="1">
      <c r="A62" s="2021"/>
      <c r="B62" s="989" t="s">
        <v>1535</v>
      </c>
      <c r="C62" s="1009">
        <f t="shared" ref="C62" si="7">SUM(D62:AH62)</f>
        <v>0</v>
      </c>
      <c r="D62" s="1009">
        <v>0</v>
      </c>
      <c r="E62" s="1009">
        <v>0</v>
      </c>
      <c r="F62" s="1009">
        <v>0</v>
      </c>
      <c r="G62" s="1009">
        <v>0</v>
      </c>
      <c r="H62" s="1009">
        <v>0</v>
      </c>
      <c r="I62" s="1009">
        <v>0</v>
      </c>
      <c r="J62" s="1009">
        <v>0</v>
      </c>
      <c r="K62" s="1009">
        <v>0</v>
      </c>
      <c r="L62" s="1009">
        <v>0</v>
      </c>
      <c r="M62" s="1009">
        <v>0</v>
      </c>
      <c r="N62" s="1009">
        <v>0</v>
      </c>
      <c r="O62" s="1009">
        <v>0</v>
      </c>
      <c r="P62" s="1009">
        <v>0</v>
      </c>
      <c r="Q62" s="1009">
        <v>0</v>
      </c>
      <c r="R62" s="1009">
        <v>0</v>
      </c>
      <c r="S62" s="1009">
        <v>0</v>
      </c>
      <c r="T62" s="1009">
        <v>0</v>
      </c>
      <c r="U62" s="1009">
        <v>0</v>
      </c>
      <c r="V62" s="1009">
        <v>0</v>
      </c>
      <c r="W62" s="1009">
        <v>0</v>
      </c>
      <c r="X62" s="1009">
        <v>0</v>
      </c>
      <c r="Y62" s="1009">
        <v>0</v>
      </c>
      <c r="Z62" s="1009">
        <v>0</v>
      </c>
      <c r="AA62" s="1009">
        <v>0</v>
      </c>
      <c r="AB62" s="1009">
        <v>0</v>
      </c>
      <c r="AC62" s="1009">
        <v>0</v>
      </c>
      <c r="AD62" s="1009">
        <v>0</v>
      </c>
      <c r="AE62" s="1009">
        <v>0</v>
      </c>
      <c r="AF62" s="1009">
        <v>0</v>
      </c>
      <c r="AG62" s="1009">
        <v>0</v>
      </c>
      <c r="AH62" s="1009">
        <v>0</v>
      </c>
    </row>
    <row r="63" spans="1:34" ht="30" customHeight="1">
      <c r="A63" s="2021"/>
      <c r="B63" s="995" t="s">
        <v>802</v>
      </c>
      <c r="C63" s="1009">
        <f t="shared" si="5"/>
        <v>0</v>
      </c>
      <c r="D63" s="1009">
        <v>0</v>
      </c>
      <c r="E63" s="1009">
        <v>0</v>
      </c>
      <c r="F63" s="1009">
        <v>0</v>
      </c>
      <c r="G63" s="1009">
        <v>0</v>
      </c>
      <c r="H63" s="1009">
        <v>0</v>
      </c>
      <c r="I63" s="1009">
        <v>0</v>
      </c>
      <c r="J63" s="1009">
        <v>0</v>
      </c>
      <c r="K63" s="1009">
        <v>0</v>
      </c>
      <c r="L63" s="1009">
        <v>0</v>
      </c>
      <c r="M63" s="1009">
        <v>0</v>
      </c>
      <c r="N63" s="1009">
        <v>0</v>
      </c>
      <c r="O63" s="1009">
        <v>0</v>
      </c>
      <c r="P63" s="1009">
        <v>0</v>
      </c>
      <c r="Q63" s="1009">
        <v>0</v>
      </c>
      <c r="R63" s="1009">
        <v>0</v>
      </c>
      <c r="S63" s="1009">
        <v>0</v>
      </c>
      <c r="T63" s="1009">
        <v>0</v>
      </c>
      <c r="U63" s="1009">
        <v>0</v>
      </c>
      <c r="V63" s="1009">
        <v>0</v>
      </c>
      <c r="W63" s="1009">
        <v>0</v>
      </c>
      <c r="X63" s="1009">
        <v>0</v>
      </c>
      <c r="Y63" s="1009">
        <v>0</v>
      </c>
      <c r="Z63" s="1009">
        <v>0</v>
      </c>
      <c r="AA63" s="1009">
        <v>0</v>
      </c>
      <c r="AB63" s="1009">
        <v>0</v>
      </c>
      <c r="AC63" s="1009">
        <v>0</v>
      </c>
      <c r="AD63" s="1009">
        <v>0</v>
      </c>
      <c r="AE63" s="1009">
        <v>0</v>
      </c>
      <c r="AF63" s="1009">
        <v>0</v>
      </c>
      <c r="AG63" s="1009">
        <v>0</v>
      </c>
      <c r="AH63" s="1009">
        <v>0</v>
      </c>
    </row>
    <row r="64" spans="1:34" ht="30" customHeight="1">
      <c r="A64" s="2021"/>
      <c r="B64" s="995" t="s">
        <v>803</v>
      </c>
      <c r="C64" s="1009">
        <f t="shared" si="5"/>
        <v>0</v>
      </c>
      <c r="D64" s="1009">
        <v>0</v>
      </c>
      <c r="E64" s="1009">
        <v>0</v>
      </c>
      <c r="F64" s="1009">
        <v>0</v>
      </c>
      <c r="G64" s="1009">
        <v>0</v>
      </c>
      <c r="H64" s="1009">
        <v>0</v>
      </c>
      <c r="I64" s="1009">
        <v>0</v>
      </c>
      <c r="J64" s="1009">
        <v>0</v>
      </c>
      <c r="K64" s="1009">
        <v>0</v>
      </c>
      <c r="L64" s="1009">
        <v>0</v>
      </c>
      <c r="M64" s="1009">
        <v>0</v>
      </c>
      <c r="N64" s="1009">
        <v>0</v>
      </c>
      <c r="O64" s="1009">
        <v>0</v>
      </c>
      <c r="P64" s="1009">
        <v>0</v>
      </c>
      <c r="Q64" s="1009">
        <v>0</v>
      </c>
      <c r="R64" s="1009">
        <v>0</v>
      </c>
      <c r="S64" s="1009">
        <v>0</v>
      </c>
      <c r="T64" s="1009">
        <v>0</v>
      </c>
      <c r="U64" s="1009">
        <v>0</v>
      </c>
      <c r="V64" s="1009">
        <v>0</v>
      </c>
      <c r="W64" s="1009">
        <v>0</v>
      </c>
      <c r="X64" s="1009">
        <v>0</v>
      </c>
      <c r="Y64" s="1009">
        <v>0</v>
      </c>
      <c r="Z64" s="1009">
        <v>0</v>
      </c>
      <c r="AA64" s="1009">
        <v>0</v>
      </c>
      <c r="AB64" s="1009">
        <v>0</v>
      </c>
      <c r="AC64" s="1009">
        <v>0</v>
      </c>
      <c r="AD64" s="1009">
        <v>0</v>
      </c>
      <c r="AE64" s="1009">
        <v>0</v>
      </c>
      <c r="AF64" s="1009">
        <v>0</v>
      </c>
      <c r="AG64" s="1009">
        <v>0</v>
      </c>
      <c r="AH64" s="1009">
        <v>0</v>
      </c>
    </row>
    <row r="65" spans="1:34" ht="30" customHeight="1">
      <c r="A65" s="2021"/>
      <c r="B65" s="1011" t="s">
        <v>804</v>
      </c>
      <c r="C65" s="1009">
        <f t="shared" si="5"/>
        <v>0</v>
      </c>
      <c r="D65" s="1009">
        <v>0</v>
      </c>
      <c r="E65" s="1009">
        <v>0</v>
      </c>
      <c r="F65" s="1009">
        <v>0</v>
      </c>
      <c r="G65" s="1009">
        <v>0</v>
      </c>
      <c r="H65" s="1009">
        <v>0</v>
      </c>
      <c r="I65" s="1009">
        <v>0</v>
      </c>
      <c r="J65" s="1009">
        <v>0</v>
      </c>
      <c r="K65" s="1009">
        <v>0</v>
      </c>
      <c r="L65" s="1009">
        <v>0</v>
      </c>
      <c r="M65" s="1009">
        <v>0</v>
      </c>
      <c r="N65" s="1009">
        <v>0</v>
      </c>
      <c r="O65" s="1009">
        <v>0</v>
      </c>
      <c r="P65" s="1009">
        <v>0</v>
      </c>
      <c r="Q65" s="1009">
        <v>0</v>
      </c>
      <c r="R65" s="1009">
        <v>0</v>
      </c>
      <c r="S65" s="1009">
        <v>0</v>
      </c>
      <c r="T65" s="1009">
        <v>0</v>
      </c>
      <c r="U65" s="1009">
        <v>0</v>
      </c>
      <c r="V65" s="1009">
        <v>0</v>
      </c>
      <c r="W65" s="1009">
        <v>0</v>
      </c>
      <c r="X65" s="1009">
        <v>0</v>
      </c>
      <c r="Y65" s="1009">
        <v>0</v>
      </c>
      <c r="Z65" s="1009">
        <v>0</v>
      </c>
      <c r="AA65" s="1009">
        <v>0</v>
      </c>
      <c r="AB65" s="1009">
        <v>0</v>
      </c>
      <c r="AC65" s="1009">
        <v>0</v>
      </c>
      <c r="AD65" s="1009">
        <v>0</v>
      </c>
      <c r="AE65" s="1009">
        <v>0</v>
      </c>
      <c r="AF65" s="1009">
        <v>0</v>
      </c>
      <c r="AG65" s="1009">
        <v>0</v>
      </c>
      <c r="AH65" s="1009">
        <v>0</v>
      </c>
    </row>
    <row r="66" spans="1:34" ht="30" customHeight="1">
      <c r="A66" s="2021"/>
      <c r="B66" s="1011" t="s">
        <v>805</v>
      </c>
      <c r="C66" s="1009">
        <f t="shared" si="5"/>
        <v>0</v>
      </c>
      <c r="D66" s="1009">
        <v>0</v>
      </c>
      <c r="E66" s="1009">
        <v>0</v>
      </c>
      <c r="F66" s="1009">
        <v>0</v>
      </c>
      <c r="G66" s="1009">
        <v>0</v>
      </c>
      <c r="H66" s="1009">
        <v>0</v>
      </c>
      <c r="I66" s="1009">
        <v>0</v>
      </c>
      <c r="J66" s="1009">
        <v>0</v>
      </c>
      <c r="K66" s="1009">
        <v>0</v>
      </c>
      <c r="L66" s="1009">
        <v>0</v>
      </c>
      <c r="M66" s="1009">
        <v>0</v>
      </c>
      <c r="N66" s="1009">
        <v>0</v>
      </c>
      <c r="O66" s="1009">
        <v>0</v>
      </c>
      <c r="P66" s="1009">
        <v>0</v>
      </c>
      <c r="Q66" s="1009">
        <v>0</v>
      </c>
      <c r="R66" s="1009">
        <v>0</v>
      </c>
      <c r="S66" s="1009">
        <v>0</v>
      </c>
      <c r="T66" s="1009">
        <v>0</v>
      </c>
      <c r="U66" s="1009">
        <v>0</v>
      </c>
      <c r="V66" s="1009">
        <v>0</v>
      </c>
      <c r="W66" s="1009">
        <v>0</v>
      </c>
      <c r="X66" s="1009">
        <v>0</v>
      </c>
      <c r="Y66" s="1009">
        <v>0</v>
      </c>
      <c r="Z66" s="1009">
        <v>0</v>
      </c>
      <c r="AA66" s="1009">
        <v>0</v>
      </c>
      <c r="AB66" s="1009">
        <v>0</v>
      </c>
      <c r="AC66" s="1009">
        <v>0</v>
      </c>
      <c r="AD66" s="1009">
        <v>0</v>
      </c>
      <c r="AE66" s="1009">
        <v>0</v>
      </c>
      <c r="AF66" s="1009">
        <v>0</v>
      </c>
      <c r="AG66" s="1009">
        <v>0</v>
      </c>
      <c r="AH66" s="1009">
        <v>0</v>
      </c>
    </row>
    <row r="67" spans="1:34" s="1710" customFormat="1" ht="30" customHeight="1">
      <c r="A67" s="2021"/>
      <c r="B67" s="1011" t="s">
        <v>1536</v>
      </c>
      <c r="C67" s="1009">
        <f t="shared" ref="C67" si="8">SUM(D67:AH67)</f>
        <v>0</v>
      </c>
      <c r="D67" s="1009">
        <v>0</v>
      </c>
      <c r="E67" s="1009">
        <v>0</v>
      </c>
      <c r="F67" s="1009">
        <v>0</v>
      </c>
      <c r="G67" s="1009">
        <v>0</v>
      </c>
      <c r="H67" s="1009">
        <v>0</v>
      </c>
      <c r="I67" s="1009">
        <v>0</v>
      </c>
      <c r="J67" s="1009">
        <v>0</v>
      </c>
      <c r="K67" s="1009">
        <v>0</v>
      </c>
      <c r="L67" s="1009">
        <v>0</v>
      </c>
      <c r="M67" s="1009">
        <v>0</v>
      </c>
      <c r="N67" s="1009">
        <v>0</v>
      </c>
      <c r="O67" s="1009">
        <v>0</v>
      </c>
      <c r="P67" s="1009">
        <v>0</v>
      </c>
      <c r="Q67" s="1009">
        <v>0</v>
      </c>
      <c r="R67" s="1009">
        <v>0</v>
      </c>
      <c r="S67" s="1009">
        <v>0</v>
      </c>
      <c r="T67" s="1009">
        <v>0</v>
      </c>
      <c r="U67" s="1009">
        <v>0</v>
      </c>
      <c r="V67" s="1009">
        <v>0</v>
      </c>
      <c r="W67" s="1009">
        <v>0</v>
      </c>
      <c r="X67" s="1009">
        <v>0</v>
      </c>
      <c r="Y67" s="1009">
        <v>0</v>
      </c>
      <c r="Z67" s="1009">
        <v>0</v>
      </c>
      <c r="AA67" s="1009">
        <v>0</v>
      </c>
      <c r="AB67" s="1009">
        <v>0</v>
      </c>
      <c r="AC67" s="1009">
        <v>0</v>
      </c>
      <c r="AD67" s="1009">
        <v>0</v>
      </c>
      <c r="AE67" s="1009">
        <v>0</v>
      </c>
      <c r="AF67" s="1009">
        <v>0</v>
      </c>
      <c r="AG67" s="1009">
        <v>0</v>
      </c>
      <c r="AH67" s="1009">
        <v>0</v>
      </c>
    </row>
    <row r="68" spans="1:34" ht="30" customHeight="1">
      <c r="A68" s="2021"/>
      <c r="B68" s="995" t="s">
        <v>807</v>
      </c>
      <c r="C68" s="1009">
        <f t="shared" si="5"/>
        <v>37</v>
      </c>
      <c r="D68" s="1009">
        <v>0</v>
      </c>
      <c r="E68" s="1009">
        <v>0</v>
      </c>
      <c r="F68" s="1009">
        <v>0</v>
      </c>
      <c r="G68" s="1009">
        <v>0</v>
      </c>
      <c r="H68" s="1009">
        <v>0</v>
      </c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09">
        <v>0</v>
      </c>
      <c r="Y68" s="1009">
        <v>0</v>
      </c>
      <c r="Z68" s="1009">
        <v>0</v>
      </c>
      <c r="AA68" s="1009">
        <v>0</v>
      </c>
      <c r="AB68" s="1009">
        <v>0</v>
      </c>
      <c r="AC68" s="1009">
        <v>0</v>
      </c>
      <c r="AD68" s="1009">
        <v>37</v>
      </c>
      <c r="AE68" s="1009">
        <v>0</v>
      </c>
      <c r="AF68" s="1009">
        <v>0</v>
      </c>
      <c r="AG68" s="1009">
        <v>0</v>
      </c>
      <c r="AH68" s="1009">
        <v>0</v>
      </c>
    </row>
    <row r="69" spans="1:34" ht="30" customHeight="1">
      <c r="A69" s="2021"/>
      <c r="B69" s="991" t="s">
        <v>808</v>
      </c>
      <c r="C69" s="1009">
        <f t="shared" si="5"/>
        <v>0</v>
      </c>
      <c r="D69" s="1009">
        <v>0</v>
      </c>
      <c r="E69" s="1009">
        <v>0</v>
      </c>
      <c r="F69" s="1009">
        <v>0</v>
      </c>
      <c r="G69" s="1009">
        <v>0</v>
      </c>
      <c r="H69" s="1009">
        <v>0</v>
      </c>
      <c r="I69" s="1009">
        <v>0</v>
      </c>
      <c r="J69" s="1375">
        <v>0</v>
      </c>
      <c r="K69" s="1009">
        <v>0</v>
      </c>
      <c r="L69" s="1009">
        <v>0</v>
      </c>
      <c r="M69" s="1009">
        <v>0</v>
      </c>
      <c r="N69" s="1009">
        <v>0</v>
      </c>
      <c r="O69" s="1009">
        <v>0</v>
      </c>
      <c r="P69" s="1009">
        <v>0</v>
      </c>
      <c r="Q69" s="1009">
        <v>0</v>
      </c>
      <c r="R69" s="1009">
        <v>0</v>
      </c>
      <c r="S69" s="1009">
        <v>0</v>
      </c>
      <c r="T69" s="1009">
        <v>0</v>
      </c>
      <c r="U69" s="1009">
        <v>0</v>
      </c>
      <c r="V69" s="1009">
        <v>0</v>
      </c>
      <c r="W69" s="1009">
        <v>0</v>
      </c>
      <c r="X69" s="1009">
        <v>0</v>
      </c>
      <c r="Y69" s="1009">
        <v>0</v>
      </c>
      <c r="Z69" s="1009">
        <v>0</v>
      </c>
      <c r="AA69" s="1009">
        <v>0</v>
      </c>
      <c r="AB69" s="1009">
        <v>0</v>
      </c>
      <c r="AC69" s="1009">
        <v>0</v>
      </c>
      <c r="AD69" s="1009">
        <v>0</v>
      </c>
      <c r="AE69" s="1009">
        <v>0</v>
      </c>
      <c r="AF69" s="1009">
        <v>0</v>
      </c>
      <c r="AG69" s="1009">
        <v>0</v>
      </c>
      <c r="AH69" s="1009">
        <v>0</v>
      </c>
    </row>
    <row r="70" spans="1:34" ht="30" customHeight="1">
      <c r="A70" s="2021"/>
      <c r="B70" s="1011" t="s">
        <v>821</v>
      </c>
      <c r="C70" s="1009">
        <f t="shared" si="5"/>
        <v>0</v>
      </c>
      <c r="D70" s="1009">
        <v>0</v>
      </c>
      <c r="E70" s="1009">
        <v>0</v>
      </c>
      <c r="F70" s="1009">
        <v>0</v>
      </c>
      <c r="G70" s="1009">
        <v>0</v>
      </c>
      <c r="H70" s="1009">
        <v>0</v>
      </c>
      <c r="I70" s="1009">
        <v>0</v>
      </c>
      <c r="J70" s="1009">
        <v>0</v>
      </c>
      <c r="K70" s="1009">
        <v>0</v>
      </c>
      <c r="L70" s="1009">
        <v>0</v>
      </c>
      <c r="M70" s="1009">
        <v>0</v>
      </c>
      <c r="N70" s="1009">
        <v>0</v>
      </c>
      <c r="O70" s="1009">
        <v>0</v>
      </c>
      <c r="P70" s="1009">
        <v>0</v>
      </c>
      <c r="Q70" s="1009">
        <v>0</v>
      </c>
      <c r="R70" s="1009">
        <v>0</v>
      </c>
      <c r="S70" s="1009">
        <v>0</v>
      </c>
      <c r="T70" s="1009">
        <v>0</v>
      </c>
      <c r="U70" s="1009">
        <v>0</v>
      </c>
      <c r="V70" s="1009">
        <v>0</v>
      </c>
      <c r="W70" s="1009">
        <v>0</v>
      </c>
      <c r="X70" s="1009">
        <v>0</v>
      </c>
      <c r="Y70" s="1009">
        <v>0</v>
      </c>
      <c r="Z70" s="1009">
        <v>0</v>
      </c>
      <c r="AA70" s="1009">
        <v>0</v>
      </c>
      <c r="AB70" s="1009">
        <v>0</v>
      </c>
      <c r="AC70" s="1009">
        <v>0</v>
      </c>
      <c r="AD70" s="1009">
        <v>0</v>
      </c>
      <c r="AE70" s="1009">
        <v>0</v>
      </c>
      <c r="AF70" s="1009">
        <v>0</v>
      </c>
      <c r="AG70" s="1009">
        <v>0</v>
      </c>
      <c r="AH70" s="1009">
        <v>0</v>
      </c>
    </row>
    <row r="71" spans="1:34" s="1708" customFormat="1" ht="30" customHeight="1">
      <c r="A71" s="2021"/>
      <c r="B71" s="1011" t="s">
        <v>1538</v>
      </c>
      <c r="C71" s="1009">
        <f t="shared" ref="C71" si="9">SUM(D71:AH71)</f>
        <v>0</v>
      </c>
      <c r="D71" s="1009">
        <v>0</v>
      </c>
      <c r="E71" s="1009">
        <v>0</v>
      </c>
      <c r="F71" s="1009">
        <v>0</v>
      </c>
      <c r="G71" s="1009">
        <v>0</v>
      </c>
      <c r="H71" s="1009">
        <v>0</v>
      </c>
      <c r="I71" s="1009">
        <v>0</v>
      </c>
      <c r="J71" s="1009">
        <v>0</v>
      </c>
      <c r="K71" s="1009">
        <v>0</v>
      </c>
      <c r="L71" s="1009">
        <v>0</v>
      </c>
      <c r="M71" s="1009">
        <v>0</v>
      </c>
      <c r="N71" s="1009">
        <v>0</v>
      </c>
      <c r="O71" s="1009">
        <v>0</v>
      </c>
      <c r="P71" s="1009">
        <v>0</v>
      </c>
      <c r="Q71" s="1009">
        <v>0</v>
      </c>
      <c r="R71" s="1009">
        <v>0</v>
      </c>
      <c r="S71" s="1009">
        <v>0</v>
      </c>
      <c r="T71" s="1009">
        <v>0</v>
      </c>
      <c r="U71" s="1009">
        <v>0</v>
      </c>
      <c r="V71" s="1009">
        <v>0</v>
      </c>
      <c r="W71" s="1009">
        <v>0</v>
      </c>
      <c r="X71" s="1009">
        <v>0</v>
      </c>
      <c r="Y71" s="1009">
        <v>0</v>
      </c>
      <c r="Z71" s="1009">
        <v>0</v>
      </c>
      <c r="AA71" s="1009">
        <v>0</v>
      </c>
      <c r="AB71" s="1009">
        <v>0</v>
      </c>
      <c r="AC71" s="1009">
        <v>0</v>
      </c>
      <c r="AD71" s="1009">
        <v>0</v>
      </c>
      <c r="AE71" s="1009">
        <v>0</v>
      </c>
      <c r="AF71" s="1009">
        <v>0</v>
      </c>
      <c r="AG71" s="1009">
        <v>0</v>
      </c>
      <c r="AH71" s="1009">
        <v>0</v>
      </c>
    </row>
    <row r="72" spans="1:34" ht="19.5" customHeight="1">
      <c r="A72" s="2021"/>
      <c r="B72" s="1249" t="s">
        <v>952</v>
      </c>
      <c r="C72" s="1009">
        <f t="shared" si="5"/>
        <v>0</v>
      </c>
      <c r="D72" s="1009">
        <v>0</v>
      </c>
      <c r="E72" s="1009">
        <v>0</v>
      </c>
      <c r="F72" s="1009">
        <v>0</v>
      </c>
      <c r="G72" s="1009">
        <v>0</v>
      </c>
      <c r="H72" s="1009">
        <v>0</v>
      </c>
      <c r="I72" s="1009">
        <v>0</v>
      </c>
      <c r="J72" s="1009">
        <v>0</v>
      </c>
      <c r="K72" s="1009">
        <v>0</v>
      </c>
      <c r="L72" s="1009">
        <v>0</v>
      </c>
      <c r="M72" s="1009">
        <v>0</v>
      </c>
      <c r="N72" s="1009">
        <v>0</v>
      </c>
      <c r="O72" s="1009">
        <v>0</v>
      </c>
      <c r="P72" s="1009">
        <v>0</v>
      </c>
      <c r="Q72" s="1009">
        <v>0</v>
      </c>
      <c r="R72" s="1009">
        <v>0</v>
      </c>
      <c r="S72" s="1009">
        <v>0</v>
      </c>
      <c r="T72" s="1009">
        <v>0</v>
      </c>
      <c r="U72" s="1009">
        <v>0</v>
      </c>
      <c r="V72" s="1009">
        <v>0</v>
      </c>
      <c r="W72" s="1009">
        <v>0</v>
      </c>
      <c r="X72" s="1009">
        <v>0</v>
      </c>
      <c r="Y72" s="1009">
        <v>0</v>
      </c>
      <c r="Z72" s="1009">
        <v>0</v>
      </c>
      <c r="AA72" s="1009">
        <v>0</v>
      </c>
      <c r="AB72" s="1009">
        <v>0</v>
      </c>
      <c r="AC72" s="1009">
        <v>0</v>
      </c>
      <c r="AD72" s="1009">
        <v>0</v>
      </c>
      <c r="AE72" s="1009">
        <v>0</v>
      </c>
      <c r="AF72" s="1009">
        <v>0</v>
      </c>
      <c r="AG72" s="1009">
        <v>0</v>
      </c>
      <c r="AH72" s="1009">
        <v>0</v>
      </c>
    </row>
    <row r="73" spans="1:34" ht="19.5" customHeight="1">
      <c r="A73" s="2391" t="s">
        <v>866</v>
      </c>
      <c r="B73" s="1007" t="s">
        <v>41</v>
      </c>
      <c r="C73" s="1370">
        <f t="shared" si="5"/>
        <v>413</v>
      </c>
      <c r="D73" s="1007">
        <f>SUM('유성구 배수관'!D74:'유성구 배수관'!D95)</f>
        <v>0</v>
      </c>
      <c r="E73" s="1007">
        <f>SUM('유성구 배수관'!E74:'유성구 배수관'!E95)</f>
        <v>0</v>
      </c>
      <c r="F73" s="1007">
        <f>SUM('유성구 배수관'!F74:'유성구 배수관'!F95)</f>
        <v>0</v>
      </c>
      <c r="G73" s="1007">
        <f>SUM('유성구 배수관'!G74:'유성구 배수관'!G95)</f>
        <v>0</v>
      </c>
      <c r="H73" s="1007">
        <f>SUM('유성구 배수관'!H74:'유성구 배수관'!H95)</f>
        <v>0</v>
      </c>
      <c r="I73" s="1007">
        <f>SUM('유성구 배수관'!I74:'유성구 배수관'!I95)</f>
        <v>0</v>
      </c>
      <c r="J73" s="1007">
        <f>SUM('유성구 배수관'!J74:'유성구 배수관'!J95)</f>
        <v>0</v>
      </c>
      <c r="K73" s="1007">
        <f>SUM('유성구 배수관'!K74:'유성구 배수관'!K95)</f>
        <v>0</v>
      </c>
      <c r="L73" s="1007">
        <f>SUM('유성구 배수관'!L74:'유성구 배수관'!L95)</f>
        <v>0</v>
      </c>
      <c r="M73" s="1007">
        <f>SUM('유성구 배수관'!M74:'유성구 배수관'!M95)</f>
        <v>0</v>
      </c>
      <c r="N73" s="1007">
        <f>SUM('유성구 배수관'!N74:'유성구 배수관'!N95)</f>
        <v>0</v>
      </c>
      <c r="O73" s="1007">
        <f>SUM('유성구 배수관'!O74:'유성구 배수관'!O95)</f>
        <v>0</v>
      </c>
      <c r="P73" s="1007">
        <f>SUM('유성구 배수관'!P74:'유성구 배수관'!P95)</f>
        <v>0</v>
      </c>
      <c r="Q73" s="1007">
        <f>SUM('유성구 배수관'!Q74:'유성구 배수관'!Q95)</f>
        <v>0</v>
      </c>
      <c r="R73" s="1007">
        <f>SUM('유성구 배수관'!R74:'유성구 배수관'!R95)</f>
        <v>0</v>
      </c>
      <c r="S73" s="1007">
        <f>SUM('유성구 배수관'!S74:'유성구 배수관'!S95)</f>
        <v>0</v>
      </c>
      <c r="T73" s="1007">
        <f>SUM('유성구 배수관'!T74:'유성구 배수관'!T95)</f>
        <v>0</v>
      </c>
      <c r="U73" s="1007">
        <f>SUM('유성구 배수관'!U74:'유성구 배수관'!U95)</f>
        <v>0</v>
      </c>
      <c r="V73" s="1007">
        <f>SUM('유성구 배수관'!V74:'유성구 배수관'!V95)</f>
        <v>0</v>
      </c>
      <c r="W73" s="1007">
        <f>SUM('유성구 배수관'!W74:'유성구 배수관'!W95)</f>
        <v>0</v>
      </c>
      <c r="X73" s="1007">
        <f>SUM('유성구 배수관'!X74:'유성구 배수관'!X95)</f>
        <v>0</v>
      </c>
      <c r="Y73" s="1007">
        <f>SUM('유성구 배수관'!Y74:'유성구 배수관'!Y95)</f>
        <v>0</v>
      </c>
      <c r="Z73" s="1007">
        <f>SUM('유성구 배수관'!Z74:'유성구 배수관'!Z95)</f>
        <v>0</v>
      </c>
      <c r="AA73" s="1007">
        <f>SUM('유성구 배수관'!AA74:'유성구 배수관'!AA95)</f>
        <v>0</v>
      </c>
      <c r="AB73" s="1007">
        <f>SUM('유성구 배수관'!AB74:'유성구 배수관'!AB95)</f>
        <v>0</v>
      </c>
      <c r="AC73" s="1007">
        <f>SUM('유성구 배수관'!AC74:'유성구 배수관'!AC95)</f>
        <v>0</v>
      </c>
      <c r="AD73" s="1007">
        <f>SUM('유성구 배수관'!AD74:'유성구 배수관'!AD95)</f>
        <v>413</v>
      </c>
      <c r="AE73" s="1007">
        <f>SUM('유성구 배수관'!AE74:'유성구 배수관'!AE95)</f>
        <v>0</v>
      </c>
      <c r="AF73" s="1007">
        <f>SUM('유성구 배수관'!AF74:'유성구 배수관'!AF95)</f>
        <v>0</v>
      </c>
      <c r="AG73" s="1007">
        <f>SUM('유성구 배수관'!AG74:'유성구 배수관'!AG95)</f>
        <v>0</v>
      </c>
      <c r="AH73" s="1007">
        <f>SUM('유성구 배수관'!AH74:'유성구 배수관'!AH95)</f>
        <v>0</v>
      </c>
    </row>
    <row r="74" spans="1:34" ht="19.5" customHeight="1">
      <c r="A74" s="2391" t="s">
        <v>866</v>
      </c>
      <c r="B74" s="989" t="s">
        <v>951</v>
      </c>
      <c r="C74" s="1009">
        <f t="shared" si="5"/>
        <v>0</v>
      </c>
      <c r="D74" s="1009">
        <v>0</v>
      </c>
      <c r="E74" s="1009">
        <v>0</v>
      </c>
      <c r="F74" s="1009">
        <v>0</v>
      </c>
      <c r="G74" s="1009">
        <v>0</v>
      </c>
      <c r="H74" s="1009">
        <v>0</v>
      </c>
      <c r="I74" s="1009">
        <v>0</v>
      </c>
      <c r="J74" s="1009">
        <v>0</v>
      </c>
      <c r="K74" s="1009">
        <v>0</v>
      </c>
      <c r="L74" s="1009">
        <v>0</v>
      </c>
      <c r="M74" s="1009">
        <v>0</v>
      </c>
      <c r="N74" s="1009">
        <v>0</v>
      </c>
      <c r="O74" s="1009">
        <v>0</v>
      </c>
      <c r="P74" s="1009">
        <v>0</v>
      </c>
      <c r="Q74" s="1009">
        <v>0</v>
      </c>
      <c r="R74" s="1009">
        <v>0</v>
      </c>
      <c r="S74" s="1009">
        <v>0</v>
      </c>
      <c r="T74" s="1009">
        <v>0</v>
      </c>
      <c r="U74" s="1009">
        <v>0</v>
      </c>
      <c r="V74" s="1009">
        <v>0</v>
      </c>
      <c r="W74" s="1009">
        <v>0</v>
      </c>
      <c r="X74" s="1009">
        <v>0</v>
      </c>
      <c r="Y74" s="1009">
        <v>0</v>
      </c>
      <c r="Z74" s="1009">
        <v>0</v>
      </c>
      <c r="AA74" s="1009">
        <v>0</v>
      </c>
      <c r="AB74" s="1009">
        <v>0</v>
      </c>
      <c r="AC74" s="1009">
        <v>0</v>
      </c>
      <c r="AD74" s="1009">
        <v>0</v>
      </c>
      <c r="AE74" s="1009">
        <v>0</v>
      </c>
      <c r="AF74" s="1009">
        <v>0</v>
      </c>
      <c r="AG74" s="1009">
        <v>0</v>
      </c>
      <c r="AH74" s="1009">
        <v>0</v>
      </c>
    </row>
    <row r="75" spans="1:34" s="1707" customFormat="1" ht="32.4" customHeight="1">
      <c r="A75" s="2395"/>
      <c r="B75" s="989" t="s">
        <v>1537</v>
      </c>
      <c r="C75" s="1009">
        <f>SUM(D75:AH75)</f>
        <v>0</v>
      </c>
      <c r="D75" s="1009">
        <v>0</v>
      </c>
      <c r="E75" s="1009">
        <v>0</v>
      </c>
      <c r="F75" s="1009">
        <v>0</v>
      </c>
      <c r="G75" s="1009">
        <v>0</v>
      </c>
      <c r="H75" s="1009">
        <v>0</v>
      </c>
      <c r="I75" s="1009">
        <v>0</v>
      </c>
      <c r="J75" s="1009">
        <v>0</v>
      </c>
      <c r="K75" s="1009">
        <v>0</v>
      </c>
      <c r="L75" s="1009">
        <v>0</v>
      </c>
      <c r="M75" s="1009">
        <v>0</v>
      </c>
      <c r="N75" s="1009">
        <v>0</v>
      </c>
      <c r="O75" s="1009">
        <v>0</v>
      </c>
      <c r="P75" s="1009">
        <v>0</v>
      </c>
      <c r="Q75" s="1009">
        <v>0</v>
      </c>
      <c r="R75" s="1009">
        <v>0</v>
      </c>
      <c r="S75" s="1009">
        <v>0</v>
      </c>
      <c r="T75" s="1009">
        <v>0</v>
      </c>
      <c r="U75" s="1009">
        <v>0</v>
      </c>
      <c r="V75" s="1009">
        <v>0</v>
      </c>
      <c r="W75" s="1009">
        <v>0</v>
      </c>
      <c r="X75" s="1009">
        <v>0</v>
      </c>
      <c r="Y75" s="1009">
        <v>0</v>
      </c>
      <c r="Z75" s="1009">
        <v>0</v>
      </c>
      <c r="AA75" s="1009">
        <v>0</v>
      </c>
      <c r="AB75" s="1009">
        <v>0</v>
      </c>
      <c r="AC75" s="1009">
        <v>0</v>
      </c>
      <c r="AD75" s="1009">
        <v>0</v>
      </c>
      <c r="AE75" s="1009">
        <v>0</v>
      </c>
      <c r="AF75" s="1009">
        <v>0</v>
      </c>
      <c r="AG75" s="1009">
        <v>0</v>
      </c>
      <c r="AH75" s="1009">
        <v>0</v>
      </c>
    </row>
    <row r="76" spans="1:34" ht="30" customHeight="1">
      <c r="A76" s="2021"/>
      <c r="B76" s="989" t="s">
        <v>797</v>
      </c>
      <c r="C76" s="1009">
        <f t="shared" si="5"/>
        <v>0</v>
      </c>
      <c r="D76" s="1009">
        <v>0</v>
      </c>
      <c r="E76" s="1009">
        <v>0</v>
      </c>
      <c r="F76" s="1009">
        <v>0</v>
      </c>
      <c r="G76" s="1009">
        <v>0</v>
      </c>
      <c r="H76" s="1009">
        <v>0</v>
      </c>
      <c r="I76" s="1009">
        <v>0</v>
      </c>
      <c r="J76" s="1009">
        <v>0</v>
      </c>
      <c r="K76" s="1009">
        <v>0</v>
      </c>
      <c r="L76" s="1009">
        <v>0</v>
      </c>
      <c r="M76" s="1009">
        <v>0</v>
      </c>
      <c r="N76" s="1009">
        <v>0</v>
      </c>
      <c r="O76" s="1009">
        <v>0</v>
      </c>
      <c r="P76" s="1009">
        <v>0</v>
      </c>
      <c r="Q76" s="1009">
        <v>0</v>
      </c>
      <c r="R76" s="1009">
        <v>0</v>
      </c>
      <c r="S76" s="1009">
        <v>0</v>
      </c>
      <c r="T76" s="1009">
        <v>0</v>
      </c>
      <c r="U76" s="1009">
        <v>0</v>
      </c>
      <c r="V76" s="1009">
        <v>0</v>
      </c>
      <c r="W76" s="1009">
        <v>0</v>
      </c>
      <c r="X76" s="1009">
        <v>0</v>
      </c>
      <c r="Y76" s="1009">
        <v>0</v>
      </c>
      <c r="Z76" s="1009">
        <v>0</v>
      </c>
      <c r="AA76" s="1009">
        <v>0</v>
      </c>
      <c r="AB76" s="1009">
        <v>0</v>
      </c>
      <c r="AC76" s="1009">
        <v>0</v>
      </c>
      <c r="AD76" s="1009">
        <v>0</v>
      </c>
      <c r="AE76" s="1009">
        <v>0</v>
      </c>
      <c r="AF76" s="1009">
        <v>0</v>
      </c>
      <c r="AG76" s="1009">
        <v>0</v>
      </c>
      <c r="AH76" s="1009">
        <v>0</v>
      </c>
    </row>
    <row r="77" spans="1:34" ht="30" customHeight="1">
      <c r="A77" s="2021"/>
      <c r="B77" s="989" t="s">
        <v>798</v>
      </c>
      <c r="C77" s="1009">
        <f t="shared" si="5"/>
        <v>0</v>
      </c>
      <c r="D77" s="1009">
        <v>0</v>
      </c>
      <c r="E77" s="1009">
        <v>0</v>
      </c>
      <c r="F77" s="1009">
        <v>0</v>
      </c>
      <c r="G77" s="1009">
        <v>0</v>
      </c>
      <c r="H77" s="1009">
        <v>0</v>
      </c>
      <c r="I77" s="1009">
        <v>0</v>
      </c>
      <c r="J77" s="1009">
        <v>0</v>
      </c>
      <c r="K77" s="1009">
        <v>0</v>
      </c>
      <c r="L77" s="1009">
        <v>0</v>
      </c>
      <c r="M77" s="1009">
        <v>0</v>
      </c>
      <c r="N77" s="1009">
        <v>0</v>
      </c>
      <c r="O77" s="1009">
        <v>0</v>
      </c>
      <c r="P77" s="1009">
        <v>0</v>
      </c>
      <c r="Q77" s="1009">
        <v>0</v>
      </c>
      <c r="R77" s="1009">
        <v>0</v>
      </c>
      <c r="S77" s="1009">
        <v>0</v>
      </c>
      <c r="T77" s="1009">
        <v>0</v>
      </c>
      <c r="U77" s="1009">
        <v>0</v>
      </c>
      <c r="V77" s="1009">
        <v>0</v>
      </c>
      <c r="W77" s="1009">
        <v>0</v>
      </c>
      <c r="X77" s="1009">
        <v>0</v>
      </c>
      <c r="Y77" s="1009">
        <v>0</v>
      </c>
      <c r="Z77" s="1009">
        <v>0</v>
      </c>
      <c r="AA77" s="1009">
        <v>0</v>
      </c>
      <c r="AB77" s="1009">
        <v>0</v>
      </c>
      <c r="AC77" s="1009">
        <v>0</v>
      </c>
      <c r="AD77" s="1009">
        <v>0</v>
      </c>
      <c r="AE77" s="1009">
        <v>0</v>
      </c>
      <c r="AF77" s="1009">
        <v>0</v>
      </c>
      <c r="AG77" s="1009">
        <v>0</v>
      </c>
      <c r="AH77" s="1009">
        <v>0</v>
      </c>
    </row>
    <row r="78" spans="1:34" ht="30" customHeight="1">
      <c r="A78" s="2021"/>
      <c r="B78" s="989" t="s">
        <v>780</v>
      </c>
      <c r="C78" s="1009">
        <f t="shared" si="5"/>
        <v>0</v>
      </c>
      <c r="D78" s="1009">
        <v>0</v>
      </c>
      <c r="E78" s="1009">
        <v>0</v>
      </c>
      <c r="F78" s="1009">
        <v>0</v>
      </c>
      <c r="G78" s="1009">
        <v>0</v>
      </c>
      <c r="H78" s="1009">
        <v>0</v>
      </c>
      <c r="I78" s="1009">
        <v>0</v>
      </c>
      <c r="J78" s="1009">
        <v>0</v>
      </c>
      <c r="K78" s="1009">
        <v>0</v>
      </c>
      <c r="L78" s="1009">
        <v>0</v>
      </c>
      <c r="M78" s="1009">
        <v>0</v>
      </c>
      <c r="N78" s="1009">
        <v>0</v>
      </c>
      <c r="O78" s="1009">
        <v>0</v>
      </c>
      <c r="P78" s="1009">
        <v>0</v>
      </c>
      <c r="Q78" s="1009">
        <v>0</v>
      </c>
      <c r="R78" s="1009">
        <v>0</v>
      </c>
      <c r="S78" s="1009">
        <v>0</v>
      </c>
      <c r="T78" s="1009">
        <v>0</v>
      </c>
      <c r="U78" s="1009">
        <v>0</v>
      </c>
      <c r="V78" s="1009">
        <v>0</v>
      </c>
      <c r="W78" s="1009">
        <v>0</v>
      </c>
      <c r="X78" s="1009">
        <v>0</v>
      </c>
      <c r="Y78" s="1009">
        <v>0</v>
      </c>
      <c r="Z78" s="1009">
        <v>0</v>
      </c>
      <c r="AA78" s="1009">
        <v>0</v>
      </c>
      <c r="AB78" s="1009">
        <v>0</v>
      </c>
      <c r="AC78" s="1009">
        <v>0</v>
      </c>
      <c r="AD78" s="1009">
        <v>0</v>
      </c>
      <c r="AE78" s="1009">
        <v>0</v>
      </c>
      <c r="AF78" s="1009">
        <v>0</v>
      </c>
      <c r="AG78" s="1009">
        <v>0</v>
      </c>
      <c r="AH78" s="1009">
        <v>0</v>
      </c>
    </row>
    <row r="79" spans="1:34" ht="30" customHeight="1">
      <c r="A79" s="2021"/>
      <c r="B79" s="991" t="s">
        <v>781</v>
      </c>
      <c r="C79" s="1009">
        <f t="shared" si="5"/>
        <v>0</v>
      </c>
      <c r="D79" s="1009">
        <v>0</v>
      </c>
      <c r="E79" s="1009">
        <v>0</v>
      </c>
      <c r="F79" s="1009">
        <v>0</v>
      </c>
      <c r="G79" s="1009">
        <v>0</v>
      </c>
      <c r="H79" s="1009">
        <v>0</v>
      </c>
      <c r="I79" s="1009">
        <v>0</v>
      </c>
      <c r="J79" s="1009">
        <v>0</v>
      </c>
      <c r="K79" s="1009">
        <v>0</v>
      </c>
      <c r="L79" s="1009">
        <v>0</v>
      </c>
      <c r="M79" s="1009">
        <v>0</v>
      </c>
      <c r="N79" s="1009">
        <v>0</v>
      </c>
      <c r="O79" s="1009">
        <v>0</v>
      </c>
      <c r="P79" s="1009">
        <v>0</v>
      </c>
      <c r="Q79" s="1009">
        <v>0</v>
      </c>
      <c r="R79" s="1009">
        <v>0</v>
      </c>
      <c r="S79" s="1009">
        <v>0</v>
      </c>
      <c r="T79" s="1009">
        <v>0</v>
      </c>
      <c r="U79" s="1009">
        <v>0</v>
      </c>
      <c r="V79" s="1009">
        <v>0</v>
      </c>
      <c r="W79" s="1009">
        <v>0</v>
      </c>
      <c r="X79" s="1009">
        <v>0</v>
      </c>
      <c r="Y79" s="1009">
        <v>0</v>
      </c>
      <c r="Z79" s="1009">
        <v>0</v>
      </c>
      <c r="AA79" s="1009">
        <v>0</v>
      </c>
      <c r="AB79" s="1009">
        <v>0</v>
      </c>
      <c r="AC79" s="1009">
        <v>0</v>
      </c>
      <c r="AD79" s="1009">
        <v>0</v>
      </c>
      <c r="AE79" s="1009">
        <v>0</v>
      </c>
      <c r="AF79" s="1009">
        <v>0</v>
      </c>
      <c r="AG79" s="1009">
        <v>0</v>
      </c>
      <c r="AH79" s="1009">
        <v>0</v>
      </c>
    </row>
    <row r="80" spans="1:34" ht="30" customHeight="1">
      <c r="A80" s="2021"/>
      <c r="B80" s="991" t="s">
        <v>786</v>
      </c>
      <c r="C80" s="1009">
        <f t="shared" si="5"/>
        <v>0</v>
      </c>
      <c r="D80" s="1009">
        <v>0</v>
      </c>
      <c r="E80" s="1009">
        <v>0</v>
      </c>
      <c r="F80" s="1009">
        <v>0</v>
      </c>
      <c r="G80" s="1009">
        <v>0</v>
      </c>
      <c r="H80" s="1009">
        <v>0</v>
      </c>
      <c r="I80" s="1009">
        <v>0</v>
      </c>
      <c r="J80" s="1009">
        <v>0</v>
      </c>
      <c r="K80" s="1009">
        <v>0</v>
      </c>
      <c r="L80" s="1009">
        <v>0</v>
      </c>
      <c r="M80" s="1009">
        <v>0</v>
      </c>
      <c r="N80" s="1009">
        <v>0</v>
      </c>
      <c r="O80" s="1009">
        <v>0</v>
      </c>
      <c r="P80" s="1009">
        <v>0</v>
      </c>
      <c r="Q80" s="1009">
        <v>0</v>
      </c>
      <c r="R80" s="1009">
        <v>0</v>
      </c>
      <c r="S80" s="1009">
        <v>0</v>
      </c>
      <c r="T80" s="1009">
        <v>0</v>
      </c>
      <c r="U80" s="1009">
        <v>0</v>
      </c>
      <c r="V80" s="1009">
        <v>0</v>
      </c>
      <c r="W80" s="1009">
        <v>0</v>
      </c>
      <c r="X80" s="1009">
        <v>0</v>
      </c>
      <c r="Y80" s="1009">
        <v>0</v>
      </c>
      <c r="Z80" s="1009">
        <v>0</v>
      </c>
      <c r="AA80" s="1009">
        <v>0</v>
      </c>
      <c r="AB80" s="1009">
        <v>0</v>
      </c>
      <c r="AC80" s="1009">
        <v>0</v>
      </c>
      <c r="AD80" s="1009">
        <v>0</v>
      </c>
      <c r="AE80" s="1009">
        <v>0</v>
      </c>
      <c r="AF80" s="1009">
        <v>0</v>
      </c>
      <c r="AG80" s="1009">
        <v>0</v>
      </c>
      <c r="AH80" s="1009">
        <v>0</v>
      </c>
    </row>
    <row r="81" spans="1:34" ht="30" customHeight="1">
      <c r="A81" s="2021"/>
      <c r="B81" s="991" t="s">
        <v>799</v>
      </c>
      <c r="C81" s="1009">
        <f t="shared" si="5"/>
        <v>0</v>
      </c>
      <c r="D81" s="1009">
        <v>0</v>
      </c>
      <c r="E81" s="1009">
        <v>0</v>
      </c>
      <c r="F81" s="1009">
        <v>0</v>
      </c>
      <c r="G81" s="1009">
        <v>0</v>
      </c>
      <c r="H81" s="1009">
        <v>0</v>
      </c>
      <c r="I81" s="1009">
        <v>0</v>
      </c>
      <c r="J81" s="1009">
        <v>0</v>
      </c>
      <c r="K81" s="1009">
        <v>0</v>
      </c>
      <c r="L81" s="1009">
        <v>0</v>
      </c>
      <c r="M81" s="1009">
        <v>0</v>
      </c>
      <c r="N81" s="1009">
        <v>0</v>
      </c>
      <c r="O81" s="1009">
        <v>0</v>
      </c>
      <c r="P81" s="1009">
        <v>0</v>
      </c>
      <c r="Q81" s="1009">
        <v>0</v>
      </c>
      <c r="R81" s="1009">
        <v>0</v>
      </c>
      <c r="S81" s="1009">
        <v>0</v>
      </c>
      <c r="T81" s="1009">
        <v>0</v>
      </c>
      <c r="U81" s="1009">
        <v>0</v>
      </c>
      <c r="V81" s="1009">
        <v>0</v>
      </c>
      <c r="W81" s="1009">
        <v>0</v>
      </c>
      <c r="X81" s="1009">
        <v>0</v>
      </c>
      <c r="Y81" s="1009">
        <v>0</v>
      </c>
      <c r="Z81" s="1009">
        <v>0</v>
      </c>
      <c r="AA81" s="1009">
        <v>0</v>
      </c>
      <c r="AB81" s="1009">
        <v>0</v>
      </c>
      <c r="AC81" s="1009">
        <v>0</v>
      </c>
      <c r="AD81" s="1009">
        <v>0</v>
      </c>
      <c r="AE81" s="1009">
        <v>0</v>
      </c>
      <c r="AF81" s="1009">
        <v>0</v>
      </c>
      <c r="AG81" s="1009">
        <v>0</v>
      </c>
      <c r="AH81" s="1009">
        <v>0</v>
      </c>
    </row>
    <row r="82" spans="1:34" ht="30" customHeight="1">
      <c r="A82" s="2021"/>
      <c r="B82" s="991" t="s">
        <v>787</v>
      </c>
      <c r="C82" s="1009">
        <f t="shared" si="5"/>
        <v>0</v>
      </c>
      <c r="D82" s="1009">
        <v>0</v>
      </c>
      <c r="E82" s="1009">
        <v>0</v>
      </c>
      <c r="F82" s="1009">
        <v>0</v>
      </c>
      <c r="G82" s="1009">
        <v>0</v>
      </c>
      <c r="H82" s="1009">
        <v>0</v>
      </c>
      <c r="I82" s="1009">
        <v>0</v>
      </c>
      <c r="J82" s="1009">
        <v>0</v>
      </c>
      <c r="K82" s="1009">
        <v>0</v>
      </c>
      <c r="L82" s="1009">
        <v>0</v>
      </c>
      <c r="M82" s="1009">
        <v>0</v>
      </c>
      <c r="N82" s="1009">
        <v>0</v>
      </c>
      <c r="O82" s="1009">
        <v>0</v>
      </c>
      <c r="P82" s="1009">
        <v>0</v>
      </c>
      <c r="Q82" s="1009">
        <v>0</v>
      </c>
      <c r="R82" s="1009">
        <v>0</v>
      </c>
      <c r="S82" s="1009">
        <v>0</v>
      </c>
      <c r="T82" s="1009">
        <v>0</v>
      </c>
      <c r="U82" s="1009">
        <v>0</v>
      </c>
      <c r="V82" s="1009">
        <v>0</v>
      </c>
      <c r="W82" s="1009">
        <v>0</v>
      </c>
      <c r="X82" s="1009">
        <v>0</v>
      </c>
      <c r="Y82" s="1009">
        <v>0</v>
      </c>
      <c r="Z82" s="1009">
        <v>0</v>
      </c>
      <c r="AA82" s="1009">
        <v>0</v>
      </c>
      <c r="AB82" s="1009">
        <v>0</v>
      </c>
      <c r="AC82" s="1009">
        <v>0</v>
      </c>
      <c r="AD82" s="1009">
        <v>0</v>
      </c>
      <c r="AE82" s="1009">
        <v>0</v>
      </c>
      <c r="AF82" s="1009">
        <v>0</v>
      </c>
      <c r="AG82" s="1009">
        <v>0</v>
      </c>
      <c r="AH82" s="1009">
        <v>0</v>
      </c>
    </row>
    <row r="83" spans="1:34" s="1710" customFormat="1" ht="30" customHeight="1">
      <c r="A83" s="2021"/>
      <c r="B83" s="991" t="s">
        <v>1533</v>
      </c>
      <c r="C83" s="1009">
        <f t="shared" si="5"/>
        <v>0</v>
      </c>
      <c r="D83" s="1009">
        <v>0</v>
      </c>
      <c r="E83" s="1009">
        <v>0</v>
      </c>
      <c r="F83" s="1009">
        <v>0</v>
      </c>
      <c r="G83" s="1009">
        <v>0</v>
      </c>
      <c r="H83" s="1009">
        <v>0</v>
      </c>
      <c r="I83" s="1009">
        <v>0</v>
      </c>
      <c r="J83" s="1009">
        <v>0</v>
      </c>
      <c r="K83" s="1009">
        <v>0</v>
      </c>
      <c r="L83" s="1009">
        <v>0</v>
      </c>
      <c r="M83" s="1009">
        <v>0</v>
      </c>
      <c r="N83" s="1009">
        <v>0</v>
      </c>
      <c r="O83" s="1009">
        <v>0</v>
      </c>
      <c r="P83" s="1009">
        <v>0</v>
      </c>
      <c r="Q83" s="1009">
        <v>0</v>
      </c>
      <c r="R83" s="1009">
        <v>0</v>
      </c>
      <c r="S83" s="1009">
        <v>0</v>
      </c>
      <c r="T83" s="1009">
        <v>0</v>
      </c>
      <c r="U83" s="1009">
        <v>0</v>
      </c>
      <c r="V83" s="1009">
        <v>0</v>
      </c>
      <c r="W83" s="1009">
        <v>0</v>
      </c>
      <c r="X83" s="1009">
        <v>0</v>
      </c>
      <c r="Y83" s="1009">
        <v>0</v>
      </c>
      <c r="Z83" s="1009">
        <v>0</v>
      </c>
      <c r="AA83" s="1009">
        <v>0</v>
      </c>
      <c r="AB83" s="1009">
        <v>0</v>
      </c>
      <c r="AC83" s="1009">
        <v>0</v>
      </c>
      <c r="AD83" s="1009">
        <v>0</v>
      </c>
      <c r="AE83" s="1009">
        <v>0</v>
      </c>
      <c r="AF83" s="1009">
        <v>0</v>
      </c>
      <c r="AG83" s="1009">
        <v>0</v>
      </c>
      <c r="AH83" s="1009">
        <v>0</v>
      </c>
    </row>
    <row r="84" spans="1:34" ht="30" customHeight="1">
      <c r="A84" s="2021"/>
      <c r="B84" s="991" t="s">
        <v>800</v>
      </c>
      <c r="C84" s="1009">
        <f t="shared" si="5"/>
        <v>0</v>
      </c>
      <c r="D84" s="1009">
        <v>0</v>
      </c>
      <c r="E84" s="1009">
        <v>0</v>
      </c>
      <c r="F84" s="1009">
        <v>0</v>
      </c>
      <c r="G84" s="1009">
        <v>0</v>
      </c>
      <c r="H84" s="1009">
        <v>0</v>
      </c>
      <c r="I84" s="1009">
        <v>0</v>
      </c>
      <c r="J84" s="1009">
        <v>0</v>
      </c>
      <c r="K84" s="1009">
        <v>0</v>
      </c>
      <c r="L84" s="1009">
        <v>0</v>
      </c>
      <c r="M84" s="1009">
        <v>0</v>
      </c>
      <c r="N84" s="1009">
        <v>0</v>
      </c>
      <c r="O84" s="1009">
        <v>0</v>
      </c>
      <c r="P84" s="1009">
        <v>0</v>
      </c>
      <c r="Q84" s="1009">
        <v>0</v>
      </c>
      <c r="R84" s="1009">
        <v>0</v>
      </c>
      <c r="S84" s="1009">
        <v>0</v>
      </c>
      <c r="T84" s="1009">
        <v>0</v>
      </c>
      <c r="U84" s="1009">
        <v>0</v>
      </c>
      <c r="V84" s="1009">
        <v>0</v>
      </c>
      <c r="W84" s="1009">
        <v>0</v>
      </c>
      <c r="X84" s="1009">
        <v>0</v>
      </c>
      <c r="Y84" s="1009">
        <v>0</v>
      </c>
      <c r="Z84" s="1009">
        <v>0</v>
      </c>
      <c r="AA84" s="1009">
        <v>0</v>
      </c>
      <c r="AB84" s="1009">
        <v>0</v>
      </c>
      <c r="AC84" s="1009">
        <v>0</v>
      </c>
      <c r="AD84" s="1009">
        <v>0</v>
      </c>
      <c r="AE84" s="1009">
        <v>0</v>
      </c>
      <c r="AF84" s="1009">
        <v>0</v>
      </c>
      <c r="AG84" s="1009">
        <v>0</v>
      </c>
      <c r="AH84" s="1009">
        <v>0</v>
      </c>
    </row>
    <row r="85" spans="1:34" s="1710" customFormat="1" ht="30" customHeight="1">
      <c r="A85" s="2021"/>
      <c r="B85" s="989" t="s">
        <v>1535</v>
      </c>
      <c r="C85" s="1009">
        <f t="shared" si="5"/>
        <v>0</v>
      </c>
      <c r="D85" s="1009">
        <v>0</v>
      </c>
      <c r="E85" s="1009">
        <v>0</v>
      </c>
      <c r="F85" s="1009">
        <v>0</v>
      </c>
      <c r="G85" s="1009">
        <v>0</v>
      </c>
      <c r="H85" s="1009">
        <v>0</v>
      </c>
      <c r="I85" s="1009">
        <v>0</v>
      </c>
      <c r="J85" s="1009">
        <v>0</v>
      </c>
      <c r="K85" s="1009">
        <v>0</v>
      </c>
      <c r="L85" s="1009">
        <v>0</v>
      </c>
      <c r="M85" s="1009">
        <v>0</v>
      </c>
      <c r="N85" s="1009">
        <v>0</v>
      </c>
      <c r="O85" s="1009">
        <v>0</v>
      </c>
      <c r="P85" s="1009">
        <v>0</v>
      </c>
      <c r="Q85" s="1009">
        <v>0</v>
      </c>
      <c r="R85" s="1009">
        <v>0</v>
      </c>
      <c r="S85" s="1009">
        <v>0</v>
      </c>
      <c r="T85" s="1009">
        <v>0</v>
      </c>
      <c r="U85" s="1009">
        <v>0</v>
      </c>
      <c r="V85" s="1009">
        <v>0</v>
      </c>
      <c r="W85" s="1009">
        <v>0</v>
      </c>
      <c r="X85" s="1009">
        <v>0</v>
      </c>
      <c r="Y85" s="1009">
        <v>0</v>
      </c>
      <c r="Z85" s="1009">
        <v>0</v>
      </c>
      <c r="AA85" s="1009">
        <v>0</v>
      </c>
      <c r="AB85" s="1009">
        <v>0</v>
      </c>
      <c r="AC85" s="1009">
        <v>0</v>
      </c>
      <c r="AD85" s="1009">
        <v>0</v>
      </c>
      <c r="AE85" s="1009">
        <v>0</v>
      </c>
      <c r="AF85" s="1009">
        <v>0</v>
      </c>
      <c r="AG85" s="1009">
        <v>0</v>
      </c>
      <c r="AH85" s="1009">
        <v>0</v>
      </c>
    </row>
    <row r="86" spans="1:34" ht="30" customHeight="1">
      <c r="A86" s="2021"/>
      <c r="B86" s="995" t="s">
        <v>802</v>
      </c>
      <c r="C86" s="1009">
        <f t="shared" si="5"/>
        <v>0</v>
      </c>
      <c r="D86" s="1009">
        <v>0</v>
      </c>
      <c r="E86" s="1009">
        <v>0</v>
      </c>
      <c r="F86" s="1009">
        <v>0</v>
      </c>
      <c r="G86" s="1009">
        <v>0</v>
      </c>
      <c r="H86" s="1009">
        <v>0</v>
      </c>
      <c r="I86" s="1009">
        <v>0</v>
      </c>
      <c r="J86" s="1009">
        <v>0</v>
      </c>
      <c r="K86" s="1009">
        <v>0</v>
      </c>
      <c r="L86" s="1009">
        <v>0</v>
      </c>
      <c r="M86" s="1009">
        <v>0</v>
      </c>
      <c r="N86" s="1009">
        <v>0</v>
      </c>
      <c r="O86" s="1009">
        <v>0</v>
      </c>
      <c r="P86" s="1009">
        <v>0</v>
      </c>
      <c r="Q86" s="1009">
        <v>0</v>
      </c>
      <c r="R86" s="1009">
        <v>0</v>
      </c>
      <c r="S86" s="1009">
        <v>0</v>
      </c>
      <c r="T86" s="1009">
        <v>0</v>
      </c>
      <c r="U86" s="1009">
        <v>0</v>
      </c>
      <c r="V86" s="1009">
        <v>0</v>
      </c>
      <c r="W86" s="1009">
        <v>0</v>
      </c>
      <c r="X86" s="1009">
        <v>0</v>
      </c>
      <c r="Y86" s="1009">
        <v>0</v>
      </c>
      <c r="Z86" s="1009">
        <v>0</v>
      </c>
      <c r="AA86" s="1009">
        <v>0</v>
      </c>
      <c r="AB86" s="1009">
        <v>0</v>
      </c>
      <c r="AC86" s="1009">
        <v>0</v>
      </c>
      <c r="AD86" s="1009">
        <v>0</v>
      </c>
      <c r="AE86" s="1009">
        <v>0</v>
      </c>
      <c r="AF86" s="1009">
        <v>0</v>
      </c>
      <c r="AG86" s="1009">
        <v>0</v>
      </c>
      <c r="AH86" s="1009">
        <v>0</v>
      </c>
    </row>
    <row r="87" spans="1:34" ht="30" customHeight="1">
      <c r="A87" s="2021"/>
      <c r="B87" s="995" t="s">
        <v>803</v>
      </c>
      <c r="C87" s="1009">
        <f t="shared" si="5"/>
        <v>0</v>
      </c>
      <c r="D87" s="1009">
        <v>0</v>
      </c>
      <c r="E87" s="1009">
        <v>0</v>
      </c>
      <c r="F87" s="1009">
        <v>0</v>
      </c>
      <c r="G87" s="1009">
        <v>0</v>
      </c>
      <c r="H87" s="1009">
        <v>0</v>
      </c>
      <c r="I87" s="1009">
        <v>0</v>
      </c>
      <c r="J87" s="1009">
        <v>0</v>
      </c>
      <c r="K87" s="1009">
        <v>0</v>
      </c>
      <c r="L87" s="1009">
        <v>0</v>
      </c>
      <c r="M87" s="1009">
        <v>0</v>
      </c>
      <c r="N87" s="1009">
        <v>0</v>
      </c>
      <c r="O87" s="1009">
        <v>0</v>
      </c>
      <c r="P87" s="1009">
        <v>0</v>
      </c>
      <c r="Q87" s="1009">
        <v>0</v>
      </c>
      <c r="R87" s="1009">
        <v>0</v>
      </c>
      <c r="S87" s="1009">
        <v>0</v>
      </c>
      <c r="T87" s="1009">
        <v>0</v>
      </c>
      <c r="U87" s="1009">
        <v>0</v>
      </c>
      <c r="V87" s="1009">
        <v>0</v>
      </c>
      <c r="W87" s="1009">
        <v>0</v>
      </c>
      <c r="X87" s="1009">
        <v>0</v>
      </c>
      <c r="Y87" s="1009">
        <v>0</v>
      </c>
      <c r="Z87" s="1009">
        <v>0</v>
      </c>
      <c r="AA87" s="1009">
        <v>0</v>
      </c>
      <c r="AB87" s="1009">
        <v>0</v>
      </c>
      <c r="AC87" s="1009">
        <v>0</v>
      </c>
      <c r="AD87" s="1009">
        <v>0</v>
      </c>
      <c r="AE87" s="1009">
        <v>0</v>
      </c>
      <c r="AF87" s="1009">
        <v>0</v>
      </c>
      <c r="AG87" s="1009">
        <v>0</v>
      </c>
      <c r="AH87" s="1009">
        <v>0</v>
      </c>
    </row>
    <row r="88" spans="1:34" ht="30" customHeight="1">
      <c r="A88" s="2021"/>
      <c r="B88" s="1011" t="s">
        <v>804</v>
      </c>
      <c r="C88" s="1009">
        <f t="shared" si="5"/>
        <v>0</v>
      </c>
      <c r="D88" s="1009">
        <v>0</v>
      </c>
      <c r="E88" s="1009">
        <v>0</v>
      </c>
      <c r="F88" s="1009">
        <v>0</v>
      </c>
      <c r="G88" s="1009">
        <v>0</v>
      </c>
      <c r="H88" s="1009">
        <v>0</v>
      </c>
      <c r="I88" s="1009">
        <v>0</v>
      </c>
      <c r="J88" s="1009">
        <v>0</v>
      </c>
      <c r="K88" s="1009">
        <v>0</v>
      </c>
      <c r="L88" s="1009">
        <v>0</v>
      </c>
      <c r="M88" s="1009">
        <v>0</v>
      </c>
      <c r="N88" s="1009">
        <v>0</v>
      </c>
      <c r="O88" s="1009">
        <v>0</v>
      </c>
      <c r="P88" s="1009">
        <v>0</v>
      </c>
      <c r="Q88" s="1009">
        <v>0</v>
      </c>
      <c r="R88" s="1009">
        <v>0</v>
      </c>
      <c r="S88" s="1009">
        <v>0</v>
      </c>
      <c r="T88" s="1009">
        <v>0</v>
      </c>
      <c r="U88" s="1009">
        <v>0</v>
      </c>
      <c r="V88" s="1009">
        <v>0</v>
      </c>
      <c r="W88" s="1009">
        <v>0</v>
      </c>
      <c r="X88" s="1009">
        <v>0</v>
      </c>
      <c r="Y88" s="1009">
        <v>0</v>
      </c>
      <c r="Z88" s="1009">
        <v>0</v>
      </c>
      <c r="AA88" s="1009">
        <v>0</v>
      </c>
      <c r="AB88" s="1009">
        <v>0</v>
      </c>
      <c r="AC88" s="1009">
        <v>0</v>
      </c>
      <c r="AD88" s="1009">
        <v>0</v>
      </c>
      <c r="AE88" s="1009">
        <v>0</v>
      </c>
      <c r="AF88" s="1009">
        <v>0</v>
      </c>
      <c r="AG88" s="1009">
        <v>0</v>
      </c>
      <c r="AH88" s="1009">
        <v>0</v>
      </c>
    </row>
    <row r="89" spans="1:34" ht="30" customHeight="1">
      <c r="A89" s="2021"/>
      <c r="B89" s="1011" t="s">
        <v>805</v>
      </c>
      <c r="C89" s="1009">
        <f t="shared" si="5"/>
        <v>0</v>
      </c>
      <c r="D89" s="1009">
        <v>0</v>
      </c>
      <c r="E89" s="1009">
        <v>0</v>
      </c>
      <c r="F89" s="1009">
        <v>0</v>
      </c>
      <c r="G89" s="1009">
        <v>0</v>
      </c>
      <c r="H89" s="1009">
        <v>0</v>
      </c>
      <c r="I89" s="1009">
        <v>0</v>
      </c>
      <c r="J89" s="1009">
        <v>0</v>
      </c>
      <c r="K89" s="1009">
        <v>0</v>
      </c>
      <c r="L89" s="1009">
        <v>0</v>
      </c>
      <c r="M89" s="1009">
        <v>0</v>
      </c>
      <c r="N89" s="1009">
        <v>0</v>
      </c>
      <c r="O89" s="1009">
        <v>0</v>
      </c>
      <c r="P89" s="1009">
        <v>0</v>
      </c>
      <c r="Q89" s="1009">
        <v>0</v>
      </c>
      <c r="R89" s="1009">
        <v>0</v>
      </c>
      <c r="S89" s="1009">
        <v>0</v>
      </c>
      <c r="T89" s="1009">
        <v>0</v>
      </c>
      <c r="U89" s="1009">
        <v>0</v>
      </c>
      <c r="V89" s="1009">
        <v>0</v>
      </c>
      <c r="W89" s="1009">
        <v>0</v>
      </c>
      <c r="X89" s="1009">
        <v>0</v>
      </c>
      <c r="Y89" s="1009">
        <v>0</v>
      </c>
      <c r="Z89" s="1009">
        <v>0</v>
      </c>
      <c r="AA89" s="1009">
        <v>0</v>
      </c>
      <c r="AB89" s="1009">
        <v>0</v>
      </c>
      <c r="AC89" s="1009">
        <v>0</v>
      </c>
      <c r="AD89" s="1009">
        <v>0</v>
      </c>
      <c r="AE89" s="1009">
        <v>0</v>
      </c>
      <c r="AF89" s="1009">
        <v>0</v>
      </c>
      <c r="AG89" s="1009">
        <v>0</v>
      </c>
      <c r="AH89" s="1009">
        <v>0</v>
      </c>
    </row>
    <row r="90" spans="1:34" s="1710" customFormat="1" ht="30" customHeight="1">
      <c r="A90" s="2021"/>
      <c r="B90" s="1011" t="s">
        <v>1536</v>
      </c>
      <c r="C90" s="1009">
        <f t="shared" si="5"/>
        <v>0</v>
      </c>
      <c r="D90" s="1009">
        <v>0</v>
      </c>
      <c r="E90" s="1009">
        <v>0</v>
      </c>
      <c r="F90" s="1009">
        <v>0</v>
      </c>
      <c r="G90" s="1009">
        <v>0</v>
      </c>
      <c r="H90" s="1009">
        <v>0</v>
      </c>
      <c r="I90" s="1009">
        <v>0</v>
      </c>
      <c r="J90" s="1009">
        <v>0</v>
      </c>
      <c r="K90" s="1009">
        <v>0</v>
      </c>
      <c r="L90" s="1009">
        <v>0</v>
      </c>
      <c r="M90" s="1009">
        <v>0</v>
      </c>
      <c r="N90" s="1009">
        <v>0</v>
      </c>
      <c r="O90" s="1009">
        <v>0</v>
      </c>
      <c r="P90" s="1009">
        <v>0</v>
      </c>
      <c r="Q90" s="1009">
        <v>0</v>
      </c>
      <c r="R90" s="1009">
        <v>0</v>
      </c>
      <c r="S90" s="1009">
        <v>0</v>
      </c>
      <c r="T90" s="1009">
        <v>0</v>
      </c>
      <c r="U90" s="1009">
        <v>0</v>
      </c>
      <c r="V90" s="1009">
        <v>0</v>
      </c>
      <c r="W90" s="1009">
        <v>0</v>
      </c>
      <c r="X90" s="1009">
        <v>0</v>
      </c>
      <c r="Y90" s="1009">
        <v>0</v>
      </c>
      <c r="Z90" s="1009">
        <v>0</v>
      </c>
      <c r="AA90" s="1009">
        <v>0</v>
      </c>
      <c r="AB90" s="1009">
        <v>0</v>
      </c>
      <c r="AC90" s="1009">
        <v>0</v>
      </c>
      <c r="AD90" s="1009">
        <v>0</v>
      </c>
      <c r="AE90" s="1009">
        <v>0</v>
      </c>
      <c r="AF90" s="1009">
        <v>0</v>
      </c>
      <c r="AG90" s="1009">
        <v>0</v>
      </c>
      <c r="AH90" s="1009">
        <v>0</v>
      </c>
    </row>
    <row r="91" spans="1:34" ht="30" customHeight="1">
      <c r="A91" s="2021"/>
      <c r="B91" s="995" t="s">
        <v>807</v>
      </c>
      <c r="C91" s="1009">
        <f t="shared" si="5"/>
        <v>413</v>
      </c>
      <c r="D91" s="1009">
        <v>0</v>
      </c>
      <c r="E91" s="1009">
        <v>0</v>
      </c>
      <c r="F91" s="1009">
        <v>0</v>
      </c>
      <c r="G91" s="1009">
        <v>0</v>
      </c>
      <c r="H91" s="1009">
        <v>0</v>
      </c>
      <c r="I91" s="1009">
        <v>0</v>
      </c>
      <c r="J91" s="1009">
        <v>0</v>
      </c>
      <c r="K91" s="1009">
        <v>0</v>
      </c>
      <c r="L91" s="1009">
        <v>0</v>
      </c>
      <c r="M91" s="1009">
        <v>0</v>
      </c>
      <c r="N91" s="1009">
        <v>0</v>
      </c>
      <c r="O91" s="1009">
        <v>0</v>
      </c>
      <c r="P91" s="1009">
        <v>0</v>
      </c>
      <c r="Q91" s="1009">
        <v>0</v>
      </c>
      <c r="R91" s="1009">
        <v>0</v>
      </c>
      <c r="S91" s="1009">
        <v>0</v>
      </c>
      <c r="T91" s="1009">
        <v>0</v>
      </c>
      <c r="U91" s="1009">
        <v>0</v>
      </c>
      <c r="V91" s="1009">
        <v>0</v>
      </c>
      <c r="W91" s="1009">
        <v>0</v>
      </c>
      <c r="X91" s="1009">
        <v>0</v>
      </c>
      <c r="Y91" s="1009">
        <v>0</v>
      </c>
      <c r="Z91" s="1009">
        <v>0</v>
      </c>
      <c r="AA91" s="1009">
        <v>0</v>
      </c>
      <c r="AB91" s="1009">
        <v>0</v>
      </c>
      <c r="AC91" s="1009">
        <v>0</v>
      </c>
      <c r="AD91" s="1009">
        <v>413</v>
      </c>
      <c r="AE91" s="1009">
        <v>0</v>
      </c>
      <c r="AF91" s="1009">
        <v>0</v>
      </c>
      <c r="AG91" s="1009">
        <v>0</v>
      </c>
      <c r="AH91" s="1009">
        <v>0</v>
      </c>
    </row>
    <row r="92" spans="1:34" ht="30" customHeight="1">
      <c r="A92" s="2021"/>
      <c r="B92" s="991" t="s">
        <v>808</v>
      </c>
      <c r="C92" s="1009">
        <f t="shared" si="5"/>
        <v>0</v>
      </c>
      <c r="D92" s="1009">
        <v>0</v>
      </c>
      <c r="E92" s="1009">
        <v>0</v>
      </c>
      <c r="F92" s="1009">
        <v>0</v>
      </c>
      <c r="G92" s="1009">
        <v>0</v>
      </c>
      <c r="H92" s="1009">
        <v>0</v>
      </c>
      <c r="I92" s="1009">
        <v>0</v>
      </c>
      <c r="J92" s="1009">
        <v>0</v>
      </c>
      <c r="K92" s="1009">
        <v>0</v>
      </c>
      <c r="L92" s="1009">
        <v>0</v>
      </c>
      <c r="M92" s="1009">
        <v>0</v>
      </c>
      <c r="N92" s="1009">
        <v>0</v>
      </c>
      <c r="O92" s="1009">
        <v>0</v>
      </c>
      <c r="P92" s="1009">
        <v>0</v>
      </c>
      <c r="Q92" s="1009">
        <v>0</v>
      </c>
      <c r="R92" s="1009">
        <v>0</v>
      </c>
      <c r="S92" s="1009">
        <v>0</v>
      </c>
      <c r="T92" s="1009">
        <v>0</v>
      </c>
      <c r="U92" s="1009">
        <v>0</v>
      </c>
      <c r="V92" s="1009">
        <v>0</v>
      </c>
      <c r="W92" s="1009">
        <v>0</v>
      </c>
      <c r="X92" s="1009">
        <v>0</v>
      </c>
      <c r="Y92" s="1009">
        <v>0</v>
      </c>
      <c r="Z92" s="1009">
        <v>0</v>
      </c>
      <c r="AA92" s="1009">
        <v>0</v>
      </c>
      <c r="AB92" s="1009">
        <v>0</v>
      </c>
      <c r="AC92" s="1009">
        <v>0</v>
      </c>
      <c r="AD92" s="1009">
        <v>0</v>
      </c>
      <c r="AE92" s="1009">
        <v>0</v>
      </c>
      <c r="AF92" s="1009">
        <v>0</v>
      </c>
      <c r="AG92" s="1009">
        <v>0</v>
      </c>
      <c r="AH92" s="1009">
        <v>0</v>
      </c>
    </row>
    <row r="93" spans="1:34" ht="30" customHeight="1">
      <c r="A93" s="2021"/>
      <c r="B93" s="1011" t="s">
        <v>821</v>
      </c>
      <c r="C93" s="1009">
        <f t="shared" si="5"/>
        <v>0</v>
      </c>
      <c r="D93" s="1009">
        <v>0</v>
      </c>
      <c r="E93" s="1009">
        <v>0</v>
      </c>
      <c r="F93" s="1009">
        <v>0</v>
      </c>
      <c r="G93" s="1009">
        <v>0</v>
      </c>
      <c r="H93" s="1009">
        <v>0</v>
      </c>
      <c r="I93" s="1009">
        <v>0</v>
      </c>
      <c r="J93" s="1009">
        <v>0</v>
      </c>
      <c r="K93" s="1009">
        <v>0</v>
      </c>
      <c r="L93" s="1009">
        <v>0</v>
      </c>
      <c r="M93" s="1009">
        <v>0</v>
      </c>
      <c r="N93" s="1009">
        <v>0</v>
      </c>
      <c r="O93" s="1009">
        <v>0</v>
      </c>
      <c r="P93" s="1009">
        <v>0</v>
      </c>
      <c r="Q93" s="1009">
        <v>0</v>
      </c>
      <c r="R93" s="1009">
        <v>0</v>
      </c>
      <c r="S93" s="1009">
        <v>0</v>
      </c>
      <c r="T93" s="1009">
        <v>0</v>
      </c>
      <c r="U93" s="1009">
        <v>0</v>
      </c>
      <c r="V93" s="1009">
        <v>0</v>
      </c>
      <c r="W93" s="1009">
        <v>0</v>
      </c>
      <c r="X93" s="1009">
        <v>0</v>
      </c>
      <c r="Y93" s="1009">
        <v>0</v>
      </c>
      <c r="Z93" s="1009">
        <v>0</v>
      </c>
      <c r="AA93" s="1009">
        <v>0</v>
      </c>
      <c r="AB93" s="1009">
        <v>0</v>
      </c>
      <c r="AC93" s="1009">
        <v>0</v>
      </c>
      <c r="AD93" s="1009">
        <v>0</v>
      </c>
      <c r="AE93" s="1009">
        <v>0</v>
      </c>
      <c r="AF93" s="1009">
        <v>0</v>
      </c>
      <c r="AG93" s="1009">
        <v>0</v>
      </c>
      <c r="AH93" s="1009">
        <v>0</v>
      </c>
    </row>
    <row r="94" spans="1:34" s="1708" customFormat="1" ht="30" customHeight="1">
      <c r="A94" s="2021"/>
      <c r="B94" s="1011" t="s">
        <v>1538</v>
      </c>
      <c r="C94" s="1009">
        <f t="shared" si="5"/>
        <v>0</v>
      </c>
      <c r="D94" s="1009">
        <v>0</v>
      </c>
      <c r="E94" s="1009">
        <v>0</v>
      </c>
      <c r="F94" s="1009">
        <v>0</v>
      </c>
      <c r="G94" s="1009">
        <v>0</v>
      </c>
      <c r="H94" s="1009">
        <v>0</v>
      </c>
      <c r="I94" s="1009">
        <v>0</v>
      </c>
      <c r="J94" s="1009">
        <v>0</v>
      </c>
      <c r="K94" s="1009">
        <v>0</v>
      </c>
      <c r="L94" s="1009">
        <v>0</v>
      </c>
      <c r="M94" s="1009">
        <v>0</v>
      </c>
      <c r="N94" s="1009">
        <v>0</v>
      </c>
      <c r="O94" s="1009">
        <v>0</v>
      </c>
      <c r="P94" s="1009">
        <v>0</v>
      </c>
      <c r="Q94" s="1009">
        <v>0</v>
      </c>
      <c r="R94" s="1009">
        <v>0</v>
      </c>
      <c r="S94" s="1009">
        <v>0</v>
      </c>
      <c r="T94" s="1009">
        <v>0</v>
      </c>
      <c r="U94" s="1009">
        <v>0</v>
      </c>
      <c r="V94" s="1009">
        <v>0</v>
      </c>
      <c r="W94" s="1009">
        <v>0</v>
      </c>
      <c r="X94" s="1009">
        <v>0</v>
      </c>
      <c r="Y94" s="1009">
        <v>0</v>
      </c>
      <c r="Z94" s="1009">
        <v>0</v>
      </c>
      <c r="AA94" s="1009">
        <v>0</v>
      </c>
      <c r="AB94" s="1009">
        <v>0</v>
      </c>
      <c r="AC94" s="1009">
        <v>0</v>
      </c>
      <c r="AD94" s="1009">
        <v>0</v>
      </c>
      <c r="AE94" s="1009">
        <v>0</v>
      </c>
      <c r="AF94" s="1009">
        <v>0</v>
      </c>
      <c r="AG94" s="1009">
        <v>0</v>
      </c>
      <c r="AH94" s="1009">
        <v>0</v>
      </c>
    </row>
    <row r="95" spans="1:34" ht="19.5" customHeight="1">
      <c r="A95" s="2021"/>
      <c r="B95" s="1249" t="s">
        <v>952</v>
      </c>
      <c r="C95" s="1009">
        <f t="shared" si="5"/>
        <v>0</v>
      </c>
      <c r="D95" s="1009">
        <v>0</v>
      </c>
      <c r="E95" s="1009">
        <v>0</v>
      </c>
      <c r="F95" s="1009">
        <v>0</v>
      </c>
      <c r="G95" s="1009">
        <v>0</v>
      </c>
      <c r="H95" s="1009">
        <v>0</v>
      </c>
      <c r="I95" s="1009">
        <v>0</v>
      </c>
      <c r="J95" s="1009">
        <v>0</v>
      </c>
      <c r="K95" s="1009">
        <v>0</v>
      </c>
      <c r="L95" s="1009">
        <v>0</v>
      </c>
      <c r="M95" s="1009">
        <v>0</v>
      </c>
      <c r="N95" s="1009">
        <v>0</v>
      </c>
      <c r="O95" s="1009">
        <v>0</v>
      </c>
      <c r="P95" s="1009">
        <v>0</v>
      </c>
      <c r="Q95" s="1009">
        <v>0</v>
      </c>
      <c r="R95" s="1009">
        <v>0</v>
      </c>
      <c r="S95" s="1009">
        <v>0</v>
      </c>
      <c r="T95" s="1009">
        <v>0</v>
      </c>
      <c r="U95" s="1009">
        <v>0</v>
      </c>
      <c r="V95" s="1009">
        <v>0</v>
      </c>
      <c r="W95" s="1009">
        <v>0</v>
      </c>
      <c r="X95" s="1009">
        <v>0</v>
      </c>
      <c r="Y95" s="1009">
        <v>0</v>
      </c>
      <c r="Z95" s="1009">
        <v>0</v>
      </c>
      <c r="AA95" s="1009">
        <v>0</v>
      </c>
      <c r="AB95" s="1009">
        <v>0</v>
      </c>
      <c r="AC95" s="1009">
        <v>0</v>
      </c>
      <c r="AD95" s="1009">
        <v>0</v>
      </c>
      <c r="AE95" s="1009">
        <v>0</v>
      </c>
      <c r="AF95" s="1009">
        <v>0</v>
      </c>
      <c r="AG95" s="1009">
        <v>0</v>
      </c>
      <c r="AH95" s="1009">
        <v>0</v>
      </c>
    </row>
    <row r="96" spans="1:34" ht="19.5" customHeight="1">
      <c r="A96" s="2391" t="s">
        <v>867</v>
      </c>
      <c r="B96" s="1007" t="s">
        <v>41</v>
      </c>
      <c r="C96" s="1370">
        <f>SUM(D96:AH96)</f>
        <v>1183.92</v>
      </c>
      <c r="D96" s="1007">
        <f>SUM('유성구 배수관'!D97:'유성구 배수관'!D118)</f>
        <v>0</v>
      </c>
      <c r="E96" s="1007">
        <f>SUM('유성구 배수관'!E97:'유성구 배수관'!E118)</f>
        <v>0</v>
      </c>
      <c r="F96" s="1007">
        <f>SUM('유성구 배수관'!F97:'유성구 배수관'!F118)</f>
        <v>0</v>
      </c>
      <c r="G96" s="1007">
        <f>SUM('유성구 배수관'!G97:'유성구 배수관'!G118)</f>
        <v>0</v>
      </c>
      <c r="H96" s="1007">
        <f>SUM('유성구 배수관'!H97:'유성구 배수관'!H118)</f>
        <v>0</v>
      </c>
      <c r="I96" s="1007">
        <f>SUM('유성구 배수관'!I97:'유성구 배수관'!I118)</f>
        <v>0</v>
      </c>
      <c r="J96" s="1007">
        <f>SUM('유성구 배수관'!J97:'유성구 배수관'!J118)</f>
        <v>0</v>
      </c>
      <c r="K96" s="1007">
        <f>SUM('유성구 배수관'!K97:'유성구 배수관'!K118)</f>
        <v>0</v>
      </c>
      <c r="L96" s="1007">
        <f>SUM('유성구 배수관'!L97:'유성구 배수관'!L118)</f>
        <v>0</v>
      </c>
      <c r="M96" s="1007">
        <f>SUM('유성구 배수관'!M97:'유성구 배수관'!M118)</f>
        <v>0</v>
      </c>
      <c r="N96" s="1007">
        <f>SUM('유성구 배수관'!N97:'유성구 배수관'!N118)</f>
        <v>0</v>
      </c>
      <c r="O96" s="1007">
        <f>SUM('유성구 배수관'!O97:'유성구 배수관'!O118)</f>
        <v>0</v>
      </c>
      <c r="P96" s="1007">
        <f>SUM('유성구 배수관'!P97:'유성구 배수관'!P118)</f>
        <v>0</v>
      </c>
      <c r="Q96" s="1007">
        <f>SUM('유성구 배수관'!Q97:'유성구 배수관'!Q118)</f>
        <v>0</v>
      </c>
      <c r="R96" s="1007">
        <f>SUM('유성구 배수관'!R97:'유성구 배수관'!R118)</f>
        <v>0</v>
      </c>
      <c r="S96" s="1007">
        <f>SUM('유성구 배수관'!S97:'유성구 배수관'!S118)</f>
        <v>0</v>
      </c>
      <c r="T96" s="1007">
        <f>SUM('유성구 배수관'!T97:'유성구 배수관'!T118)</f>
        <v>0</v>
      </c>
      <c r="U96" s="1007">
        <f>SUM('유성구 배수관'!U97:'유성구 배수관'!U118)</f>
        <v>0</v>
      </c>
      <c r="V96" s="1007">
        <f>SUM('유성구 배수관'!V97:'유성구 배수관'!V118)</f>
        <v>0</v>
      </c>
      <c r="W96" s="1007">
        <f>SUM('유성구 배수관'!W97:'유성구 배수관'!W118)</f>
        <v>0</v>
      </c>
      <c r="X96" s="1007">
        <f>SUM('유성구 배수관'!X97:'유성구 배수관'!X118)</f>
        <v>210</v>
      </c>
      <c r="Y96" s="1007">
        <f>SUM('유성구 배수관'!Y97:'유성구 배수관'!Y118)</f>
        <v>0</v>
      </c>
      <c r="Z96" s="1007">
        <f>SUM('유성구 배수관'!Z97:'유성구 배수관'!Z118)</f>
        <v>0</v>
      </c>
      <c r="AA96" s="1007">
        <f>SUM('유성구 배수관'!AA97:'유성구 배수관'!AA118)</f>
        <v>0</v>
      </c>
      <c r="AB96" s="1007">
        <f>SUM('유성구 배수관'!AB97:'유성구 배수관'!AB118)</f>
        <v>0</v>
      </c>
      <c r="AC96" s="1007">
        <f>SUM('유성구 배수관'!AC97:'유성구 배수관'!AC118)</f>
        <v>335.25</v>
      </c>
      <c r="AD96" s="1007">
        <f>SUM('유성구 배수관'!AD97:'유성구 배수관'!AD118)</f>
        <v>93.36</v>
      </c>
      <c r="AE96" s="1007">
        <f>SUM('유성구 배수관'!AE97:'유성구 배수관'!AE118)</f>
        <v>28.61</v>
      </c>
      <c r="AF96" s="1007">
        <f>SUM('유성구 배수관'!AF97:'유성구 배수관'!AF118)</f>
        <v>205</v>
      </c>
      <c r="AG96" s="1007">
        <f>SUM('유성구 배수관'!AG97:'유성구 배수관'!AG118)</f>
        <v>0.28000000000000003</v>
      </c>
      <c r="AH96" s="1007">
        <f>SUM('유성구 배수관'!AH97:'유성구 배수관'!AH118)</f>
        <v>311.42</v>
      </c>
    </row>
    <row r="97" spans="1:34" ht="19.5" customHeight="1">
      <c r="A97" s="2391" t="s">
        <v>867</v>
      </c>
      <c r="B97" s="989" t="s">
        <v>951</v>
      </c>
      <c r="C97" s="1009">
        <f t="shared" si="5"/>
        <v>0.28000000000000003</v>
      </c>
      <c r="D97" s="1009">
        <v>0</v>
      </c>
      <c r="E97" s="1009">
        <v>0</v>
      </c>
      <c r="F97" s="1009">
        <v>0</v>
      </c>
      <c r="G97" s="1009">
        <v>0</v>
      </c>
      <c r="H97" s="1009">
        <v>0</v>
      </c>
      <c r="I97" s="1009">
        <v>0</v>
      </c>
      <c r="J97" s="1009">
        <v>0</v>
      </c>
      <c r="K97" s="1009">
        <v>0</v>
      </c>
      <c r="L97" s="1009">
        <v>0</v>
      </c>
      <c r="M97" s="1009">
        <v>0</v>
      </c>
      <c r="N97" s="1009">
        <v>0</v>
      </c>
      <c r="O97" s="1009">
        <v>0</v>
      </c>
      <c r="P97" s="1009">
        <v>0</v>
      </c>
      <c r="Q97" s="1009">
        <v>0</v>
      </c>
      <c r="R97" s="1009">
        <v>0</v>
      </c>
      <c r="S97" s="1009">
        <v>0</v>
      </c>
      <c r="T97" s="1009">
        <v>0</v>
      </c>
      <c r="U97" s="1009">
        <v>0</v>
      </c>
      <c r="V97" s="1009">
        <v>0</v>
      </c>
      <c r="W97" s="1009">
        <v>0</v>
      </c>
      <c r="X97" s="1009">
        <v>0</v>
      </c>
      <c r="Y97" s="1009">
        <v>0</v>
      </c>
      <c r="Z97" s="1009">
        <v>0</v>
      </c>
      <c r="AA97" s="1009">
        <v>0</v>
      </c>
      <c r="AB97" s="1009">
        <v>0</v>
      </c>
      <c r="AC97" s="1009">
        <v>0</v>
      </c>
      <c r="AD97" s="1009">
        <v>0</v>
      </c>
      <c r="AE97" s="1009">
        <v>0</v>
      </c>
      <c r="AF97" s="1009">
        <v>0</v>
      </c>
      <c r="AG97" s="1009">
        <v>0.28000000000000003</v>
      </c>
      <c r="AH97" s="1009">
        <v>0</v>
      </c>
    </row>
    <row r="98" spans="1:34" s="1707" customFormat="1" ht="32.4" customHeight="1">
      <c r="A98" s="2395"/>
      <c r="B98" s="989" t="s">
        <v>1537</v>
      </c>
      <c r="C98" s="1009">
        <f>SUM(D98:AH98)</f>
        <v>0</v>
      </c>
      <c r="D98" s="1009">
        <v>0</v>
      </c>
      <c r="E98" s="1009">
        <v>0</v>
      </c>
      <c r="F98" s="1009">
        <v>0</v>
      </c>
      <c r="G98" s="1009">
        <v>0</v>
      </c>
      <c r="H98" s="1009">
        <v>0</v>
      </c>
      <c r="I98" s="1009">
        <v>0</v>
      </c>
      <c r="J98" s="1009">
        <v>0</v>
      </c>
      <c r="K98" s="1009">
        <v>0</v>
      </c>
      <c r="L98" s="1009">
        <v>0</v>
      </c>
      <c r="M98" s="1009">
        <v>0</v>
      </c>
      <c r="N98" s="1009">
        <v>0</v>
      </c>
      <c r="O98" s="1009">
        <v>0</v>
      </c>
      <c r="P98" s="1009">
        <v>0</v>
      </c>
      <c r="Q98" s="1009">
        <v>0</v>
      </c>
      <c r="R98" s="1009">
        <v>0</v>
      </c>
      <c r="S98" s="1009">
        <v>0</v>
      </c>
      <c r="T98" s="1009">
        <v>0</v>
      </c>
      <c r="U98" s="1009">
        <v>0</v>
      </c>
      <c r="V98" s="1009">
        <v>0</v>
      </c>
      <c r="W98" s="1009">
        <v>0</v>
      </c>
      <c r="X98" s="1009">
        <v>0</v>
      </c>
      <c r="Y98" s="1009">
        <v>0</v>
      </c>
      <c r="Z98" s="1009">
        <v>0</v>
      </c>
      <c r="AA98" s="1009">
        <v>0</v>
      </c>
      <c r="AB98" s="1009">
        <v>0</v>
      </c>
      <c r="AC98" s="1009">
        <v>0</v>
      </c>
      <c r="AD98" s="1009">
        <v>0</v>
      </c>
      <c r="AE98" s="1009">
        <v>0</v>
      </c>
      <c r="AF98" s="1009">
        <v>0</v>
      </c>
      <c r="AG98" s="1009">
        <v>0</v>
      </c>
      <c r="AH98" s="1009">
        <v>0</v>
      </c>
    </row>
    <row r="99" spans="1:34" ht="30" customHeight="1">
      <c r="A99" s="2021"/>
      <c r="B99" s="989" t="s">
        <v>797</v>
      </c>
      <c r="C99" s="1009">
        <f t="shared" si="5"/>
        <v>0</v>
      </c>
      <c r="D99" s="1009">
        <v>0</v>
      </c>
      <c r="E99" s="1009">
        <v>0</v>
      </c>
      <c r="F99" s="1009">
        <v>0</v>
      </c>
      <c r="G99" s="1009">
        <v>0</v>
      </c>
      <c r="H99" s="1009">
        <v>0</v>
      </c>
      <c r="I99" s="1009">
        <v>0</v>
      </c>
      <c r="J99" s="1009">
        <v>0</v>
      </c>
      <c r="K99" s="1009">
        <v>0</v>
      </c>
      <c r="L99" s="1009">
        <v>0</v>
      </c>
      <c r="M99" s="1009">
        <v>0</v>
      </c>
      <c r="N99" s="1009">
        <v>0</v>
      </c>
      <c r="O99" s="1009">
        <v>0</v>
      </c>
      <c r="P99" s="1009">
        <v>0</v>
      </c>
      <c r="Q99" s="1009">
        <v>0</v>
      </c>
      <c r="R99" s="1009">
        <v>0</v>
      </c>
      <c r="S99" s="1009">
        <v>0</v>
      </c>
      <c r="T99" s="1009">
        <v>0</v>
      </c>
      <c r="U99" s="1009">
        <v>0</v>
      </c>
      <c r="V99" s="1009">
        <v>0</v>
      </c>
      <c r="W99" s="1009">
        <v>0</v>
      </c>
      <c r="X99" s="1009">
        <v>0</v>
      </c>
      <c r="Y99" s="1009">
        <v>0</v>
      </c>
      <c r="Z99" s="1009">
        <v>0</v>
      </c>
      <c r="AA99" s="1009">
        <v>0</v>
      </c>
      <c r="AB99" s="1009">
        <v>0</v>
      </c>
      <c r="AC99" s="1009">
        <v>0</v>
      </c>
      <c r="AD99" s="1009">
        <v>0</v>
      </c>
      <c r="AE99" s="1009">
        <v>0</v>
      </c>
      <c r="AF99" s="1009">
        <v>0</v>
      </c>
      <c r="AG99" s="1009">
        <v>0</v>
      </c>
      <c r="AH99" s="1009">
        <v>0</v>
      </c>
    </row>
    <row r="100" spans="1:34" ht="30" customHeight="1">
      <c r="A100" s="2021"/>
      <c r="B100" s="989" t="s">
        <v>798</v>
      </c>
      <c r="C100" s="1009">
        <f t="shared" si="5"/>
        <v>0</v>
      </c>
      <c r="D100" s="1009">
        <v>0</v>
      </c>
      <c r="E100" s="1009">
        <v>0</v>
      </c>
      <c r="F100" s="1009">
        <v>0</v>
      </c>
      <c r="G100" s="1009">
        <v>0</v>
      </c>
      <c r="H100" s="1009">
        <v>0</v>
      </c>
      <c r="I100" s="1009">
        <v>0</v>
      </c>
      <c r="J100" s="1009">
        <v>0</v>
      </c>
      <c r="K100" s="1009">
        <v>0</v>
      </c>
      <c r="L100" s="1009">
        <v>0</v>
      </c>
      <c r="M100" s="1009">
        <v>0</v>
      </c>
      <c r="N100" s="1009">
        <v>0</v>
      </c>
      <c r="O100" s="1009">
        <v>0</v>
      </c>
      <c r="P100" s="1009">
        <v>0</v>
      </c>
      <c r="Q100" s="1009">
        <v>0</v>
      </c>
      <c r="R100" s="1009">
        <v>0</v>
      </c>
      <c r="S100" s="1009">
        <v>0</v>
      </c>
      <c r="T100" s="1009">
        <v>0</v>
      </c>
      <c r="U100" s="1009">
        <v>0</v>
      </c>
      <c r="V100" s="1009">
        <v>0</v>
      </c>
      <c r="W100" s="1009">
        <v>0</v>
      </c>
      <c r="X100" s="1009">
        <v>0</v>
      </c>
      <c r="Y100" s="1009">
        <v>0</v>
      </c>
      <c r="Z100" s="1009">
        <v>0</v>
      </c>
      <c r="AA100" s="1009">
        <v>0</v>
      </c>
      <c r="AB100" s="1009">
        <v>0</v>
      </c>
      <c r="AC100" s="1009">
        <v>0</v>
      </c>
      <c r="AD100" s="1009">
        <v>0</v>
      </c>
      <c r="AE100" s="1009">
        <v>0</v>
      </c>
      <c r="AF100" s="1009">
        <v>0</v>
      </c>
      <c r="AG100" s="1009">
        <v>0</v>
      </c>
      <c r="AH100" s="1009">
        <v>0</v>
      </c>
    </row>
    <row r="101" spans="1:34" ht="30" customHeight="1">
      <c r="A101" s="2021"/>
      <c r="B101" s="989" t="s">
        <v>780</v>
      </c>
      <c r="C101" s="1009">
        <f t="shared" si="5"/>
        <v>13.940000000000001</v>
      </c>
      <c r="D101" s="1009">
        <v>0</v>
      </c>
      <c r="E101" s="1009">
        <v>0</v>
      </c>
      <c r="F101" s="1009">
        <v>0</v>
      </c>
      <c r="G101" s="1009">
        <v>0</v>
      </c>
      <c r="H101" s="1009">
        <v>0</v>
      </c>
      <c r="I101" s="1009">
        <v>0</v>
      </c>
      <c r="J101" s="1009">
        <v>0</v>
      </c>
      <c r="K101" s="1009">
        <v>0</v>
      </c>
      <c r="L101" s="1009">
        <v>0</v>
      </c>
      <c r="M101" s="1009">
        <v>0</v>
      </c>
      <c r="N101" s="1009">
        <v>0</v>
      </c>
      <c r="O101" s="1009">
        <v>0</v>
      </c>
      <c r="P101" s="1009">
        <v>0</v>
      </c>
      <c r="Q101" s="1009">
        <v>0</v>
      </c>
      <c r="R101" s="1009">
        <v>0</v>
      </c>
      <c r="S101" s="1009">
        <v>0</v>
      </c>
      <c r="T101" s="1009">
        <v>0</v>
      </c>
      <c r="U101" s="1009">
        <v>0</v>
      </c>
      <c r="V101" s="1009">
        <v>0</v>
      </c>
      <c r="W101" s="1009">
        <v>0</v>
      </c>
      <c r="X101" s="1009">
        <v>0</v>
      </c>
      <c r="Y101" s="1009">
        <v>0</v>
      </c>
      <c r="Z101" s="1009">
        <v>0</v>
      </c>
      <c r="AA101" s="1009">
        <v>0</v>
      </c>
      <c r="AB101" s="1009">
        <v>0</v>
      </c>
      <c r="AC101" s="1009">
        <v>0</v>
      </c>
      <c r="AD101" s="1009">
        <v>0</v>
      </c>
      <c r="AE101" s="1009">
        <v>2.54</v>
      </c>
      <c r="AF101" s="1009">
        <v>11.4</v>
      </c>
      <c r="AG101" s="1009">
        <v>0</v>
      </c>
      <c r="AH101" s="1009">
        <v>0</v>
      </c>
    </row>
    <row r="102" spans="1:34" ht="30" customHeight="1">
      <c r="A102" s="2021"/>
      <c r="B102" s="991" t="s">
        <v>781</v>
      </c>
      <c r="C102" s="1009">
        <f t="shared" si="5"/>
        <v>0</v>
      </c>
      <c r="D102" s="1009">
        <v>0</v>
      </c>
      <c r="E102" s="1009">
        <v>0</v>
      </c>
      <c r="F102" s="1009">
        <v>0</v>
      </c>
      <c r="G102" s="1009">
        <v>0</v>
      </c>
      <c r="H102" s="1009">
        <v>0</v>
      </c>
      <c r="I102" s="1009">
        <v>0</v>
      </c>
      <c r="J102" s="1009">
        <v>0</v>
      </c>
      <c r="K102" s="1009">
        <v>0</v>
      </c>
      <c r="L102" s="1009">
        <v>0</v>
      </c>
      <c r="M102" s="1009">
        <v>0</v>
      </c>
      <c r="N102" s="1009">
        <v>0</v>
      </c>
      <c r="O102" s="1009">
        <v>0</v>
      </c>
      <c r="P102" s="1009">
        <v>0</v>
      </c>
      <c r="Q102" s="1009">
        <v>0</v>
      </c>
      <c r="R102" s="1009">
        <v>0</v>
      </c>
      <c r="S102" s="1009">
        <v>0</v>
      </c>
      <c r="T102" s="1009">
        <v>0</v>
      </c>
      <c r="U102" s="1009">
        <v>0</v>
      </c>
      <c r="V102" s="1009">
        <v>0</v>
      </c>
      <c r="W102" s="1009">
        <v>0</v>
      </c>
      <c r="X102" s="1009">
        <v>0</v>
      </c>
      <c r="Y102" s="1009">
        <v>0</v>
      </c>
      <c r="Z102" s="1009">
        <v>0</v>
      </c>
      <c r="AA102" s="1009">
        <v>0</v>
      </c>
      <c r="AB102" s="1009">
        <v>0</v>
      </c>
      <c r="AC102" s="1009">
        <v>0</v>
      </c>
      <c r="AD102" s="1009">
        <v>0</v>
      </c>
      <c r="AE102" s="1009">
        <v>0</v>
      </c>
      <c r="AF102" s="1009">
        <v>0</v>
      </c>
      <c r="AG102" s="1009">
        <v>0</v>
      </c>
      <c r="AH102" s="1009">
        <v>0</v>
      </c>
    </row>
    <row r="103" spans="1:34" ht="30" customHeight="1">
      <c r="A103" s="2021"/>
      <c r="B103" s="991" t="s">
        <v>786</v>
      </c>
      <c r="C103" s="1009">
        <f t="shared" si="5"/>
        <v>428.61</v>
      </c>
      <c r="D103" s="1009">
        <v>0</v>
      </c>
      <c r="E103" s="1009">
        <v>0</v>
      </c>
      <c r="F103" s="1009">
        <v>0</v>
      </c>
      <c r="G103" s="1009">
        <v>0</v>
      </c>
      <c r="H103" s="1009">
        <v>0</v>
      </c>
      <c r="I103" s="1009">
        <v>0</v>
      </c>
      <c r="J103" s="1009">
        <v>0</v>
      </c>
      <c r="K103" s="1009">
        <v>0</v>
      </c>
      <c r="L103" s="1009">
        <v>0</v>
      </c>
      <c r="M103" s="1009">
        <v>0</v>
      </c>
      <c r="N103" s="1009">
        <v>0</v>
      </c>
      <c r="O103" s="1009">
        <v>0</v>
      </c>
      <c r="P103" s="1009">
        <v>0</v>
      </c>
      <c r="Q103" s="1009">
        <v>0</v>
      </c>
      <c r="R103" s="1009">
        <v>0</v>
      </c>
      <c r="S103" s="1009">
        <v>0</v>
      </c>
      <c r="T103" s="1009">
        <v>0</v>
      </c>
      <c r="U103" s="1009">
        <v>0</v>
      </c>
      <c r="V103" s="1009">
        <v>0</v>
      </c>
      <c r="W103" s="1009">
        <v>0</v>
      </c>
      <c r="X103" s="1009">
        <v>0</v>
      </c>
      <c r="Y103" s="1009">
        <v>0</v>
      </c>
      <c r="Z103" s="1009">
        <v>0</v>
      </c>
      <c r="AA103" s="1009">
        <v>0</v>
      </c>
      <c r="AB103" s="1009">
        <v>0</v>
      </c>
      <c r="AC103" s="1009">
        <v>335.25</v>
      </c>
      <c r="AD103" s="1009">
        <v>93.36</v>
      </c>
      <c r="AE103" s="1009">
        <v>0</v>
      </c>
      <c r="AF103" s="1009">
        <v>0</v>
      </c>
      <c r="AG103" s="1009">
        <v>0</v>
      </c>
      <c r="AH103" s="1009">
        <v>0</v>
      </c>
    </row>
    <row r="104" spans="1:34" ht="30" customHeight="1">
      <c r="A104" s="2021"/>
      <c r="B104" s="991" t="s">
        <v>799</v>
      </c>
      <c r="C104" s="1009">
        <f t="shared" si="5"/>
        <v>0</v>
      </c>
      <c r="D104" s="1009">
        <v>0</v>
      </c>
      <c r="E104" s="1009">
        <v>0</v>
      </c>
      <c r="F104" s="1009">
        <v>0</v>
      </c>
      <c r="G104" s="1009">
        <v>0</v>
      </c>
      <c r="H104" s="1009">
        <v>0</v>
      </c>
      <c r="I104" s="1009">
        <v>0</v>
      </c>
      <c r="J104" s="1009">
        <v>0</v>
      </c>
      <c r="K104" s="1009">
        <v>0</v>
      </c>
      <c r="L104" s="1009">
        <v>0</v>
      </c>
      <c r="M104" s="1009">
        <v>0</v>
      </c>
      <c r="N104" s="1009">
        <v>0</v>
      </c>
      <c r="O104" s="1009">
        <v>0</v>
      </c>
      <c r="P104" s="1009">
        <v>0</v>
      </c>
      <c r="Q104" s="1009">
        <v>0</v>
      </c>
      <c r="R104" s="1009">
        <v>0</v>
      </c>
      <c r="S104" s="1009">
        <v>0</v>
      </c>
      <c r="T104" s="1009">
        <v>0</v>
      </c>
      <c r="U104" s="1009">
        <v>0</v>
      </c>
      <c r="V104" s="1009">
        <v>0</v>
      </c>
      <c r="W104" s="1009">
        <v>0</v>
      </c>
      <c r="X104" s="1009">
        <v>0</v>
      </c>
      <c r="Y104" s="1009">
        <v>0</v>
      </c>
      <c r="Z104" s="1009">
        <v>0</v>
      </c>
      <c r="AA104" s="1009">
        <v>0</v>
      </c>
      <c r="AB104" s="1009">
        <v>0</v>
      </c>
      <c r="AC104" s="1009">
        <v>0</v>
      </c>
      <c r="AD104" s="1009">
        <v>0</v>
      </c>
      <c r="AE104" s="1009">
        <v>0</v>
      </c>
      <c r="AF104" s="1009">
        <v>0</v>
      </c>
      <c r="AG104" s="1009">
        <v>0</v>
      </c>
      <c r="AH104" s="1009">
        <v>0</v>
      </c>
    </row>
    <row r="105" spans="1:34" ht="30" customHeight="1">
      <c r="A105" s="2021"/>
      <c r="B105" s="991" t="s">
        <v>787</v>
      </c>
      <c r="C105" s="1009">
        <f t="shared" si="5"/>
        <v>0</v>
      </c>
      <c r="D105" s="1009">
        <v>0</v>
      </c>
      <c r="E105" s="1009">
        <v>0</v>
      </c>
      <c r="F105" s="1009">
        <v>0</v>
      </c>
      <c r="G105" s="1009">
        <v>0</v>
      </c>
      <c r="H105" s="1009">
        <v>0</v>
      </c>
      <c r="I105" s="1009">
        <v>0</v>
      </c>
      <c r="J105" s="1009">
        <v>0</v>
      </c>
      <c r="K105" s="1009">
        <v>0</v>
      </c>
      <c r="L105" s="1009">
        <v>0</v>
      </c>
      <c r="M105" s="1009">
        <v>0</v>
      </c>
      <c r="N105" s="1009">
        <v>0</v>
      </c>
      <c r="O105" s="1009">
        <v>0</v>
      </c>
      <c r="P105" s="1009">
        <v>0</v>
      </c>
      <c r="Q105" s="1009">
        <v>0</v>
      </c>
      <c r="R105" s="1009">
        <v>0</v>
      </c>
      <c r="S105" s="1009">
        <v>0</v>
      </c>
      <c r="T105" s="1009">
        <v>0</v>
      </c>
      <c r="U105" s="1009">
        <v>0</v>
      </c>
      <c r="V105" s="1009">
        <v>0</v>
      </c>
      <c r="W105" s="1009">
        <v>0</v>
      </c>
      <c r="X105" s="1009">
        <v>0</v>
      </c>
      <c r="Y105" s="1009">
        <v>0</v>
      </c>
      <c r="Z105" s="1009">
        <v>0</v>
      </c>
      <c r="AA105" s="1009">
        <v>0</v>
      </c>
      <c r="AB105" s="1009">
        <v>0</v>
      </c>
      <c r="AC105" s="1009">
        <v>0</v>
      </c>
      <c r="AD105" s="1009">
        <v>0</v>
      </c>
      <c r="AE105" s="1009">
        <v>0</v>
      </c>
      <c r="AF105" s="1009">
        <v>0</v>
      </c>
      <c r="AG105" s="1009">
        <v>0</v>
      </c>
      <c r="AH105" s="1009">
        <v>0</v>
      </c>
    </row>
    <row r="106" spans="1:34" s="1710" customFormat="1" ht="30" customHeight="1">
      <c r="A106" s="2021"/>
      <c r="B106" s="991" t="s">
        <v>1533</v>
      </c>
      <c r="C106" s="1009">
        <f t="shared" ref="C106" si="10">SUM(D106:AH106)</f>
        <v>0</v>
      </c>
      <c r="D106" s="1009">
        <v>0</v>
      </c>
      <c r="E106" s="1009">
        <v>0</v>
      </c>
      <c r="F106" s="1009">
        <v>0</v>
      </c>
      <c r="G106" s="1009">
        <v>0</v>
      </c>
      <c r="H106" s="1009">
        <v>0</v>
      </c>
      <c r="I106" s="1009">
        <v>0</v>
      </c>
      <c r="J106" s="1009">
        <v>0</v>
      </c>
      <c r="K106" s="1009">
        <v>0</v>
      </c>
      <c r="L106" s="1009">
        <v>0</v>
      </c>
      <c r="M106" s="1009">
        <v>0</v>
      </c>
      <c r="N106" s="1009">
        <v>0</v>
      </c>
      <c r="O106" s="1009">
        <v>0</v>
      </c>
      <c r="P106" s="1009">
        <v>0</v>
      </c>
      <c r="Q106" s="1009">
        <v>0</v>
      </c>
      <c r="R106" s="1009">
        <v>0</v>
      </c>
      <c r="S106" s="1009">
        <v>0</v>
      </c>
      <c r="T106" s="1009">
        <v>0</v>
      </c>
      <c r="U106" s="1009">
        <v>0</v>
      </c>
      <c r="V106" s="1009">
        <v>0</v>
      </c>
      <c r="W106" s="1009">
        <v>0</v>
      </c>
      <c r="X106" s="1009">
        <v>0</v>
      </c>
      <c r="Y106" s="1009">
        <v>0</v>
      </c>
      <c r="Z106" s="1009">
        <v>0</v>
      </c>
      <c r="AA106" s="1009">
        <v>0</v>
      </c>
      <c r="AB106" s="1009">
        <v>0</v>
      </c>
      <c r="AC106" s="1009">
        <v>0</v>
      </c>
      <c r="AD106" s="1009">
        <v>0</v>
      </c>
      <c r="AE106" s="1009">
        <v>0</v>
      </c>
      <c r="AF106" s="1009">
        <v>0</v>
      </c>
      <c r="AG106" s="1009">
        <v>0</v>
      </c>
      <c r="AH106" s="1009">
        <v>0</v>
      </c>
    </row>
    <row r="107" spans="1:34" ht="30" customHeight="1">
      <c r="A107" s="2021"/>
      <c r="B107" s="991" t="s">
        <v>800</v>
      </c>
      <c r="C107" s="1009">
        <f t="shared" si="5"/>
        <v>0</v>
      </c>
      <c r="D107" s="1009">
        <v>0</v>
      </c>
      <c r="E107" s="1009">
        <v>0</v>
      </c>
      <c r="F107" s="1009">
        <v>0</v>
      </c>
      <c r="G107" s="1009">
        <v>0</v>
      </c>
      <c r="H107" s="1009">
        <v>0</v>
      </c>
      <c r="I107" s="1009">
        <v>0</v>
      </c>
      <c r="J107" s="1009">
        <v>0</v>
      </c>
      <c r="K107" s="1009">
        <v>0</v>
      </c>
      <c r="L107" s="1009">
        <v>0</v>
      </c>
      <c r="M107" s="1009">
        <v>0</v>
      </c>
      <c r="N107" s="1009">
        <v>0</v>
      </c>
      <c r="O107" s="1009">
        <v>0</v>
      </c>
      <c r="P107" s="1009">
        <v>0</v>
      </c>
      <c r="Q107" s="1009">
        <v>0</v>
      </c>
      <c r="R107" s="1009">
        <v>0</v>
      </c>
      <c r="S107" s="1009">
        <v>0</v>
      </c>
      <c r="T107" s="1009">
        <v>0</v>
      </c>
      <c r="U107" s="1009">
        <v>0</v>
      </c>
      <c r="V107" s="1009">
        <v>0</v>
      </c>
      <c r="W107" s="1009">
        <v>0</v>
      </c>
      <c r="X107" s="1009">
        <v>0</v>
      </c>
      <c r="Y107" s="1009">
        <v>0</v>
      </c>
      <c r="Z107" s="1009">
        <v>0</v>
      </c>
      <c r="AA107" s="1009">
        <v>0</v>
      </c>
      <c r="AB107" s="1009">
        <v>0</v>
      </c>
      <c r="AC107" s="1009">
        <v>0</v>
      </c>
      <c r="AD107" s="1009">
        <v>0</v>
      </c>
      <c r="AE107" s="1009">
        <v>0</v>
      </c>
      <c r="AF107" s="1009">
        <v>0</v>
      </c>
      <c r="AG107" s="1009">
        <v>0</v>
      </c>
      <c r="AH107" s="1009">
        <v>0</v>
      </c>
    </row>
    <row r="108" spans="1:34" s="1710" customFormat="1" ht="30" customHeight="1">
      <c r="A108" s="2021"/>
      <c r="B108" s="989" t="s">
        <v>1535</v>
      </c>
      <c r="C108" s="1009">
        <f t="shared" ref="C108" si="11">SUM(D108:AH108)</f>
        <v>0</v>
      </c>
      <c r="D108" s="1009">
        <v>0</v>
      </c>
      <c r="E108" s="1009">
        <v>0</v>
      </c>
      <c r="F108" s="1009">
        <v>0</v>
      </c>
      <c r="G108" s="1009">
        <v>0</v>
      </c>
      <c r="H108" s="1009">
        <v>0</v>
      </c>
      <c r="I108" s="1009">
        <v>0</v>
      </c>
      <c r="J108" s="1009">
        <v>0</v>
      </c>
      <c r="K108" s="1009">
        <v>0</v>
      </c>
      <c r="L108" s="1009">
        <v>0</v>
      </c>
      <c r="M108" s="1009">
        <v>0</v>
      </c>
      <c r="N108" s="1009">
        <v>0</v>
      </c>
      <c r="O108" s="1009">
        <v>0</v>
      </c>
      <c r="P108" s="1009">
        <v>0</v>
      </c>
      <c r="Q108" s="1009">
        <v>0</v>
      </c>
      <c r="R108" s="1009">
        <v>0</v>
      </c>
      <c r="S108" s="1009">
        <v>0</v>
      </c>
      <c r="T108" s="1009">
        <v>0</v>
      </c>
      <c r="U108" s="1009">
        <v>0</v>
      </c>
      <c r="V108" s="1009">
        <v>0</v>
      </c>
      <c r="W108" s="1009">
        <v>0</v>
      </c>
      <c r="X108" s="1009">
        <v>0</v>
      </c>
      <c r="Y108" s="1009">
        <v>0</v>
      </c>
      <c r="Z108" s="1009">
        <v>0</v>
      </c>
      <c r="AA108" s="1009">
        <v>0</v>
      </c>
      <c r="AB108" s="1009">
        <v>0</v>
      </c>
      <c r="AC108" s="1009">
        <v>0</v>
      </c>
      <c r="AD108" s="1009">
        <v>0</v>
      </c>
      <c r="AE108" s="1009">
        <v>0</v>
      </c>
      <c r="AF108" s="1009">
        <v>0</v>
      </c>
      <c r="AG108" s="1009">
        <v>0</v>
      </c>
      <c r="AH108" s="1009">
        <v>0</v>
      </c>
    </row>
    <row r="109" spans="1:34" ht="30" customHeight="1">
      <c r="A109" s="2021"/>
      <c r="B109" s="995" t="s">
        <v>802</v>
      </c>
      <c r="C109" s="1009">
        <f t="shared" si="5"/>
        <v>0</v>
      </c>
      <c r="D109" s="1009">
        <v>0</v>
      </c>
      <c r="E109" s="1009">
        <v>0</v>
      </c>
      <c r="F109" s="1009">
        <v>0</v>
      </c>
      <c r="G109" s="1009">
        <v>0</v>
      </c>
      <c r="H109" s="1009">
        <v>0</v>
      </c>
      <c r="I109" s="1009">
        <v>0</v>
      </c>
      <c r="J109" s="1009">
        <v>0</v>
      </c>
      <c r="K109" s="1009">
        <v>0</v>
      </c>
      <c r="L109" s="1009">
        <v>0</v>
      </c>
      <c r="M109" s="1009">
        <v>0</v>
      </c>
      <c r="N109" s="1009">
        <v>0</v>
      </c>
      <c r="O109" s="1009">
        <v>0</v>
      </c>
      <c r="P109" s="1009">
        <v>0</v>
      </c>
      <c r="Q109" s="1009">
        <v>0</v>
      </c>
      <c r="R109" s="1009">
        <v>0</v>
      </c>
      <c r="S109" s="1009">
        <v>0</v>
      </c>
      <c r="T109" s="1009">
        <v>0</v>
      </c>
      <c r="U109" s="1009">
        <v>0</v>
      </c>
      <c r="V109" s="1009">
        <v>0</v>
      </c>
      <c r="W109" s="1009">
        <v>0</v>
      </c>
      <c r="X109" s="1009">
        <v>0</v>
      </c>
      <c r="Y109" s="1009">
        <v>0</v>
      </c>
      <c r="Z109" s="1009">
        <v>0</v>
      </c>
      <c r="AA109" s="1009">
        <v>0</v>
      </c>
      <c r="AB109" s="1009">
        <v>0</v>
      </c>
      <c r="AC109" s="1009">
        <v>0</v>
      </c>
      <c r="AD109" s="1009">
        <v>0</v>
      </c>
      <c r="AE109" s="1009">
        <v>0</v>
      </c>
      <c r="AF109" s="1009">
        <v>0</v>
      </c>
      <c r="AG109" s="1009">
        <v>0</v>
      </c>
      <c r="AH109" s="1009">
        <v>0</v>
      </c>
    </row>
    <row r="110" spans="1:34" ht="30" customHeight="1">
      <c r="A110" s="2021"/>
      <c r="B110" s="995" t="s">
        <v>803</v>
      </c>
      <c r="C110" s="1009">
        <f t="shared" si="5"/>
        <v>0</v>
      </c>
      <c r="D110" s="1009">
        <v>0</v>
      </c>
      <c r="E110" s="1009">
        <v>0</v>
      </c>
      <c r="F110" s="1009">
        <v>0</v>
      </c>
      <c r="G110" s="1009">
        <v>0</v>
      </c>
      <c r="H110" s="1009">
        <v>0</v>
      </c>
      <c r="I110" s="1009">
        <v>0</v>
      </c>
      <c r="J110" s="1009">
        <v>0</v>
      </c>
      <c r="K110" s="1009">
        <v>0</v>
      </c>
      <c r="L110" s="1009">
        <v>0</v>
      </c>
      <c r="M110" s="1009">
        <v>0</v>
      </c>
      <c r="N110" s="1009">
        <v>0</v>
      </c>
      <c r="O110" s="1009">
        <v>0</v>
      </c>
      <c r="P110" s="1009">
        <v>0</v>
      </c>
      <c r="Q110" s="1009">
        <v>0</v>
      </c>
      <c r="R110" s="1009">
        <v>0</v>
      </c>
      <c r="S110" s="1009">
        <v>0</v>
      </c>
      <c r="T110" s="1009">
        <v>0</v>
      </c>
      <c r="U110" s="1009">
        <v>0</v>
      </c>
      <c r="V110" s="1009">
        <v>0</v>
      </c>
      <c r="W110" s="1009">
        <v>0</v>
      </c>
      <c r="X110" s="1009">
        <v>0</v>
      </c>
      <c r="Y110" s="1009">
        <v>0</v>
      </c>
      <c r="Z110" s="1009">
        <v>0</v>
      </c>
      <c r="AA110" s="1009">
        <v>0</v>
      </c>
      <c r="AB110" s="1009">
        <v>0</v>
      </c>
      <c r="AC110" s="1009">
        <v>0</v>
      </c>
      <c r="AD110" s="1009">
        <v>0</v>
      </c>
      <c r="AE110" s="1009">
        <v>0</v>
      </c>
      <c r="AF110" s="1009">
        <v>0</v>
      </c>
      <c r="AG110" s="1009">
        <v>0</v>
      </c>
      <c r="AH110" s="1009">
        <v>0</v>
      </c>
    </row>
    <row r="111" spans="1:34" ht="30" customHeight="1">
      <c r="A111" s="2021"/>
      <c r="B111" s="1011" t="s">
        <v>804</v>
      </c>
      <c r="C111" s="1009">
        <f t="shared" ref="C111:C192" si="12">SUM(D111:AH111)</f>
        <v>0</v>
      </c>
      <c r="D111" s="1009">
        <v>0</v>
      </c>
      <c r="E111" s="1009">
        <v>0</v>
      </c>
      <c r="F111" s="1009">
        <v>0</v>
      </c>
      <c r="G111" s="1009">
        <v>0</v>
      </c>
      <c r="H111" s="1009">
        <v>0</v>
      </c>
      <c r="I111" s="1009">
        <v>0</v>
      </c>
      <c r="J111" s="1009">
        <v>0</v>
      </c>
      <c r="K111" s="1009">
        <v>0</v>
      </c>
      <c r="L111" s="1009">
        <v>0</v>
      </c>
      <c r="M111" s="1009">
        <v>0</v>
      </c>
      <c r="N111" s="1009">
        <v>0</v>
      </c>
      <c r="O111" s="1009">
        <v>0</v>
      </c>
      <c r="P111" s="1009">
        <v>0</v>
      </c>
      <c r="Q111" s="1009">
        <v>0</v>
      </c>
      <c r="R111" s="1009">
        <v>0</v>
      </c>
      <c r="S111" s="1009">
        <v>0</v>
      </c>
      <c r="T111" s="1009">
        <v>0</v>
      </c>
      <c r="U111" s="1009">
        <v>0</v>
      </c>
      <c r="V111" s="1009">
        <v>0</v>
      </c>
      <c r="W111" s="1009">
        <v>0</v>
      </c>
      <c r="X111" s="1009">
        <v>0</v>
      </c>
      <c r="Y111" s="1009">
        <v>0</v>
      </c>
      <c r="Z111" s="1009">
        <v>0</v>
      </c>
      <c r="AA111" s="1009">
        <v>0</v>
      </c>
      <c r="AB111" s="1009">
        <v>0</v>
      </c>
      <c r="AC111" s="1009">
        <v>0</v>
      </c>
      <c r="AD111" s="1009">
        <v>0</v>
      </c>
      <c r="AE111" s="1009">
        <v>0</v>
      </c>
      <c r="AF111" s="1009">
        <v>0</v>
      </c>
      <c r="AG111" s="1009">
        <v>0</v>
      </c>
      <c r="AH111" s="1009">
        <v>0</v>
      </c>
    </row>
    <row r="112" spans="1:34" ht="30" customHeight="1">
      <c r="A112" s="2021"/>
      <c r="B112" s="1011" t="s">
        <v>805</v>
      </c>
      <c r="C112" s="1009">
        <f t="shared" si="12"/>
        <v>0</v>
      </c>
      <c r="D112" s="1009">
        <v>0</v>
      </c>
      <c r="E112" s="1009">
        <v>0</v>
      </c>
      <c r="F112" s="1009">
        <v>0</v>
      </c>
      <c r="G112" s="1009">
        <v>0</v>
      </c>
      <c r="H112" s="1009">
        <v>0</v>
      </c>
      <c r="I112" s="1009">
        <v>0</v>
      </c>
      <c r="J112" s="1009">
        <v>0</v>
      </c>
      <c r="K112" s="1009">
        <v>0</v>
      </c>
      <c r="L112" s="1009">
        <v>0</v>
      </c>
      <c r="M112" s="1009">
        <v>0</v>
      </c>
      <c r="N112" s="1009">
        <v>0</v>
      </c>
      <c r="O112" s="1009">
        <v>0</v>
      </c>
      <c r="P112" s="1009">
        <v>0</v>
      </c>
      <c r="Q112" s="1009">
        <v>0</v>
      </c>
      <c r="R112" s="1009">
        <v>0</v>
      </c>
      <c r="S112" s="1009">
        <v>0</v>
      </c>
      <c r="T112" s="1009">
        <v>0</v>
      </c>
      <c r="U112" s="1009">
        <v>0</v>
      </c>
      <c r="V112" s="1009">
        <v>0</v>
      </c>
      <c r="W112" s="1009">
        <v>0</v>
      </c>
      <c r="X112" s="1009">
        <v>0</v>
      </c>
      <c r="Y112" s="1009">
        <v>0</v>
      </c>
      <c r="Z112" s="1009">
        <v>0</v>
      </c>
      <c r="AA112" s="1009">
        <v>0</v>
      </c>
      <c r="AB112" s="1009">
        <v>0</v>
      </c>
      <c r="AC112" s="1009">
        <v>0</v>
      </c>
      <c r="AD112" s="1009">
        <v>0</v>
      </c>
      <c r="AE112" s="1009">
        <v>0</v>
      </c>
      <c r="AF112" s="1009">
        <v>0</v>
      </c>
      <c r="AG112" s="1009">
        <v>0</v>
      </c>
      <c r="AH112" s="1009">
        <v>0</v>
      </c>
    </row>
    <row r="113" spans="1:34" s="1710" customFormat="1" ht="30" customHeight="1">
      <c r="A113" s="2021"/>
      <c r="B113" s="1011" t="s">
        <v>1536</v>
      </c>
      <c r="C113" s="1009">
        <f t="shared" si="12"/>
        <v>0</v>
      </c>
      <c r="D113" s="1009">
        <v>0</v>
      </c>
      <c r="E113" s="1009">
        <v>0</v>
      </c>
      <c r="F113" s="1009">
        <v>0</v>
      </c>
      <c r="G113" s="1009">
        <v>0</v>
      </c>
      <c r="H113" s="1009">
        <v>0</v>
      </c>
      <c r="I113" s="1009">
        <v>0</v>
      </c>
      <c r="J113" s="1009">
        <v>0</v>
      </c>
      <c r="K113" s="1009">
        <v>0</v>
      </c>
      <c r="L113" s="1009">
        <v>0</v>
      </c>
      <c r="M113" s="1009">
        <v>0</v>
      </c>
      <c r="N113" s="1009">
        <v>0</v>
      </c>
      <c r="O113" s="1009">
        <v>0</v>
      </c>
      <c r="P113" s="1009">
        <v>0</v>
      </c>
      <c r="Q113" s="1009">
        <v>0</v>
      </c>
      <c r="R113" s="1009">
        <v>0</v>
      </c>
      <c r="S113" s="1009">
        <v>0</v>
      </c>
      <c r="T113" s="1009">
        <v>0</v>
      </c>
      <c r="U113" s="1009">
        <v>0</v>
      </c>
      <c r="V113" s="1009">
        <v>0</v>
      </c>
      <c r="W113" s="1009">
        <v>0</v>
      </c>
      <c r="X113" s="1009">
        <v>0</v>
      </c>
      <c r="Y113" s="1009">
        <v>0</v>
      </c>
      <c r="Z113" s="1009">
        <v>0</v>
      </c>
      <c r="AA113" s="1009">
        <v>0</v>
      </c>
      <c r="AB113" s="1009">
        <v>0</v>
      </c>
      <c r="AC113" s="1009">
        <v>0</v>
      </c>
      <c r="AD113" s="1009">
        <v>0</v>
      </c>
      <c r="AE113" s="1009">
        <v>0</v>
      </c>
      <c r="AF113" s="1009">
        <v>0</v>
      </c>
      <c r="AG113" s="1009">
        <v>0</v>
      </c>
      <c r="AH113" s="1009">
        <v>0</v>
      </c>
    </row>
    <row r="114" spans="1:34" ht="30" customHeight="1">
      <c r="A114" s="2021"/>
      <c r="B114" s="995" t="s">
        <v>807</v>
      </c>
      <c r="C114" s="1009">
        <f t="shared" si="12"/>
        <v>441.47999999999996</v>
      </c>
      <c r="D114" s="1009">
        <v>0</v>
      </c>
      <c r="E114" s="1009">
        <v>0</v>
      </c>
      <c r="F114" s="1009">
        <v>0</v>
      </c>
      <c r="G114" s="1009">
        <v>0</v>
      </c>
      <c r="H114" s="1009">
        <v>0</v>
      </c>
      <c r="I114" s="1009">
        <v>0</v>
      </c>
      <c r="J114" s="1009">
        <v>0</v>
      </c>
      <c r="K114" s="1009">
        <v>0</v>
      </c>
      <c r="L114" s="1009">
        <v>0</v>
      </c>
      <c r="M114" s="1009">
        <v>0</v>
      </c>
      <c r="N114" s="1009">
        <v>0</v>
      </c>
      <c r="O114" s="1009">
        <v>0</v>
      </c>
      <c r="P114" s="1009">
        <v>0</v>
      </c>
      <c r="Q114" s="1009">
        <v>0</v>
      </c>
      <c r="R114" s="1009">
        <v>0</v>
      </c>
      <c r="S114" s="1009">
        <v>0</v>
      </c>
      <c r="T114" s="1009">
        <v>0</v>
      </c>
      <c r="U114" s="1009">
        <v>0</v>
      </c>
      <c r="V114" s="1009">
        <v>0</v>
      </c>
      <c r="W114" s="1009">
        <v>0</v>
      </c>
      <c r="X114" s="1009">
        <v>210</v>
      </c>
      <c r="Y114" s="1009">
        <v>0</v>
      </c>
      <c r="Z114" s="1009">
        <v>0</v>
      </c>
      <c r="AA114" s="1009">
        <v>0</v>
      </c>
      <c r="AB114" s="1009">
        <v>0</v>
      </c>
      <c r="AC114" s="1009">
        <v>0</v>
      </c>
      <c r="AD114" s="1009">
        <v>0</v>
      </c>
      <c r="AE114" s="1009">
        <v>26.07</v>
      </c>
      <c r="AF114" s="1009">
        <v>193.6</v>
      </c>
      <c r="AG114" s="1009">
        <v>0</v>
      </c>
      <c r="AH114" s="1009">
        <v>11.81</v>
      </c>
    </row>
    <row r="115" spans="1:34" ht="30" customHeight="1">
      <c r="A115" s="2021"/>
      <c r="B115" s="991" t="s">
        <v>808</v>
      </c>
      <c r="C115" s="1009">
        <f t="shared" si="12"/>
        <v>0</v>
      </c>
      <c r="D115" s="1009">
        <v>0</v>
      </c>
      <c r="E115" s="1009">
        <v>0</v>
      </c>
      <c r="F115" s="1009">
        <v>0</v>
      </c>
      <c r="G115" s="1009">
        <v>0</v>
      </c>
      <c r="H115" s="1009">
        <v>0</v>
      </c>
      <c r="I115" s="1009">
        <v>0</v>
      </c>
      <c r="J115" s="1009">
        <v>0</v>
      </c>
      <c r="K115" s="1009">
        <v>0</v>
      </c>
      <c r="L115" s="1009">
        <v>0</v>
      </c>
      <c r="M115" s="1009">
        <v>0</v>
      </c>
      <c r="N115" s="1009">
        <v>0</v>
      </c>
      <c r="O115" s="1009">
        <v>0</v>
      </c>
      <c r="P115" s="1009">
        <v>0</v>
      </c>
      <c r="Q115" s="1009">
        <v>0</v>
      </c>
      <c r="R115" s="1009">
        <v>0</v>
      </c>
      <c r="S115" s="1009">
        <v>0</v>
      </c>
      <c r="T115" s="1009">
        <v>0</v>
      </c>
      <c r="U115" s="1009">
        <v>0</v>
      </c>
      <c r="V115" s="1009">
        <v>0</v>
      </c>
      <c r="W115" s="1009">
        <v>0</v>
      </c>
      <c r="X115" s="1009">
        <v>0</v>
      </c>
      <c r="Y115" s="1009">
        <v>0</v>
      </c>
      <c r="Z115" s="1009">
        <v>0</v>
      </c>
      <c r="AA115" s="1009">
        <v>0</v>
      </c>
      <c r="AB115" s="1009">
        <v>0</v>
      </c>
      <c r="AC115" s="1009">
        <v>0</v>
      </c>
      <c r="AD115" s="1009">
        <v>0</v>
      </c>
      <c r="AE115" s="1009">
        <v>0</v>
      </c>
      <c r="AF115" s="1009">
        <v>0</v>
      </c>
      <c r="AG115" s="1009">
        <v>0</v>
      </c>
      <c r="AH115" s="1009">
        <v>0</v>
      </c>
    </row>
    <row r="116" spans="1:34" ht="30" customHeight="1">
      <c r="A116" s="2021"/>
      <c r="B116" s="1011" t="s">
        <v>821</v>
      </c>
      <c r="C116" s="1009">
        <f t="shared" si="12"/>
        <v>0</v>
      </c>
      <c r="D116" s="1009">
        <v>0</v>
      </c>
      <c r="E116" s="1009">
        <v>0</v>
      </c>
      <c r="F116" s="1009">
        <v>0</v>
      </c>
      <c r="G116" s="1009">
        <v>0</v>
      </c>
      <c r="H116" s="1009">
        <v>0</v>
      </c>
      <c r="I116" s="1009">
        <v>0</v>
      </c>
      <c r="J116" s="1009">
        <v>0</v>
      </c>
      <c r="K116" s="1009">
        <v>0</v>
      </c>
      <c r="L116" s="1009">
        <v>0</v>
      </c>
      <c r="M116" s="1009">
        <v>0</v>
      </c>
      <c r="N116" s="1009">
        <v>0</v>
      </c>
      <c r="O116" s="1009">
        <v>0</v>
      </c>
      <c r="P116" s="1009">
        <v>0</v>
      </c>
      <c r="Q116" s="1009">
        <v>0</v>
      </c>
      <c r="R116" s="1009">
        <v>0</v>
      </c>
      <c r="S116" s="1009">
        <v>0</v>
      </c>
      <c r="T116" s="1009">
        <v>0</v>
      </c>
      <c r="U116" s="1009">
        <v>0</v>
      </c>
      <c r="V116" s="1009">
        <v>0</v>
      </c>
      <c r="W116" s="1009">
        <v>0</v>
      </c>
      <c r="X116" s="1009">
        <v>0</v>
      </c>
      <c r="Y116" s="1009">
        <v>0</v>
      </c>
      <c r="Z116" s="1009">
        <v>0</v>
      </c>
      <c r="AA116" s="1009">
        <v>0</v>
      </c>
      <c r="AB116" s="1009">
        <v>0</v>
      </c>
      <c r="AC116" s="1009">
        <v>0</v>
      </c>
      <c r="AD116" s="1009">
        <v>0</v>
      </c>
      <c r="AE116" s="1009">
        <v>0</v>
      </c>
      <c r="AF116" s="1009">
        <v>0</v>
      </c>
      <c r="AG116" s="1009">
        <v>0</v>
      </c>
      <c r="AH116" s="1009">
        <v>0</v>
      </c>
    </row>
    <row r="117" spans="1:34" s="1708" customFormat="1" ht="30" customHeight="1">
      <c r="A117" s="2021"/>
      <c r="B117" s="1011" t="s">
        <v>1538</v>
      </c>
      <c r="C117" s="1009">
        <f t="shared" si="12"/>
        <v>0</v>
      </c>
      <c r="D117" s="1009">
        <v>0</v>
      </c>
      <c r="E117" s="1009">
        <v>0</v>
      </c>
      <c r="F117" s="1009">
        <v>0</v>
      </c>
      <c r="G117" s="1009">
        <v>0</v>
      </c>
      <c r="H117" s="1009">
        <v>0</v>
      </c>
      <c r="I117" s="1009">
        <v>0</v>
      </c>
      <c r="J117" s="1009">
        <v>0</v>
      </c>
      <c r="K117" s="1009">
        <v>0</v>
      </c>
      <c r="L117" s="1009">
        <v>0</v>
      </c>
      <c r="M117" s="1009">
        <v>0</v>
      </c>
      <c r="N117" s="1009">
        <v>0</v>
      </c>
      <c r="O117" s="1009">
        <v>0</v>
      </c>
      <c r="P117" s="1009">
        <v>0</v>
      </c>
      <c r="Q117" s="1009">
        <v>0</v>
      </c>
      <c r="R117" s="1009">
        <v>0</v>
      </c>
      <c r="S117" s="1009">
        <v>0</v>
      </c>
      <c r="T117" s="1009">
        <v>0</v>
      </c>
      <c r="U117" s="1009">
        <v>0</v>
      </c>
      <c r="V117" s="1009">
        <v>0</v>
      </c>
      <c r="W117" s="1009">
        <v>0</v>
      </c>
      <c r="X117" s="1009">
        <v>0</v>
      </c>
      <c r="Y117" s="1009">
        <v>0</v>
      </c>
      <c r="Z117" s="1009">
        <v>0</v>
      </c>
      <c r="AA117" s="1009">
        <v>0</v>
      </c>
      <c r="AB117" s="1009">
        <v>0</v>
      </c>
      <c r="AC117" s="1009">
        <v>0</v>
      </c>
      <c r="AD117" s="1009">
        <v>0</v>
      </c>
      <c r="AE117" s="1009">
        <v>0</v>
      </c>
      <c r="AF117" s="1009">
        <v>0</v>
      </c>
      <c r="AG117" s="1009">
        <v>0</v>
      </c>
      <c r="AH117" s="1009">
        <v>0</v>
      </c>
    </row>
    <row r="118" spans="1:34" ht="19.5" customHeight="1">
      <c r="A118" s="2021"/>
      <c r="B118" s="1249" t="s">
        <v>952</v>
      </c>
      <c r="C118" s="1009">
        <f>SUM(D118:AH118)</f>
        <v>299.61</v>
      </c>
      <c r="D118" s="1009">
        <v>0</v>
      </c>
      <c r="E118" s="1009">
        <v>0</v>
      </c>
      <c r="F118" s="1009">
        <v>0</v>
      </c>
      <c r="G118" s="1009">
        <v>0</v>
      </c>
      <c r="H118" s="1009">
        <v>0</v>
      </c>
      <c r="I118" s="1009">
        <v>0</v>
      </c>
      <c r="J118" s="1009">
        <v>0</v>
      </c>
      <c r="K118" s="1009">
        <v>0</v>
      </c>
      <c r="L118" s="1009">
        <v>0</v>
      </c>
      <c r="M118" s="1009">
        <v>0</v>
      </c>
      <c r="N118" s="1009">
        <v>0</v>
      </c>
      <c r="O118" s="1009">
        <v>0</v>
      </c>
      <c r="P118" s="1009">
        <v>0</v>
      </c>
      <c r="Q118" s="1009">
        <v>0</v>
      </c>
      <c r="R118" s="1009">
        <v>0</v>
      </c>
      <c r="S118" s="1009">
        <v>0</v>
      </c>
      <c r="T118" s="1009">
        <v>0</v>
      </c>
      <c r="U118" s="1009">
        <v>0</v>
      </c>
      <c r="V118" s="1009">
        <v>0</v>
      </c>
      <c r="W118" s="1009">
        <v>0</v>
      </c>
      <c r="X118" s="1009">
        <v>0</v>
      </c>
      <c r="Y118" s="1009">
        <v>0</v>
      </c>
      <c r="Z118" s="1009">
        <v>0</v>
      </c>
      <c r="AA118" s="1009">
        <v>0</v>
      </c>
      <c r="AB118" s="1009">
        <v>0</v>
      </c>
      <c r="AC118" s="1009">
        <v>0</v>
      </c>
      <c r="AD118" s="1009">
        <v>0</v>
      </c>
      <c r="AE118" s="1009">
        <v>0</v>
      </c>
      <c r="AF118" s="1009">
        <v>0</v>
      </c>
      <c r="AG118" s="1009">
        <v>0</v>
      </c>
      <c r="AH118" s="1009">
        <v>299.61</v>
      </c>
    </row>
    <row r="119" spans="1:34" ht="19.5" customHeight="1">
      <c r="A119" s="2391" t="s">
        <v>809</v>
      </c>
      <c r="B119" s="1007" t="s">
        <v>41</v>
      </c>
      <c r="C119" s="1370">
        <f t="shared" si="12"/>
        <v>51724.680000000008</v>
      </c>
      <c r="D119" s="1007">
        <f>SUM('유성구 배수관'!D120:'유성구 배수관'!D141)</f>
        <v>9919.84</v>
      </c>
      <c r="E119" s="1007">
        <f>SUM('유성구 배수관'!E120:'유성구 배수관'!E141)</f>
        <v>63.600000000000009</v>
      </c>
      <c r="F119" s="1007">
        <f>SUM('유성구 배수관'!F120:'유성구 배수관'!F141)</f>
        <v>29.33</v>
      </c>
      <c r="G119" s="1007">
        <f>SUM('유성구 배수관'!G120:'유성구 배수관'!G141)</f>
        <v>221.58999999999997</v>
      </c>
      <c r="H119" s="1007">
        <f>SUM('유성구 배수관'!H120:'유성구 배수관'!H141)</f>
        <v>634.13999999999987</v>
      </c>
      <c r="I119" s="1007">
        <f>SUM('유성구 배수관'!I120:'유성구 배수관'!I141)</f>
        <v>162.13</v>
      </c>
      <c r="J119" s="1007">
        <f>SUM('유성구 배수관'!J120:'유성구 배수관'!J141)</f>
        <v>28.490000000000002</v>
      </c>
      <c r="K119" s="1007">
        <f>SUM('유성구 배수관'!K120:'유성구 배수관'!K141)</f>
        <v>339.27000000000004</v>
      </c>
      <c r="L119" s="1007">
        <f>SUM('유성구 배수관'!L120:'유성구 배수관'!L141)</f>
        <v>5744.2800000000007</v>
      </c>
      <c r="M119" s="1007">
        <f>SUM('유성구 배수관'!M120:'유성구 배수관'!M141)</f>
        <v>2397.4100000000003</v>
      </c>
      <c r="N119" s="1007">
        <f>SUM('유성구 배수관'!N120:'유성구 배수관'!N141)</f>
        <v>1166.8900000000001</v>
      </c>
      <c r="O119" s="1007">
        <f>SUM('유성구 배수관'!O120:'유성구 배수관'!O141)</f>
        <v>9289.4500000000025</v>
      </c>
      <c r="P119" s="1007">
        <f>SUM('유성구 배수관'!P120:'유성구 배수관'!P141)</f>
        <v>1600.4499999999998</v>
      </c>
      <c r="Q119" s="1007">
        <f>SUM('유성구 배수관'!Q120:'유성구 배수관'!Q141)</f>
        <v>5175.0199999999977</v>
      </c>
      <c r="R119" s="1007">
        <f>SUM('유성구 배수관'!R120:'유성구 배수관'!R141)</f>
        <v>2513.2399999999998</v>
      </c>
      <c r="S119" s="1007">
        <f>SUM('유성구 배수관'!S120:'유성구 배수관'!S141)</f>
        <v>2734.0700000000006</v>
      </c>
      <c r="T119" s="1007">
        <f>SUM('유성구 배수관'!T120:'유성구 배수관'!T141)</f>
        <v>2879.5099999999998</v>
      </c>
      <c r="U119" s="1007">
        <f>SUM('유성구 배수관'!U120:'유성구 배수관'!U141)</f>
        <v>1205.5500000000004</v>
      </c>
      <c r="V119" s="1007">
        <f>SUM('유성구 배수관'!V120:'유성구 배수관'!V141)</f>
        <v>1722.2200000000003</v>
      </c>
      <c r="W119" s="1007">
        <f>SUM('유성구 배수관'!W120:'유성구 배수관'!W141)</f>
        <v>281.53999999999996</v>
      </c>
      <c r="X119" s="1007">
        <f>SUM('유성구 배수관'!X120:'유성구 배수관'!X141)</f>
        <v>355.04999999999995</v>
      </c>
      <c r="Y119" s="1007">
        <f>SUM('유성구 배수관'!Y120:'유성구 배수관'!Y141)</f>
        <v>924.43999999999994</v>
      </c>
      <c r="Z119" s="1007">
        <f>SUM('유성구 배수관'!Z120:'유성구 배수관'!Z141)</f>
        <v>137.54</v>
      </c>
      <c r="AA119" s="1007">
        <f>SUM('유성구 배수관'!AA120:'유성구 배수관'!AA141)</f>
        <v>733.32</v>
      </c>
      <c r="AB119" s="1007">
        <f>SUM('유성구 배수관'!AB120:'유성구 배수관'!AB141)</f>
        <v>91.75</v>
      </c>
      <c r="AC119" s="1007">
        <f>SUM('유성구 배수관'!AC120:'유성구 배수관'!AC141)</f>
        <v>98.07</v>
      </c>
      <c r="AD119" s="1007">
        <f>SUM('유성구 배수관'!AD120:'유성구 배수관'!AD141)</f>
        <v>921.1400000000001</v>
      </c>
      <c r="AE119" s="1007">
        <f>SUM('유성구 배수관'!AE120:'유성구 배수관'!AE141)</f>
        <v>114.58</v>
      </c>
      <c r="AF119" s="1007">
        <f>SUM('유성구 배수관'!AF120:'유성구 배수관'!AF141)</f>
        <v>65.78</v>
      </c>
      <c r="AG119" s="1007">
        <f>SUM('유성구 배수관'!AG120:'유성구 배수관'!AG141)</f>
        <v>47.9</v>
      </c>
      <c r="AH119" s="1007">
        <f>SUM('유성구 배수관'!AH120:'유성구 배수관'!AH141)</f>
        <v>127.08999999999999</v>
      </c>
    </row>
    <row r="120" spans="1:34" ht="19.5" customHeight="1">
      <c r="A120" s="2391" t="s">
        <v>809</v>
      </c>
      <c r="B120" s="989" t="s">
        <v>951</v>
      </c>
      <c r="C120" s="1009">
        <f t="shared" si="12"/>
        <v>150.69</v>
      </c>
      <c r="D120" s="1009">
        <v>0</v>
      </c>
      <c r="E120" s="1009"/>
      <c r="F120" s="1009"/>
      <c r="G120" s="1009"/>
      <c r="H120" s="1009"/>
      <c r="I120" s="1009"/>
      <c r="J120" s="1009"/>
      <c r="K120" s="1009"/>
      <c r="L120" s="1009"/>
      <c r="M120" s="1009"/>
      <c r="N120" s="1009"/>
      <c r="O120" s="1009"/>
      <c r="P120" s="1009"/>
      <c r="Q120" s="1009"/>
      <c r="R120" s="1009"/>
      <c r="S120" s="1009"/>
      <c r="T120" s="1009"/>
      <c r="U120" s="1009"/>
      <c r="V120" s="1009"/>
      <c r="W120" s="1009"/>
      <c r="X120" s="1009"/>
      <c r="Y120" s="1009">
        <v>0</v>
      </c>
      <c r="Z120" s="1009">
        <v>0</v>
      </c>
      <c r="AA120" s="1009">
        <v>0</v>
      </c>
      <c r="AB120" s="1009">
        <v>0</v>
      </c>
      <c r="AC120" s="1009">
        <v>0</v>
      </c>
      <c r="AD120" s="1009">
        <v>0</v>
      </c>
      <c r="AE120" s="1009">
        <v>0</v>
      </c>
      <c r="AF120" s="1009">
        <v>6.47</v>
      </c>
      <c r="AG120" s="1009">
        <v>21.65</v>
      </c>
      <c r="AH120" s="1009">
        <v>122.57</v>
      </c>
    </row>
    <row r="121" spans="1:34" s="1707" customFormat="1" ht="32.4" customHeight="1">
      <c r="A121" s="2395"/>
      <c r="B121" s="989" t="s">
        <v>1537</v>
      </c>
      <c r="C121" s="1009">
        <f>SUM(D121:AH121)</f>
        <v>0</v>
      </c>
      <c r="D121" s="1009">
        <v>0</v>
      </c>
      <c r="E121" s="1009">
        <v>0</v>
      </c>
      <c r="F121" s="1009">
        <v>0</v>
      </c>
      <c r="G121" s="1009">
        <v>0</v>
      </c>
      <c r="H121" s="1009">
        <v>0</v>
      </c>
      <c r="I121" s="1009">
        <v>0</v>
      </c>
      <c r="J121" s="1009">
        <v>0</v>
      </c>
      <c r="K121" s="1009">
        <v>0</v>
      </c>
      <c r="L121" s="1009">
        <v>0</v>
      </c>
      <c r="M121" s="1009">
        <v>0</v>
      </c>
      <c r="N121" s="1009">
        <v>0</v>
      </c>
      <c r="O121" s="1009">
        <v>0</v>
      </c>
      <c r="P121" s="1009">
        <v>0</v>
      </c>
      <c r="Q121" s="1009">
        <v>0</v>
      </c>
      <c r="R121" s="1009">
        <v>0</v>
      </c>
      <c r="S121" s="1009">
        <v>0</v>
      </c>
      <c r="T121" s="1009">
        <v>0</v>
      </c>
      <c r="U121" s="1009">
        <v>0</v>
      </c>
      <c r="V121" s="1009">
        <v>0</v>
      </c>
      <c r="W121" s="1009">
        <v>0</v>
      </c>
      <c r="X121" s="1009">
        <v>0</v>
      </c>
      <c r="Y121" s="1009">
        <v>0</v>
      </c>
      <c r="Z121" s="1009">
        <v>0</v>
      </c>
      <c r="AA121" s="1009">
        <v>0</v>
      </c>
      <c r="AB121" s="1009">
        <v>0</v>
      </c>
      <c r="AC121" s="1009">
        <v>0</v>
      </c>
      <c r="AD121" s="1009">
        <v>0</v>
      </c>
      <c r="AE121" s="1009">
        <v>0</v>
      </c>
      <c r="AF121" s="1009">
        <v>0</v>
      </c>
      <c r="AG121" s="1009">
        <v>0</v>
      </c>
      <c r="AH121" s="1009">
        <v>0</v>
      </c>
    </row>
    <row r="122" spans="1:34" ht="30" customHeight="1">
      <c r="A122" s="2021"/>
      <c r="B122" s="989" t="s">
        <v>797</v>
      </c>
      <c r="C122" s="1009">
        <f t="shared" si="12"/>
        <v>419</v>
      </c>
      <c r="D122" s="1009">
        <v>103.78</v>
      </c>
      <c r="E122" s="1372"/>
      <c r="F122" s="1372">
        <v>14.73</v>
      </c>
      <c r="G122" s="1372"/>
      <c r="H122" s="1372"/>
      <c r="I122" s="1372"/>
      <c r="J122" s="1372"/>
      <c r="K122" s="1372"/>
      <c r="L122" s="1372"/>
      <c r="M122" s="1372">
        <v>8</v>
      </c>
      <c r="N122" s="1372"/>
      <c r="O122" s="1372"/>
      <c r="P122" s="1372"/>
      <c r="Q122" s="1372"/>
      <c r="R122" s="1372"/>
      <c r="S122" s="1372"/>
      <c r="T122" s="1372">
        <v>3.69</v>
      </c>
      <c r="U122" s="1372"/>
      <c r="V122" s="1372">
        <v>7.11</v>
      </c>
      <c r="W122" s="1372">
        <v>1.54</v>
      </c>
      <c r="X122" s="1372"/>
      <c r="Y122" s="1009">
        <v>268.89999999999998</v>
      </c>
      <c r="Z122" s="1009">
        <v>0</v>
      </c>
      <c r="AA122" s="1009">
        <v>0</v>
      </c>
      <c r="AB122" s="1009">
        <v>0</v>
      </c>
      <c r="AC122" s="1009">
        <v>0</v>
      </c>
      <c r="AD122" s="1009">
        <v>0</v>
      </c>
      <c r="AE122" s="1009">
        <v>0</v>
      </c>
      <c r="AF122" s="1009">
        <v>0</v>
      </c>
      <c r="AG122" s="1009">
        <v>11.25</v>
      </c>
      <c r="AH122" s="1009">
        <v>0</v>
      </c>
    </row>
    <row r="123" spans="1:34" ht="30" customHeight="1">
      <c r="A123" s="2021"/>
      <c r="B123" s="989" t="s">
        <v>798</v>
      </c>
      <c r="C123" s="1009">
        <f t="shared" si="12"/>
        <v>0</v>
      </c>
      <c r="D123" s="1009">
        <v>0</v>
      </c>
      <c r="E123" s="1009"/>
      <c r="F123" s="1009"/>
      <c r="G123" s="1009"/>
      <c r="H123" s="1009"/>
      <c r="I123" s="1009"/>
      <c r="J123" s="1009"/>
      <c r="K123" s="1009"/>
      <c r="L123" s="1009"/>
      <c r="M123" s="1009"/>
      <c r="N123" s="1009"/>
      <c r="O123" s="1009"/>
      <c r="P123" s="1009"/>
      <c r="Q123" s="1009"/>
      <c r="R123" s="1009"/>
      <c r="S123" s="1009"/>
      <c r="T123" s="1009"/>
      <c r="U123" s="1009"/>
      <c r="V123" s="1009"/>
      <c r="W123" s="1009"/>
      <c r="X123" s="1009"/>
      <c r="Y123" s="1009">
        <v>0</v>
      </c>
      <c r="Z123" s="1009">
        <v>0</v>
      </c>
      <c r="AA123" s="1009">
        <v>0</v>
      </c>
      <c r="AB123" s="1009">
        <v>0</v>
      </c>
      <c r="AC123" s="1009">
        <v>0</v>
      </c>
      <c r="AD123" s="1009">
        <v>0</v>
      </c>
      <c r="AE123" s="1009">
        <v>0</v>
      </c>
      <c r="AF123" s="1009">
        <v>0</v>
      </c>
      <c r="AG123" s="1009">
        <v>0</v>
      </c>
      <c r="AH123" s="1009">
        <v>0</v>
      </c>
    </row>
    <row r="124" spans="1:34" ht="30" customHeight="1">
      <c r="A124" s="2021"/>
      <c r="B124" s="989" t="s">
        <v>780</v>
      </c>
      <c r="C124" s="1009">
        <f t="shared" si="12"/>
        <v>28256.23</v>
      </c>
      <c r="D124" s="1009">
        <v>9768.14</v>
      </c>
      <c r="E124" s="1372">
        <v>47.570000000000007</v>
      </c>
      <c r="F124" s="1372">
        <v>14.6</v>
      </c>
      <c r="G124" s="1372">
        <v>63.769999999999989</v>
      </c>
      <c r="H124" s="1372">
        <v>279.28999999999996</v>
      </c>
      <c r="I124" s="1372">
        <v>107.78999999999999</v>
      </c>
      <c r="J124" s="1372">
        <v>23.490000000000002</v>
      </c>
      <c r="K124" s="1372">
        <v>339.07000000000005</v>
      </c>
      <c r="L124" s="1372">
        <v>3762.0900000000006</v>
      </c>
      <c r="M124" s="1372">
        <v>306.65999999999997</v>
      </c>
      <c r="N124" s="1372">
        <v>183.66</v>
      </c>
      <c r="O124" s="1372">
        <v>552.46000000000026</v>
      </c>
      <c r="P124" s="1372">
        <v>1018.68</v>
      </c>
      <c r="Q124" s="1372">
        <v>5175.0199999999977</v>
      </c>
      <c r="R124" s="1372">
        <v>1891.17</v>
      </c>
      <c r="S124" s="1372">
        <v>400.59000000000009</v>
      </c>
      <c r="T124" s="1372">
        <v>114.57000000000002</v>
      </c>
      <c r="U124" s="1372">
        <v>543.0300000000002</v>
      </c>
      <c r="V124" s="1372">
        <v>1715.1100000000004</v>
      </c>
      <c r="W124" s="1372">
        <v>204.15999999999997</v>
      </c>
      <c r="X124" s="1372">
        <v>106.51999999999998</v>
      </c>
      <c r="Y124" s="1009">
        <v>364.03</v>
      </c>
      <c r="Z124" s="1009">
        <v>137.54</v>
      </c>
      <c r="AA124" s="1009">
        <v>75.23</v>
      </c>
      <c r="AB124" s="1009">
        <v>91.75</v>
      </c>
      <c r="AC124" s="1009">
        <v>97.14</v>
      </c>
      <c r="AD124" s="1009">
        <v>691.69</v>
      </c>
      <c r="AE124" s="1009">
        <v>114.58</v>
      </c>
      <c r="AF124" s="1009">
        <v>59.31</v>
      </c>
      <c r="AG124" s="1009">
        <v>3</v>
      </c>
      <c r="AH124" s="1009">
        <v>4.5199999999999996</v>
      </c>
    </row>
    <row r="125" spans="1:34" ht="30" customHeight="1">
      <c r="A125" s="2021"/>
      <c r="B125" s="991" t="s">
        <v>781</v>
      </c>
      <c r="C125" s="1009">
        <f t="shared" si="12"/>
        <v>5.91</v>
      </c>
      <c r="D125" s="1009">
        <v>0</v>
      </c>
      <c r="E125" s="1009"/>
      <c r="F125" s="1009"/>
      <c r="G125" s="1009"/>
      <c r="H125" s="1009"/>
      <c r="I125" s="1009"/>
      <c r="J125" s="1009"/>
      <c r="K125" s="1009"/>
      <c r="L125" s="1009"/>
      <c r="M125" s="1009"/>
      <c r="N125" s="1009"/>
      <c r="O125" s="1009"/>
      <c r="P125" s="1009"/>
      <c r="Q125" s="1009"/>
      <c r="R125" s="1009"/>
      <c r="S125" s="1009"/>
      <c r="T125" s="1009"/>
      <c r="U125" s="1009"/>
      <c r="V125" s="1009"/>
      <c r="W125" s="1009"/>
      <c r="X125" s="1009"/>
      <c r="Y125" s="1009">
        <v>5.91</v>
      </c>
      <c r="Z125" s="1009">
        <v>0</v>
      </c>
      <c r="AA125" s="1009">
        <v>0</v>
      </c>
      <c r="AB125" s="1009">
        <v>0</v>
      </c>
      <c r="AC125" s="1009">
        <v>0</v>
      </c>
      <c r="AD125" s="1009">
        <v>0</v>
      </c>
      <c r="AE125" s="1009">
        <v>0</v>
      </c>
      <c r="AF125" s="1009">
        <v>0</v>
      </c>
      <c r="AG125" s="1009">
        <v>0</v>
      </c>
      <c r="AH125" s="1009">
        <v>0</v>
      </c>
    </row>
    <row r="126" spans="1:34" ht="30" customHeight="1">
      <c r="A126" s="2021"/>
      <c r="B126" s="991" t="s">
        <v>786</v>
      </c>
      <c r="C126" s="1009">
        <f t="shared" si="12"/>
        <v>0</v>
      </c>
      <c r="D126" s="1009">
        <v>0</v>
      </c>
      <c r="E126" s="1009"/>
      <c r="F126" s="1009"/>
      <c r="G126" s="1009"/>
      <c r="H126" s="1009"/>
      <c r="I126" s="1009"/>
      <c r="J126" s="1009"/>
      <c r="K126" s="1009"/>
      <c r="L126" s="1009"/>
      <c r="M126" s="1009"/>
      <c r="N126" s="1009"/>
      <c r="O126" s="1009"/>
      <c r="P126" s="1009"/>
      <c r="Q126" s="1009"/>
      <c r="R126" s="1009"/>
      <c r="S126" s="1009"/>
      <c r="T126" s="1009"/>
      <c r="U126" s="1009"/>
      <c r="V126" s="1009"/>
      <c r="W126" s="1009"/>
      <c r="X126" s="1009"/>
      <c r="Y126" s="1009">
        <v>0</v>
      </c>
      <c r="Z126" s="1009">
        <v>0</v>
      </c>
      <c r="AA126" s="1009">
        <v>0</v>
      </c>
      <c r="AB126" s="1009">
        <v>0</v>
      </c>
      <c r="AC126" s="1009">
        <v>0</v>
      </c>
      <c r="AD126" s="1009">
        <v>0</v>
      </c>
      <c r="AE126" s="1009">
        <v>0</v>
      </c>
      <c r="AF126" s="1009">
        <v>0</v>
      </c>
      <c r="AG126" s="1009">
        <v>0</v>
      </c>
      <c r="AH126" s="1009">
        <v>0</v>
      </c>
    </row>
    <row r="127" spans="1:34" ht="30" customHeight="1">
      <c r="A127" s="2021"/>
      <c r="B127" s="991" t="s">
        <v>799</v>
      </c>
      <c r="C127" s="1009">
        <f t="shared" si="12"/>
        <v>6466.760000000002</v>
      </c>
      <c r="D127" s="1009">
        <v>0</v>
      </c>
      <c r="E127" s="1372">
        <v>3.37</v>
      </c>
      <c r="F127" s="1372"/>
      <c r="G127" s="1372">
        <v>157.82</v>
      </c>
      <c r="H127" s="1372">
        <v>262.09999999999997</v>
      </c>
      <c r="I127" s="1372">
        <v>54.34</v>
      </c>
      <c r="J127" s="1372"/>
      <c r="K127" s="1372">
        <v>0.2</v>
      </c>
      <c r="L127" s="1372">
        <v>997.46</v>
      </c>
      <c r="M127" s="1372">
        <v>1483.14</v>
      </c>
      <c r="N127" s="1372"/>
      <c r="O127" s="1372">
        <v>2922.9200000000014</v>
      </c>
      <c r="P127" s="1372">
        <v>292.42999999999995</v>
      </c>
      <c r="Q127" s="1372"/>
      <c r="R127" s="1372">
        <v>4.0699999999999994</v>
      </c>
      <c r="S127" s="1372">
        <v>283.02999999999997</v>
      </c>
      <c r="T127" s="1372">
        <v>5.88</v>
      </c>
      <c r="U127" s="1372"/>
      <c r="V127" s="1372"/>
      <c r="W127" s="1372"/>
      <c r="X127" s="1372"/>
      <c r="Y127" s="1009">
        <v>0</v>
      </c>
      <c r="Z127" s="1009">
        <v>0</v>
      </c>
      <c r="AA127" s="1009">
        <v>0</v>
      </c>
      <c r="AB127" s="1009">
        <v>0</v>
      </c>
      <c r="AC127" s="1009">
        <v>0</v>
      </c>
      <c r="AD127" s="1009">
        <v>0</v>
      </c>
      <c r="AE127" s="1009">
        <v>0</v>
      </c>
      <c r="AF127" s="1009">
        <v>0</v>
      </c>
      <c r="AG127" s="1009">
        <v>0</v>
      </c>
      <c r="AH127" s="1009">
        <v>0</v>
      </c>
    </row>
    <row r="128" spans="1:34" ht="30" customHeight="1">
      <c r="A128" s="2021"/>
      <c r="B128" s="991" t="s">
        <v>787</v>
      </c>
      <c r="C128" s="1009">
        <f t="shared" si="12"/>
        <v>4585.33</v>
      </c>
      <c r="D128" s="1009">
        <v>0</v>
      </c>
      <c r="E128" s="1372"/>
      <c r="F128" s="1372"/>
      <c r="G128" s="1372"/>
      <c r="H128" s="1372"/>
      <c r="I128" s="1372"/>
      <c r="J128" s="1372"/>
      <c r="K128" s="1372"/>
      <c r="L128" s="1372">
        <v>202.07</v>
      </c>
      <c r="M128" s="1372"/>
      <c r="N128" s="1372"/>
      <c r="O128" s="1372">
        <v>4378.7000000000007</v>
      </c>
      <c r="P128" s="1372"/>
      <c r="Q128" s="1372"/>
      <c r="R128" s="1372"/>
      <c r="S128" s="1372"/>
      <c r="T128" s="1372"/>
      <c r="U128" s="1372">
        <v>1.73</v>
      </c>
      <c r="V128" s="1372"/>
      <c r="W128" s="1372"/>
      <c r="X128" s="1372"/>
      <c r="Y128" s="1009">
        <v>0</v>
      </c>
      <c r="Z128" s="1009">
        <v>0</v>
      </c>
      <c r="AA128" s="1009">
        <v>2.83</v>
      </c>
      <c r="AB128" s="1009">
        <v>0</v>
      </c>
      <c r="AC128" s="1009">
        <v>0</v>
      </c>
      <c r="AD128" s="1009">
        <v>0</v>
      </c>
      <c r="AE128" s="1009">
        <v>0</v>
      </c>
      <c r="AF128" s="1009">
        <v>0</v>
      </c>
      <c r="AG128" s="1009">
        <v>0</v>
      </c>
      <c r="AH128" s="1009">
        <v>0</v>
      </c>
    </row>
    <row r="129" spans="1:34" s="1710" customFormat="1" ht="30" customHeight="1">
      <c r="A129" s="2021"/>
      <c r="B129" s="991" t="s">
        <v>1533</v>
      </c>
      <c r="C129" s="1009">
        <f t="shared" si="12"/>
        <v>0</v>
      </c>
      <c r="D129" s="1009">
        <v>0</v>
      </c>
      <c r="E129" s="1009">
        <v>0</v>
      </c>
      <c r="F129" s="1009">
        <v>0</v>
      </c>
      <c r="G129" s="1009">
        <v>0</v>
      </c>
      <c r="H129" s="1009">
        <v>0</v>
      </c>
      <c r="I129" s="1009">
        <v>0</v>
      </c>
      <c r="J129" s="1009">
        <v>0</v>
      </c>
      <c r="K129" s="1009">
        <v>0</v>
      </c>
      <c r="L129" s="1009">
        <v>0</v>
      </c>
      <c r="M129" s="1009">
        <v>0</v>
      </c>
      <c r="N129" s="1009">
        <v>0</v>
      </c>
      <c r="O129" s="1009">
        <v>0</v>
      </c>
      <c r="P129" s="1009">
        <v>0</v>
      </c>
      <c r="Q129" s="1009">
        <v>0</v>
      </c>
      <c r="R129" s="1009">
        <v>0</v>
      </c>
      <c r="S129" s="1009">
        <v>0</v>
      </c>
      <c r="T129" s="1009">
        <v>0</v>
      </c>
      <c r="U129" s="1009">
        <v>0</v>
      </c>
      <c r="V129" s="1009">
        <v>0</v>
      </c>
      <c r="W129" s="1009">
        <v>0</v>
      </c>
      <c r="X129" s="1009">
        <v>0</v>
      </c>
      <c r="Y129" s="1009">
        <v>0</v>
      </c>
      <c r="Z129" s="1009">
        <v>0</v>
      </c>
      <c r="AA129" s="1009">
        <v>0</v>
      </c>
      <c r="AB129" s="1009">
        <v>0</v>
      </c>
      <c r="AC129" s="1009">
        <v>0</v>
      </c>
      <c r="AD129" s="1009">
        <v>0</v>
      </c>
      <c r="AE129" s="1009">
        <v>0</v>
      </c>
      <c r="AF129" s="1009">
        <v>0</v>
      </c>
      <c r="AG129" s="1009">
        <v>0</v>
      </c>
      <c r="AH129" s="1009">
        <v>0</v>
      </c>
    </row>
    <row r="130" spans="1:34" ht="30" customHeight="1">
      <c r="A130" s="2021"/>
      <c r="B130" s="991" t="s">
        <v>800</v>
      </c>
      <c r="C130" s="1009">
        <f t="shared" si="12"/>
        <v>0</v>
      </c>
      <c r="D130" s="1009">
        <v>0</v>
      </c>
      <c r="E130" s="1009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  <c r="K130" s="1009">
        <v>0</v>
      </c>
      <c r="L130" s="1009">
        <v>0</v>
      </c>
      <c r="M130" s="1009">
        <v>0</v>
      </c>
      <c r="N130" s="1009">
        <v>0</v>
      </c>
      <c r="O130" s="1009">
        <v>0</v>
      </c>
      <c r="P130" s="1009">
        <v>0</v>
      </c>
      <c r="Q130" s="1009">
        <v>0</v>
      </c>
      <c r="R130" s="1009">
        <v>0</v>
      </c>
      <c r="S130" s="1009">
        <v>0</v>
      </c>
      <c r="T130" s="1009">
        <v>0</v>
      </c>
      <c r="U130" s="1009">
        <v>0</v>
      </c>
      <c r="V130" s="1009">
        <v>0</v>
      </c>
      <c r="W130" s="1009">
        <v>0</v>
      </c>
      <c r="X130" s="1009">
        <v>0</v>
      </c>
      <c r="Y130" s="1009">
        <v>0</v>
      </c>
      <c r="Z130" s="1009">
        <v>0</v>
      </c>
      <c r="AA130" s="1009">
        <v>0</v>
      </c>
      <c r="AB130" s="1009">
        <v>0</v>
      </c>
      <c r="AC130" s="1009">
        <v>0</v>
      </c>
      <c r="AD130" s="1009">
        <v>0</v>
      </c>
      <c r="AE130" s="1009">
        <v>0</v>
      </c>
      <c r="AF130" s="1009">
        <v>0</v>
      </c>
      <c r="AG130" s="1009">
        <v>0</v>
      </c>
      <c r="AH130" s="1009">
        <v>0</v>
      </c>
    </row>
    <row r="131" spans="1:34" s="1710" customFormat="1" ht="30" customHeight="1">
      <c r="A131" s="2021"/>
      <c r="B131" s="989" t="s">
        <v>1535</v>
      </c>
      <c r="C131" s="1009">
        <f t="shared" si="12"/>
        <v>0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  <c r="K131" s="1009">
        <v>0</v>
      </c>
      <c r="L131" s="1009">
        <v>0</v>
      </c>
      <c r="M131" s="1009">
        <v>0</v>
      </c>
      <c r="N131" s="1009">
        <v>0</v>
      </c>
      <c r="O131" s="1009">
        <v>0</v>
      </c>
      <c r="P131" s="1009">
        <v>0</v>
      </c>
      <c r="Q131" s="1009">
        <v>0</v>
      </c>
      <c r="R131" s="1009">
        <v>0</v>
      </c>
      <c r="S131" s="1009">
        <v>0</v>
      </c>
      <c r="T131" s="1009">
        <v>0</v>
      </c>
      <c r="U131" s="1009">
        <v>0</v>
      </c>
      <c r="V131" s="1009">
        <v>0</v>
      </c>
      <c r="W131" s="1009">
        <v>0</v>
      </c>
      <c r="X131" s="1009">
        <v>0</v>
      </c>
      <c r="Y131" s="1009">
        <v>0</v>
      </c>
      <c r="Z131" s="1009">
        <v>0</v>
      </c>
      <c r="AA131" s="1009">
        <v>0</v>
      </c>
      <c r="AB131" s="1009">
        <v>0</v>
      </c>
      <c r="AC131" s="1009">
        <v>0</v>
      </c>
      <c r="AD131" s="1009">
        <v>0</v>
      </c>
      <c r="AE131" s="1009">
        <v>0</v>
      </c>
      <c r="AF131" s="1009">
        <v>0</v>
      </c>
      <c r="AG131" s="1009">
        <v>0</v>
      </c>
      <c r="AH131" s="1009">
        <v>0</v>
      </c>
    </row>
    <row r="132" spans="1:34" ht="30" customHeight="1">
      <c r="A132" s="2021"/>
      <c r="B132" s="995" t="s">
        <v>802</v>
      </c>
      <c r="C132" s="1009">
        <f t="shared" si="12"/>
        <v>2.1</v>
      </c>
      <c r="D132" s="1009">
        <v>2.1</v>
      </c>
      <c r="E132" s="1009"/>
      <c r="F132" s="1009"/>
      <c r="G132" s="1009"/>
      <c r="H132" s="1009"/>
      <c r="I132" s="1009"/>
      <c r="J132" s="1009"/>
      <c r="K132" s="1009"/>
      <c r="L132" s="1009"/>
      <c r="M132" s="1009"/>
      <c r="N132" s="1009"/>
      <c r="O132" s="1009"/>
      <c r="P132" s="1009"/>
      <c r="Q132" s="1009"/>
      <c r="R132" s="1009"/>
      <c r="S132" s="1009"/>
      <c r="T132" s="1009"/>
      <c r="U132" s="1009"/>
      <c r="V132" s="1009"/>
      <c r="W132" s="1009"/>
      <c r="X132" s="1009"/>
      <c r="Y132" s="1009">
        <v>0</v>
      </c>
      <c r="Z132" s="1009">
        <v>0</v>
      </c>
      <c r="AA132" s="1009">
        <v>0</v>
      </c>
      <c r="AB132" s="1009">
        <v>0</v>
      </c>
      <c r="AC132" s="1009">
        <v>0</v>
      </c>
      <c r="AD132" s="1009">
        <v>0</v>
      </c>
      <c r="AE132" s="1009">
        <v>0</v>
      </c>
      <c r="AF132" s="1009">
        <v>0</v>
      </c>
      <c r="AG132" s="1009">
        <v>0</v>
      </c>
      <c r="AH132" s="1009">
        <v>0</v>
      </c>
    </row>
    <row r="133" spans="1:34" ht="30" customHeight="1">
      <c r="A133" s="2021"/>
      <c r="B133" s="995" t="s">
        <v>803</v>
      </c>
      <c r="C133" s="1009">
        <f t="shared" si="12"/>
        <v>4089.45</v>
      </c>
      <c r="D133" s="1009">
        <v>45.82</v>
      </c>
      <c r="E133" s="1372">
        <v>12.66</v>
      </c>
      <c r="F133" s="1372"/>
      <c r="G133" s="1372"/>
      <c r="H133" s="1372"/>
      <c r="I133" s="1372"/>
      <c r="J133" s="1372">
        <v>5</v>
      </c>
      <c r="K133" s="1372"/>
      <c r="L133" s="1372">
        <v>782.66000000000008</v>
      </c>
      <c r="M133" s="1372">
        <v>599.61</v>
      </c>
      <c r="N133" s="1372">
        <v>983.23</v>
      </c>
      <c r="O133" s="1372">
        <v>1371.1299999999999</v>
      </c>
      <c r="P133" s="1372">
        <v>289.34000000000003</v>
      </c>
      <c r="Q133" s="1372"/>
      <c r="R133" s="1372"/>
      <c r="S133" s="1372"/>
      <c r="T133" s="1372"/>
      <c r="U133" s="1372"/>
      <c r="V133" s="1372"/>
      <c r="W133" s="1372"/>
      <c r="X133" s="1372"/>
      <c r="Y133" s="1009">
        <v>0</v>
      </c>
      <c r="Z133" s="1009">
        <v>0</v>
      </c>
      <c r="AA133" s="1009">
        <v>0</v>
      </c>
      <c r="AB133" s="1009">
        <v>0</v>
      </c>
      <c r="AC133" s="1009">
        <v>0</v>
      </c>
      <c r="AD133" s="1009">
        <v>0</v>
      </c>
      <c r="AE133" s="1009">
        <v>0</v>
      </c>
      <c r="AF133" s="1009">
        <v>0</v>
      </c>
      <c r="AG133" s="1009">
        <v>0</v>
      </c>
      <c r="AH133" s="1009">
        <v>0</v>
      </c>
    </row>
    <row r="134" spans="1:34" ht="30" customHeight="1">
      <c r="A134" s="2021"/>
      <c r="B134" s="1011" t="s">
        <v>804</v>
      </c>
      <c r="C134" s="1009">
        <f t="shared" si="12"/>
        <v>6189.64</v>
      </c>
      <c r="D134" s="1009">
        <v>0</v>
      </c>
      <c r="E134" s="1372"/>
      <c r="F134" s="1372"/>
      <c r="G134" s="1372"/>
      <c r="H134" s="1372"/>
      <c r="I134" s="1372"/>
      <c r="J134" s="1372"/>
      <c r="K134" s="1372"/>
      <c r="L134" s="1372"/>
      <c r="M134" s="1372"/>
      <c r="N134" s="1372"/>
      <c r="O134" s="1372">
        <v>64.239999999999995</v>
      </c>
      <c r="P134" s="1372"/>
      <c r="Q134" s="1372"/>
      <c r="R134" s="1372">
        <v>618</v>
      </c>
      <c r="S134" s="1372">
        <v>1804.4500000000003</v>
      </c>
      <c r="T134" s="1372">
        <v>1943.1599999999999</v>
      </c>
      <c r="U134" s="1372">
        <v>545.38</v>
      </c>
      <c r="V134" s="1372"/>
      <c r="W134" s="1372">
        <v>75.84</v>
      </c>
      <c r="X134" s="1372">
        <v>248.53</v>
      </c>
      <c r="Y134" s="1009">
        <v>0</v>
      </c>
      <c r="Z134" s="1009">
        <v>0</v>
      </c>
      <c r="AA134" s="1009">
        <v>648.17999999999995</v>
      </c>
      <c r="AB134" s="1009">
        <v>0</v>
      </c>
      <c r="AC134" s="1009">
        <v>0.41</v>
      </c>
      <c r="AD134" s="1009">
        <v>229.45</v>
      </c>
      <c r="AE134" s="1009">
        <v>0</v>
      </c>
      <c r="AF134" s="1009">
        <v>0</v>
      </c>
      <c r="AG134" s="1009">
        <v>12</v>
      </c>
      <c r="AH134" s="1009">
        <v>0</v>
      </c>
    </row>
    <row r="135" spans="1:34" ht="30" customHeight="1">
      <c r="A135" s="2021"/>
      <c r="B135" s="1011" t="s">
        <v>805</v>
      </c>
      <c r="C135" s="1009">
        <f t="shared" si="12"/>
        <v>1173.6200000000001</v>
      </c>
      <c r="D135" s="1009">
        <v>0</v>
      </c>
      <c r="E135" s="1372"/>
      <c r="F135" s="1372"/>
      <c r="G135" s="1372"/>
      <c r="H135" s="1372"/>
      <c r="I135" s="1372"/>
      <c r="J135" s="1372"/>
      <c r="K135" s="1372"/>
      <c r="L135" s="1372"/>
      <c r="M135" s="1372"/>
      <c r="N135" s="1372"/>
      <c r="O135" s="1372"/>
      <c r="P135" s="1372"/>
      <c r="Q135" s="1372"/>
      <c r="R135" s="1372"/>
      <c r="S135" s="1372">
        <v>246</v>
      </c>
      <c r="T135" s="1372">
        <v>812.21</v>
      </c>
      <c r="U135" s="1372">
        <v>115.41</v>
      </c>
      <c r="V135" s="1372"/>
      <c r="W135" s="1372"/>
      <c r="X135" s="1372"/>
      <c r="Y135" s="1009">
        <v>0</v>
      </c>
      <c r="Z135" s="1009">
        <v>0</v>
      </c>
      <c r="AA135" s="1009">
        <v>0</v>
      </c>
      <c r="AB135" s="1009">
        <v>0</v>
      </c>
      <c r="AC135" s="1009">
        <v>0</v>
      </c>
      <c r="AD135" s="1009">
        <v>0</v>
      </c>
      <c r="AE135" s="1009">
        <v>0</v>
      </c>
      <c r="AF135" s="1009">
        <v>0</v>
      </c>
      <c r="AG135" s="1009">
        <v>0</v>
      </c>
      <c r="AH135" s="1009">
        <v>0</v>
      </c>
    </row>
    <row r="136" spans="1:34" s="1710" customFormat="1" ht="30" customHeight="1">
      <c r="A136" s="2021"/>
      <c r="B136" s="1011" t="s">
        <v>1536</v>
      </c>
      <c r="C136" s="1009">
        <f t="shared" ref="C136" si="13">SUM(D136:AH136)</f>
        <v>0</v>
      </c>
      <c r="D136" s="1009">
        <v>0</v>
      </c>
      <c r="E136" s="1009">
        <v>0</v>
      </c>
      <c r="F136" s="1009">
        <v>0</v>
      </c>
      <c r="G136" s="1009">
        <v>0</v>
      </c>
      <c r="H136" s="1009">
        <v>0</v>
      </c>
      <c r="I136" s="1009">
        <v>0</v>
      </c>
      <c r="J136" s="1009">
        <v>0</v>
      </c>
      <c r="K136" s="1009">
        <v>0</v>
      </c>
      <c r="L136" s="1009">
        <v>0</v>
      </c>
      <c r="M136" s="1009">
        <v>0</v>
      </c>
      <c r="N136" s="1009">
        <v>0</v>
      </c>
      <c r="O136" s="1009">
        <v>0</v>
      </c>
      <c r="P136" s="1009">
        <v>0</v>
      </c>
      <c r="Q136" s="1009">
        <v>0</v>
      </c>
      <c r="R136" s="1009">
        <v>0</v>
      </c>
      <c r="S136" s="1009">
        <v>0</v>
      </c>
      <c r="T136" s="1009">
        <v>0</v>
      </c>
      <c r="U136" s="1009">
        <v>0</v>
      </c>
      <c r="V136" s="1009">
        <v>0</v>
      </c>
      <c r="W136" s="1009">
        <v>0</v>
      </c>
      <c r="X136" s="1009">
        <v>0</v>
      </c>
      <c r="Y136" s="1009">
        <v>0</v>
      </c>
      <c r="Z136" s="1009">
        <v>0</v>
      </c>
      <c r="AA136" s="1009">
        <v>0</v>
      </c>
      <c r="AB136" s="1009">
        <v>0</v>
      </c>
      <c r="AC136" s="1009">
        <v>0</v>
      </c>
      <c r="AD136" s="1009">
        <v>0</v>
      </c>
      <c r="AE136" s="1009">
        <v>0</v>
      </c>
      <c r="AF136" s="1009">
        <v>0</v>
      </c>
      <c r="AG136" s="1009">
        <v>0</v>
      </c>
      <c r="AH136" s="1009">
        <v>0</v>
      </c>
    </row>
    <row r="137" spans="1:34" ht="27" customHeight="1">
      <c r="A137" s="2021"/>
      <c r="B137" s="995" t="s">
        <v>807</v>
      </c>
      <c r="C137" s="1009">
        <f t="shared" si="12"/>
        <v>7.6</v>
      </c>
      <c r="D137" s="1009">
        <v>0</v>
      </c>
      <c r="E137" s="1009">
        <v>0</v>
      </c>
      <c r="F137" s="1009">
        <v>0</v>
      </c>
      <c r="G137" s="1009">
        <v>0</v>
      </c>
      <c r="H137" s="1009">
        <v>0</v>
      </c>
      <c r="I137" s="1009">
        <v>0</v>
      </c>
      <c r="J137" s="1009">
        <v>0</v>
      </c>
      <c r="K137" s="1009">
        <v>0</v>
      </c>
      <c r="L137" s="1009">
        <v>0</v>
      </c>
      <c r="M137" s="1009">
        <v>0</v>
      </c>
      <c r="N137" s="1009">
        <v>0</v>
      </c>
      <c r="O137" s="1009">
        <v>0</v>
      </c>
      <c r="P137" s="1009">
        <v>0</v>
      </c>
      <c r="Q137" s="1009">
        <v>0</v>
      </c>
      <c r="R137" s="1009">
        <v>0</v>
      </c>
      <c r="S137" s="1009">
        <v>0</v>
      </c>
      <c r="T137" s="1009">
        <v>0</v>
      </c>
      <c r="U137" s="1009">
        <v>0</v>
      </c>
      <c r="V137" s="1009">
        <v>0</v>
      </c>
      <c r="W137" s="1009">
        <v>0</v>
      </c>
      <c r="X137" s="1009">
        <v>0</v>
      </c>
      <c r="Y137" s="1009">
        <v>0</v>
      </c>
      <c r="Z137" s="1009">
        <v>0</v>
      </c>
      <c r="AA137" s="1009">
        <v>7.08</v>
      </c>
      <c r="AB137" s="1009">
        <v>0</v>
      </c>
      <c r="AC137" s="1009">
        <v>0.52</v>
      </c>
      <c r="AD137" s="1009">
        <v>0</v>
      </c>
      <c r="AE137" s="1009">
        <v>0</v>
      </c>
      <c r="AF137" s="1009">
        <v>0</v>
      </c>
      <c r="AG137" s="1009">
        <v>0</v>
      </c>
      <c r="AH137" s="1009">
        <v>0</v>
      </c>
    </row>
    <row r="138" spans="1:34" ht="30" customHeight="1">
      <c r="A138" s="2021"/>
      <c r="B138" s="991" t="s">
        <v>808</v>
      </c>
      <c r="C138" s="1009">
        <f t="shared" si="12"/>
        <v>378.35</v>
      </c>
      <c r="D138" s="1009">
        <v>0</v>
      </c>
      <c r="E138" s="1372"/>
      <c r="F138" s="1372"/>
      <c r="G138" s="1372"/>
      <c r="H138" s="1372">
        <v>92.75</v>
      </c>
      <c r="I138" s="1372"/>
      <c r="J138" s="1372"/>
      <c r="K138" s="1372"/>
      <c r="L138" s="1372"/>
      <c r="M138" s="1372"/>
      <c r="N138" s="1372"/>
      <c r="O138" s="1372"/>
      <c r="P138" s="1372"/>
      <c r="Q138" s="1372"/>
      <c r="R138" s="1372"/>
      <c r="S138" s="1372"/>
      <c r="T138" s="1372"/>
      <c r="U138" s="1372"/>
      <c r="V138" s="1372"/>
      <c r="W138" s="1372"/>
      <c r="X138" s="1372"/>
      <c r="Y138" s="1009">
        <v>285.60000000000002</v>
      </c>
      <c r="Z138" s="1009">
        <v>0</v>
      </c>
      <c r="AA138" s="1009">
        <v>0</v>
      </c>
      <c r="AB138" s="1009">
        <v>0</v>
      </c>
      <c r="AC138" s="1009">
        <v>0</v>
      </c>
      <c r="AD138" s="1009">
        <v>0</v>
      </c>
      <c r="AE138" s="1009">
        <v>0</v>
      </c>
      <c r="AF138" s="1009">
        <v>0</v>
      </c>
      <c r="AG138" s="1009">
        <v>0</v>
      </c>
      <c r="AH138" s="1009">
        <v>0</v>
      </c>
    </row>
    <row r="139" spans="1:34" ht="30" customHeight="1">
      <c r="A139" s="2021"/>
      <c r="B139" s="1011" t="s">
        <v>821</v>
      </c>
      <c r="C139" s="1009">
        <f t="shared" si="12"/>
        <v>0</v>
      </c>
      <c r="D139" s="1009">
        <v>0</v>
      </c>
      <c r="E139" s="1009"/>
      <c r="F139" s="1009"/>
      <c r="G139" s="1009"/>
      <c r="H139" s="1009"/>
      <c r="I139" s="1009"/>
      <c r="J139" s="1009"/>
      <c r="K139" s="1009"/>
      <c r="L139" s="1009"/>
      <c r="M139" s="1009"/>
      <c r="N139" s="1009"/>
      <c r="O139" s="1009"/>
      <c r="P139" s="1009"/>
      <c r="Q139" s="1009"/>
      <c r="R139" s="1009"/>
      <c r="S139" s="1009"/>
      <c r="T139" s="1009"/>
      <c r="U139" s="1009"/>
      <c r="V139" s="1009"/>
      <c r="W139" s="1009"/>
      <c r="X139" s="1009"/>
      <c r="Y139" s="1009">
        <v>0</v>
      </c>
      <c r="Z139" s="1009">
        <v>0</v>
      </c>
      <c r="AA139" s="1009">
        <v>0</v>
      </c>
      <c r="AB139" s="1009">
        <v>0</v>
      </c>
      <c r="AC139" s="1009">
        <v>0</v>
      </c>
      <c r="AD139" s="1009">
        <v>0</v>
      </c>
      <c r="AE139" s="1009">
        <v>0</v>
      </c>
      <c r="AF139" s="1009">
        <v>0</v>
      </c>
      <c r="AG139" s="1009">
        <v>0</v>
      </c>
      <c r="AH139" s="1009">
        <v>0</v>
      </c>
    </row>
    <row r="140" spans="1:34" s="1708" customFormat="1" ht="30" customHeight="1">
      <c r="A140" s="2021"/>
      <c r="B140" s="1011" t="s">
        <v>1538</v>
      </c>
      <c r="C140" s="1009">
        <f t="shared" ref="C140" si="14">SUM(D140:AH140)</f>
        <v>0</v>
      </c>
      <c r="D140" s="1009">
        <v>0</v>
      </c>
      <c r="E140" s="1009">
        <v>0</v>
      </c>
      <c r="F140" s="1009">
        <v>0</v>
      </c>
      <c r="G140" s="1009">
        <v>0</v>
      </c>
      <c r="H140" s="1009">
        <v>0</v>
      </c>
      <c r="I140" s="1009">
        <v>0</v>
      </c>
      <c r="J140" s="1009">
        <v>0</v>
      </c>
      <c r="K140" s="1009">
        <v>0</v>
      </c>
      <c r="L140" s="1009">
        <v>0</v>
      </c>
      <c r="M140" s="1009">
        <v>0</v>
      </c>
      <c r="N140" s="1009">
        <v>0</v>
      </c>
      <c r="O140" s="1009">
        <v>0</v>
      </c>
      <c r="P140" s="1009">
        <v>0</v>
      </c>
      <c r="Q140" s="1009">
        <v>0</v>
      </c>
      <c r="R140" s="1009">
        <v>0</v>
      </c>
      <c r="S140" s="1009">
        <v>0</v>
      </c>
      <c r="T140" s="1009">
        <v>0</v>
      </c>
      <c r="U140" s="1009">
        <v>0</v>
      </c>
      <c r="V140" s="1009">
        <v>0</v>
      </c>
      <c r="W140" s="1009">
        <v>0</v>
      </c>
      <c r="X140" s="1009">
        <v>0</v>
      </c>
      <c r="Y140" s="1009">
        <v>0</v>
      </c>
      <c r="Z140" s="1009">
        <v>0</v>
      </c>
      <c r="AA140" s="1009">
        <v>0</v>
      </c>
      <c r="AB140" s="1009">
        <v>0</v>
      </c>
      <c r="AC140" s="1009">
        <v>0</v>
      </c>
      <c r="AD140" s="1009">
        <v>0</v>
      </c>
      <c r="AE140" s="1009">
        <v>0</v>
      </c>
      <c r="AF140" s="1009">
        <v>0</v>
      </c>
      <c r="AG140" s="1009">
        <v>0</v>
      </c>
      <c r="AH140" s="1009">
        <v>0</v>
      </c>
    </row>
    <row r="141" spans="1:34" ht="19.5" customHeight="1">
      <c r="A141" s="2021"/>
      <c r="B141" s="1249" t="s">
        <v>952</v>
      </c>
      <c r="C141" s="1009">
        <f t="shared" si="12"/>
        <v>0</v>
      </c>
      <c r="D141" s="1009">
        <v>0</v>
      </c>
      <c r="E141" s="1009"/>
      <c r="F141" s="1009"/>
      <c r="G141" s="1009"/>
      <c r="H141" s="1009"/>
      <c r="I141" s="1009"/>
      <c r="J141" s="1009"/>
      <c r="K141" s="1009"/>
      <c r="L141" s="1009"/>
      <c r="M141" s="1009"/>
      <c r="N141" s="1009"/>
      <c r="O141" s="1009"/>
      <c r="P141" s="1009"/>
      <c r="Q141" s="1009"/>
      <c r="R141" s="1009"/>
      <c r="S141" s="1009"/>
      <c r="T141" s="1009"/>
      <c r="U141" s="1009"/>
      <c r="V141" s="1009"/>
      <c r="W141" s="1009"/>
      <c r="X141" s="1009"/>
      <c r="Y141" s="1009">
        <v>0</v>
      </c>
      <c r="Z141" s="1009">
        <v>0</v>
      </c>
      <c r="AA141" s="1009">
        <v>0</v>
      </c>
      <c r="AB141" s="1009">
        <v>0</v>
      </c>
      <c r="AC141" s="1009">
        <v>0</v>
      </c>
      <c r="AD141" s="1009">
        <v>0</v>
      </c>
      <c r="AE141" s="1009">
        <v>0</v>
      </c>
      <c r="AF141" s="1009">
        <v>0</v>
      </c>
      <c r="AG141" s="1009">
        <v>0</v>
      </c>
      <c r="AH141" s="1009">
        <v>0</v>
      </c>
    </row>
    <row r="142" spans="1:34" ht="19.5" customHeight="1">
      <c r="A142" s="2391" t="s">
        <v>789</v>
      </c>
      <c r="B142" s="1007" t="s">
        <v>41</v>
      </c>
      <c r="C142" s="1370">
        <f t="shared" si="12"/>
        <v>214708.93999999994</v>
      </c>
      <c r="D142" s="1007">
        <f>SUM('유성구 배수관'!D143:'유성구 배수관'!D164)</f>
        <v>10308.440000000002</v>
      </c>
      <c r="E142" s="1007">
        <f>SUM('유성구 배수관'!E143:'유성구 배수관'!E164)</f>
        <v>248.39</v>
      </c>
      <c r="F142" s="1007">
        <f>SUM('유성구 배수관'!F143:'유성구 배수관'!F164)</f>
        <v>211.55</v>
      </c>
      <c r="G142" s="1007">
        <f>SUM('유성구 배수관'!G143:'유성구 배수관'!G164)</f>
        <v>975.26999999999987</v>
      </c>
      <c r="H142" s="1007">
        <f>SUM('유성구 배수관'!H143:'유성구 배수관'!H164)</f>
        <v>1832.48</v>
      </c>
      <c r="I142" s="1007">
        <f>SUM('유성구 배수관'!I143:'유성구 배수관'!I164)</f>
        <v>2173.42</v>
      </c>
      <c r="J142" s="1007">
        <f>SUM('유성구 배수관'!J143:'유성구 배수관'!J164)</f>
        <v>1296.3800000000001</v>
      </c>
      <c r="K142" s="1007">
        <f>SUM('유성구 배수관'!K143:'유성구 배수관'!K164)</f>
        <v>3419.06</v>
      </c>
      <c r="L142" s="1007">
        <f>SUM('유성구 배수관'!L143:'유성구 배수관'!L164)</f>
        <v>9888.4399999999932</v>
      </c>
      <c r="M142" s="1007">
        <f>SUM('유성구 배수관'!M143:'유성구 배수관'!M164)</f>
        <v>24716.62</v>
      </c>
      <c r="N142" s="1007">
        <f>SUM('유성구 배수관'!N143:'유성구 배수관'!N164)</f>
        <v>4452.33</v>
      </c>
      <c r="O142" s="1007">
        <f>SUM('유성구 배수관'!O143:'유성구 배수관'!O164)</f>
        <v>22323.439999999988</v>
      </c>
      <c r="P142" s="1007">
        <f>SUM('유성구 배수관'!P143:'유성구 배수관'!P164)</f>
        <v>11643.160000000005</v>
      </c>
      <c r="Q142" s="1007">
        <f>SUM('유성구 배수관'!Q143:'유성구 배수관'!Q164)</f>
        <v>2729.5200000000009</v>
      </c>
      <c r="R142" s="1007">
        <f>SUM('유성구 배수관'!R143:'유성구 배수관'!R164)</f>
        <v>10927.680000000002</v>
      </c>
      <c r="S142" s="1007">
        <f>SUM('유성구 배수관'!S143:'유성구 배수관'!S164)</f>
        <v>395.87</v>
      </c>
      <c r="T142" s="1007">
        <f>SUM('유성구 배수관'!T143:'유성구 배수관'!T164)</f>
        <v>3442.1500000000005</v>
      </c>
      <c r="U142" s="1007">
        <f>SUM('유성구 배수관'!U143:'유성구 배수관'!U164)</f>
        <v>2015.74</v>
      </c>
      <c r="V142" s="1007">
        <f>SUM('유성구 배수관'!V143:'유성구 배수관'!V164)</f>
        <v>28970.809999999994</v>
      </c>
      <c r="W142" s="1007">
        <f>SUM('유성구 배수관'!W143:'유성구 배수관'!W164)</f>
        <v>25876.329999999998</v>
      </c>
      <c r="X142" s="1007">
        <f>SUM('유성구 배수관'!X143:'유성구 배수관'!X164)</f>
        <v>5539.24</v>
      </c>
      <c r="Y142" s="1007">
        <f>SUM('유성구 배수관'!Y143:'유성구 배수관'!Y164)</f>
        <v>6096.4400000000005</v>
      </c>
      <c r="Z142" s="1007">
        <f>SUM('유성구 배수관'!Z143:'유성구 배수관'!Z164)</f>
        <v>3937.2799999999997</v>
      </c>
      <c r="AA142" s="1007">
        <f>SUM('유성구 배수관'!AA143:'유성구 배수관'!AA164)</f>
        <v>3836.2200000000003</v>
      </c>
      <c r="AB142" s="1007">
        <f>SUM('유성구 배수관'!AB143:'유성구 배수관'!AB164)</f>
        <v>1498.51</v>
      </c>
      <c r="AC142" s="1007">
        <f>SUM('유성구 배수관'!AC143:'유성구 배수관'!AC164)</f>
        <v>7836.25</v>
      </c>
      <c r="AD142" s="1007">
        <f>SUM('유성구 배수관'!AD143:'유성구 배수관'!AD164)</f>
        <v>6180.79</v>
      </c>
      <c r="AE142" s="1007">
        <f>SUM('유성구 배수관'!AE143:'유성구 배수관'!AE164)</f>
        <v>5594.2699999999995</v>
      </c>
      <c r="AF142" s="1007">
        <f>SUM('유성구 배수관'!AF143:'유성구 배수관'!AF164)</f>
        <v>1506.28</v>
      </c>
      <c r="AG142" s="1007">
        <f>SUM('유성구 배수관'!AG143:'유성구 배수관'!AG164)</f>
        <v>3674.7499999999995</v>
      </c>
      <c r="AH142" s="1007">
        <f>SUM('유성구 배수관'!AH143:'유성구 배수관'!AH164)</f>
        <v>1161.83</v>
      </c>
    </row>
    <row r="143" spans="1:34" ht="19.5" customHeight="1">
      <c r="A143" s="2391" t="s">
        <v>789</v>
      </c>
      <c r="B143" s="989" t="s">
        <v>951</v>
      </c>
      <c r="C143" s="1009">
        <f t="shared" si="12"/>
        <v>4135.41</v>
      </c>
      <c r="D143" s="1009"/>
      <c r="E143" s="1009"/>
      <c r="F143" s="1009"/>
      <c r="G143" s="1009"/>
      <c r="H143" s="1009"/>
      <c r="I143" s="1009"/>
      <c r="J143" s="1009"/>
      <c r="K143" s="1009"/>
      <c r="L143" s="1009"/>
      <c r="M143" s="1009"/>
      <c r="N143" s="1009"/>
      <c r="O143" s="1009"/>
      <c r="P143" s="1009"/>
      <c r="Q143" s="1009"/>
      <c r="R143" s="1009"/>
      <c r="S143" s="1009"/>
      <c r="T143" s="1009"/>
      <c r="U143" s="1009"/>
      <c r="V143" s="1009"/>
      <c r="W143" s="1009"/>
      <c r="X143" s="1009"/>
      <c r="Y143" s="1009">
        <v>0</v>
      </c>
      <c r="Z143" s="1009">
        <v>0</v>
      </c>
      <c r="AA143" s="1009">
        <v>0</v>
      </c>
      <c r="AB143" s="1009">
        <v>0</v>
      </c>
      <c r="AC143" s="1009">
        <v>0</v>
      </c>
      <c r="AD143" s="1009">
        <v>0</v>
      </c>
      <c r="AE143" s="1009">
        <v>1005.65</v>
      </c>
      <c r="AF143" s="1009">
        <v>541.4</v>
      </c>
      <c r="AG143" s="1009">
        <v>1785.56</v>
      </c>
      <c r="AH143" s="1009">
        <v>802.8</v>
      </c>
    </row>
    <row r="144" spans="1:34" s="1707" customFormat="1" ht="32.4" customHeight="1">
      <c r="A144" s="2395"/>
      <c r="B144" s="989" t="s">
        <v>1537</v>
      </c>
      <c r="C144" s="1009">
        <f>SUM(D144:AH144)</f>
        <v>0</v>
      </c>
      <c r="D144" s="1009">
        <v>0</v>
      </c>
      <c r="E144" s="1009">
        <v>0</v>
      </c>
      <c r="F144" s="1009">
        <v>0</v>
      </c>
      <c r="G144" s="1009">
        <v>0</v>
      </c>
      <c r="H144" s="1009">
        <v>0</v>
      </c>
      <c r="I144" s="1009">
        <v>0</v>
      </c>
      <c r="J144" s="1009">
        <v>0</v>
      </c>
      <c r="K144" s="1009">
        <v>0</v>
      </c>
      <c r="L144" s="1009">
        <v>0</v>
      </c>
      <c r="M144" s="1009">
        <v>0</v>
      </c>
      <c r="N144" s="1009">
        <v>0</v>
      </c>
      <c r="O144" s="1009">
        <v>0</v>
      </c>
      <c r="P144" s="1009">
        <v>0</v>
      </c>
      <c r="Q144" s="1009">
        <v>0</v>
      </c>
      <c r="R144" s="1009">
        <v>0</v>
      </c>
      <c r="S144" s="1009">
        <v>0</v>
      </c>
      <c r="T144" s="1009">
        <v>0</v>
      </c>
      <c r="U144" s="1009">
        <v>0</v>
      </c>
      <c r="V144" s="1009">
        <v>0</v>
      </c>
      <c r="W144" s="1009">
        <v>0</v>
      </c>
      <c r="X144" s="1009">
        <v>0</v>
      </c>
      <c r="Y144" s="1009">
        <v>0</v>
      </c>
      <c r="Z144" s="1009">
        <v>0</v>
      </c>
      <c r="AA144" s="1009">
        <v>0</v>
      </c>
      <c r="AB144" s="1009">
        <v>0</v>
      </c>
      <c r="AC144" s="1009">
        <v>0</v>
      </c>
      <c r="AD144" s="1009">
        <v>0</v>
      </c>
      <c r="AE144" s="1009">
        <v>0</v>
      </c>
      <c r="AF144" s="1009">
        <v>0</v>
      </c>
      <c r="AG144" s="1009">
        <v>0</v>
      </c>
      <c r="AH144" s="1009">
        <v>0</v>
      </c>
    </row>
    <row r="145" spans="1:34" ht="30" customHeight="1">
      <c r="A145" s="2021"/>
      <c r="B145" s="989" t="s">
        <v>797</v>
      </c>
      <c r="C145" s="1009">
        <f t="shared" si="12"/>
        <v>34661.89999999998</v>
      </c>
      <c r="D145" s="1009">
        <v>890.86</v>
      </c>
      <c r="E145" s="1372"/>
      <c r="F145" s="1372"/>
      <c r="G145" s="1372">
        <v>3</v>
      </c>
      <c r="H145" s="1372"/>
      <c r="I145" s="1372"/>
      <c r="J145" s="1372"/>
      <c r="K145" s="1372"/>
      <c r="L145" s="1372"/>
      <c r="M145" s="1372"/>
      <c r="N145" s="1372"/>
      <c r="O145" s="1372"/>
      <c r="P145" s="1372"/>
      <c r="Q145" s="1372"/>
      <c r="R145" s="1372"/>
      <c r="S145" s="1372"/>
      <c r="T145" s="1372"/>
      <c r="U145" s="1372"/>
      <c r="V145" s="1372">
        <v>8495.1299999999956</v>
      </c>
      <c r="W145" s="1372">
        <v>23892.94</v>
      </c>
      <c r="X145" s="1372">
        <v>730.83999999999992</v>
      </c>
      <c r="Y145" s="1009">
        <v>312.45</v>
      </c>
      <c r="Z145" s="1009">
        <v>0</v>
      </c>
      <c r="AA145" s="1009">
        <v>0</v>
      </c>
      <c r="AB145" s="1009">
        <v>290.69</v>
      </c>
      <c r="AC145" s="1009">
        <v>0</v>
      </c>
      <c r="AD145" s="1009">
        <v>3.84</v>
      </c>
      <c r="AE145" s="1009">
        <v>0</v>
      </c>
      <c r="AF145" s="1009">
        <v>14.81</v>
      </c>
      <c r="AG145" s="1009">
        <v>27.34</v>
      </c>
      <c r="AH145" s="1009">
        <v>0</v>
      </c>
    </row>
    <row r="146" spans="1:34" ht="30" customHeight="1">
      <c r="A146" s="2021"/>
      <c r="B146" s="989" t="s">
        <v>798</v>
      </c>
      <c r="C146" s="1009">
        <f t="shared" si="12"/>
        <v>0</v>
      </c>
      <c r="D146" s="1009"/>
      <c r="E146" s="1009"/>
      <c r="F146" s="1009"/>
      <c r="G146" s="1009"/>
      <c r="H146" s="1009"/>
      <c r="I146" s="1009"/>
      <c r="J146" s="1009"/>
      <c r="K146" s="1009"/>
      <c r="L146" s="1009"/>
      <c r="M146" s="1009"/>
      <c r="N146" s="1009"/>
      <c r="O146" s="1009"/>
      <c r="P146" s="1009"/>
      <c r="Q146" s="1009"/>
      <c r="R146" s="1009"/>
      <c r="S146" s="1009"/>
      <c r="T146" s="1009"/>
      <c r="U146" s="1009"/>
      <c r="V146" s="1009"/>
      <c r="W146" s="1009"/>
      <c r="X146" s="1009"/>
      <c r="Y146" s="1009">
        <v>0</v>
      </c>
      <c r="Z146" s="1009">
        <v>0</v>
      </c>
      <c r="AA146" s="1009">
        <v>0</v>
      </c>
      <c r="AB146" s="1009">
        <v>0</v>
      </c>
      <c r="AC146" s="1009">
        <v>0</v>
      </c>
      <c r="AD146" s="1009">
        <v>0</v>
      </c>
      <c r="AE146" s="1009">
        <v>0</v>
      </c>
      <c r="AF146" s="1009">
        <v>0</v>
      </c>
      <c r="AG146" s="1009">
        <v>0</v>
      </c>
      <c r="AH146" s="1009">
        <v>0</v>
      </c>
    </row>
    <row r="147" spans="1:34" ht="30" customHeight="1">
      <c r="A147" s="2021"/>
      <c r="B147" s="989" t="s">
        <v>780</v>
      </c>
      <c r="C147" s="1009">
        <f t="shared" si="12"/>
        <v>95510.329999999987</v>
      </c>
      <c r="D147" s="1009">
        <v>8912.3700000000008</v>
      </c>
      <c r="E147" s="1372">
        <v>51.519999999999989</v>
      </c>
      <c r="F147" s="1372">
        <v>211.55</v>
      </c>
      <c r="G147" s="1372">
        <v>241.05</v>
      </c>
      <c r="H147" s="1372">
        <v>679.25</v>
      </c>
      <c r="I147" s="1372">
        <v>78.539999999999992</v>
      </c>
      <c r="J147" s="1372">
        <v>161.51</v>
      </c>
      <c r="K147" s="1372">
        <v>2372.16</v>
      </c>
      <c r="L147" s="1372">
        <v>9265.4399999999932</v>
      </c>
      <c r="M147" s="1372">
        <v>6565.949999999998</v>
      </c>
      <c r="N147" s="1372">
        <v>1967.2400000000002</v>
      </c>
      <c r="O147" s="1372">
        <v>4983.3300000000008</v>
      </c>
      <c r="P147" s="1372">
        <v>663.84</v>
      </c>
      <c r="Q147" s="1372">
        <v>2470.4100000000008</v>
      </c>
      <c r="R147" s="1372">
        <v>3025.01</v>
      </c>
      <c r="S147" s="1372">
        <v>355.27</v>
      </c>
      <c r="T147" s="1372">
        <v>220.14000000000001</v>
      </c>
      <c r="U147" s="1372">
        <v>2013.68</v>
      </c>
      <c r="V147" s="1372">
        <v>20252.019999999997</v>
      </c>
      <c r="W147" s="1372">
        <v>1408.2599999999998</v>
      </c>
      <c r="X147" s="1372">
        <v>2112.6300000000006</v>
      </c>
      <c r="Y147" s="1009">
        <v>3049.15</v>
      </c>
      <c r="Z147" s="1009">
        <v>3294.52</v>
      </c>
      <c r="AA147" s="1009">
        <v>1926.25</v>
      </c>
      <c r="AB147" s="1009">
        <v>1207.82</v>
      </c>
      <c r="AC147" s="1009">
        <v>6234.82</v>
      </c>
      <c r="AD147" s="1009">
        <v>5494.99</v>
      </c>
      <c r="AE147" s="1009">
        <v>4528.32</v>
      </c>
      <c r="AF147" s="1009">
        <v>950.07</v>
      </c>
      <c r="AG147" s="1009">
        <v>454.19</v>
      </c>
      <c r="AH147" s="1009">
        <v>359.03</v>
      </c>
    </row>
    <row r="148" spans="1:34" ht="30" customHeight="1">
      <c r="A148" s="2021"/>
      <c r="B148" s="991" t="s">
        <v>781</v>
      </c>
      <c r="C148" s="1009">
        <f t="shared" si="12"/>
        <v>33.630000000000003</v>
      </c>
      <c r="D148" s="1009">
        <v>31.46</v>
      </c>
      <c r="E148" s="1009"/>
      <c r="F148" s="1009"/>
      <c r="G148" s="1009"/>
      <c r="H148" s="1009"/>
      <c r="I148" s="1009"/>
      <c r="J148" s="1009"/>
      <c r="K148" s="1009"/>
      <c r="L148" s="1009"/>
      <c r="M148" s="1009"/>
      <c r="N148" s="1009"/>
      <c r="O148" s="1009"/>
      <c r="P148" s="1009"/>
      <c r="Q148" s="1009"/>
      <c r="R148" s="1009"/>
      <c r="S148" s="1009"/>
      <c r="T148" s="1009"/>
      <c r="U148" s="1009"/>
      <c r="V148" s="1009"/>
      <c r="W148" s="1009"/>
      <c r="X148" s="1009"/>
      <c r="Y148" s="1009">
        <v>2.17</v>
      </c>
      <c r="Z148" s="1009">
        <v>0</v>
      </c>
      <c r="AA148" s="1009">
        <v>0</v>
      </c>
      <c r="AB148" s="1009">
        <v>0</v>
      </c>
      <c r="AC148" s="1009">
        <v>0</v>
      </c>
      <c r="AD148" s="1009">
        <v>0</v>
      </c>
      <c r="AE148" s="1009">
        <v>0</v>
      </c>
      <c r="AF148" s="1009">
        <v>0</v>
      </c>
      <c r="AG148" s="1009">
        <v>0</v>
      </c>
      <c r="AH148" s="1009">
        <v>0</v>
      </c>
    </row>
    <row r="149" spans="1:34" ht="30" customHeight="1">
      <c r="A149" s="2021"/>
      <c r="B149" s="991" t="s">
        <v>786</v>
      </c>
      <c r="C149" s="1009">
        <f t="shared" si="12"/>
        <v>0</v>
      </c>
      <c r="D149" s="1009"/>
      <c r="E149" s="1009"/>
      <c r="F149" s="1009"/>
      <c r="G149" s="1009"/>
      <c r="H149" s="1009"/>
      <c r="I149" s="1009"/>
      <c r="J149" s="1009"/>
      <c r="K149" s="1009"/>
      <c r="L149" s="1009"/>
      <c r="M149" s="1009"/>
      <c r="N149" s="1009"/>
      <c r="O149" s="1009"/>
      <c r="P149" s="1009"/>
      <c r="Q149" s="1009"/>
      <c r="R149" s="1009"/>
      <c r="S149" s="1009"/>
      <c r="T149" s="1009"/>
      <c r="U149" s="1009"/>
      <c r="V149" s="1009"/>
      <c r="W149" s="1009"/>
      <c r="X149" s="1009"/>
      <c r="Y149" s="1009">
        <v>0</v>
      </c>
      <c r="Z149" s="1009">
        <v>0</v>
      </c>
      <c r="AA149" s="1009">
        <v>0</v>
      </c>
      <c r="AB149" s="1009">
        <v>0</v>
      </c>
      <c r="AC149" s="1009">
        <v>0</v>
      </c>
      <c r="AD149" s="1009">
        <v>0</v>
      </c>
      <c r="AE149" s="1009">
        <v>0</v>
      </c>
      <c r="AF149" s="1009">
        <v>0</v>
      </c>
      <c r="AG149" s="1009">
        <v>0</v>
      </c>
      <c r="AH149" s="1009">
        <v>0</v>
      </c>
    </row>
    <row r="150" spans="1:34" ht="30" customHeight="1">
      <c r="A150" s="2021"/>
      <c r="B150" s="991" t="s">
        <v>799</v>
      </c>
      <c r="C150" s="1009">
        <f t="shared" si="12"/>
        <v>50163.709999999992</v>
      </c>
      <c r="D150" s="1009"/>
      <c r="E150" s="1372">
        <v>2.1</v>
      </c>
      <c r="F150" s="1372"/>
      <c r="G150" s="1372">
        <v>517.57999999999993</v>
      </c>
      <c r="H150" s="1372">
        <v>987.62000000000012</v>
      </c>
      <c r="I150" s="1372">
        <v>1654.4400000000003</v>
      </c>
      <c r="J150" s="1372">
        <v>1117.24</v>
      </c>
      <c r="K150" s="1372">
        <v>1039.72</v>
      </c>
      <c r="L150" s="1372">
        <v>623</v>
      </c>
      <c r="M150" s="1372">
        <v>12485.519999999997</v>
      </c>
      <c r="N150" s="1372">
        <v>1356.8400000000001</v>
      </c>
      <c r="O150" s="1372">
        <v>15608.129999999988</v>
      </c>
      <c r="P150" s="1372">
        <v>8389.9200000000055</v>
      </c>
      <c r="Q150" s="1372">
        <v>259.11</v>
      </c>
      <c r="R150" s="1372">
        <v>4564.4600000000009</v>
      </c>
      <c r="S150" s="1372"/>
      <c r="T150" s="1372">
        <v>1493.4700000000003</v>
      </c>
      <c r="U150" s="1372"/>
      <c r="V150" s="1372"/>
      <c r="W150" s="1372"/>
      <c r="X150" s="1372"/>
      <c r="Y150" s="1009">
        <v>0</v>
      </c>
      <c r="Z150" s="1009">
        <v>0</v>
      </c>
      <c r="AA150" s="1009">
        <v>64.56</v>
      </c>
      <c r="AB150" s="1009">
        <v>0</v>
      </c>
      <c r="AC150" s="1009">
        <v>0</v>
      </c>
      <c r="AD150" s="1009">
        <v>0</v>
      </c>
      <c r="AE150" s="1009">
        <v>0</v>
      </c>
      <c r="AF150" s="1009">
        <v>0</v>
      </c>
      <c r="AG150" s="1009">
        <v>0</v>
      </c>
      <c r="AH150" s="1009">
        <v>0</v>
      </c>
    </row>
    <row r="151" spans="1:34" ht="30" customHeight="1">
      <c r="A151" s="2021"/>
      <c r="B151" s="991" t="s">
        <v>787</v>
      </c>
      <c r="C151" s="1009">
        <f t="shared" si="12"/>
        <v>2241.7200000000003</v>
      </c>
      <c r="D151" s="1009"/>
      <c r="E151" s="1372"/>
      <c r="F151" s="1372"/>
      <c r="G151" s="1372"/>
      <c r="H151" s="1372"/>
      <c r="I151" s="1372"/>
      <c r="J151" s="1372"/>
      <c r="K151" s="1372"/>
      <c r="L151" s="1372"/>
      <c r="M151" s="1372">
        <v>394.25</v>
      </c>
      <c r="N151" s="1372"/>
      <c r="O151" s="1372"/>
      <c r="P151" s="1372"/>
      <c r="Q151" s="1372"/>
      <c r="R151" s="1372"/>
      <c r="S151" s="1372"/>
      <c r="T151" s="1372"/>
      <c r="U151" s="1372">
        <v>2.06</v>
      </c>
      <c r="V151" s="1372"/>
      <c r="W151" s="1372"/>
      <c r="X151" s="1372"/>
      <c r="Y151" s="1009">
        <v>0</v>
      </c>
      <c r="Z151" s="1009">
        <v>0</v>
      </c>
      <c r="AA151" s="1009">
        <v>1845.41</v>
      </c>
      <c r="AB151" s="1009">
        <v>0</v>
      </c>
      <c r="AC151" s="1009">
        <v>0</v>
      </c>
      <c r="AD151" s="1009">
        <v>0</v>
      </c>
      <c r="AE151" s="1009">
        <v>0</v>
      </c>
      <c r="AF151" s="1009">
        <v>0</v>
      </c>
      <c r="AG151" s="1009">
        <v>0</v>
      </c>
      <c r="AH151" s="1009">
        <v>0</v>
      </c>
    </row>
    <row r="152" spans="1:34" s="1710" customFormat="1" ht="30" customHeight="1">
      <c r="A152" s="2021"/>
      <c r="B152" s="991" t="s">
        <v>1533</v>
      </c>
      <c r="C152" s="1009">
        <f t="shared" ref="C152" si="15">SUM(D152:AH152)</f>
        <v>0</v>
      </c>
      <c r="D152" s="1009">
        <v>0</v>
      </c>
      <c r="E152" s="1009">
        <v>0</v>
      </c>
      <c r="F152" s="1009">
        <v>0</v>
      </c>
      <c r="G152" s="1009">
        <v>0</v>
      </c>
      <c r="H152" s="1009">
        <v>0</v>
      </c>
      <c r="I152" s="1009">
        <v>0</v>
      </c>
      <c r="J152" s="1009">
        <v>0</v>
      </c>
      <c r="K152" s="1009">
        <v>0</v>
      </c>
      <c r="L152" s="1009">
        <v>0</v>
      </c>
      <c r="M152" s="1009">
        <v>0</v>
      </c>
      <c r="N152" s="1009">
        <v>0</v>
      </c>
      <c r="O152" s="1009">
        <v>0</v>
      </c>
      <c r="P152" s="1009">
        <v>0</v>
      </c>
      <c r="Q152" s="1009">
        <v>0</v>
      </c>
      <c r="R152" s="1009">
        <v>0</v>
      </c>
      <c r="S152" s="1009">
        <v>0</v>
      </c>
      <c r="T152" s="1009">
        <v>0</v>
      </c>
      <c r="U152" s="1009">
        <v>0</v>
      </c>
      <c r="V152" s="1009">
        <v>0</v>
      </c>
      <c r="W152" s="1009">
        <v>0</v>
      </c>
      <c r="X152" s="1009">
        <v>0</v>
      </c>
      <c r="Y152" s="1009">
        <v>0</v>
      </c>
      <c r="Z152" s="1009">
        <v>0</v>
      </c>
      <c r="AA152" s="1009">
        <v>0</v>
      </c>
      <c r="AB152" s="1009">
        <v>0</v>
      </c>
      <c r="AC152" s="1009">
        <v>0</v>
      </c>
      <c r="AD152" s="1009">
        <v>0</v>
      </c>
      <c r="AE152" s="1009">
        <v>0</v>
      </c>
      <c r="AF152" s="1009">
        <v>0</v>
      </c>
      <c r="AG152" s="1009">
        <v>0</v>
      </c>
      <c r="AH152" s="1009">
        <v>0</v>
      </c>
    </row>
    <row r="153" spans="1:34" ht="30" customHeight="1">
      <c r="A153" s="2021"/>
      <c r="B153" s="991" t="s">
        <v>800</v>
      </c>
      <c r="C153" s="1009">
        <f t="shared" si="12"/>
        <v>0</v>
      </c>
      <c r="D153" s="1009"/>
      <c r="E153" s="1009"/>
      <c r="F153" s="1009"/>
      <c r="G153" s="1009"/>
      <c r="H153" s="1009"/>
      <c r="I153" s="1009"/>
      <c r="J153" s="1009"/>
      <c r="K153" s="1009"/>
      <c r="L153" s="1009"/>
      <c r="M153" s="1009"/>
      <c r="N153" s="1009"/>
      <c r="O153" s="1009"/>
      <c r="P153" s="1009"/>
      <c r="Q153" s="1009"/>
      <c r="R153" s="1009"/>
      <c r="S153" s="1009"/>
      <c r="T153" s="1009"/>
      <c r="U153" s="1009"/>
      <c r="V153" s="1009"/>
      <c r="W153" s="1009"/>
      <c r="X153" s="1009"/>
      <c r="Y153" s="1009">
        <v>0</v>
      </c>
      <c r="Z153" s="1009">
        <v>0</v>
      </c>
      <c r="AA153" s="1009">
        <v>0</v>
      </c>
      <c r="AB153" s="1009">
        <v>0</v>
      </c>
      <c r="AC153" s="1009">
        <v>0</v>
      </c>
      <c r="AD153" s="1009">
        <v>0</v>
      </c>
      <c r="AE153" s="1009">
        <v>0</v>
      </c>
      <c r="AF153" s="1009">
        <v>0</v>
      </c>
      <c r="AG153" s="1009">
        <v>0</v>
      </c>
      <c r="AH153" s="1009">
        <v>0</v>
      </c>
    </row>
    <row r="154" spans="1:34" s="1710" customFormat="1" ht="30" customHeight="1">
      <c r="A154" s="2021"/>
      <c r="B154" s="989" t="s">
        <v>1535</v>
      </c>
      <c r="C154" s="1009">
        <f t="shared" ref="C154" si="16">SUM(D154:AH154)</f>
        <v>0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  <c r="K154" s="1009">
        <v>0</v>
      </c>
      <c r="L154" s="1009">
        <v>0</v>
      </c>
      <c r="M154" s="1009">
        <v>0</v>
      </c>
      <c r="N154" s="1009">
        <v>0</v>
      </c>
      <c r="O154" s="1009">
        <v>0</v>
      </c>
      <c r="P154" s="1009">
        <v>0</v>
      </c>
      <c r="Q154" s="1009">
        <v>0</v>
      </c>
      <c r="R154" s="1009">
        <v>0</v>
      </c>
      <c r="S154" s="1009">
        <v>0</v>
      </c>
      <c r="T154" s="1009">
        <v>0</v>
      </c>
      <c r="U154" s="1009">
        <v>0</v>
      </c>
      <c r="V154" s="1009">
        <v>0</v>
      </c>
      <c r="W154" s="1009">
        <v>0</v>
      </c>
      <c r="X154" s="1009">
        <v>0</v>
      </c>
      <c r="Y154" s="1009">
        <v>0</v>
      </c>
      <c r="Z154" s="1009">
        <v>0</v>
      </c>
      <c r="AA154" s="1009">
        <v>0</v>
      </c>
      <c r="AB154" s="1009">
        <v>0</v>
      </c>
      <c r="AC154" s="1009">
        <v>0</v>
      </c>
      <c r="AD154" s="1009">
        <v>0</v>
      </c>
      <c r="AE154" s="1009">
        <v>0</v>
      </c>
      <c r="AF154" s="1009">
        <v>0</v>
      </c>
      <c r="AG154" s="1009">
        <v>0</v>
      </c>
      <c r="AH154" s="1009">
        <v>0</v>
      </c>
    </row>
    <row r="155" spans="1:34" ht="30" customHeight="1">
      <c r="A155" s="2021"/>
      <c r="B155" s="995" t="s">
        <v>802</v>
      </c>
      <c r="C155" s="1009">
        <f t="shared" si="12"/>
        <v>0.79</v>
      </c>
      <c r="D155" s="1009">
        <v>0.79</v>
      </c>
      <c r="E155" s="1009"/>
      <c r="F155" s="1009"/>
      <c r="G155" s="1009"/>
      <c r="H155" s="1009"/>
      <c r="I155" s="1009"/>
      <c r="J155" s="1009"/>
      <c r="K155" s="1009"/>
      <c r="L155" s="1009"/>
      <c r="M155" s="1009"/>
      <c r="N155" s="1009"/>
      <c r="O155" s="1009"/>
      <c r="P155" s="1009"/>
      <c r="Q155" s="1009"/>
      <c r="R155" s="1009"/>
      <c r="S155" s="1009"/>
      <c r="T155" s="1009"/>
      <c r="U155" s="1009"/>
      <c r="V155" s="1009"/>
      <c r="W155" s="1009"/>
      <c r="X155" s="1009"/>
      <c r="Y155" s="1009">
        <v>0</v>
      </c>
      <c r="Z155" s="1009">
        <v>0</v>
      </c>
      <c r="AA155" s="1009">
        <v>0</v>
      </c>
      <c r="AB155" s="1009">
        <v>0</v>
      </c>
      <c r="AC155" s="1009">
        <v>0</v>
      </c>
      <c r="AD155" s="1009">
        <v>0</v>
      </c>
      <c r="AE155" s="1009">
        <v>0</v>
      </c>
      <c r="AF155" s="1009">
        <v>0</v>
      </c>
      <c r="AG155" s="1009">
        <v>0</v>
      </c>
      <c r="AH155" s="1009">
        <v>0</v>
      </c>
    </row>
    <row r="156" spans="1:34" ht="30" customHeight="1">
      <c r="A156" s="2021"/>
      <c r="B156" s="995" t="s">
        <v>803</v>
      </c>
      <c r="C156" s="1009">
        <f t="shared" si="12"/>
        <v>3481.7299999999996</v>
      </c>
      <c r="D156" s="1009">
        <v>335.79</v>
      </c>
      <c r="E156" s="1372">
        <v>194.77</v>
      </c>
      <c r="F156" s="1372"/>
      <c r="G156" s="1372"/>
      <c r="H156" s="1372">
        <v>165.60999999999999</v>
      </c>
      <c r="I156" s="1372">
        <v>440.44</v>
      </c>
      <c r="J156" s="1372"/>
      <c r="K156" s="1372">
        <v>7.18</v>
      </c>
      <c r="L156" s="1372"/>
      <c r="M156" s="1372">
        <v>648.80999999999983</v>
      </c>
      <c r="N156" s="1372">
        <v>1128.25</v>
      </c>
      <c r="O156" s="1372">
        <v>154.22</v>
      </c>
      <c r="P156" s="1372">
        <v>406.66</v>
      </c>
      <c r="Q156" s="1372"/>
      <c r="R156" s="1372"/>
      <c r="S156" s="1372"/>
      <c r="T156" s="1372"/>
      <c r="U156" s="1372"/>
      <c r="V156" s="1372"/>
      <c r="W156" s="1372"/>
      <c r="X156" s="1372"/>
      <c r="Y156" s="1009">
        <v>0</v>
      </c>
      <c r="Z156" s="1009">
        <v>0</v>
      </c>
      <c r="AA156" s="1009">
        <v>0</v>
      </c>
      <c r="AB156" s="1009">
        <v>0</v>
      </c>
      <c r="AC156" s="1009">
        <v>0</v>
      </c>
      <c r="AD156" s="1009">
        <v>0</v>
      </c>
      <c r="AE156" s="1009">
        <v>0</v>
      </c>
      <c r="AF156" s="1009">
        <v>0</v>
      </c>
      <c r="AG156" s="1009">
        <v>0</v>
      </c>
      <c r="AH156" s="1009">
        <v>0</v>
      </c>
    </row>
    <row r="157" spans="1:34" ht="30" customHeight="1">
      <c r="A157" s="2021"/>
      <c r="B157" s="1011" t="s">
        <v>804</v>
      </c>
      <c r="C157" s="1009">
        <f t="shared" si="12"/>
        <v>12382.28</v>
      </c>
      <c r="D157" s="1009">
        <v>137.16999999999999</v>
      </c>
      <c r="E157" s="1372"/>
      <c r="F157" s="1372"/>
      <c r="G157" s="1372"/>
      <c r="H157" s="1372"/>
      <c r="I157" s="1372"/>
      <c r="J157" s="1372"/>
      <c r="K157" s="1372"/>
      <c r="L157" s="1372"/>
      <c r="M157" s="1372"/>
      <c r="N157" s="1372"/>
      <c r="O157" s="1372">
        <v>1577.7600000000002</v>
      </c>
      <c r="P157" s="1372">
        <v>2182.7399999999998</v>
      </c>
      <c r="Q157" s="1372"/>
      <c r="R157" s="1372"/>
      <c r="S157" s="1372">
        <v>40.6</v>
      </c>
      <c r="T157" s="1372">
        <v>1728.54</v>
      </c>
      <c r="U157" s="1372"/>
      <c r="V157" s="1372">
        <v>223.66</v>
      </c>
      <c r="W157" s="1372">
        <v>575.13</v>
      </c>
      <c r="X157" s="1372">
        <v>2695.77</v>
      </c>
      <c r="Y157" s="1009">
        <v>909.62</v>
      </c>
      <c r="Z157" s="1009">
        <v>0</v>
      </c>
      <c r="AA157" s="1009">
        <v>0</v>
      </c>
      <c r="AB157" s="1009">
        <v>0</v>
      </c>
      <c r="AC157" s="1009">
        <v>1601.43</v>
      </c>
      <c r="AD157" s="1009">
        <v>579.78</v>
      </c>
      <c r="AE157" s="1009">
        <v>0</v>
      </c>
      <c r="AF157" s="1009">
        <v>0</v>
      </c>
      <c r="AG157" s="1009">
        <v>130.08000000000001</v>
      </c>
      <c r="AH157" s="1009">
        <v>0</v>
      </c>
    </row>
    <row r="158" spans="1:34" ht="30" customHeight="1">
      <c r="A158" s="2021"/>
      <c r="B158" s="1011" t="s">
        <v>805</v>
      </c>
      <c r="C158" s="1009">
        <f t="shared" si="12"/>
        <v>745.51</v>
      </c>
      <c r="D158" s="1009"/>
      <c r="E158" s="1009"/>
      <c r="F158" s="1009"/>
      <c r="G158" s="1009"/>
      <c r="H158" s="1009"/>
      <c r="I158" s="1009"/>
      <c r="J158" s="1009"/>
      <c r="K158" s="1009"/>
      <c r="L158" s="1009"/>
      <c r="M158" s="1009">
        <v>0.9</v>
      </c>
      <c r="N158" s="1009"/>
      <c r="O158" s="1009"/>
      <c r="P158" s="1009"/>
      <c r="Q158" s="1009"/>
      <c r="R158" s="1009"/>
      <c r="S158" s="1009"/>
      <c r="T158" s="1009"/>
      <c r="U158" s="1009"/>
      <c r="V158" s="1009"/>
      <c r="W158" s="1009"/>
      <c r="X158" s="1009"/>
      <c r="Y158" s="1009">
        <v>0</v>
      </c>
      <c r="Z158" s="1009">
        <v>642.76</v>
      </c>
      <c r="AA158" s="1009">
        <v>0</v>
      </c>
      <c r="AB158" s="1009">
        <v>0</v>
      </c>
      <c r="AC158" s="1009">
        <v>0</v>
      </c>
      <c r="AD158" s="1009">
        <v>101.85</v>
      </c>
      <c r="AE158" s="1009">
        <v>0</v>
      </c>
      <c r="AF158" s="1009">
        <v>0</v>
      </c>
      <c r="AG158" s="1009">
        <v>0</v>
      </c>
      <c r="AH158" s="1009">
        <v>0</v>
      </c>
    </row>
    <row r="159" spans="1:34" s="1710" customFormat="1" ht="30" customHeight="1">
      <c r="A159" s="2021"/>
      <c r="B159" s="1011" t="s">
        <v>1536</v>
      </c>
      <c r="C159" s="1009">
        <f t="shared" si="12"/>
        <v>0</v>
      </c>
      <c r="D159" s="1009">
        <v>0</v>
      </c>
      <c r="E159" s="1009">
        <v>0</v>
      </c>
      <c r="F159" s="1009">
        <v>0</v>
      </c>
      <c r="G159" s="1009">
        <v>0</v>
      </c>
      <c r="H159" s="1009">
        <v>0</v>
      </c>
      <c r="I159" s="1009">
        <v>0</v>
      </c>
      <c r="J159" s="1009">
        <v>0</v>
      </c>
      <c r="K159" s="1009">
        <v>0</v>
      </c>
      <c r="L159" s="1009">
        <v>0</v>
      </c>
      <c r="M159" s="1009">
        <v>0</v>
      </c>
      <c r="N159" s="1009">
        <v>0</v>
      </c>
      <c r="O159" s="1009">
        <v>0</v>
      </c>
      <c r="P159" s="1009">
        <v>0</v>
      </c>
      <c r="Q159" s="1009">
        <v>0</v>
      </c>
      <c r="R159" s="1009">
        <v>0</v>
      </c>
      <c r="S159" s="1009">
        <v>0</v>
      </c>
      <c r="T159" s="1009">
        <v>0</v>
      </c>
      <c r="U159" s="1009">
        <v>0</v>
      </c>
      <c r="V159" s="1009">
        <v>0</v>
      </c>
      <c r="W159" s="1009">
        <v>0</v>
      </c>
      <c r="X159" s="1009">
        <v>0</v>
      </c>
      <c r="Y159" s="1009">
        <v>0</v>
      </c>
      <c r="Z159" s="1009">
        <v>0</v>
      </c>
      <c r="AA159" s="1009">
        <v>0</v>
      </c>
      <c r="AB159" s="1009">
        <v>0</v>
      </c>
      <c r="AC159" s="1009">
        <v>0</v>
      </c>
      <c r="AD159" s="1009">
        <v>0</v>
      </c>
      <c r="AE159" s="1009">
        <v>0</v>
      </c>
      <c r="AF159" s="1009">
        <v>0</v>
      </c>
      <c r="AG159" s="1009">
        <v>0</v>
      </c>
      <c r="AH159" s="1009">
        <v>0</v>
      </c>
    </row>
    <row r="160" spans="1:34" ht="30" customHeight="1">
      <c r="A160" s="2021"/>
      <c r="B160" s="995" t="s">
        <v>807</v>
      </c>
      <c r="C160" s="1009">
        <f t="shared" si="12"/>
        <v>57.61</v>
      </c>
      <c r="D160" s="1009"/>
      <c r="E160" s="1009"/>
      <c r="F160" s="1009"/>
      <c r="G160" s="1009"/>
      <c r="H160" s="1009"/>
      <c r="I160" s="1009"/>
      <c r="J160" s="1009"/>
      <c r="K160" s="1009"/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09"/>
      <c r="Y160" s="1009">
        <v>0</v>
      </c>
      <c r="Z160" s="1009">
        <v>0</v>
      </c>
      <c r="AA160" s="1009">
        <v>0</v>
      </c>
      <c r="AB160" s="1009">
        <v>0</v>
      </c>
      <c r="AC160" s="1009">
        <v>0</v>
      </c>
      <c r="AD160" s="1009">
        <v>0.33</v>
      </c>
      <c r="AE160" s="1009">
        <v>57.28</v>
      </c>
      <c r="AF160" s="1009">
        <v>0</v>
      </c>
      <c r="AG160" s="1009">
        <v>0</v>
      </c>
      <c r="AH160" s="1009">
        <v>0</v>
      </c>
    </row>
    <row r="161" spans="1:34" ht="30" customHeight="1">
      <c r="A161" s="2021"/>
      <c r="B161" s="991" t="s">
        <v>808</v>
      </c>
      <c r="C161" s="1009">
        <f t="shared" si="12"/>
        <v>3646.72</v>
      </c>
      <c r="D161" s="1009"/>
      <c r="E161" s="1372"/>
      <c r="F161" s="1372"/>
      <c r="G161" s="1372">
        <v>213.64</v>
      </c>
      <c r="H161" s="1372"/>
      <c r="I161" s="1372"/>
      <c r="J161" s="1372">
        <v>17.63</v>
      </c>
      <c r="K161" s="1372"/>
      <c r="L161" s="1372"/>
      <c r="M161" s="1372">
        <v>1589.38</v>
      </c>
      <c r="N161" s="1372"/>
      <c r="O161" s="1372"/>
      <c r="P161" s="1372"/>
      <c r="Q161" s="1372"/>
      <c r="R161" s="1372"/>
      <c r="S161" s="1372"/>
      <c r="T161" s="1372"/>
      <c r="U161" s="1372"/>
      <c r="V161" s="1372"/>
      <c r="W161" s="1372"/>
      <c r="X161" s="1372"/>
      <c r="Y161" s="1009">
        <v>1823.05</v>
      </c>
      <c r="Z161" s="1009">
        <v>0</v>
      </c>
      <c r="AA161" s="1009">
        <v>0</v>
      </c>
      <c r="AB161" s="1009">
        <v>0</v>
      </c>
      <c r="AC161" s="1009">
        <v>0</v>
      </c>
      <c r="AD161" s="1009">
        <v>0</v>
      </c>
      <c r="AE161" s="1009">
        <v>3.02</v>
      </c>
      <c r="AF161" s="1009">
        <v>0</v>
      </c>
      <c r="AG161" s="1009">
        <v>0</v>
      </c>
      <c r="AH161" s="1009">
        <v>0</v>
      </c>
    </row>
    <row r="162" spans="1:34" ht="30" customHeight="1">
      <c r="A162" s="2021"/>
      <c r="B162" s="1011" t="s">
        <v>821</v>
      </c>
      <c r="C162" s="1009">
        <f t="shared" si="12"/>
        <v>1277.58</v>
      </c>
      <c r="D162" s="1009"/>
      <c r="E162" s="1009"/>
      <c r="F162" s="1009"/>
      <c r="G162" s="1009"/>
      <c r="H162" s="1009"/>
      <c r="I162" s="1009"/>
      <c r="J162" s="1009"/>
      <c r="K162" s="1009"/>
      <c r="L162" s="1009"/>
      <c r="M162" s="1009"/>
      <c r="N162" s="1009"/>
      <c r="O162" s="1009"/>
      <c r="P162" s="1009"/>
      <c r="Q162" s="1009"/>
      <c r="R162" s="1009"/>
      <c r="S162" s="1009"/>
      <c r="T162" s="1009"/>
      <c r="U162" s="1009"/>
      <c r="V162" s="1009"/>
      <c r="W162" s="1009"/>
      <c r="X162" s="1009"/>
      <c r="Y162" s="1009">
        <v>0</v>
      </c>
      <c r="Z162" s="1009">
        <v>0</v>
      </c>
      <c r="AA162" s="1009">
        <v>0</v>
      </c>
      <c r="AB162" s="1009">
        <v>0</v>
      </c>
      <c r="AC162" s="1009">
        <v>0</v>
      </c>
      <c r="AD162" s="1009">
        <v>0</v>
      </c>
      <c r="AE162" s="1009">
        <v>0</v>
      </c>
      <c r="AF162" s="1009">
        <v>0</v>
      </c>
      <c r="AG162" s="1009">
        <v>1277.58</v>
      </c>
      <c r="AH162" s="1009">
        <v>0</v>
      </c>
    </row>
    <row r="163" spans="1:34" s="1708" customFormat="1" ht="30" customHeight="1">
      <c r="A163" s="2021"/>
      <c r="B163" s="1011" t="s">
        <v>1538</v>
      </c>
      <c r="C163" s="1009">
        <f t="shared" si="12"/>
        <v>0</v>
      </c>
      <c r="D163" s="1009">
        <v>0</v>
      </c>
      <c r="E163" s="1009">
        <v>0</v>
      </c>
      <c r="F163" s="1009">
        <v>0</v>
      </c>
      <c r="G163" s="1009">
        <v>0</v>
      </c>
      <c r="H163" s="1009">
        <v>0</v>
      </c>
      <c r="I163" s="1009">
        <v>0</v>
      </c>
      <c r="J163" s="1009">
        <v>0</v>
      </c>
      <c r="K163" s="1009">
        <v>0</v>
      </c>
      <c r="L163" s="1009">
        <v>0</v>
      </c>
      <c r="M163" s="1009">
        <v>0</v>
      </c>
      <c r="N163" s="1009">
        <v>0</v>
      </c>
      <c r="O163" s="1009">
        <v>0</v>
      </c>
      <c r="P163" s="1009">
        <v>0</v>
      </c>
      <c r="Q163" s="1009">
        <v>0</v>
      </c>
      <c r="R163" s="1009">
        <v>0</v>
      </c>
      <c r="S163" s="1009">
        <v>0</v>
      </c>
      <c r="T163" s="1009">
        <v>0</v>
      </c>
      <c r="U163" s="1009">
        <v>0</v>
      </c>
      <c r="V163" s="1009">
        <v>0</v>
      </c>
      <c r="W163" s="1009">
        <v>0</v>
      </c>
      <c r="X163" s="1009">
        <v>0</v>
      </c>
      <c r="Y163" s="1009">
        <v>0</v>
      </c>
      <c r="Z163" s="1009">
        <v>0</v>
      </c>
      <c r="AA163" s="1009">
        <v>0</v>
      </c>
      <c r="AB163" s="1009">
        <v>0</v>
      </c>
      <c r="AC163" s="1009">
        <v>0</v>
      </c>
      <c r="AD163" s="1009">
        <v>0</v>
      </c>
      <c r="AE163" s="1009">
        <v>0</v>
      </c>
      <c r="AF163" s="1009">
        <v>0</v>
      </c>
      <c r="AG163" s="1009">
        <v>0</v>
      </c>
      <c r="AH163" s="1009">
        <v>0</v>
      </c>
    </row>
    <row r="164" spans="1:34" ht="19.5" customHeight="1">
      <c r="A164" s="2021"/>
      <c r="B164" s="1249" t="s">
        <v>952</v>
      </c>
      <c r="C164" s="1009">
        <f t="shared" si="12"/>
        <v>6370.0200000000013</v>
      </c>
      <c r="D164" s="1009"/>
      <c r="E164" s="1372"/>
      <c r="F164" s="1372"/>
      <c r="G164" s="1372"/>
      <c r="H164" s="1372"/>
      <c r="I164" s="1372"/>
      <c r="J164" s="1372"/>
      <c r="K164" s="1372"/>
      <c r="L164" s="1372"/>
      <c r="M164" s="1372">
        <v>3031.8100000000004</v>
      </c>
      <c r="N164" s="1372"/>
      <c r="O164" s="1372"/>
      <c r="P164" s="1372"/>
      <c r="Q164" s="1372"/>
      <c r="R164" s="1372">
        <v>3338.2100000000009</v>
      </c>
      <c r="S164" s="1372"/>
      <c r="T164" s="1372"/>
      <c r="U164" s="1372"/>
      <c r="V164" s="1372"/>
      <c r="W164" s="1372"/>
      <c r="X164" s="1372"/>
      <c r="Y164" s="1009">
        <v>0</v>
      </c>
      <c r="Z164" s="1009">
        <v>0</v>
      </c>
      <c r="AA164" s="1009">
        <v>0</v>
      </c>
      <c r="AB164" s="1009">
        <v>0</v>
      </c>
      <c r="AC164" s="1009">
        <v>0</v>
      </c>
      <c r="AD164" s="1009">
        <v>0</v>
      </c>
      <c r="AE164" s="1009">
        <v>0</v>
      </c>
      <c r="AF164" s="1009">
        <v>0</v>
      </c>
      <c r="AG164" s="1009">
        <v>0</v>
      </c>
      <c r="AH164" s="1009">
        <v>0</v>
      </c>
    </row>
    <row r="165" spans="1:34" ht="19.5" customHeight="1">
      <c r="A165" s="2391" t="s">
        <v>810</v>
      </c>
      <c r="B165" s="1007" t="s">
        <v>41</v>
      </c>
      <c r="C165" s="1370">
        <f t="shared" si="12"/>
        <v>91866.7</v>
      </c>
      <c r="D165" s="1007">
        <f>SUM('유성구 배수관'!D166:'유성구 배수관'!D187)</f>
        <v>7733.64</v>
      </c>
      <c r="E165" s="1007">
        <f>SUM('유성구 배수관'!E166:'유성구 배수관'!E187)</f>
        <v>228.18</v>
      </c>
      <c r="F165" s="1007">
        <f>SUM('유성구 배수관'!F166:'유성구 배수관'!F187)</f>
        <v>77.959999999999994</v>
      </c>
      <c r="G165" s="1007">
        <f>SUM('유성구 배수관'!G166:'유성구 배수관'!G187)</f>
        <v>364.99999999999989</v>
      </c>
      <c r="H165" s="1007">
        <f>SUM('유성구 배수관'!H166:'유성구 배수관'!H187)</f>
        <v>108.56</v>
      </c>
      <c r="I165" s="1007">
        <f>SUM('유성구 배수관'!I166:'유성구 배수관'!I187)</f>
        <v>13.67</v>
      </c>
      <c r="J165" s="1007">
        <f>SUM('유성구 배수관'!J166:'유성구 배수관'!J187)</f>
        <v>752.89</v>
      </c>
      <c r="K165" s="1007">
        <f>SUM('유성구 배수관'!K166:'유성구 배수관'!K187)</f>
        <v>47.949999999999996</v>
      </c>
      <c r="L165" s="1007">
        <f>SUM('유성구 배수관'!L166:'유성구 배수관'!L187)</f>
        <v>4418.0999999999995</v>
      </c>
      <c r="M165" s="1007">
        <f>SUM('유성구 배수관'!M166:'유성구 배수관'!M187)</f>
        <v>11980.94</v>
      </c>
      <c r="N165" s="1007">
        <f>SUM('유성구 배수관'!N166:'유성구 배수관'!N187)</f>
        <v>2064.98</v>
      </c>
      <c r="O165" s="1007">
        <f>SUM('유성구 배수관'!O166:'유성구 배수관'!O187)</f>
        <v>5012.3900000000012</v>
      </c>
      <c r="P165" s="1007">
        <f>SUM('유성구 배수관'!P166:'유성구 배수관'!P187)</f>
        <v>5062.2200000000012</v>
      </c>
      <c r="Q165" s="1007">
        <f>SUM('유성구 배수관'!Q166:'유성구 배수관'!Q187)</f>
        <v>836.72</v>
      </c>
      <c r="R165" s="1007">
        <f>SUM('유성구 배수관'!R166:'유성구 배수관'!R187)</f>
        <v>4854.7700000000004</v>
      </c>
      <c r="S165" s="1007">
        <f>SUM('유성구 배수관'!S166:'유성구 배수관'!S187)</f>
        <v>1964.7700000000002</v>
      </c>
      <c r="T165" s="1007">
        <f>SUM('유성구 배수관'!T166:'유성구 배수관'!T187)</f>
        <v>440.58000000000004</v>
      </c>
      <c r="U165" s="1007">
        <f>SUM('유성구 배수관'!U166:'유성구 배수관'!U187)</f>
        <v>3299.6899999999996</v>
      </c>
      <c r="V165" s="1007">
        <f>SUM('유성구 배수관'!V166:'유성구 배수관'!V187)</f>
        <v>6188.5899999999983</v>
      </c>
      <c r="W165" s="1007">
        <f>SUM('유성구 배수관'!W166:'유성구 배수관'!W187)</f>
        <v>6079.77</v>
      </c>
      <c r="X165" s="1007">
        <f>SUM('유성구 배수관'!X166:'유성구 배수관'!X187)</f>
        <v>1026.07</v>
      </c>
      <c r="Y165" s="1007">
        <f>SUM('유성구 배수관'!Y166:'유성구 배수관'!Y187)</f>
        <v>6037.57</v>
      </c>
      <c r="Z165" s="1007">
        <f>SUM('유성구 배수관'!Z166:'유성구 배수관'!Z187)</f>
        <v>2163.4499999999998</v>
      </c>
      <c r="AA165" s="1007">
        <f>SUM('유성구 배수관'!AA166:'유성구 배수관'!AA187)</f>
        <v>3337.11</v>
      </c>
      <c r="AB165" s="1007">
        <f>SUM('유성구 배수관'!AB166:'유성구 배수관'!AB187)</f>
        <v>2860.34</v>
      </c>
      <c r="AC165" s="1007">
        <f>SUM('유성구 배수관'!AC166:'유성구 배수관'!AC187)</f>
        <v>5776.93</v>
      </c>
      <c r="AD165" s="1007">
        <f>SUM('유성구 배수관'!AD166:'유성구 배수관'!AD187)</f>
        <v>4314.5499999999993</v>
      </c>
      <c r="AE165" s="1007">
        <f>SUM('유성구 배수관'!AE166:'유성구 배수관'!AE187)</f>
        <v>3681.12</v>
      </c>
      <c r="AF165" s="1007">
        <f>SUM('유성구 배수관'!AF166:'유성구 배수관'!AF187)</f>
        <v>272.98999999999995</v>
      </c>
      <c r="AG165" s="1007">
        <f>SUM('유성구 배수관'!AG166:'유성구 배수관'!AG187)</f>
        <v>116.26</v>
      </c>
      <c r="AH165" s="1007">
        <f>SUM('유성구 배수관'!AH166:'유성구 배수관'!AH187)</f>
        <v>748.94</v>
      </c>
    </row>
    <row r="166" spans="1:34" ht="19.5" customHeight="1">
      <c r="A166" s="2391" t="s">
        <v>810</v>
      </c>
      <c r="B166" s="989" t="s">
        <v>951</v>
      </c>
      <c r="C166" s="1009">
        <f t="shared" si="12"/>
        <v>1212.7</v>
      </c>
      <c r="D166" s="1009"/>
      <c r="E166" s="1009"/>
      <c r="F166" s="1009"/>
      <c r="G166" s="1009"/>
      <c r="H166" s="1009"/>
      <c r="I166" s="1009"/>
      <c r="J166" s="1009"/>
      <c r="K166" s="1009"/>
      <c r="L166" s="1009"/>
      <c r="M166" s="1009"/>
      <c r="N166" s="1009"/>
      <c r="O166" s="1009"/>
      <c r="P166" s="1009"/>
      <c r="Q166" s="1009"/>
      <c r="R166" s="1009"/>
      <c r="S166" s="1009"/>
      <c r="T166" s="1009"/>
      <c r="U166" s="1009"/>
      <c r="V166" s="1009"/>
      <c r="W166" s="1009"/>
      <c r="X166" s="1009"/>
      <c r="Y166" s="1009">
        <v>0</v>
      </c>
      <c r="Z166" s="1009">
        <v>0</v>
      </c>
      <c r="AA166" s="1009">
        <v>0</v>
      </c>
      <c r="AB166" s="1009">
        <v>0</v>
      </c>
      <c r="AC166" s="1009">
        <v>0</v>
      </c>
      <c r="AD166" s="1009">
        <v>0</v>
      </c>
      <c r="AE166" s="1009">
        <v>924</v>
      </c>
      <c r="AF166" s="1009">
        <v>0.59</v>
      </c>
      <c r="AG166" s="1009">
        <v>92.51</v>
      </c>
      <c r="AH166" s="1009">
        <v>195.6</v>
      </c>
    </row>
    <row r="167" spans="1:34" s="1707" customFormat="1" ht="32.4" customHeight="1">
      <c r="A167" s="2395"/>
      <c r="B167" s="989" t="s">
        <v>1537</v>
      </c>
      <c r="C167" s="1009">
        <f>SUM(D167:AH167)</f>
        <v>0</v>
      </c>
      <c r="D167" s="1009">
        <v>0</v>
      </c>
      <c r="E167" s="1009">
        <v>0</v>
      </c>
      <c r="F167" s="1009">
        <v>0</v>
      </c>
      <c r="G167" s="1009">
        <v>0</v>
      </c>
      <c r="H167" s="1009">
        <v>0</v>
      </c>
      <c r="I167" s="1009">
        <v>0</v>
      </c>
      <c r="J167" s="1009">
        <v>0</v>
      </c>
      <c r="K167" s="1009">
        <v>0</v>
      </c>
      <c r="L167" s="1009">
        <v>0</v>
      </c>
      <c r="M167" s="1009">
        <v>0</v>
      </c>
      <c r="N167" s="1009">
        <v>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09">
        <v>0</v>
      </c>
      <c r="Y167" s="1009">
        <v>0</v>
      </c>
      <c r="Z167" s="1009">
        <v>0</v>
      </c>
      <c r="AA167" s="1009">
        <v>0</v>
      </c>
      <c r="AB167" s="1009">
        <v>0</v>
      </c>
      <c r="AC167" s="1009">
        <v>0</v>
      </c>
      <c r="AD167" s="1009">
        <v>0</v>
      </c>
      <c r="AE167" s="1009">
        <v>0</v>
      </c>
      <c r="AF167" s="1009">
        <v>0</v>
      </c>
      <c r="AG167" s="1009">
        <v>0</v>
      </c>
      <c r="AH167" s="1009">
        <v>0</v>
      </c>
    </row>
    <row r="168" spans="1:34" ht="30" customHeight="1">
      <c r="A168" s="2021"/>
      <c r="B168" s="989" t="s">
        <v>797</v>
      </c>
      <c r="C168" s="1009">
        <f t="shared" si="12"/>
        <v>4924.8500000000004</v>
      </c>
      <c r="D168" s="1009">
        <v>1830.93</v>
      </c>
      <c r="E168" s="1372"/>
      <c r="F168" s="1372"/>
      <c r="G168" s="1372">
        <v>10</v>
      </c>
      <c r="H168" s="1372"/>
      <c r="I168" s="1372"/>
      <c r="J168" s="1372"/>
      <c r="K168" s="1372"/>
      <c r="L168" s="1372"/>
      <c r="M168" s="1372"/>
      <c r="N168" s="1372"/>
      <c r="O168" s="1372"/>
      <c r="P168" s="1372"/>
      <c r="Q168" s="1372"/>
      <c r="R168" s="1372"/>
      <c r="S168" s="1372"/>
      <c r="T168" s="1372">
        <v>18.32</v>
      </c>
      <c r="U168" s="1372"/>
      <c r="V168" s="1372">
        <v>601.17999999999995</v>
      </c>
      <c r="W168" s="1372">
        <v>1694.8700000000003</v>
      </c>
      <c r="X168" s="1372"/>
      <c r="Y168" s="1009">
        <v>733.68</v>
      </c>
      <c r="Z168" s="1009">
        <v>0</v>
      </c>
      <c r="AA168" s="1009">
        <v>7.32</v>
      </c>
      <c r="AB168" s="1009">
        <v>28.55</v>
      </c>
      <c r="AC168" s="1009">
        <v>0</v>
      </c>
      <c r="AD168" s="1009">
        <v>0</v>
      </c>
      <c r="AE168" s="1009">
        <v>0</v>
      </c>
      <c r="AF168" s="1009">
        <v>0</v>
      </c>
      <c r="AG168" s="1009">
        <v>0</v>
      </c>
      <c r="AH168" s="1009">
        <v>0</v>
      </c>
    </row>
    <row r="169" spans="1:34" ht="30" customHeight="1">
      <c r="A169" s="2021"/>
      <c r="B169" s="989" t="s">
        <v>798</v>
      </c>
      <c r="C169" s="1009">
        <f t="shared" si="12"/>
        <v>0</v>
      </c>
      <c r="D169" s="1009"/>
      <c r="E169" s="1009"/>
      <c r="F169" s="1009"/>
      <c r="G169" s="1009"/>
      <c r="H169" s="1009"/>
      <c r="I169" s="1009"/>
      <c r="J169" s="1009"/>
      <c r="K169" s="1009"/>
      <c r="L169" s="1009"/>
      <c r="M169" s="1009"/>
      <c r="N169" s="1009"/>
      <c r="O169" s="1009"/>
      <c r="P169" s="1009"/>
      <c r="Q169" s="1009"/>
      <c r="R169" s="1009"/>
      <c r="S169" s="1009"/>
      <c r="T169" s="1009"/>
      <c r="U169" s="1009"/>
      <c r="V169" s="1009"/>
      <c r="W169" s="1009"/>
      <c r="X169" s="1009"/>
      <c r="Y169" s="1009">
        <v>0</v>
      </c>
      <c r="Z169" s="1009">
        <v>0</v>
      </c>
      <c r="AA169" s="1009">
        <v>0</v>
      </c>
      <c r="AB169" s="1009">
        <v>0</v>
      </c>
      <c r="AC169" s="1009">
        <v>0</v>
      </c>
      <c r="AD169" s="1009">
        <v>0</v>
      </c>
      <c r="AE169" s="1009">
        <v>0</v>
      </c>
      <c r="AF169" s="1009">
        <v>0</v>
      </c>
      <c r="AG169" s="1009">
        <v>0</v>
      </c>
      <c r="AH169" s="1009">
        <v>0</v>
      </c>
    </row>
    <row r="170" spans="1:34" ht="30" customHeight="1">
      <c r="A170" s="2021"/>
      <c r="B170" s="989" t="s">
        <v>780</v>
      </c>
      <c r="C170" s="1009">
        <f t="shared" si="12"/>
        <v>57161.679999999993</v>
      </c>
      <c r="D170" s="1009">
        <v>4954.12</v>
      </c>
      <c r="E170" s="1372">
        <v>98.240000000000009</v>
      </c>
      <c r="F170" s="1372">
        <v>44.66</v>
      </c>
      <c r="G170" s="1372">
        <v>354.99999999999989</v>
      </c>
      <c r="H170" s="1372">
        <v>47.660000000000004</v>
      </c>
      <c r="I170" s="1372"/>
      <c r="J170" s="1372">
        <v>752.38</v>
      </c>
      <c r="K170" s="1372">
        <v>47.949999999999996</v>
      </c>
      <c r="L170" s="1372">
        <v>4412.2899999999991</v>
      </c>
      <c r="M170" s="1372">
        <v>6819.47</v>
      </c>
      <c r="N170" s="1372">
        <v>2064.98</v>
      </c>
      <c r="O170" s="1372">
        <v>2445.9900000000007</v>
      </c>
      <c r="P170" s="1372">
        <v>380.33000000000004</v>
      </c>
      <c r="Q170" s="1372">
        <v>836.72</v>
      </c>
      <c r="R170" s="1372">
        <v>1183.5900000000001</v>
      </c>
      <c r="S170" s="1372">
        <v>58.22</v>
      </c>
      <c r="T170" s="1372">
        <v>148.15</v>
      </c>
      <c r="U170" s="1372">
        <v>3118.24</v>
      </c>
      <c r="V170" s="1372">
        <v>5515.409999999998</v>
      </c>
      <c r="W170" s="1372">
        <v>2029.1</v>
      </c>
      <c r="X170" s="1372">
        <v>1026.07</v>
      </c>
      <c r="Y170" s="1009">
        <v>2711.37</v>
      </c>
      <c r="Z170" s="1009">
        <v>2163.4499999999998</v>
      </c>
      <c r="AA170" s="1009">
        <v>877.85</v>
      </c>
      <c r="AB170" s="1009">
        <v>2334.21</v>
      </c>
      <c r="AC170" s="1009">
        <v>4821.63</v>
      </c>
      <c r="AD170" s="1009">
        <v>4314.1899999999996</v>
      </c>
      <c r="AE170" s="1009">
        <v>2754.72</v>
      </c>
      <c r="AF170" s="1009">
        <v>272.39999999999998</v>
      </c>
      <c r="AG170" s="1009">
        <v>19.95</v>
      </c>
      <c r="AH170" s="1009">
        <v>553.34</v>
      </c>
    </row>
    <row r="171" spans="1:34" ht="30" customHeight="1">
      <c r="A171" s="2021"/>
      <c r="B171" s="991" t="s">
        <v>781</v>
      </c>
      <c r="C171" s="1009">
        <f t="shared" si="12"/>
        <v>3.39</v>
      </c>
      <c r="D171" s="1009">
        <v>0</v>
      </c>
      <c r="E171" s="1009">
        <v>0</v>
      </c>
      <c r="F171" s="1009">
        <v>0</v>
      </c>
      <c r="G171" s="1009">
        <v>0</v>
      </c>
      <c r="H171" s="1009">
        <v>0</v>
      </c>
      <c r="I171" s="1009">
        <v>0</v>
      </c>
      <c r="J171" s="1009">
        <v>0</v>
      </c>
      <c r="K171" s="1009">
        <v>0</v>
      </c>
      <c r="L171" s="1009">
        <v>0</v>
      </c>
      <c r="M171" s="1009">
        <v>0</v>
      </c>
      <c r="N171" s="1009">
        <v>0</v>
      </c>
      <c r="O171" s="1009">
        <v>0</v>
      </c>
      <c r="P171" s="1009">
        <v>0</v>
      </c>
      <c r="Q171" s="1009">
        <v>0</v>
      </c>
      <c r="R171" s="1009">
        <v>0</v>
      </c>
      <c r="S171" s="1009">
        <v>0</v>
      </c>
      <c r="T171" s="1009">
        <v>0</v>
      </c>
      <c r="U171" s="1009">
        <v>0</v>
      </c>
      <c r="V171" s="1009">
        <v>0</v>
      </c>
      <c r="W171" s="1009">
        <v>0</v>
      </c>
      <c r="X171" s="1009">
        <v>0</v>
      </c>
      <c r="Y171" s="1009">
        <v>3.39</v>
      </c>
      <c r="Z171" s="1009">
        <v>0</v>
      </c>
      <c r="AA171" s="1009">
        <v>0</v>
      </c>
      <c r="AB171" s="1009">
        <v>0</v>
      </c>
      <c r="AC171" s="1009">
        <v>0</v>
      </c>
      <c r="AD171" s="1009">
        <v>0</v>
      </c>
      <c r="AE171" s="1009">
        <v>0</v>
      </c>
      <c r="AF171" s="1009">
        <v>0</v>
      </c>
      <c r="AG171" s="1009">
        <v>0</v>
      </c>
      <c r="AH171" s="1009">
        <v>0</v>
      </c>
    </row>
    <row r="172" spans="1:34" ht="30" customHeight="1">
      <c r="A172" s="2021"/>
      <c r="B172" s="991" t="s">
        <v>786</v>
      </c>
      <c r="C172" s="1009">
        <f t="shared" si="12"/>
        <v>0</v>
      </c>
      <c r="D172" s="1009">
        <v>0</v>
      </c>
      <c r="E172" s="1009">
        <v>0</v>
      </c>
      <c r="F172" s="1009">
        <v>0</v>
      </c>
      <c r="G172" s="1009">
        <v>0</v>
      </c>
      <c r="H172" s="1009">
        <v>0</v>
      </c>
      <c r="I172" s="1009">
        <v>0</v>
      </c>
      <c r="J172" s="1009">
        <v>0</v>
      </c>
      <c r="K172" s="1009">
        <v>0</v>
      </c>
      <c r="L172" s="1009">
        <v>0</v>
      </c>
      <c r="M172" s="1009">
        <v>0</v>
      </c>
      <c r="N172" s="1009">
        <v>0</v>
      </c>
      <c r="O172" s="1009">
        <v>0</v>
      </c>
      <c r="P172" s="1009">
        <v>0</v>
      </c>
      <c r="Q172" s="1009">
        <v>0</v>
      </c>
      <c r="R172" s="1009">
        <v>0</v>
      </c>
      <c r="S172" s="1009">
        <v>0</v>
      </c>
      <c r="T172" s="1009">
        <v>0</v>
      </c>
      <c r="U172" s="1009">
        <v>0</v>
      </c>
      <c r="V172" s="1009">
        <v>0</v>
      </c>
      <c r="W172" s="1009">
        <v>0</v>
      </c>
      <c r="X172" s="1009">
        <v>0</v>
      </c>
      <c r="Y172" s="1009">
        <v>0</v>
      </c>
      <c r="Z172" s="1009">
        <v>0</v>
      </c>
      <c r="AA172" s="1009">
        <v>0</v>
      </c>
      <c r="AB172" s="1009">
        <v>0</v>
      </c>
      <c r="AC172" s="1009">
        <v>0</v>
      </c>
      <c r="AD172" s="1009">
        <v>0</v>
      </c>
      <c r="AE172" s="1009">
        <v>0</v>
      </c>
      <c r="AF172" s="1009">
        <v>0</v>
      </c>
      <c r="AG172" s="1009">
        <v>0</v>
      </c>
      <c r="AH172" s="1009">
        <v>0</v>
      </c>
    </row>
    <row r="173" spans="1:34" ht="30" customHeight="1">
      <c r="A173" s="2021"/>
      <c r="B173" s="991" t="s">
        <v>799</v>
      </c>
      <c r="C173" s="1009">
        <f t="shared" si="12"/>
        <v>2303.75</v>
      </c>
      <c r="D173" s="1009"/>
      <c r="E173" s="1372"/>
      <c r="F173" s="1372"/>
      <c r="G173" s="1372"/>
      <c r="H173" s="1372"/>
      <c r="I173" s="1372"/>
      <c r="J173" s="1372"/>
      <c r="K173" s="1372"/>
      <c r="L173" s="1372"/>
      <c r="M173" s="1372">
        <v>2036.11</v>
      </c>
      <c r="N173" s="1372"/>
      <c r="O173" s="1372"/>
      <c r="P173" s="1372"/>
      <c r="Q173" s="1372"/>
      <c r="R173" s="1372"/>
      <c r="S173" s="1372"/>
      <c r="T173" s="1372"/>
      <c r="U173" s="1372">
        <v>15.87</v>
      </c>
      <c r="V173" s="1372"/>
      <c r="W173" s="1372"/>
      <c r="X173" s="1372"/>
      <c r="Y173" s="1009">
        <v>0</v>
      </c>
      <c r="Z173" s="1009">
        <v>0</v>
      </c>
      <c r="AA173" s="1009">
        <v>251.77</v>
      </c>
      <c r="AB173" s="1009">
        <v>0</v>
      </c>
      <c r="AC173" s="1009">
        <v>0</v>
      </c>
      <c r="AD173" s="1009">
        <v>0</v>
      </c>
      <c r="AE173" s="1009">
        <v>0</v>
      </c>
      <c r="AF173" s="1009">
        <v>0</v>
      </c>
      <c r="AG173" s="1009">
        <v>0</v>
      </c>
      <c r="AH173" s="1009">
        <v>0</v>
      </c>
    </row>
    <row r="174" spans="1:34" ht="30" customHeight="1">
      <c r="A174" s="2021"/>
      <c r="B174" s="991" t="s">
        <v>787</v>
      </c>
      <c r="C174" s="1009">
        <f t="shared" si="12"/>
        <v>12806.5</v>
      </c>
      <c r="D174" s="1009"/>
      <c r="E174" s="1372"/>
      <c r="F174" s="1372"/>
      <c r="G174" s="1372"/>
      <c r="H174" s="1372"/>
      <c r="I174" s="1372"/>
      <c r="J174" s="1372"/>
      <c r="K174" s="1372"/>
      <c r="L174" s="1372"/>
      <c r="M174" s="1372">
        <v>2155.4900000000002</v>
      </c>
      <c r="N174" s="1372"/>
      <c r="O174" s="1372">
        <v>782.17</v>
      </c>
      <c r="P174" s="1372">
        <v>4681.8900000000012</v>
      </c>
      <c r="Q174" s="1372"/>
      <c r="R174" s="1372">
        <v>2746.82</v>
      </c>
      <c r="S174" s="1372"/>
      <c r="T174" s="1372"/>
      <c r="U174" s="1372">
        <v>165.57999999999998</v>
      </c>
      <c r="V174" s="1372">
        <v>72</v>
      </c>
      <c r="W174" s="1372">
        <v>2.38</v>
      </c>
      <c r="X174" s="1009"/>
      <c r="Y174" s="1009">
        <v>0</v>
      </c>
      <c r="Z174" s="1009">
        <v>0</v>
      </c>
      <c r="AA174" s="1009">
        <v>2200.17</v>
      </c>
      <c r="AB174" s="1009">
        <v>0</v>
      </c>
      <c r="AC174" s="1009">
        <v>0</v>
      </c>
      <c r="AD174" s="1009">
        <v>0</v>
      </c>
      <c r="AE174" s="1009">
        <v>0</v>
      </c>
      <c r="AF174" s="1009">
        <v>0</v>
      </c>
      <c r="AG174" s="1009">
        <v>0</v>
      </c>
      <c r="AH174" s="1009">
        <v>0</v>
      </c>
    </row>
    <row r="175" spans="1:34" s="1710" customFormat="1" ht="30" customHeight="1">
      <c r="A175" s="2021"/>
      <c r="B175" s="991" t="s">
        <v>1533</v>
      </c>
      <c r="C175" s="1009">
        <f t="shared" si="12"/>
        <v>0</v>
      </c>
      <c r="D175" s="1009">
        <v>0</v>
      </c>
      <c r="E175" s="1009">
        <v>0</v>
      </c>
      <c r="F175" s="1009">
        <v>0</v>
      </c>
      <c r="G175" s="1009">
        <v>0</v>
      </c>
      <c r="H175" s="1009">
        <v>0</v>
      </c>
      <c r="I175" s="1009">
        <v>0</v>
      </c>
      <c r="J175" s="1009">
        <v>0</v>
      </c>
      <c r="K175" s="1009">
        <v>0</v>
      </c>
      <c r="L175" s="1009">
        <v>0</v>
      </c>
      <c r="M175" s="1009">
        <v>0</v>
      </c>
      <c r="N175" s="1009">
        <v>0</v>
      </c>
      <c r="O175" s="1009">
        <v>0</v>
      </c>
      <c r="P175" s="1009">
        <v>0</v>
      </c>
      <c r="Q175" s="1009">
        <v>0</v>
      </c>
      <c r="R175" s="1009">
        <v>0</v>
      </c>
      <c r="S175" s="1009">
        <v>0</v>
      </c>
      <c r="T175" s="1009">
        <v>0</v>
      </c>
      <c r="U175" s="1009">
        <v>0</v>
      </c>
      <c r="V175" s="1009">
        <v>0</v>
      </c>
      <c r="W175" s="1009">
        <v>0</v>
      </c>
      <c r="X175" s="1009">
        <v>0</v>
      </c>
      <c r="Y175" s="1009">
        <v>0</v>
      </c>
      <c r="Z175" s="1009">
        <v>0</v>
      </c>
      <c r="AA175" s="1009">
        <v>0</v>
      </c>
      <c r="AB175" s="1009">
        <v>0</v>
      </c>
      <c r="AC175" s="1009">
        <v>0</v>
      </c>
      <c r="AD175" s="1009">
        <v>0</v>
      </c>
      <c r="AE175" s="1009">
        <v>0</v>
      </c>
      <c r="AF175" s="1009">
        <v>0</v>
      </c>
      <c r="AG175" s="1009">
        <v>0</v>
      </c>
      <c r="AH175" s="1009">
        <v>0</v>
      </c>
    </row>
    <row r="176" spans="1:34" ht="30" customHeight="1">
      <c r="A176" s="2021"/>
      <c r="B176" s="991" t="s">
        <v>800</v>
      </c>
      <c r="C176" s="1009">
        <f t="shared" si="12"/>
        <v>0</v>
      </c>
      <c r="D176" s="1009"/>
      <c r="E176" s="1009"/>
      <c r="F176" s="1009"/>
      <c r="G176" s="1009"/>
      <c r="H176" s="1009"/>
      <c r="I176" s="1009"/>
      <c r="J176" s="1009"/>
      <c r="K176" s="1009"/>
      <c r="L176" s="1009"/>
      <c r="M176" s="1009"/>
      <c r="N176" s="1009"/>
      <c r="O176" s="1009"/>
      <c r="P176" s="1009"/>
      <c r="Q176" s="1009"/>
      <c r="R176" s="1009"/>
      <c r="S176" s="1009"/>
      <c r="T176" s="1009"/>
      <c r="U176" s="1009"/>
      <c r="V176" s="1009"/>
      <c r="W176" s="1009"/>
      <c r="X176" s="1009"/>
      <c r="Y176" s="1009">
        <v>0</v>
      </c>
      <c r="Z176" s="1009">
        <v>0</v>
      </c>
      <c r="AA176" s="1009">
        <v>0</v>
      </c>
      <c r="AB176" s="1009">
        <v>0</v>
      </c>
      <c r="AC176" s="1009">
        <v>0</v>
      </c>
      <c r="AD176" s="1009">
        <v>0</v>
      </c>
      <c r="AE176" s="1009">
        <v>0</v>
      </c>
      <c r="AF176" s="1009">
        <v>0</v>
      </c>
      <c r="AG176" s="1009">
        <v>0</v>
      </c>
      <c r="AH176" s="1009">
        <v>0</v>
      </c>
    </row>
    <row r="177" spans="1:34" s="1710" customFormat="1" ht="30" customHeight="1">
      <c r="A177" s="2021"/>
      <c r="B177" s="989" t="s">
        <v>1535</v>
      </c>
      <c r="C177" s="1009">
        <f t="shared" si="12"/>
        <v>0</v>
      </c>
      <c r="D177" s="1009">
        <v>0</v>
      </c>
      <c r="E177" s="1009">
        <v>0</v>
      </c>
      <c r="F177" s="1009">
        <v>0</v>
      </c>
      <c r="G177" s="1009">
        <v>0</v>
      </c>
      <c r="H177" s="1009">
        <v>0</v>
      </c>
      <c r="I177" s="1009">
        <v>0</v>
      </c>
      <c r="J177" s="1009">
        <v>0</v>
      </c>
      <c r="K177" s="1009">
        <v>0</v>
      </c>
      <c r="L177" s="1009">
        <v>0</v>
      </c>
      <c r="M177" s="1009">
        <v>0</v>
      </c>
      <c r="N177" s="1009">
        <v>0</v>
      </c>
      <c r="O177" s="1009">
        <v>0</v>
      </c>
      <c r="P177" s="1009">
        <v>0</v>
      </c>
      <c r="Q177" s="1009">
        <v>0</v>
      </c>
      <c r="R177" s="1009">
        <v>0</v>
      </c>
      <c r="S177" s="1009">
        <v>0</v>
      </c>
      <c r="T177" s="1009">
        <v>0</v>
      </c>
      <c r="U177" s="1009">
        <v>0</v>
      </c>
      <c r="V177" s="1009">
        <v>0</v>
      </c>
      <c r="W177" s="1009">
        <v>0</v>
      </c>
      <c r="X177" s="1009">
        <v>0</v>
      </c>
      <c r="Y177" s="1009">
        <v>0</v>
      </c>
      <c r="Z177" s="1009">
        <v>0</v>
      </c>
      <c r="AA177" s="1009">
        <v>0</v>
      </c>
      <c r="AB177" s="1009">
        <v>0</v>
      </c>
      <c r="AC177" s="1009">
        <v>0</v>
      </c>
      <c r="AD177" s="1009">
        <v>0</v>
      </c>
      <c r="AE177" s="1009">
        <v>0</v>
      </c>
      <c r="AF177" s="1009">
        <v>0</v>
      </c>
      <c r="AG177" s="1009">
        <v>0</v>
      </c>
      <c r="AH177" s="1009">
        <v>0</v>
      </c>
    </row>
    <row r="178" spans="1:34" ht="30" customHeight="1">
      <c r="A178" s="2021"/>
      <c r="B178" s="995" t="s">
        <v>802</v>
      </c>
      <c r="C178" s="1009">
        <f t="shared" si="12"/>
        <v>0</v>
      </c>
      <c r="D178" s="1009"/>
      <c r="E178" s="1009"/>
      <c r="F178" s="1009"/>
      <c r="G178" s="1009"/>
      <c r="H178" s="1009"/>
      <c r="I178" s="1009"/>
      <c r="J178" s="1009"/>
      <c r="K178" s="1009"/>
      <c r="L178" s="1009"/>
      <c r="M178" s="1009"/>
      <c r="N178" s="1009"/>
      <c r="O178" s="1009"/>
      <c r="P178" s="1009"/>
      <c r="Q178" s="1009"/>
      <c r="R178" s="1009"/>
      <c r="S178" s="1009"/>
      <c r="T178" s="1009"/>
      <c r="U178" s="1009"/>
      <c r="V178" s="1009"/>
      <c r="W178" s="1009"/>
      <c r="X178" s="1009"/>
      <c r="Y178" s="1009">
        <v>0</v>
      </c>
      <c r="Z178" s="1009">
        <v>0</v>
      </c>
      <c r="AA178" s="1009">
        <v>0</v>
      </c>
      <c r="AB178" s="1009">
        <v>0</v>
      </c>
      <c r="AC178" s="1009">
        <v>0</v>
      </c>
      <c r="AD178" s="1009">
        <v>0</v>
      </c>
      <c r="AE178" s="1009">
        <v>0</v>
      </c>
      <c r="AF178" s="1009">
        <v>0</v>
      </c>
      <c r="AG178" s="1009">
        <v>0</v>
      </c>
      <c r="AH178" s="1009">
        <v>0</v>
      </c>
    </row>
    <row r="179" spans="1:34" ht="30" customHeight="1">
      <c r="A179" s="2021"/>
      <c r="B179" s="995" t="s">
        <v>803</v>
      </c>
      <c r="C179" s="1009">
        <f t="shared" si="12"/>
        <v>847.9699999999998</v>
      </c>
      <c r="D179" s="1009">
        <v>528.64</v>
      </c>
      <c r="E179" s="1372">
        <v>129.94</v>
      </c>
      <c r="F179" s="1372"/>
      <c r="G179" s="1372"/>
      <c r="H179" s="1372">
        <v>60.9</v>
      </c>
      <c r="I179" s="1372">
        <v>13.67</v>
      </c>
      <c r="J179" s="1372">
        <v>0.51</v>
      </c>
      <c r="K179" s="1372"/>
      <c r="L179" s="1372">
        <v>5.8100000000000005</v>
      </c>
      <c r="M179" s="1372">
        <v>4.7</v>
      </c>
      <c r="N179" s="1372"/>
      <c r="O179" s="1372"/>
      <c r="P179" s="1372"/>
      <c r="Q179" s="1372"/>
      <c r="R179" s="1372"/>
      <c r="S179" s="1372">
        <v>103.8</v>
      </c>
      <c r="T179" s="1372"/>
      <c r="U179" s="1372"/>
      <c r="V179" s="1372"/>
      <c r="W179" s="1372"/>
      <c r="X179" s="1372"/>
      <c r="Y179" s="1009">
        <v>0</v>
      </c>
      <c r="Z179" s="1009">
        <v>0</v>
      </c>
      <c r="AA179" s="1009">
        <v>0</v>
      </c>
      <c r="AB179" s="1009">
        <v>0</v>
      </c>
      <c r="AC179" s="1009">
        <v>0</v>
      </c>
      <c r="AD179" s="1009">
        <v>0</v>
      </c>
      <c r="AE179" s="1009">
        <v>0</v>
      </c>
      <c r="AF179" s="1009">
        <v>0</v>
      </c>
      <c r="AG179" s="1009">
        <v>0</v>
      </c>
      <c r="AH179" s="1009">
        <v>0</v>
      </c>
    </row>
    <row r="180" spans="1:34" ht="30" customHeight="1">
      <c r="A180" s="2021"/>
      <c r="B180" s="1011" t="s">
        <v>804</v>
      </c>
      <c r="C180" s="1009">
        <f t="shared" si="12"/>
        <v>9133.4599999999991</v>
      </c>
      <c r="D180" s="1009">
        <v>419.95</v>
      </c>
      <c r="E180" s="1372"/>
      <c r="F180" s="1372"/>
      <c r="G180" s="1372"/>
      <c r="H180" s="1372"/>
      <c r="I180" s="1372"/>
      <c r="J180" s="1372"/>
      <c r="K180" s="1372"/>
      <c r="L180" s="1372"/>
      <c r="M180" s="1372"/>
      <c r="N180" s="1372"/>
      <c r="O180" s="1372">
        <v>1784.23</v>
      </c>
      <c r="P180" s="1372"/>
      <c r="Q180" s="1372"/>
      <c r="R180" s="1372"/>
      <c r="S180" s="1372">
        <v>1802.7500000000002</v>
      </c>
      <c r="T180" s="1372">
        <v>274.11</v>
      </c>
      <c r="U180" s="1372"/>
      <c r="V180" s="1372"/>
      <c r="W180" s="1372">
        <v>2353.42</v>
      </c>
      <c r="X180" s="1372"/>
      <c r="Y180" s="1009">
        <v>1046.1199999999999</v>
      </c>
      <c r="Z180" s="1009">
        <v>0</v>
      </c>
      <c r="AA180" s="1009">
        <v>0</v>
      </c>
      <c r="AB180" s="1009">
        <v>497.58</v>
      </c>
      <c r="AC180" s="1009">
        <v>955.3</v>
      </c>
      <c r="AD180" s="1009">
        <v>0</v>
      </c>
      <c r="AE180" s="1009">
        <v>0</v>
      </c>
      <c r="AF180" s="1009">
        <v>0</v>
      </c>
      <c r="AG180" s="1009">
        <v>0</v>
      </c>
      <c r="AH180" s="1009">
        <v>0</v>
      </c>
    </row>
    <row r="181" spans="1:34" ht="30" customHeight="1">
      <c r="A181" s="2021"/>
      <c r="B181" s="1011" t="s">
        <v>805</v>
      </c>
      <c r="C181" s="1009">
        <f t="shared" si="12"/>
        <v>0</v>
      </c>
      <c r="D181" s="1009"/>
      <c r="E181" s="1009"/>
      <c r="F181" s="1009"/>
      <c r="G181" s="1009"/>
      <c r="H181" s="1009"/>
      <c r="I181" s="1009"/>
      <c r="J181" s="1009"/>
      <c r="K181" s="1009"/>
      <c r="L181" s="1009"/>
      <c r="M181" s="1009"/>
      <c r="N181" s="1009"/>
      <c r="O181" s="1009"/>
      <c r="P181" s="1009"/>
      <c r="Q181" s="1009"/>
      <c r="R181" s="1009"/>
      <c r="S181" s="1009"/>
      <c r="T181" s="1009"/>
      <c r="U181" s="1009"/>
      <c r="V181" s="1009"/>
      <c r="W181" s="1009"/>
      <c r="X181" s="1009"/>
      <c r="Y181" s="1009">
        <v>0</v>
      </c>
      <c r="Z181" s="1009">
        <v>0</v>
      </c>
      <c r="AA181" s="1009">
        <v>0</v>
      </c>
      <c r="AB181" s="1009">
        <v>0</v>
      </c>
      <c r="AC181" s="1009">
        <v>0</v>
      </c>
      <c r="AD181" s="1009">
        <v>0</v>
      </c>
      <c r="AE181" s="1009">
        <v>0</v>
      </c>
      <c r="AF181" s="1009">
        <v>0</v>
      </c>
      <c r="AG181" s="1009">
        <v>0</v>
      </c>
      <c r="AH181" s="1009">
        <v>0</v>
      </c>
    </row>
    <row r="182" spans="1:34" s="1710" customFormat="1" ht="30" customHeight="1">
      <c r="A182" s="2021"/>
      <c r="B182" s="1011" t="s">
        <v>1536</v>
      </c>
      <c r="C182" s="1009">
        <f t="shared" ref="C182" si="17">SUM(D182:AH182)</f>
        <v>0</v>
      </c>
      <c r="D182" s="1009">
        <v>0</v>
      </c>
      <c r="E182" s="1009">
        <v>0</v>
      </c>
      <c r="F182" s="1009">
        <v>0</v>
      </c>
      <c r="G182" s="1009">
        <v>0</v>
      </c>
      <c r="H182" s="1009">
        <v>0</v>
      </c>
      <c r="I182" s="1009">
        <v>0</v>
      </c>
      <c r="J182" s="1009">
        <v>0</v>
      </c>
      <c r="K182" s="1009">
        <v>0</v>
      </c>
      <c r="L182" s="1009">
        <v>0</v>
      </c>
      <c r="M182" s="1009">
        <v>0</v>
      </c>
      <c r="N182" s="1009">
        <v>0</v>
      </c>
      <c r="O182" s="1009">
        <v>0</v>
      </c>
      <c r="P182" s="1009">
        <v>0</v>
      </c>
      <c r="Q182" s="1009">
        <v>0</v>
      </c>
      <c r="R182" s="1009">
        <v>0</v>
      </c>
      <c r="S182" s="1009">
        <v>0</v>
      </c>
      <c r="T182" s="1009">
        <v>0</v>
      </c>
      <c r="U182" s="1009">
        <v>0</v>
      </c>
      <c r="V182" s="1009">
        <v>0</v>
      </c>
      <c r="W182" s="1009">
        <v>0</v>
      </c>
      <c r="X182" s="1009">
        <v>0</v>
      </c>
      <c r="Y182" s="1009">
        <v>0</v>
      </c>
      <c r="Z182" s="1009">
        <v>0</v>
      </c>
      <c r="AA182" s="1009">
        <v>0</v>
      </c>
      <c r="AB182" s="1009">
        <v>0</v>
      </c>
      <c r="AC182" s="1009">
        <v>0</v>
      </c>
      <c r="AD182" s="1009">
        <v>0</v>
      </c>
      <c r="AE182" s="1009">
        <v>0</v>
      </c>
      <c r="AF182" s="1009">
        <v>0</v>
      </c>
      <c r="AG182" s="1009">
        <v>0</v>
      </c>
      <c r="AH182" s="1009">
        <v>0</v>
      </c>
    </row>
    <row r="183" spans="1:34" ht="30" customHeight="1">
      <c r="A183" s="2021"/>
      <c r="B183" s="995" t="s">
        <v>807</v>
      </c>
      <c r="C183" s="1009">
        <f t="shared" si="12"/>
        <v>0.36</v>
      </c>
      <c r="D183" s="1009"/>
      <c r="E183" s="1009"/>
      <c r="F183" s="1009"/>
      <c r="G183" s="1009"/>
      <c r="H183" s="1009"/>
      <c r="I183" s="1009"/>
      <c r="J183" s="1009"/>
      <c r="K183" s="1009"/>
      <c r="L183" s="1009"/>
      <c r="M183" s="1009"/>
      <c r="N183" s="1009"/>
      <c r="O183" s="1009"/>
      <c r="P183" s="1009"/>
      <c r="Q183" s="1009"/>
      <c r="R183" s="1009"/>
      <c r="S183" s="1009"/>
      <c r="T183" s="1009"/>
      <c r="U183" s="1009"/>
      <c r="V183" s="1009"/>
      <c r="W183" s="1009"/>
      <c r="X183" s="1009"/>
      <c r="Y183" s="1009">
        <v>0</v>
      </c>
      <c r="Z183" s="1009">
        <v>0</v>
      </c>
      <c r="AA183" s="1009">
        <v>0</v>
      </c>
      <c r="AB183" s="1009">
        <v>0</v>
      </c>
      <c r="AC183" s="1009">
        <v>0</v>
      </c>
      <c r="AD183" s="1009">
        <v>0.36</v>
      </c>
      <c r="AE183" s="1009">
        <v>0</v>
      </c>
      <c r="AF183" s="1009">
        <v>0</v>
      </c>
      <c r="AG183" s="1009">
        <v>0</v>
      </c>
      <c r="AH183" s="1009">
        <v>0</v>
      </c>
    </row>
    <row r="184" spans="1:34" ht="30" customHeight="1">
      <c r="A184" s="2021"/>
      <c r="B184" s="991" t="s">
        <v>808</v>
      </c>
      <c r="C184" s="1009">
        <f t="shared" si="12"/>
        <v>3468.2400000000002</v>
      </c>
      <c r="D184" s="1009"/>
      <c r="E184" s="1372"/>
      <c r="F184" s="1372">
        <v>33.299999999999997</v>
      </c>
      <c r="G184" s="1372"/>
      <c r="H184" s="1372"/>
      <c r="I184" s="1372"/>
      <c r="J184" s="1372"/>
      <c r="K184" s="1372"/>
      <c r="L184" s="1372"/>
      <c r="M184" s="1372">
        <v>965.17000000000019</v>
      </c>
      <c r="N184" s="1372"/>
      <c r="O184" s="1372"/>
      <c r="P184" s="1372"/>
      <c r="Q184" s="1372"/>
      <c r="R184" s="1372">
        <v>924.3599999999999</v>
      </c>
      <c r="S184" s="1372"/>
      <c r="T184" s="1372"/>
      <c r="U184" s="1372"/>
      <c r="V184" s="1372"/>
      <c r="W184" s="1372"/>
      <c r="X184" s="1372"/>
      <c r="Y184" s="1009">
        <v>1543.01</v>
      </c>
      <c r="Z184" s="1009">
        <v>0</v>
      </c>
      <c r="AA184" s="1009">
        <v>0</v>
      </c>
      <c r="AB184" s="1009">
        <v>0</v>
      </c>
      <c r="AC184" s="1009">
        <v>0</v>
      </c>
      <c r="AD184" s="1009">
        <v>0</v>
      </c>
      <c r="AE184" s="1009">
        <v>2.4</v>
      </c>
      <c r="AF184" s="1009">
        <v>0</v>
      </c>
      <c r="AG184" s="1009">
        <v>0</v>
      </c>
      <c r="AH184" s="1009">
        <v>0</v>
      </c>
    </row>
    <row r="185" spans="1:34" ht="30" customHeight="1">
      <c r="A185" s="2021"/>
      <c r="B185" s="1011" t="s">
        <v>821</v>
      </c>
      <c r="C185" s="1009">
        <f t="shared" si="12"/>
        <v>3.8</v>
      </c>
      <c r="D185" s="1009"/>
      <c r="E185" s="1009"/>
      <c r="F185" s="1009"/>
      <c r="G185" s="1009"/>
      <c r="H185" s="1009"/>
      <c r="I185" s="1009"/>
      <c r="J185" s="1009"/>
      <c r="K185" s="1009"/>
      <c r="L185" s="1009"/>
      <c r="M185" s="1009"/>
      <c r="N185" s="1009"/>
      <c r="O185" s="1009"/>
      <c r="P185" s="1009"/>
      <c r="Q185" s="1009"/>
      <c r="R185" s="1009"/>
      <c r="S185" s="1009"/>
      <c r="T185" s="1009"/>
      <c r="U185" s="1009"/>
      <c r="V185" s="1009"/>
      <c r="W185" s="1009"/>
      <c r="X185" s="1009"/>
      <c r="Y185" s="1009">
        <v>0</v>
      </c>
      <c r="Z185" s="1009">
        <v>0</v>
      </c>
      <c r="AA185" s="1009">
        <v>0</v>
      </c>
      <c r="AB185" s="1009">
        <v>0</v>
      </c>
      <c r="AC185" s="1009">
        <v>0</v>
      </c>
      <c r="AD185" s="1009">
        <v>0</v>
      </c>
      <c r="AE185" s="1009">
        <v>0</v>
      </c>
      <c r="AF185" s="1009">
        <v>0</v>
      </c>
      <c r="AG185" s="1009">
        <v>3.8</v>
      </c>
      <c r="AH185" s="1009">
        <v>0</v>
      </c>
    </row>
    <row r="186" spans="1:34" s="1708" customFormat="1" ht="30" customHeight="1">
      <c r="A186" s="2021"/>
      <c r="B186" s="1011" t="s">
        <v>1538</v>
      </c>
      <c r="C186" s="1009">
        <f t="shared" ref="C186" si="18">SUM(D186:AH186)</f>
        <v>0</v>
      </c>
      <c r="D186" s="1009">
        <v>0</v>
      </c>
      <c r="E186" s="1009">
        <v>0</v>
      </c>
      <c r="F186" s="1009">
        <v>0</v>
      </c>
      <c r="G186" s="1009">
        <v>0</v>
      </c>
      <c r="H186" s="1009">
        <v>0</v>
      </c>
      <c r="I186" s="1009">
        <v>0</v>
      </c>
      <c r="J186" s="1009">
        <v>0</v>
      </c>
      <c r="K186" s="1009">
        <v>0</v>
      </c>
      <c r="L186" s="1009">
        <v>0</v>
      </c>
      <c r="M186" s="1009">
        <v>0</v>
      </c>
      <c r="N186" s="1009">
        <v>0</v>
      </c>
      <c r="O186" s="1009">
        <v>0</v>
      </c>
      <c r="P186" s="1009">
        <v>0</v>
      </c>
      <c r="Q186" s="1009">
        <v>0</v>
      </c>
      <c r="R186" s="1009">
        <v>0</v>
      </c>
      <c r="S186" s="1009">
        <v>0</v>
      </c>
      <c r="T186" s="1009">
        <v>0</v>
      </c>
      <c r="U186" s="1009">
        <v>0</v>
      </c>
      <c r="V186" s="1009">
        <v>0</v>
      </c>
      <c r="W186" s="1009">
        <v>0</v>
      </c>
      <c r="X186" s="1009">
        <v>0</v>
      </c>
      <c r="Y186" s="1009">
        <v>0</v>
      </c>
      <c r="Z186" s="1009">
        <v>0</v>
      </c>
      <c r="AA186" s="1009">
        <v>0</v>
      </c>
      <c r="AB186" s="1009">
        <v>0</v>
      </c>
      <c r="AC186" s="1009">
        <v>0</v>
      </c>
      <c r="AD186" s="1009">
        <v>0</v>
      </c>
      <c r="AE186" s="1009">
        <v>0</v>
      </c>
      <c r="AF186" s="1009">
        <v>0</v>
      </c>
      <c r="AG186" s="1009">
        <v>0</v>
      </c>
      <c r="AH186" s="1009">
        <v>0</v>
      </c>
    </row>
    <row r="187" spans="1:34" ht="19.5" customHeight="1">
      <c r="A187" s="2021"/>
      <c r="B187" s="1249" t="s">
        <v>952</v>
      </c>
      <c r="C187" s="1009">
        <f t="shared" si="12"/>
        <v>0</v>
      </c>
      <c r="D187" s="1009"/>
      <c r="E187" s="1009"/>
      <c r="F187" s="1009"/>
      <c r="G187" s="1009"/>
      <c r="H187" s="1009"/>
      <c r="I187" s="1009"/>
      <c r="J187" s="1009"/>
      <c r="K187" s="1009"/>
      <c r="L187" s="1009"/>
      <c r="M187" s="1009"/>
      <c r="N187" s="1009"/>
      <c r="O187" s="1009"/>
      <c r="P187" s="1009"/>
      <c r="Q187" s="1009"/>
      <c r="R187" s="1009"/>
      <c r="S187" s="1009"/>
      <c r="T187" s="1009"/>
      <c r="U187" s="1009"/>
      <c r="V187" s="1009"/>
      <c r="W187" s="1009"/>
      <c r="X187" s="1009"/>
      <c r="Y187" s="1009">
        <v>0</v>
      </c>
      <c r="Z187" s="1009">
        <v>0</v>
      </c>
      <c r="AA187" s="1009">
        <v>0</v>
      </c>
      <c r="AB187" s="1009">
        <v>0</v>
      </c>
      <c r="AC187" s="1009">
        <v>0</v>
      </c>
      <c r="AD187" s="1009">
        <v>0</v>
      </c>
      <c r="AE187" s="1009">
        <v>0</v>
      </c>
      <c r="AF187" s="1009">
        <v>0</v>
      </c>
      <c r="AG187" s="1009">
        <v>0</v>
      </c>
      <c r="AH187" s="1009">
        <v>0</v>
      </c>
    </row>
    <row r="188" spans="1:34" ht="19.5" customHeight="1">
      <c r="A188" s="2391" t="s">
        <v>811</v>
      </c>
      <c r="B188" s="1007" t="s">
        <v>41</v>
      </c>
      <c r="C188" s="1370">
        <f t="shared" si="12"/>
        <v>120783.85999999999</v>
      </c>
      <c r="D188" s="1007">
        <f>SUM('유성구 배수관'!D189:'유성구 배수관'!D210)</f>
        <v>10559.3</v>
      </c>
      <c r="E188" s="1007">
        <f>SUM('유성구 배수관'!E189:'유성구 배수관'!E210)</f>
        <v>158.93</v>
      </c>
      <c r="F188" s="1007">
        <f>SUM('유성구 배수관'!F189:'유성구 배수관'!F210)</f>
        <v>957.82999999999993</v>
      </c>
      <c r="G188" s="1007">
        <f>SUM('유성구 배수관'!G189:'유성구 배수관'!G210)</f>
        <v>580.68000000000006</v>
      </c>
      <c r="H188" s="1007">
        <f>SUM('유성구 배수관'!H189:'유성구 배수관'!H210)</f>
        <v>2155.7900000000004</v>
      </c>
      <c r="I188" s="1007">
        <f>SUM('유성구 배수관'!I189:'유성구 배수관'!I210)</f>
        <v>281.58000000000004</v>
      </c>
      <c r="J188" s="1007">
        <f>SUM('유성구 배수관'!J189:'유성구 배수관'!J210)</f>
        <v>956.64</v>
      </c>
      <c r="K188" s="1007">
        <f>SUM('유성구 배수관'!K189:'유성구 배수관'!K210)</f>
        <v>547.34000000000015</v>
      </c>
      <c r="L188" s="1007">
        <f>SUM('유성구 배수관'!L189:'유성구 배수관'!L210)</f>
        <v>9625.9499999999935</v>
      </c>
      <c r="M188" s="1007">
        <f>SUM('유성구 배수관'!M189:'유성구 배수관'!M210)</f>
        <v>11468.830000000002</v>
      </c>
      <c r="N188" s="1007">
        <f>SUM('유성구 배수관'!N189:'유성구 배수관'!N210)</f>
        <v>5929.2900000000009</v>
      </c>
      <c r="O188" s="1007">
        <f>SUM('유성구 배수관'!O189:'유성구 배수관'!O210)</f>
        <v>7785.5699999999979</v>
      </c>
      <c r="P188" s="1007">
        <f>SUM('유성구 배수관'!P189:'유성구 배수관'!P210)</f>
        <v>7717.4200000000019</v>
      </c>
      <c r="Q188" s="1007">
        <f>SUM('유성구 배수관'!Q189:'유성구 배수관'!Q210)</f>
        <v>33.619999999999997</v>
      </c>
      <c r="R188" s="1007">
        <f>SUM('유성구 배수관'!R189:'유성구 배수관'!R210)</f>
        <v>6073.4299999999967</v>
      </c>
      <c r="S188" s="1007">
        <f>SUM('유성구 배수관'!S189:'유성구 배수관'!S210)</f>
        <v>731.7</v>
      </c>
      <c r="T188" s="1007">
        <f>SUM('유성구 배수관'!T189:'유성구 배수관'!T210)</f>
        <v>1733.31</v>
      </c>
      <c r="U188" s="1007">
        <f>SUM('유성구 배수관'!U189:'유성구 배수관'!U210)</f>
        <v>970.61999999999966</v>
      </c>
      <c r="V188" s="1007">
        <f>SUM('유성구 배수관'!V189:'유성구 배수관'!V210)</f>
        <v>15194.669999999995</v>
      </c>
      <c r="W188" s="1007">
        <f>SUM('유성구 배수관'!W189:'유성구 배수관'!W210)</f>
        <v>13633.650000000001</v>
      </c>
      <c r="X188" s="1007">
        <f>SUM('유성구 배수관'!X189:'유성구 배수관'!X210)</f>
        <v>211.60999999999999</v>
      </c>
      <c r="Y188" s="1007">
        <f>SUM('유성구 배수관'!Y189:'유성구 배수관'!Y210)</f>
        <v>5575.52</v>
      </c>
      <c r="Z188" s="1007">
        <f>SUM('유성구 배수관'!Z189:'유성구 배수관'!Z210)</f>
        <v>578.33000000000004</v>
      </c>
      <c r="AA188" s="1007">
        <f>SUM('유성구 배수관'!AA189:'유성구 배수관'!AA210)</f>
        <v>212</v>
      </c>
      <c r="AB188" s="1007">
        <f>SUM('유성구 배수관'!AB189:'유성구 배수관'!AB210)</f>
        <v>1102.5</v>
      </c>
      <c r="AC188" s="1007">
        <f>SUM('유성구 배수관'!AC189:'유성구 배수관'!AC210)</f>
        <v>2065.2799999999997</v>
      </c>
      <c r="AD188" s="1007">
        <f>SUM('유성구 배수관'!AD189:'유성구 배수관'!AD210)</f>
        <v>6713.51</v>
      </c>
      <c r="AE188" s="1007">
        <f>SUM('유성구 배수관'!AE189:'유성구 배수관'!AE210)</f>
        <v>2180.64</v>
      </c>
      <c r="AF188" s="1007">
        <f>SUM('유성구 배수관'!AF189:'유성구 배수관'!AF210)</f>
        <v>3077.4</v>
      </c>
      <c r="AG188" s="1007">
        <f>SUM('유성구 배수관'!AG189:'유성구 배수관'!AG210)</f>
        <v>1568.28</v>
      </c>
      <c r="AH188" s="1007">
        <f>SUM('유성구 배수관'!AH189:'유성구 배수관'!AH210)</f>
        <v>402.64</v>
      </c>
    </row>
    <row r="189" spans="1:34" ht="19.5" customHeight="1">
      <c r="A189" s="2391" t="s">
        <v>811</v>
      </c>
      <c r="B189" s="989" t="s">
        <v>951</v>
      </c>
      <c r="C189" s="1009">
        <f t="shared" si="12"/>
        <v>2923.05</v>
      </c>
      <c r="D189" s="1009"/>
      <c r="E189" s="1009"/>
      <c r="F189" s="1009"/>
      <c r="G189" s="1009"/>
      <c r="H189" s="1009"/>
      <c r="I189" s="1009"/>
      <c r="J189" s="1009"/>
      <c r="K189" s="1009"/>
      <c r="L189" s="1009"/>
      <c r="M189" s="1009"/>
      <c r="N189" s="1009"/>
      <c r="O189" s="1009"/>
      <c r="P189" s="1009"/>
      <c r="Q189" s="1009"/>
      <c r="R189" s="1009"/>
      <c r="S189" s="1009"/>
      <c r="T189" s="1009"/>
      <c r="U189" s="1009"/>
      <c r="V189" s="1009"/>
      <c r="W189" s="1009"/>
      <c r="X189" s="1009"/>
      <c r="Y189" s="1009">
        <v>0</v>
      </c>
      <c r="Z189" s="1009">
        <v>0</v>
      </c>
      <c r="AA189" s="1009">
        <v>0</v>
      </c>
      <c r="AB189" s="1009">
        <v>0</v>
      </c>
      <c r="AC189" s="1009">
        <v>0</v>
      </c>
      <c r="AD189" s="1009">
        <v>0</v>
      </c>
      <c r="AE189" s="1009">
        <v>335.5</v>
      </c>
      <c r="AF189" s="1009">
        <v>1385.5</v>
      </c>
      <c r="AG189" s="1009">
        <v>879.97</v>
      </c>
      <c r="AH189" s="1009">
        <v>322.08</v>
      </c>
    </row>
    <row r="190" spans="1:34" s="1707" customFormat="1" ht="32.4" customHeight="1">
      <c r="A190" s="2395"/>
      <c r="B190" s="989" t="s">
        <v>1537</v>
      </c>
      <c r="C190" s="1009">
        <f>SUM(D190:AH190)</f>
        <v>0</v>
      </c>
      <c r="D190" s="1009">
        <v>0</v>
      </c>
      <c r="E190" s="1009">
        <v>0</v>
      </c>
      <c r="F190" s="1009">
        <v>0</v>
      </c>
      <c r="G190" s="1009">
        <v>0</v>
      </c>
      <c r="H190" s="1009">
        <v>0</v>
      </c>
      <c r="I190" s="1009">
        <v>0</v>
      </c>
      <c r="J190" s="1009">
        <v>0</v>
      </c>
      <c r="K190" s="1009">
        <v>0</v>
      </c>
      <c r="L190" s="1009">
        <v>0</v>
      </c>
      <c r="M190" s="1009">
        <v>0</v>
      </c>
      <c r="N190" s="1009">
        <v>0</v>
      </c>
      <c r="O190" s="1009">
        <v>0</v>
      </c>
      <c r="P190" s="1009">
        <v>0</v>
      </c>
      <c r="Q190" s="1009">
        <v>0</v>
      </c>
      <c r="R190" s="1009">
        <v>0</v>
      </c>
      <c r="S190" s="1009">
        <v>0</v>
      </c>
      <c r="T190" s="1009">
        <v>0</v>
      </c>
      <c r="U190" s="1009">
        <v>0</v>
      </c>
      <c r="V190" s="1009">
        <v>0</v>
      </c>
      <c r="W190" s="1009">
        <v>0</v>
      </c>
      <c r="X190" s="1009">
        <v>0</v>
      </c>
      <c r="Y190" s="1009">
        <v>0</v>
      </c>
      <c r="Z190" s="1009">
        <v>0</v>
      </c>
      <c r="AA190" s="1009">
        <v>0</v>
      </c>
      <c r="AB190" s="1009">
        <v>0</v>
      </c>
      <c r="AC190" s="1009">
        <v>0</v>
      </c>
      <c r="AD190" s="1009">
        <v>0</v>
      </c>
      <c r="AE190" s="1009">
        <v>0</v>
      </c>
      <c r="AF190" s="1009">
        <v>0</v>
      </c>
      <c r="AG190" s="1009">
        <v>0</v>
      </c>
      <c r="AH190" s="1009">
        <v>0</v>
      </c>
    </row>
    <row r="191" spans="1:34" ht="30" customHeight="1">
      <c r="A191" s="2021"/>
      <c r="B191" s="989" t="s">
        <v>797</v>
      </c>
      <c r="C191" s="1009">
        <f t="shared" si="12"/>
        <v>18076.769999999997</v>
      </c>
      <c r="D191" s="1009">
        <v>409.33</v>
      </c>
      <c r="E191" s="1372"/>
      <c r="F191" s="1372"/>
      <c r="G191" s="1372"/>
      <c r="H191" s="1372"/>
      <c r="I191" s="1372"/>
      <c r="J191" s="1372"/>
      <c r="K191" s="1372"/>
      <c r="L191" s="1372"/>
      <c r="M191" s="1372"/>
      <c r="N191" s="1372"/>
      <c r="O191" s="1372"/>
      <c r="P191" s="1372"/>
      <c r="Q191" s="1372"/>
      <c r="R191" s="1372"/>
      <c r="S191" s="1372"/>
      <c r="T191" s="1372">
        <v>36.339999999999996</v>
      </c>
      <c r="U191" s="1372"/>
      <c r="V191" s="1372">
        <v>5902.6299999999965</v>
      </c>
      <c r="W191" s="1372">
        <v>10731.130000000001</v>
      </c>
      <c r="X191" s="1372"/>
      <c r="Y191" s="1009">
        <v>178.27</v>
      </c>
      <c r="Z191" s="1009">
        <v>0</v>
      </c>
      <c r="AA191" s="1009">
        <v>0</v>
      </c>
      <c r="AB191" s="1009">
        <v>802.07</v>
      </c>
      <c r="AC191" s="1009">
        <v>14.86</v>
      </c>
      <c r="AD191" s="1009">
        <v>2.14</v>
      </c>
      <c r="AE191" s="1009">
        <v>0</v>
      </c>
      <c r="AF191" s="1009">
        <v>0</v>
      </c>
      <c r="AG191" s="1009">
        <v>0</v>
      </c>
      <c r="AH191" s="1009">
        <v>0</v>
      </c>
    </row>
    <row r="192" spans="1:34" ht="30" customHeight="1">
      <c r="A192" s="2021"/>
      <c r="B192" s="989" t="s">
        <v>798</v>
      </c>
      <c r="C192" s="1009">
        <f t="shared" si="12"/>
        <v>0</v>
      </c>
      <c r="D192" s="1009"/>
      <c r="E192" s="1009"/>
      <c r="F192" s="1009"/>
      <c r="G192" s="1009"/>
      <c r="H192" s="1009"/>
      <c r="I192" s="1009"/>
      <c r="J192" s="1009"/>
      <c r="K192" s="1009"/>
      <c r="L192" s="1009"/>
      <c r="M192" s="1009"/>
      <c r="N192" s="1009"/>
      <c r="O192" s="1009"/>
      <c r="P192" s="1009"/>
      <c r="Q192" s="1009"/>
      <c r="R192" s="1009"/>
      <c r="S192" s="1009"/>
      <c r="T192" s="1009"/>
      <c r="U192" s="1009"/>
      <c r="V192" s="1009"/>
      <c r="W192" s="1009"/>
      <c r="X192" s="1009"/>
      <c r="Y192" s="1009">
        <v>0</v>
      </c>
      <c r="Z192" s="1009">
        <v>0</v>
      </c>
      <c r="AA192" s="1009">
        <v>0</v>
      </c>
      <c r="AB192" s="1009">
        <v>0</v>
      </c>
      <c r="AC192" s="1009">
        <v>0</v>
      </c>
      <c r="AD192" s="1009">
        <v>0</v>
      </c>
      <c r="AE192" s="1009">
        <v>0</v>
      </c>
      <c r="AF192" s="1009">
        <v>0</v>
      </c>
      <c r="AG192" s="1009">
        <v>0</v>
      </c>
      <c r="AH192" s="1009">
        <v>0</v>
      </c>
    </row>
    <row r="193" spans="1:34" ht="30" customHeight="1">
      <c r="A193" s="2021"/>
      <c r="B193" s="989" t="s">
        <v>780</v>
      </c>
      <c r="C193" s="1009">
        <f t="shared" ref="C193:C273" si="19">SUM(D193:AH193)</f>
        <v>92689.749999999956</v>
      </c>
      <c r="D193" s="1009">
        <v>10108.709999999999</v>
      </c>
      <c r="E193" s="1372">
        <v>158.93</v>
      </c>
      <c r="F193" s="1372">
        <v>957.82999999999993</v>
      </c>
      <c r="G193" s="1372">
        <v>580.68000000000006</v>
      </c>
      <c r="H193" s="1372">
        <v>2155.7900000000004</v>
      </c>
      <c r="I193" s="1372">
        <v>281.58000000000004</v>
      </c>
      <c r="J193" s="1372">
        <v>580.80000000000007</v>
      </c>
      <c r="K193" s="1372">
        <v>546.3900000000001</v>
      </c>
      <c r="L193" s="1372">
        <v>9625.9499999999935</v>
      </c>
      <c r="M193" s="1372">
        <v>7862.3100000000013</v>
      </c>
      <c r="N193" s="1372">
        <v>5929.2900000000009</v>
      </c>
      <c r="O193" s="1372">
        <v>6974.1199999999981</v>
      </c>
      <c r="P193" s="1372">
        <v>6894.2000000000016</v>
      </c>
      <c r="Q193" s="1372"/>
      <c r="R193" s="1372">
        <v>6073.4299999999967</v>
      </c>
      <c r="S193" s="1372">
        <v>731.7</v>
      </c>
      <c r="T193" s="1372">
        <v>1696.97</v>
      </c>
      <c r="U193" s="1372">
        <v>970.61999999999966</v>
      </c>
      <c r="V193" s="1372">
        <v>9292.0399999999972</v>
      </c>
      <c r="W193" s="1372">
        <v>2034.6799999999998</v>
      </c>
      <c r="X193" s="1372">
        <v>211.60999999999999</v>
      </c>
      <c r="Y193" s="1009">
        <v>5098.78</v>
      </c>
      <c r="Z193" s="1009">
        <v>578.33000000000004</v>
      </c>
      <c r="AA193" s="1009">
        <v>212</v>
      </c>
      <c r="AB193" s="1009">
        <v>300.43</v>
      </c>
      <c r="AC193" s="1009">
        <v>1816.68</v>
      </c>
      <c r="AD193" s="1009">
        <v>6710.65</v>
      </c>
      <c r="AE193" s="1009">
        <v>1844.48</v>
      </c>
      <c r="AF193" s="1009">
        <v>1691.9</v>
      </c>
      <c r="AG193" s="1009">
        <v>688.31</v>
      </c>
      <c r="AH193" s="1009">
        <v>80.56</v>
      </c>
    </row>
    <row r="194" spans="1:34" ht="30" customHeight="1">
      <c r="A194" s="2021"/>
      <c r="B194" s="991" t="s">
        <v>781</v>
      </c>
      <c r="C194" s="1009">
        <f t="shared" si="19"/>
        <v>3.39</v>
      </c>
      <c r="D194" s="1009"/>
      <c r="E194" s="1009"/>
      <c r="F194" s="1009"/>
      <c r="G194" s="1009"/>
      <c r="H194" s="1009"/>
      <c r="I194" s="1009"/>
      <c r="J194" s="1009"/>
      <c r="K194" s="1009"/>
      <c r="L194" s="1009"/>
      <c r="M194" s="1009"/>
      <c r="N194" s="1009"/>
      <c r="O194" s="1009"/>
      <c r="P194" s="1009"/>
      <c r="Q194" s="1009"/>
      <c r="R194" s="1009"/>
      <c r="S194" s="1009"/>
      <c r="T194" s="1009"/>
      <c r="U194" s="1009"/>
      <c r="V194" s="1009"/>
      <c r="W194" s="1009"/>
      <c r="X194" s="1009"/>
      <c r="Y194" s="1009">
        <v>3.39</v>
      </c>
      <c r="Z194" s="1009">
        <v>0</v>
      </c>
      <c r="AA194" s="1009">
        <v>0</v>
      </c>
      <c r="AB194" s="1009">
        <v>0</v>
      </c>
      <c r="AC194" s="1009">
        <v>0</v>
      </c>
      <c r="AD194" s="1009">
        <v>0</v>
      </c>
      <c r="AE194" s="1009">
        <v>0</v>
      </c>
      <c r="AF194" s="1009">
        <v>0</v>
      </c>
      <c r="AG194" s="1009">
        <v>0</v>
      </c>
      <c r="AH194" s="1009">
        <v>0</v>
      </c>
    </row>
    <row r="195" spans="1:34" ht="30" customHeight="1">
      <c r="A195" s="2021"/>
      <c r="B195" s="991" t="s">
        <v>786</v>
      </c>
      <c r="C195" s="1009">
        <f t="shared" si="19"/>
        <v>0</v>
      </c>
      <c r="D195" s="1009"/>
      <c r="E195" s="1009"/>
      <c r="F195" s="1009"/>
      <c r="G195" s="1009"/>
      <c r="H195" s="1009"/>
      <c r="I195" s="1009"/>
      <c r="J195" s="1009"/>
      <c r="K195" s="1009"/>
      <c r="L195" s="1009"/>
      <c r="M195" s="1009"/>
      <c r="N195" s="1009"/>
      <c r="O195" s="1009"/>
      <c r="P195" s="1009"/>
      <c r="Q195" s="1009"/>
      <c r="R195" s="1009"/>
      <c r="S195" s="1009"/>
      <c r="T195" s="1009"/>
      <c r="U195" s="1009"/>
      <c r="V195" s="1009"/>
      <c r="W195" s="1009"/>
      <c r="X195" s="1009"/>
      <c r="Y195" s="1009">
        <v>0</v>
      </c>
      <c r="Z195" s="1009">
        <v>0</v>
      </c>
      <c r="AA195" s="1009">
        <v>0</v>
      </c>
      <c r="AB195" s="1009">
        <v>0</v>
      </c>
      <c r="AC195" s="1009">
        <v>0</v>
      </c>
      <c r="AD195" s="1009">
        <v>0</v>
      </c>
      <c r="AE195" s="1009">
        <v>0</v>
      </c>
      <c r="AF195" s="1009">
        <v>0</v>
      </c>
      <c r="AG195" s="1009">
        <v>0</v>
      </c>
      <c r="AH195" s="1009">
        <v>0</v>
      </c>
    </row>
    <row r="196" spans="1:34" ht="30" customHeight="1">
      <c r="A196" s="2021"/>
      <c r="B196" s="991" t="s">
        <v>799</v>
      </c>
      <c r="C196" s="1009">
        <f t="shared" si="19"/>
        <v>0</v>
      </c>
      <c r="D196" s="1009"/>
      <c r="E196" s="1009"/>
      <c r="F196" s="1009"/>
      <c r="G196" s="1009"/>
      <c r="H196" s="1009"/>
      <c r="I196" s="1009"/>
      <c r="J196" s="1009"/>
      <c r="K196" s="1009"/>
      <c r="L196" s="1009"/>
      <c r="M196" s="1009"/>
      <c r="N196" s="1009"/>
      <c r="O196" s="1009"/>
      <c r="P196" s="1009"/>
      <c r="Q196" s="1009"/>
      <c r="R196" s="1009"/>
      <c r="S196" s="1009"/>
      <c r="T196" s="1009"/>
      <c r="U196" s="1009"/>
      <c r="V196" s="1009"/>
      <c r="W196" s="1009"/>
      <c r="X196" s="1009"/>
      <c r="Y196" s="1009">
        <v>0</v>
      </c>
      <c r="Z196" s="1009">
        <v>0</v>
      </c>
      <c r="AA196" s="1009">
        <v>0</v>
      </c>
      <c r="AB196" s="1009">
        <v>0</v>
      </c>
      <c r="AC196" s="1009">
        <v>0</v>
      </c>
      <c r="AD196" s="1009">
        <v>0</v>
      </c>
      <c r="AE196" s="1009">
        <v>0</v>
      </c>
      <c r="AF196" s="1009">
        <v>0</v>
      </c>
      <c r="AG196" s="1009">
        <v>0</v>
      </c>
      <c r="AH196" s="1009">
        <v>0</v>
      </c>
    </row>
    <row r="197" spans="1:34" ht="30" customHeight="1">
      <c r="A197" s="2021"/>
      <c r="B197" s="991" t="s">
        <v>787</v>
      </c>
      <c r="C197" s="1009">
        <f t="shared" si="19"/>
        <v>3800.6999999999994</v>
      </c>
      <c r="D197" s="1009"/>
      <c r="E197" s="1372"/>
      <c r="F197" s="1372"/>
      <c r="G197" s="1372"/>
      <c r="H197" s="1372"/>
      <c r="I197" s="1372"/>
      <c r="J197" s="1372">
        <v>375.19999999999993</v>
      </c>
      <c r="K197" s="1372">
        <v>0.95</v>
      </c>
      <c r="L197" s="1372"/>
      <c r="M197" s="1372">
        <v>1756.26</v>
      </c>
      <c r="N197" s="1372"/>
      <c r="O197" s="1372">
        <v>811.45</v>
      </c>
      <c r="P197" s="1372">
        <v>823.21999999999991</v>
      </c>
      <c r="Q197" s="1372">
        <v>33.619999999999997</v>
      </c>
      <c r="R197" s="1372"/>
      <c r="S197" s="1372"/>
      <c r="T197" s="1372"/>
      <c r="U197" s="1372"/>
      <c r="V197" s="1372"/>
      <c r="W197" s="1372"/>
      <c r="X197" s="1372"/>
      <c r="Y197" s="1009">
        <v>0</v>
      </c>
      <c r="Z197" s="1009">
        <v>0</v>
      </c>
      <c r="AA197" s="1009">
        <v>0</v>
      </c>
      <c r="AB197" s="1009">
        <v>0</v>
      </c>
      <c r="AC197" s="1009">
        <v>0</v>
      </c>
      <c r="AD197" s="1009">
        <v>0</v>
      </c>
      <c r="AE197" s="1009">
        <v>0</v>
      </c>
      <c r="AF197" s="1009">
        <v>0</v>
      </c>
      <c r="AG197" s="1009">
        <v>0</v>
      </c>
      <c r="AH197" s="1009">
        <v>0</v>
      </c>
    </row>
    <row r="198" spans="1:34" s="1710" customFormat="1" ht="30" customHeight="1">
      <c r="A198" s="2021"/>
      <c r="B198" s="991" t="s">
        <v>1533</v>
      </c>
      <c r="C198" s="1009">
        <f t="shared" si="19"/>
        <v>0</v>
      </c>
      <c r="D198" s="1009">
        <v>0</v>
      </c>
      <c r="E198" s="1009">
        <v>0</v>
      </c>
      <c r="F198" s="1009">
        <v>0</v>
      </c>
      <c r="G198" s="1009">
        <v>0</v>
      </c>
      <c r="H198" s="1009">
        <v>0</v>
      </c>
      <c r="I198" s="1009">
        <v>0</v>
      </c>
      <c r="J198" s="1009">
        <v>0</v>
      </c>
      <c r="K198" s="1009">
        <v>0</v>
      </c>
      <c r="L198" s="1009">
        <v>0</v>
      </c>
      <c r="M198" s="1009">
        <v>0</v>
      </c>
      <c r="N198" s="1009">
        <v>0</v>
      </c>
      <c r="O198" s="1009">
        <v>0</v>
      </c>
      <c r="P198" s="1009">
        <v>0</v>
      </c>
      <c r="Q198" s="1009">
        <v>0</v>
      </c>
      <c r="R198" s="1009">
        <v>0</v>
      </c>
      <c r="S198" s="1009">
        <v>0</v>
      </c>
      <c r="T198" s="1009">
        <v>0</v>
      </c>
      <c r="U198" s="1009">
        <v>0</v>
      </c>
      <c r="V198" s="1009">
        <v>0</v>
      </c>
      <c r="W198" s="1009">
        <v>0</v>
      </c>
      <c r="X198" s="1009">
        <v>0</v>
      </c>
      <c r="Y198" s="1009">
        <v>0</v>
      </c>
      <c r="Z198" s="1009">
        <v>0</v>
      </c>
      <c r="AA198" s="1009">
        <v>0</v>
      </c>
      <c r="AB198" s="1009">
        <v>0</v>
      </c>
      <c r="AC198" s="1009">
        <v>0</v>
      </c>
      <c r="AD198" s="1009">
        <v>0</v>
      </c>
      <c r="AE198" s="1009">
        <v>0</v>
      </c>
      <c r="AF198" s="1009">
        <v>0</v>
      </c>
      <c r="AG198" s="1009">
        <v>0</v>
      </c>
      <c r="AH198" s="1009">
        <v>0</v>
      </c>
    </row>
    <row r="199" spans="1:34" ht="30" customHeight="1">
      <c r="A199" s="2021"/>
      <c r="B199" s="991" t="s">
        <v>800</v>
      </c>
      <c r="C199" s="1009">
        <f t="shared" si="19"/>
        <v>0</v>
      </c>
      <c r="D199" s="1009"/>
      <c r="E199" s="1009"/>
      <c r="F199" s="1009"/>
      <c r="G199" s="1009"/>
      <c r="H199" s="1009"/>
      <c r="I199" s="1009"/>
      <c r="J199" s="1009"/>
      <c r="K199" s="1009"/>
      <c r="L199" s="1009"/>
      <c r="M199" s="1009"/>
      <c r="N199" s="1009"/>
      <c r="O199" s="1009"/>
      <c r="P199" s="1009"/>
      <c r="Q199" s="1009"/>
      <c r="R199" s="1009"/>
      <c r="S199" s="1009"/>
      <c r="T199" s="1009"/>
      <c r="U199" s="1009"/>
      <c r="V199" s="1009"/>
      <c r="W199" s="1009"/>
      <c r="X199" s="1009"/>
      <c r="Y199" s="1009">
        <v>0</v>
      </c>
      <c r="Z199" s="1009">
        <v>0</v>
      </c>
      <c r="AA199" s="1009">
        <v>0</v>
      </c>
      <c r="AB199" s="1009">
        <v>0</v>
      </c>
      <c r="AC199" s="1009">
        <v>0</v>
      </c>
      <c r="AD199" s="1009">
        <v>0</v>
      </c>
      <c r="AE199" s="1009">
        <v>0</v>
      </c>
      <c r="AF199" s="1009">
        <v>0</v>
      </c>
      <c r="AG199" s="1009">
        <v>0</v>
      </c>
      <c r="AH199" s="1009">
        <v>0</v>
      </c>
    </row>
    <row r="200" spans="1:34" s="1710" customFormat="1" ht="30" customHeight="1">
      <c r="A200" s="2021"/>
      <c r="B200" s="989" t="s">
        <v>1535</v>
      </c>
      <c r="C200" s="1009">
        <f t="shared" si="19"/>
        <v>0</v>
      </c>
      <c r="D200" s="1009">
        <v>0</v>
      </c>
      <c r="E200" s="1009">
        <v>0</v>
      </c>
      <c r="F200" s="1009">
        <v>0</v>
      </c>
      <c r="G200" s="1009">
        <v>0</v>
      </c>
      <c r="H200" s="1009">
        <v>0</v>
      </c>
      <c r="I200" s="1009">
        <v>0</v>
      </c>
      <c r="J200" s="1009">
        <v>0</v>
      </c>
      <c r="K200" s="1009">
        <v>0</v>
      </c>
      <c r="L200" s="1009">
        <v>0</v>
      </c>
      <c r="M200" s="1009">
        <v>0</v>
      </c>
      <c r="N200" s="1009">
        <v>0</v>
      </c>
      <c r="O200" s="1009">
        <v>0</v>
      </c>
      <c r="P200" s="1009">
        <v>0</v>
      </c>
      <c r="Q200" s="1009">
        <v>0</v>
      </c>
      <c r="R200" s="1009">
        <v>0</v>
      </c>
      <c r="S200" s="1009">
        <v>0</v>
      </c>
      <c r="T200" s="1009">
        <v>0</v>
      </c>
      <c r="U200" s="1009">
        <v>0</v>
      </c>
      <c r="V200" s="1009">
        <v>0</v>
      </c>
      <c r="W200" s="1009">
        <v>0</v>
      </c>
      <c r="X200" s="1009">
        <v>0</v>
      </c>
      <c r="Y200" s="1009">
        <v>0</v>
      </c>
      <c r="Z200" s="1009">
        <v>0</v>
      </c>
      <c r="AA200" s="1009">
        <v>0</v>
      </c>
      <c r="AB200" s="1009">
        <v>0</v>
      </c>
      <c r="AC200" s="1009">
        <v>0</v>
      </c>
      <c r="AD200" s="1009">
        <v>0</v>
      </c>
      <c r="AE200" s="1009">
        <v>0</v>
      </c>
      <c r="AF200" s="1009">
        <v>0</v>
      </c>
      <c r="AG200" s="1009">
        <v>0</v>
      </c>
      <c r="AH200" s="1009">
        <v>0</v>
      </c>
    </row>
    <row r="201" spans="1:34" ht="30" customHeight="1">
      <c r="A201" s="2021"/>
      <c r="B201" s="995" t="s">
        <v>802</v>
      </c>
      <c r="C201" s="1009">
        <f t="shared" si="19"/>
        <v>0</v>
      </c>
      <c r="D201" s="1009"/>
      <c r="E201" s="1009"/>
      <c r="F201" s="1009"/>
      <c r="G201" s="1009"/>
      <c r="H201" s="1009"/>
      <c r="I201" s="1009"/>
      <c r="J201" s="1009"/>
      <c r="K201" s="1009"/>
      <c r="L201" s="1009"/>
      <c r="M201" s="1009"/>
      <c r="N201" s="1009"/>
      <c r="O201" s="1009"/>
      <c r="P201" s="1009"/>
      <c r="Q201" s="1009"/>
      <c r="R201" s="1009"/>
      <c r="S201" s="1009"/>
      <c r="T201" s="1009"/>
      <c r="U201" s="1009"/>
      <c r="V201" s="1009"/>
      <c r="W201" s="1009"/>
      <c r="X201" s="1009"/>
      <c r="Y201" s="1009">
        <v>0</v>
      </c>
      <c r="Z201" s="1009">
        <v>0</v>
      </c>
      <c r="AA201" s="1009">
        <v>0</v>
      </c>
      <c r="AB201" s="1009">
        <v>0</v>
      </c>
      <c r="AC201" s="1009">
        <v>0</v>
      </c>
      <c r="AD201" s="1009">
        <v>0</v>
      </c>
      <c r="AE201" s="1009">
        <v>0</v>
      </c>
      <c r="AF201" s="1009">
        <v>0</v>
      </c>
      <c r="AG201" s="1009">
        <v>0</v>
      </c>
      <c r="AH201" s="1009">
        <v>0</v>
      </c>
    </row>
    <row r="202" spans="1:34" ht="30" customHeight="1">
      <c r="A202" s="2021"/>
      <c r="B202" s="995" t="s">
        <v>803</v>
      </c>
      <c r="C202" s="1009">
        <f t="shared" si="19"/>
        <v>41.9</v>
      </c>
      <c r="D202" s="1009">
        <v>41.26</v>
      </c>
      <c r="E202" s="1372"/>
      <c r="F202" s="1372"/>
      <c r="G202" s="1372"/>
      <c r="H202" s="1372"/>
      <c r="I202" s="1372"/>
      <c r="J202" s="1372">
        <v>0.64</v>
      </c>
      <c r="K202" s="1372"/>
      <c r="L202" s="1372"/>
      <c r="M202" s="1372"/>
      <c r="N202" s="1372"/>
      <c r="O202" s="1372"/>
      <c r="P202" s="1372"/>
      <c r="Q202" s="1372"/>
      <c r="R202" s="1372"/>
      <c r="S202" s="1372"/>
      <c r="T202" s="1372"/>
      <c r="U202" s="1372"/>
      <c r="V202" s="1372"/>
      <c r="W202" s="1372"/>
      <c r="X202" s="1372"/>
      <c r="Y202" s="1009">
        <v>0</v>
      </c>
      <c r="Z202" s="1009">
        <v>0</v>
      </c>
      <c r="AA202" s="1009">
        <v>0</v>
      </c>
      <c r="AB202" s="1009">
        <v>0</v>
      </c>
      <c r="AC202" s="1009">
        <v>0</v>
      </c>
      <c r="AD202" s="1009">
        <v>0</v>
      </c>
      <c r="AE202" s="1009">
        <v>0</v>
      </c>
      <c r="AF202" s="1009">
        <v>0</v>
      </c>
      <c r="AG202" s="1009">
        <v>0</v>
      </c>
      <c r="AH202" s="1009">
        <v>0</v>
      </c>
    </row>
    <row r="203" spans="1:34" ht="30" customHeight="1">
      <c r="A203" s="2021"/>
      <c r="B203" s="1011" t="s">
        <v>804</v>
      </c>
      <c r="C203" s="1009">
        <f t="shared" si="19"/>
        <v>1396.6599999999999</v>
      </c>
      <c r="D203" s="1009"/>
      <c r="E203" s="1372"/>
      <c r="F203" s="1372"/>
      <c r="G203" s="1372"/>
      <c r="H203" s="1372"/>
      <c r="I203" s="1372"/>
      <c r="J203" s="1372"/>
      <c r="K203" s="1372"/>
      <c r="L203" s="1372"/>
      <c r="M203" s="1372"/>
      <c r="N203" s="1372"/>
      <c r="O203" s="1372"/>
      <c r="P203" s="1372"/>
      <c r="Q203" s="1372"/>
      <c r="R203" s="1372"/>
      <c r="S203" s="1372"/>
      <c r="T203" s="1372"/>
      <c r="U203" s="1372"/>
      <c r="V203" s="1372"/>
      <c r="W203" s="1372">
        <v>867.8399999999998</v>
      </c>
      <c r="X203" s="1372"/>
      <c r="Y203" s="1009">
        <v>295.08</v>
      </c>
      <c r="Z203" s="1009">
        <v>0</v>
      </c>
      <c r="AA203" s="1009">
        <v>0</v>
      </c>
      <c r="AB203" s="1009">
        <v>0</v>
      </c>
      <c r="AC203" s="1009">
        <v>233.74</v>
      </c>
      <c r="AD203" s="1009">
        <v>0</v>
      </c>
      <c r="AE203" s="1009">
        <v>0</v>
      </c>
      <c r="AF203" s="1009">
        <v>0</v>
      </c>
      <c r="AG203" s="1009">
        <v>0</v>
      </c>
      <c r="AH203" s="1009">
        <v>0</v>
      </c>
    </row>
    <row r="204" spans="1:34" ht="30" customHeight="1">
      <c r="A204" s="2021"/>
      <c r="B204" s="1011" t="s">
        <v>805</v>
      </c>
      <c r="C204" s="1009">
        <f t="shared" si="19"/>
        <v>0</v>
      </c>
      <c r="D204" s="1009"/>
      <c r="E204" s="1009"/>
      <c r="F204" s="1009"/>
      <c r="G204" s="1009"/>
      <c r="H204" s="1009"/>
      <c r="I204" s="1009"/>
      <c r="J204" s="1009"/>
      <c r="K204" s="1009"/>
      <c r="L204" s="1009"/>
      <c r="M204" s="1009"/>
      <c r="N204" s="1009"/>
      <c r="O204" s="1009"/>
      <c r="P204" s="1009"/>
      <c r="Q204" s="1009"/>
      <c r="R204" s="1009"/>
      <c r="S204" s="1009"/>
      <c r="T204" s="1009"/>
      <c r="U204" s="1009"/>
      <c r="V204" s="1009"/>
      <c r="W204" s="1009"/>
      <c r="X204" s="1009"/>
      <c r="Y204" s="1009">
        <v>0</v>
      </c>
      <c r="Z204" s="1009">
        <v>0</v>
      </c>
      <c r="AA204" s="1009">
        <v>0</v>
      </c>
      <c r="AB204" s="1009">
        <v>0</v>
      </c>
      <c r="AC204" s="1009">
        <v>0</v>
      </c>
      <c r="AD204" s="1009">
        <v>0</v>
      </c>
      <c r="AE204" s="1009">
        <v>0</v>
      </c>
      <c r="AF204" s="1009">
        <v>0</v>
      </c>
      <c r="AG204" s="1009">
        <v>0</v>
      </c>
      <c r="AH204" s="1009">
        <v>0</v>
      </c>
    </row>
    <row r="205" spans="1:34" s="1710" customFormat="1" ht="30" customHeight="1">
      <c r="A205" s="2021"/>
      <c r="B205" s="1011" t="s">
        <v>1536</v>
      </c>
      <c r="C205" s="1009">
        <f t="shared" si="19"/>
        <v>0</v>
      </c>
      <c r="D205" s="1009">
        <v>0</v>
      </c>
      <c r="E205" s="1009">
        <v>0</v>
      </c>
      <c r="F205" s="1009">
        <v>0</v>
      </c>
      <c r="G205" s="1009">
        <v>0</v>
      </c>
      <c r="H205" s="1009">
        <v>0</v>
      </c>
      <c r="I205" s="1009">
        <v>0</v>
      </c>
      <c r="J205" s="1009">
        <v>0</v>
      </c>
      <c r="K205" s="1009">
        <v>0</v>
      </c>
      <c r="L205" s="1009">
        <v>0</v>
      </c>
      <c r="M205" s="1009">
        <v>0</v>
      </c>
      <c r="N205" s="1009">
        <v>0</v>
      </c>
      <c r="O205" s="1009">
        <v>0</v>
      </c>
      <c r="P205" s="1009">
        <v>0</v>
      </c>
      <c r="Q205" s="1009">
        <v>0</v>
      </c>
      <c r="R205" s="1009">
        <v>0</v>
      </c>
      <c r="S205" s="1009">
        <v>0</v>
      </c>
      <c r="T205" s="1009">
        <v>0</v>
      </c>
      <c r="U205" s="1009">
        <v>0</v>
      </c>
      <c r="V205" s="1009">
        <v>0</v>
      </c>
      <c r="W205" s="1009">
        <v>0</v>
      </c>
      <c r="X205" s="1009">
        <v>0</v>
      </c>
      <c r="Y205" s="1009">
        <v>0</v>
      </c>
      <c r="Z205" s="1009">
        <v>0</v>
      </c>
      <c r="AA205" s="1009">
        <v>0</v>
      </c>
      <c r="AB205" s="1009">
        <v>0</v>
      </c>
      <c r="AC205" s="1009">
        <v>0</v>
      </c>
      <c r="AD205" s="1009">
        <v>0</v>
      </c>
      <c r="AE205" s="1009">
        <v>0</v>
      </c>
      <c r="AF205" s="1009">
        <v>0</v>
      </c>
      <c r="AG205" s="1009">
        <v>0</v>
      </c>
      <c r="AH205" s="1009">
        <v>0</v>
      </c>
    </row>
    <row r="206" spans="1:34" ht="30" customHeight="1">
      <c r="A206" s="2021"/>
      <c r="B206" s="995" t="s">
        <v>807</v>
      </c>
      <c r="C206" s="1009">
        <f t="shared" si="19"/>
        <v>0.72</v>
      </c>
      <c r="D206" s="1009"/>
      <c r="E206" s="1009"/>
      <c r="F206" s="1009"/>
      <c r="G206" s="1009"/>
      <c r="H206" s="1009"/>
      <c r="I206" s="1009"/>
      <c r="J206" s="1009"/>
      <c r="K206" s="1009"/>
      <c r="L206" s="1009"/>
      <c r="M206" s="1009"/>
      <c r="N206" s="1009"/>
      <c r="O206" s="1009"/>
      <c r="P206" s="1009"/>
      <c r="Q206" s="1009"/>
      <c r="R206" s="1009"/>
      <c r="S206" s="1009"/>
      <c r="T206" s="1009"/>
      <c r="U206" s="1009"/>
      <c r="V206" s="1009"/>
      <c r="W206" s="1009"/>
      <c r="X206" s="1009"/>
      <c r="Y206" s="1009">
        <v>0</v>
      </c>
      <c r="Z206" s="1009">
        <v>0</v>
      </c>
      <c r="AA206" s="1009">
        <v>0</v>
      </c>
      <c r="AB206" s="1009">
        <v>0</v>
      </c>
      <c r="AC206" s="1009">
        <v>0</v>
      </c>
      <c r="AD206" s="1009">
        <v>0.72</v>
      </c>
      <c r="AE206" s="1009">
        <v>0</v>
      </c>
      <c r="AF206" s="1009">
        <v>0</v>
      </c>
      <c r="AG206" s="1009">
        <v>0</v>
      </c>
      <c r="AH206" s="1009">
        <v>0</v>
      </c>
    </row>
    <row r="207" spans="1:34" ht="30" customHeight="1">
      <c r="A207" s="2021"/>
      <c r="B207" s="991" t="s">
        <v>808</v>
      </c>
      <c r="C207" s="1009">
        <f t="shared" si="19"/>
        <v>1850.9199999999994</v>
      </c>
      <c r="D207" s="1009"/>
      <c r="E207" s="1372"/>
      <c r="F207" s="1372"/>
      <c r="G207" s="1372"/>
      <c r="H207" s="1372"/>
      <c r="I207" s="1372"/>
      <c r="J207" s="1372"/>
      <c r="K207" s="1372"/>
      <c r="L207" s="1372"/>
      <c r="M207" s="1372">
        <v>1850.2599999999993</v>
      </c>
      <c r="N207" s="1372"/>
      <c r="O207" s="1372"/>
      <c r="P207" s="1372"/>
      <c r="Q207" s="1372"/>
      <c r="R207" s="1372"/>
      <c r="S207" s="1372"/>
      <c r="T207" s="1372"/>
      <c r="U207" s="1372"/>
      <c r="V207" s="1372"/>
      <c r="W207" s="1372"/>
      <c r="X207" s="1372"/>
      <c r="Y207" s="1009">
        <v>0</v>
      </c>
      <c r="Z207" s="1009">
        <v>0</v>
      </c>
      <c r="AA207" s="1009">
        <v>0</v>
      </c>
      <c r="AB207" s="1009">
        <v>0</v>
      </c>
      <c r="AC207" s="1009">
        <v>0</v>
      </c>
      <c r="AD207" s="1009">
        <v>0</v>
      </c>
      <c r="AE207" s="1009">
        <v>0.66</v>
      </c>
      <c r="AF207" s="1009">
        <v>0</v>
      </c>
      <c r="AG207" s="1009">
        <v>0</v>
      </c>
      <c r="AH207" s="1009">
        <v>0</v>
      </c>
    </row>
    <row r="208" spans="1:34" ht="30" customHeight="1">
      <c r="A208" s="2021"/>
      <c r="B208" s="1011" t="s">
        <v>821</v>
      </c>
      <c r="C208" s="1009">
        <f t="shared" si="19"/>
        <v>0</v>
      </c>
      <c r="D208" s="1009"/>
      <c r="E208" s="1009"/>
      <c r="F208" s="1009"/>
      <c r="G208" s="1009"/>
      <c r="H208" s="1009"/>
      <c r="I208" s="1009"/>
      <c r="J208" s="1009"/>
      <c r="K208" s="1009"/>
      <c r="L208" s="1009"/>
      <c r="M208" s="1009"/>
      <c r="N208" s="1009"/>
      <c r="O208" s="1009"/>
      <c r="P208" s="1009"/>
      <c r="Q208" s="1009"/>
      <c r="R208" s="1009"/>
      <c r="S208" s="1009"/>
      <c r="T208" s="1009"/>
      <c r="U208" s="1009"/>
      <c r="V208" s="1009"/>
      <c r="W208" s="1009"/>
      <c r="X208" s="1009"/>
      <c r="Y208" s="1009">
        <v>0</v>
      </c>
      <c r="Z208" s="1009">
        <v>0</v>
      </c>
      <c r="AA208" s="1009">
        <v>0</v>
      </c>
      <c r="AB208" s="1009">
        <v>0</v>
      </c>
      <c r="AC208" s="1009">
        <v>0</v>
      </c>
      <c r="AD208" s="1009">
        <v>0</v>
      </c>
      <c r="AE208" s="1009">
        <v>0</v>
      </c>
      <c r="AF208" s="1009">
        <v>0</v>
      </c>
      <c r="AG208" s="1009">
        <v>0</v>
      </c>
      <c r="AH208" s="1009">
        <v>0</v>
      </c>
    </row>
    <row r="209" spans="1:34" s="1708" customFormat="1" ht="30" customHeight="1">
      <c r="A209" s="2021"/>
      <c r="B209" s="1011" t="s">
        <v>1538</v>
      </c>
      <c r="C209" s="1009">
        <f t="shared" si="19"/>
        <v>0</v>
      </c>
      <c r="D209" s="1009">
        <v>0</v>
      </c>
      <c r="E209" s="1009">
        <v>0</v>
      </c>
      <c r="F209" s="1009">
        <v>0</v>
      </c>
      <c r="G209" s="1009">
        <v>0</v>
      </c>
      <c r="H209" s="1009">
        <v>0</v>
      </c>
      <c r="I209" s="1009">
        <v>0</v>
      </c>
      <c r="J209" s="1009">
        <v>0</v>
      </c>
      <c r="K209" s="1009">
        <v>0</v>
      </c>
      <c r="L209" s="1009">
        <v>0</v>
      </c>
      <c r="M209" s="1009">
        <v>0</v>
      </c>
      <c r="N209" s="1009">
        <v>0</v>
      </c>
      <c r="O209" s="1009">
        <v>0</v>
      </c>
      <c r="P209" s="1009">
        <v>0</v>
      </c>
      <c r="Q209" s="1009">
        <v>0</v>
      </c>
      <c r="R209" s="1009">
        <v>0</v>
      </c>
      <c r="S209" s="1009">
        <v>0</v>
      </c>
      <c r="T209" s="1009">
        <v>0</v>
      </c>
      <c r="U209" s="1009">
        <v>0</v>
      </c>
      <c r="V209" s="1009">
        <v>0</v>
      </c>
      <c r="W209" s="1009">
        <v>0</v>
      </c>
      <c r="X209" s="1009">
        <v>0</v>
      </c>
      <c r="Y209" s="1009">
        <v>0</v>
      </c>
      <c r="Z209" s="1009">
        <v>0</v>
      </c>
      <c r="AA209" s="1009">
        <v>0</v>
      </c>
      <c r="AB209" s="1009">
        <v>0</v>
      </c>
      <c r="AC209" s="1009">
        <v>0</v>
      </c>
      <c r="AD209" s="1009">
        <v>0</v>
      </c>
      <c r="AE209" s="1009">
        <v>0</v>
      </c>
      <c r="AF209" s="1009">
        <v>0</v>
      </c>
      <c r="AG209" s="1009">
        <v>0</v>
      </c>
      <c r="AH209" s="1009">
        <v>0</v>
      </c>
    </row>
    <row r="210" spans="1:34" ht="19.5" customHeight="1">
      <c r="A210" s="2021"/>
      <c r="B210" s="1249" t="s">
        <v>952</v>
      </c>
      <c r="C210" s="1009">
        <f t="shared" si="19"/>
        <v>0</v>
      </c>
      <c r="D210" s="1009"/>
      <c r="E210" s="1009"/>
      <c r="F210" s="1009"/>
      <c r="G210" s="1009"/>
      <c r="H210" s="1009"/>
      <c r="I210" s="1009"/>
      <c r="J210" s="1009"/>
      <c r="K210" s="1009"/>
      <c r="L210" s="1009"/>
      <c r="M210" s="1009"/>
      <c r="N210" s="1009"/>
      <c r="O210" s="1009"/>
      <c r="P210" s="1009"/>
      <c r="Q210" s="1009"/>
      <c r="R210" s="1009"/>
      <c r="S210" s="1009"/>
      <c r="T210" s="1009"/>
      <c r="U210" s="1009"/>
      <c r="V210" s="1009"/>
      <c r="W210" s="1009"/>
      <c r="X210" s="1009"/>
      <c r="Y210" s="1009">
        <v>0</v>
      </c>
      <c r="Z210" s="1009">
        <v>0</v>
      </c>
      <c r="AA210" s="1009">
        <v>0</v>
      </c>
      <c r="AB210" s="1009">
        <v>0</v>
      </c>
      <c r="AC210" s="1009">
        <v>0</v>
      </c>
      <c r="AD210" s="1009">
        <v>0</v>
      </c>
      <c r="AE210" s="1009">
        <v>0</v>
      </c>
      <c r="AF210" s="1009">
        <v>0</v>
      </c>
      <c r="AG210" s="1009">
        <v>0</v>
      </c>
      <c r="AH210" s="1009">
        <v>0</v>
      </c>
    </row>
    <row r="211" spans="1:34" ht="19.5" customHeight="1">
      <c r="A211" s="2391" t="s">
        <v>812</v>
      </c>
      <c r="B211" s="1007" t="s">
        <v>41</v>
      </c>
      <c r="C211" s="1370">
        <f t="shared" si="19"/>
        <v>5633.2699999999986</v>
      </c>
      <c r="D211" s="1007">
        <f>SUM('유성구 배수관'!D212:'유성구 배수관'!D233)</f>
        <v>3460.39</v>
      </c>
      <c r="E211" s="1007">
        <f>SUM('유성구 배수관'!E212:'유성구 배수관'!E233)</f>
        <v>0</v>
      </c>
      <c r="F211" s="1007">
        <f>SUM('유성구 배수관'!F212:'유성구 배수관'!F233)</f>
        <v>0</v>
      </c>
      <c r="G211" s="1007">
        <f>SUM('유성구 배수관'!G212:'유성구 배수관'!G233)</f>
        <v>0</v>
      </c>
      <c r="H211" s="1007">
        <f>SUM('유성구 배수관'!H212:'유성구 배수관'!H233)</f>
        <v>0</v>
      </c>
      <c r="I211" s="1007">
        <f>SUM('유성구 배수관'!I212:'유성구 배수관'!I233)</f>
        <v>758.61</v>
      </c>
      <c r="J211" s="1007">
        <f>SUM('유성구 배수관'!J212:'유성구 배수관'!J233)</f>
        <v>0</v>
      </c>
      <c r="K211" s="1007">
        <f>SUM('유성구 배수관'!K212:'유성구 배수관'!K233)</f>
        <v>0</v>
      </c>
      <c r="L211" s="1007">
        <f>SUM('유성구 배수관'!L212:'유성구 배수관'!L233)</f>
        <v>0</v>
      </c>
      <c r="M211" s="1007">
        <f>SUM('유성구 배수관'!M212:'유성구 배수관'!M233)</f>
        <v>1.01</v>
      </c>
      <c r="N211" s="1007">
        <f>SUM('유성구 배수관'!N212:'유성구 배수관'!N233)</f>
        <v>0</v>
      </c>
      <c r="O211" s="1007">
        <f>SUM('유성구 배수관'!O212:'유성구 배수관'!O233)</f>
        <v>0</v>
      </c>
      <c r="P211" s="1007">
        <f>SUM('유성구 배수관'!P212:'유성구 배수관'!P233)</f>
        <v>0</v>
      </c>
      <c r="Q211" s="1007">
        <f>SUM('유성구 배수관'!Q212:'유성구 배수관'!Q233)</f>
        <v>0</v>
      </c>
      <c r="R211" s="1007">
        <f>SUM('유성구 배수관'!R212:'유성구 배수관'!R233)</f>
        <v>0</v>
      </c>
      <c r="S211" s="1007">
        <f>SUM('유성구 배수관'!S212:'유성구 배수관'!S233)</f>
        <v>0</v>
      </c>
      <c r="T211" s="1007">
        <f>SUM('유성구 배수관'!T212:'유성구 배수관'!T233)</f>
        <v>0</v>
      </c>
      <c r="U211" s="1007">
        <f>SUM('유성구 배수관'!U212:'유성구 배수관'!U233)</f>
        <v>0</v>
      </c>
      <c r="V211" s="1007">
        <f>SUM('유성구 배수관'!V212:'유성구 배수관'!V233)</f>
        <v>0</v>
      </c>
      <c r="W211" s="1007">
        <f>SUM('유성구 배수관'!W212:'유성구 배수관'!W233)</f>
        <v>399.72999999999996</v>
      </c>
      <c r="X211" s="1007">
        <f>SUM('유성구 배수관'!X212:'유성구 배수관'!X233)</f>
        <v>0</v>
      </c>
      <c r="Y211" s="1007">
        <f>SUM('유성구 배수관'!Y212:'유성구 배수관'!Y233)</f>
        <v>4.7300000000000004</v>
      </c>
      <c r="Z211" s="1007">
        <f>SUM('유성구 배수관'!Z212:'유성구 배수관'!Z233)</f>
        <v>16.62</v>
      </c>
      <c r="AA211" s="1007">
        <f>SUM('유성구 배수관'!AA212:'유성구 배수관'!AA233)</f>
        <v>0</v>
      </c>
      <c r="AB211" s="1007">
        <f>SUM('유성구 배수관'!AB212:'유성구 배수관'!AB233)</f>
        <v>0</v>
      </c>
      <c r="AC211" s="1007">
        <f>SUM('유성구 배수관'!AC212:'유성구 배수관'!AC233)</f>
        <v>0</v>
      </c>
      <c r="AD211" s="1007">
        <f>SUM('유성구 배수관'!AD212:'유성구 배수관'!AD233)</f>
        <v>0.94</v>
      </c>
      <c r="AE211" s="1007">
        <f>SUM('유성구 배수관'!AE212:'유성구 배수관'!AE233)</f>
        <v>0</v>
      </c>
      <c r="AF211" s="1007">
        <f>SUM('유성구 배수관'!AF212:'유성구 배수관'!AF233)</f>
        <v>990.41</v>
      </c>
      <c r="AG211" s="1007">
        <f>SUM('유성구 배수관'!AG212:'유성구 배수관'!AG233)</f>
        <v>0</v>
      </c>
      <c r="AH211" s="1007">
        <f>SUM('유성구 배수관'!AH212:'유성구 배수관'!AH233)</f>
        <v>0.83</v>
      </c>
    </row>
    <row r="212" spans="1:34" ht="19.5" customHeight="1">
      <c r="A212" s="2391" t="s">
        <v>812</v>
      </c>
      <c r="B212" s="989" t="s">
        <v>951</v>
      </c>
      <c r="C212" s="1009">
        <f t="shared" si="19"/>
        <v>0.83</v>
      </c>
      <c r="D212" s="1009"/>
      <c r="E212" s="1009"/>
      <c r="F212" s="1009"/>
      <c r="G212" s="1009"/>
      <c r="H212" s="1009"/>
      <c r="I212" s="1009"/>
      <c r="J212" s="1009"/>
      <c r="K212" s="1009"/>
      <c r="L212" s="1009"/>
      <c r="M212" s="1009"/>
      <c r="N212" s="1009"/>
      <c r="O212" s="1009"/>
      <c r="P212" s="1009"/>
      <c r="Q212" s="1009"/>
      <c r="R212" s="1009"/>
      <c r="S212" s="1009"/>
      <c r="T212" s="1009"/>
      <c r="U212" s="1009"/>
      <c r="V212" s="1009"/>
      <c r="W212" s="1009"/>
      <c r="X212" s="1009"/>
      <c r="Y212" s="1009">
        <v>0</v>
      </c>
      <c r="Z212" s="1009">
        <v>0</v>
      </c>
      <c r="AA212" s="1009">
        <v>0</v>
      </c>
      <c r="AB212" s="1009">
        <v>0</v>
      </c>
      <c r="AC212" s="1009">
        <v>0</v>
      </c>
      <c r="AD212" s="1009">
        <v>0</v>
      </c>
      <c r="AE212" s="1009">
        <v>0</v>
      </c>
      <c r="AF212" s="1009">
        <v>0</v>
      </c>
      <c r="AG212" s="1009">
        <v>0</v>
      </c>
      <c r="AH212" s="1009">
        <v>0.83</v>
      </c>
    </row>
    <row r="213" spans="1:34" s="1707" customFormat="1" ht="32.4" customHeight="1">
      <c r="A213" s="2395"/>
      <c r="B213" s="989" t="s">
        <v>1537</v>
      </c>
      <c r="C213" s="1009">
        <f>SUM(D213:AH213)</f>
        <v>0</v>
      </c>
      <c r="D213" s="1009">
        <v>0</v>
      </c>
      <c r="E213" s="1009">
        <v>0</v>
      </c>
      <c r="F213" s="1009">
        <v>0</v>
      </c>
      <c r="G213" s="1009">
        <v>0</v>
      </c>
      <c r="H213" s="1009">
        <v>0</v>
      </c>
      <c r="I213" s="1009">
        <v>0</v>
      </c>
      <c r="J213" s="1009">
        <v>0</v>
      </c>
      <c r="K213" s="1009">
        <v>0</v>
      </c>
      <c r="L213" s="1009">
        <v>0</v>
      </c>
      <c r="M213" s="1009">
        <v>0</v>
      </c>
      <c r="N213" s="1009">
        <v>0</v>
      </c>
      <c r="O213" s="1009">
        <v>0</v>
      </c>
      <c r="P213" s="1009">
        <v>0</v>
      </c>
      <c r="Q213" s="1009">
        <v>0</v>
      </c>
      <c r="R213" s="1009">
        <v>0</v>
      </c>
      <c r="S213" s="1009">
        <v>0</v>
      </c>
      <c r="T213" s="1009">
        <v>0</v>
      </c>
      <c r="U213" s="1009">
        <v>0</v>
      </c>
      <c r="V213" s="1009">
        <v>0</v>
      </c>
      <c r="W213" s="1009">
        <v>0</v>
      </c>
      <c r="X213" s="1009">
        <v>0</v>
      </c>
      <c r="Y213" s="1009">
        <v>0</v>
      </c>
      <c r="Z213" s="1009">
        <v>0</v>
      </c>
      <c r="AA213" s="1009">
        <v>0</v>
      </c>
      <c r="AB213" s="1009">
        <v>0</v>
      </c>
      <c r="AC213" s="1009">
        <v>0</v>
      </c>
      <c r="AD213" s="1009">
        <v>0</v>
      </c>
      <c r="AE213" s="1009">
        <v>0</v>
      </c>
      <c r="AF213" s="1009">
        <v>0</v>
      </c>
      <c r="AG213" s="1009">
        <v>0</v>
      </c>
      <c r="AH213" s="1009">
        <v>0</v>
      </c>
    </row>
    <row r="214" spans="1:34" ht="30" customHeight="1">
      <c r="A214" s="2021"/>
      <c r="B214" s="989" t="s">
        <v>797</v>
      </c>
      <c r="C214" s="1009">
        <f t="shared" si="19"/>
        <v>0</v>
      </c>
      <c r="D214" s="1009"/>
      <c r="E214" s="1009"/>
      <c r="F214" s="1009"/>
      <c r="G214" s="1009"/>
      <c r="H214" s="1009"/>
      <c r="I214" s="1009"/>
      <c r="J214" s="1009"/>
      <c r="K214" s="1009"/>
      <c r="L214" s="1009"/>
      <c r="M214" s="1009"/>
      <c r="N214" s="1009"/>
      <c r="O214" s="1009"/>
      <c r="P214" s="1009"/>
      <c r="Q214" s="1009"/>
      <c r="R214" s="1009"/>
      <c r="S214" s="1009"/>
      <c r="T214" s="1009"/>
      <c r="U214" s="1009"/>
      <c r="V214" s="1009"/>
      <c r="W214" s="1009"/>
      <c r="X214" s="1009"/>
      <c r="Y214" s="1009">
        <v>0</v>
      </c>
      <c r="Z214" s="1009">
        <v>0</v>
      </c>
      <c r="AA214" s="1009">
        <v>0</v>
      </c>
      <c r="AB214" s="1009">
        <v>0</v>
      </c>
      <c r="AC214" s="1009">
        <v>0</v>
      </c>
      <c r="AD214" s="1009">
        <v>0</v>
      </c>
      <c r="AE214" s="1009">
        <v>0</v>
      </c>
      <c r="AF214" s="1009">
        <v>0</v>
      </c>
      <c r="AG214" s="1009">
        <v>0</v>
      </c>
      <c r="AH214" s="1009">
        <v>0</v>
      </c>
    </row>
    <row r="215" spans="1:34" ht="30" customHeight="1">
      <c r="A215" s="2021"/>
      <c r="B215" s="989" t="s">
        <v>798</v>
      </c>
      <c r="C215" s="1009">
        <f t="shared" si="19"/>
        <v>0</v>
      </c>
      <c r="D215" s="1009"/>
      <c r="E215" s="1009"/>
      <c r="F215" s="1009"/>
      <c r="G215" s="1009"/>
      <c r="H215" s="1009"/>
      <c r="I215" s="1009"/>
      <c r="J215" s="1009"/>
      <c r="K215" s="1009"/>
      <c r="L215" s="1009"/>
      <c r="M215" s="1009"/>
      <c r="N215" s="1009"/>
      <c r="O215" s="1009"/>
      <c r="P215" s="1009"/>
      <c r="Q215" s="1009"/>
      <c r="R215" s="1009"/>
      <c r="S215" s="1009"/>
      <c r="T215" s="1009"/>
      <c r="U215" s="1009"/>
      <c r="V215" s="1009"/>
      <c r="W215" s="1009"/>
      <c r="X215" s="1009"/>
      <c r="Y215" s="1009">
        <v>0</v>
      </c>
      <c r="Z215" s="1009">
        <v>0</v>
      </c>
      <c r="AA215" s="1009">
        <v>0</v>
      </c>
      <c r="AB215" s="1009">
        <v>0</v>
      </c>
      <c r="AC215" s="1009">
        <v>0</v>
      </c>
      <c r="AD215" s="1009">
        <v>0</v>
      </c>
      <c r="AE215" s="1009">
        <v>0</v>
      </c>
      <c r="AF215" s="1009">
        <v>0</v>
      </c>
      <c r="AG215" s="1009">
        <v>0</v>
      </c>
      <c r="AH215" s="1009">
        <v>0</v>
      </c>
    </row>
    <row r="216" spans="1:34" ht="30" customHeight="1">
      <c r="A216" s="2021"/>
      <c r="B216" s="989" t="s">
        <v>780</v>
      </c>
      <c r="C216" s="1009">
        <f t="shared" si="19"/>
        <v>5627.7099999999991</v>
      </c>
      <c r="D216" s="1009">
        <v>3460.39</v>
      </c>
      <c r="E216" s="1372"/>
      <c r="F216" s="1372"/>
      <c r="G216" s="1372"/>
      <c r="H216" s="1372"/>
      <c r="I216" s="1372">
        <v>758.61</v>
      </c>
      <c r="J216" s="1372"/>
      <c r="K216" s="1372"/>
      <c r="L216" s="1372"/>
      <c r="M216" s="1372">
        <v>1.01</v>
      </c>
      <c r="N216" s="1372"/>
      <c r="O216" s="1372"/>
      <c r="P216" s="1372"/>
      <c r="Q216" s="1372"/>
      <c r="R216" s="1372"/>
      <c r="S216" s="1372"/>
      <c r="T216" s="1372"/>
      <c r="U216" s="1372"/>
      <c r="V216" s="1372"/>
      <c r="W216" s="1372">
        <v>399.72999999999996</v>
      </c>
      <c r="X216" s="1372"/>
      <c r="Y216" s="1372"/>
      <c r="Z216" s="1009">
        <v>16.62</v>
      </c>
      <c r="AA216" s="1009">
        <v>0</v>
      </c>
      <c r="AB216" s="1009">
        <v>0</v>
      </c>
      <c r="AC216" s="1009">
        <v>0</v>
      </c>
      <c r="AD216" s="1009">
        <v>0.94</v>
      </c>
      <c r="AE216" s="1009">
        <v>0</v>
      </c>
      <c r="AF216" s="1009">
        <v>990.41</v>
      </c>
      <c r="AG216" s="1009">
        <v>0</v>
      </c>
      <c r="AH216" s="1009">
        <v>0</v>
      </c>
    </row>
    <row r="217" spans="1:34" ht="30" customHeight="1">
      <c r="A217" s="2021"/>
      <c r="B217" s="991" t="s">
        <v>781</v>
      </c>
      <c r="C217" s="1009">
        <f t="shared" si="19"/>
        <v>4.7300000000000004</v>
      </c>
      <c r="D217" s="1009"/>
      <c r="E217" s="1009"/>
      <c r="F217" s="1009"/>
      <c r="G217" s="1009"/>
      <c r="H217" s="1009"/>
      <c r="I217" s="1009"/>
      <c r="J217" s="1009"/>
      <c r="K217" s="1009"/>
      <c r="L217" s="1009"/>
      <c r="M217" s="1009"/>
      <c r="N217" s="1009"/>
      <c r="O217" s="1009"/>
      <c r="P217" s="1009"/>
      <c r="Q217" s="1009"/>
      <c r="R217" s="1009"/>
      <c r="S217" s="1009"/>
      <c r="T217" s="1009"/>
      <c r="U217" s="1009"/>
      <c r="V217" s="1009"/>
      <c r="W217" s="1009"/>
      <c r="X217" s="1009"/>
      <c r="Y217" s="1009">
        <v>4.7300000000000004</v>
      </c>
      <c r="Z217" s="1009">
        <v>0</v>
      </c>
      <c r="AA217" s="1009">
        <v>0</v>
      </c>
      <c r="AB217" s="1009">
        <v>0</v>
      </c>
      <c r="AC217" s="1009">
        <v>0</v>
      </c>
      <c r="AD217" s="1009">
        <v>0</v>
      </c>
      <c r="AE217" s="1009">
        <v>0</v>
      </c>
      <c r="AF217" s="1009">
        <v>0</v>
      </c>
      <c r="AG217" s="1009">
        <v>0</v>
      </c>
      <c r="AH217" s="1009">
        <v>0</v>
      </c>
    </row>
    <row r="218" spans="1:34" ht="30" customHeight="1">
      <c r="A218" s="2021"/>
      <c r="B218" s="991" t="s">
        <v>786</v>
      </c>
      <c r="C218" s="1009">
        <f t="shared" si="19"/>
        <v>0</v>
      </c>
      <c r="D218" s="1009"/>
      <c r="E218" s="1009"/>
      <c r="F218" s="1009"/>
      <c r="G218" s="1009"/>
      <c r="H218" s="1009"/>
      <c r="I218" s="1009"/>
      <c r="J218" s="1009"/>
      <c r="K218" s="1009"/>
      <c r="L218" s="1009"/>
      <c r="M218" s="1009"/>
      <c r="N218" s="1009"/>
      <c r="O218" s="1009"/>
      <c r="P218" s="1009"/>
      <c r="Q218" s="1009"/>
      <c r="R218" s="1009"/>
      <c r="S218" s="1009"/>
      <c r="T218" s="1009"/>
      <c r="U218" s="1009"/>
      <c r="V218" s="1009"/>
      <c r="W218" s="1009"/>
      <c r="X218" s="1009"/>
      <c r="Y218" s="1009">
        <v>0</v>
      </c>
      <c r="Z218" s="1009">
        <v>0</v>
      </c>
      <c r="AA218" s="1009">
        <v>0</v>
      </c>
      <c r="AB218" s="1009">
        <v>0</v>
      </c>
      <c r="AC218" s="1009">
        <v>0</v>
      </c>
      <c r="AD218" s="1009">
        <v>0</v>
      </c>
      <c r="AE218" s="1009">
        <v>0</v>
      </c>
      <c r="AF218" s="1009">
        <v>0</v>
      </c>
      <c r="AG218" s="1009">
        <v>0</v>
      </c>
      <c r="AH218" s="1009">
        <v>0</v>
      </c>
    </row>
    <row r="219" spans="1:34" ht="30" customHeight="1">
      <c r="A219" s="2021"/>
      <c r="B219" s="991" t="s">
        <v>799</v>
      </c>
      <c r="C219" s="1009">
        <f t="shared" si="19"/>
        <v>0</v>
      </c>
      <c r="D219" s="1009"/>
      <c r="E219" s="1009"/>
      <c r="F219" s="1009"/>
      <c r="G219" s="1009"/>
      <c r="H219" s="1009"/>
      <c r="I219" s="1009"/>
      <c r="J219" s="1009"/>
      <c r="K219" s="1009"/>
      <c r="L219" s="1009"/>
      <c r="M219" s="1009"/>
      <c r="N219" s="1009"/>
      <c r="O219" s="1009"/>
      <c r="P219" s="1009"/>
      <c r="Q219" s="1009"/>
      <c r="R219" s="1009"/>
      <c r="S219" s="1009"/>
      <c r="T219" s="1009"/>
      <c r="U219" s="1009"/>
      <c r="V219" s="1009"/>
      <c r="W219" s="1009"/>
      <c r="X219" s="1009"/>
      <c r="Y219" s="1009">
        <v>0</v>
      </c>
      <c r="Z219" s="1009">
        <v>0</v>
      </c>
      <c r="AA219" s="1009">
        <v>0</v>
      </c>
      <c r="AB219" s="1009">
        <v>0</v>
      </c>
      <c r="AC219" s="1009">
        <v>0</v>
      </c>
      <c r="AD219" s="1009">
        <v>0</v>
      </c>
      <c r="AE219" s="1009">
        <v>0</v>
      </c>
      <c r="AF219" s="1009">
        <v>0</v>
      </c>
      <c r="AG219" s="1009">
        <v>0</v>
      </c>
      <c r="AH219" s="1009">
        <v>0</v>
      </c>
    </row>
    <row r="220" spans="1:34" ht="30" customHeight="1">
      <c r="A220" s="2021"/>
      <c r="B220" s="991" t="s">
        <v>787</v>
      </c>
      <c r="C220" s="1009">
        <f t="shared" si="19"/>
        <v>0</v>
      </c>
      <c r="D220" s="1009"/>
      <c r="E220" s="1009"/>
      <c r="F220" s="1009"/>
      <c r="G220" s="1009"/>
      <c r="H220" s="1009"/>
      <c r="I220" s="1009"/>
      <c r="J220" s="1009"/>
      <c r="K220" s="1009"/>
      <c r="L220" s="1009"/>
      <c r="M220" s="1009"/>
      <c r="N220" s="1009"/>
      <c r="O220" s="1009"/>
      <c r="P220" s="1009"/>
      <c r="Q220" s="1009"/>
      <c r="R220" s="1009"/>
      <c r="S220" s="1009"/>
      <c r="T220" s="1009"/>
      <c r="U220" s="1009"/>
      <c r="V220" s="1009"/>
      <c r="W220" s="1009"/>
      <c r="X220" s="1009"/>
      <c r="Y220" s="1009">
        <v>0</v>
      </c>
      <c r="Z220" s="1009">
        <v>0</v>
      </c>
      <c r="AA220" s="1009">
        <v>0</v>
      </c>
      <c r="AB220" s="1009">
        <v>0</v>
      </c>
      <c r="AC220" s="1009">
        <v>0</v>
      </c>
      <c r="AD220" s="1009">
        <v>0</v>
      </c>
      <c r="AE220" s="1009">
        <v>0</v>
      </c>
      <c r="AF220" s="1009">
        <v>0</v>
      </c>
      <c r="AG220" s="1009">
        <v>0</v>
      </c>
      <c r="AH220" s="1009">
        <v>0</v>
      </c>
    </row>
    <row r="221" spans="1:34" s="1710" customFormat="1" ht="30" customHeight="1">
      <c r="A221" s="2021"/>
      <c r="B221" s="991" t="s">
        <v>1533</v>
      </c>
      <c r="C221" s="1009">
        <f t="shared" ref="C221" si="20">SUM(D221:AH221)</f>
        <v>0</v>
      </c>
      <c r="D221" s="1009">
        <v>0</v>
      </c>
      <c r="E221" s="1009">
        <v>0</v>
      </c>
      <c r="F221" s="1009">
        <v>0</v>
      </c>
      <c r="G221" s="1009">
        <v>0</v>
      </c>
      <c r="H221" s="1009">
        <v>0</v>
      </c>
      <c r="I221" s="1009">
        <v>0</v>
      </c>
      <c r="J221" s="1009">
        <v>0</v>
      </c>
      <c r="K221" s="1009">
        <v>0</v>
      </c>
      <c r="L221" s="1009">
        <v>0</v>
      </c>
      <c r="M221" s="1009">
        <v>0</v>
      </c>
      <c r="N221" s="1009">
        <v>0</v>
      </c>
      <c r="O221" s="1009">
        <v>0</v>
      </c>
      <c r="P221" s="1009">
        <v>0</v>
      </c>
      <c r="Q221" s="1009">
        <v>0</v>
      </c>
      <c r="R221" s="1009">
        <v>0</v>
      </c>
      <c r="S221" s="1009">
        <v>0</v>
      </c>
      <c r="T221" s="1009">
        <v>0</v>
      </c>
      <c r="U221" s="1009">
        <v>0</v>
      </c>
      <c r="V221" s="1009">
        <v>0</v>
      </c>
      <c r="W221" s="1009">
        <v>0</v>
      </c>
      <c r="X221" s="1009">
        <v>0</v>
      </c>
      <c r="Y221" s="1009">
        <v>0</v>
      </c>
      <c r="Z221" s="1009">
        <v>0</v>
      </c>
      <c r="AA221" s="1009">
        <v>0</v>
      </c>
      <c r="AB221" s="1009">
        <v>0</v>
      </c>
      <c r="AC221" s="1009">
        <v>0</v>
      </c>
      <c r="AD221" s="1009">
        <v>0</v>
      </c>
      <c r="AE221" s="1009">
        <v>0</v>
      </c>
      <c r="AF221" s="1009">
        <v>0</v>
      </c>
      <c r="AG221" s="1009">
        <v>0</v>
      </c>
      <c r="AH221" s="1009">
        <v>0</v>
      </c>
    </row>
    <row r="222" spans="1:34" ht="30" customHeight="1">
      <c r="A222" s="2021"/>
      <c r="B222" s="991" t="s">
        <v>800</v>
      </c>
      <c r="C222" s="1009">
        <f t="shared" si="19"/>
        <v>0</v>
      </c>
      <c r="D222" s="1009"/>
      <c r="E222" s="1009"/>
      <c r="F222" s="1009"/>
      <c r="G222" s="1009"/>
      <c r="H222" s="1009"/>
      <c r="I222" s="1009"/>
      <c r="J222" s="1009"/>
      <c r="K222" s="1009"/>
      <c r="L222" s="1009"/>
      <c r="M222" s="1009"/>
      <c r="N222" s="1009"/>
      <c r="O222" s="1009"/>
      <c r="P222" s="1009"/>
      <c r="Q222" s="1009"/>
      <c r="R222" s="1009"/>
      <c r="S222" s="1009"/>
      <c r="T222" s="1009"/>
      <c r="U222" s="1009"/>
      <c r="V222" s="1009"/>
      <c r="W222" s="1009"/>
      <c r="X222" s="1009"/>
      <c r="Y222" s="1009">
        <v>0</v>
      </c>
      <c r="Z222" s="1009">
        <v>0</v>
      </c>
      <c r="AA222" s="1009">
        <v>0</v>
      </c>
      <c r="AB222" s="1009">
        <v>0</v>
      </c>
      <c r="AC222" s="1009">
        <v>0</v>
      </c>
      <c r="AD222" s="1009">
        <v>0</v>
      </c>
      <c r="AE222" s="1009">
        <v>0</v>
      </c>
      <c r="AF222" s="1009">
        <v>0</v>
      </c>
      <c r="AG222" s="1009">
        <v>0</v>
      </c>
      <c r="AH222" s="1009">
        <v>0</v>
      </c>
    </row>
    <row r="223" spans="1:34" s="1710" customFormat="1" ht="30" customHeight="1">
      <c r="A223" s="2021"/>
      <c r="B223" s="989" t="s">
        <v>1535</v>
      </c>
      <c r="C223" s="1009">
        <f t="shared" ref="C223" si="21">SUM(D223:AH223)</f>
        <v>0</v>
      </c>
      <c r="D223" s="1009">
        <v>0</v>
      </c>
      <c r="E223" s="1009">
        <v>0</v>
      </c>
      <c r="F223" s="1009">
        <v>0</v>
      </c>
      <c r="G223" s="1009">
        <v>0</v>
      </c>
      <c r="H223" s="1009">
        <v>0</v>
      </c>
      <c r="I223" s="1009">
        <v>0</v>
      </c>
      <c r="J223" s="1009">
        <v>0</v>
      </c>
      <c r="K223" s="1009">
        <v>0</v>
      </c>
      <c r="L223" s="1009">
        <v>0</v>
      </c>
      <c r="M223" s="1009">
        <v>0</v>
      </c>
      <c r="N223" s="1009">
        <v>0</v>
      </c>
      <c r="O223" s="1009">
        <v>0</v>
      </c>
      <c r="P223" s="1009">
        <v>0</v>
      </c>
      <c r="Q223" s="1009">
        <v>0</v>
      </c>
      <c r="R223" s="1009">
        <v>0</v>
      </c>
      <c r="S223" s="1009">
        <v>0</v>
      </c>
      <c r="T223" s="1009">
        <v>0</v>
      </c>
      <c r="U223" s="1009">
        <v>0</v>
      </c>
      <c r="V223" s="1009">
        <v>0</v>
      </c>
      <c r="W223" s="1009">
        <v>0</v>
      </c>
      <c r="X223" s="1009">
        <v>0</v>
      </c>
      <c r="Y223" s="1009">
        <v>0</v>
      </c>
      <c r="Z223" s="1009">
        <v>0</v>
      </c>
      <c r="AA223" s="1009">
        <v>0</v>
      </c>
      <c r="AB223" s="1009">
        <v>0</v>
      </c>
      <c r="AC223" s="1009">
        <v>0</v>
      </c>
      <c r="AD223" s="1009">
        <v>0</v>
      </c>
      <c r="AE223" s="1009">
        <v>0</v>
      </c>
      <c r="AF223" s="1009">
        <v>0</v>
      </c>
      <c r="AG223" s="1009">
        <v>0</v>
      </c>
      <c r="AH223" s="1009">
        <v>0</v>
      </c>
    </row>
    <row r="224" spans="1:34" ht="30" customHeight="1">
      <c r="A224" s="2021"/>
      <c r="B224" s="995" t="s">
        <v>802</v>
      </c>
      <c r="C224" s="1009">
        <f t="shared" si="19"/>
        <v>0</v>
      </c>
      <c r="D224" s="1009"/>
      <c r="E224" s="1009"/>
      <c r="F224" s="1009"/>
      <c r="G224" s="1009"/>
      <c r="H224" s="1009"/>
      <c r="I224" s="1009"/>
      <c r="J224" s="1009"/>
      <c r="K224" s="1009"/>
      <c r="L224" s="1009"/>
      <c r="M224" s="1009"/>
      <c r="N224" s="1009"/>
      <c r="O224" s="1009"/>
      <c r="P224" s="1009"/>
      <c r="Q224" s="1009"/>
      <c r="R224" s="1009"/>
      <c r="S224" s="1009"/>
      <c r="T224" s="1009"/>
      <c r="U224" s="1009"/>
      <c r="V224" s="1009"/>
      <c r="W224" s="1009"/>
      <c r="X224" s="1009"/>
      <c r="Y224" s="1009">
        <v>0</v>
      </c>
      <c r="Z224" s="1009">
        <v>0</v>
      </c>
      <c r="AA224" s="1009">
        <v>0</v>
      </c>
      <c r="AB224" s="1009">
        <v>0</v>
      </c>
      <c r="AC224" s="1009">
        <v>0</v>
      </c>
      <c r="AD224" s="1009">
        <v>0</v>
      </c>
      <c r="AE224" s="1009">
        <v>0</v>
      </c>
      <c r="AF224" s="1009">
        <v>0</v>
      </c>
      <c r="AG224" s="1009">
        <v>0</v>
      </c>
      <c r="AH224" s="1009">
        <v>0</v>
      </c>
    </row>
    <row r="225" spans="1:34" ht="30" customHeight="1">
      <c r="A225" s="2021"/>
      <c r="B225" s="995" t="s">
        <v>803</v>
      </c>
      <c r="C225" s="1009">
        <f t="shared" si="19"/>
        <v>0</v>
      </c>
      <c r="D225" s="1009"/>
      <c r="E225" s="1009"/>
      <c r="F225" s="1009"/>
      <c r="G225" s="1009"/>
      <c r="H225" s="1009"/>
      <c r="I225" s="1009"/>
      <c r="J225" s="1009"/>
      <c r="K225" s="1009"/>
      <c r="L225" s="1009"/>
      <c r="M225" s="1009"/>
      <c r="N225" s="1009"/>
      <c r="O225" s="1009"/>
      <c r="P225" s="1009"/>
      <c r="Q225" s="1009"/>
      <c r="R225" s="1009"/>
      <c r="S225" s="1009"/>
      <c r="T225" s="1009"/>
      <c r="U225" s="1009"/>
      <c r="V225" s="1009"/>
      <c r="W225" s="1009"/>
      <c r="X225" s="1009"/>
      <c r="Y225" s="1009">
        <v>0</v>
      </c>
      <c r="Z225" s="1009">
        <v>0</v>
      </c>
      <c r="AA225" s="1009">
        <v>0</v>
      </c>
      <c r="AB225" s="1009">
        <v>0</v>
      </c>
      <c r="AC225" s="1009">
        <v>0</v>
      </c>
      <c r="AD225" s="1009">
        <v>0</v>
      </c>
      <c r="AE225" s="1009">
        <v>0</v>
      </c>
      <c r="AF225" s="1009">
        <v>0</v>
      </c>
      <c r="AG225" s="1009">
        <v>0</v>
      </c>
      <c r="AH225" s="1009">
        <v>0</v>
      </c>
    </row>
    <row r="226" spans="1:34" ht="30" customHeight="1">
      <c r="A226" s="2021"/>
      <c r="B226" s="1011" t="s">
        <v>804</v>
      </c>
      <c r="C226" s="1009">
        <f t="shared" si="19"/>
        <v>0</v>
      </c>
      <c r="D226" s="1009"/>
      <c r="E226" s="1009"/>
      <c r="F226" s="1009"/>
      <c r="G226" s="1009"/>
      <c r="H226" s="1009"/>
      <c r="I226" s="1009"/>
      <c r="J226" s="1009"/>
      <c r="K226" s="1009"/>
      <c r="L226" s="1009"/>
      <c r="M226" s="1009"/>
      <c r="N226" s="1009"/>
      <c r="O226" s="1009"/>
      <c r="P226" s="1009"/>
      <c r="Q226" s="1009"/>
      <c r="R226" s="1009"/>
      <c r="S226" s="1009"/>
      <c r="T226" s="1009"/>
      <c r="U226" s="1009"/>
      <c r="V226" s="1009"/>
      <c r="W226" s="1009"/>
      <c r="X226" s="1009"/>
      <c r="Y226" s="1009">
        <v>0</v>
      </c>
      <c r="Z226" s="1009">
        <v>0</v>
      </c>
      <c r="AA226" s="1009">
        <v>0</v>
      </c>
      <c r="AB226" s="1009">
        <v>0</v>
      </c>
      <c r="AC226" s="1009">
        <v>0</v>
      </c>
      <c r="AD226" s="1009">
        <v>0</v>
      </c>
      <c r="AE226" s="1009">
        <v>0</v>
      </c>
      <c r="AF226" s="1009">
        <v>0</v>
      </c>
      <c r="AG226" s="1009">
        <v>0</v>
      </c>
      <c r="AH226" s="1009">
        <v>0</v>
      </c>
    </row>
    <row r="227" spans="1:34" ht="30" customHeight="1">
      <c r="A227" s="2021"/>
      <c r="B227" s="1011" t="s">
        <v>805</v>
      </c>
      <c r="C227" s="1009">
        <f t="shared" si="19"/>
        <v>0</v>
      </c>
      <c r="D227" s="1009"/>
      <c r="E227" s="1009"/>
      <c r="F227" s="1009"/>
      <c r="G227" s="1009"/>
      <c r="H227" s="1009"/>
      <c r="I227" s="1009"/>
      <c r="J227" s="1009"/>
      <c r="K227" s="1009"/>
      <c r="L227" s="1009"/>
      <c r="M227" s="1009"/>
      <c r="N227" s="1009"/>
      <c r="O227" s="1009"/>
      <c r="P227" s="1009"/>
      <c r="Q227" s="1009"/>
      <c r="R227" s="1009"/>
      <c r="S227" s="1009"/>
      <c r="T227" s="1009"/>
      <c r="U227" s="1009"/>
      <c r="V227" s="1009"/>
      <c r="W227" s="1009"/>
      <c r="X227" s="1009"/>
      <c r="Y227" s="1009">
        <v>0</v>
      </c>
      <c r="Z227" s="1009">
        <v>0</v>
      </c>
      <c r="AA227" s="1009">
        <v>0</v>
      </c>
      <c r="AB227" s="1009">
        <v>0</v>
      </c>
      <c r="AC227" s="1009">
        <v>0</v>
      </c>
      <c r="AD227" s="1009">
        <v>0</v>
      </c>
      <c r="AE227" s="1009">
        <v>0</v>
      </c>
      <c r="AF227" s="1009">
        <v>0</v>
      </c>
      <c r="AG227" s="1009">
        <v>0</v>
      </c>
      <c r="AH227" s="1009">
        <v>0</v>
      </c>
    </row>
    <row r="228" spans="1:34" s="1710" customFormat="1" ht="30" customHeight="1">
      <c r="A228" s="2021"/>
      <c r="B228" s="1011" t="s">
        <v>1536</v>
      </c>
      <c r="C228" s="1009">
        <f t="shared" ref="C228" si="22">SUM(D228:AH228)</f>
        <v>0</v>
      </c>
      <c r="D228" s="1009">
        <v>0</v>
      </c>
      <c r="E228" s="1009">
        <v>0</v>
      </c>
      <c r="F228" s="1009">
        <v>0</v>
      </c>
      <c r="G228" s="1009">
        <v>0</v>
      </c>
      <c r="H228" s="1009">
        <v>0</v>
      </c>
      <c r="I228" s="1009">
        <v>0</v>
      </c>
      <c r="J228" s="1009">
        <v>0</v>
      </c>
      <c r="K228" s="1009">
        <v>0</v>
      </c>
      <c r="L228" s="1009">
        <v>0</v>
      </c>
      <c r="M228" s="1009">
        <v>0</v>
      </c>
      <c r="N228" s="1009">
        <v>0</v>
      </c>
      <c r="O228" s="1009">
        <v>0</v>
      </c>
      <c r="P228" s="1009">
        <v>0</v>
      </c>
      <c r="Q228" s="1009">
        <v>0</v>
      </c>
      <c r="R228" s="1009">
        <v>0</v>
      </c>
      <c r="S228" s="1009">
        <v>0</v>
      </c>
      <c r="T228" s="1009">
        <v>0</v>
      </c>
      <c r="U228" s="1009">
        <v>0</v>
      </c>
      <c r="V228" s="1009">
        <v>0</v>
      </c>
      <c r="W228" s="1009">
        <v>0</v>
      </c>
      <c r="X228" s="1009">
        <v>0</v>
      </c>
      <c r="Y228" s="1009">
        <v>0</v>
      </c>
      <c r="Z228" s="1009">
        <v>0</v>
      </c>
      <c r="AA228" s="1009">
        <v>0</v>
      </c>
      <c r="AB228" s="1009">
        <v>0</v>
      </c>
      <c r="AC228" s="1009">
        <v>0</v>
      </c>
      <c r="AD228" s="1009">
        <v>0</v>
      </c>
      <c r="AE228" s="1009">
        <v>0</v>
      </c>
      <c r="AF228" s="1009">
        <v>0</v>
      </c>
      <c r="AG228" s="1009">
        <v>0</v>
      </c>
      <c r="AH228" s="1009">
        <v>0</v>
      </c>
    </row>
    <row r="229" spans="1:34" ht="30" customHeight="1">
      <c r="A229" s="2021"/>
      <c r="B229" s="995" t="s">
        <v>807</v>
      </c>
      <c r="C229" s="1009">
        <f t="shared" si="19"/>
        <v>0</v>
      </c>
      <c r="D229" s="1009"/>
      <c r="E229" s="1009"/>
      <c r="F229" s="1009"/>
      <c r="G229" s="1009"/>
      <c r="H229" s="1009"/>
      <c r="I229" s="1009"/>
      <c r="J229" s="1009"/>
      <c r="K229" s="1009"/>
      <c r="L229" s="1009"/>
      <c r="M229" s="1009"/>
      <c r="N229" s="1009"/>
      <c r="O229" s="1009"/>
      <c r="P229" s="1009"/>
      <c r="Q229" s="1009"/>
      <c r="R229" s="1009"/>
      <c r="S229" s="1009"/>
      <c r="T229" s="1009"/>
      <c r="U229" s="1009"/>
      <c r="V229" s="1009"/>
      <c r="W229" s="1009"/>
      <c r="X229" s="1009"/>
      <c r="Y229" s="1009">
        <v>0</v>
      </c>
      <c r="Z229" s="1009">
        <v>0</v>
      </c>
      <c r="AA229" s="1009">
        <v>0</v>
      </c>
      <c r="AB229" s="1009">
        <v>0</v>
      </c>
      <c r="AC229" s="1009">
        <v>0</v>
      </c>
      <c r="AD229" s="1009">
        <v>0</v>
      </c>
      <c r="AE229" s="1009">
        <v>0</v>
      </c>
      <c r="AF229" s="1009">
        <v>0</v>
      </c>
      <c r="AG229" s="1009">
        <v>0</v>
      </c>
      <c r="AH229" s="1009">
        <v>0</v>
      </c>
    </row>
    <row r="230" spans="1:34" ht="30" customHeight="1">
      <c r="A230" s="2021"/>
      <c r="B230" s="991" t="s">
        <v>808</v>
      </c>
      <c r="C230" s="1009">
        <f t="shared" si="19"/>
        <v>0</v>
      </c>
      <c r="D230" s="1009"/>
      <c r="E230" s="1009"/>
      <c r="F230" s="1009"/>
      <c r="G230" s="1009"/>
      <c r="H230" s="1009"/>
      <c r="I230" s="1009"/>
      <c r="J230" s="1009"/>
      <c r="K230" s="1009"/>
      <c r="L230" s="1009"/>
      <c r="M230" s="1009"/>
      <c r="N230" s="1009"/>
      <c r="O230" s="1009"/>
      <c r="P230" s="1009"/>
      <c r="Q230" s="1009"/>
      <c r="R230" s="1009"/>
      <c r="S230" s="1009"/>
      <c r="T230" s="1009"/>
      <c r="U230" s="1009"/>
      <c r="V230" s="1009"/>
      <c r="W230" s="1009"/>
      <c r="X230" s="1009"/>
      <c r="Y230" s="1009">
        <v>0</v>
      </c>
      <c r="Z230" s="1009">
        <v>0</v>
      </c>
      <c r="AA230" s="1009">
        <v>0</v>
      </c>
      <c r="AB230" s="1009">
        <v>0</v>
      </c>
      <c r="AC230" s="1009">
        <v>0</v>
      </c>
      <c r="AD230" s="1009">
        <v>0</v>
      </c>
      <c r="AE230" s="1009">
        <v>0</v>
      </c>
      <c r="AF230" s="1009">
        <v>0</v>
      </c>
      <c r="AG230" s="1009">
        <v>0</v>
      </c>
      <c r="AH230" s="1009">
        <v>0</v>
      </c>
    </row>
    <row r="231" spans="1:34" ht="30" customHeight="1">
      <c r="A231" s="2021"/>
      <c r="B231" s="1011" t="s">
        <v>821</v>
      </c>
      <c r="C231" s="1009">
        <f t="shared" si="19"/>
        <v>0</v>
      </c>
      <c r="D231" s="1009"/>
      <c r="E231" s="1009"/>
      <c r="F231" s="1009"/>
      <c r="G231" s="1009"/>
      <c r="H231" s="1009"/>
      <c r="I231" s="1009"/>
      <c r="J231" s="1009"/>
      <c r="K231" s="1009"/>
      <c r="L231" s="1009"/>
      <c r="M231" s="1009"/>
      <c r="N231" s="1009"/>
      <c r="O231" s="1009"/>
      <c r="P231" s="1009"/>
      <c r="Q231" s="1009"/>
      <c r="R231" s="1009"/>
      <c r="S231" s="1009"/>
      <c r="T231" s="1009"/>
      <c r="U231" s="1009"/>
      <c r="V231" s="1009"/>
      <c r="W231" s="1009"/>
      <c r="X231" s="1009"/>
      <c r="Y231" s="1009">
        <v>0</v>
      </c>
      <c r="Z231" s="1009">
        <v>0</v>
      </c>
      <c r="AA231" s="1009">
        <v>0</v>
      </c>
      <c r="AB231" s="1009">
        <v>0</v>
      </c>
      <c r="AC231" s="1009">
        <v>0</v>
      </c>
      <c r="AD231" s="1009">
        <v>0</v>
      </c>
      <c r="AE231" s="1009">
        <v>0</v>
      </c>
      <c r="AF231" s="1009">
        <v>0</v>
      </c>
      <c r="AG231" s="1009">
        <v>0</v>
      </c>
      <c r="AH231" s="1009">
        <v>0</v>
      </c>
    </row>
    <row r="232" spans="1:34" s="1708" customFormat="1" ht="30" customHeight="1">
      <c r="A232" s="2021"/>
      <c r="B232" s="1011" t="s">
        <v>1538</v>
      </c>
      <c r="C232" s="1009">
        <f t="shared" ref="C232" si="23">SUM(D232:AH232)</f>
        <v>0</v>
      </c>
      <c r="D232" s="1009">
        <v>0</v>
      </c>
      <c r="E232" s="1009">
        <v>0</v>
      </c>
      <c r="F232" s="1009">
        <v>0</v>
      </c>
      <c r="G232" s="1009">
        <v>0</v>
      </c>
      <c r="H232" s="1009">
        <v>0</v>
      </c>
      <c r="I232" s="1009">
        <v>0</v>
      </c>
      <c r="J232" s="1009">
        <v>0</v>
      </c>
      <c r="K232" s="1009">
        <v>0</v>
      </c>
      <c r="L232" s="1009">
        <v>0</v>
      </c>
      <c r="M232" s="1009">
        <v>0</v>
      </c>
      <c r="N232" s="1009">
        <v>0</v>
      </c>
      <c r="O232" s="1009">
        <v>0</v>
      </c>
      <c r="P232" s="1009">
        <v>0</v>
      </c>
      <c r="Q232" s="1009">
        <v>0</v>
      </c>
      <c r="R232" s="1009">
        <v>0</v>
      </c>
      <c r="S232" s="1009">
        <v>0</v>
      </c>
      <c r="T232" s="1009">
        <v>0</v>
      </c>
      <c r="U232" s="1009">
        <v>0</v>
      </c>
      <c r="V232" s="1009">
        <v>0</v>
      </c>
      <c r="W232" s="1009">
        <v>0</v>
      </c>
      <c r="X232" s="1009">
        <v>0</v>
      </c>
      <c r="Y232" s="1009">
        <v>0</v>
      </c>
      <c r="Z232" s="1009">
        <v>0</v>
      </c>
      <c r="AA232" s="1009">
        <v>0</v>
      </c>
      <c r="AB232" s="1009">
        <v>0</v>
      </c>
      <c r="AC232" s="1009">
        <v>0</v>
      </c>
      <c r="AD232" s="1009">
        <v>0</v>
      </c>
      <c r="AE232" s="1009">
        <v>0</v>
      </c>
      <c r="AF232" s="1009">
        <v>0</v>
      </c>
      <c r="AG232" s="1009">
        <v>0</v>
      </c>
      <c r="AH232" s="1009">
        <v>0</v>
      </c>
    </row>
    <row r="233" spans="1:34" ht="19.5" customHeight="1">
      <c r="A233" s="2021"/>
      <c r="B233" s="1249" t="s">
        <v>952</v>
      </c>
      <c r="C233" s="1009">
        <f t="shared" si="19"/>
        <v>0</v>
      </c>
      <c r="D233" s="1009"/>
      <c r="E233" s="1009"/>
      <c r="F233" s="1009"/>
      <c r="G233" s="1009"/>
      <c r="H233" s="1009"/>
      <c r="I233" s="1009"/>
      <c r="J233" s="1009"/>
      <c r="K233" s="1009"/>
      <c r="L233" s="1009"/>
      <c r="M233" s="1009"/>
      <c r="N233" s="1009"/>
      <c r="O233" s="1009"/>
      <c r="P233" s="1009"/>
      <c r="Q233" s="1009"/>
      <c r="R233" s="1009"/>
      <c r="S233" s="1009"/>
      <c r="T233" s="1009"/>
      <c r="U233" s="1009"/>
      <c r="V233" s="1009"/>
      <c r="W233" s="1009"/>
      <c r="X233" s="1009"/>
      <c r="Y233" s="1009">
        <v>0</v>
      </c>
      <c r="Z233" s="1009">
        <v>0</v>
      </c>
      <c r="AA233" s="1009">
        <v>0</v>
      </c>
      <c r="AB233" s="1009">
        <v>0</v>
      </c>
      <c r="AC233" s="1009">
        <v>0</v>
      </c>
      <c r="AD233" s="1009">
        <v>0</v>
      </c>
      <c r="AE233" s="1009">
        <v>0</v>
      </c>
      <c r="AF233" s="1009">
        <v>0</v>
      </c>
      <c r="AG233" s="1009">
        <v>0</v>
      </c>
      <c r="AH233" s="1009">
        <v>0</v>
      </c>
    </row>
    <row r="234" spans="1:34" ht="19.5" customHeight="1">
      <c r="A234" s="2391" t="s">
        <v>813</v>
      </c>
      <c r="B234" s="1007" t="s">
        <v>41</v>
      </c>
      <c r="C234" s="1370">
        <f t="shared" si="19"/>
        <v>82167.23</v>
      </c>
      <c r="D234" s="1007">
        <f>SUM('유성구 배수관'!D235:'유성구 배수관'!D256)</f>
        <v>9309.36</v>
      </c>
      <c r="E234" s="1007">
        <f>SUM('유성구 배수관'!E235:'유성구 배수관'!E256)</f>
        <v>191.72</v>
      </c>
      <c r="F234" s="1007">
        <f>SUM('유성구 배수관'!F235:'유성구 배수관'!F256)</f>
        <v>206.01</v>
      </c>
      <c r="G234" s="1007">
        <f>SUM('유성구 배수관'!G235:'유성구 배수관'!G256)</f>
        <v>42.21</v>
      </c>
      <c r="H234" s="1007">
        <f>SUM('유성구 배수관'!H235:'유성구 배수관'!H256)</f>
        <v>167.31</v>
      </c>
      <c r="I234" s="1007">
        <f>SUM('유성구 배수관'!I235:'유성구 배수관'!I256)</f>
        <v>0</v>
      </c>
      <c r="J234" s="1007">
        <f>SUM('유성구 배수관'!J235:'유성구 배수관'!J256)</f>
        <v>936.14</v>
      </c>
      <c r="K234" s="1007">
        <f>SUM('유성구 배수관'!K235:'유성구 배수관'!K256)</f>
        <v>1353.2299999999998</v>
      </c>
      <c r="L234" s="1007">
        <f>SUM('유성구 배수관'!L235:'유성구 배수관'!L256)</f>
        <v>5608.1900000000023</v>
      </c>
      <c r="M234" s="1007">
        <f>SUM('유성구 배수관'!M235:'유성구 배수관'!M256)</f>
        <v>6444.5600000000013</v>
      </c>
      <c r="N234" s="1007">
        <f>SUM('유성구 배수관'!N235:'유성구 배수관'!N256)</f>
        <v>1738.3400000000001</v>
      </c>
      <c r="O234" s="1007">
        <f>SUM('유성구 배수관'!O235:'유성구 배수관'!O256)</f>
        <v>6110.2099999999982</v>
      </c>
      <c r="P234" s="1007">
        <f>SUM('유성구 배수관'!P235:'유성구 배수관'!P256)</f>
        <v>5079.670000000001</v>
      </c>
      <c r="Q234" s="1007">
        <f>SUM('유성구 배수관'!Q235:'유성구 배수관'!Q256)</f>
        <v>724.32999999999993</v>
      </c>
      <c r="R234" s="1007">
        <f>SUM('유성구 배수관'!R235:'유성구 배수관'!R256)</f>
        <v>3997.9000000000005</v>
      </c>
      <c r="S234" s="1007">
        <f>SUM('유성구 배수관'!S235:'유성구 배수관'!S256)</f>
        <v>0.66</v>
      </c>
      <c r="T234" s="1007">
        <f>SUM('유성구 배수관'!T235:'유성구 배수관'!T256)</f>
        <v>662.87000000000012</v>
      </c>
      <c r="U234" s="1007">
        <f>SUM('유성구 배수관'!U235:'유성구 배수관'!U256)</f>
        <v>416.96999999999997</v>
      </c>
      <c r="V234" s="1007">
        <f>SUM('유성구 배수관'!V235:'유성구 배수관'!V256)</f>
        <v>9346.1900000000023</v>
      </c>
      <c r="W234" s="1007">
        <f>SUM('유성구 배수관'!W235:'유성구 배수관'!W256)</f>
        <v>6525.6699999999983</v>
      </c>
      <c r="X234" s="1007">
        <f>SUM('유성구 배수관'!X235:'유성구 배수관'!X256)</f>
        <v>587.41999999999996</v>
      </c>
      <c r="Y234" s="1007">
        <f>SUM('유성구 배수관'!Y235:'유성구 배수관'!Y256)</f>
        <v>1458.81</v>
      </c>
      <c r="Z234" s="1007">
        <f>SUM('유성구 배수관'!Z235:'유성구 배수관'!Z256)</f>
        <v>486.78000000000003</v>
      </c>
      <c r="AA234" s="1007">
        <f>SUM('유성구 배수관'!AA235:'유성구 배수관'!AA256)</f>
        <v>1148.8599999999999</v>
      </c>
      <c r="AB234" s="1007">
        <f>SUM('유성구 배수관'!AB235:'유성구 배수관'!AB256)</f>
        <v>171.13</v>
      </c>
      <c r="AC234" s="1007">
        <f>SUM('유성구 배수관'!AC235:'유성구 배수관'!AC256)</f>
        <v>2494.9700000000003</v>
      </c>
      <c r="AD234" s="1007">
        <f>SUM('유성구 배수관'!AD235:'유성구 배수관'!AD256)</f>
        <v>10644.74</v>
      </c>
      <c r="AE234" s="1007">
        <f>SUM('유성구 배수관'!AE235:'유성구 배수관'!AE256)</f>
        <v>1030.1100000000001</v>
      </c>
      <c r="AF234" s="1007">
        <f>SUM('유성구 배수관'!AF235:'유성구 배수관'!AF256)</f>
        <v>2433.1099999999997</v>
      </c>
      <c r="AG234" s="1007">
        <f>SUM('유성구 배수관'!AG235:'유성구 배수관'!AG256)</f>
        <v>1088.4000000000001</v>
      </c>
      <c r="AH234" s="1007">
        <f>SUM('유성구 배수관'!AH235:'유성구 배수관'!AH256)</f>
        <v>1761.3600000000001</v>
      </c>
    </row>
    <row r="235" spans="1:34" ht="19.5" customHeight="1">
      <c r="A235" s="2391" t="s">
        <v>813</v>
      </c>
      <c r="B235" s="989" t="s">
        <v>951</v>
      </c>
      <c r="C235" s="1009">
        <f t="shared" si="19"/>
        <v>3702.3100000000004</v>
      </c>
      <c r="D235" s="1009"/>
      <c r="E235" s="1009"/>
      <c r="F235" s="1009"/>
      <c r="G235" s="1009"/>
      <c r="H235" s="1009"/>
      <c r="I235" s="1009"/>
      <c r="J235" s="1009"/>
      <c r="K235" s="1009"/>
      <c r="L235" s="1009"/>
      <c r="M235" s="1009"/>
      <c r="N235" s="1009"/>
      <c r="O235" s="1009"/>
      <c r="P235" s="1009"/>
      <c r="Q235" s="1009"/>
      <c r="R235" s="1009"/>
      <c r="S235" s="1009"/>
      <c r="T235" s="1009"/>
      <c r="U235" s="1009"/>
      <c r="V235" s="1009"/>
      <c r="W235" s="1009"/>
      <c r="X235" s="1009"/>
      <c r="Y235" s="1009">
        <v>0</v>
      </c>
      <c r="Z235" s="1009">
        <v>0</v>
      </c>
      <c r="AA235" s="1009">
        <v>0</v>
      </c>
      <c r="AB235" s="1009">
        <v>0</v>
      </c>
      <c r="AC235" s="1009">
        <v>0</v>
      </c>
      <c r="AD235" s="1009">
        <v>0</v>
      </c>
      <c r="AE235" s="1009">
        <v>206</v>
      </c>
      <c r="AF235" s="1009">
        <v>1476.58</v>
      </c>
      <c r="AG235" s="1009">
        <v>902.22</v>
      </c>
      <c r="AH235" s="1009">
        <v>1117.51</v>
      </c>
    </row>
    <row r="236" spans="1:34" s="1707" customFormat="1" ht="32.4" customHeight="1">
      <c r="A236" s="2395"/>
      <c r="B236" s="989" t="s">
        <v>1537</v>
      </c>
      <c r="C236" s="1009">
        <f>SUM(D236:AH236)</f>
        <v>0</v>
      </c>
      <c r="D236" s="1009">
        <v>0</v>
      </c>
      <c r="E236" s="1009">
        <v>0</v>
      </c>
      <c r="F236" s="1009">
        <v>0</v>
      </c>
      <c r="G236" s="1009">
        <v>0</v>
      </c>
      <c r="H236" s="1009">
        <v>0</v>
      </c>
      <c r="I236" s="1009">
        <v>0</v>
      </c>
      <c r="J236" s="1009">
        <v>0</v>
      </c>
      <c r="K236" s="1009">
        <v>0</v>
      </c>
      <c r="L236" s="1009">
        <v>0</v>
      </c>
      <c r="M236" s="1009">
        <v>0</v>
      </c>
      <c r="N236" s="1009">
        <v>0</v>
      </c>
      <c r="O236" s="1009">
        <v>0</v>
      </c>
      <c r="P236" s="1009">
        <v>0</v>
      </c>
      <c r="Q236" s="1009">
        <v>0</v>
      </c>
      <c r="R236" s="1009">
        <v>0</v>
      </c>
      <c r="S236" s="1009">
        <v>0</v>
      </c>
      <c r="T236" s="1009">
        <v>0</v>
      </c>
      <c r="U236" s="1009">
        <v>0</v>
      </c>
      <c r="V236" s="1009">
        <v>0</v>
      </c>
      <c r="W236" s="1009">
        <v>0</v>
      </c>
      <c r="X236" s="1009">
        <v>0</v>
      </c>
      <c r="Y236" s="1009">
        <v>0</v>
      </c>
      <c r="Z236" s="1009">
        <v>0</v>
      </c>
      <c r="AA236" s="1009">
        <v>0</v>
      </c>
      <c r="AB236" s="1009">
        <v>0</v>
      </c>
      <c r="AC236" s="1009">
        <v>0</v>
      </c>
      <c r="AD236" s="1009">
        <v>0</v>
      </c>
      <c r="AE236" s="1009">
        <v>0</v>
      </c>
      <c r="AF236" s="1009">
        <v>0</v>
      </c>
      <c r="AG236" s="1009">
        <v>0</v>
      </c>
      <c r="AH236" s="1009">
        <v>0</v>
      </c>
    </row>
    <row r="237" spans="1:34" ht="30" customHeight="1">
      <c r="A237" s="2021"/>
      <c r="B237" s="989" t="s">
        <v>797</v>
      </c>
      <c r="C237" s="1009">
        <f t="shared" si="19"/>
        <v>12032.580000000004</v>
      </c>
      <c r="D237" s="1009">
        <v>172.74</v>
      </c>
      <c r="E237" s="1372"/>
      <c r="F237" s="1372"/>
      <c r="G237" s="1372"/>
      <c r="H237" s="1372"/>
      <c r="I237" s="1372"/>
      <c r="J237" s="1372"/>
      <c r="K237" s="1372"/>
      <c r="L237" s="1372"/>
      <c r="M237" s="1372"/>
      <c r="N237" s="1372"/>
      <c r="O237" s="1372"/>
      <c r="P237" s="1372"/>
      <c r="Q237" s="1372"/>
      <c r="R237" s="1372"/>
      <c r="S237" s="1372"/>
      <c r="T237" s="1372">
        <v>4.2300000000000004</v>
      </c>
      <c r="U237" s="1372"/>
      <c r="V237" s="1372">
        <v>6609.0100000000029</v>
      </c>
      <c r="W237" s="1372">
        <v>3693.1199999999981</v>
      </c>
      <c r="X237" s="1372">
        <v>104.5</v>
      </c>
      <c r="Y237" s="1009">
        <v>377.36</v>
      </c>
      <c r="Z237" s="1009">
        <v>0</v>
      </c>
      <c r="AA237" s="1009">
        <v>0</v>
      </c>
      <c r="AB237" s="1009">
        <v>163.54</v>
      </c>
      <c r="AC237" s="1009">
        <v>32.03</v>
      </c>
      <c r="AD237" s="1009">
        <v>760.27</v>
      </c>
      <c r="AE237" s="1009">
        <v>0</v>
      </c>
      <c r="AF237" s="1009">
        <v>51.22</v>
      </c>
      <c r="AG237" s="1009">
        <v>64.56</v>
      </c>
      <c r="AH237" s="1009">
        <v>0</v>
      </c>
    </row>
    <row r="238" spans="1:34" ht="30" customHeight="1">
      <c r="A238" s="2021"/>
      <c r="B238" s="989" t="s">
        <v>798</v>
      </c>
      <c r="C238" s="1009">
        <f t="shared" si="19"/>
        <v>0</v>
      </c>
      <c r="D238" s="1009"/>
      <c r="E238" s="1009"/>
      <c r="F238" s="1009"/>
      <c r="G238" s="1009"/>
      <c r="H238" s="1009"/>
      <c r="I238" s="1009"/>
      <c r="J238" s="1009"/>
      <c r="K238" s="1009"/>
      <c r="L238" s="1009"/>
      <c r="M238" s="1009"/>
      <c r="N238" s="1009"/>
      <c r="O238" s="1009"/>
      <c r="P238" s="1009"/>
      <c r="Q238" s="1009"/>
      <c r="R238" s="1009"/>
      <c r="S238" s="1009"/>
      <c r="T238" s="1009"/>
      <c r="U238" s="1009"/>
      <c r="V238" s="1009"/>
      <c r="W238" s="1009"/>
      <c r="X238" s="1009"/>
      <c r="Y238" s="1009">
        <v>0</v>
      </c>
      <c r="Z238" s="1009">
        <v>0</v>
      </c>
      <c r="AA238" s="1009">
        <v>0</v>
      </c>
      <c r="AB238" s="1009">
        <v>0</v>
      </c>
      <c r="AC238" s="1009">
        <v>0</v>
      </c>
      <c r="AD238" s="1009">
        <v>0</v>
      </c>
      <c r="AE238" s="1009">
        <v>0</v>
      </c>
      <c r="AF238" s="1009">
        <v>0</v>
      </c>
      <c r="AG238" s="1009">
        <v>0</v>
      </c>
      <c r="AH238" s="1009">
        <v>0</v>
      </c>
    </row>
    <row r="239" spans="1:34" ht="30" customHeight="1">
      <c r="A239" s="2021"/>
      <c r="B239" s="989" t="s">
        <v>780</v>
      </c>
      <c r="C239" s="1009">
        <f t="shared" si="19"/>
        <v>61218.580000000016</v>
      </c>
      <c r="D239" s="1009">
        <v>9136.6200000000008</v>
      </c>
      <c r="E239" s="1372">
        <v>191.72</v>
      </c>
      <c r="F239" s="1372">
        <v>206.01</v>
      </c>
      <c r="G239" s="1372">
        <v>10.93</v>
      </c>
      <c r="H239" s="1372">
        <v>167.31</v>
      </c>
      <c r="I239" s="1372"/>
      <c r="J239" s="1372">
        <v>128.91</v>
      </c>
      <c r="K239" s="1372">
        <v>1353.2299999999998</v>
      </c>
      <c r="L239" s="1372">
        <v>4446.010000000002</v>
      </c>
      <c r="M239" s="1372">
        <v>5121.8300000000008</v>
      </c>
      <c r="N239" s="1372">
        <v>1738.3400000000001</v>
      </c>
      <c r="O239" s="1372">
        <v>6110.2099999999982</v>
      </c>
      <c r="P239" s="1372">
        <v>5047.6400000000012</v>
      </c>
      <c r="Q239" s="1372">
        <v>147.66999999999999</v>
      </c>
      <c r="R239" s="1372">
        <v>3997.9000000000005</v>
      </c>
      <c r="S239" s="1372">
        <v>0.66</v>
      </c>
      <c r="T239" s="1372">
        <v>652.0100000000001</v>
      </c>
      <c r="U239" s="1372">
        <v>416.96999999999997</v>
      </c>
      <c r="V239" s="1372">
        <v>2737.1800000000003</v>
      </c>
      <c r="W239" s="1372">
        <v>2832.5500000000006</v>
      </c>
      <c r="X239" s="1372">
        <v>482.91999999999996</v>
      </c>
      <c r="Y239" s="1009">
        <v>1081.45</v>
      </c>
      <c r="Z239" s="1009">
        <v>341.66</v>
      </c>
      <c r="AA239" s="1009">
        <v>43.12</v>
      </c>
      <c r="AB239" s="1009">
        <v>7.59</v>
      </c>
      <c r="AC239" s="1009">
        <v>2460.84</v>
      </c>
      <c r="AD239" s="1009">
        <v>9862.41</v>
      </c>
      <c r="AE239" s="1009">
        <v>824.11</v>
      </c>
      <c r="AF239" s="1009">
        <v>905.31</v>
      </c>
      <c r="AG239" s="1009">
        <v>121.62</v>
      </c>
      <c r="AH239" s="1009">
        <v>643.85</v>
      </c>
    </row>
    <row r="240" spans="1:34" ht="30" customHeight="1">
      <c r="A240" s="2021"/>
      <c r="B240" s="991" t="s">
        <v>781</v>
      </c>
      <c r="C240" s="1009">
        <f t="shared" si="19"/>
        <v>0</v>
      </c>
      <c r="D240" s="1009"/>
      <c r="E240" s="1009"/>
      <c r="F240" s="1009"/>
      <c r="G240" s="1009"/>
      <c r="H240" s="1009"/>
      <c r="I240" s="1009"/>
      <c r="J240" s="1009"/>
      <c r="K240" s="1009"/>
      <c r="L240" s="1009"/>
      <c r="M240" s="1009"/>
      <c r="N240" s="1009"/>
      <c r="O240" s="1009"/>
      <c r="P240" s="1009"/>
      <c r="Q240" s="1009"/>
      <c r="R240" s="1009"/>
      <c r="S240" s="1009"/>
      <c r="T240" s="1009"/>
      <c r="U240" s="1009"/>
      <c r="V240" s="1009"/>
      <c r="W240" s="1009"/>
      <c r="X240" s="1009"/>
      <c r="Y240" s="1009">
        <v>0</v>
      </c>
      <c r="Z240" s="1009">
        <v>0</v>
      </c>
      <c r="AA240" s="1009">
        <v>0</v>
      </c>
      <c r="AB240" s="1009">
        <v>0</v>
      </c>
      <c r="AC240" s="1009">
        <v>0</v>
      </c>
      <c r="AD240" s="1009">
        <v>0</v>
      </c>
      <c r="AE240" s="1009">
        <v>0</v>
      </c>
      <c r="AF240" s="1009">
        <v>0</v>
      </c>
      <c r="AG240" s="1009">
        <v>0</v>
      </c>
      <c r="AH240" s="1009">
        <v>0</v>
      </c>
    </row>
    <row r="241" spans="1:34" ht="30" customHeight="1">
      <c r="A241" s="2021"/>
      <c r="B241" s="991" t="s">
        <v>786</v>
      </c>
      <c r="C241" s="1009">
        <f t="shared" si="19"/>
        <v>0</v>
      </c>
      <c r="D241" s="1009"/>
      <c r="E241" s="1009"/>
      <c r="F241" s="1009"/>
      <c r="G241" s="1009"/>
      <c r="H241" s="1009"/>
      <c r="I241" s="1009"/>
      <c r="J241" s="1009"/>
      <c r="K241" s="1009"/>
      <c r="L241" s="1009"/>
      <c r="M241" s="1009"/>
      <c r="N241" s="1009"/>
      <c r="O241" s="1009"/>
      <c r="P241" s="1009"/>
      <c r="Q241" s="1009"/>
      <c r="R241" s="1009"/>
      <c r="S241" s="1009"/>
      <c r="T241" s="1009"/>
      <c r="U241" s="1009"/>
      <c r="V241" s="1009"/>
      <c r="W241" s="1009"/>
      <c r="X241" s="1009"/>
      <c r="Y241" s="1009">
        <v>0</v>
      </c>
      <c r="Z241" s="1009">
        <v>0</v>
      </c>
      <c r="AA241" s="1009">
        <v>0</v>
      </c>
      <c r="AB241" s="1009">
        <v>0</v>
      </c>
      <c r="AC241" s="1009">
        <v>0</v>
      </c>
      <c r="AD241" s="1009">
        <v>0</v>
      </c>
      <c r="AE241" s="1009">
        <v>0</v>
      </c>
      <c r="AF241" s="1009">
        <v>0</v>
      </c>
      <c r="AG241" s="1009">
        <v>0</v>
      </c>
      <c r="AH241" s="1009">
        <v>0</v>
      </c>
    </row>
    <row r="242" spans="1:34" ht="30" customHeight="1">
      <c r="A242" s="2021"/>
      <c r="B242" s="991" t="s">
        <v>799</v>
      </c>
      <c r="C242" s="1009">
        <f t="shared" si="19"/>
        <v>25.45</v>
      </c>
      <c r="D242" s="1009"/>
      <c r="E242" s="1009"/>
      <c r="F242" s="1009"/>
      <c r="G242" s="1009"/>
      <c r="H242" s="1009"/>
      <c r="I242" s="1009"/>
      <c r="J242" s="1009"/>
      <c r="K242" s="1009"/>
      <c r="L242" s="1009"/>
      <c r="M242" s="1009"/>
      <c r="N242" s="1009"/>
      <c r="O242" s="1009"/>
      <c r="P242" s="1009"/>
      <c r="Q242" s="1009"/>
      <c r="R242" s="1009"/>
      <c r="S242" s="1009"/>
      <c r="T242" s="1009"/>
      <c r="U242" s="1009"/>
      <c r="V242" s="1009"/>
      <c r="W242" s="1009"/>
      <c r="X242" s="1009"/>
      <c r="Y242" s="1009">
        <v>0</v>
      </c>
      <c r="Z242" s="1009">
        <v>0</v>
      </c>
      <c r="AA242" s="1009">
        <v>25.45</v>
      </c>
      <c r="AB242" s="1009">
        <v>0</v>
      </c>
      <c r="AC242" s="1009">
        <v>0</v>
      </c>
      <c r="AD242" s="1009">
        <v>0</v>
      </c>
      <c r="AE242" s="1009">
        <v>0</v>
      </c>
      <c r="AF242" s="1009">
        <v>0</v>
      </c>
      <c r="AG242" s="1009">
        <v>0</v>
      </c>
      <c r="AH242" s="1009">
        <v>0</v>
      </c>
    </row>
    <row r="243" spans="1:34" ht="30" customHeight="1">
      <c r="A243" s="2021"/>
      <c r="B243" s="991" t="s">
        <v>787</v>
      </c>
      <c r="C243" s="1009">
        <f t="shared" si="19"/>
        <v>4778.4799999999996</v>
      </c>
      <c r="D243" s="1009"/>
      <c r="E243" s="1372"/>
      <c r="F243" s="1372"/>
      <c r="G243" s="1372"/>
      <c r="H243" s="1372"/>
      <c r="I243" s="1372"/>
      <c r="J243" s="1372">
        <v>807.23</v>
      </c>
      <c r="K243" s="1372"/>
      <c r="L243" s="1372">
        <v>1162.1799999999998</v>
      </c>
      <c r="M243" s="1372">
        <v>1113.4599999999998</v>
      </c>
      <c r="N243" s="1372"/>
      <c r="O243" s="1372"/>
      <c r="P243" s="1372">
        <v>32.03</v>
      </c>
      <c r="Q243" s="1372">
        <v>576.66</v>
      </c>
      <c r="R243" s="1372"/>
      <c r="S243" s="1372"/>
      <c r="T243" s="1372">
        <v>6.63</v>
      </c>
      <c r="U243" s="1372"/>
      <c r="V243" s="1372"/>
      <c r="W243" s="1372"/>
      <c r="X243" s="1372"/>
      <c r="Y243" s="1009">
        <v>0</v>
      </c>
      <c r="Z243" s="1009">
        <v>0</v>
      </c>
      <c r="AA243" s="1009">
        <v>1080.29</v>
      </c>
      <c r="AB243" s="1009">
        <v>0</v>
      </c>
      <c r="AC243" s="1009">
        <v>0</v>
      </c>
      <c r="AD243" s="1009">
        <v>0</v>
      </c>
      <c r="AE243" s="1009">
        <v>0</v>
      </c>
      <c r="AF243" s="1009">
        <v>0</v>
      </c>
      <c r="AG243" s="1009">
        <v>0</v>
      </c>
      <c r="AH243" s="1009">
        <v>0</v>
      </c>
    </row>
    <row r="244" spans="1:34" s="1710" customFormat="1" ht="30" customHeight="1">
      <c r="A244" s="2021"/>
      <c r="B244" s="991" t="s">
        <v>1533</v>
      </c>
      <c r="C244" s="1009">
        <f t="shared" si="19"/>
        <v>0</v>
      </c>
      <c r="D244" s="1009">
        <v>0</v>
      </c>
      <c r="E244" s="1009">
        <v>0</v>
      </c>
      <c r="F244" s="1009">
        <v>0</v>
      </c>
      <c r="G244" s="1009">
        <v>0</v>
      </c>
      <c r="H244" s="1009">
        <v>0</v>
      </c>
      <c r="I244" s="1009">
        <v>0</v>
      </c>
      <c r="J244" s="1009">
        <v>0</v>
      </c>
      <c r="K244" s="1009">
        <v>0</v>
      </c>
      <c r="L244" s="1009">
        <v>0</v>
      </c>
      <c r="M244" s="1009">
        <v>0</v>
      </c>
      <c r="N244" s="1009">
        <v>0</v>
      </c>
      <c r="O244" s="1009">
        <v>0</v>
      </c>
      <c r="P244" s="1009">
        <v>0</v>
      </c>
      <c r="Q244" s="1009">
        <v>0</v>
      </c>
      <c r="R244" s="1009">
        <v>0</v>
      </c>
      <c r="S244" s="1009">
        <v>0</v>
      </c>
      <c r="T244" s="1009">
        <v>0</v>
      </c>
      <c r="U244" s="1009">
        <v>0</v>
      </c>
      <c r="V244" s="1009">
        <v>0</v>
      </c>
      <c r="W244" s="1009">
        <v>0</v>
      </c>
      <c r="X244" s="1009">
        <v>0</v>
      </c>
      <c r="Y244" s="1009">
        <v>0</v>
      </c>
      <c r="Z244" s="1009">
        <v>0</v>
      </c>
      <c r="AA244" s="1009">
        <v>0</v>
      </c>
      <c r="AB244" s="1009">
        <v>0</v>
      </c>
      <c r="AC244" s="1009">
        <v>0</v>
      </c>
      <c r="AD244" s="1009">
        <v>0</v>
      </c>
      <c r="AE244" s="1009">
        <v>0</v>
      </c>
      <c r="AF244" s="1009">
        <v>0</v>
      </c>
      <c r="AG244" s="1009">
        <v>0</v>
      </c>
      <c r="AH244" s="1009">
        <v>0</v>
      </c>
    </row>
    <row r="245" spans="1:34" ht="30" customHeight="1">
      <c r="A245" s="2021"/>
      <c r="B245" s="991" t="s">
        <v>800</v>
      </c>
      <c r="C245" s="1009">
        <f t="shared" si="19"/>
        <v>0</v>
      </c>
      <c r="D245" s="1009"/>
      <c r="E245" s="1009"/>
      <c r="F245" s="1009"/>
      <c r="G245" s="1009"/>
      <c r="H245" s="1009"/>
      <c r="I245" s="1009"/>
      <c r="J245" s="1009"/>
      <c r="K245" s="1009"/>
      <c r="L245" s="1009"/>
      <c r="M245" s="1009"/>
      <c r="N245" s="1009"/>
      <c r="O245" s="1009"/>
      <c r="P245" s="1009"/>
      <c r="Q245" s="1009"/>
      <c r="R245" s="1009"/>
      <c r="S245" s="1009"/>
      <c r="T245" s="1009"/>
      <c r="U245" s="1009"/>
      <c r="V245" s="1009"/>
      <c r="W245" s="1009"/>
      <c r="X245" s="1009"/>
      <c r="Y245" s="1009">
        <v>0</v>
      </c>
      <c r="Z245" s="1009">
        <v>0</v>
      </c>
      <c r="AA245" s="1009">
        <v>0</v>
      </c>
      <c r="AB245" s="1009">
        <v>0</v>
      </c>
      <c r="AC245" s="1009">
        <v>0</v>
      </c>
      <c r="AD245" s="1009">
        <v>0</v>
      </c>
      <c r="AE245" s="1009">
        <v>0</v>
      </c>
      <c r="AF245" s="1009">
        <v>0</v>
      </c>
      <c r="AG245" s="1009">
        <v>0</v>
      </c>
      <c r="AH245" s="1009">
        <v>0</v>
      </c>
    </row>
    <row r="246" spans="1:34" s="1710" customFormat="1" ht="30" customHeight="1">
      <c r="A246" s="2021"/>
      <c r="B246" s="989" t="s">
        <v>1535</v>
      </c>
      <c r="C246" s="1009">
        <f t="shared" si="19"/>
        <v>0</v>
      </c>
      <c r="D246" s="1009">
        <v>0</v>
      </c>
      <c r="E246" s="1009">
        <v>0</v>
      </c>
      <c r="F246" s="1009">
        <v>0</v>
      </c>
      <c r="G246" s="1009">
        <v>0</v>
      </c>
      <c r="H246" s="1009">
        <v>0</v>
      </c>
      <c r="I246" s="1009">
        <v>0</v>
      </c>
      <c r="J246" s="1009">
        <v>0</v>
      </c>
      <c r="K246" s="1009">
        <v>0</v>
      </c>
      <c r="L246" s="1009">
        <v>0</v>
      </c>
      <c r="M246" s="1009">
        <v>0</v>
      </c>
      <c r="N246" s="1009">
        <v>0</v>
      </c>
      <c r="O246" s="1009">
        <v>0</v>
      </c>
      <c r="P246" s="1009">
        <v>0</v>
      </c>
      <c r="Q246" s="1009">
        <v>0</v>
      </c>
      <c r="R246" s="1009">
        <v>0</v>
      </c>
      <c r="S246" s="1009">
        <v>0</v>
      </c>
      <c r="T246" s="1009">
        <v>0</v>
      </c>
      <c r="U246" s="1009">
        <v>0</v>
      </c>
      <c r="V246" s="1009">
        <v>0</v>
      </c>
      <c r="W246" s="1009">
        <v>0</v>
      </c>
      <c r="X246" s="1009">
        <v>0</v>
      </c>
      <c r="Y246" s="1009">
        <v>0</v>
      </c>
      <c r="Z246" s="1009">
        <v>0</v>
      </c>
      <c r="AA246" s="1009">
        <v>0</v>
      </c>
      <c r="AB246" s="1009">
        <v>0</v>
      </c>
      <c r="AC246" s="1009">
        <v>0</v>
      </c>
      <c r="AD246" s="1009">
        <v>0</v>
      </c>
      <c r="AE246" s="1009">
        <v>0</v>
      </c>
      <c r="AF246" s="1009">
        <v>0</v>
      </c>
      <c r="AG246" s="1009">
        <v>0</v>
      </c>
      <c r="AH246" s="1009">
        <v>0</v>
      </c>
    </row>
    <row r="247" spans="1:34" ht="30" customHeight="1">
      <c r="A247" s="2021"/>
      <c r="B247" s="995" t="s">
        <v>802</v>
      </c>
      <c r="C247" s="1009">
        <f t="shared" si="19"/>
        <v>0</v>
      </c>
      <c r="D247" s="1009"/>
      <c r="E247" s="1009"/>
      <c r="F247" s="1009"/>
      <c r="G247" s="1009"/>
      <c r="H247" s="1009"/>
      <c r="I247" s="1009"/>
      <c r="J247" s="1009"/>
      <c r="K247" s="1009"/>
      <c r="L247" s="1009"/>
      <c r="M247" s="1009"/>
      <c r="N247" s="1009"/>
      <c r="O247" s="1009"/>
      <c r="P247" s="1009"/>
      <c r="Q247" s="1009"/>
      <c r="R247" s="1009"/>
      <c r="S247" s="1009"/>
      <c r="T247" s="1009"/>
      <c r="U247" s="1009"/>
      <c r="V247" s="1009"/>
      <c r="W247" s="1009"/>
      <c r="X247" s="1009"/>
      <c r="Y247" s="1009">
        <v>0</v>
      </c>
      <c r="Z247" s="1009">
        <v>0</v>
      </c>
      <c r="AA247" s="1009">
        <v>0</v>
      </c>
      <c r="AB247" s="1009">
        <v>0</v>
      </c>
      <c r="AC247" s="1009">
        <v>0</v>
      </c>
      <c r="AD247" s="1009">
        <v>0</v>
      </c>
      <c r="AE247" s="1009">
        <v>0</v>
      </c>
      <c r="AF247" s="1009">
        <v>0</v>
      </c>
      <c r="AG247" s="1009">
        <v>0</v>
      </c>
      <c r="AH247" s="1009">
        <v>0</v>
      </c>
    </row>
    <row r="248" spans="1:34" ht="28.8" customHeight="1">
      <c r="A248" s="2021"/>
      <c r="B248" s="995" t="s">
        <v>803</v>
      </c>
      <c r="C248" s="1009">
        <f t="shared" si="19"/>
        <v>0</v>
      </c>
      <c r="D248" s="1009"/>
      <c r="E248" s="1009"/>
      <c r="F248" s="1009"/>
      <c r="G248" s="1009"/>
      <c r="H248" s="1009"/>
      <c r="I248" s="1009"/>
      <c r="J248" s="1009"/>
      <c r="K248" s="1009"/>
      <c r="L248" s="1009"/>
      <c r="M248" s="1009"/>
      <c r="N248" s="1009"/>
      <c r="O248" s="1009"/>
      <c r="P248" s="1009"/>
      <c r="Q248" s="1009"/>
      <c r="R248" s="1009"/>
      <c r="S248" s="1009"/>
      <c r="T248" s="1009"/>
      <c r="U248" s="1009"/>
      <c r="V248" s="1009"/>
      <c r="W248" s="1009"/>
      <c r="X248" s="1009"/>
      <c r="Y248" s="1009">
        <v>0</v>
      </c>
      <c r="Z248" s="1009">
        <v>0</v>
      </c>
      <c r="AA248" s="1009">
        <v>0</v>
      </c>
      <c r="AB248" s="1009">
        <v>0</v>
      </c>
      <c r="AC248" s="1009">
        <v>0</v>
      </c>
      <c r="AD248" s="1009">
        <v>0</v>
      </c>
      <c r="AE248" s="1009">
        <v>0</v>
      </c>
      <c r="AF248" s="1009">
        <v>0</v>
      </c>
      <c r="AG248" s="1009">
        <v>0</v>
      </c>
      <c r="AH248" s="1009">
        <v>0</v>
      </c>
    </row>
    <row r="249" spans="1:34" ht="30" customHeight="1">
      <c r="A249" s="2021"/>
      <c r="B249" s="1011" t="s">
        <v>804</v>
      </c>
      <c r="C249" s="1009">
        <f t="shared" si="19"/>
        <v>0</v>
      </c>
      <c r="D249" s="1009"/>
      <c r="E249" s="1009"/>
      <c r="F249" s="1009"/>
      <c r="G249" s="1009"/>
      <c r="H249" s="1009"/>
      <c r="I249" s="1009"/>
      <c r="J249" s="1009"/>
      <c r="K249" s="1009"/>
      <c r="L249" s="1009"/>
      <c r="M249" s="1009"/>
      <c r="N249" s="1009"/>
      <c r="O249" s="1009"/>
      <c r="P249" s="1009"/>
      <c r="Q249" s="1009"/>
      <c r="R249" s="1009"/>
      <c r="S249" s="1009"/>
      <c r="T249" s="1009"/>
      <c r="U249" s="1009"/>
      <c r="V249" s="1009"/>
      <c r="W249" s="1009"/>
      <c r="X249" s="1009"/>
      <c r="Y249" s="1009">
        <v>0</v>
      </c>
      <c r="Z249" s="1009">
        <v>0</v>
      </c>
      <c r="AA249" s="1009">
        <v>0</v>
      </c>
      <c r="AB249" s="1009">
        <v>0</v>
      </c>
      <c r="AC249" s="1009">
        <v>0</v>
      </c>
      <c r="AD249" s="1009">
        <v>0</v>
      </c>
      <c r="AE249" s="1009">
        <v>0</v>
      </c>
      <c r="AF249" s="1009">
        <v>0</v>
      </c>
      <c r="AG249" s="1009">
        <v>0</v>
      </c>
      <c r="AH249" s="1009">
        <v>0</v>
      </c>
    </row>
    <row r="250" spans="1:34" ht="30" customHeight="1">
      <c r="A250" s="2021"/>
      <c r="B250" s="1011" t="s">
        <v>805</v>
      </c>
      <c r="C250" s="1009">
        <f t="shared" si="19"/>
        <v>0</v>
      </c>
      <c r="D250" s="1009"/>
      <c r="E250" s="1009"/>
      <c r="F250" s="1009"/>
      <c r="G250" s="1009"/>
      <c r="H250" s="1009"/>
      <c r="I250" s="1009"/>
      <c r="J250" s="1009"/>
      <c r="K250" s="1009"/>
      <c r="L250" s="1009"/>
      <c r="M250" s="1009"/>
      <c r="N250" s="1009"/>
      <c r="O250" s="1009"/>
      <c r="P250" s="1009"/>
      <c r="Q250" s="1009"/>
      <c r="R250" s="1009"/>
      <c r="S250" s="1009"/>
      <c r="T250" s="1009"/>
      <c r="U250" s="1009"/>
      <c r="V250" s="1009"/>
      <c r="W250" s="1009"/>
      <c r="X250" s="1009"/>
      <c r="Y250" s="1009">
        <v>0</v>
      </c>
      <c r="Z250" s="1009">
        <v>0</v>
      </c>
      <c r="AA250" s="1009">
        <v>0</v>
      </c>
      <c r="AB250" s="1009">
        <v>0</v>
      </c>
      <c r="AC250" s="1009">
        <v>0</v>
      </c>
      <c r="AD250" s="1009">
        <v>0</v>
      </c>
      <c r="AE250" s="1009">
        <v>0</v>
      </c>
      <c r="AF250" s="1009">
        <v>0</v>
      </c>
      <c r="AG250" s="1009">
        <v>0</v>
      </c>
      <c r="AH250" s="1009">
        <v>0</v>
      </c>
    </row>
    <row r="251" spans="1:34" s="1710" customFormat="1" ht="30" customHeight="1">
      <c r="A251" s="2021"/>
      <c r="B251" s="1011" t="s">
        <v>1536</v>
      </c>
      <c r="C251" s="1009">
        <f t="shared" si="19"/>
        <v>0</v>
      </c>
      <c r="D251" s="1009">
        <v>0</v>
      </c>
      <c r="E251" s="1009">
        <v>0</v>
      </c>
      <c r="F251" s="1009">
        <v>0</v>
      </c>
      <c r="G251" s="1009">
        <v>0</v>
      </c>
      <c r="H251" s="1009">
        <v>0</v>
      </c>
      <c r="I251" s="1009">
        <v>0</v>
      </c>
      <c r="J251" s="1009">
        <v>0</v>
      </c>
      <c r="K251" s="1009">
        <v>0</v>
      </c>
      <c r="L251" s="1009">
        <v>0</v>
      </c>
      <c r="M251" s="1009">
        <v>0</v>
      </c>
      <c r="N251" s="1009">
        <v>0</v>
      </c>
      <c r="O251" s="1009">
        <v>0</v>
      </c>
      <c r="P251" s="1009">
        <v>0</v>
      </c>
      <c r="Q251" s="1009">
        <v>0</v>
      </c>
      <c r="R251" s="1009">
        <v>0</v>
      </c>
      <c r="S251" s="1009">
        <v>0</v>
      </c>
      <c r="T251" s="1009">
        <v>0</v>
      </c>
      <c r="U251" s="1009">
        <v>0</v>
      </c>
      <c r="V251" s="1009">
        <v>0</v>
      </c>
      <c r="W251" s="1009">
        <v>0</v>
      </c>
      <c r="X251" s="1009">
        <v>0</v>
      </c>
      <c r="Y251" s="1009">
        <v>0</v>
      </c>
      <c r="Z251" s="1009">
        <v>0</v>
      </c>
      <c r="AA251" s="1009">
        <v>0</v>
      </c>
      <c r="AB251" s="1009">
        <v>0</v>
      </c>
      <c r="AC251" s="1009">
        <v>0</v>
      </c>
      <c r="AD251" s="1009">
        <v>0</v>
      </c>
      <c r="AE251" s="1009">
        <v>0</v>
      </c>
      <c r="AF251" s="1009">
        <v>0</v>
      </c>
      <c r="AG251" s="1009">
        <v>0</v>
      </c>
      <c r="AH251" s="1009">
        <v>0</v>
      </c>
    </row>
    <row r="252" spans="1:34" ht="30" customHeight="1">
      <c r="A252" s="2021"/>
      <c r="B252" s="995" t="s">
        <v>807</v>
      </c>
      <c r="C252" s="1009">
        <f t="shared" si="19"/>
        <v>0.92</v>
      </c>
      <c r="D252" s="1009"/>
      <c r="E252" s="1009"/>
      <c r="F252" s="1009"/>
      <c r="G252" s="1009"/>
      <c r="H252" s="1009"/>
      <c r="I252" s="1009"/>
      <c r="J252" s="1009"/>
      <c r="K252" s="1009"/>
      <c r="L252" s="1009"/>
      <c r="M252" s="1009"/>
      <c r="N252" s="1009"/>
      <c r="O252" s="1009"/>
      <c r="P252" s="1009"/>
      <c r="Q252" s="1009"/>
      <c r="R252" s="1009"/>
      <c r="S252" s="1009"/>
      <c r="T252" s="1009"/>
      <c r="U252" s="1009"/>
      <c r="V252" s="1009"/>
      <c r="W252" s="1009"/>
      <c r="X252" s="1009"/>
      <c r="Y252" s="1009">
        <v>0</v>
      </c>
      <c r="Z252" s="1009">
        <v>0</v>
      </c>
      <c r="AA252" s="1009">
        <v>0</v>
      </c>
      <c r="AB252" s="1009">
        <v>0</v>
      </c>
      <c r="AC252" s="1009">
        <v>0.92</v>
      </c>
      <c r="AD252" s="1009">
        <v>0</v>
      </c>
      <c r="AE252" s="1009">
        <v>0</v>
      </c>
      <c r="AF252" s="1009">
        <v>0</v>
      </c>
      <c r="AG252" s="1009">
        <v>0</v>
      </c>
      <c r="AH252" s="1009">
        <v>0</v>
      </c>
    </row>
    <row r="253" spans="1:34" ht="30" customHeight="1">
      <c r="A253" s="2021"/>
      <c r="B253" s="991" t="s">
        <v>808</v>
      </c>
      <c r="C253" s="1009">
        <f t="shared" si="19"/>
        <v>408.91</v>
      </c>
      <c r="D253" s="1009"/>
      <c r="E253" s="1372"/>
      <c r="F253" s="1372"/>
      <c r="G253" s="1372">
        <v>31.28</v>
      </c>
      <c r="H253" s="1372"/>
      <c r="I253" s="1372"/>
      <c r="J253" s="1372"/>
      <c r="K253" s="1372"/>
      <c r="L253" s="1372"/>
      <c r="M253" s="1372">
        <v>209.27</v>
      </c>
      <c r="N253" s="1372"/>
      <c r="O253" s="1372"/>
      <c r="P253" s="1372"/>
      <c r="Q253" s="1372"/>
      <c r="R253" s="1372"/>
      <c r="S253" s="1372"/>
      <c r="T253" s="1372"/>
      <c r="U253" s="1372"/>
      <c r="V253" s="1372"/>
      <c r="W253" s="1372"/>
      <c r="X253" s="1372"/>
      <c r="Y253" s="1009">
        <v>0</v>
      </c>
      <c r="Z253" s="1009">
        <v>145.12</v>
      </c>
      <c r="AA253" s="1009">
        <v>0</v>
      </c>
      <c r="AB253" s="1009">
        <v>0</v>
      </c>
      <c r="AC253" s="1009">
        <v>1.18</v>
      </c>
      <c r="AD253" s="1009">
        <v>22.06</v>
      </c>
      <c r="AE253" s="1009">
        <v>0</v>
      </c>
      <c r="AF253" s="1009">
        <v>0</v>
      </c>
      <c r="AG253" s="1009">
        <v>0</v>
      </c>
      <c r="AH253" s="1009">
        <v>0</v>
      </c>
    </row>
    <row r="254" spans="1:34" ht="30" customHeight="1">
      <c r="A254" s="2021"/>
      <c r="B254" s="1011" t="s">
        <v>821</v>
      </c>
      <c r="C254" s="1009">
        <f t="shared" si="19"/>
        <v>0</v>
      </c>
      <c r="D254" s="1009"/>
      <c r="E254" s="1009"/>
      <c r="F254" s="1009"/>
      <c r="G254" s="1009"/>
      <c r="H254" s="1009"/>
      <c r="I254" s="1009"/>
      <c r="J254" s="1009"/>
      <c r="K254" s="1009"/>
      <c r="L254" s="1009"/>
      <c r="M254" s="1009"/>
      <c r="N254" s="1009"/>
      <c r="O254" s="1009"/>
      <c r="P254" s="1009"/>
      <c r="Q254" s="1009"/>
      <c r="R254" s="1009"/>
      <c r="S254" s="1009"/>
      <c r="T254" s="1009"/>
      <c r="U254" s="1009"/>
      <c r="V254" s="1009"/>
      <c r="W254" s="1009"/>
      <c r="X254" s="1009"/>
      <c r="Y254" s="1009">
        <v>0</v>
      </c>
      <c r="Z254" s="1009">
        <v>0</v>
      </c>
      <c r="AA254" s="1009">
        <v>0</v>
      </c>
      <c r="AB254" s="1009">
        <v>0</v>
      </c>
      <c r="AC254" s="1009">
        <v>0</v>
      </c>
      <c r="AD254" s="1009">
        <v>0</v>
      </c>
      <c r="AE254" s="1009">
        <v>0</v>
      </c>
      <c r="AF254" s="1009">
        <v>0</v>
      </c>
      <c r="AG254" s="1009">
        <v>0</v>
      </c>
      <c r="AH254" s="1009">
        <v>0</v>
      </c>
    </row>
    <row r="255" spans="1:34" s="1708" customFormat="1" ht="30" customHeight="1">
      <c r="A255" s="2021"/>
      <c r="B255" s="1011" t="s">
        <v>1538</v>
      </c>
      <c r="C255" s="1009">
        <f t="shared" si="19"/>
        <v>0</v>
      </c>
      <c r="D255" s="1009">
        <v>0</v>
      </c>
      <c r="E255" s="1009">
        <v>0</v>
      </c>
      <c r="F255" s="1009">
        <v>0</v>
      </c>
      <c r="G255" s="1009">
        <v>0</v>
      </c>
      <c r="H255" s="1009">
        <v>0</v>
      </c>
      <c r="I255" s="1009">
        <v>0</v>
      </c>
      <c r="J255" s="1009">
        <v>0</v>
      </c>
      <c r="K255" s="1009">
        <v>0</v>
      </c>
      <c r="L255" s="1009">
        <v>0</v>
      </c>
      <c r="M255" s="1009">
        <v>0</v>
      </c>
      <c r="N255" s="1009">
        <v>0</v>
      </c>
      <c r="O255" s="1009">
        <v>0</v>
      </c>
      <c r="P255" s="1009">
        <v>0</v>
      </c>
      <c r="Q255" s="1009">
        <v>0</v>
      </c>
      <c r="R255" s="1009">
        <v>0</v>
      </c>
      <c r="S255" s="1009">
        <v>0</v>
      </c>
      <c r="T255" s="1009">
        <v>0</v>
      </c>
      <c r="U255" s="1009">
        <v>0</v>
      </c>
      <c r="V255" s="1009">
        <v>0</v>
      </c>
      <c r="W255" s="1009">
        <v>0</v>
      </c>
      <c r="X255" s="1009">
        <v>0</v>
      </c>
      <c r="Y255" s="1009">
        <v>0</v>
      </c>
      <c r="Z255" s="1009">
        <v>0</v>
      </c>
      <c r="AA255" s="1009">
        <v>0</v>
      </c>
      <c r="AB255" s="1009">
        <v>0</v>
      </c>
      <c r="AC255" s="1009">
        <v>0</v>
      </c>
      <c r="AD255" s="1009">
        <v>0</v>
      </c>
      <c r="AE255" s="1009">
        <v>0</v>
      </c>
      <c r="AF255" s="1009">
        <v>0</v>
      </c>
      <c r="AG255" s="1009">
        <v>0</v>
      </c>
      <c r="AH255" s="1009">
        <v>0</v>
      </c>
    </row>
    <row r="256" spans="1:34" ht="19.5" customHeight="1">
      <c r="A256" s="2021"/>
      <c r="B256" s="1249" t="s">
        <v>952</v>
      </c>
      <c r="C256" s="1009">
        <f t="shared" si="19"/>
        <v>0</v>
      </c>
      <c r="D256" s="1009"/>
      <c r="E256" s="1009"/>
      <c r="F256" s="1009"/>
      <c r="G256" s="1009"/>
      <c r="H256" s="1009"/>
      <c r="I256" s="1009"/>
      <c r="J256" s="1009"/>
      <c r="K256" s="1009"/>
      <c r="L256" s="1009"/>
      <c r="M256" s="1009"/>
      <c r="N256" s="1009"/>
      <c r="O256" s="1009"/>
      <c r="P256" s="1009"/>
      <c r="Q256" s="1009"/>
      <c r="R256" s="1009"/>
      <c r="S256" s="1009"/>
      <c r="T256" s="1009"/>
      <c r="U256" s="1009"/>
      <c r="V256" s="1009"/>
      <c r="W256" s="1009"/>
      <c r="X256" s="1009"/>
      <c r="Y256" s="1009">
        <v>0</v>
      </c>
      <c r="Z256" s="1009">
        <v>0</v>
      </c>
      <c r="AA256" s="1009">
        <v>0</v>
      </c>
      <c r="AB256" s="1009">
        <v>0</v>
      </c>
      <c r="AC256" s="1009">
        <v>0</v>
      </c>
      <c r="AD256" s="1009">
        <v>0</v>
      </c>
      <c r="AE256" s="1009">
        <v>0</v>
      </c>
      <c r="AF256" s="1009">
        <v>0</v>
      </c>
      <c r="AG256" s="1009">
        <v>0</v>
      </c>
      <c r="AH256" s="1009">
        <v>0</v>
      </c>
    </row>
    <row r="257" spans="1:34" ht="19.5" customHeight="1">
      <c r="A257" s="2391" t="s">
        <v>814</v>
      </c>
      <c r="B257" s="1007" t="s">
        <v>41</v>
      </c>
      <c r="C257" s="1370">
        <f t="shared" si="19"/>
        <v>2992.4499999999994</v>
      </c>
      <c r="D257" s="1007">
        <f>SUM('유성구 배수관'!D258:'유성구 배수관'!D279)</f>
        <v>855.56</v>
      </c>
      <c r="E257" s="1007">
        <f>SUM('유성구 배수관'!E258:'유성구 배수관'!E279)</f>
        <v>0</v>
      </c>
      <c r="F257" s="1007">
        <f>SUM('유성구 배수관'!F258:'유성구 배수관'!F279)</f>
        <v>0</v>
      </c>
      <c r="G257" s="1007">
        <f>SUM('유성구 배수관'!G258:'유성구 배수관'!G279)</f>
        <v>0</v>
      </c>
      <c r="H257" s="1007">
        <f>SUM('유성구 배수관'!H258:'유성구 배수관'!H279)</f>
        <v>17.930000000000003</v>
      </c>
      <c r="I257" s="1007">
        <f>SUM('유성구 배수관'!I258:'유성구 배수관'!I279)</f>
        <v>0</v>
      </c>
      <c r="J257" s="1007">
        <f>SUM('유성구 배수관'!J258:'유성구 배수관'!J279)</f>
        <v>0</v>
      </c>
      <c r="K257" s="1007">
        <f>SUM('유성구 배수관'!K258:'유성구 배수관'!K279)</f>
        <v>0</v>
      </c>
      <c r="L257" s="1007">
        <f>SUM('유성구 배수관'!L258:'유성구 배수관'!L279)</f>
        <v>1885.0099999999998</v>
      </c>
      <c r="M257" s="1007">
        <f>SUM('유성구 배수관'!M258:'유성구 배수관'!M279)</f>
        <v>0</v>
      </c>
      <c r="N257" s="1007">
        <f>SUM('유성구 배수관'!N258:'유성구 배수관'!N279)</f>
        <v>0</v>
      </c>
      <c r="O257" s="1007">
        <f>SUM('유성구 배수관'!O258:'유성구 배수관'!O279)</f>
        <v>224.18000000000004</v>
      </c>
      <c r="P257" s="1007">
        <f>SUM('유성구 배수관'!P258:'유성구 배수관'!P279)</f>
        <v>0</v>
      </c>
      <c r="Q257" s="1007">
        <f>SUM('유성구 배수관'!Q258:'유성구 배수관'!Q279)</f>
        <v>0</v>
      </c>
      <c r="R257" s="1007">
        <f>SUM('유성구 배수관'!R258:'유성구 배수관'!R279)</f>
        <v>0</v>
      </c>
      <c r="S257" s="1007">
        <f>SUM('유성구 배수관'!S258:'유성구 배수관'!S279)</f>
        <v>0</v>
      </c>
      <c r="T257" s="1007">
        <f>SUM('유성구 배수관'!T258:'유성구 배수관'!T279)</f>
        <v>0</v>
      </c>
      <c r="U257" s="1007">
        <f>SUM('유성구 배수관'!U258:'유성구 배수관'!U279)</f>
        <v>0</v>
      </c>
      <c r="V257" s="1007">
        <f>SUM('유성구 배수관'!V258:'유성구 배수관'!V279)</f>
        <v>0</v>
      </c>
      <c r="W257" s="1007">
        <f>SUM('유성구 배수관'!W258:'유성구 배수관'!W279)</f>
        <v>0</v>
      </c>
      <c r="X257" s="1007">
        <f>SUM('유성구 배수관'!X258:'유성구 배수관'!X279)</f>
        <v>0</v>
      </c>
      <c r="Y257" s="1007">
        <f>SUM('유성구 배수관'!Y258:'유성구 배수관'!Y279)</f>
        <v>1.83</v>
      </c>
      <c r="Z257" s="1007">
        <f>SUM('유성구 배수관'!Z258:'유성구 배수관'!Z279)</f>
        <v>0</v>
      </c>
      <c r="AA257" s="1007">
        <f>SUM('유성구 배수관'!AA258:'유성구 배수관'!AA279)</f>
        <v>0</v>
      </c>
      <c r="AB257" s="1007">
        <f>SUM('유성구 배수관'!AB258:'유성구 배수관'!AB279)</f>
        <v>0</v>
      </c>
      <c r="AC257" s="1007">
        <f>SUM('유성구 배수관'!AC258:'유성구 배수관'!AC279)</f>
        <v>0</v>
      </c>
      <c r="AD257" s="1007">
        <f>SUM('유성구 배수관'!AD258:'유성구 배수관'!AD279)</f>
        <v>0</v>
      </c>
      <c r="AE257" s="1007">
        <f>SUM('유성구 배수관'!AE258:'유성구 배수관'!AE279)</f>
        <v>0</v>
      </c>
      <c r="AF257" s="1007">
        <f>SUM('유성구 배수관'!AF258:'유성구 배수관'!AF279)</f>
        <v>7.94</v>
      </c>
      <c r="AG257" s="1007">
        <f>SUM('유성구 배수관'!AG258:'유성구 배수관'!AG279)</f>
        <v>0</v>
      </c>
      <c r="AH257" s="1007">
        <f>SUM('유성구 배수관'!AH258:'유성구 배수관'!AH279)</f>
        <v>0</v>
      </c>
    </row>
    <row r="258" spans="1:34" ht="19.5" customHeight="1">
      <c r="A258" s="2391" t="s">
        <v>814</v>
      </c>
      <c r="B258" s="989" t="s">
        <v>951</v>
      </c>
      <c r="C258" s="1009">
        <f t="shared" si="19"/>
        <v>0</v>
      </c>
      <c r="D258" s="1009"/>
      <c r="E258" s="1009"/>
      <c r="F258" s="1009"/>
      <c r="G258" s="1009"/>
      <c r="H258" s="1009"/>
      <c r="I258" s="1009"/>
      <c r="J258" s="1009"/>
      <c r="K258" s="1009"/>
      <c r="L258" s="1009"/>
      <c r="M258" s="1009"/>
      <c r="N258" s="1009"/>
      <c r="O258" s="1009"/>
      <c r="P258" s="1009"/>
      <c r="Q258" s="1009"/>
      <c r="R258" s="1009"/>
      <c r="S258" s="1009"/>
      <c r="T258" s="1009"/>
      <c r="U258" s="1009"/>
      <c r="V258" s="1009"/>
      <c r="W258" s="1009"/>
      <c r="X258" s="1009"/>
      <c r="Y258" s="1009">
        <v>0</v>
      </c>
      <c r="Z258" s="1009">
        <v>0</v>
      </c>
      <c r="AA258" s="1009">
        <v>0</v>
      </c>
      <c r="AB258" s="1009">
        <v>0</v>
      </c>
      <c r="AC258" s="1009">
        <v>0</v>
      </c>
      <c r="AD258" s="1009">
        <v>0</v>
      </c>
      <c r="AE258" s="1009">
        <v>0</v>
      </c>
      <c r="AF258" s="1009">
        <v>0</v>
      </c>
      <c r="AG258" s="1009">
        <v>0</v>
      </c>
      <c r="AH258" s="1009">
        <v>0</v>
      </c>
    </row>
    <row r="259" spans="1:34" s="1707" customFormat="1" ht="32.4" customHeight="1">
      <c r="A259" s="2395"/>
      <c r="B259" s="989" t="s">
        <v>1537</v>
      </c>
      <c r="C259" s="1009">
        <f>SUM(D259:AH259)</f>
        <v>0</v>
      </c>
      <c r="D259" s="1009">
        <v>0</v>
      </c>
      <c r="E259" s="1009">
        <v>0</v>
      </c>
      <c r="F259" s="1009">
        <v>0</v>
      </c>
      <c r="G259" s="1009">
        <v>0</v>
      </c>
      <c r="H259" s="1009">
        <v>0</v>
      </c>
      <c r="I259" s="1009">
        <v>0</v>
      </c>
      <c r="J259" s="1009">
        <v>0</v>
      </c>
      <c r="K259" s="1009">
        <v>0</v>
      </c>
      <c r="L259" s="1009">
        <v>0</v>
      </c>
      <c r="M259" s="1009">
        <v>0</v>
      </c>
      <c r="N259" s="1009">
        <v>0</v>
      </c>
      <c r="O259" s="1009">
        <v>0</v>
      </c>
      <c r="P259" s="1009">
        <v>0</v>
      </c>
      <c r="Q259" s="1009">
        <v>0</v>
      </c>
      <c r="R259" s="1009">
        <v>0</v>
      </c>
      <c r="S259" s="1009">
        <v>0</v>
      </c>
      <c r="T259" s="1009">
        <v>0</v>
      </c>
      <c r="U259" s="1009">
        <v>0</v>
      </c>
      <c r="V259" s="1009">
        <v>0</v>
      </c>
      <c r="W259" s="1009">
        <v>0</v>
      </c>
      <c r="X259" s="1009">
        <v>0</v>
      </c>
      <c r="Y259" s="1009">
        <v>0</v>
      </c>
      <c r="Z259" s="1009">
        <v>0</v>
      </c>
      <c r="AA259" s="1009">
        <v>0</v>
      </c>
      <c r="AB259" s="1009">
        <v>0</v>
      </c>
      <c r="AC259" s="1009">
        <v>0</v>
      </c>
      <c r="AD259" s="1009">
        <v>0</v>
      </c>
      <c r="AE259" s="1009">
        <v>0</v>
      </c>
      <c r="AF259" s="1009">
        <v>0</v>
      </c>
      <c r="AG259" s="1009">
        <v>0</v>
      </c>
      <c r="AH259" s="1009">
        <v>0</v>
      </c>
    </row>
    <row r="260" spans="1:34" ht="30" customHeight="1">
      <c r="A260" s="2021"/>
      <c r="B260" s="989" t="s">
        <v>797</v>
      </c>
      <c r="C260" s="1009">
        <f t="shared" si="19"/>
        <v>117.66</v>
      </c>
      <c r="D260" s="1009">
        <v>117.66</v>
      </c>
      <c r="E260" s="1009"/>
      <c r="F260" s="1009"/>
      <c r="G260" s="1009"/>
      <c r="H260" s="1009"/>
      <c r="I260" s="1009"/>
      <c r="J260" s="1009"/>
      <c r="K260" s="1009"/>
      <c r="L260" s="1009"/>
      <c r="M260" s="1009"/>
      <c r="N260" s="1009"/>
      <c r="O260" s="1009"/>
      <c r="P260" s="1009"/>
      <c r="Q260" s="1009"/>
      <c r="R260" s="1009"/>
      <c r="S260" s="1009"/>
      <c r="T260" s="1009"/>
      <c r="U260" s="1009"/>
      <c r="V260" s="1009"/>
      <c r="W260" s="1009"/>
      <c r="X260" s="1009"/>
      <c r="Y260" s="1009">
        <v>0</v>
      </c>
      <c r="Z260" s="1009">
        <v>0</v>
      </c>
      <c r="AA260" s="1009">
        <v>0</v>
      </c>
      <c r="AB260" s="1009">
        <v>0</v>
      </c>
      <c r="AC260" s="1009">
        <v>0</v>
      </c>
      <c r="AD260" s="1009">
        <v>0</v>
      </c>
      <c r="AE260" s="1009">
        <v>0</v>
      </c>
      <c r="AF260" s="1009">
        <v>0</v>
      </c>
      <c r="AG260" s="1009">
        <v>0</v>
      </c>
      <c r="AH260" s="1009">
        <v>0</v>
      </c>
    </row>
    <row r="261" spans="1:34" ht="30" customHeight="1">
      <c r="A261" s="2021"/>
      <c r="B261" s="989" t="s">
        <v>798</v>
      </c>
      <c r="C261" s="1009">
        <f t="shared" si="19"/>
        <v>0</v>
      </c>
      <c r="D261" s="1009"/>
      <c r="E261" s="1009"/>
      <c r="F261" s="1009"/>
      <c r="G261" s="1009"/>
      <c r="H261" s="1009"/>
      <c r="I261" s="1009"/>
      <c r="J261" s="1009"/>
      <c r="K261" s="1009"/>
      <c r="L261" s="1009"/>
      <c r="M261" s="1009"/>
      <c r="N261" s="1009"/>
      <c r="O261" s="1009"/>
      <c r="P261" s="1009"/>
      <c r="Q261" s="1009"/>
      <c r="R261" s="1009"/>
      <c r="S261" s="1009"/>
      <c r="T261" s="1009"/>
      <c r="U261" s="1009"/>
      <c r="V261" s="1009"/>
      <c r="W261" s="1009"/>
      <c r="X261" s="1009"/>
      <c r="Y261" s="1009">
        <v>0</v>
      </c>
      <c r="Z261" s="1009">
        <v>0</v>
      </c>
      <c r="AA261" s="1009">
        <v>0</v>
      </c>
      <c r="AB261" s="1009">
        <v>0</v>
      </c>
      <c r="AC261" s="1009">
        <v>0</v>
      </c>
      <c r="AD261" s="1009">
        <v>0</v>
      </c>
      <c r="AE261" s="1009">
        <v>0</v>
      </c>
      <c r="AF261" s="1009">
        <v>0</v>
      </c>
      <c r="AG261" s="1009">
        <v>0</v>
      </c>
      <c r="AH261" s="1009">
        <v>0</v>
      </c>
    </row>
    <row r="262" spans="1:34" ht="30" customHeight="1">
      <c r="A262" s="2021"/>
      <c r="B262" s="989" t="s">
        <v>780</v>
      </c>
      <c r="C262" s="1009">
        <f t="shared" si="19"/>
        <v>2866.8499999999995</v>
      </c>
      <c r="D262" s="1009">
        <v>737.9</v>
      </c>
      <c r="E262" s="1372"/>
      <c r="F262" s="1372"/>
      <c r="G262" s="1372"/>
      <c r="H262" s="1372">
        <v>17.930000000000003</v>
      </c>
      <c r="I262" s="1372"/>
      <c r="J262" s="1372"/>
      <c r="K262" s="1372"/>
      <c r="L262" s="1372">
        <v>1885.0099999999998</v>
      </c>
      <c r="M262" s="1372"/>
      <c r="N262" s="1372"/>
      <c r="O262" s="1372">
        <v>224.18000000000004</v>
      </c>
      <c r="P262" s="1372"/>
      <c r="Q262" s="1372"/>
      <c r="R262" s="1372"/>
      <c r="S262" s="1372"/>
      <c r="T262" s="1372"/>
      <c r="U262" s="1372"/>
      <c r="V262" s="1372"/>
      <c r="W262" s="1372"/>
      <c r="X262" s="1372"/>
      <c r="Y262" s="1009">
        <v>1.83</v>
      </c>
      <c r="Z262" s="1009">
        <v>0</v>
      </c>
      <c r="AA262" s="1009">
        <v>0</v>
      </c>
      <c r="AB262" s="1009">
        <v>0</v>
      </c>
      <c r="AC262" s="1009">
        <v>0</v>
      </c>
      <c r="AD262" s="1009">
        <v>0</v>
      </c>
      <c r="AE262" s="1009">
        <v>0</v>
      </c>
      <c r="AF262" s="1009">
        <v>0</v>
      </c>
      <c r="AG262" s="1009">
        <v>0</v>
      </c>
      <c r="AH262" s="1009">
        <v>0</v>
      </c>
    </row>
    <row r="263" spans="1:34" ht="30" customHeight="1">
      <c r="A263" s="2021"/>
      <c r="B263" s="991" t="s">
        <v>781</v>
      </c>
      <c r="C263" s="1009">
        <f t="shared" si="19"/>
        <v>0</v>
      </c>
      <c r="D263" s="1009"/>
      <c r="E263" s="1009"/>
      <c r="F263" s="1009"/>
      <c r="G263" s="1009"/>
      <c r="H263" s="1009"/>
      <c r="I263" s="1009"/>
      <c r="J263" s="1009"/>
      <c r="K263" s="1009"/>
      <c r="L263" s="1009"/>
      <c r="M263" s="1009"/>
      <c r="N263" s="1009"/>
      <c r="O263" s="1009"/>
      <c r="P263" s="1009"/>
      <c r="Q263" s="1009"/>
      <c r="R263" s="1009"/>
      <c r="S263" s="1009"/>
      <c r="T263" s="1009"/>
      <c r="U263" s="1009"/>
      <c r="V263" s="1009"/>
      <c r="W263" s="1009"/>
      <c r="X263" s="1009"/>
      <c r="Y263" s="1009">
        <v>0</v>
      </c>
      <c r="Z263" s="1009">
        <v>0</v>
      </c>
      <c r="AA263" s="1009">
        <v>0</v>
      </c>
      <c r="AB263" s="1009">
        <v>0</v>
      </c>
      <c r="AC263" s="1009">
        <v>0</v>
      </c>
      <c r="AD263" s="1009">
        <v>0</v>
      </c>
      <c r="AE263" s="1009">
        <v>0</v>
      </c>
      <c r="AF263" s="1009">
        <v>0</v>
      </c>
      <c r="AG263" s="1009">
        <v>0</v>
      </c>
      <c r="AH263" s="1009">
        <v>0</v>
      </c>
    </row>
    <row r="264" spans="1:34" ht="30" customHeight="1">
      <c r="A264" s="2021"/>
      <c r="B264" s="991" t="s">
        <v>786</v>
      </c>
      <c r="C264" s="1009">
        <f t="shared" si="19"/>
        <v>0</v>
      </c>
      <c r="D264" s="1009"/>
      <c r="E264" s="1009"/>
      <c r="F264" s="1009"/>
      <c r="G264" s="1009"/>
      <c r="H264" s="1009"/>
      <c r="I264" s="1009"/>
      <c r="J264" s="1009"/>
      <c r="K264" s="1009"/>
      <c r="L264" s="1009"/>
      <c r="M264" s="1009"/>
      <c r="N264" s="1009"/>
      <c r="O264" s="1009"/>
      <c r="P264" s="1009"/>
      <c r="Q264" s="1009"/>
      <c r="R264" s="1009"/>
      <c r="S264" s="1009"/>
      <c r="T264" s="1009"/>
      <c r="U264" s="1009"/>
      <c r="V264" s="1009"/>
      <c r="W264" s="1009"/>
      <c r="X264" s="1009"/>
      <c r="Y264" s="1009">
        <v>0</v>
      </c>
      <c r="Z264" s="1009">
        <v>0</v>
      </c>
      <c r="AA264" s="1009">
        <v>0</v>
      </c>
      <c r="AB264" s="1009">
        <v>0</v>
      </c>
      <c r="AC264" s="1009">
        <v>0</v>
      </c>
      <c r="AD264" s="1009">
        <v>0</v>
      </c>
      <c r="AE264" s="1009">
        <v>0</v>
      </c>
      <c r="AF264" s="1009">
        <v>0</v>
      </c>
      <c r="AG264" s="1009">
        <v>0</v>
      </c>
      <c r="AH264" s="1009">
        <v>0</v>
      </c>
    </row>
    <row r="265" spans="1:34" ht="30" customHeight="1">
      <c r="A265" s="2021"/>
      <c r="B265" s="991" t="s">
        <v>799</v>
      </c>
      <c r="C265" s="1009">
        <f t="shared" si="19"/>
        <v>0</v>
      </c>
      <c r="D265" s="1009"/>
      <c r="E265" s="1009"/>
      <c r="F265" s="1009"/>
      <c r="G265" s="1009"/>
      <c r="H265" s="1009"/>
      <c r="I265" s="1009"/>
      <c r="J265" s="1009"/>
      <c r="K265" s="1009"/>
      <c r="L265" s="1009"/>
      <c r="M265" s="1009"/>
      <c r="N265" s="1009"/>
      <c r="O265" s="1009"/>
      <c r="P265" s="1009"/>
      <c r="Q265" s="1009"/>
      <c r="R265" s="1009"/>
      <c r="S265" s="1009"/>
      <c r="T265" s="1009"/>
      <c r="U265" s="1009"/>
      <c r="V265" s="1009"/>
      <c r="W265" s="1009"/>
      <c r="X265" s="1009"/>
      <c r="Y265" s="1009">
        <v>0</v>
      </c>
      <c r="Z265" s="1009">
        <v>0</v>
      </c>
      <c r="AA265" s="1009">
        <v>0</v>
      </c>
      <c r="AB265" s="1009">
        <v>0</v>
      </c>
      <c r="AC265" s="1009">
        <v>0</v>
      </c>
      <c r="AD265" s="1009">
        <v>0</v>
      </c>
      <c r="AE265" s="1009">
        <v>0</v>
      </c>
      <c r="AF265" s="1009">
        <v>0</v>
      </c>
      <c r="AG265" s="1009">
        <v>0</v>
      </c>
      <c r="AH265" s="1009">
        <v>0</v>
      </c>
    </row>
    <row r="266" spans="1:34" ht="30" customHeight="1">
      <c r="A266" s="2021"/>
      <c r="B266" s="991" t="s">
        <v>787</v>
      </c>
      <c r="C266" s="1009">
        <f t="shared" si="19"/>
        <v>0</v>
      </c>
      <c r="D266" s="1009"/>
      <c r="E266" s="1009"/>
      <c r="F266" s="1009"/>
      <c r="G266" s="1009"/>
      <c r="H266" s="1009"/>
      <c r="I266" s="1009"/>
      <c r="J266" s="1009"/>
      <c r="K266" s="1009"/>
      <c r="L266" s="1009"/>
      <c r="M266" s="1009"/>
      <c r="N266" s="1009"/>
      <c r="O266" s="1009"/>
      <c r="P266" s="1009"/>
      <c r="Q266" s="1009"/>
      <c r="R266" s="1009"/>
      <c r="S266" s="1009"/>
      <c r="T266" s="1009"/>
      <c r="U266" s="1009"/>
      <c r="V266" s="1009"/>
      <c r="W266" s="1009"/>
      <c r="X266" s="1009"/>
      <c r="Y266" s="1009">
        <v>0</v>
      </c>
      <c r="Z266" s="1009">
        <v>0</v>
      </c>
      <c r="AA266" s="1009">
        <v>0</v>
      </c>
      <c r="AB266" s="1009">
        <v>0</v>
      </c>
      <c r="AC266" s="1009">
        <v>0</v>
      </c>
      <c r="AD266" s="1009">
        <v>0</v>
      </c>
      <c r="AE266" s="1009">
        <v>0</v>
      </c>
      <c r="AF266" s="1009">
        <v>0</v>
      </c>
      <c r="AG266" s="1009">
        <v>0</v>
      </c>
      <c r="AH266" s="1009">
        <v>0</v>
      </c>
    </row>
    <row r="267" spans="1:34" s="1710" customFormat="1" ht="30" customHeight="1">
      <c r="A267" s="2021"/>
      <c r="B267" s="991" t="s">
        <v>1533</v>
      </c>
      <c r="C267" s="1009">
        <f t="shared" ref="C267" si="24">SUM(D267:AH267)</f>
        <v>0</v>
      </c>
      <c r="D267" s="1009">
        <v>0</v>
      </c>
      <c r="E267" s="1009">
        <v>0</v>
      </c>
      <c r="F267" s="1009">
        <v>0</v>
      </c>
      <c r="G267" s="1009">
        <v>0</v>
      </c>
      <c r="H267" s="1009">
        <v>0</v>
      </c>
      <c r="I267" s="1009">
        <v>0</v>
      </c>
      <c r="J267" s="1009">
        <v>0</v>
      </c>
      <c r="K267" s="1009">
        <v>0</v>
      </c>
      <c r="L267" s="1009">
        <v>0</v>
      </c>
      <c r="M267" s="1009">
        <v>0</v>
      </c>
      <c r="N267" s="1009">
        <v>0</v>
      </c>
      <c r="O267" s="1009">
        <v>0</v>
      </c>
      <c r="P267" s="1009">
        <v>0</v>
      </c>
      <c r="Q267" s="1009">
        <v>0</v>
      </c>
      <c r="R267" s="1009">
        <v>0</v>
      </c>
      <c r="S267" s="1009">
        <v>0</v>
      </c>
      <c r="T267" s="1009">
        <v>0</v>
      </c>
      <c r="U267" s="1009">
        <v>0</v>
      </c>
      <c r="V267" s="1009">
        <v>0</v>
      </c>
      <c r="W267" s="1009">
        <v>0</v>
      </c>
      <c r="X267" s="1009">
        <v>0</v>
      </c>
      <c r="Y267" s="1009">
        <v>0</v>
      </c>
      <c r="Z267" s="1009">
        <v>0</v>
      </c>
      <c r="AA267" s="1009">
        <v>0</v>
      </c>
      <c r="AB267" s="1009">
        <v>0</v>
      </c>
      <c r="AC267" s="1009">
        <v>0</v>
      </c>
      <c r="AD267" s="1009">
        <v>0</v>
      </c>
      <c r="AE267" s="1009">
        <v>0</v>
      </c>
      <c r="AF267" s="1009">
        <v>0</v>
      </c>
      <c r="AG267" s="1009">
        <v>0</v>
      </c>
      <c r="AH267" s="1009">
        <v>0</v>
      </c>
    </row>
    <row r="268" spans="1:34" ht="30" customHeight="1">
      <c r="A268" s="2021"/>
      <c r="B268" s="991" t="s">
        <v>800</v>
      </c>
      <c r="C268" s="1009">
        <f t="shared" si="19"/>
        <v>0</v>
      </c>
      <c r="D268" s="1009"/>
      <c r="E268" s="1009"/>
      <c r="F268" s="1009"/>
      <c r="G268" s="1009"/>
      <c r="H268" s="1009"/>
      <c r="I268" s="1009"/>
      <c r="J268" s="1009"/>
      <c r="K268" s="1009"/>
      <c r="L268" s="1009"/>
      <c r="M268" s="1009"/>
      <c r="N268" s="1009"/>
      <c r="O268" s="1009"/>
      <c r="P268" s="1009"/>
      <c r="Q268" s="1009"/>
      <c r="R268" s="1009"/>
      <c r="S268" s="1009"/>
      <c r="T268" s="1009"/>
      <c r="U268" s="1009"/>
      <c r="V268" s="1009"/>
      <c r="W268" s="1009"/>
      <c r="X268" s="1009"/>
      <c r="Y268" s="1009">
        <v>0</v>
      </c>
      <c r="Z268" s="1009">
        <v>0</v>
      </c>
      <c r="AA268" s="1009">
        <v>0</v>
      </c>
      <c r="AB268" s="1009">
        <v>0</v>
      </c>
      <c r="AC268" s="1009">
        <v>0</v>
      </c>
      <c r="AD268" s="1009">
        <v>0</v>
      </c>
      <c r="AE268" s="1009">
        <v>0</v>
      </c>
      <c r="AF268" s="1009">
        <v>0</v>
      </c>
      <c r="AG268" s="1009">
        <v>0</v>
      </c>
      <c r="AH268" s="1009">
        <v>0</v>
      </c>
    </row>
    <row r="269" spans="1:34" s="1710" customFormat="1" ht="30" customHeight="1">
      <c r="A269" s="2021"/>
      <c r="B269" s="989" t="s">
        <v>1535</v>
      </c>
      <c r="C269" s="1009">
        <f t="shared" ref="C269" si="25">SUM(D269:AH269)</f>
        <v>0</v>
      </c>
      <c r="D269" s="1009">
        <v>0</v>
      </c>
      <c r="E269" s="1009">
        <v>0</v>
      </c>
      <c r="F269" s="1009">
        <v>0</v>
      </c>
      <c r="G269" s="1009">
        <v>0</v>
      </c>
      <c r="H269" s="1009">
        <v>0</v>
      </c>
      <c r="I269" s="1009">
        <v>0</v>
      </c>
      <c r="J269" s="1009">
        <v>0</v>
      </c>
      <c r="K269" s="1009">
        <v>0</v>
      </c>
      <c r="L269" s="1009">
        <v>0</v>
      </c>
      <c r="M269" s="1009">
        <v>0</v>
      </c>
      <c r="N269" s="1009">
        <v>0</v>
      </c>
      <c r="O269" s="1009">
        <v>0</v>
      </c>
      <c r="P269" s="1009">
        <v>0</v>
      </c>
      <c r="Q269" s="1009">
        <v>0</v>
      </c>
      <c r="R269" s="1009">
        <v>0</v>
      </c>
      <c r="S269" s="1009">
        <v>0</v>
      </c>
      <c r="T269" s="1009">
        <v>0</v>
      </c>
      <c r="U269" s="1009">
        <v>0</v>
      </c>
      <c r="V269" s="1009">
        <v>0</v>
      </c>
      <c r="W269" s="1009">
        <v>0</v>
      </c>
      <c r="X269" s="1009">
        <v>0</v>
      </c>
      <c r="Y269" s="1009">
        <v>0</v>
      </c>
      <c r="Z269" s="1009">
        <v>0</v>
      </c>
      <c r="AA269" s="1009">
        <v>0</v>
      </c>
      <c r="AB269" s="1009">
        <v>0</v>
      </c>
      <c r="AC269" s="1009">
        <v>0</v>
      </c>
      <c r="AD269" s="1009">
        <v>0</v>
      </c>
      <c r="AE269" s="1009">
        <v>0</v>
      </c>
      <c r="AF269" s="1009">
        <v>0</v>
      </c>
      <c r="AG269" s="1009">
        <v>0</v>
      </c>
      <c r="AH269" s="1009">
        <v>0</v>
      </c>
    </row>
    <row r="270" spans="1:34" ht="30" customHeight="1">
      <c r="A270" s="2021"/>
      <c r="B270" s="995" t="s">
        <v>802</v>
      </c>
      <c r="C270" s="1009">
        <f t="shared" si="19"/>
        <v>0</v>
      </c>
      <c r="D270" s="1009"/>
      <c r="E270" s="1009"/>
      <c r="F270" s="1009"/>
      <c r="G270" s="1009"/>
      <c r="H270" s="1009"/>
      <c r="I270" s="1009"/>
      <c r="J270" s="1009"/>
      <c r="K270" s="1009"/>
      <c r="L270" s="1009"/>
      <c r="M270" s="1009"/>
      <c r="N270" s="1009"/>
      <c r="O270" s="1009"/>
      <c r="P270" s="1009"/>
      <c r="Q270" s="1009"/>
      <c r="R270" s="1009"/>
      <c r="S270" s="1009"/>
      <c r="T270" s="1009"/>
      <c r="U270" s="1009"/>
      <c r="V270" s="1009"/>
      <c r="W270" s="1009"/>
      <c r="X270" s="1009"/>
      <c r="Y270" s="1009">
        <v>0</v>
      </c>
      <c r="Z270" s="1009">
        <v>0</v>
      </c>
      <c r="AA270" s="1009">
        <v>0</v>
      </c>
      <c r="AB270" s="1009">
        <v>0</v>
      </c>
      <c r="AC270" s="1009">
        <v>0</v>
      </c>
      <c r="AD270" s="1009">
        <v>0</v>
      </c>
      <c r="AE270" s="1009">
        <v>0</v>
      </c>
      <c r="AF270" s="1009">
        <v>0</v>
      </c>
      <c r="AG270" s="1009">
        <v>0</v>
      </c>
      <c r="AH270" s="1009">
        <v>0</v>
      </c>
    </row>
    <row r="271" spans="1:34" ht="30" customHeight="1">
      <c r="A271" s="2021"/>
      <c r="B271" s="995" t="s">
        <v>803</v>
      </c>
      <c r="C271" s="1009">
        <f t="shared" si="19"/>
        <v>0</v>
      </c>
      <c r="D271" s="1009"/>
      <c r="E271" s="1009"/>
      <c r="F271" s="1009"/>
      <c r="G271" s="1009"/>
      <c r="H271" s="1009"/>
      <c r="I271" s="1009"/>
      <c r="J271" s="1009"/>
      <c r="K271" s="1009"/>
      <c r="L271" s="1009"/>
      <c r="M271" s="1009"/>
      <c r="N271" s="1009"/>
      <c r="O271" s="1009"/>
      <c r="P271" s="1009"/>
      <c r="Q271" s="1009"/>
      <c r="R271" s="1009"/>
      <c r="S271" s="1009"/>
      <c r="T271" s="1009"/>
      <c r="U271" s="1009"/>
      <c r="V271" s="1009"/>
      <c r="W271" s="1009"/>
      <c r="X271" s="1009"/>
      <c r="Y271" s="1009">
        <v>0</v>
      </c>
      <c r="Z271" s="1009">
        <v>0</v>
      </c>
      <c r="AA271" s="1009">
        <v>0</v>
      </c>
      <c r="AB271" s="1009">
        <v>0</v>
      </c>
      <c r="AC271" s="1009">
        <v>0</v>
      </c>
      <c r="AD271" s="1009">
        <v>0</v>
      </c>
      <c r="AE271" s="1009">
        <v>0</v>
      </c>
      <c r="AF271" s="1009">
        <v>0</v>
      </c>
      <c r="AG271" s="1009">
        <v>0</v>
      </c>
      <c r="AH271" s="1009">
        <v>0</v>
      </c>
    </row>
    <row r="272" spans="1:34" ht="30" customHeight="1">
      <c r="A272" s="2021"/>
      <c r="B272" s="1011" t="s">
        <v>804</v>
      </c>
      <c r="C272" s="1009">
        <f t="shared" si="19"/>
        <v>0</v>
      </c>
      <c r="D272" s="1009"/>
      <c r="E272" s="1009"/>
      <c r="F272" s="1009"/>
      <c r="G272" s="1009"/>
      <c r="H272" s="1009"/>
      <c r="I272" s="1009"/>
      <c r="J272" s="1009"/>
      <c r="K272" s="1009"/>
      <c r="L272" s="1009"/>
      <c r="M272" s="1009"/>
      <c r="N272" s="1009"/>
      <c r="O272" s="1009"/>
      <c r="P272" s="1009"/>
      <c r="Q272" s="1009"/>
      <c r="R272" s="1009"/>
      <c r="S272" s="1009"/>
      <c r="T272" s="1009"/>
      <c r="U272" s="1009"/>
      <c r="V272" s="1009"/>
      <c r="W272" s="1009"/>
      <c r="X272" s="1009"/>
      <c r="Y272" s="1009">
        <v>0</v>
      </c>
      <c r="Z272" s="1009">
        <v>0</v>
      </c>
      <c r="AA272" s="1009">
        <v>0</v>
      </c>
      <c r="AB272" s="1009">
        <v>0</v>
      </c>
      <c r="AC272" s="1009">
        <v>0</v>
      </c>
      <c r="AD272" s="1009">
        <v>0</v>
      </c>
      <c r="AE272" s="1009">
        <v>0</v>
      </c>
      <c r="AF272" s="1009">
        <v>0</v>
      </c>
      <c r="AG272" s="1009">
        <v>0</v>
      </c>
      <c r="AH272" s="1009">
        <v>0</v>
      </c>
    </row>
    <row r="273" spans="1:34" ht="30" customHeight="1">
      <c r="A273" s="2021"/>
      <c r="B273" s="1011" t="s">
        <v>805</v>
      </c>
      <c r="C273" s="1009">
        <f t="shared" si="19"/>
        <v>0</v>
      </c>
      <c r="D273" s="1009"/>
      <c r="E273" s="1009"/>
      <c r="F273" s="1009"/>
      <c r="G273" s="1009"/>
      <c r="H273" s="1009"/>
      <c r="I273" s="1009"/>
      <c r="J273" s="1009"/>
      <c r="K273" s="1009"/>
      <c r="L273" s="1009"/>
      <c r="M273" s="1009"/>
      <c r="N273" s="1009"/>
      <c r="O273" s="1009"/>
      <c r="P273" s="1009"/>
      <c r="Q273" s="1009"/>
      <c r="R273" s="1009"/>
      <c r="S273" s="1009"/>
      <c r="T273" s="1009"/>
      <c r="U273" s="1009"/>
      <c r="V273" s="1009"/>
      <c r="W273" s="1009"/>
      <c r="X273" s="1009"/>
      <c r="Y273" s="1009">
        <v>0</v>
      </c>
      <c r="Z273" s="1009">
        <v>0</v>
      </c>
      <c r="AA273" s="1009">
        <v>0</v>
      </c>
      <c r="AB273" s="1009">
        <v>0</v>
      </c>
      <c r="AC273" s="1009">
        <v>0</v>
      </c>
      <c r="AD273" s="1009">
        <v>0</v>
      </c>
      <c r="AE273" s="1009">
        <v>0</v>
      </c>
      <c r="AF273" s="1009">
        <v>0</v>
      </c>
      <c r="AG273" s="1009">
        <v>0</v>
      </c>
      <c r="AH273" s="1009">
        <v>0</v>
      </c>
    </row>
    <row r="274" spans="1:34" s="1710" customFormat="1" ht="30" customHeight="1">
      <c r="A274" s="2021"/>
      <c r="B274" s="1011" t="s">
        <v>1536</v>
      </c>
      <c r="C274" s="1009">
        <f t="shared" ref="C274" si="26">SUM(D274:AH274)</f>
        <v>0</v>
      </c>
      <c r="D274" s="1009">
        <v>0</v>
      </c>
      <c r="E274" s="1009">
        <v>0</v>
      </c>
      <c r="F274" s="1009">
        <v>0</v>
      </c>
      <c r="G274" s="1009">
        <v>0</v>
      </c>
      <c r="H274" s="1009">
        <v>0</v>
      </c>
      <c r="I274" s="1009">
        <v>0</v>
      </c>
      <c r="J274" s="1009">
        <v>0</v>
      </c>
      <c r="K274" s="1009">
        <v>0</v>
      </c>
      <c r="L274" s="1009">
        <v>0</v>
      </c>
      <c r="M274" s="1009">
        <v>0</v>
      </c>
      <c r="N274" s="1009">
        <v>0</v>
      </c>
      <c r="O274" s="1009">
        <v>0</v>
      </c>
      <c r="P274" s="1009">
        <v>0</v>
      </c>
      <c r="Q274" s="1009">
        <v>0</v>
      </c>
      <c r="R274" s="1009">
        <v>0</v>
      </c>
      <c r="S274" s="1009">
        <v>0</v>
      </c>
      <c r="T274" s="1009">
        <v>0</v>
      </c>
      <c r="U274" s="1009">
        <v>0</v>
      </c>
      <c r="V274" s="1009">
        <v>0</v>
      </c>
      <c r="W274" s="1009">
        <v>0</v>
      </c>
      <c r="X274" s="1009">
        <v>0</v>
      </c>
      <c r="Y274" s="1009">
        <v>0</v>
      </c>
      <c r="Z274" s="1009">
        <v>0</v>
      </c>
      <c r="AA274" s="1009">
        <v>0</v>
      </c>
      <c r="AB274" s="1009">
        <v>0</v>
      </c>
      <c r="AC274" s="1009">
        <v>0</v>
      </c>
      <c r="AD274" s="1009">
        <v>0</v>
      </c>
      <c r="AE274" s="1009">
        <v>0</v>
      </c>
      <c r="AF274" s="1009">
        <v>0</v>
      </c>
      <c r="AG274" s="1009">
        <v>0</v>
      </c>
      <c r="AH274" s="1009">
        <v>0</v>
      </c>
    </row>
    <row r="275" spans="1:34" ht="30" customHeight="1">
      <c r="A275" s="2021"/>
      <c r="B275" s="995" t="s">
        <v>807</v>
      </c>
      <c r="C275" s="1009">
        <f t="shared" ref="C275:C355" si="27">SUM(D275:AH275)</f>
        <v>0</v>
      </c>
      <c r="D275" s="1009"/>
      <c r="E275" s="1009"/>
      <c r="F275" s="1009"/>
      <c r="G275" s="1009"/>
      <c r="H275" s="1009"/>
      <c r="I275" s="1009"/>
      <c r="J275" s="1009"/>
      <c r="K275" s="1009"/>
      <c r="L275" s="1009"/>
      <c r="M275" s="1009"/>
      <c r="N275" s="1009"/>
      <c r="O275" s="1009"/>
      <c r="P275" s="1009"/>
      <c r="Q275" s="1009"/>
      <c r="R275" s="1009"/>
      <c r="S275" s="1009"/>
      <c r="T275" s="1009"/>
      <c r="U275" s="1009"/>
      <c r="V275" s="1009"/>
      <c r="W275" s="1009"/>
      <c r="X275" s="1009"/>
      <c r="Y275" s="1009">
        <v>0</v>
      </c>
      <c r="Z275" s="1009">
        <v>0</v>
      </c>
      <c r="AA275" s="1009">
        <v>0</v>
      </c>
      <c r="AB275" s="1009">
        <v>0</v>
      </c>
      <c r="AC275" s="1009">
        <v>0</v>
      </c>
      <c r="AD275" s="1009">
        <v>0</v>
      </c>
      <c r="AE275" s="1009">
        <v>0</v>
      </c>
      <c r="AF275" s="1009">
        <v>0</v>
      </c>
      <c r="AG275" s="1009">
        <v>0</v>
      </c>
      <c r="AH275" s="1009">
        <v>0</v>
      </c>
    </row>
    <row r="276" spans="1:34" ht="30" customHeight="1">
      <c r="A276" s="2021"/>
      <c r="B276" s="991" t="s">
        <v>808</v>
      </c>
      <c r="C276" s="1009">
        <f t="shared" si="27"/>
        <v>7.94</v>
      </c>
      <c r="D276" s="1009"/>
      <c r="E276" s="1009"/>
      <c r="F276" s="1009"/>
      <c r="G276" s="1009"/>
      <c r="H276" s="1009"/>
      <c r="I276" s="1009"/>
      <c r="J276" s="1009"/>
      <c r="K276" s="1009"/>
      <c r="L276" s="1009"/>
      <c r="M276" s="1009"/>
      <c r="N276" s="1009"/>
      <c r="O276" s="1009"/>
      <c r="P276" s="1009"/>
      <c r="Q276" s="1009"/>
      <c r="R276" s="1009"/>
      <c r="S276" s="1009"/>
      <c r="T276" s="1009"/>
      <c r="U276" s="1009"/>
      <c r="V276" s="1009"/>
      <c r="W276" s="1009"/>
      <c r="X276" s="1009"/>
      <c r="Y276" s="1009">
        <v>0</v>
      </c>
      <c r="Z276" s="1009">
        <v>0</v>
      </c>
      <c r="AA276" s="1009">
        <v>0</v>
      </c>
      <c r="AB276" s="1009">
        <v>0</v>
      </c>
      <c r="AC276" s="1009">
        <v>0</v>
      </c>
      <c r="AD276" s="1009">
        <v>0</v>
      </c>
      <c r="AE276" s="1009">
        <v>0</v>
      </c>
      <c r="AF276" s="1009">
        <v>7.94</v>
      </c>
      <c r="AG276" s="1009">
        <v>0</v>
      </c>
      <c r="AH276" s="1009">
        <v>0</v>
      </c>
    </row>
    <row r="277" spans="1:34" ht="30" customHeight="1">
      <c r="A277" s="2021"/>
      <c r="B277" s="1011" t="s">
        <v>821</v>
      </c>
      <c r="C277" s="1009">
        <f t="shared" si="27"/>
        <v>0</v>
      </c>
      <c r="D277" s="1009"/>
      <c r="E277" s="1009"/>
      <c r="F277" s="1009"/>
      <c r="G277" s="1009"/>
      <c r="H277" s="1009"/>
      <c r="I277" s="1009"/>
      <c r="J277" s="1009"/>
      <c r="K277" s="1009"/>
      <c r="L277" s="1009"/>
      <c r="M277" s="1009"/>
      <c r="N277" s="1009"/>
      <c r="O277" s="1009"/>
      <c r="P277" s="1009"/>
      <c r="Q277" s="1009"/>
      <c r="R277" s="1009"/>
      <c r="S277" s="1009"/>
      <c r="T277" s="1009"/>
      <c r="U277" s="1009"/>
      <c r="V277" s="1009"/>
      <c r="W277" s="1009"/>
      <c r="X277" s="1009"/>
      <c r="Y277" s="1009">
        <v>0</v>
      </c>
      <c r="Z277" s="1009">
        <v>0</v>
      </c>
      <c r="AA277" s="1009">
        <v>0</v>
      </c>
      <c r="AB277" s="1009">
        <v>0</v>
      </c>
      <c r="AC277" s="1009">
        <v>0</v>
      </c>
      <c r="AD277" s="1009">
        <v>0</v>
      </c>
      <c r="AE277" s="1009">
        <v>0</v>
      </c>
      <c r="AF277" s="1009">
        <v>0</v>
      </c>
      <c r="AG277" s="1009">
        <v>0</v>
      </c>
      <c r="AH277" s="1009">
        <v>0</v>
      </c>
    </row>
    <row r="278" spans="1:34" s="1708" customFormat="1" ht="30" customHeight="1">
      <c r="A278" s="2021"/>
      <c r="B278" s="1011" t="s">
        <v>1538</v>
      </c>
      <c r="C278" s="1009">
        <f t="shared" si="27"/>
        <v>0</v>
      </c>
      <c r="D278" s="1009">
        <v>0</v>
      </c>
      <c r="E278" s="1009">
        <v>0</v>
      </c>
      <c r="F278" s="1009">
        <v>0</v>
      </c>
      <c r="G278" s="1009">
        <v>0</v>
      </c>
      <c r="H278" s="1009">
        <v>0</v>
      </c>
      <c r="I278" s="1009">
        <v>0</v>
      </c>
      <c r="J278" s="1009">
        <v>0</v>
      </c>
      <c r="K278" s="1009">
        <v>0</v>
      </c>
      <c r="L278" s="1009">
        <v>0</v>
      </c>
      <c r="M278" s="1009">
        <v>0</v>
      </c>
      <c r="N278" s="1009">
        <v>0</v>
      </c>
      <c r="O278" s="1009">
        <v>0</v>
      </c>
      <c r="P278" s="1009">
        <v>0</v>
      </c>
      <c r="Q278" s="1009">
        <v>0</v>
      </c>
      <c r="R278" s="1009">
        <v>0</v>
      </c>
      <c r="S278" s="1009">
        <v>0</v>
      </c>
      <c r="T278" s="1009">
        <v>0</v>
      </c>
      <c r="U278" s="1009">
        <v>0</v>
      </c>
      <c r="V278" s="1009">
        <v>0</v>
      </c>
      <c r="W278" s="1009">
        <v>0</v>
      </c>
      <c r="X278" s="1009">
        <v>0</v>
      </c>
      <c r="Y278" s="1009">
        <v>0</v>
      </c>
      <c r="Z278" s="1009">
        <v>0</v>
      </c>
      <c r="AA278" s="1009">
        <v>0</v>
      </c>
      <c r="AB278" s="1009">
        <v>0</v>
      </c>
      <c r="AC278" s="1009">
        <v>0</v>
      </c>
      <c r="AD278" s="1009">
        <v>0</v>
      </c>
      <c r="AE278" s="1009">
        <v>0</v>
      </c>
      <c r="AF278" s="1009">
        <v>0</v>
      </c>
      <c r="AG278" s="1009">
        <v>0</v>
      </c>
      <c r="AH278" s="1009">
        <v>0</v>
      </c>
    </row>
    <row r="279" spans="1:34" ht="19.5" customHeight="1">
      <c r="A279" s="2021"/>
      <c r="B279" s="1249" t="s">
        <v>952</v>
      </c>
      <c r="C279" s="1009">
        <f t="shared" si="27"/>
        <v>0</v>
      </c>
      <c r="D279" s="1009"/>
      <c r="E279" s="1009"/>
      <c r="F279" s="1009"/>
      <c r="G279" s="1009"/>
      <c r="H279" s="1009"/>
      <c r="I279" s="1009"/>
      <c r="J279" s="1009"/>
      <c r="K279" s="1009"/>
      <c r="L279" s="1009"/>
      <c r="M279" s="1009"/>
      <c r="N279" s="1009"/>
      <c r="O279" s="1009"/>
      <c r="P279" s="1009"/>
      <c r="Q279" s="1009"/>
      <c r="R279" s="1009"/>
      <c r="S279" s="1009"/>
      <c r="T279" s="1009"/>
      <c r="U279" s="1009"/>
      <c r="V279" s="1009"/>
      <c r="W279" s="1009"/>
      <c r="X279" s="1009"/>
      <c r="Y279" s="1009">
        <v>0</v>
      </c>
      <c r="Z279" s="1009">
        <v>0</v>
      </c>
      <c r="AA279" s="1009">
        <v>0</v>
      </c>
      <c r="AB279" s="1009">
        <v>0</v>
      </c>
      <c r="AC279" s="1009">
        <v>0</v>
      </c>
      <c r="AD279" s="1009">
        <v>0</v>
      </c>
      <c r="AE279" s="1009">
        <v>0</v>
      </c>
      <c r="AF279" s="1009">
        <v>0</v>
      </c>
      <c r="AG279" s="1009">
        <v>0</v>
      </c>
      <c r="AH279" s="1009">
        <v>0</v>
      </c>
    </row>
    <row r="280" spans="1:34" ht="19.5" customHeight="1">
      <c r="A280" s="2391" t="s">
        <v>782</v>
      </c>
      <c r="B280" s="1007" t="s">
        <v>41</v>
      </c>
      <c r="C280" s="1370">
        <f t="shared" si="27"/>
        <v>36075.119999999988</v>
      </c>
      <c r="D280" s="1007">
        <f>SUM('유성구 배수관'!D281:'유성구 배수관'!D302)</f>
        <v>4159.84</v>
      </c>
      <c r="E280" s="1007">
        <f>SUM('유성구 배수관'!E281:'유성구 배수관'!E302)</f>
        <v>170.29</v>
      </c>
      <c r="F280" s="1007">
        <f>SUM('유성구 배수관'!F281:'유성구 배수관'!F302)</f>
        <v>0</v>
      </c>
      <c r="G280" s="1007">
        <f>SUM('유성구 배수관'!G281:'유성구 배수관'!G302)</f>
        <v>925.26</v>
      </c>
      <c r="H280" s="1007">
        <f>SUM('유성구 배수관'!H281:'유성구 배수관'!H302)</f>
        <v>1922.6299999999999</v>
      </c>
      <c r="I280" s="1007">
        <f>SUM('유성구 배수관'!I281:'유성구 배수관'!I302)</f>
        <v>145.62</v>
      </c>
      <c r="J280" s="1007">
        <f>SUM('유성구 배수관'!J281:'유성구 배수관'!J302)</f>
        <v>1843.52</v>
      </c>
      <c r="K280" s="1007">
        <f>SUM('유성구 배수관'!K281:'유성구 배수관'!K302)</f>
        <v>559.91000000000008</v>
      </c>
      <c r="L280" s="1007">
        <f>SUM('유성구 배수관'!L281:'유성구 배수관'!L302)</f>
        <v>2592.35</v>
      </c>
      <c r="M280" s="1007">
        <f>SUM('유성구 배수관'!M281:'유성구 배수관'!M302)</f>
        <v>5351.07</v>
      </c>
      <c r="N280" s="1007">
        <f>SUM('유성구 배수관'!N281:'유성구 배수관'!N302)</f>
        <v>0</v>
      </c>
      <c r="O280" s="1007">
        <f>SUM('유성구 배수관'!O281:'유성구 배수관'!O302)</f>
        <v>260.14000000000004</v>
      </c>
      <c r="P280" s="1007">
        <f>SUM('유성구 배수관'!P281:'유성구 배수관'!P302)</f>
        <v>884.0999999999998</v>
      </c>
      <c r="Q280" s="1007">
        <f>SUM('유성구 배수관'!Q281:'유성구 배수관'!Q302)</f>
        <v>0</v>
      </c>
      <c r="R280" s="1007">
        <f>SUM('유성구 배수관'!R281:'유성구 배수관'!R302)</f>
        <v>2.06</v>
      </c>
      <c r="S280" s="1007">
        <f>SUM('유성구 배수관'!S281:'유성구 배수관'!S302)</f>
        <v>35.82</v>
      </c>
      <c r="T280" s="1007">
        <f>SUM('유성구 배수관'!T281:'유성구 배수관'!T302)</f>
        <v>114.50999999999999</v>
      </c>
      <c r="U280" s="1007">
        <f>SUM('유성구 배수관'!U281:'유성구 배수관'!U302)</f>
        <v>0</v>
      </c>
      <c r="V280" s="1007">
        <f>SUM('유성구 배수관'!V281:'유성구 배수관'!V302)</f>
        <v>5611.27</v>
      </c>
      <c r="W280" s="1007">
        <f>SUM('유성구 배수관'!W281:'유성구 배수관'!W302)</f>
        <v>4998.8999999999996</v>
      </c>
      <c r="X280" s="1007">
        <f>SUM('유성구 배수관'!X281:'유성구 배수관'!X302)</f>
        <v>29.46</v>
      </c>
      <c r="Y280" s="1007">
        <f>SUM('유성구 배수관'!Y281:'유성구 배수관'!Y302)</f>
        <v>1871.4</v>
      </c>
      <c r="Z280" s="1007">
        <f>SUM('유성구 배수관'!Z281:'유성구 배수관'!Z302)</f>
        <v>0</v>
      </c>
      <c r="AA280" s="1007">
        <f>SUM('유성구 배수관'!AA281:'유성구 배수관'!AA302)</f>
        <v>12.34</v>
      </c>
      <c r="AB280" s="1007">
        <f>SUM('유성구 배수관'!AB281:'유성구 배수관'!AB302)</f>
        <v>0</v>
      </c>
      <c r="AC280" s="1007">
        <f>SUM('유성구 배수관'!AC281:'유성구 배수관'!AC302)</f>
        <v>36.770000000000003</v>
      </c>
      <c r="AD280" s="1007">
        <f>SUM('유성구 배수관'!AD281:'유성구 배수관'!AD302)</f>
        <v>102.86</v>
      </c>
      <c r="AE280" s="1007">
        <f>SUM('유성구 배수관'!AE281:'유성구 배수관'!AE302)</f>
        <v>1719.3400000000001</v>
      </c>
      <c r="AF280" s="1007">
        <f>SUM('유성구 배수관'!AF281:'유성구 배수관'!AF302)</f>
        <v>2721.7799999999997</v>
      </c>
      <c r="AG280" s="1007">
        <f>SUM('유성구 배수관'!AG281:'유성구 배수관'!AG302)</f>
        <v>0</v>
      </c>
      <c r="AH280" s="1007">
        <f>SUM('유성구 배수관'!AH281:'유성구 배수관'!AH302)</f>
        <v>3.88</v>
      </c>
    </row>
    <row r="281" spans="1:34" ht="19.5" customHeight="1">
      <c r="A281" s="2391" t="s">
        <v>782</v>
      </c>
      <c r="B281" s="989" t="s">
        <v>951</v>
      </c>
      <c r="C281" s="1009">
        <f t="shared" si="27"/>
        <v>17.73</v>
      </c>
      <c r="D281" s="1009"/>
      <c r="E281" s="1009"/>
      <c r="F281" s="1009"/>
      <c r="G281" s="1009"/>
      <c r="H281" s="1009"/>
      <c r="I281" s="1009"/>
      <c r="J281" s="1009"/>
      <c r="K281" s="1009"/>
      <c r="L281" s="1009"/>
      <c r="M281" s="1009"/>
      <c r="N281" s="1009"/>
      <c r="O281" s="1009"/>
      <c r="P281" s="1009"/>
      <c r="Q281" s="1009"/>
      <c r="R281" s="1009"/>
      <c r="S281" s="1009"/>
      <c r="T281" s="1009"/>
      <c r="U281" s="1009"/>
      <c r="V281" s="1009"/>
      <c r="W281" s="1009"/>
      <c r="X281" s="1009"/>
      <c r="Y281" s="1009">
        <v>0</v>
      </c>
      <c r="Z281" s="1009">
        <v>0</v>
      </c>
      <c r="AA281" s="1009">
        <v>0</v>
      </c>
      <c r="AB281" s="1009">
        <v>0</v>
      </c>
      <c r="AC281" s="1009">
        <v>0</v>
      </c>
      <c r="AD281" s="1009">
        <v>0</v>
      </c>
      <c r="AE281" s="1009">
        <v>0</v>
      </c>
      <c r="AF281" s="1009">
        <v>13.85</v>
      </c>
      <c r="AG281" s="1009">
        <v>0</v>
      </c>
      <c r="AH281" s="1009">
        <v>3.88</v>
      </c>
    </row>
    <row r="282" spans="1:34" s="1707" customFormat="1" ht="32.4" customHeight="1">
      <c r="A282" s="2395"/>
      <c r="B282" s="989" t="s">
        <v>1537</v>
      </c>
      <c r="C282" s="1009">
        <f>SUM(D282:AH282)</f>
        <v>0</v>
      </c>
      <c r="D282" s="1009">
        <v>0</v>
      </c>
      <c r="E282" s="1009">
        <v>0</v>
      </c>
      <c r="F282" s="1009">
        <v>0</v>
      </c>
      <c r="G282" s="1009">
        <v>0</v>
      </c>
      <c r="H282" s="1009">
        <v>0</v>
      </c>
      <c r="I282" s="1009">
        <v>0</v>
      </c>
      <c r="J282" s="1009">
        <v>0</v>
      </c>
      <c r="K282" s="1009">
        <v>0</v>
      </c>
      <c r="L282" s="1009">
        <v>0</v>
      </c>
      <c r="M282" s="1009">
        <v>0</v>
      </c>
      <c r="N282" s="1009">
        <v>0</v>
      </c>
      <c r="O282" s="1009">
        <v>0</v>
      </c>
      <c r="P282" s="1009">
        <v>0</v>
      </c>
      <c r="Q282" s="1009">
        <v>0</v>
      </c>
      <c r="R282" s="1009">
        <v>0</v>
      </c>
      <c r="S282" s="1009">
        <v>0</v>
      </c>
      <c r="T282" s="1009">
        <v>0</v>
      </c>
      <c r="U282" s="1009">
        <v>0</v>
      </c>
      <c r="V282" s="1009">
        <v>0</v>
      </c>
      <c r="W282" s="1009">
        <v>0</v>
      </c>
      <c r="X282" s="1009">
        <v>0</v>
      </c>
      <c r="Y282" s="1009">
        <v>0</v>
      </c>
      <c r="Z282" s="1009">
        <v>0</v>
      </c>
      <c r="AA282" s="1009">
        <v>0</v>
      </c>
      <c r="AB282" s="1009">
        <v>0</v>
      </c>
      <c r="AC282" s="1009">
        <v>0</v>
      </c>
      <c r="AD282" s="1009">
        <v>0</v>
      </c>
      <c r="AE282" s="1009">
        <v>0</v>
      </c>
      <c r="AF282" s="1009">
        <v>0</v>
      </c>
      <c r="AG282" s="1009">
        <v>0</v>
      </c>
      <c r="AH282" s="1009">
        <v>0</v>
      </c>
    </row>
    <row r="283" spans="1:34" ht="30" customHeight="1">
      <c r="A283" s="2021"/>
      <c r="B283" s="989" t="s">
        <v>797</v>
      </c>
      <c r="C283" s="1009">
        <f t="shared" si="27"/>
        <v>2226.1199999999994</v>
      </c>
      <c r="D283" s="1009">
        <v>416.66</v>
      </c>
      <c r="E283" s="1372"/>
      <c r="F283" s="1372"/>
      <c r="G283" s="1372"/>
      <c r="H283" s="1372"/>
      <c r="I283" s="1372"/>
      <c r="J283" s="1372"/>
      <c r="K283" s="1372"/>
      <c r="L283" s="1372"/>
      <c r="M283" s="1372"/>
      <c r="N283" s="1372"/>
      <c r="O283" s="1372"/>
      <c r="P283" s="1372"/>
      <c r="Q283" s="1372"/>
      <c r="R283" s="1372"/>
      <c r="S283" s="1372"/>
      <c r="T283" s="1372">
        <v>19.36</v>
      </c>
      <c r="U283" s="1372"/>
      <c r="V283" s="1372">
        <v>37.53</v>
      </c>
      <c r="W283" s="1372">
        <v>1431.1199999999994</v>
      </c>
      <c r="X283" s="1372"/>
      <c r="Y283" s="1009">
        <v>321.45</v>
      </c>
      <c r="Z283" s="1009">
        <v>0</v>
      </c>
      <c r="AA283" s="1009">
        <v>0</v>
      </c>
      <c r="AB283" s="1009">
        <v>0</v>
      </c>
      <c r="AC283" s="1009">
        <v>0</v>
      </c>
      <c r="AD283" s="1009">
        <v>0</v>
      </c>
      <c r="AE283" s="1009">
        <v>0</v>
      </c>
      <c r="AF283" s="1009">
        <v>0</v>
      </c>
      <c r="AG283" s="1009">
        <v>0</v>
      </c>
      <c r="AH283" s="1009">
        <v>0</v>
      </c>
    </row>
    <row r="284" spans="1:34" ht="30" customHeight="1">
      <c r="A284" s="2021"/>
      <c r="B284" s="989" t="s">
        <v>798</v>
      </c>
      <c r="C284" s="1009">
        <f t="shared" si="27"/>
        <v>0</v>
      </c>
      <c r="D284" s="1009"/>
      <c r="E284" s="1009"/>
      <c r="F284" s="1009"/>
      <c r="G284" s="1009"/>
      <c r="H284" s="1009"/>
      <c r="I284" s="1009"/>
      <c r="J284" s="1009"/>
      <c r="K284" s="1009"/>
      <c r="L284" s="1009"/>
      <c r="M284" s="1009"/>
      <c r="N284" s="1009"/>
      <c r="O284" s="1009"/>
      <c r="P284" s="1009"/>
      <c r="Q284" s="1009"/>
      <c r="R284" s="1009"/>
      <c r="S284" s="1009"/>
      <c r="T284" s="1009"/>
      <c r="U284" s="1009"/>
      <c r="V284" s="1009"/>
      <c r="W284" s="1009"/>
      <c r="X284" s="1009"/>
      <c r="Y284" s="1009">
        <v>0</v>
      </c>
      <c r="Z284" s="1009">
        <v>0</v>
      </c>
      <c r="AA284" s="1009">
        <v>0</v>
      </c>
      <c r="AB284" s="1009">
        <v>0</v>
      </c>
      <c r="AC284" s="1009">
        <v>0</v>
      </c>
      <c r="AD284" s="1009">
        <v>0</v>
      </c>
      <c r="AE284" s="1009">
        <v>0</v>
      </c>
      <c r="AF284" s="1009">
        <v>0</v>
      </c>
      <c r="AG284" s="1009">
        <v>0</v>
      </c>
      <c r="AH284" s="1009">
        <v>0</v>
      </c>
    </row>
    <row r="285" spans="1:34" ht="30" customHeight="1">
      <c r="A285" s="2021"/>
      <c r="B285" s="989" t="s">
        <v>780</v>
      </c>
      <c r="C285" s="1009">
        <f t="shared" si="27"/>
        <v>22944.14</v>
      </c>
      <c r="D285" s="1009">
        <v>3699.76</v>
      </c>
      <c r="E285" s="1372">
        <v>170.29</v>
      </c>
      <c r="F285" s="1372"/>
      <c r="G285" s="1372">
        <v>925.26</v>
      </c>
      <c r="H285" s="1372">
        <v>1922.6299999999999</v>
      </c>
      <c r="I285" s="1372">
        <v>145.62</v>
      </c>
      <c r="J285" s="1372">
        <v>489.87000000000006</v>
      </c>
      <c r="K285" s="1372">
        <v>559.91000000000008</v>
      </c>
      <c r="L285" s="1372">
        <v>2592.35</v>
      </c>
      <c r="M285" s="1372">
        <v>4738.33</v>
      </c>
      <c r="N285" s="1372"/>
      <c r="O285" s="1372">
        <v>260.14000000000004</v>
      </c>
      <c r="P285" s="1372">
        <v>884.0999999999998</v>
      </c>
      <c r="Q285" s="1372"/>
      <c r="R285" s="1372">
        <v>2.06</v>
      </c>
      <c r="S285" s="1372">
        <v>35.82</v>
      </c>
      <c r="T285" s="1372">
        <v>63.41</v>
      </c>
      <c r="U285" s="1372"/>
      <c r="V285" s="1372">
        <v>2180.2799999999997</v>
      </c>
      <c r="W285" s="1372">
        <v>240.23999999999998</v>
      </c>
      <c r="X285" s="1372">
        <v>29.46</v>
      </c>
      <c r="Y285" s="1009">
        <v>1223.43</v>
      </c>
      <c r="Z285" s="1009">
        <v>0</v>
      </c>
      <c r="AA285" s="1009">
        <v>12.34</v>
      </c>
      <c r="AB285" s="1009">
        <v>0</v>
      </c>
      <c r="AC285" s="1009">
        <v>0</v>
      </c>
      <c r="AD285" s="1009">
        <v>102.86</v>
      </c>
      <c r="AE285" s="1009">
        <v>566.69000000000005</v>
      </c>
      <c r="AF285" s="1009">
        <v>2099.29</v>
      </c>
      <c r="AG285" s="1009">
        <v>0</v>
      </c>
      <c r="AH285" s="1009">
        <v>0</v>
      </c>
    </row>
    <row r="286" spans="1:34" ht="30" customHeight="1">
      <c r="A286" s="2021"/>
      <c r="B286" s="991" t="s">
        <v>781</v>
      </c>
      <c r="C286" s="1009">
        <f t="shared" si="27"/>
        <v>43.42</v>
      </c>
      <c r="D286" s="1009">
        <v>43.42</v>
      </c>
      <c r="E286" s="1009"/>
      <c r="F286" s="1009"/>
      <c r="G286" s="1009"/>
      <c r="H286" s="1009"/>
      <c r="I286" s="1009"/>
      <c r="J286" s="1009"/>
      <c r="K286" s="1009"/>
      <c r="L286" s="1009"/>
      <c r="M286" s="1009"/>
      <c r="N286" s="1009"/>
      <c r="O286" s="1009"/>
      <c r="P286" s="1009"/>
      <c r="Q286" s="1009"/>
      <c r="R286" s="1009"/>
      <c r="S286" s="1009"/>
      <c r="T286" s="1009"/>
      <c r="U286" s="1009"/>
      <c r="V286" s="1009"/>
      <c r="W286" s="1009"/>
      <c r="X286" s="1009"/>
      <c r="Y286" s="1009">
        <v>0</v>
      </c>
      <c r="Z286" s="1009">
        <v>0</v>
      </c>
      <c r="AA286" s="1009">
        <v>0</v>
      </c>
      <c r="AB286" s="1009">
        <v>0</v>
      </c>
      <c r="AC286" s="1009">
        <v>0</v>
      </c>
      <c r="AD286" s="1009">
        <v>0</v>
      </c>
      <c r="AE286" s="1009">
        <v>0</v>
      </c>
      <c r="AF286" s="1009">
        <v>0</v>
      </c>
      <c r="AG286" s="1009">
        <v>0</v>
      </c>
      <c r="AH286" s="1009">
        <v>0</v>
      </c>
    </row>
    <row r="287" spans="1:34" ht="30" customHeight="1">
      <c r="A287" s="2021"/>
      <c r="B287" s="991" t="s">
        <v>786</v>
      </c>
      <c r="C287" s="1009">
        <f t="shared" si="27"/>
        <v>0</v>
      </c>
      <c r="D287" s="1009"/>
      <c r="E287" s="1009"/>
      <c r="F287" s="1009"/>
      <c r="G287" s="1009"/>
      <c r="H287" s="1009"/>
      <c r="I287" s="1009"/>
      <c r="J287" s="1009"/>
      <c r="K287" s="1009"/>
      <c r="L287" s="1009"/>
      <c r="M287" s="1009"/>
      <c r="N287" s="1009"/>
      <c r="O287" s="1009"/>
      <c r="P287" s="1009"/>
      <c r="Q287" s="1009"/>
      <c r="R287" s="1009"/>
      <c r="S287" s="1009"/>
      <c r="T287" s="1009"/>
      <c r="U287" s="1009"/>
      <c r="V287" s="1009"/>
      <c r="W287" s="1009"/>
      <c r="X287" s="1009"/>
      <c r="Y287" s="1009">
        <v>0</v>
      </c>
      <c r="Z287" s="1009">
        <v>0</v>
      </c>
      <c r="AA287" s="1009">
        <v>0</v>
      </c>
      <c r="AB287" s="1009">
        <v>0</v>
      </c>
      <c r="AC287" s="1009">
        <v>0</v>
      </c>
      <c r="AD287" s="1009">
        <v>0</v>
      </c>
      <c r="AE287" s="1009">
        <v>0</v>
      </c>
      <c r="AF287" s="1009">
        <v>0</v>
      </c>
      <c r="AG287" s="1009">
        <v>0</v>
      </c>
      <c r="AH287" s="1009">
        <v>0</v>
      </c>
    </row>
    <row r="288" spans="1:34" ht="30" customHeight="1">
      <c r="A288" s="2021"/>
      <c r="B288" s="991" t="s">
        <v>799</v>
      </c>
      <c r="C288" s="1009">
        <f t="shared" si="27"/>
        <v>3.81</v>
      </c>
      <c r="D288" s="1009"/>
      <c r="E288" s="1009"/>
      <c r="F288" s="1009"/>
      <c r="G288" s="1009"/>
      <c r="H288" s="1009"/>
      <c r="I288" s="1009"/>
      <c r="J288" s="1009"/>
      <c r="K288" s="1009"/>
      <c r="L288" s="1009"/>
      <c r="M288" s="1009"/>
      <c r="N288" s="1009"/>
      <c r="O288" s="1009"/>
      <c r="P288" s="1009"/>
      <c r="Q288" s="1009"/>
      <c r="R288" s="1009"/>
      <c r="S288" s="1009"/>
      <c r="T288" s="1009">
        <v>3.81</v>
      </c>
      <c r="U288" s="1009"/>
      <c r="V288" s="1009"/>
      <c r="W288" s="1009"/>
      <c r="X288" s="1009"/>
      <c r="Y288" s="1009">
        <v>0</v>
      </c>
      <c r="Z288" s="1009">
        <v>0</v>
      </c>
      <c r="AA288" s="1009">
        <v>0</v>
      </c>
      <c r="AB288" s="1009">
        <v>0</v>
      </c>
      <c r="AC288" s="1009">
        <v>0</v>
      </c>
      <c r="AD288" s="1009">
        <v>0</v>
      </c>
      <c r="AE288" s="1009">
        <v>0</v>
      </c>
      <c r="AF288" s="1009">
        <v>0</v>
      </c>
      <c r="AG288" s="1009">
        <v>0</v>
      </c>
      <c r="AH288" s="1009">
        <v>0</v>
      </c>
    </row>
    <row r="289" spans="1:34" ht="30" customHeight="1">
      <c r="A289" s="2021"/>
      <c r="B289" s="991" t="s">
        <v>787</v>
      </c>
      <c r="C289" s="1009">
        <f t="shared" si="27"/>
        <v>7367.92</v>
      </c>
      <c r="D289" s="1009"/>
      <c r="E289" s="1372"/>
      <c r="F289" s="1372"/>
      <c r="G289" s="1372"/>
      <c r="H289" s="1372"/>
      <c r="I289" s="1372"/>
      <c r="J289" s="1372">
        <v>186.25</v>
      </c>
      <c r="K289" s="1372"/>
      <c r="L289" s="1372"/>
      <c r="M289" s="1372">
        <v>69.45</v>
      </c>
      <c r="N289" s="1372"/>
      <c r="O289" s="1372"/>
      <c r="P289" s="1372"/>
      <c r="Q289" s="1372"/>
      <c r="R289" s="1372"/>
      <c r="S289" s="1372"/>
      <c r="T289" s="1372">
        <v>27.93</v>
      </c>
      <c r="U289" s="1372"/>
      <c r="V289" s="1372">
        <v>3393.46</v>
      </c>
      <c r="W289" s="1372">
        <v>3327.54</v>
      </c>
      <c r="X289" s="1372"/>
      <c r="Y289" s="1009">
        <v>326.52</v>
      </c>
      <c r="Z289" s="1009">
        <v>0</v>
      </c>
      <c r="AA289" s="1009">
        <v>0</v>
      </c>
      <c r="AB289" s="1009">
        <v>0</v>
      </c>
      <c r="AC289" s="1009">
        <v>36.770000000000003</v>
      </c>
      <c r="AD289" s="1009">
        <v>0</v>
      </c>
      <c r="AE289" s="1009">
        <v>0</v>
      </c>
      <c r="AF289" s="1009">
        <v>0</v>
      </c>
      <c r="AG289" s="1009">
        <v>0</v>
      </c>
      <c r="AH289" s="1009">
        <v>0</v>
      </c>
    </row>
    <row r="290" spans="1:34" s="1710" customFormat="1" ht="30" customHeight="1">
      <c r="A290" s="2021"/>
      <c r="B290" s="991" t="s">
        <v>1533</v>
      </c>
      <c r="C290" s="1009">
        <f t="shared" si="27"/>
        <v>0</v>
      </c>
      <c r="D290" s="1009">
        <v>0</v>
      </c>
      <c r="E290" s="1009">
        <v>0</v>
      </c>
      <c r="F290" s="1009">
        <v>0</v>
      </c>
      <c r="G290" s="1009">
        <v>0</v>
      </c>
      <c r="H290" s="1009">
        <v>0</v>
      </c>
      <c r="I290" s="1009">
        <v>0</v>
      </c>
      <c r="J290" s="1009">
        <v>0</v>
      </c>
      <c r="K290" s="1009">
        <v>0</v>
      </c>
      <c r="L290" s="1009">
        <v>0</v>
      </c>
      <c r="M290" s="1009">
        <v>0</v>
      </c>
      <c r="N290" s="1009">
        <v>0</v>
      </c>
      <c r="O290" s="1009">
        <v>0</v>
      </c>
      <c r="P290" s="1009">
        <v>0</v>
      </c>
      <c r="Q290" s="1009">
        <v>0</v>
      </c>
      <c r="R290" s="1009">
        <v>0</v>
      </c>
      <c r="S290" s="1009">
        <v>0</v>
      </c>
      <c r="T290" s="1009">
        <v>0</v>
      </c>
      <c r="U290" s="1009">
        <v>0</v>
      </c>
      <c r="V290" s="1009">
        <v>0</v>
      </c>
      <c r="W290" s="1009">
        <v>0</v>
      </c>
      <c r="X290" s="1009">
        <v>0</v>
      </c>
      <c r="Y290" s="1009">
        <v>0</v>
      </c>
      <c r="Z290" s="1009">
        <v>0</v>
      </c>
      <c r="AA290" s="1009">
        <v>0</v>
      </c>
      <c r="AB290" s="1009">
        <v>0</v>
      </c>
      <c r="AC290" s="1009">
        <v>0</v>
      </c>
      <c r="AD290" s="1009">
        <v>0</v>
      </c>
      <c r="AE290" s="1009">
        <v>0</v>
      </c>
      <c r="AF290" s="1009">
        <v>0</v>
      </c>
      <c r="AG290" s="1009">
        <v>0</v>
      </c>
      <c r="AH290" s="1009">
        <v>0</v>
      </c>
    </row>
    <row r="291" spans="1:34" ht="30" customHeight="1">
      <c r="A291" s="2021"/>
      <c r="B291" s="991" t="s">
        <v>800</v>
      </c>
      <c r="C291" s="1009">
        <f t="shared" si="27"/>
        <v>0</v>
      </c>
      <c r="D291" s="1009"/>
      <c r="E291" s="1009"/>
      <c r="F291" s="1009"/>
      <c r="G291" s="1009"/>
      <c r="H291" s="1009"/>
      <c r="I291" s="1009"/>
      <c r="J291" s="1009"/>
      <c r="K291" s="1009"/>
      <c r="L291" s="1009"/>
      <c r="M291" s="1009"/>
      <c r="N291" s="1009"/>
      <c r="O291" s="1009"/>
      <c r="P291" s="1009"/>
      <c r="Q291" s="1009"/>
      <c r="R291" s="1009"/>
      <c r="S291" s="1009"/>
      <c r="T291" s="1009"/>
      <c r="U291" s="1009"/>
      <c r="V291" s="1009"/>
      <c r="W291" s="1009"/>
      <c r="X291" s="1009"/>
      <c r="Y291" s="1009">
        <v>0</v>
      </c>
      <c r="Z291" s="1009">
        <v>0</v>
      </c>
      <c r="AA291" s="1009">
        <v>0</v>
      </c>
      <c r="AB291" s="1009">
        <v>0</v>
      </c>
      <c r="AC291" s="1009">
        <v>0</v>
      </c>
      <c r="AD291" s="1009">
        <v>0</v>
      </c>
      <c r="AE291" s="1009">
        <v>0</v>
      </c>
      <c r="AF291" s="1009">
        <v>0</v>
      </c>
      <c r="AG291" s="1009">
        <v>0</v>
      </c>
      <c r="AH291" s="1009">
        <v>0</v>
      </c>
    </row>
    <row r="292" spans="1:34" s="1710" customFormat="1" ht="30" customHeight="1">
      <c r="A292" s="2021"/>
      <c r="B292" s="989" t="s">
        <v>1535</v>
      </c>
      <c r="C292" s="1009">
        <f t="shared" si="27"/>
        <v>0</v>
      </c>
      <c r="D292" s="1009">
        <v>0</v>
      </c>
      <c r="E292" s="1009">
        <v>0</v>
      </c>
      <c r="F292" s="1009">
        <v>0</v>
      </c>
      <c r="G292" s="1009">
        <v>0</v>
      </c>
      <c r="H292" s="1009">
        <v>0</v>
      </c>
      <c r="I292" s="1009">
        <v>0</v>
      </c>
      <c r="J292" s="1009">
        <v>0</v>
      </c>
      <c r="K292" s="1009">
        <v>0</v>
      </c>
      <c r="L292" s="1009">
        <v>0</v>
      </c>
      <c r="M292" s="1009">
        <v>0</v>
      </c>
      <c r="N292" s="1009">
        <v>0</v>
      </c>
      <c r="O292" s="1009">
        <v>0</v>
      </c>
      <c r="P292" s="1009">
        <v>0</v>
      </c>
      <c r="Q292" s="1009">
        <v>0</v>
      </c>
      <c r="R292" s="1009">
        <v>0</v>
      </c>
      <c r="S292" s="1009">
        <v>0</v>
      </c>
      <c r="T292" s="1009">
        <v>0</v>
      </c>
      <c r="U292" s="1009">
        <v>0</v>
      </c>
      <c r="V292" s="1009">
        <v>0</v>
      </c>
      <c r="W292" s="1009">
        <v>0</v>
      </c>
      <c r="X292" s="1009">
        <v>0</v>
      </c>
      <c r="Y292" s="1009">
        <v>0</v>
      </c>
      <c r="Z292" s="1009">
        <v>0</v>
      </c>
      <c r="AA292" s="1009">
        <v>0</v>
      </c>
      <c r="AB292" s="1009">
        <v>0</v>
      </c>
      <c r="AC292" s="1009">
        <v>0</v>
      </c>
      <c r="AD292" s="1009">
        <v>0</v>
      </c>
      <c r="AE292" s="1009">
        <v>0</v>
      </c>
      <c r="AF292" s="1009">
        <v>0</v>
      </c>
      <c r="AG292" s="1009">
        <v>0</v>
      </c>
      <c r="AH292" s="1009">
        <v>0</v>
      </c>
    </row>
    <row r="293" spans="1:34" ht="30" customHeight="1">
      <c r="A293" s="2021"/>
      <c r="B293" s="995" t="s">
        <v>802</v>
      </c>
      <c r="C293" s="1009">
        <f t="shared" si="27"/>
        <v>0</v>
      </c>
      <c r="D293" s="1009"/>
      <c r="E293" s="1009"/>
      <c r="F293" s="1009"/>
      <c r="G293" s="1009"/>
      <c r="H293" s="1009"/>
      <c r="I293" s="1009"/>
      <c r="J293" s="1009"/>
      <c r="K293" s="1009"/>
      <c r="L293" s="1009"/>
      <c r="M293" s="1009"/>
      <c r="N293" s="1009"/>
      <c r="O293" s="1009"/>
      <c r="P293" s="1009"/>
      <c r="Q293" s="1009"/>
      <c r="R293" s="1009"/>
      <c r="S293" s="1009"/>
      <c r="T293" s="1009"/>
      <c r="U293" s="1009"/>
      <c r="V293" s="1009"/>
      <c r="W293" s="1009"/>
      <c r="X293" s="1009"/>
      <c r="Y293" s="1009">
        <v>0</v>
      </c>
      <c r="Z293" s="1009">
        <v>0</v>
      </c>
      <c r="AA293" s="1009">
        <v>0</v>
      </c>
      <c r="AB293" s="1009">
        <v>0</v>
      </c>
      <c r="AC293" s="1009">
        <v>0</v>
      </c>
      <c r="AD293" s="1009">
        <v>0</v>
      </c>
      <c r="AE293" s="1009">
        <v>0</v>
      </c>
      <c r="AF293" s="1009">
        <v>0</v>
      </c>
      <c r="AG293" s="1009">
        <v>0</v>
      </c>
      <c r="AH293" s="1009">
        <v>0</v>
      </c>
    </row>
    <row r="294" spans="1:34" ht="30" customHeight="1">
      <c r="A294" s="2021"/>
      <c r="B294" s="995" t="s">
        <v>803</v>
      </c>
      <c r="C294" s="1009">
        <f t="shared" si="27"/>
        <v>0</v>
      </c>
      <c r="D294" s="1009"/>
      <c r="E294" s="1009"/>
      <c r="F294" s="1009"/>
      <c r="G294" s="1009"/>
      <c r="H294" s="1009"/>
      <c r="I294" s="1009"/>
      <c r="J294" s="1009"/>
      <c r="K294" s="1009"/>
      <c r="L294" s="1009"/>
      <c r="M294" s="1009"/>
      <c r="N294" s="1009"/>
      <c r="O294" s="1009"/>
      <c r="P294" s="1009"/>
      <c r="Q294" s="1009"/>
      <c r="R294" s="1009"/>
      <c r="S294" s="1009"/>
      <c r="T294" s="1009"/>
      <c r="U294" s="1009"/>
      <c r="V294" s="1009"/>
      <c r="W294" s="1009"/>
      <c r="X294" s="1009"/>
      <c r="Y294" s="1009">
        <v>0</v>
      </c>
      <c r="Z294" s="1009">
        <v>0</v>
      </c>
      <c r="AA294" s="1009">
        <v>0</v>
      </c>
      <c r="AB294" s="1009">
        <v>0</v>
      </c>
      <c r="AC294" s="1009">
        <v>0</v>
      </c>
      <c r="AD294" s="1009">
        <v>0</v>
      </c>
      <c r="AE294" s="1009">
        <v>0</v>
      </c>
      <c r="AF294" s="1009">
        <v>0</v>
      </c>
      <c r="AG294" s="1009">
        <v>0</v>
      </c>
      <c r="AH294" s="1009">
        <v>0</v>
      </c>
    </row>
    <row r="295" spans="1:34" ht="30" customHeight="1">
      <c r="A295" s="2021"/>
      <c r="B295" s="1011" t="s">
        <v>804</v>
      </c>
      <c r="C295" s="1009">
        <f t="shared" si="27"/>
        <v>0</v>
      </c>
      <c r="D295" s="1009"/>
      <c r="E295" s="1009"/>
      <c r="F295" s="1009"/>
      <c r="G295" s="1009"/>
      <c r="H295" s="1009"/>
      <c r="I295" s="1009"/>
      <c r="J295" s="1009"/>
      <c r="K295" s="1009"/>
      <c r="L295" s="1009"/>
      <c r="M295" s="1009"/>
      <c r="N295" s="1009"/>
      <c r="O295" s="1009"/>
      <c r="P295" s="1009"/>
      <c r="Q295" s="1009"/>
      <c r="R295" s="1009"/>
      <c r="S295" s="1009"/>
      <c r="T295" s="1009"/>
      <c r="U295" s="1009"/>
      <c r="V295" s="1009"/>
      <c r="W295" s="1009"/>
      <c r="X295" s="1009"/>
      <c r="Y295" s="1009">
        <v>0</v>
      </c>
      <c r="Z295" s="1009">
        <v>0</v>
      </c>
      <c r="AA295" s="1009">
        <v>0</v>
      </c>
      <c r="AB295" s="1009">
        <v>0</v>
      </c>
      <c r="AC295" s="1009">
        <v>0</v>
      </c>
      <c r="AD295" s="1009">
        <v>0</v>
      </c>
      <c r="AE295" s="1009">
        <v>0</v>
      </c>
      <c r="AF295" s="1009">
        <v>0</v>
      </c>
      <c r="AG295" s="1009">
        <v>0</v>
      </c>
      <c r="AH295" s="1009">
        <v>0</v>
      </c>
    </row>
    <row r="296" spans="1:34" ht="30" customHeight="1">
      <c r="A296" s="2021"/>
      <c r="B296" s="1011" t="s">
        <v>805</v>
      </c>
      <c r="C296" s="1009">
        <f t="shared" si="27"/>
        <v>0</v>
      </c>
      <c r="D296" s="1009"/>
      <c r="E296" s="1009"/>
      <c r="F296" s="1009"/>
      <c r="G296" s="1009"/>
      <c r="H296" s="1009"/>
      <c r="I296" s="1009"/>
      <c r="J296" s="1009"/>
      <c r="K296" s="1009"/>
      <c r="L296" s="1009"/>
      <c r="M296" s="1009"/>
      <c r="N296" s="1009"/>
      <c r="O296" s="1009"/>
      <c r="P296" s="1009"/>
      <c r="Q296" s="1009"/>
      <c r="R296" s="1009"/>
      <c r="S296" s="1009"/>
      <c r="T296" s="1009"/>
      <c r="U296" s="1009"/>
      <c r="V296" s="1009"/>
      <c r="W296" s="1009"/>
      <c r="X296" s="1009"/>
      <c r="Y296" s="1009">
        <v>0</v>
      </c>
      <c r="Z296" s="1009">
        <v>0</v>
      </c>
      <c r="AA296" s="1009">
        <v>0</v>
      </c>
      <c r="AB296" s="1009">
        <v>0</v>
      </c>
      <c r="AC296" s="1009">
        <v>0</v>
      </c>
      <c r="AD296" s="1009">
        <v>0</v>
      </c>
      <c r="AE296" s="1009">
        <v>0</v>
      </c>
      <c r="AF296" s="1009">
        <v>0</v>
      </c>
      <c r="AG296" s="1009">
        <v>0</v>
      </c>
      <c r="AH296" s="1009">
        <v>0</v>
      </c>
    </row>
    <row r="297" spans="1:34" s="1710" customFormat="1" ht="30" customHeight="1">
      <c r="A297" s="2021"/>
      <c r="B297" s="1011" t="s">
        <v>1536</v>
      </c>
      <c r="C297" s="1009">
        <f t="shared" si="27"/>
        <v>0</v>
      </c>
      <c r="D297" s="1009">
        <v>0</v>
      </c>
      <c r="E297" s="1009">
        <v>0</v>
      </c>
      <c r="F297" s="1009">
        <v>0</v>
      </c>
      <c r="G297" s="1009">
        <v>0</v>
      </c>
      <c r="H297" s="1009">
        <v>0</v>
      </c>
      <c r="I297" s="1009">
        <v>0</v>
      </c>
      <c r="J297" s="1009">
        <v>0</v>
      </c>
      <c r="K297" s="1009">
        <v>0</v>
      </c>
      <c r="L297" s="1009">
        <v>0</v>
      </c>
      <c r="M297" s="1009">
        <v>0</v>
      </c>
      <c r="N297" s="1009">
        <v>0</v>
      </c>
      <c r="O297" s="1009">
        <v>0</v>
      </c>
      <c r="P297" s="1009">
        <v>0</v>
      </c>
      <c r="Q297" s="1009">
        <v>0</v>
      </c>
      <c r="R297" s="1009">
        <v>0</v>
      </c>
      <c r="S297" s="1009">
        <v>0</v>
      </c>
      <c r="T297" s="1009">
        <v>0</v>
      </c>
      <c r="U297" s="1009">
        <v>0</v>
      </c>
      <c r="V297" s="1009">
        <v>0</v>
      </c>
      <c r="W297" s="1009">
        <v>0</v>
      </c>
      <c r="X297" s="1009">
        <v>0</v>
      </c>
      <c r="Y297" s="1009">
        <v>0</v>
      </c>
      <c r="Z297" s="1009">
        <v>0</v>
      </c>
      <c r="AA297" s="1009">
        <v>0</v>
      </c>
      <c r="AB297" s="1009">
        <v>0</v>
      </c>
      <c r="AC297" s="1009">
        <v>0</v>
      </c>
      <c r="AD297" s="1009">
        <v>0</v>
      </c>
      <c r="AE297" s="1009">
        <v>0</v>
      </c>
      <c r="AF297" s="1009">
        <v>0</v>
      </c>
      <c r="AG297" s="1009">
        <v>0</v>
      </c>
      <c r="AH297" s="1009">
        <v>0</v>
      </c>
    </row>
    <row r="298" spans="1:34" ht="30" customHeight="1">
      <c r="A298" s="2021"/>
      <c r="B298" s="995" t="s">
        <v>807</v>
      </c>
      <c r="C298" s="1009">
        <f t="shared" si="27"/>
        <v>0</v>
      </c>
      <c r="D298" s="1009"/>
      <c r="E298" s="1009"/>
      <c r="F298" s="1009"/>
      <c r="G298" s="1009"/>
      <c r="H298" s="1009"/>
      <c r="I298" s="1009"/>
      <c r="J298" s="1009"/>
      <c r="K298" s="1009"/>
      <c r="L298" s="1009"/>
      <c r="M298" s="1009"/>
      <c r="N298" s="1009"/>
      <c r="O298" s="1009"/>
      <c r="P298" s="1009"/>
      <c r="Q298" s="1009"/>
      <c r="R298" s="1009"/>
      <c r="S298" s="1009"/>
      <c r="T298" s="1009"/>
      <c r="U298" s="1009"/>
      <c r="V298" s="1009"/>
      <c r="W298" s="1009"/>
      <c r="X298" s="1009"/>
      <c r="Y298" s="1009">
        <v>0</v>
      </c>
      <c r="Z298" s="1009">
        <v>0</v>
      </c>
      <c r="AA298" s="1009">
        <v>0</v>
      </c>
      <c r="AB298" s="1009">
        <v>0</v>
      </c>
      <c r="AC298" s="1009">
        <v>0</v>
      </c>
      <c r="AD298" s="1009">
        <v>0</v>
      </c>
      <c r="AE298" s="1009">
        <v>0</v>
      </c>
      <c r="AF298" s="1009">
        <v>0</v>
      </c>
      <c r="AG298" s="1009">
        <v>0</v>
      </c>
      <c r="AH298" s="1009">
        <v>0</v>
      </c>
    </row>
    <row r="299" spans="1:34" ht="30" customHeight="1">
      <c r="A299" s="2021"/>
      <c r="B299" s="991" t="s">
        <v>808</v>
      </c>
      <c r="C299" s="1009">
        <f t="shared" si="27"/>
        <v>3471.98</v>
      </c>
      <c r="D299" s="1009"/>
      <c r="E299" s="1372"/>
      <c r="F299" s="1372"/>
      <c r="G299" s="1372"/>
      <c r="H299" s="1372"/>
      <c r="I299" s="1372"/>
      <c r="J299" s="1372">
        <v>1167.3999999999999</v>
      </c>
      <c r="K299" s="1372"/>
      <c r="L299" s="1372"/>
      <c r="M299" s="1372">
        <v>543.29</v>
      </c>
      <c r="N299" s="1372"/>
      <c r="O299" s="1372"/>
      <c r="P299" s="1372"/>
      <c r="Q299" s="1372"/>
      <c r="R299" s="1372"/>
      <c r="S299" s="1372"/>
      <c r="T299" s="1372"/>
      <c r="U299" s="1372"/>
      <c r="V299" s="1372"/>
      <c r="W299" s="1372"/>
      <c r="X299" s="1372"/>
      <c r="Y299" s="1009">
        <v>0</v>
      </c>
      <c r="Z299" s="1009">
        <v>0</v>
      </c>
      <c r="AA299" s="1009">
        <v>0</v>
      </c>
      <c r="AB299" s="1009">
        <v>0</v>
      </c>
      <c r="AC299" s="1009">
        <v>0</v>
      </c>
      <c r="AD299" s="1009">
        <v>0</v>
      </c>
      <c r="AE299" s="1009">
        <v>1152.6500000000001</v>
      </c>
      <c r="AF299" s="1009">
        <v>608.64</v>
      </c>
      <c r="AG299" s="1009">
        <v>0</v>
      </c>
      <c r="AH299" s="1009">
        <v>0</v>
      </c>
    </row>
    <row r="300" spans="1:34" ht="30" customHeight="1">
      <c r="A300" s="2021"/>
      <c r="B300" s="1011" t="s">
        <v>821</v>
      </c>
      <c r="C300" s="1009">
        <f t="shared" si="27"/>
        <v>0</v>
      </c>
      <c r="D300" s="1009"/>
      <c r="E300" s="1009"/>
      <c r="F300" s="1009"/>
      <c r="G300" s="1009"/>
      <c r="H300" s="1009"/>
      <c r="I300" s="1009"/>
      <c r="J300" s="1009"/>
      <c r="K300" s="1009"/>
      <c r="L300" s="1009"/>
      <c r="M300" s="1009"/>
      <c r="N300" s="1009"/>
      <c r="O300" s="1009"/>
      <c r="P300" s="1009"/>
      <c r="Q300" s="1009"/>
      <c r="R300" s="1009"/>
      <c r="S300" s="1009"/>
      <c r="T300" s="1009"/>
      <c r="U300" s="1009"/>
      <c r="V300" s="1009"/>
      <c r="W300" s="1009"/>
      <c r="X300" s="1009"/>
      <c r="Y300" s="1009">
        <v>0</v>
      </c>
      <c r="Z300" s="1009">
        <v>0</v>
      </c>
      <c r="AA300" s="1009">
        <v>0</v>
      </c>
      <c r="AB300" s="1009">
        <v>0</v>
      </c>
      <c r="AC300" s="1009">
        <v>0</v>
      </c>
      <c r="AD300" s="1009">
        <v>0</v>
      </c>
      <c r="AE300" s="1009">
        <v>0</v>
      </c>
      <c r="AF300" s="1009">
        <v>0</v>
      </c>
      <c r="AG300" s="1009">
        <v>0</v>
      </c>
      <c r="AH300" s="1009">
        <v>0</v>
      </c>
    </row>
    <row r="301" spans="1:34" s="1708" customFormat="1" ht="30" customHeight="1">
      <c r="A301" s="2021"/>
      <c r="B301" s="1011" t="s">
        <v>1538</v>
      </c>
      <c r="C301" s="1009">
        <f t="shared" ref="C301" si="28">SUM(D301:AH301)</f>
        <v>0</v>
      </c>
      <c r="D301" s="1009">
        <v>0</v>
      </c>
      <c r="E301" s="1009">
        <v>0</v>
      </c>
      <c r="F301" s="1009">
        <v>0</v>
      </c>
      <c r="G301" s="1009">
        <v>0</v>
      </c>
      <c r="H301" s="1009">
        <v>0</v>
      </c>
      <c r="I301" s="1009">
        <v>0</v>
      </c>
      <c r="J301" s="1009">
        <v>0</v>
      </c>
      <c r="K301" s="1009">
        <v>0</v>
      </c>
      <c r="L301" s="1009">
        <v>0</v>
      </c>
      <c r="M301" s="1009">
        <v>0</v>
      </c>
      <c r="N301" s="1009">
        <v>0</v>
      </c>
      <c r="O301" s="1009">
        <v>0</v>
      </c>
      <c r="P301" s="1009">
        <v>0</v>
      </c>
      <c r="Q301" s="1009">
        <v>0</v>
      </c>
      <c r="R301" s="1009">
        <v>0</v>
      </c>
      <c r="S301" s="1009">
        <v>0</v>
      </c>
      <c r="T301" s="1009">
        <v>0</v>
      </c>
      <c r="U301" s="1009">
        <v>0</v>
      </c>
      <c r="V301" s="1009">
        <v>0</v>
      </c>
      <c r="W301" s="1009">
        <v>0</v>
      </c>
      <c r="X301" s="1009">
        <v>0</v>
      </c>
      <c r="Y301" s="1009">
        <v>0</v>
      </c>
      <c r="Z301" s="1009">
        <v>0</v>
      </c>
      <c r="AA301" s="1009">
        <v>0</v>
      </c>
      <c r="AB301" s="1009">
        <v>0</v>
      </c>
      <c r="AC301" s="1009">
        <v>0</v>
      </c>
      <c r="AD301" s="1009">
        <v>0</v>
      </c>
      <c r="AE301" s="1009">
        <v>0</v>
      </c>
      <c r="AF301" s="1009">
        <v>0</v>
      </c>
      <c r="AG301" s="1009">
        <v>0</v>
      </c>
      <c r="AH301" s="1009">
        <v>0</v>
      </c>
    </row>
    <row r="302" spans="1:34" ht="19.5" customHeight="1">
      <c r="A302" s="2021"/>
      <c r="B302" s="1249" t="s">
        <v>952</v>
      </c>
      <c r="C302" s="1009">
        <f t="shared" si="27"/>
        <v>0</v>
      </c>
      <c r="D302" s="1009"/>
      <c r="E302" s="1009"/>
      <c r="F302" s="1009"/>
      <c r="G302" s="1009"/>
      <c r="H302" s="1009"/>
      <c r="I302" s="1009"/>
      <c r="J302" s="1009"/>
      <c r="K302" s="1009"/>
      <c r="L302" s="1009"/>
      <c r="M302" s="1009"/>
      <c r="N302" s="1009"/>
      <c r="O302" s="1009"/>
      <c r="P302" s="1009"/>
      <c r="Q302" s="1009"/>
      <c r="R302" s="1009"/>
      <c r="S302" s="1009"/>
      <c r="T302" s="1009"/>
      <c r="U302" s="1009"/>
      <c r="V302" s="1009"/>
      <c r="W302" s="1009"/>
      <c r="X302" s="1009"/>
      <c r="Y302" s="1009">
        <v>0</v>
      </c>
      <c r="Z302" s="1009">
        <v>0</v>
      </c>
      <c r="AA302" s="1009">
        <v>0</v>
      </c>
      <c r="AB302" s="1009">
        <v>0</v>
      </c>
      <c r="AC302" s="1009">
        <v>0</v>
      </c>
      <c r="AD302" s="1009">
        <v>0</v>
      </c>
      <c r="AE302" s="1009">
        <v>0</v>
      </c>
      <c r="AF302" s="1009">
        <v>0</v>
      </c>
      <c r="AG302" s="1009">
        <v>0</v>
      </c>
      <c r="AH302" s="1009">
        <v>0</v>
      </c>
    </row>
    <row r="303" spans="1:34" ht="19.5" customHeight="1">
      <c r="A303" s="2391" t="s">
        <v>783</v>
      </c>
      <c r="B303" s="1007" t="s">
        <v>41</v>
      </c>
      <c r="C303" s="1370">
        <f t="shared" si="27"/>
        <v>17074.469999999998</v>
      </c>
      <c r="D303" s="1007">
        <f>SUM('유성구 배수관'!D304:'유성구 배수관'!D325)</f>
        <v>3783.98</v>
      </c>
      <c r="E303" s="1007">
        <f>SUM('유성구 배수관'!E304:'유성구 배수관'!E325)</f>
        <v>520.82000000000005</v>
      </c>
      <c r="F303" s="1007">
        <f>SUM('유성구 배수관'!F304:'유성구 배수관'!F325)</f>
        <v>0</v>
      </c>
      <c r="G303" s="1007">
        <f>SUM('유성구 배수관'!G304:'유성구 배수관'!G325)</f>
        <v>0</v>
      </c>
      <c r="H303" s="1007">
        <f>SUM('유성구 배수관'!H304:'유성구 배수관'!H325)</f>
        <v>1750.54</v>
      </c>
      <c r="I303" s="1007">
        <f>SUM('유성구 배수관'!I304:'유성구 배수관'!I325)</f>
        <v>0</v>
      </c>
      <c r="J303" s="1007">
        <f>SUM('유성구 배수관'!J304:'유성구 배수관'!J325)</f>
        <v>148.59</v>
      </c>
      <c r="K303" s="1007">
        <f>SUM('유성구 배수관'!K304:'유성구 배수관'!K325)</f>
        <v>0</v>
      </c>
      <c r="L303" s="1007">
        <f>SUM('유성구 배수관'!L304:'유성구 배수관'!L325)</f>
        <v>245.71</v>
      </c>
      <c r="M303" s="1007">
        <f>SUM('유성구 배수관'!M304:'유성구 배수관'!M325)</f>
        <v>1054.01</v>
      </c>
      <c r="N303" s="1007">
        <f>SUM('유성구 배수관'!N304:'유성구 배수관'!N325)</f>
        <v>0</v>
      </c>
      <c r="O303" s="1007">
        <f>SUM('유성구 배수관'!O304:'유성구 배수관'!O325)</f>
        <v>255.61</v>
      </c>
      <c r="P303" s="1007">
        <f>SUM('유성구 배수관'!P304:'유성구 배수관'!P325)</f>
        <v>500.38</v>
      </c>
      <c r="Q303" s="1007">
        <f>SUM('유성구 배수관'!Q304:'유성구 배수관'!Q325)</f>
        <v>0</v>
      </c>
      <c r="R303" s="1007">
        <f>SUM('유성구 배수관'!R304:'유성구 배수관'!R325)</f>
        <v>103.86</v>
      </c>
      <c r="S303" s="1007">
        <f>SUM('유성구 배수관'!S304:'유성구 배수관'!S325)</f>
        <v>0</v>
      </c>
      <c r="T303" s="1007">
        <f>SUM('유성구 배수관'!T304:'유성구 배수관'!T325)</f>
        <v>376.53</v>
      </c>
      <c r="U303" s="1007">
        <f>SUM('유성구 배수관'!U304:'유성구 배수관'!U325)</f>
        <v>0</v>
      </c>
      <c r="V303" s="1007">
        <f>SUM('유성구 배수관'!V304:'유성구 배수관'!V325)</f>
        <v>317.53999999999996</v>
      </c>
      <c r="W303" s="1007">
        <f>SUM('유성구 배수관'!W304:'유성구 배수관'!W325)</f>
        <v>2286.1899999999996</v>
      </c>
      <c r="X303" s="1007">
        <f>SUM('유성구 배수관'!X304:'유성구 배수관'!X325)</f>
        <v>196.26</v>
      </c>
      <c r="Y303" s="1007">
        <f>SUM('유성구 배수관'!Y304:'유성구 배수관'!Y325)</f>
        <v>1282.05</v>
      </c>
      <c r="Z303" s="1007">
        <f>SUM('유성구 배수관'!Z304:'유성구 배수관'!Z325)</f>
        <v>0</v>
      </c>
      <c r="AA303" s="1007">
        <f>SUM('유성구 배수관'!AA304:'유성구 배수관'!AA325)</f>
        <v>1.37</v>
      </c>
      <c r="AB303" s="1007">
        <f>SUM('유성구 배수관'!AB304:'유성구 배수관'!AB325)</f>
        <v>0</v>
      </c>
      <c r="AC303" s="1007">
        <f>SUM('유성구 배수관'!AC304:'유성구 배수관'!AC325)</f>
        <v>0</v>
      </c>
      <c r="AD303" s="1007">
        <f>SUM('유성구 배수관'!AD304:'유성구 배수관'!AD325)</f>
        <v>1086.8</v>
      </c>
      <c r="AE303" s="1007">
        <f>SUM('유성구 배수관'!AE304:'유성구 배수관'!AE325)</f>
        <v>3164.2299999999996</v>
      </c>
      <c r="AF303" s="1007">
        <f>SUM('유성구 배수관'!AF304:'유성구 배수관'!AF325)</f>
        <v>0</v>
      </c>
      <c r="AG303" s="1007">
        <f>SUM('유성구 배수관'!AG304:'유성구 배수관'!AG325)</f>
        <v>0</v>
      </c>
      <c r="AH303" s="1007">
        <f>SUM('유성구 배수관'!AH304:'유성구 배수관'!AH325)</f>
        <v>0</v>
      </c>
    </row>
    <row r="304" spans="1:34" ht="19.5" customHeight="1">
      <c r="A304" s="2391" t="s">
        <v>783</v>
      </c>
      <c r="B304" s="989" t="s">
        <v>951</v>
      </c>
      <c r="C304" s="1009">
        <f t="shared" si="27"/>
        <v>0</v>
      </c>
      <c r="D304" s="1009"/>
      <c r="E304" s="1009"/>
      <c r="F304" s="1009"/>
      <c r="G304" s="1009"/>
      <c r="H304" s="1009"/>
      <c r="I304" s="1009"/>
      <c r="J304" s="1009"/>
      <c r="K304" s="1009"/>
      <c r="L304" s="1009"/>
      <c r="M304" s="1009"/>
      <c r="N304" s="1009"/>
      <c r="O304" s="1009"/>
      <c r="P304" s="1009"/>
      <c r="Q304" s="1009"/>
      <c r="R304" s="1009"/>
      <c r="S304" s="1009"/>
      <c r="T304" s="1009"/>
      <c r="U304" s="1009"/>
      <c r="V304" s="1009"/>
      <c r="W304" s="1009"/>
      <c r="X304" s="1009"/>
      <c r="Y304" s="1009">
        <v>0</v>
      </c>
      <c r="Z304" s="1009">
        <v>0</v>
      </c>
      <c r="AA304" s="1009">
        <v>0</v>
      </c>
      <c r="AB304" s="1009">
        <v>0</v>
      </c>
      <c r="AC304" s="1009">
        <v>0</v>
      </c>
      <c r="AD304" s="1009">
        <v>0</v>
      </c>
      <c r="AE304" s="1009">
        <v>0</v>
      </c>
      <c r="AF304" s="1009">
        <v>0</v>
      </c>
      <c r="AG304" s="1009">
        <v>0</v>
      </c>
      <c r="AH304" s="1009">
        <v>0</v>
      </c>
    </row>
    <row r="305" spans="1:34" s="1707" customFormat="1" ht="32.4" customHeight="1">
      <c r="A305" s="2395"/>
      <c r="B305" s="989" t="s">
        <v>1537</v>
      </c>
      <c r="C305" s="1009">
        <f>SUM(D305:AH305)</f>
        <v>0</v>
      </c>
      <c r="D305" s="1009">
        <v>0</v>
      </c>
      <c r="E305" s="1009">
        <v>0</v>
      </c>
      <c r="F305" s="1009">
        <v>0</v>
      </c>
      <c r="G305" s="1009">
        <v>0</v>
      </c>
      <c r="H305" s="1009">
        <v>0</v>
      </c>
      <c r="I305" s="1009">
        <v>0</v>
      </c>
      <c r="J305" s="1009">
        <v>0</v>
      </c>
      <c r="K305" s="1009">
        <v>0</v>
      </c>
      <c r="L305" s="1009">
        <v>0</v>
      </c>
      <c r="M305" s="1009">
        <v>0</v>
      </c>
      <c r="N305" s="1009">
        <v>0</v>
      </c>
      <c r="O305" s="1009">
        <v>0</v>
      </c>
      <c r="P305" s="1009">
        <v>0</v>
      </c>
      <c r="Q305" s="1009">
        <v>0</v>
      </c>
      <c r="R305" s="1009">
        <v>0</v>
      </c>
      <c r="S305" s="1009">
        <v>0</v>
      </c>
      <c r="T305" s="1009">
        <v>0</v>
      </c>
      <c r="U305" s="1009">
        <v>0</v>
      </c>
      <c r="V305" s="1009">
        <v>0</v>
      </c>
      <c r="W305" s="1009">
        <v>0</v>
      </c>
      <c r="X305" s="1009">
        <v>0</v>
      </c>
      <c r="Y305" s="1009">
        <v>0</v>
      </c>
      <c r="Z305" s="1009">
        <v>0</v>
      </c>
      <c r="AA305" s="1009">
        <v>0</v>
      </c>
      <c r="AB305" s="1009">
        <v>0</v>
      </c>
      <c r="AC305" s="1009">
        <v>0</v>
      </c>
      <c r="AD305" s="1009">
        <v>0</v>
      </c>
      <c r="AE305" s="1009">
        <v>0</v>
      </c>
      <c r="AF305" s="1009">
        <v>0</v>
      </c>
      <c r="AG305" s="1009">
        <v>0</v>
      </c>
      <c r="AH305" s="1009">
        <v>0</v>
      </c>
    </row>
    <row r="306" spans="1:34" ht="30" customHeight="1">
      <c r="A306" s="2021"/>
      <c r="B306" s="989" t="s">
        <v>797</v>
      </c>
      <c r="C306" s="1009">
        <f t="shared" si="27"/>
        <v>416.35</v>
      </c>
      <c r="D306" s="1009"/>
      <c r="E306" s="1372"/>
      <c r="F306" s="1372"/>
      <c r="G306" s="1372"/>
      <c r="H306" s="1372"/>
      <c r="I306" s="1372"/>
      <c r="J306" s="1372"/>
      <c r="K306" s="1372"/>
      <c r="L306" s="1372"/>
      <c r="M306" s="1372"/>
      <c r="N306" s="1372"/>
      <c r="O306" s="1372"/>
      <c r="P306" s="1372"/>
      <c r="Q306" s="1372"/>
      <c r="R306" s="1372"/>
      <c r="S306" s="1372"/>
      <c r="T306" s="1372"/>
      <c r="U306" s="1372"/>
      <c r="V306" s="1372"/>
      <c r="W306" s="1372">
        <v>310.09000000000003</v>
      </c>
      <c r="X306" s="1009">
        <v>106.26</v>
      </c>
      <c r="Y306" s="1009">
        <v>0</v>
      </c>
      <c r="Z306" s="1009">
        <v>0</v>
      </c>
      <c r="AA306" s="1009">
        <v>0</v>
      </c>
      <c r="AB306" s="1009">
        <v>0</v>
      </c>
      <c r="AC306" s="1009">
        <v>0</v>
      </c>
      <c r="AD306" s="1009">
        <v>0</v>
      </c>
      <c r="AE306" s="1009">
        <v>0</v>
      </c>
      <c r="AF306" s="1009">
        <v>0</v>
      </c>
      <c r="AG306" s="1009">
        <v>0</v>
      </c>
      <c r="AH306" s="1009">
        <v>0</v>
      </c>
    </row>
    <row r="307" spans="1:34" ht="30" customHeight="1">
      <c r="A307" s="2021"/>
      <c r="B307" s="989" t="s">
        <v>798</v>
      </c>
      <c r="C307" s="1009">
        <f t="shared" si="27"/>
        <v>0.67</v>
      </c>
      <c r="D307" s="1009"/>
      <c r="E307" s="1009"/>
      <c r="F307" s="1009"/>
      <c r="G307" s="1009"/>
      <c r="H307" s="1009"/>
      <c r="I307" s="1009"/>
      <c r="J307" s="1009"/>
      <c r="K307" s="1009"/>
      <c r="L307" s="1009"/>
      <c r="M307" s="1009"/>
      <c r="N307" s="1009"/>
      <c r="O307" s="1009"/>
      <c r="P307" s="1009"/>
      <c r="Q307" s="1009"/>
      <c r="R307" s="1009"/>
      <c r="S307" s="1009"/>
      <c r="T307" s="1009"/>
      <c r="U307" s="1009"/>
      <c r="V307" s="1009"/>
      <c r="W307" s="1009"/>
      <c r="X307" s="1009"/>
      <c r="Y307" s="1009">
        <v>0</v>
      </c>
      <c r="Z307" s="1009">
        <v>0</v>
      </c>
      <c r="AA307" s="1009">
        <v>0.67</v>
      </c>
      <c r="AB307" s="1009">
        <v>0</v>
      </c>
      <c r="AC307" s="1009">
        <v>0</v>
      </c>
      <c r="AD307" s="1009">
        <v>0</v>
      </c>
      <c r="AE307" s="1009">
        <v>0</v>
      </c>
      <c r="AF307" s="1009">
        <v>0</v>
      </c>
      <c r="AG307" s="1009">
        <v>0</v>
      </c>
      <c r="AH307" s="1009">
        <v>0</v>
      </c>
    </row>
    <row r="308" spans="1:34" ht="30" customHeight="1">
      <c r="A308" s="2021"/>
      <c r="B308" s="989" t="s">
        <v>780</v>
      </c>
      <c r="C308" s="1009">
        <f t="shared" si="27"/>
        <v>10107.1</v>
      </c>
      <c r="D308" s="1009">
        <v>3602.38</v>
      </c>
      <c r="E308" s="1372">
        <v>520.82000000000005</v>
      </c>
      <c r="F308" s="1372"/>
      <c r="G308" s="1372"/>
      <c r="H308" s="1372">
        <v>1750.54</v>
      </c>
      <c r="I308" s="1372"/>
      <c r="J308" s="1372"/>
      <c r="K308" s="1372"/>
      <c r="L308" s="1372">
        <v>245.71</v>
      </c>
      <c r="M308" s="1372">
        <v>464.46999999999997</v>
      </c>
      <c r="N308" s="1372"/>
      <c r="O308" s="1372">
        <v>255.61</v>
      </c>
      <c r="P308" s="1372">
        <v>500.38</v>
      </c>
      <c r="Q308" s="1372"/>
      <c r="R308" s="1372">
        <v>103.86</v>
      </c>
      <c r="S308" s="1372"/>
      <c r="T308" s="1372"/>
      <c r="U308" s="1372"/>
      <c r="V308" s="1372">
        <v>317.53999999999996</v>
      </c>
      <c r="W308" s="1372">
        <v>14.87</v>
      </c>
      <c r="X308" s="1372">
        <v>90</v>
      </c>
      <c r="Y308" s="1009">
        <v>149.81</v>
      </c>
      <c r="Z308" s="1009">
        <v>0</v>
      </c>
      <c r="AA308" s="1009">
        <v>0.7</v>
      </c>
      <c r="AB308" s="1009">
        <v>0</v>
      </c>
      <c r="AC308" s="1009">
        <v>0</v>
      </c>
      <c r="AD308" s="1009">
        <v>590.54999999999995</v>
      </c>
      <c r="AE308" s="1009">
        <v>1499.86</v>
      </c>
      <c r="AF308" s="1009">
        <v>0</v>
      </c>
      <c r="AG308" s="1009">
        <v>0</v>
      </c>
      <c r="AH308" s="1009">
        <v>0</v>
      </c>
    </row>
    <row r="309" spans="1:34" ht="30" customHeight="1">
      <c r="A309" s="2021"/>
      <c r="B309" s="991" t="s">
        <v>781</v>
      </c>
      <c r="C309" s="1009">
        <f t="shared" si="27"/>
        <v>181.6</v>
      </c>
      <c r="D309" s="1009">
        <v>181.6</v>
      </c>
      <c r="E309" s="1009"/>
      <c r="F309" s="1009"/>
      <c r="G309" s="1009"/>
      <c r="H309" s="1009"/>
      <c r="I309" s="1009"/>
      <c r="J309" s="1009"/>
      <c r="K309" s="1009"/>
      <c r="L309" s="1009"/>
      <c r="M309" s="1009"/>
      <c r="N309" s="1009"/>
      <c r="O309" s="1009"/>
      <c r="P309" s="1009"/>
      <c r="Q309" s="1009"/>
      <c r="R309" s="1009"/>
      <c r="S309" s="1009"/>
      <c r="T309" s="1009"/>
      <c r="U309" s="1009"/>
      <c r="V309" s="1009"/>
      <c r="W309" s="1009"/>
      <c r="X309" s="1009"/>
      <c r="Y309" s="1009">
        <v>0</v>
      </c>
      <c r="Z309" s="1009">
        <v>0</v>
      </c>
      <c r="AA309" s="1009">
        <v>0</v>
      </c>
      <c r="AB309" s="1009">
        <v>0</v>
      </c>
      <c r="AC309" s="1009">
        <v>0</v>
      </c>
      <c r="AD309" s="1009">
        <v>0</v>
      </c>
      <c r="AE309" s="1009">
        <v>0</v>
      </c>
      <c r="AF309" s="1009">
        <v>0</v>
      </c>
      <c r="AG309" s="1009">
        <v>0</v>
      </c>
      <c r="AH309" s="1009">
        <v>0</v>
      </c>
    </row>
    <row r="310" spans="1:34" ht="30" customHeight="1">
      <c r="A310" s="2021"/>
      <c r="B310" s="991" t="s">
        <v>786</v>
      </c>
      <c r="C310" s="1009">
        <f t="shared" si="27"/>
        <v>0</v>
      </c>
      <c r="D310" s="1009"/>
      <c r="E310" s="1009"/>
      <c r="F310" s="1009"/>
      <c r="G310" s="1009"/>
      <c r="H310" s="1009"/>
      <c r="I310" s="1009"/>
      <c r="J310" s="1009"/>
      <c r="K310" s="1009"/>
      <c r="L310" s="1009"/>
      <c r="M310" s="1009"/>
      <c r="N310" s="1009"/>
      <c r="O310" s="1009"/>
      <c r="P310" s="1009"/>
      <c r="Q310" s="1009"/>
      <c r="R310" s="1009"/>
      <c r="S310" s="1009"/>
      <c r="T310" s="1009"/>
      <c r="U310" s="1009"/>
      <c r="V310" s="1009"/>
      <c r="W310" s="1009"/>
      <c r="X310" s="1009"/>
      <c r="Y310" s="1009">
        <v>0</v>
      </c>
      <c r="Z310" s="1009">
        <v>0</v>
      </c>
      <c r="AA310" s="1009">
        <v>0</v>
      </c>
      <c r="AB310" s="1009">
        <v>0</v>
      </c>
      <c r="AC310" s="1009">
        <v>0</v>
      </c>
      <c r="AD310" s="1009">
        <v>0</v>
      </c>
      <c r="AE310" s="1009">
        <v>0</v>
      </c>
      <c r="AF310" s="1009">
        <v>0</v>
      </c>
      <c r="AG310" s="1009">
        <v>0</v>
      </c>
      <c r="AH310" s="1009">
        <v>0</v>
      </c>
    </row>
    <row r="311" spans="1:34" ht="30" customHeight="1">
      <c r="A311" s="2021"/>
      <c r="B311" s="991" t="s">
        <v>799</v>
      </c>
      <c r="C311" s="1009">
        <f t="shared" si="27"/>
        <v>0</v>
      </c>
      <c r="D311" s="1009"/>
      <c r="E311" s="1009"/>
      <c r="F311" s="1009"/>
      <c r="G311" s="1009"/>
      <c r="H311" s="1009"/>
      <c r="I311" s="1009"/>
      <c r="J311" s="1009"/>
      <c r="K311" s="1009"/>
      <c r="L311" s="1009"/>
      <c r="M311" s="1009"/>
      <c r="N311" s="1009"/>
      <c r="O311" s="1009"/>
      <c r="P311" s="1009"/>
      <c r="Q311" s="1009"/>
      <c r="R311" s="1009"/>
      <c r="S311" s="1009"/>
      <c r="T311" s="1009"/>
      <c r="U311" s="1009"/>
      <c r="V311" s="1009"/>
      <c r="W311" s="1009"/>
      <c r="X311" s="1009"/>
      <c r="Y311" s="1009">
        <v>0</v>
      </c>
      <c r="Z311" s="1009">
        <v>0</v>
      </c>
      <c r="AA311" s="1009">
        <v>0</v>
      </c>
      <c r="AB311" s="1009">
        <v>0</v>
      </c>
      <c r="AC311" s="1009">
        <v>0</v>
      </c>
      <c r="AD311" s="1009">
        <v>0</v>
      </c>
      <c r="AE311" s="1009">
        <v>0</v>
      </c>
      <c r="AF311" s="1009">
        <v>0</v>
      </c>
      <c r="AG311" s="1009">
        <v>0</v>
      </c>
      <c r="AH311" s="1009">
        <v>0</v>
      </c>
    </row>
    <row r="312" spans="1:34" ht="30" customHeight="1">
      <c r="A312" s="2021"/>
      <c r="B312" s="991" t="s">
        <v>787</v>
      </c>
      <c r="C312" s="1009">
        <f t="shared" si="27"/>
        <v>4059.5399999999991</v>
      </c>
      <c r="D312" s="1009"/>
      <c r="E312" s="1372"/>
      <c r="F312" s="1372"/>
      <c r="G312" s="1372"/>
      <c r="H312" s="1372"/>
      <c r="I312" s="1372"/>
      <c r="J312" s="1372"/>
      <c r="K312" s="1372"/>
      <c r="L312" s="1372"/>
      <c r="M312" s="1372">
        <v>589.54</v>
      </c>
      <c r="N312" s="1372"/>
      <c r="O312" s="1372"/>
      <c r="P312" s="1372"/>
      <c r="Q312" s="1372"/>
      <c r="R312" s="1372"/>
      <c r="S312" s="1372"/>
      <c r="T312" s="1372">
        <v>376.53</v>
      </c>
      <c r="U312" s="1372"/>
      <c r="V312" s="1372"/>
      <c r="W312" s="1372">
        <v>1961.2299999999996</v>
      </c>
      <c r="X312" s="1372"/>
      <c r="Y312" s="1009">
        <v>1132.24</v>
      </c>
      <c r="Z312" s="1009">
        <v>0</v>
      </c>
      <c r="AA312" s="1009">
        <v>0</v>
      </c>
      <c r="AB312" s="1009">
        <v>0</v>
      </c>
      <c r="AC312" s="1009">
        <v>0</v>
      </c>
      <c r="AD312" s="1009">
        <v>0</v>
      </c>
      <c r="AE312" s="1009">
        <v>0</v>
      </c>
      <c r="AF312" s="1009">
        <v>0</v>
      </c>
      <c r="AG312" s="1009">
        <v>0</v>
      </c>
      <c r="AH312" s="1009">
        <v>0</v>
      </c>
    </row>
    <row r="313" spans="1:34" s="1710" customFormat="1" ht="30" customHeight="1">
      <c r="A313" s="2021"/>
      <c r="B313" s="991" t="s">
        <v>1533</v>
      </c>
      <c r="C313" s="1009">
        <f t="shared" ref="C313" si="29">SUM(D313:AH313)</f>
        <v>0</v>
      </c>
      <c r="D313" s="1009">
        <v>0</v>
      </c>
      <c r="E313" s="1009">
        <v>0</v>
      </c>
      <c r="F313" s="1009">
        <v>0</v>
      </c>
      <c r="G313" s="1009">
        <v>0</v>
      </c>
      <c r="H313" s="1009">
        <v>0</v>
      </c>
      <c r="I313" s="1009">
        <v>0</v>
      </c>
      <c r="J313" s="1009">
        <v>0</v>
      </c>
      <c r="K313" s="1009">
        <v>0</v>
      </c>
      <c r="L313" s="1009">
        <v>0</v>
      </c>
      <c r="M313" s="1009">
        <v>0</v>
      </c>
      <c r="N313" s="1009">
        <v>0</v>
      </c>
      <c r="O313" s="1009">
        <v>0</v>
      </c>
      <c r="P313" s="1009">
        <v>0</v>
      </c>
      <c r="Q313" s="1009">
        <v>0</v>
      </c>
      <c r="R313" s="1009">
        <v>0</v>
      </c>
      <c r="S313" s="1009">
        <v>0</v>
      </c>
      <c r="T313" s="1009">
        <v>0</v>
      </c>
      <c r="U313" s="1009">
        <v>0</v>
      </c>
      <c r="V313" s="1009">
        <v>0</v>
      </c>
      <c r="W313" s="1009">
        <v>0</v>
      </c>
      <c r="X313" s="1009">
        <v>0</v>
      </c>
      <c r="Y313" s="1009">
        <v>0</v>
      </c>
      <c r="Z313" s="1009">
        <v>0</v>
      </c>
      <c r="AA313" s="1009">
        <v>0</v>
      </c>
      <c r="AB313" s="1009">
        <v>0</v>
      </c>
      <c r="AC313" s="1009">
        <v>0</v>
      </c>
      <c r="AD313" s="1009">
        <v>0</v>
      </c>
      <c r="AE313" s="1009">
        <v>0</v>
      </c>
      <c r="AF313" s="1009">
        <v>0</v>
      </c>
      <c r="AG313" s="1009">
        <v>0</v>
      </c>
      <c r="AH313" s="1009">
        <v>0</v>
      </c>
    </row>
    <row r="314" spans="1:34" ht="30" customHeight="1">
      <c r="A314" s="2021"/>
      <c r="B314" s="991" t="s">
        <v>800</v>
      </c>
      <c r="C314" s="1009">
        <f t="shared" si="27"/>
        <v>0</v>
      </c>
      <c r="D314" s="1009"/>
      <c r="E314" s="1009"/>
      <c r="F314" s="1009"/>
      <c r="G314" s="1009"/>
      <c r="H314" s="1009"/>
      <c r="I314" s="1009"/>
      <c r="J314" s="1009"/>
      <c r="K314" s="1009"/>
      <c r="L314" s="1009"/>
      <c r="M314" s="1009"/>
      <c r="N314" s="1009"/>
      <c r="O314" s="1009"/>
      <c r="P314" s="1009"/>
      <c r="Q314" s="1009"/>
      <c r="R314" s="1009"/>
      <c r="S314" s="1009"/>
      <c r="T314" s="1009"/>
      <c r="U314" s="1009"/>
      <c r="V314" s="1009"/>
      <c r="W314" s="1009"/>
      <c r="X314" s="1009"/>
      <c r="Y314" s="1009">
        <v>0</v>
      </c>
      <c r="Z314" s="1009">
        <v>0</v>
      </c>
      <c r="AA314" s="1009">
        <v>0</v>
      </c>
      <c r="AB314" s="1009">
        <v>0</v>
      </c>
      <c r="AC314" s="1009">
        <v>0</v>
      </c>
      <c r="AD314" s="1009">
        <v>0</v>
      </c>
      <c r="AE314" s="1009">
        <v>0</v>
      </c>
      <c r="AF314" s="1009">
        <v>0</v>
      </c>
      <c r="AG314" s="1009">
        <v>0</v>
      </c>
      <c r="AH314" s="1009">
        <v>0</v>
      </c>
    </row>
    <row r="315" spans="1:34" s="1710" customFormat="1" ht="30" customHeight="1">
      <c r="A315" s="2021"/>
      <c r="B315" s="989" t="s">
        <v>1535</v>
      </c>
      <c r="C315" s="1009">
        <f t="shared" ref="C315" si="30">SUM(D315:AH315)</f>
        <v>0</v>
      </c>
      <c r="D315" s="1009">
        <v>0</v>
      </c>
      <c r="E315" s="1009">
        <v>0</v>
      </c>
      <c r="F315" s="1009">
        <v>0</v>
      </c>
      <c r="G315" s="1009">
        <v>0</v>
      </c>
      <c r="H315" s="1009">
        <v>0</v>
      </c>
      <c r="I315" s="1009">
        <v>0</v>
      </c>
      <c r="J315" s="1009">
        <v>0</v>
      </c>
      <c r="K315" s="1009">
        <v>0</v>
      </c>
      <c r="L315" s="1009">
        <v>0</v>
      </c>
      <c r="M315" s="1009">
        <v>0</v>
      </c>
      <c r="N315" s="1009">
        <v>0</v>
      </c>
      <c r="O315" s="1009">
        <v>0</v>
      </c>
      <c r="P315" s="1009">
        <v>0</v>
      </c>
      <c r="Q315" s="1009">
        <v>0</v>
      </c>
      <c r="R315" s="1009">
        <v>0</v>
      </c>
      <c r="S315" s="1009">
        <v>0</v>
      </c>
      <c r="T315" s="1009">
        <v>0</v>
      </c>
      <c r="U315" s="1009">
        <v>0</v>
      </c>
      <c r="V315" s="1009">
        <v>0</v>
      </c>
      <c r="W315" s="1009">
        <v>0</v>
      </c>
      <c r="X315" s="1009">
        <v>0</v>
      </c>
      <c r="Y315" s="1009">
        <v>0</v>
      </c>
      <c r="Z315" s="1009">
        <v>0</v>
      </c>
      <c r="AA315" s="1009">
        <v>0</v>
      </c>
      <c r="AB315" s="1009">
        <v>0</v>
      </c>
      <c r="AC315" s="1009">
        <v>0</v>
      </c>
      <c r="AD315" s="1009">
        <v>0</v>
      </c>
      <c r="AE315" s="1009">
        <v>0</v>
      </c>
      <c r="AF315" s="1009">
        <v>0</v>
      </c>
      <c r="AG315" s="1009">
        <v>0</v>
      </c>
      <c r="AH315" s="1009">
        <v>0</v>
      </c>
    </row>
    <row r="316" spans="1:34" ht="30" customHeight="1">
      <c r="A316" s="2021"/>
      <c r="B316" s="995" t="s">
        <v>802</v>
      </c>
      <c r="C316" s="1009">
        <f t="shared" si="27"/>
        <v>0</v>
      </c>
      <c r="D316" s="1009"/>
      <c r="E316" s="1009"/>
      <c r="F316" s="1009"/>
      <c r="G316" s="1009"/>
      <c r="H316" s="1009"/>
      <c r="I316" s="1009"/>
      <c r="J316" s="1009"/>
      <c r="K316" s="1009"/>
      <c r="L316" s="1009"/>
      <c r="M316" s="1009"/>
      <c r="N316" s="1009"/>
      <c r="O316" s="1009"/>
      <c r="P316" s="1009"/>
      <c r="Q316" s="1009"/>
      <c r="R316" s="1009"/>
      <c r="S316" s="1009"/>
      <c r="T316" s="1009"/>
      <c r="U316" s="1009"/>
      <c r="V316" s="1009"/>
      <c r="W316" s="1009"/>
      <c r="X316" s="1009"/>
      <c r="Y316" s="1009">
        <v>0</v>
      </c>
      <c r="Z316" s="1009">
        <v>0</v>
      </c>
      <c r="AA316" s="1009">
        <v>0</v>
      </c>
      <c r="AB316" s="1009">
        <v>0</v>
      </c>
      <c r="AC316" s="1009">
        <v>0</v>
      </c>
      <c r="AD316" s="1009">
        <v>0</v>
      </c>
      <c r="AE316" s="1009">
        <v>0</v>
      </c>
      <c r="AF316" s="1009">
        <v>0</v>
      </c>
      <c r="AG316" s="1009">
        <v>0</v>
      </c>
      <c r="AH316" s="1009">
        <v>0</v>
      </c>
    </row>
    <row r="317" spans="1:34" ht="30" customHeight="1">
      <c r="A317" s="2021"/>
      <c r="B317" s="995" t="s">
        <v>803</v>
      </c>
      <c r="C317" s="1009">
        <f t="shared" si="27"/>
        <v>0</v>
      </c>
      <c r="D317" s="1009"/>
      <c r="E317" s="1009"/>
      <c r="F317" s="1009"/>
      <c r="G317" s="1009"/>
      <c r="H317" s="1009"/>
      <c r="I317" s="1009"/>
      <c r="J317" s="1009"/>
      <c r="K317" s="1009"/>
      <c r="L317" s="1009"/>
      <c r="M317" s="1009"/>
      <c r="N317" s="1009"/>
      <c r="O317" s="1009"/>
      <c r="P317" s="1009"/>
      <c r="Q317" s="1009"/>
      <c r="R317" s="1009"/>
      <c r="S317" s="1009"/>
      <c r="T317" s="1009"/>
      <c r="U317" s="1009"/>
      <c r="V317" s="1009"/>
      <c r="W317" s="1009"/>
      <c r="X317" s="1009"/>
      <c r="Y317" s="1009">
        <v>0</v>
      </c>
      <c r="Z317" s="1009">
        <v>0</v>
      </c>
      <c r="AA317" s="1009">
        <v>0</v>
      </c>
      <c r="AB317" s="1009">
        <v>0</v>
      </c>
      <c r="AC317" s="1009">
        <v>0</v>
      </c>
      <c r="AD317" s="1009">
        <v>0</v>
      </c>
      <c r="AE317" s="1009">
        <v>0</v>
      </c>
      <c r="AF317" s="1009">
        <v>0</v>
      </c>
      <c r="AG317" s="1009">
        <v>0</v>
      </c>
      <c r="AH317" s="1009">
        <v>0</v>
      </c>
    </row>
    <row r="318" spans="1:34" ht="30" customHeight="1">
      <c r="A318" s="2021"/>
      <c r="B318" s="1011" t="s">
        <v>804</v>
      </c>
      <c r="C318" s="1009">
        <f t="shared" si="27"/>
        <v>0</v>
      </c>
      <c r="D318" s="1009"/>
      <c r="E318" s="1009"/>
      <c r="F318" s="1009"/>
      <c r="G318" s="1009"/>
      <c r="H318" s="1009"/>
      <c r="I318" s="1009"/>
      <c r="J318" s="1009"/>
      <c r="K318" s="1009"/>
      <c r="L318" s="1009"/>
      <c r="M318" s="1009"/>
      <c r="N318" s="1009"/>
      <c r="O318" s="1009"/>
      <c r="P318" s="1009"/>
      <c r="Q318" s="1009"/>
      <c r="R318" s="1009"/>
      <c r="S318" s="1009"/>
      <c r="T318" s="1009"/>
      <c r="U318" s="1009"/>
      <c r="V318" s="1009"/>
      <c r="W318" s="1009"/>
      <c r="X318" s="1009"/>
      <c r="Y318" s="1009">
        <v>0</v>
      </c>
      <c r="Z318" s="1009">
        <v>0</v>
      </c>
      <c r="AA318" s="1009">
        <v>0</v>
      </c>
      <c r="AB318" s="1009">
        <v>0</v>
      </c>
      <c r="AC318" s="1009">
        <v>0</v>
      </c>
      <c r="AD318" s="1009">
        <v>0</v>
      </c>
      <c r="AE318" s="1009">
        <v>0</v>
      </c>
      <c r="AF318" s="1009">
        <v>0</v>
      </c>
      <c r="AG318" s="1009">
        <v>0</v>
      </c>
      <c r="AH318" s="1009">
        <v>0</v>
      </c>
    </row>
    <row r="319" spans="1:34" ht="30" customHeight="1">
      <c r="A319" s="2021"/>
      <c r="B319" s="1011" t="s">
        <v>805</v>
      </c>
      <c r="C319" s="1009">
        <f t="shared" si="27"/>
        <v>0</v>
      </c>
      <c r="D319" s="1009"/>
      <c r="E319" s="1009"/>
      <c r="F319" s="1009"/>
      <c r="G319" s="1009"/>
      <c r="H319" s="1009"/>
      <c r="I319" s="1009"/>
      <c r="J319" s="1009"/>
      <c r="K319" s="1009"/>
      <c r="L319" s="1009"/>
      <c r="M319" s="1009"/>
      <c r="N319" s="1009"/>
      <c r="O319" s="1009"/>
      <c r="P319" s="1009"/>
      <c r="Q319" s="1009"/>
      <c r="R319" s="1009"/>
      <c r="S319" s="1009"/>
      <c r="T319" s="1009"/>
      <c r="U319" s="1009"/>
      <c r="V319" s="1009"/>
      <c r="W319" s="1009"/>
      <c r="X319" s="1009"/>
      <c r="Y319" s="1009">
        <v>0</v>
      </c>
      <c r="Z319" s="1009">
        <v>0</v>
      </c>
      <c r="AA319" s="1009">
        <v>0</v>
      </c>
      <c r="AB319" s="1009">
        <v>0</v>
      </c>
      <c r="AC319" s="1009">
        <v>0</v>
      </c>
      <c r="AD319" s="1009">
        <v>0</v>
      </c>
      <c r="AE319" s="1009">
        <v>0</v>
      </c>
      <c r="AF319" s="1009">
        <v>0</v>
      </c>
      <c r="AG319" s="1009">
        <v>0</v>
      </c>
      <c r="AH319" s="1009">
        <v>0</v>
      </c>
    </row>
    <row r="320" spans="1:34" s="1710" customFormat="1" ht="30" customHeight="1">
      <c r="A320" s="2021"/>
      <c r="B320" s="1011" t="s">
        <v>1536</v>
      </c>
      <c r="C320" s="1009">
        <f t="shared" ref="C320" si="31">SUM(D320:AH320)</f>
        <v>0</v>
      </c>
      <c r="D320" s="1009">
        <v>0</v>
      </c>
      <c r="E320" s="1009">
        <v>0</v>
      </c>
      <c r="F320" s="1009">
        <v>0</v>
      </c>
      <c r="G320" s="1009">
        <v>0</v>
      </c>
      <c r="H320" s="1009">
        <v>0</v>
      </c>
      <c r="I320" s="1009">
        <v>0</v>
      </c>
      <c r="J320" s="1009">
        <v>0</v>
      </c>
      <c r="K320" s="1009">
        <v>0</v>
      </c>
      <c r="L320" s="1009">
        <v>0</v>
      </c>
      <c r="M320" s="1009">
        <v>0</v>
      </c>
      <c r="N320" s="1009">
        <v>0</v>
      </c>
      <c r="O320" s="1009">
        <v>0</v>
      </c>
      <c r="P320" s="1009">
        <v>0</v>
      </c>
      <c r="Q320" s="1009">
        <v>0</v>
      </c>
      <c r="R320" s="1009">
        <v>0</v>
      </c>
      <c r="S320" s="1009">
        <v>0</v>
      </c>
      <c r="T320" s="1009">
        <v>0</v>
      </c>
      <c r="U320" s="1009">
        <v>0</v>
      </c>
      <c r="V320" s="1009">
        <v>0</v>
      </c>
      <c r="W320" s="1009">
        <v>0</v>
      </c>
      <c r="X320" s="1009">
        <v>0</v>
      </c>
      <c r="Y320" s="1009">
        <v>0</v>
      </c>
      <c r="Z320" s="1009">
        <v>0</v>
      </c>
      <c r="AA320" s="1009">
        <v>0</v>
      </c>
      <c r="AB320" s="1009">
        <v>0</v>
      </c>
      <c r="AC320" s="1009">
        <v>0</v>
      </c>
      <c r="AD320" s="1009">
        <v>0</v>
      </c>
      <c r="AE320" s="1009">
        <v>0</v>
      </c>
      <c r="AF320" s="1009">
        <v>0</v>
      </c>
      <c r="AG320" s="1009">
        <v>0</v>
      </c>
      <c r="AH320" s="1009">
        <v>0</v>
      </c>
    </row>
    <row r="321" spans="1:34" ht="30" customHeight="1">
      <c r="A321" s="2021"/>
      <c r="B321" s="995" t="s">
        <v>807</v>
      </c>
      <c r="C321" s="1009">
        <f t="shared" si="27"/>
        <v>0</v>
      </c>
      <c r="D321" s="1009"/>
      <c r="E321" s="1009"/>
      <c r="F321" s="1009"/>
      <c r="G321" s="1009"/>
      <c r="H321" s="1009"/>
      <c r="I321" s="1009"/>
      <c r="J321" s="1009"/>
      <c r="K321" s="1009"/>
      <c r="L321" s="1009"/>
      <c r="M321" s="1009"/>
      <c r="N321" s="1009"/>
      <c r="O321" s="1009"/>
      <c r="P321" s="1009"/>
      <c r="Q321" s="1009"/>
      <c r="R321" s="1009"/>
      <c r="S321" s="1009"/>
      <c r="T321" s="1009"/>
      <c r="U321" s="1009"/>
      <c r="V321" s="1009"/>
      <c r="W321" s="1009"/>
      <c r="X321" s="1009"/>
      <c r="Y321" s="1009">
        <v>0</v>
      </c>
      <c r="Z321" s="1009">
        <v>0</v>
      </c>
      <c r="AA321" s="1009">
        <v>0</v>
      </c>
      <c r="AB321" s="1009">
        <v>0</v>
      </c>
      <c r="AC321" s="1009">
        <v>0</v>
      </c>
      <c r="AD321" s="1009">
        <v>0</v>
      </c>
      <c r="AE321" s="1009">
        <v>0</v>
      </c>
      <c r="AF321" s="1009">
        <v>0</v>
      </c>
      <c r="AG321" s="1009">
        <v>0</v>
      </c>
      <c r="AH321" s="1009">
        <v>0</v>
      </c>
    </row>
    <row r="322" spans="1:34" ht="30" customHeight="1">
      <c r="A322" s="2021"/>
      <c r="B322" s="991" t="s">
        <v>808</v>
      </c>
      <c r="C322" s="1009">
        <f t="shared" si="27"/>
        <v>2309.21</v>
      </c>
      <c r="D322" s="1009"/>
      <c r="E322" s="1372"/>
      <c r="F322" s="1372"/>
      <c r="G322" s="1372"/>
      <c r="H322" s="1372"/>
      <c r="I322" s="1372"/>
      <c r="J322" s="1372">
        <v>148.59</v>
      </c>
      <c r="K322" s="1372"/>
      <c r="L322" s="1372"/>
      <c r="M322" s="1372"/>
      <c r="N322" s="1372"/>
      <c r="O322" s="1372"/>
      <c r="P322" s="1372"/>
      <c r="Q322" s="1372"/>
      <c r="R322" s="1372"/>
      <c r="S322" s="1372"/>
      <c r="T322" s="1372"/>
      <c r="U322" s="1372"/>
      <c r="V322" s="1372"/>
      <c r="W322" s="1372"/>
      <c r="X322" s="1372"/>
      <c r="Y322" s="1009">
        <v>0</v>
      </c>
      <c r="Z322" s="1009">
        <v>0</v>
      </c>
      <c r="AA322" s="1009">
        <v>0</v>
      </c>
      <c r="AB322" s="1009">
        <v>0</v>
      </c>
      <c r="AC322" s="1009">
        <v>0</v>
      </c>
      <c r="AD322" s="1009">
        <v>496.25</v>
      </c>
      <c r="AE322" s="1009">
        <v>1664.37</v>
      </c>
      <c r="AF322" s="1009">
        <v>0</v>
      </c>
      <c r="AG322" s="1009">
        <v>0</v>
      </c>
      <c r="AH322" s="1009">
        <v>0</v>
      </c>
    </row>
    <row r="323" spans="1:34" ht="30" customHeight="1">
      <c r="A323" s="2021"/>
      <c r="B323" s="1011" t="s">
        <v>821</v>
      </c>
      <c r="C323" s="1009">
        <f t="shared" si="27"/>
        <v>0</v>
      </c>
      <c r="D323" s="1009"/>
      <c r="E323" s="1009"/>
      <c r="F323" s="1009"/>
      <c r="G323" s="1009"/>
      <c r="H323" s="1009"/>
      <c r="I323" s="1009"/>
      <c r="J323" s="1009"/>
      <c r="K323" s="1009"/>
      <c r="L323" s="1009"/>
      <c r="M323" s="1009"/>
      <c r="N323" s="1009"/>
      <c r="O323" s="1009"/>
      <c r="P323" s="1009"/>
      <c r="Q323" s="1009"/>
      <c r="R323" s="1009"/>
      <c r="S323" s="1009"/>
      <c r="T323" s="1009"/>
      <c r="U323" s="1009"/>
      <c r="V323" s="1009"/>
      <c r="W323" s="1009"/>
      <c r="X323" s="1009"/>
      <c r="Y323" s="1009">
        <v>0</v>
      </c>
      <c r="Z323" s="1009">
        <v>0</v>
      </c>
      <c r="AA323" s="1009">
        <v>0</v>
      </c>
      <c r="AB323" s="1009">
        <v>0</v>
      </c>
      <c r="AC323" s="1009">
        <v>0</v>
      </c>
      <c r="AD323" s="1009">
        <v>0</v>
      </c>
      <c r="AE323" s="1009">
        <v>0</v>
      </c>
      <c r="AF323" s="1009">
        <v>0</v>
      </c>
      <c r="AG323" s="1009">
        <v>0</v>
      </c>
      <c r="AH323" s="1009">
        <v>0</v>
      </c>
    </row>
    <row r="324" spans="1:34" s="1708" customFormat="1" ht="30" customHeight="1">
      <c r="A324" s="2021"/>
      <c r="B324" s="1011" t="s">
        <v>1538</v>
      </c>
      <c r="C324" s="1009">
        <f t="shared" si="27"/>
        <v>0</v>
      </c>
      <c r="D324" s="1009">
        <v>0</v>
      </c>
      <c r="E324" s="1009">
        <v>0</v>
      </c>
      <c r="F324" s="1009">
        <v>0</v>
      </c>
      <c r="G324" s="1009">
        <v>0</v>
      </c>
      <c r="H324" s="1009">
        <v>0</v>
      </c>
      <c r="I324" s="1009">
        <v>0</v>
      </c>
      <c r="J324" s="1009">
        <v>0</v>
      </c>
      <c r="K324" s="1009">
        <v>0</v>
      </c>
      <c r="L324" s="1009">
        <v>0</v>
      </c>
      <c r="M324" s="1009">
        <v>0</v>
      </c>
      <c r="N324" s="1009">
        <v>0</v>
      </c>
      <c r="O324" s="1009">
        <v>0</v>
      </c>
      <c r="P324" s="1009">
        <v>0</v>
      </c>
      <c r="Q324" s="1009">
        <v>0</v>
      </c>
      <c r="R324" s="1009">
        <v>0</v>
      </c>
      <c r="S324" s="1009">
        <v>0</v>
      </c>
      <c r="T324" s="1009">
        <v>0</v>
      </c>
      <c r="U324" s="1009">
        <v>0</v>
      </c>
      <c r="V324" s="1009">
        <v>0</v>
      </c>
      <c r="W324" s="1009">
        <v>0</v>
      </c>
      <c r="X324" s="1009">
        <v>0</v>
      </c>
      <c r="Y324" s="1009">
        <v>0</v>
      </c>
      <c r="Z324" s="1009">
        <v>0</v>
      </c>
      <c r="AA324" s="1009">
        <v>0</v>
      </c>
      <c r="AB324" s="1009">
        <v>0</v>
      </c>
      <c r="AC324" s="1009">
        <v>0</v>
      </c>
      <c r="AD324" s="1009">
        <v>0</v>
      </c>
      <c r="AE324" s="1009">
        <v>0</v>
      </c>
      <c r="AF324" s="1009">
        <v>0</v>
      </c>
      <c r="AG324" s="1009">
        <v>0</v>
      </c>
      <c r="AH324" s="1009">
        <v>0</v>
      </c>
    </row>
    <row r="325" spans="1:34" ht="19.5" customHeight="1">
      <c r="A325" s="2021"/>
      <c r="B325" s="1249" t="s">
        <v>952</v>
      </c>
      <c r="C325" s="1009">
        <f t="shared" si="27"/>
        <v>0</v>
      </c>
      <c r="D325" s="1009"/>
      <c r="E325" s="1009"/>
      <c r="F325" s="1009"/>
      <c r="G325" s="1009"/>
      <c r="H325" s="1009"/>
      <c r="I325" s="1009"/>
      <c r="J325" s="1009"/>
      <c r="K325" s="1009"/>
      <c r="L325" s="1009"/>
      <c r="M325" s="1009"/>
      <c r="N325" s="1009"/>
      <c r="O325" s="1009"/>
      <c r="P325" s="1009"/>
      <c r="Q325" s="1009"/>
      <c r="R325" s="1009"/>
      <c r="S325" s="1009"/>
      <c r="T325" s="1009"/>
      <c r="U325" s="1009"/>
      <c r="V325" s="1009"/>
      <c r="W325" s="1009"/>
      <c r="X325" s="1009"/>
      <c r="Y325" s="1009">
        <v>0</v>
      </c>
      <c r="Z325" s="1009">
        <v>0</v>
      </c>
      <c r="AA325" s="1009">
        <v>0</v>
      </c>
      <c r="AB325" s="1009">
        <v>0</v>
      </c>
      <c r="AC325" s="1009">
        <v>0</v>
      </c>
      <c r="AD325" s="1009">
        <v>0</v>
      </c>
      <c r="AE325" s="1009">
        <v>0</v>
      </c>
      <c r="AF325" s="1009">
        <v>0</v>
      </c>
      <c r="AG325" s="1009">
        <v>0</v>
      </c>
      <c r="AH325" s="1009">
        <v>0</v>
      </c>
    </row>
    <row r="326" spans="1:34" ht="19.5" customHeight="1">
      <c r="A326" s="2391" t="s">
        <v>815</v>
      </c>
      <c r="B326" s="1007" t="s">
        <v>41</v>
      </c>
      <c r="C326" s="1370">
        <f t="shared" si="27"/>
        <v>34232.629999999997</v>
      </c>
      <c r="D326" s="1007">
        <f>SUM('유성구 배수관'!D327:'유성구 배수관'!D348)</f>
        <v>7528.78</v>
      </c>
      <c r="E326" s="1007">
        <f>SUM('유성구 배수관'!E327:'유성구 배수관'!E348)</f>
        <v>7.77</v>
      </c>
      <c r="F326" s="1007">
        <f>SUM('유성구 배수관'!F327:'유성구 배수관'!F348)</f>
        <v>112.19000000000001</v>
      </c>
      <c r="G326" s="1007">
        <f>SUM('유성구 배수관'!G327:'유성구 배수관'!G348)</f>
        <v>970.63999999999987</v>
      </c>
      <c r="H326" s="1007">
        <f>SUM('유성구 배수관'!H327:'유성구 배수관'!H348)</f>
        <v>351.7</v>
      </c>
      <c r="I326" s="1007">
        <f>SUM('유성구 배수관'!I327:'유성구 배수관'!I348)</f>
        <v>46.25</v>
      </c>
      <c r="J326" s="1007">
        <f>SUM('유성구 배수관'!J327:'유성구 배수관'!J348)</f>
        <v>3253.9899999999993</v>
      </c>
      <c r="K326" s="1007">
        <f>SUM('유성구 배수관'!K327:'유성구 배수관'!K348)</f>
        <v>1463.16</v>
      </c>
      <c r="L326" s="1007">
        <f>SUM('유성구 배수관'!L327:'유성구 배수관'!L348)</f>
        <v>298.17</v>
      </c>
      <c r="M326" s="1007">
        <f>SUM('유성구 배수관'!M327:'유성구 배수관'!M348)</f>
        <v>1994.4</v>
      </c>
      <c r="N326" s="1007">
        <f>SUM('유성구 배수관'!N327:'유성구 배수관'!N348)</f>
        <v>0</v>
      </c>
      <c r="O326" s="1007">
        <f>SUM('유성구 배수관'!O327:'유성구 배수관'!O348)</f>
        <v>1126.48</v>
      </c>
      <c r="P326" s="1007">
        <f>SUM('유성구 배수관'!P327:'유성구 배수관'!P348)</f>
        <v>1590.1</v>
      </c>
      <c r="Q326" s="1007">
        <f>SUM('유성구 배수관'!Q327:'유성구 배수관'!Q348)</f>
        <v>0</v>
      </c>
      <c r="R326" s="1007">
        <f>SUM('유성구 배수관'!R327:'유성구 배수관'!R348)</f>
        <v>87.95</v>
      </c>
      <c r="S326" s="1007">
        <f>SUM('유성구 배수관'!S327:'유성구 배수관'!S348)</f>
        <v>666.7700000000001</v>
      </c>
      <c r="T326" s="1007">
        <f>SUM('유성구 배수관'!T327:'유성구 배수관'!T348)</f>
        <v>1073.51</v>
      </c>
      <c r="U326" s="1007">
        <f>SUM('유성구 배수관'!U327:'유성구 배수관'!U348)</f>
        <v>0</v>
      </c>
      <c r="V326" s="1007">
        <f>SUM('유성구 배수관'!V327:'유성구 배수관'!V348)</f>
        <v>1065.46</v>
      </c>
      <c r="W326" s="1007">
        <f>SUM('유성구 배수관'!W327:'유성구 배수관'!W348)</f>
        <v>1732.1299999999997</v>
      </c>
      <c r="X326" s="1007">
        <f>SUM('유성구 배수관'!X327:'유성구 배수관'!X348)</f>
        <v>139.23000000000002</v>
      </c>
      <c r="Y326" s="1007">
        <f>SUM('유성구 배수관'!Y327:'유성구 배수관'!Y348)</f>
        <v>0</v>
      </c>
      <c r="Z326" s="1007">
        <f>SUM('유성구 배수관'!Z327:'유성구 배수관'!Z348)</f>
        <v>0</v>
      </c>
      <c r="AA326" s="1007">
        <f>SUM('유성구 배수관'!AA327:'유성구 배수관'!AA348)</f>
        <v>2136.29</v>
      </c>
      <c r="AB326" s="1007">
        <f>SUM('유성구 배수관'!AB327:'유성구 배수관'!AB348)</f>
        <v>0</v>
      </c>
      <c r="AC326" s="1007">
        <f>SUM('유성구 배수관'!AC327:'유성구 배수관'!AC348)</f>
        <v>843</v>
      </c>
      <c r="AD326" s="1007">
        <f>SUM('유성구 배수관'!AD327:'유성구 배수관'!AD348)</f>
        <v>947.77</v>
      </c>
      <c r="AE326" s="1007">
        <f>SUM('유성구 배수관'!AE327:'유성구 배수관'!AE348)</f>
        <v>266.08999999999997</v>
      </c>
      <c r="AF326" s="1007">
        <f>SUM('유성구 배수관'!AF327:'유성구 배수관'!AF348)</f>
        <v>4632.3900000000003</v>
      </c>
      <c r="AG326" s="1007">
        <f>SUM('유성구 배수관'!AG327:'유성구 배수관'!AG348)</f>
        <v>1397.6499999999999</v>
      </c>
      <c r="AH326" s="1007">
        <f>SUM('유성구 배수관'!AH327:'유성구 배수관'!AH348)</f>
        <v>500.76</v>
      </c>
    </row>
    <row r="327" spans="1:34" ht="19.5" customHeight="1">
      <c r="A327" s="2391" t="s">
        <v>815</v>
      </c>
      <c r="B327" s="989" t="s">
        <v>951</v>
      </c>
      <c r="C327" s="1009">
        <f t="shared" si="27"/>
        <v>6524.3700000000008</v>
      </c>
      <c r="D327" s="1009"/>
      <c r="E327" s="1009"/>
      <c r="F327" s="1009"/>
      <c r="G327" s="1009"/>
      <c r="H327" s="1009"/>
      <c r="I327" s="1009"/>
      <c r="J327" s="1009"/>
      <c r="K327" s="1009"/>
      <c r="L327" s="1009"/>
      <c r="M327" s="1009"/>
      <c r="N327" s="1009"/>
      <c r="O327" s="1009"/>
      <c r="P327" s="1009"/>
      <c r="Q327" s="1009"/>
      <c r="R327" s="1009"/>
      <c r="S327" s="1009"/>
      <c r="T327" s="1009"/>
      <c r="U327" s="1009"/>
      <c r="V327" s="1009"/>
      <c r="W327" s="1009"/>
      <c r="X327" s="1009"/>
      <c r="Y327" s="1009">
        <v>0</v>
      </c>
      <c r="Z327" s="1009">
        <v>0</v>
      </c>
      <c r="AA327" s="1009">
        <v>0</v>
      </c>
      <c r="AB327" s="1009">
        <v>0</v>
      </c>
      <c r="AC327" s="1009">
        <v>0</v>
      </c>
      <c r="AD327" s="1009">
        <v>0</v>
      </c>
      <c r="AE327" s="1009">
        <v>0</v>
      </c>
      <c r="AF327" s="1009">
        <v>4626.8100000000004</v>
      </c>
      <c r="AG327" s="1009">
        <v>1396.8</v>
      </c>
      <c r="AH327" s="1009">
        <v>500.76</v>
      </c>
    </row>
    <row r="328" spans="1:34" s="1707" customFormat="1" ht="32.4" customHeight="1">
      <c r="A328" s="2395"/>
      <c r="B328" s="989" t="s">
        <v>1537</v>
      </c>
      <c r="C328" s="1009">
        <f>SUM(D328:AH328)</f>
        <v>0</v>
      </c>
      <c r="D328" s="1009">
        <v>0</v>
      </c>
      <c r="E328" s="1009">
        <v>0</v>
      </c>
      <c r="F328" s="1009">
        <v>0</v>
      </c>
      <c r="G328" s="1009">
        <v>0</v>
      </c>
      <c r="H328" s="1009">
        <v>0</v>
      </c>
      <c r="I328" s="1009">
        <v>0</v>
      </c>
      <c r="J328" s="1009">
        <v>0</v>
      </c>
      <c r="K328" s="1009">
        <v>0</v>
      </c>
      <c r="L328" s="1009">
        <v>0</v>
      </c>
      <c r="M328" s="1009">
        <v>0</v>
      </c>
      <c r="N328" s="1009">
        <v>0</v>
      </c>
      <c r="O328" s="1009">
        <v>0</v>
      </c>
      <c r="P328" s="1009">
        <v>0</v>
      </c>
      <c r="Q328" s="1009">
        <v>0</v>
      </c>
      <c r="R328" s="1009">
        <v>0</v>
      </c>
      <c r="S328" s="1009">
        <v>0</v>
      </c>
      <c r="T328" s="1009">
        <v>0</v>
      </c>
      <c r="U328" s="1009">
        <v>0</v>
      </c>
      <c r="V328" s="1009">
        <v>0</v>
      </c>
      <c r="W328" s="1009">
        <v>0</v>
      </c>
      <c r="X328" s="1009">
        <v>0</v>
      </c>
      <c r="Y328" s="1009">
        <v>0</v>
      </c>
      <c r="Z328" s="1009">
        <v>0</v>
      </c>
      <c r="AA328" s="1009">
        <v>0</v>
      </c>
      <c r="AB328" s="1009">
        <v>0</v>
      </c>
      <c r="AC328" s="1009">
        <v>0</v>
      </c>
      <c r="AD328" s="1009">
        <v>0</v>
      </c>
      <c r="AE328" s="1009">
        <v>0</v>
      </c>
      <c r="AF328" s="1009">
        <v>0</v>
      </c>
      <c r="AG328" s="1009">
        <v>0</v>
      </c>
      <c r="AH328" s="1009">
        <v>0</v>
      </c>
    </row>
    <row r="329" spans="1:34" ht="30" customHeight="1">
      <c r="A329" s="2021"/>
      <c r="B329" s="989" t="s">
        <v>797</v>
      </c>
      <c r="C329" s="1009">
        <f t="shared" si="27"/>
        <v>478.94999999999993</v>
      </c>
      <c r="D329" s="1009"/>
      <c r="E329" s="1372"/>
      <c r="F329" s="1372"/>
      <c r="G329" s="1372"/>
      <c r="H329" s="1372"/>
      <c r="I329" s="1372"/>
      <c r="J329" s="1372"/>
      <c r="K329" s="1372"/>
      <c r="L329" s="1372"/>
      <c r="M329" s="1372"/>
      <c r="N329" s="1372"/>
      <c r="O329" s="1372"/>
      <c r="P329" s="1372"/>
      <c r="Q329" s="1372"/>
      <c r="R329" s="1372"/>
      <c r="S329" s="1372"/>
      <c r="T329" s="1372"/>
      <c r="U329" s="1372"/>
      <c r="V329" s="1372">
        <v>24.71</v>
      </c>
      <c r="W329" s="1372">
        <v>349.71</v>
      </c>
      <c r="X329" s="1009">
        <v>104.53</v>
      </c>
      <c r="Y329" s="1009">
        <v>0</v>
      </c>
      <c r="Z329" s="1009">
        <v>0</v>
      </c>
      <c r="AA329" s="1009">
        <v>0</v>
      </c>
      <c r="AB329" s="1009">
        <v>0</v>
      </c>
      <c r="AC329" s="1009">
        <v>0</v>
      </c>
      <c r="AD329" s="1009">
        <v>0</v>
      </c>
      <c r="AE329" s="1009">
        <v>0</v>
      </c>
      <c r="AF329" s="1009">
        <v>0</v>
      </c>
      <c r="AG329" s="1009">
        <v>0</v>
      </c>
      <c r="AH329" s="1009">
        <v>0</v>
      </c>
    </row>
    <row r="330" spans="1:34" ht="30" customHeight="1">
      <c r="A330" s="2021"/>
      <c r="B330" s="989" t="s">
        <v>798</v>
      </c>
      <c r="C330" s="1009">
        <f t="shared" si="27"/>
        <v>0</v>
      </c>
      <c r="D330" s="1009"/>
      <c r="E330" s="1009"/>
      <c r="F330" s="1009"/>
      <c r="G330" s="1009"/>
      <c r="H330" s="1009"/>
      <c r="I330" s="1009"/>
      <c r="J330" s="1009"/>
      <c r="K330" s="1009"/>
      <c r="L330" s="1009"/>
      <c r="M330" s="1009"/>
      <c r="N330" s="1009"/>
      <c r="O330" s="1009"/>
      <c r="P330" s="1009"/>
      <c r="Q330" s="1009"/>
      <c r="R330" s="1009"/>
      <c r="S330" s="1009"/>
      <c r="T330" s="1009"/>
      <c r="U330" s="1009"/>
      <c r="V330" s="1009"/>
      <c r="W330" s="1009"/>
      <c r="X330" s="1009"/>
      <c r="Y330" s="1009">
        <v>0</v>
      </c>
      <c r="Z330" s="1009">
        <v>0</v>
      </c>
      <c r="AA330" s="1009">
        <v>0</v>
      </c>
      <c r="AB330" s="1009">
        <v>0</v>
      </c>
      <c r="AC330" s="1009">
        <v>0</v>
      </c>
      <c r="AD330" s="1009">
        <v>0</v>
      </c>
      <c r="AE330" s="1009">
        <v>0</v>
      </c>
      <c r="AF330" s="1009">
        <v>0</v>
      </c>
      <c r="AG330" s="1009">
        <v>0</v>
      </c>
      <c r="AH330" s="1009">
        <v>0</v>
      </c>
    </row>
    <row r="331" spans="1:34" ht="30" customHeight="1">
      <c r="A331" s="2021"/>
      <c r="B331" s="989" t="s">
        <v>780</v>
      </c>
      <c r="C331" s="1009">
        <f>SUM(D331:AH331)</f>
        <v>26237.040000000005</v>
      </c>
      <c r="D331" s="1009">
        <v>7528.78</v>
      </c>
      <c r="E331" s="1372">
        <v>7.77</v>
      </c>
      <c r="F331" s="1372">
        <v>112.19000000000001</v>
      </c>
      <c r="G331" s="1372">
        <v>970.63999999999987</v>
      </c>
      <c r="H331" s="1372">
        <v>351.7</v>
      </c>
      <c r="I331" s="1372">
        <v>46.25</v>
      </c>
      <c r="J331" s="1372">
        <v>3253.9899999999993</v>
      </c>
      <c r="K331" s="1372">
        <v>1463.16</v>
      </c>
      <c r="L331" s="1372">
        <v>298.17</v>
      </c>
      <c r="M331" s="1372">
        <v>1873.3600000000001</v>
      </c>
      <c r="N331" s="1372"/>
      <c r="O331" s="1372">
        <v>1126.48</v>
      </c>
      <c r="P331" s="1372">
        <v>1590.1</v>
      </c>
      <c r="Q331" s="1372"/>
      <c r="R331" s="1372">
        <v>87.95</v>
      </c>
      <c r="S331" s="1372">
        <v>666.7700000000001</v>
      </c>
      <c r="T331" s="1372">
        <v>1073.51</v>
      </c>
      <c r="U331" s="1372"/>
      <c r="V331" s="1372">
        <v>994.88</v>
      </c>
      <c r="W331" s="1372">
        <v>1094.3099999999997</v>
      </c>
      <c r="X331" s="1372">
        <v>34.700000000000003</v>
      </c>
      <c r="Y331" s="1372"/>
      <c r="Z331" s="1009">
        <v>0</v>
      </c>
      <c r="AA331" s="1009">
        <v>2136.29</v>
      </c>
      <c r="AB331" s="1009">
        <v>0</v>
      </c>
      <c r="AC331" s="1009">
        <v>769.91</v>
      </c>
      <c r="AD331" s="1009">
        <v>483.61</v>
      </c>
      <c r="AE331" s="1009">
        <v>266.08999999999997</v>
      </c>
      <c r="AF331" s="1009">
        <v>5.58</v>
      </c>
      <c r="AG331" s="1009">
        <v>0.85</v>
      </c>
      <c r="AH331" s="1009">
        <v>0</v>
      </c>
    </row>
    <row r="332" spans="1:34" ht="30" customHeight="1">
      <c r="A332" s="2021"/>
      <c r="B332" s="991" t="s">
        <v>781</v>
      </c>
      <c r="C332" s="1009">
        <f t="shared" si="27"/>
        <v>0</v>
      </c>
      <c r="D332" s="1009">
        <v>0</v>
      </c>
      <c r="E332" s="1009">
        <v>0</v>
      </c>
      <c r="F332" s="1009">
        <v>0</v>
      </c>
      <c r="G332" s="1009">
        <v>0</v>
      </c>
      <c r="H332" s="1009">
        <v>0</v>
      </c>
      <c r="I332" s="1009">
        <v>0</v>
      </c>
      <c r="J332" s="1009">
        <v>0</v>
      </c>
      <c r="K332" s="1009">
        <v>0</v>
      </c>
      <c r="L332" s="1009">
        <v>0</v>
      </c>
      <c r="M332" s="1009"/>
      <c r="N332" s="1009"/>
      <c r="O332" s="1009"/>
      <c r="P332" s="1009"/>
      <c r="Q332" s="1009"/>
      <c r="R332" s="1009"/>
      <c r="S332" s="1009"/>
      <c r="T332" s="1009"/>
      <c r="U332" s="1009"/>
      <c r="V332" s="1009"/>
      <c r="W332" s="1009"/>
      <c r="X332" s="1009"/>
      <c r="Y332" s="1009">
        <v>0</v>
      </c>
      <c r="Z332" s="1009">
        <v>0</v>
      </c>
      <c r="AA332" s="1009">
        <v>0</v>
      </c>
      <c r="AB332" s="1009">
        <v>0</v>
      </c>
      <c r="AC332" s="1009">
        <v>0</v>
      </c>
      <c r="AD332" s="1009">
        <v>0</v>
      </c>
      <c r="AE332" s="1009">
        <v>0</v>
      </c>
      <c r="AF332" s="1009">
        <v>0</v>
      </c>
      <c r="AG332" s="1009">
        <v>0</v>
      </c>
      <c r="AH332" s="1009">
        <v>0</v>
      </c>
    </row>
    <row r="333" spans="1:34" ht="30" customHeight="1">
      <c r="A333" s="2021"/>
      <c r="B333" s="991" t="s">
        <v>786</v>
      </c>
      <c r="C333" s="1009">
        <f t="shared" si="27"/>
        <v>0</v>
      </c>
      <c r="D333" s="1009">
        <v>0</v>
      </c>
      <c r="E333" s="1009">
        <v>0</v>
      </c>
      <c r="F333" s="1009">
        <v>0</v>
      </c>
      <c r="G333" s="1009">
        <v>0</v>
      </c>
      <c r="H333" s="1009">
        <v>0</v>
      </c>
      <c r="I333" s="1009">
        <v>0</v>
      </c>
      <c r="J333" s="1009">
        <v>0</v>
      </c>
      <c r="K333" s="1009">
        <v>0</v>
      </c>
      <c r="L333" s="1009">
        <v>0</v>
      </c>
      <c r="M333" s="1009"/>
      <c r="N333" s="1009"/>
      <c r="O333" s="1009"/>
      <c r="P333" s="1009"/>
      <c r="Q333" s="1009"/>
      <c r="R333" s="1009"/>
      <c r="S333" s="1009"/>
      <c r="T333" s="1009"/>
      <c r="U333" s="1009"/>
      <c r="V333" s="1009"/>
      <c r="W333" s="1009"/>
      <c r="X333" s="1009"/>
      <c r="Y333" s="1009">
        <v>0</v>
      </c>
      <c r="Z333" s="1009">
        <v>0</v>
      </c>
      <c r="AA333" s="1009">
        <v>0</v>
      </c>
      <c r="AB333" s="1009">
        <v>0</v>
      </c>
      <c r="AC333" s="1009">
        <v>0</v>
      </c>
      <c r="AD333" s="1009">
        <v>0</v>
      </c>
      <c r="AE333" s="1009">
        <v>0</v>
      </c>
      <c r="AF333" s="1009">
        <v>0</v>
      </c>
      <c r="AG333" s="1009">
        <v>0</v>
      </c>
      <c r="AH333" s="1009">
        <v>0</v>
      </c>
    </row>
    <row r="334" spans="1:34" ht="30" customHeight="1">
      <c r="A334" s="2021"/>
      <c r="B334" s="991" t="s">
        <v>799</v>
      </c>
      <c r="C334" s="1009">
        <f t="shared" si="27"/>
        <v>0</v>
      </c>
      <c r="D334" s="1009">
        <v>0</v>
      </c>
      <c r="E334" s="1009">
        <v>0</v>
      </c>
      <c r="F334" s="1009">
        <v>0</v>
      </c>
      <c r="G334" s="1009">
        <v>0</v>
      </c>
      <c r="H334" s="1009">
        <v>0</v>
      </c>
      <c r="I334" s="1009">
        <v>0</v>
      </c>
      <c r="J334" s="1009">
        <v>0</v>
      </c>
      <c r="K334" s="1009">
        <v>0</v>
      </c>
      <c r="L334" s="1009">
        <v>0</v>
      </c>
      <c r="M334" s="1009"/>
      <c r="N334" s="1009"/>
      <c r="O334" s="1009"/>
      <c r="P334" s="1009"/>
      <c r="Q334" s="1009"/>
      <c r="R334" s="1009"/>
      <c r="S334" s="1009"/>
      <c r="T334" s="1009"/>
      <c r="U334" s="1009"/>
      <c r="V334" s="1009"/>
      <c r="W334" s="1009"/>
      <c r="X334" s="1009"/>
      <c r="Y334" s="1009">
        <v>0</v>
      </c>
      <c r="Z334" s="1009">
        <v>0</v>
      </c>
      <c r="AA334" s="1009">
        <v>0</v>
      </c>
      <c r="AB334" s="1009">
        <v>0</v>
      </c>
      <c r="AC334" s="1009">
        <v>0</v>
      </c>
      <c r="AD334" s="1009">
        <v>0</v>
      </c>
      <c r="AE334" s="1009">
        <v>0</v>
      </c>
      <c r="AF334" s="1009">
        <v>0</v>
      </c>
      <c r="AG334" s="1009">
        <v>0</v>
      </c>
      <c r="AH334" s="1009">
        <v>0</v>
      </c>
    </row>
    <row r="335" spans="1:34" ht="30" customHeight="1">
      <c r="A335" s="2021"/>
      <c r="B335" s="991" t="s">
        <v>787</v>
      </c>
      <c r="C335" s="1009">
        <f t="shared" si="27"/>
        <v>526.86</v>
      </c>
      <c r="D335" s="1009">
        <v>0</v>
      </c>
      <c r="E335" s="1009">
        <v>0</v>
      </c>
      <c r="F335" s="1009">
        <v>0</v>
      </c>
      <c r="G335" s="1009">
        <v>0</v>
      </c>
      <c r="H335" s="1009">
        <v>0</v>
      </c>
      <c r="I335" s="1009">
        <v>0</v>
      </c>
      <c r="J335" s="1009">
        <v>0</v>
      </c>
      <c r="K335" s="1009">
        <v>0</v>
      </c>
      <c r="L335" s="1009">
        <v>0</v>
      </c>
      <c r="M335" s="1372">
        <v>121.04</v>
      </c>
      <c r="N335" s="1372"/>
      <c r="O335" s="1372"/>
      <c r="P335" s="1372"/>
      <c r="Q335" s="1372"/>
      <c r="R335" s="1372"/>
      <c r="S335" s="1372"/>
      <c r="T335" s="1372"/>
      <c r="U335" s="1372"/>
      <c r="V335" s="1372">
        <v>45.870000000000005</v>
      </c>
      <c r="W335" s="1372">
        <v>288.11</v>
      </c>
      <c r="X335" s="1372"/>
      <c r="Y335" s="1009">
        <v>0</v>
      </c>
      <c r="Z335" s="1009">
        <v>0</v>
      </c>
      <c r="AA335" s="1009">
        <v>0</v>
      </c>
      <c r="AB335" s="1009">
        <v>0</v>
      </c>
      <c r="AC335" s="1009">
        <v>71.84</v>
      </c>
      <c r="AD335" s="1009">
        <v>0</v>
      </c>
      <c r="AE335" s="1009">
        <v>0</v>
      </c>
      <c r="AF335" s="1009">
        <v>0</v>
      </c>
      <c r="AG335" s="1009">
        <v>0</v>
      </c>
      <c r="AH335" s="1009">
        <v>0</v>
      </c>
    </row>
    <row r="336" spans="1:34" s="1710" customFormat="1" ht="30" customHeight="1">
      <c r="A336" s="2021"/>
      <c r="B336" s="991" t="s">
        <v>1533</v>
      </c>
      <c r="C336" s="1009">
        <f t="shared" si="27"/>
        <v>0</v>
      </c>
      <c r="D336" s="1009">
        <v>0</v>
      </c>
      <c r="E336" s="1009">
        <v>0</v>
      </c>
      <c r="F336" s="1009">
        <v>0</v>
      </c>
      <c r="G336" s="1009">
        <v>0</v>
      </c>
      <c r="H336" s="1009">
        <v>0</v>
      </c>
      <c r="I336" s="1009">
        <v>0</v>
      </c>
      <c r="J336" s="1009">
        <v>0</v>
      </c>
      <c r="K336" s="1009">
        <v>0</v>
      </c>
      <c r="L336" s="1009">
        <v>0</v>
      </c>
      <c r="M336" s="1009">
        <v>0</v>
      </c>
      <c r="N336" s="1009">
        <v>0</v>
      </c>
      <c r="O336" s="1009">
        <v>0</v>
      </c>
      <c r="P336" s="1009">
        <v>0</v>
      </c>
      <c r="Q336" s="1009">
        <v>0</v>
      </c>
      <c r="R336" s="1009">
        <v>0</v>
      </c>
      <c r="S336" s="1009">
        <v>0</v>
      </c>
      <c r="T336" s="1009">
        <v>0</v>
      </c>
      <c r="U336" s="1009">
        <v>0</v>
      </c>
      <c r="V336" s="1009">
        <v>0</v>
      </c>
      <c r="W336" s="1009">
        <v>0</v>
      </c>
      <c r="X336" s="1009">
        <v>0</v>
      </c>
      <c r="Y336" s="1009">
        <v>0</v>
      </c>
      <c r="Z336" s="1009">
        <v>0</v>
      </c>
      <c r="AA336" s="1009">
        <v>0</v>
      </c>
      <c r="AB336" s="1009">
        <v>0</v>
      </c>
      <c r="AC336" s="1009">
        <v>0</v>
      </c>
      <c r="AD336" s="1009">
        <v>0</v>
      </c>
      <c r="AE336" s="1009">
        <v>0</v>
      </c>
      <c r="AF336" s="1009">
        <v>0</v>
      </c>
      <c r="AG336" s="1009">
        <v>0</v>
      </c>
      <c r="AH336" s="1009">
        <v>0</v>
      </c>
    </row>
    <row r="337" spans="1:34" ht="30" customHeight="1">
      <c r="A337" s="2021"/>
      <c r="B337" s="991" t="s">
        <v>800</v>
      </c>
      <c r="C337" s="1009">
        <f t="shared" si="27"/>
        <v>1.25</v>
      </c>
      <c r="D337" s="1009">
        <v>0</v>
      </c>
      <c r="E337" s="1009">
        <v>0</v>
      </c>
      <c r="F337" s="1009">
        <v>0</v>
      </c>
      <c r="G337" s="1009">
        <v>0</v>
      </c>
      <c r="H337" s="1009">
        <v>0</v>
      </c>
      <c r="I337" s="1009">
        <v>0</v>
      </c>
      <c r="J337" s="1009">
        <v>0</v>
      </c>
      <c r="K337" s="1009">
        <v>0</v>
      </c>
      <c r="L337" s="1009">
        <v>0</v>
      </c>
      <c r="M337" s="1009"/>
      <c r="N337" s="1009"/>
      <c r="O337" s="1009"/>
      <c r="P337" s="1009"/>
      <c r="Q337" s="1009"/>
      <c r="R337" s="1009"/>
      <c r="S337" s="1009"/>
      <c r="T337" s="1009"/>
      <c r="U337" s="1009"/>
      <c r="V337" s="1009"/>
      <c r="W337" s="1009"/>
      <c r="X337" s="1009"/>
      <c r="Y337" s="1009">
        <v>0</v>
      </c>
      <c r="Z337" s="1009">
        <v>0</v>
      </c>
      <c r="AA337" s="1009">
        <v>0</v>
      </c>
      <c r="AB337" s="1009">
        <v>0</v>
      </c>
      <c r="AC337" s="1009">
        <v>1.25</v>
      </c>
      <c r="AD337" s="1009">
        <v>0</v>
      </c>
      <c r="AE337" s="1009">
        <v>0</v>
      </c>
      <c r="AF337" s="1009">
        <v>0</v>
      </c>
      <c r="AG337" s="1009">
        <v>0</v>
      </c>
      <c r="AH337" s="1009">
        <v>0</v>
      </c>
    </row>
    <row r="338" spans="1:34" s="1710" customFormat="1" ht="30" customHeight="1">
      <c r="A338" s="2021"/>
      <c r="B338" s="989" t="s">
        <v>1535</v>
      </c>
      <c r="C338" s="1009">
        <f t="shared" si="27"/>
        <v>0</v>
      </c>
      <c r="D338" s="1009">
        <v>0</v>
      </c>
      <c r="E338" s="1009">
        <v>0</v>
      </c>
      <c r="F338" s="1009">
        <v>0</v>
      </c>
      <c r="G338" s="1009">
        <v>0</v>
      </c>
      <c r="H338" s="1009">
        <v>0</v>
      </c>
      <c r="I338" s="1009">
        <v>0</v>
      </c>
      <c r="J338" s="1009">
        <v>0</v>
      </c>
      <c r="K338" s="1009">
        <v>0</v>
      </c>
      <c r="L338" s="1009">
        <v>0</v>
      </c>
      <c r="M338" s="1009">
        <v>0</v>
      </c>
      <c r="N338" s="1009">
        <v>0</v>
      </c>
      <c r="O338" s="1009">
        <v>0</v>
      </c>
      <c r="P338" s="1009">
        <v>0</v>
      </c>
      <c r="Q338" s="1009">
        <v>0</v>
      </c>
      <c r="R338" s="1009">
        <v>0</v>
      </c>
      <c r="S338" s="1009">
        <v>0</v>
      </c>
      <c r="T338" s="1009">
        <v>0</v>
      </c>
      <c r="U338" s="1009">
        <v>0</v>
      </c>
      <c r="V338" s="1009">
        <v>0</v>
      </c>
      <c r="W338" s="1009">
        <v>0</v>
      </c>
      <c r="X338" s="1009">
        <v>0</v>
      </c>
      <c r="Y338" s="1009">
        <v>0</v>
      </c>
      <c r="Z338" s="1009">
        <v>0</v>
      </c>
      <c r="AA338" s="1009">
        <v>0</v>
      </c>
      <c r="AB338" s="1009">
        <v>0</v>
      </c>
      <c r="AC338" s="1009">
        <v>0</v>
      </c>
      <c r="AD338" s="1009">
        <v>0</v>
      </c>
      <c r="AE338" s="1009">
        <v>0</v>
      </c>
      <c r="AF338" s="1009">
        <v>0</v>
      </c>
      <c r="AG338" s="1009">
        <v>0</v>
      </c>
      <c r="AH338" s="1009">
        <v>0</v>
      </c>
    </row>
    <row r="339" spans="1:34" ht="30" customHeight="1">
      <c r="A339" s="2021"/>
      <c r="B339" s="995" t="s">
        <v>802</v>
      </c>
      <c r="C339" s="1009">
        <f t="shared" si="27"/>
        <v>0</v>
      </c>
      <c r="D339" s="1009">
        <v>0</v>
      </c>
      <c r="E339" s="1009">
        <v>0</v>
      </c>
      <c r="F339" s="1009">
        <v>0</v>
      </c>
      <c r="G339" s="1009">
        <v>0</v>
      </c>
      <c r="H339" s="1009">
        <v>0</v>
      </c>
      <c r="I339" s="1009">
        <v>0</v>
      </c>
      <c r="J339" s="1009">
        <v>0</v>
      </c>
      <c r="K339" s="1009">
        <v>0</v>
      </c>
      <c r="L339" s="1009">
        <v>0</v>
      </c>
      <c r="M339" s="1009"/>
      <c r="N339" s="1009"/>
      <c r="O339" s="1009"/>
      <c r="P339" s="1009"/>
      <c r="Q339" s="1009"/>
      <c r="R339" s="1009"/>
      <c r="S339" s="1009"/>
      <c r="T339" s="1009"/>
      <c r="U339" s="1009"/>
      <c r="V339" s="1009"/>
      <c r="W339" s="1009"/>
      <c r="X339" s="1009"/>
      <c r="Y339" s="1009">
        <v>0</v>
      </c>
      <c r="Z339" s="1009">
        <v>0</v>
      </c>
      <c r="AA339" s="1009">
        <v>0</v>
      </c>
      <c r="AB339" s="1009">
        <v>0</v>
      </c>
      <c r="AC339" s="1009">
        <v>0</v>
      </c>
      <c r="AD339" s="1009">
        <v>0</v>
      </c>
      <c r="AE339" s="1009">
        <v>0</v>
      </c>
      <c r="AF339" s="1009">
        <v>0</v>
      </c>
      <c r="AG339" s="1009">
        <v>0</v>
      </c>
      <c r="AH339" s="1009">
        <v>0</v>
      </c>
    </row>
    <row r="340" spans="1:34" ht="30" customHeight="1">
      <c r="A340" s="2021"/>
      <c r="B340" s="995" t="s">
        <v>803</v>
      </c>
      <c r="C340" s="1009">
        <f t="shared" si="27"/>
        <v>0</v>
      </c>
      <c r="D340" s="1009">
        <v>0</v>
      </c>
      <c r="E340" s="1009">
        <v>0</v>
      </c>
      <c r="F340" s="1009">
        <v>0</v>
      </c>
      <c r="G340" s="1009">
        <v>0</v>
      </c>
      <c r="H340" s="1009">
        <v>0</v>
      </c>
      <c r="I340" s="1009">
        <v>0</v>
      </c>
      <c r="J340" s="1009">
        <v>0</v>
      </c>
      <c r="K340" s="1009">
        <v>0</v>
      </c>
      <c r="L340" s="1009">
        <v>0</v>
      </c>
      <c r="M340" s="1009"/>
      <c r="N340" s="1009"/>
      <c r="O340" s="1009"/>
      <c r="P340" s="1009"/>
      <c r="Q340" s="1009"/>
      <c r="R340" s="1009"/>
      <c r="S340" s="1009"/>
      <c r="T340" s="1009"/>
      <c r="U340" s="1009"/>
      <c r="V340" s="1009"/>
      <c r="W340" s="1009"/>
      <c r="X340" s="1009"/>
      <c r="Y340" s="1009">
        <v>0</v>
      </c>
      <c r="Z340" s="1009">
        <v>0</v>
      </c>
      <c r="AA340" s="1009">
        <v>0</v>
      </c>
      <c r="AB340" s="1009">
        <v>0</v>
      </c>
      <c r="AC340" s="1009">
        <v>0</v>
      </c>
      <c r="AD340" s="1009">
        <v>0</v>
      </c>
      <c r="AE340" s="1009">
        <v>0</v>
      </c>
      <c r="AF340" s="1009">
        <v>0</v>
      </c>
      <c r="AG340" s="1009">
        <v>0</v>
      </c>
      <c r="AH340" s="1009">
        <v>0</v>
      </c>
    </row>
    <row r="341" spans="1:34" ht="30" customHeight="1">
      <c r="A341" s="2021"/>
      <c r="B341" s="1011" t="s">
        <v>804</v>
      </c>
      <c r="C341" s="1009">
        <f t="shared" si="27"/>
        <v>0</v>
      </c>
      <c r="D341" s="1009">
        <v>0</v>
      </c>
      <c r="E341" s="1009">
        <v>0</v>
      </c>
      <c r="F341" s="1009">
        <v>0</v>
      </c>
      <c r="G341" s="1009">
        <v>0</v>
      </c>
      <c r="H341" s="1009">
        <v>0</v>
      </c>
      <c r="I341" s="1009">
        <v>0</v>
      </c>
      <c r="J341" s="1009">
        <v>0</v>
      </c>
      <c r="K341" s="1009">
        <v>0</v>
      </c>
      <c r="L341" s="1009">
        <v>0</v>
      </c>
      <c r="M341" s="1009"/>
      <c r="N341" s="1009"/>
      <c r="O341" s="1009"/>
      <c r="P341" s="1009"/>
      <c r="Q341" s="1009"/>
      <c r="R341" s="1009"/>
      <c r="S341" s="1009"/>
      <c r="T341" s="1009"/>
      <c r="U341" s="1009"/>
      <c r="V341" s="1009"/>
      <c r="W341" s="1009"/>
      <c r="X341" s="1009"/>
      <c r="Y341" s="1009">
        <v>0</v>
      </c>
      <c r="Z341" s="1009">
        <v>0</v>
      </c>
      <c r="AA341" s="1009">
        <v>0</v>
      </c>
      <c r="AB341" s="1009">
        <v>0</v>
      </c>
      <c r="AC341" s="1009">
        <v>0</v>
      </c>
      <c r="AD341" s="1009">
        <v>0</v>
      </c>
      <c r="AE341" s="1009">
        <v>0</v>
      </c>
      <c r="AF341" s="1009">
        <v>0</v>
      </c>
      <c r="AG341" s="1009">
        <v>0</v>
      </c>
      <c r="AH341" s="1009">
        <v>0</v>
      </c>
    </row>
    <row r="342" spans="1:34" ht="30" customHeight="1">
      <c r="A342" s="2021"/>
      <c r="B342" s="1011" t="s">
        <v>805</v>
      </c>
      <c r="C342" s="1009">
        <f t="shared" si="27"/>
        <v>0</v>
      </c>
      <c r="D342" s="1009">
        <v>0</v>
      </c>
      <c r="E342" s="1009">
        <v>0</v>
      </c>
      <c r="F342" s="1009">
        <v>0</v>
      </c>
      <c r="G342" s="1009">
        <v>0</v>
      </c>
      <c r="H342" s="1009">
        <v>0</v>
      </c>
      <c r="I342" s="1009">
        <v>0</v>
      </c>
      <c r="J342" s="1009">
        <v>0</v>
      </c>
      <c r="K342" s="1009">
        <v>0</v>
      </c>
      <c r="L342" s="1009">
        <v>0</v>
      </c>
      <c r="M342" s="1009"/>
      <c r="N342" s="1009"/>
      <c r="O342" s="1009"/>
      <c r="P342" s="1009"/>
      <c r="Q342" s="1009"/>
      <c r="R342" s="1009"/>
      <c r="S342" s="1009"/>
      <c r="T342" s="1009"/>
      <c r="U342" s="1009"/>
      <c r="V342" s="1009"/>
      <c r="W342" s="1009"/>
      <c r="X342" s="1009"/>
      <c r="Y342" s="1009">
        <v>0</v>
      </c>
      <c r="Z342" s="1009">
        <v>0</v>
      </c>
      <c r="AA342" s="1009">
        <v>0</v>
      </c>
      <c r="AB342" s="1009">
        <v>0</v>
      </c>
      <c r="AC342" s="1009">
        <v>0</v>
      </c>
      <c r="AD342" s="1009">
        <v>0</v>
      </c>
      <c r="AE342" s="1009">
        <v>0</v>
      </c>
      <c r="AF342" s="1009">
        <v>0</v>
      </c>
      <c r="AG342" s="1009">
        <v>0</v>
      </c>
      <c r="AH342" s="1009">
        <v>0</v>
      </c>
    </row>
    <row r="343" spans="1:34" s="1710" customFormat="1" ht="30" customHeight="1">
      <c r="A343" s="2021"/>
      <c r="B343" s="1011" t="s">
        <v>1536</v>
      </c>
      <c r="C343" s="1009">
        <f t="shared" si="27"/>
        <v>0</v>
      </c>
      <c r="D343" s="1009">
        <v>0</v>
      </c>
      <c r="E343" s="1009">
        <v>0</v>
      </c>
      <c r="F343" s="1009">
        <v>0</v>
      </c>
      <c r="G343" s="1009">
        <v>0</v>
      </c>
      <c r="H343" s="1009">
        <v>0</v>
      </c>
      <c r="I343" s="1009">
        <v>0</v>
      </c>
      <c r="J343" s="1009">
        <v>0</v>
      </c>
      <c r="K343" s="1009">
        <v>0</v>
      </c>
      <c r="L343" s="1009">
        <v>0</v>
      </c>
      <c r="M343" s="1009">
        <v>0</v>
      </c>
      <c r="N343" s="1009">
        <v>0</v>
      </c>
      <c r="O343" s="1009">
        <v>0</v>
      </c>
      <c r="P343" s="1009">
        <v>0</v>
      </c>
      <c r="Q343" s="1009">
        <v>0</v>
      </c>
      <c r="R343" s="1009">
        <v>0</v>
      </c>
      <c r="S343" s="1009">
        <v>0</v>
      </c>
      <c r="T343" s="1009">
        <v>0</v>
      </c>
      <c r="U343" s="1009">
        <v>0</v>
      </c>
      <c r="V343" s="1009">
        <v>0</v>
      </c>
      <c r="W343" s="1009">
        <v>0</v>
      </c>
      <c r="X343" s="1009">
        <v>0</v>
      </c>
      <c r="Y343" s="1009">
        <v>0</v>
      </c>
      <c r="Z343" s="1009">
        <v>0</v>
      </c>
      <c r="AA343" s="1009">
        <v>0</v>
      </c>
      <c r="AB343" s="1009">
        <v>0</v>
      </c>
      <c r="AC343" s="1009">
        <v>0</v>
      </c>
      <c r="AD343" s="1009">
        <v>0</v>
      </c>
      <c r="AE343" s="1009">
        <v>0</v>
      </c>
      <c r="AF343" s="1009">
        <v>0</v>
      </c>
      <c r="AG343" s="1009">
        <v>0</v>
      </c>
      <c r="AH343" s="1009">
        <v>0</v>
      </c>
    </row>
    <row r="344" spans="1:34" ht="30" customHeight="1">
      <c r="A344" s="2021"/>
      <c r="B344" s="995" t="s">
        <v>807</v>
      </c>
      <c r="C344" s="1009">
        <f t="shared" si="27"/>
        <v>30.77</v>
      </c>
      <c r="D344" s="1009">
        <v>0</v>
      </c>
      <c r="E344" s="1009">
        <v>0</v>
      </c>
      <c r="F344" s="1009">
        <v>0</v>
      </c>
      <c r="G344" s="1009">
        <v>0</v>
      </c>
      <c r="H344" s="1009">
        <v>0</v>
      </c>
      <c r="I344" s="1009">
        <v>0</v>
      </c>
      <c r="J344" s="1009">
        <v>0</v>
      </c>
      <c r="K344" s="1009">
        <v>0</v>
      </c>
      <c r="L344" s="1009">
        <v>0</v>
      </c>
      <c r="M344" s="1009"/>
      <c r="N344" s="1009"/>
      <c r="O344" s="1009"/>
      <c r="P344" s="1009"/>
      <c r="Q344" s="1009"/>
      <c r="R344" s="1009"/>
      <c r="S344" s="1009"/>
      <c r="T344" s="1009"/>
      <c r="U344" s="1009"/>
      <c r="V344" s="1009"/>
      <c r="W344" s="1009"/>
      <c r="X344" s="1009"/>
      <c r="Y344" s="1009">
        <v>0</v>
      </c>
      <c r="Z344" s="1009">
        <v>0</v>
      </c>
      <c r="AA344" s="1009">
        <v>0</v>
      </c>
      <c r="AB344" s="1009">
        <v>0</v>
      </c>
      <c r="AC344" s="1009">
        <v>0</v>
      </c>
      <c r="AD344" s="1009">
        <v>30.77</v>
      </c>
      <c r="AE344" s="1009">
        <v>0</v>
      </c>
      <c r="AF344" s="1009">
        <v>0</v>
      </c>
      <c r="AG344" s="1009">
        <v>0</v>
      </c>
      <c r="AH344" s="1009">
        <v>0</v>
      </c>
    </row>
    <row r="345" spans="1:34" ht="30" customHeight="1">
      <c r="A345" s="2021"/>
      <c r="B345" s="991" t="s">
        <v>808</v>
      </c>
      <c r="C345" s="1009">
        <f t="shared" si="27"/>
        <v>433.39</v>
      </c>
      <c r="D345" s="1009">
        <v>0</v>
      </c>
      <c r="E345" s="1009">
        <v>0</v>
      </c>
      <c r="F345" s="1009">
        <v>0</v>
      </c>
      <c r="G345" s="1009">
        <v>0</v>
      </c>
      <c r="H345" s="1009">
        <v>0</v>
      </c>
      <c r="I345" s="1009">
        <v>0</v>
      </c>
      <c r="J345" s="1009">
        <v>0</v>
      </c>
      <c r="K345" s="1009">
        <v>0</v>
      </c>
      <c r="L345" s="1009">
        <v>0</v>
      </c>
      <c r="M345" s="1009"/>
      <c r="N345" s="1009"/>
      <c r="O345" s="1009"/>
      <c r="P345" s="1009"/>
      <c r="Q345" s="1009"/>
      <c r="R345" s="1009"/>
      <c r="S345" s="1009"/>
      <c r="T345" s="1009"/>
      <c r="U345" s="1009"/>
      <c r="V345" s="1009"/>
      <c r="W345" s="1009"/>
      <c r="X345" s="1009"/>
      <c r="Y345" s="1009">
        <v>0</v>
      </c>
      <c r="Z345" s="1009">
        <v>0</v>
      </c>
      <c r="AA345" s="1009">
        <v>0</v>
      </c>
      <c r="AB345" s="1009">
        <v>0</v>
      </c>
      <c r="AC345" s="1009">
        <v>0</v>
      </c>
      <c r="AD345" s="1009">
        <v>433.39</v>
      </c>
      <c r="AE345" s="1009">
        <v>0</v>
      </c>
      <c r="AF345" s="1009">
        <v>0</v>
      </c>
      <c r="AG345" s="1009">
        <v>0</v>
      </c>
      <c r="AH345" s="1009">
        <v>0</v>
      </c>
    </row>
    <row r="346" spans="1:34" ht="30" customHeight="1">
      <c r="A346" s="2021"/>
      <c r="B346" s="1011" t="s">
        <v>821</v>
      </c>
      <c r="C346" s="1009">
        <f t="shared" si="27"/>
        <v>0</v>
      </c>
      <c r="D346" s="1009">
        <v>0</v>
      </c>
      <c r="E346" s="1009">
        <v>0</v>
      </c>
      <c r="F346" s="1009">
        <v>0</v>
      </c>
      <c r="G346" s="1009">
        <v>0</v>
      </c>
      <c r="H346" s="1009">
        <v>0</v>
      </c>
      <c r="I346" s="1009">
        <v>0</v>
      </c>
      <c r="J346" s="1009">
        <v>0</v>
      </c>
      <c r="K346" s="1009">
        <v>0</v>
      </c>
      <c r="L346" s="1009">
        <v>0</v>
      </c>
      <c r="M346" s="1009"/>
      <c r="N346" s="1009"/>
      <c r="O346" s="1009"/>
      <c r="P346" s="1009"/>
      <c r="Q346" s="1009"/>
      <c r="R346" s="1009"/>
      <c r="S346" s="1009"/>
      <c r="T346" s="1009"/>
      <c r="U346" s="1009"/>
      <c r="V346" s="1009"/>
      <c r="W346" s="1009"/>
      <c r="X346" s="1009"/>
      <c r="Y346" s="1009">
        <v>0</v>
      </c>
      <c r="Z346" s="1009">
        <v>0</v>
      </c>
      <c r="AA346" s="1009">
        <v>0</v>
      </c>
      <c r="AB346" s="1009">
        <v>0</v>
      </c>
      <c r="AC346" s="1009">
        <v>0</v>
      </c>
      <c r="AD346" s="1009">
        <v>0</v>
      </c>
      <c r="AE346" s="1009">
        <v>0</v>
      </c>
      <c r="AF346" s="1009">
        <v>0</v>
      </c>
      <c r="AG346" s="1009">
        <v>0</v>
      </c>
      <c r="AH346" s="1009">
        <v>0</v>
      </c>
    </row>
    <row r="347" spans="1:34" s="1708" customFormat="1" ht="30" customHeight="1">
      <c r="A347" s="2021"/>
      <c r="B347" s="1011" t="s">
        <v>1538</v>
      </c>
      <c r="C347" s="1009">
        <f t="shared" ref="C347" si="32">SUM(D347:AH347)</f>
        <v>0</v>
      </c>
      <c r="D347" s="1009">
        <v>0</v>
      </c>
      <c r="E347" s="1009">
        <v>0</v>
      </c>
      <c r="F347" s="1009">
        <v>0</v>
      </c>
      <c r="G347" s="1009">
        <v>0</v>
      </c>
      <c r="H347" s="1009">
        <v>0</v>
      </c>
      <c r="I347" s="1009">
        <v>0</v>
      </c>
      <c r="J347" s="1009">
        <v>0</v>
      </c>
      <c r="K347" s="1009">
        <v>0</v>
      </c>
      <c r="L347" s="1009">
        <v>0</v>
      </c>
      <c r="M347" s="1009">
        <v>0</v>
      </c>
      <c r="N347" s="1009">
        <v>0</v>
      </c>
      <c r="O347" s="1009">
        <v>0</v>
      </c>
      <c r="P347" s="1009">
        <v>0</v>
      </c>
      <c r="Q347" s="1009">
        <v>0</v>
      </c>
      <c r="R347" s="1009">
        <v>0</v>
      </c>
      <c r="S347" s="1009">
        <v>0</v>
      </c>
      <c r="T347" s="1009">
        <v>0</v>
      </c>
      <c r="U347" s="1009">
        <v>0</v>
      </c>
      <c r="V347" s="1009">
        <v>0</v>
      </c>
      <c r="W347" s="1009">
        <v>0</v>
      </c>
      <c r="X347" s="1009">
        <v>0</v>
      </c>
      <c r="Y347" s="1009">
        <v>0</v>
      </c>
      <c r="Z347" s="1009">
        <v>0</v>
      </c>
      <c r="AA347" s="1009">
        <v>0</v>
      </c>
      <c r="AB347" s="1009">
        <v>0</v>
      </c>
      <c r="AC347" s="1009">
        <v>0</v>
      </c>
      <c r="AD347" s="1009">
        <v>0</v>
      </c>
      <c r="AE347" s="1009">
        <v>0</v>
      </c>
      <c r="AF347" s="1009">
        <v>0</v>
      </c>
      <c r="AG347" s="1009">
        <v>0</v>
      </c>
      <c r="AH347" s="1009">
        <v>0</v>
      </c>
    </row>
    <row r="348" spans="1:34" ht="19.5" customHeight="1">
      <c r="A348" s="2021"/>
      <c r="B348" s="1249" t="s">
        <v>952</v>
      </c>
      <c r="C348" s="1009">
        <f t="shared" si="27"/>
        <v>0</v>
      </c>
      <c r="D348" s="1009">
        <v>0</v>
      </c>
      <c r="E348" s="1009">
        <v>0</v>
      </c>
      <c r="F348" s="1009">
        <v>0</v>
      </c>
      <c r="G348" s="1009">
        <v>0</v>
      </c>
      <c r="H348" s="1009">
        <v>0</v>
      </c>
      <c r="I348" s="1009">
        <v>0</v>
      </c>
      <c r="J348" s="1009">
        <v>0</v>
      </c>
      <c r="K348" s="1009">
        <v>0</v>
      </c>
      <c r="L348" s="1009">
        <v>0</v>
      </c>
      <c r="M348" s="1009"/>
      <c r="N348" s="1009"/>
      <c r="O348" s="1009"/>
      <c r="P348" s="1009"/>
      <c r="Q348" s="1009"/>
      <c r="R348" s="1009"/>
      <c r="S348" s="1009"/>
      <c r="T348" s="1009"/>
      <c r="U348" s="1009"/>
      <c r="V348" s="1009"/>
      <c r="W348" s="1009"/>
      <c r="X348" s="1009"/>
      <c r="Y348" s="1009">
        <v>0</v>
      </c>
      <c r="Z348" s="1009">
        <v>0</v>
      </c>
      <c r="AA348" s="1009">
        <v>0</v>
      </c>
      <c r="AB348" s="1009">
        <v>0</v>
      </c>
      <c r="AC348" s="1009">
        <v>0</v>
      </c>
      <c r="AD348" s="1009">
        <v>0</v>
      </c>
      <c r="AE348" s="1009">
        <v>0</v>
      </c>
      <c r="AF348" s="1009">
        <v>0</v>
      </c>
      <c r="AG348" s="1009">
        <v>0</v>
      </c>
      <c r="AH348" s="1009">
        <v>0</v>
      </c>
    </row>
    <row r="349" spans="1:34" ht="19.5" customHeight="1">
      <c r="A349" s="2391" t="s">
        <v>816</v>
      </c>
      <c r="B349" s="1007" t="s">
        <v>41</v>
      </c>
      <c r="C349" s="1374">
        <f t="shared" si="27"/>
        <v>238.73000000000002</v>
      </c>
      <c r="D349" s="1007">
        <f>SUM('유성구 배수관'!D350:'유성구 배수관'!D371)</f>
        <v>0</v>
      </c>
      <c r="E349" s="1007">
        <f>SUM('유성구 배수관'!E350:'유성구 배수관'!E371)</f>
        <v>0</v>
      </c>
      <c r="F349" s="1007">
        <f>SUM('유성구 배수관'!F350:'유성구 배수관'!F371)</f>
        <v>0</v>
      </c>
      <c r="G349" s="1007">
        <f>SUM('유성구 배수관'!G350:'유성구 배수관'!G371)</f>
        <v>0</v>
      </c>
      <c r="H349" s="1007">
        <f>SUM('유성구 배수관'!H350:'유성구 배수관'!H371)</f>
        <v>169.59</v>
      </c>
      <c r="I349" s="1007">
        <f>SUM('유성구 배수관'!I350:'유성구 배수관'!I371)</f>
        <v>0</v>
      </c>
      <c r="J349" s="1007">
        <f>SUM('유성구 배수관'!J350:'유성구 배수관'!J371)</f>
        <v>0</v>
      </c>
      <c r="K349" s="1007">
        <f>SUM('유성구 배수관'!K350:'유성구 배수관'!K371)</f>
        <v>0</v>
      </c>
      <c r="L349" s="1007">
        <f>SUM('유성구 배수관'!L350:'유성구 배수관'!L371)</f>
        <v>0</v>
      </c>
      <c r="M349" s="1007">
        <f>SUM('유성구 배수관'!M350:'유성구 배수관'!M371)</f>
        <v>5.24</v>
      </c>
      <c r="N349" s="1007">
        <f>SUM('유성구 배수관'!N350:'유성구 배수관'!N371)</f>
        <v>0</v>
      </c>
      <c r="O349" s="1007">
        <f>SUM('유성구 배수관'!O350:'유성구 배수관'!O371)</f>
        <v>0</v>
      </c>
      <c r="P349" s="1007">
        <f>SUM('유성구 배수관'!P350:'유성구 배수관'!P371)</f>
        <v>0</v>
      </c>
      <c r="Q349" s="1007">
        <f>SUM('유성구 배수관'!Q350:'유성구 배수관'!Q371)</f>
        <v>0</v>
      </c>
      <c r="R349" s="1007">
        <f>SUM('유성구 배수관'!R350:'유성구 배수관'!R371)</f>
        <v>0</v>
      </c>
      <c r="S349" s="1007">
        <f>SUM('유성구 배수관'!S350:'유성구 배수관'!S371)</f>
        <v>0</v>
      </c>
      <c r="T349" s="1007">
        <f>SUM('유성구 배수관'!T350:'유성구 배수관'!T371)</f>
        <v>63.9</v>
      </c>
      <c r="U349" s="1007">
        <f>SUM('유성구 배수관'!U350:'유성구 배수관'!U371)</f>
        <v>0</v>
      </c>
      <c r="V349" s="1007">
        <f>SUM('유성구 배수관'!V350:'유성구 배수관'!V371)</f>
        <v>0</v>
      </c>
      <c r="W349" s="1007">
        <f>SUM('유성구 배수관'!W350:'유성구 배수관'!W371)</f>
        <v>0</v>
      </c>
      <c r="X349" s="1007">
        <f>SUM('유성구 배수관'!X350:'유성구 배수관'!X371)</f>
        <v>0</v>
      </c>
      <c r="Y349" s="1007">
        <f>SUM('유성구 배수관'!Y350:'유성구 배수관'!Y371)</f>
        <v>0</v>
      </c>
      <c r="Z349" s="1007">
        <f>SUM('유성구 배수관'!Z350:'유성구 배수관'!Z371)</f>
        <v>0</v>
      </c>
      <c r="AA349" s="1007">
        <f>SUM('유성구 배수관'!AA350:'유성구 배수관'!AA371)</f>
        <v>0</v>
      </c>
      <c r="AB349" s="1007">
        <f>SUM('유성구 배수관'!AB350:'유성구 배수관'!AB371)</f>
        <v>0</v>
      </c>
      <c r="AC349" s="1007">
        <f>SUM('유성구 배수관'!AC350:'유성구 배수관'!AC371)</f>
        <v>0</v>
      </c>
      <c r="AD349" s="1007">
        <f>SUM('유성구 배수관'!AD350:'유성구 배수관'!AD371)</f>
        <v>0</v>
      </c>
      <c r="AE349" s="1007">
        <f>SUM('유성구 배수관'!AE350:'유성구 배수관'!AE371)</f>
        <v>0</v>
      </c>
      <c r="AF349" s="1007">
        <f>SUM('유성구 배수관'!AF350:'유성구 배수관'!AF371)</f>
        <v>0</v>
      </c>
      <c r="AG349" s="1007">
        <f>SUM('유성구 배수관'!AG350:'유성구 배수관'!AG371)</f>
        <v>0</v>
      </c>
      <c r="AH349" s="1007">
        <f>SUM('유성구 배수관'!AH350:'유성구 배수관'!AH371)</f>
        <v>0</v>
      </c>
    </row>
    <row r="350" spans="1:34" ht="19.5" customHeight="1">
      <c r="A350" s="2391" t="s">
        <v>816</v>
      </c>
      <c r="B350" s="989" t="s">
        <v>951</v>
      </c>
      <c r="C350" s="1009">
        <f t="shared" si="27"/>
        <v>0</v>
      </c>
      <c r="D350" s="1009">
        <v>0</v>
      </c>
      <c r="E350" s="1009">
        <v>0</v>
      </c>
      <c r="F350" s="1009">
        <v>0</v>
      </c>
      <c r="G350" s="1009">
        <v>0</v>
      </c>
      <c r="H350" s="1009">
        <v>0</v>
      </c>
      <c r="I350" s="1009">
        <v>0</v>
      </c>
      <c r="J350" s="1009">
        <v>0</v>
      </c>
      <c r="K350" s="1009">
        <v>0</v>
      </c>
      <c r="L350" s="1009">
        <v>0</v>
      </c>
      <c r="M350" s="1009">
        <v>0</v>
      </c>
      <c r="N350" s="1009">
        <v>0</v>
      </c>
      <c r="O350" s="1009">
        <v>0</v>
      </c>
      <c r="P350" s="1009">
        <v>0</v>
      </c>
      <c r="Q350" s="1009">
        <v>0</v>
      </c>
      <c r="R350" s="1009">
        <v>0</v>
      </c>
      <c r="S350" s="1009">
        <v>0</v>
      </c>
      <c r="T350" s="1009">
        <v>0</v>
      </c>
      <c r="U350" s="1009">
        <v>0</v>
      </c>
      <c r="V350" s="1009">
        <v>0</v>
      </c>
      <c r="W350" s="1009">
        <v>0</v>
      </c>
      <c r="X350" s="1009">
        <v>0</v>
      </c>
      <c r="Y350" s="1009">
        <v>0</v>
      </c>
      <c r="Z350" s="1009">
        <v>0</v>
      </c>
      <c r="AA350" s="1009">
        <v>0</v>
      </c>
      <c r="AB350" s="1009">
        <v>0</v>
      </c>
      <c r="AC350" s="1009">
        <v>0</v>
      </c>
      <c r="AD350" s="1009">
        <v>0</v>
      </c>
      <c r="AE350" s="1009">
        <v>0</v>
      </c>
      <c r="AF350" s="1009">
        <v>0</v>
      </c>
      <c r="AG350" s="1009">
        <v>0</v>
      </c>
      <c r="AH350" s="1009">
        <v>0</v>
      </c>
    </row>
    <row r="351" spans="1:34" s="1707" customFormat="1" ht="32.4" customHeight="1">
      <c r="A351" s="2395"/>
      <c r="B351" s="989" t="s">
        <v>1537</v>
      </c>
      <c r="C351" s="1009">
        <f>SUM(D351:AH351)</f>
        <v>0</v>
      </c>
      <c r="D351" s="1009">
        <v>0</v>
      </c>
      <c r="E351" s="1009">
        <v>0</v>
      </c>
      <c r="F351" s="1009">
        <v>0</v>
      </c>
      <c r="G351" s="1009">
        <v>0</v>
      </c>
      <c r="H351" s="1009">
        <v>0</v>
      </c>
      <c r="I351" s="1009">
        <v>0</v>
      </c>
      <c r="J351" s="1009">
        <v>0</v>
      </c>
      <c r="K351" s="1009">
        <v>0</v>
      </c>
      <c r="L351" s="1009">
        <v>0</v>
      </c>
      <c r="M351" s="1009">
        <v>0</v>
      </c>
      <c r="N351" s="1009">
        <v>0</v>
      </c>
      <c r="O351" s="1009">
        <v>0</v>
      </c>
      <c r="P351" s="1009">
        <v>0</v>
      </c>
      <c r="Q351" s="1009">
        <v>0</v>
      </c>
      <c r="R351" s="1009">
        <v>0</v>
      </c>
      <c r="S351" s="1009">
        <v>0</v>
      </c>
      <c r="T351" s="1009">
        <v>0</v>
      </c>
      <c r="U351" s="1009">
        <v>0</v>
      </c>
      <c r="V351" s="1009">
        <v>0</v>
      </c>
      <c r="W351" s="1009">
        <v>0</v>
      </c>
      <c r="X351" s="1009">
        <v>0</v>
      </c>
      <c r="Y351" s="1009">
        <v>0</v>
      </c>
      <c r="Z351" s="1009">
        <v>0</v>
      </c>
      <c r="AA351" s="1009">
        <v>0</v>
      </c>
      <c r="AB351" s="1009">
        <v>0</v>
      </c>
      <c r="AC351" s="1009">
        <v>0</v>
      </c>
      <c r="AD351" s="1009">
        <v>0</v>
      </c>
      <c r="AE351" s="1009">
        <v>0</v>
      </c>
      <c r="AF351" s="1009">
        <v>0</v>
      </c>
      <c r="AG351" s="1009">
        <v>0</v>
      </c>
      <c r="AH351" s="1009">
        <v>0</v>
      </c>
    </row>
    <row r="352" spans="1:34" ht="30" customHeight="1">
      <c r="A352" s="2021"/>
      <c r="B352" s="989" t="s">
        <v>797</v>
      </c>
      <c r="C352" s="1009">
        <f t="shared" si="27"/>
        <v>0</v>
      </c>
      <c r="D352" s="1009">
        <v>0</v>
      </c>
      <c r="E352" s="1009">
        <v>0</v>
      </c>
      <c r="F352" s="1009">
        <v>0</v>
      </c>
      <c r="G352" s="1009">
        <v>0</v>
      </c>
      <c r="H352" s="1009">
        <v>0</v>
      </c>
      <c r="I352" s="1009">
        <v>0</v>
      </c>
      <c r="J352" s="1009">
        <v>0</v>
      </c>
      <c r="K352" s="1009">
        <v>0</v>
      </c>
      <c r="L352" s="1009">
        <v>0</v>
      </c>
      <c r="M352" s="1009">
        <v>0</v>
      </c>
      <c r="N352" s="1009">
        <v>0</v>
      </c>
      <c r="O352" s="1009">
        <v>0</v>
      </c>
      <c r="P352" s="1009">
        <v>0</v>
      </c>
      <c r="Q352" s="1009">
        <v>0</v>
      </c>
      <c r="R352" s="1009">
        <v>0</v>
      </c>
      <c r="S352" s="1009">
        <v>0</v>
      </c>
      <c r="T352" s="1009">
        <v>0</v>
      </c>
      <c r="U352" s="1009">
        <v>0</v>
      </c>
      <c r="V352" s="1009">
        <v>0</v>
      </c>
      <c r="W352" s="1009">
        <v>0</v>
      </c>
      <c r="X352" s="1009">
        <v>0</v>
      </c>
      <c r="Y352" s="1009">
        <v>0</v>
      </c>
      <c r="Z352" s="1009">
        <v>0</v>
      </c>
      <c r="AA352" s="1009">
        <v>0</v>
      </c>
      <c r="AB352" s="1009">
        <v>0</v>
      </c>
      <c r="AC352" s="1009">
        <v>0</v>
      </c>
      <c r="AD352" s="1009">
        <v>0</v>
      </c>
      <c r="AE352" s="1009">
        <v>0</v>
      </c>
      <c r="AF352" s="1009">
        <v>0</v>
      </c>
      <c r="AG352" s="1009">
        <v>0</v>
      </c>
      <c r="AH352" s="1009">
        <v>0</v>
      </c>
    </row>
    <row r="353" spans="1:34" ht="30" customHeight="1">
      <c r="A353" s="2021"/>
      <c r="B353" s="989" t="s">
        <v>798</v>
      </c>
      <c r="C353" s="1009">
        <f t="shared" si="27"/>
        <v>0</v>
      </c>
      <c r="D353" s="1009">
        <v>0</v>
      </c>
      <c r="E353" s="1009">
        <v>0</v>
      </c>
      <c r="F353" s="1009">
        <v>0</v>
      </c>
      <c r="G353" s="1009">
        <v>0</v>
      </c>
      <c r="H353" s="1009">
        <v>0</v>
      </c>
      <c r="I353" s="1009">
        <v>0</v>
      </c>
      <c r="J353" s="1009">
        <v>0</v>
      </c>
      <c r="K353" s="1009">
        <v>0</v>
      </c>
      <c r="L353" s="1009">
        <v>0</v>
      </c>
      <c r="M353" s="1009">
        <v>0</v>
      </c>
      <c r="N353" s="1009">
        <v>0</v>
      </c>
      <c r="O353" s="1009">
        <v>0</v>
      </c>
      <c r="P353" s="1009">
        <v>0</v>
      </c>
      <c r="Q353" s="1009">
        <v>0</v>
      </c>
      <c r="R353" s="1009">
        <v>0</v>
      </c>
      <c r="S353" s="1009">
        <v>0</v>
      </c>
      <c r="T353" s="1009">
        <v>0</v>
      </c>
      <c r="U353" s="1009">
        <v>0</v>
      </c>
      <c r="V353" s="1009">
        <v>0</v>
      </c>
      <c r="W353" s="1009">
        <v>0</v>
      </c>
      <c r="X353" s="1009">
        <v>0</v>
      </c>
      <c r="Y353" s="1009">
        <v>0</v>
      </c>
      <c r="Z353" s="1009">
        <v>0</v>
      </c>
      <c r="AA353" s="1009">
        <v>0</v>
      </c>
      <c r="AB353" s="1009">
        <v>0</v>
      </c>
      <c r="AC353" s="1009">
        <v>0</v>
      </c>
      <c r="AD353" s="1009">
        <v>0</v>
      </c>
      <c r="AE353" s="1009">
        <v>0</v>
      </c>
      <c r="AF353" s="1009">
        <v>0</v>
      </c>
      <c r="AG353" s="1009">
        <v>0</v>
      </c>
      <c r="AH353" s="1009">
        <v>0</v>
      </c>
    </row>
    <row r="354" spans="1:34" ht="30" customHeight="1">
      <c r="A354" s="2021"/>
      <c r="B354" s="989" t="s">
        <v>780</v>
      </c>
      <c r="C354" s="1009">
        <f t="shared" si="27"/>
        <v>0</v>
      </c>
      <c r="D354" s="1009">
        <v>0</v>
      </c>
      <c r="E354" s="1009">
        <v>0</v>
      </c>
      <c r="F354" s="1009">
        <v>0</v>
      </c>
      <c r="G354" s="1009">
        <v>0</v>
      </c>
      <c r="H354" s="1009">
        <v>0</v>
      </c>
      <c r="I354" s="1009">
        <v>0</v>
      </c>
      <c r="J354" s="1009">
        <v>0</v>
      </c>
      <c r="K354" s="1009">
        <v>0</v>
      </c>
      <c r="L354" s="1009">
        <v>0</v>
      </c>
      <c r="M354" s="1009">
        <v>0</v>
      </c>
      <c r="N354" s="1009">
        <v>0</v>
      </c>
      <c r="O354" s="1009">
        <v>0</v>
      </c>
      <c r="P354" s="1009">
        <v>0</v>
      </c>
      <c r="Q354" s="1009">
        <v>0</v>
      </c>
      <c r="R354" s="1009">
        <v>0</v>
      </c>
      <c r="S354" s="1009">
        <v>0</v>
      </c>
      <c r="T354" s="1009">
        <v>0</v>
      </c>
      <c r="U354" s="1009">
        <v>0</v>
      </c>
      <c r="V354" s="1009">
        <v>0</v>
      </c>
      <c r="W354" s="1009">
        <v>0</v>
      </c>
      <c r="X354" s="1009">
        <v>0</v>
      </c>
      <c r="Y354" s="1009">
        <v>0</v>
      </c>
      <c r="Z354" s="1009">
        <v>0</v>
      </c>
      <c r="AA354" s="1009">
        <v>0</v>
      </c>
      <c r="AB354" s="1009">
        <v>0</v>
      </c>
      <c r="AC354" s="1009">
        <v>0</v>
      </c>
      <c r="AD354" s="1009">
        <v>0</v>
      </c>
      <c r="AE354" s="1009">
        <v>0</v>
      </c>
      <c r="AF354" s="1009">
        <v>0</v>
      </c>
      <c r="AG354" s="1009">
        <v>0</v>
      </c>
      <c r="AH354" s="1009">
        <v>0</v>
      </c>
    </row>
    <row r="355" spans="1:34" ht="30" customHeight="1">
      <c r="A355" s="2021"/>
      <c r="B355" s="991" t="s">
        <v>781</v>
      </c>
      <c r="C355" s="1009">
        <f t="shared" si="27"/>
        <v>233.49</v>
      </c>
      <c r="D355" s="1009">
        <v>0</v>
      </c>
      <c r="E355" s="1009">
        <v>0</v>
      </c>
      <c r="F355" s="1009">
        <v>0</v>
      </c>
      <c r="G355" s="1009">
        <v>0</v>
      </c>
      <c r="H355" s="1009">
        <v>169.59</v>
      </c>
      <c r="I355" s="1009">
        <v>0</v>
      </c>
      <c r="J355" s="1009">
        <v>0</v>
      </c>
      <c r="K355" s="1009">
        <v>0</v>
      </c>
      <c r="L355" s="1009">
        <v>0</v>
      </c>
      <c r="M355" s="1009">
        <v>0</v>
      </c>
      <c r="N355" s="1009">
        <v>0</v>
      </c>
      <c r="O355" s="1009">
        <v>0</v>
      </c>
      <c r="P355" s="1009">
        <v>0</v>
      </c>
      <c r="Q355" s="1009">
        <v>0</v>
      </c>
      <c r="R355" s="1009">
        <v>0</v>
      </c>
      <c r="S355" s="1009">
        <v>0</v>
      </c>
      <c r="T355" s="1009">
        <v>63.9</v>
      </c>
      <c r="U355" s="1009">
        <v>0</v>
      </c>
      <c r="V355" s="1009">
        <v>0</v>
      </c>
      <c r="W355" s="1009">
        <v>0</v>
      </c>
      <c r="X355" s="1009">
        <v>0</v>
      </c>
      <c r="Y355" s="1009">
        <v>0</v>
      </c>
      <c r="Z355" s="1009">
        <v>0</v>
      </c>
      <c r="AA355" s="1009">
        <v>0</v>
      </c>
      <c r="AB355" s="1009">
        <v>0</v>
      </c>
      <c r="AC355" s="1009">
        <v>0</v>
      </c>
      <c r="AD355" s="1009">
        <v>0</v>
      </c>
      <c r="AE355" s="1009">
        <v>0</v>
      </c>
      <c r="AF355" s="1009">
        <v>0</v>
      </c>
      <c r="AG355" s="1009">
        <v>0</v>
      </c>
      <c r="AH355" s="1009">
        <v>0</v>
      </c>
    </row>
    <row r="356" spans="1:34" ht="30" customHeight="1">
      <c r="A356" s="2021"/>
      <c r="B356" s="991" t="s">
        <v>786</v>
      </c>
      <c r="C356" s="1009">
        <f t="shared" ref="C356:C437" si="33">SUM(D356:AH356)</f>
        <v>0</v>
      </c>
      <c r="D356" s="1009">
        <v>0</v>
      </c>
      <c r="E356" s="1009">
        <v>0</v>
      </c>
      <c r="F356" s="1009">
        <v>0</v>
      </c>
      <c r="G356" s="1009">
        <v>0</v>
      </c>
      <c r="H356" s="1009">
        <v>0</v>
      </c>
      <c r="I356" s="1009">
        <v>0</v>
      </c>
      <c r="J356" s="1009">
        <v>0</v>
      </c>
      <c r="K356" s="1009">
        <v>0</v>
      </c>
      <c r="L356" s="1009">
        <v>0</v>
      </c>
      <c r="M356" s="1009">
        <v>0</v>
      </c>
      <c r="N356" s="1009">
        <v>0</v>
      </c>
      <c r="O356" s="1009">
        <v>0</v>
      </c>
      <c r="P356" s="1009">
        <v>0</v>
      </c>
      <c r="Q356" s="1009">
        <v>0</v>
      </c>
      <c r="R356" s="1009">
        <v>0</v>
      </c>
      <c r="S356" s="1009">
        <v>0</v>
      </c>
      <c r="T356" s="1009">
        <v>0</v>
      </c>
      <c r="U356" s="1009">
        <v>0</v>
      </c>
      <c r="V356" s="1009">
        <v>0</v>
      </c>
      <c r="W356" s="1009">
        <v>0</v>
      </c>
      <c r="X356" s="1009">
        <v>0</v>
      </c>
      <c r="Y356" s="1009">
        <v>0</v>
      </c>
      <c r="Z356" s="1009">
        <v>0</v>
      </c>
      <c r="AA356" s="1009">
        <v>0</v>
      </c>
      <c r="AB356" s="1009">
        <v>0</v>
      </c>
      <c r="AC356" s="1009">
        <v>0</v>
      </c>
      <c r="AD356" s="1009">
        <v>0</v>
      </c>
      <c r="AE356" s="1009">
        <v>0</v>
      </c>
      <c r="AF356" s="1009">
        <v>0</v>
      </c>
      <c r="AG356" s="1009">
        <v>0</v>
      </c>
      <c r="AH356" s="1009">
        <v>0</v>
      </c>
    </row>
    <row r="357" spans="1:34" ht="30" customHeight="1">
      <c r="A357" s="2021"/>
      <c r="B357" s="991" t="s">
        <v>799</v>
      </c>
      <c r="C357" s="1009">
        <f t="shared" si="33"/>
        <v>0</v>
      </c>
      <c r="D357" s="1009">
        <v>0</v>
      </c>
      <c r="E357" s="1009">
        <v>0</v>
      </c>
      <c r="F357" s="1009">
        <v>0</v>
      </c>
      <c r="G357" s="1009">
        <v>0</v>
      </c>
      <c r="H357" s="1009">
        <v>0</v>
      </c>
      <c r="I357" s="1009">
        <v>0</v>
      </c>
      <c r="J357" s="1009">
        <v>0</v>
      </c>
      <c r="K357" s="1009">
        <v>0</v>
      </c>
      <c r="L357" s="1009">
        <v>0</v>
      </c>
      <c r="M357" s="1009">
        <v>0</v>
      </c>
      <c r="N357" s="1009">
        <v>0</v>
      </c>
      <c r="O357" s="1009">
        <v>0</v>
      </c>
      <c r="P357" s="1009">
        <v>0</v>
      </c>
      <c r="Q357" s="1009">
        <v>0</v>
      </c>
      <c r="R357" s="1009">
        <v>0</v>
      </c>
      <c r="S357" s="1009">
        <v>0</v>
      </c>
      <c r="T357" s="1009">
        <v>0</v>
      </c>
      <c r="U357" s="1009">
        <v>0</v>
      </c>
      <c r="V357" s="1009">
        <v>0</v>
      </c>
      <c r="W357" s="1009">
        <v>0</v>
      </c>
      <c r="X357" s="1009">
        <v>0</v>
      </c>
      <c r="Y357" s="1009">
        <v>0</v>
      </c>
      <c r="Z357" s="1009">
        <v>0</v>
      </c>
      <c r="AA357" s="1009">
        <v>0</v>
      </c>
      <c r="AB357" s="1009">
        <v>0</v>
      </c>
      <c r="AC357" s="1009">
        <v>0</v>
      </c>
      <c r="AD357" s="1009">
        <v>0</v>
      </c>
      <c r="AE357" s="1009">
        <v>0</v>
      </c>
      <c r="AF357" s="1009">
        <v>0</v>
      </c>
      <c r="AG357" s="1009">
        <v>0</v>
      </c>
      <c r="AH357" s="1009">
        <v>0</v>
      </c>
    </row>
    <row r="358" spans="1:34" ht="30" customHeight="1">
      <c r="A358" s="2021"/>
      <c r="B358" s="991" t="s">
        <v>787</v>
      </c>
      <c r="C358" s="1009">
        <f t="shared" si="33"/>
        <v>5.24</v>
      </c>
      <c r="D358" s="1009">
        <v>0</v>
      </c>
      <c r="E358" s="1009">
        <v>0</v>
      </c>
      <c r="F358" s="1009">
        <v>0</v>
      </c>
      <c r="G358" s="1009">
        <v>0</v>
      </c>
      <c r="H358" s="1009">
        <v>0</v>
      </c>
      <c r="I358" s="1009">
        <v>0</v>
      </c>
      <c r="J358" s="1009">
        <v>0</v>
      </c>
      <c r="K358" s="1009">
        <v>0</v>
      </c>
      <c r="L358" s="1009">
        <v>0</v>
      </c>
      <c r="M358" s="1009">
        <v>5.24</v>
      </c>
      <c r="N358" s="1009">
        <v>0</v>
      </c>
      <c r="O358" s="1009">
        <v>0</v>
      </c>
      <c r="P358" s="1009">
        <v>0</v>
      </c>
      <c r="Q358" s="1009">
        <v>0</v>
      </c>
      <c r="R358" s="1009">
        <v>0</v>
      </c>
      <c r="S358" s="1009">
        <v>0</v>
      </c>
      <c r="T358" s="1009">
        <v>0</v>
      </c>
      <c r="U358" s="1009">
        <v>0</v>
      </c>
      <c r="V358" s="1009">
        <v>0</v>
      </c>
      <c r="W358" s="1009">
        <v>0</v>
      </c>
      <c r="X358" s="1009">
        <v>0</v>
      </c>
      <c r="Y358" s="1009">
        <v>0</v>
      </c>
      <c r="Z358" s="1009">
        <v>0</v>
      </c>
      <c r="AA358" s="1009">
        <v>0</v>
      </c>
      <c r="AB358" s="1009">
        <v>0</v>
      </c>
      <c r="AC358" s="1009">
        <v>0</v>
      </c>
      <c r="AD358" s="1009">
        <v>0</v>
      </c>
      <c r="AE358" s="1009">
        <v>0</v>
      </c>
      <c r="AF358" s="1009">
        <v>0</v>
      </c>
      <c r="AG358" s="1009">
        <v>0</v>
      </c>
      <c r="AH358" s="1009">
        <v>0</v>
      </c>
    </row>
    <row r="359" spans="1:34" s="1710" customFormat="1" ht="30" customHeight="1">
      <c r="A359" s="2021"/>
      <c r="B359" s="991" t="s">
        <v>1533</v>
      </c>
      <c r="C359" s="1009">
        <f>SUM(D359:AH359)</f>
        <v>0</v>
      </c>
      <c r="D359" s="1009">
        <v>0</v>
      </c>
      <c r="E359" s="1009">
        <v>0</v>
      </c>
      <c r="F359" s="1009">
        <v>0</v>
      </c>
      <c r="G359" s="1009">
        <v>0</v>
      </c>
      <c r="H359" s="1009">
        <v>0</v>
      </c>
      <c r="I359" s="1009">
        <v>0</v>
      </c>
      <c r="J359" s="1009">
        <v>0</v>
      </c>
      <c r="K359" s="1009">
        <v>0</v>
      </c>
      <c r="L359" s="1009">
        <v>0</v>
      </c>
      <c r="M359" s="1009">
        <v>0</v>
      </c>
      <c r="N359" s="1009">
        <v>0</v>
      </c>
      <c r="O359" s="1009">
        <v>0</v>
      </c>
      <c r="P359" s="1009">
        <v>0</v>
      </c>
      <c r="Q359" s="1009">
        <v>0</v>
      </c>
      <c r="R359" s="1009">
        <v>0</v>
      </c>
      <c r="S359" s="1009">
        <v>0</v>
      </c>
      <c r="T359" s="1009">
        <v>0</v>
      </c>
      <c r="U359" s="1009">
        <v>0</v>
      </c>
      <c r="V359" s="1009">
        <v>0</v>
      </c>
      <c r="W359" s="1009">
        <v>0</v>
      </c>
      <c r="X359" s="1009">
        <v>0</v>
      </c>
      <c r="Y359" s="1009">
        <v>0</v>
      </c>
      <c r="Z359" s="1009">
        <v>0</v>
      </c>
      <c r="AA359" s="1009">
        <v>0</v>
      </c>
      <c r="AB359" s="1009">
        <v>0</v>
      </c>
      <c r="AC359" s="1009">
        <v>0</v>
      </c>
      <c r="AD359" s="1009">
        <v>0</v>
      </c>
      <c r="AE359" s="1009">
        <v>0</v>
      </c>
      <c r="AF359" s="1009">
        <v>0</v>
      </c>
      <c r="AG359" s="1009">
        <v>0</v>
      </c>
      <c r="AH359" s="1009">
        <v>0</v>
      </c>
    </row>
    <row r="360" spans="1:34" ht="30" customHeight="1">
      <c r="A360" s="2021"/>
      <c r="B360" s="991" t="s">
        <v>800</v>
      </c>
      <c r="C360" s="1009">
        <f t="shared" si="33"/>
        <v>0</v>
      </c>
      <c r="D360" s="1009">
        <v>0</v>
      </c>
      <c r="E360" s="1009">
        <v>0</v>
      </c>
      <c r="F360" s="1009">
        <v>0</v>
      </c>
      <c r="G360" s="1009">
        <v>0</v>
      </c>
      <c r="H360" s="1009">
        <v>0</v>
      </c>
      <c r="I360" s="1009">
        <v>0</v>
      </c>
      <c r="J360" s="1009">
        <v>0</v>
      </c>
      <c r="K360" s="1009">
        <v>0</v>
      </c>
      <c r="L360" s="1009">
        <v>0</v>
      </c>
      <c r="M360" s="1009">
        <v>0</v>
      </c>
      <c r="N360" s="1009">
        <v>0</v>
      </c>
      <c r="O360" s="1009">
        <v>0</v>
      </c>
      <c r="P360" s="1009">
        <v>0</v>
      </c>
      <c r="Q360" s="1009">
        <v>0</v>
      </c>
      <c r="R360" s="1009">
        <v>0</v>
      </c>
      <c r="S360" s="1009">
        <v>0</v>
      </c>
      <c r="T360" s="1009">
        <v>0</v>
      </c>
      <c r="U360" s="1009">
        <v>0</v>
      </c>
      <c r="V360" s="1009">
        <v>0</v>
      </c>
      <c r="W360" s="1009">
        <v>0</v>
      </c>
      <c r="X360" s="1009">
        <v>0</v>
      </c>
      <c r="Y360" s="1009">
        <v>0</v>
      </c>
      <c r="Z360" s="1009">
        <v>0</v>
      </c>
      <c r="AA360" s="1009">
        <v>0</v>
      </c>
      <c r="AB360" s="1009">
        <v>0</v>
      </c>
      <c r="AC360" s="1009">
        <v>0</v>
      </c>
      <c r="AD360" s="1009">
        <v>0</v>
      </c>
      <c r="AE360" s="1009">
        <v>0</v>
      </c>
      <c r="AF360" s="1009">
        <v>0</v>
      </c>
      <c r="AG360" s="1009">
        <v>0</v>
      </c>
      <c r="AH360" s="1009">
        <v>0</v>
      </c>
    </row>
    <row r="361" spans="1:34" s="1710" customFormat="1" ht="30" customHeight="1">
      <c r="A361" s="2021"/>
      <c r="B361" s="989" t="s">
        <v>1535</v>
      </c>
      <c r="C361" s="1009">
        <f t="shared" ref="C361" si="34">SUM(D361:AH361)</f>
        <v>0</v>
      </c>
      <c r="D361" s="1009">
        <v>0</v>
      </c>
      <c r="E361" s="1009">
        <v>0</v>
      </c>
      <c r="F361" s="1009">
        <v>0</v>
      </c>
      <c r="G361" s="1009">
        <v>0</v>
      </c>
      <c r="H361" s="1009">
        <v>0</v>
      </c>
      <c r="I361" s="1009">
        <v>0</v>
      </c>
      <c r="J361" s="1009">
        <v>0</v>
      </c>
      <c r="K361" s="1009">
        <v>0</v>
      </c>
      <c r="L361" s="1009">
        <v>0</v>
      </c>
      <c r="M361" s="1009">
        <v>0</v>
      </c>
      <c r="N361" s="1009">
        <v>0</v>
      </c>
      <c r="O361" s="1009">
        <v>0</v>
      </c>
      <c r="P361" s="1009">
        <v>0</v>
      </c>
      <c r="Q361" s="1009">
        <v>0</v>
      </c>
      <c r="R361" s="1009">
        <v>0</v>
      </c>
      <c r="S361" s="1009">
        <v>0</v>
      </c>
      <c r="T361" s="1009">
        <v>0</v>
      </c>
      <c r="U361" s="1009">
        <v>0</v>
      </c>
      <c r="V361" s="1009">
        <v>0</v>
      </c>
      <c r="W361" s="1009">
        <v>0</v>
      </c>
      <c r="X361" s="1009">
        <v>0</v>
      </c>
      <c r="Y361" s="1009">
        <v>0</v>
      </c>
      <c r="Z361" s="1009">
        <v>0</v>
      </c>
      <c r="AA361" s="1009">
        <v>0</v>
      </c>
      <c r="AB361" s="1009">
        <v>0</v>
      </c>
      <c r="AC361" s="1009">
        <v>0</v>
      </c>
      <c r="AD361" s="1009">
        <v>0</v>
      </c>
      <c r="AE361" s="1009">
        <v>0</v>
      </c>
      <c r="AF361" s="1009">
        <v>0</v>
      </c>
      <c r="AG361" s="1009">
        <v>0</v>
      </c>
      <c r="AH361" s="1009">
        <v>0</v>
      </c>
    </row>
    <row r="362" spans="1:34" ht="30" customHeight="1">
      <c r="A362" s="2021"/>
      <c r="B362" s="995" t="s">
        <v>802</v>
      </c>
      <c r="C362" s="1009">
        <f t="shared" si="33"/>
        <v>0</v>
      </c>
      <c r="D362" s="1009">
        <v>0</v>
      </c>
      <c r="E362" s="1009">
        <v>0</v>
      </c>
      <c r="F362" s="1009">
        <v>0</v>
      </c>
      <c r="G362" s="1009">
        <v>0</v>
      </c>
      <c r="H362" s="1009">
        <v>0</v>
      </c>
      <c r="I362" s="1009">
        <v>0</v>
      </c>
      <c r="J362" s="1009">
        <v>0</v>
      </c>
      <c r="K362" s="1009">
        <v>0</v>
      </c>
      <c r="L362" s="1009">
        <v>0</v>
      </c>
      <c r="M362" s="1009">
        <v>0</v>
      </c>
      <c r="N362" s="1009">
        <v>0</v>
      </c>
      <c r="O362" s="1009">
        <v>0</v>
      </c>
      <c r="P362" s="1009">
        <v>0</v>
      </c>
      <c r="Q362" s="1009">
        <v>0</v>
      </c>
      <c r="R362" s="1009">
        <v>0</v>
      </c>
      <c r="S362" s="1009">
        <v>0</v>
      </c>
      <c r="T362" s="1009">
        <v>0</v>
      </c>
      <c r="U362" s="1009">
        <v>0</v>
      </c>
      <c r="V362" s="1009">
        <v>0</v>
      </c>
      <c r="W362" s="1009">
        <v>0</v>
      </c>
      <c r="X362" s="1009">
        <v>0</v>
      </c>
      <c r="Y362" s="1009">
        <v>0</v>
      </c>
      <c r="Z362" s="1009">
        <v>0</v>
      </c>
      <c r="AA362" s="1009">
        <v>0</v>
      </c>
      <c r="AB362" s="1009">
        <v>0</v>
      </c>
      <c r="AC362" s="1009">
        <v>0</v>
      </c>
      <c r="AD362" s="1009">
        <v>0</v>
      </c>
      <c r="AE362" s="1009">
        <v>0</v>
      </c>
      <c r="AF362" s="1009">
        <v>0</v>
      </c>
      <c r="AG362" s="1009">
        <v>0</v>
      </c>
      <c r="AH362" s="1009">
        <v>0</v>
      </c>
    </row>
    <row r="363" spans="1:34" ht="30" customHeight="1">
      <c r="A363" s="2021"/>
      <c r="B363" s="995" t="s">
        <v>803</v>
      </c>
      <c r="C363" s="1009">
        <f t="shared" si="33"/>
        <v>0</v>
      </c>
      <c r="D363" s="1009">
        <v>0</v>
      </c>
      <c r="E363" s="1009">
        <v>0</v>
      </c>
      <c r="F363" s="1009">
        <v>0</v>
      </c>
      <c r="G363" s="1009">
        <v>0</v>
      </c>
      <c r="H363" s="1009">
        <v>0</v>
      </c>
      <c r="I363" s="1009">
        <v>0</v>
      </c>
      <c r="J363" s="1009">
        <v>0</v>
      </c>
      <c r="K363" s="1009">
        <v>0</v>
      </c>
      <c r="L363" s="1009">
        <v>0</v>
      </c>
      <c r="M363" s="1009">
        <v>0</v>
      </c>
      <c r="N363" s="1009">
        <v>0</v>
      </c>
      <c r="O363" s="1009">
        <v>0</v>
      </c>
      <c r="P363" s="1009">
        <v>0</v>
      </c>
      <c r="Q363" s="1009">
        <v>0</v>
      </c>
      <c r="R363" s="1009">
        <v>0</v>
      </c>
      <c r="S363" s="1009">
        <v>0</v>
      </c>
      <c r="T363" s="1009">
        <v>0</v>
      </c>
      <c r="U363" s="1009">
        <v>0</v>
      </c>
      <c r="V363" s="1009">
        <v>0</v>
      </c>
      <c r="W363" s="1009">
        <v>0</v>
      </c>
      <c r="X363" s="1009">
        <v>0</v>
      </c>
      <c r="Y363" s="1009">
        <v>0</v>
      </c>
      <c r="Z363" s="1009">
        <v>0</v>
      </c>
      <c r="AA363" s="1009">
        <v>0</v>
      </c>
      <c r="AB363" s="1009">
        <v>0</v>
      </c>
      <c r="AC363" s="1009">
        <v>0</v>
      </c>
      <c r="AD363" s="1009">
        <v>0</v>
      </c>
      <c r="AE363" s="1009">
        <v>0</v>
      </c>
      <c r="AF363" s="1009">
        <v>0</v>
      </c>
      <c r="AG363" s="1009">
        <v>0</v>
      </c>
      <c r="AH363" s="1009">
        <v>0</v>
      </c>
    </row>
    <row r="364" spans="1:34" ht="30" customHeight="1">
      <c r="A364" s="2021"/>
      <c r="B364" s="1011" t="s">
        <v>804</v>
      </c>
      <c r="C364" s="1009">
        <f t="shared" si="33"/>
        <v>0</v>
      </c>
      <c r="D364" s="1009">
        <v>0</v>
      </c>
      <c r="E364" s="1009">
        <v>0</v>
      </c>
      <c r="F364" s="1009">
        <v>0</v>
      </c>
      <c r="G364" s="1009">
        <v>0</v>
      </c>
      <c r="H364" s="1009">
        <v>0</v>
      </c>
      <c r="I364" s="1009">
        <v>0</v>
      </c>
      <c r="J364" s="1009">
        <v>0</v>
      </c>
      <c r="K364" s="1009">
        <v>0</v>
      </c>
      <c r="L364" s="1009">
        <v>0</v>
      </c>
      <c r="M364" s="1009">
        <v>0</v>
      </c>
      <c r="N364" s="1009">
        <v>0</v>
      </c>
      <c r="O364" s="1009">
        <v>0</v>
      </c>
      <c r="P364" s="1009">
        <v>0</v>
      </c>
      <c r="Q364" s="1009">
        <v>0</v>
      </c>
      <c r="R364" s="1009">
        <v>0</v>
      </c>
      <c r="S364" s="1009">
        <v>0</v>
      </c>
      <c r="T364" s="1009">
        <v>0</v>
      </c>
      <c r="U364" s="1009">
        <v>0</v>
      </c>
      <c r="V364" s="1009">
        <v>0</v>
      </c>
      <c r="W364" s="1009">
        <v>0</v>
      </c>
      <c r="X364" s="1009">
        <v>0</v>
      </c>
      <c r="Y364" s="1009">
        <v>0</v>
      </c>
      <c r="Z364" s="1009">
        <v>0</v>
      </c>
      <c r="AA364" s="1009">
        <v>0</v>
      </c>
      <c r="AB364" s="1009">
        <v>0</v>
      </c>
      <c r="AC364" s="1009">
        <v>0</v>
      </c>
      <c r="AD364" s="1009">
        <v>0</v>
      </c>
      <c r="AE364" s="1009">
        <v>0</v>
      </c>
      <c r="AF364" s="1009">
        <v>0</v>
      </c>
      <c r="AG364" s="1009">
        <v>0</v>
      </c>
      <c r="AH364" s="1009">
        <v>0</v>
      </c>
    </row>
    <row r="365" spans="1:34" ht="30" customHeight="1">
      <c r="A365" s="2021"/>
      <c r="B365" s="1011" t="s">
        <v>805</v>
      </c>
      <c r="C365" s="1009">
        <f t="shared" si="33"/>
        <v>0</v>
      </c>
      <c r="D365" s="1009">
        <v>0</v>
      </c>
      <c r="E365" s="1009">
        <v>0</v>
      </c>
      <c r="F365" s="1009">
        <v>0</v>
      </c>
      <c r="G365" s="1009">
        <v>0</v>
      </c>
      <c r="H365" s="1009">
        <v>0</v>
      </c>
      <c r="I365" s="1009">
        <v>0</v>
      </c>
      <c r="J365" s="1009">
        <v>0</v>
      </c>
      <c r="K365" s="1009">
        <v>0</v>
      </c>
      <c r="L365" s="1009">
        <v>0</v>
      </c>
      <c r="M365" s="1009">
        <v>0</v>
      </c>
      <c r="N365" s="1009">
        <v>0</v>
      </c>
      <c r="O365" s="1009">
        <v>0</v>
      </c>
      <c r="P365" s="1009">
        <v>0</v>
      </c>
      <c r="Q365" s="1009">
        <v>0</v>
      </c>
      <c r="R365" s="1009">
        <v>0</v>
      </c>
      <c r="S365" s="1009">
        <v>0</v>
      </c>
      <c r="T365" s="1009">
        <v>0</v>
      </c>
      <c r="U365" s="1009">
        <v>0</v>
      </c>
      <c r="V365" s="1009">
        <v>0</v>
      </c>
      <c r="W365" s="1009">
        <v>0</v>
      </c>
      <c r="X365" s="1009">
        <v>0</v>
      </c>
      <c r="Y365" s="1009">
        <v>0</v>
      </c>
      <c r="Z365" s="1009">
        <v>0</v>
      </c>
      <c r="AA365" s="1009">
        <v>0</v>
      </c>
      <c r="AB365" s="1009">
        <v>0</v>
      </c>
      <c r="AC365" s="1009">
        <v>0</v>
      </c>
      <c r="AD365" s="1009">
        <v>0</v>
      </c>
      <c r="AE365" s="1009">
        <v>0</v>
      </c>
      <c r="AF365" s="1009">
        <v>0</v>
      </c>
      <c r="AG365" s="1009">
        <v>0</v>
      </c>
      <c r="AH365" s="1009">
        <v>0</v>
      </c>
    </row>
    <row r="366" spans="1:34" s="1710" customFormat="1" ht="30" customHeight="1">
      <c r="A366" s="2021"/>
      <c r="B366" s="1011" t="s">
        <v>1536</v>
      </c>
      <c r="C366" s="1009">
        <f t="shared" ref="C366" si="35">SUM(D366:AH366)</f>
        <v>0</v>
      </c>
      <c r="D366" s="1009">
        <v>0</v>
      </c>
      <c r="E366" s="1009">
        <v>0</v>
      </c>
      <c r="F366" s="1009">
        <v>0</v>
      </c>
      <c r="G366" s="1009">
        <v>0</v>
      </c>
      <c r="H366" s="1009">
        <v>0</v>
      </c>
      <c r="I366" s="1009">
        <v>0</v>
      </c>
      <c r="J366" s="1009">
        <v>0</v>
      </c>
      <c r="K366" s="1009">
        <v>0</v>
      </c>
      <c r="L366" s="1009">
        <v>0</v>
      </c>
      <c r="M366" s="1009">
        <v>0</v>
      </c>
      <c r="N366" s="1009">
        <v>0</v>
      </c>
      <c r="O366" s="1009">
        <v>0</v>
      </c>
      <c r="P366" s="1009">
        <v>0</v>
      </c>
      <c r="Q366" s="1009">
        <v>0</v>
      </c>
      <c r="R366" s="1009">
        <v>0</v>
      </c>
      <c r="S366" s="1009">
        <v>0</v>
      </c>
      <c r="T366" s="1009">
        <v>0</v>
      </c>
      <c r="U366" s="1009">
        <v>0</v>
      </c>
      <c r="V366" s="1009">
        <v>0</v>
      </c>
      <c r="W366" s="1009">
        <v>0</v>
      </c>
      <c r="X366" s="1009">
        <v>0</v>
      </c>
      <c r="Y366" s="1009">
        <v>0</v>
      </c>
      <c r="Z366" s="1009">
        <v>0</v>
      </c>
      <c r="AA366" s="1009">
        <v>0</v>
      </c>
      <c r="AB366" s="1009">
        <v>0</v>
      </c>
      <c r="AC366" s="1009">
        <v>0</v>
      </c>
      <c r="AD366" s="1009">
        <v>0</v>
      </c>
      <c r="AE366" s="1009">
        <v>0</v>
      </c>
      <c r="AF366" s="1009">
        <v>0</v>
      </c>
      <c r="AG366" s="1009">
        <v>0</v>
      </c>
      <c r="AH366" s="1009">
        <v>0</v>
      </c>
    </row>
    <row r="367" spans="1:34" ht="30" customHeight="1">
      <c r="A367" s="2021"/>
      <c r="B367" s="995" t="s">
        <v>807</v>
      </c>
      <c r="C367" s="1009">
        <f t="shared" si="33"/>
        <v>0</v>
      </c>
      <c r="D367" s="1009">
        <v>0</v>
      </c>
      <c r="E367" s="1009">
        <v>0</v>
      </c>
      <c r="F367" s="1009">
        <v>0</v>
      </c>
      <c r="G367" s="1009">
        <v>0</v>
      </c>
      <c r="H367" s="1009">
        <v>0</v>
      </c>
      <c r="I367" s="1009">
        <v>0</v>
      </c>
      <c r="J367" s="1009">
        <v>0</v>
      </c>
      <c r="K367" s="1009">
        <v>0</v>
      </c>
      <c r="L367" s="1009">
        <v>0</v>
      </c>
      <c r="M367" s="1009">
        <v>0</v>
      </c>
      <c r="N367" s="1009">
        <v>0</v>
      </c>
      <c r="O367" s="1009">
        <v>0</v>
      </c>
      <c r="P367" s="1009">
        <v>0</v>
      </c>
      <c r="Q367" s="1009">
        <v>0</v>
      </c>
      <c r="R367" s="1009">
        <v>0</v>
      </c>
      <c r="S367" s="1009">
        <v>0</v>
      </c>
      <c r="T367" s="1009">
        <v>0</v>
      </c>
      <c r="U367" s="1009">
        <v>0</v>
      </c>
      <c r="V367" s="1009">
        <v>0</v>
      </c>
      <c r="W367" s="1009">
        <v>0</v>
      </c>
      <c r="X367" s="1009">
        <v>0</v>
      </c>
      <c r="Y367" s="1009">
        <v>0</v>
      </c>
      <c r="Z367" s="1009">
        <v>0</v>
      </c>
      <c r="AA367" s="1009">
        <v>0</v>
      </c>
      <c r="AB367" s="1009">
        <v>0</v>
      </c>
      <c r="AC367" s="1009">
        <v>0</v>
      </c>
      <c r="AD367" s="1009">
        <v>0</v>
      </c>
      <c r="AE367" s="1009">
        <v>0</v>
      </c>
      <c r="AF367" s="1009">
        <v>0</v>
      </c>
      <c r="AG367" s="1009">
        <v>0</v>
      </c>
      <c r="AH367" s="1009">
        <v>0</v>
      </c>
    </row>
    <row r="368" spans="1:34" ht="30" customHeight="1">
      <c r="A368" s="2021"/>
      <c r="B368" s="991" t="s">
        <v>808</v>
      </c>
      <c r="C368" s="1009">
        <f t="shared" si="33"/>
        <v>0</v>
      </c>
      <c r="D368" s="1009">
        <v>0</v>
      </c>
      <c r="E368" s="1009">
        <v>0</v>
      </c>
      <c r="F368" s="1009">
        <v>0</v>
      </c>
      <c r="G368" s="1009">
        <v>0</v>
      </c>
      <c r="H368" s="1009">
        <v>0</v>
      </c>
      <c r="I368" s="1009">
        <v>0</v>
      </c>
      <c r="J368" s="1009">
        <v>0</v>
      </c>
      <c r="K368" s="1009">
        <v>0</v>
      </c>
      <c r="L368" s="1009">
        <v>0</v>
      </c>
      <c r="M368" s="1009">
        <v>0</v>
      </c>
      <c r="N368" s="1009">
        <v>0</v>
      </c>
      <c r="O368" s="1009">
        <v>0</v>
      </c>
      <c r="P368" s="1009">
        <v>0</v>
      </c>
      <c r="Q368" s="1009">
        <v>0</v>
      </c>
      <c r="R368" s="1009">
        <v>0</v>
      </c>
      <c r="S368" s="1009">
        <v>0</v>
      </c>
      <c r="T368" s="1009">
        <v>0</v>
      </c>
      <c r="U368" s="1009">
        <v>0</v>
      </c>
      <c r="V368" s="1009">
        <v>0</v>
      </c>
      <c r="W368" s="1009">
        <v>0</v>
      </c>
      <c r="X368" s="1009">
        <v>0</v>
      </c>
      <c r="Y368" s="1009">
        <v>0</v>
      </c>
      <c r="Z368" s="1009">
        <v>0</v>
      </c>
      <c r="AA368" s="1009">
        <v>0</v>
      </c>
      <c r="AB368" s="1009">
        <v>0</v>
      </c>
      <c r="AC368" s="1009">
        <v>0</v>
      </c>
      <c r="AD368" s="1009">
        <v>0</v>
      </c>
      <c r="AE368" s="1009">
        <v>0</v>
      </c>
      <c r="AF368" s="1009">
        <v>0</v>
      </c>
      <c r="AG368" s="1009">
        <v>0</v>
      </c>
      <c r="AH368" s="1009">
        <v>0</v>
      </c>
    </row>
    <row r="369" spans="1:34" ht="30" customHeight="1">
      <c r="A369" s="2021"/>
      <c r="B369" s="1011" t="s">
        <v>821</v>
      </c>
      <c r="C369" s="1009">
        <f t="shared" si="33"/>
        <v>0</v>
      </c>
      <c r="D369" s="1009">
        <v>0</v>
      </c>
      <c r="E369" s="1009">
        <v>0</v>
      </c>
      <c r="F369" s="1009">
        <v>0</v>
      </c>
      <c r="G369" s="1009">
        <v>0</v>
      </c>
      <c r="H369" s="1009">
        <v>0</v>
      </c>
      <c r="I369" s="1009">
        <v>0</v>
      </c>
      <c r="J369" s="1009">
        <v>0</v>
      </c>
      <c r="K369" s="1009">
        <v>0</v>
      </c>
      <c r="L369" s="1009">
        <v>0</v>
      </c>
      <c r="M369" s="1009">
        <v>0</v>
      </c>
      <c r="N369" s="1009">
        <v>0</v>
      </c>
      <c r="O369" s="1009">
        <v>0</v>
      </c>
      <c r="P369" s="1009">
        <v>0</v>
      </c>
      <c r="Q369" s="1009">
        <v>0</v>
      </c>
      <c r="R369" s="1009">
        <v>0</v>
      </c>
      <c r="S369" s="1009">
        <v>0</v>
      </c>
      <c r="T369" s="1009">
        <v>0</v>
      </c>
      <c r="U369" s="1009">
        <v>0</v>
      </c>
      <c r="V369" s="1009">
        <v>0</v>
      </c>
      <c r="W369" s="1009">
        <v>0</v>
      </c>
      <c r="X369" s="1009">
        <v>0</v>
      </c>
      <c r="Y369" s="1009">
        <v>0</v>
      </c>
      <c r="Z369" s="1009">
        <v>0</v>
      </c>
      <c r="AA369" s="1009">
        <v>0</v>
      </c>
      <c r="AB369" s="1009">
        <v>0</v>
      </c>
      <c r="AC369" s="1009">
        <v>0</v>
      </c>
      <c r="AD369" s="1009">
        <v>0</v>
      </c>
      <c r="AE369" s="1009">
        <v>0</v>
      </c>
      <c r="AF369" s="1009">
        <v>0</v>
      </c>
      <c r="AG369" s="1009">
        <v>0</v>
      </c>
      <c r="AH369" s="1009">
        <v>0</v>
      </c>
    </row>
    <row r="370" spans="1:34" s="1708" customFormat="1" ht="30" customHeight="1">
      <c r="A370" s="2021"/>
      <c r="B370" s="1011" t="s">
        <v>1538</v>
      </c>
      <c r="C370" s="1009">
        <f>SUM(D370:AH370)</f>
        <v>0</v>
      </c>
      <c r="D370" s="1009">
        <v>0</v>
      </c>
      <c r="E370" s="1009">
        <v>0</v>
      </c>
      <c r="F370" s="1009">
        <v>0</v>
      </c>
      <c r="G370" s="1009">
        <v>0</v>
      </c>
      <c r="H370" s="1009">
        <v>0</v>
      </c>
      <c r="I370" s="1009">
        <v>0</v>
      </c>
      <c r="J370" s="1009">
        <v>0</v>
      </c>
      <c r="K370" s="1009">
        <v>0</v>
      </c>
      <c r="L370" s="1009">
        <v>0</v>
      </c>
      <c r="M370" s="1009">
        <v>0</v>
      </c>
      <c r="N370" s="1009">
        <v>0</v>
      </c>
      <c r="O370" s="1009">
        <v>0</v>
      </c>
      <c r="P370" s="1009">
        <v>0</v>
      </c>
      <c r="Q370" s="1009">
        <v>0</v>
      </c>
      <c r="R370" s="1009">
        <v>0</v>
      </c>
      <c r="S370" s="1009">
        <v>0</v>
      </c>
      <c r="T370" s="1009">
        <v>0</v>
      </c>
      <c r="U370" s="1009">
        <v>0</v>
      </c>
      <c r="V370" s="1009">
        <v>0</v>
      </c>
      <c r="W370" s="1009">
        <v>0</v>
      </c>
      <c r="X370" s="1009">
        <v>0</v>
      </c>
      <c r="Y370" s="1009">
        <v>0</v>
      </c>
      <c r="Z370" s="1009">
        <v>0</v>
      </c>
      <c r="AA370" s="1009">
        <v>0</v>
      </c>
      <c r="AB370" s="1009">
        <v>0</v>
      </c>
      <c r="AC370" s="1009">
        <v>0</v>
      </c>
      <c r="AD370" s="1009">
        <v>0</v>
      </c>
      <c r="AE370" s="1009">
        <v>0</v>
      </c>
      <c r="AF370" s="1009">
        <v>0</v>
      </c>
      <c r="AG370" s="1009">
        <v>0</v>
      </c>
      <c r="AH370" s="1009">
        <v>0</v>
      </c>
    </row>
    <row r="371" spans="1:34" ht="19.2" customHeight="1">
      <c r="A371" s="2021"/>
      <c r="B371" s="1249" t="s">
        <v>952</v>
      </c>
      <c r="C371" s="1009">
        <f t="shared" si="33"/>
        <v>0</v>
      </c>
      <c r="D371" s="1009">
        <v>0</v>
      </c>
      <c r="E371" s="1009">
        <v>0</v>
      </c>
      <c r="F371" s="1009">
        <v>0</v>
      </c>
      <c r="G371" s="1009">
        <v>0</v>
      </c>
      <c r="H371" s="1009">
        <v>0</v>
      </c>
      <c r="I371" s="1009">
        <v>0</v>
      </c>
      <c r="J371" s="1009">
        <v>0</v>
      </c>
      <c r="K371" s="1009">
        <v>0</v>
      </c>
      <c r="L371" s="1009">
        <v>0</v>
      </c>
      <c r="M371" s="1009">
        <v>0</v>
      </c>
      <c r="N371" s="1009">
        <v>0</v>
      </c>
      <c r="O371" s="1009">
        <v>0</v>
      </c>
      <c r="P371" s="1009">
        <v>0</v>
      </c>
      <c r="Q371" s="1009">
        <v>0</v>
      </c>
      <c r="R371" s="1009">
        <v>0</v>
      </c>
      <c r="S371" s="1009">
        <v>0</v>
      </c>
      <c r="T371" s="1009">
        <v>0</v>
      </c>
      <c r="U371" s="1009">
        <v>0</v>
      </c>
      <c r="V371" s="1009">
        <v>0</v>
      </c>
      <c r="W371" s="1009">
        <v>0</v>
      </c>
      <c r="X371" s="1009">
        <v>0</v>
      </c>
      <c r="Y371" s="1009">
        <v>0</v>
      </c>
      <c r="Z371" s="1009">
        <v>0</v>
      </c>
      <c r="AA371" s="1009">
        <v>0</v>
      </c>
      <c r="AB371" s="1009">
        <v>0</v>
      </c>
      <c r="AC371" s="1009">
        <v>0</v>
      </c>
      <c r="AD371" s="1009">
        <v>0</v>
      </c>
      <c r="AE371" s="1009">
        <v>0</v>
      </c>
      <c r="AF371" s="1009">
        <v>0</v>
      </c>
      <c r="AG371" s="1009">
        <v>0</v>
      </c>
      <c r="AH371" s="1009">
        <v>0</v>
      </c>
    </row>
    <row r="372" spans="1:34" ht="19.5" customHeight="1">
      <c r="A372" s="2391" t="s">
        <v>817</v>
      </c>
      <c r="B372" s="1007" t="s">
        <v>41</v>
      </c>
      <c r="C372" s="1370">
        <f t="shared" si="33"/>
        <v>1226.8399999999999</v>
      </c>
      <c r="D372" s="1007">
        <f>SUM('유성구 배수관'!D373:'유성구 배수관'!D394)</f>
        <v>0</v>
      </c>
      <c r="E372" s="1007">
        <f>SUM('유성구 배수관'!E373:'유성구 배수관'!E394)</f>
        <v>0</v>
      </c>
      <c r="F372" s="1007">
        <f>SUM('유성구 배수관'!F373:'유성구 배수관'!F394)</f>
        <v>0</v>
      </c>
      <c r="G372" s="1007">
        <f>SUM('유성구 배수관'!G373:'유성구 배수관'!G394)</f>
        <v>0</v>
      </c>
      <c r="H372" s="1007">
        <f>SUM('유성구 배수관'!H373:'유성구 배수관'!H394)</f>
        <v>0</v>
      </c>
      <c r="I372" s="1007">
        <f>SUM('유성구 배수관'!I373:'유성구 배수관'!I394)</f>
        <v>0</v>
      </c>
      <c r="J372" s="1007">
        <f>SUM('유성구 배수관'!J373:'유성구 배수관'!J394)</f>
        <v>0</v>
      </c>
      <c r="K372" s="1007">
        <f>SUM('유성구 배수관'!K373:'유성구 배수관'!K394)</f>
        <v>0</v>
      </c>
      <c r="L372" s="1007">
        <f>SUM('유성구 배수관'!L373:'유성구 배수관'!L394)</f>
        <v>0</v>
      </c>
      <c r="M372" s="1007">
        <f>SUM('유성구 배수관'!M373:'유성구 배수관'!M394)</f>
        <v>0</v>
      </c>
      <c r="N372" s="1007">
        <f>SUM('유성구 배수관'!N373:'유성구 배수관'!N394)</f>
        <v>0</v>
      </c>
      <c r="O372" s="1007">
        <f>SUM('유성구 배수관'!O373:'유성구 배수관'!O394)</f>
        <v>0</v>
      </c>
      <c r="P372" s="1007">
        <f>SUM('유성구 배수관'!P373:'유성구 배수관'!P394)</f>
        <v>0</v>
      </c>
      <c r="Q372" s="1007">
        <f>SUM('유성구 배수관'!Q373:'유성구 배수관'!Q394)</f>
        <v>0</v>
      </c>
      <c r="R372" s="1007">
        <f>SUM('유성구 배수관'!R373:'유성구 배수관'!R394)</f>
        <v>0</v>
      </c>
      <c r="S372" s="1007">
        <f>SUM('유성구 배수관'!S373:'유성구 배수관'!S394)</f>
        <v>0</v>
      </c>
      <c r="T372" s="1007">
        <f>SUM('유성구 배수관'!T373:'유성구 배수관'!T394)</f>
        <v>0</v>
      </c>
      <c r="U372" s="1007">
        <f>SUM('유성구 배수관'!U373:'유성구 배수관'!U394)</f>
        <v>0</v>
      </c>
      <c r="V372" s="1007">
        <f>SUM('유성구 배수관'!V373:'유성구 배수관'!V394)</f>
        <v>150.05000000000001</v>
      </c>
      <c r="W372" s="1007">
        <f>SUM('유성구 배수관'!W373:'유성구 배수관'!W394)</f>
        <v>1076.79</v>
      </c>
      <c r="X372" s="1007">
        <f>SUM('유성구 배수관'!X373:'유성구 배수관'!X394)</f>
        <v>0</v>
      </c>
      <c r="Y372" s="1007">
        <f>SUM('유성구 배수관'!Y373:'유성구 배수관'!Y394)</f>
        <v>0</v>
      </c>
      <c r="Z372" s="1007">
        <f>SUM('유성구 배수관'!Z373:'유성구 배수관'!Z394)</f>
        <v>0</v>
      </c>
      <c r="AA372" s="1007">
        <f>SUM('유성구 배수관'!AA373:'유성구 배수관'!AA394)</f>
        <v>0</v>
      </c>
      <c r="AB372" s="1007">
        <f>SUM('유성구 배수관'!AB373:'유성구 배수관'!AB394)</f>
        <v>0</v>
      </c>
      <c r="AC372" s="1007">
        <f>SUM('유성구 배수관'!AC373:'유성구 배수관'!AC394)</f>
        <v>0</v>
      </c>
      <c r="AD372" s="1007">
        <f>SUM('유성구 배수관'!AD373:'유성구 배수관'!AD394)</f>
        <v>0</v>
      </c>
      <c r="AE372" s="1007">
        <f>SUM('유성구 배수관'!AE373:'유성구 배수관'!AE394)</f>
        <v>0</v>
      </c>
      <c r="AF372" s="1007">
        <f>SUM('유성구 배수관'!AF373:'유성구 배수관'!AF394)</f>
        <v>0</v>
      </c>
      <c r="AG372" s="1007">
        <f>SUM('유성구 배수관'!AG373:'유성구 배수관'!AG394)</f>
        <v>0</v>
      </c>
      <c r="AH372" s="1007">
        <f>SUM('유성구 배수관'!AH373:'유성구 배수관'!AH394)</f>
        <v>0</v>
      </c>
    </row>
    <row r="373" spans="1:34" ht="19.5" customHeight="1">
      <c r="A373" s="2391" t="s">
        <v>817</v>
      </c>
      <c r="B373" s="989" t="s">
        <v>951</v>
      </c>
      <c r="C373" s="1009">
        <f t="shared" si="33"/>
        <v>0</v>
      </c>
      <c r="D373" s="1009">
        <v>0</v>
      </c>
      <c r="E373" s="1009">
        <v>0</v>
      </c>
      <c r="F373" s="1009">
        <v>0</v>
      </c>
      <c r="G373" s="1009">
        <v>0</v>
      </c>
      <c r="H373" s="1009">
        <v>0</v>
      </c>
      <c r="I373" s="1009">
        <v>0</v>
      </c>
      <c r="J373" s="1009">
        <v>0</v>
      </c>
      <c r="K373" s="1009">
        <v>0</v>
      </c>
      <c r="L373" s="1009">
        <v>0</v>
      </c>
      <c r="M373" s="1009">
        <v>0</v>
      </c>
      <c r="N373" s="1009">
        <v>0</v>
      </c>
      <c r="O373" s="1009">
        <v>0</v>
      </c>
      <c r="P373" s="1009">
        <v>0</v>
      </c>
      <c r="Q373" s="1009">
        <v>0</v>
      </c>
      <c r="R373" s="1009">
        <v>0</v>
      </c>
      <c r="S373" s="1009">
        <v>0</v>
      </c>
      <c r="T373" s="1009">
        <v>0</v>
      </c>
      <c r="U373" s="1009">
        <v>0</v>
      </c>
      <c r="V373" s="1009">
        <v>0</v>
      </c>
      <c r="W373" s="1009">
        <v>0</v>
      </c>
      <c r="X373" s="1009">
        <v>0</v>
      </c>
      <c r="Y373" s="1009">
        <v>0</v>
      </c>
      <c r="Z373" s="1009">
        <v>0</v>
      </c>
      <c r="AA373" s="1009">
        <v>0</v>
      </c>
      <c r="AB373" s="1009">
        <v>0</v>
      </c>
      <c r="AC373" s="1009">
        <v>0</v>
      </c>
      <c r="AD373" s="1009">
        <v>0</v>
      </c>
      <c r="AE373" s="1009">
        <v>0</v>
      </c>
      <c r="AF373" s="1009">
        <v>0</v>
      </c>
      <c r="AG373" s="1009">
        <v>0</v>
      </c>
      <c r="AH373" s="1009">
        <v>0</v>
      </c>
    </row>
    <row r="374" spans="1:34" s="1707" customFormat="1" ht="32.4" customHeight="1">
      <c r="A374" s="2395"/>
      <c r="B374" s="989" t="s">
        <v>1537</v>
      </c>
      <c r="C374" s="1009">
        <f>SUM(D374:AH374)</f>
        <v>0</v>
      </c>
      <c r="D374" s="1009">
        <v>0</v>
      </c>
      <c r="E374" s="1009">
        <v>0</v>
      </c>
      <c r="F374" s="1009">
        <v>0</v>
      </c>
      <c r="G374" s="1009">
        <v>0</v>
      </c>
      <c r="H374" s="1009">
        <v>0</v>
      </c>
      <c r="I374" s="1009">
        <v>0</v>
      </c>
      <c r="J374" s="1009">
        <v>0</v>
      </c>
      <c r="K374" s="1009">
        <v>0</v>
      </c>
      <c r="L374" s="1009">
        <v>0</v>
      </c>
      <c r="M374" s="1009">
        <v>0</v>
      </c>
      <c r="N374" s="1009">
        <v>0</v>
      </c>
      <c r="O374" s="1009">
        <v>0</v>
      </c>
      <c r="P374" s="1009">
        <v>0</v>
      </c>
      <c r="Q374" s="1009">
        <v>0</v>
      </c>
      <c r="R374" s="1009">
        <v>0</v>
      </c>
      <c r="S374" s="1009">
        <v>0</v>
      </c>
      <c r="T374" s="1009">
        <v>0</v>
      </c>
      <c r="U374" s="1009">
        <v>0</v>
      </c>
      <c r="V374" s="1009">
        <v>0</v>
      </c>
      <c r="W374" s="1009">
        <v>0</v>
      </c>
      <c r="X374" s="1009">
        <v>0</v>
      </c>
      <c r="Y374" s="1009">
        <v>0</v>
      </c>
      <c r="Z374" s="1009">
        <v>0</v>
      </c>
      <c r="AA374" s="1009">
        <v>0</v>
      </c>
      <c r="AB374" s="1009">
        <v>0</v>
      </c>
      <c r="AC374" s="1009">
        <v>0</v>
      </c>
      <c r="AD374" s="1009">
        <v>0</v>
      </c>
      <c r="AE374" s="1009">
        <v>0</v>
      </c>
      <c r="AF374" s="1009">
        <v>0</v>
      </c>
      <c r="AG374" s="1009">
        <v>0</v>
      </c>
      <c r="AH374" s="1009">
        <v>0</v>
      </c>
    </row>
    <row r="375" spans="1:34" ht="30" customHeight="1">
      <c r="A375" s="2021"/>
      <c r="B375" s="989" t="s">
        <v>797</v>
      </c>
      <c r="C375" s="1009">
        <f t="shared" si="33"/>
        <v>0</v>
      </c>
      <c r="D375" s="1009">
        <v>0</v>
      </c>
      <c r="E375" s="1009">
        <v>0</v>
      </c>
      <c r="F375" s="1009">
        <v>0</v>
      </c>
      <c r="G375" s="1009">
        <v>0</v>
      </c>
      <c r="H375" s="1009">
        <v>0</v>
      </c>
      <c r="I375" s="1009">
        <v>0</v>
      </c>
      <c r="J375" s="1009">
        <v>0</v>
      </c>
      <c r="K375" s="1009">
        <v>0</v>
      </c>
      <c r="L375" s="1009">
        <v>0</v>
      </c>
      <c r="M375" s="1009">
        <v>0</v>
      </c>
      <c r="N375" s="1009">
        <v>0</v>
      </c>
      <c r="O375" s="1009">
        <v>0</v>
      </c>
      <c r="P375" s="1009">
        <v>0</v>
      </c>
      <c r="Q375" s="1009">
        <v>0</v>
      </c>
      <c r="R375" s="1009">
        <v>0</v>
      </c>
      <c r="S375" s="1009">
        <v>0</v>
      </c>
      <c r="T375" s="1009">
        <v>0</v>
      </c>
      <c r="U375" s="1009">
        <v>0</v>
      </c>
      <c r="V375" s="1009">
        <v>0</v>
      </c>
      <c r="W375" s="1009">
        <v>0</v>
      </c>
      <c r="X375" s="1009">
        <v>0</v>
      </c>
      <c r="Y375" s="1009">
        <v>0</v>
      </c>
      <c r="Z375" s="1009">
        <v>0</v>
      </c>
      <c r="AA375" s="1009">
        <v>0</v>
      </c>
      <c r="AB375" s="1009">
        <v>0</v>
      </c>
      <c r="AC375" s="1009">
        <v>0</v>
      </c>
      <c r="AD375" s="1009">
        <v>0</v>
      </c>
      <c r="AE375" s="1009">
        <v>0</v>
      </c>
      <c r="AF375" s="1009">
        <v>0</v>
      </c>
      <c r="AG375" s="1009">
        <v>0</v>
      </c>
      <c r="AH375" s="1009">
        <v>0</v>
      </c>
    </row>
    <row r="376" spans="1:34" ht="30" customHeight="1">
      <c r="A376" s="2021"/>
      <c r="B376" s="989" t="s">
        <v>798</v>
      </c>
      <c r="C376" s="1009">
        <f t="shared" si="33"/>
        <v>0</v>
      </c>
      <c r="D376" s="1009">
        <v>0</v>
      </c>
      <c r="E376" s="1009">
        <v>0</v>
      </c>
      <c r="F376" s="1009">
        <v>0</v>
      </c>
      <c r="G376" s="1009">
        <v>0</v>
      </c>
      <c r="H376" s="1009">
        <v>0</v>
      </c>
      <c r="I376" s="1009">
        <v>0</v>
      </c>
      <c r="J376" s="1009">
        <v>0</v>
      </c>
      <c r="K376" s="1009">
        <v>0</v>
      </c>
      <c r="L376" s="1009">
        <v>0</v>
      </c>
      <c r="M376" s="1009">
        <v>0</v>
      </c>
      <c r="N376" s="1009">
        <v>0</v>
      </c>
      <c r="O376" s="1009">
        <v>0</v>
      </c>
      <c r="P376" s="1009">
        <v>0</v>
      </c>
      <c r="Q376" s="1009">
        <v>0</v>
      </c>
      <c r="R376" s="1009">
        <v>0</v>
      </c>
      <c r="S376" s="1009">
        <v>0</v>
      </c>
      <c r="T376" s="1009">
        <v>0</v>
      </c>
      <c r="U376" s="1009">
        <v>0</v>
      </c>
      <c r="V376" s="1009">
        <v>0</v>
      </c>
      <c r="W376" s="1009">
        <v>0</v>
      </c>
      <c r="X376" s="1009">
        <v>0</v>
      </c>
      <c r="Y376" s="1009">
        <v>0</v>
      </c>
      <c r="Z376" s="1009">
        <v>0</v>
      </c>
      <c r="AA376" s="1009">
        <v>0</v>
      </c>
      <c r="AB376" s="1009">
        <v>0</v>
      </c>
      <c r="AC376" s="1009">
        <v>0</v>
      </c>
      <c r="AD376" s="1009">
        <v>0</v>
      </c>
      <c r="AE376" s="1009">
        <v>0</v>
      </c>
      <c r="AF376" s="1009">
        <v>0</v>
      </c>
      <c r="AG376" s="1009">
        <v>0</v>
      </c>
      <c r="AH376" s="1009">
        <v>0</v>
      </c>
    </row>
    <row r="377" spans="1:34" ht="30" customHeight="1">
      <c r="A377" s="2021"/>
      <c r="B377" s="989" t="s">
        <v>780</v>
      </c>
      <c r="C377" s="1009">
        <f t="shared" si="33"/>
        <v>0</v>
      </c>
      <c r="D377" s="1009">
        <v>0</v>
      </c>
      <c r="E377" s="1009">
        <v>0</v>
      </c>
      <c r="F377" s="1009">
        <v>0</v>
      </c>
      <c r="G377" s="1009">
        <v>0</v>
      </c>
      <c r="H377" s="1009">
        <v>0</v>
      </c>
      <c r="I377" s="1009">
        <v>0</v>
      </c>
      <c r="J377" s="1009">
        <v>0</v>
      </c>
      <c r="K377" s="1009">
        <v>0</v>
      </c>
      <c r="L377" s="1009">
        <v>0</v>
      </c>
      <c r="M377" s="1009">
        <v>0</v>
      </c>
      <c r="N377" s="1009">
        <v>0</v>
      </c>
      <c r="O377" s="1009">
        <v>0</v>
      </c>
      <c r="P377" s="1009">
        <v>0</v>
      </c>
      <c r="Q377" s="1009">
        <v>0</v>
      </c>
      <c r="R377" s="1009">
        <v>0</v>
      </c>
      <c r="S377" s="1009">
        <v>0</v>
      </c>
      <c r="T377" s="1009">
        <v>0</v>
      </c>
      <c r="U377" s="1009">
        <v>0</v>
      </c>
      <c r="V377" s="1009">
        <v>0</v>
      </c>
      <c r="W377" s="1009">
        <v>0</v>
      </c>
      <c r="X377" s="1009">
        <v>0</v>
      </c>
      <c r="Y377" s="1009">
        <v>0</v>
      </c>
      <c r="Z377" s="1009">
        <v>0</v>
      </c>
      <c r="AA377" s="1009">
        <v>0</v>
      </c>
      <c r="AB377" s="1009">
        <v>0</v>
      </c>
      <c r="AC377" s="1009">
        <v>0</v>
      </c>
      <c r="AD377" s="1009">
        <v>0</v>
      </c>
      <c r="AE377" s="1009">
        <v>0</v>
      </c>
      <c r="AF377" s="1009">
        <v>0</v>
      </c>
      <c r="AG377" s="1009">
        <v>0</v>
      </c>
      <c r="AH377" s="1009">
        <v>0</v>
      </c>
    </row>
    <row r="378" spans="1:34" ht="30" customHeight="1">
      <c r="A378" s="2021"/>
      <c r="B378" s="991" t="s">
        <v>781</v>
      </c>
      <c r="C378" s="1009">
        <f t="shared" si="33"/>
        <v>0</v>
      </c>
      <c r="D378" s="1009">
        <v>0</v>
      </c>
      <c r="E378" s="1009">
        <v>0</v>
      </c>
      <c r="F378" s="1009">
        <v>0</v>
      </c>
      <c r="G378" s="1009">
        <v>0</v>
      </c>
      <c r="H378" s="1009">
        <v>0</v>
      </c>
      <c r="I378" s="1009">
        <v>0</v>
      </c>
      <c r="J378" s="1009">
        <v>0</v>
      </c>
      <c r="K378" s="1009">
        <v>0</v>
      </c>
      <c r="L378" s="1009">
        <v>0</v>
      </c>
      <c r="M378" s="1009">
        <v>0</v>
      </c>
      <c r="N378" s="1009">
        <v>0</v>
      </c>
      <c r="O378" s="1009">
        <v>0</v>
      </c>
      <c r="P378" s="1009">
        <v>0</v>
      </c>
      <c r="Q378" s="1009">
        <v>0</v>
      </c>
      <c r="R378" s="1009">
        <v>0</v>
      </c>
      <c r="S378" s="1009">
        <v>0</v>
      </c>
      <c r="T378" s="1009">
        <v>0</v>
      </c>
      <c r="U378" s="1009">
        <v>0</v>
      </c>
      <c r="V378" s="1009">
        <v>0</v>
      </c>
      <c r="W378" s="1009">
        <v>0</v>
      </c>
      <c r="X378" s="1009">
        <v>0</v>
      </c>
      <c r="Y378" s="1009">
        <v>0</v>
      </c>
      <c r="Z378" s="1009">
        <v>0</v>
      </c>
      <c r="AA378" s="1009">
        <v>0</v>
      </c>
      <c r="AB378" s="1009">
        <v>0</v>
      </c>
      <c r="AC378" s="1009">
        <v>0</v>
      </c>
      <c r="AD378" s="1009">
        <v>0</v>
      </c>
      <c r="AE378" s="1009">
        <v>0</v>
      </c>
      <c r="AF378" s="1009">
        <v>0</v>
      </c>
      <c r="AG378" s="1009">
        <v>0</v>
      </c>
      <c r="AH378" s="1009">
        <v>0</v>
      </c>
    </row>
    <row r="379" spans="1:34" ht="30" customHeight="1">
      <c r="A379" s="2021"/>
      <c r="B379" s="991" t="s">
        <v>786</v>
      </c>
      <c r="C379" s="1009">
        <f t="shared" si="33"/>
        <v>0</v>
      </c>
      <c r="D379" s="1009">
        <v>0</v>
      </c>
      <c r="E379" s="1009">
        <v>0</v>
      </c>
      <c r="F379" s="1009">
        <v>0</v>
      </c>
      <c r="G379" s="1009">
        <v>0</v>
      </c>
      <c r="H379" s="1009">
        <v>0</v>
      </c>
      <c r="I379" s="1009">
        <v>0</v>
      </c>
      <c r="J379" s="1009">
        <v>0</v>
      </c>
      <c r="K379" s="1009">
        <v>0</v>
      </c>
      <c r="L379" s="1009">
        <v>0</v>
      </c>
      <c r="M379" s="1009">
        <v>0</v>
      </c>
      <c r="N379" s="1009">
        <v>0</v>
      </c>
      <c r="O379" s="1009">
        <v>0</v>
      </c>
      <c r="P379" s="1009">
        <v>0</v>
      </c>
      <c r="Q379" s="1009">
        <v>0</v>
      </c>
      <c r="R379" s="1009">
        <v>0</v>
      </c>
      <c r="S379" s="1009">
        <v>0</v>
      </c>
      <c r="T379" s="1009">
        <v>0</v>
      </c>
      <c r="U379" s="1009">
        <v>0</v>
      </c>
      <c r="V379" s="1009">
        <v>0</v>
      </c>
      <c r="W379" s="1009">
        <v>0</v>
      </c>
      <c r="X379" s="1009">
        <v>0</v>
      </c>
      <c r="Y379" s="1009">
        <v>0</v>
      </c>
      <c r="Z379" s="1009">
        <v>0</v>
      </c>
      <c r="AA379" s="1009">
        <v>0</v>
      </c>
      <c r="AB379" s="1009">
        <v>0</v>
      </c>
      <c r="AC379" s="1009">
        <v>0</v>
      </c>
      <c r="AD379" s="1009">
        <v>0</v>
      </c>
      <c r="AE379" s="1009">
        <v>0</v>
      </c>
      <c r="AF379" s="1009">
        <v>0</v>
      </c>
      <c r="AG379" s="1009">
        <v>0</v>
      </c>
      <c r="AH379" s="1009">
        <v>0</v>
      </c>
    </row>
    <row r="380" spans="1:34" ht="30" customHeight="1">
      <c r="A380" s="2021"/>
      <c r="B380" s="991" t="s">
        <v>799</v>
      </c>
      <c r="C380" s="1009">
        <f t="shared" si="33"/>
        <v>0</v>
      </c>
      <c r="D380" s="1009">
        <v>0</v>
      </c>
      <c r="E380" s="1009">
        <v>0</v>
      </c>
      <c r="F380" s="1009">
        <v>0</v>
      </c>
      <c r="G380" s="1009">
        <v>0</v>
      </c>
      <c r="H380" s="1009">
        <v>0</v>
      </c>
      <c r="I380" s="1009">
        <v>0</v>
      </c>
      <c r="J380" s="1009">
        <v>0</v>
      </c>
      <c r="K380" s="1009">
        <v>0</v>
      </c>
      <c r="L380" s="1009">
        <v>0</v>
      </c>
      <c r="M380" s="1009">
        <v>0</v>
      </c>
      <c r="N380" s="1009">
        <v>0</v>
      </c>
      <c r="O380" s="1009">
        <v>0</v>
      </c>
      <c r="P380" s="1009">
        <v>0</v>
      </c>
      <c r="Q380" s="1009">
        <v>0</v>
      </c>
      <c r="R380" s="1009">
        <v>0</v>
      </c>
      <c r="S380" s="1009">
        <v>0</v>
      </c>
      <c r="T380" s="1009">
        <v>0</v>
      </c>
      <c r="U380" s="1009">
        <v>0</v>
      </c>
      <c r="V380" s="1009">
        <v>0</v>
      </c>
      <c r="W380" s="1009">
        <v>0</v>
      </c>
      <c r="X380" s="1009">
        <v>0</v>
      </c>
      <c r="Y380" s="1009">
        <v>0</v>
      </c>
      <c r="Z380" s="1009">
        <v>0</v>
      </c>
      <c r="AA380" s="1009">
        <v>0</v>
      </c>
      <c r="AB380" s="1009">
        <v>0</v>
      </c>
      <c r="AC380" s="1009">
        <v>0</v>
      </c>
      <c r="AD380" s="1009">
        <v>0</v>
      </c>
      <c r="AE380" s="1009">
        <v>0</v>
      </c>
      <c r="AF380" s="1009">
        <v>0</v>
      </c>
      <c r="AG380" s="1009">
        <v>0</v>
      </c>
      <c r="AH380" s="1009">
        <v>0</v>
      </c>
    </row>
    <row r="381" spans="1:34" ht="30" customHeight="1">
      <c r="A381" s="2021"/>
      <c r="B381" s="991" t="s">
        <v>787</v>
      </c>
      <c r="C381" s="1009">
        <f t="shared" si="33"/>
        <v>1226.8399999999999</v>
      </c>
      <c r="D381" s="1009">
        <v>0</v>
      </c>
      <c r="E381" s="1009">
        <v>0</v>
      </c>
      <c r="F381" s="1009">
        <v>0</v>
      </c>
      <c r="G381" s="1009">
        <v>0</v>
      </c>
      <c r="H381" s="1009">
        <v>0</v>
      </c>
      <c r="I381" s="1009">
        <v>0</v>
      </c>
      <c r="J381" s="1009">
        <v>0</v>
      </c>
      <c r="K381" s="1009">
        <v>0</v>
      </c>
      <c r="L381" s="1009">
        <v>0</v>
      </c>
      <c r="M381" s="1009">
        <v>0</v>
      </c>
      <c r="N381" s="1009">
        <v>0</v>
      </c>
      <c r="O381" s="1009">
        <v>0</v>
      </c>
      <c r="P381" s="1009">
        <v>0</v>
      </c>
      <c r="Q381" s="1009">
        <v>0</v>
      </c>
      <c r="R381" s="1009">
        <v>0</v>
      </c>
      <c r="S381" s="1009">
        <v>0</v>
      </c>
      <c r="T381" s="1009">
        <v>0</v>
      </c>
      <c r="U381" s="1009">
        <v>0</v>
      </c>
      <c r="V381" s="1009">
        <v>150.05000000000001</v>
      </c>
      <c r="W381" s="1009">
        <v>1076.79</v>
      </c>
      <c r="X381" s="1009">
        <v>0</v>
      </c>
      <c r="Y381" s="1009">
        <v>0</v>
      </c>
      <c r="Z381" s="1009">
        <v>0</v>
      </c>
      <c r="AA381" s="1009">
        <v>0</v>
      </c>
      <c r="AB381" s="1009">
        <v>0</v>
      </c>
      <c r="AC381" s="1009">
        <v>0</v>
      </c>
      <c r="AD381" s="1009">
        <v>0</v>
      </c>
      <c r="AE381" s="1009">
        <v>0</v>
      </c>
      <c r="AF381" s="1009">
        <v>0</v>
      </c>
      <c r="AG381" s="1009">
        <v>0</v>
      </c>
      <c r="AH381" s="1009">
        <v>0</v>
      </c>
    </row>
    <row r="382" spans="1:34" s="1710" customFormat="1" ht="30" customHeight="1">
      <c r="A382" s="2021"/>
      <c r="B382" s="991" t="s">
        <v>1533</v>
      </c>
      <c r="C382" s="1009">
        <f>SUM(D382:AH382)</f>
        <v>0</v>
      </c>
      <c r="D382" s="1009">
        <v>0</v>
      </c>
      <c r="E382" s="1009">
        <v>0</v>
      </c>
      <c r="F382" s="1009">
        <v>0</v>
      </c>
      <c r="G382" s="1009">
        <v>0</v>
      </c>
      <c r="H382" s="1009">
        <v>0</v>
      </c>
      <c r="I382" s="1009">
        <v>0</v>
      </c>
      <c r="J382" s="1009">
        <v>0</v>
      </c>
      <c r="K382" s="1009">
        <v>0</v>
      </c>
      <c r="L382" s="1009">
        <v>0</v>
      </c>
      <c r="M382" s="1009">
        <v>0</v>
      </c>
      <c r="N382" s="1009">
        <v>0</v>
      </c>
      <c r="O382" s="1009">
        <v>0</v>
      </c>
      <c r="P382" s="1009">
        <v>0</v>
      </c>
      <c r="Q382" s="1009">
        <v>0</v>
      </c>
      <c r="R382" s="1009">
        <v>0</v>
      </c>
      <c r="S382" s="1009">
        <v>0</v>
      </c>
      <c r="T382" s="1009">
        <v>0</v>
      </c>
      <c r="U382" s="1009">
        <v>0</v>
      </c>
      <c r="V382" s="1009">
        <v>0</v>
      </c>
      <c r="W382" s="1009">
        <v>0</v>
      </c>
      <c r="X382" s="1009">
        <v>0</v>
      </c>
      <c r="Y382" s="1009">
        <v>0</v>
      </c>
      <c r="Z382" s="1009">
        <v>0</v>
      </c>
      <c r="AA382" s="1009">
        <v>0</v>
      </c>
      <c r="AB382" s="1009">
        <v>0</v>
      </c>
      <c r="AC382" s="1009">
        <v>0</v>
      </c>
      <c r="AD382" s="1009">
        <v>0</v>
      </c>
      <c r="AE382" s="1009">
        <v>0</v>
      </c>
      <c r="AF382" s="1009">
        <v>0</v>
      </c>
      <c r="AG382" s="1009">
        <v>0</v>
      </c>
      <c r="AH382" s="1009">
        <v>0</v>
      </c>
    </row>
    <row r="383" spans="1:34" ht="30" customHeight="1">
      <c r="A383" s="2021"/>
      <c r="B383" s="991" t="s">
        <v>800</v>
      </c>
      <c r="C383" s="1009">
        <f t="shared" si="33"/>
        <v>0</v>
      </c>
      <c r="D383" s="1009">
        <v>0</v>
      </c>
      <c r="E383" s="1009">
        <v>0</v>
      </c>
      <c r="F383" s="1009">
        <v>0</v>
      </c>
      <c r="G383" s="1009">
        <v>0</v>
      </c>
      <c r="H383" s="1009">
        <v>0</v>
      </c>
      <c r="I383" s="1009">
        <v>0</v>
      </c>
      <c r="J383" s="1009">
        <v>0</v>
      </c>
      <c r="K383" s="1009">
        <v>0</v>
      </c>
      <c r="L383" s="1009">
        <v>0</v>
      </c>
      <c r="M383" s="1009">
        <v>0</v>
      </c>
      <c r="N383" s="1009">
        <v>0</v>
      </c>
      <c r="O383" s="1009">
        <v>0</v>
      </c>
      <c r="P383" s="1009">
        <v>0</v>
      </c>
      <c r="Q383" s="1009">
        <v>0</v>
      </c>
      <c r="R383" s="1009">
        <v>0</v>
      </c>
      <c r="S383" s="1009">
        <v>0</v>
      </c>
      <c r="T383" s="1009">
        <v>0</v>
      </c>
      <c r="U383" s="1009">
        <v>0</v>
      </c>
      <c r="V383" s="1009">
        <v>0</v>
      </c>
      <c r="W383" s="1009">
        <v>0</v>
      </c>
      <c r="X383" s="1009">
        <v>0</v>
      </c>
      <c r="Y383" s="1009">
        <v>0</v>
      </c>
      <c r="Z383" s="1009">
        <v>0</v>
      </c>
      <c r="AA383" s="1009">
        <v>0</v>
      </c>
      <c r="AB383" s="1009">
        <v>0</v>
      </c>
      <c r="AC383" s="1009">
        <v>0</v>
      </c>
      <c r="AD383" s="1009">
        <v>0</v>
      </c>
      <c r="AE383" s="1009">
        <v>0</v>
      </c>
      <c r="AF383" s="1009">
        <v>0</v>
      </c>
      <c r="AG383" s="1009">
        <v>0</v>
      </c>
      <c r="AH383" s="1009">
        <v>0</v>
      </c>
    </row>
    <row r="384" spans="1:34" s="1710" customFormat="1" ht="30" customHeight="1">
      <c r="A384" s="2021"/>
      <c r="B384" s="989" t="s">
        <v>1535</v>
      </c>
      <c r="C384" s="1009">
        <f t="shared" ref="C384" si="36">SUM(D384:AH384)</f>
        <v>0</v>
      </c>
      <c r="D384" s="1009">
        <v>0</v>
      </c>
      <c r="E384" s="1009">
        <v>0</v>
      </c>
      <c r="F384" s="1009">
        <v>0</v>
      </c>
      <c r="G384" s="1009">
        <v>0</v>
      </c>
      <c r="H384" s="1009">
        <v>0</v>
      </c>
      <c r="I384" s="1009">
        <v>0</v>
      </c>
      <c r="J384" s="1009">
        <v>0</v>
      </c>
      <c r="K384" s="1009">
        <v>0</v>
      </c>
      <c r="L384" s="1009">
        <v>0</v>
      </c>
      <c r="M384" s="1009">
        <v>0</v>
      </c>
      <c r="N384" s="1009">
        <v>0</v>
      </c>
      <c r="O384" s="1009">
        <v>0</v>
      </c>
      <c r="P384" s="1009">
        <v>0</v>
      </c>
      <c r="Q384" s="1009">
        <v>0</v>
      </c>
      <c r="R384" s="1009">
        <v>0</v>
      </c>
      <c r="S384" s="1009">
        <v>0</v>
      </c>
      <c r="T384" s="1009">
        <v>0</v>
      </c>
      <c r="U384" s="1009">
        <v>0</v>
      </c>
      <c r="V384" s="1009">
        <v>0</v>
      </c>
      <c r="W384" s="1009">
        <v>0</v>
      </c>
      <c r="X384" s="1009">
        <v>0</v>
      </c>
      <c r="Y384" s="1009">
        <v>0</v>
      </c>
      <c r="Z384" s="1009">
        <v>0</v>
      </c>
      <c r="AA384" s="1009">
        <v>0</v>
      </c>
      <c r="AB384" s="1009">
        <v>0</v>
      </c>
      <c r="AC384" s="1009">
        <v>0</v>
      </c>
      <c r="AD384" s="1009">
        <v>0</v>
      </c>
      <c r="AE384" s="1009">
        <v>0</v>
      </c>
      <c r="AF384" s="1009">
        <v>0</v>
      </c>
      <c r="AG384" s="1009">
        <v>0</v>
      </c>
      <c r="AH384" s="1009">
        <v>0</v>
      </c>
    </row>
    <row r="385" spans="1:34" ht="30" customHeight="1">
      <c r="A385" s="2021"/>
      <c r="B385" s="995" t="s">
        <v>802</v>
      </c>
      <c r="C385" s="1009">
        <f t="shared" si="33"/>
        <v>0</v>
      </c>
      <c r="D385" s="1009">
        <v>0</v>
      </c>
      <c r="E385" s="1009">
        <v>0</v>
      </c>
      <c r="F385" s="1009">
        <v>0</v>
      </c>
      <c r="G385" s="1009">
        <v>0</v>
      </c>
      <c r="H385" s="1009">
        <v>0</v>
      </c>
      <c r="I385" s="1009">
        <v>0</v>
      </c>
      <c r="J385" s="1009">
        <v>0</v>
      </c>
      <c r="K385" s="1009">
        <v>0</v>
      </c>
      <c r="L385" s="1009">
        <v>0</v>
      </c>
      <c r="M385" s="1009">
        <v>0</v>
      </c>
      <c r="N385" s="1009">
        <v>0</v>
      </c>
      <c r="O385" s="1009">
        <v>0</v>
      </c>
      <c r="P385" s="1009">
        <v>0</v>
      </c>
      <c r="Q385" s="1009">
        <v>0</v>
      </c>
      <c r="R385" s="1009">
        <v>0</v>
      </c>
      <c r="S385" s="1009">
        <v>0</v>
      </c>
      <c r="T385" s="1009">
        <v>0</v>
      </c>
      <c r="U385" s="1009">
        <v>0</v>
      </c>
      <c r="V385" s="1009">
        <v>0</v>
      </c>
      <c r="W385" s="1009">
        <v>0</v>
      </c>
      <c r="X385" s="1009">
        <v>0</v>
      </c>
      <c r="Y385" s="1009">
        <v>0</v>
      </c>
      <c r="Z385" s="1009">
        <v>0</v>
      </c>
      <c r="AA385" s="1009">
        <v>0</v>
      </c>
      <c r="AB385" s="1009">
        <v>0</v>
      </c>
      <c r="AC385" s="1009">
        <v>0</v>
      </c>
      <c r="AD385" s="1009">
        <v>0</v>
      </c>
      <c r="AE385" s="1009">
        <v>0</v>
      </c>
      <c r="AF385" s="1009">
        <v>0</v>
      </c>
      <c r="AG385" s="1009">
        <v>0</v>
      </c>
      <c r="AH385" s="1009">
        <v>0</v>
      </c>
    </row>
    <row r="386" spans="1:34" ht="30" customHeight="1">
      <c r="A386" s="2021"/>
      <c r="B386" s="995" t="s">
        <v>803</v>
      </c>
      <c r="C386" s="1009">
        <f t="shared" si="33"/>
        <v>0</v>
      </c>
      <c r="D386" s="1009">
        <v>0</v>
      </c>
      <c r="E386" s="1009">
        <v>0</v>
      </c>
      <c r="F386" s="1009">
        <v>0</v>
      </c>
      <c r="G386" s="1009">
        <v>0</v>
      </c>
      <c r="H386" s="1009">
        <v>0</v>
      </c>
      <c r="I386" s="1009">
        <v>0</v>
      </c>
      <c r="J386" s="1009">
        <v>0</v>
      </c>
      <c r="K386" s="1009">
        <v>0</v>
      </c>
      <c r="L386" s="1009">
        <v>0</v>
      </c>
      <c r="M386" s="1009">
        <v>0</v>
      </c>
      <c r="N386" s="1009">
        <v>0</v>
      </c>
      <c r="O386" s="1009">
        <v>0</v>
      </c>
      <c r="P386" s="1009">
        <v>0</v>
      </c>
      <c r="Q386" s="1009">
        <v>0</v>
      </c>
      <c r="R386" s="1009">
        <v>0</v>
      </c>
      <c r="S386" s="1009">
        <v>0</v>
      </c>
      <c r="T386" s="1009">
        <v>0</v>
      </c>
      <c r="U386" s="1009">
        <v>0</v>
      </c>
      <c r="V386" s="1009">
        <v>0</v>
      </c>
      <c r="W386" s="1009">
        <v>0</v>
      </c>
      <c r="X386" s="1009">
        <v>0</v>
      </c>
      <c r="Y386" s="1009">
        <v>0</v>
      </c>
      <c r="Z386" s="1009">
        <v>0</v>
      </c>
      <c r="AA386" s="1009">
        <v>0</v>
      </c>
      <c r="AB386" s="1009">
        <v>0</v>
      </c>
      <c r="AC386" s="1009">
        <v>0</v>
      </c>
      <c r="AD386" s="1009">
        <v>0</v>
      </c>
      <c r="AE386" s="1009">
        <v>0</v>
      </c>
      <c r="AF386" s="1009">
        <v>0</v>
      </c>
      <c r="AG386" s="1009">
        <v>0</v>
      </c>
      <c r="AH386" s="1009">
        <v>0</v>
      </c>
    </row>
    <row r="387" spans="1:34" ht="30" customHeight="1">
      <c r="A387" s="2021"/>
      <c r="B387" s="1011" t="s">
        <v>804</v>
      </c>
      <c r="C387" s="1009">
        <f t="shared" si="33"/>
        <v>0</v>
      </c>
      <c r="D387" s="1009">
        <v>0</v>
      </c>
      <c r="E387" s="1009">
        <v>0</v>
      </c>
      <c r="F387" s="1009">
        <v>0</v>
      </c>
      <c r="G387" s="1009">
        <v>0</v>
      </c>
      <c r="H387" s="1009">
        <v>0</v>
      </c>
      <c r="I387" s="1009">
        <v>0</v>
      </c>
      <c r="J387" s="1009">
        <v>0</v>
      </c>
      <c r="K387" s="1009">
        <v>0</v>
      </c>
      <c r="L387" s="1009">
        <v>0</v>
      </c>
      <c r="M387" s="1009">
        <v>0</v>
      </c>
      <c r="N387" s="1009">
        <v>0</v>
      </c>
      <c r="O387" s="1009">
        <v>0</v>
      </c>
      <c r="P387" s="1009">
        <v>0</v>
      </c>
      <c r="Q387" s="1009">
        <v>0</v>
      </c>
      <c r="R387" s="1009">
        <v>0</v>
      </c>
      <c r="S387" s="1009">
        <v>0</v>
      </c>
      <c r="T387" s="1009">
        <v>0</v>
      </c>
      <c r="U387" s="1009">
        <v>0</v>
      </c>
      <c r="V387" s="1009">
        <v>0</v>
      </c>
      <c r="W387" s="1009">
        <v>0</v>
      </c>
      <c r="X387" s="1009">
        <v>0</v>
      </c>
      <c r="Y387" s="1009">
        <v>0</v>
      </c>
      <c r="Z387" s="1009">
        <v>0</v>
      </c>
      <c r="AA387" s="1009">
        <v>0</v>
      </c>
      <c r="AB387" s="1009">
        <v>0</v>
      </c>
      <c r="AC387" s="1009">
        <v>0</v>
      </c>
      <c r="AD387" s="1009">
        <v>0</v>
      </c>
      <c r="AE387" s="1009">
        <v>0</v>
      </c>
      <c r="AF387" s="1009">
        <v>0</v>
      </c>
      <c r="AG387" s="1009">
        <v>0</v>
      </c>
      <c r="AH387" s="1009">
        <v>0</v>
      </c>
    </row>
    <row r="388" spans="1:34" ht="30" customHeight="1">
      <c r="A388" s="2021"/>
      <c r="B388" s="1011" t="s">
        <v>805</v>
      </c>
      <c r="C388" s="1009">
        <f t="shared" si="33"/>
        <v>0</v>
      </c>
      <c r="D388" s="1009">
        <v>0</v>
      </c>
      <c r="E388" s="1009">
        <v>0</v>
      </c>
      <c r="F388" s="1009">
        <v>0</v>
      </c>
      <c r="G388" s="1009">
        <v>0</v>
      </c>
      <c r="H388" s="1009">
        <v>0</v>
      </c>
      <c r="I388" s="1009">
        <v>0</v>
      </c>
      <c r="J388" s="1009">
        <v>0</v>
      </c>
      <c r="K388" s="1009">
        <v>0</v>
      </c>
      <c r="L388" s="1009">
        <v>0</v>
      </c>
      <c r="M388" s="1009">
        <v>0</v>
      </c>
      <c r="N388" s="1009">
        <v>0</v>
      </c>
      <c r="O388" s="1009">
        <v>0</v>
      </c>
      <c r="P388" s="1009">
        <v>0</v>
      </c>
      <c r="Q388" s="1009">
        <v>0</v>
      </c>
      <c r="R388" s="1009">
        <v>0</v>
      </c>
      <c r="S388" s="1009">
        <v>0</v>
      </c>
      <c r="T388" s="1009">
        <v>0</v>
      </c>
      <c r="U388" s="1009">
        <v>0</v>
      </c>
      <c r="V388" s="1009">
        <v>0</v>
      </c>
      <c r="W388" s="1009">
        <v>0</v>
      </c>
      <c r="X388" s="1009">
        <v>0</v>
      </c>
      <c r="Y388" s="1009">
        <v>0</v>
      </c>
      <c r="Z388" s="1009">
        <v>0</v>
      </c>
      <c r="AA388" s="1009">
        <v>0</v>
      </c>
      <c r="AB388" s="1009">
        <v>0</v>
      </c>
      <c r="AC388" s="1009">
        <v>0</v>
      </c>
      <c r="AD388" s="1009">
        <v>0</v>
      </c>
      <c r="AE388" s="1009">
        <v>0</v>
      </c>
      <c r="AF388" s="1009">
        <v>0</v>
      </c>
      <c r="AG388" s="1009">
        <v>0</v>
      </c>
      <c r="AH388" s="1009">
        <v>0</v>
      </c>
    </row>
    <row r="389" spans="1:34" s="1710" customFormat="1" ht="30" customHeight="1">
      <c r="A389" s="2021"/>
      <c r="B389" s="1011" t="s">
        <v>1536</v>
      </c>
      <c r="C389" s="1009">
        <f t="shared" ref="C389" si="37">SUM(D389:AH389)</f>
        <v>0</v>
      </c>
      <c r="D389" s="1009">
        <v>0</v>
      </c>
      <c r="E389" s="1009">
        <v>0</v>
      </c>
      <c r="F389" s="1009">
        <v>0</v>
      </c>
      <c r="G389" s="1009">
        <v>0</v>
      </c>
      <c r="H389" s="1009">
        <v>0</v>
      </c>
      <c r="I389" s="1009">
        <v>0</v>
      </c>
      <c r="J389" s="1009">
        <v>0</v>
      </c>
      <c r="K389" s="1009">
        <v>0</v>
      </c>
      <c r="L389" s="1009">
        <v>0</v>
      </c>
      <c r="M389" s="1009">
        <v>0</v>
      </c>
      <c r="N389" s="1009">
        <v>0</v>
      </c>
      <c r="O389" s="1009">
        <v>0</v>
      </c>
      <c r="P389" s="1009">
        <v>0</v>
      </c>
      <c r="Q389" s="1009">
        <v>0</v>
      </c>
      <c r="R389" s="1009">
        <v>0</v>
      </c>
      <c r="S389" s="1009">
        <v>0</v>
      </c>
      <c r="T389" s="1009">
        <v>0</v>
      </c>
      <c r="U389" s="1009">
        <v>0</v>
      </c>
      <c r="V389" s="1009">
        <v>0</v>
      </c>
      <c r="W389" s="1009">
        <v>0</v>
      </c>
      <c r="X389" s="1009">
        <v>0</v>
      </c>
      <c r="Y389" s="1009">
        <v>0</v>
      </c>
      <c r="Z389" s="1009">
        <v>0</v>
      </c>
      <c r="AA389" s="1009">
        <v>0</v>
      </c>
      <c r="AB389" s="1009">
        <v>0</v>
      </c>
      <c r="AC389" s="1009">
        <v>0</v>
      </c>
      <c r="AD389" s="1009">
        <v>0</v>
      </c>
      <c r="AE389" s="1009">
        <v>0</v>
      </c>
      <c r="AF389" s="1009">
        <v>0</v>
      </c>
      <c r="AG389" s="1009">
        <v>0</v>
      </c>
      <c r="AH389" s="1009">
        <v>0</v>
      </c>
    </row>
    <row r="390" spans="1:34" ht="30" customHeight="1">
      <c r="A390" s="2021"/>
      <c r="B390" s="995" t="s">
        <v>807</v>
      </c>
      <c r="C390" s="1009">
        <f t="shared" si="33"/>
        <v>0</v>
      </c>
      <c r="D390" s="1009">
        <v>0</v>
      </c>
      <c r="E390" s="1009">
        <v>0</v>
      </c>
      <c r="F390" s="1009">
        <v>0</v>
      </c>
      <c r="G390" s="1009">
        <v>0</v>
      </c>
      <c r="H390" s="1009">
        <v>0</v>
      </c>
      <c r="I390" s="1009">
        <v>0</v>
      </c>
      <c r="J390" s="1009">
        <v>0</v>
      </c>
      <c r="K390" s="1009">
        <v>0</v>
      </c>
      <c r="L390" s="1009">
        <v>0</v>
      </c>
      <c r="M390" s="1009">
        <v>0</v>
      </c>
      <c r="N390" s="1009">
        <v>0</v>
      </c>
      <c r="O390" s="1009">
        <v>0</v>
      </c>
      <c r="P390" s="1009">
        <v>0</v>
      </c>
      <c r="Q390" s="1009">
        <v>0</v>
      </c>
      <c r="R390" s="1009">
        <v>0</v>
      </c>
      <c r="S390" s="1009">
        <v>0</v>
      </c>
      <c r="T390" s="1009">
        <v>0</v>
      </c>
      <c r="U390" s="1009">
        <v>0</v>
      </c>
      <c r="V390" s="1009">
        <v>0</v>
      </c>
      <c r="W390" s="1009">
        <v>0</v>
      </c>
      <c r="X390" s="1009">
        <v>0</v>
      </c>
      <c r="Y390" s="1009">
        <v>0</v>
      </c>
      <c r="Z390" s="1009">
        <v>0</v>
      </c>
      <c r="AA390" s="1009">
        <v>0</v>
      </c>
      <c r="AB390" s="1009">
        <v>0</v>
      </c>
      <c r="AC390" s="1009">
        <v>0</v>
      </c>
      <c r="AD390" s="1009">
        <v>0</v>
      </c>
      <c r="AE390" s="1009">
        <v>0</v>
      </c>
      <c r="AF390" s="1009">
        <v>0</v>
      </c>
      <c r="AG390" s="1009">
        <v>0</v>
      </c>
      <c r="AH390" s="1009">
        <v>0</v>
      </c>
    </row>
    <row r="391" spans="1:34" ht="30" customHeight="1">
      <c r="A391" s="2021"/>
      <c r="B391" s="991" t="s">
        <v>808</v>
      </c>
      <c r="C391" s="1009">
        <f t="shared" si="33"/>
        <v>0</v>
      </c>
      <c r="D391" s="1009">
        <v>0</v>
      </c>
      <c r="E391" s="1009">
        <v>0</v>
      </c>
      <c r="F391" s="1009">
        <v>0</v>
      </c>
      <c r="G391" s="1009">
        <v>0</v>
      </c>
      <c r="H391" s="1009">
        <v>0</v>
      </c>
      <c r="I391" s="1009">
        <v>0</v>
      </c>
      <c r="J391" s="1009">
        <v>0</v>
      </c>
      <c r="K391" s="1009">
        <v>0</v>
      </c>
      <c r="L391" s="1009">
        <v>0</v>
      </c>
      <c r="M391" s="1009">
        <v>0</v>
      </c>
      <c r="N391" s="1009">
        <v>0</v>
      </c>
      <c r="O391" s="1009">
        <v>0</v>
      </c>
      <c r="P391" s="1009">
        <v>0</v>
      </c>
      <c r="Q391" s="1009">
        <v>0</v>
      </c>
      <c r="R391" s="1009">
        <v>0</v>
      </c>
      <c r="S391" s="1009">
        <v>0</v>
      </c>
      <c r="T391" s="1009">
        <v>0</v>
      </c>
      <c r="U391" s="1009">
        <v>0</v>
      </c>
      <c r="V391" s="1009">
        <v>0</v>
      </c>
      <c r="W391" s="1009">
        <v>0</v>
      </c>
      <c r="X391" s="1009">
        <v>0</v>
      </c>
      <c r="Y391" s="1009">
        <v>0</v>
      </c>
      <c r="Z391" s="1009">
        <v>0</v>
      </c>
      <c r="AA391" s="1009">
        <v>0</v>
      </c>
      <c r="AB391" s="1009">
        <v>0</v>
      </c>
      <c r="AC391" s="1009">
        <v>0</v>
      </c>
      <c r="AD391" s="1009">
        <v>0</v>
      </c>
      <c r="AE391" s="1009">
        <v>0</v>
      </c>
      <c r="AF391" s="1009">
        <v>0</v>
      </c>
      <c r="AG391" s="1009">
        <v>0</v>
      </c>
      <c r="AH391" s="1009">
        <v>0</v>
      </c>
    </row>
    <row r="392" spans="1:34" ht="30" customHeight="1">
      <c r="A392" s="2021"/>
      <c r="B392" s="1011" t="s">
        <v>821</v>
      </c>
      <c r="C392" s="1009">
        <f t="shared" si="33"/>
        <v>0</v>
      </c>
      <c r="D392" s="1009">
        <v>0</v>
      </c>
      <c r="E392" s="1009">
        <v>0</v>
      </c>
      <c r="F392" s="1009">
        <v>0</v>
      </c>
      <c r="G392" s="1009">
        <v>0</v>
      </c>
      <c r="H392" s="1009">
        <v>0</v>
      </c>
      <c r="I392" s="1009">
        <v>0</v>
      </c>
      <c r="J392" s="1009">
        <v>0</v>
      </c>
      <c r="K392" s="1009">
        <v>0</v>
      </c>
      <c r="L392" s="1009">
        <v>0</v>
      </c>
      <c r="M392" s="1009">
        <v>0</v>
      </c>
      <c r="N392" s="1009">
        <v>0</v>
      </c>
      <c r="O392" s="1009">
        <v>0</v>
      </c>
      <c r="P392" s="1009">
        <v>0</v>
      </c>
      <c r="Q392" s="1009">
        <v>0</v>
      </c>
      <c r="R392" s="1009">
        <v>0</v>
      </c>
      <c r="S392" s="1009">
        <v>0</v>
      </c>
      <c r="T392" s="1009">
        <v>0</v>
      </c>
      <c r="U392" s="1009">
        <v>0</v>
      </c>
      <c r="V392" s="1009">
        <v>0</v>
      </c>
      <c r="W392" s="1009">
        <v>0</v>
      </c>
      <c r="X392" s="1009">
        <v>0</v>
      </c>
      <c r="Y392" s="1009">
        <v>0</v>
      </c>
      <c r="Z392" s="1009">
        <v>0</v>
      </c>
      <c r="AA392" s="1009">
        <v>0</v>
      </c>
      <c r="AB392" s="1009">
        <v>0</v>
      </c>
      <c r="AC392" s="1009">
        <v>0</v>
      </c>
      <c r="AD392" s="1009">
        <v>0</v>
      </c>
      <c r="AE392" s="1009">
        <v>0</v>
      </c>
      <c r="AF392" s="1009">
        <v>0</v>
      </c>
      <c r="AG392" s="1009">
        <v>0</v>
      </c>
      <c r="AH392" s="1009">
        <v>0</v>
      </c>
    </row>
    <row r="393" spans="1:34" s="1708" customFormat="1" ht="30" customHeight="1">
      <c r="A393" s="2021"/>
      <c r="B393" s="1011" t="s">
        <v>1538</v>
      </c>
      <c r="C393" s="1009">
        <f>SUM(D393:AH393)</f>
        <v>0</v>
      </c>
      <c r="D393" s="1009">
        <v>0</v>
      </c>
      <c r="E393" s="1009">
        <v>0</v>
      </c>
      <c r="F393" s="1009">
        <v>0</v>
      </c>
      <c r="G393" s="1009">
        <v>0</v>
      </c>
      <c r="H393" s="1009">
        <v>0</v>
      </c>
      <c r="I393" s="1009">
        <v>0</v>
      </c>
      <c r="J393" s="1009">
        <v>0</v>
      </c>
      <c r="K393" s="1009">
        <v>0</v>
      </c>
      <c r="L393" s="1009">
        <v>0</v>
      </c>
      <c r="M393" s="1009">
        <v>0</v>
      </c>
      <c r="N393" s="1009">
        <v>0</v>
      </c>
      <c r="O393" s="1009">
        <v>0</v>
      </c>
      <c r="P393" s="1009">
        <v>0</v>
      </c>
      <c r="Q393" s="1009">
        <v>0</v>
      </c>
      <c r="R393" s="1009">
        <v>0</v>
      </c>
      <c r="S393" s="1009">
        <v>0</v>
      </c>
      <c r="T393" s="1009">
        <v>0</v>
      </c>
      <c r="U393" s="1009">
        <v>0</v>
      </c>
      <c r="V393" s="1009">
        <v>0</v>
      </c>
      <c r="W393" s="1009">
        <v>0</v>
      </c>
      <c r="X393" s="1009">
        <v>0</v>
      </c>
      <c r="Y393" s="1009">
        <v>0</v>
      </c>
      <c r="Z393" s="1009">
        <v>0</v>
      </c>
      <c r="AA393" s="1009">
        <v>0</v>
      </c>
      <c r="AB393" s="1009">
        <v>0</v>
      </c>
      <c r="AC393" s="1009">
        <v>0</v>
      </c>
      <c r="AD393" s="1009">
        <v>0</v>
      </c>
      <c r="AE393" s="1009">
        <v>0</v>
      </c>
      <c r="AF393" s="1009">
        <v>0</v>
      </c>
      <c r="AG393" s="1009">
        <v>0</v>
      </c>
      <c r="AH393" s="1009">
        <v>0</v>
      </c>
    </row>
    <row r="394" spans="1:34" ht="19.2" customHeight="1">
      <c r="A394" s="2021"/>
      <c r="B394" s="1249" t="s">
        <v>952</v>
      </c>
      <c r="C394" s="1009">
        <f t="shared" si="33"/>
        <v>0</v>
      </c>
      <c r="D394" s="1009">
        <v>0</v>
      </c>
      <c r="E394" s="1009">
        <v>0</v>
      </c>
      <c r="F394" s="1009">
        <v>0</v>
      </c>
      <c r="G394" s="1009">
        <v>0</v>
      </c>
      <c r="H394" s="1009">
        <v>0</v>
      </c>
      <c r="I394" s="1009">
        <v>0</v>
      </c>
      <c r="J394" s="1009">
        <v>0</v>
      </c>
      <c r="K394" s="1009">
        <v>0</v>
      </c>
      <c r="L394" s="1009">
        <v>0</v>
      </c>
      <c r="M394" s="1009">
        <v>0</v>
      </c>
      <c r="N394" s="1009">
        <v>0</v>
      </c>
      <c r="O394" s="1009">
        <v>0</v>
      </c>
      <c r="P394" s="1009">
        <v>0</v>
      </c>
      <c r="Q394" s="1009">
        <v>0</v>
      </c>
      <c r="R394" s="1009">
        <v>0</v>
      </c>
      <c r="S394" s="1009">
        <v>0</v>
      </c>
      <c r="T394" s="1009">
        <v>0</v>
      </c>
      <c r="U394" s="1009">
        <v>0</v>
      </c>
      <c r="V394" s="1009">
        <v>0</v>
      </c>
      <c r="W394" s="1009">
        <v>0</v>
      </c>
      <c r="X394" s="1009">
        <v>0</v>
      </c>
      <c r="Y394" s="1009">
        <v>0</v>
      </c>
      <c r="Z394" s="1009">
        <v>0</v>
      </c>
      <c r="AA394" s="1009">
        <v>0</v>
      </c>
      <c r="AB394" s="1009">
        <v>0</v>
      </c>
      <c r="AC394" s="1009">
        <v>0</v>
      </c>
      <c r="AD394" s="1009">
        <v>0</v>
      </c>
      <c r="AE394" s="1009">
        <v>0</v>
      </c>
      <c r="AF394" s="1009">
        <v>0</v>
      </c>
      <c r="AG394" s="1009">
        <v>0</v>
      </c>
      <c r="AH394" s="1009">
        <v>0</v>
      </c>
    </row>
    <row r="395" spans="1:34" ht="19.5" customHeight="1">
      <c r="A395" s="2391" t="s">
        <v>790</v>
      </c>
      <c r="B395" s="1007" t="s">
        <v>41</v>
      </c>
      <c r="C395" s="1370">
        <f t="shared" si="33"/>
        <v>10755.890000000001</v>
      </c>
      <c r="D395" s="1007">
        <f>SUM('유성구 배수관'!D396:'유성구 배수관'!D417)</f>
        <v>5624.26</v>
      </c>
      <c r="E395" s="1007">
        <f>SUM('유성구 배수관'!E396:'유성구 배수관'!E417)</f>
        <v>0</v>
      </c>
      <c r="F395" s="1007">
        <f>SUM('유성구 배수관'!F396:'유성구 배수관'!F417)</f>
        <v>0</v>
      </c>
      <c r="G395" s="1007">
        <f>SUM('유성구 배수관'!G396:'유성구 배수관'!G417)</f>
        <v>0</v>
      </c>
      <c r="H395" s="1007">
        <f>SUM('유성구 배수관'!H396:'유성구 배수관'!H417)</f>
        <v>0</v>
      </c>
      <c r="I395" s="1007">
        <f>SUM('유성구 배수관'!I396:'유성구 배수관'!I417)</f>
        <v>248.39000000000001</v>
      </c>
      <c r="J395" s="1007">
        <f>SUM('유성구 배수관'!J396:'유성구 배수관'!J417)</f>
        <v>2365.8000000000002</v>
      </c>
      <c r="K395" s="1007">
        <f>SUM('유성구 배수관'!K396:'유성구 배수관'!K417)</f>
        <v>0</v>
      </c>
      <c r="L395" s="1007">
        <f>SUM('유성구 배수관'!L396:'유성구 배수관'!L417)</f>
        <v>0</v>
      </c>
      <c r="M395" s="1007">
        <f>SUM('유성구 배수관'!M396:'유성구 배수관'!M417)</f>
        <v>0</v>
      </c>
      <c r="N395" s="1007">
        <f>SUM('유성구 배수관'!N396:'유성구 배수관'!N417)</f>
        <v>0</v>
      </c>
      <c r="O395" s="1007">
        <f>SUM('유성구 배수관'!O396:'유성구 배수관'!O417)</f>
        <v>0</v>
      </c>
      <c r="P395" s="1007">
        <f>SUM('유성구 배수관'!P396:'유성구 배수관'!P417)</f>
        <v>41.12</v>
      </c>
      <c r="Q395" s="1007">
        <f>SUM('유성구 배수관'!Q396:'유성구 배수관'!Q417)</f>
        <v>0</v>
      </c>
      <c r="R395" s="1007">
        <f>SUM('유성구 배수관'!R396:'유성구 배수관'!R417)</f>
        <v>0</v>
      </c>
      <c r="S395" s="1007">
        <f>SUM('유성구 배수관'!S396:'유성구 배수관'!S417)</f>
        <v>0</v>
      </c>
      <c r="T395" s="1007">
        <f>SUM('유성구 배수관'!T396:'유성구 배수관'!T417)</f>
        <v>161.32</v>
      </c>
      <c r="U395" s="1007">
        <f>SUM('유성구 배수관'!U396:'유성구 배수관'!U417)</f>
        <v>0</v>
      </c>
      <c r="V395" s="1007">
        <f>SUM('유성구 배수관'!V396:'유성구 배수관'!V417)</f>
        <v>0</v>
      </c>
      <c r="W395" s="1007">
        <f>SUM('유성구 배수관'!W396:'유성구 배수관'!W417)</f>
        <v>0</v>
      </c>
      <c r="X395" s="1007">
        <f>SUM('유성구 배수관'!X396:'유성구 배수관'!X417)</f>
        <v>0</v>
      </c>
      <c r="Y395" s="1007">
        <f>SUM('유성구 배수관'!Y396:'유성구 배수관'!Y417)</f>
        <v>0</v>
      </c>
      <c r="Z395" s="1007">
        <f>SUM('유성구 배수관'!Z396:'유성구 배수관'!Z417)</f>
        <v>0</v>
      </c>
      <c r="AA395" s="1007">
        <f>SUM('유성구 배수관'!AA396:'유성구 배수관'!AA417)</f>
        <v>0</v>
      </c>
      <c r="AB395" s="1007">
        <f>SUM('유성구 배수관'!AB396:'유성구 배수관'!AB417)</f>
        <v>0</v>
      </c>
      <c r="AC395" s="1007">
        <f>SUM('유성구 배수관'!AC396:'유성구 배수관'!AC417)</f>
        <v>2315</v>
      </c>
      <c r="AD395" s="1007">
        <f>SUM('유성구 배수관'!AD396:'유성구 배수관'!AD417)</f>
        <v>0</v>
      </c>
      <c r="AE395" s="1007">
        <f>SUM('유성구 배수관'!AE396:'유성구 배수관'!AE417)</f>
        <v>0</v>
      </c>
      <c r="AF395" s="1007">
        <f>SUM('유성구 배수관'!AF396:'유성구 배수관'!AF417)</f>
        <v>0</v>
      </c>
      <c r="AG395" s="1007">
        <f>SUM('유성구 배수관'!AG396:'유성구 배수관'!AG417)</f>
        <v>0</v>
      </c>
      <c r="AH395" s="1007">
        <f>SUM('유성구 배수관'!AH396:'유성구 배수관'!AH417)</f>
        <v>0</v>
      </c>
    </row>
    <row r="396" spans="1:34" ht="19.5" customHeight="1">
      <c r="A396" s="2391" t="s">
        <v>790</v>
      </c>
      <c r="B396" s="989" t="s">
        <v>951</v>
      </c>
      <c r="C396" s="1009">
        <f t="shared" si="33"/>
        <v>0</v>
      </c>
      <c r="D396" s="1009"/>
      <c r="E396" s="1009"/>
      <c r="F396" s="1009"/>
      <c r="G396" s="1009"/>
      <c r="H396" s="1009"/>
      <c r="I396" s="1009"/>
      <c r="J396" s="1009"/>
      <c r="K396" s="1009"/>
      <c r="L396" s="1009"/>
      <c r="M396" s="1009"/>
      <c r="N396" s="1009"/>
      <c r="O396" s="1009"/>
      <c r="P396" s="1009"/>
      <c r="Q396" s="1009"/>
      <c r="R396" s="1009"/>
      <c r="S396" s="1009"/>
      <c r="T396" s="1009"/>
      <c r="U396" s="1009"/>
      <c r="V396" s="1009"/>
      <c r="W396" s="1009"/>
      <c r="X396" s="1009"/>
      <c r="Y396" s="1009">
        <v>0</v>
      </c>
      <c r="Z396" s="1009">
        <v>0</v>
      </c>
      <c r="AA396" s="1009">
        <v>0</v>
      </c>
      <c r="AB396" s="1009">
        <v>0</v>
      </c>
      <c r="AC396" s="1009">
        <v>0</v>
      </c>
      <c r="AD396" s="1009">
        <v>0</v>
      </c>
      <c r="AE396" s="1009">
        <v>0</v>
      </c>
      <c r="AF396" s="1009">
        <v>0</v>
      </c>
      <c r="AG396" s="1009">
        <v>0</v>
      </c>
      <c r="AH396" s="1009">
        <v>0</v>
      </c>
    </row>
    <row r="397" spans="1:34" s="1707" customFormat="1" ht="32.4" customHeight="1">
      <c r="A397" s="2395"/>
      <c r="B397" s="989" t="s">
        <v>1537</v>
      </c>
      <c r="C397" s="1009">
        <f>SUM(D397:AH397)</f>
        <v>0</v>
      </c>
      <c r="D397" s="1009">
        <v>0</v>
      </c>
      <c r="E397" s="1009">
        <v>0</v>
      </c>
      <c r="F397" s="1009">
        <v>0</v>
      </c>
      <c r="G397" s="1009">
        <v>0</v>
      </c>
      <c r="H397" s="1009">
        <v>0</v>
      </c>
      <c r="I397" s="1009">
        <v>0</v>
      </c>
      <c r="J397" s="1009">
        <v>0</v>
      </c>
      <c r="K397" s="1009">
        <v>0</v>
      </c>
      <c r="L397" s="1009">
        <v>0</v>
      </c>
      <c r="M397" s="1009">
        <v>0</v>
      </c>
      <c r="N397" s="1009">
        <v>0</v>
      </c>
      <c r="O397" s="1009">
        <v>0</v>
      </c>
      <c r="P397" s="1009">
        <v>0</v>
      </c>
      <c r="Q397" s="1009">
        <v>0</v>
      </c>
      <c r="R397" s="1009">
        <v>0</v>
      </c>
      <c r="S397" s="1009">
        <v>0</v>
      </c>
      <c r="T397" s="1009">
        <v>0</v>
      </c>
      <c r="U397" s="1009">
        <v>0</v>
      </c>
      <c r="V397" s="1009">
        <v>0</v>
      </c>
      <c r="W397" s="1009">
        <v>0</v>
      </c>
      <c r="X397" s="1009">
        <v>0</v>
      </c>
      <c r="Y397" s="1009">
        <v>0</v>
      </c>
      <c r="Z397" s="1009">
        <v>0</v>
      </c>
      <c r="AA397" s="1009">
        <v>0</v>
      </c>
      <c r="AB397" s="1009">
        <v>0</v>
      </c>
      <c r="AC397" s="1009">
        <v>0</v>
      </c>
      <c r="AD397" s="1009">
        <v>0</v>
      </c>
      <c r="AE397" s="1009">
        <v>0</v>
      </c>
      <c r="AF397" s="1009">
        <v>0</v>
      </c>
      <c r="AG397" s="1009">
        <v>0</v>
      </c>
      <c r="AH397" s="1009">
        <v>0</v>
      </c>
    </row>
    <row r="398" spans="1:34" ht="30" customHeight="1">
      <c r="A398" s="2021"/>
      <c r="B398" s="989" t="s">
        <v>797</v>
      </c>
      <c r="C398" s="1009">
        <f t="shared" si="33"/>
        <v>0</v>
      </c>
      <c r="D398" s="1009"/>
      <c r="E398" s="1009"/>
      <c r="F398" s="1009"/>
      <c r="G398" s="1009"/>
      <c r="H398" s="1009"/>
      <c r="I398" s="1009"/>
      <c r="J398" s="1009"/>
      <c r="K398" s="1009"/>
      <c r="L398" s="1009"/>
      <c r="M398" s="1009"/>
      <c r="N398" s="1009"/>
      <c r="O398" s="1009"/>
      <c r="P398" s="1009"/>
      <c r="Q398" s="1009"/>
      <c r="R398" s="1009"/>
      <c r="S398" s="1009"/>
      <c r="T398" s="1009"/>
      <c r="U398" s="1009"/>
      <c r="V398" s="1009"/>
      <c r="W398" s="1009"/>
      <c r="X398" s="1009"/>
      <c r="Y398" s="1009">
        <v>0</v>
      </c>
      <c r="Z398" s="1009">
        <v>0</v>
      </c>
      <c r="AA398" s="1009">
        <v>0</v>
      </c>
      <c r="AB398" s="1009">
        <v>0</v>
      </c>
      <c r="AC398" s="1009">
        <v>0</v>
      </c>
      <c r="AD398" s="1009">
        <v>0</v>
      </c>
      <c r="AE398" s="1009">
        <v>0</v>
      </c>
      <c r="AF398" s="1009">
        <v>0</v>
      </c>
      <c r="AG398" s="1009">
        <v>0</v>
      </c>
      <c r="AH398" s="1009">
        <v>0</v>
      </c>
    </row>
    <row r="399" spans="1:34" ht="30" customHeight="1">
      <c r="A399" s="2021"/>
      <c r="B399" s="989" t="s">
        <v>798</v>
      </c>
      <c r="C399" s="1009">
        <f t="shared" si="33"/>
        <v>0</v>
      </c>
      <c r="D399" s="1009"/>
      <c r="E399" s="1009"/>
      <c r="F399" s="1009"/>
      <c r="G399" s="1009"/>
      <c r="H399" s="1009"/>
      <c r="I399" s="1009"/>
      <c r="J399" s="1009"/>
      <c r="K399" s="1009"/>
      <c r="L399" s="1009"/>
      <c r="M399" s="1009"/>
      <c r="N399" s="1009"/>
      <c r="O399" s="1009"/>
      <c r="P399" s="1009"/>
      <c r="Q399" s="1009"/>
      <c r="R399" s="1009"/>
      <c r="S399" s="1009"/>
      <c r="T399" s="1009"/>
      <c r="U399" s="1009"/>
      <c r="V399" s="1009"/>
      <c r="W399" s="1009"/>
      <c r="X399" s="1009"/>
      <c r="Y399" s="1009">
        <v>0</v>
      </c>
      <c r="Z399" s="1009">
        <v>0</v>
      </c>
      <c r="AA399" s="1009">
        <v>0</v>
      </c>
      <c r="AB399" s="1009">
        <v>0</v>
      </c>
      <c r="AC399" s="1009">
        <v>0</v>
      </c>
      <c r="AD399" s="1009">
        <v>0</v>
      </c>
      <c r="AE399" s="1009">
        <v>0</v>
      </c>
      <c r="AF399" s="1009">
        <v>0</v>
      </c>
      <c r="AG399" s="1009">
        <v>0</v>
      </c>
      <c r="AH399" s="1009">
        <v>0</v>
      </c>
    </row>
    <row r="400" spans="1:34" ht="30" customHeight="1">
      <c r="A400" s="2021"/>
      <c r="B400" s="989" t="s">
        <v>780</v>
      </c>
      <c r="C400" s="1009">
        <f t="shared" si="33"/>
        <v>423.13</v>
      </c>
      <c r="D400" s="1009">
        <v>13.42</v>
      </c>
      <c r="E400" s="1372"/>
      <c r="F400" s="1372"/>
      <c r="G400" s="1372"/>
      <c r="H400" s="1372"/>
      <c r="I400" s="1372">
        <v>248.39000000000001</v>
      </c>
      <c r="J400" s="1372"/>
      <c r="K400" s="1372"/>
      <c r="L400" s="1372"/>
      <c r="M400" s="1372"/>
      <c r="N400" s="1372"/>
      <c r="O400" s="1372"/>
      <c r="P400" s="1372"/>
      <c r="Q400" s="1372"/>
      <c r="R400" s="1372"/>
      <c r="S400" s="1372"/>
      <c r="T400" s="1372">
        <v>161.32</v>
      </c>
      <c r="U400" s="1372"/>
      <c r="V400" s="1372"/>
      <c r="W400" s="1372"/>
      <c r="X400" s="1372"/>
      <c r="Y400" s="1009">
        <v>0</v>
      </c>
      <c r="Z400" s="1009">
        <v>0</v>
      </c>
      <c r="AA400" s="1009">
        <v>0</v>
      </c>
      <c r="AB400" s="1009">
        <v>0</v>
      </c>
      <c r="AC400" s="1009">
        <v>0</v>
      </c>
      <c r="AD400" s="1009">
        <v>0</v>
      </c>
      <c r="AE400" s="1009">
        <v>0</v>
      </c>
      <c r="AF400" s="1009">
        <v>0</v>
      </c>
      <c r="AG400" s="1009">
        <v>0</v>
      </c>
      <c r="AH400" s="1009">
        <v>0</v>
      </c>
    </row>
    <row r="401" spans="1:34" ht="30" customHeight="1">
      <c r="A401" s="2021"/>
      <c r="B401" s="991" t="s">
        <v>781</v>
      </c>
      <c r="C401" s="1009">
        <f t="shared" si="33"/>
        <v>7966.96</v>
      </c>
      <c r="D401" s="1009">
        <v>5610.84</v>
      </c>
      <c r="E401" s="1372"/>
      <c r="F401" s="1372"/>
      <c r="G401" s="1372"/>
      <c r="H401" s="1372"/>
      <c r="I401" s="1372"/>
      <c r="J401" s="1372"/>
      <c r="K401" s="1372"/>
      <c r="L401" s="1372"/>
      <c r="M401" s="1372"/>
      <c r="N401" s="1372"/>
      <c r="O401" s="1372"/>
      <c r="P401" s="1372">
        <v>41.12</v>
      </c>
      <c r="Q401" s="1372"/>
      <c r="R401" s="1372"/>
      <c r="S401" s="1372"/>
      <c r="T401" s="1372"/>
      <c r="U401" s="1372"/>
      <c r="V401" s="1372"/>
      <c r="W401" s="1372"/>
      <c r="X401" s="1372"/>
      <c r="Y401" s="1372"/>
      <c r="Z401" s="1009">
        <v>0</v>
      </c>
      <c r="AA401" s="1009">
        <v>0</v>
      </c>
      <c r="AB401" s="1009">
        <v>0</v>
      </c>
      <c r="AC401" s="1009">
        <v>2315</v>
      </c>
      <c r="AD401" s="1009">
        <v>0</v>
      </c>
      <c r="AE401" s="1009">
        <v>0</v>
      </c>
      <c r="AF401" s="1009">
        <v>0</v>
      </c>
      <c r="AG401" s="1009">
        <v>0</v>
      </c>
      <c r="AH401" s="1009">
        <v>0</v>
      </c>
    </row>
    <row r="402" spans="1:34" ht="30" customHeight="1">
      <c r="A402" s="2021"/>
      <c r="B402" s="991" t="s">
        <v>786</v>
      </c>
      <c r="C402" s="1009">
        <f t="shared" si="33"/>
        <v>0</v>
      </c>
      <c r="D402" s="1009"/>
      <c r="E402" s="1009"/>
      <c r="F402" s="1009"/>
      <c r="G402" s="1009"/>
      <c r="H402" s="1009"/>
      <c r="I402" s="1009"/>
      <c r="J402" s="1009"/>
      <c r="K402" s="1009"/>
      <c r="L402" s="1009"/>
      <c r="M402" s="1009"/>
      <c r="N402" s="1009"/>
      <c r="O402" s="1009"/>
      <c r="P402" s="1009"/>
      <c r="Q402" s="1009"/>
      <c r="R402" s="1009"/>
      <c r="S402" s="1009"/>
      <c r="T402" s="1009"/>
      <c r="U402" s="1009"/>
      <c r="V402" s="1009"/>
      <c r="W402" s="1009"/>
      <c r="X402" s="1009"/>
      <c r="Y402" s="1009">
        <v>0</v>
      </c>
      <c r="Z402" s="1009">
        <v>0</v>
      </c>
      <c r="AA402" s="1009">
        <v>0</v>
      </c>
      <c r="AB402" s="1009">
        <v>0</v>
      </c>
      <c r="AC402" s="1009">
        <v>0</v>
      </c>
      <c r="AD402" s="1009">
        <v>0</v>
      </c>
      <c r="AE402" s="1009">
        <v>0</v>
      </c>
      <c r="AF402" s="1009">
        <v>0</v>
      </c>
      <c r="AG402" s="1009">
        <v>0</v>
      </c>
      <c r="AH402" s="1009">
        <v>0</v>
      </c>
    </row>
    <row r="403" spans="1:34" ht="30" customHeight="1">
      <c r="A403" s="2021"/>
      <c r="B403" s="991" t="s">
        <v>799</v>
      </c>
      <c r="C403" s="1009">
        <f t="shared" si="33"/>
        <v>0</v>
      </c>
      <c r="D403" s="1009"/>
      <c r="E403" s="1009"/>
      <c r="F403" s="1009"/>
      <c r="G403" s="1009"/>
      <c r="H403" s="1009"/>
      <c r="I403" s="1009"/>
      <c r="J403" s="1009"/>
      <c r="K403" s="1009"/>
      <c r="L403" s="1009"/>
      <c r="M403" s="1009"/>
      <c r="N403" s="1009"/>
      <c r="O403" s="1009"/>
      <c r="P403" s="1009"/>
      <c r="Q403" s="1009"/>
      <c r="R403" s="1009"/>
      <c r="S403" s="1009"/>
      <c r="T403" s="1009"/>
      <c r="U403" s="1009"/>
      <c r="V403" s="1009"/>
      <c r="W403" s="1009"/>
      <c r="X403" s="1009"/>
      <c r="Y403" s="1009">
        <v>0</v>
      </c>
      <c r="Z403" s="1009">
        <v>0</v>
      </c>
      <c r="AA403" s="1009">
        <v>0</v>
      </c>
      <c r="AB403" s="1009">
        <v>0</v>
      </c>
      <c r="AC403" s="1009">
        <v>0</v>
      </c>
      <c r="AD403" s="1009">
        <v>0</v>
      </c>
      <c r="AE403" s="1009">
        <v>0</v>
      </c>
      <c r="AF403" s="1009">
        <v>0</v>
      </c>
      <c r="AG403" s="1009">
        <v>0</v>
      </c>
      <c r="AH403" s="1009">
        <v>0</v>
      </c>
    </row>
    <row r="404" spans="1:34" ht="30" customHeight="1">
      <c r="A404" s="2021"/>
      <c r="B404" s="991" t="s">
        <v>787</v>
      </c>
      <c r="C404" s="1009">
        <f t="shared" si="33"/>
        <v>2365.8000000000002</v>
      </c>
      <c r="D404" s="1009"/>
      <c r="E404" s="1009"/>
      <c r="F404" s="1009"/>
      <c r="G404" s="1009"/>
      <c r="H404" s="1009"/>
      <c r="I404" s="1009"/>
      <c r="J404" s="1009">
        <v>2365.8000000000002</v>
      </c>
      <c r="K404" s="1009"/>
      <c r="L404" s="1009"/>
      <c r="M404" s="1009"/>
      <c r="N404" s="1009"/>
      <c r="O404" s="1009"/>
      <c r="P404" s="1009"/>
      <c r="Q404" s="1009"/>
      <c r="R404" s="1009"/>
      <c r="S404" s="1009"/>
      <c r="T404" s="1009"/>
      <c r="U404" s="1009"/>
      <c r="V404" s="1009"/>
      <c r="W404" s="1009"/>
      <c r="X404" s="1009"/>
      <c r="Y404" s="1009">
        <v>0</v>
      </c>
      <c r="Z404" s="1009">
        <v>0</v>
      </c>
      <c r="AA404" s="1009">
        <v>0</v>
      </c>
      <c r="AB404" s="1009">
        <v>0</v>
      </c>
      <c r="AC404" s="1009">
        <v>0</v>
      </c>
      <c r="AD404" s="1009">
        <v>0</v>
      </c>
      <c r="AE404" s="1009">
        <v>0</v>
      </c>
      <c r="AF404" s="1009">
        <v>0</v>
      </c>
      <c r="AG404" s="1009">
        <v>0</v>
      </c>
      <c r="AH404" s="1009">
        <v>0</v>
      </c>
    </row>
    <row r="405" spans="1:34" s="1710" customFormat="1" ht="30" customHeight="1">
      <c r="A405" s="2021"/>
      <c r="B405" s="991" t="s">
        <v>1533</v>
      </c>
      <c r="C405" s="1009">
        <f>SUM(D405:AH405)</f>
        <v>0</v>
      </c>
      <c r="D405" s="1009">
        <v>0</v>
      </c>
      <c r="E405" s="1009">
        <v>0</v>
      </c>
      <c r="F405" s="1009">
        <v>0</v>
      </c>
      <c r="G405" s="1009">
        <v>0</v>
      </c>
      <c r="H405" s="1009">
        <v>0</v>
      </c>
      <c r="I405" s="1009">
        <v>0</v>
      </c>
      <c r="J405" s="1009">
        <v>0</v>
      </c>
      <c r="K405" s="1009">
        <v>0</v>
      </c>
      <c r="L405" s="1009">
        <v>0</v>
      </c>
      <c r="M405" s="1009">
        <v>0</v>
      </c>
      <c r="N405" s="1009">
        <v>0</v>
      </c>
      <c r="O405" s="1009">
        <v>0</v>
      </c>
      <c r="P405" s="1009">
        <v>0</v>
      </c>
      <c r="Q405" s="1009">
        <v>0</v>
      </c>
      <c r="R405" s="1009">
        <v>0</v>
      </c>
      <c r="S405" s="1009">
        <v>0</v>
      </c>
      <c r="T405" s="1009">
        <v>0</v>
      </c>
      <c r="U405" s="1009">
        <v>0</v>
      </c>
      <c r="V405" s="1009">
        <v>0</v>
      </c>
      <c r="W405" s="1009">
        <v>0</v>
      </c>
      <c r="X405" s="1009">
        <v>0</v>
      </c>
      <c r="Y405" s="1009">
        <v>0</v>
      </c>
      <c r="Z405" s="1009">
        <v>0</v>
      </c>
      <c r="AA405" s="1009">
        <v>0</v>
      </c>
      <c r="AB405" s="1009">
        <v>0</v>
      </c>
      <c r="AC405" s="1009">
        <v>0</v>
      </c>
      <c r="AD405" s="1009">
        <v>0</v>
      </c>
      <c r="AE405" s="1009">
        <v>0</v>
      </c>
      <c r="AF405" s="1009">
        <v>0</v>
      </c>
      <c r="AG405" s="1009">
        <v>0</v>
      </c>
      <c r="AH405" s="1009">
        <v>0</v>
      </c>
    </row>
    <row r="406" spans="1:34" ht="30" customHeight="1">
      <c r="A406" s="2021"/>
      <c r="B406" s="991" t="s">
        <v>800</v>
      </c>
      <c r="C406" s="1009">
        <f t="shared" si="33"/>
        <v>0</v>
      </c>
      <c r="D406" s="1009"/>
      <c r="E406" s="1009"/>
      <c r="F406" s="1009"/>
      <c r="G406" s="1009"/>
      <c r="H406" s="1009"/>
      <c r="I406" s="1009"/>
      <c r="J406" s="1009"/>
      <c r="K406" s="1009"/>
      <c r="L406" s="1009"/>
      <c r="M406" s="1009"/>
      <c r="N406" s="1009"/>
      <c r="O406" s="1009"/>
      <c r="P406" s="1009"/>
      <c r="Q406" s="1009"/>
      <c r="R406" s="1009"/>
      <c r="S406" s="1009"/>
      <c r="T406" s="1009"/>
      <c r="U406" s="1009"/>
      <c r="V406" s="1009"/>
      <c r="W406" s="1009"/>
      <c r="X406" s="1009"/>
      <c r="Y406" s="1009">
        <v>0</v>
      </c>
      <c r="Z406" s="1009">
        <v>0</v>
      </c>
      <c r="AA406" s="1009">
        <v>0</v>
      </c>
      <c r="AB406" s="1009">
        <v>0</v>
      </c>
      <c r="AC406" s="1009">
        <v>0</v>
      </c>
      <c r="AD406" s="1009">
        <v>0</v>
      </c>
      <c r="AE406" s="1009">
        <v>0</v>
      </c>
      <c r="AF406" s="1009">
        <v>0</v>
      </c>
      <c r="AG406" s="1009">
        <v>0</v>
      </c>
      <c r="AH406" s="1009">
        <v>0</v>
      </c>
    </row>
    <row r="407" spans="1:34" s="1710" customFormat="1" ht="30" customHeight="1">
      <c r="A407" s="2021"/>
      <c r="B407" s="989" t="s">
        <v>1535</v>
      </c>
      <c r="C407" s="1009">
        <f t="shared" ref="C407" si="38">SUM(D407:AH407)</f>
        <v>0</v>
      </c>
      <c r="D407" s="1009">
        <v>0</v>
      </c>
      <c r="E407" s="1009">
        <v>0</v>
      </c>
      <c r="F407" s="1009">
        <v>0</v>
      </c>
      <c r="G407" s="1009">
        <v>0</v>
      </c>
      <c r="H407" s="1009">
        <v>0</v>
      </c>
      <c r="I407" s="1009">
        <v>0</v>
      </c>
      <c r="J407" s="1009">
        <v>0</v>
      </c>
      <c r="K407" s="1009">
        <v>0</v>
      </c>
      <c r="L407" s="1009">
        <v>0</v>
      </c>
      <c r="M407" s="1009">
        <v>0</v>
      </c>
      <c r="N407" s="1009">
        <v>0</v>
      </c>
      <c r="O407" s="1009">
        <v>0</v>
      </c>
      <c r="P407" s="1009">
        <v>0</v>
      </c>
      <c r="Q407" s="1009">
        <v>0</v>
      </c>
      <c r="R407" s="1009">
        <v>0</v>
      </c>
      <c r="S407" s="1009">
        <v>0</v>
      </c>
      <c r="T407" s="1009">
        <v>0</v>
      </c>
      <c r="U407" s="1009">
        <v>0</v>
      </c>
      <c r="V407" s="1009">
        <v>0</v>
      </c>
      <c r="W407" s="1009">
        <v>0</v>
      </c>
      <c r="X407" s="1009">
        <v>0</v>
      </c>
      <c r="Y407" s="1009">
        <v>0</v>
      </c>
      <c r="Z407" s="1009">
        <v>0</v>
      </c>
      <c r="AA407" s="1009">
        <v>0</v>
      </c>
      <c r="AB407" s="1009">
        <v>0</v>
      </c>
      <c r="AC407" s="1009">
        <v>0</v>
      </c>
      <c r="AD407" s="1009">
        <v>0</v>
      </c>
      <c r="AE407" s="1009">
        <v>0</v>
      </c>
      <c r="AF407" s="1009">
        <v>0</v>
      </c>
      <c r="AG407" s="1009">
        <v>0</v>
      </c>
      <c r="AH407" s="1009">
        <v>0</v>
      </c>
    </row>
    <row r="408" spans="1:34" ht="30" customHeight="1">
      <c r="A408" s="2021"/>
      <c r="B408" s="995" t="s">
        <v>802</v>
      </c>
      <c r="C408" s="1009">
        <f t="shared" si="33"/>
        <v>0</v>
      </c>
      <c r="D408" s="1009"/>
      <c r="E408" s="1009"/>
      <c r="F408" s="1009"/>
      <c r="G408" s="1009"/>
      <c r="H408" s="1009"/>
      <c r="I408" s="1009"/>
      <c r="J408" s="1009"/>
      <c r="K408" s="1009"/>
      <c r="L408" s="1009"/>
      <c r="M408" s="1009"/>
      <c r="N408" s="1009"/>
      <c r="O408" s="1009"/>
      <c r="P408" s="1009"/>
      <c r="Q408" s="1009"/>
      <c r="R408" s="1009"/>
      <c r="S408" s="1009"/>
      <c r="T408" s="1009"/>
      <c r="U408" s="1009"/>
      <c r="V408" s="1009"/>
      <c r="W408" s="1009"/>
      <c r="X408" s="1009"/>
      <c r="Y408" s="1009">
        <v>0</v>
      </c>
      <c r="Z408" s="1009">
        <v>0</v>
      </c>
      <c r="AA408" s="1009">
        <v>0</v>
      </c>
      <c r="AB408" s="1009">
        <v>0</v>
      </c>
      <c r="AC408" s="1009">
        <v>0</v>
      </c>
      <c r="AD408" s="1009">
        <v>0</v>
      </c>
      <c r="AE408" s="1009">
        <v>0</v>
      </c>
      <c r="AF408" s="1009">
        <v>0</v>
      </c>
      <c r="AG408" s="1009">
        <v>0</v>
      </c>
      <c r="AH408" s="1009">
        <v>0</v>
      </c>
    </row>
    <row r="409" spans="1:34" ht="30" customHeight="1">
      <c r="A409" s="2021"/>
      <c r="B409" s="995" t="s">
        <v>803</v>
      </c>
      <c r="C409" s="1009">
        <f t="shared" si="33"/>
        <v>0</v>
      </c>
      <c r="D409" s="1009"/>
      <c r="E409" s="1009"/>
      <c r="F409" s="1009"/>
      <c r="G409" s="1009"/>
      <c r="H409" s="1009"/>
      <c r="I409" s="1009"/>
      <c r="J409" s="1009"/>
      <c r="K409" s="1009"/>
      <c r="L409" s="1009"/>
      <c r="M409" s="1009"/>
      <c r="N409" s="1009"/>
      <c r="O409" s="1009"/>
      <c r="P409" s="1009"/>
      <c r="Q409" s="1009"/>
      <c r="R409" s="1009"/>
      <c r="S409" s="1009"/>
      <c r="T409" s="1009"/>
      <c r="U409" s="1009"/>
      <c r="V409" s="1009"/>
      <c r="W409" s="1009"/>
      <c r="X409" s="1009"/>
      <c r="Y409" s="1009">
        <v>0</v>
      </c>
      <c r="Z409" s="1009">
        <v>0</v>
      </c>
      <c r="AA409" s="1009">
        <v>0</v>
      </c>
      <c r="AB409" s="1009">
        <v>0</v>
      </c>
      <c r="AC409" s="1009">
        <v>0</v>
      </c>
      <c r="AD409" s="1009">
        <v>0</v>
      </c>
      <c r="AE409" s="1009">
        <v>0</v>
      </c>
      <c r="AF409" s="1009">
        <v>0</v>
      </c>
      <c r="AG409" s="1009">
        <v>0</v>
      </c>
      <c r="AH409" s="1009">
        <v>0</v>
      </c>
    </row>
    <row r="410" spans="1:34" ht="30" customHeight="1">
      <c r="A410" s="2021"/>
      <c r="B410" s="1011" t="s">
        <v>804</v>
      </c>
      <c r="C410" s="1009">
        <f t="shared" si="33"/>
        <v>0</v>
      </c>
      <c r="D410" s="1009"/>
      <c r="E410" s="1009"/>
      <c r="F410" s="1009"/>
      <c r="G410" s="1009"/>
      <c r="H410" s="1009"/>
      <c r="I410" s="1009"/>
      <c r="J410" s="1009"/>
      <c r="K410" s="1009"/>
      <c r="L410" s="1009"/>
      <c r="M410" s="1009"/>
      <c r="N410" s="1009"/>
      <c r="O410" s="1009"/>
      <c r="P410" s="1009"/>
      <c r="Q410" s="1009"/>
      <c r="R410" s="1009"/>
      <c r="S410" s="1009"/>
      <c r="T410" s="1009"/>
      <c r="U410" s="1009"/>
      <c r="V410" s="1009"/>
      <c r="W410" s="1009"/>
      <c r="X410" s="1009"/>
      <c r="Y410" s="1009">
        <v>0</v>
      </c>
      <c r="Z410" s="1009">
        <v>0</v>
      </c>
      <c r="AA410" s="1009">
        <v>0</v>
      </c>
      <c r="AB410" s="1009">
        <v>0</v>
      </c>
      <c r="AC410" s="1009">
        <v>0</v>
      </c>
      <c r="AD410" s="1009">
        <v>0</v>
      </c>
      <c r="AE410" s="1009">
        <v>0</v>
      </c>
      <c r="AF410" s="1009">
        <v>0</v>
      </c>
      <c r="AG410" s="1009">
        <v>0</v>
      </c>
      <c r="AH410" s="1009">
        <v>0</v>
      </c>
    </row>
    <row r="411" spans="1:34" ht="30" customHeight="1">
      <c r="A411" s="2021"/>
      <c r="B411" s="1011" t="s">
        <v>805</v>
      </c>
      <c r="C411" s="1009">
        <f t="shared" si="33"/>
        <v>0</v>
      </c>
      <c r="D411" s="1009"/>
      <c r="E411" s="1009"/>
      <c r="F411" s="1009"/>
      <c r="G411" s="1009"/>
      <c r="H411" s="1009"/>
      <c r="I411" s="1009"/>
      <c r="J411" s="1009"/>
      <c r="K411" s="1009"/>
      <c r="L411" s="1009"/>
      <c r="M411" s="1009"/>
      <c r="N411" s="1009"/>
      <c r="O411" s="1009"/>
      <c r="P411" s="1009"/>
      <c r="Q411" s="1009"/>
      <c r="R411" s="1009"/>
      <c r="S411" s="1009"/>
      <c r="T411" s="1009"/>
      <c r="U411" s="1009"/>
      <c r="V411" s="1009"/>
      <c r="W411" s="1009"/>
      <c r="X411" s="1009"/>
      <c r="Y411" s="1009">
        <v>0</v>
      </c>
      <c r="Z411" s="1009">
        <v>0</v>
      </c>
      <c r="AA411" s="1009">
        <v>0</v>
      </c>
      <c r="AB411" s="1009">
        <v>0</v>
      </c>
      <c r="AC411" s="1009">
        <v>0</v>
      </c>
      <c r="AD411" s="1009">
        <v>0</v>
      </c>
      <c r="AE411" s="1009">
        <v>0</v>
      </c>
      <c r="AF411" s="1009">
        <v>0</v>
      </c>
      <c r="AG411" s="1009">
        <v>0</v>
      </c>
      <c r="AH411" s="1009">
        <v>0</v>
      </c>
    </row>
    <row r="412" spans="1:34" s="1710" customFormat="1" ht="30" customHeight="1">
      <c r="A412" s="2021"/>
      <c r="B412" s="1011" t="s">
        <v>1536</v>
      </c>
      <c r="C412" s="1009">
        <f t="shared" ref="C412" si="39">SUM(D412:AH412)</f>
        <v>0</v>
      </c>
      <c r="D412" s="1009">
        <v>0</v>
      </c>
      <c r="E412" s="1009">
        <v>0</v>
      </c>
      <c r="F412" s="1009">
        <v>0</v>
      </c>
      <c r="G412" s="1009">
        <v>0</v>
      </c>
      <c r="H412" s="1009">
        <v>0</v>
      </c>
      <c r="I412" s="1009">
        <v>0</v>
      </c>
      <c r="J412" s="1009">
        <v>0</v>
      </c>
      <c r="K412" s="1009">
        <v>0</v>
      </c>
      <c r="L412" s="1009">
        <v>0</v>
      </c>
      <c r="M412" s="1009">
        <v>0</v>
      </c>
      <c r="N412" s="1009">
        <v>0</v>
      </c>
      <c r="O412" s="1009">
        <v>0</v>
      </c>
      <c r="P412" s="1009">
        <v>0</v>
      </c>
      <c r="Q412" s="1009">
        <v>0</v>
      </c>
      <c r="R412" s="1009">
        <v>0</v>
      </c>
      <c r="S412" s="1009">
        <v>0</v>
      </c>
      <c r="T412" s="1009">
        <v>0</v>
      </c>
      <c r="U412" s="1009">
        <v>0</v>
      </c>
      <c r="V412" s="1009">
        <v>0</v>
      </c>
      <c r="W412" s="1009">
        <v>0</v>
      </c>
      <c r="X412" s="1009">
        <v>0</v>
      </c>
      <c r="Y412" s="1009">
        <v>0</v>
      </c>
      <c r="Z412" s="1009">
        <v>0</v>
      </c>
      <c r="AA412" s="1009">
        <v>0</v>
      </c>
      <c r="AB412" s="1009">
        <v>0</v>
      </c>
      <c r="AC412" s="1009">
        <v>0</v>
      </c>
      <c r="AD412" s="1009">
        <v>0</v>
      </c>
      <c r="AE412" s="1009">
        <v>0</v>
      </c>
      <c r="AF412" s="1009">
        <v>0</v>
      </c>
      <c r="AG412" s="1009">
        <v>0</v>
      </c>
      <c r="AH412" s="1009">
        <v>0</v>
      </c>
    </row>
    <row r="413" spans="1:34" ht="30" customHeight="1">
      <c r="A413" s="2021"/>
      <c r="B413" s="995" t="s">
        <v>807</v>
      </c>
      <c r="C413" s="1009">
        <f t="shared" si="33"/>
        <v>0</v>
      </c>
      <c r="D413" s="1009"/>
      <c r="E413" s="1009"/>
      <c r="F413" s="1009"/>
      <c r="G413" s="1009"/>
      <c r="H413" s="1009"/>
      <c r="I413" s="1009"/>
      <c r="J413" s="1009"/>
      <c r="K413" s="1009"/>
      <c r="L413" s="1009"/>
      <c r="M413" s="1009"/>
      <c r="N413" s="1009"/>
      <c r="O413" s="1009"/>
      <c r="P413" s="1009"/>
      <c r="Q413" s="1009"/>
      <c r="R413" s="1009"/>
      <c r="S413" s="1009"/>
      <c r="T413" s="1009"/>
      <c r="U413" s="1009"/>
      <c r="V413" s="1009"/>
      <c r="W413" s="1009"/>
      <c r="X413" s="1009"/>
      <c r="Y413" s="1009">
        <v>0</v>
      </c>
      <c r="Z413" s="1009">
        <v>0</v>
      </c>
      <c r="AA413" s="1009">
        <v>0</v>
      </c>
      <c r="AB413" s="1009">
        <v>0</v>
      </c>
      <c r="AC413" s="1009">
        <v>0</v>
      </c>
      <c r="AD413" s="1009">
        <v>0</v>
      </c>
      <c r="AE413" s="1009">
        <v>0</v>
      </c>
      <c r="AF413" s="1009">
        <v>0</v>
      </c>
      <c r="AG413" s="1009">
        <v>0</v>
      </c>
      <c r="AH413" s="1009">
        <v>0</v>
      </c>
    </row>
    <row r="414" spans="1:34" ht="30" customHeight="1">
      <c r="A414" s="2021"/>
      <c r="B414" s="991" t="s">
        <v>808</v>
      </c>
      <c r="C414" s="1009">
        <f t="shared" si="33"/>
        <v>0</v>
      </c>
      <c r="D414" s="1009"/>
      <c r="E414" s="1009"/>
      <c r="F414" s="1009"/>
      <c r="G414" s="1009"/>
      <c r="H414" s="1009"/>
      <c r="I414" s="1009"/>
      <c r="J414" s="1009"/>
      <c r="K414" s="1009"/>
      <c r="L414" s="1009"/>
      <c r="M414" s="1009"/>
      <c r="N414" s="1009"/>
      <c r="O414" s="1009"/>
      <c r="P414" s="1009"/>
      <c r="Q414" s="1009"/>
      <c r="R414" s="1009"/>
      <c r="S414" s="1009"/>
      <c r="T414" s="1009"/>
      <c r="U414" s="1009"/>
      <c r="V414" s="1009"/>
      <c r="W414" s="1009"/>
      <c r="X414" s="1009"/>
      <c r="Y414" s="1009">
        <v>0</v>
      </c>
      <c r="Z414" s="1009">
        <v>0</v>
      </c>
      <c r="AA414" s="1009">
        <v>0</v>
      </c>
      <c r="AB414" s="1009">
        <v>0</v>
      </c>
      <c r="AC414" s="1009">
        <v>0</v>
      </c>
      <c r="AD414" s="1009">
        <v>0</v>
      </c>
      <c r="AE414" s="1009">
        <v>0</v>
      </c>
      <c r="AF414" s="1009">
        <v>0</v>
      </c>
      <c r="AG414" s="1009">
        <v>0</v>
      </c>
      <c r="AH414" s="1009">
        <v>0</v>
      </c>
    </row>
    <row r="415" spans="1:34" ht="30" customHeight="1">
      <c r="A415" s="2021"/>
      <c r="B415" s="1011" t="s">
        <v>821</v>
      </c>
      <c r="C415" s="1009">
        <f t="shared" si="33"/>
        <v>0</v>
      </c>
      <c r="D415" s="1009"/>
      <c r="E415" s="1009"/>
      <c r="F415" s="1009"/>
      <c r="G415" s="1009"/>
      <c r="H415" s="1009"/>
      <c r="I415" s="1009"/>
      <c r="J415" s="1009"/>
      <c r="K415" s="1009"/>
      <c r="L415" s="1009"/>
      <c r="M415" s="1009"/>
      <c r="N415" s="1009"/>
      <c r="O415" s="1009"/>
      <c r="P415" s="1009"/>
      <c r="Q415" s="1009"/>
      <c r="R415" s="1009"/>
      <c r="S415" s="1009"/>
      <c r="T415" s="1009"/>
      <c r="U415" s="1009"/>
      <c r="V415" s="1009"/>
      <c r="W415" s="1009"/>
      <c r="X415" s="1009"/>
      <c r="Y415" s="1009">
        <v>0</v>
      </c>
      <c r="Z415" s="1009">
        <v>0</v>
      </c>
      <c r="AA415" s="1009">
        <v>0</v>
      </c>
      <c r="AB415" s="1009">
        <v>0</v>
      </c>
      <c r="AC415" s="1009">
        <v>0</v>
      </c>
      <c r="AD415" s="1009">
        <v>0</v>
      </c>
      <c r="AE415" s="1009">
        <v>0</v>
      </c>
      <c r="AF415" s="1009">
        <v>0</v>
      </c>
      <c r="AG415" s="1009">
        <v>0</v>
      </c>
      <c r="AH415" s="1009">
        <v>0</v>
      </c>
    </row>
    <row r="416" spans="1:34" s="1708" customFormat="1" ht="30" customHeight="1">
      <c r="A416" s="2021"/>
      <c r="B416" s="1011" t="s">
        <v>1538</v>
      </c>
      <c r="C416" s="1009">
        <f>SUM(D416:AH416)</f>
        <v>0</v>
      </c>
      <c r="D416" s="1009">
        <v>0</v>
      </c>
      <c r="E416" s="1009">
        <v>0</v>
      </c>
      <c r="F416" s="1009">
        <v>0</v>
      </c>
      <c r="G416" s="1009">
        <v>0</v>
      </c>
      <c r="H416" s="1009">
        <v>0</v>
      </c>
      <c r="I416" s="1009">
        <v>0</v>
      </c>
      <c r="J416" s="1009">
        <v>0</v>
      </c>
      <c r="K416" s="1009">
        <v>0</v>
      </c>
      <c r="L416" s="1009">
        <v>0</v>
      </c>
      <c r="M416" s="1009">
        <v>0</v>
      </c>
      <c r="N416" s="1009">
        <v>0</v>
      </c>
      <c r="O416" s="1009">
        <v>0</v>
      </c>
      <c r="P416" s="1009">
        <v>0</v>
      </c>
      <c r="Q416" s="1009">
        <v>0</v>
      </c>
      <c r="R416" s="1009">
        <v>0</v>
      </c>
      <c r="S416" s="1009">
        <v>0</v>
      </c>
      <c r="T416" s="1009">
        <v>0</v>
      </c>
      <c r="U416" s="1009">
        <v>0</v>
      </c>
      <c r="V416" s="1009">
        <v>0</v>
      </c>
      <c r="W416" s="1009">
        <v>0</v>
      </c>
      <c r="X416" s="1009">
        <v>0</v>
      </c>
      <c r="Y416" s="1009">
        <v>0</v>
      </c>
      <c r="Z416" s="1009">
        <v>0</v>
      </c>
      <c r="AA416" s="1009">
        <v>0</v>
      </c>
      <c r="AB416" s="1009">
        <v>0</v>
      </c>
      <c r="AC416" s="1009">
        <v>0</v>
      </c>
      <c r="AD416" s="1009">
        <v>0</v>
      </c>
      <c r="AE416" s="1009">
        <v>0</v>
      </c>
      <c r="AF416" s="1009">
        <v>0</v>
      </c>
      <c r="AG416" s="1009">
        <v>0</v>
      </c>
      <c r="AH416" s="1009">
        <v>0</v>
      </c>
    </row>
    <row r="417" spans="1:34" ht="19.2" customHeight="1">
      <c r="A417" s="2021"/>
      <c r="B417" s="1249" t="s">
        <v>952</v>
      </c>
      <c r="C417" s="1009">
        <f t="shared" si="33"/>
        <v>0</v>
      </c>
      <c r="D417" s="1009"/>
      <c r="E417" s="1009"/>
      <c r="F417" s="1009"/>
      <c r="G417" s="1009"/>
      <c r="H417" s="1009"/>
      <c r="I417" s="1009"/>
      <c r="J417" s="1009"/>
      <c r="K417" s="1009"/>
      <c r="L417" s="1009"/>
      <c r="M417" s="1009"/>
      <c r="N417" s="1009"/>
      <c r="O417" s="1009"/>
      <c r="P417" s="1009"/>
      <c r="Q417" s="1009"/>
      <c r="R417" s="1009"/>
      <c r="S417" s="1009"/>
      <c r="T417" s="1009"/>
      <c r="U417" s="1009"/>
      <c r="V417" s="1009"/>
      <c r="W417" s="1009"/>
      <c r="X417" s="1009"/>
      <c r="Y417" s="1009">
        <v>0</v>
      </c>
      <c r="Z417" s="1009">
        <v>0</v>
      </c>
      <c r="AA417" s="1009">
        <v>0</v>
      </c>
      <c r="AB417" s="1009">
        <v>0</v>
      </c>
      <c r="AC417" s="1009">
        <v>0</v>
      </c>
      <c r="AD417" s="1009">
        <v>0</v>
      </c>
      <c r="AE417" s="1009">
        <v>0</v>
      </c>
      <c r="AF417" s="1009">
        <v>0</v>
      </c>
      <c r="AG417" s="1009">
        <v>0</v>
      </c>
      <c r="AH417" s="1009">
        <v>0</v>
      </c>
    </row>
    <row r="418" spans="1:34" ht="19.5" customHeight="1">
      <c r="A418" s="2391" t="s">
        <v>791</v>
      </c>
      <c r="B418" s="1007" t="s">
        <v>41</v>
      </c>
      <c r="C418" s="1370">
        <f t="shared" si="33"/>
        <v>19917.72</v>
      </c>
      <c r="D418" s="1007">
        <f>SUM('유성구 배수관'!D419:'유성구 배수관'!D440)</f>
        <v>118.84</v>
      </c>
      <c r="E418" s="1007">
        <f>SUM('유성구 배수관'!E419:'유성구 배수관'!E440)</f>
        <v>1746.1100000000001</v>
      </c>
      <c r="F418" s="1007">
        <f>SUM('유성구 배수관'!F419:'유성구 배수관'!F440)</f>
        <v>981.04</v>
      </c>
      <c r="G418" s="1007">
        <f>SUM('유성구 배수관'!G419:'유성구 배수관'!G440)</f>
        <v>0</v>
      </c>
      <c r="H418" s="1007">
        <f>SUM('유성구 배수관'!H419:'유성구 배수관'!H440)</f>
        <v>304.7</v>
      </c>
      <c r="I418" s="1007">
        <f>SUM('유성구 배수관'!I419:'유성구 배수관'!I440)</f>
        <v>0</v>
      </c>
      <c r="J418" s="1007">
        <f>SUM('유성구 배수관'!J419:'유성구 배수관'!J440)</f>
        <v>0</v>
      </c>
      <c r="K418" s="1007">
        <f>SUM('유성구 배수관'!K419:'유성구 배수관'!K440)</f>
        <v>243.84</v>
      </c>
      <c r="L418" s="1007">
        <f>SUM('유성구 배수관'!L419:'유성구 배수관'!L440)</f>
        <v>0</v>
      </c>
      <c r="M418" s="1007">
        <f>SUM('유성구 배수관'!M419:'유성구 배수관'!M440)</f>
        <v>0</v>
      </c>
      <c r="N418" s="1007">
        <f>SUM('유성구 배수관'!N419:'유성구 배수관'!N440)</f>
        <v>0</v>
      </c>
      <c r="O418" s="1007">
        <f>SUM('유성구 배수관'!O419:'유성구 배수관'!O440)</f>
        <v>0</v>
      </c>
      <c r="P418" s="1007">
        <f>SUM('유성구 배수관'!P419:'유성구 배수관'!P440)</f>
        <v>0</v>
      </c>
      <c r="Q418" s="1007">
        <f>SUM('유성구 배수관'!Q419:'유성구 배수관'!Q440)</f>
        <v>0</v>
      </c>
      <c r="R418" s="1007">
        <f>SUM('유성구 배수관'!R419:'유성구 배수관'!R440)</f>
        <v>0</v>
      </c>
      <c r="S418" s="1007">
        <f>SUM('유성구 배수관'!S419:'유성구 배수관'!S440)</f>
        <v>0</v>
      </c>
      <c r="T418" s="1007">
        <f>SUM('유성구 배수관'!T419:'유성구 배수관'!T440)</f>
        <v>6774.24</v>
      </c>
      <c r="U418" s="1007">
        <f>SUM('유성구 배수관'!U419:'유성구 배수관'!U440)</f>
        <v>141.62</v>
      </c>
      <c r="V418" s="1007">
        <f>SUM('유성구 배수관'!V419:'유성구 배수관'!V440)</f>
        <v>8678.4699999999993</v>
      </c>
      <c r="W418" s="1007">
        <f>SUM('유성구 배수관'!W419:'유성구 배수관'!W440)</f>
        <v>871.86</v>
      </c>
      <c r="X418" s="1007">
        <f>SUM('유성구 배수관'!X419:'유성구 배수관'!X440)</f>
        <v>57</v>
      </c>
      <c r="Y418" s="1007">
        <f>SUM('유성구 배수관'!Y419:'유성구 배수관'!Y440)</f>
        <v>0</v>
      </c>
      <c r="Z418" s="1007">
        <f>SUM('유성구 배수관'!Z419:'유성구 배수관'!Z440)</f>
        <v>0</v>
      </c>
      <c r="AA418" s="1007">
        <f>SUM('유성구 배수관'!AA419:'유성구 배수관'!AA440)</f>
        <v>0</v>
      </c>
      <c r="AB418" s="1007">
        <f>SUM('유성구 배수관'!AB419:'유성구 배수관'!AB440)</f>
        <v>0</v>
      </c>
      <c r="AC418" s="1007">
        <f>SUM('유성구 배수관'!AC419:'유성구 배수관'!AC440)</f>
        <v>0</v>
      </c>
      <c r="AD418" s="1007">
        <f>SUM('유성구 배수관'!AD419:'유성구 배수관'!AD440)</f>
        <v>0</v>
      </c>
      <c r="AE418" s="1007">
        <f>SUM('유성구 배수관'!AE419:'유성구 배수관'!AE440)</f>
        <v>0</v>
      </c>
      <c r="AF418" s="1007">
        <f>SUM('유성구 배수관'!AF419:'유성구 배수관'!AF440)</f>
        <v>0</v>
      </c>
      <c r="AG418" s="1007">
        <f>SUM('유성구 배수관'!AG419:'유성구 배수관'!AG440)</f>
        <v>0</v>
      </c>
      <c r="AH418" s="1007">
        <f>SUM('유성구 배수관'!AH419:'유성구 배수관'!AH440)</f>
        <v>0</v>
      </c>
    </row>
    <row r="419" spans="1:34" ht="19.5" customHeight="1">
      <c r="A419" s="2391" t="s">
        <v>791</v>
      </c>
      <c r="B419" s="989" t="s">
        <v>951</v>
      </c>
      <c r="C419" s="1009">
        <f t="shared" si="33"/>
        <v>0</v>
      </c>
      <c r="D419" s="1009"/>
      <c r="E419" s="1009"/>
      <c r="F419" s="1009"/>
      <c r="G419" s="1009"/>
      <c r="H419" s="1009"/>
      <c r="I419" s="1009"/>
      <c r="J419" s="1009"/>
      <c r="K419" s="1009"/>
      <c r="L419" s="1009"/>
      <c r="M419" s="1009"/>
      <c r="N419" s="1009"/>
      <c r="O419" s="1009"/>
      <c r="P419" s="1009"/>
      <c r="Q419" s="1009"/>
      <c r="R419" s="1009"/>
      <c r="S419" s="1009"/>
      <c r="T419" s="1009"/>
      <c r="U419" s="1009"/>
      <c r="V419" s="1009"/>
      <c r="W419" s="1009"/>
      <c r="X419" s="1009"/>
      <c r="Y419" s="1009">
        <v>0</v>
      </c>
      <c r="Z419" s="1009">
        <v>0</v>
      </c>
      <c r="AA419" s="1009">
        <v>0</v>
      </c>
      <c r="AB419" s="1009">
        <v>0</v>
      </c>
      <c r="AC419" s="1009">
        <v>0</v>
      </c>
      <c r="AD419" s="1009">
        <v>0</v>
      </c>
      <c r="AE419" s="1009">
        <v>0</v>
      </c>
      <c r="AF419" s="1009">
        <v>0</v>
      </c>
      <c r="AG419" s="1009">
        <v>0</v>
      </c>
      <c r="AH419" s="1009">
        <v>0</v>
      </c>
    </row>
    <row r="420" spans="1:34" s="1707" customFormat="1" ht="32.4" customHeight="1">
      <c r="A420" s="2395"/>
      <c r="B420" s="989" t="s">
        <v>1537</v>
      </c>
      <c r="C420" s="1009">
        <f>SUM(D420:AH420)</f>
        <v>0</v>
      </c>
      <c r="D420" s="1009">
        <v>0</v>
      </c>
      <c r="E420" s="1009">
        <v>0</v>
      </c>
      <c r="F420" s="1009">
        <v>0</v>
      </c>
      <c r="G420" s="1009">
        <v>0</v>
      </c>
      <c r="H420" s="1009">
        <v>0</v>
      </c>
      <c r="I420" s="1009">
        <v>0</v>
      </c>
      <c r="J420" s="1009">
        <v>0</v>
      </c>
      <c r="K420" s="1009">
        <v>0</v>
      </c>
      <c r="L420" s="1009">
        <v>0</v>
      </c>
      <c r="M420" s="1009">
        <v>0</v>
      </c>
      <c r="N420" s="1009">
        <v>0</v>
      </c>
      <c r="O420" s="1009">
        <v>0</v>
      </c>
      <c r="P420" s="1009">
        <v>0</v>
      </c>
      <c r="Q420" s="1009">
        <v>0</v>
      </c>
      <c r="R420" s="1009">
        <v>0</v>
      </c>
      <c r="S420" s="1009">
        <v>0</v>
      </c>
      <c r="T420" s="1009">
        <v>0</v>
      </c>
      <c r="U420" s="1009">
        <v>0</v>
      </c>
      <c r="V420" s="1009">
        <v>0</v>
      </c>
      <c r="W420" s="1009">
        <v>0</v>
      </c>
      <c r="X420" s="1009">
        <v>0</v>
      </c>
      <c r="Y420" s="1009">
        <v>0</v>
      </c>
      <c r="Z420" s="1009">
        <v>0</v>
      </c>
      <c r="AA420" s="1009">
        <v>0</v>
      </c>
      <c r="AB420" s="1009">
        <v>0</v>
      </c>
      <c r="AC420" s="1009">
        <v>0</v>
      </c>
      <c r="AD420" s="1009">
        <v>0</v>
      </c>
      <c r="AE420" s="1009">
        <v>0</v>
      </c>
      <c r="AF420" s="1009">
        <v>0</v>
      </c>
      <c r="AG420" s="1009">
        <v>0</v>
      </c>
      <c r="AH420" s="1009">
        <v>0</v>
      </c>
    </row>
    <row r="421" spans="1:34" ht="30" customHeight="1">
      <c r="A421" s="2021"/>
      <c r="B421" s="989" t="s">
        <v>797</v>
      </c>
      <c r="C421" s="1009">
        <f t="shared" si="33"/>
        <v>0</v>
      </c>
      <c r="D421" s="1009"/>
      <c r="E421" s="1009"/>
      <c r="F421" s="1009"/>
      <c r="G421" s="1009"/>
      <c r="H421" s="1009"/>
      <c r="I421" s="1009"/>
      <c r="J421" s="1009"/>
      <c r="K421" s="1009"/>
      <c r="L421" s="1009"/>
      <c r="M421" s="1009"/>
      <c r="N421" s="1009"/>
      <c r="O421" s="1009"/>
      <c r="P421" s="1009"/>
      <c r="Q421" s="1009"/>
      <c r="R421" s="1009"/>
      <c r="S421" s="1009"/>
      <c r="T421" s="1009"/>
      <c r="U421" s="1009"/>
      <c r="V421" s="1009"/>
      <c r="W421" s="1009"/>
      <c r="X421" s="1009"/>
      <c r="Y421" s="1009">
        <v>0</v>
      </c>
      <c r="Z421" s="1009">
        <v>0</v>
      </c>
      <c r="AA421" s="1009">
        <v>0</v>
      </c>
      <c r="AB421" s="1009">
        <v>0</v>
      </c>
      <c r="AC421" s="1009">
        <v>0</v>
      </c>
      <c r="AD421" s="1009">
        <v>0</v>
      </c>
      <c r="AE421" s="1009">
        <v>0</v>
      </c>
      <c r="AF421" s="1009">
        <v>0</v>
      </c>
      <c r="AG421" s="1009">
        <v>0</v>
      </c>
      <c r="AH421" s="1009">
        <v>0</v>
      </c>
    </row>
    <row r="422" spans="1:34" ht="30" customHeight="1">
      <c r="A422" s="2021"/>
      <c r="B422" s="989" t="s">
        <v>798</v>
      </c>
      <c r="C422" s="1009">
        <f t="shared" si="33"/>
        <v>0</v>
      </c>
      <c r="D422" s="1009"/>
      <c r="E422" s="1009"/>
      <c r="F422" s="1009"/>
      <c r="G422" s="1009"/>
      <c r="H422" s="1009"/>
      <c r="I422" s="1009"/>
      <c r="J422" s="1009"/>
      <c r="K422" s="1009"/>
      <c r="L422" s="1009"/>
      <c r="M422" s="1009"/>
      <c r="N422" s="1009"/>
      <c r="O422" s="1009"/>
      <c r="P422" s="1009"/>
      <c r="Q422" s="1009"/>
      <c r="R422" s="1009"/>
      <c r="S422" s="1009"/>
      <c r="T422" s="1009"/>
      <c r="U422" s="1009"/>
      <c r="V422" s="1009"/>
      <c r="W422" s="1009"/>
      <c r="X422" s="1009"/>
      <c r="Y422" s="1009">
        <v>0</v>
      </c>
      <c r="Z422" s="1009">
        <v>0</v>
      </c>
      <c r="AA422" s="1009">
        <v>0</v>
      </c>
      <c r="AB422" s="1009">
        <v>0</v>
      </c>
      <c r="AC422" s="1009">
        <v>0</v>
      </c>
      <c r="AD422" s="1009">
        <v>0</v>
      </c>
      <c r="AE422" s="1009">
        <v>0</v>
      </c>
      <c r="AF422" s="1009">
        <v>0</v>
      </c>
      <c r="AG422" s="1009">
        <v>0</v>
      </c>
      <c r="AH422" s="1009">
        <v>0</v>
      </c>
    </row>
    <row r="423" spans="1:34" ht="30" customHeight="1">
      <c r="A423" s="2021"/>
      <c r="B423" s="989" t="s">
        <v>780</v>
      </c>
      <c r="C423" s="1009">
        <f t="shared" si="33"/>
        <v>361.03999999999996</v>
      </c>
      <c r="D423" s="1009"/>
      <c r="E423" s="1009"/>
      <c r="F423" s="1009"/>
      <c r="G423" s="1009"/>
      <c r="H423" s="1009">
        <v>304.7</v>
      </c>
      <c r="I423" s="1009"/>
      <c r="J423" s="1009"/>
      <c r="K423" s="1009"/>
      <c r="L423" s="1009"/>
      <c r="M423" s="1009"/>
      <c r="N423" s="1009"/>
      <c r="O423" s="1009"/>
      <c r="P423" s="1009"/>
      <c r="Q423" s="1009"/>
      <c r="R423" s="1009"/>
      <c r="S423" s="1009"/>
      <c r="T423" s="1009"/>
      <c r="U423" s="1009">
        <v>56.34</v>
      </c>
      <c r="V423" s="1009"/>
      <c r="W423" s="1009"/>
      <c r="X423" s="1009"/>
      <c r="Y423" s="1009">
        <v>0</v>
      </c>
      <c r="Z423" s="1009">
        <v>0</v>
      </c>
      <c r="AA423" s="1009">
        <v>0</v>
      </c>
      <c r="AB423" s="1009">
        <v>0</v>
      </c>
      <c r="AC423" s="1009">
        <v>0</v>
      </c>
      <c r="AD423" s="1009">
        <v>0</v>
      </c>
      <c r="AE423" s="1009">
        <v>0</v>
      </c>
      <c r="AF423" s="1009">
        <v>0</v>
      </c>
      <c r="AG423" s="1009">
        <v>0</v>
      </c>
      <c r="AH423" s="1009">
        <v>0</v>
      </c>
    </row>
    <row r="424" spans="1:34" ht="30" customHeight="1">
      <c r="A424" s="2021"/>
      <c r="B424" s="991" t="s">
        <v>781</v>
      </c>
      <c r="C424" s="1009">
        <f t="shared" si="33"/>
        <v>3089.83</v>
      </c>
      <c r="D424" s="1009">
        <v>118.84</v>
      </c>
      <c r="E424" s="1372">
        <v>1746.1100000000001</v>
      </c>
      <c r="F424" s="1372">
        <v>981.04</v>
      </c>
      <c r="G424" s="1372"/>
      <c r="H424" s="1372"/>
      <c r="I424" s="1372"/>
      <c r="J424" s="1372"/>
      <c r="K424" s="1372">
        <v>243.84</v>
      </c>
      <c r="L424" s="1372"/>
      <c r="M424" s="1372"/>
      <c r="N424" s="1372"/>
      <c r="O424" s="1372"/>
      <c r="P424" s="1372"/>
      <c r="Q424" s="1372"/>
      <c r="R424" s="1372"/>
      <c r="S424" s="1372"/>
      <c r="T424" s="1372"/>
      <c r="U424" s="1372"/>
      <c r="V424" s="1372"/>
      <c r="W424" s="1372"/>
      <c r="X424" s="1372"/>
      <c r="Y424" s="1372"/>
      <c r="Z424" s="1009">
        <v>0</v>
      </c>
      <c r="AA424" s="1009">
        <v>0</v>
      </c>
      <c r="AB424" s="1009">
        <v>0</v>
      </c>
      <c r="AC424" s="1009">
        <v>0</v>
      </c>
      <c r="AD424" s="1009">
        <v>0</v>
      </c>
      <c r="AE424" s="1009">
        <v>0</v>
      </c>
      <c r="AF424" s="1009">
        <v>0</v>
      </c>
      <c r="AG424" s="1009">
        <v>0</v>
      </c>
      <c r="AH424" s="1009">
        <v>0</v>
      </c>
    </row>
    <row r="425" spans="1:34" ht="30" customHeight="1">
      <c r="A425" s="2021"/>
      <c r="B425" s="991" t="s">
        <v>786</v>
      </c>
      <c r="C425" s="1009">
        <f t="shared" si="33"/>
        <v>0</v>
      </c>
      <c r="D425" s="1009"/>
      <c r="E425" s="1009"/>
      <c r="F425" s="1009"/>
      <c r="G425" s="1009"/>
      <c r="H425" s="1009"/>
      <c r="I425" s="1009"/>
      <c r="J425" s="1009"/>
      <c r="K425" s="1009"/>
      <c r="L425" s="1009"/>
      <c r="M425" s="1009"/>
      <c r="N425" s="1009"/>
      <c r="O425" s="1009"/>
      <c r="P425" s="1009"/>
      <c r="Q425" s="1009"/>
      <c r="R425" s="1009"/>
      <c r="S425" s="1009"/>
      <c r="T425" s="1009"/>
      <c r="U425" s="1009"/>
      <c r="V425" s="1009"/>
      <c r="W425" s="1009"/>
      <c r="X425" s="1009"/>
      <c r="Y425" s="1009">
        <v>0</v>
      </c>
      <c r="Z425" s="1009">
        <v>0</v>
      </c>
      <c r="AA425" s="1009">
        <v>0</v>
      </c>
      <c r="AB425" s="1009">
        <v>0</v>
      </c>
      <c r="AC425" s="1009">
        <v>0</v>
      </c>
      <c r="AD425" s="1009">
        <v>0</v>
      </c>
      <c r="AE425" s="1009">
        <v>0</v>
      </c>
      <c r="AF425" s="1009">
        <v>0</v>
      </c>
      <c r="AG425" s="1009">
        <v>0</v>
      </c>
      <c r="AH425" s="1009">
        <v>0</v>
      </c>
    </row>
    <row r="426" spans="1:34" ht="30" customHeight="1">
      <c r="A426" s="2021"/>
      <c r="B426" s="991" t="s">
        <v>799</v>
      </c>
      <c r="C426" s="1009">
        <f t="shared" si="33"/>
        <v>0</v>
      </c>
      <c r="D426" s="1009"/>
      <c r="E426" s="1009"/>
      <c r="F426" s="1009"/>
      <c r="G426" s="1009"/>
      <c r="H426" s="1009"/>
      <c r="I426" s="1009"/>
      <c r="J426" s="1009"/>
      <c r="K426" s="1009"/>
      <c r="L426" s="1009"/>
      <c r="M426" s="1009"/>
      <c r="N426" s="1009"/>
      <c r="O426" s="1009"/>
      <c r="P426" s="1009"/>
      <c r="Q426" s="1009"/>
      <c r="R426" s="1009"/>
      <c r="S426" s="1009"/>
      <c r="T426" s="1009"/>
      <c r="U426" s="1009"/>
      <c r="V426" s="1009"/>
      <c r="W426" s="1009"/>
      <c r="X426" s="1009"/>
      <c r="Y426" s="1009">
        <v>0</v>
      </c>
      <c r="Z426" s="1009">
        <v>0</v>
      </c>
      <c r="AA426" s="1009">
        <v>0</v>
      </c>
      <c r="AB426" s="1009">
        <v>0</v>
      </c>
      <c r="AC426" s="1009">
        <v>0</v>
      </c>
      <c r="AD426" s="1009">
        <v>0</v>
      </c>
      <c r="AE426" s="1009">
        <v>0</v>
      </c>
      <c r="AF426" s="1009">
        <v>0</v>
      </c>
      <c r="AG426" s="1009">
        <v>0</v>
      </c>
      <c r="AH426" s="1009">
        <v>0</v>
      </c>
    </row>
    <row r="427" spans="1:34" ht="30" customHeight="1">
      <c r="A427" s="2021"/>
      <c r="B427" s="991" t="s">
        <v>787</v>
      </c>
      <c r="C427" s="1009">
        <f t="shared" si="33"/>
        <v>7362.6699999999983</v>
      </c>
      <c r="D427" s="1009"/>
      <c r="E427" s="1009"/>
      <c r="F427" s="1009"/>
      <c r="G427" s="1009"/>
      <c r="H427" s="1009"/>
      <c r="I427" s="1009"/>
      <c r="J427" s="1009"/>
      <c r="K427" s="1009"/>
      <c r="L427" s="1009"/>
      <c r="M427" s="1009"/>
      <c r="N427" s="1009"/>
      <c r="O427" s="1009"/>
      <c r="P427" s="1009"/>
      <c r="Q427" s="1009"/>
      <c r="R427" s="1009"/>
      <c r="S427" s="1009"/>
      <c r="T427" s="1009"/>
      <c r="U427" s="1372">
        <v>85.28</v>
      </c>
      <c r="V427" s="1372">
        <v>6348.5299999999988</v>
      </c>
      <c r="W427" s="1372">
        <v>871.86</v>
      </c>
      <c r="X427" s="1372">
        <v>57</v>
      </c>
      <c r="Y427" s="1009">
        <v>0</v>
      </c>
      <c r="Z427" s="1009">
        <v>0</v>
      </c>
      <c r="AA427" s="1009">
        <v>0</v>
      </c>
      <c r="AB427" s="1009">
        <v>0</v>
      </c>
      <c r="AC427" s="1009">
        <v>0</v>
      </c>
      <c r="AD427" s="1009">
        <v>0</v>
      </c>
      <c r="AE427" s="1009">
        <v>0</v>
      </c>
      <c r="AF427" s="1009">
        <v>0</v>
      </c>
      <c r="AG427" s="1009">
        <v>0</v>
      </c>
      <c r="AH427" s="1009">
        <v>0</v>
      </c>
    </row>
    <row r="428" spans="1:34" s="1710" customFormat="1" ht="30" customHeight="1">
      <c r="A428" s="2021"/>
      <c r="B428" s="991" t="s">
        <v>1533</v>
      </c>
      <c r="C428" s="1009">
        <f>SUM(D428:AH428)</f>
        <v>0</v>
      </c>
      <c r="D428" s="1009">
        <v>0</v>
      </c>
      <c r="E428" s="1009">
        <v>0</v>
      </c>
      <c r="F428" s="1009">
        <v>0</v>
      </c>
      <c r="G428" s="1009">
        <v>0</v>
      </c>
      <c r="H428" s="1009">
        <v>0</v>
      </c>
      <c r="I428" s="1009">
        <v>0</v>
      </c>
      <c r="J428" s="1009">
        <v>0</v>
      </c>
      <c r="K428" s="1009">
        <v>0</v>
      </c>
      <c r="L428" s="1009">
        <v>0</v>
      </c>
      <c r="M428" s="1009">
        <v>0</v>
      </c>
      <c r="N428" s="1009">
        <v>0</v>
      </c>
      <c r="O428" s="1009">
        <v>0</v>
      </c>
      <c r="P428" s="1009">
        <v>0</v>
      </c>
      <c r="Q428" s="1009">
        <v>0</v>
      </c>
      <c r="R428" s="1009">
        <v>0</v>
      </c>
      <c r="S428" s="1009">
        <v>0</v>
      </c>
      <c r="T428" s="1009">
        <v>0</v>
      </c>
      <c r="U428" s="1009">
        <v>0</v>
      </c>
      <c r="V428" s="1009">
        <v>0</v>
      </c>
      <c r="W428" s="1009">
        <v>0</v>
      </c>
      <c r="X428" s="1009">
        <v>0</v>
      </c>
      <c r="Y428" s="1009">
        <v>0</v>
      </c>
      <c r="Z428" s="1009">
        <v>0</v>
      </c>
      <c r="AA428" s="1009">
        <v>0</v>
      </c>
      <c r="AB428" s="1009">
        <v>0</v>
      </c>
      <c r="AC428" s="1009">
        <v>0</v>
      </c>
      <c r="AD428" s="1009">
        <v>0</v>
      </c>
      <c r="AE428" s="1009">
        <v>0</v>
      </c>
      <c r="AF428" s="1009">
        <v>0</v>
      </c>
      <c r="AG428" s="1009">
        <v>0</v>
      </c>
      <c r="AH428" s="1009">
        <v>0</v>
      </c>
    </row>
    <row r="429" spans="1:34" ht="30" customHeight="1">
      <c r="A429" s="2021"/>
      <c r="B429" s="991" t="s">
        <v>800</v>
      </c>
      <c r="C429" s="1009">
        <f t="shared" si="33"/>
        <v>9104.18</v>
      </c>
      <c r="D429" s="1009"/>
      <c r="E429" s="1009"/>
      <c r="F429" s="1009"/>
      <c r="G429" s="1009"/>
      <c r="H429" s="1009"/>
      <c r="I429" s="1009"/>
      <c r="J429" s="1009"/>
      <c r="K429" s="1009"/>
      <c r="L429" s="1009"/>
      <c r="M429" s="1009"/>
      <c r="N429" s="1009"/>
      <c r="O429" s="1009"/>
      <c r="P429" s="1009"/>
      <c r="Q429" s="1009"/>
      <c r="R429" s="1009"/>
      <c r="S429" s="1009"/>
      <c r="T429" s="1009">
        <v>6774.24</v>
      </c>
      <c r="U429" s="1009"/>
      <c r="V429" s="1009">
        <v>2329.94</v>
      </c>
      <c r="W429" s="1009"/>
      <c r="X429" s="1009"/>
      <c r="Y429" s="1009">
        <v>0</v>
      </c>
      <c r="Z429" s="1009">
        <v>0</v>
      </c>
      <c r="AA429" s="1009">
        <v>0</v>
      </c>
      <c r="AB429" s="1009">
        <v>0</v>
      </c>
      <c r="AC429" s="1009">
        <v>0</v>
      </c>
      <c r="AD429" s="1009">
        <v>0</v>
      </c>
      <c r="AE429" s="1009">
        <v>0</v>
      </c>
      <c r="AF429" s="1009">
        <v>0</v>
      </c>
      <c r="AG429" s="1009">
        <v>0</v>
      </c>
      <c r="AH429" s="1009">
        <v>0</v>
      </c>
    </row>
    <row r="430" spans="1:34" s="1710" customFormat="1" ht="30" customHeight="1">
      <c r="A430" s="2021"/>
      <c r="B430" s="989" t="s">
        <v>1535</v>
      </c>
      <c r="C430" s="1009">
        <f t="shared" ref="C430" si="40">SUM(D430:AH430)</f>
        <v>0</v>
      </c>
      <c r="D430" s="1009">
        <v>0</v>
      </c>
      <c r="E430" s="1009">
        <v>0</v>
      </c>
      <c r="F430" s="1009">
        <v>0</v>
      </c>
      <c r="G430" s="1009">
        <v>0</v>
      </c>
      <c r="H430" s="1009">
        <v>0</v>
      </c>
      <c r="I430" s="1009">
        <v>0</v>
      </c>
      <c r="J430" s="1009">
        <v>0</v>
      </c>
      <c r="K430" s="1009">
        <v>0</v>
      </c>
      <c r="L430" s="1009">
        <v>0</v>
      </c>
      <c r="M430" s="1009">
        <v>0</v>
      </c>
      <c r="N430" s="1009">
        <v>0</v>
      </c>
      <c r="O430" s="1009">
        <v>0</v>
      </c>
      <c r="P430" s="1009">
        <v>0</v>
      </c>
      <c r="Q430" s="1009">
        <v>0</v>
      </c>
      <c r="R430" s="1009">
        <v>0</v>
      </c>
      <c r="S430" s="1009">
        <v>0</v>
      </c>
      <c r="T430" s="1009">
        <v>0</v>
      </c>
      <c r="U430" s="1009">
        <v>0</v>
      </c>
      <c r="V430" s="1009">
        <v>0</v>
      </c>
      <c r="W430" s="1009">
        <v>0</v>
      </c>
      <c r="X430" s="1009">
        <v>0</v>
      </c>
      <c r="Y430" s="1009">
        <v>0</v>
      </c>
      <c r="Z430" s="1009">
        <v>0</v>
      </c>
      <c r="AA430" s="1009">
        <v>0</v>
      </c>
      <c r="AB430" s="1009">
        <v>0</v>
      </c>
      <c r="AC430" s="1009">
        <v>0</v>
      </c>
      <c r="AD430" s="1009">
        <v>0</v>
      </c>
      <c r="AE430" s="1009">
        <v>0</v>
      </c>
      <c r="AF430" s="1009">
        <v>0</v>
      </c>
      <c r="AG430" s="1009">
        <v>0</v>
      </c>
      <c r="AH430" s="1009">
        <v>0</v>
      </c>
    </row>
    <row r="431" spans="1:34" ht="30" customHeight="1">
      <c r="A431" s="2021"/>
      <c r="B431" s="995" t="s">
        <v>802</v>
      </c>
      <c r="C431" s="1009">
        <f t="shared" si="33"/>
        <v>0</v>
      </c>
      <c r="D431" s="1009"/>
      <c r="E431" s="1009"/>
      <c r="F431" s="1009"/>
      <c r="G431" s="1009"/>
      <c r="H431" s="1009"/>
      <c r="I431" s="1009"/>
      <c r="J431" s="1009"/>
      <c r="K431" s="1009"/>
      <c r="L431" s="1009"/>
      <c r="M431" s="1009"/>
      <c r="N431" s="1009"/>
      <c r="O431" s="1009"/>
      <c r="P431" s="1009"/>
      <c r="Q431" s="1009"/>
      <c r="R431" s="1009"/>
      <c r="S431" s="1009"/>
      <c r="T431" s="1009"/>
      <c r="U431" s="1009"/>
      <c r="V431" s="1009"/>
      <c r="W431" s="1009"/>
      <c r="X431" s="1009"/>
      <c r="Y431" s="1009">
        <v>0</v>
      </c>
      <c r="Z431" s="1009">
        <v>0</v>
      </c>
      <c r="AA431" s="1009">
        <v>0</v>
      </c>
      <c r="AB431" s="1009">
        <v>0</v>
      </c>
      <c r="AC431" s="1009">
        <v>0</v>
      </c>
      <c r="AD431" s="1009">
        <v>0</v>
      </c>
      <c r="AE431" s="1009">
        <v>0</v>
      </c>
      <c r="AF431" s="1009">
        <v>0</v>
      </c>
      <c r="AG431" s="1009">
        <v>0</v>
      </c>
      <c r="AH431" s="1009">
        <v>0</v>
      </c>
    </row>
    <row r="432" spans="1:34" ht="30" customHeight="1">
      <c r="A432" s="2021"/>
      <c r="B432" s="995" t="s">
        <v>803</v>
      </c>
      <c r="C432" s="1009">
        <f t="shared" si="33"/>
        <v>0</v>
      </c>
      <c r="D432" s="1009"/>
      <c r="E432" s="1009"/>
      <c r="F432" s="1009"/>
      <c r="G432" s="1009"/>
      <c r="H432" s="1009"/>
      <c r="I432" s="1009"/>
      <c r="J432" s="1009"/>
      <c r="K432" s="1009"/>
      <c r="L432" s="1009"/>
      <c r="M432" s="1009"/>
      <c r="N432" s="1009"/>
      <c r="O432" s="1009"/>
      <c r="P432" s="1009"/>
      <c r="Q432" s="1009"/>
      <c r="R432" s="1009"/>
      <c r="S432" s="1009"/>
      <c r="T432" s="1009"/>
      <c r="U432" s="1009"/>
      <c r="V432" s="1009"/>
      <c r="W432" s="1009"/>
      <c r="X432" s="1009"/>
      <c r="Y432" s="1009">
        <v>0</v>
      </c>
      <c r="Z432" s="1009">
        <v>0</v>
      </c>
      <c r="AA432" s="1009">
        <v>0</v>
      </c>
      <c r="AB432" s="1009">
        <v>0</v>
      </c>
      <c r="AC432" s="1009">
        <v>0</v>
      </c>
      <c r="AD432" s="1009">
        <v>0</v>
      </c>
      <c r="AE432" s="1009">
        <v>0</v>
      </c>
      <c r="AF432" s="1009">
        <v>0</v>
      </c>
      <c r="AG432" s="1009">
        <v>0</v>
      </c>
      <c r="AH432" s="1009">
        <v>0</v>
      </c>
    </row>
    <row r="433" spans="1:34" ht="30" customHeight="1">
      <c r="A433" s="2021"/>
      <c r="B433" s="1011" t="s">
        <v>804</v>
      </c>
      <c r="C433" s="1009">
        <f t="shared" si="33"/>
        <v>0</v>
      </c>
      <c r="D433" s="1009"/>
      <c r="E433" s="1009"/>
      <c r="F433" s="1009"/>
      <c r="G433" s="1009"/>
      <c r="H433" s="1009"/>
      <c r="I433" s="1009"/>
      <c r="J433" s="1009"/>
      <c r="K433" s="1009"/>
      <c r="L433" s="1009"/>
      <c r="M433" s="1009"/>
      <c r="N433" s="1009"/>
      <c r="O433" s="1009"/>
      <c r="P433" s="1009"/>
      <c r="Q433" s="1009"/>
      <c r="R433" s="1009"/>
      <c r="S433" s="1009"/>
      <c r="T433" s="1009"/>
      <c r="U433" s="1009"/>
      <c r="V433" s="1009"/>
      <c r="W433" s="1009"/>
      <c r="X433" s="1009"/>
      <c r="Y433" s="1009">
        <v>0</v>
      </c>
      <c r="Z433" s="1009">
        <v>0</v>
      </c>
      <c r="AA433" s="1009">
        <v>0</v>
      </c>
      <c r="AB433" s="1009">
        <v>0</v>
      </c>
      <c r="AC433" s="1009">
        <v>0</v>
      </c>
      <c r="AD433" s="1009">
        <v>0</v>
      </c>
      <c r="AE433" s="1009">
        <v>0</v>
      </c>
      <c r="AF433" s="1009">
        <v>0</v>
      </c>
      <c r="AG433" s="1009">
        <v>0</v>
      </c>
      <c r="AH433" s="1009">
        <v>0</v>
      </c>
    </row>
    <row r="434" spans="1:34" ht="30" customHeight="1">
      <c r="A434" s="2021"/>
      <c r="B434" s="1011" t="s">
        <v>805</v>
      </c>
      <c r="C434" s="1009">
        <f t="shared" si="33"/>
        <v>0</v>
      </c>
      <c r="D434" s="1009"/>
      <c r="E434" s="1009"/>
      <c r="F434" s="1009"/>
      <c r="G434" s="1009"/>
      <c r="H434" s="1009"/>
      <c r="I434" s="1009"/>
      <c r="J434" s="1009"/>
      <c r="K434" s="1009"/>
      <c r="L434" s="1009"/>
      <c r="M434" s="1009"/>
      <c r="N434" s="1009"/>
      <c r="O434" s="1009"/>
      <c r="P434" s="1009"/>
      <c r="Q434" s="1009"/>
      <c r="R434" s="1009"/>
      <c r="S434" s="1009"/>
      <c r="T434" s="1009"/>
      <c r="U434" s="1009"/>
      <c r="V434" s="1009"/>
      <c r="W434" s="1009"/>
      <c r="X434" s="1009"/>
      <c r="Y434" s="1009">
        <v>0</v>
      </c>
      <c r="Z434" s="1009">
        <v>0</v>
      </c>
      <c r="AA434" s="1009">
        <v>0</v>
      </c>
      <c r="AB434" s="1009">
        <v>0</v>
      </c>
      <c r="AC434" s="1009">
        <v>0</v>
      </c>
      <c r="AD434" s="1009">
        <v>0</v>
      </c>
      <c r="AE434" s="1009">
        <v>0</v>
      </c>
      <c r="AF434" s="1009">
        <v>0</v>
      </c>
      <c r="AG434" s="1009">
        <v>0</v>
      </c>
      <c r="AH434" s="1009">
        <v>0</v>
      </c>
    </row>
    <row r="435" spans="1:34" s="1710" customFormat="1" ht="30" customHeight="1">
      <c r="A435" s="2021"/>
      <c r="B435" s="1011" t="s">
        <v>1536</v>
      </c>
      <c r="C435" s="1009">
        <f t="shared" ref="C435" si="41">SUM(D435:AH435)</f>
        <v>0</v>
      </c>
      <c r="D435" s="1009">
        <v>0</v>
      </c>
      <c r="E435" s="1009">
        <v>0</v>
      </c>
      <c r="F435" s="1009">
        <v>0</v>
      </c>
      <c r="G435" s="1009">
        <v>0</v>
      </c>
      <c r="H435" s="1009">
        <v>0</v>
      </c>
      <c r="I435" s="1009">
        <v>0</v>
      </c>
      <c r="J435" s="1009">
        <v>0</v>
      </c>
      <c r="K435" s="1009">
        <v>0</v>
      </c>
      <c r="L435" s="1009">
        <v>0</v>
      </c>
      <c r="M435" s="1009">
        <v>0</v>
      </c>
      <c r="N435" s="1009">
        <v>0</v>
      </c>
      <c r="O435" s="1009">
        <v>0</v>
      </c>
      <c r="P435" s="1009">
        <v>0</v>
      </c>
      <c r="Q435" s="1009">
        <v>0</v>
      </c>
      <c r="R435" s="1009">
        <v>0</v>
      </c>
      <c r="S435" s="1009">
        <v>0</v>
      </c>
      <c r="T435" s="1009">
        <v>0</v>
      </c>
      <c r="U435" s="1009">
        <v>0</v>
      </c>
      <c r="V435" s="1009">
        <v>0</v>
      </c>
      <c r="W435" s="1009">
        <v>0</v>
      </c>
      <c r="X435" s="1009">
        <v>0</v>
      </c>
      <c r="Y435" s="1009">
        <v>0</v>
      </c>
      <c r="Z435" s="1009">
        <v>0</v>
      </c>
      <c r="AA435" s="1009">
        <v>0</v>
      </c>
      <c r="AB435" s="1009">
        <v>0</v>
      </c>
      <c r="AC435" s="1009">
        <v>0</v>
      </c>
      <c r="AD435" s="1009">
        <v>0</v>
      </c>
      <c r="AE435" s="1009">
        <v>0</v>
      </c>
      <c r="AF435" s="1009">
        <v>0</v>
      </c>
      <c r="AG435" s="1009">
        <v>0</v>
      </c>
      <c r="AH435" s="1009">
        <v>0</v>
      </c>
    </row>
    <row r="436" spans="1:34" ht="30" customHeight="1">
      <c r="A436" s="2021"/>
      <c r="B436" s="995" t="s">
        <v>807</v>
      </c>
      <c r="C436" s="1009">
        <f t="shared" si="33"/>
        <v>0</v>
      </c>
      <c r="D436" s="1009"/>
      <c r="E436" s="1009"/>
      <c r="F436" s="1009"/>
      <c r="G436" s="1009"/>
      <c r="H436" s="1009"/>
      <c r="I436" s="1009"/>
      <c r="J436" s="1009"/>
      <c r="K436" s="1009"/>
      <c r="L436" s="1009"/>
      <c r="M436" s="1009"/>
      <c r="N436" s="1009"/>
      <c r="O436" s="1009"/>
      <c r="P436" s="1009"/>
      <c r="Q436" s="1009"/>
      <c r="R436" s="1009"/>
      <c r="S436" s="1009"/>
      <c r="T436" s="1009"/>
      <c r="U436" s="1009"/>
      <c r="V436" s="1009"/>
      <c r="W436" s="1009"/>
      <c r="X436" s="1009"/>
      <c r="Y436" s="1009">
        <v>0</v>
      </c>
      <c r="Z436" s="1009">
        <v>0</v>
      </c>
      <c r="AA436" s="1009">
        <v>0</v>
      </c>
      <c r="AB436" s="1009">
        <v>0</v>
      </c>
      <c r="AC436" s="1009">
        <v>0</v>
      </c>
      <c r="AD436" s="1009">
        <v>0</v>
      </c>
      <c r="AE436" s="1009">
        <v>0</v>
      </c>
      <c r="AF436" s="1009">
        <v>0</v>
      </c>
      <c r="AG436" s="1009">
        <v>0</v>
      </c>
      <c r="AH436" s="1009">
        <v>0</v>
      </c>
    </row>
    <row r="437" spans="1:34" ht="30" customHeight="1">
      <c r="A437" s="2021"/>
      <c r="B437" s="991" t="s">
        <v>808</v>
      </c>
      <c r="C437" s="1009">
        <f t="shared" si="33"/>
        <v>0</v>
      </c>
      <c r="D437" s="1009"/>
      <c r="E437" s="1009"/>
      <c r="F437" s="1009"/>
      <c r="G437" s="1009"/>
      <c r="H437" s="1009"/>
      <c r="I437" s="1009"/>
      <c r="J437" s="1009"/>
      <c r="K437" s="1009"/>
      <c r="L437" s="1009"/>
      <c r="M437" s="1009"/>
      <c r="N437" s="1009"/>
      <c r="O437" s="1009"/>
      <c r="P437" s="1009"/>
      <c r="Q437" s="1009"/>
      <c r="R437" s="1009"/>
      <c r="S437" s="1009"/>
      <c r="T437" s="1009"/>
      <c r="U437" s="1009"/>
      <c r="V437" s="1009"/>
      <c r="W437" s="1009"/>
      <c r="X437" s="1009"/>
      <c r="Y437" s="1009">
        <v>0</v>
      </c>
      <c r="Z437" s="1009">
        <v>0</v>
      </c>
      <c r="AA437" s="1009">
        <v>0</v>
      </c>
      <c r="AB437" s="1009">
        <v>0</v>
      </c>
      <c r="AC437" s="1009">
        <v>0</v>
      </c>
      <c r="AD437" s="1009">
        <v>0</v>
      </c>
      <c r="AE437" s="1009">
        <v>0</v>
      </c>
      <c r="AF437" s="1009">
        <v>0</v>
      </c>
      <c r="AG437" s="1009">
        <v>0</v>
      </c>
      <c r="AH437" s="1009">
        <v>0</v>
      </c>
    </row>
    <row r="438" spans="1:34" ht="30" customHeight="1">
      <c r="A438" s="2021"/>
      <c r="B438" s="1011" t="s">
        <v>821</v>
      </c>
      <c r="C438" s="1009">
        <f t="shared" ref="C438:C518" si="42">SUM(D438:AH438)</f>
        <v>0</v>
      </c>
      <c r="D438" s="1009"/>
      <c r="E438" s="1009"/>
      <c r="F438" s="1009"/>
      <c r="G438" s="1009"/>
      <c r="H438" s="1009"/>
      <c r="I438" s="1009"/>
      <c r="J438" s="1009"/>
      <c r="K438" s="1009"/>
      <c r="L438" s="1009"/>
      <c r="M438" s="1009"/>
      <c r="N438" s="1009"/>
      <c r="O438" s="1009"/>
      <c r="P438" s="1009"/>
      <c r="Q438" s="1009"/>
      <c r="R438" s="1009"/>
      <c r="S438" s="1009"/>
      <c r="T438" s="1009"/>
      <c r="U438" s="1009"/>
      <c r="V438" s="1009"/>
      <c r="W438" s="1009"/>
      <c r="X438" s="1009"/>
      <c r="Y438" s="1009">
        <v>0</v>
      </c>
      <c r="Z438" s="1009">
        <v>0</v>
      </c>
      <c r="AA438" s="1009">
        <v>0</v>
      </c>
      <c r="AB438" s="1009">
        <v>0</v>
      </c>
      <c r="AC438" s="1009">
        <v>0</v>
      </c>
      <c r="AD438" s="1009">
        <v>0</v>
      </c>
      <c r="AE438" s="1009">
        <v>0</v>
      </c>
      <c r="AF438" s="1009">
        <v>0</v>
      </c>
      <c r="AG438" s="1009">
        <v>0</v>
      </c>
      <c r="AH438" s="1009">
        <v>0</v>
      </c>
    </row>
    <row r="439" spans="1:34" s="1708" customFormat="1" ht="30" customHeight="1">
      <c r="A439" s="2021"/>
      <c r="B439" s="1011" t="s">
        <v>1538</v>
      </c>
      <c r="C439" s="1009">
        <f>SUM(D439:AH439)</f>
        <v>0</v>
      </c>
      <c r="D439" s="1009">
        <v>0</v>
      </c>
      <c r="E439" s="1009">
        <v>0</v>
      </c>
      <c r="F439" s="1009">
        <v>0</v>
      </c>
      <c r="G439" s="1009">
        <v>0</v>
      </c>
      <c r="H439" s="1009">
        <v>0</v>
      </c>
      <c r="I439" s="1009">
        <v>0</v>
      </c>
      <c r="J439" s="1009">
        <v>0</v>
      </c>
      <c r="K439" s="1009">
        <v>0</v>
      </c>
      <c r="L439" s="1009">
        <v>0</v>
      </c>
      <c r="M439" s="1009">
        <v>0</v>
      </c>
      <c r="N439" s="1009">
        <v>0</v>
      </c>
      <c r="O439" s="1009">
        <v>0</v>
      </c>
      <c r="P439" s="1009">
        <v>0</v>
      </c>
      <c r="Q439" s="1009">
        <v>0</v>
      </c>
      <c r="R439" s="1009">
        <v>0</v>
      </c>
      <c r="S439" s="1009">
        <v>0</v>
      </c>
      <c r="T439" s="1009">
        <v>0</v>
      </c>
      <c r="U439" s="1009">
        <v>0</v>
      </c>
      <c r="V439" s="1009">
        <v>0</v>
      </c>
      <c r="W439" s="1009">
        <v>0</v>
      </c>
      <c r="X439" s="1009">
        <v>0</v>
      </c>
      <c r="Y439" s="1009">
        <v>0</v>
      </c>
      <c r="Z439" s="1009">
        <v>0</v>
      </c>
      <c r="AA439" s="1009">
        <v>0</v>
      </c>
      <c r="AB439" s="1009">
        <v>0</v>
      </c>
      <c r="AC439" s="1009">
        <v>0</v>
      </c>
      <c r="AD439" s="1009">
        <v>0</v>
      </c>
      <c r="AE439" s="1009">
        <v>0</v>
      </c>
      <c r="AF439" s="1009">
        <v>0</v>
      </c>
      <c r="AG439" s="1009">
        <v>0</v>
      </c>
      <c r="AH439" s="1009">
        <v>0</v>
      </c>
    </row>
    <row r="440" spans="1:34" ht="19.5" customHeight="1">
      <c r="A440" s="2021"/>
      <c r="B440" s="1249" t="s">
        <v>952</v>
      </c>
      <c r="C440" s="1009">
        <f t="shared" si="42"/>
        <v>0</v>
      </c>
      <c r="D440" s="1009"/>
      <c r="E440" s="1009"/>
      <c r="F440" s="1009"/>
      <c r="G440" s="1009"/>
      <c r="H440" s="1009"/>
      <c r="I440" s="1009"/>
      <c r="J440" s="1009"/>
      <c r="K440" s="1009"/>
      <c r="L440" s="1009"/>
      <c r="M440" s="1009"/>
      <c r="N440" s="1009"/>
      <c r="O440" s="1009"/>
      <c r="P440" s="1009"/>
      <c r="Q440" s="1009"/>
      <c r="R440" s="1009"/>
      <c r="S440" s="1009"/>
      <c r="T440" s="1009"/>
      <c r="U440" s="1009"/>
      <c r="V440" s="1009"/>
      <c r="W440" s="1009"/>
      <c r="X440" s="1009"/>
      <c r="Y440" s="1009">
        <v>0</v>
      </c>
      <c r="Z440" s="1009">
        <v>0</v>
      </c>
      <c r="AA440" s="1009">
        <v>0</v>
      </c>
      <c r="AB440" s="1009">
        <v>0</v>
      </c>
      <c r="AC440" s="1009">
        <v>0</v>
      </c>
      <c r="AD440" s="1009">
        <v>0</v>
      </c>
      <c r="AE440" s="1009">
        <v>0</v>
      </c>
      <c r="AF440" s="1009">
        <v>0</v>
      </c>
      <c r="AG440" s="1009">
        <v>0</v>
      </c>
      <c r="AH440" s="1009">
        <v>0</v>
      </c>
    </row>
    <row r="441" spans="1:34" ht="19.5" customHeight="1">
      <c r="A441" s="2392" t="s">
        <v>824</v>
      </c>
      <c r="B441" s="1007" t="s">
        <v>41</v>
      </c>
      <c r="C441" s="1370">
        <f t="shared" si="42"/>
        <v>10.51</v>
      </c>
      <c r="D441" s="1007">
        <f>SUM('유성구 배수관'!D442:'유성구 배수관'!D463)</f>
        <v>10.51</v>
      </c>
      <c r="E441" s="1007">
        <f>SUM('유성구 배수관'!E442:'유성구 배수관'!E463)</f>
        <v>0</v>
      </c>
      <c r="F441" s="1007">
        <f>SUM('유성구 배수관'!F442:'유성구 배수관'!F463)</f>
        <v>0</v>
      </c>
      <c r="G441" s="1007">
        <f>SUM('유성구 배수관'!G442:'유성구 배수관'!G463)</f>
        <v>0</v>
      </c>
      <c r="H441" s="1007">
        <f>SUM('유성구 배수관'!H442:'유성구 배수관'!H463)</f>
        <v>0</v>
      </c>
      <c r="I441" s="1007">
        <f>SUM('유성구 배수관'!I442:'유성구 배수관'!I463)</f>
        <v>0</v>
      </c>
      <c r="J441" s="1007">
        <f>SUM('유성구 배수관'!J442:'유성구 배수관'!J463)</f>
        <v>0</v>
      </c>
      <c r="K441" s="1007">
        <f>SUM('유성구 배수관'!K442:'유성구 배수관'!K463)</f>
        <v>0</v>
      </c>
      <c r="L441" s="1007">
        <f>SUM('유성구 배수관'!L442:'유성구 배수관'!L463)</f>
        <v>0</v>
      </c>
      <c r="M441" s="1007">
        <f>SUM('유성구 배수관'!M442:'유성구 배수관'!M463)</f>
        <v>0</v>
      </c>
      <c r="N441" s="1007">
        <f>SUM('유성구 배수관'!N442:'유성구 배수관'!N463)</f>
        <v>0</v>
      </c>
      <c r="O441" s="1007">
        <f>SUM('유성구 배수관'!O442:'유성구 배수관'!O463)</f>
        <v>0</v>
      </c>
      <c r="P441" s="1007">
        <f>SUM('유성구 배수관'!P442:'유성구 배수관'!P463)</f>
        <v>0</v>
      </c>
      <c r="Q441" s="1007">
        <f>SUM('유성구 배수관'!Q442:'유성구 배수관'!Q463)</f>
        <v>0</v>
      </c>
      <c r="R441" s="1007">
        <f>SUM('유성구 배수관'!R442:'유성구 배수관'!R463)</f>
        <v>0</v>
      </c>
      <c r="S441" s="1007">
        <f>SUM('유성구 배수관'!S442:'유성구 배수관'!S463)</f>
        <v>0</v>
      </c>
      <c r="T441" s="1007">
        <f>SUM('유성구 배수관'!T442:'유성구 배수관'!T463)</f>
        <v>0</v>
      </c>
      <c r="U441" s="1007">
        <f>SUM('유성구 배수관'!U442:'유성구 배수관'!U463)</f>
        <v>0</v>
      </c>
      <c r="V441" s="1007">
        <f>SUM('유성구 배수관'!V442:'유성구 배수관'!V463)</f>
        <v>0</v>
      </c>
      <c r="W441" s="1007">
        <f>SUM('유성구 배수관'!W442:'유성구 배수관'!W463)</f>
        <v>0</v>
      </c>
      <c r="X441" s="1007">
        <f>SUM('유성구 배수관'!X442:'유성구 배수관'!X463)</f>
        <v>0</v>
      </c>
      <c r="Y441" s="1007">
        <f>SUM('유성구 배수관'!Y442:'유성구 배수관'!Y463)</f>
        <v>0</v>
      </c>
      <c r="Z441" s="1007">
        <f>SUM('유성구 배수관'!Z442:'유성구 배수관'!Z463)</f>
        <v>0</v>
      </c>
      <c r="AA441" s="1007">
        <f>SUM('유성구 배수관'!AA442:'유성구 배수관'!AA463)</f>
        <v>0</v>
      </c>
      <c r="AB441" s="1007">
        <f>SUM('유성구 배수관'!AB442:'유성구 배수관'!AB463)</f>
        <v>0</v>
      </c>
      <c r="AC441" s="1007">
        <f>SUM('유성구 배수관'!AC442:'유성구 배수관'!AC463)</f>
        <v>0</v>
      </c>
      <c r="AD441" s="1007">
        <f>SUM('유성구 배수관'!AD442:'유성구 배수관'!AD463)</f>
        <v>0</v>
      </c>
      <c r="AE441" s="1007">
        <f>SUM('유성구 배수관'!AE442:'유성구 배수관'!AE463)</f>
        <v>0</v>
      </c>
      <c r="AF441" s="1007">
        <f>SUM('유성구 배수관'!AF442:'유성구 배수관'!AF463)</f>
        <v>0</v>
      </c>
      <c r="AG441" s="1007">
        <f>SUM('유성구 배수관'!AG442:'유성구 배수관'!AG463)</f>
        <v>0</v>
      </c>
      <c r="AH441" s="1007">
        <f>SUM('유성구 배수관'!AH442:'유성구 배수관'!AH463)</f>
        <v>0</v>
      </c>
    </row>
    <row r="442" spans="1:34" ht="19.5" customHeight="1">
      <c r="A442" s="2392" t="s">
        <v>824</v>
      </c>
      <c r="B442" s="989" t="s">
        <v>951</v>
      </c>
      <c r="C442" s="1009">
        <f t="shared" si="42"/>
        <v>0</v>
      </c>
      <c r="D442" s="1009">
        <v>0</v>
      </c>
      <c r="E442" s="1009">
        <v>0</v>
      </c>
      <c r="F442" s="1009">
        <v>0</v>
      </c>
      <c r="G442" s="1009">
        <v>0</v>
      </c>
      <c r="H442" s="1009">
        <v>0</v>
      </c>
      <c r="I442" s="1009">
        <v>0</v>
      </c>
      <c r="J442" s="1009">
        <v>0</v>
      </c>
      <c r="K442" s="1009">
        <v>0</v>
      </c>
      <c r="L442" s="1009">
        <v>0</v>
      </c>
      <c r="M442" s="1009">
        <v>0</v>
      </c>
      <c r="N442" s="1009">
        <v>0</v>
      </c>
      <c r="O442" s="1009">
        <v>0</v>
      </c>
      <c r="P442" s="1009">
        <v>0</v>
      </c>
      <c r="Q442" s="1009">
        <v>0</v>
      </c>
      <c r="R442" s="1009">
        <v>0</v>
      </c>
      <c r="S442" s="1009">
        <v>0</v>
      </c>
      <c r="T442" s="1009">
        <v>0</v>
      </c>
      <c r="U442" s="1009">
        <v>0</v>
      </c>
      <c r="V442" s="1009">
        <v>0</v>
      </c>
      <c r="W442" s="1009">
        <v>0</v>
      </c>
      <c r="X442" s="1009">
        <v>0</v>
      </c>
      <c r="Y442" s="1009">
        <v>0</v>
      </c>
      <c r="Z442" s="1009">
        <v>0</v>
      </c>
      <c r="AA442" s="1009">
        <v>0</v>
      </c>
      <c r="AB442" s="1009">
        <v>0</v>
      </c>
      <c r="AC442" s="1009">
        <v>0</v>
      </c>
      <c r="AD442" s="1009">
        <v>0</v>
      </c>
      <c r="AE442" s="1009">
        <v>0</v>
      </c>
      <c r="AF442" s="1009">
        <v>0</v>
      </c>
      <c r="AG442" s="1009">
        <v>0</v>
      </c>
      <c r="AH442" s="1009">
        <v>0</v>
      </c>
    </row>
    <row r="443" spans="1:34" s="1707" customFormat="1" ht="32.4" customHeight="1">
      <c r="A443" s="2396"/>
      <c r="B443" s="989" t="s">
        <v>1537</v>
      </c>
      <c r="C443" s="1009">
        <f>SUM(D443:AH443)</f>
        <v>0</v>
      </c>
      <c r="D443" s="1009">
        <v>0</v>
      </c>
      <c r="E443" s="1009">
        <v>0</v>
      </c>
      <c r="F443" s="1009">
        <v>0</v>
      </c>
      <c r="G443" s="1009">
        <v>0</v>
      </c>
      <c r="H443" s="1009">
        <v>0</v>
      </c>
      <c r="I443" s="1009">
        <v>0</v>
      </c>
      <c r="J443" s="1009">
        <v>0</v>
      </c>
      <c r="K443" s="1009">
        <v>0</v>
      </c>
      <c r="L443" s="1009">
        <v>0</v>
      </c>
      <c r="M443" s="1009">
        <v>0</v>
      </c>
      <c r="N443" s="1009">
        <v>0</v>
      </c>
      <c r="O443" s="1009">
        <v>0</v>
      </c>
      <c r="P443" s="1009">
        <v>0</v>
      </c>
      <c r="Q443" s="1009">
        <v>0</v>
      </c>
      <c r="R443" s="1009">
        <v>0</v>
      </c>
      <c r="S443" s="1009">
        <v>0</v>
      </c>
      <c r="T443" s="1009">
        <v>0</v>
      </c>
      <c r="U443" s="1009">
        <v>0</v>
      </c>
      <c r="V443" s="1009">
        <v>0</v>
      </c>
      <c r="W443" s="1009">
        <v>0</v>
      </c>
      <c r="X443" s="1009">
        <v>0</v>
      </c>
      <c r="Y443" s="1009">
        <v>0</v>
      </c>
      <c r="Z443" s="1009">
        <v>0</v>
      </c>
      <c r="AA443" s="1009">
        <v>0</v>
      </c>
      <c r="AB443" s="1009">
        <v>0</v>
      </c>
      <c r="AC443" s="1009">
        <v>0</v>
      </c>
      <c r="AD443" s="1009">
        <v>0</v>
      </c>
      <c r="AE443" s="1009">
        <v>0</v>
      </c>
      <c r="AF443" s="1009">
        <v>0</v>
      </c>
      <c r="AG443" s="1009">
        <v>0</v>
      </c>
      <c r="AH443" s="1009">
        <v>0</v>
      </c>
    </row>
    <row r="444" spans="1:34" ht="30" customHeight="1">
      <c r="A444" s="2019"/>
      <c r="B444" s="989" t="s">
        <v>797</v>
      </c>
      <c r="C444" s="1009">
        <f t="shared" si="42"/>
        <v>0</v>
      </c>
      <c r="D444" s="1009">
        <v>0</v>
      </c>
      <c r="E444" s="1009">
        <v>0</v>
      </c>
      <c r="F444" s="1009">
        <v>0</v>
      </c>
      <c r="G444" s="1009">
        <v>0</v>
      </c>
      <c r="H444" s="1009">
        <v>0</v>
      </c>
      <c r="I444" s="1009">
        <v>0</v>
      </c>
      <c r="J444" s="1009">
        <v>0</v>
      </c>
      <c r="K444" s="1009">
        <v>0</v>
      </c>
      <c r="L444" s="1009">
        <v>0</v>
      </c>
      <c r="M444" s="1009">
        <v>0</v>
      </c>
      <c r="N444" s="1009">
        <v>0</v>
      </c>
      <c r="O444" s="1009">
        <v>0</v>
      </c>
      <c r="P444" s="1009">
        <v>0</v>
      </c>
      <c r="Q444" s="1009">
        <v>0</v>
      </c>
      <c r="R444" s="1009">
        <v>0</v>
      </c>
      <c r="S444" s="1009">
        <v>0</v>
      </c>
      <c r="T444" s="1009">
        <v>0</v>
      </c>
      <c r="U444" s="1009">
        <v>0</v>
      </c>
      <c r="V444" s="1009">
        <v>0</v>
      </c>
      <c r="W444" s="1009">
        <v>0</v>
      </c>
      <c r="X444" s="1009">
        <v>0</v>
      </c>
      <c r="Y444" s="1009">
        <v>0</v>
      </c>
      <c r="Z444" s="1009">
        <v>0</v>
      </c>
      <c r="AA444" s="1009">
        <v>0</v>
      </c>
      <c r="AB444" s="1009">
        <v>0</v>
      </c>
      <c r="AC444" s="1009">
        <v>0</v>
      </c>
      <c r="AD444" s="1009">
        <v>0</v>
      </c>
      <c r="AE444" s="1009">
        <v>0</v>
      </c>
      <c r="AF444" s="1009">
        <v>0</v>
      </c>
      <c r="AG444" s="1009">
        <v>0</v>
      </c>
      <c r="AH444" s="1009">
        <v>0</v>
      </c>
    </row>
    <row r="445" spans="1:34" ht="30" customHeight="1">
      <c r="A445" s="2019"/>
      <c r="B445" s="989" t="s">
        <v>798</v>
      </c>
      <c r="C445" s="1009">
        <f t="shared" si="42"/>
        <v>0</v>
      </c>
      <c r="D445" s="1009">
        <v>0</v>
      </c>
      <c r="E445" s="1009">
        <v>0</v>
      </c>
      <c r="F445" s="1009">
        <v>0</v>
      </c>
      <c r="G445" s="1009">
        <v>0</v>
      </c>
      <c r="H445" s="1009">
        <v>0</v>
      </c>
      <c r="I445" s="1009">
        <v>0</v>
      </c>
      <c r="J445" s="1009">
        <v>0</v>
      </c>
      <c r="K445" s="1009">
        <v>0</v>
      </c>
      <c r="L445" s="1009">
        <v>0</v>
      </c>
      <c r="M445" s="1009">
        <v>0</v>
      </c>
      <c r="N445" s="1009">
        <v>0</v>
      </c>
      <c r="O445" s="1009">
        <v>0</v>
      </c>
      <c r="P445" s="1009">
        <v>0</v>
      </c>
      <c r="Q445" s="1009">
        <v>0</v>
      </c>
      <c r="R445" s="1009">
        <v>0</v>
      </c>
      <c r="S445" s="1009">
        <v>0</v>
      </c>
      <c r="T445" s="1009">
        <v>0</v>
      </c>
      <c r="U445" s="1009">
        <v>0</v>
      </c>
      <c r="V445" s="1009">
        <v>0</v>
      </c>
      <c r="W445" s="1009">
        <v>0</v>
      </c>
      <c r="X445" s="1009">
        <v>0</v>
      </c>
      <c r="Y445" s="1009">
        <v>0</v>
      </c>
      <c r="Z445" s="1009">
        <v>0</v>
      </c>
      <c r="AA445" s="1009">
        <v>0</v>
      </c>
      <c r="AB445" s="1009">
        <v>0</v>
      </c>
      <c r="AC445" s="1009">
        <v>0</v>
      </c>
      <c r="AD445" s="1009">
        <v>0</v>
      </c>
      <c r="AE445" s="1009">
        <v>0</v>
      </c>
      <c r="AF445" s="1009">
        <v>0</v>
      </c>
      <c r="AG445" s="1009">
        <v>0</v>
      </c>
      <c r="AH445" s="1009">
        <v>0</v>
      </c>
    </row>
    <row r="446" spans="1:34" ht="30" customHeight="1">
      <c r="A446" s="2019"/>
      <c r="B446" s="989" t="s">
        <v>780</v>
      </c>
      <c r="C446" s="1009">
        <f t="shared" si="42"/>
        <v>0</v>
      </c>
      <c r="D446" s="1009">
        <v>0</v>
      </c>
      <c r="E446" s="1009">
        <v>0</v>
      </c>
      <c r="F446" s="1009">
        <v>0</v>
      </c>
      <c r="G446" s="1009">
        <v>0</v>
      </c>
      <c r="H446" s="1009">
        <v>0</v>
      </c>
      <c r="I446" s="1009">
        <v>0</v>
      </c>
      <c r="J446" s="1009">
        <v>0</v>
      </c>
      <c r="K446" s="1009">
        <v>0</v>
      </c>
      <c r="L446" s="1009">
        <v>0</v>
      </c>
      <c r="M446" s="1009">
        <v>0</v>
      </c>
      <c r="N446" s="1009">
        <v>0</v>
      </c>
      <c r="O446" s="1009">
        <v>0</v>
      </c>
      <c r="P446" s="1009">
        <v>0</v>
      </c>
      <c r="Q446" s="1009">
        <v>0</v>
      </c>
      <c r="R446" s="1009">
        <v>0</v>
      </c>
      <c r="S446" s="1009">
        <v>0</v>
      </c>
      <c r="T446" s="1009">
        <v>0</v>
      </c>
      <c r="U446" s="1009">
        <v>0</v>
      </c>
      <c r="V446" s="1009">
        <v>0</v>
      </c>
      <c r="W446" s="1009">
        <v>0</v>
      </c>
      <c r="X446" s="1009">
        <v>0</v>
      </c>
      <c r="Y446" s="1009">
        <v>0</v>
      </c>
      <c r="Z446" s="1009">
        <v>0</v>
      </c>
      <c r="AA446" s="1009">
        <v>0</v>
      </c>
      <c r="AB446" s="1009">
        <v>0</v>
      </c>
      <c r="AC446" s="1009">
        <v>0</v>
      </c>
      <c r="AD446" s="1009">
        <v>0</v>
      </c>
      <c r="AE446" s="1009">
        <v>0</v>
      </c>
      <c r="AF446" s="1009">
        <v>0</v>
      </c>
      <c r="AG446" s="1009">
        <v>0</v>
      </c>
      <c r="AH446" s="1009">
        <v>0</v>
      </c>
    </row>
    <row r="447" spans="1:34" ht="30" customHeight="1">
      <c r="A447" s="2019"/>
      <c r="B447" s="991" t="s">
        <v>781</v>
      </c>
      <c r="C447" s="1009">
        <f t="shared" si="42"/>
        <v>10.51</v>
      </c>
      <c r="D447" s="1009">
        <v>10.51</v>
      </c>
      <c r="E447" s="1009">
        <v>0</v>
      </c>
      <c r="F447" s="1009">
        <v>0</v>
      </c>
      <c r="G447" s="1009">
        <v>0</v>
      </c>
      <c r="H447" s="1009">
        <v>0</v>
      </c>
      <c r="I447" s="1009">
        <v>0</v>
      </c>
      <c r="J447" s="1009">
        <v>0</v>
      </c>
      <c r="K447" s="1009">
        <v>0</v>
      </c>
      <c r="L447" s="1009">
        <v>0</v>
      </c>
      <c r="M447" s="1009">
        <v>0</v>
      </c>
      <c r="N447" s="1009">
        <v>0</v>
      </c>
      <c r="O447" s="1009">
        <v>0</v>
      </c>
      <c r="P447" s="1009">
        <v>0</v>
      </c>
      <c r="Q447" s="1009">
        <v>0</v>
      </c>
      <c r="R447" s="1009">
        <v>0</v>
      </c>
      <c r="S447" s="1009">
        <v>0</v>
      </c>
      <c r="T447" s="1009">
        <v>0</v>
      </c>
      <c r="U447" s="1009">
        <v>0</v>
      </c>
      <c r="V447" s="1009">
        <v>0</v>
      </c>
      <c r="W447" s="1009">
        <v>0</v>
      </c>
      <c r="X447" s="1009">
        <v>0</v>
      </c>
      <c r="Y447" s="1009">
        <v>0</v>
      </c>
      <c r="Z447" s="1009">
        <v>0</v>
      </c>
      <c r="AA447" s="1009">
        <v>0</v>
      </c>
      <c r="AB447" s="1009">
        <v>0</v>
      </c>
      <c r="AC447" s="1009">
        <v>0</v>
      </c>
      <c r="AD447" s="1009">
        <v>0</v>
      </c>
      <c r="AE447" s="1009">
        <v>0</v>
      </c>
      <c r="AF447" s="1009">
        <v>0</v>
      </c>
      <c r="AG447" s="1009">
        <v>0</v>
      </c>
      <c r="AH447" s="1009">
        <v>0</v>
      </c>
    </row>
    <row r="448" spans="1:34" ht="30" customHeight="1">
      <c r="A448" s="2019"/>
      <c r="B448" s="991" t="s">
        <v>786</v>
      </c>
      <c r="C448" s="1009">
        <f t="shared" si="42"/>
        <v>0</v>
      </c>
      <c r="D448" s="1009">
        <v>0</v>
      </c>
      <c r="E448" s="1009">
        <v>0</v>
      </c>
      <c r="F448" s="1009">
        <v>0</v>
      </c>
      <c r="G448" s="1009">
        <v>0</v>
      </c>
      <c r="H448" s="1009">
        <v>0</v>
      </c>
      <c r="I448" s="1009">
        <v>0</v>
      </c>
      <c r="J448" s="1009">
        <v>0</v>
      </c>
      <c r="K448" s="1009">
        <v>0</v>
      </c>
      <c r="L448" s="1009">
        <v>0</v>
      </c>
      <c r="M448" s="1009">
        <v>0</v>
      </c>
      <c r="N448" s="1009">
        <v>0</v>
      </c>
      <c r="O448" s="1009">
        <v>0</v>
      </c>
      <c r="P448" s="1009">
        <v>0</v>
      </c>
      <c r="Q448" s="1009">
        <v>0</v>
      </c>
      <c r="R448" s="1009">
        <v>0</v>
      </c>
      <c r="S448" s="1009">
        <v>0</v>
      </c>
      <c r="T448" s="1009">
        <v>0</v>
      </c>
      <c r="U448" s="1009">
        <v>0</v>
      </c>
      <c r="V448" s="1009">
        <v>0</v>
      </c>
      <c r="W448" s="1009">
        <v>0</v>
      </c>
      <c r="X448" s="1009">
        <v>0</v>
      </c>
      <c r="Y448" s="1009">
        <v>0</v>
      </c>
      <c r="Z448" s="1009">
        <v>0</v>
      </c>
      <c r="AA448" s="1009">
        <v>0</v>
      </c>
      <c r="AB448" s="1009">
        <v>0</v>
      </c>
      <c r="AC448" s="1009">
        <v>0</v>
      </c>
      <c r="AD448" s="1009">
        <v>0</v>
      </c>
      <c r="AE448" s="1009">
        <v>0</v>
      </c>
      <c r="AF448" s="1009">
        <v>0</v>
      </c>
      <c r="AG448" s="1009">
        <v>0</v>
      </c>
      <c r="AH448" s="1009">
        <v>0</v>
      </c>
    </row>
    <row r="449" spans="1:34" ht="30" customHeight="1">
      <c r="A449" s="2019"/>
      <c r="B449" s="991" t="s">
        <v>799</v>
      </c>
      <c r="C449" s="1009">
        <f t="shared" si="42"/>
        <v>0</v>
      </c>
      <c r="D449" s="1009">
        <v>0</v>
      </c>
      <c r="E449" s="1009">
        <v>0</v>
      </c>
      <c r="F449" s="1009">
        <v>0</v>
      </c>
      <c r="G449" s="1009">
        <v>0</v>
      </c>
      <c r="H449" s="1009">
        <v>0</v>
      </c>
      <c r="I449" s="1009">
        <v>0</v>
      </c>
      <c r="J449" s="1009">
        <v>0</v>
      </c>
      <c r="K449" s="1009">
        <v>0</v>
      </c>
      <c r="L449" s="1009">
        <v>0</v>
      </c>
      <c r="M449" s="1009">
        <v>0</v>
      </c>
      <c r="N449" s="1009">
        <v>0</v>
      </c>
      <c r="O449" s="1009">
        <v>0</v>
      </c>
      <c r="P449" s="1009">
        <v>0</v>
      </c>
      <c r="Q449" s="1009">
        <v>0</v>
      </c>
      <c r="R449" s="1009">
        <v>0</v>
      </c>
      <c r="S449" s="1009">
        <v>0</v>
      </c>
      <c r="T449" s="1009">
        <v>0</v>
      </c>
      <c r="U449" s="1009">
        <v>0</v>
      </c>
      <c r="V449" s="1009">
        <v>0</v>
      </c>
      <c r="W449" s="1009">
        <v>0</v>
      </c>
      <c r="X449" s="1009">
        <v>0</v>
      </c>
      <c r="Y449" s="1009">
        <v>0</v>
      </c>
      <c r="Z449" s="1009">
        <v>0</v>
      </c>
      <c r="AA449" s="1009">
        <v>0</v>
      </c>
      <c r="AB449" s="1009">
        <v>0</v>
      </c>
      <c r="AC449" s="1009">
        <v>0</v>
      </c>
      <c r="AD449" s="1009">
        <v>0</v>
      </c>
      <c r="AE449" s="1009">
        <v>0</v>
      </c>
      <c r="AF449" s="1009">
        <v>0</v>
      </c>
      <c r="AG449" s="1009">
        <v>0</v>
      </c>
      <c r="AH449" s="1009">
        <v>0</v>
      </c>
    </row>
    <row r="450" spans="1:34" ht="30" customHeight="1">
      <c r="A450" s="2019"/>
      <c r="B450" s="991" t="s">
        <v>787</v>
      </c>
      <c r="C450" s="1009">
        <f t="shared" si="42"/>
        <v>0</v>
      </c>
      <c r="D450" s="1009">
        <v>0</v>
      </c>
      <c r="E450" s="1009">
        <v>0</v>
      </c>
      <c r="F450" s="1009">
        <v>0</v>
      </c>
      <c r="G450" s="1009">
        <v>0</v>
      </c>
      <c r="H450" s="1009">
        <v>0</v>
      </c>
      <c r="I450" s="1009">
        <v>0</v>
      </c>
      <c r="J450" s="1009">
        <v>0</v>
      </c>
      <c r="K450" s="1009">
        <v>0</v>
      </c>
      <c r="L450" s="1009">
        <v>0</v>
      </c>
      <c r="M450" s="1009">
        <v>0</v>
      </c>
      <c r="N450" s="1009">
        <v>0</v>
      </c>
      <c r="O450" s="1009">
        <v>0</v>
      </c>
      <c r="P450" s="1009">
        <v>0</v>
      </c>
      <c r="Q450" s="1009">
        <v>0</v>
      </c>
      <c r="R450" s="1009">
        <v>0</v>
      </c>
      <c r="S450" s="1009">
        <v>0</v>
      </c>
      <c r="T450" s="1009">
        <v>0</v>
      </c>
      <c r="U450" s="1009">
        <v>0</v>
      </c>
      <c r="V450" s="1009">
        <v>0</v>
      </c>
      <c r="W450" s="1009">
        <v>0</v>
      </c>
      <c r="X450" s="1009">
        <v>0</v>
      </c>
      <c r="Y450" s="1009">
        <v>0</v>
      </c>
      <c r="Z450" s="1009">
        <v>0</v>
      </c>
      <c r="AA450" s="1009">
        <v>0</v>
      </c>
      <c r="AB450" s="1009">
        <v>0</v>
      </c>
      <c r="AC450" s="1009">
        <v>0</v>
      </c>
      <c r="AD450" s="1009">
        <v>0</v>
      </c>
      <c r="AE450" s="1009">
        <v>0</v>
      </c>
      <c r="AF450" s="1009">
        <v>0</v>
      </c>
      <c r="AG450" s="1009">
        <v>0</v>
      </c>
      <c r="AH450" s="1009">
        <v>0</v>
      </c>
    </row>
    <row r="451" spans="1:34" s="1710" customFormat="1" ht="30" customHeight="1">
      <c r="A451" s="2019"/>
      <c r="B451" s="991" t="s">
        <v>1533</v>
      </c>
      <c r="C451" s="1009">
        <f>SUM(D451:AH451)</f>
        <v>0</v>
      </c>
      <c r="D451" s="1009">
        <v>0</v>
      </c>
      <c r="E451" s="1009">
        <v>0</v>
      </c>
      <c r="F451" s="1009">
        <v>0</v>
      </c>
      <c r="G451" s="1009">
        <v>0</v>
      </c>
      <c r="H451" s="1009">
        <v>0</v>
      </c>
      <c r="I451" s="1009">
        <v>0</v>
      </c>
      <c r="J451" s="1009">
        <v>0</v>
      </c>
      <c r="K451" s="1009">
        <v>0</v>
      </c>
      <c r="L451" s="1009">
        <v>0</v>
      </c>
      <c r="M451" s="1009">
        <v>0</v>
      </c>
      <c r="N451" s="1009">
        <v>0</v>
      </c>
      <c r="O451" s="1009">
        <v>0</v>
      </c>
      <c r="P451" s="1009">
        <v>0</v>
      </c>
      <c r="Q451" s="1009">
        <v>0</v>
      </c>
      <c r="R451" s="1009">
        <v>0</v>
      </c>
      <c r="S451" s="1009">
        <v>0</v>
      </c>
      <c r="T451" s="1009">
        <v>0</v>
      </c>
      <c r="U451" s="1009">
        <v>0</v>
      </c>
      <c r="V451" s="1009">
        <v>0</v>
      </c>
      <c r="W451" s="1009">
        <v>0</v>
      </c>
      <c r="X451" s="1009">
        <v>0</v>
      </c>
      <c r="Y451" s="1009">
        <v>0</v>
      </c>
      <c r="Z451" s="1009">
        <v>0</v>
      </c>
      <c r="AA451" s="1009">
        <v>0</v>
      </c>
      <c r="AB451" s="1009">
        <v>0</v>
      </c>
      <c r="AC451" s="1009">
        <v>0</v>
      </c>
      <c r="AD451" s="1009">
        <v>0</v>
      </c>
      <c r="AE451" s="1009">
        <v>0</v>
      </c>
      <c r="AF451" s="1009">
        <v>0</v>
      </c>
      <c r="AG451" s="1009">
        <v>0</v>
      </c>
      <c r="AH451" s="1009">
        <v>0</v>
      </c>
    </row>
    <row r="452" spans="1:34" ht="30" customHeight="1">
      <c r="A452" s="2019"/>
      <c r="B452" s="991" t="s">
        <v>800</v>
      </c>
      <c r="C452" s="1009">
        <f t="shared" si="42"/>
        <v>0</v>
      </c>
      <c r="D452" s="1009">
        <v>0</v>
      </c>
      <c r="E452" s="1009">
        <v>0</v>
      </c>
      <c r="F452" s="1009">
        <v>0</v>
      </c>
      <c r="G452" s="1009">
        <v>0</v>
      </c>
      <c r="H452" s="1009">
        <v>0</v>
      </c>
      <c r="I452" s="1009">
        <v>0</v>
      </c>
      <c r="J452" s="1009">
        <v>0</v>
      </c>
      <c r="K452" s="1009">
        <v>0</v>
      </c>
      <c r="L452" s="1009">
        <v>0</v>
      </c>
      <c r="M452" s="1009">
        <v>0</v>
      </c>
      <c r="N452" s="1009">
        <v>0</v>
      </c>
      <c r="O452" s="1009">
        <v>0</v>
      </c>
      <c r="P452" s="1009">
        <v>0</v>
      </c>
      <c r="Q452" s="1009">
        <v>0</v>
      </c>
      <c r="R452" s="1009">
        <v>0</v>
      </c>
      <c r="S452" s="1009">
        <v>0</v>
      </c>
      <c r="T452" s="1009">
        <v>0</v>
      </c>
      <c r="U452" s="1009">
        <v>0</v>
      </c>
      <c r="V452" s="1009">
        <v>0</v>
      </c>
      <c r="W452" s="1009">
        <v>0</v>
      </c>
      <c r="X452" s="1009">
        <v>0</v>
      </c>
      <c r="Y452" s="1009">
        <v>0</v>
      </c>
      <c r="Z452" s="1009">
        <v>0</v>
      </c>
      <c r="AA452" s="1009">
        <v>0</v>
      </c>
      <c r="AB452" s="1009">
        <v>0</v>
      </c>
      <c r="AC452" s="1009">
        <v>0</v>
      </c>
      <c r="AD452" s="1009">
        <v>0</v>
      </c>
      <c r="AE452" s="1009">
        <v>0</v>
      </c>
      <c r="AF452" s="1009">
        <v>0</v>
      </c>
      <c r="AG452" s="1009">
        <v>0</v>
      </c>
      <c r="AH452" s="1009">
        <v>0</v>
      </c>
    </row>
    <row r="453" spans="1:34" s="1710" customFormat="1" ht="30" customHeight="1">
      <c r="A453" s="2019"/>
      <c r="B453" s="989" t="s">
        <v>1535</v>
      </c>
      <c r="C453" s="1009">
        <f t="shared" ref="C453" si="43">SUM(D453:AH453)</f>
        <v>0</v>
      </c>
      <c r="D453" s="1009">
        <v>0</v>
      </c>
      <c r="E453" s="1009">
        <v>0</v>
      </c>
      <c r="F453" s="1009">
        <v>0</v>
      </c>
      <c r="G453" s="1009">
        <v>0</v>
      </c>
      <c r="H453" s="1009">
        <v>0</v>
      </c>
      <c r="I453" s="1009">
        <v>0</v>
      </c>
      <c r="J453" s="1009">
        <v>0</v>
      </c>
      <c r="K453" s="1009">
        <v>0</v>
      </c>
      <c r="L453" s="1009">
        <v>0</v>
      </c>
      <c r="M453" s="1009">
        <v>0</v>
      </c>
      <c r="N453" s="1009">
        <v>0</v>
      </c>
      <c r="O453" s="1009">
        <v>0</v>
      </c>
      <c r="P453" s="1009">
        <v>0</v>
      </c>
      <c r="Q453" s="1009">
        <v>0</v>
      </c>
      <c r="R453" s="1009">
        <v>0</v>
      </c>
      <c r="S453" s="1009">
        <v>0</v>
      </c>
      <c r="T453" s="1009">
        <v>0</v>
      </c>
      <c r="U453" s="1009">
        <v>0</v>
      </c>
      <c r="V453" s="1009">
        <v>0</v>
      </c>
      <c r="W453" s="1009">
        <v>0</v>
      </c>
      <c r="X453" s="1009">
        <v>0</v>
      </c>
      <c r="Y453" s="1009">
        <v>0</v>
      </c>
      <c r="Z453" s="1009">
        <v>0</v>
      </c>
      <c r="AA453" s="1009">
        <v>0</v>
      </c>
      <c r="AB453" s="1009">
        <v>0</v>
      </c>
      <c r="AC453" s="1009">
        <v>0</v>
      </c>
      <c r="AD453" s="1009">
        <v>0</v>
      </c>
      <c r="AE453" s="1009">
        <v>0</v>
      </c>
      <c r="AF453" s="1009">
        <v>0</v>
      </c>
      <c r="AG453" s="1009">
        <v>0</v>
      </c>
      <c r="AH453" s="1009">
        <v>0</v>
      </c>
    </row>
    <row r="454" spans="1:34" ht="30" customHeight="1">
      <c r="A454" s="2019"/>
      <c r="B454" s="995" t="s">
        <v>802</v>
      </c>
      <c r="C454" s="1009">
        <f t="shared" si="42"/>
        <v>0</v>
      </c>
      <c r="D454" s="1009">
        <v>0</v>
      </c>
      <c r="E454" s="1009">
        <v>0</v>
      </c>
      <c r="F454" s="1009">
        <v>0</v>
      </c>
      <c r="G454" s="1009">
        <v>0</v>
      </c>
      <c r="H454" s="1009">
        <v>0</v>
      </c>
      <c r="I454" s="1009">
        <v>0</v>
      </c>
      <c r="J454" s="1009">
        <v>0</v>
      </c>
      <c r="K454" s="1009">
        <v>0</v>
      </c>
      <c r="L454" s="1009">
        <v>0</v>
      </c>
      <c r="M454" s="1009">
        <v>0</v>
      </c>
      <c r="N454" s="1009">
        <v>0</v>
      </c>
      <c r="O454" s="1009">
        <v>0</v>
      </c>
      <c r="P454" s="1009">
        <v>0</v>
      </c>
      <c r="Q454" s="1009">
        <v>0</v>
      </c>
      <c r="R454" s="1009">
        <v>0</v>
      </c>
      <c r="S454" s="1009">
        <v>0</v>
      </c>
      <c r="T454" s="1009">
        <v>0</v>
      </c>
      <c r="U454" s="1009">
        <v>0</v>
      </c>
      <c r="V454" s="1009">
        <v>0</v>
      </c>
      <c r="W454" s="1009">
        <v>0</v>
      </c>
      <c r="X454" s="1009">
        <v>0</v>
      </c>
      <c r="Y454" s="1009">
        <v>0</v>
      </c>
      <c r="Z454" s="1009">
        <v>0</v>
      </c>
      <c r="AA454" s="1009">
        <v>0</v>
      </c>
      <c r="AB454" s="1009">
        <v>0</v>
      </c>
      <c r="AC454" s="1009">
        <v>0</v>
      </c>
      <c r="AD454" s="1009">
        <v>0</v>
      </c>
      <c r="AE454" s="1009">
        <v>0</v>
      </c>
      <c r="AF454" s="1009">
        <v>0</v>
      </c>
      <c r="AG454" s="1009">
        <v>0</v>
      </c>
      <c r="AH454" s="1009">
        <v>0</v>
      </c>
    </row>
    <row r="455" spans="1:34" ht="30" customHeight="1">
      <c r="A455" s="2019"/>
      <c r="B455" s="995" t="s">
        <v>803</v>
      </c>
      <c r="C455" s="1009">
        <f t="shared" si="42"/>
        <v>0</v>
      </c>
      <c r="D455" s="1009">
        <v>0</v>
      </c>
      <c r="E455" s="1009">
        <v>0</v>
      </c>
      <c r="F455" s="1009">
        <v>0</v>
      </c>
      <c r="G455" s="1009">
        <v>0</v>
      </c>
      <c r="H455" s="1009">
        <v>0</v>
      </c>
      <c r="I455" s="1009">
        <v>0</v>
      </c>
      <c r="J455" s="1009">
        <v>0</v>
      </c>
      <c r="K455" s="1009">
        <v>0</v>
      </c>
      <c r="L455" s="1009">
        <v>0</v>
      </c>
      <c r="M455" s="1009">
        <v>0</v>
      </c>
      <c r="N455" s="1009">
        <v>0</v>
      </c>
      <c r="O455" s="1009">
        <v>0</v>
      </c>
      <c r="P455" s="1009">
        <v>0</v>
      </c>
      <c r="Q455" s="1009">
        <v>0</v>
      </c>
      <c r="R455" s="1009">
        <v>0</v>
      </c>
      <c r="S455" s="1009">
        <v>0</v>
      </c>
      <c r="T455" s="1009">
        <v>0</v>
      </c>
      <c r="U455" s="1009">
        <v>0</v>
      </c>
      <c r="V455" s="1009">
        <v>0</v>
      </c>
      <c r="W455" s="1009">
        <v>0</v>
      </c>
      <c r="X455" s="1009">
        <v>0</v>
      </c>
      <c r="Y455" s="1009">
        <v>0</v>
      </c>
      <c r="Z455" s="1009">
        <v>0</v>
      </c>
      <c r="AA455" s="1009">
        <v>0</v>
      </c>
      <c r="AB455" s="1009">
        <v>0</v>
      </c>
      <c r="AC455" s="1009">
        <v>0</v>
      </c>
      <c r="AD455" s="1009">
        <v>0</v>
      </c>
      <c r="AE455" s="1009">
        <v>0</v>
      </c>
      <c r="AF455" s="1009">
        <v>0</v>
      </c>
      <c r="AG455" s="1009">
        <v>0</v>
      </c>
      <c r="AH455" s="1009">
        <v>0</v>
      </c>
    </row>
    <row r="456" spans="1:34" ht="30" customHeight="1">
      <c r="A456" s="2019"/>
      <c r="B456" s="1011" t="s">
        <v>804</v>
      </c>
      <c r="C456" s="1009">
        <f t="shared" si="42"/>
        <v>0</v>
      </c>
      <c r="D456" s="1009">
        <v>0</v>
      </c>
      <c r="E456" s="1009">
        <v>0</v>
      </c>
      <c r="F456" s="1009">
        <v>0</v>
      </c>
      <c r="G456" s="1009">
        <v>0</v>
      </c>
      <c r="H456" s="1009">
        <v>0</v>
      </c>
      <c r="I456" s="1009">
        <v>0</v>
      </c>
      <c r="J456" s="1009">
        <v>0</v>
      </c>
      <c r="K456" s="1009">
        <v>0</v>
      </c>
      <c r="L456" s="1009">
        <v>0</v>
      </c>
      <c r="M456" s="1009">
        <v>0</v>
      </c>
      <c r="N456" s="1009">
        <v>0</v>
      </c>
      <c r="O456" s="1009">
        <v>0</v>
      </c>
      <c r="P456" s="1009">
        <v>0</v>
      </c>
      <c r="Q456" s="1009">
        <v>0</v>
      </c>
      <c r="R456" s="1009">
        <v>0</v>
      </c>
      <c r="S456" s="1009">
        <v>0</v>
      </c>
      <c r="T456" s="1009">
        <v>0</v>
      </c>
      <c r="U456" s="1009">
        <v>0</v>
      </c>
      <c r="V456" s="1009">
        <v>0</v>
      </c>
      <c r="W456" s="1009">
        <v>0</v>
      </c>
      <c r="X456" s="1009">
        <v>0</v>
      </c>
      <c r="Y456" s="1009">
        <v>0</v>
      </c>
      <c r="Z456" s="1009">
        <v>0</v>
      </c>
      <c r="AA456" s="1009">
        <v>0</v>
      </c>
      <c r="AB456" s="1009">
        <v>0</v>
      </c>
      <c r="AC456" s="1009">
        <v>0</v>
      </c>
      <c r="AD456" s="1009">
        <v>0</v>
      </c>
      <c r="AE456" s="1009">
        <v>0</v>
      </c>
      <c r="AF456" s="1009">
        <v>0</v>
      </c>
      <c r="AG456" s="1009">
        <v>0</v>
      </c>
      <c r="AH456" s="1009">
        <v>0</v>
      </c>
    </row>
    <row r="457" spans="1:34" ht="30" customHeight="1">
      <c r="A457" s="2019"/>
      <c r="B457" s="1011" t="s">
        <v>805</v>
      </c>
      <c r="C457" s="1009">
        <f t="shared" si="42"/>
        <v>0</v>
      </c>
      <c r="D457" s="1009">
        <v>0</v>
      </c>
      <c r="E457" s="1009">
        <v>0</v>
      </c>
      <c r="F457" s="1009">
        <v>0</v>
      </c>
      <c r="G457" s="1009">
        <v>0</v>
      </c>
      <c r="H457" s="1009">
        <v>0</v>
      </c>
      <c r="I457" s="1009">
        <v>0</v>
      </c>
      <c r="J457" s="1009">
        <v>0</v>
      </c>
      <c r="K457" s="1009">
        <v>0</v>
      </c>
      <c r="L457" s="1009">
        <v>0</v>
      </c>
      <c r="M457" s="1009">
        <v>0</v>
      </c>
      <c r="N457" s="1009">
        <v>0</v>
      </c>
      <c r="O457" s="1009">
        <v>0</v>
      </c>
      <c r="P457" s="1009">
        <v>0</v>
      </c>
      <c r="Q457" s="1009">
        <v>0</v>
      </c>
      <c r="R457" s="1009">
        <v>0</v>
      </c>
      <c r="S457" s="1009">
        <v>0</v>
      </c>
      <c r="T457" s="1009">
        <v>0</v>
      </c>
      <c r="U457" s="1009">
        <v>0</v>
      </c>
      <c r="V457" s="1009">
        <v>0</v>
      </c>
      <c r="W457" s="1009">
        <v>0</v>
      </c>
      <c r="X457" s="1009">
        <v>0</v>
      </c>
      <c r="Y457" s="1009">
        <v>0</v>
      </c>
      <c r="Z457" s="1009">
        <v>0</v>
      </c>
      <c r="AA457" s="1009">
        <v>0</v>
      </c>
      <c r="AB457" s="1009">
        <v>0</v>
      </c>
      <c r="AC457" s="1009">
        <v>0</v>
      </c>
      <c r="AD457" s="1009">
        <v>0</v>
      </c>
      <c r="AE457" s="1009">
        <v>0</v>
      </c>
      <c r="AF457" s="1009">
        <v>0</v>
      </c>
      <c r="AG457" s="1009">
        <v>0</v>
      </c>
      <c r="AH457" s="1009">
        <v>0</v>
      </c>
    </row>
    <row r="458" spans="1:34" s="1710" customFormat="1" ht="30" customHeight="1">
      <c r="A458" s="2019"/>
      <c r="B458" s="1011" t="s">
        <v>1536</v>
      </c>
      <c r="C458" s="1009">
        <f t="shared" ref="C458" si="44">SUM(D458:AH458)</f>
        <v>0</v>
      </c>
      <c r="D458" s="1009">
        <v>0</v>
      </c>
      <c r="E458" s="1009">
        <v>0</v>
      </c>
      <c r="F458" s="1009">
        <v>0</v>
      </c>
      <c r="G458" s="1009">
        <v>0</v>
      </c>
      <c r="H458" s="1009">
        <v>0</v>
      </c>
      <c r="I458" s="1009">
        <v>0</v>
      </c>
      <c r="J458" s="1009">
        <v>0</v>
      </c>
      <c r="K458" s="1009">
        <v>0</v>
      </c>
      <c r="L458" s="1009">
        <v>0</v>
      </c>
      <c r="M458" s="1009">
        <v>0</v>
      </c>
      <c r="N458" s="1009">
        <v>0</v>
      </c>
      <c r="O458" s="1009">
        <v>0</v>
      </c>
      <c r="P458" s="1009">
        <v>0</v>
      </c>
      <c r="Q458" s="1009">
        <v>0</v>
      </c>
      <c r="R458" s="1009">
        <v>0</v>
      </c>
      <c r="S458" s="1009">
        <v>0</v>
      </c>
      <c r="T458" s="1009">
        <v>0</v>
      </c>
      <c r="U458" s="1009">
        <v>0</v>
      </c>
      <c r="V458" s="1009">
        <v>0</v>
      </c>
      <c r="W458" s="1009">
        <v>0</v>
      </c>
      <c r="X458" s="1009">
        <v>0</v>
      </c>
      <c r="Y458" s="1009">
        <v>0</v>
      </c>
      <c r="Z458" s="1009">
        <v>0</v>
      </c>
      <c r="AA458" s="1009">
        <v>0</v>
      </c>
      <c r="AB458" s="1009">
        <v>0</v>
      </c>
      <c r="AC458" s="1009">
        <v>0</v>
      </c>
      <c r="AD458" s="1009">
        <v>0</v>
      </c>
      <c r="AE458" s="1009">
        <v>0</v>
      </c>
      <c r="AF458" s="1009">
        <v>0</v>
      </c>
      <c r="AG458" s="1009">
        <v>0</v>
      </c>
      <c r="AH458" s="1009">
        <v>0</v>
      </c>
    </row>
    <row r="459" spans="1:34" ht="30" customHeight="1">
      <c r="A459" s="2019"/>
      <c r="B459" s="995" t="s">
        <v>807</v>
      </c>
      <c r="C459" s="1009">
        <f t="shared" si="42"/>
        <v>0</v>
      </c>
      <c r="D459" s="1009">
        <v>0</v>
      </c>
      <c r="E459" s="1009">
        <v>0</v>
      </c>
      <c r="F459" s="1009">
        <v>0</v>
      </c>
      <c r="G459" s="1009">
        <v>0</v>
      </c>
      <c r="H459" s="1009">
        <v>0</v>
      </c>
      <c r="I459" s="1009">
        <v>0</v>
      </c>
      <c r="J459" s="1009">
        <v>0</v>
      </c>
      <c r="K459" s="1009">
        <v>0</v>
      </c>
      <c r="L459" s="1009">
        <v>0</v>
      </c>
      <c r="M459" s="1009">
        <v>0</v>
      </c>
      <c r="N459" s="1009">
        <v>0</v>
      </c>
      <c r="O459" s="1009">
        <v>0</v>
      </c>
      <c r="P459" s="1009">
        <v>0</v>
      </c>
      <c r="Q459" s="1009">
        <v>0</v>
      </c>
      <c r="R459" s="1009">
        <v>0</v>
      </c>
      <c r="S459" s="1009">
        <v>0</v>
      </c>
      <c r="T459" s="1009">
        <v>0</v>
      </c>
      <c r="U459" s="1009">
        <v>0</v>
      </c>
      <c r="V459" s="1009">
        <v>0</v>
      </c>
      <c r="W459" s="1009">
        <v>0</v>
      </c>
      <c r="X459" s="1009">
        <v>0</v>
      </c>
      <c r="Y459" s="1009">
        <v>0</v>
      </c>
      <c r="Z459" s="1009">
        <v>0</v>
      </c>
      <c r="AA459" s="1009">
        <v>0</v>
      </c>
      <c r="AB459" s="1009">
        <v>0</v>
      </c>
      <c r="AC459" s="1009">
        <v>0</v>
      </c>
      <c r="AD459" s="1009">
        <v>0</v>
      </c>
      <c r="AE459" s="1009">
        <v>0</v>
      </c>
      <c r="AF459" s="1009">
        <v>0</v>
      </c>
      <c r="AG459" s="1009">
        <v>0</v>
      </c>
      <c r="AH459" s="1009">
        <v>0</v>
      </c>
    </row>
    <row r="460" spans="1:34" ht="30" customHeight="1">
      <c r="A460" s="2019"/>
      <c r="B460" s="991" t="s">
        <v>808</v>
      </c>
      <c r="C460" s="1009">
        <f t="shared" si="42"/>
        <v>0</v>
      </c>
      <c r="D460" s="1009">
        <v>0</v>
      </c>
      <c r="E460" s="1009">
        <v>0</v>
      </c>
      <c r="F460" s="1009">
        <v>0</v>
      </c>
      <c r="G460" s="1009">
        <v>0</v>
      </c>
      <c r="H460" s="1009">
        <v>0</v>
      </c>
      <c r="I460" s="1009">
        <v>0</v>
      </c>
      <c r="J460" s="1009">
        <v>0</v>
      </c>
      <c r="K460" s="1009">
        <v>0</v>
      </c>
      <c r="L460" s="1009">
        <v>0</v>
      </c>
      <c r="M460" s="1009">
        <v>0</v>
      </c>
      <c r="N460" s="1009">
        <v>0</v>
      </c>
      <c r="O460" s="1009">
        <v>0</v>
      </c>
      <c r="P460" s="1009">
        <v>0</v>
      </c>
      <c r="Q460" s="1009">
        <v>0</v>
      </c>
      <c r="R460" s="1009">
        <v>0</v>
      </c>
      <c r="S460" s="1009">
        <v>0</v>
      </c>
      <c r="T460" s="1009">
        <v>0</v>
      </c>
      <c r="U460" s="1009">
        <v>0</v>
      </c>
      <c r="V460" s="1009">
        <v>0</v>
      </c>
      <c r="W460" s="1009">
        <v>0</v>
      </c>
      <c r="X460" s="1009">
        <v>0</v>
      </c>
      <c r="Y460" s="1009">
        <v>0</v>
      </c>
      <c r="Z460" s="1009">
        <v>0</v>
      </c>
      <c r="AA460" s="1009">
        <v>0</v>
      </c>
      <c r="AB460" s="1009">
        <v>0</v>
      </c>
      <c r="AC460" s="1009">
        <v>0</v>
      </c>
      <c r="AD460" s="1009">
        <v>0</v>
      </c>
      <c r="AE460" s="1009">
        <v>0</v>
      </c>
      <c r="AF460" s="1009">
        <v>0</v>
      </c>
      <c r="AG460" s="1009">
        <v>0</v>
      </c>
      <c r="AH460" s="1009">
        <v>0</v>
      </c>
    </row>
    <row r="461" spans="1:34" ht="30" customHeight="1">
      <c r="A461" s="2019"/>
      <c r="B461" s="1011" t="s">
        <v>821</v>
      </c>
      <c r="C461" s="1009">
        <f t="shared" si="42"/>
        <v>0</v>
      </c>
      <c r="D461" s="1009">
        <v>0</v>
      </c>
      <c r="E461" s="1009">
        <v>0</v>
      </c>
      <c r="F461" s="1009">
        <v>0</v>
      </c>
      <c r="G461" s="1009">
        <v>0</v>
      </c>
      <c r="H461" s="1009">
        <v>0</v>
      </c>
      <c r="I461" s="1009">
        <v>0</v>
      </c>
      <c r="J461" s="1009">
        <v>0</v>
      </c>
      <c r="K461" s="1009">
        <v>0</v>
      </c>
      <c r="L461" s="1009">
        <v>0</v>
      </c>
      <c r="M461" s="1009">
        <v>0</v>
      </c>
      <c r="N461" s="1009">
        <v>0</v>
      </c>
      <c r="O461" s="1009">
        <v>0</v>
      </c>
      <c r="P461" s="1009">
        <v>0</v>
      </c>
      <c r="Q461" s="1009">
        <v>0</v>
      </c>
      <c r="R461" s="1009">
        <v>0</v>
      </c>
      <c r="S461" s="1009">
        <v>0</v>
      </c>
      <c r="T461" s="1009">
        <v>0</v>
      </c>
      <c r="U461" s="1009">
        <v>0</v>
      </c>
      <c r="V461" s="1009">
        <v>0</v>
      </c>
      <c r="W461" s="1009">
        <v>0</v>
      </c>
      <c r="X461" s="1009">
        <v>0</v>
      </c>
      <c r="Y461" s="1009">
        <v>0</v>
      </c>
      <c r="Z461" s="1009">
        <v>0</v>
      </c>
      <c r="AA461" s="1009">
        <v>0</v>
      </c>
      <c r="AB461" s="1009">
        <v>0</v>
      </c>
      <c r="AC461" s="1009">
        <v>0</v>
      </c>
      <c r="AD461" s="1009">
        <v>0</v>
      </c>
      <c r="AE461" s="1009">
        <v>0</v>
      </c>
      <c r="AF461" s="1009">
        <v>0</v>
      </c>
      <c r="AG461" s="1009">
        <v>0</v>
      </c>
      <c r="AH461" s="1009">
        <v>0</v>
      </c>
    </row>
    <row r="462" spans="1:34" s="1708" customFormat="1" ht="30" customHeight="1">
      <c r="A462" s="2019"/>
      <c r="B462" s="1011" t="s">
        <v>1538</v>
      </c>
      <c r="C462" s="1009">
        <f>SUM(D462:AH462)</f>
        <v>0</v>
      </c>
      <c r="D462" s="1009">
        <v>0</v>
      </c>
      <c r="E462" s="1009">
        <v>0</v>
      </c>
      <c r="F462" s="1009">
        <v>0</v>
      </c>
      <c r="G462" s="1009">
        <v>0</v>
      </c>
      <c r="H462" s="1009">
        <v>0</v>
      </c>
      <c r="I462" s="1009">
        <v>0</v>
      </c>
      <c r="J462" s="1009">
        <v>0</v>
      </c>
      <c r="K462" s="1009">
        <v>0</v>
      </c>
      <c r="L462" s="1009">
        <v>0</v>
      </c>
      <c r="M462" s="1009">
        <v>0</v>
      </c>
      <c r="N462" s="1009">
        <v>0</v>
      </c>
      <c r="O462" s="1009">
        <v>0</v>
      </c>
      <c r="P462" s="1009">
        <v>0</v>
      </c>
      <c r="Q462" s="1009">
        <v>0</v>
      </c>
      <c r="R462" s="1009">
        <v>0</v>
      </c>
      <c r="S462" s="1009">
        <v>0</v>
      </c>
      <c r="T462" s="1009">
        <v>0</v>
      </c>
      <c r="U462" s="1009">
        <v>0</v>
      </c>
      <c r="V462" s="1009">
        <v>0</v>
      </c>
      <c r="W462" s="1009">
        <v>0</v>
      </c>
      <c r="X462" s="1009">
        <v>0</v>
      </c>
      <c r="Y462" s="1009">
        <v>0</v>
      </c>
      <c r="Z462" s="1009">
        <v>0</v>
      </c>
      <c r="AA462" s="1009">
        <v>0</v>
      </c>
      <c r="AB462" s="1009">
        <v>0</v>
      </c>
      <c r="AC462" s="1009">
        <v>0</v>
      </c>
      <c r="AD462" s="1009">
        <v>0</v>
      </c>
      <c r="AE462" s="1009">
        <v>0</v>
      </c>
      <c r="AF462" s="1009">
        <v>0</v>
      </c>
      <c r="AG462" s="1009">
        <v>0</v>
      </c>
      <c r="AH462" s="1009">
        <v>0</v>
      </c>
    </row>
    <row r="463" spans="1:34" ht="19.5" customHeight="1">
      <c r="A463" s="2019"/>
      <c r="B463" s="1249" t="s">
        <v>952</v>
      </c>
      <c r="C463" s="1009">
        <f t="shared" si="42"/>
        <v>0</v>
      </c>
      <c r="D463" s="1009">
        <v>0</v>
      </c>
      <c r="E463" s="1009">
        <v>0</v>
      </c>
      <c r="F463" s="1009">
        <v>0</v>
      </c>
      <c r="G463" s="1009">
        <v>0</v>
      </c>
      <c r="H463" s="1009">
        <v>0</v>
      </c>
      <c r="I463" s="1009">
        <v>0</v>
      </c>
      <c r="J463" s="1009">
        <v>0</v>
      </c>
      <c r="K463" s="1009">
        <v>0</v>
      </c>
      <c r="L463" s="1009">
        <v>0</v>
      </c>
      <c r="M463" s="1009">
        <v>0</v>
      </c>
      <c r="N463" s="1009">
        <v>0</v>
      </c>
      <c r="O463" s="1009">
        <v>0</v>
      </c>
      <c r="P463" s="1009">
        <v>0</v>
      </c>
      <c r="Q463" s="1009">
        <v>0</v>
      </c>
      <c r="R463" s="1009">
        <v>0</v>
      </c>
      <c r="S463" s="1009">
        <v>0</v>
      </c>
      <c r="T463" s="1009">
        <v>0</v>
      </c>
      <c r="U463" s="1009">
        <v>0</v>
      </c>
      <c r="V463" s="1009">
        <v>0</v>
      </c>
      <c r="W463" s="1009">
        <v>0</v>
      </c>
      <c r="X463" s="1009">
        <v>0</v>
      </c>
      <c r="Y463" s="1009">
        <v>0</v>
      </c>
      <c r="Z463" s="1009">
        <v>0</v>
      </c>
      <c r="AA463" s="1009">
        <v>0</v>
      </c>
      <c r="AB463" s="1009">
        <v>0</v>
      </c>
      <c r="AC463" s="1009">
        <v>0</v>
      </c>
      <c r="AD463" s="1009">
        <v>0</v>
      </c>
      <c r="AE463" s="1009">
        <v>0</v>
      </c>
      <c r="AF463" s="1009">
        <v>0</v>
      </c>
      <c r="AG463" s="1009">
        <v>0</v>
      </c>
      <c r="AH463" s="1009">
        <v>0</v>
      </c>
    </row>
    <row r="464" spans="1:34" ht="19.5" customHeight="1">
      <c r="A464" s="2391" t="s">
        <v>824</v>
      </c>
      <c r="B464" s="1007" t="s">
        <v>41</v>
      </c>
      <c r="C464" s="1370">
        <f t="shared" si="42"/>
        <v>5990.46</v>
      </c>
      <c r="D464" s="1007">
        <f>SUM('유성구 배수관'!D465:'유성구 배수관'!D486)</f>
        <v>506.42999999999995</v>
      </c>
      <c r="E464" s="1007">
        <f>SUM('유성구 배수관'!E465:'유성구 배수관'!E486)</f>
        <v>0</v>
      </c>
      <c r="F464" s="1007">
        <f>SUM('유성구 배수관'!F465:'유성구 배수관'!F486)</f>
        <v>0</v>
      </c>
      <c r="G464" s="1007">
        <f>SUM('유성구 배수관'!G465:'유성구 배수관'!G486)</f>
        <v>0</v>
      </c>
      <c r="H464" s="1007">
        <f>SUM('유성구 배수관'!H465:'유성구 배수관'!H486)</f>
        <v>0</v>
      </c>
      <c r="I464" s="1007">
        <f>SUM('유성구 배수관'!I465:'유성구 배수관'!I486)</f>
        <v>0</v>
      </c>
      <c r="J464" s="1007">
        <f>SUM('유성구 배수관'!J465:'유성구 배수관'!J486)</f>
        <v>0</v>
      </c>
      <c r="K464" s="1007">
        <f>SUM('유성구 배수관'!K465:'유성구 배수관'!K486)</f>
        <v>1002.9</v>
      </c>
      <c r="L464" s="1007">
        <f>SUM('유성구 배수관'!L465:'유성구 배수관'!L486)</f>
        <v>1198.7300000000005</v>
      </c>
      <c r="M464" s="1007">
        <f>SUM('유성구 배수관'!M465:'유성구 배수관'!M486)</f>
        <v>3282.3999999999996</v>
      </c>
      <c r="N464" s="1007">
        <f>SUM('유성구 배수관'!N465:'유성구 배수관'!N486)</f>
        <v>0</v>
      </c>
      <c r="O464" s="1007">
        <f>SUM('유성구 배수관'!O465:'유성구 배수관'!O486)</f>
        <v>0</v>
      </c>
      <c r="P464" s="1007">
        <f>SUM('유성구 배수관'!P465:'유성구 배수관'!P486)</f>
        <v>0</v>
      </c>
      <c r="Q464" s="1007">
        <f>SUM('유성구 배수관'!Q465:'유성구 배수관'!Q486)</f>
        <v>0</v>
      </c>
      <c r="R464" s="1007">
        <f>SUM('유성구 배수관'!R465:'유성구 배수관'!R486)</f>
        <v>0</v>
      </c>
      <c r="S464" s="1007">
        <f>SUM('유성구 배수관'!S465:'유성구 배수관'!S486)</f>
        <v>0</v>
      </c>
      <c r="T464" s="1007">
        <f>SUM('유성구 배수관'!T465:'유성구 배수관'!T486)</f>
        <v>0</v>
      </c>
      <c r="U464" s="1007">
        <f>SUM('유성구 배수관'!U465:'유성구 배수관'!U486)</f>
        <v>0</v>
      </c>
      <c r="V464" s="1007">
        <f>SUM('유성구 배수관'!V465:'유성구 배수관'!V486)</f>
        <v>0</v>
      </c>
      <c r="W464" s="1007">
        <f>SUM('유성구 배수관'!W465:'유성구 배수관'!W486)</f>
        <v>0</v>
      </c>
      <c r="X464" s="1007">
        <f>SUM('유성구 배수관'!X465:'유성구 배수관'!X486)</f>
        <v>0</v>
      </c>
      <c r="Y464" s="1007">
        <f>SUM('유성구 배수관'!Y465:'유성구 배수관'!Y486)</f>
        <v>0</v>
      </c>
      <c r="Z464" s="1007">
        <f>SUM('유성구 배수관'!Z465:'유성구 배수관'!Z486)</f>
        <v>0</v>
      </c>
      <c r="AA464" s="1007">
        <f>SUM('유성구 배수관'!AA465:'유성구 배수관'!AA486)</f>
        <v>0</v>
      </c>
      <c r="AB464" s="1007">
        <f>SUM('유성구 배수관'!AB465:'유성구 배수관'!AB486)</f>
        <v>0</v>
      </c>
      <c r="AC464" s="1007">
        <f>SUM('유성구 배수관'!AC465:'유성구 배수관'!AC486)</f>
        <v>0</v>
      </c>
      <c r="AD464" s="1007">
        <f>SUM('유성구 배수관'!AD465:'유성구 배수관'!AD486)</f>
        <v>0</v>
      </c>
      <c r="AE464" s="1007">
        <f>SUM('유성구 배수관'!AE465:'유성구 배수관'!AE486)</f>
        <v>0</v>
      </c>
      <c r="AF464" s="1007">
        <f>SUM('유성구 배수관'!AF465:'유성구 배수관'!AF486)</f>
        <v>0</v>
      </c>
      <c r="AG464" s="1007">
        <f>SUM('유성구 배수관'!AG465:'유성구 배수관'!AG486)</f>
        <v>0</v>
      </c>
      <c r="AH464" s="1007">
        <f>SUM('유성구 배수관'!AH465:'유성구 배수관'!AH486)</f>
        <v>0</v>
      </c>
    </row>
    <row r="465" spans="1:34" ht="19.5" customHeight="1">
      <c r="A465" s="2391" t="s">
        <v>824</v>
      </c>
      <c r="B465" s="989" t="s">
        <v>951</v>
      </c>
      <c r="C465" s="1009">
        <f t="shared" si="42"/>
        <v>0</v>
      </c>
      <c r="D465" s="1009">
        <v>0</v>
      </c>
      <c r="E465" s="1009">
        <v>0</v>
      </c>
      <c r="F465" s="1009">
        <v>0</v>
      </c>
      <c r="G465" s="1009">
        <v>0</v>
      </c>
      <c r="H465" s="1009">
        <v>0</v>
      </c>
      <c r="I465" s="1009">
        <v>0</v>
      </c>
      <c r="J465" s="1009">
        <v>0</v>
      </c>
      <c r="K465" s="1009">
        <v>0</v>
      </c>
      <c r="L465" s="1009">
        <v>0</v>
      </c>
      <c r="M465" s="1009">
        <v>0</v>
      </c>
      <c r="N465" s="1009">
        <v>0</v>
      </c>
      <c r="O465" s="1009">
        <v>0</v>
      </c>
      <c r="P465" s="1009">
        <v>0</v>
      </c>
      <c r="Q465" s="1009">
        <v>0</v>
      </c>
      <c r="R465" s="1009">
        <v>0</v>
      </c>
      <c r="S465" s="1009">
        <v>0</v>
      </c>
      <c r="T465" s="1009">
        <v>0</v>
      </c>
      <c r="U465" s="1009">
        <v>0</v>
      </c>
      <c r="V465" s="1009">
        <v>0</v>
      </c>
      <c r="W465" s="1009">
        <v>0</v>
      </c>
      <c r="X465" s="1009">
        <v>0</v>
      </c>
      <c r="Y465" s="1009">
        <v>0</v>
      </c>
      <c r="Z465" s="1009">
        <v>0</v>
      </c>
      <c r="AA465" s="1009">
        <v>0</v>
      </c>
      <c r="AB465" s="1009">
        <v>0</v>
      </c>
      <c r="AC465" s="1009">
        <v>0</v>
      </c>
      <c r="AD465" s="1009">
        <v>0</v>
      </c>
      <c r="AE465" s="1009">
        <v>0</v>
      </c>
      <c r="AF465" s="1009">
        <v>0</v>
      </c>
      <c r="AG465" s="1009">
        <v>0</v>
      </c>
      <c r="AH465" s="1009">
        <v>0</v>
      </c>
    </row>
    <row r="466" spans="1:34" s="1707" customFormat="1" ht="32.4" customHeight="1">
      <c r="A466" s="2395"/>
      <c r="B466" s="989" t="s">
        <v>1537</v>
      </c>
      <c r="C466" s="1009">
        <f>SUM(D466:AH466)</f>
        <v>0</v>
      </c>
      <c r="D466" s="1009">
        <v>0</v>
      </c>
      <c r="E466" s="1009">
        <v>0</v>
      </c>
      <c r="F466" s="1009">
        <v>0</v>
      </c>
      <c r="G466" s="1009">
        <v>0</v>
      </c>
      <c r="H466" s="1009">
        <v>0</v>
      </c>
      <c r="I466" s="1009">
        <v>0</v>
      </c>
      <c r="J466" s="1009">
        <v>0</v>
      </c>
      <c r="K466" s="1009">
        <v>0</v>
      </c>
      <c r="L466" s="1009">
        <v>0</v>
      </c>
      <c r="M466" s="1009">
        <v>0</v>
      </c>
      <c r="N466" s="1009">
        <v>0</v>
      </c>
      <c r="O466" s="1009">
        <v>0</v>
      </c>
      <c r="P466" s="1009">
        <v>0</v>
      </c>
      <c r="Q466" s="1009">
        <v>0</v>
      </c>
      <c r="R466" s="1009">
        <v>0</v>
      </c>
      <c r="S466" s="1009">
        <v>0</v>
      </c>
      <c r="T466" s="1009">
        <v>0</v>
      </c>
      <c r="U466" s="1009">
        <v>0</v>
      </c>
      <c r="V466" s="1009">
        <v>0</v>
      </c>
      <c r="W466" s="1009">
        <v>0</v>
      </c>
      <c r="X466" s="1009">
        <v>0</v>
      </c>
      <c r="Y466" s="1009">
        <v>0</v>
      </c>
      <c r="Z466" s="1009">
        <v>0</v>
      </c>
      <c r="AA466" s="1009">
        <v>0</v>
      </c>
      <c r="AB466" s="1009">
        <v>0</v>
      </c>
      <c r="AC466" s="1009">
        <v>0</v>
      </c>
      <c r="AD466" s="1009">
        <v>0</v>
      </c>
      <c r="AE466" s="1009">
        <v>0</v>
      </c>
      <c r="AF466" s="1009">
        <v>0</v>
      </c>
      <c r="AG466" s="1009">
        <v>0</v>
      </c>
      <c r="AH466" s="1009">
        <v>0</v>
      </c>
    </row>
    <row r="467" spans="1:34" ht="30" customHeight="1">
      <c r="A467" s="2021"/>
      <c r="B467" s="989" t="s">
        <v>797</v>
      </c>
      <c r="C467" s="1009">
        <f t="shared" si="42"/>
        <v>0</v>
      </c>
      <c r="D467" s="1009">
        <v>0</v>
      </c>
      <c r="E467" s="1009">
        <v>0</v>
      </c>
      <c r="F467" s="1009">
        <v>0</v>
      </c>
      <c r="G467" s="1009">
        <v>0</v>
      </c>
      <c r="H467" s="1009">
        <v>0</v>
      </c>
      <c r="I467" s="1009">
        <v>0</v>
      </c>
      <c r="J467" s="1009">
        <v>0</v>
      </c>
      <c r="K467" s="1009">
        <v>0</v>
      </c>
      <c r="L467" s="1009">
        <v>0</v>
      </c>
      <c r="M467" s="1009">
        <v>0</v>
      </c>
      <c r="N467" s="1009">
        <v>0</v>
      </c>
      <c r="O467" s="1009">
        <v>0</v>
      </c>
      <c r="P467" s="1009">
        <v>0</v>
      </c>
      <c r="Q467" s="1009">
        <v>0</v>
      </c>
      <c r="R467" s="1009">
        <v>0</v>
      </c>
      <c r="S467" s="1009">
        <v>0</v>
      </c>
      <c r="T467" s="1009">
        <v>0</v>
      </c>
      <c r="U467" s="1009">
        <v>0</v>
      </c>
      <c r="V467" s="1009">
        <v>0</v>
      </c>
      <c r="W467" s="1009">
        <v>0</v>
      </c>
      <c r="X467" s="1009">
        <v>0</v>
      </c>
      <c r="Y467" s="1009">
        <v>0</v>
      </c>
      <c r="Z467" s="1009">
        <v>0</v>
      </c>
      <c r="AA467" s="1009">
        <v>0</v>
      </c>
      <c r="AB467" s="1009">
        <v>0</v>
      </c>
      <c r="AC467" s="1009">
        <v>0</v>
      </c>
      <c r="AD467" s="1009">
        <v>0</v>
      </c>
      <c r="AE467" s="1009">
        <v>0</v>
      </c>
      <c r="AF467" s="1009">
        <v>0</v>
      </c>
      <c r="AG467" s="1009">
        <v>0</v>
      </c>
      <c r="AH467" s="1009">
        <v>0</v>
      </c>
    </row>
    <row r="468" spans="1:34" ht="30" customHeight="1">
      <c r="A468" s="2021"/>
      <c r="B468" s="989" t="s">
        <v>798</v>
      </c>
      <c r="C468" s="1009">
        <f t="shared" si="42"/>
        <v>0</v>
      </c>
      <c r="D468" s="1009">
        <v>0</v>
      </c>
      <c r="E468" s="1009">
        <v>0</v>
      </c>
      <c r="F468" s="1009">
        <v>0</v>
      </c>
      <c r="G468" s="1009">
        <v>0</v>
      </c>
      <c r="H468" s="1009">
        <v>0</v>
      </c>
      <c r="I468" s="1009">
        <v>0</v>
      </c>
      <c r="J468" s="1009">
        <v>0</v>
      </c>
      <c r="K468" s="1009">
        <v>0</v>
      </c>
      <c r="L468" s="1009">
        <v>0</v>
      </c>
      <c r="M468" s="1009">
        <v>0</v>
      </c>
      <c r="N468" s="1009">
        <v>0</v>
      </c>
      <c r="O468" s="1009">
        <v>0</v>
      </c>
      <c r="P468" s="1009">
        <v>0</v>
      </c>
      <c r="Q468" s="1009">
        <v>0</v>
      </c>
      <c r="R468" s="1009">
        <v>0</v>
      </c>
      <c r="S468" s="1009">
        <v>0</v>
      </c>
      <c r="T468" s="1009">
        <v>0</v>
      </c>
      <c r="U468" s="1009">
        <v>0</v>
      </c>
      <c r="V468" s="1009">
        <v>0</v>
      </c>
      <c r="W468" s="1009">
        <v>0</v>
      </c>
      <c r="X468" s="1009">
        <v>0</v>
      </c>
      <c r="Y468" s="1009">
        <v>0</v>
      </c>
      <c r="Z468" s="1009">
        <v>0</v>
      </c>
      <c r="AA468" s="1009">
        <v>0</v>
      </c>
      <c r="AB468" s="1009">
        <v>0</v>
      </c>
      <c r="AC468" s="1009">
        <v>0</v>
      </c>
      <c r="AD468" s="1009">
        <v>0</v>
      </c>
      <c r="AE468" s="1009">
        <v>0</v>
      </c>
      <c r="AF468" s="1009">
        <v>0</v>
      </c>
      <c r="AG468" s="1009">
        <v>0</v>
      </c>
      <c r="AH468" s="1009">
        <v>0</v>
      </c>
    </row>
    <row r="469" spans="1:34" ht="30" customHeight="1">
      <c r="A469" s="2021"/>
      <c r="B469" s="989" t="s">
        <v>780</v>
      </c>
      <c r="C469" s="1009">
        <f t="shared" si="42"/>
        <v>5718.76</v>
      </c>
      <c r="D469" s="1009">
        <v>234.73</v>
      </c>
      <c r="E469" s="1372"/>
      <c r="F469" s="1372"/>
      <c r="G469" s="1372"/>
      <c r="H469" s="1372"/>
      <c r="I469" s="1372"/>
      <c r="J469" s="1372"/>
      <c r="K469" s="1372">
        <v>1002.9</v>
      </c>
      <c r="L469" s="1372">
        <v>1198.7300000000005</v>
      </c>
      <c r="M469" s="1372">
        <v>3282.3999999999996</v>
      </c>
      <c r="N469" s="1372"/>
      <c r="O469" s="1372"/>
      <c r="P469" s="1372"/>
      <c r="Q469" s="1372"/>
      <c r="R469" s="1372"/>
      <c r="S469" s="1372"/>
      <c r="T469" s="1372"/>
      <c r="U469" s="1372"/>
      <c r="V469" s="1372"/>
      <c r="W469" s="1372"/>
      <c r="X469" s="1372"/>
      <c r="Y469" s="1372">
        <v>0</v>
      </c>
      <c r="Z469" s="1009">
        <v>0</v>
      </c>
      <c r="AA469" s="1009">
        <v>0</v>
      </c>
      <c r="AB469" s="1009">
        <v>0</v>
      </c>
      <c r="AC469" s="1009">
        <v>0</v>
      </c>
      <c r="AD469" s="1009">
        <v>0</v>
      </c>
      <c r="AE469" s="1009">
        <v>0</v>
      </c>
      <c r="AF469" s="1009">
        <v>0</v>
      </c>
      <c r="AG469" s="1009">
        <v>0</v>
      </c>
      <c r="AH469" s="1009">
        <v>0</v>
      </c>
    </row>
    <row r="470" spans="1:34" ht="30" customHeight="1">
      <c r="A470" s="2021"/>
      <c r="B470" s="991" t="s">
        <v>781</v>
      </c>
      <c r="C470" s="1009">
        <f t="shared" si="42"/>
        <v>271.7</v>
      </c>
      <c r="D470" s="1009">
        <v>271.7</v>
      </c>
      <c r="E470" s="1009">
        <v>0</v>
      </c>
      <c r="F470" s="1009">
        <v>0</v>
      </c>
      <c r="G470" s="1009">
        <v>0</v>
      </c>
      <c r="H470" s="1009">
        <v>0</v>
      </c>
      <c r="I470" s="1009">
        <v>0</v>
      </c>
      <c r="J470" s="1009">
        <v>0</v>
      </c>
      <c r="K470" s="1009">
        <v>0</v>
      </c>
      <c r="L470" s="1009">
        <v>0</v>
      </c>
      <c r="M470" s="1009">
        <v>0</v>
      </c>
      <c r="N470" s="1009">
        <v>0</v>
      </c>
      <c r="O470" s="1009">
        <v>0</v>
      </c>
      <c r="P470" s="1009">
        <v>0</v>
      </c>
      <c r="Q470" s="1009">
        <v>0</v>
      </c>
      <c r="R470" s="1009">
        <v>0</v>
      </c>
      <c r="S470" s="1009">
        <v>0</v>
      </c>
      <c r="T470" s="1009">
        <v>0</v>
      </c>
      <c r="U470" s="1009">
        <v>0</v>
      </c>
      <c r="V470" s="1009">
        <v>0</v>
      </c>
      <c r="W470" s="1009">
        <v>0</v>
      </c>
      <c r="X470" s="1009">
        <v>0</v>
      </c>
      <c r="Y470" s="1009">
        <v>0</v>
      </c>
      <c r="Z470" s="1009">
        <v>0</v>
      </c>
      <c r="AA470" s="1009">
        <v>0</v>
      </c>
      <c r="AB470" s="1009">
        <v>0</v>
      </c>
      <c r="AC470" s="1009">
        <v>0</v>
      </c>
      <c r="AD470" s="1009">
        <v>0</v>
      </c>
      <c r="AE470" s="1009">
        <v>0</v>
      </c>
      <c r="AF470" s="1009">
        <v>0</v>
      </c>
      <c r="AG470" s="1009">
        <v>0</v>
      </c>
      <c r="AH470" s="1009">
        <v>0</v>
      </c>
    </row>
    <row r="471" spans="1:34" ht="30" customHeight="1">
      <c r="A471" s="2021"/>
      <c r="B471" s="991" t="s">
        <v>786</v>
      </c>
      <c r="C471" s="1009">
        <f t="shared" si="42"/>
        <v>0</v>
      </c>
      <c r="D471" s="1009">
        <v>0</v>
      </c>
      <c r="E471" s="1009">
        <v>0</v>
      </c>
      <c r="F471" s="1009">
        <v>0</v>
      </c>
      <c r="G471" s="1009">
        <v>0</v>
      </c>
      <c r="H471" s="1009">
        <v>0</v>
      </c>
      <c r="I471" s="1009">
        <v>0</v>
      </c>
      <c r="J471" s="1009">
        <v>0</v>
      </c>
      <c r="K471" s="1009">
        <v>0</v>
      </c>
      <c r="L471" s="1009">
        <v>0</v>
      </c>
      <c r="M471" s="1009">
        <v>0</v>
      </c>
      <c r="N471" s="1009">
        <v>0</v>
      </c>
      <c r="O471" s="1009">
        <v>0</v>
      </c>
      <c r="P471" s="1009">
        <v>0</v>
      </c>
      <c r="Q471" s="1009">
        <v>0</v>
      </c>
      <c r="R471" s="1009">
        <v>0</v>
      </c>
      <c r="S471" s="1009">
        <v>0</v>
      </c>
      <c r="T471" s="1009">
        <v>0</v>
      </c>
      <c r="U471" s="1009">
        <v>0</v>
      </c>
      <c r="V471" s="1009">
        <v>0</v>
      </c>
      <c r="W471" s="1009">
        <v>0</v>
      </c>
      <c r="X471" s="1009">
        <v>0</v>
      </c>
      <c r="Y471" s="1009">
        <v>0</v>
      </c>
      <c r="Z471" s="1009">
        <v>0</v>
      </c>
      <c r="AA471" s="1009">
        <v>0</v>
      </c>
      <c r="AB471" s="1009">
        <v>0</v>
      </c>
      <c r="AC471" s="1009">
        <v>0</v>
      </c>
      <c r="AD471" s="1009">
        <v>0</v>
      </c>
      <c r="AE471" s="1009">
        <v>0</v>
      </c>
      <c r="AF471" s="1009">
        <v>0</v>
      </c>
      <c r="AG471" s="1009">
        <v>0</v>
      </c>
      <c r="AH471" s="1009">
        <v>0</v>
      </c>
    </row>
    <row r="472" spans="1:34" ht="30" customHeight="1">
      <c r="A472" s="2021"/>
      <c r="B472" s="991" t="s">
        <v>799</v>
      </c>
      <c r="C472" s="1009">
        <f t="shared" si="42"/>
        <v>0</v>
      </c>
      <c r="D472" s="1009">
        <v>0</v>
      </c>
      <c r="E472" s="1009">
        <v>0</v>
      </c>
      <c r="F472" s="1009">
        <v>0</v>
      </c>
      <c r="G472" s="1009">
        <v>0</v>
      </c>
      <c r="H472" s="1009">
        <v>0</v>
      </c>
      <c r="I472" s="1009">
        <v>0</v>
      </c>
      <c r="J472" s="1009">
        <v>0</v>
      </c>
      <c r="K472" s="1009">
        <v>0</v>
      </c>
      <c r="L472" s="1009">
        <v>0</v>
      </c>
      <c r="M472" s="1009">
        <v>0</v>
      </c>
      <c r="N472" s="1009">
        <v>0</v>
      </c>
      <c r="O472" s="1009">
        <v>0</v>
      </c>
      <c r="P472" s="1009">
        <v>0</v>
      </c>
      <c r="Q472" s="1009">
        <v>0</v>
      </c>
      <c r="R472" s="1009">
        <v>0</v>
      </c>
      <c r="S472" s="1009">
        <v>0</v>
      </c>
      <c r="T472" s="1009">
        <v>0</v>
      </c>
      <c r="U472" s="1009">
        <v>0</v>
      </c>
      <c r="V472" s="1009">
        <v>0</v>
      </c>
      <c r="W472" s="1009">
        <v>0</v>
      </c>
      <c r="X472" s="1009">
        <v>0</v>
      </c>
      <c r="Y472" s="1009">
        <v>0</v>
      </c>
      <c r="Z472" s="1009">
        <v>0</v>
      </c>
      <c r="AA472" s="1009">
        <v>0</v>
      </c>
      <c r="AB472" s="1009">
        <v>0</v>
      </c>
      <c r="AC472" s="1009">
        <v>0</v>
      </c>
      <c r="AD472" s="1009">
        <v>0</v>
      </c>
      <c r="AE472" s="1009">
        <v>0</v>
      </c>
      <c r="AF472" s="1009">
        <v>0</v>
      </c>
      <c r="AG472" s="1009">
        <v>0</v>
      </c>
      <c r="AH472" s="1009">
        <v>0</v>
      </c>
    </row>
    <row r="473" spans="1:34" ht="30" customHeight="1">
      <c r="A473" s="2021"/>
      <c r="B473" s="991" t="s">
        <v>787</v>
      </c>
      <c r="C473" s="1009">
        <f t="shared" si="42"/>
        <v>0</v>
      </c>
      <c r="D473" s="1009">
        <v>0</v>
      </c>
      <c r="E473" s="1009">
        <v>0</v>
      </c>
      <c r="F473" s="1009">
        <v>0</v>
      </c>
      <c r="G473" s="1009">
        <v>0</v>
      </c>
      <c r="H473" s="1009">
        <v>0</v>
      </c>
      <c r="I473" s="1009">
        <v>0</v>
      </c>
      <c r="J473" s="1009">
        <v>0</v>
      </c>
      <c r="K473" s="1009">
        <v>0</v>
      </c>
      <c r="L473" s="1009">
        <v>0</v>
      </c>
      <c r="M473" s="1009">
        <v>0</v>
      </c>
      <c r="N473" s="1009">
        <v>0</v>
      </c>
      <c r="O473" s="1009">
        <v>0</v>
      </c>
      <c r="P473" s="1009">
        <v>0</v>
      </c>
      <c r="Q473" s="1009">
        <v>0</v>
      </c>
      <c r="R473" s="1009">
        <v>0</v>
      </c>
      <c r="S473" s="1009">
        <v>0</v>
      </c>
      <c r="T473" s="1009">
        <v>0</v>
      </c>
      <c r="U473" s="1009">
        <v>0</v>
      </c>
      <c r="V473" s="1009">
        <v>0</v>
      </c>
      <c r="W473" s="1009">
        <v>0</v>
      </c>
      <c r="X473" s="1009">
        <v>0</v>
      </c>
      <c r="Y473" s="1009">
        <v>0</v>
      </c>
      <c r="Z473" s="1009">
        <v>0</v>
      </c>
      <c r="AA473" s="1009">
        <v>0</v>
      </c>
      <c r="AB473" s="1009">
        <v>0</v>
      </c>
      <c r="AC473" s="1009">
        <v>0</v>
      </c>
      <c r="AD473" s="1009">
        <v>0</v>
      </c>
      <c r="AE473" s="1009">
        <v>0</v>
      </c>
      <c r="AF473" s="1009">
        <v>0</v>
      </c>
      <c r="AG473" s="1009">
        <v>0</v>
      </c>
      <c r="AH473" s="1009">
        <v>0</v>
      </c>
    </row>
    <row r="474" spans="1:34" s="1710" customFormat="1" ht="30" customHeight="1">
      <c r="A474" s="2021"/>
      <c r="B474" s="991" t="s">
        <v>1533</v>
      </c>
      <c r="C474" s="1009">
        <f>SUM(D474:AH474)</f>
        <v>0</v>
      </c>
      <c r="D474" s="1009">
        <v>0</v>
      </c>
      <c r="E474" s="1009">
        <v>0</v>
      </c>
      <c r="F474" s="1009">
        <v>0</v>
      </c>
      <c r="G474" s="1009">
        <v>0</v>
      </c>
      <c r="H474" s="1009">
        <v>0</v>
      </c>
      <c r="I474" s="1009">
        <v>0</v>
      </c>
      <c r="J474" s="1009">
        <v>0</v>
      </c>
      <c r="K474" s="1009">
        <v>0</v>
      </c>
      <c r="L474" s="1009">
        <v>0</v>
      </c>
      <c r="M474" s="1009">
        <v>0</v>
      </c>
      <c r="N474" s="1009">
        <v>0</v>
      </c>
      <c r="O474" s="1009">
        <v>0</v>
      </c>
      <c r="P474" s="1009">
        <v>0</v>
      </c>
      <c r="Q474" s="1009">
        <v>0</v>
      </c>
      <c r="R474" s="1009">
        <v>0</v>
      </c>
      <c r="S474" s="1009">
        <v>0</v>
      </c>
      <c r="T474" s="1009">
        <v>0</v>
      </c>
      <c r="U474" s="1009">
        <v>0</v>
      </c>
      <c r="V474" s="1009">
        <v>0</v>
      </c>
      <c r="W474" s="1009">
        <v>0</v>
      </c>
      <c r="X474" s="1009">
        <v>0</v>
      </c>
      <c r="Y474" s="1009">
        <v>0</v>
      </c>
      <c r="Z474" s="1009">
        <v>0</v>
      </c>
      <c r="AA474" s="1009">
        <v>0</v>
      </c>
      <c r="AB474" s="1009">
        <v>0</v>
      </c>
      <c r="AC474" s="1009">
        <v>0</v>
      </c>
      <c r="AD474" s="1009">
        <v>0</v>
      </c>
      <c r="AE474" s="1009">
        <v>0</v>
      </c>
      <c r="AF474" s="1009">
        <v>0</v>
      </c>
      <c r="AG474" s="1009">
        <v>0</v>
      </c>
      <c r="AH474" s="1009">
        <v>0</v>
      </c>
    </row>
    <row r="475" spans="1:34" ht="30" customHeight="1">
      <c r="A475" s="2021"/>
      <c r="B475" s="991" t="s">
        <v>800</v>
      </c>
      <c r="C475" s="1009">
        <f t="shared" si="42"/>
        <v>0</v>
      </c>
      <c r="D475" s="1009">
        <v>0</v>
      </c>
      <c r="E475" s="1009">
        <v>0</v>
      </c>
      <c r="F475" s="1009">
        <v>0</v>
      </c>
      <c r="G475" s="1009">
        <v>0</v>
      </c>
      <c r="H475" s="1009">
        <v>0</v>
      </c>
      <c r="I475" s="1009">
        <v>0</v>
      </c>
      <c r="J475" s="1009">
        <v>0</v>
      </c>
      <c r="K475" s="1009">
        <v>0</v>
      </c>
      <c r="L475" s="1009">
        <v>0</v>
      </c>
      <c r="M475" s="1009">
        <v>0</v>
      </c>
      <c r="N475" s="1009">
        <v>0</v>
      </c>
      <c r="O475" s="1009">
        <v>0</v>
      </c>
      <c r="P475" s="1009">
        <v>0</v>
      </c>
      <c r="Q475" s="1009">
        <v>0</v>
      </c>
      <c r="R475" s="1009">
        <v>0</v>
      </c>
      <c r="S475" s="1009">
        <v>0</v>
      </c>
      <c r="T475" s="1009">
        <v>0</v>
      </c>
      <c r="U475" s="1009">
        <v>0</v>
      </c>
      <c r="V475" s="1009">
        <v>0</v>
      </c>
      <c r="W475" s="1009">
        <v>0</v>
      </c>
      <c r="X475" s="1009">
        <v>0</v>
      </c>
      <c r="Y475" s="1009">
        <v>0</v>
      </c>
      <c r="Z475" s="1009">
        <v>0</v>
      </c>
      <c r="AA475" s="1009">
        <v>0</v>
      </c>
      <c r="AB475" s="1009">
        <v>0</v>
      </c>
      <c r="AC475" s="1009">
        <v>0</v>
      </c>
      <c r="AD475" s="1009">
        <v>0</v>
      </c>
      <c r="AE475" s="1009">
        <v>0</v>
      </c>
      <c r="AF475" s="1009">
        <v>0</v>
      </c>
      <c r="AG475" s="1009">
        <v>0</v>
      </c>
      <c r="AH475" s="1009">
        <v>0</v>
      </c>
    </row>
    <row r="476" spans="1:34" s="1710" customFormat="1" ht="30" customHeight="1">
      <c r="A476" s="2021"/>
      <c r="B476" s="989" t="s">
        <v>1535</v>
      </c>
      <c r="C476" s="1009">
        <f t="shared" ref="C476" si="45">SUM(D476:AH476)</f>
        <v>0</v>
      </c>
      <c r="D476" s="1009">
        <v>0</v>
      </c>
      <c r="E476" s="1009">
        <v>0</v>
      </c>
      <c r="F476" s="1009">
        <v>0</v>
      </c>
      <c r="G476" s="1009">
        <v>0</v>
      </c>
      <c r="H476" s="1009">
        <v>0</v>
      </c>
      <c r="I476" s="1009">
        <v>0</v>
      </c>
      <c r="J476" s="1009">
        <v>0</v>
      </c>
      <c r="K476" s="1009">
        <v>0</v>
      </c>
      <c r="L476" s="1009">
        <v>0</v>
      </c>
      <c r="M476" s="1009">
        <v>0</v>
      </c>
      <c r="N476" s="1009">
        <v>0</v>
      </c>
      <c r="O476" s="1009">
        <v>0</v>
      </c>
      <c r="P476" s="1009">
        <v>0</v>
      </c>
      <c r="Q476" s="1009">
        <v>0</v>
      </c>
      <c r="R476" s="1009">
        <v>0</v>
      </c>
      <c r="S476" s="1009">
        <v>0</v>
      </c>
      <c r="T476" s="1009">
        <v>0</v>
      </c>
      <c r="U476" s="1009">
        <v>0</v>
      </c>
      <c r="V476" s="1009">
        <v>0</v>
      </c>
      <c r="W476" s="1009">
        <v>0</v>
      </c>
      <c r="X476" s="1009">
        <v>0</v>
      </c>
      <c r="Y476" s="1009">
        <v>0</v>
      </c>
      <c r="Z476" s="1009">
        <v>0</v>
      </c>
      <c r="AA476" s="1009">
        <v>0</v>
      </c>
      <c r="AB476" s="1009">
        <v>0</v>
      </c>
      <c r="AC476" s="1009">
        <v>0</v>
      </c>
      <c r="AD476" s="1009">
        <v>0</v>
      </c>
      <c r="AE476" s="1009">
        <v>0</v>
      </c>
      <c r="AF476" s="1009">
        <v>0</v>
      </c>
      <c r="AG476" s="1009">
        <v>0</v>
      </c>
      <c r="AH476" s="1009">
        <v>0</v>
      </c>
    </row>
    <row r="477" spans="1:34" ht="30" customHeight="1">
      <c r="A477" s="2021"/>
      <c r="B477" s="995" t="s">
        <v>802</v>
      </c>
      <c r="C477" s="1009">
        <f t="shared" si="42"/>
        <v>0</v>
      </c>
      <c r="D477" s="1009">
        <v>0</v>
      </c>
      <c r="E477" s="1009">
        <v>0</v>
      </c>
      <c r="F477" s="1009">
        <v>0</v>
      </c>
      <c r="G477" s="1009">
        <v>0</v>
      </c>
      <c r="H477" s="1009">
        <v>0</v>
      </c>
      <c r="I477" s="1009">
        <v>0</v>
      </c>
      <c r="J477" s="1009">
        <v>0</v>
      </c>
      <c r="K477" s="1009">
        <v>0</v>
      </c>
      <c r="L477" s="1009">
        <v>0</v>
      </c>
      <c r="M477" s="1009">
        <v>0</v>
      </c>
      <c r="N477" s="1009">
        <v>0</v>
      </c>
      <c r="O477" s="1009">
        <v>0</v>
      </c>
      <c r="P477" s="1009">
        <v>0</v>
      </c>
      <c r="Q477" s="1009">
        <v>0</v>
      </c>
      <c r="R477" s="1009">
        <v>0</v>
      </c>
      <c r="S477" s="1009">
        <v>0</v>
      </c>
      <c r="T477" s="1009">
        <v>0</v>
      </c>
      <c r="U477" s="1009">
        <v>0</v>
      </c>
      <c r="V477" s="1009">
        <v>0</v>
      </c>
      <c r="W477" s="1009">
        <v>0</v>
      </c>
      <c r="X477" s="1009">
        <v>0</v>
      </c>
      <c r="Y477" s="1009">
        <v>0</v>
      </c>
      <c r="Z477" s="1009">
        <v>0</v>
      </c>
      <c r="AA477" s="1009">
        <v>0</v>
      </c>
      <c r="AB477" s="1009">
        <v>0</v>
      </c>
      <c r="AC477" s="1009">
        <v>0</v>
      </c>
      <c r="AD477" s="1009">
        <v>0</v>
      </c>
      <c r="AE477" s="1009">
        <v>0</v>
      </c>
      <c r="AF477" s="1009">
        <v>0</v>
      </c>
      <c r="AG477" s="1009">
        <v>0</v>
      </c>
      <c r="AH477" s="1009">
        <v>0</v>
      </c>
    </row>
    <row r="478" spans="1:34" ht="30" customHeight="1">
      <c r="A478" s="2021"/>
      <c r="B478" s="995" t="s">
        <v>803</v>
      </c>
      <c r="C478" s="1009">
        <f t="shared" si="42"/>
        <v>0</v>
      </c>
      <c r="D478" s="1009">
        <v>0</v>
      </c>
      <c r="E478" s="1009">
        <v>0</v>
      </c>
      <c r="F478" s="1009">
        <v>0</v>
      </c>
      <c r="G478" s="1009">
        <v>0</v>
      </c>
      <c r="H478" s="1009">
        <v>0</v>
      </c>
      <c r="I478" s="1009">
        <v>0</v>
      </c>
      <c r="J478" s="1009">
        <v>0</v>
      </c>
      <c r="K478" s="1009">
        <v>0</v>
      </c>
      <c r="L478" s="1009">
        <v>0</v>
      </c>
      <c r="M478" s="1009">
        <v>0</v>
      </c>
      <c r="N478" s="1009">
        <v>0</v>
      </c>
      <c r="O478" s="1009">
        <v>0</v>
      </c>
      <c r="P478" s="1009">
        <v>0</v>
      </c>
      <c r="Q478" s="1009">
        <v>0</v>
      </c>
      <c r="R478" s="1009">
        <v>0</v>
      </c>
      <c r="S478" s="1009">
        <v>0</v>
      </c>
      <c r="T478" s="1009">
        <v>0</v>
      </c>
      <c r="U478" s="1009">
        <v>0</v>
      </c>
      <c r="V478" s="1009">
        <v>0</v>
      </c>
      <c r="W478" s="1009">
        <v>0</v>
      </c>
      <c r="X478" s="1009">
        <v>0</v>
      </c>
      <c r="Y478" s="1009">
        <v>0</v>
      </c>
      <c r="Z478" s="1009">
        <v>0</v>
      </c>
      <c r="AA478" s="1009">
        <v>0</v>
      </c>
      <c r="AB478" s="1009">
        <v>0</v>
      </c>
      <c r="AC478" s="1009">
        <v>0</v>
      </c>
      <c r="AD478" s="1009">
        <v>0</v>
      </c>
      <c r="AE478" s="1009">
        <v>0</v>
      </c>
      <c r="AF478" s="1009">
        <v>0</v>
      </c>
      <c r="AG478" s="1009">
        <v>0</v>
      </c>
      <c r="AH478" s="1009">
        <v>0</v>
      </c>
    </row>
    <row r="479" spans="1:34" ht="30" customHeight="1">
      <c r="A479" s="2021"/>
      <c r="B479" s="1011" t="s">
        <v>804</v>
      </c>
      <c r="C479" s="1009">
        <f t="shared" si="42"/>
        <v>0</v>
      </c>
      <c r="D479" s="1009">
        <v>0</v>
      </c>
      <c r="E479" s="1009">
        <v>0</v>
      </c>
      <c r="F479" s="1009">
        <v>0</v>
      </c>
      <c r="G479" s="1009">
        <v>0</v>
      </c>
      <c r="H479" s="1009">
        <v>0</v>
      </c>
      <c r="I479" s="1009">
        <v>0</v>
      </c>
      <c r="J479" s="1009">
        <v>0</v>
      </c>
      <c r="K479" s="1009">
        <v>0</v>
      </c>
      <c r="L479" s="1009">
        <v>0</v>
      </c>
      <c r="M479" s="1009">
        <v>0</v>
      </c>
      <c r="N479" s="1009">
        <v>0</v>
      </c>
      <c r="O479" s="1009">
        <v>0</v>
      </c>
      <c r="P479" s="1009">
        <v>0</v>
      </c>
      <c r="Q479" s="1009">
        <v>0</v>
      </c>
      <c r="R479" s="1009">
        <v>0</v>
      </c>
      <c r="S479" s="1009">
        <v>0</v>
      </c>
      <c r="T479" s="1009">
        <v>0</v>
      </c>
      <c r="U479" s="1009">
        <v>0</v>
      </c>
      <c r="V479" s="1009">
        <v>0</v>
      </c>
      <c r="W479" s="1009">
        <v>0</v>
      </c>
      <c r="X479" s="1009">
        <v>0</v>
      </c>
      <c r="Y479" s="1009">
        <v>0</v>
      </c>
      <c r="Z479" s="1009">
        <v>0</v>
      </c>
      <c r="AA479" s="1009">
        <v>0</v>
      </c>
      <c r="AB479" s="1009">
        <v>0</v>
      </c>
      <c r="AC479" s="1009">
        <v>0</v>
      </c>
      <c r="AD479" s="1009">
        <v>0</v>
      </c>
      <c r="AE479" s="1009">
        <v>0</v>
      </c>
      <c r="AF479" s="1009">
        <v>0</v>
      </c>
      <c r="AG479" s="1009">
        <v>0</v>
      </c>
      <c r="AH479" s="1009">
        <v>0</v>
      </c>
    </row>
    <row r="480" spans="1:34" ht="30" customHeight="1">
      <c r="A480" s="2021"/>
      <c r="B480" s="1011" t="s">
        <v>805</v>
      </c>
      <c r="C480" s="1009">
        <f t="shared" si="42"/>
        <v>0</v>
      </c>
      <c r="D480" s="1009">
        <v>0</v>
      </c>
      <c r="E480" s="1009">
        <v>0</v>
      </c>
      <c r="F480" s="1009">
        <v>0</v>
      </c>
      <c r="G480" s="1009">
        <v>0</v>
      </c>
      <c r="H480" s="1009">
        <v>0</v>
      </c>
      <c r="I480" s="1009">
        <v>0</v>
      </c>
      <c r="J480" s="1009">
        <v>0</v>
      </c>
      <c r="K480" s="1009">
        <v>0</v>
      </c>
      <c r="L480" s="1009">
        <v>0</v>
      </c>
      <c r="M480" s="1009">
        <v>0</v>
      </c>
      <c r="N480" s="1009">
        <v>0</v>
      </c>
      <c r="O480" s="1009">
        <v>0</v>
      </c>
      <c r="P480" s="1009">
        <v>0</v>
      </c>
      <c r="Q480" s="1009">
        <v>0</v>
      </c>
      <c r="R480" s="1009">
        <v>0</v>
      </c>
      <c r="S480" s="1009">
        <v>0</v>
      </c>
      <c r="T480" s="1009">
        <v>0</v>
      </c>
      <c r="U480" s="1009">
        <v>0</v>
      </c>
      <c r="V480" s="1009">
        <v>0</v>
      </c>
      <c r="W480" s="1009">
        <v>0</v>
      </c>
      <c r="X480" s="1009">
        <v>0</v>
      </c>
      <c r="Y480" s="1009">
        <v>0</v>
      </c>
      <c r="Z480" s="1009">
        <v>0</v>
      </c>
      <c r="AA480" s="1009">
        <v>0</v>
      </c>
      <c r="AB480" s="1009">
        <v>0</v>
      </c>
      <c r="AC480" s="1009">
        <v>0</v>
      </c>
      <c r="AD480" s="1009">
        <v>0</v>
      </c>
      <c r="AE480" s="1009">
        <v>0</v>
      </c>
      <c r="AF480" s="1009">
        <v>0</v>
      </c>
      <c r="AG480" s="1009">
        <v>0</v>
      </c>
      <c r="AH480" s="1009">
        <v>0</v>
      </c>
    </row>
    <row r="481" spans="1:34" s="1710" customFormat="1" ht="30" customHeight="1">
      <c r="A481" s="2021"/>
      <c r="B481" s="1011" t="s">
        <v>1536</v>
      </c>
      <c r="C481" s="1009">
        <f t="shared" ref="C481" si="46">SUM(D481:AH481)</f>
        <v>0</v>
      </c>
      <c r="D481" s="1009">
        <v>0</v>
      </c>
      <c r="E481" s="1009">
        <v>0</v>
      </c>
      <c r="F481" s="1009">
        <v>0</v>
      </c>
      <c r="G481" s="1009">
        <v>0</v>
      </c>
      <c r="H481" s="1009">
        <v>0</v>
      </c>
      <c r="I481" s="1009">
        <v>0</v>
      </c>
      <c r="J481" s="1009">
        <v>0</v>
      </c>
      <c r="K481" s="1009">
        <v>0</v>
      </c>
      <c r="L481" s="1009">
        <v>0</v>
      </c>
      <c r="M481" s="1009">
        <v>0</v>
      </c>
      <c r="N481" s="1009">
        <v>0</v>
      </c>
      <c r="O481" s="1009">
        <v>0</v>
      </c>
      <c r="P481" s="1009">
        <v>0</v>
      </c>
      <c r="Q481" s="1009">
        <v>0</v>
      </c>
      <c r="R481" s="1009">
        <v>0</v>
      </c>
      <c r="S481" s="1009">
        <v>0</v>
      </c>
      <c r="T481" s="1009">
        <v>0</v>
      </c>
      <c r="U481" s="1009">
        <v>0</v>
      </c>
      <c r="V481" s="1009">
        <v>0</v>
      </c>
      <c r="W481" s="1009">
        <v>0</v>
      </c>
      <c r="X481" s="1009">
        <v>0</v>
      </c>
      <c r="Y481" s="1009">
        <v>0</v>
      </c>
      <c r="Z481" s="1009">
        <v>0</v>
      </c>
      <c r="AA481" s="1009">
        <v>0</v>
      </c>
      <c r="AB481" s="1009">
        <v>0</v>
      </c>
      <c r="AC481" s="1009">
        <v>0</v>
      </c>
      <c r="AD481" s="1009">
        <v>0</v>
      </c>
      <c r="AE481" s="1009">
        <v>0</v>
      </c>
      <c r="AF481" s="1009">
        <v>0</v>
      </c>
      <c r="AG481" s="1009">
        <v>0</v>
      </c>
      <c r="AH481" s="1009">
        <v>0</v>
      </c>
    </row>
    <row r="482" spans="1:34" ht="30" customHeight="1">
      <c r="A482" s="2021"/>
      <c r="B482" s="995" t="s">
        <v>807</v>
      </c>
      <c r="C482" s="1009">
        <f t="shared" si="42"/>
        <v>0</v>
      </c>
      <c r="D482" s="1009">
        <v>0</v>
      </c>
      <c r="E482" s="1009">
        <v>0</v>
      </c>
      <c r="F482" s="1009">
        <v>0</v>
      </c>
      <c r="G482" s="1009">
        <v>0</v>
      </c>
      <c r="H482" s="1009">
        <v>0</v>
      </c>
      <c r="I482" s="1009">
        <v>0</v>
      </c>
      <c r="J482" s="1009">
        <v>0</v>
      </c>
      <c r="K482" s="1009">
        <v>0</v>
      </c>
      <c r="L482" s="1009">
        <v>0</v>
      </c>
      <c r="M482" s="1009">
        <v>0</v>
      </c>
      <c r="N482" s="1009">
        <v>0</v>
      </c>
      <c r="O482" s="1009">
        <v>0</v>
      </c>
      <c r="P482" s="1009">
        <v>0</v>
      </c>
      <c r="Q482" s="1009">
        <v>0</v>
      </c>
      <c r="R482" s="1009">
        <v>0</v>
      </c>
      <c r="S482" s="1009">
        <v>0</v>
      </c>
      <c r="T482" s="1009">
        <v>0</v>
      </c>
      <c r="U482" s="1009">
        <v>0</v>
      </c>
      <c r="V482" s="1009">
        <v>0</v>
      </c>
      <c r="W482" s="1009">
        <v>0</v>
      </c>
      <c r="X482" s="1009">
        <v>0</v>
      </c>
      <c r="Y482" s="1009">
        <v>0</v>
      </c>
      <c r="Z482" s="1009">
        <v>0</v>
      </c>
      <c r="AA482" s="1009">
        <v>0</v>
      </c>
      <c r="AB482" s="1009">
        <v>0</v>
      </c>
      <c r="AC482" s="1009">
        <v>0</v>
      </c>
      <c r="AD482" s="1009">
        <v>0</v>
      </c>
      <c r="AE482" s="1009">
        <v>0</v>
      </c>
      <c r="AF482" s="1009">
        <v>0</v>
      </c>
      <c r="AG482" s="1009">
        <v>0</v>
      </c>
      <c r="AH482" s="1009">
        <v>0</v>
      </c>
    </row>
    <row r="483" spans="1:34" ht="30" customHeight="1">
      <c r="A483" s="2021"/>
      <c r="B483" s="991" t="s">
        <v>808</v>
      </c>
      <c r="C483" s="1009">
        <f t="shared" si="42"/>
        <v>0</v>
      </c>
      <c r="D483" s="1009">
        <v>0</v>
      </c>
      <c r="E483" s="1009">
        <v>0</v>
      </c>
      <c r="F483" s="1009">
        <v>0</v>
      </c>
      <c r="G483" s="1009">
        <v>0</v>
      </c>
      <c r="H483" s="1009">
        <v>0</v>
      </c>
      <c r="I483" s="1009">
        <v>0</v>
      </c>
      <c r="J483" s="1009">
        <v>0</v>
      </c>
      <c r="K483" s="1009">
        <v>0</v>
      </c>
      <c r="L483" s="1009">
        <v>0</v>
      </c>
      <c r="M483" s="1009">
        <v>0</v>
      </c>
      <c r="N483" s="1009">
        <v>0</v>
      </c>
      <c r="O483" s="1009">
        <v>0</v>
      </c>
      <c r="P483" s="1009">
        <v>0</v>
      </c>
      <c r="Q483" s="1009">
        <v>0</v>
      </c>
      <c r="R483" s="1009">
        <v>0</v>
      </c>
      <c r="S483" s="1009">
        <v>0</v>
      </c>
      <c r="T483" s="1009">
        <v>0</v>
      </c>
      <c r="U483" s="1009">
        <v>0</v>
      </c>
      <c r="V483" s="1009">
        <v>0</v>
      </c>
      <c r="W483" s="1009">
        <v>0</v>
      </c>
      <c r="X483" s="1009">
        <v>0</v>
      </c>
      <c r="Y483" s="1009">
        <v>0</v>
      </c>
      <c r="Z483" s="1009">
        <v>0</v>
      </c>
      <c r="AA483" s="1009">
        <v>0</v>
      </c>
      <c r="AB483" s="1009">
        <v>0</v>
      </c>
      <c r="AC483" s="1009">
        <v>0</v>
      </c>
      <c r="AD483" s="1009">
        <v>0</v>
      </c>
      <c r="AE483" s="1009">
        <v>0</v>
      </c>
      <c r="AF483" s="1009">
        <v>0</v>
      </c>
      <c r="AG483" s="1009">
        <v>0</v>
      </c>
      <c r="AH483" s="1009">
        <v>0</v>
      </c>
    </row>
    <row r="484" spans="1:34" ht="30" customHeight="1">
      <c r="A484" s="2021"/>
      <c r="B484" s="1011" t="s">
        <v>821</v>
      </c>
      <c r="C484" s="1009">
        <f t="shared" si="42"/>
        <v>0</v>
      </c>
      <c r="D484" s="1009">
        <v>0</v>
      </c>
      <c r="E484" s="1009">
        <v>0</v>
      </c>
      <c r="F484" s="1009">
        <v>0</v>
      </c>
      <c r="G484" s="1009">
        <v>0</v>
      </c>
      <c r="H484" s="1009">
        <v>0</v>
      </c>
      <c r="I484" s="1009">
        <v>0</v>
      </c>
      <c r="J484" s="1009">
        <v>0</v>
      </c>
      <c r="K484" s="1009">
        <v>0</v>
      </c>
      <c r="L484" s="1009">
        <v>0</v>
      </c>
      <c r="M484" s="1009">
        <v>0</v>
      </c>
      <c r="N484" s="1009">
        <v>0</v>
      </c>
      <c r="O484" s="1009">
        <v>0</v>
      </c>
      <c r="P484" s="1009">
        <v>0</v>
      </c>
      <c r="Q484" s="1009">
        <v>0</v>
      </c>
      <c r="R484" s="1009">
        <v>0</v>
      </c>
      <c r="S484" s="1009">
        <v>0</v>
      </c>
      <c r="T484" s="1009">
        <v>0</v>
      </c>
      <c r="U484" s="1009">
        <v>0</v>
      </c>
      <c r="V484" s="1009">
        <v>0</v>
      </c>
      <c r="W484" s="1009">
        <v>0</v>
      </c>
      <c r="X484" s="1009">
        <v>0</v>
      </c>
      <c r="Y484" s="1009">
        <v>0</v>
      </c>
      <c r="Z484" s="1009">
        <v>0</v>
      </c>
      <c r="AA484" s="1009">
        <v>0</v>
      </c>
      <c r="AB484" s="1009">
        <v>0</v>
      </c>
      <c r="AC484" s="1009">
        <v>0</v>
      </c>
      <c r="AD484" s="1009">
        <v>0</v>
      </c>
      <c r="AE484" s="1009">
        <v>0</v>
      </c>
      <c r="AF484" s="1009">
        <v>0</v>
      </c>
      <c r="AG484" s="1009">
        <v>0</v>
      </c>
      <c r="AH484" s="1009">
        <v>0</v>
      </c>
    </row>
    <row r="485" spans="1:34" s="1708" customFormat="1" ht="30" customHeight="1">
      <c r="A485" s="2021"/>
      <c r="B485" s="1011" t="s">
        <v>1538</v>
      </c>
      <c r="C485" s="1009">
        <f>SUM(D485:AH485)</f>
        <v>0</v>
      </c>
      <c r="D485" s="1009">
        <v>0</v>
      </c>
      <c r="E485" s="1009">
        <v>0</v>
      </c>
      <c r="F485" s="1009">
        <v>0</v>
      </c>
      <c r="G485" s="1009">
        <v>0</v>
      </c>
      <c r="H485" s="1009">
        <v>0</v>
      </c>
      <c r="I485" s="1009">
        <v>0</v>
      </c>
      <c r="J485" s="1009">
        <v>0</v>
      </c>
      <c r="K485" s="1009">
        <v>0</v>
      </c>
      <c r="L485" s="1009">
        <v>0</v>
      </c>
      <c r="M485" s="1009">
        <v>0</v>
      </c>
      <c r="N485" s="1009">
        <v>0</v>
      </c>
      <c r="O485" s="1009">
        <v>0</v>
      </c>
      <c r="P485" s="1009">
        <v>0</v>
      </c>
      <c r="Q485" s="1009">
        <v>0</v>
      </c>
      <c r="R485" s="1009">
        <v>0</v>
      </c>
      <c r="S485" s="1009">
        <v>0</v>
      </c>
      <c r="T485" s="1009">
        <v>0</v>
      </c>
      <c r="U485" s="1009">
        <v>0</v>
      </c>
      <c r="V485" s="1009">
        <v>0</v>
      </c>
      <c r="W485" s="1009">
        <v>0</v>
      </c>
      <c r="X485" s="1009">
        <v>0</v>
      </c>
      <c r="Y485" s="1009">
        <v>0</v>
      </c>
      <c r="Z485" s="1009">
        <v>0</v>
      </c>
      <c r="AA485" s="1009">
        <v>0</v>
      </c>
      <c r="AB485" s="1009">
        <v>0</v>
      </c>
      <c r="AC485" s="1009">
        <v>0</v>
      </c>
      <c r="AD485" s="1009">
        <v>0</v>
      </c>
      <c r="AE485" s="1009">
        <v>0</v>
      </c>
      <c r="AF485" s="1009">
        <v>0</v>
      </c>
      <c r="AG485" s="1009">
        <v>0</v>
      </c>
      <c r="AH485" s="1009">
        <v>0</v>
      </c>
    </row>
    <row r="486" spans="1:34" ht="19.5" customHeight="1">
      <c r="A486" s="2021"/>
      <c r="B486" s="1249" t="s">
        <v>952</v>
      </c>
      <c r="C486" s="1009">
        <f t="shared" si="42"/>
        <v>0</v>
      </c>
      <c r="D486" s="1009">
        <v>0</v>
      </c>
      <c r="E486" s="1009">
        <v>0</v>
      </c>
      <c r="F486" s="1009">
        <v>0</v>
      </c>
      <c r="G486" s="1009">
        <v>0</v>
      </c>
      <c r="H486" s="1009">
        <v>0</v>
      </c>
      <c r="I486" s="1009">
        <v>0</v>
      </c>
      <c r="J486" s="1009">
        <v>0</v>
      </c>
      <c r="K486" s="1009">
        <v>0</v>
      </c>
      <c r="L486" s="1009">
        <v>0</v>
      </c>
      <c r="M486" s="1009">
        <v>0</v>
      </c>
      <c r="N486" s="1009">
        <v>0</v>
      </c>
      <c r="O486" s="1009">
        <v>0</v>
      </c>
      <c r="P486" s="1009">
        <v>0</v>
      </c>
      <c r="Q486" s="1009">
        <v>0</v>
      </c>
      <c r="R486" s="1009">
        <v>0</v>
      </c>
      <c r="S486" s="1009">
        <v>0</v>
      </c>
      <c r="T486" s="1009">
        <v>0</v>
      </c>
      <c r="U486" s="1009">
        <v>0</v>
      </c>
      <c r="V486" s="1009">
        <v>0</v>
      </c>
      <c r="W486" s="1009">
        <v>0</v>
      </c>
      <c r="X486" s="1009">
        <v>0</v>
      </c>
      <c r="Y486" s="1009">
        <v>0</v>
      </c>
      <c r="Z486" s="1009">
        <v>0</v>
      </c>
      <c r="AA486" s="1009">
        <v>0</v>
      </c>
      <c r="AB486" s="1009">
        <v>0</v>
      </c>
      <c r="AC486" s="1009">
        <v>0</v>
      </c>
      <c r="AD486" s="1009">
        <v>0</v>
      </c>
      <c r="AE486" s="1009">
        <v>0</v>
      </c>
      <c r="AF486" s="1009">
        <v>0</v>
      </c>
      <c r="AG486" s="1009">
        <v>0</v>
      </c>
      <c r="AH486" s="1009">
        <v>0</v>
      </c>
    </row>
    <row r="487" spans="1:34" ht="19.5" customHeight="1">
      <c r="A487" s="2391" t="s">
        <v>792</v>
      </c>
      <c r="B487" s="1007" t="s">
        <v>41</v>
      </c>
      <c r="C487" s="1370">
        <f t="shared" si="42"/>
        <v>3496.52</v>
      </c>
      <c r="D487" s="1007">
        <f>SUM('유성구 배수관'!D488:'유성구 배수관'!D509)</f>
        <v>0</v>
      </c>
      <c r="E487" s="1007">
        <f>SUM('유성구 배수관'!E488:'유성구 배수관'!E509)</f>
        <v>0</v>
      </c>
      <c r="F487" s="1007">
        <f>SUM('유성구 배수관'!F488:'유성구 배수관'!F509)</f>
        <v>0</v>
      </c>
      <c r="G487" s="1007">
        <f>SUM('유성구 배수관'!G488:'유성구 배수관'!G509)</f>
        <v>0</v>
      </c>
      <c r="H487" s="1007">
        <f>SUM('유성구 배수관'!H488:'유성구 배수관'!H509)</f>
        <v>0</v>
      </c>
      <c r="I487" s="1007">
        <f>SUM('유성구 배수관'!I488:'유성구 배수관'!I509)</f>
        <v>0</v>
      </c>
      <c r="J487" s="1007">
        <f>SUM('유성구 배수관'!J488:'유성구 배수관'!J509)</f>
        <v>0</v>
      </c>
      <c r="K487" s="1007">
        <f>SUM('유성구 배수관'!K488:'유성구 배수관'!K509)</f>
        <v>0</v>
      </c>
      <c r="L487" s="1007">
        <f>SUM('유성구 배수관'!L488:'유성구 배수관'!L509)</f>
        <v>0</v>
      </c>
      <c r="M487" s="1007">
        <f>SUM('유성구 배수관'!M488:'유성구 배수관'!M509)</f>
        <v>0</v>
      </c>
      <c r="N487" s="1007">
        <f>SUM('유성구 배수관'!N488:'유성구 배수관'!N509)</f>
        <v>0</v>
      </c>
      <c r="O487" s="1007">
        <f>SUM('유성구 배수관'!O488:'유성구 배수관'!O509)</f>
        <v>0</v>
      </c>
      <c r="P487" s="1007">
        <f>SUM('유성구 배수관'!P488:'유성구 배수관'!P509)</f>
        <v>0</v>
      </c>
      <c r="Q487" s="1007">
        <f>SUM('유성구 배수관'!Q488:'유성구 배수관'!Q509)</f>
        <v>0</v>
      </c>
      <c r="R487" s="1007">
        <f>SUM('유성구 배수관'!R488:'유성구 배수관'!R509)</f>
        <v>0</v>
      </c>
      <c r="S487" s="1007">
        <f>SUM('유성구 배수관'!S488:'유성구 배수관'!S509)</f>
        <v>0</v>
      </c>
      <c r="T487" s="1007">
        <f>SUM('유성구 배수관'!T488:'유성구 배수관'!T509)</f>
        <v>1351.44</v>
      </c>
      <c r="U487" s="1007">
        <f>SUM('유성구 배수관'!U488:'유성구 배수관'!U509)</f>
        <v>0</v>
      </c>
      <c r="V487" s="1007">
        <f>SUM('유성구 배수관'!V488:'유성구 배수관'!V509)</f>
        <v>99.76</v>
      </c>
      <c r="W487" s="1007">
        <f>SUM('유성구 배수관'!W488:'유성구 배수관'!W509)</f>
        <v>2045.32</v>
      </c>
      <c r="X487" s="1007">
        <f>SUM('유성구 배수관'!X488:'유성구 배수관'!X509)</f>
        <v>0</v>
      </c>
      <c r="Y487" s="1007">
        <f>SUM('유성구 배수관'!Y488:'유성구 배수관'!Y509)</f>
        <v>0</v>
      </c>
      <c r="Z487" s="1007">
        <f>SUM('유성구 배수관'!Z488:'유성구 배수관'!Z509)</f>
        <v>0</v>
      </c>
      <c r="AA487" s="1007">
        <f>SUM('유성구 배수관'!AA488:'유성구 배수관'!AA509)</f>
        <v>0</v>
      </c>
      <c r="AB487" s="1007">
        <f>SUM('유성구 배수관'!AB488:'유성구 배수관'!AB509)</f>
        <v>0</v>
      </c>
      <c r="AC487" s="1007">
        <f>SUM('유성구 배수관'!AC488:'유성구 배수관'!AC509)</f>
        <v>0</v>
      </c>
      <c r="AD487" s="1007">
        <f>SUM('유성구 배수관'!AD488:'유성구 배수관'!AD509)</f>
        <v>0</v>
      </c>
      <c r="AE487" s="1007">
        <f>SUM('유성구 배수관'!AE488:'유성구 배수관'!AE509)</f>
        <v>0</v>
      </c>
      <c r="AF487" s="1007">
        <f>SUM('유성구 배수관'!AF488:'유성구 배수관'!AF509)</f>
        <v>0</v>
      </c>
      <c r="AG487" s="1007">
        <f>SUM('유성구 배수관'!AG488:'유성구 배수관'!AG509)</f>
        <v>0</v>
      </c>
      <c r="AH487" s="1007">
        <f>SUM('유성구 배수관'!AH488:'유성구 배수관'!AH509)</f>
        <v>0</v>
      </c>
    </row>
    <row r="488" spans="1:34" ht="19.5" customHeight="1">
      <c r="A488" s="2391" t="s">
        <v>792</v>
      </c>
      <c r="B488" s="989" t="s">
        <v>951</v>
      </c>
      <c r="C488" s="1009">
        <f t="shared" si="42"/>
        <v>0</v>
      </c>
      <c r="D488" s="1009">
        <v>0</v>
      </c>
      <c r="E488" s="1009">
        <v>0</v>
      </c>
      <c r="F488" s="1009">
        <v>0</v>
      </c>
      <c r="G488" s="1009">
        <v>0</v>
      </c>
      <c r="H488" s="1009">
        <v>0</v>
      </c>
      <c r="I488" s="1009">
        <v>0</v>
      </c>
      <c r="J488" s="1009">
        <v>0</v>
      </c>
      <c r="K488" s="1009">
        <v>0</v>
      </c>
      <c r="L488" s="1009">
        <v>0</v>
      </c>
      <c r="M488" s="1009">
        <v>0</v>
      </c>
      <c r="N488" s="1009">
        <v>0</v>
      </c>
      <c r="O488" s="1009">
        <v>0</v>
      </c>
      <c r="P488" s="1009">
        <v>0</v>
      </c>
      <c r="Q488" s="1009">
        <v>0</v>
      </c>
      <c r="R488" s="1009">
        <v>0</v>
      </c>
      <c r="S488" s="1009">
        <v>0</v>
      </c>
      <c r="T488" s="1009">
        <v>0</v>
      </c>
      <c r="U488" s="1009">
        <v>0</v>
      </c>
      <c r="V488" s="1009">
        <v>0</v>
      </c>
      <c r="W488" s="1009">
        <v>0</v>
      </c>
      <c r="X488" s="1009">
        <v>0</v>
      </c>
      <c r="Y488" s="1009">
        <v>0</v>
      </c>
      <c r="Z488" s="1009">
        <v>0</v>
      </c>
      <c r="AA488" s="1009">
        <v>0</v>
      </c>
      <c r="AB488" s="1009">
        <v>0</v>
      </c>
      <c r="AC488" s="1009">
        <v>0</v>
      </c>
      <c r="AD488" s="1009">
        <v>0</v>
      </c>
      <c r="AE488" s="1009">
        <v>0</v>
      </c>
      <c r="AF488" s="1009">
        <v>0</v>
      </c>
      <c r="AG488" s="1009">
        <v>0</v>
      </c>
      <c r="AH488" s="1009">
        <v>0</v>
      </c>
    </row>
    <row r="489" spans="1:34" s="1707" customFormat="1" ht="32.4" customHeight="1">
      <c r="A489" s="2395"/>
      <c r="B489" s="989" t="s">
        <v>1537</v>
      </c>
      <c r="C489" s="1009">
        <f>SUM(D489:AH489)</f>
        <v>0</v>
      </c>
      <c r="D489" s="1009">
        <v>0</v>
      </c>
      <c r="E489" s="1009">
        <v>0</v>
      </c>
      <c r="F489" s="1009">
        <v>0</v>
      </c>
      <c r="G489" s="1009">
        <v>0</v>
      </c>
      <c r="H489" s="1009">
        <v>0</v>
      </c>
      <c r="I489" s="1009">
        <v>0</v>
      </c>
      <c r="J489" s="1009">
        <v>0</v>
      </c>
      <c r="K489" s="1009">
        <v>0</v>
      </c>
      <c r="L489" s="1009">
        <v>0</v>
      </c>
      <c r="M489" s="1009">
        <v>0</v>
      </c>
      <c r="N489" s="1009">
        <v>0</v>
      </c>
      <c r="O489" s="1009">
        <v>0</v>
      </c>
      <c r="P489" s="1009">
        <v>0</v>
      </c>
      <c r="Q489" s="1009">
        <v>0</v>
      </c>
      <c r="R489" s="1009">
        <v>0</v>
      </c>
      <c r="S489" s="1009">
        <v>0</v>
      </c>
      <c r="T489" s="1009">
        <v>0</v>
      </c>
      <c r="U489" s="1009">
        <v>0</v>
      </c>
      <c r="V489" s="1009">
        <v>0</v>
      </c>
      <c r="W489" s="1009">
        <v>0</v>
      </c>
      <c r="X489" s="1009">
        <v>0</v>
      </c>
      <c r="Y489" s="1009">
        <v>0</v>
      </c>
      <c r="Z489" s="1009">
        <v>0</v>
      </c>
      <c r="AA489" s="1009">
        <v>0</v>
      </c>
      <c r="AB489" s="1009">
        <v>0</v>
      </c>
      <c r="AC489" s="1009">
        <v>0</v>
      </c>
      <c r="AD489" s="1009">
        <v>0</v>
      </c>
      <c r="AE489" s="1009">
        <v>0</v>
      </c>
      <c r="AF489" s="1009">
        <v>0</v>
      </c>
      <c r="AG489" s="1009">
        <v>0</v>
      </c>
      <c r="AH489" s="1009">
        <v>0</v>
      </c>
    </row>
    <row r="490" spans="1:34" ht="30" customHeight="1">
      <c r="A490" s="2021"/>
      <c r="B490" s="989" t="s">
        <v>797</v>
      </c>
      <c r="C490" s="1009">
        <f t="shared" si="42"/>
        <v>0</v>
      </c>
      <c r="D490" s="1009">
        <v>0</v>
      </c>
      <c r="E490" s="1009">
        <v>0</v>
      </c>
      <c r="F490" s="1009">
        <v>0</v>
      </c>
      <c r="G490" s="1009">
        <v>0</v>
      </c>
      <c r="H490" s="1009">
        <v>0</v>
      </c>
      <c r="I490" s="1009">
        <v>0</v>
      </c>
      <c r="J490" s="1009">
        <v>0</v>
      </c>
      <c r="K490" s="1009">
        <v>0</v>
      </c>
      <c r="L490" s="1009">
        <v>0</v>
      </c>
      <c r="M490" s="1009">
        <v>0</v>
      </c>
      <c r="N490" s="1009">
        <v>0</v>
      </c>
      <c r="O490" s="1009">
        <v>0</v>
      </c>
      <c r="P490" s="1009">
        <v>0</v>
      </c>
      <c r="Q490" s="1009">
        <v>0</v>
      </c>
      <c r="R490" s="1009">
        <v>0</v>
      </c>
      <c r="S490" s="1009">
        <v>0</v>
      </c>
      <c r="T490" s="1009">
        <v>0</v>
      </c>
      <c r="U490" s="1009">
        <v>0</v>
      </c>
      <c r="V490" s="1009">
        <v>0</v>
      </c>
      <c r="W490" s="1009">
        <v>0</v>
      </c>
      <c r="X490" s="1009">
        <v>0</v>
      </c>
      <c r="Y490" s="1009">
        <v>0</v>
      </c>
      <c r="Z490" s="1009">
        <v>0</v>
      </c>
      <c r="AA490" s="1009">
        <v>0</v>
      </c>
      <c r="AB490" s="1009">
        <v>0</v>
      </c>
      <c r="AC490" s="1009">
        <v>0</v>
      </c>
      <c r="AD490" s="1009">
        <v>0</v>
      </c>
      <c r="AE490" s="1009">
        <v>0</v>
      </c>
      <c r="AF490" s="1009">
        <v>0</v>
      </c>
      <c r="AG490" s="1009">
        <v>0</v>
      </c>
      <c r="AH490" s="1009">
        <v>0</v>
      </c>
    </row>
    <row r="491" spans="1:34" ht="30" customHeight="1">
      <c r="A491" s="2021"/>
      <c r="B491" s="989" t="s">
        <v>798</v>
      </c>
      <c r="C491" s="1009">
        <f t="shared" si="42"/>
        <v>0</v>
      </c>
      <c r="D491" s="1009">
        <v>0</v>
      </c>
      <c r="E491" s="1009">
        <v>0</v>
      </c>
      <c r="F491" s="1009">
        <v>0</v>
      </c>
      <c r="G491" s="1009">
        <v>0</v>
      </c>
      <c r="H491" s="1009">
        <v>0</v>
      </c>
      <c r="I491" s="1009">
        <v>0</v>
      </c>
      <c r="J491" s="1009">
        <v>0</v>
      </c>
      <c r="K491" s="1009">
        <v>0</v>
      </c>
      <c r="L491" s="1009">
        <v>0</v>
      </c>
      <c r="M491" s="1009">
        <v>0</v>
      </c>
      <c r="N491" s="1009">
        <v>0</v>
      </c>
      <c r="O491" s="1009">
        <v>0</v>
      </c>
      <c r="P491" s="1009">
        <v>0</v>
      </c>
      <c r="Q491" s="1009">
        <v>0</v>
      </c>
      <c r="R491" s="1009">
        <v>0</v>
      </c>
      <c r="S491" s="1009">
        <v>0</v>
      </c>
      <c r="T491" s="1009">
        <v>0</v>
      </c>
      <c r="U491" s="1009">
        <v>0</v>
      </c>
      <c r="V491" s="1009">
        <v>0</v>
      </c>
      <c r="W491" s="1009">
        <v>0</v>
      </c>
      <c r="X491" s="1009">
        <v>0</v>
      </c>
      <c r="Y491" s="1009">
        <v>0</v>
      </c>
      <c r="Z491" s="1009">
        <v>0</v>
      </c>
      <c r="AA491" s="1009">
        <v>0</v>
      </c>
      <c r="AB491" s="1009">
        <v>0</v>
      </c>
      <c r="AC491" s="1009">
        <v>0</v>
      </c>
      <c r="AD491" s="1009">
        <v>0</v>
      </c>
      <c r="AE491" s="1009">
        <v>0</v>
      </c>
      <c r="AF491" s="1009">
        <v>0</v>
      </c>
      <c r="AG491" s="1009">
        <v>0</v>
      </c>
      <c r="AH491" s="1009">
        <v>0</v>
      </c>
    </row>
    <row r="492" spans="1:34" ht="30" customHeight="1">
      <c r="A492" s="2021"/>
      <c r="B492" s="989" t="s">
        <v>780</v>
      </c>
      <c r="C492" s="1009">
        <f t="shared" si="42"/>
        <v>0</v>
      </c>
      <c r="D492" s="1009">
        <v>0</v>
      </c>
      <c r="E492" s="1009">
        <v>0</v>
      </c>
      <c r="F492" s="1009">
        <v>0</v>
      </c>
      <c r="G492" s="1009">
        <v>0</v>
      </c>
      <c r="H492" s="1009">
        <v>0</v>
      </c>
      <c r="I492" s="1009">
        <v>0</v>
      </c>
      <c r="J492" s="1009">
        <v>0</v>
      </c>
      <c r="K492" s="1009">
        <v>0</v>
      </c>
      <c r="L492" s="1009">
        <v>0</v>
      </c>
      <c r="M492" s="1009">
        <v>0</v>
      </c>
      <c r="N492" s="1009">
        <v>0</v>
      </c>
      <c r="O492" s="1009">
        <v>0</v>
      </c>
      <c r="P492" s="1009">
        <v>0</v>
      </c>
      <c r="Q492" s="1009">
        <v>0</v>
      </c>
      <c r="R492" s="1009">
        <v>0</v>
      </c>
      <c r="S492" s="1009">
        <v>0</v>
      </c>
      <c r="T492" s="1009">
        <v>0</v>
      </c>
      <c r="U492" s="1009">
        <v>0</v>
      </c>
      <c r="V492" s="1009">
        <v>0</v>
      </c>
      <c r="W492" s="1009">
        <v>0</v>
      </c>
      <c r="X492" s="1009">
        <v>0</v>
      </c>
      <c r="Y492" s="1009">
        <v>0</v>
      </c>
      <c r="Z492" s="1009">
        <v>0</v>
      </c>
      <c r="AA492" s="1009">
        <v>0</v>
      </c>
      <c r="AB492" s="1009">
        <v>0</v>
      </c>
      <c r="AC492" s="1009">
        <v>0</v>
      </c>
      <c r="AD492" s="1009">
        <v>0</v>
      </c>
      <c r="AE492" s="1009">
        <v>0</v>
      </c>
      <c r="AF492" s="1009">
        <v>0</v>
      </c>
      <c r="AG492" s="1009">
        <v>0</v>
      </c>
      <c r="AH492" s="1009">
        <v>0</v>
      </c>
    </row>
    <row r="493" spans="1:34" ht="30" customHeight="1">
      <c r="A493" s="2021"/>
      <c r="B493" s="991" t="s">
        <v>781</v>
      </c>
      <c r="C493" s="1009">
        <f t="shared" si="42"/>
        <v>0</v>
      </c>
      <c r="D493" s="1009">
        <v>0</v>
      </c>
      <c r="E493" s="1009">
        <v>0</v>
      </c>
      <c r="F493" s="1009">
        <v>0</v>
      </c>
      <c r="G493" s="1009">
        <v>0</v>
      </c>
      <c r="H493" s="1009">
        <v>0</v>
      </c>
      <c r="I493" s="1009">
        <v>0</v>
      </c>
      <c r="J493" s="1009">
        <v>0</v>
      </c>
      <c r="K493" s="1009">
        <v>0</v>
      </c>
      <c r="L493" s="1009">
        <v>0</v>
      </c>
      <c r="M493" s="1009">
        <v>0</v>
      </c>
      <c r="N493" s="1009">
        <v>0</v>
      </c>
      <c r="O493" s="1009">
        <v>0</v>
      </c>
      <c r="P493" s="1009">
        <v>0</v>
      </c>
      <c r="Q493" s="1009">
        <v>0</v>
      </c>
      <c r="R493" s="1009">
        <v>0</v>
      </c>
      <c r="S493" s="1009">
        <v>0</v>
      </c>
      <c r="T493" s="1009">
        <v>0</v>
      </c>
      <c r="U493" s="1009">
        <v>0</v>
      </c>
      <c r="V493" s="1009">
        <v>0</v>
      </c>
      <c r="W493" s="1009">
        <v>0</v>
      </c>
      <c r="X493" s="1009">
        <v>0</v>
      </c>
      <c r="Y493" s="1009">
        <v>0</v>
      </c>
      <c r="Z493" s="1009">
        <v>0</v>
      </c>
      <c r="AA493" s="1009">
        <v>0</v>
      </c>
      <c r="AB493" s="1009">
        <v>0</v>
      </c>
      <c r="AC493" s="1009">
        <v>0</v>
      </c>
      <c r="AD493" s="1009">
        <v>0</v>
      </c>
      <c r="AE493" s="1009">
        <v>0</v>
      </c>
      <c r="AF493" s="1009">
        <v>0</v>
      </c>
      <c r="AG493" s="1009">
        <v>0</v>
      </c>
      <c r="AH493" s="1009">
        <v>0</v>
      </c>
    </row>
    <row r="494" spans="1:34" ht="30" customHeight="1">
      <c r="A494" s="2021"/>
      <c r="B494" s="991" t="s">
        <v>786</v>
      </c>
      <c r="C494" s="1009">
        <f t="shared" si="42"/>
        <v>0</v>
      </c>
      <c r="D494" s="1009">
        <v>0</v>
      </c>
      <c r="E494" s="1009">
        <v>0</v>
      </c>
      <c r="F494" s="1009">
        <v>0</v>
      </c>
      <c r="G494" s="1009">
        <v>0</v>
      </c>
      <c r="H494" s="1009">
        <v>0</v>
      </c>
      <c r="I494" s="1009">
        <v>0</v>
      </c>
      <c r="J494" s="1009">
        <v>0</v>
      </c>
      <c r="K494" s="1009">
        <v>0</v>
      </c>
      <c r="L494" s="1009">
        <v>0</v>
      </c>
      <c r="M494" s="1009">
        <v>0</v>
      </c>
      <c r="N494" s="1009">
        <v>0</v>
      </c>
      <c r="O494" s="1009">
        <v>0</v>
      </c>
      <c r="P494" s="1009">
        <v>0</v>
      </c>
      <c r="Q494" s="1009">
        <v>0</v>
      </c>
      <c r="R494" s="1009">
        <v>0</v>
      </c>
      <c r="S494" s="1009">
        <v>0</v>
      </c>
      <c r="T494" s="1009">
        <v>0</v>
      </c>
      <c r="U494" s="1009">
        <v>0</v>
      </c>
      <c r="V494" s="1009">
        <v>0</v>
      </c>
      <c r="W494" s="1009">
        <v>0</v>
      </c>
      <c r="X494" s="1009">
        <v>0</v>
      </c>
      <c r="Y494" s="1009">
        <v>0</v>
      </c>
      <c r="Z494" s="1009">
        <v>0</v>
      </c>
      <c r="AA494" s="1009">
        <v>0</v>
      </c>
      <c r="AB494" s="1009">
        <v>0</v>
      </c>
      <c r="AC494" s="1009">
        <v>0</v>
      </c>
      <c r="AD494" s="1009">
        <v>0</v>
      </c>
      <c r="AE494" s="1009">
        <v>0</v>
      </c>
      <c r="AF494" s="1009">
        <v>0</v>
      </c>
      <c r="AG494" s="1009">
        <v>0</v>
      </c>
      <c r="AH494" s="1009">
        <v>0</v>
      </c>
    </row>
    <row r="495" spans="1:34" ht="30" customHeight="1">
      <c r="A495" s="2021"/>
      <c r="B495" s="991" t="s">
        <v>799</v>
      </c>
      <c r="C495" s="1009">
        <f t="shared" si="42"/>
        <v>0</v>
      </c>
      <c r="D495" s="1009">
        <v>0</v>
      </c>
      <c r="E495" s="1009">
        <v>0</v>
      </c>
      <c r="F495" s="1009">
        <v>0</v>
      </c>
      <c r="G495" s="1009">
        <v>0</v>
      </c>
      <c r="H495" s="1009">
        <v>0</v>
      </c>
      <c r="I495" s="1009">
        <v>0</v>
      </c>
      <c r="J495" s="1009">
        <v>0</v>
      </c>
      <c r="K495" s="1009">
        <v>0</v>
      </c>
      <c r="L495" s="1009">
        <v>0</v>
      </c>
      <c r="M495" s="1009">
        <v>0</v>
      </c>
      <c r="N495" s="1009">
        <v>0</v>
      </c>
      <c r="O495" s="1009">
        <v>0</v>
      </c>
      <c r="P495" s="1009">
        <v>0</v>
      </c>
      <c r="Q495" s="1009">
        <v>0</v>
      </c>
      <c r="R495" s="1009">
        <v>0</v>
      </c>
      <c r="S495" s="1009">
        <v>0</v>
      </c>
      <c r="T495" s="1009">
        <v>0</v>
      </c>
      <c r="U495" s="1009">
        <v>0</v>
      </c>
      <c r="V495" s="1009">
        <v>0</v>
      </c>
      <c r="W495" s="1009">
        <v>0</v>
      </c>
      <c r="X495" s="1009">
        <v>0</v>
      </c>
      <c r="Y495" s="1009">
        <v>0</v>
      </c>
      <c r="Z495" s="1009">
        <v>0</v>
      </c>
      <c r="AA495" s="1009">
        <v>0</v>
      </c>
      <c r="AB495" s="1009">
        <v>0</v>
      </c>
      <c r="AC495" s="1009">
        <v>0</v>
      </c>
      <c r="AD495" s="1009">
        <v>0</v>
      </c>
      <c r="AE495" s="1009">
        <v>0</v>
      </c>
      <c r="AF495" s="1009">
        <v>0</v>
      </c>
      <c r="AG495" s="1009">
        <v>0</v>
      </c>
      <c r="AH495" s="1009">
        <v>0</v>
      </c>
    </row>
    <row r="496" spans="1:34" ht="30" customHeight="1">
      <c r="A496" s="2021"/>
      <c r="B496" s="991" t="s">
        <v>787</v>
      </c>
      <c r="C496" s="1009">
        <f t="shared" si="42"/>
        <v>3496.52</v>
      </c>
      <c r="D496" s="1009">
        <v>0</v>
      </c>
      <c r="E496" s="1372"/>
      <c r="F496" s="1372"/>
      <c r="G496" s="1372"/>
      <c r="H496" s="1372"/>
      <c r="I496" s="1372"/>
      <c r="J496" s="1372"/>
      <c r="K496" s="1372"/>
      <c r="L496" s="1372"/>
      <c r="M496" s="1372"/>
      <c r="N496" s="1372"/>
      <c r="O496" s="1372"/>
      <c r="P496" s="1372"/>
      <c r="Q496" s="1372"/>
      <c r="R496" s="1372"/>
      <c r="S496" s="1372"/>
      <c r="T496" s="1372">
        <v>1351.44</v>
      </c>
      <c r="U496" s="1372"/>
      <c r="V496" s="1372">
        <v>99.76</v>
      </c>
      <c r="W496" s="1372">
        <v>2045.32</v>
      </c>
      <c r="X496" s="1372"/>
      <c r="Y496" s="1009">
        <v>0</v>
      </c>
      <c r="Z496" s="1009">
        <v>0</v>
      </c>
      <c r="AA496" s="1009">
        <v>0</v>
      </c>
      <c r="AB496" s="1009">
        <v>0</v>
      </c>
      <c r="AC496" s="1009">
        <v>0</v>
      </c>
      <c r="AD496" s="1009">
        <v>0</v>
      </c>
      <c r="AE496" s="1009">
        <v>0</v>
      </c>
      <c r="AF496" s="1009">
        <v>0</v>
      </c>
      <c r="AG496" s="1009">
        <v>0</v>
      </c>
      <c r="AH496" s="1009">
        <v>0</v>
      </c>
    </row>
    <row r="497" spans="1:34" s="1710" customFormat="1" ht="30" customHeight="1">
      <c r="A497" s="2021"/>
      <c r="B497" s="991" t="s">
        <v>1533</v>
      </c>
      <c r="C497" s="1009">
        <f>SUM(D497:AH497)</f>
        <v>0</v>
      </c>
      <c r="D497" s="1009">
        <v>0</v>
      </c>
      <c r="E497" s="1009">
        <v>0</v>
      </c>
      <c r="F497" s="1009">
        <v>0</v>
      </c>
      <c r="G497" s="1009">
        <v>0</v>
      </c>
      <c r="H497" s="1009">
        <v>0</v>
      </c>
      <c r="I497" s="1009">
        <v>0</v>
      </c>
      <c r="J497" s="1009">
        <v>0</v>
      </c>
      <c r="K497" s="1009">
        <v>0</v>
      </c>
      <c r="L497" s="1009">
        <v>0</v>
      </c>
      <c r="M497" s="1009">
        <v>0</v>
      </c>
      <c r="N497" s="1009">
        <v>0</v>
      </c>
      <c r="O497" s="1009">
        <v>0</v>
      </c>
      <c r="P497" s="1009">
        <v>0</v>
      </c>
      <c r="Q497" s="1009">
        <v>0</v>
      </c>
      <c r="R497" s="1009">
        <v>0</v>
      </c>
      <c r="S497" s="1009">
        <v>0</v>
      </c>
      <c r="T497" s="1009">
        <v>0</v>
      </c>
      <c r="U497" s="1009">
        <v>0</v>
      </c>
      <c r="V497" s="1009">
        <v>0</v>
      </c>
      <c r="W497" s="1009">
        <v>0</v>
      </c>
      <c r="X497" s="1009">
        <v>0</v>
      </c>
      <c r="Y497" s="1009">
        <v>0</v>
      </c>
      <c r="Z497" s="1009">
        <v>0</v>
      </c>
      <c r="AA497" s="1009">
        <v>0</v>
      </c>
      <c r="AB497" s="1009">
        <v>0</v>
      </c>
      <c r="AC497" s="1009">
        <v>0</v>
      </c>
      <c r="AD497" s="1009">
        <v>0</v>
      </c>
      <c r="AE497" s="1009">
        <v>0</v>
      </c>
      <c r="AF497" s="1009">
        <v>0</v>
      </c>
      <c r="AG497" s="1009">
        <v>0</v>
      </c>
      <c r="AH497" s="1009">
        <v>0</v>
      </c>
    </row>
    <row r="498" spans="1:34" ht="30" customHeight="1">
      <c r="A498" s="2021"/>
      <c r="B498" s="991" t="s">
        <v>800</v>
      </c>
      <c r="C498" s="1009">
        <f t="shared" si="42"/>
        <v>0</v>
      </c>
      <c r="D498" s="1009">
        <v>0</v>
      </c>
      <c r="E498" s="1009">
        <v>0</v>
      </c>
      <c r="F498" s="1009">
        <v>0</v>
      </c>
      <c r="G498" s="1009">
        <v>0</v>
      </c>
      <c r="H498" s="1009">
        <v>0</v>
      </c>
      <c r="I498" s="1009">
        <v>0</v>
      </c>
      <c r="J498" s="1009">
        <v>0</v>
      </c>
      <c r="K498" s="1009">
        <v>0</v>
      </c>
      <c r="L498" s="1009">
        <v>0</v>
      </c>
      <c r="M498" s="1009">
        <v>0</v>
      </c>
      <c r="N498" s="1009">
        <v>0</v>
      </c>
      <c r="O498" s="1009">
        <v>0</v>
      </c>
      <c r="P498" s="1009">
        <v>0</v>
      </c>
      <c r="Q498" s="1009">
        <v>0</v>
      </c>
      <c r="R498" s="1009">
        <v>0</v>
      </c>
      <c r="S498" s="1009">
        <v>0</v>
      </c>
      <c r="T498" s="1009">
        <v>0</v>
      </c>
      <c r="U498" s="1009">
        <v>0</v>
      </c>
      <c r="V498" s="1009">
        <v>0</v>
      </c>
      <c r="W498" s="1009">
        <v>0</v>
      </c>
      <c r="X498" s="1009">
        <v>0</v>
      </c>
      <c r="Y498" s="1009">
        <v>0</v>
      </c>
      <c r="Z498" s="1009">
        <v>0</v>
      </c>
      <c r="AA498" s="1009">
        <v>0</v>
      </c>
      <c r="AB498" s="1009">
        <v>0</v>
      </c>
      <c r="AC498" s="1009">
        <v>0</v>
      </c>
      <c r="AD498" s="1009">
        <v>0</v>
      </c>
      <c r="AE498" s="1009">
        <v>0</v>
      </c>
      <c r="AF498" s="1009">
        <v>0</v>
      </c>
      <c r="AG498" s="1009">
        <v>0</v>
      </c>
      <c r="AH498" s="1009">
        <v>0</v>
      </c>
    </row>
    <row r="499" spans="1:34" s="1710" customFormat="1" ht="30" customHeight="1">
      <c r="A499" s="2021"/>
      <c r="B499" s="989" t="s">
        <v>1535</v>
      </c>
      <c r="C499" s="1009">
        <f t="shared" ref="C499" si="47">SUM(D499:AH499)</f>
        <v>0</v>
      </c>
      <c r="D499" s="1009">
        <v>0</v>
      </c>
      <c r="E499" s="1009">
        <v>0</v>
      </c>
      <c r="F499" s="1009">
        <v>0</v>
      </c>
      <c r="G499" s="1009">
        <v>0</v>
      </c>
      <c r="H499" s="1009">
        <v>0</v>
      </c>
      <c r="I499" s="1009">
        <v>0</v>
      </c>
      <c r="J499" s="1009">
        <v>0</v>
      </c>
      <c r="K499" s="1009">
        <v>0</v>
      </c>
      <c r="L499" s="1009">
        <v>0</v>
      </c>
      <c r="M499" s="1009">
        <v>0</v>
      </c>
      <c r="N499" s="1009">
        <v>0</v>
      </c>
      <c r="O499" s="1009">
        <v>0</v>
      </c>
      <c r="P499" s="1009">
        <v>0</v>
      </c>
      <c r="Q499" s="1009">
        <v>0</v>
      </c>
      <c r="R499" s="1009">
        <v>0</v>
      </c>
      <c r="S499" s="1009">
        <v>0</v>
      </c>
      <c r="T499" s="1009">
        <v>0</v>
      </c>
      <c r="U499" s="1009">
        <v>0</v>
      </c>
      <c r="V499" s="1009">
        <v>0</v>
      </c>
      <c r="W499" s="1009">
        <v>0</v>
      </c>
      <c r="X499" s="1009">
        <v>0</v>
      </c>
      <c r="Y499" s="1009">
        <v>0</v>
      </c>
      <c r="Z499" s="1009">
        <v>0</v>
      </c>
      <c r="AA499" s="1009">
        <v>0</v>
      </c>
      <c r="AB499" s="1009">
        <v>0</v>
      </c>
      <c r="AC499" s="1009">
        <v>0</v>
      </c>
      <c r="AD499" s="1009">
        <v>0</v>
      </c>
      <c r="AE499" s="1009">
        <v>0</v>
      </c>
      <c r="AF499" s="1009">
        <v>0</v>
      </c>
      <c r="AG499" s="1009">
        <v>0</v>
      </c>
      <c r="AH499" s="1009">
        <v>0</v>
      </c>
    </row>
    <row r="500" spans="1:34" ht="30" customHeight="1">
      <c r="A500" s="2021"/>
      <c r="B500" s="995" t="s">
        <v>802</v>
      </c>
      <c r="C500" s="1009">
        <f t="shared" si="42"/>
        <v>0</v>
      </c>
      <c r="D500" s="1009">
        <v>0</v>
      </c>
      <c r="E500" s="1009">
        <v>0</v>
      </c>
      <c r="F500" s="1009">
        <v>0</v>
      </c>
      <c r="G500" s="1009">
        <v>0</v>
      </c>
      <c r="H500" s="1009">
        <v>0</v>
      </c>
      <c r="I500" s="1009">
        <v>0</v>
      </c>
      <c r="J500" s="1009">
        <v>0</v>
      </c>
      <c r="K500" s="1009">
        <v>0</v>
      </c>
      <c r="L500" s="1009">
        <v>0</v>
      </c>
      <c r="M500" s="1009">
        <v>0</v>
      </c>
      <c r="N500" s="1009">
        <v>0</v>
      </c>
      <c r="O500" s="1009">
        <v>0</v>
      </c>
      <c r="P500" s="1009">
        <v>0</v>
      </c>
      <c r="Q500" s="1009">
        <v>0</v>
      </c>
      <c r="R500" s="1009">
        <v>0</v>
      </c>
      <c r="S500" s="1009">
        <v>0</v>
      </c>
      <c r="T500" s="1009">
        <v>0</v>
      </c>
      <c r="U500" s="1009">
        <v>0</v>
      </c>
      <c r="V500" s="1009">
        <v>0</v>
      </c>
      <c r="W500" s="1009">
        <v>0</v>
      </c>
      <c r="X500" s="1009">
        <v>0</v>
      </c>
      <c r="Y500" s="1009">
        <v>0</v>
      </c>
      <c r="Z500" s="1009">
        <v>0</v>
      </c>
      <c r="AA500" s="1009">
        <v>0</v>
      </c>
      <c r="AB500" s="1009">
        <v>0</v>
      </c>
      <c r="AC500" s="1009">
        <v>0</v>
      </c>
      <c r="AD500" s="1009">
        <v>0</v>
      </c>
      <c r="AE500" s="1009">
        <v>0</v>
      </c>
      <c r="AF500" s="1009">
        <v>0</v>
      </c>
      <c r="AG500" s="1009">
        <v>0</v>
      </c>
      <c r="AH500" s="1009">
        <v>0</v>
      </c>
    </row>
    <row r="501" spans="1:34" ht="30" customHeight="1">
      <c r="A501" s="2021"/>
      <c r="B501" s="995" t="s">
        <v>803</v>
      </c>
      <c r="C501" s="1009">
        <f t="shared" si="42"/>
        <v>0</v>
      </c>
      <c r="D501" s="1009">
        <v>0</v>
      </c>
      <c r="E501" s="1009">
        <v>0</v>
      </c>
      <c r="F501" s="1009">
        <v>0</v>
      </c>
      <c r="G501" s="1009">
        <v>0</v>
      </c>
      <c r="H501" s="1009">
        <v>0</v>
      </c>
      <c r="I501" s="1009">
        <v>0</v>
      </c>
      <c r="J501" s="1009">
        <v>0</v>
      </c>
      <c r="K501" s="1009">
        <v>0</v>
      </c>
      <c r="L501" s="1009">
        <v>0</v>
      </c>
      <c r="M501" s="1009">
        <v>0</v>
      </c>
      <c r="N501" s="1009">
        <v>0</v>
      </c>
      <c r="O501" s="1009">
        <v>0</v>
      </c>
      <c r="P501" s="1009">
        <v>0</v>
      </c>
      <c r="Q501" s="1009">
        <v>0</v>
      </c>
      <c r="R501" s="1009">
        <v>0</v>
      </c>
      <c r="S501" s="1009">
        <v>0</v>
      </c>
      <c r="T501" s="1009">
        <v>0</v>
      </c>
      <c r="U501" s="1009">
        <v>0</v>
      </c>
      <c r="V501" s="1009">
        <v>0</v>
      </c>
      <c r="W501" s="1009">
        <v>0</v>
      </c>
      <c r="X501" s="1009">
        <v>0</v>
      </c>
      <c r="Y501" s="1009">
        <v>0</v>
      </c>
      <c r="Z501" s="1009">
        <v>0</v>
      </c>
      <c r="AA501" s="1009">
        <v>0</v>
      </c>
      <c r="AB501" s="1009">
        <v>0</v>
      </c>
      <c r="AC501" s="1009">
        <v>0</v>
      </c>
      <c r="AD501" s="1009">
        <v>0</v>
      </c>
      <c r="AE501" s="1009">
        <v>0</v>
      </c>
      <c r="AF501" s="1009">
        <v>0</v>
      </c>
      <c r="AG501" s="1009">
        <v>0</v>
      </c>
      <c r="AH501" s="1009">
        <v>0</v>
      </c>
    </row>
    <row r="502" spans="1:34" ht="30" customHeight="1">
      <c r="A502" s="2021"/>
      <c r="B502" s="1011" t="s">
        <v>804</v>
      </c>
      <c r="C502" s="1009">
        <f t="shared" si="42"/>
        <v>0</v>
      </c>
      <c r="D502" s="1009">
        <v>0</v>
      </c>
      <c r="E502" s="1009">
        <v>0</v>
      </c>
      <c r="F502" s="1009">
        <v>0</v>
      </c>
      <c r="G502" s="1009">
        <v>0</v>
      </c>
      <c r="H502" s="1009">
        <v>0</v>
      </c>
      <c r="I502" s="1009">
        <v>0</v>
      </c>
      <c r="J502" s="1009">
        <v>0</v>
      </c>
      <c r="K502" s="1009">
        <v>0</v>
      </c>
      <c r="L502" s="1009">
        <v>0</v>
      </c>
      <c r="M502" s="1009">
        <v>0</v>
      </c>
      <c r="N502" s="1009">
        <v>0</v>
      </c>
      <c r="O502" s="1009">
        <v>0</v>
      </c>
      <c r="P502" s="1009">
        <v>0</v>
      </c>
      <c r="Q502" s="1009">
        <v>0</v>
      </c>
      <c r="R502" s="1009">
        <v>0</v>
      </c>
      <c r="S502" s="1009">
        <v>0</v>
      </c>
      <c r="T502" s="1009">
        <v>0</v>
      </c>
      <c r="U502" s="1009">
        <v>0</v>
      </c>
      <c r="V502" s="1009">
        <v>0</v>
      </c>
      <c r="W502" s="1009">
        <v>0</v>
      </c>
      <c r="X502" s="1009">
        <v>0</v>
      </c>
      <c r="Y502" s="1009">
        <v>0</v>
      </c>
      <c r="Z502" s="1009">
        <v>0</v>
      </c>
      <c r="AA502" s="1009">
        <v>0</v>
      </c>
      <c r="AB502" s="1009">
        <v>0</v>
      </c>
      <c r="AC502" s="1009">
        <v>0</v>
      </c>
      <c r="AD502" s="1009">
        <v>0</v>
      </c>
      <c r="AE502" s="1009">
        <v>0</v>
      </c>
      <c r="AF502" s="1009">
        <v>0</v>
      </c>
      <c r="AG502" s="1009">
        <v>0</v>
      </c>
      <c r="AH502" s="1009">
        <v>0</v>
      </c>
    </row>
    <row r="503" spans="1:34" ht="30" customHeight="1">
      <c r="A503" s="2021"/>
      <c r="B503" s="1011" t="s">
        <v>805</v>
      </c>
      <c r="C503" s="1009">
        <f t="shared" si="42"/>
        <v>0</v>
      </c>
      <c r="D503" s="1009">
        <v>0</v>
      </c>
      <c r="E503" s="1009">
        <v>0</v>
      </c>
      <c r="F503" s="1009">
        <v>0</v>
      </c>
      <c r="G503" s="1009">
        <v>0</v>
      </c>
      <c r="H503" s="1009">
        <v>0</v>
      </c>
      <c r="I503" s="1009">
        <v>0</v>
      </c>
      <c r="J503" s="1009">
        <v>0</v>
      </c>
      <c r="K503" s="1009">
        <v>0</v>
      </c>
      <c r="L503" s="1009">
        <v>0</v>
      </c>
      <c r="M503" s="1009">
        <v>0</v>
      </c>
      <c r="N503" s="1009">
        <v>0</v>
      </c>
      <c r="O503" s="1009">
        <v>0</v>
      </c>
      <c r="P503" s="1009">
        <v>0</v>
      </c>
      <c r="Q503" s="1009">
        <v>0</v>
      </c>
      <c r="R503" s="1009">
        <v>0</v>
      </c>
      <c r="S503" s="1009">
        <v>0</v>
      </c>
      <c r="T503" s="1009">
        <v>0</v>
      </c>
      <c r="U503" s="1009">
        <v>0</v>
      </c>
      <c r="V503" s="1009">
        <v>0</v>
      </c>
      <c r="W503" s="1009">
        <v>0</v>
      </c>
      <c r="X503" s="1009">
        <v>0</v>
      </c>
      <c r="Y503" s="1009">
        <v>0</v>
      </c>
      <c r="Z503" s="1009">
        <v>0</v>
      </c>
      <c r="AA503" s="1009">
        <v>0</v>
      </c>
      <c r="AB503" s="1009">
        <v>0</v>
      </c>
      <c r="AC503" s="1009">
        <v>0</v>
      </c>
      <c r="AD503" s="1009">
        <v>0</v>
      </c>
      <c r="AE503" s="1009">
        <v>0</v>
      </c>
      <c r="AF503" s="1009">
        <v>0</v>
      </c>
      <c r="AG503" s="1009">
        <v>0</v>
      </c>
      <c r="AH503" s="1009">
        <v>0</v>
      </c>
    </row>
    <row r="504" spans="1:34" s="1710" customFormat="1" ht="30" customHeight="1">
      <c r="A504" s="2021"/>
      <c r="B504" s="1011" t="s">
        <v>1536</v>
      </c>
      <c r="C504" s="1009">
        <f t="shared" ref="C504" si="48">SUM(D504:AH504)</f>
        <v>0</v>
      </c>
      <c r="D504" s="1009">
        <v>0</v>
      </c>
      <c r="E504" s="1009">
        <v>0</v>
      </c>
      <c r="F504" s="1009">
        <v>0</v>
      </c>
      <c r="G504" s="1009">
        <v>0</v>
      </c>
      <c r="H504" s="1009">
        <v>0</v>
      </c>
      <c r="I504" s="1009">
        <v>0</v>
      </c>
      <c r="J504" s="1009">
        <v>0</v>
      </c>
      <c r="K504" s="1009">
        <v>0</v>
      </c>
      <c r="L504" s="1009">
        <v>0</v>
      </c>
      <c r="M504" s="1009">
        <v>0</v>
      </c>
      <c r="N504" s="1009">
        <v>0</v>
      </c>
      <c r="O504" s="1009">
        <v>0</v>
      </c>
      <c r="P504" s="1009">
        <v>0</v>
      </c>
      <c r="Q504" s="1009">
        <v>0</v>
      </c>
      <c r="R504" s="1009">
        <v>0</v>
      </c>
      <c r="S504" s="1009">
        <v>0</v>
      </c>
      <c r="T504" s="1009">
        <v>0</v>
      </c>
      <c r="U504" s="1009">
        <v>0</v>
      </c>
      <c r="V504" s="1009">
        <v>0</v>
      </c>
      <c r="W504" s="1009">
        <v>0</v>
      </c>
      <c r="X504" s="1009">
        <v>0</v>
      </c>
      <c r="Y504" s="1009">
        <v>0</v>
      </c>
      <c r="Z504" s="1009">
        <v>0</v>
      </c>
      <c r="AA504" s="1009">
        <v>0</v>
      </c>
      <c r="AB504" s="1009">
        <v>0</v>
      </c>
      <c r="AC504" s="1009">
        <v>0</v>
      </c>
      <c r="AD504" s="1009">
        <v>0</v>
      </c>
      <c r="AE504" s="1009">
        <v>0</v>
      </c>
      <c r="AF504" s="1009">
        <v>0</v>
      </c>
      <c r="AG504" s="1009">
        <v>0</v>
      </c>
      <c r="AH504" s="1009">
        <v>0</v>
      </c>
    </row>
    <row r="505" spans="1:34" ht="30" customHeight="1">
      <c r="A505" s="2021"/>
      <c r="B505" s="995" t="s">
        <v>807</v>
      </c>
      <c r="C505" s="1009">
        <f t="shared" si="42"/>
        <v>0</v>
      </c>
      <c r="D505" s="1009">
        <v>0</v>
      </c>
      <c r="E505" s="1009">
        <v>0</v>
      </c>
      <c r="F505" s="1009">
        <v>0</v>
      </c>
      <c r="G505" s="1009">
        <v>0</v>
      </c>
      <c r="H505" s="1009">
        <v>0</v>
      </c>
      <c r="I505" s="1009">
        <v>0</v>
      </c>
      <c r="J505" s="1009">
        <v>0</v>
      </c>
      <c r="K505" s="1009">
        <v>0</v>
      </c>
      <c r="L505" s="1009">
        <v>0</v>
      </c>
      <c r="M505" s="1009">
        <v>0</v>
      </c>
      <c r="N505" s="1009">
        <v>0</v>
      </c>
      <c r="O505" s="1009">
        <v>0</v>
      </c>
      <c r="P505" s="1009">
        <v>0</v>
      </c>
      <c r="Q505" s="1009">
        <v>0</v>
      </c>
      <c r="R505" s="1009">
        <v>0</v>
      </c>
      <c r="S505" s="1009">
        <v>0</v>
      </c>
      <c r="T505" s="1009">
        <v>0</v>
      </c>
      <c r="U505" s="1009">
        <v>0</v>
      </c>
      <c r="V505" s="1009">
        <v>0</v>
      </c>
      <c r="W505" s="1009">
        <v>0</v>
      </c>
      <c r="X505" s="1009">
        <v>0</v>
      </c>
      <c r="Y505" s="1009">
        <v>0</v>
      </c>
      <c r="Z505" s="1009">
        <v>0</v>
      </c>
      <c r="AA505" s="1009">
        <v>0</v>
      </c>
      <c r="AB505" s="1009">
        <v>0</v>
      </c>
      <c r="AC505" s="1009">
        <v>0</v>
      </c>
      <c r="AD505" s="1009">
        <v>0</v>
      </c>
      <c r="AE505" s="1009">
        <v>0</v>
      </c>
      <c r="AF505" s="1009">
        <v>0</v>
      </c>
      <c r="AG505" s="1009">
        <v>0</v>
      </c>
      <c r="AH505" s="1009">
        <v>0</v>
      </c>
    </row>
    <row r="506" spans="1:34" ht="30" customHeight="1">
      <c r="A506" s="2021"/>
      <c r="B506" s="991" t="s">
        <v>808</v>
      </c>
      <c r="C506" s="1009">
        <f t="shared" si="42"/>
        <v>0</v>
      </c>
      <c r="D506" s="1009">
        <v>0</v>
      </c>
      <c r="E506" s="1009">
        <v>0</v>
      </c>
      <c r="F506" s="1009">
        <v>0</v>
      </c>
      <c r="G506" s="1009">
        <v>0</v>
      </c>
      <c r="H506" s="1009">
        <v>0</v>
      </c>
      <c r="I506" s="1009">
        <v>0</v>
      </c>
      <c r="J506" s="1009">
        <v>0</v>
      </c>
      <c r="K506" s="1009">
        <v>0</v>
      </c>
      <c r="L506" s="1009">
        <v>0</v>
      </c>
      <c r="M506" s="1009">
        <v>0</v>
      </c>
      <c r="N506" s="1009">
        <v>0</v>
      </c>
      <c r="O506" s="1009">
        <v>0</v>
      </c>
      <c r="P506" s="1009">
        <v>0</v>
      </c>
      <c r="Q506" s="1009">
        <v>0</v>
      </c>
      <c r="R506" s="1009">
        <v>0</v>
      </c>
      <c r="S506" s="1009">
        <v>0</v>
      </c>
      <c r="T506" s="1009">
        <v>0</v>
      </c>
      <c r="U506" s="1009">
        <v>0</v>
      </c>
      <c r="V506" s="1009">
        <v>0</v>
      </c>
      <c r="W506" s="1009">
        <v>0</v>
      </c>
      <c r="X506" s="1009">
        <v>0</v>
      </c>
      <c r="Y506" s="1009">
        <v>0</v>
      </c>
      <c r="Z506" s="1009">
        <v>0</v>
      </c>
      <c r="AA506" s="1009">
        <v>0</v>
      </c>
      <c r="AB506" s="1009">
        <v>0</v>
      </c>
      <c r="AC506" s="1009">
        <v>0</v>
      </c>
      <c r="AD506" s="1009">
        <v>0</v>
      </c>
      <c r="AE506" s="1009">
        <v>0</v>
      </c>
      <c r="AF506" s="1009">
        <v>0</v>
      </c>
      <c r="AG506" s="1009">
        <v>0</v>
      </c>
      <c r="AH506" s="1009">
        <v>0</v>
      </c>
    </row>
    <row r="507" spans="1:34" ht="30" customHeight="1">
      <c r="A507" s="2021"/>
      <c r="B507" s="1011" t="s">
        <v>821</v>
      </c>
      <c r="C507" s="1009">
        <f t="shared" si="42"/>
        <v>0</v>
      </c>
      <c r="D507" s="1009">
        <v>0</v>
      </c>
      <c r="E507" s="1009">
        <v>0</v>
      </c>
      <c r="F507" s="1009">
        <v>0</v>
      </c>
      <c r="G507" s="1009">
        <v>0</v>
      </c>
      <c r="H507" s="1009">
        <v>0</v>
      </c>
      <c r="I507" s="1009">
        <v>0</v>
      </c>
      <c r="J507" s="1009">
        <v>0</v>
      </c>
      <c r="K507" s="1009">
        <v>0</v>
      </c>
      <c r="L507" s="1009">
        <v>0</v>
      </c>
      <c r="M507" s="1009">
        <v>0</v>
      </c>
      <c r="N507" s="1009">
        <v>0</v>
      </c>
      <c r="O507" s="1009">
        <v>0</v>
      </c>
      <c r="P507" s="1009">
        <v>0</v>
      </c>
      <c r="Q507" s="1009">
        <v>0</v>
      </c>
      <c r="R507" s="1009">
        <v>0</v>
      </c>
      <c r="S507" s="1009">
        <v>0</v>
      </c>
      <c r="T507" s="1009">
        <v>0</v>
      </c>
      <c r="U507" s="1009">
        <v>0</v>
      </c>
      <c r="V507" s="1009">
        <v>0</v>
      </c>
      <c r="W507" s="1009">
        <v>0</v>
      </c>
      <c r="X507" s="1009">
        <v>0</v>
      </c>
      <c r="Y507" s="1009">
        <v>0</v>
      </c>
      <c r="Z507" s="1009">
        <v>0</v>
      </c>
      <c r="AA507" s="1009">
        <v>0</v>
      </c>
      <c r="AB507" s="1009">
        <v>0</v>
      </c>
      <c r="AC507" s="1009">
        <v>0</v>
      </c>
      <c r="AD507" s="1009">
        <v>0</v>
      </c>
      <c r="AE507" s="1009">
        <v>0</v>
      </c>
      <c r="AF507" s="1009">
        <v>0</v>
      </c>
      <c r="AG507" s="1009">
        <v>0</v>
      </c>
      <c r="AH507" s="1009">
        <v>0</v>
      </c>
    </row>
    <row r="508" spans="1:34" s="1708" customFormat="1" ht="30" customHeight="1">
      <c r="A508" s="2021"/>
      <c r="B508" s="1011" t="s">
        <v>1538</v>
      </c>
      <c r="C508" s="1009">
        <f>SUM(D508:AH508)</f>
        <v>0</v>
      </c>
      <c r="D508" s="1009">
        <v>0</v>
      </c>
      <c r="E508" s="1009">
        <v>0</v>
      </c>
      <c r="F508" s="1009">
        <v>0</v>
      </c>
      <c r="G508" s="1009">
        <v>0</v>
      </c>
      <c r="H508" s="1009">
        <v>0</v>
      </c>
      <c r="I508" s="1009">
        <v>0</v>
      </c>
      <c r="J508" s="1009">
        <v>0</v>
      </c>
      <c r="K508" s="1009">
        <v>0</v>
      </c>
      <c r="L508" s="1009">
        <v>0</v>
      </c>
      <c r="M508" s="1009">
        <v>0</v>
      </c>
      <c r="N508" s="1009">
        <v>0</v>
      </c>
      <c r="O508" s="1009">
        <v>0</v>
      </c>
      <c r="P508" s="1009">
        <v>0</v>
      </c>
      <c r="Q508" s="1009">
        <v>0</v>
      </c>
      <c r="R508" s="1009">
        <v>0</v>
      </c>
      <c r="S508" s="1009">
        <v>0</v>
      </c>
      <c r="T508" s="1009">
        <v>0</v>
      </c>
      <c r="U508" s="1009">
        <v>0</v>
      </c>
      <c r="V508" s="1009">
        <v>0</v>
      </c>
      <c r="W508" s="1009">
        <v>0</v>
      </c>
      <c r="X508" s="1009">
        <v>0</v>
      </c>
      <c r="Y508" s="1009">
        <v>0</v>
      </c>
      <c r="Z508" s="1009">
        <v>0</v>
      </c>
      <c r="AA508" s="1009">
        <v>0</v>
      </c>
      <c r="AB508" s="1009">
        <v>0</v>
      </c>
      <c r="AC508" s="1009">
        <v>0</v>
      </c>
      <c r="AD508" s="1009">
        <v>0</v>
      </c>
      <c r="AE508" s="1009">
        <v>0</v>
      </c>
      <c r="AF508" s="1009">
        <v>0</v>
      </c>
      <c r="AG508" s="1009">
        <v>0</v>
      </c>
      <c r="AH508" s="1009">
        <v>0</v>
      </c>
    </row>
    <row r="509" spans="1:34" ht="19.5" customHeight="1">
      <c r="A509" s="2021"/>
      <c r="B509" s="1249" t="s">
        <v>952</v>
      </c>
      <c r="C509" s="1009">
        <f t="shared" si="42"/>
        <v>0</v>
      </c>
      <c r="D509" s="1009">
        <v>0</v>
      </c>
      <c r="E509" s="1009">
        <v>0</v>
      </c>
      <c r="F509" s="1009">
        <v>0</v>
      </c>
      <c r="G509" s="1009">
        <v>0</v>
      </c>
      <c r="H509" s="1009">
        <v>0</v>
      </c>
      <c r="I509" s="1009">
        <v>0</v>
      </c>
      <c r="J509" s="1009">
        <v>0</v>
      </c>
      <c r="K509" s="1009">
        <v>0</v>
      </c>
      <c r="L509" s="1009">
        <v>0</v>
      </c>
      <c r="M509" s="1009">
        <v>0</v>
      </c>
      <c r="N509" s="1009">
        <v>0</v>
      </c>
      <c r="O509" s="1009">
        <v>0</v>
      </c>
      <c r="P509" s="1009">
        <v>0</v>
      </c>
      <c r="Q509" s="1009">
        <v>0</v>
      </c>
      <c r="R509" s="1009">
        <v>0</v>
      </c>
      <c r="S509" s="1009">
        <v>0</v>
      </c>
      <c r="T509" s="1009">
        <v>0</v>
      </c>
      <c r="U509" s="1009">
        <v>0</v>
      </c>
      <c r="V509" s="1009">
        <v>0</v>
      </c>
      <c r="W509" s="1009">
        <v>0</v>
      </c>
      <c r="X509" s="1009">
        <v>0</v>
      </c>
      <c r="Y509" s="1009">
        <v>0</v>
      </c>
      <c r="Z509" s="1009">
        <v>0</v>
      </c>
      <c r="AA509" s="1009">
        <v>0</v>
      </c>
      <c r="AB509" s="1009">
        <v>0</v>
      </c>
      <c r="AC509" s="1009">
        <v>0</v>
      </c>
      <c r="AD509" s="1009">
        <v>0</v>
      </c>
      <c r="AE509" s="1009">
        <v>0</v>
      </c>
      <c r="AF509" s="1009">
        <v>0</v>
      </c>
      <c r="AG509" s="1009">
        <v>0</v>
      </c>
      <c r="AH509" s="1009">
        <v>0</v>
      </c>
    </row>
    <row r="510" spans="1:34" ht="19.5" customHeight="1">
      <c r="A510" s="2391" t="s">
        <v>825</v>
      </c>
      <c r="B510" s="1007" t="s">
        <v>41</v>
      </c>
      <c r="C510" s="1370">
        <f t="shared" si="42"/>
        <v>6656.47</v>
      </c>
      <c r="D510" s="1007">
        <f>SUM('유성구 배수관'!D511:'유성구 배수관'!D532)</f>
        <v>0</v>
      </c>
      <c r="E510" s="1007">
        <f>SUM('유성구 배수관'!E511:'유성구 배수관'!E532)</f>
        <v>0</v>
      </c>
      <c r="F510" s="1007">
        <f>SUM('유성구 배수관'!F511:'유성구 배수관'!F532)</f>
        <v>0</v>
      </c>
      <c r="G510" s="1007">
        <f>SUM('유성구 배수관'!G511:'유성구 배수관'!G532)</f>
        <v>0</v>
      </c>
      <c r="H510" s="1007">
        <f>SUM('유성구 배수관'!H511:'유성구 배수관'!H532)</f>
        <v>0</v>
      </c>
      <c r="I510" s="1007">
        <f>SUM('유성구 배수관'!I511:'유성구 배수관'!I532)</f>
        <v>0</v>
      </c>
      <c r="J510" s="1007">
        <f>SUM('유성구 배수관'!J511:'유성구 배수관'!J532)</f>
        <v>0</v>
      </c>
      <c r="K510" s="1007">
        <f>SUM('유성구 배수관'!K511:'유성구 배수관'!K532)</f>
        <v>0</v>
      </c>
      <c r="L510" s="1007">
        <f>SUM('유성구 배수관'!L511:'유성구 배수관'!L532)</f>
        <v>0</v>
      </c>
      <c r="M510" s="1007">
        <f>SUM('유성구 배수관'!M511:'유성구 배수관'!M532)</f>
        <v>0</v>
      </c>
      <c r="N510" s="1007">
        <f>SUM('유성구 배수관'!N511:'유성구 배수관'!N532)</f>
        <v>0</v>
      </c>
      <c r="O510" s="1007">
        <f>SUM('유성구 배수관'!O511:'유성구 배수관'!O532)</f>
        <v>0</v>
      </c>
      <c r="P510" s="1007">
        <f>SUM('유성구 배수관'!P511:'유성구 배수관'!P532)</f>
        <v>0</v>
      </c>
      <c r="Q510" s="1007">
        <f>SUM('유성구 배수관'!Q511:'유성구 배수관'!Q532)</f>
        <v>0</v>
      </c>
      <c r="R510" s="1007">
        <f>SUM('유성구 배수관'!R511:'유성구 배수관'!R532)</f>
        <v>0</v>
      </c>
      <c r="S510" s="1007">
        <f>SUM('유성구 배수관'!S511:'유성구 배수관'!S532)</f>
        <v>0</v>
      </c>
      <c r="T510" s="1007">
        <f>SUM('유성구 배수관'!T511:'유성구 배수관'!T532)</f>
        <v>1.81</v>
      </c>
      <c r="U510" s="1007">
        <f>SUM('유성구 배수관'!U511:'유성구 배수관'!U532)</f>
        <v>0</v>
      </c>
      <c r="V510" s="1007">
        <f>SUM('유성구 배수관'!V511:'유성구 배수관'!V532)</f>
        <v>0</v>
      </c>
      <c r="W510" s="1007">
        <f>SUM('유성구 배수관'!W511:'유성구 배수관'!W532)</f>
        <v>153.26000000000002</v>
      </c>
      <c r="X510" s="1007">
        <f>SUM('유성구 배수관'!X511:'유성구 배수관'!X532)</f>
        <v>0</v>
      </c>
      <c r="Y510" s="1007">
        <f>SUM('유성구 배수관'!Y511:'유성구 배수관'!Y532)</f>
        <v>0</v>
      </c>
      <c r="Z510" s="1007">
        <f>SUM('유성구 배수관'!Z511:'유성구 배수관'!Z532)</f>
        <v>0</v>
      </c>
      <c r="AA510" s="1007">
        <f>SUM('유성구 배수관'!AA511:'유성구 배수관'!AA532)</f>
        <v>0</v>
      </c>
      <c r="AB510" s="1007">
        <f>SUM('유성구 배수관'!AB511:'유성구 배수관'!AB532)</f>
        <v>1955.78</v>
      </c>
      <c r="AC510" s="1007">
        <f>SUM('유성구 배수관'!AC511:'유성구 배수관'!AC532)</f>
        <v>3590.52</v>
      </c>
      <c r="AD510" s="1007">
        <f>SUM('유성구 배수관'!AD511:'유성구 배수관'!AD532)</f>
        <v>955.1</v>
      </c>
      <c r="AE510" s="1007">
        <f>SUM('유성구 배수관'!AE511:'유성구 배수관'!AE532)</f>
        <v>0</v>
      </c>
      <c r="AF510" s="1007">
        <f>SUM('유성구 배수관'!AF511:'유성구 배수관'!AF532)</f>
        <v>0</v>
      </c>
      <c r="AG510" s="1007">
        <f>SUM('유성구 배수관'!AG511:'유성구 배수관'!AG532)</f>
        <v>0</v>
      </c>
      <c r="AH510" s="1007">
        <f>SUM('유성구 배수관'!AH511:'유성구 배수관'!AH532)</f>
        <v>0</v>
      </c>
    </row>
    <row r="511" spans="1:34" ht="19.5" customHeight="1">
      <c r="A511" s="2391" t="s">
        <v>825</v>
      </c>
      <c r="B511" s="989" t="s">
        <v>951</v>
      </c>
      <c r="C511" s="1009">
        <f t="shared" si="42"/>
        <v>0</v>
      </c>
      <c r="D511" s="1009"/>
      <c r="E511" s="1009"/>
      <c r="F511" s="1009"/>
      <c r="G511" s="1009"/>
      <c r="H511" s="1009"/>
      <c r="I511" s="1009"/>
      <c r="J511" s="1009"/>
      <c r="K511" s="1009"/>
      <c r="L511" s="1009"/>
      <c r="M511" s="1009"/>
      <c r="N511" s="1009"/>
      <c r="O511" s="1009"/>
      <c r="P511" s="1009"/>
      <c r="Q511" s="1009"/>
      <c r="R511" s="1009"/>
      <c r="S511" s="1009"/>
      <c r="T511" s="1009"/>
      <c r="U511" s="1009"/>
      <c r="V511" s="1009"/>
      <c r="W511" s="1009"/>
      <c r="X511" s="1009"/>
      <c r="Y511" s="1009">
        <v>0</v>
      </c>
      <c r="Z511" s="1009">
        <v>0</v>
      </c>
      <c r="AA511" s="1009">
        <v>0</v>
      </c>
      <c r="AB511" s="1009">
        <v>0</v>
      </c>
      <c r="AC511" s="1009">
        <v>0</v>
      </c>
      <c r="AD511" s="1009">
        <v>0</v>
      </c>
      <c r="AE511" s="1009">
        <v>0</v>
      </c>
      <c r="AF511" s="1009">
        <v>0</v>
      </c>
      <c r="AG511" s="1009">
        <v>0</v>
      </c>
      <c r="AH511" s="1009">
        <v>0</v>
      </c>
    </row>
    <row r="512" spans="1:34" s="1707" customFormat="1" ht="32.4" customHeight="1">
      <c r="A512" s="2395"/>
      <c r="B512" s="989" t="s">
        <v>1537</v>
      </c>
      <c r="C512" s="1009">
        <f>SUM(D512:AH512)</f>
        <v>0</v>
      </c>
      <c r="D512" s="1009">
        <v>0</v>
      </c>
      <c r="E512" s="1009">
        <v>0</v>
      </c>
      <c r="F512" s="1009">
        <v>0</v>
      </c>
      <c r="G512" s="1009">
        <v>0</v>
      </c>
      <c r="H512" s="1009">
        <v>0</v>
      </c>
      <c r="I512" s="1009">
        <v>0</v>
      </c>
      <c r="J512" s="1009">
        <v>0</v>
      </c>
      <c r="K512" s="1009">
        <v>0</v>
      </c>
      <c r="L512" s="1009">
        <v>0</v>
      </c>
      <c r="M512" s="1009">
        <v>0</v>
      </c>
      <c r="N512" s="1009">
        <v>0</v>
      </c>
      <c r="O512" s="1009">
        <v>0</v>
      </c>
      <c r="P512" s="1009">
        <v>0</v>
      </c>
      <c r="Q512" s="1009">
        <v>0</v>
      </c>
      <c r="R512" s="1009">
        <v>0</v>
      </c>
      <c r="S512" s="1009">
        <v>0</v>
      </c>
      <c r="T512" s="1009">
        <v>0</v>
      </c>
      <c r="U512" s="1009">
        <v>0</v>
      </c>
      <c r="V512" s="1009">
        <v>0</v>
      </c>
      <c r="W512" s="1009">
        <v>0</v>
      </c>
      <c r="X512" s="1009">
        <v>0</v>
      </c>
      <c r="Y512" s="1009">
        <v>0</v>
      </c>
      <c r="Z512" s="1009">
        <v>0</v>
      </c>
      <c r="AA512" s="1009">
        <v>0</v>
      </c>
      <c r="AB512" s="1009">
        <v>0</v>
      </c>
      <c r="AC512" s="1009">
        <v>0</v>
      </c>
      <c r="AD512" s="1009">
        <v>0</v>
      </c>
      <c r="AE512" s="1009">
        <v>0</v>
      </c>
      <c r="AF512" s="1009">
        <v>0</v>
      </c>
      <c r="AG512" s="1009">
        <v>0</v>
      </c>
      <c r="AH512" s="1009">
        <v>0</v>
      </c>
    </row>
    <row r="513" spans="1:34" ht="30" customHeight="1">
      <c r="A513" s="2021"/>
      <c r="B513" s="989" t="s">
        <v>797</v>
      </c>
      <c r="C513" s="1009">
        <f t="shared" si="42"/>
        <v>0</v>
      </c>
      <c r="D513" s="1009"/>
      <c r="E513" s="1009"/>
      <c r="F513" s="1009"/>
      <c r="G513" s="1009"/>
      <c r="H513" s="1009"/>
      <c r="I513" s="1009"/>
      <c r="J513" s="1009"/>
      <c r="K513" s="1009"/>
      <c r="L513" s="1009"/>
      <c r="M513" s="1009"/>
      <c r="N513" s="1009"/>
      <c r="O513" s="1009"/>
      <c r="P513" s="1009"/>
      <c r="Q513" s="1009"/>
      <c r="R513" s="1009"/>
      <c r="S513" s="1009"/>
      <c r="T513" s="1009"/>
      <c r="U513" s="1009"/>
      <c r="V513" s="1009"/>
      <c r="W513" s="1009"/>
      <c r="X513" s="1009"/>
      <c r="Y513" s="1009">
        <v>0</v>
      </c>
      <c r="Z513" s="1009">
        <v>0</v>
      </c>
      <c r="AA513" s="1009">
        <v>0</v>
      </c>
      <c r="AB513" s="1009">
        <v>0</v>
      </c>
      <c r="AC513" s="1009">
        <v>0</v>
      </c>
      <c r="AD513" s="1009">
        <v>0</v>
      </c>
      <c r="AE513" s="1009">
        <v>0</v>
      </c>
      <c r="AF513" s="1009">
        <v>0</v>
      </c>
      <c r="AG513" s="1009">
        <v>0</v>
      </c>
      <c r="AH513" s="1009">
        <v>0</v>
      </c>
    </row>
    <row r="514" spans="1:34" ht="30" customHeight="1">
      <c r="A514" s="2021"/>
      <c r="B514" s="989" t="s">
        <v>798</v>
      </c>
      <c r="C514" s="1009">
        <f t="shared" si="42"/>
        <v>0</v>
      </c>
      <c r="D514" s="1009"/>
      <c r="E514" s="1009"/>
      <c r="F514" s="1009"/>
      <c r="G514" s="1009"/>
      <c r="H514" s="1009"/>
      <c r="I514" s="1009"/>
      <c r="J514" s="1009"/>
      <c r="K514" s="1009"/>
      <c r="L514" s="1009"/>
      <c r="M514" s="1009"/>
      <c r="N514" s="1009"/>
      <c r="O514" s="1009"/>
      <c r="P514" s="1009"/>
      <c r="Q514" s="1009"/>
      <c r="R514" s="1009"/>
      <c r="S514" s="1009"/>
      <c r="T514" s="1009"/>
      <c r="U514" s="1009"/>
      <c r="V514" s="1009"/>
      <c r="W514" s="1009"/>
      <c r="X514" s="1009"/>
      <c r="Y514" s="1009">
        <v>0</v>
      </c>
      <c r="Z514" s="1009">
        <v>0</v>
      </c>
      <c r="AA514" s="1009">
        <v>0</v>
      </c>
      <c r="AB514" s="1009">
        <v>0</v>
      </c>
      <c r="AC514" s="1009">
        <v>0</v>
      </c>
      <c r="AD514" s="1009">
        <v>0</v>
      </c>
      <c r="AE514" s="1009">
        <v>0</v>
      </c>
      <c r="AF514" s="1009">
        <v>0</v>
      </c>
      <c r="AG514" s="1009">
        <v>0</v>
      </c>
      <c r="AH514" s="1009">
        <v>0</v>
      </c>
    </row>
    <row r="515" spans="1:34" ht="30" customHeight="1">
      <c r="A515" s="2021"/>
      <c r="B515" s="989" t="s">
        <v>780</v>
      </c>
      <c r="C515" s="1009">
        <f t="shared" si="42"/>
        <v>0</v>
      </c>
      <c r="D515" s="1009"/>
      <c r="E515" s="1009"/>
      <c r="F515" s="1009"/>
      <c r="G515" s="1009"/>
      <c r="H515" s="1009"/>
      <c r="I515" s="1009"/>
      <c r="J515" s="1009"/>
      <c r="K515" s="1009"/>
      <c r="L515" s="1009"/>
      <c r="M515" s="1009"/>
      <c r="N515" s="1009"/>
      <c r="O515" s="1009"/>
      <c r="P515" s="1009"/>
      <c r="Q515" s="1009"/>
      <c r="R515" s="1009"/>
      <c r="S515" s="1009"/>
      <c r="T515" s="1009"/>
      <c r="U515" s="1009"/>
      <c r="V515" s="1009"/>
      <c r="W515" s="1009"/>
      <c r="X515" s="1009"/>
      <c r="Y515" s="1009">
        <v>0</v>
      </c>
      <c r="Z515" s="1009">
        <v>0</v>
      </c>
      <c r="AA515" s="1009">
        <v>0</v>
      </c>
      <c r="AB515" s="1009">
        <v>0</v>
      </c>
      <c r="AC515" s="1009">
        <v>0</v>
      </c>
      <c r="AD515" s="1009">
        <v>0</v>
      </c>
      <c r="AE515" s="1009">
        <v>0</v>
      </c>
      <c r="AF515" s="1009">
        <v>0</v>
      </c>
      <c r="AG515" s="1009">
        <v>0</v>
      </c>
      <c r="AH515" s="1009">
        <v>0</v>
      </c>
    </row>
    <row r="516" spans="1:34" ht="30" customHeight="1">
      <c r="A516" s="2021"/>
      <c r="B516" s="991" t="s">
        <v>781</v>
      </c>
      <c r="C516" s="1009">
        <f t="shared" si="42"/>
        <v>0</v>
      </c>
      <c r="D516" s="1009"/>
      <c r="E516" s="1009"/>
      <c r="F516" s="1009"/>
      <c r="G516" s="1009"/>
      <c r="H516" s="1009"/>
      <c r="I516" s="1009"/>
      <c r="J516" s="1009"/>
      <c r="K516" s="1009"/>
      <c r="L516" s="1009"/>
      <c r="M516" s="1009"/>
      <c r="N516" s="1009"/>
      <c r="O516" s="1009"/>
      <c r="P516" s="1009"/>
      <c r="Q516" s="1009"/>
      <c r="R516" s="1009"/>
      <c r="S516" s="1009"/>
      <c r="T516" s="1009"/>
      <c r="U516" s="1009"/>
      <c r="V516" s="1009"/>
      <c r="W516" s="1009"/>
      <c r="X516" s="1009"/>
      <c r="Y516" s="1009">
        <v>0</v>
      </c>
      <c r="Z516" s="1009">
        <v>0</v>
      </c>
      <c r="AA516" s="1009">
        <v>0</v>
      </c>
      <c r="AB516" s="1009">
        <v>0</v>
      </c>
      <c r="AC516" s="1009">
        <v>0</v>
      </c>
      <c r="AD516" s="1009">
        <v>0</v>
      </c>
      <c r="AE516" s="1009">
        <v>0</v>
      </c>
      <c r="AF516" s="1009">
        <v>0</v>
      </c>
      <c r="AG516" s="1009">
        <v>0</v>
      </c>
      <c r="AH516" s="1009">
        <v>0</v>
      </c>
    </row>
    <row r="517" spans="1:34" ht="30" customHeight="1">
      <c r="A517" s="2021"/>
      <c r="B517" s="991" t="s">
        <v>786</v>
      </c>
      <c r="C517" s="1009">
        <f t="shared" si="42"/>
        <v>0</v>
      </c>
      <c r="D517" s="1009"/>
      <c r="E517" s="1009"/>
      <c r="F517" s="1009"/>
      <c r="G517" s="1009"/>
      <c r="H517" s="1009"/>
      <c r="I517" s="1009"/>
      <c r="J517" s="1009"/>
      <c r="K517" s="1009"/>
      <c r="L517" s="1009"/>
      <c r="M517" s="1009"/>
      <c r="N517" s="1009"/>
      <c r="O517" s="1009"/>
      <c r="P517" s="1009"/>
      <c r="Q517" s="1009"/>
      <c r="R517" s="1009"/>
      <c r="S517" s="1009"/>
      <c r="T517" s="1009"/>
      <c r="U517" s="1009"/>
      <c r="V517" s="1009"/>
      <c r="W517" s="1009"/>
      <c r="X517" s="1009"/>
      <c r="Y517" s="1009">
        <v>0</v>
      </c>
      <c r="Z517" s="1009">
        <v>0</v>
      </c>
      <c r="AA517" s="1009">
        <v>0</v>
      </c>
      <c r="AB517" s="1009">
        <v>0</v>
      </c>
      <c r="AC517" s="1009">
        <v>0</v>
      </c>
      <c r="AD517" s="1009">
        <v>0</v>
      </c>
      <c r="AE517" s="1009">
        <v>0</v>
      </c>
      <c r="AF517" s="1009">
        <v>0</v>
      </c>
      <c r="AG517" s="1009">
        <v>0</v>
      </c>
      <c r="AH517" s="1009">
        <v>0</v>
      </c>
    </row>
    <row r="518" spans="1:34" ht="30" customHeight="1">
      <c r="A518" s="2021"/>
      <c r="B518" s="991" t="s">
        <v>799</v>
      </c>
      <c r="C518" s="1009">
        <f t="shared" si="42"/>
        <v>0</v>
      </c>
      <c r="D518" s="1009"/>
      <c r="E518" s="1009"/>
      <c r="F518" s="1009"/>
      <c r="G518" s="1009"/>
      <c r="H518" s="1009"/>
      <c r="I518" s="1009"/>
      <c r="J518" s="1009"/>
      <c r="K518" s="1009"/>
      <c r="L518" s="1009"/>
      <c r="M518" s="1009"/>
      <c r="N518" s="1009"/>
      <c r="O518" s="1009"/>
      <c r="P518" s="1009"/>
      <c r="Q518" s="1009"/>
      <c r="R518" s="1009"/>
      <c r="S518" s="1009"/>
      <c r="T518" s="1009"/>
      <c r="U518" s="1009"/>
      <c r="V518" s="1009"/>
      <c r="W518" s="1009"/>
      <c r="X518" s="1009"/>
      <c r="Y518" s="1009">
        <v>0</v>
      </c>
      <c r="Z518" s="1009">
        <v>0</v>
      </c>
      <c r="AA518" s="1009">
        <v>0</v>
      </c>
      <c r="AB518" s="1009">
        <v>0</v>
      </c>
      <c r="AC518" s="1009">
        <v>0</v>
      </c>
      <c r="AD518" s="1009">
        <v>0</v>
      </c>
      <c r="AE518" s="1009">
        <v>0</v>
      </c>
      <c r="AF518" s="1009">
        <v>0</v>
      </c>
      <c r="AG518" s="1009">
        <v>0</v>
      </c>
      <c r="AH518" s="1009">
        <v>0</v>
      </c>
    </row>
    <row r="519" spans="1:34" ht="30" customHeight="1">
      <c r="A519" s="2021"/>
      <c r="B519" s="991" t="s">
        <v>787</v>
      </c>
      <c r="C519" s="1009">
        <f t="shared" ref="C519:C555" si="49">SUM(D519:AH519)</f>
        <v>6656.47</v>
      </c>
      <c r="D519" s="1009"/>
      <c r="E519" s="1009"/>
      <c r="F519" s="1009"/>
      <c r="G519" s="1009"/>
      <c r="H519" s="1009"/>
      <c r="I519" s="1009"/>
      <c r="J519" s="1009"/>
      <c r="K519" s="1009"/>
      <c r="L519" s="1009"/>
      <c r="M519" s="1009"/>
      <c r="N519" s="1009"/>
      <c r="O519" s="1009"/>
      <c r="P519" s="1009"/>
      <c r="Q519" s="1009"/>
      <c r="R519" s="1009"/>
      <c r="S519" s="1009"/>
      <c r="T519" s="1009">
        <v>1.81</v>
      </c>
      <c r="U519" s="1009"/>
      <c r="V519" s="1009"/>
      <c r="W519" s="1371">
        <v>153.26000000000002</v>
      </c>
      <c r="X519" s="1009"/>
      <c r="Y519" s="1009">
        <v>0</v>
      </c>
      <c r="Z519" s="1009">
        <v>0</v>
      </c>
      <c r="AA519" s="1009">
        <v>0</v>
      </c>
      <c r="AB519" s="1009">
        <v>1955.78</v>
      </c>
      <c r="AC519" s="1009">
        <v>3590.52</v>
      </c>
      <c r="AD519" s="1009">
        <v>955.1</v>
      </c>
      <c r="AE519" s="1009">
        <v>0</v>
      </c>
      <c r="AF519" s="1009">
        <v>0</v>
      </c>
      <c r="AG519" s="1009">
        <v>0</v>
      </c>
      <c r="AH519" s="1009">
        <v>0</v>
      </c>
    </row>
    <row r="520" spans="1:34" s="1710" customFormat="1" ht="30" customHeight="1">
      <c r="A520" s="2021"/>
      <c r="B520" s="991" t="s">
        <v>1533</v>
      </c>
      <c r="C520" s="1009">
        <f>SUM(D520:AH520)</f>
        <v>0</v>
      </c>
      <c r="D520" s="1009">
        <v>0</v>
      </c>
      <c r="E520" s="1009">
        <v>0</v>
      </c>
      <c r="F520" s="1009">
        <v>0</v>
      </c>
      <c r="G520" s="1009">
        <v>0</v>
      </c>
      <c r="H520" s="1009">
        <v>0</v>
      </c>
      <c r="I520" s="1009">
        <v>0</v>
      </c>
      <c r="J520" s="1009">
        <v>0</v>
      </c>
      <c r="K520" s="1009">
        <v>0</v>
      </c>
      <c r="L520" s="1009">
        <v>0</v>
      </c>
      <c r="M520" s="1009">
        <v>0</v>
      </c>
      <c r="N520" s="1009">
        <v>0</v>
      </c>
      <c r="O520" s="1009">
        <v>0</v>
      </c>
      <c r="P520" s="1009">
        <v>0</v>
      </c>
      <c r="Q520" s="1009">
        <v>0</v>
      </c>
      <c r="R520" s="1009">
        <v>0</v>
      </c>
      <c r="S520" s="1009">
        <v>0</v>
      </c>
      <c r="T520" s="1009">
        <v>0</v>
      </c>
      <c r="U520" s="1009">
        <v>0</v>
      </c>
      <c r="V520" s="1009">
        <v>0</v>
      </c>
      <c r="W520" s="1009">
        <v>0</v>
      </c>
      <c r="X520" s="1009">
        <v>0</v>
      </c>
      <c r="Y520" s="1009">
        <v>0</v>
      </c>
      <c r="Z520" s="1009">
        <v>0</v>
      </c>
      <c r="AA520" s="1009">
        <v>0</v>
      </c>
      <c r="AB520" s="1009">
        <v>0</v>
      </c>
      <c r="AC520" s="1009">
        <v>0</v>
      </c>
      <c r="AD520" s="1009">
        <v>0</v>
      </c>
      <c r="AE520" s="1009">
        <v>0</v>
      </c>
      <c r="AF520" s="1009">
        <v>0</v>
      </c>
      <c r="AG520" s="1009">
        <v>0</v>
      </c>
      <c r="AH520" s="1009">
        <v>0</v>
      </c>
    </row>
    <row r="521" spans="1:34" ht="30" customHeight="1">
      <c r="A521" s="2021"/>
      <c r="B521" s="991" t="s">
        <v>800</v>
      </c>
      <c r="C521" s="1009">
        <f t="shared" si="49"/>
        <v>0</v>
      </c>
      <c r="D521" s="1009"/>
      <c r="E521" s="1009"/>
      <c r="F521" s="1009"/>
      <c r="G521" s="1009"/>
      <c r="H521" s="1009"/>
      <c r="I521" s="1009"/>
      <c r="J521" s="1009"/>
      <c r="K521" s="1009"/>
      <c r="L521" s="1009"/>
      <c r="M521" s="1009"/>
      <c r="N521" s="1009"/>
      <c r="O521" s="1009"/>
      <c r="P521" s="1009"/>
      <c r="Q521" s="1009"/>
      <c r="R521" s="1009"/>
      <c r="S521" s="1009"/>
      <c r="T521" s="1009"/>
      <c r="U521" s="1009"/>
      <c r="V521" s="1009"/>
      <c r="W521" s="1009"/>
      <c r="X521" s="1009"/>
      <c r="Y521" s="1009">
        <v>0</v>
      </c>
      <c r="Z521" s="1009">
        <v>0</v>
      </c>
      <c r="AA521" s="1009">
        <v>0</v>
      </c>
      <c r="AB521" s="1009">
        <v>0</v>
      </c>
      <c r="AC521" s="1009">
        <v>0</v>
      </c>
      <c r="AD521" s="1009">
        <v>0</v>
      </c>
      <c r="AE521" s="1009">
        <v>0</v>
      </c>
      <c r="AF521" s="1009">
        <v>0</v>
      </c>
      <c r="AG521" s="1009">
        <v>0</v>
      </c>
      <c r="AH521" s="1009">
        <v>0</v>
      </c>
    </row>
    <row r="522" spans="1:34" s="1710" customFormat="1" ht="30" customHeight="1">
      <c r="A522" s="2021"/>
      <c r="B522" s="989" t="s">
        <v>1535</v>
      </c>
      <c r="C522" s="1009">
        <f t="shared" ref="C522" si="50">SUM(D522:AH522)</f>
        <v>0</v>
      </c>
      <c r="D522" s="1009">
        <v>0</v>
      </c>
      <c r="E522" s="1009">
        <v>0</v>
      </c>
      <c r="F522" s="1009">
        <v>0</v>
      </c>
      <c r="G522" s="1009">
        <v>0</v>
      </c>
      <c r="H522" s="1009">
        <v>0</v>
      </c>
      <c r="I522" s="1009">
        <v>0</v>
      </c>
      <c r="J522" s="1009">
        <v>0</v>
      </c>
      <c r="K522" s="1009">
        <v>0</v>
      </c>
      <c r="L522" s="1009">
        <v>0</v>
      </c>
      <c r="M522" s="1009">
        <v>0</v>
      </c>
      <c r="N522" s="1009">
        <v>0</v>
      </c>
      <c r="O522" s="1009">
        <v>0</v>
      </c>
      <c r="P522" s="1009">
        <v>0</v>
      </c>
      <c r="Q522" s="1009">
        <v>0</v>
      </c>
      <c r="R522" s="1009">
        <v>0</v>
      </c>
      <c r="S522" s="1009">
        <v>0</v>
      </c>
      <c r="T522" s="1009">
        <v>0</v>
      </c>
      <c r="U522" s="1009">
        <v>0</v>
      </c>
      <c r="V522" s="1009">
        <v>0</v>
      </c>
      <c r="W522" s="1009">
        <v>0</v>
      </c>
      <c r="X522" s="1009">
        <v>0</v>
      </c>
      <c r="Y522" s="1009">
        <v>0</v>
      </c>
      <c r="Z522" s="1009">
        <v>0</v>
      </c>
      <c r="AA522" s="1009">
        <v>0</v>
      </c>
      <c r="AB522" s="1009">
        <v>0</v>
      </c>
      <c r="AC522" s="1009">
        <v>0</v>
      </c>
      <c r="AD522" s="1009">
        <v>0</v>
      </c>
      <c r="AE522" s="1009">
        <v>0</v>
      </c>
      <c r="AF522" s="1009">
        <v>0</v>
      </c>
      <c r="AG522" s="1009">
        <v>0</v>
      </c>
      <c r="AH522" s="1009">
        <v>0</v>
      </c>
    </row>
    <row r="523" spans="1:34" ht="30" customHeight="1">
      <c r="A523" s="2021"/>
      <c r="B523" s="995" t="s">
        <v>802</v>
      </c>
      <c r="C523" s="1009">
        <f t="shared" si="49"/>
        <v>0</v>
      </c>
      <c r="D523" s="1009"/>
      <c r="E523" s="1009"/>
      <c r="F523" s="1009"/>
      <c r="G523" s="1009"/>
      <c r="H523" s="1009"/>
      <c r="I523" s="1009"/>
      <c r="J523" s="1009"/>
      <c r="K523" s="1009"/>
      <c r="L523" s="1009"/>
      <c r="M523" s="1009"/>
      <c r="N523" s="1009"/>
      <c r="O523" s="1009"/>
      <c r="P523" s="1009"/>
      <c r="Q523" s="1009"/>
      <c r="R523" s="1009"/>
      <c r="S523" s="1009"/>
      <c r="T523" s="1009"/>
      <c r="U523" s="1009"/>
      <c r="V523" s="1009"/>
      <c r="W523" s="1009"/>
      <c r="X523" s="1009"/>
      <c r="Y523" s="1009">
        <v>0</v>
      </c>
      <c r="Z523" s="1009">
        <v>0</v>
      </c>
      <c r="AA523" s="1009">
        <v>0</v>
      </c>
      <c r="AB523" s="1009">
        <v>0</v>
      </c>
      <c r="AC523" s="1009">
        <v>0</v>
      </c>
      <c r="AD523" s="1009">
        <v>0</v>
      </c>
      <c r="AE523" s="1009">
        <v>0</v>
      </c>
      <c r="AF523" s="1009">
        <v>0</v>
      </c>
      <c r="AG523" s="1009">
        <v>0</v>
      </c>
      <c r="AH523" s="1009">
        <v>0</v>
      </c>
    </row>
    <row r="524" spans="1:34" ht="30" customHeight="1">
      <c r="A524" s="2021"/>
      <c r="B524" s="995" t="s">
        <v>803</v>
      </c>
      <c r="C524" s="1009">
        <f t="shared" si="49"/>
        <v>0</v>
      </c>
      <c r="D524" s="1009"/>
      <c r="E524" s="1009"/>
      <c r="F524" s="1009"/>
      <c r="G524" s="1009"/>
      <c r="H524" s="1009"/>
      <c r="I524" s="1009"/>
      <c r="J524" s="1009"/>
      <c r="K524" s="1009"/>
      <c r="L524" s="1009"/>
      <c r="M524" s="1009"/>
      <c r="N524" s="1009"/>
      <c r="O524" s="1009"/>
      <c r="P524" s="1009"/>
      <c r="Q524" s="1009"/>
      <c r="R524" s="1009"/>
      <c r="S524" s="1009"/>
      <c r="T524" s="1009"/>
      <c r="U524" s="1009"/>
      <c r="V524" s="1009"/>
      <c r="W524" s="1009"/>
      <c r="X524" s="1009"/>
      <c r="Y524" s="1009">
        <v>0</v>
      </c>
      <c r="Z524" s="1009">
        <v>0</v>
      </c>
      <c r="AA524" s="1009">
        <v>0</v>
      </c>
      <c r="AB524" s="1009">
        <v>0</v>
      </c>
      <c r="AC524" s="1009">
        <v>0</v>
      </c>
      <c r="AD524" s="1009">
        <v>0</v>
      </c>
      <c r="AE524" s="1009">
        <v>0</v>
      </c>
      <c r="AF524" s="1009">
        <v>0</v>
      </c>
      <c r="AG524" s="1009">
        <v>0</v>
      </c>
      <c r="AH524" s="1009">
        <v>0</v>
      </c>
    </row>
    <row r="525" spans="1:34" ht="30" customHeight="1">
      <c r="A525" s="2021"/>
      <c r="B525" s="1011" t="s">
        <v>804</v>
      </c>
      <c r="C525" s="1009">
        <f t="shared" si="49"/>
        <v>0</v>
      </c>
      <c r="D525" s="1009"/>
      <c r="E525" s="1009"/>
      <c r="F525" s="1009"/>
      <c r="G525" s="1009"/>
      <c r="H525" s="1009"/>
      <c r="I525" s="1009"/>
      <c r="J525" s="1009"/>
      <c r="K525" s="1009"/>
      <c r="L525" s="1009"/>
      <c r="M525" s="1009"/>
      <c r="N525" s="1009"/>
      <c r="O525" s="1009"/>
      <c r="P525" s="1009"/>
      <c r="Q525" s="1009"/>
      <c r="R525" s="1009"/>
      <c r="S525" s="1009"/>
      <c r="T525" s="1009"/>
      <c r="U525" s="1009"/>
      <c r="V525" s="1009"/>
      <c r="W525" s="1009"/>
      <c r="X525" s="1009"/>
      <c r="Y525" s="1009">
        <v>0</v>
      </c>
      <c r="Z525" s="1009">
        <v>0</v>
      </c>
      <c r="AA525" s="1009">
        <v>0</v>
      </c>
      <c r="AB525" s="1009">
        <v>0</v>
      </c>
      <c r="AC525" s="1009">
        <v>0</v>
      </c>
      <c r="AD525" s="1009">
        <v>0</v>
      </c>
      <c r="AE525" s="1009">
        <v>0</v>
      </c>
      <c r="AF525" s="1009">
        <v>0</v>
      </c>
      <c r="AG525" s="1009">
        <v>0</v>
      </c>
      <c r="AH525" s="1009">
        <v>0</v>
      </c>
    </row>
    <row r="526" spans="1:34" ht="30" customHeight="1">
      <c r="A526" s="2021"/>
      <c r="B526" s="1011" t="s">
        <v>805</v>
      </c>
      <c r="C526" s="1009">
        <f t="shared" si="49"/>
        <v>0</v>
      </c>
      <c r="D526" s="1009"/>
      <c r="E526" s="1009"/>
      <c r="F526" s="1009"/>
      <c r="G526" s="1009"/>
      <c r="H526" s="1009"/>
      <c r="I526" s="1009"/>
      <c r="J526" s="1009"/>
      <c r="K526" s="1009"/>
      <c r="L526" s="1009"/>
      <c r="M526" s="1009"/>
      <c r="N526" s="1009"/>
      <c r="O526" s="1009"/>
      <c r="P526" s="1009"/>
      <c r="Q526" s="1009"/>
      <c r="R526" s="1009"/>
      <c r="S526" s="1009"/>
      <c r="T526" s="1009"/>
      <c r="U526" s="1009"/>
      <c r="V526" s="1009"/>
      <c r="W526" s="1009"/>
      <c r="X526" s="1009"/>
      <c r="Y526" s="1009">
        <v>0</v>
      </c>
      <c r="Z526" s="1009">
        <v>0</v>
      </c>
      <c r="AA526" s="1009">
        <v>0</v>
      </c>
      <c r="AB526" s="1009">
        <v>0</v>
      </c>
      <c r="AC526" s="1009">
        <v>0</v>
      </c>
      <c r="AD526" s="1009">
        <v>0</v>
      </c>
      <c r="AE526" s="1009">
        <v>0</v>
      </c>
      <c r="AF526" s="1009">
        <v>0</v>
      </c>
      <c r="AG526" s="1009">
        <v>0</v>
      </c>
      <c r="AH526" s="1009">
        <v>0</v>
      </c>
    </row>
    <row r="527" spans="1:34" s="1710" customFormat="1" ht="30" customHeight="1">
      <c r="A527" s="2021"/>
      <c r="B527" s="1011" t="s">
        <v>1536</v>
      </c>
      <c r="C527" s="1009">
        <f t="shared" ref="C527" si="51">SUM(D527:AH527)</f>
        <v>0</v>
      </c>
      <c r="D527" s="1009">
        <v>0</v>
      </c>
      <c r="E527" s="1009">
        <v>0</v>
      </c>
      <c r="F527" s="1009">
        <v>0</v>
      </c>
      <c r="G527" s="1009">
        <v>0</v>
      </c>
      <c r="H527" s="1009">
        <v>0</v>
      </c>
      <c r="I527" s="1009">
        <v>0</v>
      </c>
      <c r="J527" s="1009">
        <v>0</v>
      </c>
      <c r="K527" s="1009">
        <v>0</v>
      </c>
      <c r="L527" s="1009">
        <v>0</v>
      </c>
      <c r="M527" s="1009">
        <v>0</v>
      </c>
      <c r="N527" s="1009">
        <v>0</v>
      </c>
      <c r="O527" s="1009">
        <v>0</v>
      </c>
      <c r="P527" s="1009">
        <v>0</v>
      </c>
      <c r="Q527" s="1009">
        <v>0</v>
      </c>
      <c r="R527" s="1009">
        <v>0</v>
      </c>
      <c r="S527" s="1009">
        <v>0</v>
      </c>
      <c r="T527" s="1009">
        <v>0</v>
      </c>
      <c r="U527" s="1009">
        <v>0</v>
      </c>
      <c r="V527" s="1009">
        <v>0</v>
      </c>
      <c r="W527" s="1009">
        <v>0</v>
      </c>
      <c r="X527" s="1009">
        <v>0</v>
      </c>
      <c r="Y527" s="1009">
        <v>0</v>
      </c>
      <c r="Z527" s="1009">
        <v>0</v>
      </c>
      <c r="AA527" s="1009">
        <v>0</v>
      </c>
      <c r="AB527" s="1009">
        <v>0</v>
      </c>
      <c r="AC527" s="1009">
        <v>0</v>
      </c>
      <c r="AD527" s="1009">
        <v>0</v>
      </c>
      <c r="AE527" s="1009">
        <v>0</v>
      </c>
      <c r="AF527" s="1009">
        <v>0</v>
      </c>
      <c r="AG527" s="1009">
        <v>0</v>
      </c>
      <c r="AH527" s="1009">
        <v>0</v>
      </c>
    </row>
    <row r="528" spans="1:34" ht="30" customHeight="1">
      <c r="A528" s="2021"/>
      <c r="B528" s="995" t="s">
        <v>807</v>
      </c>
      <c r="C528" s="1009">
        <f t="shared" si="49"/>
        <v>0</v>
      </c>
      <c r="D528" s="1009"/>
      <c r="E528" s="1009"/>
      <c r="F528" s="1009"/>
      <c r="G528" s="1009"/>
      <c r="H528" s="1009"/>
      <c r="I528" s="1009"/>
      <c r="J528" s="1009"/>
      <c r="K528" s="1009"/>
      <c r="L528" s="1009"/>
      <c r="M528" s="1009"/>
      <c r="N528" s="1009"/>
      <c r="O528" s="1009"/>
      <c r="P528" s="1009"/>
      <c r="Q528" s="1009"/>
      <c r="R528" s="1009"/>
      <c r="S528" s="1009"/>
      <c r="T528" s="1009"/>
      <c r="U528" s="1009"/>
      <c r="V528" s="1009"/>
      <c r="W528" s="1009"/>
      <c r="X528" s="1009"/>
      <c r="Y528" s="1009">
        <v>0</v>
      </c>
      <c r="Z528" s="1009">
        <v>0</v>
      </c>
      <c r="AA528" s="1009">
        <v>0</v>
      </c>
      <c r="AB528" s="1009">
        <v>0</v>
      </c>
      <c r="AC528" s="1009">
        <v>0</v>
      </c>
      <c r="AD528" s="1009">
        <v>0</v>
      </c>
      <c r="AE528" s="1009">
        <v>0</v>
      </c>
      <c r="AF528" s="1009">
        <v>0</v>
      </c>
      <c r="AG528" s="1009">
        <v>0</v>
      </c>
      <c r="AH528" s="1009">
        <v>0</v>
      </c>
    </row>
    <row r="529" spans="1:34" ht="30" customHeight="1">
      <c r="A529" s="2021"/>
      <c r="B529" s="991" t="s">
        <v>808</v>
      </c>
      <c r="C529" s="1009">
        <f t="shared" si="49"/>
        <v>0</v>
      </c>
      <c r="D529" s="1009"/>
      <c r="E529" s="1009"/>
      <c r="F529" s="1009"/>
      <c r="G529" s="1009"/>
      <c r="H529" s="1009"/>
      <c r="I529" s="1009"/>
      <c r="J529" s="1009"/>
      <c r="K529" s="1009"/>
      <c r="L529" s="1009"/>
      <c r="M529" s="1009"/>
      <c r="N529" s="1009"/>
      <c r="O529" s="1009"/>
      <c r="P529" s="1009"/>
      <c r="Q529" s="1009"/>
      <c r="R529" s="1009"/>
      <c r="S529" s="1009"/>
      <c r="T529" s="1009"/>
      <c r="U529" s="1009"/>
      <c r="V529" s="1009"/>
      <c r="W529" s="1009"/>
      <c r="X529" s="1009"/>
      <c r="Y529" s="1009">
        <v>0</v>
      </c>
      <c r="Z529" s="1009">
        <v>0</v>
      </c>
      <c r="AA529" s="1009">
        <v>0</v>
      </c>
      <c r="AB529" s="1009">
        <v>0</v>
      </c>
      <c r="AC529" s="1009">
        <v>0</v>
      </c>
      <c r="AD529" s="1009">
        <v>0</v>
      </c>
      <c r="AE529" s="1009">
        <v>0</v>
      </c>
      <c r="AF529" s="1009">
        <v>0</v>
      </c>
      <c r="AG529" s="1009">
        <v>0</v>
      </c>
      <c r="AH529" s="1009">
        <v>0</v>
      </c>
    </row>
    <row r="530" spans="1:34" ht="30" customHeight="1">
      <c r="A530" s="2021"/>
      <c r="B530" s="1011" t="s">
        <v>821</v>
      </c>
      <c r="C530" s="1009">
        <f t="shared" si="49"/>
        <v>0</v>
      </c>
      <c r="D530" s="1009"/>
      <c r="E530" s="1009"/>
      <c r="F530" s="1009"/>
      <c r="G530" s="1009"/>
      <c r="H530" s="1009"/>
      <c r="I530" s="1009"/>
      <c r="J530" s="1009"/>
      <c r="K530" s="1009"/>
      <c r="L530" s="1009"/>
      <c r="M530" s="1009"/>
      <c r="N530" s="1009"/>
      <c r="O530" s="1009"/>
      <c r="P530" s="1009"/>
      <c r="Q530" s="1009"/>
      <c r="R530" s="1009"/>
      <c r="S530" s="1009"/>
      <c r="T530" s="1009"/>
      <c r="U530" s="1009"/>
      <c r="V530" s="1009"/>
      <c r="W530" s="1009"/>
      <c r="X530" s="1009"/>
      <c r="Y530" s="1009">
        <v>0</v>
      </c>
      <c r="Z530" s="1009">
        <v>0</v>
      </c>
      <c r="AA530" s="1009">
        <v>0</v>
      </c>
      <c r="AB530" s="1009">
        <v>0</v>
      </c>
      <c r="AC530" s="1009">
        <v>0</v>
      </c>
      <c r="AD530" s="1009">
        <v>0</v>
      </c>
      <c r="AE530" s="1009">
        <v>0</v>
      </c>
      <c r="AF530" s="1009">
        <v>0</v>
      </c>
      <c r="AG530" s="1009">
        <v>0</v>
      </c>
      <c r="AH530" s="1009">
        <v>0</v>
      </c>
    </row>
    <row r="531" spans="1:34" s="1708" customFormat="1" ht="30" customHeight="1">
      <c r="A531" s="2021"/>
      <c r="B531" s="1011" t="s">
        <v>1538</v>
      </c>
      <c r="C531" s="1009">
        <f>SUM(D531:AH531)</f>
        <v>0</v>
      </c>
      <c r="D531" s="1009">
        <v>0</v>
      </c>
      <c r="E531" s="1009">
        <v>0</v>
      </c>
      <c r="F531" s="1009">
        <v>0</v>
      </c>
      <c r="G531" s="1009">
        <v>0</v>
      </c>
      <c r="H531" s="1009">
        <v>0</v>
      </c>
      <c r="I531" s="1009">
        <v>0</v>
      </c>
      <c r="J531" s="1009">
        <v>0</v>
      </c>
      <c r="K531" s="1009">
        <v>0</v>
      </c>
      <c r="L531" s="1009">
        <v>0</v>
      </c>
      <c r="M531" s="1009">
        <v>0</v>
      </c>
      <c r="N531" s="1009">
        <v>0</v>
      </c>
      <c r="O531" s="1009">
        <v>0</v>
      </c>
      <c r="P531" s="1009">
        <v>0</v>
      </c>
      <c r="Q531" s="1009">
        <v>0</v>
      </c>
      <c r="R531" s="1009">
        <v>0</v>
      </c>
      <c r="S531" s="1009">
        <v>0</v>
      </c>
      <c r="T531" s="1009">
        <v>0</v>
      </c>
      <c r="U531" s="1009">
        <v>0</v>
      </c>
      <c r="V531" s="1009">
        <v>0</v>
      </c>
      <c r="W531" s="1009">
        <v>0</v>
      </c>
      <c r="X531" s="1009">
        <v>0</v>
      </c>
      <c r="Y531" s="1009">
        <v>0</v>
      </c>
      <c r="Z531" s="1009">
        <v>0</v>
      </c>
      <c r="AA531" s="1009">
        <v>0</v>
      </c>
      <c r="AB531" s="1009">
        <v>0</v>
      </c>
      <c r="AC531" s="1009">
        <v>0</v>
      </c>
      <c r="AD531" s="1009">
        <v>0</v>
      </c>
      <c r="AE531" s="1009">
        <v>0</v>
      </c>
      <c r="AF531" s="1009">
        <v>0</v>
      </c>
      <c r="AG531" s="1009">
        <v>0</v>
      </c>
      <c r="AH531" s="1009">
        <v>0</v>
      </c>
    </row>
    <row r="532" spans="1:34" ht="19.5" customHeight="1">
      <c r="A532" s="2021"/>
      <c r="B532" s="1249" t="s">
        <v>952</v>
      </c>
      <c r="C532" s="1009">
        <f t="shared" si="49"/>
        <v>0</v>
      </c>
      <c r="D532" s="1009"/>
      <c r="E532" s="1009"/>
      <c r="F532" s="1009"/>
      <c r="G532" s="1009"/>
      <c r="H532" s="1009"/>
      <c r="I532" s="1009"/>
      <c r="J532" s="1009"/>
      <c r="K532" s="1009"/>
      <c r="L532" s="1009"/>
      <c r="M532" s="1009"/>
      <c r="N532" s="1009"/>
      <c r="O532" s="1009"/>
      <c r="P532" s="1009"/>
      <c r="Q532" s="1009"/>
      <c r="R532" s="1009"/>
      <c r="S532" s="1009"/>
      <c r="T532" s="1009"/>
      <c r="U532" s="1009"/>
      <c r="V532" s="1009"/>
      <c r="W532" s="1009"/>
      <c r="X532" s="1009"/>
      <c r="Y532" s="1009">
        <v>0</v>
      </c>
      <c r="Z532" s="1009">
        <v>0</v>
      </c>
      <c r="AA532" s="1009">
        <v>0</v>
      </c>
      <c r="AB532" s="1009">
        <v>0</v>
      </c>
      <c r="AC532" s="1009">
        <v>0</v>
      </c>
      <c r="AD532" s="1009">
        <v>0</v>
      </c>
      <c r="AE532" s="1009">
        <v>0</v>
      </c>
      <c r="AF532" s="1009">
        <v>0</v>
      </c>
      <c r="AG532" s="1009">
        <v>0</v>
      </c>
      <c r="AH532" s="1009">
        <v>0</v>
      </c>
    </row>
    <row r="533" spans="1:34" ht="19.2" customHeight="1">
      <c r="A533" s="2391" t="s">
        <v>818</v>
      </c>
      <c r="B533" s="1007" t="s">
        <v>41</v>
      </c>
      <c r="C533" s="1370">
        <f t="shared" si="49"/>
        <v>6345.14</v>
      </c>
      <c r="D533" s="1007">
        <f>SUM('유성구 배수관'!D534:'유성구 배수관'!D555)</f>
        <v>6345.14</v>
      </c>
      <c r="E533" s="1007">
        <f>SUM('유성구 배수관'!E534:'유성구 배수관'!E555)</f>
        <v>0</v>
      </c>
      <c r="F533" s="1007">
        <f>SUM('유성구 배수관'!F534:'유성구 배수관'!F555)</f>
        <v>0</v>
      </c>
      <c r="G533" s="1007">
        <f>SUM('유성구 배수관'!G534:'유성구 배수관'!G555)</f>
        <v>0</v>
      </c>
      <c r="H533" s="1007">
        <f>SUM('유성구 배수관'!H534:'유성구 배수관'!H555)</f>
        <v>0</v>
      </c>
      <c r="I533" s="1007">
        <f>SUM('유성구 배수관'!I534:'유성구 배수관'!I555)</f>
        <v>0</v>
      </c>
      <c r="J533" s="1007">
        <f>SUM('유성구 배수관'!J534:'유성구 배수관'!J555)</f>
        <v>0</v>
      </c>
      <c r="K533" s="1007">
        <f>SUM('유성구 배수관'!K534:'유성구 배수관'!K555)</f>
        <v>0</v>
      </c>
      <c r="L533" s="1007">
        <f>SUM('유성구 배수관'!L534:'유성구 배수관'!L555)</f>
        <v>0</v>
      </c>
      <c r="M533" s="1007">
        <f>SUM('유성구 배수관'!M534:'유성구 배수관'!M555)</f>
        <v>0</v>
      </c>
      <c r="N533" s="1007">
        <f>SUM('유성구 배수관'!N534:'유성구 배수관'!N555)</f>
        <v>0</v>
      </c>
      <c r="O533" s="1007">
        <f>SUM('유성구 배수관'!O534:'유성구 배수관'!O555)</f>
        <v>0</v>
      </c>
      <c r="P533" s="1007">
        <f>SUM('유성구 배수관'!P534:'유성구 배수관'!P555)</f>
        <v>0</v>
      </c>
      <c r="Q533" s="1007">
        <f>SUM('유성구 배수관'!Q534:'유성구 배수관'!Q555)</f>
        <v>0</v>
      </c>
      <c r="R533" s="1007">
        <f>SUM('유성구 배수관'!R534:'유성구 배수관'!R555)</f>
        <v>0</v>
      </c>
      <c r="S533" s="1007">
        <f>SUM('유성구 배수관'!S534:'유성구 배수관'!S555)</f>
        <v>0</v>
      </c>
      <c r="T533" s="1007">
        <f>SUM('유성구 배수관'!T534:'유성구 배수관'!T555)</f>
        <v>0</v>
      </c>
      <c r="U533" s="1007">
        <f>SUM('유성구 배수관'!U534:'유성구 배수관'!U555)</f>
        <v>0</v>
      </c>
      <c r="V533" s="1007">
        <f>SUM('유성구 배수관'!V534:'유성구 배수관'!V555)</f>
        <v>0</v>
      </c>
      <c r="W533" s="1007">
        <f>SUM('유성구 배수관'!W534:'유성구 배수관'!W555)</f>
        <v>0</v>
      </c>
      <c r="X533" s="1007">
        <f>SUM('유성구 배수관'!X534:'유성구 배수관'!X555)</f>
        <v>0</v>
      </c>
      <c r="Y533" s="1007">
        <f>SUM('유성구 배수관'!Y534:'유성구 배수관'!Y555)</f>
        <v>0</v>
      </c>
      <c r="Z533" s="1007">
        <f>SUM('유성구 배수관'!Z534:'유성구 배수관'!Z555)</f>
        <v>0</v>
      </c>
      <c r="AA533" s="1007">
        <f>SUM('유성구 배수관'!AA534:'유성구 배수관'!AA555)</f>
        <v>0</v>
      </c>
      <c r="AB533" s="1007">
        <f>SUM('유성구 배수관'!AB534:'유성구 배수관'!AB555)</f>
        <v>0</v>
      </c>
      <c r="AC533" s="1007">
        <f>SUM('유성구 배수관'!AC534:'유성구 배수관'!AC555)</f>
        <v>0</v>
      </c>
      <c r="AD533" s="1007">
        <f>SUM('유성구 배수관'!AD534:'유성구 배수관'!AD555)</f>
        <v>0</v>
      </c>
      <c r="AE533" s="1007">
        <f>SUM('유성구 배수관'!AE534:'유성구 배수관'!AE555)</f>
        <v>0</v>
      </c>
      <c r="AF533" s="1007">
        <f>SUM('유성구 배수관'!AF534:'유성구 배수관'!AF555)</f>
        <v>0</v>
      </c>
      <c r="AG533" s="1007">
        <f>SUM('유성구 배수관'!AG534:'유성구 배수관'!AG555)</f>
        <v>0</v>
      </c>
      <c r="AH533" s="1007">
        <f>SUM('유성구 배수관'!AH534:'유성구 배수관'!AH555)</f>
        <v>0</v>
      </c>
    </row>
    <row r="534" spans="1:34" ht="19.5" customHeight="1">
      <c r="A534" s="2391" t="s">
        <v>818</v>
      </c>
      <c r="B534" s="989" t="s">
        <v>951</v>
      </c>
      <c r="C534" s="1009">
        <f t="shared" si="49"/>
        <v>0</v>
      </c>
      <c r="D534" s="1009">
        <v>0</v>
      </c>
      <c r="E534" s="1009">
        <v>0</v>
      </c>
      <c r="F534" s="1009">
        <v>0</v>
      </c>
      <c r="G534" s="1009">
        <v>0</v>
      </c>
      <c r="H534" s="1009">
        <v>0</v>
      </c>
      <c r="I534" s="1009">
        <v>0</v>
      </c>
      <c r="J534" s="1009">
        <v>0</v>
      </c>
      <c r="K534" s="1009">
        <v>0</v>
      </c>
      <c r="L534" s="1009">
        <v>0</v>
      </c>
      <c r="M534" s="1009">
        <v>0</v>
      </c>
      <c r="N534" s="1009">
        <v>0</v>
      </c>
      <c r="O534" s="1009">
        <v>0</v>
      </c>
      <c r="P534" s="1009">
        <v>0</v>
      </c>
      <c r="Q534" s="1009">
        <v>0</v>
      </c>
      <c r="R534" s="1009">
        <v>0</v>
      </c>
      <c r="S534" s="1009">
        <v>0</v>
      </c>
      <c r="T534" s="1009">
        <v>0</v>
      </c>
      <c r="U534" s="1009">
        <v>0</v>
      </c>
      <c r="V534" s="1009">
        <v>0</v>
      </c>
      <c r="W534" s="1009">
        <v>0</v>
      </c>
      <c r="X534" s="1009">
        <v>0</v>
      </c>
      <c r="Y534" s="1009">
        <v>0</v>
      </c>
      <c r="Z534" s="1009">
        <v>0</v>
      </c>
      <c r="AA534" s="1009">
        <v>0</v>
      </c>
      <c r="AB534" s="1009">
        <v>0</v>
      </c>
      <c r="AC534" s="1009">
        <v>0</v>
      </c>
      <c r="AD534" s="1009">
        <v>0</v>
      </c>
      <c r="AE534" s="1009">
        <v>0</v>
      </c>
      <c r="AF534" s="1009">
        <v>0</v>
      </c>
      <c r="AG534" s="1009">
        <v>0</v>
      </c>
      <c r="AH534" s="1009">
        <v>0</v>
      </c>
    </row>
    <row r="535" spans="1:34" s="1707" customFormat="1" ht="32.4" customHeight="1">
      <c r="A535" s="2395"/>
      <c r="B535" s="989" t="s">
        <v>1537</v>
      </c>
      <c r="C535" s="1009">
        <f>SUM(D535:AH535)</f>
        <v>0</v>
      </c>
      <c r="D535" s="1009">
        <v>0</v>
      </c>
      <c r="E535" s="1009">
        <v>0</v>
      </c>
      <c r="F535" s="1009">
        <v>0</v>
      </c>
      <c r="G535" s="1009">
        <v>0</v>
      </c>
      <c r="H535" s="1009">
        <v>0</v>
      </c>
      <c r="I535" s="1009">
        <v>0</v>
      </c>
      <c r="J535" s="1009">
        <v>0</v>
      </c>
      <c r="K535" s="1009">
        <v>0</v>
      </c>
      <c r="L535" s="1009">
        <v>0</v>
      </c>
      <c r="M535" s="1009">
        <v>0</v>
      </c>
      <c r="N535" s="1009">
        <v>0</v>
      </c>
      <c r="O535" s="1009">
        <v>0</v>
      </c>
      <c r="P535" s="1009">
        <v>0</v>
      </c>
      <c r="Q535" s="1009">
        <v>0</v>
      </c>
      <c r="R535" s="1009">
        <v>0</v>
      </c>
      <c r="S535" s="1009">
        <v>0</v>
      </c>
      <c r="T535" s="1009">
        <v>0</v>
      </c>
      <c r="U535" s="1009">
        <v>0</v>
      </c>
      <c r="V535" s="1009">
        <v>0</v>
      </c>
      <c r="W535" s="1009">
        <v>0</v>
      </c>
      <c r="X535" s="1009">
        <v>0</v>
      </c>
      <c r="Y535" s="1009">
        <v>0</v>
      </c>
      <c r="Z535" s="1009">
        <v>0</v>
      </c>
      <c r="AA535" s="1009">
        <v>0</v>
      </c>
      <c r="AB535" s="1009">
        <v>0</v>
      </c>
      <c r="AC535" s="1009">
        <v>0</v>
      </c>
      <c r="AD535" s="1009">
        <v>0</v>
      </c>
      <c r="AE535" s="1009">
        <v>0</v>
      </c>
      <c r="AF535" s="1009">
        <v>0</v>
      </c>
      <c r="AG535" s="1009">
        <v>0</v>
      </c>
      <c r="AH535" s="1009">
        <v>0</v>
      </c>
    </row>
    <row r="536" spans="1:34" ht="30" customHeight="1">
      <c r="A536" s="2021"/>
      <c r="B536" s="989" t="s">
        <v>797</v>
      </c>
      <c r="C536" s="1009">
        <f t="shared" si="49"/>
        <v>0</v>
      </c>
      <c r="D536" s="1009">
        <v>0</v>
      </c>
      <c r="E536" s="1009">
        <v>0</v>
      </c>
      <c r="F536" s="1009">
        <v>0</v>
      </c>
      <c r="G536" s="1009">
        <v>0</v>
      </c>
      <c r="H536" s="1009">
        <v>0</v>
      </c>
      <c r="I536" s="1009">
        <v>0</v>
      </c>
      <c r="J536" s="1009">
        <v>0</v>
      </c>
      <c r="K536" s="1009">
        <v>0</v>
      </c>
      <c r="L536" s="1009">
        <v>0</v>
      </c>
      <c r="M536" s="1009">
        <v>0</v>
      </c>
      <c r="N536" s="1009">
        <v>0</v>
      </c>
      <c r="O536" s="1009">
        <v>0</v>
      </c>
      <c r="P536" s="1009">
        <v>0</v>
      </c>
      <c r="Q536" s="1009">
        <v>0</v>
      </c>
      <c r="R536" s="1009">
        <v>0</v>
      </c>
      <c r="S536" s="1009">
        <v>0</v>
      </c>
      <c r="T536" s="1009">
        <v>0</v>
      </c>
      <c r="U536" s="1009">
        <v>0</v>
      </c>
      <c r="V536" s="1009">
        <v>0</v>
      </c>
      <c r="W536" s="1009">
        <v>0</v>
      </c>
      <c r="X536" s="1009">
        <v>0</v>
      </c>
      <c r="Y536" s="1009">
        <v>0</v>
      </c>
      <c r="Z536" s="1009">
        <v>0</v>
      </c>
      <c r="AA536" s="1009">
        <v>0</v>
      </c>
      <c r="AB536" s="1009">
        <v>0</v>
      </c>
      <c r="AC536" s="1009">
        <v>0</v>
      </c>
      <c r="AD536" s="1009">
        <v>0</v>
      </c>
      <c r="AE536" s="1009">
        <v>0</v>
      </c>
      <c r="AF536" s="1009">
        <v>0</v>
      </c>
      <c r="AG536" s="1009">
        <v>0</v>
      </c>
      <c r="AH536" s="1009">
        <v>0</v>
      </c>
    </row>
    <row r="537" spans="1:34" ht="30" customHeight="1">
      <c r="A537" s="2021"/>
      <c r="B537" s="989" t="s">
        <v>798</v>
      </c>
      <c r="C537" s="1009">
        <f t="shared" si="49"/>
        <v>0</v>
      </c>
      <c r="D537" s="1009">
        <v>0</v>
      </c>
      <c r="E537" s="1009">
        <v>0</v>
      </c>
      <c r="F537" s="1009">
        <v>0</v>
      </c>
      <c r="G537" s="1009">
        <v>0</v>
      </c>
      <c r="H537" s="1009">
        <v>0</v>
      </c>
      <c r="I537" s="1009">
        <v>0</v>
      </c>
      <c r="J537" s="1009">
        <v>0</v>
      </c>
      <c r="K537" s="1009">
        <v>0</v>
      </c>
      <c r="L537" s="1009">
        <v>0</v>
      </c>
      <c r="M537" s="1009">
        <v>0</v>
      </c>
      <c r="N537" s="1009">
        <v>0</v>
      </c>
      <c r="O537" s="1009">
        <v>0</v>
      </c>
      <c r="P537" s="1009">
        <v>0</v>
      </c>
      <c r="Q537" s="1009">
        <v>0</v>
      </c>
      <c r="R537" s="1009">
        <v>0</v>
      </c>
      <c r="S537" s="1009">
        <v>0</v>
      </c>
      <c r="T537" s="1009">
        <v>0</v>
      </c>
      <c r="U537" s="1009">
        <v>0</v>
      </c>
      <c r="V537" s="1009">
        <v>0</v>
      </c>
      <c r="W537" s="1009">
        <v>0</v>
      </c>
      <c r="X537" s="1009">
        <v>0</v>
      </c>
      <c r="Y537" s="1009">
        <v>0</v>
      </c>
      <c r="Z537" s="1009">
        <v>0</v>
      </c>
      <c r="AA537" s="1009">
        <v>0</v>
      </c>
      <c r="AB537" s="1009">
        <v>0</v>
      </c>
      <c r="AC537" s="1009">
        <v>0</v>
      </c>
      <c r="AD537" s="1009">
        <v>0</v>
      </c>
      <c r="AE537" s="1009">
        <v>0</v>
      </c>
      <c r="AF537" s="1009">
        <v>0</v>
      </c>
      <c r="AG537" s="1009">
        <v>0</v>
      </c>
      <c r="AH537" s="1009">
        <v>0</v>
      </c>
    </row>
    <row r="538" spans="1:34" ht="30" customHeight="1">
      <c r="A538" s="2021"/>
      <c r="B538" s="989" t="s">
        <v>780</v>
      </c>
      <c r="C538" s="1009">
        <f t="shared" si="49"/>
        <v>0</v>
      </c>
      <c r="D538" s="1009">
        <v>0</v>
      </c>
      <c r="E538" s="1009">
        <v>0</v>
      </c>
      <c r="F538" s="1009">
        <v>0</v>
      </c>
      <c r="G538" s="1009">
        <v>0</v>
      </c>
      <c r="H538" s="1009">
        <v>0</v>
      </c>
      <c r="I538" s="1009">
        <v>0</v>
      </c>
      <c r="J538" s="1009">
        <v>0</v>
      </c>
      <c r="K538" s="1009">
        <v>0</v>
      </c>
      <c r="L538" s="1009">
        <v>0</v>
      </c>
      <c r="M538" s="1009">
        <v>0</v>
      </c>
      <c r="N538" s="1009">
        <v>0</v>
      </c>
      <c r="O538" s="1009">
        <v>0</v>
      </c>
      <c r="P538" s="1009">
        <v>0</v>
      </c>
      <c r="Q538" s="1009">
        <v>0</v>
      </c>
      <c r="R538" s="1009">
        <v>0</v>
      </c>
      <c r="S538" s="1009">
        <v>0</v>
      </c>
      <c r="T538" s="1009">
        <v>0</v>
      </c>
      <c r="U538" s="1009">
        <v>0</v>
      </c>
      <c r="V538" s="1009">
        <v>0</v>
      </c>
      <c r="W538" s="1009">
        <v>0</v>
      </c>
      <c r="X538" s="1009">
        <v>0</v>
      </c>
      <c r="Y538" s="1009">
        <v>0</v>
      </c>
      <c r="Z538" s="1009">
        <v>0</v>
      </c>
      <c r="AA538" s="1009">
        <v>0</v>
      </c>
      <c r="AB538" s="1009">
        <v>0</v>
      </c>
      <c r="AC538" s="1009">
        <v>0</v>
      </c>
      <c r="AD538" s="1009">
        <v>0</v>
      </c>
      <c r="AE538" s="1009">
        <v>0</v>
      </c>
      <c r="AF538" s="1009">
        <v>0</v>
      </c>
      <c r="AG538" s="1009">
        <v>0</v>
      </c>
      <c r="AH538" s="1009">
        <v>0</v>
      </c>
    </row>
    <row r="539" spans="1:34" ht="30" customHeight="1">
      <c r="A539" s="2021"/>
      <c r="B539" s="991" t="s">
        <v>781</v>
      </c>
      <c r="C539" s="1009">
        <f t="shared" si="49"/>
        <v>0</v>
      </c>
      <c r="D539" s="1009">
        <v>0</v>
      </c>
      <c r="E539" s="1009">
        <v>0</v>
      </c>
      <c r="F539" s="1009">
        <v>0</v>
      </c>
      <c r="G539" s="1009">
        <v>0</v>
      </c>
      <c r="H539" s="1009">
        <v>0</v>
      </c>
      <c r="I539" s="1009">
        <v>0</v>
      </c>
      <c r="J539" s="1009">
        <v>0</v>
      </c>
      <c r="K539" s="1009">
        <v>0</v>
      </c>
      <c r="L539" s="1009">
        <v>0</v>
      </c>
      <c r="M539" s="1009">
        <v>0</v>
      </c>
      <c r="N539" s="1009">
        <v>0</v>
      </c>
      <c r="O539" s="1009">
        <v>0</v>
      </c>
      <c r="P539" s="1009">
        <v>0</v>
      </c>
      <c r="Q539" s="1009">
        <v>0</v>
      </c>
      <c r="R539" s="1009">
        <v>0</v>
      </c>
      <c r="S539" s="1009">
        <v>0</v>
      </c>
      <c r="T539" s="1009">
        <v>0</v>
      </c>
      <c r="U539" s="1009">
        <v>0</v>
      </c>
      <c r="V539" s="1009">
        <v>0</v>
      </c>
      <c r="W539" s="1009">
        <v>0</v>
      </c>
      <c r="X539" s="1009">
        <v>0</v>
      </c>
      <c r="Y539" s="1009">
        <v>0</v>
      </c>
      <c r="Z539" s="1009">
        <v>0</v>
      </c>
      <c r="AA539" s="1009">
        <v>0</v>
      </c>
      <c r="AB539" s="1009">
        <v>0</v>
      </c>
      <c r="AC539" s="1009">
        <v>0</v>
      </c>
      <c r="AD539" s="1009">
        <v>0</v>
      </c>
      <c r="AE539" s="1009">
        <v>0</v>
      </c>
      <c r="AF539" s="1009">
        <v>0</v>
      </c>
      <c r="AG539" s="1009">
        <v>0</v>
      </c>
      <c r="AH539" s="1009">
        <v>0</v>
      </c>
    </row>
    <row r="540" spans="1:34" ht="30" customHeight="1">
      <c r="A540" s="2021"/>
      <c r="B540" s="991" t="s">
        <v>786</v>
      </c>
      <c r="C540" s="1009">
        <f t="shared" si="49"/>
        <v>0</v>
      </c>
      <c r="D540" s="1009">
        <v>0</v>
      </c>
      <c r="E540" s="1009">
        <v>0</v>
      </c>
      <c r="F540" s="1009">
        <v>0</v>
      </c>
      <c r="G540" s="1009">
        <v>0</v>
      </c>
      <c r="H540" s="1009">
        <v>0</v>
      </c>
      <c r="I540" s="1009">
        <v>0</v>
      </c>
      <c r="J540" s="1009">
        <v>0</v>
      </c>
      <c r="K540" s="1009">
        <v>0</v>
      </c>
      <c r="L540" s="1009">
        <v>0</v>
      </c>
      <c r="M540" s="1009">
        <v>0</v>
      </c>
      <c r="N540" s="1009">
        <v>0</v>
      </c>
      <c r="O540" s="1009">
        <v>0</v>
      </c>
      <c r="P540" s="1009">
        <v>0</v>
      </c>
      <c r="Q540" s="1009">
        <v>0</v>
      </c>
      <c r="R540" s="1009">
        <v>0</v>
      </c>
      <c r="S540" s="1009">
        <v>0</v>
      </c>
      <c r="T540" s="1009">
        <v>0</v>
      </c>
      <c r="U540" s="1009">
        <v>0</v>
      </c>
      <c r="V540" s="1009">
        <v>0</v>
      </c>
      <c r="W540" s="1009">
        <v>0</v>
      </c>
      <c r="X540" s="1009">
        <v>0</v>
      </c>
      <c r="Y540" s="1009">
        <v>0</v>
      </c>
      <c r="Z540" s="1009">
        <v>0</v>
      </c>
      <c r="AA540" s="1009">
        <v>0</v>
      </c>
      <c r="AB540" s="1009">
        <v>0</v>
      </c>
      <c r="AC540" s="1009">
        <v>0</v>
      </c>
      <c r="AD540" s="1009">
        <v>0</v>
      </c>
      <c r="AE540" s="1009">
        <v>0</v>
      </c>
      <c r="AF540" s="1009">
        <v>0</v>
      </c>
      <c r="AG540" s="1009">
        <v>0</v>
      </c>
      <c r="AH540" s="1009">
        <v>0</v>
      </c>
    </row>
    <row r="541" spans="1:34" ht="30" customHeight="1">
      <c r="A541" s="2021"/>
      <c r="B541" s="991" t="s">
        <v>799</v>
      </c>
      <c r="C541" s="1009">
        <f t="shared" si="49"/>
        <v>214.27</v>
      </c>
      <c r="D541" s="1009">
        <v>214.27</v>
      </c>
      <c r="E541" s="1009">
        <v>0</v>
      </c>
      <c r="F541" s="1009">
        <v>0</v>
      </c>
      <c r="G541" s="1009">
        <v>0</v>
      </c>
      <c r="H541" s="1009">
        <v>0</v>
      </c>
      <c r="I541" s="1009">
        <v>0</v>
      </c>
      <c r="J541" s="1009">
        <v>0</v>
      </c>
      <c r="K541" s="1009">
        <v>0</v>
      </c>
      <c r="L541" s="1009">
        <v>0</v>
      </c>
      <c r="M541" s="1009">
        <v>0</v>
      </c>
      <c r="N541" s="1009">
        <v>0</v>
      </c>
      <c r="O541" s="1009">
        <v>0</v>
      </c>
      <c r="P541" s="1009">
        <v>0</v>
      </c>
      <c r="Q541" s="1009">
        <v>0</v>
      </c>
      <c r="R541" s="1009">
        <v>0</v>
      </c>
      <c r="S541" s="1009">
        <v>0</v>
      </c>
      <c r="T541" s="1009">
        <v>0</v>
      </c>
      <c r="U541" s="1009">
        <v>0</v>
      </c>
      <c r="V541" s="1009">
        <v>0</v>
      </c>
      <c r="W541" s="1009">
        <v>0</v>
      </c>
      <c r="X541" s="1009">
        <v>0</v>
      </c>
      <c r="Y541" s="1009">
        <v>0</v>
      </c>
      <c r="Z541" s="1009">
        <v>0</v>
      </c>
      <c r="AA541" s="1009">
        <v>0</v>
      </c>
      <c r="AB541" s="1009">
        <v>0</v>
      </c>
      <c r="AC541" s="1009">
        <v>0</v>
      </c>
      <c r="AD541" s="1009">
        <v>0</v>
      </c>
      <c r="AE541" s="1009">
        <v>0</v>
      </c>
      <c r="AF541" s="1009">
        <v>0</v>
      </c>
      <c r="AG541" s="1009">
        <v>0</v>
      </c>
      <c r="AH541" s="1009">
        <v>0</v>
      </c>
    </row>
    <row r="542" spans="1:34" ht="30" customHeight="1">
      <c r="A542" s="2021"/>
      <c r="B542" s="991" t="s">
        <v>787</v>
      </c>
      <c r="C542" s="1009">
        <f t="shared" si="49"/>
        <v>6130.87</v>
      </c>
      <c r="D542" s="1009">
        <v>6130.87</v>
      </c>
      <c r="E542" s="1009">
        <v>0</v>
      </c>
      <c r="F542" s="1009">
        <v>0</v>
      </c>
      <c r="G542" s="1009">
        <v>0</v>
      </c>
      <c r="H542" s="1009">
        <v>0</v>
      </c>
      <c r="I542" s="1009">
        <v>0</v>
      </c>
      <c r="J542" s="1009">
        <v>0</v>
      </c>
      <c r="K542" s="1009">
        <v>0</v>
      </c>
      <c r="L542" s="1009">
        <v>0</v>
      </c>
      <c r="M542" s="1009">
        <v>0</v>
      </c>
      <c r="N542" s="1009">
        <v>0</v>
      </c>
      <c r="O542" s="1009">
        <v>0</v>
      </c>
      <c r="P542" s="1009">
        <v>0</v>
      </c>
      <c r="Q542" s="1009">
        <v>0</v>
      </c>
      <c r="R542" s="1009">
        <v>0</v>
      </c>
      <c r="S542" s="1009">
        <v>0</v>
      </c>
      <c r="T542" s="1009">
        <v>0</v>
      </c>
      <c r="U542" s="1009">
        <v>0</v>
      </c>
      <c r="V542" s="1009">
        <v>0</v>
      </c>
      <c r="W542" s="1009">
        <v>0</v>
      </c>
      <c r="X542" s="1009">
        <v>0</v>
      </c>
      <c r="Y542" s="1009">
        <v>0</v>
      </c>
      <c r="Z542" s="1009">
        <v>0</v>
      </c>
      <c r="AA542" s="1009">
        <v>0</v>
      </c>
      <c r="AB542" s="1009">
        <v>0</v>
      </c>
      <c r="AC542" s="1009">
        <v>0</v>
      </c>
      <c r="AD542" s="1009">
        <v>0</v>
      </c>
      <c r="AE542" s="1009">
        <v>0</v>
      </c>
      <c r="AF542" s="1009">
        <v>0</v>
      </c>
      <c r="AG542" s="1009">
        <v>0</v>
      </c>
      <c r="AH542" s="1009">
        <v>0</v>
      </c>
    </row>
    <row r="543" spans="1:34" s="1710" customFormat="1" ht="30" customHeight="1">
      <c r="A543" s="2021"/>
      <c r="B543" s="991" t="s">
        <v>1533</v>
      </c>
      <c r="C543" s="1009">
        <f>SUM(D543:AH543)</f>
        <v>0</v>
      </c>
      <c r="D543" s="1009">
        <v>0</v>
      </c>
      <c r="E543" s="1009">
        <v>0</v>
      </c>
      <c r="F543" s="1009">
        <v>0</v>
      </c>
      <c r="G543" s="1009">
        <v>0</v>
      </c>
      <c r="H543" s="1009">
        <v>0</v>
      </c>
      <c r="I543" s="1009">
        <v>0</v>
      </c>
      <c r="J543" s="1009">
        <v>0</v>
      </c>
      <c r="K543" s="1009">
        <v>0</v>
      </c>
      <c r="L543" s="1009">
        <v>0</v>
      </c>
      <c r="M543" s="1009">
        <v>0</v>
      </c>
      <c r="N543" s="1009">
        <v>0</v>
      </c>
      <c r="O543" s="1009">
        <v>0</v>
      </c>
      <c r="P543" s="1009">
        <v>0</v>
      </c>
      <c r="Q543" s="1009">
        <v>0</v>
      </c>
      <c r="R543" s="1009">
        <v>0</v>
      </c>
      <c r="S543" s="1009">
        <v>0</v>
      </c>
      <c r="T543" s="1009">
        <v>0</v>
      </c>
      <c r="U543" s="1009">
        <v>0</v>
      </c>
      <c r="V543" s="1009">
        <v>0</v>
      </c>
      <c r="W543" s="1009">
        <v>0</v>
      </c>
      <c r="X543" s="1009">
        <v>0</v>
      </c>
      <c r="Y543" s="1009">
        <v>0</v>
      </c>
      <c r="Z543" s="1009">
        <v>0</v>
      </c>
      <c r="AA543" s="1009">
        <v>0</v>
      </c>
      <c r="AB543" s="1009">
        <v>0</v>
      </c>
      <c r="AC543" s="1009">
        <v>0</v>
      </c>
      <c r="AD543" s="1009">
        <v>0</v>
      </c>
      <c r="AE543" s="1009">
        <v>0</v>
      </c>
      <c r="AF543" s="1009">
        <v>0</v>
      </c>
      <c r="AG543" s="1009">
        <v>0</v>
      </c>
      <c r="AH543" s="1009">
        <v>0</v>
      </c>
    </row>
    <row r="544" spans="1:34" ht="30" customHeight="1">
      <c r="A544" s="2021"/>
      <c r="B544" s="991" t="s">
        <v>800</v>
      </c>
      <c r="C544" s="1009">
        <f t="shared" si="49"/>
        <v>0</v>
      </c>
      <c r="D544" s="1009">
        <v>0</v>
      </c>
      <c r="E544" s="1009">
        <v>0</v>
      </c>
      <c r="F544" s="1009">
        <v>0</v>
      </c>
      <c r="G544" s="1009">
        <v>0</v>
      </c>
      <c r="H544" s="1009">
        <v>0</v>
      </c>
      <c r="I544" s="1009">
        <v>0</v>
      </c>
      <c r="J544" s="1009">
        <v>0</v>
      </c>
      <c r="K544" s="1009">
        <v>0</v>
      </c>
      <c r="L544" s="1009">
        <v>0</v>
      </c>
      <c r="M544" s="1009">
        <v>0</v>
      </c>
      <c r="N544" s="1009">
        <v>0</v>
      </c>
      <c r="O544" s="1009">
        <v>0</v>
      </c>
      <c r="P544" s="1009">
        <v>0</v>
      </c>
      <c r="Q544" s="1009">
        <v>0</v>
      </c>
      <c r="R544" s="1009">
        <v>0</v>
      </c>
      <c r="S544" s="1009">
        <v>0</v>
      </c>
      <c r="T544" s="1009">
        <v>0</v>
      </c>
      <c r="U544" s="1009">
        <v>0</v>
      </c>
      <c r="V544" s="1009">
        <v>0</v>
      </c>
      <c r="W544" s="1009">
        <v>0</v>
      </c>
      <c r="X544" s="1009">
        <v>0</v>
      </c>
      <c r="Y544" s="1009">
        <v>0</v>
      </c>
      <c r="Z544" s="1009">
        <v>0</v>
      </c>
      <c r="AA544" s="1009">
        <v>0</v>
      </c>
      <c r="AB544" s="1009">
        <v>0</v>
      </c>
      <c r="AC544" s="1009">
        <v>0</v>
      </c>
      <c r="AD544" s="1009">
        <v>0</v>
      </c>
      <c r="AE544" s="1009">
        <v>0</v>
      </c>
      <c r="AF544" s="1009">
        <v>0</v>
      </c>
      <c r="AG544" s="1009">
        <v>0</v>
      </c>
      <c r="AH544" s="1009">
        <v>0</v>
      </c>
    </row>
    <row r="545" spans="1:34" s="1710" customFormat="1" ht="30" customHeight="1">
      <c r="A545" s="2021"/>
      <c r="B545" s="989" t="s">
        <v>1535</v>
      </c>
      <c r="C545" s="1009">
        <f t="shared" ref="C545" si="52">SUM(D545:AH545)</f>
        <v>0</v>
      </c>
      <c r="D545" s="1009">
        <v>0</v>
      </c>
      <c r="E545" s="1009">
        <v>0</v>
      </c>
      <c r="F545" s="1009">
        <v>0</v>
      </c>
      <c r="G545" s="1009">
        <v>0</v>
      </c>
      <c r="H545" s="1009">
        <v>0</v>
      </c>
      <c r="I545" s="1009">
        <v>0</v>
      </c>
      <c r="J545" s="1009">
        <v>0</v>
      </c>
      <c r="K545" s="1009">
        <v>0</v>
      </c>
      <c r="L545" s="1009">
        <v>0</v>
      </c>
      <c r="M545" s="1009">
        <v>0</v>
      </c>
      <c r="N545" s="1009">
        <v>0</v>
      </c>
      <c r="O545" s="1009">
        <v>0</v>
      </c>
      <c r="P545" s="1009">
        <v>0</v>
      </c>
      <c r="Q545" s="1009">
        <v>0</v>
      </c>
      <c r="R545" s="1009">
        <v>0</v>
      </c>
      <c r="S545" s="1009">
        <v>0</v>
      </c>
      <c r="T545" s="1009">
        <v>0</v>
      </c>
      <c r="U545" s="1009">
        <v>0</v>
      </c>
      <c r="V545" s="1009">
        <v>0</v>
      </c>
      <c r="W545" s="1009">
        <v>0</v>
      </c>
      <c r="X545" s="1009">
        <v>0</v>
      </c>
      <c r="Y545" s="1009">
        <v>0</v>
      </c>
      <c r="Z545" s="1009">
        <v>0</v>
      </c>
      <c r="AA545" s="1009">
        <v>0</v>
      </c>
      <c r="AB545" s="1009">
        <v>0</v>
      </c>
      <c r="AC545" s="1009">
        <v>0</v>
      </c>
      <c r="AD545" s="1009">
        <v>0</v>
      </c>
      <c r="AE545" s="1009">
        <v>0</v>
      </c>
      <c r="AF545" s="1009">
        <v>0</v>
      </c>
      <c r="AG545" s="1009">
        <v>0</v>
      </c>
      <c r="AH545" s="1009">
        <v>0</v>
      </c>
    </row>
    <row r="546" spans="1:34" ht="30" customHeight="1">
      <c r="A546" s="2021"/>
      <c r="B546" s="995" t="s">
        <v>802</v>
      </c>
      <c r="C546" s="1009">
        <f t="shared" si="49"/>
        <v>0</v>
      </c>
      <c r="D546" s="1009">
        <v>0</v>
      </c>
      <c r="E546" s="1009">
        <v>0</v>
      </c>
      <c r="F546" s="1009">
        <v>0</v>
      </c>
      <c r="G546" s="1009">
        <v>0</v>
      </c>
      <c r="H546" s="1009">
        <v>0</v>
      </c>
      <c r="I546" s="1009">
        <v>0</v>
      </c>
      <c r="J546" s="1009">
        <v>0</v>
      </c>
      <c r="K546" s="1009">
        <v>0</v>
      </c>
      <c r="L546" s="1009">
        <v>0</v>
      </c>
      <c r="M546" s="1009">
        <v>0</v>
      </c>
      <c r="N546" s="1009">
        <v>0</v>
      </c>
      <c r="O546" s="1009">
        <v>0</v>
      </c>
      <c r="P546" s="1009">
        <v>0</v>
      </c>
      <c r="Q546" s="1009">
        <v>0</v>
      </c>
      <c r="R546" s="1009">
        <v>0</v>
      </c>
      <c r="S546" s="1009">
        <v>0</v>
      </c>
      <c r="T546" s="1009">
        <v>0</v>
      </c>
      <c r="U546" s="1009">
        <v>0</v>
      </c>
      <c r="V546" s="1009">
        <v>0</v>
      </c>
      <c r="W546" s="1009">
        <v>0</v>
      </c>
      <c r="X546" s="1009">
        <v>0</v>
      </c>
      <c r="Y546" s="1009">
        <v>0</v>
      </c>
      <c r="Z546" s="1009">
        <v>0</v>
      </c>
      <c r="AA546" s="1009">
        <v>0</v>
      </c>
      <c r="AB546" s="1009">
        <v>0</v>
      </c>
      <c r="AC546" s="1009">
        <v>0</v>
      </c>
      <c r="AD546" s="1009">
        <v>0</v>
      </c>
      <c r="AE546" s="1009">
        <v>0</v>
      </c>
      <c r="AF546" s="1009">
        <v>0</v>
      </c>
      <c r="AG546" s="1009">
        <v>0</v>
      </c>
      <c r="AH546" s="1009">
        <v>0</v>
      </c>
    </row>
    <row r="547" spans="1:34" ht="30" customHeight="1">
      <c r="A547" s="2021"/>
      <c r="B547" s="995" t="s">
        <v>803</v>
      </c>
      <c r="C547" s="1009">
        <f t="shared" si="49"/>
        <v>0</v>
      </c>
      <c r="D547" s="1009">
        <v>0</v>
      </c>
      <c r="E547" s="1009">
        <v>0</v>
      </c>
      <c r="F547" s="1009">
        <v>0</v>
      </c>
      <c r="G547" s="1009">
        <v>0</v>
      </c>
      <c r="H547" s="1009">
        <v>0</v>
      </c>
      <c r="I547" s="1009">
        <v>0</v>
      </c>
      <c r="J547" s="1009">
        <v>0</v>
      </c>
      <c r="K547" s="1009">
        <v>0</v>
      </c>
      <c r="L547" s="1009">
        <v>0</v>
      </c>
      <c r="M547" s="1009">
        <v>0</v>
      </c>
      <c r="N547" s="1009">
        <v>0</v>
      </c>
      <c r="O547" s="1009">
        <v>0</v>
      </c>
      <c r="P547" s="1009">
        <v>0</v>
      </c>
      <c r="Q547" s="1009">
        <v>0</v>
      </c>
      <c r="R547" s="1009">
        <v>0</v>
      </c>
      <c r="S547" s="1009">
        <v>0</v>
      </c>
      <c r="T547" s="1009">
        <v>0</v>
      </c>
      <c r="U547" s="1009">
        <v>0</v>
      </c>
      <c r="V547" s="1009">
        <v>0</v>
      </c>
      <c r="W547" s="1009">
        <v>0</v>
      </c>
      <c r="X547" s="1009">
        <v>0</v>
      </c>
      <c r="Y547" s="1009">
        <v>0</v>
      </c>
      <c r="Z547" s="1009">
        <v>0</v>
      </c>
      <c r="AA547" s="1009">
        <v>0</v>
      </c>
      <c r="AB547" s="1009">
        <v>0</v>
      </c>
      <c r="AC547" s="1009">
        <v>0</v>
      </c>
      <c r="AD547" s="1009">
        <v>0</v>
      </c>
      <c r="AE547" s="1009">
        <v>0</v>
      </c>
      <c r="AF547" s="1009">
        <v>0</v>
      </c>
      <c r="AG547" s="1009">
        <v>0</v>
      </c>
      <c r="AH547" s="1009">
        <v>0</v>
      </c>
    </row>
    <row r="548" spans="1:34" ht="30" customHeight="1">
      <c r="A548" s="2021"/>
      <c r="B548" s="1011" t="s">
        <v>804</v>
      </c>
      <c r="C548" s="1009">
        <f t="shared" si="49"/>
        <v>0</v>
      </c>
      <c r="D548" s="1009">
        <v>0</v>
      </c>
      <c r="E548" s="1009">
        <v>0</v>
      </c>
      <c r="F548" s="1009">
        <v>0</v>
      </c>
      <c r="G548" s="1009">
        <v>0</v>
      </c>
      <c r="H548" s="1009">
        <v>0</v>
      </c>
      <c r="I548" s="1009">
        <v>0</v>
      </c>
      <c r="J548" s="1009">
        <v>0</v>
      </c>
      <c r="K548" s="1009">
        <v>0</v>
      </c>
      <c r="L548" s="1009">
        <v>0</v>
      </c>
      <c r="M548" s="1009">
        <v>0</v>
      </c>
      <c r="N548" s="1009">
        <v>0</v>
      </c>
      <c r="O548" s="1009">
        <v>0</v>
      </c>
      <c r="P548" s="1009">
        <v>0</v>
      </c>
      <c r="Q548" s="1009">
        <v>0</v>
      </c>
      <c r="R548" s="1009">
        <v>0</v>
      </c>
      <c r="S548" s="1009">
        <v>0</v>
      </c>
      <c r="T548" s="1009">
        <v>0</v>
      </c>
      <c r="U548" s="1009">
        <v>0</v>
      </c>
      <c r="V548" s="1009">
        <v>0</v>
      </c>
      <c r="W548" s="1009">
        <v>0</v>
      </c>
      <c r="X548" s="1009">
        <v>0</v>
      </c>
      <c r="Y548" s="1009">
        <v>0</v>
      </c>
      <c r="Z548" s="1009">
        <v>0</v>
      </c>
      <c r="AA548" s="1009">
        <v>0</v>
      </c>
      <c r="AB548" s="1009">
        <v>0</v>
      </c>
      <c r="AC548" s="1009">
        <v>0</v>
      </c>
      <c r="AD548" s="1009">
        <v>0</v>
      </c>
      <c r="AE548" s="1009">
        <v>0</v>
      </c>
      <c r="AF548" s="1009">
        <v>0</v>
      </c>
      <c r="AG548" s="1009">
        <v>0</v>
      </c>
      <c r="AH548" s="1009">
        <v>0</v>
      </c>
    </row>
    <row r="549" spans="1:34" ht="30" customHeight="1">
      <c r="A549" s="2021"/>
      <c r="B549" s="1011" t="s">
        <v>805</v>
      </c>
      <c r="C549" s="1009">
        <f t="shared" si="49"/>
        <v>0</v>
      </c>
      <c r="D549" s="1009">
        <v>0</v>
      </c>
      <c r="E549" s="1009">
        <v>0</v>
      </c>
      <c r="F549" s="1009">
        <v>0</v>
      </c>
      <c r="G549" s="1009">
        <v>0</v>
      </c>
      <c r="H549" s="1009">
        <v>0</v>
      </c>
      <c r="I549" s="1009">
        <v>0</v>
      </c>
      <c r="J549" s="1009">
        <v>0</v>
      </c>
      <c r="K549" s="1009">
        <v>0</v>
      </c>
      <c r="L549" s="1009">
        <v>0</v>
      </c>
      <c r="M549" s="1009">
        <v>0</v>
      </c>
      <c r="N549" s="1009">
        <v>0</v>
      </c>
      <c r="O549" s="1009">
        <v>0</v>
      </c>
      <c r="P549" s="1009">
        <v>0</v>
      </c>
      <c r="Q549" s="1009">
        <v>0</v>
      </c>
      <c r="R549" s="1009">
        <v>0</v>
      </c>
      <c r="S549" s="1009">
        <v>0</v>
      </c>
      <c r="T549" s="1009">
        <v>0</v>
      </c>
      <c r="U549" s="1009">
        <v>0</v>
      </c>
      <c r="V549" s="1009">
        <v>0</v>
      </c>
      <c r="W549" s="1009">
        <v>0</v>
      </c>
      <c r="X549" s="1009">
        <v>0</v>
      </c>
      <c r="Y549" s="1009">
        <v>0</v>
      </c>
      <c r="Z549" s="1009">
        <v>0</v>
      </c>
      <c r="AA549" s="1009">
        <v>0</v>
      </c>
      <c r="AB549" s="1009">
        <v>0</v>
      </c>
      <c r="AC549" s="1009">
        <v>0</v>
      </c>
      <c r="AD549" s="1009">
        <v>0</v>
      </c>
      <c r="AE549" s="1009">
        <v>0</v>
      </c>
      <c r="AF549" s="1009">
        <v>0</v>
      </c>
      <c r="AG549" s="1009">
        <v>0</v>
      </c>
      <c r="AH549" s="1009">
        <v>0</v>
      </c>
    </row>
    <row r="550" spans="1:34" s="1710" customFormat="1" ht="30" customHeight="1">
      <c r="A550" s="2021"/>
      <c r="B550" s="1011" t="s">
        <v>1536</v>
      </c>
      <c r="C550" s="1009">
        <f t="shared" ref="C550" si="53">SUM(D550:AH550)</f>
        <v>0</v>
      </c>
      <c r="D550" s="1009">
        <v>0</v>
      </c>
      <c r="E550" s="1009">
        <v>0</v>
      </c>
      <c r="F550" s="1009">
        <v>0</v>
      </c>
      <c r="G550" s="1009">
        <v>0</v>
      </c>
      <c r="H550" s="1009">
        <v>0</v>
      </c>
      <c r="I550" s="1009">
        <v>0</v>
      </c>
      <c r="J550" s="1009">
        <v>0</v>
      </c>
      <c r="K550" s="1009">
        <v>0</v>
      </c>
      <c r="L550" s="1009">
        <v>0</v>
      </c>
      <c r="M550" s="1009">
        <v>0</v>
      </c>
      <c r="N550" s="1009">
        <v>0</v>
      </c>
      <c r="O550" s="1009">
        <v>0</v>
      </c>
      <c r="P550" s="1009">
        <v>0</v>
      </c>
      <c r="Q550" s="1009">
        <v>0</v>
      </c>
      <c r="R550" s="1009">
        <v>0</v>
      </c>
      <c r="S550" s="1009">
        <v>0</v>
      </c>
      <c r="T550" s="1009">
        <v>0</v>
      </c>
      <c r="U550" s="1009">
        <v>0</v>
      </c>
      <c r="V550" s="1009">
        <v>0</v>
      </c>
      <c r="W550" s="1009">
        <v>0</v>
      </c>
      <c r="X550" s="1009">
        <v>0</v>
      </c>
      <c r="Y550" s="1009">
        <v>0</v>
      </c>
      <c r="Z550" s="1009">
        <v>0</v>
      </c>
      <c r="AA550" s="1009">
        <v>0</v>
      </c>
      <c r="AB550" s="1009">
        <v>0</v>
      </c>
      <c r="AC550" s="1009">
        <v>0</v>
      </c>
      <c r="AD550" s="1009">
        <v>0</v>
      </c>
      <c r="AE550" s="1009">
        <v>0</v>
      </c>
      <c r="AF550" s="1009">
        <v>0</v>
      </c>
      <c r="AG550" s="1009">
        <v>0</v>
      </c>
      <c r="AH550" s="1009">
        <v>0</v>
      </c>
    </row>
    <row r="551" spans="1:34" ht="30" customHeight="1">
      <c r="A551" s="2021"/>
      <c r="B551" s="995" t="s">
        <v>807</v>
      </c>
      <c r="C551" s="1009">
        <f t="shared" si="49"/>
        <v>0</v>
      </c>
      <c r="D551" s="1009">
        <v>0</v>
      </c>
      <c r="E551" s="1009">
        <v>0</v>
      </c>
      <c r="F551" s="1009">
        <v>0</v>
      </c>
      <c r="G551" s="1009">
        <v>0</v>
      </c>
      <c r="H551" s="1009">
        <v>0</v>
      </c>
      <c r="I551" s="1009">
        <v>0</v>
      </c>
      <c r="J551" s="1009">
        <v>0</v>
      </c>
      <c r="K551" s="1009">
        <v>0</v>
      </c>
      <c r="L551" s="1009">
        <v>0</v>
      </c>
      <c r="M551" s="1009">
        <v>0</v>
      </c>
      <c r="N551" s="1009">
        <v>0</v>
      </c>
      <c r="O551" s="1009">
        <v>0</v>
      </c>
      <c r="P551" s="1009">
        <v>0</v>
      </c>
      <c r="Q551" s="1009">
        <v>0</v>
      </c>
      <c r="R551" s="1009">
        <v>0</v>
      </c>
      <c r="S551" s="1009">
        <v>0</v>
      </c>
      <c r="T551" s="1009">
        <v>0</v>
      </c>
      <c r="U551" s="1009">
        <v>0</v>
      </c>
      <c r="V551" s="1009">
        <v>0</v>
      </c>
      <c r="W551" s="1009">
        <v>0</v>
      </c>
      <c r="X551" s="1009">
        <v>0</v>
      </c>
      <c r="Y551" s="1009">
        <v>0</v>
      </c>
      <c r="Z551" s="1009">
        <v>0</v>
      </c>
      <c r="AA551" s="1009">
        <v>0</v>
      </c>
      <c r="AB551" s="1009">
        <v>0</v>
      </c>
      <c r="AC551" s="1009">
        <v>0</v>
      </c>
      <c r="AD551" s="1009">
        <v>0</v>
      </c>
      <c r="AE551" s="1009">
        <v>0</v>
      </c>
      <c r="AF551" s="1009">
        <v>0</v>
      </c>
      <c r="AG551" s="1009">
        <v>0</v>
      </c>
      <c r="AH551" s="1009">
        <v>0</v>
      </c>
    </row>
    <row r="552" spans="1:34" ht="30" customHeight="1">
      <c r="A552" s="2021"/>
      <c r="B552" s="991" t="s">
        <v>808</v>
      </c>
      <c r="C552" s="1009">
        <f t="shared" si="49"/>
        <v>0</v>
      </c>
      <c r="D552" s="1009">
        <v>0</v>
      </c>
      <c r="E552" s="1009">
        <v>0</v>
      </c>
      <c r="F552" s="1009">
        <v>0</v>
      </c>
      <c r="G552" s="1009">
        <v>0</v>
      </c>
      <c r="H552" s="1009">
        <v>0</v>
      </c>
      <c r="I552" s="1009">
        <v>0</v>
      </c>
      <c r="J552" s="1009">
        <v>0</v>
      </c>
      <c r="K552" s="1009">
        <v>0</v>
      </c>
      <c r="L552" s="1009">
        <v>0</v>
      </c>
      <c r="M552" s="1009">
        <v>0</v>
      </c>
      <c r="N552" s="1009">
        <v>0</v>
      </c>
      <c r="O552" s="1009">
        <v>0</v>
      </c>
      <c r="P552" s="1009">
        <v>0</v>
      </c>
      <c r="Q552" s="1009">
        <v>0</v>
      </c>
      <c r="R552" s="1009">
        <v>0</v>
      </c>
      <c r="S552" s="1009">
        <v>0</v>
      </c>
      <c r="T552" s="1009">
        <v>0</v>
      </c>
      <c r="U552" s="1009">
        <v>0</v>
      </c>
      <c r="V552" s="1009">
        <v>0</v>
      </c>
      <c r="W552" s="1009">
        <v>0</v>
      </c>
      <c r="X552" s="1009">
        <v>0</v>
      </c>
      <c r="Y552" s="1009">
        <v>0</v>
      </c>
      <c r="Z552" s="1009">
        <v>0</v>
      </c>
      <c r="AA552" s="1009">
        <v>0</v>
      </c>
      <c r="AB552" s="1009">
        <v>0</v>
      </c>
      <c r="AC552" s="1009">
        <v>0</v>
      </c>
      <c r="AD552" s="1009">
        <v>0</v>
      </c>
      <c r="AE552" s="1009">
        <v>0</v>
      </c>
      <c r="AF552" s="1009">
        <v>0</v>
      </c>
      <c r="AG552" s="1009">
        <v>0</v>
      </c>
      <c r="AH552" s="1009">
        <v>0</v>
      </c>
    </row>
    <row r="553" spans="1:34" ht="30" customHeight="1">
      <c r="A553" s="2021"/>
      <c r="B553" s="1011" t="s">
        <v>821</v>
      </c>
      <c r="C553" s="1009">
        <f t="shared" si="49"/>
        <v>0</v>
      </c>
      <c r="D553" s="1009">
        <v>0</v>
      </c>
      <c r="E553" s="1009">
        <v>0</v>
      </c>
      <c r="F553" s="1009">
        <v>0</v>
      </c>
      <c r="G553" s="1009">
        <v>0</v>
      </c>
      <c r="H553" s="1009">
        <v>0</v>
      </c>
      <c r="I553" s="1009">
        <v>0</v>
      </c>
      <c r="J553" s="1009">
        <v>0</v>
      </c>
      <c r="K553" s="1009">
        <v>0</v>
      </c>
      <c r="L553" s="1009">
        <v>0</v>
      </c>
      <c r="M553" s="1009">
        <v>0</v>
      </c>
      <c r="N553" s="1009">
        <v>0</v>
      </c>
      <c r="O553" s="1009">
        <v>0</v>
      </c>
      <c r="P553" s="1009">
        <v>0</v>
      </c>
      <c r="Q553" s="1009">
        <v>0</v>
      </c>
      <c r="R553" s="1009">
        <v>0</v>
      </c>
      <c r="S553" s="1009">
        <v>0</v>
      </c>
      <c r="T553" s="1009">
        <v>0</v>
      </c>
      <c r="U553" s="1009">
        <v>0</v>
      </c>
      <c r="V553" s="1009">
        <v>0</v>
      </c>
      <c r="W553" s="1009">
        <v>0</v>
      </c>
      <c r="X553" s="1009">
        <v>0</v>
      </c>
      <c r="Y553" s="1009">
        <v>0</v>
      </c>
      <c r="Z553" s="1009">
        <v>0</v>
      </c>
      <c r="AA553" s="1009">
        <v>0</v>
      </c>
      <c r="AB553" s="1009">
        <v>0</v>
      </c>
      <c r="AC553" s="1009">
        <v>0</v>
      </c>
      <c r="AD553" s="1009">
        <v>0</v>
      </c>
      <c r="AE553" s="1009">
        <v>0</v>
      </c>
      <c r="AF553" s="1009">
        <v>0</v>
      </c>
      <c r="AG553" s="1009">
        <v>0</v>
      </c>
      <c r="AH553" s="1009">
        <v>0</v>
      </c>
    </row>
    <row r="554" spans="1:34" s="1708" customFormat="1" ht="30" customHeight="1">
      <c r="A554" s="2021"/>
      <c r="B554" s="1011" t="s">
        <v>1538</v>
      </c>
      <c r="C554" s="1009">
        <f>SUM(D554:AH554)</f>
        <v>0</v>
      </c>
      <c r="D554" s="1009">
        <v>0</v>
      </c>
      <c r="E554" s="1009">
        <v>0</v>
      </c>
      <c r="F554" s="1009">
        <v>0</v>
      </c>
      <c r="G554" s="1009">
        <v>0</v>
      </c>
      <c r="H554" s="1009">
        <v>0</v>
      </c>
      <c r="I554" s="1009">
        <v>0</v>
      </c>
      <c r="J554" s="1009">
        <v>0</v>
      </c>
      <c r="K554" s="1009">
        <v>0</v>
      </c>
      <c r="L554" s="1009">
        <v>0</v>
      </c>
      <c r="M554" s="1009">
        <v>0</v>
      </c>
      <c r="N554" s="1009">
        <v>0</v>
      </c>
      <c r="O554" s="1009">
        <v>0</v>
      </c>
      <c r="P554" s="1009">
        <v>0</v>
      </c>
      <c r="Q554" s="1009">
        <v>0</v>
      </c>
      <c r="R554" s="1009">
        <v>0</v>
      </c>
      <c r="S554" s="1009">
        <v>0</v>
      </c>
      <c r="T554" s="1009">
        <v>0</v>
      </c>
      <c r="U554" s="1009">
        <v>0</v>
      </c>
      <c r="V554" s="1009">
        <v>0</v>
      </c>
      <c r="W554" s="1009">
        <v>0</v>
      </c>
      <c r="X554" s="1009">
        <v>0</v>
      </c>
      <c r="Y554" s="1009">
        <v>0</v>
      </c>
      <c r="Z554" s="1009">
        <v>0</v>
      </c>
      <c r="AA554" s="1009">
        <v>0</v>
      </c>
      <c r="AB554" s="1009">
        <v>0</v>
      </c>
      <c r="AC554" s="1009">
        <v>0</v>
      </c>
      <c r="AD554" s="1009">
        <v>0</v>
      </c>
      <c r="AE554" s="1009">
        <v>0</v>
      </c>
      <c r="AF554" s="1009">
        <v>0</v>
      </c>
      <c r="AG554" s="1009">
        <v>0</v>
      </c>
      <c r="AH554" s="1009">
        <v>0</v>
      </c>
    </row>
    <row r="555" spans="1:34" ht="19.5" customHeight="1">
      <c r="A555" s="2021"/>
      <c r="B555" s="1249" t="s">
        <v>952</v>
      </c>
      <c r="C555" s="1009">
        <f t="shared" si="49"/>
        <v>0</v>
      </c>
      <c r="D555" s="1009">
        <v>0</v>
      </c>
      <c r="E555" s="1009">
        <v>0</v>
      </c>
      <c r="F555" s="1009">
        <v>0</v>
      </c>
      <c r="G555" s="1009">
        <v>0</v>
      </c>
      <c r="H555" s="1009">
        <v>0</v>
      </c>
      <c r="I555" s="1009">
        <v>0</v>
      </c>
      <c r="J555" s="1009">
        <v>0</v>
      </c>
      <c r="K555" s="1009">
        <v>0</v>
      </c>
      <c r="L555" s="1009">
        <v>0</v>
      </c>
      <c r="M555" s="1009">
        <v>0</v>
      </c>
      <c r="N555" s="1009">
        <v>0</v>
      </c>
      <c r="O555" s="1009">
        <v>0</v>
      </c>
      <c r="P555" s="1009">
        <v>0</v>
      </c>
      <c r="Q555" s="1009">
        <v>0</v>
      </c>
      <c r="R555" s="1009">
        <v>0</v>
      </c>
      <c r="S555" s="1009">
        <v>0</v>
      </c>
      <c r="T555" s="1009">
        <v>0</v>
      </c>
      <c r="U555" s="1009">
        <v>0</v>
      </c>
      <c r="V555" s="1009">
        <v>0</v>
      </c>
      <c r="W555" s="1009">
        <v>0</v>
      </c>
      <c r="X555" s="1009">
        <v>0</v>
      </c>
      <c r="Y555" s="1009">
        <v>0</v>
      </c>
      <c r="Z555" s="1009">
        <v>0</v>
      </c>
      <c r="AA555" s="1009">
        <v>0</v>
      </c>
      <c r="AB555" s="1009">
        <v>0</v>
      </c>
      <c r="AC555" s="1009">
        <v>0</v>
      </c>
      <c r="AD555" s="1009">
        <v>0</v>
      </c>
      <c r="AE555" s="1009">
        <v>0</v>
      </c>
      <c r="AF555" s="1009">
        <v>0</v>
      </c>
      <c r="AG555" s="1009">
        <v>0</v>
      </c>
      <c r="AH555" s="1009">
        <v>0</v>
      </c>
    </row>
  </sheetData>
  <mergeCells count="24">
    <mergeCell ref="A257:A279"/>
    <mergeCell ref="A4:A26"/>
    <mergeCell ref="A27:A49"/>
    <mergeCell ref="A50:A72"/>
    <mergeCell ref="A73:A95"/>
    <mergeCell ref="A96:A118"/>
    <mergeCell ref="A119:A141"/>
    <mergeCell ref="A142:A164"/>
    <mergeCell ref="A165:A187"/>
    <mergeCell ref="A188:A210"/>
    <mergeCell ref="A211:A233"/>
    <mergeCell ref="A234:A256"/>
    <mergeCell ref="A533:A555"/>
    <mergeCell ref="A280:A302"/>
    <mergeCell ref="A303:A325"/>
    <mergeCell ref="A326:A348"/>
    <mergeCell ref="A349:A371"/>
    <mergeCell ref="A372:A394"/>
    <mergeCell ref="A395:A417"/>
    <mergeCell ref="A418:A440"/>
    <mergeCell ref="A441:A463"/>
    <mergeCell ref="A464:A486"/>
    <mergeCell ref="A487:A509"/>
    <mergeCell ref="A510:A532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0000FF"/>
  </sheetPr>
  <dimension ref="A1:AH532"/>
  <sheetViews>
    <sheetView zoomScale="55" zoomScaleNormal="55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:B26"/>
    </sheetView>
  </sheetViews>
  <sheetFormatPr defaultColWidth="8.19921875" defaultRowHeight="15.6"/>
  <cols>
    <col min="1" max="1" width="6.69921875" style="1614" customWidth="1"/>
    <col min="2" max="2" width="19.59765625" style="1012" customWidth="1"/>
    <col min="3" max="3" width="14.796875" style="1612" customWidth="1"/>
    <col min="4" max="5" width="11.19921875" style="1612" customWidth="1"/>
    <col min="6" max="14" width="11.19921875" style="1613" customWidth="1"/>
    <col min="15" max="19" width="8.19921875" style="1613"/>
    <col min="20" max="20" width="8.5" style="1613" bestFit="1" customWidth="1"/>
    <col min="21" max="253" width="8.19921875" style="1613"/>
    <col min="254" max="254" width="6.69921875" style="1613" customWidth="1"/>
    <col min="255" max="255" width="19.59765625" style="1613" customWidth="1"/>
    <col min="256" max="267" width="11.19921875" style="1613" customWidth="1"/>
    <col min="268" max="268" width="11.09765625" style="1613" customWidth="1"/>
    <col min="269" max="509" width="8.19921875" style="1613"/>
    <col min="510" max="510" width="6.69921875" style="1613" customWidth="1"/>
    <col min="511" max="511" width="19.59765625" style="1613" customWidth="1"/>
    <col min="512" max="523" width="11.19921875" style="1613" customWidth="1"/>
    <col min="524" max="524" width="11.09765625" style="1613" customWidth="1"/>
    <col min="525" max="765" width="8.19921875" style="1613"/>
    <col min="766" max="766" width="6.69921875" style="1613" customWidth="1"/>
    <col min="767" max="767" width="19.59765625" style="1613" customWidth="1"/>
    <col min="768" max="779" width="11.19921875" style="1613" customWidth="1"/>
    <col min="780" max="780" width="11.09765625" style="1613" customWidth="1"/>
    <col min="781" max="1021" width="8.19921875" style="1613"/>
    <col min="1022" max="1022" width="6.69921875" style="1613" customWidth="1"/>
    <col min="1023" max="1023" width="19.59765625" style="1613" customWidth="1"/>
    <col min="1024" max="1035" width="11.19921875" style="1613" customWidth="1"/>
    <col min="1036" max="1036" width="11.09765625" style="1613" customWidth="1"/>
    <col min="1037" max="1277" width="8.19921875" style="1613"/>
    <col min="1278" max="1278" width="6.69921875" style="1613" customWidth="1"/>
    <col min="1279" max="1279" width="19.59765625" style="1613" customWidth="1"/>
    <col min="1280" max="1291" width="11.19921875" style="1613" customWidth="1"/>
    <col min="1292" max="1292" width="11.09765625" style="1613" customWidth="1"/>
    <col min="1293" max="1533" width="8.19921875" style="1613"/>
    <col min="1534" max="1534" width="6.69921875" style="1613" customWidth="1"/>
    <col min="1535" max="1535" width="19.59765625" style="1613" customWidth="1"/>
    <col min="1536" max="1547" width="11.19921875" style="1613" customWidth="1"/>
    <col min="1548" max="1548" width="11.09765625" style="1613" customWidth="1"/>
    <col min="1549" max="1789" width="8.19921875" style="1613"/>
    <col min="1790" max="1790" width="6.69921875" style="1613" customWidth="1"/>
    <col min="1791" max="1791" width="19.59765625" style="1613" customWidth="1"/>
    <col min="1792" max="1803" width="11.19921875" style="1613" customWidth="1"/>
    <col min="1804" max="1804" width="11.09765625" style="1613" customWidth="1"/>
    <col min="1805" max="2045" width="8.19921875" style="1613"/>
    <col min="2046" max="2046" width="6.69921875" style="1613" customWidth="1"/>
    <col min="2047" max="2047" width="19.59765625" style="1613" customWidth="1"/>
    <col min="2048" max="2059" width="11.19921875" style="1613" customWidth="1"/>
    <col min="2060" max="2060" width="11.09765625" style="1613" customWidth="1"/>
    <col min="2061" max="2301" width="8.19921875" style="1613"/>
    <col min="2302" max="2302" width="6.69921875" style="1613" customWidth="1"/>
    <col min="2303" max="2303" width="19.59765625" style="1613" customWidth="1"/>
    <col min="2304" max="2315" width="11.19921875" style="1613" customWidth="1"/>
    <col min="2316" max="2316" width="11.09765625" style="1613" customWidth="1"/>
    <col min="2317" max="2557" width="8.19921875" style="1613"/>
    <col min="2558" max="2558" width="6.69921875" style="1613" customWidth="1"/>
    <col min="2559" max="2559" width="19.59765625" style="1613" customWidth="1"/>
    <col min="2560" max="2571" width="11.19921875" style="1613" customWidth="1"/>
    <col min="2572" max="2572" width="11.09765625" style="1613" customWidth="1"/>
    <col min="2573" max="2813" width="8.19921875" style="1613"/>
    <col min="2814" max="2814" width="6.69921875" style="1613" customWidth="1"/>
    <col min="2815" max="2815" width="19.59765625" style="1613" customWidth="1"/>
    <col min="2816" max="2827" width="11.19921875" style="1613" customWidth="1"/>
    <col min="2828" max="2828" width="11.09765625" style="1613" customWidth="1"/>
    <col min="2829" max="3069" width="8.19921875" style="1613"/>
    <col min="3070" max="3070" width="6.69921875" style="1613" customWidth="1"/>
    <col min="3071" max="3071" width="19.59765625" style="1613" customWidth="1"/>
    <col min="3072" max="3083" width="11.19921875" style="1613" customWidth="1"/>
    <col min="3084" max="3084" width="11.09765625" style="1613" customWidth="1"/>
    <col min="3085" max="3325" width="8.19921875" style="1613"/>
    <col min="3326" max="3326" width="6.69921875" style="1613" customWidth="1"/>
    <col min="3327" max="3327" width="19.59765625" style="1613" customWidth="1"/>
    <col min="3328" max="3339" width="11.19921875" style="1613" customWidth="1"/>
    <col min="3340" max="3340" width="11.09765625" style="1613" customWidth="1"/>
    <col min="3341" max="3581" width="8.19921875" style="1613"/>
    <col min="3582" max="3582" width="6.69921875" style="1613" customWidth="1"/>
    <col min="3583" max="3583" width="19.59765625" style="1613" customWidth="1"/>
    <col min="3584" max="3595" width="11.19921875" style="1613" customWidth="1"/>
    <col min="3596" max="3596" width="11.09765625" style="1613" customWidth="1"/>
    <col min="3597" max="3837" width="8.19921875" style="1613"/>
    <col min="3838" max="3838" width="6.69921875" style="1613" customWidth="1"/>
    <col min="3839" max="3839" width="19.59765625" style="1613" customWidth="1"/>
    <col min="3840" max="3851" width="11.19921875" style="1613" customWidth="1"/>
    <col min="3852" max="3852" width="11.09765625" style="1613" customWidth="1"/>
    <col min="3853" max="4093" width="8.19921875" style="1613"/>
    <col min="4094" max="4094" width="6.69921875" style="1613" customWidth="1"/>
    <col min="4095" max="4095" width="19.59765625" style="1613" customWidth="1"/>
    <col min="4096" max="4107" width="11.19921875" style="1613" customWidth="1"/>
    <col min="4108" max="4108" width="11.09765625" style="1613" customWidth="1"/>
    <col min="4109" max="4349" width="8.19921875" style="1613"/>
    <col min="4350" max="4350" width="6.69921875" style="1613" customWidth="1"/>
    <col min="4351" max="4351" width="19.59765625" style="1613" customWidth="1"/>
    <col min="4352" max="4363" width="11.19921875" style="1613" customWidth="1"/>
    <col min="4364" max="4364" width="11.09765625" style="1613" customWidth="1"/>
    <col min="4365" max="4605" width="8.19921875" style="1613"/>
    <col min="4606" max="4606" width="6.69921875" style="1613" customWidth="1"/>
    <col min="4607" max="4607" width="19.59765625" style="1613" customWidth="1"/>
    <col min="4608" max="4619" width="11.19921875" style="1613" customWidth="1"/>
    <col min="4620" max="4620" width="11.09765625" style="1613" customWidth="1"/>
    <col min="4621" max="4861" width="8.19921875" style="1613"/>
    <col min="4862" max="4862" width="6.69921875" style="1613" customWidth="1"/>
    <col min="4863" max="4863" width="19.59765625" style="1613" customWidth="1"/>
    <col min="4864" max="4875" width="11.19921875" style="1613" customWidth="1"/>
    <col min="4876" max="4876" width="11.09765625" style="1613" customWidth="1"/>
    <col min="4877" max="5117" width="8.19921875" style="1613"/>
    <col min="5118" max="5118" width="6.69921875" style="1613" customWidth="1"/>
    <col min="5119" max="5119" width="19.59765625" style="1613" customWidth="1"/>
    <col min="5120" max="5131" width="11.19921875" style="1613" customWidth="1"/>
    <col min="5132" max="5132" width="11.09765625" style="1613" customWidth="1"/>
    <col min="5133" max="5373" width="8.19921875" style="1613"/>
    <col min="5374" max="5374" width="6.69921875" style="1613" customWidth="1"/>
    <col min="5375" max="5375" width="19.59765625" style="1613" customWidth="1"/>
    <col min="5376" max="5387" width="11.19921875" style="1613" customWidth="1"/>
    <col min="5388" max="5388" width="11.09765625" style="1613" customWidth="1"/>
    <col min="5389" max="5629" width="8.19921875" style="1613"/>
    <col min="5630" max="5630" width="6.69921875" style="1613" customWidth="1"/>
    <col min="5631" max="5631" width="19.59765625" style="1613" customWidth="1"/>
    <col min="5632" max="5643" width="11.19921875" style="1613" customWidth="1"/>
    <col min="5644" max="5644" width="11.09765625" style="1613" customWidth="1"/>
    <col min="5645" max="5885" width="8.19921875" style="1613"/>
    <col min="5886" max="5886" width="6.69921875" style="1613" customWidth="1"/>
    <col min="5887" max="5887" width="19.59765625" style="1613" customWidth="1"/>
    <col min="5888" max="5899" width="11.19921875" style="1613" customWidth="1"/>
    <col min="5900" max="5900" width="11.09765625" style="1613" customWidth="1"/>
    <col min="5901" max="6141" width="8.19921875" style="1613"/>
    <col min="6142" max="6142" width="6.69921875" style="1613" customWidth="1"/>
    <col min="6143" max="6143" width="19.59765625" style="1613" customWidth="1"/>
    <col min="6144" max="6155" width="11.19921875" style="1613" customWidth="1"/>
    <col min="6156" max="6156" width="11.09765625" style="1613" customWidth="1"/>
    <col min="6157" max="6397" width="8.19921875" style="1613"/>
    <col min="6398" max="6398" width="6.69921875" style="1613" customWidth="1"/>
    <col min="6399" max="6399" width="19.59765625" style="1613" customWidth="1"/>
    <col min="6400" max="6411" width="11.19921875" style="1613" customWidth="1"/>
    <col min="6412" max="6412" width="11.09765625" style="1613" customWidth="1"/>
    <col min="6413" max="6653" width="8.19921875" style="1613"/>
    <col min="6654" max="6654" width="6.69921875" style="1613" customWidth="1"/>
    <col min="6655" max="6655" width="19.59765625" style="1613" customWidth="1"/>
    <col min="6656" max="6667" width="11.19921875" style="1613" customWidth="1"/>
    <col min="6668" max="6668" width="11.09765625" style="1613" customWidth="1"/>
    <col min="6669" max="6909" width="8.19921875" style="1613"/>
    <col min="6910" max="6910" width="6.69921875" style="1613" customWidth="1"/>
    <col min="6911" max="6911" width="19.59765625" style="1613" customWidth="1"/>
    <col min="6912" max="6923" width="11.19921875" style="1613" customWidth="1"/>
    <col min="6924" max="6924" width="11.09765625" style="1613" customWidth="1"/>
    <col min="6925" max="7165" width="8.19921875" style="1613"/>
    <col min="7166" max="7166" width="6.69921875" style="1613" customWidth="1"/>
    <col min="7167" max="7167" width="19.59765625" style="1613" customWidth="1"/>
    <col min="7168" max="7179" width="11.19921875" style="1613" customWidth="1"/>
    <col min="7180" max="7180" width="11.09765625" style="1613" customWidth="1"/>
    <col min="7181" max="7421" width="8.19921875" style="1613"/>
    <col min="7422" max="7422" width="6.69921875" style="1613" customWidth="1"/>
    <col min="7423" max="7423" width="19.59765625" style="1613" customWidth="1"/>
    <col min="7424" max="7435" width="11.19921875" style="1613" customWidth="1"/>
    <col min="7436" max="7436" width="11.09765625" style="1613" customWidth="1"/>
    <col min="7437" max="7677" width="8.19921875" style="1613"/>
    <col min="7678" max="7678" width="6.69921875" style="1613" customWidth="1"/>
    <col min="7679" max="7679" width="19.59765625" style="1613" customWidth="1"/>
    <col min="7680" max="7691" width="11.19921875" style="1613" customWidth="1"/>
    <col min="7692" max="7692" width="11.09765625" style="1613" customWidth="1"/>
    <col min="7693" max="7933" width="8.19921875" style="1613"/>
    <col min="7934" max="7934" width="6.69921875" style="1613" customWidth="1"/>
    <col min="7935" max="7935" width="19.59765625" style="1613" customWidth="1"/>
    <col min="7936" max="7947" width="11.19921875" style="1613" customWidth="1"/>
    <col min="7948" max="7948" width="11.09765625" style="1613" customWidth="1"/>
    <col min="7949" max="8189" width="8.19921875" style="1613"/>
    <col min="8190" max="8190" width="6.69921875" style="1613" customWidth="1"/>
    <col min="8191" max="8191" width="19.59765625" style="1613" customWidth="1"/>
    <col min="8192" max="8203" width="11.19921875" style="1613" customWidth="1"/>
    <col min="8204" max="8204" width="11.09765625" style="1613" customWidth="1"/>
    <col min="8205" max="8445" width="8.19921875" style="1613"/>
    <col min="8446" max="8446" width="6.69921875" style="1613" customWidth="1"/>
    <col min="8447" max="8447" width="19.59765625" style="1613" customWidth="1"/>
    <col min="8448" max="8459" width="11.19921875" style="1613" customWidth="1"/>
    <col min="8460" max="8460" width="11.09765625" style="1613" customWidth="1"/>
    <col min="8461" max="8701" width="8.19921875" style="1613"/>
    <col min="8702" max="8702" width="6.69921875" style="1613" customWidth="1"/>
    <col min="8703" max="8703" width="19.59765625" style="1613" customWidth="1"/>
    <col min="8704" max="8715" width="11.19921875" style="1613" customWidth="1"/>
    <col min="8716" max="8716" width="11.09765625" style="1613" customWidth="1"/>
    <col min="8717" max="8957" width="8.19921875" style="1613"/>
    <col min="8958" max="8958" width="6.69921875" style="1613" customWidth="1"/>
    <col min="8959" max="8959" width="19.59765625" style="1613" customWidth="1"/>
    <col min="8960" max="8971" width="11.19921875" style="1613" customWidth="1"/>
    <col min="8972" max="8972" width="11.09765625" style="1613" customWidth="1"/>
    <col min="8973" max="9213" width="8.19921875" style="1613"/>
    <col min="9214" max="9214" width="6.69921875" style="1613" customWidth="1"/>
    <col min="9215" max="9215" width="19.59765625" style="1613" customWidth="1"/>
    <col min="9216" max="9227" width="11.19921875" style="1613" customWidth="1"/>
    <col min="9228" max="9228" width="11.09765625" style="1613" customWidth="1"/>
    <col min="9229" max="9469" width="8.19921875" style="1613"/>
    <col min="9470" max="9470" width="6.69921875" style="1613" customWidth="1"/>
    <col min="9471" max="9471" width="19.59765625" style="1613" customWidth="1"/>
    <col min="9472" max="9483" width="11.19921875" style="1613" customWidth="1"/>
    <col min="9484" max="9484" width="11.09765625" style="1613" customWidth="1"/>
    <col min="9485" max="9725" width="8.19921875" style="1613"/>
    <col min="9726" max="9726" width="6.69921875" style="1613" customWidth="1"/>
    <col min="9727" max="9727" width="19.59765625" style="1613" customWidth="1"/>
    <col min="9728" max="9739" width="11.19921875" style="1613" customWidth="1"/>
    <col min="9740" max="9740" width="11.09765625" style="1613" customWidth="1"/>
    <col min="9741" max="9981" width="8.19921875" style="1613"/>
    <col min="9982" max="9982" width="6.69921875" style="1613" customWidth="1"/>
    <col min="9983" max="9983" width="19.59765625" style="1613" customWidth="1"/>
    <col min="9984" max="9995" width="11.19921875" style="1613" customWidth="1"/>
    <col min="9996" max="9996" width="11.09765625" style="1613" customWidth="1"/>
    <col min="9997" max="10237" width="8.19921875" style="1613"/>
    <col min="10238" max="10238" width="6.69921875" style="1613" customWidth="1"/>
    <col min="10239" max="10239" width="19.59765625" style="1613" customWidth="1"/>
    <col min="10240" max="10251" width="11.19921875" style="1613" customWidth="1"/>
    <col min="10252" max="10252" width="11.09765625" style="1613" customWidth="1"/>
    <col min="10253" max="10493" width="8.19921875" style="1613"/>
    <col min="10494" max="10494" width="6.69921875" style="1613" customWidth="1"/>
    <col min="10495" max="10495" width="19.59765625" style="1613" customWidth="1"/>
    <col min="10496" max="10507" width="11.19921875" style="1613" customWidth="1"/>
    <col min="10508" max="10508" width="11.09765625" style="1613" customWidth="1"/>
    <col min="10509" max="10749" width="8.19921875" style="1613"/>
    <col min="10750" max="10750" width="6.69921875" style="1613" customWidth="1"/>
    <col min="10751" max="10751" width="19.59765625" style="1613" customWidth="1"/>
    <col min="10752" max="10763" width="11.19921875" style="1613" customWidth="1"/>
    <col min="10764" max="10764" width="11.09765625" style="1613" customWidth="1"/>
    <col min="10765" max="11005" width="8.19921875" style="1613"/>
    <col min="11006" max="11006" width="6.69921875" style="1613" customWidth="1"/>
    <col min="11007" max="11007" width="19.59765625" style="1613" customWidth="1"/>
    <col min="11008" max="11019" width="11.19921875" style="1613" customWidth="1"/>
    <col min="11020" max="11020" width="11.09765625" style="1613" customWidth="1"/>
    <col min="11021" max="11261" width="8.19921875" style="1613"/>
    <col min="11262" max="11262" width="6.69921875" style="1613" customWidth="1"/>
    <col min="11263" max="11263" width="19.59765625" style="1613" customWidth="1"/>
    <col min="11264" max="11275" width="11.19921875" style="1613" customWidth="1"/>
    <col min="11276" max="11276" width="11.09765625" style="1613" customWidth="1"/>
    <col min="11277" max="11517" width="8.19921875" style="1613"/>
    <col min="11518" max="11518" width="6.69921875" style="1613" customWidth="1"/>
    <col min="11519" max="11519" width="19.59765625" style="1613" customWidth="1"/>
    <col min="11520" max="11531" width="11.19921875" style="1613" customWidth="1"/>
    <col min="11532" max="11532" width="11.09765625" style="1613" customWidth="1"/>
    <col min="11533" max="11773" width="8.19921875" style="1613"/>
    <col min="11774" max="11774" width="6.69921875" style="1613" customWidth="1"/>
    <col min="11775" max="11775" width="19.59765625" style="1613" customWidth="1"/>
    <col min="11776" max="11787" width="11.19921875" style="1613" customWidth="1"/>
    <col min="11788" max="11788" width="11.09765625" style="1613" customWidth="1"/>
    <col min="11789" max="12029" width="8.19921875" style="1613"/>
    <col min="12030" max="12030" width="6.69921875" style="1613" customWidth="1"/>
    <col min="12031" max="12031" width="19.59765625" style="1613" customWidth="1"/>
    <col min="12032" max="12043" width="11.19921875" style="1613" customWidth="1"/>
    <col min="12044" max="12044" width="11.09765625" style="1613" customWidth="1"/>
    <col min="12045" max="12285" width="8.19921875" style="1613"/>
    <col min="12286" max="12286" width="6.69921875" style="1613" customWidth="1"/>
    <col min="12287" max="12287" width="19.59765625" style="1613" customWidth="1"/>
    <col min="12288" max="12299" width="11.19921875" style="1613" customWidth="1"/>
    <col min="12300" max="12300" width="11.09765625" style="1613" customWidth="1"/>
    <col min="12301" max="12541" width="8.19921875" style="1613"/>
    <col min="12542" max="12542" width="6.69921875" style="1613" customWidth="1"/>
    <col min="12543" max="12543" width="19.59765625" style="1613" customWidth="1"/>
    <col min="12544" max="12555" width="11.19921875" style="1613" customWidth="1"/>
    <col min="12556" max="12556" width="11.09765625" style="1613" customWidth="1"/>
    <col min="12557" max="12797" width="8.19921875" style="1613"/>
    <col min="12798" max="12798" width="6.69921875" style="1613" customWidth="1"/>
    <col min="12799" max="12799" width="19.59765625" style="1613" customWidth="1"/>
    <col min="12800" max="12811" width="11.19921875" style="1613" customWidth="1"/>
    <col min="12812" max="12812" width="11.09765625" style="1613" customWidth="1"/>
    <col min="12813" max="13053" width="8.19921875" style="1613"/>
    <col min="13054" max="13054" width="6.69921875" style="1613" customWidth="1"/>
    <col min="13055" max="13055" width="19.59765625" style="1613" customWidth="1"/>
    <col min="13056" max="13067" width="11.19921875" style="1613" customWidth="1"/>
    <col min="13068" max="13068" width="11.09765625" style="1613" customWidth="1"/>
    <col min="13069" max="13309" width="8.19921875" style="1613"/>
    <col min="13310" max="13310" width="6.69921875" style="1613" customWidth="1"/>
    <col min="13311" max="13311" width="19.59765625" style="1613" customWidth="1"/>
    <col min="13312" max="13323" width="11.19921875" style="1613" customWidth="1"/>
    <col min="13324" max="13324" width="11.09765625" style="1613" customWidth="1"/>
    <col min="13325" max="13565" width="8.19921875" style="1613"/>
    <col min="13566" max="13566" width="6.69921875" style="1613" customWidth="1"/>
    <col min="13567" max="13567" width="19.59765625" style="1613" customWidth="1"/>
    <col min="13568" max="13579" width="11.19921875" style="1613" customWidth="1"/>
    <col min="13580" max="13580" width="11.09765625" style="1613" customWidth="1"/>
    <col min="13581" max="13821" width="8.19921875" style="1613"/>
    <col min="13822" max="13822" width="6.69921875" style="1613" customWidth="1"/>
    <col min="13823" max="13823" width="19.59765625" style="1613" customWidth="1"/>
    <col min="13824" max="13835" width="11.19921875" style="1613" customWidth="1"/>
    <col min="13836" max="13836" width="11.09765625" style="1613" customWidth="1"/>
    <col min="13837" max="14077" width="8.19921875" style="1613"/>
    <col min="14078" max="14078" width="6.69921875" style="1613" customWidth="1"/>
    <col min="14079" max="14079" width="19.59765625" style="1613" customWidth="1"/>
    <col min="14080" max="14091" width="11.19921875" style="1613" customWidth="1"/>
    <col min="14092" max="14092" width="11.09765625" style="1613" customWidth="1"/>
    <col min="14093" max="14333" width="8.19921875" style="1613"/>
    <col min="14334" max="14334" width="6.69921875" style="1613" customWidth="1"/>
    <col min="14335" max="14335" width="19.59765625" style="1613" customWidth="1"/>
    <col min="14336" max="14347" width="11.19921875" style="1613" customWidth="1"/>
    <col min="14348" max="14348" width="11.09765625" style="1613" customWidth="1"/>
    <col min="14349" max="14589" width="8.19921875" style="1613"/>
    <col min="14590" max="14590" width="6.69921875" style="1613" customWidth="1"/>
    <col min="14591" max="14591" width="19.59765625" style="1613" customWidth="1"/>
    <col min="14592" max="14603" width="11.19921875" style="1613" customWidth="1"/>
    <col min="14604" max="14604" width="11.09765625" style="1613" customWidth="1"/>
    <col min="14605" max="14845" width="8.19921875" style="1613"/>
    <col min="14846" max="14846" width="6.69921875" style="1613" customWidth="1"/>
    <col min="14847" max="14847" width="19.59765625" style="1613" customWidth="1"/>
    <col min="14848" max="14859" width="11.19921875" style="1613" customWidth="1"/>
    <col min="14860" max="14860" width="11.09765625" style="1613" customWidth="1"/>
    <col min="14861" max="15101" width="8.19921875" style="1613"/>
    <col min="15102" max="15102" width="6.69921875" style="1613" customWidth="1"/>
    <col min="15103" max="15103" width="19.59765625" style="1613" customWidth="1"/>
    <col min="15104" max="15115" width="11.19921875" style="1613" customWidth="1"/>
    <col min="15116" max="15116" width="11.09765625" style="1613" customWidth="1"/>
    <col min="15117" max="15357" width="8.19921875" style="1613"/>
    <col min="15358" max="15358" width="6.69921875" style="1613" customWidth="1"/>
    <col min="15359" max="15359" width="19.59765625" style="1613" customWidth="1"/>
    <col min="15360" max="15371" width="11.19921875" style="1613" customWidth="1"/>
    <col min="15372" max="15372" width="11.09765625" style="1613" customWidth="1"/>
    <col min="15373" max="15613" width="8.19921875" style="1613"/>
    <col min="15614" max="15614" width="6.69921875" style="1613" customWidth="1"/>
    <col min="15615" max="15615" width="19.59765625" style="1613" customWidth="1"/>
    <col min="15616" max="15627" width="11.19921875" style="1613" customWidth="1"/>
    <col min="15628" max="15628" width="11.09765625" style="1613" customWidth="1"/>
    <col min="15629" max="15869" width="8.19921875" style="1613"/>
    <col min="15870" max="15870" width="6.69921875" style="1613" customWidth="1"/>
    <col min="15871" max="15871" width="19.59765625" style="1613" customWidth="1"/>
    <col min="15872" max="15883" width="11.19921875" style="1613" customWidth="1"/>
    <col min="15884" max="15884" width="11.09765625" style="1613" customWidth="1"/>
    <col min="15885" max="16125" width="8.19921875" style="1613"/>
    <col min="16126" max="16126" width="6.69921875" style="1613" customWidth="1"/>
    <col min="16127" max="16127" width="19.59765625" style="1613" customWidth="1"/>
    <col min="16128" max="16139" width="11.19921875" style="1613" customWidth="1"/>
    <col min="16140" max="16140" width="11.09765625" style="1613" customWidth="1"/>
    <col min="16141" max="16384" width="8.19921875" style="1613"/>
  </cols>
  <sheetData>
    <row r="1" spans="1:34" ht="38.25" customHeight="1">
      <c r="A1" s="1612"/>
      <c r="B1" s="997"/>
      <c r="C1" s="998" t="s">
        <v>830</v>
      </c>
      <c r="D1" s="999"/>
      <c r="E1" s="1613"/>
      <c r="G1" s="1613" t="s">
        <v>794</v>
      </c>
    </row>
    <row r="2" spans="1:34" ht="15" customHeight="1">
      <c r="A2" s="1000"/>
      <c r="B2" s="1001"/>
      <c r="E2" s="1002" t="s">
        <v>237</v>
      </c>
    </row>
    <row r="3" spans="1:34" s="1006" customFormat="1" ht="19.2" customHeight="1">
      <c r="A3" s="1003" t="s">
        <v>86</v>
      </c>
      <c r="B3" s="1003" t="s">
        <v>214</v>
      </c>
      <c r="C3" s="1004" t="s">
        <v>255</v>
      </c>
      <c r="D3" s="1004" t="s">
        <v>953</v>
      </c>
      <c r="E3" s="1663">
        <v>1994</v>
      </c>
      <c r="F3" s="1663">
        <v>1995</v>
      </c>
      <c r="G3" s="1663">
        <v>1996</v>
      </c>
      <c r="H3" s="1663">
        <v>1997</v>
      </c>
      <c r="I3" s="1663">
        <v>1998</v>
      </c>
      <c r="J3" s="1662">
        <v>1999</v>
      </c>
      <c r="K3" s="1662">
        <v>2000</v>
      </c>
      <c r="L3" s="1662">
        <v>2001</v>
      </c>
      <c r="M3" s="1662">
        <v>2002</v>
      </c>
      <c r="N3" s="1662">
        <v>2003</v>
      </c>
      <c r="O3" s="1659">
        <v>2004</v>
      </c>
      <c r="P3" s="1659">
        <v>2005</v>
      </c>
      <c r="Q3" s="1659">
        <v>2006</v>
      </c>
      <c r="R3" s="1659">
        <v>2007</v>
      </c>
      <c r="S3" s="1659">
        <v>2008</v>
      </c>
      <c r="T3" s="1661">
        <v>2009</v>
      </c>
      <c r="U3" s="1661">
        <v>2010</v>
      </c>
      <c r="V3" s="1661">
        <v>2011</v>
      </c>
      <c r="W3" s="1661">
        <v>2012</v>
      </c>
      <c r="X3" s="1661">
        <v>2013</v>
      </c>
      <c r="Y3" s="1660">
        <v>2014</v>
      </c>
      <c r="Z3" s="1660">
        <v>2015</v>
      </c>
      <c r="AA3" s="1660">
        <v>2016</v>
      </c>
      <c r="AB3" s="1660">
        <v>2017</v>
      </c>
      <c r="AC3" s="1660">
        <v>2018</v>
      </c>
      <c r="AD3" s="1658">
        <v>2019</v>
      </c>
      <c r="AE3" s="1658">
        <v>2020</v>
      </c>
      <c r="AF3" s="1658">
        <v>2021</v>
      </c>
      <c r="AG3" s="1658">
        <v>2022</v>
      </c>
      <c r="AH3" s="1658">
        <v>2023</v>
      </c>
    </row>
    <row r="4" spans="1:34" s="1008" customFormat="1" ht="19.5" customHeight="1">
      <c r="A4" s="2392" t="s">
        <v>256</v>
      </c>
      <c r="B4" s="987" t="s">
        <v>40</v>
      </c>
      <c r="C4" s="1625">
        <f>SUM(C5:C26)</f>
        <v>445503.68000000011</v>
      </c>
      <c r="D4" s="1007">
        <f>SUM('대덕 배수관'!D5:'대덕 배수관'!D26)</f>
        <v>123027</v>
      </c>
      <c r="E4" s="1007">
        <f>SUM('대덕 배수관'!E5:'대덕 배수관'!E26)</f>
        <v>6983.6900000000005</v>
      </c>
      <c r="F4" s="1007">
        <f>SUM('대덕 배수관'!F5:'대덕 배수관'!F26)</f>
        <v>9204.4699999999993</v>
      </c>
      <c r="G4" s="1007">
        <f>SUM('대덕 배수관'!G5:'대덕 배수관'!G26)</f>
        <v>13941.820000000003</v>
      </c>
      <c r="H4" s="1007">
        <f>SUM('대덕 배수관'!H5:'대덕 배수관'!H26)</f>
        <v>51964.039999999994</v>
      </c>
      <c r="I4" s="1007">
        <f>SUM('대덕 배수관'!I5:'대덕 배수관'!I26)</f>
        <v>21475.759999999998</v>
      </c>
      <c r="J4" s="1007">
        <f>SUM('대덕 배수관'!J5:'대덕 배수관'!J26)</f>
        <v>10059.279999999999</v>
      </c>
      <c r="K4" s="1007">
        <f>SUM('대덕 배수관'!K5:'대덕 배수관'!K26)</f>
        <v>5990.9499999999989</v>
      </c>
      <c r="L4" s="1007">
        <f>SUM('대덕 배수관'!L5:'대덕 배수관'!L26)</f>
        <v>6534.1399999999994</v>
      </c>
      <c r="M4" s="1007">
        <f>SUM('대덕 배수관'!M5:'대덕 배수관'!M26)</f>
        <v>6210.53</v>
      </c>
      <c r="N4" s="1007">
        <f>SUM('대덕 배수관'!N5:'대덕 배수관'!N26)</f>
        <v>5738.86</v>
      </c>
      <c r="O4" s="1007">
        <f>SUM('대덕 배수관'!O5:'대덕 배수관'!O26)</f>
        <v>5378.34</v>
      </c>
      <c r="P4" s="1007">
        <f>SUM('대덕 배수관'!P5:'대덕 배수관'!P26)</f>
        <v>6591.2600000000011</v>
      </c>
      <c r="Q4" s="1007">
        <f>SUM('대덕 배수관'!Q5:'대덕 배수관'!Q26)</f>
        <v>4654.5999999999995</v>
      </c>
      <c r="R4" s="1007">
        <f>SUM('대덕 배수관'!R5:'대덕 배수관'!R26)</f>
        <v>10645.2</v>
      </c>
      <c r="S4" s="1007">
        <f>SUM('대덕 배수관'!S5:'대덕 배수관'!S26)</f>
        <v>4800.75</v>
      </c>
      <c r="T4" s="1007">
        <f>SUM('대덕 배수관'!T5:'대덕 배수관'!T26)</f>
        <v>7397.8600000000015</v>
      </c>
      <c r="U4" s="1007">
        <f>SUM('대덕 배수관'!U5:'대덕 배수관'!U26)</f>
        <v>3519.6000000000004</v>
      </c>
      <c r="V4" s="1007">
        <f>SUM('대덕 배수관'!V5:'대덕 배수관'!V26)</f>
        <v>12202.890000000003</v>
      </c>
      <c r="W4" s="1007">
        <f>SUM('대덕 배수관'!W5:'대덕 배수관'!W26)</f>
        <v>15877.470000000001</v>
      </c>
      <c r="X4" s="1007">
        <f>SUM('대덕 배수관'!X5:'대덕 배수관'!X26)</f>
        <v>9729.7200000000012</v>
      </c>
      <c r="Y4" s="1007">
        <f>SUM('대덕 배수관'!Y5:'대덕 배수관'!Y26)</f>
        <v>13705.05</v>
      </c>
      <c r="Z4" s="1007">
        <f>SUM('대덕 배수관'!Z5:'대덕 배수관'!Z26)</f>
        <v>10441.849999999999</v>
      </c>
      <c r="AA4" s="1007">
        <f>SUM('대덕 배수관'!AA5:'대덕 배수관'!AA26)</f>
        <v>9797.2300000000014</v>
      </c>
      <c r="AB4" s="1007">
        <f>SUM('대덕 배수관'!AB5:'대덕 배수관'!AB26)</f>
        <v>14948.26</v>
      </c>
      <c r="AC4" s="1007">
        <f>SUM('대덕 배수관'!AC5:'대덕 배수관'!AC26)</f>
        <v>8093.8000000000011</v>
      </c>
      <c r="AD4" s="1007">
        <f>SUM('대덕 배수관'!AD5:'대덕 배수관'!AD26)</f>
        <v>6288.2799999999988</v>
      </c>
      <c r="AE4" s="1007">
        <f>SUM('대덕 배수관'!AE5:'대덕 배수관'!AE26)</f>
        <v>11853.349999999999</v>
      </c>
      <c r="AF4" s="1007">
        <f>SUM('대덕 배수관'!AF5:'대덕 배수관'!AF26)</f>
        <v>10490.620000000003</v>
      </c>
      <c r="AG4" s="1007">
        <f>SUM('대덕 배수관'!AG5:'대덕 배수관'!AG26)</f>
        <v>11964.98</v>
      </c>
      <c r="AH4" s="1007">
        <f>SUM('대덕 배수관'!AH5:'대덕 배수관'!AH26)</f>
        <v>5992.0299999999988</v>
      </c>
    </row>
    <row r="5" spans="1:34" s="1010" customFormat="1" ht="19.5" customHeight="1">
      <c r="A5" s="2392" t="s">
        <v>256</v>
      </c>
      <c r="B5" s="989" t="s">
        <v>951</v>
      </c>
      <c r="C5" s="1009">
        <f>SUM(D5:AH5)</f>
        <v>6061.8600000000006</v>
      </c>
      <c r="D5" s="1009">
        <f>SUM(D28,D51,D74,D97,D120,D143,D166,D189,D212,D235,D258,D281,D304,D327,D350,D373,D396,D419,D442,D465,D488,D511)</f>
        <v>0</v>
      </c>
      <c r="E5" s="1009">
        <f t="shared" ref="E5:AH13" si="0">SUM(E28,E51,E74,E97,E120,E143,E166,E189,E212,E235,E258,E281,E304,E327,E350,E373,E396,E419,E442,E465,E488,E511)</f>
        <v>0</v>
      </c>
      <c r="F5" s="1009">
        <f t="shared" si="0"/>
        <v>0</v>
      </c>
      <c r="G5" s="1009">
        <f t="shared" si="0"/>
        <v>0</v>
      </c>
      <c r="H5" s="1009">
        <f t="shared" si="0"/>
        <v>0</v>
      </c>
      <c r="I5" s="1009">
        <f t="shared" si="0"/>
        <v>0</v>
      </c>
      <c r="J5" s="1009">
        <f t="shared" si="0"/>
        <v>0</v>
      </c>
      <c r="K5" s="1009">
        <f t="shared" si="0"/>
        <v>0</v>
      </c>
      <c r="L5" s="1009">
        <f t="shared" si="0"/>
        <v>0</v>
      </c>
      <c r="M5" s="1009">
        <f t="shared" si="0"/>
        <v>0</v>
      </c>
      <c r="N5" s="1009">
        <f t="shared" si="0"/>
        <v>0</v>
      </c>
      <c r="O5" s="1009">
        <f t="shared" si="0"/>
        <v>0</v>
      </c>
      <c r="P5" s="1009">
        <f t="shared" si="0"/>
        <v>0</v>
      </c>
      <c r="Q5" s="1009">
        <f t="shared" si="0"/>
        <v>0</v>
      </c>
      <c r="R5" s="1009">
        <f t="shared" si="0"/>
        <v>0</v>
      </c>
      <c r="S5" s="1009">
        <f t="shared" si="0"/>
        <v>0</v>
      </c>
      <c r="T5" s="1009">
        <f t="shared" si="0"/>
        <v>0</v>
      </c>
      <c r="U5" s="1009">
        <f t="shared" si="0"/>
        <v>0</v>
      </c>
      <c r="V5" s="1009">
        <f t="shared" si="0"/>
        <v>0</v>
      </c>
      <c r="W5" s="1009">
        <f t="shared" si="0"/>
        <v>0</v>
      </c>
      <c r="X5" s="1009">
        <f t="shared" si="0"/>
        <v>0</v>
      </c>
      <c r="Y5" s="1009">
        <f t="shared" si="0"/>
        <v>0</v>
      </c>
      <c r="Z5" s="1009">
        <f t="shared" si="0"/>
        <v>0</v>
      </c>
      <c r="AA5" s="1009">
        <f t="shared" si="0"/>
        <v>0</v>
      </c>
      <c r="AB5" s="1009">
        <f t="shared" si="0"/>
        <v>0</v>
      </c>
      <c r="AC5" s="1009">
        <f t="shared" si="0"/>
        <v>0</v>
      </c>
      <c r="AD5" s="1009">
        <f t="shared" si="0"/>
        <v>0</v>
      </c>
      <c r="AE5" s="1009">
        <f t="shared" si="0"/>
        <v>650.01</v>
      </c>
      <c r="AF5" s="1009">
        <f t="shared" si="0"/>
        <v>2033.96</v>
      </c>
      <c r="AG5" s="1009">
        <f t="shared" si="0"/>
        <v>190.24999999999997</v>
      </c>
      <c r="AH5" s="1009">
        <f t="shared" si="0"/>
        <v>3187.64</v>
      </c>
    </row>
    <row r="6" spans="1:34" ht="30" customHeight="1">
      <c r="A6" s="2019"/>
      <c r="B6" s="989" t="s">
        <v>796</v>
      </c>
      <c r="C6" s="1009">
        <f t="shared" ref="C6:C26" si="1">SUM(D6:AH6)</f>
        <v>87.59</v>
      </c>
      <c r="D6" s="1009">
        <f t="shared" ref="D6:S25" si="2">SUM(D29,D52,D75,D98,D121,D144,D167,D190,D213,D236,D259,D282,D305,D328,D351,D374,D397,D420,D443,D466,D489,D512)</f>
        <v>87.59</v>
      </c>
      <c r="E6" s="1009">
        <f t="shared" si="2"/>
        <v>0</v>
      </c>
      <c r="F6" s="1009">
        <f t="shared" si="2"/>
        <v>0</v>
      </c>
      <c r="G6" s="1009">
        <f t="shared" si="2"/>
        <v>0</v>
      </c>
      <c r="H6" s="1009">
        <f t="shared" si="2"/>
        <v>0</v>
      </c>
      <c r="I6" s="1009">
        <f t="shared" si="2"/>
        <v>0</v>
      </c>
      <c r="J6" s="1009">
        <f t="shared" si="2"/>
        <v>0</v>
      </c>
      <c r="K6" s="1009">
        <f t="shared" si="2"/>
        <v>0</v>
      </c>
      <c r="L6" s="1009">
        <f t="shared" si="2"/>
        <v>0</v>
      </c>
      <c r="M6" s="1009">
        <f t="shared" si="2"/>
        <v>0</v>
      </c>
      <c r="N6" s="1009">
        <f t="shared" si="2"/>
        <v>0</v>
      </c>
      <c r="O6" s="1009">
        <f t="shared" si="2"/>
        <v>0</v>
      </c>
      <c r="P6" s="1009">
        <f t="shared" si="2"/>
        <v>0</v>
      </c>
      <c r="Q6" s="1009">
        <f t="shared" si="2"/>
        <v>0</v>
      </c>
      <c r="R6" s="1009">
        <f t="shared" si="2"/>
        <v>0</v>
      </c>
      <c r="S6" s="1009">
        <f t="shared" si="2"/>
        <v>0</v>
      </c>
      <c r="T6" s="1009">
        <f t="shared" si="0"/>
        <v>0</v>
      </c>
      <c r="U6" s="1009">
        <f t="shared" si="0"/>
        <v>0</v>
      </c>
      <c r="V6" s="1009">
        <f t="shared" si="0"/>
        <v>0</v>
      </c>
      <c r="W6" s="1009">
        <f t="shared" si="0"/>
        <v>0</v>
      </c>
      <c r="X6" s="1009">
        <f t="shared" si="0"/>
        <v>0</v>
      </c>
      <c r="Y6" s="1009">
        <f t="shared" si="0"/>
        <v>0</v>
      </c>
      <c r="Z6" s="1009">
        <f t="shared" si="0"/>
        <v>0</v>
      </c>
      <c r="AA6" s="1009">
        <f t="shared" si="0"/>
        <v>0</v>
      </c>
      <c r="AB6" s="1009">
        <f t="shared" si="0"/>
        <v>0</v>
      </c>
      <c r="AC6" s="1009">
        <f t="shared" si="0"/>
        <v>0</v>
      </c>
      <c r="AD6" s="1009">
        <f t="shared" si="0"/>
        <v>0</v>
      </c>
      <c r="AE6" s="1009">
        <f t="shared" si="0"/>
        <v>0</v>
      </c>
      <c r="AF6" s="1009">
        <f t="shared" si="0"/>
        <v>0</v>
      </c>
      <c r="AG6" s="1009">
        <f t="shared" si="0"/>
        <v>0</v>
      </c>
      <c r="AH6" s="1009">
        <f t="shared" si="0"/>
        <v>0</v>
      </c>
    </row>
    <row r="7" spans="1:34" ht="30" customHeight="1">
      <c r="A7" s="2019"/>
      <c r="B7" s="989" t="s">
        <v>797</v>
      </c>
      <c r="C7" s="1009">
        <f t="shared" si="1"/>
        <v>22566.129999999994</v>
      </c>
      <c r="D7" s="1009">
        <f t="shared" si="2"/>
        <v>16139.09</v>
      </c>
      <c r="E7" s="1009">
        <f t="shared" si="0"/>
        <v>5</v>
      </c>
      <c r="F7" s="1009">
        <f t="shared" si="0"/>
        <v>0</v>
      </c>
      <c r="G7" s="1009">
        <f t="shared" si="0"/>
        <v>7.3</v>
      </c>
      <c r="H7" s="1009">
        <f t="shared" si="0"/>
        <v>0</v>
      </c>
      <c r="I7" s="1009">
        <f t="shared" si="0"/>
        <v>0</v>
      </c>
      <c r="J7" s="1009">
        <f t="shared" si="0"/>
        <v>0</v>
      </c>
      <c r="K7" s="1009">
        <f t="shared" si="0"/>
        <v>0</v>
      </c>
      <c r="L7" s="1009">
        <f t="shared" si="0"/>
        <v>483.01</v>
      </c>
      <c r="M7" s="1009">
        <f t="shared" si="0"/>
        <v>122.78</v>
      </c>
      <c r="N7" s="1009">
        <f t="shared" si="0"/>
        <v>0</v>
      </c>
      <c r="O7" s="1009">
        <f t="shared" si="0"/>
        <v>0</v>
      </c>
      <c r="P7" s="1009">
        <f t="shared" si="0"/>
        <v>5</v>
      </c>
      <c r="Q7" s="1009">
        <f t="shared" si="0"/>
        <v>80</v>
      </c>
      <c r="R7" s="1009">
        <f t="shared" si="0"/>
        <v>245.30999999999997</v>
      </c>
      <c r="S7" s="1009">
        <f t="shared" si="0"/>
        <v>89.65</v>
      </c>
      <c r="T7" s="1009">
        <f t="shared" si="0"/>
        <v>0.27</v>
      </c>
      <c r="U7" s="1009">
        <f t="shared" si="0"/>
        <v>0</v>
      </c>
      <c r="V7" s="1009">
        <f t="shared" si="0"/>
        <v>17.670000000000002</v>
      </c>
      <c r="W7" s="1009">
        <f t="shared" si="0"/>
        <v>737.12000000000012</v>
      </c>
      <c r="X7" s="1009">
        <f t="shared" si="0"/>
        <v>0</v>
      </c>
      <c r="Y7" s="1009">
        <f t="shared" si="0"/>
        <v>2.83</v>
      </c>
      <c r="Z7" s="1009">
        <f t="shared" si="0"/>
        <v>480.30000000000007</v>
      </c>
      <c r="AA7" s="1009">
        <f t="shared" si="0"/>
        <v>324.86</v>
      </c>
      <c r="AB7" s="1009">
        <f t="shared" si="0"/>
        <v>679.93000000000006</v>
      </c>
      <c r="AC7" s="1009">
        <f t="shared" si="0"/>
        <v>0</v>
      </c>
      <c r="AD7" s="1009">
        <f t="shared" si="0"/>
        <v>814.12</v>
      </c>
      <c r="AE7" s="1009">
        <f t="shared" si="0"/>
        <v>986.73</v>
      </c>
      <c r="AF7" s="1009">
        <f t="shared" si="0"/>
        <v>58.51</v>
      </c>
      <c r="AG7" s="1009">
        <f t="shared" si="0"/>
        <v>944.43999999999994</v>
      </c>
      <c r="AH7" s="1009">
        <f t="shared" si="0"/>
        <v>342.21000000000004</v>
      </c>
    </row>
    <row r="8" spans="1:34" ht="30" customHeight="1">
      <c r="A8" s="2019"/>
      <c r="B8" s="989" t="s">
        <v>798</v>
      </c>
      <c r="C8" s="1624">
        <f t="shared" si="1"/>
        <v>4239.74</v>
      </c>
      <c r="D8" s="1009">
        <f t="shared" si="2"/>
        <v>4239.74</v>
      </c>
      <c r="E8" s="1009">
        <f t="shared" si="0"/>
        <v>0</v>
      </c>
      <c r="F8" s="1009">
        <f t="shared" si="0"/>
        <v>0</v>
      </c>
      <c r="G8" s="1009">
        <f t="shared" si="0"/>
        <v>0</v>
      </c>
      <c r="H8" s="1009">
        <f t="shared" si="0"/>
        <v>0</v>
      </c>
      <c r="I8" s="1009">
        <f t="shared" si="0"/>
        <v>0</v>
      </c>
      <c r="J8" s="1009">
        <f t="shared" si="0"/>
        <v>0</v>
      </c>
      <c r="K8" s="1009">
        <f t="shared" si="0"/>
        <v>0</v>
      </c>
      <c r="L8" s="1009">
        <f t="shared" si="0"/>
        <v>0</v>
      </c>
      <c r="M8" s="1009">
        <f t="shared" si="0"/>
        <v>0</v>
      </c>
      <c r="N8" s="1009">
        <f t="shared" si="0"/>
        <v>0</v>
      </c>
      <c r="O8" s="1009">
        <f t="shared" si="0"/>
        <v>0</v>
      </c>
      <c r="P8" s="1009">
        <f t="shared" si="0"/>
        <v>0</v>
      </c>
      <c r="Q8" s="1009">
        <f t="shared" si="0"/>
        <v>0</v>
      </c>
      <c r="R8" s="1009">
        <f t="shared" si="0"/>
        <v>0</v>
      </c>
      <c r="S8" s="1009">
        <f t="shared" si="0"/>
        <v>0</v>
      </c>
      <c r="T8" s="1009">
        <f t="shared" si="0"/>
        <v>0</v>
      </c>
      <c r="U8" s="1009">
        <f t="shared" si="0"/>
        <v>0</v>
      </c>
      <c r="V8" s="1009">
        <f t="shared" si="0"/>
        <v>0</v>
      </c>
      <c r="W8" s="1009">
        <f t="shared" si="0"/>
        <v>0</v>
      </c>
      <c r="X8" s="1009">
        <f t="shared" si="0"/>
        <v>0</v>
      </c>
      <c r="Y8" s="1009">
        <f t="shared" si="0"/>
        <v>0</v>
      </c>
      <c r="Z8" s="1009">
        <f t="shared" si="0"/>
        <v>0</v>
      </c>
      <c r="AA8" s="1009">
        <f t="shared" si="0"/>
        <v>0</v>
      </c>
      <c r="AB8" s="1009">
        <f t="shared" si="0"/>
        <v>0</v>
      </c>
      <c r="AC8" s="1009">
        <f t="shared" si="0"/>
        <v>0</v>
      </c>
      <c r="AD8" s="1009">
        <f t="shared" si="0"/>
        <v>0</v>
      </c>
      <c r="AE8" s="1009">
        <f t="shared" si="0"/>
        <v>0</v>
      </c>
      <c r="AF8" s="1009">
        <f t="shared" si="0"/>
        <v>0</v>
      </c>
      <c r="AG8" s="1009">
        <f t="shared" si="0"/>
        <v>0</v>
      </c>
      <c r="AH8" s="1009">
        <f t="shared" si="0"/>
        <v>0</v>
      </c>
    </row>
    <row r="9" spans="1:34" s="1612" customFormat="1" ht="30" customHeight="1">
      <c r="A9" s="2019"/>
      <c r="B9" s="989" t="s">
        <v>780</v>
      </c>
      <c r="C9" s="1624">
        <f t="shared" si="1"/>
        <v>314201.38999999996</v>
      </c>
      <c r="D9" s="1009">
        <f t="shared" si="2"/>
        <v>74769.279999999984</v>
      </c>
      <c r="E9" s="1009">
        <f t="shared" si="0"/>
        <v>1501.21</v>
      </c>
      <c r="F9" s="1009">
        <f t="shared" si="0"/>
        <v>4430.76</v>
      </c>
      <c r="G9" s="1009">
        <f t="shared" si="0"/>
        <v>9215.8100000000013</v>
      </c>
      <c r="H9" s="1009">
        <f t="shared" si="0"/>
        <v>37572.159999999996</v>
      </c>
      <c r="I9" s="1009">
        <f t="shared" si="0"/>
        <v>8623.7799999999988</v>
      </c>
      <c r="J9" s="1009">
        <f t="shared" si="0"/>
        <v>3974.6099999999997</v>
      </c>
      <c r="K9" s="1009">
        <f t="shared" si="0"/>
        <v>3751.9299999999994</v>
      </c>
      <c r="L9" s="1009">
        <f t="shared" si="0"/>
        <v>4521.2299999999996</v>
      </c>
      <c r="M9" s="1009">
        <f t="shared" si="0"/>
        <v>3870.2999999999993</v>
      </c>
      <c r="N9" s="1009">
        <f t="shared" si="0"/>
        <v>5738.3</v>
      </c>
      <c r="O9" s="1009">
        <f t="shared" si="0"/>
        <v>4579.04</v>
      </c>
      <c r="P9" s="1009">
        <f t="shared" si="0"/>
        <v>5450.8300000000008</v>
      </c>
      <c r="Q9" s="1009">
        <f t="shared" si="0"/>
        <v>4574.5999999999995</v>
      </c>
      <c r="R9" s="1009">
        <f t="shared" si="0"/>
        <v>10081.35</v>
      </c>
      <c r="S9" s="1009">
        <f t="shared" si="0"/>
        <v>4711.1000000000004</v>
      </c>
      <c r="T9" s="1009">
        <f t="shared" si="0"/>
        <v>4331.0300000000007</v>
      </c>
      <c r="U9" s="1009">
        <f t="shared" si="0"/>
        <v>3519.6000000000004</v>
      </c>
      <c r="V9" s="1009">
        <f t="shared" si="0"/>
        <v>11678.300000000003</v>
      </c>
      <c r="W9" s="1009">
        <f t="shared" si="0"/>
        <v>13474.42</v>
      </c>
      <c r="X9" s="1009">
        <f t="shared" si="0"/>
        <v>9631.1400000000012</v>
      </c>
      <c r="Y9" s="1009">
        <f t="shared" si="0"/>
        <v>13702.22</v>
      </c>
      <c r="Z9" s="1009">
        <f t="shared" si="0"/>
        <v>8876.77</v>
      </c>
      <c r="AA9" s="1009">
        <f t="shared" si="0"/>
        <v>9472.3700000000008</v>
      </c>
      <c r="AB9" s="1009">
        <f t="shared" si="0"/>
        <v>14156.95</v>
      </c>
      <c r="AC9" s="1009">
        <f t="shared" si="0"/>
        <v>8061.8000000000011</v>
      </c>
      <c r="AD9" s="1009">
        <f t="shared" si="0"/>
        <v>4862.5399999999991</v>
      </c>
      <c r="AE9" s="1009">
        <f t="shared" si="0"/>
        <v>9877.16</v>
      </c>
      <c r="AF9" s="1009">
        <f t="shared" si="0"/>
        <v>8360.1500000000015</v>
      </c>
      <c r="AG9" s="1009">
        <f t="shared" si="0"/>
        <v>5364.37</v>
      </c>
      <c r="AH9" s="1009">
        <f t="shared" si="0"/>
        <v>1466.28</v>
      </c>
    </row>
    <row r="10" spans="1:34" s="1612" customFormat="1" ht="30" customHeight="1">
      <c r="A10" s="2019"/>
      <c r="B10" s="991" t="s">
        <v>781</v>
      </c>
      <c r="C10" s="1624">
        <f t="shared" si="1"/>
        <v>17007.68</v>
      </c>
      <c r="D10" s="1009">
        <f t="shared" si="2"/>
        <v>15434.629999999997</v>
      </c>
      <c r="E10" s="1009">
        <f t="shared" si="0"/>
        <v>0</v>
      </c>
      <c r="F10" s="1009">
        <f t="shared" si="0"/>
        <v>297.2</v>
      </c>
      <c r="G10" s="1009">
        <f t="shared" si="0"/>
        <v>66.900000000000006</v>
      </c>
      <c r="H10" s="1009">
        <f t="shared" si="0"/>
        <v>112.75</v>
      </c>
      <c r="I10" s="1009">
        <f t="shared" si="0"/>
        <v>0</v>
      </c>
      <c r="J10" s="1009">
        <f t="shared" si="0"/>
        <v>0</v>
      </c>
      <c r="K10" s="1009">
        <f t="shared" si="0"/>
        <v>578.49000000000012</v>
      </c>
      <c r="L10" s="1009">
        <f t="shared" si="0"/>
        <v>0</v>
      </c>
      <c r="M10" s="1009">
        <f t="shared" si="0"/>
        <v>0</v>
      </c>
      <c r="N10" s="1009">
        <f t="shared" si="0"/>
        <v>0.2</v>
      </c>
      <c r="O10" s="1009">
        <f t="shared" si="0"/>
        <v>166.85999999999999</v>
      </c>
      <c r="P10" s="1009">
        <f t="shared" si="0"/>
        <v>0</v>
      </c>
      <c r="Q10" s="1009">
        <f t="shared" si="0"/>
        <v>0</v>
      </c>
      <c r="R10" s="1009">
        <f t="shared" si="0"/>
        <v>0</v>
      </c>
      <c r="S10" s="1009">
        <f t="shared" si="0"/>
        <v>0</v>
      </c>
      <c r="T10" s="1009">
        <f t="shared" si="0"/>
        <v>0</v>
      </c>
      <c r="U10" s="1009">
        <f t="shared" si="0"/>
        <v>0</v>
      </c>
      <c r="V10" s="1009">
        <f t="shared" si="0"/>
        <v>0</v>
      </c>
      <c r="W10" s="1009">
        <f t="shared" si="0"/>
        <v>0</v>
      </c>
      <c r="X10" s="1009">
        <f t="shared" si="0"/>
        <v>0</v>
      </c>
      <c r="Y10" s="1009">
        <f t="shared" si="0"/>
        <v>0</v>
      </c>
      <c r="Z10" s="1009">
        <f t="shared" si="0"/>
        <v>344.99</v>
      </c>
      <c r="AA10" s="1009">
        <f t="shared" si="0"/>
        <v>0</v>
      </c>
      <c r="AB10" s="1009">
        <f t="shared" si="0"/>
        <v>0</v>
      </c>
      <c r="AC10" s="1009">
        <f t="shared" si="0"/>
        <v>0</v>
      </c>
      <c r="AD10" s="1009">
        <f t="shared" si="0"/>
        <v>0</v>
      </c>
      <c r="AE10" s="1009">
        <f t="shared" si="0"/>
        <v>0</v>
      </c>
      <c r="AF10" s="1009">
        <f t="shared" si="0"/>
        <v>0</v>
      </c>
      <c r="AG10" s="1009">
        <f t="shared" si="0"/>
        <v>5.66</v>
      </c>
      <c r="AH10" s="1009">
        <f t="shared" si="0"/>
        <v>0</v>
      </c>
    </row>
    <row r="11" spans="1:34" s="1612" customFormat="1" ht="30" customHeight="1">
      <c r="A11" s="2019"/>
      <c r="B11" s="991" t="s">
        <v>786</v>
      </c>
      <c r="C11" s="1624">
        <f t="shared" si="1"/>
        <v>2374.13</v>
      </c>
      <c r="D11" s="1009">
        <f t="shared" si="2"/>
        <v>1943.96</v>
      </c>
      <c r="E11" s="1009">
        <f t="shared" si="0"/>
        <v>0</v>
      </c>
      <c r="F11" s="1009">
        <f t="shared" si="0"/>
        <v>0</v>
      </c>
      <c r="G11" s="1009">
        <f t="shared" si="0"/>
        <v>0</v>
      </c>
      <c r="H11" s="1009">
        <f t="shared" si="0"/>
        <v>430.17000000000007</v>
      </c>
      <c r="I11" s="1009">
        <f t="shared" si="0"/>
        <v>0</v>
      </c>
      <c r="J11" s="1009">
        <f t="shared" si="0"/>
        <v>0</v>
      </c>
      <c r="K11" s="1009">
        <f t="shared" si="0"/>
        <v>0</v>
      </c>
      <c r="L11" s="1009">
        <f t="shared" si="0"/>
        <v>0</v>
      </c>
      <c r="M11" s="1009">
        <f t="shared" si="0"/>
        <v>0</v>
      </c>
      <c r="N11" s="1009">
        <f t="shared" si="0"/>
        <v>0</v>
      </c>
      <c r="O11" s="1009">
        <f t="shared" si="0"/>
        <v>0</v>
      </c>
      <c r="P11" s="1009">
        <f t="shared" si="0"/>
        <v>0</v>
      </c>
      <c r="Q11" s="1009">
        <f t="shared" si="0"/>
        <v>0</v>
      </c>
      <c r="R11" s="1009">
        <f t="shared" si="0"/>
        <v>0</v>
      </c>
      <c r="S11" s="1009">
        <f t="shared" si="0"/>
        <v>0</v>
      </c>
      <c r="T11" s="1009">
        <f t="shared" si="0"/>
        <v>0</v>
      </c>
      <c r="U11" s="1009">
        <f t="shared" si="0"/>
        <v>0</v>
      </c>
      <c r="V11" s="1009">
        <f t="shared" si="0"/>
        <v>0</v>
      </c>
      <c r="W11" s="1009">
        <f t="shared" si="0"/>
        <v>0</v>
      </c>
      <c r="X11" s="1009">
        <f t="shared" si="0"/>
        <v>0</v>
      </c>
      <c r="Y11" s="1009">
        <f t="shared" si="0"/>
        <v>0</v>
      </c>
      <c r="Z11" s="1009">
        <f t="shared" si="0"/>
        <v>0</v>
      </c>
      <c r="AA11" s="1009">
        <f t="shared" si="0"/>
        <v>0</v>
      </c>
      <c r="AB11" s="1009">
        <f t="shared" si="0"/>
        <v>0</v>
      </c>
      <c r="AC11" s="1009">
        <f t="shared" si="0"/>
        <v>0</v>
      </c>
      <c r="AD11" s="1009">
        <f t="shared" si="0"/>
        <v>0</v>
      </c>
      <c r="AE11" s="1009">
        <f t="shared" si="0"/>
        <v>0</v>
      </c>
      <c r="AF11" s="1009">
        <f t="shared" si="0"/>
        <v>0</v>
      </c>
      <c r="AG11" s="1009">
        <f t="shared" si="0"/>
        <v>0</v>
      </c>
      <c r="AH11" s="1009">
        <f t="shared" si="0"/>
        <v>0</v>
      </c>
    </row>
    <row r="12" spans="1:34" s="1612" customFormat="1" ht="30" customHeight="1">
      <c r="A12" s="2019"/>
      <c r="B12" s="991" t="s">
        <v>799</v>
      </c>
      <c r="C12" s="1624">
        <f t="shared" si="1"/>
        <v>19180.890000000003</v>
      </c>
      <c r="D12" s="1009">
        <f t="shared" si="2"/>
        <v>35.26</v>
      </c>
      <c r="E12" s="1009">
        <f t="shared" si="0"/>
        <v>0</v>
      </c>
      <c r="F12" s="1009">
        <f t="shared" si="0"/>
        <v>1770.77</v>
      </c>
      <c r="G12" s="1009">
        <f t="shared" si="0"/>
        <v>4036.5700000000006</v>
      </c>
      <c r="H12" s="1009">
        <f t="shared" si="0"/>
        <v>2716.38</v>
      </c>
      <c r="I12" s="1009">
        <f t="shared" si="0"/>
        <v>3768.6800000000003</v>
      </c>
      <c r="J12" s="1009">
        <f t="shared" si="0"/>
        <v>3806.3999999999996</v>
      </c>
      <c r="K12" s="1009">
        <f t="shared" si="0"/>
        <v>1335.66</v>
      </c>
      <c r="L12" s="1009">
        <f t="shared" si="0"/>
        <v>1343.99</v>
      </c>
      <c r="M12" s="1009">
        <f t="shared" si="0"/>
        <v>366.33000000000004</v>
      </c>
      <c r="N12" s="1009">
        <f t="shared" si="0"/>
        <v>0</v>
      </c>
      <c r="O12" s="1009">
        <f t="shared" si="0"/>
        <v>0</v>
      </c>
      <c r="P12" s="1009">
        <f t="shared" si="0"/>
        <v>0</v>
      </c>
      <c r="Q12" s="1009">
        <f t="shared" si="0"/>
        <v>0</v>
      </c>
      <c r="R12" s="1009">
        <f t="shared" si="0"/>
        <v>0</v>
      </c>
      <c r="S12" s="1009">
        <f t="shared" si="0"/>
        <v>0</v>
      </c>
      <c r="T12" s="1009">
        <f t="shared" si="0"/>
        <v>0.85</v>
      </c>
      <c r="U12" s="1009">
        <f t="shared" si="0"/>
        <v>0</v>
      </c>
      <c r="V12" s="1009">
        <f t="shared" si="0"/>
        <v>0</v>
      </c>
      <c r="W12" s="1009">
        <f t="shared" si="0"/>
        <v>0</v>
      </c>
      <c r="X12" s="1009">
        <f t="shared" si="0"/>
        <v>0</v>
      </c>
      <c r="Y12" s="1009">
        <f t="shared" si="0"/>
        <v>0</v>
      </c>
      <c r="Z12" s="1009">
        <f t="shared" si="0"/>
        <v>0</v>
      </c>
      <c r="AA12" s="1009">
        <f t="shared" si="0"/>
        <v>0</v>
      </c>
      <c r="AB12" s="1009">
        <f t="shared" si="0"/>
        <v>0</v>
      </c>
      <c r="AC12" s="1009">
        <f t="shared" si="0"/>
        <v>0</v>
      </c>
      <c r="AD12" s="1009">
        <f t="shared" si="0"/>
        <v>0</v>
      </c>
      <c r="AE12" s="1009">
        <f t="shared" si="0"/>
        <v>0</v>
      </c>
      <c r="AF12" s="1009">
        <f t="shared" si="0"/>
        <v>0</v>
      </c>
      <c r="AG12" s="1009">
        <f t="shared" si="0"/>
        <v>0</v>
      </c>
      <c r="AH12" s="1009">
        <f t="shared" si="0"/>
        <v>0</v>
      </c>
    </row>
    <row r="13" spans="1:34" s="1612" customFormat="1" ht="30" customHeight="1">
      <c r="A13" s="2019"/>
      <c r="B13" s="991" t="s">
        <v>787</v>
      </c>
      <c r="C13" s="1009">
        <f t="shared" si="1"/>
        <v>15811.139999999996</v>
      </c>
      <c r="D13" s="1009">
        <f t="shared" si="2"/>
        <v>273.64</v>
      </c>
      <c r="E13" s="1009">
        <f t="shared" si="0"/>
        <v>0</v>
      </c>
      <c r="F13" s="1009">
        <f t="shared" si="0"/>
        <v>54.85</v>
      </c>
      <c r="G13" s="1009">
        <f t="shared" si="0"/>
        <v>586.12</v>
      </c>
      <c r="H13" s="1009">
        <f t="shared" si="0"/>
        <v>5252.1699999999983</v>
      </c>
      <c r="I13" s="1009">
        <f t="shared" si="0"/>
        <v>632.68000000000006</v>
      </c>
      <c r="J13" s="1009">
        <f t="shared" si="0"/>
        <v>1856.51</v>
      </c>
      <c r="K13" s="1009">
        <f t="shared" si="0"/>
        <v>0</v>
      </c>
      <c r="L13" s="1009">
        <f t="shared" si="0"/>
        <v>0</v>
      </c>
      <c r="M13" s="1009">
        <f t="shared" si="0"/>
        <v>1248.57</v>
      </c>
      <c r="N13" s="1009">
        <f t="shared" si="0"/>
        <v>0</v>
      </c>
      <c r="O13" s="1009">
        <f t="shared" si="0"/>
        <v>0</v>
      </c>
      <c r="P13" s="1009">
        <f t="shared" si="0"/>
        <v>730.43000000000006</v>
      </c>
      <c r="Q13" s="1009">
        <f t="shared" si="0"/>
        <v>0</v>
      </c>
      <c r="R13" s="1009">
        <f t="shared" si="0"/>
        <v>0</v>
      </c>
      <c r="S13" s="1009">
        <f t="shared" si="0"/>
        <v>0</v>
      </c>
      <c r="T13" s="1009">
        <f t="shared" si="0"/>
        <v>3065.71</v>
      </c>
      <c r="U13" s="1009">
        <f t="shared" si="0"/>
        <v>0</v>
      </c>
      <c r="V13" s="1009">
        <f t="shared" si="0"/>
        <v>506.92000000000007</v>
      </c>
      <c r="W13" s="1009">
        <f t="shared" si="0"/>
        <v>910.4799999999999</v>
      </c>
      <c r="X13" s="1009">
        <f t="shared" si="0"/>
        <v>98.580000000000013</v>
      </c>
      <c r="Y13" s="1009">
        <f t="shared" si="0"/>
        <v>0</v>
      </c>
      <c r="Z13" s="1009">
        <f t="shared" si="0"/>
        <v>0</v>
      </c>
      <c r="AA13" s="1009">
        <f t="shared" si="0"/>
        <v>0</v>
      </c>
      <c r="AB13" s="1009">
        <f t="shared" si="0"/>
        <v>1.57</v>
      </c>
      <c r="AC13" s="1009">
        <f t="shared" si="0"/>
        <v>0</v>
      </c>
      <c r="AD13" s="1009">
        <f t="shared" si="0"/>
        <v>0</v>
      </c>
      <c r="AE13" s="1009">
        <f t="shared" si="0"/>
        <v>253.82</v>
      </c>
      <c r="AF13" s="1009">
        <f t="shared" si="0"/>
        <v>0</v>
      </c>
      <c r="AG13" s="1009">
        <f t="shared" si="0"/>
        <v>339.09</v>
      </c>
      <c r="AH13" s="1009">
        <f t="shared" si="0"/>
        <v>0</v>
      </c>
    </row>
    <row r="14" spans="1:34" s="1612" customFormat="1" ht="30" customHeight="1">
      <c r="A14" s="2019"/>
      <c r="B14" s="991" t="s">
        <v>820</v>
      </c>
      <c r="C14" s="1009">
        <f t="shared" si="1"/>
        <v>59.82</v>
      </c>
      <c r="D14" s="1009">
        <f t="shared" si="2"/>
        <v>0</v>
      </c>
      <c r="E14" s="1009">
        <f t="shared" ref="E14:AH22" si="3">SUM(E37,E60,E83,E106,E129,E152,E175,E198,E221,E244,E267,E290,E313,E336,E359,E382,E405,E428,E451,E474,E497,E520)</f>
        <v>0</v>
      </c>
      <c r="F14" s="1009">
        <f t="shared" si="3"/>
        <v>0</v>
      </c>
      <c r="G14" s="1009">
        <f t="shared" si="3"/>
        <v>0</v>
      </c>
      <c r="H14" s="1009">
        <f t="shared" si="3"/>
        <v>0</v>
      </c>
      <c r="I14" s="1009">
        <f t="shared" si="3"/>
        <v>59.82</v>
      </c>
      <c r="J14" s="1009">
        <f t="shared" si="3"/>
        <v>0</v>
      </c>
      <c r="K14" s="1009">
        <f t="shared" si="3"/>
        <v>0</v>
      </c>
      <c r="L14" s="1009">
        <f t="shared" si="3"/>
        <v>0</v>
      </c>
      <c r="M14" s="1009">
        <f t="shared" si="3"/>
        <v>0</v>
      </c>
      <c r="N14" s="1009">
        <f t="shared" si="3"/>
        <v>0</v>
      </c>
      <c r="O14" s="1009">
        <f t="shared" si="3"/>
        <v>0</v>
      </c>
      <c r="P14" s="1009">
        <f t="shared" si="3"/>
        <v>0</v>
      </c>
      <c r="Q14" s="1009">
        <f t="shared" si="3"/>
        <v>0</v>
      </c>
      <c r="R14" s="1009">
        <f t="shared" si="3"/>
        <v>0</v>
      </c>
      <c r="S14" s="1009">
        <f t="shared" si="3"/>
        <v>0</v>
      </c>
      <c r="T14" s="1009">
        <f t="shared" si="3"/>
        <v>0</v>
      </c>
      <c r="U14" s="1009">
        <f t="shared" si="3"/>
        <v>0</v>
      </c>
      <c r="V14" s="1009">
        <f t="shared" si="3"/>
        <v>0</v>
      </c>
      <c r="W14" s="1009">
        <f t="shared" si="3"/>
        <v>0</v>
      </c>
      <c r="X14" s="1009">
        <f t="shared" si="3"/>
        <v>0</v>
      </c>
      <c r="Y14" s="1009">
        <f t="shared" si="3"/>
        <v>0</v>
      </c>
      <c r="Z14" s="1009">
        <f t="shared" si="3"/>
        <v>0</v>
      </c>
      <c r="AA14" s="1009">
        <f t="shared" si="3"/>
        <v>0</v>
      </c>
      <c r="AB14" s="1009">
        <f t="shared" si="3"/>
        <v>0</v>
      </c>
      <c r="AC14" s="1009">
        <f t="shared" si="3"/>
        <v>0</v>
      </c>
      <c r="AD14" s="1009">
        <f t="shared" si="3"/>
        <v>0</v>
      </c>
      <c r="AE14" s="1009">
        <f t="shared" si="3"/>
        <v>0</v>
      </c>
      <c r="AF14" s="1009">
        <f t="shared" si="3"/>
        <v>0</v>
      </c>
      <c r="AG14" s="1009">
        <f t="shared" si="3"/>
        <v>0</v>
      </c>
      <c r="AH14" s="1009">
        <f t="shared" si="3"/>
        <v>0</v>
      </c>
    </row>
    <row r="15" spans="1:34" s="1707" customFormat="1" ht="30" customHeight="1">
      <c r="A15" s="2019"/>
      <c r="B15" s="991" t="s">
        <v>1534</v>
      </c>
      <c r="C15" s="1009">
        <f>SUM(D15:AH15)</f>
        <v>0</v>
      </c>
      <c r="D15" s="1009">
        <f t="shared" si="2"/>
        <v>0</v>
      </c>
      <c r="E15" s="1009">
        <f t="shared" si="3"/>
        <v>0</v>
      </c>
      <c r="F15" s="1009">
        <f t="shared" si="3"/>
        <v>0</v>
      </c>
      <c r="G15" s="1009">
        <f t="shared" si="3"/>
        <v>0</v>
      </c>
      <c r="H15" s="1009">
        <f t="shared" si="3"/>
        <v>0</v>
      </c>
      <c r="I15" s="1009">
        <f t="shared" si="3"/>
        <v>0</v>
      </c>
      <c r="J15" s="1009">
        <f t="shared" si="3"/>
        <v>0</v>
      </c>
      <c r="K15" s="1009">
        <f t="shared" si="3"/>
        <v>0</v>
      </c>
      <c r="L15" s="1009">
        <f t="shared" si="3"/>
        <v>0</v>
      </c>
      <c r="M15" s="1009">
        <f t="shared" si="3"/>
        <v>0</v>
      </c>
      <c r="N15" s="1009">
        <f t="shared" si="3"/>
        <v>0</v>
      </c>
      <c r="O15" s="1009">
        <f t="shared" si="3"/>
        <v>0</v>
      </c>
      <c r="P15" s="1009">
        <f t="shared" si="3"/>
        <v>0</v>
      </c>
      <c r="Q15" s="1009">
        <f t="shared" si="3"/>
        <v>0</v>
      </c>
      <c r="R15" s="1009">
        <f t="shared" si="3"/>
        <v>0</v>
      </c>
      <c r="S15" s="1009">
        <f t="shared" si="3"/>
        <v>0</v>
      </c>
      <c r="T15" s="1009">
        <f t="shared" si="3"/>
        <v>0</v>
      </c>
      <c r="U15" s="1009">
        <f t="shared" si="3"/>
        <v>0</v>
      </c>
      <c r="V15" s="1009">
        <f t="shared" si="3"/>
        <v>0</v>
      </c>
      <c r="W15" s="1009">
        <f t="shared" si="3"/>
        <v>0</v>
      </c>
      <c r="X15" s="1009">
        <f t="shared" si="3"/>
        <v>0</v>
      </c>
      <c r="Y15" s="1009">
        <f t="shared" si="3"/>
        <v>0</v>
      </c>
      <c r="Z15" s="1009">
        <f t="shared" si="3"/>
        <v>0</v>
      </c>
      <c r="AA15" s="1009">
        <f t="shared" si="3"/>
        <v>0</v>
      </c>
      <c r="AB15" s="1009">
        <f t="shared" si="3"/>
        <v>0</v>
      </c>
      <c r="AC15" s="1009">
        <f t="shared" si="3"/>
        <v>0</v>
      </c>
      <c r="AD15" s="1009">
        <f t="shared" si="3"/>
        <v>0</v>
      </c>
      <c r="AE15" s="1009">
        <f t="shared" si="3"/>
        <v>0</v>
      </c>
      <c r="AF15" s="1009">
        <f t="shared" si="3"/>
        <v>0</v>
      </c>
      <c r="AG15" s="1009">
        <f t="shared" si="3"/>
        <v>0</v>
      </c>
      <c r="AH15" s="1009">
        <f t="shared" si="3"/>
        <v>0</v>
      </c>
    </row>
    <row r="16" spans="1:34" s="1707" customFormat="1" ht="30" customHeight="1">
      <c r="A16" s="2019"/>
      <c r="B16" s="989" t="s">
        <v>1535</v>
      </c>
      <c r="C16" s="1009">
        <f>SUM(D16:AH16)</f>
        <v>0</v>
      </c>
      <c r="D16" s="1009">
        <f t="shared" si="2"/>
        <v>0</v>
      </c>
      <c r="E16" s="1009">
        <f t="shared" si="3"/>
        <v>0</v>
      </c>
      <c r="F16" s="1009">
        <f t="shared" si="3"/>
        <v>0</v>
      </c>
      <c r="G16" s="1009">
        <f t="shared" si="3"/>
        <v>0</v>
      </c>
      <c r="H16" s="1009">
        <f t="shared" si="3"/>
        <v>0</v>
      </c>
      <c r="I16" s="1009">
        <f t="shared" si="3"/>
        <v>0</v>
      </c>
      <c r="J16" s="1009">
        <f t="shared" si="3"/>
        <v>0</v>
      </c>
      <c r="K16" s="1009">
        <f t="shared" si="3"/>
        <v>0</v>
      </c>
      <c r="L16" s="1009">
        <f t="shared" si="3"/>
        <v>0</v>
      </c>
      <c r="M16" s="1009">
        <f t="shared" si="3"/>
        <v>0</v>
      </c>
      <c r="N16" s="1009">
        <f t="shared" si="3"/>
        <v>0</v>
      </c>
      <c r="O16" s="1009">
        <f t="shared" si="3"/>
        <v>0</v>
      </c>
      <c r="P16" s="1009">
        <f t="shared" si="3"/>
        <v>0</v>
      </c>
      <c r="Q16" s="1009">
        <f t="shared" si="3"/>
        <v>0</v>
      </c>
      <c r="R16" s="1009">
        <f t="shared" si="3"/>
        <v>0</v>
      </c>
      <c r="S16" s="1009">
        <f t="shared" si="3"/>
        <v>0</v>
      </c>
      <c r="T16" s="1009">
        <f t="shared" si="3"/>
        <v>0</v>
      </c>
      <c r="U16" s="1009">
        <f t="shared" si="3"/>
        <v>0</v>
      </c>
      <c r="V16" s="1009">
        <f t="shared" si="3"/>
        <v>0</v>
      </c>
      <c r="W16" s="1009">
        <f t="shared" si="3"/>
        <v>0</v>
      </c>
      <c r="X16" s="1009">
        <f t="shared" si="3"/>
        <v>0</v>
      </c>
      <c r="Y16" s="1009">
        <f t="shared" si="3"/>
        <v>0</v>
      </c>
      <c r="Z16" s="1009">
        <f t="shared" si="3"/>
        <v>0</v>
      </c>
      <c r="AA16" s="1009">
        <f t="shared" si="3"/>
        <v>0</v>
      </c>
      <c r="AB16" s="1009">
        <f t="shared" si="3"/>
        <v>0</v>
      </c>
      <c r="AC16" s="1009">
        <f t="shared" si="3"/>
        <v>0</v>
      </c>
      <c r="AD16" s="1009">
        <f t="shared" si="3"/>
        <v>0</v>
      </c>
      <c r="AE16" s="1009">
        <f t="shared" si="3"/>
        <v>0</v>
      </c>
      <c r="AF16" s="1009">
        <f t="shared" si="3"/>
        <v>0</v>
      </c>
      <c r="AG16" s="1009">
        <f t="shared" si="3"/>
        <v>0</v>
      </c>
      <c r="AH16" s="1009">
        <f t="shared" si="3"/>
        <v>0</v>
      </c>
    </row>
    <row r="17" spans="1:34" s="1612" customFormat="1" ht="30" customHeight="1">
      <c r="A17" s="2019"/>
      <c r="B17" s="995" t="s">
        <v>802</v>
      </c>
      <c r="C17" s="1009">
        <f t="shared" si="1"/>
        <v>1997.64</v>
      </c>
      <c r="D17" s="1009">
        <f t="shared" si="2"/>
        <v>1831.99</v>
      </c>
      <c r="E17" s="1009">
        <f t="shared" si="3"/>
        <v>122.97</v>
      </c>
      <c r="F17" s="1009">
        <f t="shared" si="3"/>
        <v>0</v>
      </c>
      <c r="G17" s="1009">
        <f t="shared" si="3"/>
        <v>0</v>
      </c>
      <c r="H17" s="1009">
        <f t="shared" si="3"/>
        <v>0</v>
      </c>
      <c r="I17" s="1009">
        <f t="shared" si="3"/>
        <v>12.68</v>
      </c>
      <c r="J17" s="1009">
        <f t="shared" si="3"/>
        <v>0</v>
      </c>
      <c r="K17" s="1009">
        <f t="shared" si="3"/>
        <v>0</v>
      </c>
      <c r="L17" s="1009">
        <f t="shared" si="3"/>
        <v>0</v>
      </c>
      <c r="M17" s="1009">
        <f t="shared" si="3"/>
        <v>0</v>
      </c>
      <c r="N17" s="1009">
        <f t="shared" si="3"/>
        <v>0</v>
      </c>
      <c r="O17" s="1009">
        <f t="shared" si="3"/>
        <v>0</v>
      </c>
      <c r="P17" s="1009">
        <f t="shared" si="3"/>
        <v>0</v>
      </c>
      <c r="Q17" s="1009">
        <f t="shared" si="3"/>
        <v>0</v>
      </c>
      <c r="R17" s="1009">
        <f t="shared" si="3"/>
        <v>0</v>
      </c>
      <c r="S17" s="1009">
        <f t="shared" si="3"/>
        <v>0</v>
      </c>
      <c r="T17" s="1009">
        <f t="shared" si="3"/>
        <v>0</v>
      </c>
      <c r="U17" s="1009">
        <f t="shared" si="3"/>
        <v>0</v>
      </c>
      <c r="V17" s="1009">
        <f t="shared" si="3"/>
        <v>0</v>
      </c>
      <c r="W17" s="1009">
        <f t="shared" si="3"/>
        <v>0</v>
      </c>
      <c r="X17" s="1009">
        <f t="shared" si="3"/>
        <v>0</v>
      </c>
      <c r="Y17" s="1009">
        <f t="shared" si="3"/>
        <v>0</v>
      </c>
      <c r="Z17" s="1009">
        <f t="shared" si="3"/>
        <v>0</v>
      </c>
      <c r="AA17" s="1009">
        <f t="shared" si="3"/>
        <v>0</v>
      </c>
      <c r="AB17" s="1009">
        <f t="shared" si="3"/>
        <v>0</v>
      </c>
      <c r="AC17" s="1009">
        <f t="shared" si="3"/>
        <v>0</v>
      </c>
      <c r="AD17" s="1009">
        <f t="shared" si="3"/>
        <v>0</v>
      </c>
      <c r="AE17" s="1009">
        <f t="shared" si="3"/>
        <v>0</v>
      </c>
      <c r="AF17" s="1009">
        <f t="shared" si="3"/>
        <v>30</v>
      </c>
      <c r="AG17" s="1009">
        <f t="shared" si="3"/>
        <v>0</v>
      </c>
      <c r="AH17" s="1009">
        <f t="shared" si="3"/>
        <v>0</v>
      </c>
    </row>
    <row r="18" spans="1:34" s="1612" customFormat="1" ht="30" customHeight="1">
      <c r="A18" s="2019"/>
      <c r="B18" s="995" t="s">
        <v>803</v>
      </c>
      <c r="C18" s="1009">
        <f t="shared" si="1"/>
        <v>31711.739999999994</v>
      </c>
      <c r="D18" s="1009">
        <f t="shared" si="2"/>
        <v>8112.5</v>
      </c>
      <c r="E18" s="1009">
        <f t="shared" si="3"/>
        <v>5354.51</v>
      </c>
      <c r="F18" s="1009">
        <f t="shared" si="3"/>
        <v>2650.89</v>
      </c>
      <c r="G18" s="1009">
        <f t="shared" si="3"/>
        <v>29.119999999999997</v>
      </c>
      <c r="H18" s="1009">
        <f t="shared" si="3"/>
        <v>4617.87</v>
      </c>
      <c r="I18" s="1009">
        <f t="shared" si="3"/>
        <v>8378.119999999999</v>
      </c>
      <c r="J18" s="1009">
        <f t="shared" si="3"/>
        <v>421.76</v>
      </c>
      <c r="K18" s="1009">
        <f t="shared" si="3"/>
        <v>0</v>
      </c>
      <c r="L18" s="1009">
        <f t="shared" si="3"/>
        <v>185.91</v>
      </c>
      <c r="M18" s="1009">
        <f t="shared" si="3"/>
        <v>602.54999999999995</v>
      </c>
      <c r="N18" s="1009">
        <f t="shared" si="3"/>
        <v>0.36</v>
      </c>
      <c r="O18" s="1009">
        <f t="shared" si="3"/>
        <v>632.44000000000005</v>
      </c>
      <c r="P18" s="1009">
        <f t="shared" si="3"/>
        <v>405</v>
      </c>
      <c r="Q18" s="1009">
        <f t="shared" si="3"/>
        <v>0</v>
      </c>
      <c r="R18" s="1009">
        <f t="shared" si="3"/>
        <v>318.54000000000002</v>
      </c>
      <c r="S18" s="1009">
        <f t="shared" si="3"/>
        <v>0</v>
      </c>
      <c r="T18" s="1009">
        <f t="shared" si="3"/>
        <v>0</v>
      </c>
      <c r="U18" s="1009">
        <f t="shared" si="3"/>
        <v>0</v>
      </c>
      <c r="V18" s="1009">
        <f t="shared" si="3"/>
        <v>0</v>
      </c>
      <c r="W18" s="1009">
        <f t="shared" si="3"/>
        <v>0</v>
      </c>
      <c r="X18" s="1009">
        <f t="shared" si="3"/>
        <v>0</v>
      </c>
      <c r="Y18" s="1009">
        <f t="shared" si="3"/>
        <v>0</v>
      </c>
      <c r="Z18" s="1009">
        <f t="shared" si="3"/>
        <v>0</v>
      </c>
      <c r="AA18" s="1009">
        <f t="shared" si="3"/>
        <v>0</v>
      </c>
      <c r="AB18" s="1009">
        <f t="shared" si="3"/>
        <v>2.17</v>
      </c>
      <c r="AC18" s="1009">
        <f t="shared" si="3"/>
        <v>0</v>
      </c>
      <c r="AD18" s="1009">
        <f t="shared" si="3"/>
        <v>0</v>
      </c>
      <c r="AE18" s="1009">
        <f t="shared" si="3"/>
        <v>0</v>
      </c>
      <c r="AF18" s="1009">
        <f t="shared" si="3"/>
        <v>0</v>
      </c>
      <c r="AG18" s="1009">
        <f t="shared" si="3"/>
        <v>0</v>
      </c>
      <c r="AH18" s="1009">
        <f t="shared" si="3"/>
        <v>0</v>
      </c>
    </row>
    <row r="19" spans="1:34" s="1612" customFormat="1" ht="30" customHeight="1">
      <c r="A19" s="2019"/>
      <c r="B19" s="1011" t="s">
        <v>804</v>
      </c>
      <c r="C19" s="1009">
        <f t="shared" si="1"/>
        <v>2529.34</v>
      </c>
      <c r="D19" s="1009">
        <f t="shared" si="2"/>
        <v>0</v>
      </c>
      <c r="E19" s="1009">
        <f t="shared" si="3"/>
        <v>0</v>
      </c>
      <c r="F19" s="1009">
        <f t="shared" si="3"/>
        <v>0</v>
      </c>
      <c r="G19" s="1009">
        <f t="shared" si="3"/>
        <v>0</v>
      </c>
      <c r="H19" s="1009">
        <f t="shared" si="3"/>
        <v>0</v>
      </c>
      <c r="I19" s="1009">
        <f t="shared" si="3"/>
        <v>0</v>
      </c>
      <c r="J19" s="1009">
        <f t="shared" si="3"/>
        <v>0</v>
      </c>
      <c r="K19" s="1009">
        <f t="shared" si="3"/>
        <v>324.87</v>
      </c>
      <c r="L19" s="1009">
        <f t="shared" si="3"/>
        <v>0</v>
      </c>
      <c r="M19" s="1009">
        <f t="shared" si="3"/>
        <v>0</v>
      </c>
      <c r="N19" s="1009">
        <f t="shared" si="3"/>
        <v>0</v>
      </c>
      <c r="O19" s="1009">
        <f t="shared" si="3"/>
        <v>0</v>
      </c>
      <c r="P19" s="1009">
        <f t="shared" si="3"/>
        <v>0</v>
      </c>
      <c r="Q19" s="1009">
        <f t="shared" si="3"/>
        <v>0</v>
      </c>
      <c r="R19" s="1009">
        <f t="shared" si="3"/>
        <v>0</v>
      </c>
      <c r="S19" s="1009">
        <f t="shared" si="3"/>
        <v>0</v>
      </c>
      <c r="T19" s="1009">
        <f t="shared" si="3"/>
        <v>0</v>
      </c>
      <c r="U19" s="1009">
        <f t="shared" si="3"/>
        <v>0</v>
      </c>
      <c r="V19" s="1009">
        <f t="shared" si="3"/>
        <v>0</v>
      </c>
      <c r="W19" s="1009">
        <f t="shared" si="3"/>
        <v>239.57999999999998</v>
      </c>
      <c r="X19" s="1009">
        <f t="shared" si="3"/>
        <v>0</v>
      </c>
      <c r="Y19" s="1009">
        <f t="shared" si="3"/>
        <v>0</v>
      </c>
      <c r="Z19" s="1009">
        <f t="shared" si="3"/>
        <v>239.48</v>
      </c>
      <c r="AA19" s="1009">
        <f t="shared" si="3"/>
        <v>0</v>
      </c>
      <c r="AB19" s="1009">
        <f t="shared" si="3"/>
        <v>107.64</v>
      </c>
      <c r="AC19" s="1009">
        <f t="shared" si="3"/>
        <v>0</v>
      </c>
      <c r="AD19" s="1009">
        <f t="shared" si="3"/>
        <v>611.62</v>
      </c>
      <c r="AE19" s="1009">
        <f t="shared" si="3"/>
        <v>0</v>
      </c>
      <c r="AF19" s="1009">
        <f t="shared" si="3"/>
        <v>0</v>
      </c>
      <c r="AG19" s="1009">
        <f t="shared" si="3"/>
        <v>682</v>
      </c>
      <c r="AH19" s="1009">
        <f t="shared" si="3"/>
        <v>324.14999999999998</v>
      </c>
    </row>
    <row r="20" spans="1:34" s="1612" customFormat="1" ht="30" customHeight="1">
      <c r="A20" s="2019"/>
      <c r="B20" s="1011" t="s">
        <v>805</v>
      </c>
      <c r="C20" s="1009">
        <f t="shared" si="1"/>
        <v>2997.34</v>
      </c>
      <c r="D20" s="1009">
        <f t="shared" si="2"/>
        <v>0</v>
      </c>
      <c r="E20" s="1009">
        <f t="shared" si="3"/>
        <v>0</v>
      </c>
      <c r="F20" s="1009">
        <f t="shared" si="3"/>
        <v>0</v>
      </c>
      <c r="G20" s="1009">
        <f t="shared" si="3"/>
        <v>0</v>
      </c>
      <c r="H20" s="1009">
        <f t="shared" si="3"/>
        <v>836.47</v>
      </c>
      <c r="I20" s="1009">
        <f t="shared" si="3"/>
        <v>0</v>
      </c>
      <c r="J20" s="1009">
        <f t="shared" si="3"/>
        <v>0</v>
      </c>
      <c r="K20" s="1009">
        <f t="shared" si="3"/>
        <v>0</v>
      </c>
      <c r="L20" s="1009">
        <f t="shared" si="3"/>
        <v>0</v>
      </c>
      <c r="M20" s="1009">
        <f t="shared" si="3"/>
        <v>0</v>
      </c>
      <c r="N20" s="1009">
        <f t="shared" si="3"/>
        <v>0</v>
      </c>
      <c r="O20" s="1009">
        <f t="shared" si="3"/>
        <v>0</v>
      </c>
      <c r="P20" s="1009">
        <f t="shared" si="3"/>
        <v>0</v>
      </c>
      <c r="Q20" s="1009">
        <f t="shared" si="3"/>
        <v>0</v>
      </c>
      <c r="R20" s="1009">
        <f t="shared" si="3"/>
        <v>0</v>
      </c>
      <c r="S20" s="1009">
        <f t="shared" si="3"/>
        <v>0</v>
      </c>
      <c r="T20" s="1009">
        <f t="shared" si="3"/>
        <v>0</v>
      </c>
      <c r="U20" s="1009">
        <f t="shared" si="3"/>
        <v>0</v>
      </c>
      <c r="V20" s="1009">
        <f t="shared" si="3"/>
        <v>0</v>
      </c>
      <c r="W20" s="1009">
        <f t="shared" si="3"/>
        <v>515.87</v>
      </c>
      <c r="X20" s="1009">
        <f t="shared" si="3"/>
        <v>0</v>
      </c>
      <c r="Y20" s="1009">
        <f t="shared" si="3"/>
        <v>0</v>
      </c>
      <c r="Z20" s="1009">
        <f t="shared" si="3"/>
        <v>0</v>
      </c>
      <c r="AA20" s="1009">
        <f t="shared" si="3"/>
        <v>0</v>
      </c>
      <c r="AB20" s="1009">
        <f t="shared" si="3"/>
        <v>0</v>
      </c>
      <c r="AC20" s="1009">
        <f t="shared" si="3"/>
        <v>0</v>
      </c>
      <c r="AD20" s="1009">
        <f t="shared" si="3"/>
        <v>0</v>
      </c>
      <c r="AE20" s="1009">
        <f t="shared" si="3"/>
        <v>0</v>
      </c>
      <c r="AF20" s="1009">
        <f t="shared" si="3"/>
        <v>0</v>
      </c>
      <c r="AG20" s="1009">
        <f t="shared" si="3"/>
        <v>1645</v>
      </c>
      <c r="AH20" s="1009">
        <f t="shared" si="3"/>
        <v>0</v>
      </c>
    </row>
    <row r="21" spans="1:34" s="1707" customFormat="1" ht="30" customHeight="1">
      <c r="A21" s="2019"/>
      <c r="B21" s="1011" t="s">
        <v>1536</v>
      </c>
      <c r="C21" s="1009">
        <f t="shared" si="1"/>
        <v>0</v>
      </c>
      <c r="D21" s="1009">
        <f t="shared" si="2"/>
        <v>0</v>
      </c>
      <c r="E21" s="1009">
        <f t="shared" si="3"/>
        <v>0</v>
      </c>
      <c r="F21" s="1009">
        <f t="shared" si="3"/>
        <v>0</v>
      </c>
      <c r="G21" s="1009">
        <f t="shared" si="3"/>
        <v>0</v>
      </c>
      <c r="H21" s="1009">
        <f t="shared" si="3"/>
        <v>0</v>
      </c>
      <c r="I21" s="1009">
        <f t="shared" si="3"/>
        <v>0</v>
      </c>
      <c r="J21" s="1009">
        <f t="shared" si="3"/>
        <v>0</v>
      </c>
      <c r="K21" s="1009">
        <f t="shared" si="3"/>
        <v>0</v>
      </c>
      <c r="L21" s="1009">
        <f t="shared" si="3"/>
        <v>0</v>
      </c>
      <c r="M21" s="1009">
        <f t="shared" si="3"/>
        <v>0</v>
      </c>
      <c r="N21" s="1009">
        <f t="shared" si="3"/>
        <v>0</v>
      </c>
      <c r="O21" s="1009">
        <f t="shared" si="3"/>
        <v>0</v>
      </c>
      <c r="P21" s="1009">
        <f t="shared" si="3"/>
        <v>0</v>
      </c>
      <c r="Q21" s="1009">
        <f t="shared" si="3"/>
        <v>0</v>
      </c>
      <c r="R21" s="1009">
        <f t="shared" si="3"/>
        <v>0</v>
      </c>
      <c r="S21" s="1009">
        <f t="shared" si="3"/>
        <v>0</v>
      </c>
      <c r="T21" s="1009">
        <f t="shared" si="3"/>
        <v>0</v>
      </c>
      <c r="U21" s="1009">
        <f t="shared" si="3"/>
        <v>0</v>
      </c>
      <c r="V21" s="1009">
        <f t="shared" si="3"/>
        <v>0</v>
      </c>
      <c r="W21" s="1009">
        <f t="shared" si="3"/>
        <v>0</v>
      </c>
      <c r="X21" s="1009">
        <f t="shared" si="3"/>
        <v>0</v>
      </c>
      <c r="Y21" s="1009">
        <f t="shared" si="3"/>
        <v>0</v>
      </c>
      <c r="Z21" s="1009">
        <f t="shared" si="3"/>
        <v>0</v>
      </c>
      <c r="AA21" s="1009">
        <f t="shared" si="3"/>
        <v>0</v>
      </c>
      <c r="AB21" s="1009">
        <f t="shared" si="3"/>
        <v>0</v>
      </c>
      <c r="AC21" s="1009">
        <f t="shared" si="3"/>
        <v>0</v>
      </c>
      <c r="AD21" s="1009">
        <f t="shared" si="3"/>
        <v>0</v>
      </c>
      <c r="AE21" s="1009">
        <f t="shared" si="3"/>
        <v>0</v>
      </c>
      <c r="AF21" s="1009">
        <f t="shared" si="3"/>
        <v>0</v>
      </c>
      <c r="AG21" s="1009">
        <f t="shared" si="3"/>
        <v>0</v>
      </c>
      <c r="AH21" s="1009">
        <f t="shared" si="3"/>
        <v>0</v>
      </c>
    </row>
    <row r="22" spans="1:34" s="1612" customFormat="1" ht="30" customHeight="1">
      <c r="A22" s="2019"/>
      <c r="B22" s="995" t="s">
        <v>807</v>
      </c>
      <c r="C22" s="1009">
        <f t="shared" si="1"/>
        <v>289.52</v>
      </c>
      <c r="D22" s="1009">
        <f t="shared" si="2"/>
        <v>159.32</v>
      </c>
      <c r="E22" s="1009">
        <f t="shared" si="3"/>
        <v>0</v>
      </c>
      <c r="F22" s="1009">
        <f t="shared" si="3"/>
        <v>0</v>
      </c>
      <c r="G22" s="1009">
        <f t="shared" si="3"/>
        <v>0</v>
      </c>
      <c r="H22" s="1009">
        <f t="shared" si="3"/>
        <v>0</v>
      </c>
      <c r="I22" s="1009">
        <f t="shared" si="3"/>
        <v>0</v>
      </c>
      <c r="J22" s="1009">
        <f t="shared" si="3"/>
        <v>0</v>
      </c>
      <c r="K22" s="1009">
        <f t="shared" si="3"/>
        <v>0</v>
      </c>
      <c r="L22" s="1009">
        <f t="shared" si="3"/>
        <v>0</v>
      </c>
      <c r="M22" s="1009">
        <f t="shared" si="3"/>
        <v>0</v>
      </c>
      <c r="N22" s="1009">
        <f t="shared" si="3"/>
        <v>0</v>
      </c>
      <c r="O22" s="1009">
        <f t="shared" si="3"/>
        <v>0</v>
      </c>
      <c r="P22" s="1009">
        <f t="shared" si="3"/>
        <v>0</v>
      </c>
      <c r="Q22" s="1009">
        <f t="shared" si="3"/>
        <v>0</v>
      </c>
      <c r="R22" s="1009">
        <f t="shared" si="3"/>
        <v>0</v>
      </c>
      <c r="S22" s="1009">
        <f t="shared" si="3"/>
        <v>0</v>
      </c>
      <c r="T22" s="1009">
        <f t="shared" ref="E22:AH26" si="4">SUM(T45,T68,T91,T114,T137,T160,T183,T206,T229,T252,T275,T298,T321,T344,T367,T390,T413,T436,T459,T482,T505,T528)</f>
        <v>0</v>
      </c>
      <c r="U22" s="1009">
        <f t="shared" si="4"/>
        <v>0</v>
      </c>
      <c r="V22" s="1009">
        <f t="shared" si="4"/>
        <v>0</v>
      </c>
      <c r="W22" s="1009">
        <f t="shared" si="4"/>
        <v>0</v>
      </c>
      <c r="X22" s="1009">
        <f t="shared" si="4"/>
        <v>0</v>
      </c>
      <c r="Y22" s="1009">
        <f t="shared" si="4"/>
        <v>0</v>
      </c>
      <c r="Z22" s="1009">
        <f t="shared" si="4"/>
        <v>0</v>
      </c>
      <c r="AA22" s="1009">
        <f t="shared" si="4"/>
        <v>0</v>
      </c>
      <c r="AB22" s="1009">
        <f t="shared" si="4"/>
        <v>0</v>
      </c>
      <c r="AC22" s="1009">
        <f t="shared" si="4"/>
        <v>32</v>
      </c>
      <c r="AD22" s="1009">
        <f t="shared" si="4"/>
        <v>0</v>
      </c>
      <c r="AE22" s="1009">
        <f t="shared" si="4"/>
        <v>85.63</v>
      </c>
      <c r="AF22" s="1009">
        <f t="shared" si="4"/>
        <v>8</v>
      </c>
      <c r="AG22" s="1009">
        <f t="shared" si="4"/>
        <v>0</v>
      </c>
      <c r="AH22" s="1009">
        <f t="shared" si="4"/>
        <v>4.57</v>
      </c>
    </row>
    <row r="23" spans="1:34" s="1612" customFormat="1" ht="30" customHeight="1">
      <c r="A23" s="2019"/>
      <c r="B23" s="991" t="s">
        <v>808</v>
      </c>
      <c r="C23" s="1009">
        <f t="shared" si="1"/>
        <v>917.05</v>
      </c>
      <c r="D23" s="1009">
        <f t="shared" si="2"/>
        <v>0</v>
      </c>
      <c r="E23" s="1009">
        <f t="shared" si="4"/>
        <v>0</v>
      </c>
      <c r="F23" s="1009">
        <f t="shared" si="4"/>
        <v>0</v>
      </c>
      <c r="G23" s="1009">
        <f t="shared" si="4"/>
        <v>0</v>
      </c>
      <c r="H23" s="1009">
        <f t="shared" si="4"/>
        <v>416.74</v>
      </c>
      <c r="I23" s="1009">
        <f t="shared" si="4"/>
        <v>0</v>
      </c>
      <c r="J23" s="1009">
        <f t="shared" si="4"/>
        <v>0</v>
      </c>
      <c r="K23" s="1009">
        <f t="shared" si="4"/>
        <v>0</v>
      </c>
      <c r="L23" s="1009">
        <f t="shared" si="4"/>
        <v>0</v>
      </c>
      <c r="M23" s="1009">
        <f t="shared" si="4"/>
        <v>0</v>
      </c>
      <c r="N23" s="1009">
        <f t="shared" si="4"/>
        <v>0</v>
      </c>
      <c r="O23" s="1009">
        <f t="shared" si="4"/>
        <v>0</v>
      </c>
      <c r="P23" s="1009">
        <f t="shared" si="4"/>
        <v>0</v>
      </c>
      <c r="Q23" s="1009">
        <f t="shared" si="4"/>
        <v>0</v>
      </c>
      <c r="R23" s="1009">
        <f t="shared" si="4"/>
        <v>0</v>
      </c>
      <c r="S23" s="1009">
        <f t="shared" si="4"/>
        <v>0</v>
      </c>
      <c r="T23" s="1009">
        <f t="shared" si="4"/>
        <v>0</v>
      </c>
      <c r="U23" s="1009">
        <f t="shared" si="4"/>
        <v>0</v>
      </c>
      <c r="V23" s="1009">
        <f t="shared" si="4"/>
        <v>0</v>
      </c>
      <c r="W23" s="1009">
        <f t="shared" si="4"/>
        <v>0</v>
      </c>
      <c r="X23" s="1009">
        <f t="shared" si="4"/>
        <v>0</v>
      </c>
      <c r="Y23" s="1009">
        <f t="shared" si="4"/>
        <v>0</v>
      </c>
      <c r="Z23" s="1009">
        <f t="shared" si="4"/>
        <v>500.31</v>
      </c>
      <c r="AA23" s="1009">
        <f t="shared" si="4"/>
        <v>0</v>
      </c>
      <c r="AB23" s="1009">
        <f t="shared" si="4"/>
        <v>0</v>
      </c>
      <c r="AC23" s="1009">
        <f t="shared" si="4"/>
        <v>0</v>
      </c>
      <c r="AD23" s="1009">
        <f t="shared" si="4"/>
        <v>0</v>
      </c>
      <c r="AE23" s="1009">
        <f t="shared" si="4"/>
        <v>0</v>
      </c>
      <c r="AF23" s="1009">
        <f t="shared" si="4"/>
        <v>0</v>
      </c>
      <c r="AG23" s="1009">
        <f t="shared" si="4"/>
        <v>0</v>
      </c>
      <c r="AH23" s="1009">
        <f t="shared" si="4"/>
        <v>0</v>
      </c>
    </row>
    <row r="24" spans="1:34" s="1707" customFormat="1" ht="30" customHeight="1">
      <c r="A24" s="2019"/>
      <c r="B24" s="1011" t="s">
        <v>1539</v>
      </c>
      <c r="C24" s="1009">
        <f t="shared" si="1"/>
        <v>0</v>
      </c>
      <c r="D24" s="1009">
        <f t="shared" si="2"/>
        <v>0</v>
      </c>
      <c r="E24" s="1009">
        <f t="shared" si="4"/>
        <v>0</v>
      </c>
      <c r="F24" s="1009">
        <f t="shared" si="4"/>
        <v>0</v>
      </c>
      <c r="G24" s="1009">
        <f t="shared" si="4"/>
        <v>0</v>
      </c>
      <c r="H24" s="1009">
        <f t="shared" si="4"/>
        <v>0</v>
      </c>
      <c r="I24" s="1009">
        <f t="shared" si="4"/>
        <v>0</v>
      </c>
      <c r="J24" s="1009">
        <f t="shared" si="4"/>
        <v>0</v>
      </c>
      <c r="K24" s="1009">
        <f t="shared" si="4"/>
        <v>0</v>
      </c>
      <c r="L24" s="1009">
        <f t="shared" si="4"/>
        <v>0</v>
      </c>
      <c r="M24" s="1009">
        <f t="shared" si="4"/>
        <v>0</v>
      </c>
      <c r="N24" s="1009">
        <f t="shared" si="4"/>
        <v>0</v>
      </c>
      <c r="O24" s="1009">
        <f t="shared" si="4"/>
        <v>0</v>
      </c>
      <c r="P24" s="1009">
        <f t="shared" si="4"/>
        <v>0</v>
      </c>
      <c r="Q24" s="1009">
        <f t="shared" si="4"/>
        <v>0</v>
      </c>
      <c r="R24" s="1009">
        <f t="shared" si="4"/>
        <v>0</v>
      </c>
      <c r="S24" s="1009">
        <f t="shared" si="4"/>
        <v>0</v>
      </c>
      <c r="T24" s="1009">
        <f t="shared" si="4"/>
        <v>0</v>
      </c>
      <c r="U24" s="1009">
        <f t="shared" si="4"/>
        <v>0</v>
      </c>
      <c r="V24" s="1009">
        <f t="shared" si="4"/>
        <v>0</v>
      </c>
      <c r="W24" s="1009">
        <f t="shared" si="4"/>
        <v>0</v>
      </c>
      <c r="X24" s="1009">
        <f t="shared" si="4"/>
        <v>0</v>
      </c>
      <c r="Y24" s="1009">
        <f t="shared" si="4"/>
        <v>0</v>
      </c>
      <c r="Z24" s="1009">
        <f t="shared" si="4"/>
        <v>0</v>
      </c>
      <c r="AA24" s="1009">
        <f t="shared" si="4"/>
        <v>0</v>
      </c>
      <c r="AB24" s="1009">
        <f t="shared" si="4"/>
        <v>0</v>
      </c>
      <c r="AC24" s="1009">
        <f t="shared" si="4"/>
        <v>0</v>
      </c>
      <c r="AD24" s="1009">
        <f t="shared" si="4"/>
        <v>0</v>
      </c>
      <c r="AE24" s="1009">
        <f t="shared" si="4"/>
        <v>0</v>
      </c>
      <c r="AF24" s="1009">
        <f t="shared" si="4"/>
        <v>0</v>
      </c>
      <c r="AG24" s="1009">
        <f t="shared" si="4"/>
        <v>0</v>
      </c>
      <c r="AH24" s="1009">
        <f t="shared" si="4"/>
        <v>0</v>
      </c>
    </row>
    <row r="25" spans="1:34" s="1612" customFormat="1" ht="30" customHeight="1">
      <c r="A25" s="2019"/>
      <c r="B25" s="1011" t="s">
        <v>822</v>
      </c>
      <c r="C25" s="1009">
        <f t="shared" si="1"/>
        <v>264.52999999999997</v>
      </c>
      <c r="D25" s="1009">
        <f t="shared" si="2"/>
        <v>0</v>
      </c>
      <c r="E25" s="1009">
        <f t="shared" si="4"/>
        <v>0</v>
      </c>
      <c r="F25" s="1009">
        <f t="shared" si="4"/>
        <v>0</v>
      </c>
      <c r="G25" s="1009">
        <f t="shared" si="4"/>
        <v>0</v>
      </c>
      <c r="H25" s="1009">
        <f t="shared" si="4"/>
        <v>0</v>
      </c>
      <c r="I25" s="1009">
        <f t="shared" si="4"/>
        <v>0</v>
      </c>
      <c r="J25" s="1009">
        <f t="shared" si="4"/>
        <v>0</v>
      </c>
      <c r="K25" s="1009">
        <f t="shared" si="4"/>
        <v>0</v>
      </c>
      <c r="L25" s="1009">
        <f t="shared" si="4"/>
        <v>0</v>
      </c>
      <c r="M25" s="1009">
        <f t="shared" si="4"/>
        <v>0</v>
      </c>
      <c r="N25" s="1009">
        <f t="shared" si="4"/>
        <v>0</v>
      </c>
      <c r="O25" s="1009">
        <f t="shared" si="4"/>
        <v>0</v>
      </c>
      <c r="P25" s="1009">
        <f t="shared" si="4"/>
        <v>0</v>
      </c>
      <c r="Q25" s="1009">
        <f t="shared" si="4"/>
        <v>0</v>
      </c>
      <c r="R25" s="1009">
        <f t="shared" si="4"/>
        <v>0</v>
      </c>
      <c r="S25" s="1009">
        <f t="shared" si="4"/>
        <v>0</v>
      </c>
      <c r="T25" s="1009">
        <f t="shared" si="4"/>
        <v>0</v>
      </c>
      <c r="U25" s="1009">
        <f t="shared" si="4"/>
        <v>0</v>
      </c>
      <c r="V25" s="1009">
        <f t="shared" si="4"/>
        <v>0</v>
      </c>
      <c r="W25" s="1009">
        <f t="shared" si="4"/>
        <v>0</v>
      </c>
      <c r="X25" s="1009">
        <f t="shared" si="4"/>
        <v>0</v>
      </c>
      <c r="Y25" s="1009">
        <f t="shared" si="4"/>
        <v>0</v>
      </c>
      <c r="Z25" s="1009">
        <f t="shared" si="4"/>
        <v>0</v>
      </c>
      <c r="AA25" s="1009">
        <f t="shared" si="4"/>
        <v>0</v>
      </c>
      <c r="AB25" s="1009">
        <f t="shared" si="4"/>
        <v>0</v>
      </c>
      <c r="AC25" s="1009">
        <f t="shared" si="4"/>
        <v>0</v>
      </c>
      <c r="AD25" s="1009">
        <f t="shared" si="4"/>
        <v>0</v>
      </c>
      <c r="AE25" s="1009">
        <f t="shared" si="4"/>
        <v>0</v>
      </c>
      <c r="AF25" s="1009">
        <f t="shared" si="4"/>
        <v>0</v>
      </c>
      <c r="AG25" s="1009">
        <f t="shared" si="4"/>
        <v>0</v>
      </c>
      <c r="AH25" s="1009">
        <f t="shared" si="4"/>
        <v>264.52999999999997</v>
      </c>
    </row>
    <row r="26" spans="1:34" s="1612" customFormat="1" ht="19.5" customHeight="1">
      <c r="A26" s="2019"/>
      <c r="B26" s="1249" t="s">
        <v>952</v>
      </c>
      <c r="C26" s="1009">
        <f t="shared" si="1"/>
        <v>3206.15</v>
      </c>
      <c r="D26" s="1009">
        <f>SUM(D49,D72,D95,D118,D141,D164,D187,D210,D233,D256,D279,D302,D325,D348,D371,D394,D417,D440,D463,D486,D509,D532)</f>
        <v>0</v>
      </c>
      <c r="E26" s="1009">
        <f t="shared" si="4"/>
        <v>0</v>
      </c>
      <c r="F26" s="1009">
        <f t="shared" si="4"/>
        <v>0</v>
      </c>
      <c r="G26" s="1009">
        <f t="shared" si="4"/>
        <v>0</v>
      </c>
      <c r="H26" s="1009">
        <f t="shared" si="4"/>
        <v>9.33</v>
      </c>
      <c r="I26" s="1009">
        <f t="shared" si="4"/>
        <v>0</v>
      </c>
      <c r="J26" s="1009">
        <f t="shared" si="4"/>
        <v>0</v>
      </c>
      <c r="K26" s="1009">
        <f t="shared" si="4"/>
        <v>0</v>
      </c>
      <c r="L26" s="1009">
        <f t="shared" si="4"/>
        <v>0</v>
      </c>
      <c r="M26" s="1009">
        <f t="shared" si="4"/>
        <v>0</v>
      </c>
      <c r="N26" s="1009">
        <f t="shared" si="4"/>
        <v>0</v>
      </c>
      <c r="O26" s="1009">
        <f t="shared" si="4"/>
        <v>0</v>
      </c>
      <c r="P26" s="1009">
        <f t="shared" si="4"/>
        <v>0</v>
      </c>
      <c r="Q26" s="1009">
        <f t="shared" si="4"/>
        <v>0</v>
      </c>
      <c r="R26" s="1009">
        <f t="shared" si="4"/>
        <v>0</v>
      </c>
      <c r="S26" s="1009">
        <f t="shared" si="4"/>
        <v>0</v>
      </c>
      <c r="T26" s="1009">
        <f t="shared" si="4"/>
        <v>0</v>
      </c>
      <c r="U26" s="1009">
        <f t="shared" si="4"/>
        <v>0</v>
      </c>
      <c r="V26" s="1009">
        <f t="shared" si="4"/>
        <v>0</v>
      </c>
      <c r="W26" s="1009">
        <f t="shared" si="4"/>
        <v>0</v>
      </c>
      <c r="X26" s="1009">
        <f t="shared" si="4"/>
        <v>0</v>
      </c>
      <c r="Y26" s="1009">
        <f t="shared" si="4"/>
        <v>0</v>
      </c>
      <c r="Z26" s="1009">
        <f t="shared" si="4"/>
        <v>0</v>
      </c>
      <c r="AA26" s="1009">
        <f t="shared" si="4"/>
        <v>0</v>
      </c>
      <c r="AB26" s="1009">
        <f t="shared" si="4"/>
        <v>0</v>
      </c>
      <c r="AC26" s="1009">
        <f t="shared" si="4"/>
        <v>0</v>
      </c>
      <c r="AD26" s="1009">
        <f t="shared" si="4"/>
        <v>0</v>
      </c>
      <c r="AE26" s="1009">
        <f t="shared" si="4"/>
        <v>0</v>
      </c>
      <c r="AF26" s="1009">
        <f t="shared" si="4"/>
        <v>0</v>
      </c>
      <c r="AG26" s="1009">
        <f t="shared" si="4"/>
        <v>2794.17</v>
      </c>
      <c r="AH26" s="1009">
        <f t="shared" si="4"/>
        <v>402.65</v>
      </c>
    </row>
    <row r="27" spans="1:34" s="1612" customFormat="1" ht="19.5" customHeight="1">
      <c r="A27" s="2391" t="s">
        <v>867</v>
      </c>
      <c r="B27" s="1007" t="s">
        <v>41</v>
      </c>
      <c r="C27" s="1007">
        <f>SUM(C28:C49)</f>
        <v>22.26</v>
      </c>
      <c r="D27" s="1007">
        <f>SUM('대덕 배수관'!D28:'대덕 배수관'!D49)</f>
        <v>0</v>
      </c>
      <c r="E27" s="1007">
        <f>SUM('대덕 배수관'!E28:'대덕 배수관'!E49)</f>
        <v>0</v>
      </c>
      <c r="F27" s="1007">
        <f>SUM('대덕 배수관'!F28:'대덕 배수관'!F49)</f>
        <v>0</v>
      </c>
      <c r="G27" s="1007">
        <f>SUM('대덕 배수관'!G28:'대덕 배수관'!G49)</f>
        <v>0</v>
      </c>
      <c r="H27" s="1007">
        <f>SUM('대덕 배수관'!H28:'대덕 배수관'!H49)</f>
        <v>0</v>
      </c>
      <c r="I27" s="1007">
        <f>SUM('대덕 배수관'!I28:'대덕 배수관'!I49)</f>
        <v>0</v>
      </c>
      <c r="J27" s="1007">
        <f>SUM('대덕 배수관'!J28:'대덕 배수관'!J49)</f>
        <v>0</v>
      </c>
      <c r="K27" s="1007">
        <f>SUM('대덕 배수관'!K28:'대덕 배수관'!K49)</f>
        <v>0</v>
      </c>
      <c r="L27" s="1007">
        <f>SUM('대덕 배수관'!L28:'대덕 배수관'!L49)</f>
        <v>0</v>
      </c>
      <c r="M27" s="1007">
        <f>SUM('대덕 배수관'!M28:'대덕 배수관'!M49)</f>
        <v>0</v>
      </c>
      <c r="N27" s="1007">
        <f>SUM('대덕 배수관'!N28:'대덕 배수관'!N49)</f>
        <v>0</v>
      </c>
      <c r="O27" s="1007">
        <f>SUM('대덕 배수관'!O28:'대덕 배수관'!O49)</f>
        <v>0</v>
      </c>
      <c r="P27" s="1007">
        <f>SUM('대덕 배수관'!P28:'대덕 배수관'!P49)</f>
        <v>0</v>
      </c>
      <c r="Q27" s="1007">
        <f>SUM('대덕 배수관'!Q28:'대덕 배수관'!Q49)</f>
        <v>0</v>
      </c>
      <c r="R27" s="1007">
        <f>SUM('대덕 배수관'!R28:'대덕 배수관'!R49)</f>
        <v>0</v>
      </c>
      <c r="S27" s="1007">
        <f>SUM('대덕 배수관'!S28:'대덕 배수관'!S49)</f>
        <v>0</v>
      </c>
      <c r="T27" s="1007">
        <f>SUM('대덕 배수관'!T28:'대덕 배수관'!T49)</f>
        <v>0</v>
      </c>
      <c r="U27" s="1007">
        <f>SUM('대덕 배수관'!U28:'대덕 배수관'!U49)</f>
        <v>0</v>
      </c>
      <c r="V27" s="1007">
        <f>SUM('대덕 배수관'!V28:'대덕 배수관'!V49)</f>
        <v>0</v>
      </c>
      <c r="W27" s="1007">
        <f>SUM('대덕 배수관'!W28:'대덕 배수관'!W49)</f>
        <v>0</v>
      </c>
      <c r="X27" s="1007">
        <f>SUM('대덕 배수관'!X28:'대덕 배수관'!X49)</f>
        <v>0</v>
      </c>
      <c r="Y27" s="1007">
        <f>SUM('대덕 배수관'!Y28:'대덕 배수관'!Y49)</f>
        <v>0</v>
      </c>
      <c r="Z27" s="1007">
        <f>SUM('대덕 배수관'!Z28:'대덕 배수관'!Z49)</f>
        <v>0</v>
      </c>
      <c r="AA27" s="1007">
        <f>SUM('대덕 배수관'!AA28:'대덕 배수관'!AA49)</f>
        <v>0</v>
      </c>
      <c r="AB27" s="1007">
        <f>SUM('대덕 배수관'!AB28:'대덕 배수관'!AB49)</f>
        <v>0</v>
      </c>
      <c r="AC27" s="1007">
        <f>SUM('대덕 배수관'!AC28:'대덕 배수관'!AC49)</f>
        <v>0</v>
      </c>
      <c r="AD27" s="1007">
        <f>SUM('대덕 배수관'!AD28:'대덕 배수관'!AD49)</f>
        <v>0</v>
      </c>
      <c r="AE27" s="1007">
        <f>SUM('대덕 배수관'!AE28:'대덕 배수관'!AE49)</f>
        <v>0</v>
      </c>
      <c r="AF27" s="1007">
        <f>SUM('대덕 배수관'!AF28:'대덕 배수관'!AF49)</f>
        <v>0</v>
      </c>
      <c r="AG27" s="1007">
        <f>SUM('대덕 배수관'!AG28:'대덕 배수관'!AG49)</f>
        <v>17.690000000000001</v>
      </c>
      <c r="AH27" s="1007">
        <f>SUM('대덕 배수관'!AH28:'대덕 배수관'!AH49)</f>
        <v>4.57</v>
      </c>
    </row>
    <row r="28" spans="1:34" s="1612" customFormat="1" ht="19.5" customHeight="1">
      <c r="A28" s="2391" t="s">
        <v>867</v>
      </c>
      <c r="B28" s="989" t="s">
        <v>951</v>
      </c>
      <c r="C28" s="1009">
        <f>SUM(D28:AH28)</f>
        <v>0</v>
      </c>
      <c r="D28" s="1009"/>
      <c r="E28" s="1009"/>
      <c r="F28" s="1009"/>
      <c r="G28" s="1009"/>
      <c r="H28" s="1009"/>
      <c r="I28" s="1009"/>
      <c r="J28" s="1009"/>
      <c r="K28" s="1009"/>
      <c r="L28" s="1009"/>
      <c r="M28" s="1009"/>
      <c r="N28" s="1009"/>
      <c r="O28" s="1009"/>
      <c r="P28" s="1009"/>
      <c r="Q28" s="1009"/>
      <c r="R28" s="1009"/>
      <c r="S28" s="1009"/>
      <c r="T28" s="1009"/>
      <c r="U28" s="1009"/>
      <c r="V28" s="1009"/>
      <c r="W28" s="1009"/>
      <c r="X28" s="1009"/>
      <c r="Y28" s="1009">
        <v>0</v>
      </c>
      <c r="Z28" s="1009">
        <v>0</v>
      </c>
      <c r="AA28" s="1009">
        <v>0</v>
      </c>
      <c r="AB28" s="1009">
        <v>0</v>
      </c>
      <c r="AC28" s="1009">
        <v>0</v>
      </c>
      <c r="AD28" s="1009">
        <v>0</v>
      </c>
      <c r="AE28" s="1009">
        <v>0</v>
      </c>
      <c r="AF28" s="1009">
        <v>0</v>
      </c>
      <c r="AG28" s="1009">
        <v>0</v>
      </c>
      <c r="AH28" s="1009">
        <v>0</v>
      </c>
    </row>
    <row r="29" spans="1:34" s="1614" customFormat="1" ht="30" customHeight="1">
      <c r="A29" s="2021"/>
      <c r="B29" s="989" t="s">
        <v>796</v>
      </c>
      <c r="C29" s="1009">
        <f t="shared" ref="C29:C104" si="5">SUM(D29:AH29)</f>
        <v>0</v>
      </c>
      <c r="D29" s="1009"/>
      <c r="E29" s="1009"/>
      <c r="F29" s="1009"/>
      <c r="G29" s="1009"/>
      <c r="H29" s="1009"/>
      <c r="I29" s="1009"/>
      <c r="J29" s="1009"/>
      <c r="K29" s="1009"/>
      <c r="L29" s="1009"/>
      <c r="M29" s="1009"/>
      <c r="N29" s="1009"/>
      <c r="O29" s="1009"/>
      <c r="P29" s="1009"/>
      <c r="Q29" s="1009"/>
      <c r="R29" s="1009"/>
      <c r="S29" s="1009"/>
      <c r="T29" s="1009"/>
      <c r="U29" s="1009"/>
      <c r="V29" s="1009"/>
      <c r="W29" s="1009"/>
      <c r="X29" s="1009"/>
      <c r="Y29" s="1009">
        <v>0</v>
      </c>
      <c r="Z29" s="1009">
        <v>0</v>
      </c>
      <c r="AA29" s="1009">
        <v>0</v>
      </c>
      <c r="AB29" s="1009">
        <v>0</v>
      </c>
      <c r="AC29" s="1009">
        <v>0</v>
      </c>
      <c r="AD29" s="1009">
        <v>0</v>
      </c>
      <c r="AE29" s="1009">
        <v>0</v>
      </c>
      <c r="AF29" s="1009">
        <v>0</v>
      </c>
      <c r="AG29" s="1009">
        <v>0</v>
      </c>
      <c r="AH29" s="1009">
        <v>0</v>
      </c>
    </row>
    <row r="30" spans="1:34" s="1614" customFormat="1" ht="30" customHeight="1">
      <c r="A30" s="2021"/>
      <c r="B30" s="989" t="s">
        <v>797</v>
      </c>
      <c r="C30" s="1009">
        <f t="shared" si="5"/>
        <v>0</v>
      </c>
      <c r="D30" s="1009"/>
      <c r="E30" s="1009"/>
      <c r="F30" s="1009"/>
      <c r="G30" s="1009"/>
      <c r="H30" s="1009"/>
      <c r="I30" s="1009"/>
      <c r="J30" s="1009"/>
      <c r="K30" s="1009"/>
      <c r="L30" s="1009"/>
      <c r="M30" s="1009"/>
      <c r="N30" s="1009"/>
      <c r="O30" s="1009"/>
      <c r="P30" s="1009"/>
      <c r="Q30" s="1009"/>
      <c r="R30" s="1009"/>
      <c r="S30" s="1009"/>
      <c r="T30" s="1009"/>
      <c r="U30" s="1009"/>
      <c r="V30" s="1009"/>
      <c r="W30" s="1009"/>
      <c r="X30" s="1009"/>
      <c r="Y30" s="1009">
        <v>0</v>
      </c>
      <c r="Z30" s="1009">
        <v>0</v>
      </c>
      <c r="AA30" s="1009">
        <v>0</v>
      </c>
      <c r="AB30" s="1009">
        <v>0</v>
      </c>
      <c r="AC30" s="1009">
        <v>0</v>
      </c>
      <c r="AD30" s="1009">
        <v>0</v>
      </c>
      <c r="AE30" s="1009">
        <v>0</v>
      </c>
      <c r="AF30" s="1009">
        <v>0</v>
      </c>
      <c r="AG30" s="1009">
        <v>0</v>
      </c>
      <c r="AH30" s="1009">
        <v>0</v>
      </c>
    </row>
    <row r="31" spans="1:34" s="1614" customFormat="1" ht="30" customHeight="1">
      <c r="A31" s="2021"/>
      <c r="B31" s="989" t="s">
        <v>798</v>
      </c>
      <c r="C31" s="1009">
        <f t="shared" si="5"/>
        <v>0</v>
      </c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>
        <v>0</v>
      </c>
      <c r="Z31" s="1009">
        <v>0</v>
      </c>
      <c r="AA31" s="1009">
        <v>0</v>
      </c>
      <c r="AB31" s="1009">
        <v>0</v>
      </c>
      <c r="AC31" s="1009">
        <v>0</v>
      </c>
      <c r="AD31" s="1009">
        <v>0</v>
      </c>
      <c r="AE31" s="1009">
        <v>0</v>
      </c>
      <c r="AF31" s="1009">
        <v>0</v>
      </c>
      <c r="AG31" s="1009">
        <v>0</v>
      </c>
      <c r="AH31" s="1009">
        <v>0</v>
      </c>
    </row>
    <row r="32" spans="1:34" s="1614" customFormat="1" ht="30" customHeight="1">
      <c r="A32" s="2021"/>
      <c r="B32" s="989" t="s">
        <v>780</v>
      </c>
      <c r="C32" s="1009">
        <f t="shared" si="5"/>
        <v>17.690000000000001</v>
      </c>
      <c r="D32" s="1009"/>
      <c r="E32" s="1009"/>
      <c r="F32" s="1009"/>
      <c r="G32" s="1009"/>
      <c r="H32" s="1009"/>
      <c r="I32" s="1009"/>
      <c r="J32" s="1009"/>
      <c r="K32" s="1009"/>
      <c r="L32" s="1009"/>
      <c r="M32" s="1009"/>
      <c r="N32" s="1009"/>
      <c r="O32" s="1009"/>
      <c r="P32" s="1009"/>
      <c r="Q32" s="1009"/>
      <c r="R32" s="1009"/>
      <c r="S32" s="1009"/>
      <c r="T32" s="1009"/>
      <c r="U32" s="1009"/>
      <c r="V32" s="1009"/>
      <c r="W32" s="1009"/>
      <c r="X32" s="1009"/>
      <c r="Y32" s="1009">
        <v>0</v>
      </c>
      <c r="Z32" s="1009">
        <v>0</v>
      </c>
      <c r="AA32" s="1009">
        <v>0</v>
      </c>
      <c r="AB32" s="1009">
        <v>0</v>
      </c>
      <c r="AC32" s="1009">
        <v>0</v>
      </c>
      <c r="AD32" s="1009">
        <v>0</v>
      </c>
      <c r="AE32" s="1009">
        <v>0</v>
      </c>
      <c r="AF32" s="1009">
        <v>0</v>
      </c>
      <c r="AG32" s="1009">
        <v>17.690000000000001</v>
      </c>
      <c r="AH32" s="1009">
        <v>0</v>
      </c>
    </row>
    <row r="33" spans="1:34" s="1614" customFormat="1" ht="30" customHeight="1">
      <c r="A33" s="2021"/>
      <c r="B33" s="991" t="s">
        <v>781</v>
      </c>
      <c r="C33" s="1009">
        <f t="shared" si="5"/>
        <v>0</v>
      </c>
      <c r="D33" s="1009"/>
      <c r="E33" s="1009"/>
      <c r="F33" s="1009"/>
      <c r="G33" s="1009"/>
      <c r="H33" s="1009"/>
      <c r="I33" s="1009"/>
      <c r="J33" s="1009"/>
      <c r="K33" s="1009"/>
      <c r="L33" s="1009"/>
      <c r="M33" s="1009"/>
      <c r="N33" s="1009"/>
      <c r="O33" s="1009"/>
      <c r="P33" s="1009"/>
      <c r="Q33" s="1009"/>
      <c r="R33" s="1009"/>
      <c r="S33" s="1009"/>
      <c r="T33" s="1009"/>
      <c r="U33" s="1009"/>
      <c r="V33" s="1009"/>
      <c r="W33" s="1009"/>
      <c r="X33" s="1009"/>
      <c r="Y33" s="1009">
        <v>0</v>
      </c>
      <c r="Z33" s="1009">
        <v>0</v>
      </c>
      <c r="AA33" s="1009">
        <v>0</v>
      </c>
      <c r="AB33" s="1009">
        <v>0</v>
      </c>
      <c r="AC33" s="1009">
        <v>0</v>
      </c>
      <c r="AD33" s="1009">
        <v>0</v>
      </c>
      <c r="AE33" s="1009">
        <v>0</v>
      </c>
      <c r="AF33" s="1009">
        <v>0</v>
      </c>
      <c r="AG33" s="1009">
        <v>0</v>
      </c>
      <c r="AH33" s="1009">
        <v>0</v>
      </c>
    </row>
    <row r="34" spans="1:34" s="1614" customFormat="1" ht="30" customHeight="1">
      <c r="A34" s="2021"/>
      <c r="B34" s="991" t="s">
        <v>786</v>
      </c>
      <c r="C34" s="1009">
        <f t="shared" si="5"/>
        <v>0</v>
      </c>
      <c r="D34" s="1009"/>
      <c r="E34" s="1009"/>
      <c r="F34" s="1009"/>
      <c r="G34" s="1009"/>
      <c r="H34" s="1009"/>
      <c r="I34" s="1009"/>
      <c r="J34" s="1009"/>
      <c r="K34" s="1009"/>
      <c r="L34" s="1009"/>
      <c r="M34" s="1009"/>
      <c r="N34" s="1009"/>
      <c r="O34" s="1009"/>
      <c r="P34" s="1009"/>
      <c r="Q34" s="1009"/>
      <c r="R34" s="1009"/>
      <c r="S34" s="1009"/>
      <c r="T34" s="1009"/>
      <c r="U34" s="1009"/>
      <c r="V34" s="1009"/>
      <c r="W34" s="1009"/>
      <c r="X34" s="1009"/>
      <c r="Y34" s="1009">
        <v>0</v>
      </c>
      <c r="Z34" s="1009">
        <v>0</v>
      </c>
      <c r="AA34" s="1009">
        <v>0</v>
      </c>
      <c r="AB34" s="1009">
        <v>0</v>
      </c>
      <c r="AC34" s="1009">
        <v>0</v>
      </c>
      <c r="AD34" s="1009">
        <v>0</v>
      </c>
      <c r="AE34" s="1009">
        <v>0</v>
      </c>
      <c r="AF34" s="1009">
        <v>0</v>
      </c>
      <c r="AG34" s="1009">
        <v>0</v>
      </c>
      <c r="AH34" s="1009">
        <v>0</v>
      </c>
    </row>
    <row r="35" spans="1:34" s="1614" customFormat="1" ht="30" customHeight="1">
      <c r="A35" s="2021"/>
      <c r="B35" s="991" t="s">
        <v>799</v>
      </c>
      <c r="C35" s="1009">
        <f t="shared" si="5"/>
        <v>0</v>
      </c>
      <c r="D35" s="1009"/>
      <c r="E35" s="1009"/>
      <c r="F35" s="1009"/>
      <c r="G35" s="1009"/>
      <c r="H35" s="1009"/>
      <c r="I35" s="1009"/>
      <c r="J35" s="1009"/>
      <c r="K35" s="1009"/>
      <c r="L35" s="1009"/>
      <c r="M35" s="1009"/>
      <c r="N35" s="1009"/>
      <c r="O35" s="1009"/>
      <c r="P35" s="1009"/>
      <c r="Q35" s="1009"/>
      <c r="R35" s="1009"/>
      <c r="S35" s="1009"/>
      <c r="T35" s="1009"/>
      <c r="U35" s="1009"/>
      <c r="V35" s="1009"/>
      <c r="W35" s="1009"/>
      <c r="X35" s="1009"/>
      <c r="Y35" s="1009">
        <v>0</v>
      </c>
      <c r="Z35" s="1009">
        <v>0</v>
      </c>
      <c r="AA35" s="1009">
        <v>0</v>
      </c>
      <c r="AB35" s="1009">
        <v>0</v>
      </c>
      <c r="AC35" s="1009">
        <v>0</v>
      </c>
      <c r="AD35" s="1009">
        <v>0</v>
      </c>
      <c r="AE35" s="1009">
        <v>0</v>
      </c>
      <c r="AF35" s="1009">
        <v>0</v>
      </c>
      <c r="AG35" s="1009">
        <v>0</v>
      </c>
      <c r="AH35" s="1009">
        <v>0</v>
      </c>
    </row>
    <row r="36" spans="1:34" s="1614" customFormat="1" ht="30" customHeight="1">
      <c r="A36" s="2021"/>
      <c r="B36" s="991" t="s">
        <v>787</v>
      </c>
      <c r="C36" s="1009">
        <f t="shared" si="5"/>
        <v>0</v>
      </c>
      <c r="D36" s="1009"/>
      <c r="E36" s="1009"/>
      <c r="F36" s="1009"/>
      <c r="G36" s="1009"/>
      <c r="H36" s="1009"/>
      <c r="I36" s="1009"/>
      <c r="J36" s="1009"/>
      <c r="K36" s="1009"/>
      <c r="L36" s="1009"/>
      <c r="M36" s="1009"/>
      <c r="N36" s="1009"/>
      <c r="O36" s="1009"/>
      <c r="P36" s="1009"/>
      <c r="Q36" s="1009"/>
      <c r="R36" s="1009"/>
      <c r="S36" s="1009"/>
      <c r="T36" s="1009"/>
      <c r="U36" s="1009"/>
      <c r="V36" s="1009"/>
      <c r="W36" s="1009"/>
      <c r="X36" s="1009"/>
      <c r="Y36" s="1009">
        <v>0</v>
      </c>
      <c r="Z36" s="1009">
        <v>0</v>
      </c>
      <c r="AA36" s="1009">
        <v>0</v>
      </c>
      <c r="AB36" s="1009">
        <v>0</v>
      </c>
      <c r="AC36" s="1009">
        <v>0</v>
      </c>
      <c r="AD36" s="1009">
        <v>0</v>
      </c>
      <c r="AE36" s="1009">
        <v>0</v>
      </c>
      <c r="AF36" s="1009">
        <v>0</v>
      </c>
      <c r="AG36" s="1009">
        <v>0</v>
      </c>
      <c r="AH36" s="1009">
        <v>0</v>
      </c>
    </row>
    <row r="37" spans="1:34" s="1614" customFormat="1" ht="30" customHeight="1">
      <c r="A37" s="2021"/>
      <c r="B37" s="991" t="s">
        <v>820</v>
      </c>
      <c r="C37" s="1009">
        <f t="shared" si="5"/>
        <v>0</v>
      </c>
      <c r="D37" s="1009"/>
      <c r="E37" s="1009"/>
      <c r="F37" s="1009"/>
      <c r="G37" s="1009"/>
      <c r="H37" s="1009"/>
      <c r="I37" s="1009"/>
      <c r="J37" s="1009"/>
      <c r="K37" s="1009"/>
      <c r="L37" s="1009"/>
      <c r="M37" s="1009"/>
      <c r="N37" s="1009"/>
      <c r="O37" s="1009"/>
      <c r="P37" s="1009"/>
      <c r="Q37" s="1009"/>
      <c r="R37" s="1009"/>
      <c r="S37" s="1009"/>
      <c r="T37" s="1009"/>
      <c r="U37" s="1009"/>
      <c r="V37" s="1009"/>
      <c r="W37" s="1009"/>
      <c r="X37" s="1009"/>
      <c r="Y37" s="1009">
        <v>0</v>
      </c>
      <c r="Z37" s="1009">
        <v>0</v>
      </c>
      <c r="AA37" s="1009">
        <v>0</v>
      </c>
      <c r="AB37" s="1009">
        <v>0</v>
      </c>
      <c r="AC37" s="1009">
        <v>0</v>
      </c>
      <c r="AD37" s="1009">
        <v>0</v>
      </c>
      <c r="AE37" s="1009">
        <v>0</v>
      </c>
      <c r="AF37" s="1009">
        <v>0</v>
      </c>
      <c r="AG37" s="1009">
        <v>0</v>
      </c>
      <c r="AH37" s="1009">
        <v>0</v>
      </c>
    </row>
    <row r="38" spans="1:34" s="1710" customFormat="1" ht="30" customHeight="1">
      <c r="A38" s="2021"/>
      <c r="B38" s="991" t="s">
        <v>1534</v>
      </c>
      <c r="C38" s="1009">
        <f>SUM(D38:AH38)</f>
        <v>0</v>
      </c>
      <c r="D38" s="1009">
        <v>0</v>
      </c>
      <c r="E38" s="1009">
        <v>0</v>
      </c>
      <c r="F38" s="1009">
        <v>0</v>
      </c>
      <c r="G38" s="1009">
        <v>0</v>
      </c>
      <c r="H38" s="1009">
        <v>0</v>
      </c>
      <c r="I38" s="1009">
        <v>0</v>
      </c>
      <c r="J38" s="1009">
        <v>0</v>
      </c>
      <c r="K38" s="1009">
        <v>0</v>
      </c>
      <c r="L38" s="1009">
        <v>0</v>
      </c>
      <c r="M38" s="1009">
        <v>0</v>
      </c>
      <c r="N38" s="1009">
        <v>0</v>
      </c>
      <c r="O38" s="1009">
        <v>0</v>
      </c>
      <c r="P38" s="1009">
        <v>0</v>
      </c>
      <c r="Q38" s="1009">
        <v>0</v>
      </c>
      <c r="R38" s="1009">
        <v>0</v>
      </c>
      <c r="S38" s="1009">
        <v>0</v>
      </c>
      <c r="T38" s="1009">
        <v>0</v>
      </c>
      <c r="U38" s="1009">
        <v>0</v>
      </c>
      <c r="V38" s="1009">
        <v>0</v>
      </c>
      <c r="W38" s="1009">
        <v>0</v>
      </c>
      <c r="X38" s="1009">
        <v>0</v>
      </c>
      <c r="Y38" s="1009">
        <v>0</v>
      </c>
      <c r="Z38" s="1009">
        <v>0</v>
      </c>
      <c r="AA38" s="1009">
        <v>0</v>
      </c>
      <c r="AB38" s="1009">
        <v>0</v>
      </c>
      <c r="AC38" s="1009">
        <v>0</v>
      </c>
      <c r="AD38" s="1009">
        <v>0</v>
      </c>
      <c r="AE38" s="1009">
        <v>0</v>
      </c>
      <c r="AF38" s="1009">
        <v>0</v>
      </c>
      <c r="AG38" s="1009">
        <v>0</v>
      </c>
      <c r="AH38" s="1009">
        <v>0</v>
      </c>
    </row>
    <row r="39" spans="1:34" s="1710" customFormat="1" ht="30" customHeight="1">
      <c r="A39" s="2021"/>
      <c r="B39" s="989" t="s">
        <v>1535</v>
      </c>
      <c r="C39" s="1009">
        <f>SUM(D39:AH39)</f>
        <v>0</v>
      </c>
      <c r="D39" s="1009">
        <v>0</v>
      </c>
      <c r="E39" s="1009">
        <v>0</v>
      </c>
      <c r="F39" s="1009">
        <v>0</v>
      </c>
      <c r="G39" s="1009">
        <v>0</v>
      </c>
      <c r="H39" s="1009">
        <v>0</v>
      </c>
      <c r="I39" s="1009">
        <v>0</v>
      </c>
      <c r="J39" s="1009">
        <v>0</v>
      </c>
      <c r="K39" s="1009">
        <v>0</v>
      </c>
      <c r="L39" s="1009">
        <v>0</v>
      </c>
      <c r="M39" s="1009">
        <v>0</v>
      </c>
      <c r="N39" s="1009">
        <v>0</v>
      </c>
      <c r="O39" s="1009">
        <v>0</v>
      </c>
      <c r="P39" s="1009">
        <v>0</v>
      </c>
      <c r="Q39" s="1009">
        <v>0</v>
      </c>
      <c r="R39" s="1009">
        <v>0</v>
      </c>
      <c r="S39" s="1009">
        <v>0</v>
      </c>
      <c r="T39" s="1009">
        <v>0</v>
      </c>
      <c r="U39" s="1009">
        <v>0</v>
      </c>
      <c r="V39" s="1009">
        <v>0</v>
      </c>
      <c r="W39" s="1009">
        <v>0</v>
      </c>
      <c r="X39" s="1009">
        <v>0</v>
      </c>
      <c r="Y39" s="1009">
        <v>0</v>
      </c>
      <c r="Z39" s="1009">
        <v>0</v>
      </c>
      <c r="AA39" s="1009">
        <v>0</v>
      </c>
      <c r="AB39" s="1009">
        <v>0</v>
      </c>
      <c r="AC39" s="1009">
        <v>0</v>
      </c>
      <c r="AD39" s="1009">
        <v>0</v>
      </c>
      <c r="AE39" s="1009">
        <v>0</v>
      </c>
      <c r="AF39" s="1009">
        <v>0</v>
      </c>
      <c r="AG39" s="1009">
        <v>0</v>
      </c>
      <c r="AH39" s="1009">
        <v>0</v>
      </c>
    </row>
    <row r="40" spans="1:34" s="1614" customFormat="1" ht="30" customHeight="1">
      <c r="A40" s="2021"/>
      <c r="B40" s="995" t="s">
        <v>802</v>
      </c>
      <c r="C40" s="1009">
        <f t="shared" si="5"/>
        <v>0</v>
      </c>
      <c r="D40" s="1009"/>
      <c r="E40" s="1009"/>
      <c r="F40" s="1009"/>
      <c r="G40" s="1009"/>
      <c r="H40" s="1009"/>
      <c r="I40" s="1009"/>
      <c r="J40" s="1009"/>
      <c r="K40" s="1009"/>
      <c r="L40" s="1009"/>
      <c r="M40" s="1009"/>
      <c r="N40" s="1009"/>
      <c r="O40" s="1009"/>
      <c r="P40" s="1009"/>
      <c r="Q40" s="1009"/>
      <c r="R40" s="1009"/>
      <c r="S40" s="1009"/>
      <c r="T40" s="1009"/>
      <c r="U40" s="1009"/>
      <c r="V40" s="1009"/>
      <c r="W40" s="1009"/>
      <c r="X40" s="1009"/>
      <c r="Y40" s="1009">
        <v>0</v>
      </c>
      <c r="Z40" s="1009">
        <v>0</v>
      </c>
      <c r="AA40" s="1009">
        <v>0</v>
      </c>
      <c r="AB40" s="1009">
        <v>0</v>
      </c>
      <c r="AC40" s="1009">
        <v>0</v>
      </c>
      <c r="AD40" s="1009">
        <v>0</v>
      </c>
      <c r="AE40" s="1009">
        <v>0</v>
      </c>
      <c r="AF40" s="1009">
        <v>0</v>
      </c>
      <c r="AG40" s="1009">
        <v>0</v>
      </c>
      <c r="AH40" s="1009">
        <v>0</v>
      </c>
    </row>
    <row r="41" spans="1:34" s="1614" customFormat="1" ht="30" customHeight="1">
      <c r="A41" s="2021"/>
      <c r="B41" s="995" t="s">
        <v>803</v>
      </c>
      <c r="C41" s="1009">
        <f t="shared" si="5"/>
        <v>0</v>
      </c>
      <c r="D41" s="1009"/>
      <c r="E41" s="1009"/>
      <c r="F41" s="1009"/>
      <c r="G41" s="1009"/>
      <c r="H41" s="1009"/>
      <c r="I41" s="1009"/>
      <c r="J41" s="1009"/>
      <c r="K41" s="1009"/>
      <c r="L41" s="1009"/>
      <c r="M41" s="1009"/>
      <c r="N41" s="1009"/>
      <c r="O41" s="1009"/>
      <c r="P41" s="1009"/>
      <c r="Q41" s="1009"/>
      <c r="R41" s="1009"/>
      <c r="S41" s="1009"/>
      <c r="T41" s="1009"/>
      <c r="U41" s="1009"/>
      <c r="V41" s="1009"/>
      <c r="W41" s="1009"/>
      <c r="X41" s="1009"/>
      <c r="Y41" s="1009">
        <v>0</v>
      </c>
      <c r="Z41" s="1009">
        <v>0</v>
      </c>
      <c r="AA41" s="1009">
        <v>0</v>
      </c>
      <c r="AB41" s="1009">
        <v>0</v>
      </c>
      <c r="AC41" s="1009">
        <v>0</v>
      </c>
      <c r="AD41" s="1009">
        <v>0</v>
      </c>
      <c r="AE41" s="1009">
        <v>0</v>
      </c>
      <c r="AF41" s="1009">
        <v>0</v>
      </c>
      <c r="AG41" s="1009">
        <v>0</v>
      </c>
      <c r="AH41" s="1009">
        <v>0</v>
      </c>
    </row>
    <row r="42" spans="1:34" ht="30" customHeight="1">
      <c r="A42" s="2021"/>
      <c r="B42" s="1011" t="s">
        <v>804</v>
      </c>
      <c r="C42" s="1009">
        <f t="shared" si="5"/>
        <v>0</v>
      </c>
      <c r="D42" s="1009"/>
      <c r="E42" s="1009"/>
      <c r="F42" s="1009"/>
      <c r="G42" s="1009"/>
      <c r="H42" s="1009"/>
      <c r="I42" s="1009"/>
      <c r="J42" s="1009"/>
      <c r="K42" s="1009"/>
      <c r="L42" s="1009"/>
      <c r="M42" s="1009"/>
      <c r="N42" s="1009"/>
      <c r="O42" s="1009"/>
      <c r="P42" s="1009"/>
      <c r="Q42" s="1009"/>
      <c r="R42" s="1009"/>
      <c r="S42" s="1009"/>
      <c r="T42" s="1009"/>
      <c r="U42" s="1009"/>
      <c r="V42" s="1009"/>
      <c r="W42" s="1009"/>
      <c r="X42" s="1009"/>
      <c r="Y42" s="1009">
        <v>0</v>
      </c>
      <c r="Z42" s="1009">
        <v>0</v>
      </c>
      <c r="AA42" s="1009">
        <v>0</v>
      </c>
      <c r="AB42" s="1009">
        <v>0</v>
      </c>
      <c r="AC42" s="1009">
        <v>0</v>
      </c>
      <c r="AD42" s="1009">
        <v>0</v>
      </c>
      <c r="AE42" s="1009">
        <v>0</v>
      </c>
      <c r="AF42" s="1009">
        <v>0</v>
      </c>
      <c r="AG42" s="1009">
        <v>0</v>
      </c>
      <c r="AH42" s="1009">
        <v>0</v>
      </c>
    </row>
    <row r="43" spans="1:34" ht="30" customHeight="1">
      <c r="A43" s="2021"/>
      <c r="B43" s="1011" t="s">
        <v>805</v>
      </c>
      <c r="C43" s="1009">
        <f t="shared" si="5"/>
        <v>0</v>
      </c>
      <c r="D43" s="1009"/>
      <c r="E43" s="1009"/>
      <c r="F43" s="1009"/>
      <c r="G43" s="1009"/>
      <c r="H43" s="1009"/>
      <c r="I43" s="1009"/>
      <c r="J43" s="1009"/>
      <c r="K43" s="1009"/>
      <c r="L43" s="1009"/>
      <c r="M43" s="1009"/>
      <c r="N43" s="1009"/>
      <c r="O43" s="1009"/>
      <c r="P43" s="1009"/>
      <c r="Q43" s="1009"/>
      <c r="R43" s="1009"/>
      <c r="S43" s="1009"/>
      <c r="T43" s="1009"/>
      <c r="U43" s="1009"/>
      <c r="V43" s="1009"/>
      <c r="W43" s="1009"/>
      <c r="X43" s="1009"/>
      <c r="Y43" s="1009">
        <v>0</v>
      </c>
      <c r="Z43" s="1009">
        <v>0</v>
      </c>
      <c r="AA43" s="1009">
        <v>0</v>
      </c>
      <c r="AB43" s="1009">
        <v>0</v>
      </c>
      <c r="AC43" s="1009">
        <v>0</v>
      </c>
      <c r="AD43" s="1009">
        <v>0</v>
      </c>
      <c r="AE43" s="1009">
        <v>0</v>
      </c>
      <c r="AF43" s="1009">
        <v>0</v>
      </c>
      <c r="AG43" s="1009">
        <v>0</v>
      </c>
      <c r="AH43" s="1009">
        <v>0</v>
      </c>
    </row>
    <row r="44" spans="1:34" s="1708" customFormat="1" ht="30" customHeight="1">
      <c r="A44" s="2021"/>
      <c r="B44" s="1011" t="s">
        <v>1536</v>
      </c>
      <c r="C44" s="1009">
        <f t="shared" si="5"/>
        <v>0</v>
      </c>
      <c r="D44" s="1009">
        <v>0</v>
      </c>
      <c r="E44" s="1009">
        <v>0</v>
      </c>
      <c r="F44" s="1009">
        <v>0</v>
      </c>
      <c r="G44" s="1009">
        <v>0</v>
      </c>
      <c r="H44" s="1009">
        <v>0</v>
      </c>
      <c r="I44" s="1009">
        <v>0</v>
      </c>
      <c r="J44" s="1009">
        <v>0</v>
      </c>
      <c r="K44" s="1009">
        <v>0</v>
      </c>
      <c r="L44" s="1009">
        <v>0</v>
      </c>
      <c r="M44" s="1009">
        <v>0</v>
      </c>
      <c r="N44" s="1009">
        <v>0</v>
      </c>
      <c r="O44" s="1009">
        <v>0</v>
      </c>
      <c r="P44" s="1009">
        <v>0</v>
      </c>
      <c r="Q44" s="1009">
        <v>0</v>
      </c>
      <c r="R44" s="1009">
        <v>0</v>
      </c>
      <c r="S44" s="1009">
        <v>0</v>
      </c>
      <c r="T44" s="1009">
        <v>0</v>
      </c>
      <c r="U44" s="1009">
        <v>0</v>
      </c>
      <c r="V44" s="1009">
        <v>0</v>
      </c>
      <c r="W44" s="1009">
        <v>0</v>
      </c>
      <c r="X44" s="1009">
        <v>0</v>
      </c>
      <c r="Y44" s="1009">
        <v>0</v>
      </c>
      <c r="Z44" s="1009">
        <v>0</v>
      </c>
      <c r="AA44" s="1009">
        <v>0</v>
      </c>
      <c r="AB44" s="1009">
        <v>0</v>
      </c>
      <c r="AC44" s="1009">
        <v>0</v>
      </c>
      <c r="AD44" s="1009">
        <v>0</v>
      </c>
      <c r="AE44" s="1009">
        <v>0</v>
      </c>
      <c r="AF44" s="1009">
        <v>0</v>
      </c>
      <c r="AG44" s="1009">
        <v>0</v>
      </c>
      <c r="AH44" s="1009">
        <v>0</v>
      </c>
    </row>
    <row r="45" spans="1:34" ht="30" customHeight="1">
      <c r="A45" s="2021"/>
      <c r="B45" s="995" t="s">
        <v>807</v>
      </c>
      <c r="C45" s="1009">
        <f t="shared" si="5"/>
        <v>4.57</v>
      </c>
      <c r="D45" s="1009"/>
      <c r="E45" s="1009"/>
      <c r="F45" s="1009"/>
      <c r="G45" s="1009"/>
      <c r="H45" s="1009"/>
      <c r="I45" s="1009"/>
      <c r="J45" s="1009"/>
      <c r="K45" s="1009"/>
      <c r="L45" s="1009"/>
      <c r="M45" s="1009"/>
      <c r="N45" s="1009"/>
      <c r="O45" s="1009"/>
      <c r="P45" s="1009"/>
      <c r="Q45" s="1009"/>
      <c r="R45" s="1009"/>
      <c r="S45" s="1009"/>
      <c r="T45" s="1009"/>
      <c r="U45" s="1009"/>
      <c r="V45" s="1009"/>
      <c r="W45" s="1009"/>
      <c r="X45" s="1009"/>
      <c r="Y45" s="1009">
        <v>0</v>
      </c>
      <c r="Z45" s="1009">
        <v>0</v>
      </c>
      <c r="AA45" s="1009">
        <v>0</v>
      </c>
      <c r="AB45" s="1009">
        <v>0</v>
      </c>
      <c r="AC45" s="1009">
        <v>0</v>
      </c>
      <c r="AD45" s="1009">
        <v>0</v>
      </c>
      <c r="AE45" s="1009">
        <v>0</v>
      </c>
      <c r="AF45" s="1009">
        <v>0</v>
      </c>
      <c r="AG45" s="1009">
        <v>0</v>
      </c>
      <c r="AH45" s="1009">
        <v>4.57</v>
      </c>
    </row>
    <row r="46" spans="1:34" ht="30" customHeight="1">
      <c r="A46" s="2021"/>
      <c r="B46" s="991" t="s">
        <v>808</v>
      </c>
      <c r="C46" s="1009">
        <f t="shared" si="5"/>
        <v>0</v>
      </c>
      <c r="D46" s="1009"/>
      <c r="E46" s="1009"/>
      <c r="F46" s="1009"/>
      <c r="G46" s="1009"/>
      <c r="H46" s="1009"/>
      <c r="I46" s="1009"/>
      <c r="J46" s="1009"/>
      <c r="K46" s="1009"/>
      <c r="L46" s="1009"/>
      <c r="M46" s="1009"/>
      <c r="N46" s="1009"/>
      <c r="O46" s="1009"/>
      <c r="P46" s="1009"/>
      <c r="Q46" s="1009"/>
      <c r="R46" s="1009"/>
      <c r="S46" s="1009"/>
      <c r="T46" s="1009"/>
      <c r="U46" s="1009"/>
      <c r="V46" s="1009"/>
      <c r="W46" s="1009"/>
      <c r="X46" s="1009"/>
      <c r="Y46" s="1009">
        <v>0</v>
      </c>
      <c r="Z46" s="1009">
        <v>0</v>
      </c>
      <c r="AA46" s="1009">
        <v>0</v>
      </c>
      <c r="AB46" s="1009">
        <v>0</v>
      </c>
      <c r="AC46" s="1009">
        <v>0</v>
      </c>
      <c r="AD46" s="1009">
        <v>0</v>
      </c>
      <c r="AE46" s="1009">
        <v>0</v>
      </c>
      <c r="AF46" s="1009">
        <v>0</v>
      </c>
      <c r="AG46" s="1009">
        <v>0</v>
      </c>
      <c r="AH46" s="1009">
        <v>0</v>
      </c>
    </row>
    <row r="47" spans="1:34" s="1708" customFormat="1" ht="30" customHeight="1">
      <c r="A47" s="2021"/>
      <c r="B47" s="1011" t="s">
        <v>1539</v>
      </c>
      <c r="C47" s="1009">
        <f>SUM(D47:AH47)</f>
        <v>0</v>
      </c>
      <c r="D47" s="1009">
        <v>0</v>
      </c>
      <c r="E47" s="1009">
        <v>0</v>
      </c>
      <c r="F47" s="1009">
        <v>0</v>
      </c>
      <c r="G47" s="1009">
        <v>0</v>
      </c>
      <c r="H47" s="1009">
        <v>0</v>
      </c>
      <c r="I47" s="1009">
        <v>0</v>
      </c>
      <c r="J47" s="1009">
        <v>0</v>
      </c>
      <c r="K47" s="1009">
        <v>0</v>
      </c>
      <c r="L47" s="1009">
        <v>0</v>
      </c>
      <c r="M47" s="1009">
        <v>0</v>
      </c>
      <c r="N47" s="1009">
        <v>0</v>
      </c>
      <c r="O47" s="1009">
        <v>0</v>
      </c>
      <c r="P47" s="1009">
        <v>0</v>
      </c>
      <c r="Q47" s="1009">
        <v>0</v>
      </c>
      <c r="R47" s="1009">
        <v>0</v>
      </c>
      <c r="S47" s="1009">
        <v>0</v>
      </c>
      <c r="T47" s="1009">
        <v>0</v>
      </c>
      <c r="U47" s="1009">
        <v>0</v>
      </c>
      <c r="V47" s="1009">
        <v>0</v>
      </c>
      <c r="W47" s="1009">
        <v>0</v>
      </c>
      <c r="X47" s="1009">
        <v>0</v>
      </c>
      <c r="Y47" s="1009">
        <v>0</v>
      </c>
      <c r="Z47" s="1009">
        <v>0</v>
      </c>
      <c r="AA47" s="1009">
        <v>0</v>
      </c>
      <c r="AB47" s="1009">
        <v>0</v>
      </c>
      <c r="AC47" s="1009">
        <v>0</v>
      </c>
      <c r="AD47" s="1009">
        <v>0</v>
      </c>
      <c r="AE47" s="1009">
        <v>0</v>
      </c>
      <c r="AF47" s="1009">
        <v>0</v>
      </c>
      <c r="AG47" s="1009">
        <v>0</v>
      </c>
      <c r="AH47" s="1009">
        <v>0</v>
      </c>
    </row>
    <row r="48" spans="1:34" ht="30" customHeight="1">
      <c r="A48" s="2021"/>
      <c r="B48" s="1011" t="s">
        <v>822</v>
      </c>
      <c r="C48" s="1009">
        <f t="shared" si="5"/>
        <v>0</v>
      </c>
      <c r="D48" s="1009"/>
      <c r="E48" s="1009"/>
      <c r="F48" s="1009"/>
      <c r="G48" s="1009"/>
      <c r="H48" s="1009"/>
      <c r="I48" s="1009"/>
      <c r="J48" s="1009"/>
      <c r="K48" s="1009"/>
      <c r="L48" s="1009"/>
      <c r="M48" s="1009"/>
      <c r="N48" s="1009"/>
      <c r="O48" s="1009"/>
      <c r="P48" s="1009"/>
      <c r="Q48" s="1009"/>
      <c r="R48" s="1009"/>
      <c r="S48" s="1009"/>
      <c r="T48" s="1009"/>
      <c r="U48" s="1009"/>
      <c r="V48" s="1009"/>
      <c r="W48" s="1009"/>
      <c r="X48" s="1009"/>
      <c r="Y48" s="1009">
        <v>0</v>
      </c>
      <c r="Z48" s="1009">
        <v>0</v>
      </c>
      <c r="AA48" s="1009">
        <v>0</v>
      </c>
      <c r="AB48" s="1009">
        <v>0</v>
      </c>
      <c r="AC48" s="1009">
        <v>0</v>
      </c>
      <c r="AD48" s="1009">
        <v>0</v>
      </c>
      <c r="AE48" s="1009">
        <v>0</v>
      </c>
      <c r="AF48" s="1009">
        <v>0</v>
      </c>
      <c r="AG48" s="1009">
        <v>0</v>
      </c>
      <c r="AH48" s="1009">
        <v>0</v>
      </c>
    </row>
    <row r="49" spans="1:34" ht="19.5" customHeight="1">
      <c r="A49" s="2021"/>
      <c r="B49" s="1249" t="s">
        <v>952</v>
      </c>
      <c r="C49" s="1009">
        <f t="shared" si="5"/>
        <v>0</v>
      </c>
      <c r="D49" s="1009"/>
      <c r="E49" s="1009"/>
      <c r="F49" s="1009"/>
      <c r="G49" s="1009"/>
      <c r="H49" s="1009"/>
      <c r="I49" s="1009"/>
      <c r="J49" s="1009"/>
      <c r="K49" s="1009"/>
      <c r="L49" s="1009"/>
      <c r="M49" s="1009"/>
      <c r="N49" s="1009"/>
      <c r="O49" s="1009"/>
      <c r="P49" s="1009"/>
      <c r="Q49" s="1009"/>
      <c r="R49" s="1009"/>
      <c r="S49" s="1009"/>
      <c r="T49" s="1009"/>
      <c r="U49" s="1009"/>
      <c r="V49" s="1009"/>
      <c r="W49" s="1009"/>
      <c r="X49" s="1009"/>
      <c r="Y49" s="1009">
        <v>0</v>
      </c>
      <c r="Z49" s="1009">
        <v>0</v>
      </c>
      <c r="AA49" s="1009">
        <v>0</v>
      </c>
      <c r="AB49" s="1009">
        <v>0</v>
      </c>
      <c r="AC49" s="1009">
        <v>0</v>
      </c>
      <c r="AD49" s="1009">
        <v>0</v>
      </c>
      <c r="AE49" s="1009">
        <v>0</v>
      </c>
      <c r="AF49" s="1009">
        <v>0</v>
      </c>
      <c r="AG49" s="1009">
        <v>0</v>
      </c>
      <c r="AH49" s="1009">
        <v>0</v>
      </c>
    </row>
    <row r="50" spans="1:34" ht="19.5" customHeight="1">
      <c r="A50" s="2391" t="s">
        <v>809</v>
      </c>
      <c r="B50" s="1007" t="s">
        <v>41</v>
      </c>
      <c r="C50" s="1370">
        <f>SUM(C51:C72)</f>
        <v>27338.48</v>
      </c>
      <c r="D50" s="1007">
        <f>SUM('대덕 배수관'!D51:'대덕 배수관'!D72)</f>
        <v>7605.13</v>
      </c>
      <c r="E50" s="1007">
        <f>SUM('대덕 배수관'!E51:'대덕 배수관'!E72)</f>
        <v>58.02</v>
      </c>
      <c r="F50" s="1007">
        <f>SUM('대덕 배수관'!F51:'대덕 배수관'!F72)</f>
        <v>565.44000000000005</v>
      </c>
      <c r="G50" s="1007">
        <f>SUM('대덕 배수관'!G51:'대덕 배수관'!G72)</f>
        <v>343.75</v>
      </c>
      <c r="H50" s="1007">
        <f>SUM('대덕 배수관'!H51:'대덕 배수관'!H72)</f>
        <v>1346.83</v>
      </c>
      <c r="I50" s="1007">
        <f>SUM('대덕 배수관'!I51:'대덕 배수관'!I72)</f>
        <v>4080.19</v>
      </c>
      <c r="J50" s="1007">
        <f>SUM('대덕 배수관'!J51:'대덕 배수관'!J72)</f>
        <v>3916.47</v>
      </c>
      <c r="K50" s="1007">
        <f>SUM('대덕 배수관'!K51:'대덕 배수관'!K72)</f>
        <v>1088.33</v>
      </c>
      <c r="L50" s="1007">
        <f>SUM('대덕 배수관'!L51:'대덕 배수관'!L72)</f>
        <v>431.25</v>
      </c>
      <c r="M50" s="1007">
        <f>SUM('대덕 배수관'!M51:'대덕 배수관'!M72)</f>
        <v>364.25</v>
      </c>
      <c r="N50" s="1007">
        <f>SUM('대덕 배수관'!N51:'대덕 배수관'!N72)</f>
        <v>961.8599999999999</v>
      </c>
      <c r="O50" s="1007">
        <f>SUM('대덕 배수관'!O51:'대덕 배수관'!O72)</f>
        <v>661.6</v>
      </c>
      <c r="P50" s="1007">
        <f>SUM('대덕 배수관'!P51:'대덕 배수관'!P72)</f>
        <v>720.05</v>
      </c>
      <c r="Q50" s="1007">
        <f>SUM('대덕 배수관'!Q51:'대덕 배수관'!Q72)</f>
        <v>363.17</v>
      </c>
      <c r="R50" s="1007">
        <f>SUM('대덕 배수관'!R51:'대덕 배수관'!R72)</f>
        <v>135.6</v>
      </c>
      <c r="S50" s="1007">
        <f>SUM('대덕 배수관'!S51:'대덕 배수관'!S72)</f>
        <v>198.23</v>
      </c>
      <c r="T50" s="1007">
        <f>SUM('대덕 배수관'!T51:'대덕 배수관'!T72)</f>
        <v>9.8500000000000014</v>
      </c>
      <c r="U50" s="1007">
        <f>SUM('대덕 배수관'!U51:'대덕 배수관'!U72)</f>
        <v>15.25</v>
      </c>
      <c r="V50" s="1007">
        <f>SUM('대덕 배수관'!V51:'대덕 배수관'!V72)</f>
        <v>380.86000000000007</v>
      </c>
      <c r="W50" s="1007">
        <f>SUM('대덕 배수관'!W51:'대덕 배수관'!W72)</f>
        <v>592.72</v>
      </c>
      <c r="X50" s="1007">
        <f>SUM('대덕 배수관'!X51:'대덕 배수관'!X72)</f>
        <v>41.18</v>
      </c>
      <c r="Y50" s="1007">
        <f>SUM('대덕 배수관'!Y51:'대덕 배수관'!Y72)</f>
        <v>1800.98</v>
      </c>
      <c r="Z50" s="1007">
        <f>SUM('대덕 배수관'!Z51:'대덕 배수관'!Z72)</f>
        <v>8.41</v>
      </c>
      <c r="AA50" s="1007">
        <f>SUM('대덕 배수관'!AA51:'대덕 배수관'!AA72)</f>
        <v>28.46</v>
      </c>
      <c r="AB50" s="1007">
        <f>SUM('대덕 배수관'!AB51:'대덕 배수관'!AB72)</f>
        <v>201.12</v>
      </c>
      <c r="AC50" s="1007">
        <f>SUM('대덕 배수관'!AC51:'대덕 배수관'!AC72)</f>
        <v>43.62</v>
      </c>
      <c r="AD50" s="1007">
        <f>SUM('대덕 배수관'!AD51:'대덕 배수관'!AD72)</f>
        <v>14.16</v>
      </c>
      <c r="AE50" s="1007">
        <f>SUM('대덕 배수관'!AE51:'대덕 배수관'!AE72)</f>
        <v>53.32</v>
      </c>
      <c r="AF50" s="1007">
        <f>SUM('대덕 배수관'!AF51:'대덕 배수관'!AF72)</f>
        <v>837.52</v>
      </c>
      <c r="AG50" s="1007">
        <f>SUM('대덕 배수관'!AG51:'대덕 배수관'!AG72)</f>
        <v>326.56</v>
      </c>
      <c r="AH50" s="1007">
        <f>SUM('대덕 배수관'!AH51:'대덕 배수관'!AH72)</f>
        <v>144.30000000000001</v>
      </c>
    </row>
    <row r="51" spans="1:34" ht="19.5" customHeight="1">
      <c r="A51" s="2391" t="s">
        <v>809</v>
      </c>
      <c r="B51" s="989" t="s">
        <v>951</v>
      </c>
      <c r="C51" s="1009">
        <f t="shared" si="5"/>
        <v>21.31</v>
      </c>
      <c r="D51" s="1009"/>
      <c r="E51" s="1009"/>
      <c r="F51" s="1009"/>
      <c r="G51" s="1009"/>
      <c r="H51" s="1009"/>
      <c r="I51" s="1009"/>
      <c r="J51" s="1009"/>
      <c r="K51" s="1009"/>
      <c r="L51" s="1009"/>
      <c r="M51" s="1009"/>
      <c r="N51" s="1009"/>
      <c r="O51" s="1009"/>
      <c r="P51" s="1009"/>
      <c r="Q51" s="1009"/>
      <c r="R51" s="1009"/>
      <c r="S51" s="1009"/>
      <c r="T51" s="1009"/>
      <c r="U51" s="1009"/>
      <c r="V51" s="1009"/>
      <c r="W51" s="1009"/>
      <c r="X51" s="1009"/>
      <c r="Y51" s="1009">
        <v>0</v>
      </c>
      <c r="Z51" s="1009">
        <v>0</v>
      </c>
      <c r="AA51" s="1009">
        <v>0</v>
      </c>
      <c r="AB51" s="1009">
        <v>0</v>
      </c>
      <c r="AC51" s="1009">
        <v>0</v>
      </c>
      <c r="AD51" s="1009">
        <v>0</v>
      </c>
      <c r="AE51" s="1009">
        <v>0</v>
      </c>
      <c r="AF51" s="1009">
        <v>19.899999999999999</v>
      </c>
      <c r="AG51" s="1009">
        <v>1.41</v>
      </c>
      <c r="AH51" s="1009">
        <v>0</v>
      </c>
    </row>
    <row r="52" spans="1:34" ht="30" customHeight="1">
      <c r="A52" s="2021"/>
      <c r="B52" s="989" t="s">
        <v>796</v>
      </c>
      <c r="C52" s="1009">
        <f t="shared" si="5"/>
        <v>26</v>
      </c>
      <c r="D52" s="1009">
        <v>26</v>
      </c>
      <c r="E52" s="1372">
        <v>0</v>
      </c>
      <c r="F52" s="1372"/>
      <c r="G52" s="1372"/>
      <c r="H52" s="1372"/>
      <c r="I52" s="1372"/>
      <c r="J52" s="1372"/>
      <c r="K52" s="1372"/>
      <c r="L52" s="1372">
        <v>0</v>
      </c>
      <c r="M52" s="1372"/>
      <c r="N52" s="1372"/>
      <c r="O52" s="1372"/>
      <c r="P52" s="1372">
        <v>0</v>
      </c>
      <c r="Q52" s="1372"/>
      <c r="R52" s="1372"/>
      <c r="S52" s="1372"/>
      <c r="T52" s="1372"/>
      <c r="U52" s="1372"/>
      <c r="V52" s="1372">
        <v>0</v>
      </c>
      <c r="W52" s="1372"/>
      <c r="X52" s="1372"/>
      <c r="Y52" s="1009">
        <v>0</v>
      </c>
      <c r="Z52" s="1009">
        <v>0</v>
      </c>
      <c r="AA52" s="1009">
        <v>0</v>
      </c>
      <c r="AB52" s="1009">
        <v>0</v>
      </c>
      <c r="AC52" s="1009">
        <v>0</v>
      </c>
      <c r="AD52" s="1009">
        <v>0</v>
      </c>
      <c r="AE52" s="1009">
        <v>0</v>
      </c>
      <c r="AF52" s="1009">
        <v>0</v>
      </c>
      <c r="AG52" s="1009">
        <v>0</v>
      </c>
      <c r="AH52" s="1009">
        <v>0</v>
      </c>
    </row>
    <row r="53" spans="1:34" ht="30" customHeight="1">
      <c r="A53" s="2021"/>
      <c r="B53" s="989" t="s">
        <v>797</v>
      </c>
      <c r="C53" s="1009">
        <f t="shared" si="5"/>
        <v>1065.4599999999998</v>
      </c>
      <c r="D53" s="1009">
        <v>522.16999999999996</v>
      </c>
      <c r="E53" s="1372">
        <v>5</v>
      </c>
      <c r="F53" s="1372"/>
      <c r="G53" s="1372"/>
      <c r="H53" s="1372"/>
      <c r="I53" s="1372"/>
      <c r="J53" s="1372"/>
      <c r="K53" s="1372"/>
      <c r="L53" s="1372">
        <v>360.76</v>
      </c>
      <c r="M53" s="1372"/>
      <c r="N53" s="1372"/>
      <c r="O53" s="1372"/>
      <c r="P53" s="1372">
        <v>5</v>
      </c>
      <c r="Q53" s="1372"/>
      <c r="R53" s="1372"/>
      <c r="S53" s="1372"/>
      <c r="T53" s="1372"/>
      <c r="U53" s="1372"/>
      <c r="V53" s="1372">
        <v>17.670000000000002</v>
      </c>
      <c r="W53" s="1372"/>
      <c r="X53" s="1372"/>
      <c r="Y53" s="1009">
        <v>0</v>
      </c>
      <c r="Z53" s="1009">
        <v>8.41</v>
      </c>
      <c r="AA53" s="1009">
        <v>0</v>
      </c>
      <c r="AB53" s="1009">
        <v>0</v>
      </c>
      <c r="AC53" s="1009">
        <v>0</v>
      </c>
      <c r="AD53" s="1009">
        <v>0</v>
      </c>
      <c r="AE53" s="1009">
        <v>0</v>
      </c>
      <c r="AF53" s="1009">
        <v>0</v>
      </c>
      <c r="AG53" s="1009">
        <v>5.15</v>
      </c>
      <c r="AH53" s="1009">
        <v>141.30000000000001</v>
      </c>
    </row>
    <row r="54" spans="1:34" ht="30" customHeight="1">
      <c r="A54" s="2021"/>
      <c r="B54" s="989" t="s">
        <v>798</v>
      </c>
      <c r="C54" s="1009">
        <f t="shared" si="5"/>
        <v>0</v>
      </c>
      <c r="D54" s="1009"/>
      <c r="E54" s="1009"/>
      <c r="F54" s="1009"/>
      <c r="G54" s="1009"/>
      <c r="H54" s="1009"/>
      <c r="I54" s="1009"/>
      <c r="J54" s="1009"/>
      <c r="K54" s="1009"/>
      <c r="L54" s="1009"/>
      <c r="M54" s="1009"/>
      <c r="N54" s="1009"/>
      <c r="O54" s="1009"/>
      <c r="P54" s="1009"/>
      <c r="Q54" s="1009"/>
      <c r="R54" s="1009"/>
      <c r="S54" s="1009"/>
      <c r="T54" s="1009"/>
      <c r="U54" s="1009"/>
      <c r="V54" s="1009"/>
      <c r="W54" s="1009"/>
      <c r="X54" s="1009"/>
      <c r="Y54" s="1009">
        <v>0</v>
      </c>
      <c r="Z54" s="1009">
        <v>0</v>
      </c>
      <c r="AA54" s="1009">
        <v>0</v>
      </c>
      <c r="AB54" s="1009">
        <v>0</v>
      </c>
      <c r="AC54" s="1009">
        <v>0</v>
      </c>
      <c r="AD54" s="1009">
        <v>0</v>
      </c>
      <c r="AE54" s="1009">
        <v>0</v>
      </c>
      <c r="AF54" s="1009">
        <v>0</v>
      </c>
      <c r="AG54" s="1009">
        <v>0</v>
      </c>
      <c r="AH54" s="1009">
        <v>0</v>
      </c>
    </row>
    <row r="55" spans="1:34" ht="30" customHeight="1">
      <c r="A55" s="2021"/>
      <c r="B55" s="989" t="s">
        <v>780</v>
      </c>
      <c r="C55" s="1009">
        <f t="shared" si="5"/>
        <v>12284.68</v>
      </c>
      <c r="D55" s="1009">
        <v>5108.99</v>
      </c>
      <c r="E55" s="1372">
        <v>40.340000000000003</v>
      </c>
      <c r="F55" s="1372">
        <v>31.220000000000002</v>
      </c>
      <c r="G55" s="1372">
        <v>179.41</v>
      </c>
      <c r="H55" s="1372">
        <v>215.24</v>
      </c>
      <c r="I55" s="1372">
        <v>299.09999999999991</v>
      </c>
      <c r="J55" s="1372">
        <v>110.07</v>
      </c>
      <c r="K55" s="1372">
        <v>109.83000000000001</v>
      </c>
      <c r="L55" s="1372">
        <v>67.559999999999988</v>
      </c>
      <c r="M55" s="1372">
        <v>227.25</v>
      </c>
      <c r="N55" s="1372">
        <v>961.8599999999999</v>
      </c>
      <c r="O55" s="1372">
        <v>29.16</v>
      </c>
      <c r="P55" s="1372">
        <v>715.05</v>
      </c>
      <c r="Q55" s="1372">
        <v>363.17</v>
      </c>
      <c r="R55" s="1372">
        <v>135.6</v>
      </c>
      <c r="S55" s="1372">
        <v>198.23</v>
      </c>
      <c r="T55" s="1372">
        <v>9.8500000000000014</v>
      </c>
      <c r="U55" s="1372">
        <v>15.25</v>
      </c>
      <c r="V55" s="1372">
        <v>363.19000000000005</v>
      </c>
      <c r="W55" s="1372">
        <v>76.849999999999994</v>
      </c>
      <c r="X55" s="1372">
        <v>41.18</v>
      </c>
      <c r="Y55" s="1009">
        <v>1800.98</v>
      </c>
      <c r="Z55" s="1009">
        <v>0</v>
      </c>
      <c r="AA55" s="1009">
        <v>28.46</v>
      </c>
      <c r="AB55" s="1009">
        <v>201.12</v>
      </c>
      <c r="AC55" s="1009">
        <v>43.62</v>
      </c>
      <c r="AD55" s="1009">
        <v>14.16</v>
      </c>
      <c r="AE55" s="1009">
        <v>53.32</v>
      </c>
      <c r="AF55" s="1009">
        <v>809.62</v>
      </c>
      <c r="AG55" s="1009">
        <v>32</v>
      </c>
      <c r="AH55" s="1009">
        <v>3</v>
      </c>
    </row>
    <row r="56" spans="1:34" ht="30" customHeight="1">
      <c r="A56" s="2021"/>
      <c r="B56" s="991" t="s">
        <v>781</v>
      </c>
      <c r="C56" s="1009">
        <f t="shared" si="5"/>
        <v>0</v>
      </c>
      <c r="D56" s="1009"/>
      <c r="E56" s="1009"/>
      <c r="F56" s="1009"/>
      <c r="G56" s="1009"/>
      <c r="H56" s="1009"/>
      <c r="I56" s="1009"/>
      <c r="J56" s="1009"/>
      <c r="K56" s="1009"/>
      <c r="L56" s="1009"/>
      <c r="M56" s="1009"/>
      <c r="N56" s="1009"/>
      <c r="O56" s="1009"/>
      <c r="P56" s="1009"/>
      <c r="Q56" s="1009"/>
      <c r="R56" s="1009"/>
      <c r="S56" s="1009"/>
      <c r="T56" s="1009"/>
      <c r="U56" s="1009"/>
      <c r="V56" s="1009"/>
      <c r="W56" s="1009"/>
      <c r="X56" s="1009"/>
      <c r="Y56" s="1009">
        <v>0</v>
      </c>
      <c r="Z56" s="1009">
        <v>0</v>
      </c>
      <c r="AA56" s="1009">
        <v>0</v>
      </c>
      <c r="AB56" s="1009">
        <v>0</v>
      </c>
      <c r="AC56" s="1009">
        <v>0</v>
      </c>
      <c r="AD56" s="1009">
        <v>0</v>
      </c>
      <c r="AE56" s="1009">
        <v>0</v>
      </c>
      <c r="AF56" s="1009">
        <v>0</v>
      </c>
      <c r="AG56" s="1009">
        <v>0</v>
      </c>
      <c r="AH56" s="1009">
        <v>0</v>
      </c>
    </row>
    <row r="57" spans="1:34" ht="30" customHeight="1">
      <c r="A57" s="2021"/>
      <c r="B57" s="991" t="s">
        <v>786</v>
      </c>
      <c r="C57" s="1009">
        <f t="shared" si="5"/>
        <v>0</v>
      </c>
      <c r="D57" s="1009"/>
      <c r="E57" s="1009"/>
      <c r="F57" s="1009"/>
      <c r="G57" s="1009"/>
      <c r="H57" s="1009"/>
      <c r="I57" s="1009"/>
      <c r="J57" s="1009"/>
      <c r="K57" s="1009"/>
      <c r="L57" s="1009"/>
      <c r="M57" s="1009"/>
      <c r="N57" s="1009"/>
      <c r="O57" s="1009"/>
      <c r="P57" s="1009"/>
      <c r="Q57" s="1009"/>
      <c r="R57" s="1009"/>
      <c r="S57" s="1009"/>
      <c r="T57" s="1009"/>
      <c r="U57" s="1009"/>
      <c r="V57" s="1009"/>
      <c r="W57" s="1009"/>
      <c r="X57" s="1009"/>
      <c r="Y57" s="1009">
        <v>0</v>
      </c>
      <c r="Z57" s="1009">
        <v>0</v>
      </c>
      <c r="AA57" s="1009">
        <v>0</v>
      </c>
      <c r="AB57" s="1009">
        <v>0</v>
      </c>
      <c r="AC57" s="1009">
        <v>0</v>
      </c>
      <c r="AD57" s="1009">
        <v>0</v>
      </c>
      <c r="AE57" s="1009">
        <v>0</v>
      </c>
      <c r="AF57" s="1009">
        <v>0</v>
      </c>
      <c r="AG57" s="1009">
        <v>0</v>
      </c>
      <c r="AH57" s="1009">
        <v>0</v>
      </c>
    </row>
    <row r="58" spans="1:34" ht="30" customHeight="1">
      <c r="A58" s="2021"/>
      <c r="B58" s="991" t="s">
        <v>799</v>
      </c>
      <c r="C58" s="1009">
        <f t="shared" si="5"/>
        <v>9817.01</v>
      </c>
      <c r="D58" s="1009">
        <v>18.27</v>
      </c>
      <c r="E58" s="1372"/>
      <c r="F58" s="1372">
        <v>465.89</v>
      </c>
      <c r="G58" s="1372">
        <v>136.94</v>
      </c>
      <c r="H58" s="1372">
        <v>639.66999999999996</v>
      </c>
      <c r="I58" s="1372">
        <v>3768.4100000000003</v>
      </c>
      <c r="J58" s="1372">
        <v>3806.3999999999996</v>
      </c>
      <c r="K58" s="1372">
        <v>978.5</v>
      </c>
      <c r="L58" s="1372">
        <v>2.93</v>
      </c>
      <c r="M58" s="1372"/>
      <c r="N58" s="1372"/>
      <c r="O58" s="1372"/>
      <c r="P58" s="1372"/>
      <c r="Q58" s="1372"/>
      <c r="R58" s="1372"/>
      <c r="S58" s="1372"/>
      <c r="T58" s="1372"/>
      <c r="U58" s="1372"/>
      <c r="V58" s="1372"/>
      <c r="W58" s="1372"/>
      <c r="X58" s="1372"/>
      <c r="Y58" s="1009">
        <v>0</v>
      </c>
      <c r="Z58" s="1009">
        <v>0</v>
      </c>
      <c r="AA58" s="1009">
        <v>0</v>
      </c>
      <c r="AB58" s="1009">
        <v>0</v>
      </c>
      <c r="AC58" s="1009">
        <v>0</v>
      </c>
      <c r="AD58" s="1009">
        <v>0</v>
      </c>
      <c r="AE58" s="1009">
        <v>0</v>
      </c>
      <c r="AF58" s="1009">
        <v>0</v>
      </c>
      <c r="AG58" s="1009">
        <v>0</v>
      </c>
      <c r="AH58" s="1009">
        <v>0</v>
      </c>
    </row>
    <row r="59" spans="1:34" ht="30" customHeight="1">
      <c r="A59" s="2021"/>
      <c r="B59" s="991" t="s">
        <v>787</v>
      </c>
      <c r="C59" s="1009">
        <f t="shared" si="5"/>
        <v>270.45999999999998</v>
      </c>
      <c r="D59" s="1009"/>
      <c r="E59" s="1009"/>
      <c r="F59" s="1009"/>
      <c r="G59" s="1009"/>
      <c r="H59" s="1009">
        <v>270.45999999999998</v>
      </c>
      <c r="I59" s="1009"/>
      <c r="J59" s="1009"/>
      <c r="K59" s="1009"/>
      <c r="L59" s="1009"/>
      <c r="M59" s="1009"/>
      <c r="N59" s="1009"/>
      <c r="O59" s="1009"/>
      <c r="P59" s="1009"/>
      <c r="Q59" s="1009"/>
      <c r="R59" s="1009"/>
      <c r="S59" s="1009"/>
      <c r="T59" s="1009"/>
      <c r="U59" s="1009"/>
      <c r="V59" s="1009"/>
      <c r="W59" s="1009"/>
      <c r="X59" s="1009"/>
      <c r="Y59" s="1009">
        <v>0</v>
      </c>
      <c r="Z59" s="1009">
        <v>0</v>
      </c>
      <c r="AA59" s="1009">
        <v>0</v>
      </c>
      <c r="AB59" s="1009">
        <v>0</v>
      </c>
      <c r="AC59" s="1009">
        <v>0</v>
      </c>
      <c r="AD59" s="1009">
        <v>0</v>
      </c>
      <c r="AE59" s="1009">
        <v>0</v>
      </c>
      <c r="AF59" s="1009">
        <v>0</v>
      </c>
      <c r="AG59" s="1009">
        <v>0</v>
      </c>
      <c r="AH59" s="1009">
        <v>0</v>
      </c>
    </row>
    <row r="60" spans="1:34" ht="30" customHeight="1">
      <c r="A60" s="2021"/>
      <c r="B60" s="991" t="s">
        <v>820</v>
      </c>
      <c r="C60" s="1009">
        <f t="shared" si="5"/>
        <v>0</v>
      </c>
      <c r="D60" s="1009"/>
      <c r="E60" s="1009"/>
      <c r="F60" s="1009"/>
      <c r="G60" s="1009"/>
      <c r="H60" s="1009"/>
      <c r="I60" s="1009"/>
      <c r="J60" s="1009"/>
      <c r="K60" s="1009"/>
      <c r="L60" s="1009"/>
      <c r="M60" s="1009"/>
      <c r="N60" s="1009"/>
      <c r="O60" s="1009"/>
      <c r="P60" s="1009"/>
      <c r="Q60" s="1009"/>
      <c r="R60" s="1009"/>
      <c r="S60" s="1009"/>
      <c r="T60" s="1009"/>
      <c r="U60" s="1009"/>
      <c r="V60" s="1009"/>
      <c r="W60" s="1009"/>
      <c r="X60" s="1009"/>
      <c r="Y60" s="1009">
        <v>0</v>
      </c>
      <c r="Z60" s="1009">
        <v>0</v>
      </c>
      <c r="AA60" s="1009">
        <v>0</v>
      </c>
      <c r="AB60" s="1009">
        <v>0</v>
      </c>
      <c r="AC60" s="1009">
        <v>0</v>
      </c>
      <c r="AD60" s="1009">
        <v>0</v>
      </c>
      <c r="AE60" s="1009">
        <v>0</v>
      </c>
      <c r="AF60" s="1009">
        <v>0</v>
      </c>
      <c r="AG60" s="1009">
        <v>0</v>
      </c>
      <c r="AH60" s="1009">
        <v>0</v>
      </c>
    </row>
    <row r="61" spans="1:34" s="1710" customFormat="1" ht="30" customHeight="1">
      <c r="A61" s="2021"/>
      <c r="B61" s="991" t="s">
        <v>1534</v>
      </c>
      <c r="C61" s="1009">
        <f>SUM(D61:AH61)</f>
        <v>0</v>
      </c>
      <c r="D61" s="1009">
        <v>0</v>
      </c>
      <c r="E61" s="1009">
        <v>0</v>
      </c>
      <c r="F61" s="1009">
        <v>0</v>
      </c>
      <c r="G61" s="1009">
        <v>0</v>
      </c>
      <c r="H61" s="1009">
        <v>0</v>
      </c>
      <c r="I61" s="1009">
        <v>0</v>
      </c>
      <c r="J61" s="1009">
        <v>0</v>
      </c>
      <c r="K61" s="1009">
        <v>0</v>
      </c>
      <c r="L61" s="1009">
        <v>0</v>
      </c>
      <c r="M61" s="1009">
        <v>0</v>
      </c>
      <c r="N61" s="1009">
        <v>0</v>
      </c>
      <c r="O61" s="1009">
        <v>0</v>
      </c>
      <c r="P61" s="1009">
        <v>0</v>
      </c>
      <c r="Q61" s="1009">
        <v>0</v>
      </c>
      <c r="R61" s="1009">
        <v>0</v>
      </c>
      <c r="S61" s="1009">
        <v>0</v>
      </c>
      <c r="T61" s="1009">
        <v>0</v>
      </c>
      <c r="U61" s="1009">
        <v>0</v>
      </c>
      <c r="V61" s="1009">
        <v>0</v>
      </c>
      <c r="W61" s="1009">
        <v>0</v>
      </c>
      <c r="X61" s="1009">
        <v>0</v>
      </c>
      <c r="Y61" s="1009">
        <v>0</v>
      </c>
      <c r="Z61" s="1009">
        <v>0</v>
      </c>
      <c r="AA61" s="1009">
        <v>0</v>
      </c>
      <c r="AB61" s="1009">
        <v>0</v>
      </c>
      <c r="AC61" s="1009">
        <v>0</v>
      </c>
      <c r="AD61" s="1009">
        <v>0</v>
      </c>
      <c r="AE61" s="1009">
        <v>0</v>
      </c>
      <c r="AF61" s="1009">
        <v>0</v>
      </c>
      <c r="AG61" s="1009">
        <v>0</v>
      </c>
      <c r="AH61" s="1009">
        <v>0</v>
      </c>
    </row>
    <row r="62" spans="1:34" s="1710" customFormat="1" ht="30" customHeight="1">
      <c r="A62" s="2021"/>
      <c r="B62" s="989" t="s">
        <v>1535</v>
      </c>
      <c r="C62" s="1009">
        <f>SUM(D62:AH62)</f>
        <v>0</v>
      </c>
      <c r="D62" s="1009">
        <v>0</v>
      </c>
      <c r="E62" s="1009">
        <v>0</v>
      </c>
      <c r="F62" s="1009">
        <v>0</v>
      </c>
      <c r="G62" s="1009">
        <v>0</v>
      </c>
      <c r="H62" s="1009">
        <v>0</v>
      </c>
      <c r="I62" s="1009">
        <v>0</v>
      </c>
      <c r="J62" s="1009">
        <v>0</v>
      </c>
      <c r="K62" s="1009">
        <v>0</v>
      </c>
      <c r="L62" s="1009">
        <v>0</v>
      </c>
      <c r="M62" s="1009">
        <v>0</v>
      </c>
      <c r="N62" s="1009">
        <v>0</v>
      </c>
      <c r="O62" s="1009">
        <v>0</v>
      </c>
      <c r="P62" s="1009">
        <v>0</v>
      </c>
      <c r="Q62" s="1009">
        <v>0</v>
      </c>
      <c r="R62" s="1009">
        <v>0</v>
      </c>
      <c r="S62" s="1009">
        <v>0</v>
      </c>
      <c r="T62" s="1009">
        <v>0</v>
      </c>
      <c r="U62" s="1009">
        <v>0</v>
      </c>
      <c r="V62" s="1009">
        <v>0</v>
      </c>
      <c r="W62" s="1009">
        <v>0</v>
      </c>
      <c r="X62" s="1009">
        <v>0</v>
      </c>
      <c r="Y62" s="1009">
        <v>0</v>
      </c>
      <c r="Z62" s="1009">
        <v>0</v>
      </c>
      <c r="AA62" s="1009">
        <v>0</v>
      </c>
      <c r="AB62" s="1009">
        <v>0</v>
      </c>
      <c r="AC62" s="1009">
        <v>0</v>
      </c>
      <c r="AD62" s="1009">
        <v>0</v>
      </c>
      <c r="AE62" s="1009">
        <v>0</v>
      </c>
      <c r="AF62" s="1009">
        <v>0</v>
      </c>
      <c r="AG62" s="1009">
        <v>0</v>
      </c>
      <c r="AH62" s="1009">
        <v>0</v>
      </c>
    </row>
    <row r="63" spans="1:34" ht="30" customHeight="1">
      <c r="A63" s="2021"/>
      <c r="B63" s="995" t="s">
        <v>802</v>
      </c>
      <c r="C63" s="1009">
        <f t="shared" si="5"/>
        <v>970.63</v>
      </c>
      <c r="D63" s="1009">
        <v>957.95</v>
      </c>
      <c r="E63" s="1009"/>
      <c r="F63" s="1009"/>
      <c r="G63" s="1009"/>
      <c r="H63" s="1009"/>
      <c r="I63" s="1009">
        <v>12.68</v>
      </c>
      <c r="J63" s="1009"/>
      <c r="K63" s="1009"/>
      <c r="L63" s="1009"/>
      <c r="M63" s="1009"/>
      <c r="N63" s="1009"/>
      <c r="O63" s="1009"/>
      <c r="P63" s="1009"/>
      <c r="Q63" s="1009"/>
      <c r="R63" s="1009"/>
      <c r="S63" s="1009"/>
      <c r="T63" s="1009"/>
      <c r="U63" s="1009"/>
      <c r="V63" s="1009"/>
      <c r="W63" s="1009"/>
      <c r="X63" s="1009"/>
      <c r="Y63" s="1009">
        <v>0</v>
      </c>
      <c r="Z63" s="1009">
        <v>0</v>
      </c>
      <c r="AA63" s="1009">
        <v>0</v>
      </c>
      <c r="AB63" s="1009">
        <v>0</v>
      </c>
      <c r="AC63" s="1009">
        <v>0</v>
      </c>
      <c r="AD63" s="1009">
        <v>0</v>
      </c>
      <c r="AE63" s="1009">
        <v>0</v>
      </c>
      <c r="AF63" s="1009">
        <v>0</v>
      </c>
      <c r="AG63" s="1009">
        <v>0</v>
      </c>
      <c r="AH63" s="1009">
        <v>0</v>
      </c>
    </row>
    <row r="64" spans="1:34" ht="30" customHeight="1">
      <c r="A64" s="2021"/>
      <c r="B64" s="995" t="s">
        <v>803</v>
      </c>
      <c r="C64" s="1009">
        <f t="shared" si="5"/>
        <v>2071.0600000000004</v>
      </c>
      <c r="D64" s="1009">
        <v>971.75</v>
      </c>
      <c r="E64" s="1371">
        <v>12.68</v>
      </c>
      <c r="F64" s="1371">
        <v>68.33</v>
      </c>
      <c r="G64" s="1371">
        <v>27.4</v>
      </c>
      <c r="H64" s="1371">
        <v>221.46</v>
      </c>
      <c r="I64" s="1371"/>
      <c r="J64" s="1371"/>
      <c r="K64" s="1371"/>
      <c r="L64" s="1371"/>
      <c r="M64" s="1371">
        <v>137</v>
      </c>
      <c r="N64" s="1371"/>
      <c r="O64" s="1371">
        <v>632.44000000000005</v>
      </c>
      <c r="P64" s="1371"/>
      <c r="Q64" s="1371"/>
      <c r="R64" s="1371"/>
      <c r="S64" s="1371"/>
      <c r="T64" s="1371"/>
      <c r="U64" s="1371"/>
      <c r="V64" s="1371"/>
      <c r="W64" s="1371"/>
      <c r="X64" s="1371"/>
      <c r="Y64" s="1009">
        <v>0</v>
      </c>
      <c r="Z64" s="1009">
        <v>0</v>
      </c>
      <c r="AA64" s="1009">
        <v>0</v>
      </c>
      <c r="AB64" s="1009">
        <v>0</v>
      </c>
      <c r="AC64" s="1009">
        <v>0</v>
      </c>
      <c r="AD64" s="1009">
        <v>0</v>
      </c>
      <c r="AE64" s="1009">
        <v>0</v>
      </c>
      <c r="AF64" s="1009">
        <v>0</v>
      </c>
      <c r="AG64" s="1009">
        <v>0</v>
      </c>
      <c r="AH64" s="1009">
        <v>0</v>
      </c>
    </row>
    <row r="65" spans="1:34" ht="30" customHeight="1">
      <c r="A65" s="2021"/>
      <c r="B65" s="1011" t="s">
        <v>804</v>
      </c>
      <c r="C65" s="1009">
        <f t="shared" si="5"/>
        <v>288</v>
      </c>
      <c r="D65" s="1009"/>
      <c r="E65" s="1009"/>
      <c r="F65" s="1009"/>
      <c r="G65" s="1009"/>
      <c r="H65" s="1009"/>
      <c r="I65" s="1009"/>
      <c r="J65" s="1009"/>
      <c r="K65" s="1009"/>
      <c r="L65" s="1009"/>
      <c r="M65" s="1009"/>
      <c r="N65" s="1009"/>
      <c r="O65" s="1009"/>
      <c r="P65" s="1009"/>
      <c r="Q65" s="1009"/>
      <c r="R65" s="1009"/>
      <c r="S65" s="1009"/>
      <c r="T65" s="1009"/>
      <c r="U65" s="1009"/>
      <c r="V65" s="1009"/>
      <c r="W65" s="1009">
        <v>0</v>
      </c>
      <c r="X65" s="1009"/>
      <c r="Y65" s="1009">
        <v>0</v>
      </c>
      <c r="Z65" s="1009">
        <v>0</v>
      </c>
      <c r="AA65" s="1009">
        <v>0</v>
      </c>
      <c r="AB65" s="1009">
        <v>0</v>
      </c>
      <c r="AC65" s="1009">
        <v>0</v>
      </c>
      <c r="AD65" s="1009">
        <v>0</v>
      </c>
      <c r="AE65" s="1009">
        <v>0</v>
      </c>
      <c r="AF65" s="1009">
        <v>0</v>
      </c>
      <c r="AG65" s="1009">
        <v>288</v>
      </c>
      <c r="AH65" s="1009">
        <v>0</v>
      </c>
    </row>
    <row r="66" spans="1:34" ht="30" customHeight="1">
      <c r="A66" s="2021"/>
      <c r="B66" s="1011" t="s">
        <v>805</v>
      </c>
      <c r="C66" s="1009">
        <f t="shared" si="5"/>
        <v>515.87</v>
      </c>
      <c r="D66" s="1009"/>
      <c r="E66" s="1009"/>
      <c r="F66" s="1009"/>
      <c r="G66" s="1009"/>
      <c r="H66" s="1009"/>
      <c r="I66" s="1009"/>
      <c r="J66" s="1009"/>
      <c r="K66" s="1009"/>
      <c r="L66" s="1009"/>
      <c r="M66" s="1009"/>
      <c r="N66" s="1009"/>
      <c r="O66" s="1009"/>
      <c r="P66" s="1009"/>
      <c r="Q66" s="1009"/>
      <c r="R66" s="1009"/>
      <c r="S66" s="1009"/>
      <c r="T66" s="1009"/>
      <c r="U66" s="1009"/>
      <c r="V66" s="1009"/>
      <c r="W66" s="1009">
        <v>515.87</v>
      </c>
      <c r="X66" s="1009"/>
      <c r="Y66" s="1009">
        <v>0</v>
      </c>
      <c r="Z66" s="1009">
        <v>0</v>
      </c>
      <c r="AA66" s="1009">
        <v>0</v>
      </c>
      <c r="AB66" s="1009">
        <v>0</v>
      </c>
      <c r="AC66" s="1009">
        <v>0</v>
      </c>
      <c r="AD66" s="1009">
        <v>0</v>
      </c>
      <c r="AE66" s="1009">
        <v>0</v>
      </c>
      <c r="AF66" s="1009">
        <v>0</v>
      </c>
      <c r="AG66" s="1009">
        <v>0</v>
      </c>
      <c r="AH66" s="1009">
        <v>0</v>
      </c>
    </row>
    <row r="67" spans="1:34" s="1708" customFormat="1" ht="30" customHeight="1">
      <c r="A67" s="2021"/>
      <c r="B67" s="1011" t="s">
        <v>1536</v>
      </c>
      <c r="C67" s="1009">
        <f t="shared" ref="C67" si="6">SUM(D67:AH67)</f>
        <v>0</v>
      </c>
      <c r="D67" s="1009">
        <v>0</v>
      </c>
      <c r="E67" s="1009">
        <v>0</v>
      </c>
      <c r="F67" s="1009">
        <v>0</v>
      </c>
      <c r="G67" s="1009">
        <v>0</v>
      </c>
      <c r="H67" s="1009">
        <v>0</v>
      </c>
      <c r="I67" s="1009">
        <v>0</v>
      </c>
      <c r="J67" s="1009">
        <v>0</v>
      </c>
      <c r="K67" s="1009">
        <v>0</v>
      </c>
      <c r="L67" s="1009">
        <v>0</v>
      </c>
      <c r="M67" s="1009">
        <v>0</v>
      </c>
      <c r="N67" s="1009">
        <v>0</v>
      </c>
      <c r="O67" s="1009">
        <v>0</v>
      </c>
      <c r="P67" s="1009">
        <v>0</v>
      </c>
      <c r="Q67" s="1009">
        <v>0</v>
      </c>
      <c r="R67" s="1009">
        <v>0</v>
      </c>
      <c r="S67" s="1009">
        <v>0</v>
      </c>
      <c r="T67" s="1009">
        <v>0</v>
      </c>
      <c r="U67" s="1009">
        <v>0</v>
      </c>
      <c r="V67" s="1009">
        <v>0</v>
      </c>
      <c r="W67" s="1009">
        <v>0</v>
      </c>
      <c r="X67" s="1009">
        <v>0</v>
      </c>
      <c r="Y67" s="1009">
        <v>0</v>
      </c>
      <c r="Z67" s="1009">
        <v>0</v>
      </c>
      <c r="AA67" s="1009">
        <v>0</v>
      </c>
      <c r="AB67" s="1009">
        <v>0</v>
      </c>
      <c r="AC67" s="1009">
        <v>0</v>
      </c>
      <c r="AD67" s="1009">
        <v>0</v>
      </c>
      <c r="AE67" s="1009">
        <v>0</v>
      </c>
      <c r="AF67" s="1009">
        <v>0</v>
      </c>
      <c r="AG67" s="1009">
        <v>0</v>
      </c>
      <c r="AH67" s="1009">
        <v>0</v>
      </c>
    </row>
    <row r="68" spans="1:34" ht="30" customHeight="1">
      <c r="A68" s="2021"/>
      <c r="B68" s="995" t="s">
        <v>807</v>
      </c>
      <c r="C68" s="1009">
        <f t="shared" si="5"/>
        <v>8</v>
      </c>
      <c r="D68" s="1009"/>
      <c r="E68" s="1009"/>
      <c r="F68" s="1009"/>
      <c r="G68" s="1009"/>
      <c r="H68" s="1009"/>
      <c r="I68" s="1009"/>
      <c r="J68" s="1009"/>
      <c r="K68" s="1009"/>
      <c r="L68" s="1009"/>
      <c r="M68" s="1009"/>
      <c r="N68" s="1009"/>
      <c r="O68" s="1009"/>
      <c r="P68" s="1009"/>
      <c r="Q68" s="1009"/>
      <c r="R68" s="1009"/>
      <c r="S68" s="1009"/>
      <c r="T68" s="1009"/>
      <c r="U68" s="1009"/>
      <c r="V68" s="1009"/>
      <c r="W68" s="1009"/>
      <c r="X68" s="1009"/>
      <c r="Y68" s="1009">
        <v>0</v>
      </c>
      <c r="Z68" s="1009">
        <v>0</v>
      </c>
      <c r="AA68" s="1009">
        <v>0</v>
      </c>
      <c r="AB68" s="1009">
        <v>0</v>
      </c>
      <c r="AC68" s="1009">
        <v>0</v>
      </c>
      <c r="AD68" s="1009">
        <v>0</v>
      </c>
      <c r="AE68" s="1009">
        <v>0</v>
      </c>
      <c r="AF68" s="1009">
        <v>8</v>
      </c>
      <c r="AG68" s="1009">
        <v>0</v>
      </c>
      <c r="AH68" s="1009">
        <v>0</v>
      </c>
    </row>
    <row r="69" spans="1:34" ht="31.2" customHeight="1">
      <c r="A69" s="2021"/>
      <c r="B69" s="991" t="s">
        <v>808</v>
      </c>
      <c r="C69" s="1009">
        <f t="shared" si="5"/>
        <v>0</v>
      </c>
      <c r="D69" s="1009"/>
      <c r="E69" s="1009"/>
      <c r="F69" s="1009"/>
      <c r="G69" s="1009"/>
      <c r="H69" s="1009"/>
      <c r="I69" s="1009"/>
      <c r="J69" s="1009"/>
      <c r="K69" s="1009"/>
      <c r="L69" s="1009"/>
      <c r="M69" s="1009"/>
      <c r="N69" s="1009"/>
      <c r="O69" s="1009"/>
      <c r="P69" s="1009"/>
      <c r="Q69" s="1009"/>
      <c r="R69" s="1009"/>
      <c r="S69" s="1009"/>
      <c r="T69" s="1009"/>
      <c r="U69" s="1009"/>
      <c r="V69" s="1009"/>
      <c r="W69" s="1009"/>
      <c r="X69" s="1009"/>
      <c r="Y69" s="1009">
        <v>0</v>
      </c>
      <c r="Z69" s="1009">
        <v>0</v>
      </c>
      <c r="AA69" s="1009">
        <v>0</v>
      </c>
      <c r="AB69" s="1009">
        <v>0</v>
      </c>
      <c r="AC69" s="1009">
        <v>0</v>
      </c>
      <c r="AD69" s="1009">
        <v>0</v>
      </c>
      <c r="AE69" s="1009">
        <v>0</v>
      </c>
      <c r="AF69" s="1009">
        <v>0</v>
      </c>
      <c r="AG69" s="1009">
        <v>0</v>
      </c>
      <c r="AH69" s="1009">
        <v>0</v>
      </c>
    </row>
    <row r="70" spans="1:34" s="1708" customFormat="1" ht="30" customHeight="1">
      <c r="A70" s="2021"/>
      <c r="B70" s="1011" t="s">
        <v>1539</v>
      </c>
      <c r="C70" s="1009">
        <f>SUM(D70:AH70)</f>
        <v>0</v>
      </c>
      <c r="D70" s="1009">
        <v>0</v>
      </c>
      <c r="E70" s="1009">
        <v>0</v>
      </c>
      <c r="F70" s="1009">
        <v>0</v>
      </c>
      <c r="G70" s="1009">
        <v>0</v>
      </c>
      <c r="H70" s="1009">
        <v>0</v>
      </c>
      <c r="I70" s="1009">
        <v>0</v>
      </c>
      <c r="J70" s="1009">
        <v>0</v>
      </c>
      <c r="K70" s="1009">
        <v>0</v>
      </c>
      <c r="L70" s="1009">
        <v>0</v>
      </c>
      <c r="M70" s="1009">
        <v>0</v>
      </c>
      <c r="N70" s="1009">
        <v>0</v>
      </c>
      <c r="O70" s="1009">
        <v>0</v>
      </c>
      <c r="P70" s="1009">
        <v>0</v>
      </c>
      <c r="Q70" s="1009">
        <v>0</v>
      </c>
      <c r="R70" s="1009">
        <v>0</v>
      </c>
      <c r="S70" s="1009">
        <v>0</v>
      </c>
      <c r="T70" s="1009">
        <v>0</v>
      </c>
      <c r="U70" s="1009">
        <v>0</v>
      </c>
      <c r="V70" s="1009">
        <v>0</v>
      </c>
      <c r="W70" s="1009">
        <v>0</v>
      </c>
      <c r="X70" s="1009">
        <v>0</v>
      </c>
      <c r="Y70" s="1009">
        <v>0</v>
      </c>
      <c r="Z70" s="1009">
        <v>0</v>
      </c>
      <c r="AA70" s="1009">
        <v>0</v>
      </c>
      <c r="AB70" s="1009">
        <v>0</v>
      </c>
      <c r="AC70" s="1009">
        <v>0</v>
      </c>
      <c r="AD70" s="1009">
        <v>0</v>
      </c>
      <c r="AE70" s="1009">
        <v>0</v>
      </c>
      <c r="AF70" s="1009">
        <v>0</v>
      </c>
      <c r="AG70" s="1009">
        <v>0</v>
      </c>
      <c r="AH70" s="1009">
        <v>0</v>
      </c>
    </row>
    <row r="71" spans="1:34" ht="30" customHeight="1">
      <c r="A71" s="2021"/>
      <c r="B71" s="1011" t="s">
        <v>822</v>
      </c>
      <c r="C71" s="1009">
        <f t="shared" si="5"/>
        <v>0</v>
      </c>
      <c r="D71" s="1009"/>
      <c r="E71" s="1009"/>
      <c r="F71" s="1009"/>
      <c r="G71" s="1009"/>
      <c r="H71" s="1009"/>
      <c r="I71" s="1009"/>
      <c r="J71" s="1009"/>
      <c r="K71" s="1009"/>
      <c r="L71" s="1009"/>
      <c r="M71" s="1009"/>
      <c r="N71" s="1009"/>
      <c r="O71" s="1009"/>
      <c r="P71" s="1009"/>
      <c r="Q71" s="1009"/>
      <c r="R71" s="1009"/>
      <c r="S71" s="1009"/>
      <c r="T71" s="1009"/>
      <c r="U71" s="1009"/>
      <c r="V71" s="1009"/>
      <c r="W71" s="1009"/>
      <c r="X71" s="1009"/>
      <c r="Y71" s="1009">
        <v>0</v>
      </c>
      <c r="Z71" s="1009">
        <v>0</v>
      </c>
      <c r="AA71" s="1009">
        <v>0</v>
      </c>
      <c r="AB71" s="1009">
        <v>0</v>
      </c>
      <c r="AC71" s="1009">
        <v>0</v>
      </c>
      <c r="AD71" s="1009">
        <v>0</v>
      </c>
      <c r="AE71" s="1009">
        <v>0</v>
      </c>
      <c r="AF71" s="1009">
        <v>0</v>
      </c>
      <c r="AG71" s="1009">
        <v>0</v>
      </c>
      <c r="AH71" s="1009">
        <v>0</v>
      </c>
    </row>
    <row r="72" spans="1:34" ht="19.5" customHeight="1">
      <c r="A72" s="2021"/>
      <c r="B72" s="1249" t="s">
        <v>952</v>
      </c>
      <c r="C72" s="1009">
        <f t="shared" si="5"/>
        <v>0</v>
      </c>
      <c r="D72" s="1009"/>
      <c r="E72" s="1009"/>
      <c r="F72" s="1009"/>
      <c r="G72" s="1009"/>
      <c r="H72" s="1009"/>
      <c r="I72" s="1009"/>
      <c r="J72" s="1009"/>
      <c r="K72" s="1009"/>
      <c r="L72" s="1009"/>
      <c r="M72" s="1009"/>
      <c r="N72" s="1009"/>
      <c r="O72" s="1009"/>
      <c r="P72" s="1009"/>
      <c r="Q72" s="1009"/>
      <c r="R72" s="1009"/>
      <c r="S72" s="1009"/>
      <c r="T72" s="1009"/>
      <c r="U72" s="1009"/>
      <c r="V72" s="1009"/>
      <c r="W72" s="1009"/>
      <c r="X72" s="1009"/>
      <c r="Y72" s="1009">
        <v>0</v>
      </c>
      <c r="Z72" s="1009">
        <v>0</v>
      </c>
      <c r="AA72" s="1009">
        <v>0</v>
      </c>
      <c r="AB72" s="1009">
        <v>0</v>
      </c>
      <c r="AC72" s="1009">
        <v>0</v>
      </c>
      <c r="AD72" s="1009">
        <v>0</v>
      </c>
      <c r="AE72" s="1009">
        <v>0</v>
      </c>
      <c r="AF72" s="1009">
        <v>0</v>
      </c>
      <c r="AG72" s="1009">
        <v>0</v>
      </c>
      <c r="AH72" s="1009">
        <v>0</v>
      </c>
    </row>
    <row r="73" spans="1:34" ht="19.5" customHeight="1">
      <c r="A73" s="2392" t="s">
        <v>789</v>
      </c>
      <c r="B73" s="1007" t="s">
        <v>41</v>
      </c>
      <c r="C73" s="1370">
        <f>SUM(C74:C95)</f>
        <v>144938.83000000002</v>
      </c>
      <c r="D73" s="1007">
        <f>SUM('대덕 배수관'!D74:'대덕 배수관'!D95)</f>
        <v>22154.46</v>
      </c>
      <c r="E73" s="1007">
        <f>SUM('대덕 배수관'!E74:'대덕 배수관'!E95)</f>
        <v>3476.8700000000003</v>
      </c>
      <c r="F73" s="1007">
        <f>SUM('대덕 배수관'!F74:'대덕 배수관'!F95)</f>
        <v>3846.2500000000005</v>
      </c>
      <c r="G73" s="1007">
        <f>SUM('대덕 배수관'!G74:'대덕 배수관'!G95)</f>
        <v>5602.3300000000017</v>
      </c>
      <c r="H73" s="1007">
        <f>SUM('대덕 배수관'!H74:'대덕 배수관'!H95)</f>
        <v>10628.130000000003</v>
      </c>
      <c r="I73" s="1007">
        <f>SUM('대덕 배수관'!I74:'대덕 배수관'!I95)</f>
        <v>10173.079999999998</v>
      </c>
      <c r="J73" s="1007">
        <f>SUM('대덕 배수관'!J74:'대덕 배수관'!J95)</f>
        <v>1992.84</v>
      </c>
      <c r="K73" s="1007">
        <f>SUM('대덕 배수관'!K74:'대덕 배수관'!K95)</f>
        <v>3553.8799999999987</v>
      </c>
      <c r="L73" s="1007">
        <f>SUM('대덕 배수관'!L74:'대덕 배수관'!L95)</f>
        <v>4960.3799999999992</v>
      </c>
      <c r="M73" s="1007">
        <f>SUM('대덕 배수관'!M74:'대덕 배수관'!M95)</f>
        <v>2109.6599999999994</v>
      </c>
      <c r="N73" s="1007">
        <f>SUM('대덕 배수관'!N74:'대덕 배수관'!N95)</f>
        <v>1659.2000000000003</v>
      </c>
      <c r="O73" s="1007">
        <f>SUM('대덕 배수관'!O74:'대덕 배수관'!O95)</f>
        <v>2959.92</v>
      </c>
      <c r="P73" s="1007">
        <f>SUM('대덕 배수관'!P74:'대덕 배수관'!P95)</f>
        <v>3085.150000000001</v>
      </c>
      <c r="Q73" s="1007">
        <f>SUM('대덕 배수관'!Q74:'대덕 배수관'!Q95)</f>
        <v>3675.2999999999997</v>
      </c>
      <c r="R73" s="1007">
        <f>SUM('대덕 배수관'!R74:'대덕 배수관'!R95)</f>
        <v>932.00999999999988</v>
      </c>
      <c r="S73" s="1007">
        <f>SUM('대덕 배수관'!S74:'대덕 배수관'!S95)</f>
        <v>2237.9900000000002</v>
      </c>
      <c r="T73" s="1007">
        <f>SUM('대덕 배수관'!T74:'대덕 배수관'!T95)</f>
        <v>2937.3300000000004</v>
      </c>
      <c r="U73" s="1007">
        <f>SUM('대덕 배수관'!U74:'대덕 배수관'!U95)</f>
        <v>1820.8600000000006</v>
      </c>
      <c r="V73" s="1007">
        <f>SUM('대덕 배수관'!V74:'대덕 배수관'!V95)</f>
        <v>4651.0699999999988</v>
      </c>
      <c r="W73" s="1007">
        <f>SUM('대덕 배수관'!W74:'대덕 배수관'!W95)</f>
        <v>4377.3500000000013</v>
      </c>
      <c r="X73" s="1007">
        <f>SUM('대덕 배수관'!X74:'대덕 배수관'!X95)</f>
        <v>4521.2500000000018</v>
      </c>
      <c r="Y73" s="1007">
        <f>SUM('대덕 배수관'!Y74:'대덕 배수관'!Y95)</f>
        <v>5122.1499999999996</v>
      </c>
      <c r="Z73" s="1007">
        <f>SUM('대덕 배수관'!Z74:'대덕 배수관'!Z95)</f>
        <v>4318.58</v>
      </c>
      <c r="AA73" s="1007">
        <f>SUM('대덕 배수관'!AA74:'대덕 배수관'!AA95)</f>
        <v>5212.4399999999996</v>
      </c>
      <c r="AB73" s="1007">
        <f>SUM('대덕 배수관'!AB74:'대덕 배수관'!AB95)</f>
        <v>7318.04</v>
      </c>
      <c r="AC73" s="1007">
        <f>SUM('대덕 배수관'!AC74:'대덕 배수관'!AC95)</f>
        <v>4576.7700000000004</v>
      </c>
      <c r="AD73" s="1007">
        <f>SUM('대덕 배수관'!AD74:'대덕 배수관'!AD95)</f>
        <v>2972.67</v>
      </c>
      <c r="AE73" s="1007">
        <f>SUM('대덕 배수관'!AE74:'대덕 배수관'!AE95)</f>
        <v>5129.04</v>
      </c>
      <c r="AF73" s="1007">
        <f>SUM('대덕 배수관'!AF74:'대덕 배수관'!AF95)</f>
        <v>3375.87</v>
      </c>
      <c r="AG73" s="1007">
        <f>SUM('대덕 배수관'!AG74:'대덕 배수관'!AG95)</f>
        <v>2443.81</v>
      </c>
      <c r="AH73" s="1007">
        <f>SUM('대덕 배수관'!AH74:'대덕 배수관'!AH95)</f>
        <v>3114.15</v>
      </c>
    </row>
    <row r="74" spans="1:34" ht="19.5" customHeight="1">
      <c r="A74" s="2392" t="s">
        <v>789</v>
      </c>
      <c r="B74" s="989" t="s">
        <v>951</v>
      </c>
      <c r="C74" s="1009">
        <f>SUM(D74:AH74)</f>
        <v>2270.25</v>
      </c>
      <c r="D74" s="1009"/>
      <c r="E74" s="1009"/>
      <c r="F74" s="1009"/>
      <c r="G74" s="1009"/>
      <c r="H74" s="1009"/>
      <c r="I74" s="1009"/>
      <c r="J74" s="1009"/>
      <c r="K74" s="1009"/>
      <c r="L74" s="1009"/>
      <c r="M74" s="1009"/>
      <c r="N74" s="1009"/>
      <c r="O74" s="1009"/>
      <c r="P74" s="1009"/>
      <c r="Q74" s="1009"/>
      <c r="R74" s="1009"/>
      <c r="S74" s="1009"/>
      <c r="T74" s="1009"/>
      <c r="U74" s="1009"/>
      <c r="V74" s="1009"/>
      <c r="W74" s="1009"/>
      <c r="X74" s="1009"/>
      <c r="Y74" s="1009">
        <v>0</v>
      </c>
      <c r="Z74" s="1009">
        <v>0</v>
      </c>
      <c r="AA74" s="1009">
        <v>0</v>
      </c>
      <c r="AB74" s="1009">
        <v>0</v>
      </c>
      <c r="AC74" s="1009">
        <v>0</v>
      </c>
      <c r="AD74" s="1009">
        <v>0</v>
      </c>
      <c r="AE74" s="1009">
        <v>217.86</v>
      </c>
      <c r="AF74" s="1009">
        <v>551.94000000000005</v>
      </c>
      <c r="AG74" s="1009">
        <v>103.81</v>
      </c>
      <c r="AH74" s="1009">
        <v>1396.64</v>
      </c>
    </row>
    <row r="75" spans="1:34" ht="30" customHeight="1">
      <c r="A75" s="2019"/>
      <c r="B75" s="989" t="s">
        <v>796</v>
      </c>
      <c r="C75" s="1009">
        <f t="shared" ref="C75:C95" si="7">SUM(D75:AH75)</f>
        <v>0</v>
      </c>
      <c r="D75" s="1009"/>
      <c r="E75" s="1009"/>
      <c r="F75" s="1009"/>
      <c r="G75" s="1009"/>
      <c r="H75" s="1009"/>
      <c r="I75" s="1009"/>
      <c r="J75" s="1009"/>
      <c r="K75" s="1009"/>
      <c r="L75" s="1009"/>
      <c r="M75" s="1009"/>
      <c r="N75" s="1009"/>
      <c r="O75" s="1009"/>
      <c r="P75" s="1009"/>
      <c r="Q75" s="1009"/>
      <c r="R75" s="1009"/>
      <c r="S75" s="1009"/>
      <c r="T75" s="1009"/>
      <c r="U75" s="1009"/>
      <c r="V75" s="1009"/>
      <c r="W75" s="1009"/>
      <c r="X75" s="1009"/>
      <c r="Y75" s="1009">
        <v>0</v>
      </c>
      <c r="Z75" s="1009">
        <v>0</v>
      </c>
      <c r="AA75" s="1009">
        <v>0</v>
      </c>
      <c r="AB75" s="1009">
        <v>0</v>
      </c>
      <c r="AC75" s="1009">
        <v>0</v>
      </c>
      <c r="AD75" s="1009">
        <v>0</v>
      </c>
      <c r="AE75" s="1009">
        <v>0</v>
      </c>
      <c r="AF75" s="1009">
        <v>0</v>
      </c>
      <c r="AG75" s="1009">
        <v>0</v>
      </c>
      <c r="AH75" s="1009">
        <v>0</v>
      </c>
    </row>
    <row r="76" spans="1:34" ht="30" customHeight="1">
      <c r="A76" s="2019"/>
      <c r="B76" s="989" t="s">
        <v>797</v>
      </c>
      <c r="C76" s="1009">
        <f t="shared" si="7"/>
        <v>5783.1500000000015</v>
      </c>
      <c r="D76" s="1009">
        <v>2733.72</v>
      </c>
      <c r="E76" s="1372"/>
      <c r="F76" s="1372"/>
      <c r="G76" s="1372">
        <v>7.3</v>
      </c>
      <c r="H76" s="1372"/>
      <c r="I76" s="1372"/>
      <c r="J76" s="1372"/>
      <c r="K76" s="1372"/>
      <c r="L76" s="1372"/>
      <c r="M76" s="1372">
        <v>122.78</v>
      </c>
      <c r="N76" s="1372"/>
      <c r="O76" s="1372"/>
      <c r="P76" s="1372"/>
      <c r="Q76" s="1372">
        <v>80</v>
      </c>
      <c r="R76" s="1372"/>
      <c r="S76" s="1372">
        <v>89.65</v>
      </c>
      <c r="T76" s="1372"/>
      <c r="U76" s="1372"/>
      <c r="V76" s="1372"/>
      <c r="W76" s="1372">
        <v>737.12000000000012</v>
      </c>
      <c r="X76" s="1372"/>
      <c r="Y76" s="1372"/>
      <c r="Z76" s="1009">
        <v>310.18</v>
      </c>
      <c r="AA76" s="1009">
        <v>310.69</v>
      </c>
      <c r="AB76" s="1009">
        <v>610.44000000000005</v>
      </c>
      <c r="AC76" s="1009">
        <v>0</v>
      </c>
      <c r="AD76" s="1009">
        <v>250.41</v>
      </c>
      <c r="AE76" s="1009">
        <v>472.35</v>
      </c>
      <c r="AF76" s="1009">
        <v>58.51</v>
      </c>
      <c r="AG76" s="1009">
        <v>0</v>
      </c>
      <c r="AH76" s="1009">
        <v>0</v>
      </c>
    </row>
    <row r="77" spans="1:34" ht="30" customHeight="1">
      <c r="A77" s="2019"/>
      <c r="B77" s="989" t="s">
        <v>798</v>
      </c>
      <c r="C77" s="1009">
        <f t="shared" si="7"/>
        <v>1238.82</v>
      </c>
      <c r="D77" s="1009">
        <v>1238.82</v>
      </c>
      <c r="E77" s="1009"/>
      <c r="F77" s="1009"/>
      <c r="G77" s="1009"/>
      <c r="H77" s="1009"/>
      <c r="I77" s="1009"/>
      <c r="J77" s="1009"/>
      <c r="K77" s="1009"/>
      <c r="L77" s="1009"/>
      <c r="M77" s="1009"/>
      <c r="N77" s="1009"/>
      <c r="O77" s="1009"/>
      <c r="P77" s="1009"/>
      <c r="Q77" s="1009"/>
      <c r="R77" s="1009"/>
      <c r="S77" s="1009"/>
      <c r="T77" s="1009"/>
      <c r="U77" s="1009"/>
      <c r="V77" s="1009"/>
      <c r="W77" s="1009"/>
      <c r="X77" s="1009"/>
      <c r="Y77" s="1009">
        <v>0</v>
      </c>
      <c r="Z77" s="1009">
        <v>0</v>
      </c>
      <c r="AA77" s="1009">
        <v>0</v>
      </c>
      <c r="AB77" s="1009">
        <v>0</v>
      </c>
      <c r="AC77" s="1009">
        <v>0</v>
      </c>
      <c r="AD77" s="1009">
        <v>0</v>
      </c>
      <c r="AE77" s="1009">
        <v>0</v>
      </c>
      <c r="AF77" s="1009">
        <v>0</v>
      </c>
      <c r="AG77" s="1009">
        <v>0</v>
      </c>
      <c r="AH77" s="1009">
        <v>0</v>
      </c>
    </row>
    <row r="78" spans="1:34" ht="30" customHeight="1">
      <c r="A78" s="2019"/>
      <c r="B78" s="989" t="s">
        <v>780</v>
      </c>
      <c r="C78" s="1009">
        <f t="shared" si="7"/>
        <v>103494.65000000001</v>
      </c>
      <c r="D78" s="1009">
        <v>15159.64</v>
      </c>
      <c r="E78" s="1372">
        <v>81.529999999999987</v>
      </c>
      <c r="F78" s="1372">
        <v>350.30000000000007</v>
      </c>
      <c r="G78" s="1372">
        <v>1695.400000000001</v>
      </c>
      <c r="H78" s="1372">
        <v>6162.9000000000024</v>
      </c>
      <c r="I78" s="1372">
        <v>1902.5999999999995</v>
      </c>
      <c r="J78" s="1372">
        <v>1702.34</v>
      </c>
      <c r="K78" s="1372">
        <v>2871.849999999999</v>
      </c>
      <c r="L78" s="1372">
        <v>3433.41</v>
      </c>
      <c r="M78" s="1372">
        <v>1463.0899999999992</v>
      </c>
      <c r="N78" s="1372">
        <v>1658.8400000000004</v>
      </c>
      <c r="O78" s="1372">
        <v>2959.92</v>
      </c>
      <c r="P78" s="1372">
        <v>2680.150000000001</v>
      </c>
      <c r="Q78" s="1372">
        <v>3595.2999999999997</v>
      </c>
      <c r="R78" s="1372">
        <v>813.46999999999991</v>
      </c>
      <c r="S78" s="1372">
        <v>2148.34</v>
      </c>
      <c r="T78" s="1372">
        <v>2937.3300000000004</v>
      </c>
      <c r="U78" s="1372">
        <v>1820.8600000000006</v>
      </c>
      <c r="V78" s="1372">
        <v>4651.0699999999988</v>
      </c>
      <c r="W78" s="1372">
        <v>3134.6000000000008</v>
      </c>
      <c r="X78" s="1372">
        <v>4521.2500000000018</v>
      </c>
      <c r="Y78" s="1009">
        <v>5122.1499999999996</v>
      </c>
      <c r="Z78" s="1009">
        <v>3768.92</v>
      </c>
      <c r="AA78" s="1009">
        <v>4901.75</v>
      </c>
      <c r="AB78" s="1009">
        <v>6599.96</v>
      </c>
      <c r="AC78" s="1009">
        <v>4562.7700000000004</v>
      </c>
      <c r="AD78" s="1009">
        <v>2111.75</v>
      </c>
      <c r="AE78" s="1009">
        <v>4438.21</v>
      </c>
      <c r="AF78" s="1009">
        <v>2765.42</v>
      </c>
      <c r="AG78" s="1009">
        <v>2086.17</v>
      </c>
      <c r="AH78" s="1009">
        <v>1393.36</v>
      </c>
    </row>
    <row r="79" spans="1:34" ht="30" customHeight="1">
      <c r="A79" s="2019"/>
      <c r="B79" s="991" t="s">
        <v>781</v>
      </c>
      <c r="C79" s="1009">
        <f t="shared" si="7"/>
        <v>0</v>
      </c>
      <c r="D79" s="1009"/>
      <c r="E79" s="1009"/>
      <c r="F79" s="1009"/>
      <c r="G79" s="1009"/>
      <c r="H79" s="1009"/>
      <c r="I79" s="1009"/>
      <c r="J79" s="1009"/>
      <c r="K79" s="1009"/>
      <c r="L79" s="1009"/>
      <c r="M79" s="1009"/>
      <c r="N79" s="1009"/>
      <c r="O79" s="1009"/>
      <c r="P79" s="1009"/>
      <c r="Q79" s="1009"/>
      <c r="R79" s="1009"/>
      <c r="S79" s="1009"/>
      <c r="T79" s="1009"/>
      <c r="U79" s="1009"/>
      <c r="V79" s="1009"/>
      <c r="W79" s="1009"/>
      <c r="X79" s="1009"/>
      <c r="Y79" s="1009">
        <v>0</v>
      </c>
      <c r="Z79" s="1009">
        <v>0</v>
      </c>
      <c r="AA79" s="1009">
        <v>0</v>
      </c>
      <c r="AB79" s="1009">
        <v>0</v>
      </c>
      <c r="AC79" s="1009">
        <v>0</v>
      </c>
      <c r="AD79" s="1009">
        <v>0</v>
      </c>
      <c r="AE79" s="1009">
        <v>0</v>
      </c>
      <c r="AF79" s="1009">
        <v>0</v>
      </c>
      <c r="AG79" s="1009">
        <v>0</v>
      </c>
      <c r="AH79" s="1009">
        <v>0</v>
      </c>
    </row>
    <row r="80" spans="1:34" ht="30" customHeight="1">
      <c r="A80" s="2019"/>
      <c r="B80" s="991" t="s">
        <v>786</v>
      </c>
      <c r="C80" s="1009">
        <f t="shared" si="7"/>
        <v>0</v>
      </c>
      <c r="D80" s="1009"/>
      <c r="E80" s="1009"/>
      <c r="F80" s="1009"/>
      <c r="G80" s="1009"/>
      <c r="H80" s="1009"/>
      <c r="I80" s="1009"/>
      <c r="J80" s="1009"/>
      <c r="K80" s="1009"/>
      <c r="L80" s="1009"/>
      <c r="M80" s="1009"/>
      <c r="N80" s="1009"/>
      <c r="O80" s="1009"/>
      <c r="P80" s="1009"/>
      <c r="Q80" s="1009"/>
      <c r="R80" s="1009"/>
      <c r="S80" s="1009"/>
      <c r="T80" s="1009"/>
      <c r="U80" s="1009"/>
      <c r="V80" s="1009"/>
      <c r="W80" s="1009"/>
      <c r="X80" s="1009"/>
      <c r="Y80" s="1009">
        <v>0</v>
      </c>
      <c r="Z80" s="1009">
        <v>0</v>
      </c>
      <c r="AA80" s="1009">
        <v>0</v>
      </c>
      <c r="AB80" s="1009">
        <v>0</v>
      </c>
      <c r="AC80" s="1009">
        <v>0</v>
      </c>
      <c r="AD80" s="1009">
        <v>0</v>
      </c>
      <c r="AE80" s="1009">
        <v>0</v>
      </c>
      <c r="AF80" s="1009">
        <v>0</v>
      </c>
      <c r="AG80" s="1009">
        <v>0</v>
      </c>
      <c r="AH80" s="1009">
        <v>0</v>
      </c>
    </row>
    <row r="81" spans="1:34" ht="30" customHeight="1">
      <c r="A81" s="2019"/>
      <c r="B81" s="991" t="s">
        <v>799</v>
      </c>
      <c r="C81" s="1009">
        <f t="shared" si="7"/>
        <v>9199.34</v>
      </c>
      <c r="D81" s="1009">
        <v>16.989999999999998</v>
      </c>
      <c r="E81" s="1372"/>
      <c r="F81" s="1372">
        <v>1304.8800000000001</v>
      </c>
      <c r="G81" s="1372">
        <v>3899.6300000000006</v>
      </c>
      <c r="H81" s="1372">
        <v>1913.02</v>
      </c>
      <c r="I81" s="1372">
        <v>0.27</v>
      </c>
      <c r="J81" s="1372"/>
      <c r="K81" s="1372">
        <v>357.16</v>
      </c>
      <c r="L81" s="1372">
        <v>1341.06</v>
      </c>
      <c r="M81" s="1372">
        <v>366.33000000000004</v>
      </c>
      <c r="N81" s="1372"/>
      <c r="O81" s="1372"/>
      <c r="P81" s="1372"/>
      <c r="Q81" s="1372"/>
      <c r="R81" s="1372"/>
      <c r="S81" s="1372"/>
      <c r="T81" s="1372"/>
      <c r="U81" s="1372"/>
      <c r="V81" s="1372"/>
      <c r="W81" s="1372"/>
      <c r="X81" s="1372"/>
      <c r="Y81" s="1009">
        <v>0</v>
      </c>
      <c r="Z81" s="1009">
        <v>0</v>
      </c>
      <c r="AA81" s="1009">
        <v>0</v>
      </c>
      <c r="AB81" s="1009">
        <v>0</v>
      </c>
      <c r="AC81" s="1009">
        <v>0</v>
      </c>
      <c r="AD81" s="1009">
        <v>0</v>
      </c>
      <c r="AE81" s="1009">
        <v>0</v>
      </c>
      <c r="AF81" s="1009">
        <v>0</v>
      </c>
      <c r="AG81" s="1009">
        <v>0</v>
      </c>
      <c r="AH81" s="1009">
        <v>0</v>
      </c>
    </row>
    <row r="82" spans="1:34" ht="30" customHeight="1">
      <c r="A82" s="2019"/>
      <c r="B82" s="991" t="s">
        <v>787</v>
      </c>
      <c r="C82" s="1009">
        <f t="shared" si="7"/>
        <v>435</v>
      </c>
      <c r="D82" s="1009"/>
      <c r="E82" s="1009"/>
      <c r="F82" s="1009"/>
      <c r="G82" s="1009"/>
      <c r="H82" s="1009"/>
      <c r="I82" s="1009">
        <v>31.8</v>
      </c>
      <c r="J82" s="1009"/>
      <c r="K82" s="1009"/>
      <c r="L82" s="1009"/>
      <c r="M82" s="1009"/>
      <c r="N82" s="1009"/>
      <c r="O82" s="1009"/>
      <c r="P82" s="1009"/>
      <c r="Q82" s="1009"/>
      <c r="R82" s="1009"/>
      <c r="S82" s="1009"/>
      <c r="T82" s="1009"/>
      <c r="U82" s="1009"/>
      <c r="V82" s="1009"/>
      <c r="W82" s="1371">
        <v>403.2</v>
      </c>
      <c r="X82" s="1009"/>
      <c r="Y82" s="1009">
        <v>0</v>
      </c>
      <c r="Z82" s="1009">
        <v>0</v>
      </c>
      <c r="AA82" s="1009">
        <v>0</v>
      </c>
      <c r="AB82" s="1009">
        <v>0</v>
      </c>
      <c r="AC82" s="1009">
        <v>0</v>
      </c>
      <c r="AD82" s="1009">
        <v>0</v>
      </c>
      <c r="AE82" s="1009">
        <v>0</v>
      </c>
      <c r="AF82" s="1009">
        <v>0</v>
      </c>
      <c r="AG82" s="1009">
        <v>0</v>
      </c>
      <c r="AH82" s="1009">
        <v>0</v>
      </c>
    </row>
    <row r="83" spans="1:34" ht="30" customHeight="1">
      <c r="A83" s="2019"/>
      <c r="B83" s="991" t="s">
        <v>820</v>
      </c>
      <c r="C83" s="1009">
        <f t="shared" si="7"/>
        <v>59.82</v>
      </c>
      <c r="D83" s="1009"/>
      <c r="E83" s="1009"/>
      <c r="F83" s="1009"/>
      <c r="G83" s="1009"/>
      <c r="H83" s="1009"/>
      <c r="I83" s="1009">
        <v>59.82</v>
      </c>
      <c r="J83" s="1009"/>
      <c r="K83" s="1009"/>
      <c r="L83" s="1009"/>
      <c r="M83" s="1009"/>
      <c r="N83" s="1009"/>
      <c r="O83" s="1009"/>
      <c r="P83" s="1009"/>
      <c r="Q83" s="1009"/>
      <c r="R83" s="1009"/>
      <c r="S83" s="1009"/>
      <c r="T83" s="1009"/>
      <c r="U83" s="1009"/>
      <c r="V83" s="1009"/>
      <c r="W83" s="1009"/>
      <c r="X83" s="1009"/>
      <c r="Y83" s="1009">
        <v>0</v>
      </c>
      <c r="Z83" s="1009">
        <v>0</v>
      </c>
      <c r="AA83" s="1009">
        <v>0</v>
      </c>
      <c r="AB83" s="1009">
        <v>0</v>
      </c>
      <c r="AC83" s="1009">
        <v>0</v>
      </c>
      <c r="AD83" s="1009">
        <v>0</v>
      </c>
      <c r="AE83" s="1009">
        <v>0</v>
      </c>
      <c r="AF83" s="1009">
        <v>0</v>
      </c>
      <c r="AG83" s="1009">
        <v>0</v>
      </c>
      <c r="AH83" s="1009">
        <v>0</v>
      </c>
    </row>
    <row r="84" spans="1:34" s="1710" customFormat="1" ht="30" customHeight="1">
      <c r="A84" s="2019"/>
      <c r="B84" s="991" t="s">
        <v>1534</v>
      </c>
      <c r="C84" s="1009">
        <f>SUM(D84:AH84)</f>
        <v>0</v>
      </c>
      <c r="D84" s="1009">
        <v>0</v>
      </c>
      <c r="E84" s="1009">
        <v>0</v>
      </c>
      <c r="F84" s="1009">
        <v>0</v>
      </c>
      <c r="G84" s="1009">
        <v>0</v>
      </c>
      <c r="H84" s="1009">
        <v>0</v>
      </c>
      <c r="I84" s="1009">
        <v>0</v>
      </c>
      <c r="J84" s="1009">
        <v>0</v>
      </c>
      <c r="K84" s="1009">
        <v>0</v>
      </c>
      <c r="L84" s="1009">
        <v>0</v>
      </c>
      <c r="M84" s="1009">
        <v>0</v>
      </c>
      <c r="N84" s="1009">
        <v>0</v>
      </c>
      <c r="O84" s="1009">
        <v>0</v>
      </c>
      <c r="P84" s="1009">
        <v>0</v>
      </c>
      <c r="Q84" s="1009">
        <v>0</v>
      </c>
      <c r="R84" s="1009">
        <v>0</v>
      </c>
      <c r="S84" s="1009">
        <v>0</v>
      </c>
      <c r="T84" s="1009">
        <v>0</v>
      </c>
      <c r="U84" s="1009">
        <v>0</v>
      </c>
      <c r="V84" s="1009">
        <v>0</v>
      </c>
      <c r="W84" s="1009">
        <v>0</v>
      </c>
      <c r="X84" s="1009">
        <v>0</v>
      </c>
      <c r="Y84" s="1009">
        <v>0</v>
      </c>
      <c r="Z84" s="1009">
        <v>0</v>
      </c>
      <c r="AA84" s="1009">
        <v>0</v>
      </c>
      <c r="AB84" s="1009">
        <v>0</v>
      </c>
      <c r="AC84" s="1009">
        <v>0</v>
      </c>
      <c r="AD84" s="1009">
        <v>0</v>
      </c>
      <c r="AE84" s="1009">
        <v>0</v>
      </c>
      <c r="AF84" s="1009">
        <v>0</v>
      </c>
      <c r="AG84" s="1009">
        <v>0</v>
      </c>
      <c r="AH84" s="1009">
        <v>0</v>
      </c>
    </row>
    <row r="85" spans="1:34" s="1710" customFormat="1" ht="30" customHeight="1">
      <c r="A85" s="2019"/>
      <c r="B85" s="989" t="s">
        <v>1535</v>
      </c>
      <c r="C85" s="1009">
        <f>SUM(D85:AH85)</f>
        <v>0</v>
      </c>
      <c r="D85" s="1009">
        <v>0</v>
      </c>
      <c r="E85" s="1009">
        <v>0</v>
      </c>
      <c r="F85" s="1009">
        <v>0</v>
      </c>
      <c r="G85" s="1009">
        <v>0</v>
      </c>
      <c r="H85" s="1009">
        <v>0</v>
      </c>
      <c r="I85" s="1009">
        <v>0</v>
      </c>
      <c r="J85" s="1009">
        <v>0</v>
      </c>
      <c r="K85" s="1009">
        <v>0</v>
      </c>
      <c r="L85" s="1009">
        <v>0</v>
      </c>
      <c r="M85" s="1009">
        <v>0</v>
      </c>
      <c r="N85" s="1009">
        <v>0</v>
      </c>
      <c r="O85" s="1009">
        <v>0</v>
      </c>
      <c r="P85" s="1009">
        <v>0</v>
      </c>
      <c r="Q85" s="1009">
        <v>0</v>
      </c>
      <c r="R85" s="1009">
        <v>0</v>
      </c>
      <c r="S85" s="1009">
        <v>0</v>
      </c>
      <c r="T85" s="1009">
        <v>0</v>
      </c>
      <c r="U85" s="1009">
        <v>0</v>
      </c>
      <c r="V85" s="1009">
        <v>0</v>
      </c>
      <c r="W85" s="1009">
        <v>0</v>
      </c>
      <c r="X85" s="1009">
        <v>0</v>
      </c>
      <c r="Y85" s="1009">
        <v>0</v>
      </c>
      <c r="Z85" s="1009">
        <v>0</v>
      </c>
      <c r="AA85" s="1009">
        <v>0</v>
      </c>
      <c r="AB85" s="1009">
        <v>0</v>
      </c>
      <c r="AC85" s="1009">
        <v>0</v>
      </c>
      <c r="AD85" s="1009">
        <v>0</v>
      </c>
      <c r="AE85" s="1009">
        <v>0</v>
      </c>
      <c r="AF85" s="1009">
        <v>0</v>
      </c>
      <c r="AG85" s="1009">
        <v>0</v>
      </c>
      <c r="AH85" s="1009">
        <v>0</v>
      </c>
    </row>
    <row r="86" spans="1:34" ht="30" customHeight="1">
      <c r="A86" s="2019"/>
      <c r="B86" s="995" t="s">
        <v>802</v>
      </c>
      <c r="C86" s="1009">
        <f t="shared" si="7"/>
        <v>584.96</v>
      </c>
      <c r="D86" s="1009">
        <v>555.26</v>
      </c>
      <c r="E86" s="1009">
        <v>29.7</v>
      </c>
      <c r="F86" s="1009"/>
      <c r="G86" s="1009"/>
      <c r="H86" s="1009"/>
      <c r="I86" s="1009"/>
      <c r="J86" s="1009"/>
      <c r="K86" s="1009"/>
      <c r="L86" s="1009"/>
      <c r="M86" s="1009"/>
      <c r="N86" s="1009"/>
      <c r="O86" s="1009"/>
      <c r="P86" s="1009"/>
      <c r="Q86" s="1009"/>
      <c r="R86" s="1009"/>
      <c r="S86" s="1009"/>
      <c r="T86" s="1009"/>
      <c r="U86" s="1009"/>
      <c r="V86" s="1009"/>
      <c r="W86" s="1009"/>
      <c r="X86" s="1009"/>
      <c r="Y86" s="1009">
        <v>0</v>
      </c>
      <c r="Z86" s="1009">
        <v>0</v>
      </c>
      <c r="AA86" s="1009">
        <v>0</v>
      </c>
      <c r="AB86" s="1009">
        <v>0</v>
      </c>
      <c r="AC86" s="1009">
        <v>0</v>
      </c>
      <c r="AD86" s="1009">
        <v>0</v>
      </c>
      <c r="AE86" s="1009">
        <v>0</v>
      </c>
      <c r="AF86" s="1009">
        <v>0</v>
      </c>
      <c r="AG86" s="1009">
        <v>0</v>
      </c>
      <c r="AH86" s="1009">
        <v>0</v>
      </c>
    </row>
    <row r="87" spans="1:34" ht="30" customHeight="1">
      <c r="A87" s="2019"/>
      <c r="B87" s="995" t="s">
        <v>803</v>
      </c>
      <c r="C87" s="1009">
        <f t="shared" si="7"/>
        <v>19254.66</v>
      </c>
      <c r="D87" s="1009">
        <v>2450.0300000000002</v>
      </c>
      <c r="E87" s="1372">
        <v>3365.6400000000003</v>
      </c>
      <c r="F87" s="1372">
        <v>2191.0700000000002</v>
      </c>
      <c r="G87" s="1372"/>
      <c r="H87" s="1372">
        <v>1911.56</v>
      </c>
      <c r="I87" s="1372">
        <v>8178.5899999999983</v>
      </c>
      <c r="J87" s="1372">
        <v>290.5</v>
      </c>
      <c r="K87" s="1372"/>
      <c r="L87" s="1372">
        <v>185.91</v>
      </c>
      <c r="M87" s="1372">
        <v>157.46</v>
      </c>
      <c r="N87" s="1372">
        <v>0.36</v>
      </c>
      <c r="O87" s="1372"/>
      <c r="P87" s="1372">
        <v>405</v>
      </c>
      <c r="Q87" s="1372"/>
      <c r="R87" s="1372">
        <v>118.53999999999999</v>
      </c>
      <c r="S87" s="1372"/>
      <c r="T87" s="1372"/>
      <c r="U87" s="1372"/>
      <c r="V87" s="1372"/>
      <c r="W87" s="1372"/>
      <c r="X87" s="1009"/>
      <c r="Y87" s="1009">
        <v>0</v>
      </c>
      <c r="Z87" s="1009">
        <v>0</v>
      </c>
      <c r="AA87" s="1009">
        <v>0</v>
      </c>
      <c r="AB87" s="1009">
        <v>0</v>
      </c>
      <c r="AC87" s="1009">
        <v>0</v>
      </c>
      <c r="AD87" s="1009">
        <v>0</v>
      </c>
      <c r="AE87" s="1009">
        <v>0</v>
      </c>
      <c r="AF87" s="1009">
        <v>0</v>
      </c>
      <c r="AG87" s="1009">
        <v>0</v>
      </c>
      <c r="AH87" s="1009">
        <v>0</v>
      </c>
    </row>
    <row r="88" spans="1:34" ht="30" customHeight="1">
      <c r="A88" s="2019"/>
      <c r="B88" s="1011" t="s">
        <v>804</v>
      </c>
      <c r="C88" s="1009">
        <f t="shared" si="7"/>
        <v>1959.08</v>
      </c>
      <c r="D88" s="1371"/>
      <c r="E88" s="1372"/>
      <c r="F88" s="1372"/>
      <c r="G88" s="1372"/>
      <c r="H88" s="1372"/>
      <c r="I88" s="1372"/>
      <c r="J88" s="1372"/>
      <c r="K88" s="1372">
        <v>324.87</v>
      </c>
      <c r="L88" s="1372"/>
      <c r="M88" s="1372"/>
      <c r="N88" s="1372"/>
      <c r="O88" s="1372"/>
      <c r="P88" s="1372"/>
      <c r="Q88" s="1372"/>
      <c r="R88" s="1372"/>
      <c r="S88" s="1372"/>
      <c r="T88" s="1372"/>
      <c r="U88" s="1372"/>
      <c r="V88" s="1372"/>
      <c r="W88" s="1372">
        <v>102.42999999999999</v>
      </c>
      <c r="X88" s="1372"/>
      <c r="Y88" s="1009">
        <v>0</v>
      </c>
      <c r="Z88" s="1009">
        <v>239.48</v>
      </c>
      <c r="AA88" s="1009">
        <v>0</v>
      </c>
      <c r="AB88" s="1009">
        <v>107.64</v>
      </c>
      <c r="AC88" s="1009">
        <v>0</v>
      </c>
      <c r="AD88" s="1009">
        <v>610.51</v>
      </c>
      <c r="AE88" s="1009">
        <v>0</v>
      </c>
      <c r="AF88" s="1009">
        <v>0</v>
      </c>
      <c r="AG88" s="1009">
        <v>250</v>
      </c>
      <c r="AH88" s="1009">
        <v>324.14999999999998</v>
      </c>
    </row>
    <row r="89" spans="1:34" ht="30" customHeight="1">
      <c r="A89" s="2019"/>
      <c r="B89" s="1011" t="s">
        <v>805</v>
      </c>
      <c r="C89" s="1009">
        <f t="shared" si="7"/>
        <v>582.12</v>
      </c>
      <c r="D89" s="1009"/>
      <c r="E89" s="1009"/>
      <c r="F89" s="1009"/>
      <c r="G89" s="1009"/>
      <c r="H89" s="1009">
        <v>582.12</v>
      </c>
      <c r="I89" s="1009"/>
      <c r="J89" s="1009"/>
      <c r="K89" s="1009"/>
      <c r="L89" s="1009"/>
      <c r="M89" s="1009"/>
      <c r="N89" s="1009"/>
      <c r="O89" s="1009"/>
      <c r="P89" s="1009"/>
      <c r="Q89" s="1009"/>
      <c r="R89" s="1009"/>
      <c r="S89" s="1009"/>
      <c r="T89" s="1009"/>
      <c r="U89" s="1009"/>
      <c r="V89" s="1009"/>
      <c r="W89" s="1009"/>
      <c r="X89" s="1009"/>
      <c r="Y89" s="1009">
        <v>0</v>
      </c>
      <c r="Z89" s="1009">
        <v>0</v>
      </c>
      <c r="AA89" s="1009">
        <v>0</v>
      </c>
      <c r="AB89" s="1009">
        <v>0</v>
      </c>
      <c r="AC89" s="1009">
        <v>0</v>
      </c>
      <c r="AD89" s="1009">
        <v>0</v>
      </c>
      <c r="AE89" s="1009">
        <v>0</v>
      </c>
      <c r="AF89" s="1009">
        <v>0</v>
      </c>
      <c r="AG89" s="1009">
        <v>0</v>
      </c>
      <c r="AH89" s="1009">
        <v>0</v>
      </c>
    </row>
    <row r="90" spans="1:34" s="1708" customFormat="1" ht="30" customHeight="1">
      <c r="A90" s="2019"/>
      <c r="B90" s="1011" t="s">
        <v>1536</v>
      </c>
      <c r="C90" s="1009">
        <f t="shared" si="7"/>
        <v>0</v>
      </c>
      <c r="D90" s="1009">
        <v>0</v>
      </c>
      <c r="E90" s="1009">
        <v>0</v>
      </c>
      <c r="F90" s="1009">
        <v>0</v>
      </c>
      <c r="G90" s="1009">
        <v>0</v>
      </c>
      <c r="H90" s="1009">
        <v>0</v>
      </c>
      <c r="I90" s="1009">
        <v>0</v>
      </c>
      <c r="J90" s="1009">
        <v>0</v>
      </c>
      <c r="K90" s="1009">
        <v>0</v>
      </c>
      <c r="L90" s="1009">
        <v>0</v>
      </c>
      <c r="M90" s="1009">
        <v>0</v>
      </c>
      <c r="N90" s="1009">
        <v>0</v>
      </c>
      <c r="O90" s="1009">
        <v>0</v>
      </c>
      <c r="P90" s="1009">
        <v>0</v>
      </c>
      <c r="Q90" s="1009">
        <v>0</v>
      </c>
      <c r="R90" s="1009">
        <v>0</v>
      </c>
      <c r="S90" s="1009">
        <v>0</v>
      </c>
      <c r="T90" s="1009">
        <v>0</v>
      </c>
      <c r="U90" s="1009">
        <v>0</v>
      </c>
      <c r="V90" s="1009">
        <v>0</v>
      </c>
      <c r="W90" s="1009">
        <v>0</v>
      </c>
      <c r="X90" s="1009">
        <v>0</v>
      </c>
      <c r="Y90" s="1009">
        <v>0</v>
      </c>
      <c r="Z90" s="1009">
        <v>0</v>
      </c>
      <c r="AA90" s="1009">
        <v>0</v>
      </c>
      <c r="AB90" s="1009">
        <v>0</v>
      </c>
      <c r="AC90" s="1009">
        <v>0</v>
      </c>
      <c r="AD90" s="1009">
        <v>0</v>
      </c>
      <c r="AE90" s="1009">
        <v>0</v>
      </c>
      <c r="AF90" s="1009">
        <v>0</v>
      </c>
      <c r="AG90" s="1009">
        <v>0</v>
      </c>
      <c r="AH90" s="1009">
        <v>0</v>
      </c>
    </row>
    <row r="91" spans="1:34" ht="30" customHeight="1">
      <c r="A91" s="2019"/>
      <c r="B91" s="995" t="s">
        <v>807</v>
      </c>
      <c r="C91" s="1009">
        <f t="shared" si="7"/>
        <v>14.62</v>
      </c>
      <c r="D91" s="1009"/>
      <c r="E91" s="1009"/>
      <c r="F91" s="1009"/>
      <c r="G91" s="1009"/>
      <c r="H91" s="1009"/>
      <c r="I91" s="1009"/>
      <c r="J91" s="1009"/>
      <c r="K91" s="1009"/>
      <c r="L91" s="1009"/>
      <c r="M91" s="1009"/>
      <c r="N91" s="1009"/>
      <c r="O91" s="1009"/>
      <c r="P91" s="1009"/>
      <c r="Q91" s="1009"/>
      <c r="R91" s="1009"/>
      <c r="S91" s="1009"/>
      <c r="T91" s="1009"/>
      <c r="U91" s="1009"/>
      <c r="V91" s="1009"/>
      <c r="W91" s="1009"/>
      <c r="X91" s="1009"/>
      <c r="Y91" s="1009">
        <v>0</v>
      </c>
      <c r="Z91" s="1009">
        <v>0</v>
      </c>
      <c r="AA91" s="1009">
        <v>0</v>
      </c>
      <c r="AB91" s="1009">
        <v>0</v>
      </c>
      <c r="AC91" s="1009">
        <v>14</v>
      </c>
      <c r="AD91" s="1009">
        <v>0</v>
      </c>
      <c r="AE91" s="1009">
        <v>0.62</v>
      </c>
      <c r="AF91" s="1009">
        <v>0</v>
      </c>
      <c r="AG91" s="1009">
        <v>0</v>
      </c>
      <c r="AH91" s="1009">
        <v>0</v>
      </c>
    </row>
    <row r="92" spans="1:34" ht="30" customHeight="1">
      <c r="A92" s="2019"/>
      <c r="B92" s="991" t="s">
        <v>808</v>
      </c>
      <c r="C92" s="1009">
        <f t="shared" si="7"/>
        <v>49.2</v>
      </c>
      <c r="D92" s="1009"/>
      <c r="E92" s="1009"/>
      <c r="F92" s="1009"/>
      <c r="G92" s="1009"/>
      <c r="H92" s="1009">
        <v>49.2</v>
      </c>
      <c r="I92" s="1009"/>
      <c r="J92" s="1009"/>
      <c r="K92" s="1009"/>
      <c r="L92" s="1009"/>
      <c r="M92" s="1009"/>
      <c r="N92" s="1009"/>
      <c r="O92" s="1009"/>
      <c r="P92" s="1009"/>
      <c r="Q92" s="1009"/>
      <c r="R92" s="1009"/>
      <c r="S92" s="1009"/>
      <c r="T92" s="1009"/>
      <c r="U92" s="1009"/>
      <c r="V92" s="1009"/>
      <c r="W92" s="1009"/>
      <c r="X92" s="1009"/>
      <c r="Y92" s="1009">
        <v>0</v>
      </c>
      <c r="Z92" s="1009">
        <v>0</v>
      </c>
      <c r="AA92" s="1009">
        <v>0</v>
      </c>
      <c r="AB92" s="1009">
        <v>0</v>
      </c>
      <c r="AC92" s="1009">
        <v>0</v>
      </c>
      <c r="AD92" s="1009">
        <v>0</v>
      </c>
      <c r="AE92" s="1009">
        <v>0</v>
      </c>
      <c r="AF92" s="1009">
        <v>0</v>
      </c>
      <c r="AG92" s="1009">
        <v>0</v>
      </c>
      <c r="AH92" s="1009">
        <v>0</v>
      </c>
    </row>
    <row r="93" spans="1:34" s="1708" customFormat="1" ht="30" customHeight="1">
      <c r="A93" s="2019"/>
      <c r="B93" s="1011" t="s">
        <v>1539</v>
      </c>
      <c r="C93" s="1009">
        <f>SUM(D93:AH93)</f>
        <v>0</v>
      </c>
      <c r="D93" s="1009">
        <v>0</v>
      </c>
      <c r="E93" s="1009">
        <v>0</v>
      </c>
      <c r="F93" s="1009">
        <v>0</v>
      </c>
      <c r="G93" s="1009">
        <v>0</v>
      </c>
      <c r="H93" s="1009">
        <v>0</v>
      </c>
      <c r="I93" s="1009">
        <v>0</v>
      </c>
      <c r="J93" s="1009">
        <v>0</v>
      </c>
      <c r="K93" s="1009">
        <v>0</v>
      </c>
      <c r="L93" s="1009">
        <v>0</v>
      </c>
      <c r="M93" s="1009">
        <v>0</v>
      </c>
      <c r="N93" s="1009">
        <v>0</v>
      </c>
      <c r="O93" s="1009">
        <v>0</v>
      </c>
      <c r="P93" s="1009">
        <v>0</v>
      </c>
      <c r="Q93" s="1009">
        <v>0</v>
      </c>
      <c r="R93" s="1009">
        <v>0</v>
      </c>
      <c r="S93" s="1009">
        <v>0</v>
      </c>
      <c r="T93" s="1009">
        <v>0</v>
      </c>
      <c r="U93" s="1009">
        <v>0</v>
      </c>
      <c r="V93" s="1009">
        <v>0</v>
      </c>
      <c r="W93" s="1009">
        <v>0</v>
      </c>
      <c r="X93" s="1009">
        <v>0</v>
      </c>
      <c r="Y93" s="1009">
        <v>0</v>
      </c>
      <c r="Z93" s="1009">
        <v>0</v>
      </c>
      <c r="AA93" s="1009">
        <v>0</v>
      </c>
      <c r="AB93" s="1009">
        <v>0</v>
      </c>
      <c r="AC93" s="1009">
        <v>0</v>
      </c>
      <c r="AD93" s="1009">
        <v>0</v>
      </c>
      <c r="AE93" s="1009">
        <v>0</v>
      </c>
      <c r="AF93" s="1009">
        <v>0</v>
      </c>
      <c r="AG93" s="1009">
        <v>0</v>
      </c>
      <c r="AH93" s="1009">
        <v>0</v>
      </c>
    </row>
    <row r="94" spans="1:34" ht="30" customHeight="1">
      <c r="A94" s="2019"/>
      <c r="B94" s="1011" t="s">
        <v>822</v>
      </c>
      <c r="C94" s="1009">
        <f t="shared" si="7"/>
        <v>0</v>
      </c>
      <c r="D94" s="1009"/>
      <c r="E94" s="1009"/>
      <c r="F94" s="1009"/>
      <c r="G94" s="1009"/>
      <c r="H94" s="1009"/>
      <c r="I94" s="1009"/>
      <c r="J94" s="1009"/>
      <c r="K94" s="1009"/>
      <c r="L94" s="1009"/>
      <c r="M94" s="1009"/>
      <c r="N94" s="1009"/>
      <c r="O94" s="1009"/>
      <c r="P94" s="1009"/>
      <c r="Q94" s="1009"/>
      <c r="R94" s="1009"/>
      <c r="S94" s="1009"/>
      <c r="T94" s="1009"/>
      <c r="U94" s="1009"/>
      <c r="V94" s="1009"/>
      <c r="W94" s="1009"/>
      <c r="X94" s="1009"/>
      <c r="Y94" s="1009">
        <v>0</v>
      </c>
      <c r="Z94" s="1009">
        <v>0</v>
      </c>
      <c r="AA94" s="1009">
        <v>0</v>
      </c>
      <c r="AB94" s="1009">
        <v>0</v>
      </c>
      <c r="AC94" s="1009">
        <v>0</v>
      </c>
      <c r="AD94" s="1009">
        <v>0</v>
      </c>
      <c r="AE94" s="1009">
        <v>0</v>
      </c>
      <c r="AF94" s="1009">
        <v>0</v>
      </c>
      <c r="AG94" s="1009">
        <v>0</v>
      </c>
      <c r="AH94" s="1009">
        <v>0</v>
      </c>
    </row>
    <row r="95" spans="1:34" ht="19.5" customHeight="1">
      <c r="A95" s="2019"/>
      <c r="B95" s="1249" t="s">
        <v>952</v>
      </c>
      <c r="C95" s="1009">
        <f t="shared" si="7"/>
        <v>13.16</v>
      </c>
      <c r="D95" s="1009"/>
      <c r="E95" s="1009"/>
      <c r="F95" s="1009"/>
      <c r="G95" s="1009"/>
      <c r="H95" s="1009">
        <v>9.33</v>
      </c>
      <c r="I95" s="1009"/>
      <c r="J95" s="1009"/>
      <c r="K95" s="1009"/>
      <c r="L95" s="1009"/>
      <c r="M95" s="1009"/>
      <c r="N95" s="1009"/>
      <c r="O95" s="1009"/>
      <c r="P95" s="1009"/>
      <c r="Q95" s="1009"/>
      <c r="R95" s="1009"/>
      <c r="S95" s="1009"/>
      <c r="T95" s="1009"/>
      <c r="U95" s="1009"/>
      <c r="V95" s="1009"/>
      <c r="W95" s="1009"/>
      <c r="X95" s="1009"/>
      <c r="Y95" s="1009">
        <v>0</v>
      </c>
      <c r="Z95" s="1009">
        <v>0</v>
      </c>
      <c r="AA95" s="1009">
        <v>0</v>
      </c>
      <c r="AB95" s="1009">
        <v>0</v>
      </c>
      <c r="AC95" s="1009">
        <v>0</v>
      </c>
      <c r="AD95" s="1009">
        <v>0</v>
      </c>
      <c r="AE95" s="1009">
        <v>0</v>
      </c>
      <c r="AF95" s="1009">
        <v>0</v>
      </c>
      <c r="AG95" s="1009">
        <v>3.83</v>
      </c>
      <c r="AH95" s="1009">
        <v>0</v>
      </c>
    </row>
    <row r="96" spans="1:34" ht="19.5" customHeight="1">
      <c r="A96" s="2391" t="s">
        <v>810</v>
      </c>
      <c r="B96" s="1007" t="s">
        <v>41</v>
      </c>
      <c r="C96" s="1370">
        <f>SUM(C97:C118)</f>
        <v>105589.54000000001</v>
      </c>
      <c r="D96" s="1007">
        <f>SUM('대덕 배수관'!D97:'대덕 배수관'!D118)</f>
        <v>27065.019999999997</v>
      </c>
      <c r="E96" s="1007">
        <f>SUM('대덕 배수관'!E97:'대덕 배수관'!E118)</f>
        <v>623.70999999999992</v>
      </c>
      <c r="F96" s="1007">
        <f>SUM('대덕 배수관'!F97:'대덕 배수관'!F118)</f>
        <v>208.54999999999998</v>
      </c>
      <c r="G96" s="1007">
        <f>SUM('대덕 배수관'!G97:'대덕 배수관'!G118)</f>
        <v>2366.6799999999998</v>
      </c>
      <c r="H96" s="1007">
        <f>SUM('대덕 배수관'!H97:'대덕 배수관'!H118)</f>
        <v>10993.919999999998</v>
      </c>
      <c r="I96" s="1007">
        <f>SUM('대덕 배수관'!I97:'대덕 배수관'!I118)</f>
        <v>637.79999999999995</v>
      </c>
      <c r="J96" s="1007">
        <f>SUM('대덕 배수관'!J97:'대덕 배수관'!J118)</f>
        <v>766.64999999999975</v>
      </c>
      <c r="K96" s="1007">
        <f>SUM('대덕 배수관'!K97:'대덕 배수관'!K118)</f>
        <v>150.88999999999999</v>
      </c>
      <c r="L96" s="1007">
        <f>SUM('대덕 배수관'!L97:'대덕 배수관'!L118)</f>
        <v>799.37999999999977</v>
      </c>
      <c r="M96" s="1007">
        <f>SUM('대덕 배수관'!M97:'대덕 배수관'!M118)</f>
        <v>1023.3100000000002</v>
      </c>
      <c r="N96" s="1007">
        <f>SUM('대덕 배수관'!N97:'대덕 배수관'!N118)</f>
        <v>1160.8499999999999</v>
      </c>
      <c r="O96" s="1007">
        <f>SUM('대덕 배수관'!O97:'대덕 배수관'!O118)</f>
        <v>968.40000000000009</v>
      </c>
      <c r="P96" s="1007">
        <f>SUM('대덕 배수관'!P97:'대덕 배수관'!P118)</f>
        <v>685.45</v>
      </c>
      <c r="Q96" s="1007">
        <f>SUM('대덕 배수관'!Q97:'대덕 배수관'!Q118)</f>
        <v>164.76</v>
      </c>
      <c r="R96" s="1007">
        <f>SUM('대덕 배수관'!R97:'대덕 배수관'!R118)</f>
        <v>5863.7199999999993</v>
      </c>
      <c r="S96" s="1007">
        <f>SUM('대덕 배수관'!S97:'대덕 배수관'!S118)</f>
        <v>738.80000000000007</v>
      </c>
      <c r="T96" s="1007">
        <f>SUM('대덕 배수관'!T97:'대덕 배수관'!T118)</f>
        <v>1282.28</v>
      </c>
      <c r="U96" s="1007">
        <f>SUM('대덕 배수관'!U97:'대덕 배수관'!U118)</f>
        <v>1401.37</v>
      </c>
      <c r="V96" s="1007">
        <f>SUM('대덕 배수관'!V97:'대덕 배수관'!V118)</f>
        <v>5301.1900000000041</v>
      </c>
      <c r="W96" s="1007">
        <f>SUM('대덕 배수관'!W97:'대덕 배수관'!W118)</f>
        <v>6556.88</v>
      </c>
      <c r="X96" s="1007">
        <f>SUM('대덕 배수관'!X97:'대덕 배수관'!X118)</f>
        <v>4368.7399999999989</v>
      </c>
      <c r="Y96" s="1007">
        <f>SUM('대덕 배수관'!Y97:'대덕 배수관'!Y118)</f>
        <v>4138.87</v>
      </c>
      <c r="Z96" s="1007">
        <f>SUM('대덕 배수관'!Z97:'대덕 배수관'!Z118)</f>
        <v>2916.59</v>
      </c>
      <c r="AA96" s="1007">
        <f>SUM('대덕 배수관'!AA97:'대덕 배수관'!AA118)</f>
        <v>3076.83</v>
      </c>
      <c r="AB96" s="1007">
        <f>SUM('대덕 배수관'!AB97:'대덕 배수관'!AB118)</f>
        <v>3627.84</v>
      </c>
      <c r="AC96" s="1007">
        <f>SUM('대덕 배수관'!AC97:'대덕 배수관'!AC118)</f>
        <v>2812.57</v>
      </c>
      <c r="AD96" s="1007">
        <f>SUM('대덕 배수관'!AD97:'대덕 배수관'!AD118)</f>
        <v>3170.69</v>
      </c>
      <c r="AE96" s="1007">
        <f>SUM('대덕 배수관'!AE97:'대덕 배수관'!AE118)</f>
        <v>3829.7200000000003</v>
      </c>
      <c r="AF96" s="1007">
        <f>SUM('대덕 배수관'!AF97:'대덕 배수관'!AF118)</f>
        <v>3554.83</v>
      </c>
      <c r="AG96" s="1007">
        <f>SUM('대덕 배수관'!AG97:'대덕 배수관'!AG118)</f>
        <v>4022.8199999999997</v>
      </c>
      <c r="AH96" s="1007">
        <f>SUM('대덕 배수관'!AH97:'대덕 배수관'!AH118)</f>
        <v>1310.4299999999998</v>
      </c>
    </row>
    <row r="97" spans="1:34" ht="19.5" customHeight="1">
      <c r="A97" s="2391" t="s">
        <v>810</v>
      </c>
      <c r="B97" s="989" t="s">
        <v>951</v>
      </c>
      <c r="C97" s="1009">
        <f t="shared" si="5"/>
        <v>2246.42</v>
      </c>
      <c r="D97" s="1009"/>
      <c r="E97" s="1009"/>
      <c r="F97" s="1009"/>
      <c r="G97" s="1009"/>
      <c r="H97" s="1009"/>
      <c r="I97" s="1009"/>
      <c r="J97" s="1009"/>
      <c r="K97" s="1009"/>
      <c r="L97" s="1009"/>
      <c r="M97" s="1009"/>
      <c r="N97" s="1009"/>
      <c r="O97" s="1009"/>
      <c r="P97" s="1009"/>
      <c r="Q97" s="1009"/>
      <c r="R97" s="1009"/>
      <c r="S97" s="1009"/>
      <c r="T97" s="1009"/>
      <c r="U97" s="1009"/>
      <c r="V97" s="1009"/>
      <c r="W97" s="1009"/>
      <c r="X97" s="1009"/>
      <c r="Y97" s="1009">
        <v>0</v>
      </c>
      <c r="Z97" s="1009">
        <v>0</v>
      </c>
      <c r="AA97" s="1009">
        <v>0</v>
      </c>
      <c r="AB97" s="1009">
        <v>0</v>
      </c>
      <c r="AC97" s="1009">
        <v>0</v>
      </c>
      <c r="AD97" s="1009">
        <v>0</v>
      </c>
      <c r="AE97" s="1009">
        <v>158.22</v>
      </c>
      <c r="AF97" s="1009">
        <v>1414.12</v>
      </c>
      <c r="AG97" s="1009">
        <v>62.04</v>
      </c>
      <c r="AH97" s="1009">
        <v>612.04</v>
      </c>
    </row>
    <row r="98" spans="1:34" ht="30" customHeight="1">
      <c r="A98" s="2021"/>
      <c r="B98" s="989" t="s">
        <v>796</v>
      </c>
      <c r="C98" s="1009">
        <f t="shared" si="5"/>
        <v>61.59</v>
      </c>
      <c r="D98" s="1009">
        <v>61.59</v>
      </c>
      <c r="E98" s="1009"/>
      <c r="F98" s="1009"/>
      <c r="G98" s="1009"/>
      <c r="H98" s="1009"/>
      <c r="I98" s="1009"/>
      <c r="J98" s="1009"/>
      <c r="K98" s="1009"/>
      <c r="L98" s="1009"/>
      <c r="M98" s="1009"/>
      <c r="N98" s="1009"/>
      <c r="O98" s="1009"/>
      <c r="P98" s="1009"/>
      <c r="Q98" s="1009"/>
      <c r="R98" s="1009"/>
      <c r="S98" s="1009"/>
      <c r="T98" s="1009"/>
      <c r="U98" s="1009"/>
      <c r="V98" s="1009"/>
      <c r="W98" s="1009"/>
      <c r="X98" s="1009"/>
      <c r="Y98" s="1009">
        <v>0</v>
      </c>
      <c r="Z98" s="1009">
        <v>0</v>
      </c>
      <c r="AA98" s="1009">
        <v>0</v>
      </c>
      <c r="AB98" s="1009">
        <v>0</v>
      </c>
      <c r="AC98" s="1009">
        <v>0</v>
      </c>
      <c r="AD98" s="1009">
        <v>0</v>
      </c>
      <c r="AE98" s="1009">
        <v>0</v>
      </c>
      <c r="AF98" s="1009">
        <v>0</v>
      </c>
      <c r="AG98" s="1009">
        <v>0</v>
      </c>
      <c r="AH98" s="1009">
        <v>0</v>
      </c>
    </row>
    <row r="99" spans="1:34" ht="30" customHeight="1">
      <c r="A99" s="2021"/>
      <c r="B99" s="989" t="s">
        <v>797</v>
      </c>
      <c r="C99" s="1009">
        <f t="shared" si="5"/>
        <v>8580.0300000000007</v>
      </c>
      <c r="D99" s="1009">
        <v>7020.85</v>
      </c>
      <c r="E99" s="1372"/>
      <c r="F99" s="1372"/>
      <c r="G99" s="1372"/>
      <c r="H99" s="1372"/>
      <c r="I99" s="1372"/>
      <c r="J99" s="1372"/>
      <c r="K99" s="1372"/>
      <c r="L99" s="1372"/>
      <c r="M99" s="1372"/>
      <c r="N99" s="1372"/>
      <c r="O99" s="1372"/>
      <c r="P99" s="1372"/>
      <c r="Q99" s="1372"/>
      <c r="R99" s="1372">
        <v>245.30999999999997</v>
      </c>
      <c r="S99" s="1372"/>
      <c r="T99" s="1372"/>
      <c r="U99" s="1372"/>
      <c r="V99" s="1372"/>
      <c r="W99" s="1372"/>
      <c r="X99" s="1372"/>
      <c r="Y99" s="1009">
        <v>2.44</v>
      </c>
      <c r="Z99" s="1009">
        <v>0</v>
      </c>
      <c r="AA99" s="1009">
        <v>0</v>
      </c>
      <c r="AB99" s="1009">
        <v>1.1100000000000001</v>
      </c>
      <c r="AC99" s="1009">
        <v>0</v>
      </c>
      <c r="AD99" s="1009">
        <v>563.71</v>
      </c>
      <c r="AE99" s="1009">
        <v>206.06</v>
      </c>
      <c r="AF99" s="1009">
        <v>0</v>
      </c>
      <c r="AG99" s="1009">
        <v>339.64</v>
      </c>
      <c r="AH99" s="1009">
        <v>200.91</v>
      </c>
    </row>
    <row r="100" spans="1:34" ht="30" customHeight="1">
      <c r="A100" s="2021"/>
      <c r="B100" s="989" t="s">
        <v>798</v>
      </c>
      <c r="C100" s="1009">
        <f t="shared" si="5"/>
        <v>1064.71</v>
      </c>
      <c r="D100" s="1009">
        <v>1064.71</v>
      </c>
      <c r="E100" s="1009"/>
      <c r="F100" s="1009"/>
      <c r="G100" s="1009"/>
      <c r="H100" s="1009"/>
      <c r="I100" s="1009"/>
      <c r="J100" s="1009"/>
      <c r="K100" s="1009"/>
      <c r="L100" s="1009"/>
      <c r="M100" s="1009"/>
      <c r="N100" s="1009"/>
      <c r="O100" s="1009"/>
      <c r="P100" s="1009"/>
      <c r="Q100" s="1009"/>
      <c r="R100" s="1009"/>
      <c r="S100" s="1009"/>
      <c r="T100" s="1009"/>
      <c r="U100" s="1009"/>
      <c r="V100" s="1009"/>
      <c r="W100" s="1009"/>
      <c r="X100" s="1009"/>
      <c r="Y100" s="1009">
        <v>0</v>
      </c>
      <c r="Z100" s="1009">
        <v>0</v>
      </c>
      <c r="AA100" s="1009">
        <v>0</v>
      </c>
      <c r="AB100" s="1009">
        <v>0</v>
      </c>
      <c r="AC100" s="1009">
        <v>0</v>
      </c>
      <c r="AD100" s="1009">
        <v>0</v>
      </c>
      <c r="AE100" s="1009">
        <v>0</v>
      </c>
      <c r="AF100" s="1009">
        <v>0</v>
      </c>
      <c r="AG100" s="1009">
        <v>0</v>
      </c>
      <c r="AH100" s="1009">
        <v>0</v>
      </c>
    </row>
    <row r="101" spans="1:34" ht="30" customHeight="1">
      <c r="A101" s="2021"/>
      <c r="B101" s="989" t="s">
        <v>780</v>
      </c>
      <c r="C101" s="1009">
        <f t="shared" si="5"/>
        <v>80601.510000000009</v>
      </c>
      <c r="D101" s="1009">
        <v>15183.38</v>
      </c>
      <c r="E101" s="1372">
        <v>123.25999999999999</v>
      </c>
      <c r="F101" s="1372">
        <v>119.51999999999998</v>
      </c>
      <c r="G101" s="1372">
        <v>1778.8400000000001</v>
      </c>
      <c r="H101" s="1372">
        <v>6695.0699999999988</v>
      </c>
      <c r="I101" s="1372">
        <v>229.42</v>
      </c>
      <c r="J101" s="1372">
        <v>635.38999999999976</v>
      </c>
      <c r="K101" s="1372">
        <v>150.88999999999999</v>
      </c>
      <c r="L101" s="1372">
        <v>799.37999999999977</v>
      </c>
      <c r="M101" s="1372">
        <v>715.22000000000014</v>
      </c>
      <c r="N101" s="1372">
        <v>1160.8499999999999</v>
      </c>
      <c r="O101" s="1372">
        <v>968.40000000000009</v>
      </c>
      <c r="P101" s="1372">
        <v>685.45</v>
      </c>
      <c r="Q101" s="1372">
        <v>164.76</v>
      </c>
      <c r="R101" s="1372">
        <v>5451.7599999999993</v>
      </c>
      <c r="S101" s="1372">
        <v>738.80000000000007</v>
      </c>
      <c r="T101" s="1372">
        <v>1282.28</v>
      </c>
      <c r="U101" s="1372">
        <v>1401.37</v>
      </c>
      <c r="V101" s="1372">
        <v>5301.1900000000041</v>
      </c>
      <c r="W101" s="1372">
        <v>6419.7300000000005</v>
      </c>
      <c r="X101" s="1372">
        <v>4368.7399999999989</v>
      </c>
      <c r="Y101" s="1009">
        <v>4136.43</v>
      </c>
      <c r="Z101" s="1009">
        <v>2916.59</v>
      </c>
      <c r="AA101" s="1009">
        <v>3076.83</v>
      </c>
      <c r="AB101" s="1009">
        <v>3626.06</v>
      </c>
      <c r="AC101" s="1009">
        <v>2812.57</v>
      </c>
      <c r="AD101" s="1009">
        <v>2605.87</v>
      </c>
      <c r="AE101" s="1009">
        <v>3464.89</v>
      </c>
      <c r="AF101" s="1009">
        <v>2140.71</v>
      </c>
      <c r="AG101" s="1009">
        <v>1377.94</v>
      </c>
      <c r="AH101" s="1009">
        <v>69.92</v>
      </c>
    </row>
    <row r="102" spans="1:34" ht="30" customHeight="1">
      <c r="A102" s="2021"/>
      <c r="B102" s="991" t="s">
        <v>781</v>
      </c>
      <c r="C102" s="1009">
        <f t="shared" si="5"/>
        <v>1.17</v>
      </c>
      <c r="D102" s="1009">
        <v>1.17</v>
      </c>
      <c r="E102" s="1009"/>
      <c r="F102" s="1009"/>
      <c r="G102" s="1009"/>
      <c r="H102" s="1009"/>
      <c r="I102" s="1009"/>
      <c r="J102" s="1009"/>
      <c r="K102" s="1009"/>
      <c r="L102" s="1009"/>
      <c r="M102" s="1009"/>
      <c r="N102" s="1009"/>
      <c r="O102" s="1009"/>
      <c r="P102" s="1009"/>
      <c r="Q102" s="1009"/>
      <c r="R102" s="1009"/>
      <c r="S102" s="1009"/>
      <c r="T102" s="1009"/>
      <c r="U102" s="1009"/>
      <c r="V102" s="1009"/>
      <c r="W102" s="1009"/>
      <c r="X102" s="1009"/>
      <c r="Y102" s="1009">
        <v>0</v>
      </c>
      <c r="Z102" s="1009">
        <v>0</v>
      </c>
      <c r="AA102" s="1009">
        <v>0</v>
      </c>
      <c r="AB102" s="1009">
        <v>0</v>
      </c>
      <c r="AC102" s="1009">
        <v>0</v>
      </c>
      <c r="AD102" s="1009">
        <v>0</v>
      </c>
      <c r="AE102" s="1009">
        <v>0</v>
      </c>
      <c r="AF102" s="1009">
        <v>0</v>
      </c>
      <c r="AG102" s="1009">
        <v>0</v>
      </c>
      <c r="AH102" s="1009">
        <v>0</v>
      </c>
    </row>
    <row r="103" spans="1:34" ht="30" customHeight="1">
      <c r="A103" s="2021"/>
      <c r="B103" s="991" t="s">
        <v>786</v>
      </c>
      <c r="C103" s="1009">
        <f t="shared" si="5"/>
        <v>430.17000000000007</v>
      </c>
      <c r="D103" s="1009"/>
      <c r="E103" s="1009"/>
      <c r="F103" s="1009"/>
      <c r="G103" s="1009"/>
      <c r="H103" s="1371">
        <v>430.17000000000007</v>
      </c>
      <c r="I103" s="1009"/>
      <c r="J103" s="1009"/>
      <c r="K103" s="1009"/>
      <c r="L103" s="1009"/>
      <c r="M103" s="1009"/>
      <c r="N103" s="1009"/>
      <c r="O103" s="1009"/>
      <c r="P103" s="1009"/>
      <c r="Q103" s="1009"/>
      <c r="R103" s="1009"/>
      <c r="S103" s="1009"/>
      <c r="T103" s="1009"/>
      <c r="U103" s="1009"/>
      <c r="V103" s="1009"/>
      <c r="W103" s="1009"/>
      <c r="X103" s="1009"/>
      <c r="Y103" s="1009">
        <v>0</v>
      </c>
      <c r="Z103" s="1009">
        <v>0</v>
      </c>
      <c r="AA103" s="1009">
        <v>0</v>
      </c>
      <c r="AB103" s="1009">
        <v>0</v>
      </c>
      <c r="AC103" s="1009">
        <v>0</v>
      </c>
      <c r="AD103" s="1009">
        <v>0</v>
      </c>
      <c r="AE103" s="1009">
        <v>0</v>
      </c>
      <c r="AF103" s="1009">
        <v>0</v>
      </c>
      <c r="AG103" s="1009">
        <v>0</v>
      </c>
      <c r="AH103" s="1009">
        <v>0</v>
      </c>
    </row>
    <row r="104" spans="1:34" ht="30" customHeight="1">
      <c r="A104" s="2021"/>
      <c r="B104" s="991" t="s">
        <v>799</v>
      </c>
      <c r="C104" s="1009">
        <f t="shared" si="5"/>
        <v>0</v>
      </c>
      <c r="D104" s="1009"/>
      <c r="E104" s="1009"/>
      <c r="F104" s="1009"/>
      <c r="G104" s="1009"/>
      <c r="H104" s="1009"/>
      <c r="I104" s="1009"/>
      <c r="J104" s="1009"/>
      <c r="K104" s="1009"/>
      <c r="L104" s="1009"/>
      <c r="M104" s="1009"/>
      <c r="N104" s="1009"/>
      <c r="O104" s="1009"/>
      <c r="P104" s="1009"/>
      <c r="Q104" s="1009"/>
      <c r="R104" s="1009"/>
      <c r="S104" s="1009"/>
      <c r="T104" s="1009"/>
      <c r="U104" s="1009"/>
      <c r="V104" s="1009"/>
      <c r="W104" s="1009"/>
      <c r="X104" s="1009"/>
      <c r="Y104" s="1009">
        <v>0</v>
      </c>
      <c r="Z104" s="1009">
        <v>0</v>
      </c>
      <c r="AA104" s="1009">
        <v>0</v>
      </c>
      <c r="AB104" s="1009">
        <v>0</v>
      </c>
      <c r="AC104" s="1009">
        <v>0</v>
      </c>
      <c r="AD104" s="1009">
        <v>0</v>
      </c>
      <c r="AE104" s="1009">
        <v>0</v>
      </c>
      <c r="AF104" s="1009">
        <v>0</v>
      </c>
      <c r="AG104" s="1009">
        <v>0</v>
      </c>
      <c r="AH104" s="1009">
        <v>0</v>
      </c>
    </row>
    <row r="105" spans="1:34" ht="30" customHeight="1">
      <c r="A105" s="2021"/>
      <c r="B105" s="991" t="s">
        <v>787</v>
      </c>
      <c r="C105" s="1009">
        <f t="shared" ref="C105:C183" si="8">SUM(D105:AH105)</f>
        <v>2224.66</v>
      </c>
      <c r="D105" s="1009"/>
      <c r="E105" s="1372"/>
      <c r="F105" s="1372">
        <v>54.85</v>
      </c>
      <c r="G105" s="1372">
        <v>586.12</v>
      </c>
      <c r="H105" s="1372">
        <v>1374.84</v>
      </c>
      <c r="I105" s="1372">
        <v>208.85</v>
      </c>
      <c r="J105" s="1372"/>
      <c r="K105" s="1372"/>
      <c r="L105" s="1372"/>
      <c r="M105" s="1372"/>
      <c r="N105" s="1372"/>
      <c r="O105" s="1372"/>
      <c r="P105" s="1372"/>
      <c r="Q105" s="1372"/>
      <c r="R105" s="1372"/>
      <c r="S105" s="1372"/>
      <c r="T105" s="1372"/>
      <c r="U105" s="1372"/>
      <c r="V105" s="1372"/>
      <c r="W105" s="1372"/>
      <c r="X105" s="1372"/>
      <c r="Y105" s="1009">
        <v>0</v>
      </c>
      <c r="Z105" s="1009">
        <v>0</v>
      </c>
      <c r="AA105" s="1009">
        <v>0</v>
      </c>
      <c r="AB105" s="1009">
        <v>0</v>
      </c>
      <c r="AC105" s="1009">
        <v>0</v>
      </c>
      <c r="AD105" s="1009">
        <v>0</v>
      </c>
      <c r="AE105" s="1009">
        <v>0</v>
      </c>
      <c r="AF105" s="1009">
        <v>0</v>
      </c>
      <c r="AG105" s="1009">
        <v>0</v>
      </c>
      <c r="AH105" s="1009">
        <v>0</v>
      </c>
    </row>
    <row r="106" spans="1:34" ht="30" customHeight="1">
      <c r="A106" s="2021"/>
      <c r="B106" s="991" t="s">
        <v>820</v>
      </c>
      <c r="C106" s="1009">
        <f t="shared" si="8"/>
        <v>0</v>
      </c>
      <c r="D106" s="1009"/>
      <c r="E106" s="1009"/>
      <c r="F106" s="1009"/>
      <c r="G106" s="1009"/>
      <c r="H106" s="1009"/>
      <c r="I106" s="1009"/>
      <c r="J106" s="1009"/>
      <c r="K106" s="1009"/>
      <c r="L106" s="1009"/>
      <c r="M106" s="1009"/>
      <c r="N106" s="1009"/>
      <c r="O106" s="1009"/>
      <c r="P106" s="1009"/>
      <c r="Q106" s="1009"/>
      <c r="R106" s="1009"/>
      <c r="S106" s="1009"/>
      <c r="T106" s="1009"/>
      <c r="U106" s="1009"/>
      <c r="V106" s="1009"/>
      <c r="W106" s="1009"/>
      <c r="X106" s="1009"/>
      <c r="Y106" s="1009">
        <v>0</v>
      </c>
      <c r="Z106" s="1009">
        <v>0</v>
      </c>
      <c r="AA106" s="1009">
        <v>0</v>
      </c>
      <c r="AB106" s="1009">
        <v>0</v>
      </c>
      <c r="AC106" s="1009">
        <v>0</v>
      </c>
      <c r="AD106" s="1009">
        <v>0</v>
      </c>
      <c r="AE106" s="1009">
        <v>0</v>
      </c>
      <c r="AF106" s="1009">
        <v>0</v>
      </c>
      <c r="AG106" s="1009">
        <v>0</v>
      </c>
      <c r="AH106" s="1009">
        <v>0</v>
      </c>
    </row>
    <row r="107" spans="1:34" s="1710" customFormat="1" ht="30" customHeight="1">
      <c r="A107" s="2021"/>
      <c r="B107" s="991" t="s">
        <v>1534</v>
      </c>
      <c r="C107" s="1009">
        <f>SUM(D107:AH107)</f>
        <v>0</v>
      </c>
      <c r="D107" s="1009">
        <v>0</v>
      </c>
      <c r="E107" s="1009">
        <v>0</v>
      </c>
      <c r="F107" s="1009">
        <v>0</v>
      </c>
      <c r="G107" s="1009">
        <v>0</v>
      </c>
      <c r="H107" s="1009">
        <v>0</v>
      </c>
      <c r="I107" s="1009">
        <v>0</v>
      </c>
      <c r="J107" s="1009">
        <v>0</v>
      </c>
      <c r="K107" s="1009">
        <v>0</v>
      </c>
      <c r="L107" s="1009">
        <v>0</v>
      </c>
      <c r="M107" s="1009">
        <v>0</v>
      </c>
      <c r="N107" s="1009">
        <v>0</v>
      </c>
      <c r="O107" s="1009">
        <v>0</v>
      </c>
      <c r="P107" s="1009">
        <v>0</v>
      </c>
      <c r="Q107" s="1009">
        <v>0</v>
      </c>
      <c r="R107" s="1009">
        <v>0</v>
      </c>
      <c r="S107" s="1009">
        <v>0</v>
      </c>
      <c r="T107" s="1009">
        <v>0</v>
      </c>
      <c r="U107" s="1009">
        <v>0</v>
      </c>
      <c r="V107" s="1009">
        <v>0</v>
      </c>
      <c r="W107" s="1009">
        <v>0</v>
      </c>
      <c r="X107" s="1009">
        <v>0</v>
      </c>
      <c r="Y107" s="1009">
        <v>0</v>
      </c>
      <c r="Z107" s="1009">
        <v>0</v>
      </c>
      <c r="AA107" s="1009">
        <v>0</v>
      </c>
      <c r="AB107" s="1009">
        <v>0</v>
      </c>
      <c r="AC107" s="1009">
        <v>0</v>
      </c>
      <c r="AD107" s="1009">
        <v>0</v>
      </c>
      <c r="AE107" s="1009">
        <v>0</v>
      </c>
      <c r="AF107" s="1009">
        <v>0</v>
      </c>
      <c r="AG107" s="1009">
        <v>0</v>
      </c>
      <c r="AH107" s="1009">
        <v>0</v>
      </c>
    </row>
    <row r="108" spans="1:34" s="1710" customFormat="1" ht="30" customHeight="1">
      <c r="A108" s="2021"/>
      <c r="B108" s="989" t="s">
        <v>1535</v>
      </c>
      <c r="C108" s="1009">
        <f>SUM(D108:AH108)</f>
        <v>0</v>
      </c>
      <c r="D108" s="1009">
        <v>0</v>
      </c>
      <c r="E108" s="1009">
        <v>0</v>
      </c>
      <c r="F108" s="1009">
        <v>0</v>
      </c>
      <c r="G108" s="1009">
        <v>0</v>
      </c>
      <c r="H108" s="1009">
        <v>0</v>
      </c>
      <c r="I108" s="1009">
        <v>0</v>
      </c>
      <c r="J108" s="1009">
        <v>0</v>
      </c>
      <c r="K108" s="1009">
        <v>0</v>
      </c>
      <c r="L108" s="1009">
        <v>0</v>
      </c>
      <c r="M108" s="1009">
        <v>0</v>
      </c>
      <c r="N108" s="1009">
        <v>0</v>
      </c>
      <c r="O108" s="1009">
        <v>0</v>
      </c>
      <c r="P108" s="1009">
        <v>0</v>
      </c>
      <c r="Q108" s="1009">
        <v>0</v>
      </c>
      <c r="R108" s="1009">
        <v>0</v>
      </c>
      <c r="S108" s="1009">
        <v>0</v>
      </c>
      <c r="T108" s="1009">
        <v>0</v>
      </c>
      <c r="U108" s="1009">
        <v>0</v>
      </c>
      <c r="V108" s="1009">
        <v>0</v>
      </c>
      <c r="W108" s="1009">
        <v>0</v>
      </c>
      <c r="X108" s="1009">
        <v>0</v>
      </c>
      <c r="Y108" s="1009">
        <v>0</v>
      </c>
      <c r="Z108" s="1009">
        <v>0</v>
      </c>
      <c r="AA108" s="1009">
        <v>0</v>
      </c>
      <c r="AB108" s="1009">
        <v>0</v>
      </c>
      <c r="AC108" s="1009">
        <v>0</v>
      </c>
      <c r="AD108" s="1009">
        <v>0</v>
      </c>
      <c r="AE108" s="1009">
        <v>0</v>
      </c>
      <c r="AF108" s="1009">
        <v>0</v>
      </c>
      <c r="AG108" s="1009">
        <v>0</v>
      </c>
      <c r="AH108" s="1009">
        <v>0</v>
      </c>
    </row>
    <row r="109" spans="1:34" ht="30" customHeight="1">
      <c r="A109" s="2021"/>
      <c r="B109" s="995" t="s">
        <v>802</v>
      </c>
      <c r="C109" s="1009">
        <f t="shared" si="8"/>
        <v>392.78999999999996</v>
      </c>
      <c r="D109" s="1009">
        <v>299.52</v>
      </c>
      <c r="E109" s="1009">
        <v>93.27</v>
      </c>
      <c r="F109" s="1009"/>
      <c r="G109" s="1009"/>
      <c r="H109" s="1009"/>
      <c r="I109" s="1009"/>
      <c r="J109" s="1009"/>
      <c r="K109" s="1009"/>
      <c r="L109" s="1009"/>
      <c r="M109" s="1009"/>
      <c r="N109" s="1009"/>
      <c r="O109" s="1009"/>
      <c r="P109" s="1009"/>
      <c r="Q109" s="1009"/>
      <c r="R109" s="1009"/>
      <c r="S109" s="1009"/>
      <c r="T109" s="1009"/>
      <c r="U109" s="1009"/>
      <c r="V109" s="1009"/>
      <c r="W109" s="1009"/>
      <c r="X109" s="1009"/>
      <c r="Y109" s="1009">
        <v>0</v>
      </c>
      <c r="Z109" s="1009">
        <v>0</v>
      </c>
      <c r="AA109" s="1009">
        <v>0</v>
      </c>
      <c r="AB109" s="1009">
        <v>0</v>
      </c>
      <c r="AC109" s="1009">
        <v>0</v>
      </c>
      <c r="AD109" s="1009">
        <v>0</v>
      </c>
      <c r="AE109" s="1009">
        <v>0</v>
      </c>
      <c r="AF109" s="1009">
        <v>0</v>
      </c>
      <c r="AG109" s="1009">
        <v>0</v>
      </c>
      <c r="AH109" s="1009">
        <v>0</v>
      </c>
    </row>
    <row r="110" spans="1:34" ht="30" customHeight="1">
      <c r="A110" s="2021"/>
      <c r="B110" s="995" t="s">
        <v>803</v>
      </c>
      <c r="C110" s="1009">
        <f t="shared" si="8"/>
        <v>6910.3099999999986</v>
      </c>
      <c r="D110" s="1009">
        <v>3433.8</v>
      </c>
      <c r="E110" s="1372">
        <v>407.17999999999995</v>
      </c>
      <c r="F110" s="1372">
        <v>34.18</v>
      </c>
      <c r="G110" s="1372">
        <v>1.7200000000000002</v>
      </c>
      <c r="H110" s="1372">
        <v>2227.2299999999996</v>
      </c>
      <c r="I110" s="1372">
        <v>199.53</v>
      </c>
      <c r="J110" s="1372">
        <v>131.26</v>
      </c>
      <c r="K110" s="1372"/>
      <c r="L110" s="1372"/>
      <c r="M110" s="1372">
        <v>308.08999999999997</v>
      </c>
      <c r="N110" s="1372"/>
      <c r="O110" s="1372"/>
      <c r="P110" s="1372"/>
      <c r="Q110" s="1372"/>
      <c r="R110" s="1372">
        <v>166.65</v>
      </c>
      <c r="S110" s="1372"/>
      <c r="T110" s="1372"/>
      <c r="U110" s="1372"/>
      <c r="V110" s="1372"/>
      <c r="W110" s="1372"/>
      <c r="X110" s="1372"/>
      <c r="Y110" s="1009">
        <v>0</v>
      </c>
      <c r="Z110" s="1009">
        <v>0</v>
      </c>
      <c r="AA110" s="1009">
        <v>0</v>
      </c>
      <c r="AB110" s="1009">
        <v>0.67</v>
      </c>
      <c r="AC110" s="1009">
        <v>0</v>
      </c>
      <c r="AD110" s="1009">
        <v>0</v>
      </c>
      <c r="AE110" s="1009">
        <v>0</v>
      </c>
      <c r="AF110" s="1009">
        <v>0</v>
      </c>
      <c r="AG110" s="1009">
        <v>0</v>
      </c>
      <c r="AH110" s="1009">
        <v>0</v>
      </c>
    </row>
    <row r="111" spans="1:34" ht="30" customHeight="1">
      <c r="A111" s="2021"/>
      <c r="B111" s="1011" t="s">
        <v>804</v>
      </c>
      <c r="C111" s="1009">
        <f t="shared" si="8"/>
        <v>282.26</v>
      </c>
      <c r="D111" s="1009"/>
      <c r="E111" s="1009"/>
      <c r="F111" s="1009"/>
      <c r="G111" s="1009"/>
      <c r="H111" s="1009"/>
      <c r="I111" s="1009"/>
      <c r="J111" s="1009"/>
      <c r="K111" s="1009"/>
      <c r="L111" s="1009"/>
      <c r="M111" s="1009"/>
      <c r="N111" s="1009"/>
      <c r="O111" s="1009"/>
      <c r="P111" s="1009"/>
      <c r="Q111" s="1009"/>
      <c r="R111" s="1009"/>
      <c r="S111" s="1009"/>
      <c r="T111" s="1009"/>
      <c r="U111" s="1009"/>
      <c r="V111" s="1009"/>
      <c r="W111" s="1371">
        <v>137.15</v>
      </c>
      <c r="X111" s="1009"/>
      <c r="Y111" s="1009">
        <v>0</v>
      </c>
      <c r="Z111" s="1009">
        <v>0</v>
      </c>
      <c r="AA111" s="1009">
        <v>0</v>
      </c>
      <c r="AB111" s="1009">
        <v>0</v>
      </c>
      <c r="AC111" s="1009">
        <v>0</v>
      </c>
      <c r="AD111" s="1009">
        <v>1.1100000000000001</v>
      </c>
      <c r="AE111" s="1009">
        <v>0</v>
      </c>
      <c r="AF111" s="1009">
        <v>0</v>
      </c>
      <c r="AG111" s="1009">
        <v>144</v>
      </c>
      <c r="AH111" s="1009">
        <v>0</v>
      </c>
    </row>
    <row r="112" spans="1:34" ht="30" customHeight="1">
      <c r="A112" s="2021"/>
      <c r="B112" s="1011" t="s">
        <v>805</v>
      </c>
      <c r="C112" s="1009">
        <f t="shared" si="8"/>
        <v>822.21</v>
      </c>
      <c r="D112" s="1009"/>
      <c r="E112" s="1009"/>
      <c r="F112" s="1009"/>
      <c r="G112" s="1009"/>
      <c r="H112" s="1009"/>
      <c r="I112" s="1009"/>
      <c r="J112" s="1009"/>
      <c r="K112" s="1009"/>
      <c r="L112" s="1009"/>
      <c r="M112" s="1009"/>
      <c r="N112" s="1009"/>
      <c r="O112" s="1009"/>
      <c r="P112" s="1009"/>
      <c r="Q112" s="1009"/>
      <c r="R112" s="1009"/>
      <c r="S112" s="1009"/>
      <c r="T112" s="1009"/>
      <c r="U112" s="1009"/>
      <c r="V112" s="1009"/>
      <c r="W112" s="1009"/>
      <c r="X112" s="1009"/>
      <c r="Y112" s="1009">
        <v>0</v>
      </c>
      <c r="Z112" s="1009">
        <v>0</v>
      </c>
      <c r="AA112" s="1009">
        <v>0</v>
      </c>
      <c r="AB112" s="1009">
        <v>0</v>
      </c>
      <c r="AC112" s="1009">
        <v>0</v>
      </c>
      <c r="AD112" s="1009">
        <v>0</v>
      </c>
      <c r="AE112" s="1009">
        <v>0</v>
      </c>
      <c r="AF112" s="1009">
        <v>0</v>
      </c>
      <c r="AG112" s="1009">
        <v>822.21</v>
      </c>
      <c r="AH112" s="1009">
        <v>0</v>
      </c>
    </row>
    <row r="113" spans="1:34" s="1708" customFormat="1" ht="30" customHeight="1">
      <c r="A113" s="2021"/>
      <c r="B113" s="1011" t="s">
        <v>1536</v>
      </c>
      <c r="C113" s="1009">
        <f t="shared" si="8"/>
        <v>0</v>
      </c>
      <c r="D113" s="1009">
        <v>0</v>
      </c>
      <c r="E113" s="1009">
        <v>0</v>
      </c>
      <c r="F113" s="1009">
        <v>0</v>
      </c>
      <c r="G113" s="1009">
        <v>0</v>
      </c>
      <c r="H113" s="1009">
        <v>0</v>
      </c>
      <c r="I113" s="1009">
        <v>0</v>
      </c>
      <c r="J113" s="1009">
        <v>0</v>
      </c>
      <c r="K113" s="1009">
        <v>0</v>
      </c>
      <c r="L113" s="1009">
        <v>0</v>
      </c>
      <c r="M113" s="1009">
        <v>0</v>
      </c>
      <c r="N113" s="1009">
        <v>0</v>
      </c>
      <c r="O113" s="1009">
        <v>0</v>
      </c>
      <c r="P113" s="1009">
        <v>0</v>
      </c>
      <c r="Q113" s="1009">
        <v>0</v>
      </c>
      <c r="R113" s="1009">
        <v>0</v>
      </c>
      <c r="S113" s="1009">
        <v>0</v>
      </c>
      <c r="T113" s="1009">
        <v>0</v>
      </c>
      <c r="U113" s="1009">
        <v>0</v>
      </c>
      <c r="V113" s="1009">
        <v>0</v>
      </c>
      <c r="W113" s="1009">
        <v>0</v>
      </c>
      <c r="X113" s="1009">
        <v>0</v>
      </c>
      <c r="Y113" s="1009">
        <v>0</v>
      </c>
      <c r="Z113" s="1009">
        <v>0</v>
      </c>
      <c r="AA113" s="1009">
        <v>0</v>
      </c>
      <c r="AB113" s="1009">
        <v>0</v>
      </c>
      <c r="AC113" s="1009">
        <v>0</v>
      </c>
      <c r="AD113" s="1009">
        <v>0</v>
      </c>
      <c r="AE113" s="1009">
        <v>0</v>
      </c>
      <c r="AF113" s="1009">
        <v>0</v>
      </c>
      <c r="AG113" s="1009">
        <v>0</v>
      </c>
      <c r="AH113" s="1009">
        <v>0</v>
      </c>
    </row>
    <row r="114" spans="1:34" ht="30" customHeight="1">
      <c r="A114" s="2021"/>
      <c r="B114" s="995" t="s">
        <v>807</v>
      </c>
      <c r="C114" s="1009">
        <f t="shared" si="8"/>
        <v>0.55000000000000004</v>
      </c>
      <c r="D114" s="1009"/>
      <c r="E114" s="1009"/>
      <c r="F114" s="1009"/>
      <c r="G114" s="1009"/>
      <c r="H114" s="1371"/>
      <c r="I114" s="1009"/>
      <c r="J114" s="1009"/>
      <c r="K114" s="1009"/>
      <c r="L114" s="1009"/>
      <c r="M114" s="1009"/>
      <c r="N114" s="1009"/>
      <c r="O114" s="1009"/>
      <c r="P114" s="1009"/>
      <c r="Q114" s="1009"/>
      <c r="R114" s="1009"/>
      <c r="S114" s="1009"/>
      <c r="T114" s="1009"/>
      <c r="U114" s="1009"/>
      <c r="V114" s="1009"/>
      <c r="W114" s="1009"/>
      <c r="X114" s="1009"/>
      <c r="Y114" s="1009">
        <v>0</v>
      </c>
      <c r="Z114" s="1009">
        <v>0</v>
      </c>
      <c r="AA114" s="1009">
        <v>0</v>
      </c>
      <c r="AB114" s="1009">
        <v>0</v>
      </c>
      <c r="AC114" s="1009">
        <v>0</v>
      </c>
      <c r="AD114" s="1009">
        <v>0</v>
      </c>
      <c r="AE114" s="1009">
        <v>0.55000000000000004</v>
      </c>
      <c r="AF114" s="1009">
        <v>0</v>
      </c>
      <c r="AG114" s="1009">
        <v>0</v>
      </c>
      <c r="AH114" s="1009">
        <v>0</v>
      </c>
    </row>
    <row r="115" spans="1:34" ht="30" customHeight="1">
      <c r="A115" s="2021"/>
      <c r="B115" s="991" t="s">
        <v>808</v>
      </c>
      <c r="C115" s="1009">
        <f t="shared" si="8"/>
        <v>266.61</v>
      </c>
      <c r="D115" s="1009"/>
      <c r="E115" s="1009"/>
      <c r="F115" s="1009"/>
      <c r="G115" s="1009"/>
      <c r="H115" s="1371">
        <v>266.61</v>
      </c>
      <c r="I115" s="1009"/>
      <c r="J115" s="1009"/>
      <c r="K115" s="1009"/>
      <c r="L115" s="1009"/>
      <c r="M115" s="1009"/>
      <c r="N115" s="1009"/>
      <c r="O115" s="1009"/>
      <c r="P115" s="1009"/>
      <c r="Q115" s="1009"/>
      <c r="R115" s="1009"/>
      <c r="S115" s="1009"/>
      <c r="T115" s="1009"/>
      <c r="U115" s="1009"/>
      <c r="V115" s="1009"/>
      <c r="W115" s="1009"/>
      <c r="X115" s="1009"/>
      <c r="Y115" s="1009">
        <v>0</v>
      </c>
      <c r="Z115" s="1009">
        <v>0</v>
      </c>
      <c r="AA115" s="1009">
        <v>0</v>
      </c>
      <c r="AB115" s="1009">
        <v>0</v>
      </c>
      <c r="AC115" s="1009">
        <v>0</v>
      </c>
      <c r="AD115" s="1009">
        <v>0</v>
      </c>
      <c r="AE115" s="1009">
        <v>0</v>
      </c>
      <c r="AF115" s="1009">
        <v>0</v>
      </c>
      <c r="AG115" s="1009">
        <v>0</v>
      </c>
      <c r="AH115" s="1009">
        <v>0</v>
      </c>
    </row>
    <row r="116" spans="1:34" s="1708" customFormat="1" ht="30" customHeight="1">
      <c r="A116" s="2021"/>
      <c r="B116" s="1011" t="s">
        <v>1539</v>
      </c>
      <c r="C116" s="1009">
        <f>SUM(D116:AH116)</f>
        <v>0</v>
      </c>
      <c r="D116" s="1009">
        <v>0</v>
      </c>
      <c r="E116" s="1009">
        <v>0</v>
      </c>
      <c r="F116" s="1009">
        <v>0</v>
      </c>
      <c r="G116" s="1009">
        <v>0</v>
      </c>
      <c r="H116" s="1009">
        <v>0</v>
      </c>
      <c r="I116" s="1009">
        <v>0</v>
      </c>
      <c r="J116" s="1009">
        <v>0</v>
      </c>
      <c r="K116" s="1009">
        <v>0</v>
      </c>
      <c r="L116" s="1009">
        <v>0</v>
      </c>
      <c r="M116" s="1009">
        <v>0</v>
      </c>
      <c r="N116" s="1009">
        <v>0</v>
      </c>
      <c r="O116" s="1009">
        <v>0</v>
      </c>
      <c r="P116" s="1009">
        <v>0</v>
      </c>
      <c r="Q116" s="1009">
        <v>0</v>
      </c>
      <c r="R116" s="1009">
        <v>0</v>
      </c>
      <c r="S116" s="1009">
        <v>0</v>
      </c>
      <c r="T116" s="1009">
        <v>0</v>
      </c>
      <c r="U116" s="1009">
        <v>0</v>
      </c>
      <c r="V116" s="1009">
        <v>0</v>
      </c>
      <c r="W116" s="1009">
        <v>0</v>
      </c>
      <c r="X116" s="1009">
        <v>0</v>
      </c>
      <c r="Y116" s="1009">
        <v>0</v>
      </c>
      <c r="Z116" s="1009">
        <v>0</v>
      </c>
      <c r="AA116" s="1009">
        <v>0</v>
      </c>
      <c r="AB116" s="1009">
        <v>0</v>
      </c>
      <c r="AC116" s="1009">
        <v>0</v>
      </c>
      <c r="AD116" s="1009">
        <v>0</v>
      </c>
      <c r="AE116" s="1009">
        <v>0</v>
      </c>
      <c r="AF116" s="1009">
        <v>0</v>
      </c>
      <c r="AG116" s="1009">
        <v>0</v>
      </c>
      <c r="AH116" s="1009">
        <v>0</v>
      </c>
    </row>
    <row r="117" spans="1:34" ht="30" customHeight="1">
      <c r="A117" s="2021"/>
      <c r="B117" s="1011" t="s">
        <v>822</v>
      </c>
      <c r="C117" s="1009">
        <f t="shared" si="8"/>
        <v>264.52999999999997</v>
      </c>
      <c r="D117" s="1009"/>
      <c r="E117" s="1009"/>
      <c r="F117" s="1009"/>
      <c r="G117" s="1009"/>
      <c r="H117" s="1009"/>
      <c r="I117" s="1009"/>
      <c r="J117" s="1009"/>
      <c r="K117" s="1009"/>
      <c r="L117" s="1009"/>
      <c r="M117" s="1009"/>
      <c r="N117" s="1009"/>
      <c r="O117" s="1009"/>
      <c r="P117" s="1009"/>
      <c r="Q117" s="1009"/>
      <c r="R117" s="1009"/>
      <c r="S117" s="1009"/>
      <c r="T117" s="1009"/>
      <c r="U117" s="1009"/>
      <c r="V117" s="1009"/>
      <c r="W117" s="1009"/>
      <c r="X117" s="1009"/>
      <c r="Y117" s="1009">
        <v>0</v>
      </c>
      <c r="Z117" s="1009">
        <v>0</v>
      </c>
      <c r="AA117" s="1009">
        <v>0</v>
      </c>
      <c r="AB117" s="1009">
        <v>0</v>
      </c>
      <c r="AC117" s="1009">
        <v>0</v>
      </c>
      <c r="AD117" s="1009">
        <v>0</v>
      </c>
      <c r="AE117" s="1009">
        <v>0</v>
      </c>
      <c r="AF117" s="1009">
        <v>0</v>
      </c>
      <c r="AG117" s="1009">
        <v>0</v>
      </c>
      <c r="AH117" s="1009">
        <v>264.52999999999997</v>
      </c>
    </row>
    <row r="118" spans="1:34" ht="19.5" customHeight="1">
      <c r="A118" s="2021"/>
      <c r="B118" s="1249" t="s">
        <v>952</v>
      </c>
      <c r="C118" s="1009">
        <f t="shared" si="8"/>
        <v>1440.02</v>
      </c>
      <c r="D118" s="1009"/>
      <c r="E118" s="1009"/>
      <c r="F118" s="1009"/>
      <c r="G118" s="1009"/>
      <c r="H118" s="1009"/>
      <c r="I118" s="1009"/>
      <c r="J118" s="1009"/>
      <c r="K118" s="1009"/>
      <c r="L118" s="1009"/>
      <c r="M118" s="1009"/>
      <c r="N118" s="1009"/>
      <c r="O118" s="1009"/>
      <c r="P118" s="1009"/>
      <c r="Q118" s="1009"/>
      <c r="R118" s="1009"/>
      <c r="S118" s="1009"/>
      <c r="T118" s="1009"/>
      <c r="U118" s="1009"/>
      <c r="V118" s="1009"/>
      <c r="W118" s="1009"/>
      <c r="X118" s="1009"/>
      <c r="Y118" s="1009">
        <v>0</v>
      </c>
      <c r="Z118" s="1009">
        <v>0</v>
      </c>
      <c r="AA118" s="1009">
        <v>0</v>
      </c>
      <c r="AB118" s="1009">
        <v>0</v>
      </c>
      <c r="AC118" s="1009">
        <v>0</v>
      </c>
      <c r="AD118" s="1009">
        <v>0</v>
      </c>
      <c r="AE118" s="1009">
        <v>0</v>
      </c>
      <c r="AF118" s="1009">
        <v>0</v>
      </c>
      <c r="AG118" s="1009">
        <v>1276.99</v>
      </c>
      <c r="AH118" s="1009">
        <v>163.03</v>
      </c>
    </row>
    <row r="119" spans="1:34" ht="19.5" customHeight="1">
      <c r="A119" s="2391" t="s">
        <v>811</v>
      </c>
      <c r="B119" s="1007" t="s">
        <v>41</v>
      </c>
      <c r="C119" s="1370">
        <f>SUM(C120:C141)</f>
        <v>48593.660000000011</v>
      </c>
      <c r="D119" s="1007">
        <f>SUM('대덕 배수관'!D120:'대덕 배수관'!D141)</f>
        <v>10562.220000000001</v>
      </c>
      <c r="E119" s="1007">
        <f>SUM('대덕 배수관'!E120:'대덕 배수관'!E141)</f>
        <v>1640.3899999999999</v>
      </c>
      <c r="F119" s="1007">
        <f>SUM('대덕 배수관'!F120:'대덕 배수관'!F141)</f>
        <v>814.56999999999994</v>
      </c>
      <c r="G119" s="1007">
        <f>SUM('대덕 배수관'!G120:'대덕 배수관'!G141)</f>
        <v>1401.4999999999995</v>
      </c>
      <c r="H119" s="1007">
        <f>SUM('대덕 배수관'!H120:'대덕 배수관'!H141)</f>
        <v>8753.659999999998</v>
      </c>
      <c r="I119" s="1007">
        <f>SUM('대덕 배수관'!I120:'대덕 배수관'!I141)</f>
        <v>2130.86</v>
      </c>
      <c r="J119" s="1007">
        <f>SUM('대덕 배수관'!J120:'대덕 배수관'!J141)</f>
        <v>216.2</v>
      </c>
      <c r="K119" s="1007">
        <f>SUM('대덕 배수관'!K120:'대덕 배수관'!K141)</f>
        <v>408.53000000000003</v>
      </c>
      <c r="L119" s="1007">
        <f>SUM('대덕 배수관'!L120:'대덕 배수관'!L141)</f>
        <v>343.13</v>
      </c>
      <c r="M119" s="1007">
        <f>SUM('대덕 배수관'!M120:'대덕 배수관'!M141)</f>
        <v>168.70000000000002</v>
      </c>
      <c r="N119" s="1007">
        <f>SUM('대덕 배수관'!N120:'대덕 배수관'!N141)</f>
        <v>383.88000000000005</v>
      </c>
      <c r="O119" s="1007">
        <f>SUM('대덕 배수관'!O120:'대덕 배수관'!O141)</f>
        <v>620.34</v>
      </c>
      <c r="P119" s="1007">
        <f>SUM('대덕 배수관'!P120:'대덕 배수관'!P141)</f>
        <v>1362.8299999999997</v>
      </c>
      <c r="Q119" s="1007">
        <f>SUM('대덕 배수관'!Q120:'대덕 배수관'!Q141)</f>
        <v>447.24</v>
      </c>
      <c r="R119" s="1007">
        <f>SUM('대덕 배수관'!R120:'대덕 배수관'!R141)</f>
        <v>3004.170000000001</v>
      </c>
      <c r="S119" s="1007">
        <f>SUM('대덕 배수관'!S120:'대덕 배수관'!S141)</f>
        <v>643.40999999999985</v>
      </c>
      <c r="T119" s="1007">
        <f>SUM('대덕 배수관'!T120:'대덕 배수관'!T141)</f>
        <v>0</v>
      </c>
      <c r="U119" s="1007">
        <f>SUM('대덕 배수관'!U120:'대덕 배수관'!U141)</f>
        <v>274.20000000000005</v>
      </c>
      <c r="V119" s="1007">
        <f>SUM('대덕 배수관'!V120:'대덕 배수관'!V141)</f>
        <v>753.1</v>
      </c>
      <c r="W119" s="1007">
        <f>SUM('대덕 배수관'!W120:'대덕 배수관'!W141)</f>
        <v>3575.5499999999984</v>
      </c>
      <c r="X119" s="1007">
        <f>SUM('대덕 배수관'!X120:'대덕 배수관'!X141)</f>
        <v>346.82999999999993</v>
      </c>
      <c r="Y119" s="1007">
        <f>SUM('대덕 배수관'!Y120:'대덕 배수관'!Y141)</f>
        <v>1864.38</v>
      </c>
      <c r="Z119" s="1007">
        <f>SUM('대덕 배수관'!Z120:'대덕 배수관'!Z141)</f>
        <v>800</v>
      </c>
      <c r="AA119" s="1007">
        <f>SUM('대덕 배수관'!AA120:'대덕 배수관'!AA141)</f>
        <v>1183.5700000000002</v>
      </c>
      <c r="AB119" s="1007">
        <f>SUM('대덕 배수관'!AB120:'대덕 배수관'!AB141)</f>
        <v>1791.7600000000002</v>
      </c>
      <c r="AC119" s="1007">
        <f>SUM('대덕 배수관'!AC120:'대덕 배수관'!AC141)</f>
        <v>450.65</v>
      </c>
      <c r="AD119" s="1007">
        <f>SUM('대덕 배수관'!AD120:'대덕 배수관'!AD141)</f>
        <v>69.94</v>
      </c>
      <c r="AE119" s="1007">
        <f>SUM('대덕 배수관'!AE120:'대덕 배수관'!AE141)</f>
        <v>1459.11</v>
      </c>
      <c r="AF119" s="1007">
        <f>SUM('대덕 배수관'!AF120:'대덕 배수관'!AF141)</f>
        <v>757.92</v>
      </c>
      <c r="AG119" s="1007">
        <f>SUM('대덕 배수관'!AG120:'대덕 배수관'!AG141)</f>
        <v>2117.0500000000002</v>
      </c>
      <c r="AH119" s="1007">
        <f>SUM('대덕 배수관'!AH120:'대덕 배수관'!AH141)</f>
        <v>247.97</v>
      </c>
    </row>
    <row r="120" spans="1:34" ht="19.5" customHeight="1">
      <c r="A120" s="2391" t="s">
        <v>811</v>
      </c>
      <c r="B120" s="989" t="s">
        <v>951</v>
      </c>
      <c r="C120" s="1009">
        <f t="shared" si="8"/>
        <v>83.31</v>
      </c>
      <c r="D120" s="1009"/>
      <c r="E120" s="1009"/>
      <c r="F120" s="1009"/>
      <c r="G120" s="1009"/>
      <c r="H120" s="1009"/>
      <c r="I120" s="1009"/>
      <c r="J120" s="1009"/>
      <c r="K120" s="1009"/>
      <c r="L120" s="1009"/>
      <c r="M120" s="1009"/>
      <c r="N120" s="1009"/>
      <c r="O120" s="1009"/>
      <c r="P120" s="1009"/>
      <c r="Q120" s="1009"/>
      <c r="R120" s="1009"/>
      <c r="S120" s="1009"/>
      <c r="T120" s="1009"/>
      <c r="U120" s="1009"/>
      <c r="V120" s="1009"/>
      <c r="W120" s="1009"/>
      <c r="X120" s="1009"/>
      <c r="Y120" s="1009">
        <v>0</v>
      </c>
      <c r="Z120" s="1009">
        <v>0</v>
      </c>
      <c r="AA120" s="1009">
        <v>0</v>
      </c>
      <c r="AB120" s="1009">
        <v>0</v>
      </c>
      <c r="AC120" s="1009">
        <v>0</v>
      </c>
      <c r="AD120" s="1009">
        <v>0</v>
      </c>
      <c r="AE120" s="1009">
        <v>0</v>
      </c>
      <c r="AF120" s="1009">
        <v>48</v>
      </c>
      <c r="AG120" s="1009">
        <v>18.850000000000001</v>
      </c>
      <c r="AH120" s="1009">
        <v>16.46</v>
      </c>
    </row>
    <row r="121" spans="1:34" ht="30" customHeight="1">
      <c r="A121" s="2021"/>
      <c r="B121" s="989" t="s">
        <v>796</v>
      </c>
      <c r="C121" s="1009">
        <f t="shared" si="8"/>
        <v>0</v>
      </c>
      <c r="D121" s="1009"/>
      <c r="E121" s="1009"/>
      <c r="F121" s="1009"/>
      <c r="G121" s="1009"/>
      <c r="H121" s="1009"/>
      <c r="I121" s="1009"/>
      <c r="J121" s="1009"/>
      <c r="K121" s="1009"/>
      <c r="L121" s="1009"/>
      <c r="M121" s="1009"/>
      <c r="N121" s="1009"/>
      <c r="O121" s="1009"/>
      <c r="P121" s="1009"/>
      <c r="Q121" s="1009"/>
      <c r="R121" s="1009"/>
      <c r="S121" s="1009"/>
      <c r="T121" s="1009"/>
      <c r="U121" s="1009"/>
      <c r="V121" s="1009"/>
      <c r="W121" s="1009"/>
      <c r="X121" s="1009"/>
      <c r="Y121" s="1009">
        <v>0</v>
      </c>
      <c r="Z121" s="1009">
        <v>0</v>
      </c>
      <c r="AA121" s="1009">
        <v>0</v>
      </c>
      <c r="AB121" s="1009">
        <v>0</v>
      </c>
      <c r="AC121" s="1009">
        <v>0</v>
      </c>
      <c r="AD121" s="1009">
        <v>0</v>
      </c>
      <c r="AE121" s="1009">
        <v>0</v>
      </c>
      <c r="AF121" s="1009">
        <v>0</v>
      </c>
      <c r="AG121" s="1009">
        <v>0</v>
      </c>
      <c r="AH121" s="1009">
        <v>0</v>
      </c>
    </row>
    <row r="122" spans="1:34" ht="30" customHeight="1">
      <c r="A122" s="2021"/>
      <c r="B122" s="989" t="s">
        <v>797</v>
      </c>
      <c r="C122" s="1009">
        <f t="shared" si="8"/>
        <v>4565.46</v>
      </c>
      <c r="D122" s="1009">
        <v>3891.3</v>
      </c>
      <c r="E122" s="1373"/>
      <c r="F122" s="1373"/>
      <c r="G122" s="1373"/>
      <c r="H122" s="1373"/>
      <c r="I122" s="1373"/>
      <c r="J122" s="1373"/>
      <c r="K122" s="1373"/>
      <c r="L122" s="1373">
        <v>122.25</v>
      </c>
      <c r="M122" s="1373"/>
      <c r="N122" s="1373"/>
      <c r="O122" s="1373"/>
      <c r="P122" s="1373"/>
      <c r="Q122" s="1373"/>
      <c r="R122" s="1373"/>
      <c r="S122" s="1373"/>
      <c r="T122" s="1373"/>
      <c r="U122" s="1373"/>
      <c r="V122" s="1373"/>
      <c r="W122" s="1373"/>
      <c r="X122" s="1373"/>
      <c r="Y122" s="1009">
        <v>0.39</v>
      </c>
      <c r="Z122" s="1009">
        <v>154.97</v>
      </c>
      <c r="AA122" s="1009">
        <v>14.17</v>
      </c>
      <c r="AB122" s="1009">
        <v>68.38</v>
      </c>
      <c r="AC122" s="1009">
        <v>0</v>
      </c>
      <c r="AD122" s="1009">
        <v>0</v>
      </c>
      <c r="AE122" s="1009">
        <v>0</v>
      </c>
      <c r="AF122" s="1009">
        <v>0</v>
      </c>
      <c r="AG122" s="1009">
        <v>314</v>
      </c>
      <c r="AH122" s="1009">
        <v>0</v>
      </c>
    </row>
    <row r="123" spans="1:34" ht="30" customHeight="1">
      <c r="A123" s="2021"/>
      <c r="B123" s="989" t="s">
        <v>798</v>
      </c>
      <c r="C123" s="1009">
        <f t="shared" si="8"/>
        <v>0</v>
      </c>
      <c r="D123" s="1009"/>
      <c r="E123" s="1009"/>
      <c r="F123" s="1009"/>
      <c r="G123" s="1009"/>
      <c r="H123" s="1009"/>
      <c r="I123" s="1009"/>
      <c r="J123" s="1009"/>
      <c r="K123" s="1009"/>
      <c r="L123" s="1009"/>
      <c r="M123" s="1009"/>
      <c r="N123" s="1009"/>
      <c r="O123" s="1009"/>
      <c r="P123" s="1009"/>
      <c r="Q123" s="1009"/>
      <c r="R123" s="1009"/>
      <c r="S123" s="1009"/>
      <c r="T123" s="1009"/>
      <c r="U123" s="1009"/>
      <c r="V123" s="1009"/>
      <c r="W123" s="1009"/>
      <c r="X123" s="1009"/>
      <c r="Y123" s="1009">
        <v>0</v>
      </c>
      <c r="Z123" s="1009">
        <v>0</v>
      </c>
      <c r="AA123" s="1009">
        <v>0</v>
      </c>
      <c r="AB123" s="1009">
        <v>0</v>
      </c>
      <c r="AC123" s="1009">
        <v>0</v>
      </c>
      <c r="AD123" s="1009">
        <v>0</v>
      </c>
      <c r="AE123" s="1009">
        <v>0</v>
      </c>
      <c r="AF123" s="1009">
        <v>0</v>
      </c>
      <c r="AG123" s="1009">
        <v>0</v>
      </c>
      <c r="AH123" s="1009">
        <v>0</v>
      </c>
    </row>
    <row r="124" spans="1:34" ht="30" customHeight="1">
      <c r="A124" s="2021"/>
      <c r="B124" s="989" t="s">
        <v>780</v>
      </c>
      <c r="C124" s="1009">
        <f t="shared" si="8"/>
        <v>36027.810000000005</v>
      </c>
      <c r="D124" s="1009">
        <v>5208.18</v>
      </c>
      <c r="E124" s="1372">
        <v>71.379999999999981</v>
      </c>
      <c r="F124" s="1372">
        <v>457.26000000000005</v>
      </c>
      <c r="G124" s="1372">
        <v>1401.4999999999995</v>
      </c>
      <c r="H124" s="1372">
        <v>6003.7099999999982</v>
      </c>
      <c r="I124" s="1372">
        <v>2130.86</v>
      </c>
      <c r="J124" s="1372">
        <v>216.2</v>
      </c>
      <c r="K124" s="1372">
        <v>408.53000000000003</v>
      </c>
      <c r="L124" s="1372">
        <v>220.88000000000002</v>
      </c>
      <c r="M124" s="1372">
        <v>168.70000000000002</v>
      </c>
      <c r="N124" s="1372">
        <v>383.88000000000005</v>
      </c>
      <c r="O124" s="1372">
        <v>620.34</v>
      </c>
      <c r="P124" s="1372">
        <v>1362.8299999999997</v>
      </c>
      <c r="Q124" s="1372">
        <v>447.24</v>
      </c>
      <c r="R124" s="1372">
        <v>2970.8200000000011</v>
      </c>
      <c r="S124" s="1372">
        <v>643.40999999999985</v>
      </c>
      <c r="T124" s="1372"/>
      <c r="U124" s="1372">
        <v>274.20000000000005</v>
      </c>
      <c r="V124" s="1372">
        <v>753.1</v>
      </c>
      <c r="W124" s="1372">
        <v>3575.5499999999984</v>
      </c>
      <c r="X124" s="1372">
        <v>346.82999999999993</v>
      </c>
      <c r="Y124" s="1009">
        <v>1863.99</v>
      </c>
      <c r="Z124" s="1009">
        <v>645.03</v>
      </c>
      <c r="AA124" s="1009">
        <v>1169.4000000000001</v>
      </c>
      <c r="AB124" s="1009">
        <v>1721.88</v>
      </c>
      <c r="AC124" s="1009">
        <v>450.65</v>
      </c>
      <c r="AD124" s="1009">
        <v>69.94</v>
      </c>
      <c r="AE124" s="1009">
        <v>1375.09</v>
      </c>
      <c r="AF124" s="1009">
        <v>709.92</v>
      </c>
      <c r="AG124" s="1009">
        <v>356.51</v>
      </c>
      <c r="AH124" s="1009">
        <v>0</v>
      </c>
    </row>
    <row r="125" spans="1:34" ht="30" customHeight="1">
      <c r="A125" s="2021"/>
      <c r="B125" s="991" t="s">
        <v>781</v>
      </c>
      <c r="C125" s="1009">
        <f t="shared" si="8"/>
        <v>2.65</v>
      </c>
      <c r="D125" s="1009"/>
      <c r="E125" s="1009"/>
      <c r="F125" s="1009"/>
      <c r="G125" s="1009"/>
      <c r="H125" s="1009"/>
      <c r="I125" s="1009"/>
      <c r="J125" s="1009"/>
      <c r="K125" s="1009"/>
      <c r="L125" s="1009"/>
      <c r="M125" s="1009"/>
      <c r="N125" s="1009"/>
      <c r="O125" s="1009"/>
      <c r="P125" s="1009"/>
      <c r="Q125" s="1009"/>
      <c r="R125" s="1009"/>
      <c r="S125" s="1009"/>
      <c r="T125" s="1009"/>
      <c r="U125" s="1009"/>
      <c r="V125" s="1009"/>
      <c r="W125" s="1009"/>
      <c r="X125" s="1009"/>
      <c r="Y125" s="1009">
        <v>0</v>
      </c>
      <c r="Z125" s="1009">
        <v>0</v>
      </c>
      <c r="AA125" s="1009">
        <v>0</v>
      </c>
      <c r="AB125" s="1009">
        <v>0</v>
      </c>
      <c r="AC125" s="1009">
        <v>0</v>
      </c>
      <c r="AD125" s="1009">
        <v>0</v>
      </c>
      <c r="AE125" s="1009">
        <v>0</v>
      </c>
      <c r="AF125" s="1009">
        <v>0</v>
      </c>
      <c r="AG125" s="1009">
        <v>2.65</v>
      </c>
      <c r="AH125" s="1009">
        <v>0</v>
      </c>
    </row>
    <row r="126" spans="1:34" ht="30" customHeight="1">
      <c r="A126" s="2021"/>
      <c r="B126" s="991" t="s">
        <v>786</v>
      </c>
      <c r="C126" s="1009">
        <f t="shared" si="8"/>
        <v>0</v>
      </c>
      <c r="D126" s="1009"/>
      <c r="E126" s="1009"/>
      <c r="F126" s="1009"/>
      <c r="G126" s="1009"/>
      <c r="H126" s="1009"/>
      <c r="I126" s="1009"/>
      <c r="J126" s="1009"/>
      <c r="K126" s="1009"/>
      <c r="L126" s="1009"/>
      <c r="M126" s="1009"/>
      <c r="N126" s="1009"/>
      <c r="O126" s="1009"/>
      <c r="P126" s="1009"/>
      <c r="Q126" s="1009"/>
      <c r="R126" s="1009"/>
      <c r="S126" s="1009"/>
      <c r="T126" s="1009"/>
      <c r="U126" s="1009"/>
      <c r="V126" s="1009"/>
      <c r="W126" s="1009"/>
      <c r="X126" s="1009"/>
      <c r="Y126" s="1009">
        <v>0</v>
      </c>
      <c r="Z126" s="1009">
        <v>0</v>
      </c>
      <c r="AA126" s="1009">
        <v>0</v>
      </c>
      <c r="AB126" s="1009">
        <v>0</v>
      </c>
      <c r="AC126" s="1009">
        <v>0</v>
      </c>
      <c r="AD126" s="1009">
        <v>0</v>
      </c>
      <c r="AE126" s="1009">
        <v>0</v>
      </c>
      <c r="AF126" s="1009">
        <v>0</v>
      </c>
      <c r="AG126" s="1009">
        <v>0</v>
      </c>
      <c r="AH126" s="1009">
        <v>0</v>
      </c>
    </row>
    <row r="127" spans="1:34" ht="30" customHeight="1">
      <c r="A127" s="2021"/>
      <c r="B127" s="991" t="s">
        <v>799</v>
      </c>
      <c r="C127" s="1009">
        <f t="shared" si="8"/>
        <v>163.69</v>
      </c>
      <c r="D127" s="1009"/>
      <c r="E127" s="1623"/>
      <c r="F127" s="1623"/>
      <c r="G127" s="1623"/>
      <c r="H127" s="1371">
        <v>163.69</v>
      </c>
      <c r="I127" s="1623"/>
      <c r="J127" s="1623"/>
      <c r="K127" s="1623"/>
      <c r="L127" s="1623"/>
      <c r="M127" s="1623"/>
      <c r="N127" s="1623"/>
      <c r="O127" s="1623"/>
      <c r="P127" s="1623"/>
      <c r="Q127" s="1623"/>
      <c r="R127" s="1623"/>
      <c r="S127" s="1623"/>
      <c r="T127" s="1623"/>
      <c r="U127" s="1623"/>
      <c r="V127" s="1623"/>
      <c r="W127" s="1623"/>
      <c r="X127" s="1623"/>
      <c r="Y127" s="1009">
        <v>0</v>
      </c>
      <c r="Z127" s="1009">
        <v>0</v>
      </c>
      <c r="AA127" s="1009">
        <v>0</v>
      </c>
      <c r="AB127" s="1009">
        <v>0</v>
      </c>
      <c r="AC127" s="1009">
        <v>0</v>
      </c>
      <c r="AD127" s="1009">
        <v>0</v>
      </c>
      <c r="AE127" s="1009">
        <v>0</v>
      </c>
      <c r="AF127" s="1009">
        <v>0</v>
      </c>
      <c r="AG127" s="1009">
        <v>0</v>
      </c>
      <c r="AH127" s="1009">
        <v>0</v>
      </c>
    </row>
    <row r="128" spans="1:34" ht="30" customHeight="1">
      <c r="A128" s="2021"/>
      <c r="B128" s="991" t="s">
        <v>787</v>
      </c>
      <c r="C128" s="1009">
        <f t="shared" si="8"/>
        <v>2461.5799999999995</v>
      </c>
      <c r="D128" s="1009">
        <v>233.87</v>
      </c>
      <c r="E128" s="1372"/>
      <c r="F128" s="1372"/>
      <c r="G128" s="1372"/>
      <c r="H128" s="1372">
        <v>2227.7099999999996</v>
      </c>
      <c r="I128" s="1372"/>
      <c r="J128" s="1372"/>
      <c r="K128" s="1372"/>
      <c r="L128" s="1372"/>
      <c r="M128" s="1372"/>
      <c r="N128" s="1372"/>
      <c r="O128" s="1372"/>
      <c r="P128" s="1372"/>
      <c r="Q128" s="1372"/>
      <c r="R128" s="1372"/>
      <c r="S128" s="1372"/>
      <c r="T128" s="1372"/>
      <c r="U128" s="1372"/>
      <c r="V128" s="1372"/>
      <c r="W128" s="1372"/>
      <c r="X128" s="1372"/>
      <c r="Y128" s="1009">
        <v>0</v>
      </c>
      <c r="Z128" s="1009">
        <v>0</v>
      </c>
      <c r="AA128" s="1009">
        <v>0</v>
      </c>
      <c r="AB128" s="1009">
        <v>0</v>
      </c>
      <c r="AC128" s="1009">
        <v>0</v>
      </c>
      <c r="AD128" s="1009">
        <v>0</v>
      </c>
      <c r="AE128" s="1009">
        <v>0</v>
      </c>
      <c r="AF128" s="1009">
        <v>0</v>
      </c>
      <c r="AG128" s="1009">
        <v>0</v>
      </c>
      <c r="AH128" s="1009">
        <v>0</v>
      </c>
    </row>
    <row r="129" spans="1:34" ht="30" customHeight="1">
      <c r="A129" s="2021"/>
      <c r="B129" s="991" t="s">
        <v>820</v>
      </c>
      <c r="C129" s="1009">
        <f t="shared" si="8"/>
        <v>0</v>
      </c>
      <c r="D129" s="1009"/>
      <c r="E129" s="1009"/>
      <c r="F129" s="1009"/>
      <c r="G129" s="1009"/>
      <c r="H129" s="1009"/>
      <c r="I129" s="1009"/>
      <c r="J129" s="1009"/>
      <c r="K129" s="1009"/>
      <c r="L129" s="1009"/>
      <c r="M129" s="1009"/>
      <c r="N129" s="1009"/>
      <c r="O129" s="1009"/>
      <c r="P129" s="1009"/>
      <c r="Q129" s="1009"/>
      <c r="R129" s="1009"/>
      <c r="S129" s="1009"/>
      <c r="T129" s="1009"/>
      <c r="U129" s="1009"/>
      <c r="V129" s="1009"/>
      <c r="W129" s="1009"/>
      <c r="X129" s="1009"/>
      <c r="Y129" s="1009">
        <v>0</v>
      </c>
      <c r="Z129" s="1009">
        <v>0</v>
      </c>
      <c r="AA129" s="1009">
        <v>0</v>
      </c>
      <c r="AB129" s="1009">
        <v>0</v>
      </c>
      <c r="AC129" s="1009">
        <v>0</v>
      </c>
      <c r="AD129" s="1009">
        <v>0</v>
      </c>
      <c r="AE129" s="1009">
        <v>0</v>
      </c>
      <c r="AF129" s="1009">
        <v>0</v>
      </c>
      <c r="AG129" s="1009">
        <v>0</v>
      </c>
      <c r="AH129" s="1009">
        <v>0</v>
      </c>
    </row>
    <row r="130" spans="1:34" s="1710" customFormat="1" ht="30" customHeight="1">
      <c r="A130" s="2021"/>
      <c r="B130" s="991" t="s">
        <v>1534</v>
      </c>
      <c r="C130" s="1009">
        <f>SUM(D130:AH130)</f>
        <v>0</v>
      </c>
      <c r="D130" s="1009">
        <v>0</v>
      </c>
      <c r="E130" s="1009">
        <v>0</v>
      </c>
      <c r="F130" s="1009">
        <v>0</v>
      </c>
      <c r="G130" s="1009">
        <v>0</v>
      </c>
      <c r="H130" s="1009">
        <v>0</v>
      </c>
      <c r="I130" s="1009">
        <v>0</v>
      </c>
      <c r="J130" s="1009">
        <v>0</v>
      </c>
      <c r="K130" s="1009">
        <v>0</v>
      </c>
      <c r="L130" s="1009">
        <v>0</v>
      </c>
      <c r="M130" s="1009">
        <v>0</v>
      </c>
      <c r="N130" s="1009">
        <v>0</v>
      </c>
      <c r="O130" s="1009">
        <v>0</v>
      </c>
      <c r="P130" s="1009">
        <v>0</v>
      </c>
      <c r="Q130" s="1009">
        <v>0</v>
      </c>
      <c r="R130" s="1009">
        <v>0</v>
      </c>
      <c r="S130" s="1009">
        <v>0</v>
      </c>
      <c r="T130" s="1009">
        <v>0</v>
      </c>
      <c r="U130" s="1009">
        <v>0</v>
      </c>
      <c r="V130" s="1009">
        <v>0</v>
      </c>
      <c r="W130" s="1009">
        <v>0</v>
      </c>
      <c r="X130" s="1009">
        <v>0</v>
      </c>
      <c r="Y130" s="1009">
        <v>0</v>
      </c>
      <c r="Z130" s="1009">
        <v>0</v>
      </c>
      <c r="AA130" s="1009">
        <v>0</v>
      </c>
      <c r="AB130" s="1009">
        <v>0</v>
      </c>
      <c r="AC130" s="1009">
        <v>0</v>
      </c>
      <c r="AD130" s="1009">
        <v>0</v>
      </c>
      <c r="AE130" s="1009">
        <v>0</v>
      </c>
      <c r="AF130" s="1009">
        <v>0</v>
      </c>
      <c r="AG130" s="1009">
        <v>0</v>
      </c>
      <c r="AH130" s="1009">
        <v>0</v>
      </c>
    </row>
    <row r="131" spans="1:34" s="1710" customFormat="1" ht="30" customHeight="1">
      <c r="A131" s="2021"/>
      <c r="B131" s="989" t="s">
        <v>1535</v>
      </c>
      <c r="C131" s="1009">
        <f>SUM(D131:AH131)</f>
        <v>0</v>
      </c>
      <c r="D131" s="1009">
        <v>0</v>
      </c>
      <c r="E131" s="1009">
        <v>0</v>
      </c>
      <c r="F131" s="1009">
        <v>0</v>
      </c>
      <c r="G131" s="1009">
        <v>0</v>
      </c>
      <c r="H131" s="1009">
        <v>0</v>
      </c>
      <c r="I131" s="1009">
        <v>0</v>
      </c>
      <c r="J131" s="1009">
        <v>0</v>
      </c>
      <c r="K131" s="1009">
        <v>0</v>
      </c>
      <c r="L131" s="1009">
        <v>0</v>
      </c>
      <c r="M131" s="1009">
        <v>0</v>
      </c>
      <c r="N131" s="1009">
        <v>0</v>
      </c>
      <c r="O131" s="1009">
        <v>0</v>
      </c>
      <c r="P131" s="1009">
        <v>0</v>
      </c>
      <c r="Q131" s="1009">
        <v>0</v>
      </c>
      <c r="R131" s="1009">
        <v>0</v>
      </c>
      <c r="S131" s="1009">
        <v>0</v>
      </c>
      <c r="T131" s="1009">
        <v>0</v>
      </c>
      <c r="U131" s="1009">
        <v>0</v>
      </c>
      <c r="V131" s="1009">
        <v>0</v>
      </c>
      <c r="W131" s="1009">
        <v>0</v>
      </c>
      <c r="X131" s="1009">
        <v>0</v>
      </c>
      <c r="Y131" s="1009">
        <v>0</v>
      </c>
      <c r="Z131" s="1009">
        <v>0</v>
      </c>
      <c r="AA131" s="1009">
        <v>0</v>
      </c>
      <c r="AB131" s="1009">
        <v>0</v>
      </c>
      <c r="AC131" s="1009">
        <v>0</v>
      </c>
      <c r="AD131" s="1009">
        <v>0</v>
      </c>
      <c r="AE131" s="1009">
        <v>0</v>
      </c>
      <c r="AF131" s="1009">
        <v>0</v>
      </c>
      <c r="AG131" s="1009">
        <v>0</v>
      </c>
      <c r="AH131" s="1009">
        <v>0</v>
      </c>
    </row>
    <row r="132" spans="1:34" ht="30" customHeight="1">
      <c r="A132" s="2021"/>
      <c r="B132" s="995" t="s">
        <v>802</v>
      </c>
      <c r="C132" s="1009">
        <f t="shared" si="8"/>
        <v>19.260000000000002</v>
      </c>
      <c r="D132" s="1009">
        <v>19.260000000000002</v>
      </c>
      <c r="E132" s="1009"/>
      <c r="F132" s="1009"/>
      <c r="G132" s="1009"/>
      <c r="H132" s="1009"/>
      <c r="I132" s="1009"/>
      <c r="J132" s="1009"/>
      <c r="K132" s="1009"/>
      <c r="L132" s="1009"/>
      <c r="M132" s="1009"/>
      <c r="N132" s="1009"/>
      <c r="O132" s="1009"/>
      <c r="P132" s="1009"/>
      <c r="Q132" s="1009"/>
      <c r="R132" s="1009"/>
      <c r="S132" s="1009"/>
      <c r="T132" s="1009"/>
      <c r="U132" s="1009"/>
      <c r="V132" s="1009"/>
      <c r="W132" s="1009"/>
      <c r="X132" s="1009"/>
      <c r="Y132" s="1009">
        <v>0</v>
      </c>
      <c r="Z132" s="1009">
        <v>0</v>
      </c>
      <c r="AA132" s="1009">
        <v>0</v>
      </c>
      <c r="AB132" s="1009">
        <v>0</v>
      </c>
      <c r="AC132" s="1009">
        <v>0</v>
      </c>
      <c r="AD132" s="1009">
        <v>0</v>
      </c>
      <c r="AE132" s="1009">
        <v>0</v>
      </c>
      <c r="AF132" s="1009">
        <v>0</v>
      </c>
      <c r="AG132" s="1009">
        <v>0</v>
      </c>
      <c r="AH132" s="1009">
        <v>0</v>
      </c>
    </row>
    <row r="133" spans="1:34" ht="30" customHeight="1">
      <c r="A133" s="2021"/>
      <c r="B133" s="995" t="s">
        <v>803</v>
      </c>
      <c r="C133" s="1009">
        <f t="shared" si="8"/>
        <v>3428.3999999999996</v>
      </c>
      <c r="D133" s="1009">
        <v>1209.6099999999999</v>
      </c>
      <c r="E133" s="1372">
        <v>1569.01</v>
      </c>
      <c r="F133" s="1372">
        <v>357.30999999999995</v>
      </c>
      <c r="G133" s="1372"/>
      <c r="H133" s="1372">
        <v>257.62</v>
      </c>
      <c r="I133" s="1372"/>
      <c r="J133" s="1372"/>
      <c r="K133" s="1372"/>
      <c r="L133" s="1372"/>
      <c r="M133" s="1372"/>
      <c r="N133" s="1372"/>
      <c r="O133" s="1372"/>
      <c r="P133" s="1372"/>
      <c r="Q133" s="1372"/>
      <c r="R133" s="1372">
        <v>33.35</v>
      </c>
      <c r="S133" s="1372"/>
      <c r="T133" s="1372"/>
      <c r="U133" s="1372"/>
      <c r="V133" s="1372"/>
      <c r="W133" s="1372"/>
      <c r="X133" s="1372"/>
      <c r="Y133" s="1009">
        <v>0</v>
      </c>
      <c r="Z133" s="1009">
        <v>0</v>
      </c>
      <c r="AA133" s="1009">
        <v>0</v>
      </c>
      <c r="AB133" s="1009">
        <v>1.5</v>
      </c>
      <c r="AC133" s="1009">
        <v>0</v>
      </c>
      <c r="AD133" s="1009">
        <v>0</v>
      </c>
      <c r="AE133" s="1009">
        <v>0</v>
      </c>
      <c r="AF133" s="1009">
        <v>0</v>
      </c>
      <c r="AG133" s="1009">
        <v>0</v>
      </c>
      <c r="AH133" s="1009">
        <v>0</v>
      </c>
    </row>
    <row r="134" spans="1:34" ht="30" customHeight="1">
      <c r="A134" s="2021"/>
      <c r="B134" s="1011" t="s">
        <v>804</v>
      </c>
      <c r="C134" s="1009">
        <f t="shared" si="8"/>
        <v>0</v>
      </c>
      <c r="D134" s="1009"/>
      <c r="E134" s="1009"/>
      <c r="F134" s="1009"/>
      <c r="G134" s="1009"/>
      <c r="H134" s="1009"/>
      <c r="I134" s="1009"/>
      <c r="J134" s="1009"/>
      <c r="K134" s="1009"/>
      <c r="L134" s="1009"/>
      <c r="M134" s="1009"/>
      <c r="N134" s="1009"/>
      <c r="O134" s="1009"/>
      <c r="P134" s="1009"/>
      <c r="Q134" s="1009"/>
      <c r="R134" s="1009"/>
      <c r="S134" s="1009"/>
      <c r="T134" s="1009"/>
      <c r="U134" s="1009"/>
      <c r="V134" s="1009"/>
      <c r="W134" s="1009"/>
      <c r="X134" s="1009"/>
      <c r="Y134" s="1009">
        <v>0</v>
      </c>
      <c r="Z134" s="1009">
        <v>0</v>
      </c>
      <c r="AA134" s="1009">
        <v>0</v>
      </c>
      <c r="AB134" s="1009">
        <v>0</v>
      </c>
      <c r="AC134" s="1009">
        <v>0</v>
      </c>
      <c r="AD134" s="1009">
        <v>0</v>
      </c>
      <c r="AE134" s="1009">
        <v>0</v>
      </c>
      <c r="AF134" s="1009">
        <v>0</v>
      </c>
      <c r="AG134" s="1009">
        <v>0</v>
      </c>
      <c r="AH134" s="1009">
        <v>0</v>
      </c>
    </row>
    <row r="135" spans="1:34" ht="30" customHeight="1">
      <c r="A135" s="2021"/>
      <c r="B135" s="1011" t="s">
        <v>805</v>
      </c>
      <c r="C135" s="1009">
        <f t="shared" si="8"/>
        <v>822.79</v>
      </c>
      <c r="D135" s="1009"/>
      <c r="E135" s="1009"/>
      <c r="F135" s="1009"/>
      <c r="G135" s="1009"/>
      <c r="H135" s="1009"/>
      <c r="I135" s="1009"/>
      <c r="J135" s="1009"/>
      <c r="K135" s="1009"/>
      <c r="L135" s="1009"/>
      <c r="M135" s="1009"/>
      <c r="N135" s="1009"/>
      <c r="O135" s="1009"/>
      <c r="P135" s="1009"/>
      <c r="Q135" s="1009"/>
      <c r="R135" s="1009"/>
      <c r="S135" s="1009"/>
      <c r="T135" s="1009"/>
      <c r="U135" s="1009"/>
      <c r="V135" s="1009"/>
      <c r="W135" s="1009"/>
      <c r="X135" s="1009"/>
      <c r="Y135" s="1009">
        <v>0</v>
      </c>
      <c r="Z135" s="1009">
        <v>0</v>
      </c>
      <c r="AA135" s="1009">
        <v>0</v>
      </c>
      <c r="AB135" s="1009">
        <v>0</v>
      </c>
      <c r="AC135" s="1009">
        <v>0</v>
      </c>
      <c r="AD135" s="1009">
        <v>0</v>
      </c>
      <c r="AE135" s="1009">
        <v>0</v>
      </c>
      <c r="AF135" s="1009">
        <v>0</v>
      </c>
      <c r="AG135" s="1009">
        <v>822.79</v>
      </c>
      <c r="AH135" s="1009">
        <v>0</v>
      </c>
    </row>
    <row r="136" spans="1:34" s="1708" customFormat="1" ht="30" customHeight="1">
      <c r="A136" s="2021"/>
      <c r="B136" s="1011" t="s">
        <v>1536</v>
      </c>
      <c r="C136" s="1009">
        <f t="shared" ref="C136" si="9">SUM(D136:AH136)</f>
        <v>0</v>
      </c>
      <c r="D136" s="1009">
        <v>0</v>
      </c>
      <c r="E136" s="1009">
        <v>0</v>
      </c>
      <c r="F136" s="1009">
        <v>0</v>
      </c>
      <c r="G136" s="1009">
        <v>0</v>
      </c>
      <c r="H136" s="1009">
        <v>0</v>
      </c>
      <c r="I136" s="1009">
        <v>0</v>
      </c>
      <c r="J136" s="1009">
        <v>0</v>
      </c>
      <c r="K136" s="1009">
        <v>0</v>
      </c>
      <c r="L136" s="1009">
        <v>0</v>
      </c>
      <c r="M136" s="1009">
        <v>0</v>
      </c>
      <c r="N136" s="1009">
        <v>0</v>
      </c>
      <c r="O136" s="1009">
        <v>0</v>
      </c>
      <c r="P136" s="1009">
        <v>0</v>
      </c>
      <c r="Q136" s="1009">
        <v>0</v>
      </c>
      <c r="R136" s="1009">
        <v>0</v>
      </c>
      <c r="S136" s="1009">
        <v>0</v>
      </c>
      <c r="T136" s="1009">
        <v>0</v>
      </c>
      <c r="U136" s="1009">
        <v>0</v>
      </c>
      <c r="V136" s="1009">
        <v>0</v>
      </c>
      <c r="W136" s="1009">
        <v>0</v>
      </c>
      <c r="X136" s="1009">
        <v>0</v>
      </c>
      <c r="Y136" s="1009">
        <v>0</v>
      </c>
      <c r="Z136" s="1009">
        <v>0</v>
      </c>
      <c r="AA136" s="1009">
        <v>0</v>
      </c>
      <c r="AB136" s="1009">
        <v>0</v>
      </c>
      <c r="AC136" s="1009">
        <v>0</v>
      </c>
      <c r="AD136" s="1009">
        <v>0</v>
      </c>
      <c r="AE136" s="1009">
        <v>0</v>
      </c>
      <c r="AF136" s="1009">
        <v>0</v>
      </c>
      <c r="AG136" s="1009">
        <v>0</v>
      </c>
      <c r="AH136" s="1009">
        <v>0</v>
      </c>
    </row>
    <row r="137" spans="1:34" ht="30" customHeight="1">
      <c r="A137" s="2021"/>
      <c r="B137" s="995" t="s">
        <v>807</v>
      </c>
      <c r="C137" s="1009">
        <f t="shared" si="8"/>
        <v>84.02</v>
      </c>
      <c r="D137" s="1009"/>
      <c r="E137" s="1009"/>
      <c r="F137" s="1009"/>
      <c r="G137" s="1009"/>
      <c r="H137" s="1009"/>
      <c r="I137" s="1009"/>
      <c r="J137" s="1009"/>
      <c r="K137" s="1009"/>
      <c r="L137" s="1009"/>
      <c r="M137" s="1009"/>
      <c r="N137" s="1009"/>
      <c r="O137" s="1009"/>
      <c r="P137" s="1009"/>
      <c r="Q137" s="1009"/>
      <c r="R137" s="1009"/>
      <c r="S137" s="1009"/>
      <c r="T137" s="1009"/>
      <c r="U137" s="1009"/>
      <c r="V137" s="1009"/>
      <c r="W137" s="1009"/>
      <c r="X137" s="1009"/>
      <c r="Y137" s="1009">
        <v>0</v>
      </c>
      <c r="Z137" s="1009">
        <v>0</v>
      </c>
      <c r="AA137" s="1009">
        <v>0</v>
      </c>
      <c r="AB137" s="1009">
        <v>0</v>
      </c>
      <c r="AC137" s="1009">
        <v>0</v>
      </c>
      <c r="AD137" s="1009">
        <v>0</v>
      </c>
      <c r="AE137" s="1009">
        <v>84.02</v>
      </c>
      <c r="AF137" s="1009">
        <v>0</v>
      </c>
      <c r="AG137" s="1009">
        <v>0</v>
      </c>
      <c r="AH137" s="1009">
        <v>0</v>
      </c>
    </row>
    <row r="138" spans="1:34" ht="30" customHeight="1">
      <c r="A138" s="2021"/>
      <c r="B138" s="991" t="s">
        <v>808</v>
      </c>
      <c r="C138" s="1009">
        <f t="shared" si="8"/>
        <v>100.93</v>
      </c>
      <c r="D138" s="1009"/>
      <c r="E138" s="1009"/>
      <c r="F138" s="1009"/>
      <c r="G138" s="1009"/>
      <c r="H138" s="1009">
        <v>100.93</v>
      </c>
      <c r="I138" s="1009"/>
      <c r="J138" s="1009"/>
      <c r="K138" s="1009"/>
      <c r="L138" s="1009"/>
      <c r="M138" s="1009"/>
      <c r="N138" s="1009"/>
      <c r="O138" s="1009"/>
      <c r="P138" s="1009"/>
      <c r="Q138" s="1009"/>
      <c r="R138" s="1009"/>
      <c r="S138" s="1009"/>
      <c r="T138" s="1009"/>
      <c r="U138" s="1009"/>
      <c r="V138" s="1009"/>
      <c r="W138" s="1009"/>
      <c r="X138" s="1009"/>
      <c r="Y138" s="1009">
        <v>0</v>
      </c>
      <c r="Z138" s="1009">
        <v>0</v>
      </c>
      <c r="AA138" s="1009">
        <v>0</v>
      </c>
      <c r="AB138" s="1009">
        <v>0</v>
      </c>
      <c r="AC138" s="1009">
        <v>0</v>
      </c>
      <c r="AD138" s="1009">
        <v>0</v>
      </c>
      <c r="AE138" s="1009">
        <v>0</v>
      </c>
      <c r="AF138" s="1009">
        <v>0</v>
      </c>
      <c r="AG138" s="1009">
        <v>0</v>
      </c>
      <c r="AH138" s="1009">
        <v>0</v>
      </c>
    </row>
    <row r="139" spans="1:34" s="1708" customFormat="1" ht="30" customHeight="1">
      <c r="A139" s="2021"/>
      <c r="B139" s="1011" t="s">
        <v>1539</v>
      </c>
      <c r="C139" s="1009">
        <f>SUM(D139:AH139)</f>
        <v>0</v>
      </c>
      <c r="D139" s="1009">
        <v>0</v>
      </c>
      <c r="E139" s="1009">
        <v>0</v>
      </c>
      <c r="F139" s="1009">
        <v>0</v>
      </c>
      <c r="G139" s="1009">
        <v>0</v>
      </c>
      <c r="H139" s="1009">
        <v>0</v>
      </c>
      <c r="I139" s="1009">
        <v>0</v>
      </c>
      <c r="J139" s="1009">
        <v>0</v>
      </c>
      <c r="K139" s="1009">
        <v>0</v>
      </c>
      <c r="L139" s="1009">
        <v>0</v>
      </c>
      <c r="M139" s="1009">
        <v>0</v>
      </c>
      <c r="N139" s="1009">
        <v>0</v>
      </c>
      <c r="O139" s="1009">
        <v>0</v>
      </c>
      <c r="P139" s="1009">
        <v>0</v>
      </c>
      <c r="Q139" s="1009">
        <v>0</v>
      </c>
      <c r="R139" s="1009">
        <v>0</v>
      </c>
      <c r="S139" s="1009">
        <v>0</v>
      </c>
      <c r="T139" s="1009">
        <v>0</v>
      </c>
      <c r="U139" s="1009">
        <v>0</v>
      </c>
      <c r="V139" s="1009">
        <v>0</v>
      </c>
      <c r="W139" s="1009">
        <v>0</v>
      </c>
      <c r="X139" s="1009">
        <v>0</v>
      </c>
      <c r="Y139" s="1009">
        <v>0</v>
      </c>
      <c r="Z139" s="1009">
        <v>0</v>
      </c>
      <c r="AA139" s="1009">
        <v>0</v>
      </c>
      <c r="AB139" s="1009">
        <v>0</v>
      </c>
      <c r="AC139" s="1009">
        <v>0</v>
      </c>
      <c r="AD139" s="1009">
        <v>0</v>
      </c>
      <c r="AE139" s="1009">
        <v>0</v>
      </c>
      <c r="AF139" s="1009">
        <v>0</v>
      </c>
      <c r="AG139" s="1009">
        <v>0</v>
      </c>
      <c r="AH139" s="1009">
        <v>0</v>
      </c>
    </row>
    <row r="140" spans="1:34" ht="30" customHeight="1">
      <c r="A140" s="2021"/>
      <c r="B140" s="1011" t="s">
        <v>822</v>
      </c>
      <c r="C140" s="1009">
        <f t="shared" si="8"/>
        <v>0</v>
      </c>
      <c r="D140" s="1009"/>
      <c r="E140" s="1009"/>
      <c r="F140" s="1009"/>
      <c r="G140" s="1009"/>
      <c r="H140" s="1009"/>
      <c r="I140" s="1009"/>
      <c r="J140" s="1009"/>
      <c r="K140" s="1009"/>
      <c r="L140" s="1009"/>
      <c r="M140" s="1009"/>
      <c r="N140" s="1009"/>
      <c r="O140" s="1009"/>
      <c r="P140" s="1009"/>
      <c r="Q140" s="1009"/>
      <c r="R140" s="1009"/>
      <c r="S140" s="1009"/>
      <c r="T140" s="1009"/>
      <c r="U140" s="1009"/>
      <c r="V140" s="1009"/>
      <c r="W140" s="1009"/>
      <c r="X140" s="1009"/>
      <c r="Y140" s="1009">
        <v>0</v>
      </c>
      <c r="Z140" s="1009">
        <v>0</v>
      </c>
      <c r="AA140" s="1009">
        <v>0</v>
      </c>
      <c r="AB140" s="1009">
        <v>0</v>
      </c>
      <c r="AC140" s="1009">
        <v>0</v>
      </c>
      <c r="AD140" s="1009">
        <v>0</v>
      </c>
      <c r="AE140" s="1009">
        <v>0</v>
      </c>
      <c r="AF140" s="1009">
        <v>0</v>
      </c>
      <c r="AG140" s="1009">
        <v>0</v>
      </c>
      <c r="AH140" s="1009">
        <v>0</v>
      </c>
    </row>
    <row r="141" spans="1:34" ht="19.5" customHeight="1">
      <c r="A141" s="2021"/>
      <c r="B141" s="1249" t="s">
        <v>952</v>
      </c>
      <c r="C141" s="1009">
        <f t="shared" si="8"/>
        <v>833.76</v>
      </c>
      <c r="D141" s="1009"/>
      <c r="E141" s="1009"/>
      <c r="F141" s="1009"/>
      <c r="G141" s="1009"/>
      <c r="H141" s="1009"/>
      <c r="I141" s="1009"/>
      <c r="J141" s="1009"/>
      <c r="K141" s="1009"/>
      <c r="L141" s="1009"/>
      <c r="M141" s="1009"/>
      <c r="N141" s="1009"/>
      <c r="O141" s="1009"/>
      <c r="P141" s="1009"/>
      <c r="Q141" s="1009"/>
      <c r="R141" s="1009"/>
      <c r="S141" s="1009"/>
      <c r="T141" s="1009"/>
      <c r="U141" s="1009"/>
      <c r="V141" s="1009"/>
      <c r="W141" s="1009"/>
      <c r="X141" s="1009"/>
      <c r="Y141" s="1009">
        <v>0</v>
      </c>
      <c r="Z141" s="1009">
        <v>0</v>
      </c>
      <c r="AA141" s="1009">
        <v>0</v>
      </c>
      <c r="AB141" s="1009">
        <v>0</v>
      </c>
      <c r="AC141" s="1009">
        <v>0</v>
      </c>
      <c r="AD141" s="1009">
        <v>0</v>
      </c>
      <c r="AE141" s="1009">
        <v>0</v>
      </c>
      <c r="AF141" s="1009">
        <v>0</v>
      </c>
      <c r="AG141" s="1009">
        <v>602.25</v>
      </c>
      <c r="AH141" s="1009">
        <v>231.51</v>
      </c>
    </row>
    <row r="142" spans="1:34" ht="19.5" customHeight="1">
      <c r="A142" s="2391" t="s">
        <v>812</v>
      </c>
      <c r="B142" s="1007" t="s">
        <v>41</v>
      </c>
      <c r="C142" s="1370">
        <f>SUM(C143:C164)</f>
        <v>3679.79</v>
      </c>
      <c r="D142" s="1007">
        <f>SUM('대덕 배수관'!D143:'대덕 배수관'!D164)</f>
        <v>1963.31</v>
      </c>
      <c r="E142" s="1007">
        <f>SUM('대덕 배수관'!E143:'대덕 배수관'!E164)</f>
        <v>0</v>
      </c>
      <c r="F142" s="1007">
        <f>SUM('대덕 배수관'!F143:'대덕 배수관'!F164)</f>
        <v>48.28</v>
      </c>
      <c r="G142" s="1007">
        <f>SUM('대덕 배수관'!G143:'대덕 배수관'!G164)</f>
        <v>10.31</v>
      </c>
      <c r="H142" s="1007">
        <f>SUM('대덕 배수관'!H143:'대덕 배수관'!H164)</f>
        <v>1542.68</v>
      </c>
      <c r="I142" s="1007">
        <f>SUM('대덕 배수관'!I143:'대덕 배수관'!I164)</f>
        <v>0</v>
      </c>
      <c r="J142" s="1007">
        <f>SUM('대덕 배수관'!J143:'대덕 배수관'!J164)</f>
        <v>0</v>
      </c>
      <c r="K142" s="1007">
        <f>SUM('대덕 배수관'!K143:'대덕 배수관'!K164)</f>
        <v>59.510000000000005</v>
      </c>
      <c r="L142" s="1007">
        <f>SUM('대덕 배수관'!L143:'대덕 배수관'!L164)</f>
        <v>0</v>
      </c>
      <c r="M142" s="1007">
        <f>SUM('대덕 배수관'!M143:'대덕 배수관'!M164)</f>
        <v>0</v>
      </c>
      <c r="N142" s="1007">
        <f>SUM('대덕 배수관'!N143:'대덕 배수관'!N164)</f>
        <v>0</v>
      </c>
      <c r="O142" s="1007">
        <f>SUM('대덕 배수관'!O143:'대덕 배수관'!O164)</f>
        <v>0</v>
      </c>
      <c r="P142" s="1007">
        <f>SUM('대덕 배수관'!P143:'대덕 배수관'!P164)</f>
        <v>0</v>
      </c>
      <c r="Q142" s="1007">
        <f>SUM('대덕 배수관'!Q143:'대덕 배수관'!Q164)</f>
        <v>0</v>
      </c>
      <c r="R142" s="1007">
        <f>SUM('대덕 배수관'!R143:'대덕 배수관'!R164)</f>
        <v>0</v>
      </c>
      <c r="S142" s="1007">
        <f>SUM('대덕 배수관'!S143:'대덕 배수관'!S164)</f>
        <v>0</v>
      </c>
      <c r="T142" s="1007">
        <f>SUM('대덕 배수관'!T143:'대덕 배수관'!T164)</f>
        <v>0</v>
      </c>
      <c r="U142" s="1007">
        <f>SUM('대덕 배수관'!U143:'대덕 배수관'!U164)</f>
        <v>0</v>
      </c>
      <c r="V142" s="1007">
        <f>SUM('대덕 배수관'!V143:'대덕 배수관'!V164)</f>
        <v>0</v>
      </c>
      <c r="W142" s="1007">
        <f>SUM('대덕 배수관'!W143:'대덕 배수관'!W164)</f>
        <v>0.2</v>
      </c>
      <c r="X142" s="1007">
        <f>SUM('대덕 배수관'!X143:'대덕 배수관'!X164)</f>
        <v>1.0999999999999999</v>
      </c>
      <c r="Y142" s="1007">
        <f>SUM('대덕 배수관'!Y143:'대덕 배수관'!Y164)</f>
        <v>33.42</v>
      </c>
      <c r="Z142" s="1007">
        <f>SUM('대덕 배수관'!Z143:'대덕 배수관'!Z164)</f>
        <v>2.11</v>
      </c>
      <c r="AA142" s="1007">
        <f>SUM('대덕 배수관'!AA143:'대덕 배수관'!AA164)</f>
        <v>0</v>
      </c>
      <c r="AB142" s="1007">
        <f>SUM('대덕 배수관'!AB143:'대덕 배수관'!AB164)</f>
        <v>12.16</v>
      </c>
      <c r="AC142" s="1007">
        <f>SUM('대덕 배수관'!AC143:'대덕 배수관'!AC164)</f>
        <v>0</v>
      </c>
      <c r="AD142" s="1007">
        <f>SUM('대덕 배수관'!AD143:'대덕 배수관'!AD164)</f>
        <v>0.84</v>
      </c>
      <c r="AE142" s="1007">
        <f>SUM('대덕 배수관'!AE143:'대덕 배수관'!AE164)</f>
        <v>5.87</v>
      </c>
      <c r="AF142" s="1007">
        <f>SUM('대덕 배수관'!AF143:'대덕 배수관'!AF164)</f>
        <v>0</v>
      </c>
      <c r="AG142" s="1007">
        <f>SUM('대덕 배수관'!AG143:'대덕 배수관'!AG164)</f>
        <v>0</v>
      </c>
      <c r="AH142" s="1007">
        <f>SUM('대덕 배수관'!AH143:'대덕 배수관'!AH164)</f>
        <v>0</v>
      </c>
    </row>
    <row r="143" spans="1:34" ht="19.5" customHeight="1">
      <c r="A143" s="2391" t="s">
        <v>812</v>
      </c>
      <c r="B143" s="989" t="s">
        <v>951</v>
      </c>
      <c r="C143" s="1009">
        <f t="shared" si="8"/>
        <v>0</v>
      </c>
      <c r="D143" s="1009"/>
      <c r="E143" s="1009"/>
      <c r="F143" s="1009"/>
      <c r="G143" s="1009"/>
      <c r="H143" s="1009"/>
      <c r="I143" s="1009"/>
      <c r="J143" s="1009"/>
      <c r="K143" s="1009"/>
      <c r="L143" s="1009"/>
      <c r="M143" s="1009"/>
      <c r="N143" s="1009"/>
      <c r="O143" s="1009"/>
      <c r="P143" s="1009"/>
      <c r="Q143" s="1009"/>
      <c r="R143" s="1009"/>
      <c r="S143" s="1009"/>
      <c r="T143" s="1009"/>
      <c r="U143" s="1009"/>
      <c r="V143" s="1009"/>
      <c r="W143" s="1009"/>
      <c r="X143" s="1009"/>
      <c r="Y143" s="1009">
        <v>0</v>
      </c>
      <c r="Z143" s="1009">
        <v>0</v>
      </c>
      <c r="AA143" s="1009">
        <v>0</v>
      </c>
      <c r="AB143" s="1009">
        <v>0</v>
      </c>
      <c r="AC143" s="1009">
        <v>0</v>
      </c>
      <c r="AD143" s="1009">
        <v>0</v>
      </c>
      <c r="AE143" s="1009">
        <v>0</v>
      </c>
      <c r="AF143" s="1009">
        <v>0</v>
      </c>
      <c r="AG143" s="1009">
        <v>0</v>
      </c>
      <c r="AH143" s="1009">
        <v>0</v>
      </c>
    </row>
    <row r="144" spans="1:34" ht="30" customHeight="1">
      <c r="A144" s="2021"/>
      <c r="B144" s="989" t="s">
        <v>796</v>
      </c>
      <c r="C144" s="1009">
        <f t="shared" si="8"/>
        <v>0</v>
      </c>
      <c r="D144" s="1009"/>
      <c r="E144" s="1009"/>
      <c r="F144" s="1009"/>
      <c r="G144" s="1009"/>
      <c r="H144" s="1009"/>
      <c r="I144" s="1009"/>
      <c r="J144" s="1009"/>
      <c r="K144" s="1009"/>
      <c r="L144" s="1009"/>
      <c r="M144" s="1009"/>
      <c r="N144" s="1009"/>
      <c r="O144" s="1009"/>
      <c r="P144" s="1009"/>
      <c r="Q144" s="1009"/>
      <c r="R144" s="1009"/>
      <c r="S144" s="1009"/>
      <c r="T144" s="1009"/>
      <c r="U144" s="1009"/>
      <c r="V144" s="1009"/>
      <c r="W144" s="1009"/>
      <c r="X144" s="1009"/>
      <c r="Y144" s="1009">
        <v>0</v>
      </c>
      <c r="Z144" s="1009">
        <v>0</v>
      </c>
      <c r="AA144" s="1009">
        <v>0</v>
      </c>
      <c r="AB144" s="1009">
        <v>0</v>
      </c>
      <c r="AC144" s="1009">
        <v>0</v>
      </c>
      <c r="AD144" s="1009">
        <v>0</v>
      </c>
      <c r="AE144" s="1009">
        <v>0</v>
      </c>
      <c r="AF144" s="1009">
        <v>0</v>
      </c>
      <c r="AG144" s="1009">
        <v>0</v>
      </c>
      <c r="AH144" s="1009">
        <v>0</v>
      </c>
    </row>
    <row r="145" spans="1:34" ht="30" customHeight="1">
      <c r="A145" s="2021"/>
      <c r="B145" s="989" t="s">
        <v>797</v>
      </c>
      <c r="C145" s="1009">
        <f t="shared" si="8"/>
        <v>308.8</v>
      </c>
      <c r="D145" s="1009">
        <v>308.8</v>
      </c>
      <c r="E145" s="1009"/>
      <c r="F145" s="1009"/>
      <c r="G145" s="1009"/>
      <c r="H145" s="1009"/>
      <c r="I145" s="1009"/>
      <c r="J145" s="1009"/>
      <c r="K145" s="1009"/>
      <c r="L145" s="1009"/>
      <c r="M145" s="1009"/>
      <c r="N145" s="1009"/>
      <c r="O145" s="1009"/>
      <c r="P145" s="1009"/>
      <c r="Q145" s="1009"/>
      <c r="R145" s="1009"/>
      <c r="S145" s="1009"/>
      <c r="T145" s="1009"/>
      <c r="U145" s="1009"/>
      <c r="V145" s="1009"/>
      <c r="W145" s="1009"/>
      <c r="X145" s="1009"/>
      <c r="Y145" s="1009">
        <v>0</v>
      </c>
      <c r="Z145" s="1009">
        <v>0</v>
      </c>
      <c r="AA145" s="1009">
        <v>0</v>
      </c>
      <c r="AB145" s="1009">
        <v>0</v>
      </c>
      <c r="AC145" s="1009">
        <v>0</v>
      </c>
      <c r="AD145" s="1009">
        <v>0</v>
      </c>
      <c r="AE145" s="1009">
        <v>0</v>
      </c>
      <c r="AF145" s="1009">
        <v>0</v>
      </c>
      <c r="AG145" s="1009">
        <v>0</v>
      </c>
      <c r="AH145" s="1009">
        <v>0</v>
      </c>
    </row>
    <row r="146" spans="1:34" ht="30" customHeight="1">
      <c r="A146" s="2021"/>
      <c r="B146" s="989" t="s">
        <v>798</v>
      </c>
      <c r="C146" s="1009">
        <f t="shared" si="8"/>
        <v>314.31</v>
      </c>
      <c r="D146" s="1009">
        <v>314.31</v>
      </c>
      <c r="E146" s="1009"/>
      <c r="F146" s="1009"/>
      <c r="G146" s="1009"/>
      <c r="H146" s="1009"/>
      <c r="I146" s="1009"/>
      <c r="J146" s="1009"/>
      <c r="K146" s="1009"/>
      <c r="L146" s="1009"/>
      <c r="M146" s="1009"/>
      <c r="N146" s="1009"/>
      <c r="O146" s="1009"/>
      <c r="P146" s="1009"/>
      <c r="Q146" s="1009"/>
      <c r="R146" s="1009"/>
      <c r="S146" s="1009"/>
      <c r="T146" s="1009"/>
      <c r="U146" s="1009"/>
      <c r="V146" s="1009"/>
      <c r="W146" s="1009"/>
      <c r="X146" s="1009"/>
      <c r="Y146" s="1009">
        <v>0</v>
      </c>
      <c r="Z146" s="1009">
        <v>0</v>
      </c>
      <c r="AA146" s="1009">
        <v>0</v>
      </c>
      <c r="AB146" s="1009">
        <v>0</v>
      </c>
      <c r="AC146" s="1009">
        <v>0</v>
      </c>
      <c r="AD146" s="1009">
        <v>0</v>
      </c>
      <c r="AE146" s="1009">
        <v>0</v>
      </c>
      <c r="AF146" s="1009">
        <v>0</v>
      </c>
      <c r="AG146" s="1009">
        <v>0</v>
      </c>
      <c r="AH146" s="1009">
        <v>0</v>
      </c>
    </row>
    <row r="147" spans="1:34" ht="30" customHeight="1">
      <c r="A147" s="2021"/>
      <c r="B147" s="989" t="s">
        <v>780</v>
      </c>
      <c r="C147" s="1009">
        <f t="shared" si="8"/>
        <v>2990.94</v>
      </c>
      <c r="D147" s="1009">
        <v>1292.8900000000001</v>
      </c>
      <c r="E147" s="1372"/>
      <c r="F147" s="1372">
        <v>48.28</v>
      </c>
      <c r="G147" s="1372">
        <v>10.31</v>
      </c>
      <c r="H147" s="1372">
        <v>1524.25</v>
      </c>
      <c r="I147" s="1372"/>
      <c r="J147" s="1372"/>
      <c r="K147" s="1372">
        <v>59.510000000000005</v>
      </c>
      <c r="L147" s="1372"/>
      <c r="M147" s="1372"/>
      <c r="N147" s="1372"/>
      <c r="O147" s="1372"/>
      <c r="P147" s="1372"/>
      <c r="Q147" s="1372"/>
      <c r="R147" s="1372"/>
      <c r="S147" s="1372"/>
      <c r="T147" s="1372"/>
      <c r="U147" s="1372"/>
      <c r="V147" s="1372"/>
      <c r="W147" s="1372">
        <v>0.2</v>
      </c>
      <c r="X147" s="1372">
        <v>1.0999999999999999</v>
      </c>
      <c r="Y147" s="1009">
        <v>33.42</v>
      </c>
      <c r="Z147" s="1009">
        <v>2.11</v>
      </c>
      <c r="AA147" s="1009">
        <v>0</v>
      </c>
      <c r="AB147" s="1009">
        <v>12.16</v>
      </c>
      <c r="AC147" s="1009">
        <v>0</v>
      </c>
      <c r="AD147" s="1009">
        <v>0.84</v>
      </c>
      <c r="AE147" s="1009">
        <v>5.87</v>
      </c>
      <c r="AF147" s="1009">
        <v>0</v>
      </c>
      <c r="AG147" s="1009">
        <v>0</v>
      </c>
      <c r="AH147" s="1009">
        <v>0</v>
      </c>
    </row>
    <row r="148" spans="1:34" ht="30" customHeight="1">
      <c r="A148" s="2021"/>
      <c r="B148" s="991" t="s">
        <v>781</v>
      </c>
      <c r="C148" s="1009">
        <f t="shared" si="8"/>
        <v>0</v>
      </c>
      <c r="D148" s="1009"/>
      <c r="E148" s="1009"/>
      <c r="F148" s="1009"/>
      <c r="G148" s="1009"/>
      <c r="H148" s="1009"/>
      <c r="I148" s="1009"/>
      <c r="J148" s="1009"/>
      <c r="K148" s="1009"/>
      <c r="L148" s="1009"/>
      <c r="M148" s="1009"/>
      <c r="N148" s="1009"/>
      <c r="O148" s="1009"/>
      <c r="P148" s="1009"/>
      <c r="Q148" s="1009"/>
      <c r="R148" s="1009"/>
      <c r="S148" s="1009"/>
      <c r="T148" s="1009"/>
      <c r="U148" s="1009"/>
      <c r="V148" s="1009"/>
      <c r="W148" s="1009"/>
      <c r="X148" s="1009"/>
      <c r="Y148" s="1009">
        <v>0</v>
      </c>
      <c r="Z148" s="1009">
        <v>0</v>
      </c>
      <c r="AA148" s="1009">
        <v>0</v>
      </c>
      <c r="AB148" s="1009">
        <v>0</v>
      </c>
      <c r="AC148" s="1009">
        <v>0</v>
      </c>
      <c r="AD148" s="1009">
        <v>0</v>
      </c>
      <c r="AE148" s="1009">
        <v>0</v>
      </c>
      <c r="AF148" s="1009">
        <v>0</v>
      </c>
      <c r="AG148" s="1009">
        <v>0</v>
      </c>
      <c r="AH148" s="1009">
        <v>0</v>
      </c>
    </row>
    <row r="149" spans="1:34" ht="30" customHeight="1">
      <c r="A149" s="2021"/>
      <c r="B149" s="991" t="s">
        <v>786</v>
      </c>
      <c r="C149" s="1009">
        <f t="shared" si="8"/>
        <v>0</v>
      </c>
      <c r="D149" s="1009"/>
      <c r="E149" s="1009"/>
      <c r="F149" s="1009"/>
      <c r="G149" s="1009"/>
      <c r="H149" s="1009"/>
      <c r="I149" s="1009"/>
      <c r="J149" s="1009"/>
      <c r="K149" s="1009"/>
      <c r="L149" s="1009"/>
      <c r="M149" s="1009"/>
      <c r="N149" s="1009"/>
      <c r="O149" s="1009"/>
      <c r="P149" s="1009"/>
      <c r="Q149" s="1009"/>
      <c r="R149" s="1009"/>
      <c r="S149" s="1009"/>
      <c r="T149" s="1009"/>
      <c r="U149" s="1009"/>
      <c r="V149" s="1009"/>
      <c r="W149" s="1009"/>
      <c r="X149" s="1009"/>
      <c r="Y149" s="1009">
        <v>0</v>
      </c>
      <c r="Z149" s="1009">
        <v>0</v>
      </c>
      <c r="AA149" s="1009">
        <v>0</v>
      </c>
      <c r="AB149" s="1009">
        <v>0</v>
      </c>
      <c r="AC149" s="1009">
        <v>0</v>
      </c>
      <c r="AD149" s="1009">
        <v>0</v>
      </c>
      <c r="AE149" s="1009">
        <v>0</v>
      </c>
      <c r="AF149" s="1009">
        <v>0</v>
      </c>
      <c r="AG149" s="1009">
        <v>0</v>
      </c>
      <c r="AH149" s="1009">
        <v>0</v>
      </c>
    </row>
    <row r="150" spans="1:34" ht="30" customHeight="1">
      <c r="A150" s="2021"/>
      <c r="B150" s="991" t="s">
        <v>799</v>
      </c>
      <c r="C150" s="1009">
        <f t="shared" si="8"/>
        <v>0</v>
      </c>
      <c r="D150" s="1009"/>
      <c r="E150" s="1009"/>
      <c r="F150" s="1009"/>
      <c r="G150" s="1009"/>
      <c r="H150" s="1009"/>
      <c r="I150" s="1009"/>
      <c r="J150" s="1009"/>
      <c r="K150" s="1009"/>
      <c r="L150" s="1009"/>
      <c r="M150" s="1009"/>
      <c r="N150" s="1009"/>
      <c r="O150" s="1009"/>
      <c r="P150" s="1009"/>
      <c r="Q150" s="1009"/>
      <c r="R150" s="1009"/>
      <c r="S150" s="1009"/>
      <c r="T150" s="1009"/>
      <c r="U150" s="1009"/>
      <c r="V150" s="1009"/>
      <c r="W150" s="1009"/>
      <c r="X150" s="1009"/>
      <c r="Y150" s="1009">
        <v>0</v>
      </c>
      <c r="Z150" s="1009">
        <v>0</v>
      </c>
      <c r="AA150" s="1009">
        <v>0</v>
      </c>
      <c r="AB150" s="1009">
        <v>0</v>
      </c>
      <c r="AC150" s="1009">
        <v>0</v>
      </c>
      <c r="AD150" s="1009">
        <v>0</v>
      </c>
      <c r="AE150" s="1009">
        <v>0</v>
      </c>
      <c r="AF150" s="1009">
        <v>0</v>
      </c>
      <c r="AG150" s="1009">
        <v>0</v>
      </c>
      <c r="AH150" s="1009">
        <v>0</v>
      </c>
    </row>
    <row r="151" spans="1:34" ht="30" customHeight="1">
      <c r="A151" s="2021"/>
      <c r="B151" s="991" t="s">
        <v>787</v>
      </c>
      <c r="C151" s="1009">
        <f t="shared" si="8"/>
        <v>18.43</v>
      </c>
      <c r="D151" s="1009"/>
      <c r="E151" s="1009"/>
      <c r="F151" s="1009"/>
      <c r="G151" s="1009"/>
      <c r="H151" s="1009">
        <v>18.43</v>
      </c>
      <c r="I151" s="1009"/>
      <c r="J151" s="1009"/>
      <c r="K151" s="1009"/>
      <c r="L151" s="1009"/>
      <c r="M151" s="1009"/>
      <c r="N151" s="1009"/>
      <c r="O151" s="1009"/>
      <c r="P151" s="1009"/>
      <c r="Q151" s="1009"/>
      <c r="R151" s="1009"/>
      <c r="S151" s="1009"/>
      <c r="T151" s="1009"/>
      <c r="U151" s="1009"/>
      <c r="V151" s="1009"/>
      <c r="W151" s="1009"/>
      <c r="X151" s="1009"/>
      <c r="Y151" s="1009">
        <v>0</v>
      </c>
      <c r="Z151" s="1009">
        <v>0</v>
      </c>
      <c r="AA151" s="1009">
        <v>0</v>
      </c>
      <c r="AB151" s="1009">
        <v>0</v>
      </c>
      <c r="AC151" s="1009">
        <v>0</v>
      </c>
      <c r="AD151" s="1009">
        <v>0</v>
      </c>
      <c r="AE151" s="1009">
        <v>0</v>
      </c>
      <c r="AF151" s="1009">
        <v>0</v>
      </c>
      <c r="AG151" s="1009">
        <v>0</v>
      </c>
      <c r="AH151" s="1009">
        <v>0</v>
      </c>
    </row>
    <row r="152" spans="1:34" ht="30" customHeight="1">
      <c r="A152" s="2021"/>
      <c r="B152" s="991" t="s">
        <v>820</v>
      </c>
      <c r="C152" s="1009">
        <f t="shared" si="8"/>
        <v>0</v>
      </c>
      <c r="D152" s="1009"/>
      <c r="E152" s="1009"/>
      <c r="F152" s="1009"/>
      <c r="G152" s="1009"/>
      <c r="H152" s="1009"/>
      <c r="I152" s="1009"/>
      <c r="J152" s="1009"/>
      <c r="K152" s="1009"/>
      <c r="L152" s="1009"/>
      <c r="M152" s="1009"/>
      <c r="N152" s="1009"/>
      <c r="O152" s="1009"/>
      <c r="P152" s="1009"/>
      <c r="Q152" s="1009"/>
      <c r="R152" s="1009"/>
      <c r="S152" s="1009"/>
      <c r="T152" s="1009"/>
      <c r="U152" s="1009"/>
      <c r="V152" s="1009"/>
      <c r="W152" s="1009"/>
      <c r="X152" s="1009"/>
      <c r="Y152" s="1009">
        <v>0</v>
      </c>
      <c r="Z152" s="1009">
        <v>0</v>
      </c>
      <c r="AA152" s="1009">
        <v>0</v>
      </c>
      <c r="AB152" s="1009">
        <v>0</v>
      </c>
      <c r="AC152" s="1009">
        <v>0</v>
      </c>
      <c r="AD152" s="1009">
        <v>0</v>
      </c>
      <c r="AE152" s="1009">
        <v>0</v>
      </c>
      <c r="AF152" s="1009">
        <v>0</v>
      </c>
      <c r="AG152" s="1009">
        <v>0</v>
      </c>
      <c r="AH152" s="1009">
        <v>0</v>
      </c>
    </row>
    <row r="153" spans="1:34" s="1710" customFormat="1" ht="30" customHeight="1">
      <c r="A153" s="2021"/>
      <c r="B153" s="991" t="s">
        <v>1534</v>
      </c>
      <c r="C153" s="1009">
        <f>SUM(D153:AH153)</f>
        <v>0</v>
      </c>
      <c r="D153" s="1009">
        <v>0</v>
      </c>
      <c r="E153" s="1009">
        <v>0</v>
      </c>
      <c r="F153" s="1009">
        <v>0</v>
      </c>
      <c r="G153" s="1009">
        <v>0</v>
      </c>
      <c r="H153" s="1009">
        <v>0</v>
      </c>
      <c r="I153" s="1009">
        <v>0</v>
      </c>
      <c r="J153" s="1009">
        <v>0</v>
      </c>
      <c r="K153" s="1009">
        <v>0</v>
      </c>
      <c r="L153" s="1009">
        <v>0</v>
      </c>
      <c r="M153" s="1009">
        <v>0</v>
      </c>
      <c r="N153" s="1009">
        <v>0</v>
      </c>
      <c r="O153" s="1009">
        <v>0</v>
      </c>
      <c r="P153" s="1009">
        <v>0</v>
      </c>
      <c r="Q153" s="1009">
        <v>0</v>
      </c>
      <c r="R153" s="1009">
        <v>0</v>
      </c>
      <c r="S153" s="1009">
        <v>0</v>
      </c>
      <c r="T153" s="1009">
        <v>0</v>
      </c>
      <c r="U153" s="1009">
        <v>0</v>
      </c>
      <c r="V153" s="1009">
        <v>0</v>
      </c>
      <c r="W153" s="1009">
        <v>0</v>
      </c>
      <c r="X153" s="1009">
        <v>0</v>
      </c>
      <c r="Y153" s="1009">
        <v>0</v>
      </c>
      <c r="Z153" s="1009">
        <v>0</v>
      </c>
      <c r="AA153" s="1009">
        <v>0</v>
      </c>
      <c r="AB153" s="1009">
        <v>0</v>
      </c>
      <c r="AC153" s="1009">
        <v>0</v>
      </c>
      <c r="AD153" s="1009">
        <v>0</v>
      </c>
      <c r="AE153" s="1009">
        <v>0</v>
      </c>
      <c r="AF153" s="1009">
        <v>0</v>
      </c>
      <c r="AG153" s="1009">
        <v>0</v>
      </c>
      <c r="AH153" s="1009">
        <v>0</v>
      </c>
    </row>
    <row r="154" spans="1:34" s="1710" customFormat="1" ht="30" customHeight="1">
      <c r="A154" s="2021"/>
      <c r="B154" s="989" t="s">
        <v>1535</v>
      </c>
      <c r="C154" s="1009">
        <f>SUM(D154:AH154)</f>
        <v>0</v>
      </c>
      <c r="D154" s="1009">
        <v>0</v>
      </c>
      <c r="E154" s="1009">
        <v>0</v>
      </c>
      <c r="F154" s="1009">
        <v>0</v>
      </c>
      <c r="G154" s="1009">
        <v>0</v>
      </c>
      <c r="H154" s="1009">
        <v>0</v>
      </c>
      <c r="I154" s="1009">
        <v>0</v>
      </c>
      <c r="J154" s="1009">
        <v>0</v>
      </c>
      <c r="K154" s="1009">
        <v>0</v>
      </c>
      <c r="L154" s="1009">
        <v>0</v>
      </c>
      <c r="M154" s="1009">
        <v>0</v>
      </c>
      <c r="N154" s="1009">
        <v>0</v>
      </c>
      <c r="O154" s="1009">
        <v>0</v>
      </c>
      <c r="P154" s="1009">
        <v>0</v>
      </c>
      <c r="Q154" s="1009">
        <v>0</v>
      </c>
      <c r="R154" s="1009">
        <v>0</v>
      </c>
      <c r="S154" s="1009">
        <v>0</v>
      </c>
      <c r="T154" s="1009">
        <v>0</v>
      </c>
      <c r="U154" s="1009">
        <v>0</v>
      </c>
      <c r="V154" s="1009">
        <v>0</v>
      </c>
      <c r="W154" s="1009">
        <v>0</v>
      </c>
      <c r="X154" s="1009">
        <v>0</v>
      </c>
      <c r="Y154" s="1009">
        <v>0</v>
      </c>
      <c r="Z154" s="1009">
        <v>0</v>
      </c>
      <c r="AA154" s="1009">
        <v>0</v>
      </c>
      <c r="AB154" s="1009">
        <v>0</v>
      </c>
      <c r="AC154" s="1009">
        <v>0</v>
      </c>
      <c r="AD154" s="1009">
        <v>0</v>
      </c>
      <c r="AE154" s="1009">
        <v>0</v>
      </c>
      <c r="AF154" s="1009">
        <v>0</v>
      </c>
      <c r="AG154" s="1009">
        <v>0</v>
      </c>
      <c r="AH154" s="1009">
        <v>0</v>
      </c>
    </row>
    <row r="155" spans="1:34" ht="30" customHeight="1">
      <c r="A155" s="2021"/>
      <c r="B155" s="995" t="s">
        <v>802</v>
      </c>
      <c r="C155" s="1009">
        <f t="shared" si="8"/>
        <v>0</v>
      </c>
      <c r="D155" s="1009"/>
      <c r="E155" s="1009"/>
      <c r="F155" s="1009"/>
      <c r="G155" s="1009"/>
      <c r="H155" s="1009"/>
      <c r="I155" s="1009"/>
      <c r="J155" s="1009"/>
      <c r="K155" s="1009"/>
      <c r="L155" s="1009"/>
      <c r="M155" s="1009"/>
      <c r="N155" s="1009"/>
      <c r="O155" s="1009"/>
      <c r="P155" s="1009"/>
      <c r="Q155" s="1009"/>
      <c r="R155" s="1009"/>
      <c r="S155" s="1009"/>
      <c r="T155" s="1009"/>
      <c r="U155" s="1009"/>
      <c r="V155" s="1009"/>
      <c r="W155" s="1009"/>
      <c r="X155" s="1009"/>
      <c r="Y155" s="1009">
        <v>0</v>
      </c>
      <c r="Z155" s="1009">
        <v>0</v>
      </c>
      <c r="AA155" s="1009">
        <v>0</v>
      </c>
      <c r="AB155" s="1009">
        <v>0</v>
      </c>
      <c r="AC155" s="1009">
        <v>0</v>
      </c>
      <c r="AD155" s="1009">
        <v>0</v>
      </c>
      <c r="AE155" s="1009">
        <v>0</v>
      </c>
      <c r="AF155" s="1009">
        <v>0</v>
      </c>
      <c r="AG155" s="1009">
        <v>0</v>
      </c>
      <c r="AH155" s="1009">
        <v>0</v>
      </c>
    </row>
    <row r="156" spans="1:34" ht="31.2" customHeight="1">
      <c r="A156" s="2021"/>
      <c r="B156" s="995" t="s">
        <v>803</v>
      </c>
      <c r="C156" s="1009">
        <f t="shared" si="8"/>
        <v>47.31</v>
      </c>
      <c r="D156" s="1009">
        <v>47.31</v>
      </c>
      <c r="E156" s="1009"/>
      <c r="F156" s="1009"/>
      <c r="G156" s="1009"/>
      <c r="H156" s="1009"/>
      <c r="I156" s="1009"/>
      <c r="J156" s="1009"/>
      <c r="K156" s="1009"/>
      <c r="L156" s="1009"/>
      <c r="M156" s="1009"/>
      <c r="N156" s="1009"/>
      <c r="O156" s="1009"/>
      <c r="P156" s="1009"/>
      <c r="Q156" s="1009"/>
      <c r="R156" s="1009"/>
      <c r="S156" s="1009"/>
      <c r="T156" s="1009"/>
      <c r="U156" s="1009"/>
      <c r="V156" s="1009"/>
      <c r="W156" s="1009"/>
      <c r="X156" s="1009"/>
      <c r="Y156" s="1009">
        <v>0</v>
      </c>
      <c r="Z156" s="1009">
        <v>0</v>
      </c>
      <c r="AA156" s="1009">
        <v>0</v>
      </c>
      <c r="AB156" s="1009">
        <v>0</v>
      </c>
      <c r="AC156" s="1009">
        <v>0</v>
      </c>
      <c r="AD156" s="1009">
        <v>0</v>
      </c>
      <c r="AE156" s="1009">
        <v>0</v>
      </c>
      <c r="AF156" s="1009">
        <v>0</v>
      </c>
      <c r="AG156" s="1009">
        <v>0</v>
      </c>
      <c r="AH156" s="1009">
        <v>0</v>
      </c>
    </row>
    <row r="157" spans="1:34" ht="30" customHeight="1">
      <c r="A157" s="2021"/>
      <c r="B157" s="1011" t="s">
        <v>804</v>
      </c>
      <c r="C157" s="1009">
        <f t="shared" si="8"/>
        <v>0</v>
      </c>
      <c r="D157" s="1009"/>
      <c r="E157" s="1009"/>
      <c r="F157" s="1009"/>
      <c r="G157" s="1009"/>
      <c r="H157" s="1009"/>
      <c r="I157" s="1009"/>
      <c r="J157" s="1009"/>
      <c r="K157" s="1009"/>
      <c r="L157" s="1009"/>
      <c r="M157" s="1009"/>
      <c r="N157" s="1009"/>
      <c r="O157" s="1009"/>
      <c r="P157" s="1009"/>
      <c r="Q157" s="1009"/>
      <c r="R157" s="1009"/>
      <c r="S157" s="1009"/>
      <c r="T157" s="1009"/>
      <c r="U157" s="1009"/>
      <c r="V157" s="1009"/>
      <c r="W157" s="1009"/>
      <c r="X157" s="1009"/>
      <c r="Y157" s="1009">
        <v>0</v>
      </c>
      <c r="Z157" s="1009">
        <v>0</v>
      </c>
      <c r="AA157" s="1009">
        <v>0</v>
      </c>
      <c r="AB157" s="1009">
        <v>0</v>
      </c>
      <c r="AC157" s="1009">
        <v>0</v>
      </c>
      <c r="AD157" s="1009">
        <v>0</v>
      </c>
      <c r="AE157" s="1009">
        <v>0</v>
      </c>
      <c r="AF157" s="1009">
        <v>0</v>
      </c>
      <c r="AG157" s="1009">
        <v>0</v>
      </c>
      <c r="AH157" s="1009">
        <v>0</v>
      </c>
    </row>
    <row r="158" spans="1:34" ht="30" customHeight="1">
      <c r="A158" s="2021"/>
      <c r="B158" s="1011" t="s">
        <v>805</v>
      </c>
      <c r="C158" s="1009">
        <f t="shared" si="8"/>
        <v>0</v>
      </c>
      <c r="D158" s="1009"/>
      <c r="E158" s="1009"/>
      <c r="F158" s="1009"/>
      <c r="G158" s="1009"/>
      <c r="H158" s="1009"/>
      <c r="I158" s="1009"/>
      <c r="J158" s="1009"/>
      <c r="K158" s="1009"/>
      <c r="L158" s="1009"/>
      <c r="M158" s="1009"/>
      <c r="N158" s="1009"/>
      <c r="O158" s="1009"/>
      <c r="P158" s="1009"/>
      <c r="Q158" s="1009"/>
      <c r="R158" s="1009"/>
      <c r="S158" s="1009"/>
      <c r="T158" s="1009"/>
      <c r="U158" s="1009"/>
      <c r="V158" s="1009"/>
      <c r="W158" s="1009"/>
      <c r="X158" s="1009"/>
      <c r="Y158" s="1009">
        <v>0</v>
      </c>
      <c r="Z158" s="1009">
        <v>0</v>
      </c>
      <c r="AA158" s="1009">
        <v>0</v>
      </c>
      <c r="AB158" s="1009">
        <v>0</v>
      </c>
      <c r="AC158" s="1009">
        <v>0</v>
      </c>
      <c r="AD158" s="1009">
        <v>0</v>
      </c>
      <c r="AE158" s="1009">
        <v>0</v>
      </c>
      <c r="AF158" s="1009">
        <v>0</v>
      </c>
      <c r="AG158" s="1009">
        <v>0</v>
      </c>
      <c r="AH158" s="1009">
        <v>0</v>
      </c>
    </row>
    <row r="159" spans="1:34" s="1708" customFormat="1" ht="30" customHeight="1">
      <c r="A159" s="2021"/>
      <c r="B159" s="1011" t="s">
        <v>1536</v>
      </c>
      <c r="C159" s="1009">
        <f t="shared" si="8"/>
        <v>0</v>
      </c>
      <c r="D159" s="1009">
        <v>0</v>
      </c>
      <c r="E159" s="1009">
        <v>0</v>
      </c>
      <c r="F159" s="1009">
        <v>0</v>
      </c>
      <c r="G159" s="1009">
        <v>0</v>
      </c>
      <c r="H159" s="1009">
        <v>0</v>
      </c>
      <c r="I159" s="1009">
        <v>0</v>
      </c>
      <c r="J159" s="1009">
        <v>0</v>
      </c>
      <c r="K159" s="1009">
        <v>0</v>
      </c>
      <c r="L159" s="1009">
        <v>0</v>
      </c>
      <c r="M159" s="1009">
        <v>0</v>
      </c>
      <c r="N159" s="1009">
        <v>0</v>
      </c>
      <c r="O159" s="1009">
        <v>0</v>
      </c>
      <c r="P159" s="1009">
        <v>0</v>
      </c>
      <c r="Q159" s="1009">
        <v>0</v>
      </c>
      <c r="R159" s="1009">
        <v>0</v>
      </c>
      <c r="S159" s="1009">
        <v>0</v>
      </c>
      <c r="T159" s="1009">
        <v>0</v>
      </c>
      <c r="U159" s="1009">
        <v>0</v>
      </c>
      <c r="V159" s="1009">
        <v>0</v>
      </c>
      <c r="W159" s="1009">
        <v>0</v>
      </c>
      <c r="X159" s="1009">
        <v>0</v>
      </c>
      <c r="Y159" s="1009">
        <v>0</v>
      </c>
      <c r="Z159" s="1009">
        <v>0</v>
      </c>
      <c r="AA159" s="1009">
        <v>0</v>
      </c>
      <c r="AB159" s="1009">
        <v>0</v>
      </c>
      <c r="AC159" s="1009">
        <v>0</v>
      </c>
      <c r="AD159" s="1009">
        <v>0</v>
      </c>
      <c r="AE159" s="1009">
        <v>0</v>
      </c>
      <c r="AF159" s="1009">
        <v>0</v>
      </c>
      <c r="AG159" s="1009">
        <v>0</v>
      </c>
      <c r="AH159" s="1009">
        <v>0</v>
      </c>
    </row>
    <row r="160" spans="1:34" ht="30" customHeight="1">
      <c r="A160" s="2021"/>
      <c r="B160" s="995" t="s">
        <v>807</v>
      </c>
      <c r="C160" s="1009">
        <f t="shared" si="8"/>
        <v>0</v>
      </c>
      <c r="D160" s="1009"/>
      <c r="E160" s="1009"/>
      <c r="F160" s="1009"/>
      <c r="G160" s="1009"/>
      <c r="H160" s="1009"/>
      <c r="I160" s="1009"/>
      <c r="J160" s="1009"/>
      <c r="K160" s="1009"/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09"/>
      <c r="Y160" s="1009">
        <v>0</v>
      </c>
      <c r="Z160" s="1009">
        <v>0</v>
      </c>
      <c r="AA160" s="1009">
        <v>0</v>
      </c>
      <c r="AB160" s="1009">
        <v>0</v>
      </c>
      <c r="AC160" s="1009">
        <v>0</v>
      </c>
      <c r="AD160" s="1009">
        <v>0</v>
      </c>
      <c r="AE160" s="1009">
        <v>0</v>
      </c>
      <c r="AF160" s="1009">
        <v>0</v>
      </c>
      <c r="AG160" s="1009">
        <v>0</v>
      </c>
      <c r="AH160" s="1009">
        <v>0</v>
      </c>
    </row>
    <row r="161" spans="1:34" ht="30" customHeight="1">
      <c r="A161" s="2021"/>
      <c r="B161" s="991" t="s">
        <v>808</v>
      </c>
      <c r="C161" s="1009">
        <f t="shared" si="8"/>
        <v>0</v>
      </c>
      <c r="D161" s="1009"/>
      <c r="E161" s="1009"/>
      <c r="F161" s="1009"/>
      <c r="G161" s="1009"/>
      <c r="H161" s="1009"/>
      <c r="I161" s="1009"/>
      <c r="J161" s="1009"/>
      <c r="K161" s="1009"/>
      <c r="L161" s="1009"/>
      <c r="M161" s="1009"/>
      <c r="N161" s="1009"/>
      <c r="O161" s="1009"/>
      <c r="P161" s="1009"/>
      <c r="Q161" s="1009"/>
      <c r="R161" s="1009"/>
      <c r="S161" s="1009"/>
      <c r="T161" s="1009"/>
      <c r="U161" s="1009"/>
      <c r="V161" s="1009"/>
      <c r="W161" s="1009"/>
      <c r="X161" s="1009"/>
      <c r="Y161" s="1009">
        <v>0</v>
      </c>
      <c r="Z161" s="1009">
        <v>0</v>
      </c>
      <c r="AA161" s="1009">
        <v>0</v>
      </c>
      <c r="AB161" s="1009">
        <v>0</v>
      </c>
      <c r="AC161" s="1009">
        <v>0</v>
      </c>
      <c r="AD161" s="1009">
        <v>0</v>
      </c>
      <c r="AE161" s="1009">
        <v>0</v>
      </c>
      <c r="AF161" s="1009">
        <v>0</v>
      </c>
      <c r="AG161" s="1009">
        <v>0</v>
      </c>
      <c r="AH161" s="1009">
        <v>0</v>
      </c>
    </row>
    <row r="162" spans="1:34" s="1708" customFormat="1" ht="30" customHeight="1">
      <c r="A162" s="2021"/>
      <c r="B162" s="1011" t="s">
        <v>1539</v>
      </c>
      <c r="C162" s="1009">
        <f>SUM(D162:AH162)</f>
        <v>0</v>
      </c>
      <c r="D162" s="1009">
        <v>0</v>
      </c>
      <c r="E162" s="1009">
        <v>0</v>
      </c>
      <c r="F162" s="1009">
        <v>0</v>
      </c>
      <c r="G162" s="1009">
        <v>0</v>
      </c>
      <c r="H162" s="1009">
        <v>0</v>
      </c>
      <c r="I162" s="1009">
        <v>0</v>
      </c>
      <c r="J162" s="1009">
        <v>0</v>
      </c>
      <c r="K162" s="1009">
        <v>0</v>
      </c>
      <c r="L162" s="1009">
        <v>0</v>
      </c>
      <c r="M162" s="1009">
        <v>0</v>
      </c>
      <c r="N162" s="1009">
        <v>0</v>
      </c>
      <c r="O162" s="1009">
        <v>0</v>
      </c>
      <c r="P162" s="1009">
        <v>0</v>
      </c>
      <c r="Q162" s="1009">
        <v>0</v>
      </c>
      <c r="R162" s="1009">
        <v>0</v>
      </c>
      <c r="S162" s="1009">
        <v>0</v>
      </c>
      <c r="T162" s="1009">
        <v>0</v>
      </c>
      <c r="U162" s="1009">
        <v>0</v>
      </c>
      <c r="V162" s="1009">
        <v>0</v>
      </c>
      <c r="W162" s="1009">
        <v>0</v>
      </c>
      <c r="X162" s="1009">
        <v>0</v>
      </c>
      <c r="Y162" s="1009">
        <v>0</v>
      </c>
      <c r="Z162" s="1009">
        <v>0</v>
      </c>
      <c r="AA162" s="1009">
        <v>0</v>
      </c>
      <c r="AB162" s="1009">
        <v>0</v>
      </c>
      <c r="AC162" s="1009">
        <v>0</v>
      </c>
      <c r="AD162" s="1009">
        <v>0</v>
      </c>
      <c r="AE162" s="1009">
        <v>0</v>
      </c>
      <c r="AF162" s="1009">
        <v>0</v>
      </c>
      <c r="AG162" s="1009">
        <v>0</v>
      </c>
      <c r="AH162" s="1009">
        <v>0</v>
      </c>
    </row>
    <row r="163" spans="1:34" ht="30" customHeight="1">
      <c r="A163" s="2021"/>
      <c r="B163" s="1011" t="s">
        <v>822</v>
      </c>
      <c r="C163" s="1009">
        <f t="shared" si="8"/>
        <v>0</v>
      </c>
      <c r="D163" s="1009"/>
      <c r="E163" s="1009"/>
      <c r="F163" s="1009"/>
      <c r="G163" s="1009"/>
      <c r="H163" s="1009"/>
      <c r="I163" s="1009"/>
      <c r="J163" s="1009"/>
      <c r="K163" s="1009"/>
      <c r="L163" s="1009"/>
      <c r="M163" s="1009"/>
      <c r="N163" s="1009"/>
      <c r="O163" s="1009"/>
      <c r="P163" s="1009"/>
      <c r="Q163" s="1009"/>
      <c r="R163" s="1009"/>
      <c r="S163" s="1009"/>
      <c r="T163" s="1009"/>
      <c r="U163" s="1009"/>
      <c r="V163" s="1009"/>
      <c r="W163" s="1009"/>
      <c r="X163" s="1009"/>
      <c r="Y163" s="1009">
        <v>0</v>
      </c>
      <c r="Z163" s="1009">
        <v>0</v>
      </c>
      <c r="AA163" s="1009">
        <v>0</v>
      </c>
      <c r="AB163" s="1009">
        <v>0</v>
      </c>
      <c r="AC163" s="1009">
        <v>0</v>
      </c>
      <c r="AD163" s="1009">
        <v>0</v>
      </c>
      <c r="AE163" s="1009">
        <v>0</v>
      </c>
      <c r="AF163" s="1009">
        <v>0</v>
      </c>
      <c r="AG163" s="1009">
        <v>0</v>
      </c>
      <c r="AH163" s="1009">
        <v>0</v>
      </c>
    </row>
    <row r="164" spans="1:34" ht="19.5" customHeight="1">
      <c r="A164" s="2021"/>
      <c r="B164" s="1249" t="s">
        <v>952</v>
      </c>
      <c r="C164" s="1009">
        <f t="shared" si="8"/>
        <v>0</v>
      </c>
      <c r="D164" s="1009"/>
      <c r="E164" s="1009"/>
      <c r="F164" s="1009"/>
      <c r="G164" s="1009"/>
      <c r="H164" s="1009"/>
      <c r="I164" s="1009"/>
      <c r="J164" s="1009"/>
      <c r="K164" s="1009"/>
      <c r="L164" s="1009"/>
      <c r="M164" s="1009"/>
      <c r="N164" s="1009"/>
      <c r="O164" s="1009"/>
      <c r="P164" s="1009"/>
      <c r="Q164" s="1009"/>
      <c r="R164" s="1009"/>
      <c r="S164" s="1009"/>
      <c r="T164" s="1009"/>
      <c r="U164" s="1009"/>
      <c r="V164" s="1009"/>
      <c r="W164" s="1009"/>
      <c r="X164" s="1009"/>
      <c r="Y164" s="1009">
        <v>0</v>
      </c>
      <c r="Z164" s="1009">
        <v>0</v>
      </c>
      <c r="AA164" s="1009">
        <v>0</v>
      </c>
      <c r="AB164" s="1009">
        <v>0</v>
      </c>
      <c r="AC164" s="1009">
        <v>0</v>
      </c>
      <c r="AD164" s="1009">
        <v>0</v>
      </c>
      <c r="AE164" s="1009">
        <v>0</v>
      </c>
      <c r="AF164" s="1009">
        <v>0</v>
      </c>
      <c r="AG164" s="1009">
        <v>0</v>
      </c>
      <c r="AH164" s="1009">
        <v>0</v>
      </c>
    </row>
    <row r="165" spans="1:34" ht="19.5" customHeight="1">
      <c r="A165" s="2391" t="s">
        <v>813</v>
      </c>
      <c r="B165" s="1007" t="s">
        <v>41</v>
      </c>
      <c r="C165" s="1370">
        <f>SUM(C166:C187)</f>
        <v>41015.210000000006</v>
      </c>
      <c r="D165" s="1007">
        <f>SUM('대덕 배수관'!D166:'대덕 배수관'!D187)</f>
        <v>19372.22</v>
      </c>
      <c r="E165" s="1007">
        <f>SUM('대덕 배수관'!E166:'대덕 배수관'!E187)</f>
        <v>570.44999999999993</v>
      </c>
      <c r="F165" s="1007">
        <f>SUM('대덕 배수관'!F166:'대덕 배수관'!F187)</f>
        <v>3238.5599999999995</v>
      </c>
      <c r="G165" s="1007">
        <f>SUM('대덕 배수관'!G166:'대덕 배수관'!G187)</f>
        <v>685.7</v>
      </c>
      <c r="H165" s="1007">
        <f>SUM('대덕 배수관'!H166:'대덕 배수관'!H187)</f>
        <v>5431.96</v>
      </c>
      <c r="I165" s="1007">
        <f>SUM('대덕 배수관'!I166:'대덕 배수관'!I187)</f>
        <v>1856.9299999999992</v>
      </c>
      <c r="J165" s="1007">
        <f>SUM('대덕 배수관'!J166:'대덕 배수관'!J187)</f>
        <v>313.5</v>
      </c>
      <c r="K165" s="1007">
        <f>SUM('대덕 배수관'!K166:'대덕 배수관'!K187)</f>
        <v>0</v>
      </c>
      <c r="L165" s="1007">
        <f>SUM('대덕 배수관'!L166:'대덕 배수관'!L187)</f>
        <v>0</v>
      </c>
      <c r="M165" s="1007">
        <f>SUM('대덕 배수관'!M166:'대덕 배수관'!M187)</f>
        <v>134.61999999999998</v>
      </c>
      <c r="N165" s="1007">
        <f>SUM('대덕 배수관'!N166:'대덕 배수관'!N187)</f>
        <v>1537.21</v>
      </c>
      <c r="O165" s="1007">
        <f>SUM('대덕 배수관'!O166:'대덕 배수관'!O187)</f>
        <v>1.22</v>
      </c>
      <c r="P165" s="1007">
        <f>SUM('대덕 배수관'!P166:'대덕 배수관'!P187)</f>
        <v>0</v>
      </c>
      <c r="Q165" s="1007">
        <f>SUM('대덕 배수관'!Q166:'대덕 배수관'!Q187)</f>
        <v>0</v>
      </c>
      <c r="R165" s="1007">
        <f>SUM('대덕 배수관'!R166:'대덕 배수관'!R187)</f>
        <v>398.54</v>
      </c>
      <c r="S165" s="1007">
        <f>SUM('대덕 배수관'!S166:'대덕 배수관'!S187)</f>
        <v>982.31999999999994</v>
      </c>
      <c r="T165" s="1007">
        <f>SUM('대덕 배수관'!T166:'대덕 배수관'!T187)</f>
        <v>69.11999999999999</v>
      </c>
      <c r="U165" s="1007">
        <f>SUM('대덕 배수관'!U166:'대덕 배수관'!U187)</f>
        <v>7.9200000000000008</v>
      </c>
      <c r="V165" s="1007">
        <f>SUM('대덕 배수관'!V166:'대덕 배수관'!V187)</f>
        <v>547.94999999999993</v>
      </c>
      <c r="W165" s="1007">
        <f>SUM('대덕 배수관'!W166:'대덕 배수관'!W187)</f>
        <v>142.83999999999997</v>
      </c>
      <c r="X165" s="1007">
        <f>SUM('대덕 배수관'!X166:'대덕 배수관'!X187)</f>
        <v>62.98</v>
      </c>
      <c r="Y165" s="1007">
        <f>SUM('대덕 배수관'!Y166:'대덕 배수관'!Y187)</f>
        <v>242.64</v>
      </c>
      <c r="Z165" s="1007">
        <f>SUM('대덕 배수관'!Z166:'대덕 배수관'!Z187)</f>
        <v>1075.2</v>
      </c>
      <c r="AA165" s="1007">
        <f>SUM('대덕 배수관'!AA166:'대덕 배수관'!AA187)</f>
        <v>5.39</v>
      </c>
      <c r="AB165" s="1007">
        <f>SUM('대덕 배수관'!AB166:'대덕 배수관'!AB187)</f>
        <v>946.36</v>
      </c>
      <c r="AC165" s="1007">
        <f>SUM('대덕 배수관'!AC166:'대덕 배수관'!AC187)</f>
        <v>168.13</v>
      </c>
      <c r="AD165" s="1007">
        <f>SUM('대덕 배수관'!AD166:'대덕 배수관'!AD187)</f>
        <v>59.98</v>
      </c>
      <c r="AE165" s="1007">
        <f>SUM('대덕 배수관'!AE166:'대덕 배수관'!AE187)</f>
        <v>311.46999999999997</v>
      </c>
      <c r="AF165" s="1007">
        <f>SUM('대덕 배수관'!AF166:'대덕 배수관'!AF187)</f>
        <v>1601.97</v>
      </c>
      <c r="AG165" s="1007">
        <f>SUM('대덕 배수관'!AG166:'대덕 배수관'!AG187)</f>
        <v>542.65</v>
      </c>
      <c r="AH165" s="1007">
        <f>SUM('대덕 배수관'!AH166:'대덕 배수관'!AH187)</f>
        <v>707.38</v>
      </c>
    </row>
    <row r="166" spans="1:34" ht="19.5" customHeight="1">
      <c r="A166" s="2391" t="s">
        <v>813</v>
      </c>
      <c r="B166" s="989" t="s">
        <v>951</v>
      </c>
      <c r="C166" s="1009">
        <f t="shared" si="8"/>
        <v>710.97</v>
      </c>
      <c r="D166" s="1009"/>
      <c r="E166" s="1009"/>
      <c r="F166" s="1009"/>
      <c r="G166" s="1009"/>
      <c r="H166" s="1009"/>
      <c r="I166" s="1009"/>
      <c r="J166" s="1009"/>
      <c r="K166" s="1009"/>
      <c r="L166" s="1009"/>
      <c r="M166" s="1009"/>
      <c r="N166" s="1009"/>
      <c r="O166" s="1009"/>
      <c r="P166" s="1009"/>
      <c r="Q166" s="1009"/>
      <c r="R166" s="1009"/>
      <c r="S166" s="1009"/>
      <c r="T166" s="1009"/>
      <c r="U166" s="1009"/>
      <c r="V166" s="1009"/>
      <c r="W166" s="1009"/>
      <c r="X166" s="1009"/>
      <c r="Y166" s="1009">
        <v>0</v>
      </c>
      <c r="Z166" s="1009">
        <v>0</v>
      </c>
      <c r="AA166" s="1009">
        <v>0</v>
      </c>
      <c r="AB166" s="1009">
        <v>0</v>
      </c>
      <c r="AC166" s="1009">
        <v>0</v>
      </c>
      <c r="AD166" s="1009">
        <v>0</v>
      </c>
      <c r="AE166" s="1009">
        <v>0</v>
      </c>
      <c r="AF166" s="1009">
        <v>0</v>
      </c>
      <c r="AG166" s="1009">
        <v>4.1399999999999997</v>
      </c>
      <c r="AH166" s="1009">
        <v>706.83</v>
      </c>
    </row>
    <row r="167" spans="1:34" ht="30" customHeight="1">
      <c r="A167" s="2021"/>
      <c r="B167" s="989" t="s">
        <v>796</v>
      </c>
      <c r="C167" s="1009">
        <f t="shared" si="8"/>
        <v>0</v>
      </c>
      <c r="D167" s="1009"/>
      <c r="E167" s="1009"/>
      <c r="F167" s="1009"/>
      <c r="G167" s="1009"/>
      <c r="H167" s="1009"/>
      <c r="I167" s="1009"/>
      <c r="J167" s="1009"/>
      <c r="K167" s="1009"/>
      <c r="L167" s="1009"/>
      <c r="M167" s="1009"/>
      <c r="N167" s="1009"/>
      <c r="O167" s="1009"/>
      <c r="P167" s="1009"/>
      <c r="Q167" s="1009"/>
      <c r="R167" s="1009"/>
      <c r="S167" s="1009"/>
      <c r="T167" s="1009"/>
      <c r="U167" s="1009"/>
      <c r="V167" s="1009"/>
      <c r="W167" s="1009"/>
      <c r="X167" s="1009"/>
      <c r="Y167" s="1009">
        <v>0</v>
      </c>
      <c r="Z167" s="1009">
        <v>0</v>
      </c>
      <c r="AA167" s="1009">
        <v>0</v>
      </c>
      <c r="AB167" s="1009">
        <v>0</v>
      </c>
      <c r="AC167" s="1009">
        <v>0</v>
      </c>
      <c r="AD167" s="1009">
        <v>0</v>
      </c>
      <c r="AE167" s="1009">
        <v>0</v>
      </c>
      <c r="AF167" s="1009">
        <v>0</v>
      </c>
      <c r="AG167" s="1009">
        <v>0</v>
      </c>
      <c r="AH167" s="1009">
        <v>0</v>
      </c>
    </row>
    <row r="168" spans="1:34" ht="30" customHeight="1">
      <c r="A168" s="2021"/>
      <c r="B168" s="989" t="s">
        <v>797</v>
      </c>
      <c r="C168" s="1009">
        <f t="shared" si="8"/>
        <v>1352.8000000000002</v>
      </c>
      <c r="D168" s="1009">
        <v>751.82</v>
      </c>
      <c r="E168" s="1372"/>
      <c r="F168" s="1372"/>
      <c r="G168" s="1372"/>
      <c r="H168" s="1372"/>
      <c r="I168" s="1372"/>
      <c r="J168" s="1372"/>
      <c r="K168" s="1372"/>
      <c r="L168" s="1372"/>
      <c r="M168" s="1372"/>
      <c r="N168" s="1372"/>
      <c r="O168" s="1372"/>
      <c r="P168" s="1372"/>
      <c r="Q168" s="1372"/>
      <c r="R168" s="1372"/>
      <c r="S168" s="1372"/>
      <c r="T168" s="1372">
        <v>0.27</v>
      </c>
      <c r="U168" s="1372"/>
      <c r="V168" s="1372"/>
      <c r="W168" s="1372"/>
      <c r="X168" s="1372"/>
      <c r="Y168" s="1009">
        <v>0</v>
      </c>
      <c r="Z168" s="1009">
        <v>6.74</v>
      </c>
      <c r="AA168" s="1009">
        <v>0</v>
      </c>
      <c r="AB168" s="1009">
        <v>0</v>
      </c>
      <c r="AC168" s="1009">
        <v>0</v>
      </c>
      <c r="AD168" s="1009">
        <v>0</v>
      </c>
      <c r="AE168" s="1009">
        <v>308.32</v>
      </c>
      <c r="AF168" s="1009">
        <v>0</v>
      </c>
      <c r="AG168" s="1009">
        <v>285.64999999999998</v>
      </c>
      <c r="AH168" s="1009">
        <v>0</v>
      </c>
    </row>
    <row r="169" spans="1:34" ht="30" customHeight="1">
      <c r="A169" s="2021"/>
      <c r="B169" s="989" t="s">
        <v>798</v>
      </c>
      <c r="C169" s="1009">
        <f t="shared" si="8"/>
        <v>882.47</v>
      </c>
      <c r="D169" s="1009">
        <v>882.47</v>
      </c>
      <c r="E169" s="1009"/>
      <c r="F169" s="1009"/>
      <c r="G169" s="1009"/>
      <c r="H169" s="1009"/>
      <c r="I169" s="1009"/>
      <c r="J169" s="1009"/>
      <c r="K169" s="1009"/>
      <c r="L169" s="1009"/>
      <c r="M169" s="1009"/>
      <c r="N169" s="1009"/>
      <c r="O169" s="1009"/>
      <c r="P169" s="1009"/>
      <c r="Q169" s="1009"/>
      <c r="R169" s="1009"/>
      <c r="S169" s="1009"/>
      <c r="T169" s="1009"/>
      <c r="U169" s="1009"/>
      <c r="V169" s="1009"/>
      <c r="W169" s="1009"/>
      <c r="X169" s="1009"/>
      <c r="Y169" s="1009">
        <v>0</v>
      </c>
      <c r="Z169" s="1009">
        <v>0</v>
      </c>
      <c r="AA169" s="1009">
        <v>0</v>
      </c>
      <c r="AB169" s="1009">
        <v>0</v>
      </c>
      <c r="AC169" s="1009">
        <v>0</v>
      </c>
      <c r="AD169" s="1009">
        <v>0</v>
      </c>
      <c r="AE169" s="1009">
        <v>0</v>
      </c>
      <c r="AF169" s="1009">
        <v>0</v>
      </c>
      <c r="AG169" s="1009">
        <v>0</v>
      </c>
      <c r="AH169" s="1009">
        <v>0</v>
      </c>
    </row>
    <row r="170" spans="1:34" ht="30" customHeight="1">
      <c r="A170" s="2021"/>
      <c r="B170" s="989" t="s">
        <v>780</v>
      </c>
      <c r="C170" s="1009">
        <f t="shared" si="8"/>
        <v>36630.270000000004</v>
      </c>
      <c r="D170" s="1009">
        <v>17577.79</v>
      </c>
      <c r="E170" s="1372">
        <v>570.44999999999993</v>
      </c>
      <c r="F170" s="1372">
        <v>3238.5599999999995</v>
      </c>
      <c r="G170" s="1372">
        <v>685.7</v>
      </c>
      <c r="H170" s="1372">
        <v>4184.3900000000003</v>
      </c>
      <c r="I170" s="1372">
        <v>1856.9299999999992</v>
      </c>
      <c r="J170" s="1372">
        <v>313.5</v>
      </c>
      <c r="K170" s="1372"/>
      <c r="L170" s="1372"/>
      <c r="M170" s="1372">
        <v>134.61999999999998</v>
      </c>
      <c r="N170" s="1372">
        <v>1537.21</v>
      </c>
      <c r="O170" s="1372">
        <v>1.22</v>
      </c>
      <c r="P170" s="1372"/>
      <c r="Q170" s="1372"/>
      <c r="R170" s="1372">
        <v>398.54</v>
      </c>
      <c r="S170" s="1372">
        <v>982.31999999999994</v>
      </c>
      <c r="T170" s="1372">
        <v>68.849999999999994</v>
      </c>
      <c r="U170" s="1372">
        <v>7.9200000000000008</v>
      </c>
      <c r="V170" s="1372">
        <v>547.94999999999993</v>
      </c>
      <c r="W170" s="1372">
        <v>142.83999999999997</v>
      </c>
      <c r="X170" s="1372">
        <v>62.98</v>
      </c>
      <c r="Y170" s="1009">
        <v>242.64</v>
      </c>
      <c r="Z170" s="1009">
        <v>1068.46</v>
      </c>
      <c r="AA170" s="1009">
        <v>5.39</v>
      </c>
      <c r="AB170" s="1009">
        <v>946.36</v>
      </c>
      <c r="AC170" s="1009">
        <v>168.13</v>
      </c>
      <c r="AD170" s="1009">
        <v>59.98</v>
      </c>
      <c r="AE170" s="1009">
        <v>2.71</v>
      </c>
      <c r="AF170" s="1009">
        <v>1571.97</v>
      </c>
      <c r="AG170" s="1009">
        <v>252.86</v>
      </c>
      <c r="AH170" s="1009">
        <v>0</v>
      </c>
    </row>
    <row r="171" spans="1:34" ht="30" customHeight="1">
      <c r="A171" s="2021"/>
      <c r="B171" s="991" t="s">
        <v>781</v>
      </c>
      <c r="C171" s="1009">
        <f t="shared" si="8"/>
        <v>0.82</v>
      </c>
      <c r="D171" s="1009">
        <v>0.82</v>
      </c>
      <c r="E171" s="1009"/>
      <c r="F171" s="1009"/>
      <c r="G171" s="1009"/>
      <c r="H171" s="1009"/>
      <c r="I171" s="1009"/>
      <c r="J171" s="1009"/>
      <c r="K171" s="1009"/>
      <c r="L171" s="1009"/>
      <c r="M171" s="1009"/>
      <c r="N171" s="1009"/>
      <c r="O171" s="1009"/>
      <c r="P171" s="1009"/>
      <c r="Q171" s="1009"/>
      <c r="R171" s="1009"/>
      <c r="S171" s="1009"/>
      <c r="T171" s="1009"/>
      <c r="U171" s="1009"/>
      <c r="V171" s="1009"/>
      <c r="W171" s="1009"/>
      <c r="X171" s="1009"/>
      <c r="Y171" s="1009">
        <v>0</v>
      </c>
      <c r="Z171" s="1009">
        <v>0</v>
      </c>
      <c r="AA171" s="1009">
        <v>0</v>
      </c>
      <c r="AB171" s="1009">
        <v>0</v>
      </c>
      <c r="AC171" s="1009">
        <v>0</v>
      </c>
      <c r="AD171" s="1009">
        <v>0</v>
      </c>
      <c r="AE171" s="1009">
        <v>0</v>
      </c>
      <c r="AF171" s="1009">
        <v>0</v>
      </c>
      <c r="AG171" s="1009">
        <v>0</v>
      </c>
      <c r="AH171" s="1009">
        <v>0</v>
      </c>
    </row>
    <row r="172" spans="1:34" ht="30" customHeight="1">
      <c r="A172" s="2021"/>
      <c r="B172" s="991" t="s">
        <v>786</v>
      </c>
      <c r="C172" s="1009">
        <f t="shared" si="8"/>
        <v>0</v>
      </c>
      <c r="D172" s="1009"/>
      <c r="E172" s="1009"/>
      <c r="F172" s="1009"/>
      <c r="G172" s="1009"/>
      <c r="H172" s="1009"/>
      <c r="I172" s="1009"/>
      <c r="J172" s="1009"/>
      <c r="K172" s="1009"/>
      <c r="L172" s="1009"/>
      <c r="M172" s="1009"/>
      <c r="N172" s="1009"/>
      <c r="O172" s="1009"/>
      <c r="P172" s="1009"/>
      <c r="Q172" s="1009"/>
      <c r="R172" s="1009"/>
      <c r="S172" s="1009"/>
      <c r="T172" s="1009"/>
      <c r="U172" s="1009"/>
      <c r="V172" s="1009"/>
      <c r="W172" s="1009"/>
      <c r="X172" s="1009"/>
      <c r="Y172" s="1009">
        <v>0</v>
      </c>
      <c r="Z172" s="1009">
        <v>0</v>
      </c>
      <c r="AA172" s="1009">
        <v>0</v>
      </c>
      <c r="AB172" s="1009">
        <v>0</v>
      </c>
      <c r="AC172" s="1009">
        <v>0</v>
      </c>
      <c r="AD172" s="1009">
        <v>0</v>
      </c>
      <c r="AE172" s="1009">
        <v>0</v>
      </c>
      <c r="AF172" s="1009">
        <v>0</v>
      </c>
      <c r="AG172" s="1009">
        <v>0</v>
      </c>
      <c r="AH172" s="1009">
        <v>0</v>
      </c>
    </row>
    <row r="173" spans="1:34" ht="30" customHeight="1">
      <c r="A173" s="2021"/>
      <c r="B173" s="991" t="s">
        <v>799</v>
      </c>
      <c r="C173" s="1009">
        <f t="shared" si="8"/>
        <v>0</v>
      </c>
      <c r="D173" s="1009"/>
      <c r="E173" s="1009"/>
      <c r="F173" s="1009"/>
      <c r="G173" s="1009"/>
      <c r="H173" s="1009"/>
      <c r="I173" s="1009"/>
      <c r="J173" s="1009"/>
      <c r="K173" s="1009"/>
      <c r="L173" s="1009"/>
      <c r="M173" s="1009"/>
      <c r="N173" s="1009"/>
      <c r="O173" s="1009"/>
      <c r="P173" s="1009"/>
      <c r="Q173" s="1009"/>
      <c r="R173" s="1009"/>
      <c r="S173" s="1009"/>
      <c r="T173" s="1009"/>
      <c r="U173" s="1009"/>
      <c r="V173" s="1009"/>
      <c r="W173" s="1009"/>
      <c r="X173" s="1009"/>
      <c r="Y173" s="1009">
        <v>0</v>
      </c>
      <c r="Z173" s="1009">
        <v>0</v>
      </c>
      <c r="AA173" s="1009">
        <v>0</v>
      </c>
      <c r="AB173" s="1009">
        <v>0</v>
      </c>
      <c r="AC173" s="1009">
        <v>0</v>
      </c>
      <c r="AD173" s="1009">
        <v>0</v>
      </c>
      <c r="AE173" s="1009">
        <v>0</v>
      </c>
      <c r="AF173" s="1009">
        <v>0</v>
      </c>
      <c r="AG173" s="1009">
        <v>0</v>
      </c>
      <c r="AH173" s="1009">
        <v>0</v>
      </c>
    </row>
    <row r="174" spans="1:34" ht="30" customHeight="1">
      <c r="A174" s="2021"/>
      <c r="B174" s="991" t="s">
        <v>787</v>
      </c>
      <c r="C174" s="1009">
        <f t="shared" si="8"/>
        <v>1247.5699999999997</v>
      </c>
      <c r="D174" s="1009"/>
      <c r="E174" s="1372"/>
      <c r="F174" s="1372"/>
      <c r="G174" s="1372"/>
      <c r="H174" s="1372">
        <v>1247.5699999999997</v>
      </c>
      <c r="I174" s="1372"/>
      <c r="J174" s="1372"/>
      <c r="K174" s="1372"/>
      <c r="L174" s="1372"/>
      <c r="M174" s="1372"/>
      <c r="N174" s="1372"/>
      <c r="O174" s="1372"/>
      <c r="P174" s="1372"/>
      <c r="Q174" s="1372"/>
      <c r="R174" s="1372"/>
      <c r="S174" s="1372"/>
      <c r="T174" s="1372"/>
      <c r="U174" s="1372"/>
      <c r="V174" s="1372"/>
      <c r="W174" s="1372"/>
      <c r="X174" s="1372"/>
      <c r="Y174" s="1009">
        <v>0</v>
      </c>
      <c r="Z174" s="1009">
        <v>0</v>
      </c>
      <c r="AA174" s="1009">
        <v>0</v>
      </c>
      <c r="AB174" s="1009">
        <v>0</v>
      </c>
      <c r="AC174" s="1009">
        <v>0</v>
      </c>
      <c r="AD174" s="1009">
        <v>0</v>
      </c>
      <c r="AE174" s="1009">
        <v>0</v>
      </c>
      <c r="AF174" s="1009">
        <v>0</v>
      </c>
      <c r="AG174" s="1009">
        <v>0</v>
      </c>
      <c r="AH174" s="1009">
        <v>0</v>
      </c>
    </row>
    <row r="175" spans="1:34" ht="30" customHeight="1">
      <c r="A175" s="2021"/>
      <c r="B175" s="991" t="s">
        <v>820</v>
      </c>
      <c r="C175" s="1009">
        <f t="shared" si="8"/>
        <v>0</v>
      </c>
      <c r="D175" s="1009"/>
      <c r="E175" s="1009"/>
      <c r="F175" s="1009"/>
      <c r="G175" s="1009"/>
      <c r="H175" s="1009"/>
      <c r="I175" s="1009"/>
      <c r="J175" s="1009"/>
      <c r="K175" s="1009"/>
      <c r="L175" s="1009"/>
      <c r="M175" s="1009"/>
      <c r="N175" s="1009"/>
      <c r="O175" s="1009"/>
      <c r="P175" s="1009"/>
      <c r="Q175" s="1009"/>
      <c r="R175" s="1009"/>
      <c r="S175" s="1009"/>
      <c r="T175" s="1009"/>
      <c r="U175" s="1009"/>
      <c r="V175" s="1009"/>
      <c r="W175" s="1009"/>
      <c r="X175" s="1009"/>
      <c r="Y175" s="1009">
        <v>0</v>
      </c>
      <c r="Z175" s="1009">
        <v>0</v>
      </c>
      <c r="AA175" s="1009">
        <v>0</v>
      </c>
      <c r="AB175" s="1009">
        <v>0</v>
      </c>
      <c r="AC175" s="1009">
        <v>0</v>
      </c>
      <c r="AD175" s="1009">
        <v>0</v>
      </c>
      <c r="AE175" s="1009">
        <v>0</v>
      </c>
      <c r="AF175" s="1009">
        <v>0</v>
      </c>
      <c r="AG175" s="1009">
        <v>0</v>
      </c>
      <c r="AH175" s="1009">
        <v>0</v>
      </c>
    </row>
    <row r="176" spans="1:34" s="1710" customFormat="1" ht="30" customHeight="1">
      <c r="A176" s="2021"/>
      <c r="B176" s="991" t="s">
        <v>1534</v>
      </c>
      <c r="C176" s="1009">
        <f>SUM(D176:AH176)</f>
        <v>0</v>
      </c>
      <c r="D176" s="1009">
        <v>0</v>
      </c>
      <c r="E176" s="1009">
        <v>0</v>
      </c>
      <c r="F176" s="1009">
        <v>0</v>
      </c>
      <c r="G176" s="1009">
        <v>0</v>
      </c>
      <c r="H176" s="1009">
        <v>0</v>
      </c>
      <c r="I176" s="1009">
        <v>0</v>
      </c>
      <c r="J176" s="1009">
        <v>0</v>
      </c>
      <c r="K176" s="1009">
        <v>0</v>
      </c>
      <c r="L176" s="1009">
        <v>0</v>
      </c>
      <c r="M176" s="1009">
        <v>0</v>
      </c>
      <c r="N176" s="1009">
        <v>0</v>
      </c>
      <c r="O176" s="1009">
        <v>0</v>
      </c>
      <c r="P176" s="1009">
        <v>0</v>
      </c>
      <c r="Q176" s="1009">
        <v>0</v>
      </c>
      <c r="R176" s="1009">
        <v>0</v>
      </c>
      <c r="S176" s="1009">
        <v>0</v>
      </c>
      <c r="T176" s="1009">
        <v>0</v>
      </c>
      <c r="U176" s="1009">
        <v>0</v>
      </c>
      <c r="V176" s="1009">
        <v>0</v>
      </c>
      <c r="W176" s="1009">
        <v>0</v>
      </c>
      <c r="X176" s="1009">
        <v>0</v>
      </c>
      <c r="Y176" s="1009">
        <v>0</v>
      </c>
      <c r="Z176" s="1009">
        <v>0</v>
      </c>
      <c r="AA176" s="1009">
        <v>0</v>
      </c>
      <c r="AB176" s="1009">
        <v>0</v>
      </c>
      <c r="AC176" s="1009">
        <v>0</v>
      </c>
      <c r="AD176" s="1009">
        <v>0</v>
      </c>
      <c r="AE176" s="1009">
        <v>0</v>
      </c>
      <c r="AF176" s="1009">
        <v>0</v>
      </c>
      <c r="AG176" s="1009">
        <v>0</v>
      </c>
      <c r="AH176" s="1009">
        <v>0</v>
      </c>
    </row>
    <row r="177" spans="1:34" s="1710" customFormat="1" ht="30" customHeight="1">
      <c r="A177" s="2021"/>
      <c r="B177" s="989" t="s">
        <v>1535</v>
      </c>
      <c r="C177" s="1009">
        <f>SUM(D177:AH177)</f>
        <v>0</v>
      </c>
      <c r="D177" s="1009">
        <v>0</v>
      </c>
      <c r="E177" s="1009">
        <v>0</v>
      </c>
      <c r="F177" s="1009">
        <v>0</v>
      </c>
      <c r="G177" s="1009">
        <v>0</v>
      </c>
      <c r="H177" s="1009">
        <v>0</v>
      </c>
      <c r="I177" s="1009">
        <v>0</v>
      </c>
      <c r="J177" s="1009">
        <v>0</v>
      </c>
      <c r="K177" s="1009">
        <v>0</v>
      </c>
      <c r="L177" s="1009">
        <v>0</v>
      </c>
      <c r="M177" s="1009">
        <v>0</v>
      </c>
      <c r="N177" s="1009">
        <v>0</v>
      </c>
      <c r="O177" s="1009">
        <v>0</v>
      </c>
      <c r="P177" s="1009">
        <v>0</v>
      </c>
      <c r="Q177" s="1009">
        <v>0</v>
      </c>
      <c r="R177" s="1009">
        <v>0</v>
      </c>
      <c r="S177" s="1009">
        <v>0</v>
      </c>
      <c r="T177" s="1009">
        <v>0</v>
      </c>
      <c r="U177" s="1009">
        <v>0</v>
      </c>
      <c r="V177" s="1009">
        <v>0</v>
      </c>
      <c r="W177" s="1009">
        <v>0</v>
      </c>
      <c r="X177" s="1009">
        <v>0</v>
      </c>
      <c r="Y177" s="1009">
        <v>0</v>
      </c>
      <c r="Z177" s="1009">
        <v>0</v>
      </c>
      <c r="AA177" s="1009">
        <v>0</v>
      </c>
      <c r="AB177" s="1009">
        <v>0</v>
      </c>
      <c r="AC177" s="1009">
        <v>0</v>
      </c>
      <c r="AD177" s="1009">
        <v>0</v>
      </c>
      <c r="AE177" s="1009">
        <v>0</v>
      </c>
      <c r="AF177" s="1009">
        <v>0</v>
      </c>
      <c r="AG177" s="1009">
        <v>0</v>
      </c>
      <c r="AH177" s="1009">
        <v>0</v>
      </c>
    </row>
    <row r="178" spans="1:34" ht="30" customHeight="1">
      <c r="A178" s="2021"/>
      <c r="B178" s="995" t="s">
        <v>802</v>
      </c>
      <c r="C178" s="1009">
        <f t="shared" si="8"/>
        <v>30</v>
      </c>
      <c r="D178" s="1009"/>
      <c r="E178" s="1009"/>
      <c r="F178" s="1009"/>
      <c r="G178" s="1009"/>
      <c r="H178" s="1009"/>
      <c r="I178" s="1009"/>
      <c r="J178" s="1009"/>
      <c r="K178" s="1009"/>
      <c r="L178" s="1009"/>
      <c r="M178" s="1009"/>
      <c r="N178" s="1009"/>
      <c r="O178" s="1009"/>
      <c r="P178" s="1009"/>
      <c r="Q178" s="1009"/>
      <c r="R178" s="1009"/>
      <c r="S178" s="1009"/>
      <c r="T178" s="1009"/>
      <c r="U178" s="1009"/>
      <c r="V178" s="1009"/>
      <c r="W178" s="1009"/>
      <c r="X178" s="1009"/>
      <c r="Y178" s="1009">
        <v>0</v>
      </c>
      <c r="Z178" s="1009">
        <v>0</v>
      </c>
      <c r="AA178" s="1009">
        <v>0</v>
      </c>
      <c r="AB178" s="1009">
        <v>0</v>
      </c>
      <c r="AC178" s="1009">
        <v>0</v>
      </c>
      <c r="AD178" s="1009">
        <v>0</v>
      </c>
      <c r="AE178" s="1009">
        <v>0</v>
      </c>
      <c r="AF178" s="1009">
        <v>30</v>
      </c>
      <c r="AG178" s="1009">
        <v>0</v>
      </c>
      <c r="AH178" s="1009">
        <v>0</v>
      </c>
    </row>
    <row r="179" spans="1:34" ht="30" customHeight="1">
      <c r="A179" s="2021"/>
      <c r="B179" s="995" t="s">
        <v>803</v>
      </c>
      <c r="C179" s="1009">
        <f t="shared" si="8"/>
        <v>0</v>
      </c>
      <c r="D179" s="1009"/>
      <c r="E179" s="1009"/>
      <c r="F179" s="1009"/>
      <c r="G179" s="1009"/>
      <c r="H179" s="1009"/>
      <c r="I179" s="1009"/>
      <c r="J179" s="1009"/>
      <c r="K179" s="1009"/>
      <c r="L179" s="1009"/>
      <c r="M179" s="1009"/>
      <c r="N179" s="1009"/>
      <c r="O179" s="1009"/>
      <c r="P179" s="1009"/>
      <c r="Q179" s="1009"/>
      <c r="R179" s="1009"/>
      <c r="S179" s="1009"/>
      <c r="T179" s="1009"/>
      <c r="U179" s="1009"/>
      <c r="V179" s="1009"/>
      <c r="W179" s="1009"/>
      <c r="X179" s="1009"/>
      <c r="Y179" s="1009">
        <v>0</v>
      </c>
      <c r="Z179" s="1009">
        <v>0</v>
      </c>
      <c r="AA179" s="1009">
        <v>0</v>
      </c>
      <c r="AB179" s="1009">
        <v>0</v>
      </c>
      <c r="AC179" s="1009">
        <v>0</v>
      </c>
      <c r="AD179" s="1009">
        <v>0</v>
      </c>
      <c r="AE179" s="1009">
        <v>0</v>
      </c>
      <c r="AF179" s="1009">
        <v>0</v>
      </c>
      <c r="AG179" s="1009">
        <v>0</v>
      </c>
      <c r="AH179" s="1009">
        <v>0</v>
      </c>
    </row>
    <row r="180" spans="1:34" ht="30" customHeight="1">
      <c r="A180" s="2021"/>
      <c r="B180" s="1011" t="s">
        <v>804</v>
      </c>
      <c r="C180" s="1009">
        <f t="shared" si="8"/>
        <v>0</v>
      </c>
      <c r="D180" s="1009"/>
      <c r="E180" s="1009"/>
      <c r="F180" s="1009"/>
      <c r="G180" s="1009"/>
      <c r="H180" s="1009"/>
      <c r="I180" s="1009"/>
      <c r="J180" s="1009"/>
      <c r="K180" s="1009"/>
      <c r="L180" s="1009"/>
      <c r="M180" s="1009"/>
      <c r="N180" s="1009"/>
      <c r="O180" s="1009"/>
      <c r="P180" s="1009"/>
      <c r="Q180" s="1009"/>
      <c r="R180" s="1009"/>
      <c r="S180" s="1009"/>
      <c r="T180" s="1009"/>
      <c r="U180" s="1009"/>
      <c r="V180" s="1009"/>
      <c r="W180" s="1009"/>
      <c r="X180" s="1009"/>
      <c r="Y180" s="1009">
        <v>0</v>
      </c>
      <c r="Z180" s="1009">
        <v>0</v>
      </c>
      <c r="AA180" s="1009">
        <v>0</v>
      </c>
      <c r="AB180" s="1009">
        <v>0</v>
      </c>
      <c r="AC180" s="1009">
        <v>0</v>
      </c>
      <c r="AD180" s="1009">
        <v>0</v>
      </c>
      <c r="AE180" s="1009">
        <v>0</v>
      </c>
      <c r="AF180" s="1009">
        <v>0</v>
      </c>
      <c r="AG180" s="1009">
        <v>0</v>
      </c>
      <c r="AH180" s="1009">
        <v>0</v>
      </c>
    </row>
    <row r="181" spans="1:34" ht="30" customHeight="1">
      <c r="A181" s="2021"/>
      <c r="B181" s="1011" t="s">
        <v>805</v>
      </c>
      <c r="C181" s="1009">
        <f t="shared" si="8"/>
        <v>0</v>
      </c>
      <c r="D181" s="1009"/>
      <c r="E181" s="1009"/>
      <c r="F181" s="1009"/>
      <c r="G181" s="1009"/>
      <c r="H181" s="1009"/>
      <c r="I181" s="1009"/>
      <c r="J181" s="1009"/>
      <c r="K181" s="1009"/>
      <c r="L181" s="1009"/>
      <c r="M181" s="1009"/>
      <c r="N181" s="1009"/>
      <c r="O181" s="1009"/>
      <c r="P181" s="1009"/>
      <c r="Q181" s="1009"/>
      <c r="R181" s="1009"/>
      <c r="S181" s="1009"/>
      <c r="T181" s="1009"/>
      <c r="U181" s="1009"/>
      <c r="V181" s="1009"/>
      <c r="W181" s="1009"/>
      <c r="X181" s="1009"/>
      <c r="Y181" s="1009">
        <v>0</v>
      </c>
      <c r="Z181" s="1009">
        <v>0</v>
      </c>
      <c r="AA181" s="1009">
        <v>0</v>
      </c>
      <c r="AB181" s="1009">
        <v>0</v>
      </c>
      <c r="AC181" s="1009">
        <v>0</v>
      </c>
      <c r="AD181" s="1009">
        <v>0</v>
      </c>
      <c r="AE181" s="1009">
        <v>0</v>
      </c>
      <c r="AF181" s="1009">
        <v>0</v>
      </c>
      <c r="AG181" s="1009">
        <v>0</v>
      </c>
      <c r="AH181" s="1009">
        <v>0</v>
      </c>
    </row>
    <row r="182" spans="1:34" s="1708" customFormat="1" ht="30" customHeight="1">
      <c r="A182" s="2021"/>
      <c r="B182" s="1011" t="s">
        <v>1536</v>
      </c>
      <c r="C182" s="1009">
        <f t="shared" ref="C182" si="10">SUM(D182:AH182)</f>
        <v>0</v>
      </c>
      <c r="D182" s="1009">
        <v>0</v>
      </c>
      <c r="E182" s="1009">
        <v>0</v>
      </c>
      <c r="F182" s="1009">
        <v>0</v>
      </c>
      <c r="G182" s="1009">
        <v>0</v>
      </c>
      <c r="H182" s="1009">
        <v>0</v>
      </c>
      <c r="I182" s="1009">
        <v>0</v>
      </c>
      <c r="J182" s="1009">
        <v>0</v>
      </c>
      <c r="K182" s="1009">
        <v>0</v>
      </c>
      <c r="L182" s="1009">
        <v>0</v>
      </c>
      <c r="M182" s="1009">
        <v>0</v>
      </c>
      <c r="N182" s="1009">
        <v>0</v>
      </c>
      <c r="O182" s="1009">
        <v>0</v>
      </c>
      <c r="P182" s="1009">
        <v>0</v>
      </c>
      <c r="Q182" s="1009">
        <v>0</v>
      </c>
      <c r="R182" s="1009">
        <v>0</v>
      </c>
      <c r="S182" s="1009">
        <v>0</v>
      </c>
      <c r="T182" s="1009">
        <v>0</v>
      </c>
      <c r="U182" s="1009">
        <v>0</v>
      </c>
      <c r="V182" s="1009">
        <v>0</v>
      </c>
      <c r="W182" s="1009">
        <v>0</v>
      </c>
      <c r="X182" s="1009">
        <v>0</v>
      </c>
      <c r="Y182" s="1009">
        <v>0</v>
      </c>
      <c r="Z182" s="1009">
        <v>0</v>
      </c>
      <c r="AA182" s="1009">
        <v>0</v>
      </c>
      <c r="AB182" s="1009">
        <v>0</v>
      </c>
      <c r="AC182" s="1009">
        <v>0</v>
      </c>
      <c r="AD182" s="1009">
        <v>0</v>
      </c>
      <c r="AE182" s="1009">
        <v>0</v>
      </c>
      <c r="AF182" s="1009">
        <v>0</v>
      </c>
      <c r="AG182" s="1009">
        <v>0</v>
      </c>
      <c r="AH182" s="1009">
        <v>0</v>
      </c>
    </row>
    <row r="183" spans="1:34" ht="30" customHeight="1">
      <c r="A183" s="2021"/>
      <c r="B183" s="995" t="s">
        <v>807</v>
      </c>
      <c r="C183" s="1009">
        <f t="shared" si="8"/>
        <v>159.76</v>
      </c>
      <c r="D183" s="1009">
        <v>159.32</v>
      </c>
      <c r="E183" s="1009"/>
      <c r="F183" s="1009"/>
      <c r="G183" s="1009"/>
      <c r="H183" s="1009"/>
      <c r="I183" s="1009"/>
      <c r="J183" s="1009"/>
      <c r="K183" s="1009"/>
      <c r="L183" s="1009"/>
      <c r="M183" s="1009"/>
      <c r="N183" s="1009"/>
      <c r="O183" s="1009"/>
      <c r="P183" s="1009"/>
      <c r="Q183" s="1009"/>
      <c r="R183" s="1009"/>
      <c r="S183" s="1009"/>
      <c r="T183" s="1009"/>
      <c r="U183" s="1009"/>
      <c r="V183" s="1009"/>
      <c r="W183" s="1009"/>
      <c r="X183" s="1009"/>
      <c r="Y183" s="1009">
        <v>0</v>
      </c>
      <c r="Z183" s="1009">
        <v>0</v>
      </c>
      <c r="AA183" s="1009">
        <v>0</v>
      </c>
      <c r="AB183" s="1009">
        <v>0</v>
      </c>
      <c r="AC183" s="1009">
        <v>0</v>
      </c>
      <c r="AD183" s="1009">
        <v>0</v>
      </c>
      <c r="AE183" s="1009">
        <v>0.44</v>
      </c>
      <c r="AF183" s="1009">
        <v>0</v>
      </c>
      <c r="AG183" s="1009">
        <v>0</v>
      </c>
      <c r="AH183" s="1009">
        <v>0</v>
      </c>
    </row>
    <row r="184" spans="1:34" ht="30" customHeight="1">
      <c r="A184" s="2021"/>
      <c r="B184" s="991" t="s">
        <v>808</v>
      </c>
      <c r="C184" s="1009">
        <f t="shared" ref="C184:C260" si="11">SUM(D184:AH184)</f>
        <v>0</v>
      </c>
      <c r="D184" s="1009"/>
      <c r="E184" s="1009"/>
      <c r="F184" s="1009"/>
      <c r="G184" s="1009"/>
      <c r="H184" s="1009"/>
      <c r="I184" s="1009"/>
      <c r="J184" s="1009"/>
      <c r="K184" s="1009"/>
      <c r="L184" s="1009"/>
      <c r="M184" s="1009"/>
      <c r="N184" s="1009"/>
      <c r="O184" s="1009"/>
      <c r="P184" s="1009"/>
      <c r="Q184" s="1009"/>
      <c r="R184" s="1009"/>
      <c r="S184" s="1009"/>
      <c r="T184" s="1009"/>
      <c r="U184" s="1009"/>
      <c r="V184" s="1009"/>
      <c r="W184" s="1009"/>
      <c r="X184" s="1009"/>
      <c r="Y184" s="1009">
        <v>0</v>
      </c>
      <c r="Z184" s="1009">
        <v>0</v>
      </c>
      <c r="AA184" s="1009">
        <v>0</v>
      </c>
      <c r="AB184" s="1009">
        <v>0</v>
      </c>
      <c r="AC184" s="1009">
        <v>0</v>
      </c>
      <c r="AD184" s="1009">
        <v>0</v>
      </c>
      <c r="AE184" s="1009">
        <v>0</v>
      </c>
      <c r="AF184" s="1009">
        <v>0</v>
      </c>
      <c r="AG184" s="1009">
        <v>0</v>
      </c>
      <c r="AH184" s="1009">
        <v>0</v>
      </c>
    </row>
    <row r="185" spans="1:34" s="1708" customFormat="1" ht="30" customHeight="1">
      <c r="A185" s="2021"/>
      <c r="B185" s="1011" t="s">
        <v>1539</v>
      </c>
      <c r="C185" s="1009">
        <f>SUM(D185:AH185)</f>
        <v>0</v>
      </c>
      <c r="D185" s="1009">
        <v>0</v>
      </c>
      <c r="E185" s="1009">
        <v>0</v>
      </c>
      <c r="F185" s="1009">
        <v>0</v>
      </c>
      <c r="G185" s="1009">
        <v>0</v>
      </c>
      <c r="H185" s="1009">
        <v>0</v>
      </c>
      <c r="I185" s="1009">
        <v>0</v>
      </c>
      <c r="J185" s="1009">
        <v>0</v>
      </c>
      <c r="K185" s="1009">
        <v>0</v>
      </c>
      <c r="L185" s="1009">
        <v>0</v>
      </c>
      <c r="M185" s="1009">
        <v>0</v>
      </c>
      <c r="N185" s="1009">
        <v>0</v>
      </c>
      <c r="O185" s="1009">
        <v>0</v>
      </c>
      <c r="P185" s="1009">
        <v>0</v>
      </c>
      <c r="Q185" s="1009">
        <v>0</v>
      </c>
      <c r="R185" s="1009">
        <v>0</v>
      </c>
      <c r="S185" s="1009">
        <v>0</v>
      </c>
      <c r="T185" s="1009">
        <v>0</v>
      </c>
      <c r="U185" s="1009">
        <v>0</v>
      </c>
      <c r="V185" s="1009">
        <v>0</v>
      </c>
      <c r="W185" s="1009">
        <v>0</v>
      </c>
      <c r="X185" s="1009">
        <v>0</v>
      </c>
      <c r="Y185" s="1009">
        <v>0</v>
      </c>
      <c r="Z185" s="1009">
        <v>0</v>
      </c>
      <c r="AA185" s="1009">
        <v>0</v>
      </c>
      <c r="AB185" s="1009">
        <v>0</v>
      </c>
      <c r="AC185" s="1009">
        <v>0</v>
      </c>
      <c r="AD185" s="1009">
        <v>0</v>
      </c>
      <c r="AE185" s="1009">
        <v>0</v>
      </c>
      <c r="AF185" s="1009">
        <v>0</v>
      </c>
      <c r="AG185" s="1009">
        <v>0</v>
      </c>
      <c r="AH185" s="1009">
        <v>0</v>
      </c>
    </row>
    <row r="186" spans="1:34" ht="30" customHeight="1">
      <c r="A186" s="2021"/>
      <c r="B186" s="1011" t="s">
        <v>822</v>
      </c>
      <c r="C186" s="1009">
        <f t="shared" si="11"/>
        <v>0</v>
      </c>
      <c r="D186" s="1009"/>
      <c r="E186" s="1009"/>
      <c r="F186" s="1009"/>
      <c r="G186" s="1009"/>
      <c r="H186" s="1009"/>
      <c r="I186" s="1009"/>
      <c r="J186" s="1009"/>
      <c r="K186" s="1009"/>
      <c r="L186" s="1009"/>
      <c r="M186" s="1009"/>
      <c r="N186" s="1009"/>
      <c r="O186" s="1009"/>
      <c r="P186" s="1009"/>
      <c r="Q186" s="1009"/>
      <c r="R186" s="1009"/>
      <c r="S186" s="1009"/>
      <c r="T186" s="1009"/>
      <c r="U186" s="1009"/>
      <c r="V186" s="1009"/>
      <c r="W186" s="1009"/>
      <c r="X186" s="1009"/>
      <c r="Y186" s="1009">
        <v>0</v>
      </c>
      <c r="Z186" s="1009">
        <v>0</v>
      </c>
      <c r="AA186" s="1009">
        <v>0</v>
      </c>
      <c r="AB186" s="1009">
        <v>0</v>
      </c>
      <c r="AC186" s="1009">
        <v>0</v>
      </c>
      <c r="AD186" s="1009">
        <v>0</v>
      </c>
      <c r="AE186" s="1009">
        <v>0</v>
      </c>
      <c r="AF186" s="1009">
        <v>0</v>
      </c>
      <c r="AG186" s="1009">
        <v>0</v>
      </c>
      <c r="AH186" s="1009">
        <v>0</v>
      </c>
    </row>
    <row r="187" spans="1:34" ht="19.5" customHeight="1">
      <c r="A187" s="2021"/>
      <c r="B187" s="1249" t="s">
        <v>952</v>
      </c>
      <c r="C187" s="1009">
        <f t="shared" si="11"/>
        <v>0.55000000000000004</v>
      </c>
      <c r="D187" s="1009"/>
      <c r="E187" s="1009"/>
      <c r="F187" s="1009"/>
      <c r="G187" s="1009"/>
      <c r="H187" s="1009"/>
      <c r="I187" s="1009"/>
      <c r="J187" s="1009"/>
      <c r="K187" s="1009"/>
      <c r="L187" s="1009"/>
      <c r="M187" s="1009"/>
      <c r="N187" s="1009"/>
      <c r="O187" s="1009"/>
      <c r="P187" s="1009"/>
      <c r="Q187" s="1009"/>
      <c r="R187" s="1009"/>
      <c r="S187" s="1009"/>
      <c r="T187" s="1009"/>
      <c r="U187" s="1009"/>
      <c r="V187" s="1009"/>
      <c r="W187" s="1009"/>
      <c r="X187" s="1009"/>
      <c r="Y187" s="1009">
        <v>0</v>
      </c>
      <c r="Z187" s="1009">
        <v>0</v>
      </c>
      <c r="AA187" s="1009">
        <v>0</v>
      </c>
      <c r="AB187" s="1009">
        <v>0</v>
      </c>
      <c r="AC187" s="1009">
        <v>0</v>
      </c>
      <c r="AD187" s="1009">
        <v>0</v>
      </c>
      <c r="AE187" s="1009">
        <v>0</v>
      </c>
      <c r="AF187" s="1009">
        <v>0</v>
      </c>
      <c r="AG187" s="1009">
        <v>0</v>
      </c>
      <c r="AH187" s="1009">
        <v>0.55000000000000004</v>
      </c>
    </row>
    <row r="188" spans="1:34" ht="19.5" customHeight="1">
      <c r="A188" s="2391" t="s">
        <v>814</v>
      </c>
      <c r="B188" s="1007" t="s">
        <v>41</v>
      </c>
      <c r="C188" s="1370">
        <f>SUM(C189:C210)</f>
        <v>2649.94</v>
      </c>
      <c r="D188" s="1007">
        <f>SUM('대덕 배수관'!D189:'대덕 배수관'!D210)</f>
        <v>450.55999999999995</v>
      </c>
      <c r="E188" s="1007">
        <f>SUM('대덕 배수관'!E189:'대덕 배수관'!E210)</f>
        <v>0</v>
      </c>
      <c r="F188" s="1007">
        <f>SUM('대덕 배수관'!F189:'대덕 배수관'!F210)</f>
        <v>0</v>
      </c>
      <c r="G188" s="1007">
        <f>SUM('대덕 배수관'!G189:'대덕 배수관'!G210)</f>
        <v>0</v>
      </c>
      <c r="H188" s="1007">
        <f>SUM('대덕 배수관'!H189:'대덕 배수관'!H210)</f>
        <v>1830.12</v>
      </c>
      <c r="I188" s="1007">
        <f>SUM('대덕 배수관'!I189:'대덕 배수관'!I210)</f>
        <v>367.15000000000009</v>
      </c>
      <c r="J188" s="1007">
        <f>SUM('대덕 배수관'!J189:'대덕 배수관'!J210)</f>
        <v>0</v>
      </c>
      <c r="K188" s="1007">
        <f>SUM('대덕 배수관'!K189:'대덕 배수관'!K210)</f>
        <v>0</v>
      </c>
      <c r="L188" s="1007">
        <f>SUM('대덕 배수관'!L189:'대덕 배수관'!L210)</f>
        <v>0</v>
      </c>
      <c r="M188" s="1007">
        <f>SUM('대덕 배수관'!M189:'대덕 배수관'!M210)</f>
        <v>0</v>
      </c>
      <c r="N188" s="1007">
        <f>SUM('대덕 배수관'!N189:'대덕 배수관'!N210)</f>
        <v>0.63</v>
      </c>
      <c r="O188" s="1007">
        <f>SUM('대덕 배수관'!O189:'대덕 배수관'!O210)</f>
        <v>0</v>
      </c>
      <c r="P188" s="1007">
        <f>SUM('대덕 배수관'!P189:'대덕 배수관'!P210)</f>
        <v>0</v>
      </c>
      <c r="Q188" s="1007">
        <f>SUM('대덕 배수관'!Q189:'대덕 배수관'!Q210)</f>
        <v>0</v>
      </c>
      <c r="R188" s="1007">
        <f>SUM('대덕 배수관'!R189:'대덕 배수관'!R210)</f>
        <v>0</v>
      </c>
      <c r="S188" s="1007">
        <f>SUM('대덕 배수관'!S189:'대덕 배수관'!S210)</f>
        <v>0</v>
      </c>
      <c r="T188" s="1007">
        <f>SUM('대덕 배수관'!T189:'대덕 배수관'!T210)</f>
        <v>0</v>
      </c>
      <c r="U188" s="1007">
        <f>SUM('대덕 배수관'!U189:'대덕 배수관'!U210)</f>
        <v>0</v>
      </c>
      <c r="V188" s="1007">
        <f>SUM('대덕 배수관'!V189:'대덕 배수관'!V210)</f>
        <v>0</v>
      </c>
      <c r="W188" s="1007">
        <f>SUM('대덕 배수관'!W189:'대덕 배수관'!W210)</f>
        <v>0</v>
      </c>
      <c r="X188" s="1007">
        <f>SUM('대덕 배수관'!X189:'대덕 배수관'!X210)</f>
        <v>0</v>
      </c>
      <c r="Y188" s="1007">
        <f>SUM('대덕 배수관'!Y189:'대덕 배수관'!Y210)</f>
        <v>0</v>
      </c>
      <c r="Z188" s="1007">
        <f>SUM('대덕 배수관'!Z189:'대덕 배수관'!Z210)</f>
        <v>0</v>
      </c>
      <c r="AA188" s="1007">
        <f>SUM('대덕 배수관'!AA189:'대덕 배수관'!AA210)</f>
        <v>0</v>
      </c>
      <c r="AB188" s="1007">
        <f>SUM('대덕 배수관'!AB189:'대덕 배수관'!AB210)</f>
        <v>0</v>
      </c>
      <c r="AC188" s="1007">
        <f>SUM('대덕 배수관'!AC189:'대덕 배수관'!AC210)</f>
        <v>0</v>
      </c>
      <c r="AD188" s="1007">
        <f>SUM('대덕 배수관'!AD189:'대덕 배수관'!AD210)</f>
        <v>0</v>
      </c>
      <c r="AE188" s="1007">
        <f>SUM('대덕 배수관'!AE189:'대덕 배수관'!AE210)</f>
        <v>0</v>
      </c>
      <c r="AF188" s="1007">
        <f>SUM('대덕 배수관'!AF189:'대덕 배수관'!AF210)</f>
        <v>0.6</v>
      </c>
      <c r="AG188" s="1007">
        <f>SUM('대덕 배수관'!AG189:'대덕 배수관'!AG210)</f>
        <v>0.34</v>
      </c>
      <c r="AH188" s="1007">
        <f>SUM('대덕 배수관'!AH189:'대덕 배수관'!AH210)</f>
        <v>0.54</v>
      </c>
    </row>
    <row r="189" spans="1:34" ht="19.5" customHeight="1">
      <c r="A189" s="2391" t="s">
        <v>814</v>
      </c>
      <c r="B189" s="989" t="s">
        <v>951</v>
      </c>
      <c r="C189" s="1009">
        <f t="shared" si="11"/>
        <v>0.54</v>
      </c>
      <c r="D189" s="1009"/>
      <c r="E189" s="1009"/>
      <c r="F189" s="1009"/>
      <c r="G189" s="1009"/>
      <c r="H189" s="1009"/>
      <c r="I189" s="1009"/>
      <c r="J189" s="1009"/>
      <c r="K189" s="1009"/>
      <c r="L189" s="1009"/>
      <c r="M189" s="1009"/>
      <c r="N189" s="1009"/>
      <c r="O189" s="1009"/>
      <c r="P189" s="1009"/>
      <c r="Q189" s="1009"/>
      <c r="R189" s="1009"/>
      <c r="S189" s="1009"/>
      <c r="T189" s="1009"/>
      <c r="U189" s="1009"/>
      <c r="V189" s="1009"/>
      <c r="W189" s="1009"/>
      <c r="X189" s="1009"/>
      <c r="Y189" s="1009">
        <v>0</v>
      </c>
      <c r="Z189" s="1009">
        <v>0</v>
      </c>
      <c r="AA189" s="1009">
        <v>0</v>
      </c>
      <c r="AB189" s="1009">
        <v>0</v>
      </c>
      <c r="AC189" s="1009">
        <v>0</v>
      </c>
      <c r="AD189" s="1009">
        <v>0</v>
      </c>
      <c r="AE189" s="1009">
        <v>0</v>
      </c>
      <c r="AF189" s="1009">
        <v>0</v>
      </c>
      <c r="AG189" s="1009">
        <v>0</v>
      </c>
      <c r="AH189" s="1009">
        <v>0.54</v>
      </c>
    </row>
    <row r="190" spans="1:34" ht="30" customHeight="1">
      <c r="A190" s="2021"/>
      <c r="B190" s="989" t="s">
        <v>796</v>
      </c>
      <c r="C190" s="1009">
        <f t="shared" si="11"/>
        <v>0</v>
      </c>
      <c r="D190" s="1009"/>
      <c r="E190" s="1009"/>
      <c r="F190" s="1009"/>
      <c r="G190" s="1009"/>
      <c r="H190" s="1009"/>
      <c r="I190" s="1009"/>
      <c r="J190" s="1009"/>
      <c r="K190" s="1009"/>
      <c r="L190" s="1009"/>
      <c r="M190" s="1009"/>
      <c r="N190" s="1009"/>
      <c r="O190" s="1009"/>
      <c r="P190" s="1009"/>
      <c r="Q190" s="1009"/>
      <c r="R190" s="1009"/>
      <c r="S190" s="1009"/>
      <c r="T190" s="1009"/>
      <c r="U190" s="1009"/>
      <c r="V190" s="1009"/>
      <c r="W190" s="1009"/>
      <c r="X190" s="1009"/>
      <c r="Y190" s="1009">
        <v>0</v>
      </c>
      <c r="Z190" s="1009">
        <v>0</v>
      </c>
      <c r="AA190" s="1009">
        <v>0</v>
      </c>
      <c r="AB190" s="1009">
        <v>0</v>
      </c>
      <c r="AC190" s="1009">
        <v>0</v>
      </c>
      <c r="AD190" s="1009">
        <v>0</v>
      </c>
      <c r="AE190" s="1009">
        <v>0</v>
      </c>
      <c r="AF190" s="1009">
        <v>0</v>
      </c>
      <c r="AG190" s="1009">
        <v>0</v>
      </c>
      <c r="AH190" s="1009">
        <v>0</v>
      </c>
    </row>
    <row r="191" spans="1:34" ht="30" customHeight="1">
      <c r="A191" s="2021"/>
      <c r="B191" s="989" t="s">
        <v>797</v>
      </c>
      <c r="C191" s="1009">
        <f t="shared" si="11"/>
        <v>232.64</v>
      </c>
      <c r="D191" s="1009">
        <v>232.64</v>
      </c>
      <c r="E191" s="1009"/>
      <c r="F191" s="1009"/>
      <c r="G191" s="1009"/>
      <c r="H191" s="1009"/>
      <c r="I191" s="1009"/>
      <c r="J191" s="1009"/>
      <c r="K191" s="1009"/>
      <c r="L191" s="1009"/>
      <c r="M191" s="1009"/>
      <c r="N191" s="1009"/>
      <c r="O191" s="1009"/>
      <c r="P191" s="1009"/>
      <c r="Q191" s="1009"/>
      <c r="R191" s="1009"/>
      <c r="S191" s="1009"/>
      <c r="T191" s="1009"/>
      <c r="U191" s="1009"/>
      <c r="V191" s="1009"/>
      <c r="W191" s="1009"/>
      <c r="X191" s="1009"/>
      <c r="Y191" s="1009">
        <v>0</v>
      </c>
      <c r="Z191" s="1009">
        <v>0</v>
      </c>
      <c r="AA191" s="1009">
        <v>0</v>
      </c>
      <c r="AB191" s="1009">
        <v>0</v>
      </c>
      <c r="AC191" s="1009">
        <v>0</v>
      </c>
      <c r="AD191" s="1009">
        <v>0</v>
      </c>
      <c r="AE191" s="1009">
        <v>0</v>
      </c>
      <c r="AF191" s="1009">
        <v>0</v>
      </c>
      <c r="AG191" s="1009">
        <v>0</v>
      </c>
      <c r="AH191" s="1009">
        <v>0</v>
      </c>
    </row>
    <row r="192" spans="1:34" ht="30" customHeight="1">
      <c r="A192" s="2021"/>
      <c r="B192" s="989" t="s">
        <v>798</v>
      </c>
      <c r="C192" s="1009">
        <f t="shared" si="11"/>
        <v>217.92</v>
      </c>
      <c r="D192" s="1009">
        <v>217.92</v>
      </c>
      <c r="E192" s="1009"/>
      <c r="F192" s="1009"/>
      <c r="G192" s="1009"/>
      <c r="H192" s="1009"/>
      <c r="I192" s="1009"/>
      <c r="J192" s="1009"/>
      <c r="K192" s="1009"/>
      <c r="L192" s="1009"/>
      <c r="M192" s="1009"/>
      <c r="N192" s="1009"/>
      <c r="O192" s="1009"/>
      <c r="P192" s="1009"/>
      <c r="Q192" s="1009"/>
      <c r="R192" s="1009"/>
      <c r="S192" s="1009"/>
      <c r="T192" s="1009"/>
      <c r="U192" s="1009"/>
      <c r="V192" s="1009"/>
      <c r="W192" s="1009"/>
      <c r="X192" s="1009"/>
      <c r="Y192" s="1009">
        <v>0</v>
      </c>
      <c r="Z192" s="1009">
        <v>0</v>
      </c>
      <c r="AA192" s="1009">
        <v>0</v>
      </c>
      <c r="AB192" s="1009">
        <v>0</v>
      </c>
      <c r="AC192" s="1009">
        <v>0</v>
      </c>
      <c r="AD192" s="1009">
        <v>0</v>
      </c>
      <c r="AE192" s="1009">
        <v>0</v>
      </c>
      <c r="AF192" s="1009">
        <v>0</v>
      </c>
      <c r="AG192" s="1009">
        <v>0</v>
      </c>
      <c r="AH192" s="1009">
        <v>0</v>
      </c>
    </row>
    <row r="193" spans="1:34" ht="30" customHeight="1">
      <c r="A193" s="2021"/>
      <c r="B193" s="989" t="s">
        <v>780</v>
      </c>
      <c r="C193" s="1009">
        <f t="shared" si="11"/>
        <v>2198.84</v>
      </c>
      <c r="D193" s="1009"/>
      <c r="E193" s="1372"/>
      <c r="F193" s="1372"/>
      <c r="G193" s="1372"/>
      <c r="H193" s="1372">
        <v>1830.12</v>
      </c>
      <c r="I193" s="1372">
        <v>367.15000000000009</v>
      </c>
      <c r="J193" s="1372"/>
      <c r="K193" s="1372"/>
      <c r="L193" s="1372"/>
      <c r="M193" s="1372"/>
      <c r="N193" s="1372">
        <v>0.63</v>
      </c>
      <c r="O193" s="1372"/>
      <c r="P193" s="1372"/>
      <c r="Q193" s="1372"/>
      <c r="R193" s="1372"/>
      <c r="S193" s="1372"/>
      <c r="T193" s="1372"/>
      <c r="U193" s="1372"/>
      <c r="V193" s="1372"/>
      <c r="W193" s="1372"/>
      <c r="X193" s="1372"/>
      <c r="Y193" s="1009">
        <v>0</v>
      </c>
      <c r="Z193" s="1009">
        <v>0</v>
      </c>
      <c r="AA193" s="1009">
        <v>0</v>
      </c>
      <c r="AB193" s="1009">
        <v>0</v>
      </c>
      <c r="AC193" s="1009">
        <v>0</v>
      </c>
      <c r="AD193" s="1009">
        <v>0</v>
      </c>
      <c r="AE193" s="1009">
        <v>0</v>
      </c>
      <c r="AF193" s="1009">
        <v>0.6</v>
      </c>
      <c r="AG193" s="1009">
        <v>0.34</v>
      </c>
      <c r="AH193" s="1009">
        <v>0</v>
      </c>
    </row>
    <row r="194" spans="1:34" ht="30" customHeight="1">
      <c r="A194" s="2021"/>
      <c r="B194" s="991" t="s">
        <v>781</v>
      </c>
      <c r="C194" s="1009">
        <f t="shared" si="11"/>
        <v>0</v>
      </c>
      <c r="D194" s="1009"/>
      <c r="E194" s="1009"/>
      <c r="F194" s="1009"/>
      <c r="G194" s="1009"/>
      <c r="H194" s="1009"/>
      <c r="I194" s="1009"/>
      <c r="J194" s="1009"/>
      <c r="K194" s="1009"/>
      <c r="L194" s="1009"/>
      <c r="M194" s="1009"/>
      <c r="N194" s="1009"/>
      <c r="O194" s="1009"/>
      <c r="P194" s="1009"/>
      <c r="Q194" s="1009"/>
      <c r="R194" s="1009"/>
      <c r="S194" s="1009"/>
      <c r="T194" s="1009"/>
      <c r="U194" s="1009"/>
      <c r="V194" s="1009"/>
      <c r="W194" s="1009"/>
      <c r="X194" s="1009"/>
      <c r="Y194" s="1009">
        <v>0</v>
      </c>
      <c r="Z194" s="1009">
        <v>0</v>
      </c>
      <c r="AA194" s="1009">
        <v>0</v>
      </c>
      <c r="AB194" s="1009">
        <v>0</v>
      </c>
      <c r="AC194" s="1009">
        <v>0</v>
      </c>
      <c r="AD194" s="1009">
        <v>0</v>
      </c>
      <c r="AE194" s="1009">
        <v>0</v>
      </c>
      <c r="AF194" s="1009">
        <v>0</v>
      </c>
      <c r="AG194" s="1009">
        <v>0</v>
      </c>
      <c r="AH194" s="1009">
        <v>0</v>
      </c>
    </row>
    <row r="195" spans="1:34" ht="30" customHeight="1">
      <c r="A195" s="2021"/>
      <c r="B195" s="991" t="s">
        <v>786</v>
      </c>
      <c r="C195" s="1009">
        <f t="shared" si="11"/>
        <v>0</v>
      </c>
      <c r="D195" s="1009"/>
      <c r="E195" s="1009"/>
      <c r="F195" s="1009"/>
      <c r="G195" s="1009"/>
      <c r="H195" s="1009"/>
      <c r="I195" s="1009"/>
      <c r="J195" s="1009"/>
      <c r="K195" s="1009"/>
      <c r="L195" s="1009"/>
      <c r="M195" s="1009"/>
      <c r="N195" s="1009"/>
      <c r="O195" s="1009"/>
      <c r="P195" s="1009"/>
      <c r="Q195" s="1009"/>
      <c r="R195" s="1009"/>
      <c r="S195" s="1009"/>
      <c r="T195" s="1009"/>
      <c r="U195" s="1009"/>
      <c r="V195" s="1009"/>
      <c r="W195" s="1009"/>
      <c r="X195" s="1009"/>
      <c r="Y195" s="1009">
        <v>0</v>
      </c>
      <c r="Z195" s="1009">
        <v>0</v>
      </c>
      <c r="AA195" s="1009">
        <v>0</v>
      </c>
      <c r="AB195" s="1009">
        <v>0</v>
      </c>
      <c r="AC195" s="1009">
        <v>0</v>
      </c>
      <c r="AD195" s="1009">
        <v>0</v>
      </c>
      <c r="AE195" s="1009">
        <v>0</v>
      </c>
      <c r="AF195" s="1009">
        <v>0</v>
      </c>
      <c r="AG195" s="1009">
        <v>0</v>
      </c>
      <c r="AH195" s="1009">
        <v>0</v>
      </c>
    </row>
    <row r="196" spans="1:34" ht="30" customHeight="1">
      <c r="A196" s="2021"/>
      <c r="B196" s="991" t="s">
        <v>799</v>
      </c>
      <c r="C196" s="1009">
        <f t="shared" si="11"/>
        <v>0</v>
      </c>
      <c r="D196" s="1009"/>
      <c r="E196" s="1009"/>
      <c r="F196" s="1009"/>
      <c r="G196" s="1009"/>
      <c r="H196" s="1009"/>
      <c r="I196" s="1009"/>
      <c r="J196" s="1009"/>
      <c r="K196" s="1009"/>
      <c r="L196" s="1009"/>
      <c r="M196" s="1009"/>
      <c r="N196" s="1009"/>
      <c r="O196" s="1009"/>
      <c r="P196" s="1009"/>
      <c r="Q196" s="1009"/>
      <c r="R196" s="1009"/>
      <c r="S196" s="1009"/>
      <c r="T196" s="1009"/>
      <c r="U196" s="1009"/>
      <c r="V196" s="1009"/>
      <c r="W196" s="1009"/>
      <c r="X196" s="1009"/>
      <c r="Y196" s="1009">
        <v>0</v>
      </c>
      <c r="Z196" s="1009">
        <v>0</v>
      </c>
      <c r="AA196" s="1009">
        <v>0</v>
      </c>
      <c r="AB196" s="1009">
        <v>0</v>
      </c>
      <c r="AC196" s="1009">
        <v>0</v>
      </c>
      <c r="AD196" s="1009">
        <v>0</v>
      </c>
      <c r="AE196" s="1009">
        <v>0</v>
      </c>
      <c r="AF196" s="1009">
        <v>0</v>
      </c>
      <c r="AG196" s="1009">
        <v>0</v>
      </c>
      <c r="AH196" s="1009">
        <v>0</v>
      </c>
    </row>
    <row r="197" spans="1:34" ht="30" customHeight="1">
      <c r="A197" s="2021"/>
      <c r="B197" s="991" t="s">
        <v>787</v>
      </c>
      <c r="C197" s="1009">
        <f t="shared" si="11"/>
        <v>0</v>
      </c>
      <c r="D197" s="1009"/>
      <c r="E197" s="1009"/>
      <c r="F197" s="1009"/>
      <c r="G197" s="1009"/>
      <c r="H197" s="1009"/>
      <c r="I197" s="1009"/>
      <c r="J197" s="1009"/>
      <c r="K197" s="1009"/>
      <c r="L197" s="1009"/>
      <c r="M197" s="1009"/>
      <c r="N197" s="1009"/>
      <c r="O197" s="1009"/>
      <c r="P197" s="1009"/>
      <c r="Q197" s="1009"/>
      <c r="R197" s="1009"/>
      <c r="S197" s="1009"/>
      <c r="T197" s="1009"/>
      <c r="U197" s="1009"/>
      <c r="V197" s="1009"/>
      <c r="W197" s="1009"/>
      <c r="X197" s="1009"/>
      <c r="Y197" s="1009">
        <v>0</v>
      </c>
      <c r="Z197" s="1009">
        <v>0</v>
      </c>
      <c r="AA197" s="1009">
        <v>0</v>
      </c>
      <c r="AB197" s="1009">
        <v>0</v>
      </c>
      <c r="AC197" s="1009">
        <v>0</v>
      </c>
      <c r="AD197" s="1009">
        <v>0</v>
      </c>
      <c r="AE197" s="1009">
        <v>0</v>
      </c>
      <c r="AF197" s="1009">
        <v>0</v>
      </c>
      <c r="AG197" s="1009">
        <v>0</v>
      </c>
      <c r="AH197" s="1009">
        <v>0</v>
      </c>
    </row>
    <row r="198" spans="1:34" ht="30" customHeight="1">
      <c r="A198" s="2021"/>
      <c r="B198" s="991" t="s">
        <v>820</v>
      </c>
      <c r="C198" s="1009">
        <f t="shared" si="11"/>
        <v>0</v>
      </c>
      <c r="D198" s="1009"/>
      <c r="E198" s="1009"/>
      <c r="F198" s="1009"/>
      <c r="G198" s="1009"/>
      <c r="H198" s="1009"/>
      <c r="I198" s="1009"/>
      <c r="J198" s="1009"/>
      <c r="K198" s="1009"/>
      <c r="L198" s="1009"/>
      <c r="M198" s="1009"/>
      <c r="N198" s="1009"/>
      <c r="O198" s="1009"/>
      <c r="P198" s="1009"/>
      <c r="Q198" s="1009"/>
      <c r="R198" s="1009"/>
      <c r="S198" s="1009"/>
      <c r="T198" s="1009"/>
      <c r="U198" s="1009"/>
      <c r="V198" s="1009"/>
      <c r="W198" s="1009"/>
      <c r="X198" s="1009"/>
      <c r="Y198" s="1009">
        <v>0</v>
      </c>
      <c r="Z198" s="1009">
        <v>0</v>
      </c>
      <c r="AA198" s="1009">
        <v>0</v>
      </c>
      <c r="AB198" s="1009">
        <v>0</v>
      </c>
      <c r="AC198" s="1009">
        <v>0</v>
      </c>
      <c r="AD198" s="1009">
        <v>0</v>
      </c>
      <c r="AE198" s="1009">
        <v>0</v>
      </c>
      <c r="AF198" s="1009">
        <v>0</v>
      </c>
      <c r="AG198" s="1009">
        <v>0</v>
      </c>
      <c r="AH198" s="1009">
        <v>0</v>
      </c>
    </row>
    <row r="199" spans="1:34" s="1710" customFormat="1" ht="30" customHeight="1">
      <c r="A199" s="2021"/>
      <c r="B199" s="991" t="s">
        <v>1534</v>
      </c>
      <c r="C199" s="1009">
        <f>SUM(D199:AH199)</f>
        <v>0</v>
      </c>
      <c r="D199" s="1009">
        <v>0</v>
      </c>
      <c r="E199" s="1009">
        <v>0</v>
      </c>
      <c r="F199" s="1009">
        <v>0</v>
      </c>
      <c r="G199" s="1009">
        <v>0</v>
      </c>
      <c r="H199" s="1009">
        <v>0</v>
      </c>
      <c r="I199" s="1009">
        <v>0</v>
      </c>
      <c r="J199" s="1009">
        <v>0</v>
      </c>
      <c r="K199" s="1009">
        <v>0</v>
      </c>
      <c r="L199" s="1009">
        <v>0</v>
      </c>
      <c r="M199" s="1009">
        <v>0</v>
      </c>
      <c r="N199" s="1009">
        <v>0</v>
      </c>
      <c r="O199" s="1009">
        <v>0</v>
      </c>
      <c r="P199" s="1009">
        <v>0</v>
      </c>
      <c r="Q199" s="1009">
        <v>0</v>
      </c>
      <c r="R199" s="1009">
        <v>0</v>
      </c>
      <c r="S199" s="1009">
        <v>0</v>
      </c>
      <c r="T199" s="1009">
        <v>0</v>
      </c>
      <c r="U199" s="1009">
        <v>0</v>
      </c>
      <c r="V199" s="1009">
        <v>0</v>
      </c>
      <c r="W199" s="1009">
        <v>0</v>
      </c>
      <c r="X199" s="1009">
        <v>0</v>
      </c>
      <c r="Y199" s="1009">
        <v>0</v>
      </c>
      <c r="Z199" s="1009">
        <v>0</v>
      </c>
      <c r="AA199" s="1009">
        <v>0</v>
      </c>
      <c r="AB199" s="1009">
        <v>0</v>
      </c>
      <c r="AC199" s="1009">
        <v>0</v>
      </c>
      <c r="AD199" s="1009">
        <v>0</v>
      </c>
      <c r="AE199" s="1009">
        <v>0</v>
      </c>
      <c r="AF199" s="1009">
        <v>0</v>
      </c>
      <c r="AG199" s="1009">
        <v>0</v>
      </c>
      <c r="AH199" s="1009">
        <v>0</v>
      </c>
    </row>
    <row r="200" spans="1:34" s="1710" customFormat="1" ht="30" customHeight="1">
      <c r="A200" s="2021"/>
      <c r="B200" s="989" t="s">
        <v>1535</v>
      </c>
      <c r="C200" s="1009">
        <f>SUM(D200:AH200)</f>
        <v>0</v>
      </c>
      <c r="D200" s="1009">
        <v>0</v>
      </c>
      <c r="E200" s="1009">
        <v>0</v>
      </c>
      <c r="F200" s="1009">
        <v>0</v>
      </c>
      <c r="G200" s="1009">
        <v>0</v>
      </c>
      <c r="H200" s="1009">
        <v>0</v>
      </c>
      <c r="I200" s="1009">
        <v>0</v>
      </c>
      <c r="J200" s="1009">
        <v>0</v>
      </c>
      <c r="K200" s="1009">
        <v>0</v>
      </c>
      <c r="L200" s="1009">
        <v>0</v>
      </c>
      <c r="M200" s="1009">
        <v>0</v>
      </c>
      <c r="N200" s="1009">
        <v>0</v>
      </c>
      <c r="O200" s="1009">
        <v>0</v>
      </c>
      <c r="P200" s="1009">
        <v>0</v>
      </c>
      <c r="Q200" s="1009">
        <v>0</v>
      </c>
      <c r="R200" s="1009">
        <v>0</v>
      </c>
      <c r="S200" s="1009">
        <v>0</v>
      </c>
      <c r="T200" s="1009">
        <v>0</v>
      </c>
      <c r="U200" s="1009">
        <v>0</v>
      </c>
      <c r="V200" s="1009">
        <v>0</v>
      </c>
      <c r="W200" s="1009">
        <v>0</v>
      </c>
      <c r="X200" s="1009">
        <v>0</v>
      </c>
      <c r="Y200" s="1009">
        <v>0</v>
      </c>
      <c r="Z200" s="1009">
        <v>0</v>
      </c>
      <c r="AA200" s="1009">
        <v>0</v>
      </c>
      <c r="AB200" s="1009">
        <v>0</v>
      </c>
      <c r="AC200" s="1009">
        <v>0</v>
      </c>
      <c r="AD200" s="1009">
        <v>0</v>
      </c>
      <c r="AE200" s="1009">
        <v>0</v>
      </c>
      <c r="AF200" s="1009">
        <v>0</v>
      </c>
      <c r="AG200" s="1009">
        <v>0</v>
      </c>
      <c r="AH200" s="1009">
        <v>0</v>
      </c>
    </row>
    <row r="201" spans="1:34" ht="30" customHeight="1">
      <c r="A201" s="2021"/>
      <c r="B201" s="995" t="s">
        <v>802</v>
      </c>
      <c r="C201" s="1009">
        <f t="shared" si="11"/>
        <v>0</v>
      </c>
      <c r="D201" s="1009"/>
      <c r="E201" s="1009"/>
      <c r="F201" s="1009"/>
      <c r="G201" s="1009"/>
      <c r="H201" s="1009"/>
      <c r="I201" s="1009"/>
      <c r="J201" s="1009"/>
      <c r="K201" s="1009"/>
      <c r="L201" s="1009"/>
      <c r="M201" s="1009"/>
      <c r="N201" s="1009"/>
      <c r="O201" s="1009"/>
      <c r="P201" s="1009"/>
      <c r="Q201" s="1009"/>
      <c r="R201" s="1009"/>
      <c r="S201" s="1009"/>
      <c r="T201" s="1009"/>
      <c r="U201" s="1009"/>
      <c r="V201" s="1009"/>
      <c r="W201" s="1009"/>
      <c r="X201" s="1009"/>
      <c r="Y201" s="1009">
        <v>0</v>
      </c>
      <c r="Z201" s="1009">
        <v>0</v>
      </c>
      <c r="AA201" s="1009">
        <v>0</v>
      </c>
      <c r="AB201" s="1009">
        <v>0</v>
      </c>
      <c r="AC201" s="1009">
        <v>0</v>
      </c>
      <c r="AD201" s="1009">
        <v>0</v>
      </c>
      <c r="AE201" s="1009">
        <v>0</v>
      </c>
      <c r="AF201" s="1009">
        <v>0</v>
      </c>
      <c r="AG201" s="1009">
        <v>0</v>
      </c>
      <c r="AH201" s="1009">
        <v>0</v>
      </c>
    </row>
    <row r="202" spans="1:34" ht="30" customHeight="1">
      <c r="A202" s="2021"/>
      <c r="B202" s="995" t="s">
        <v>803</v>
      </c>
      <c r="C202" s="1009">
        <f t="shared" si="11"/>
        <v>0</v>
      </c>
      <c r="D202" s="1009"/>
      <c r="E202" s="1009"/>
      <c r="F202" s="1009"/>
      <c r="G202" s="1009"/>
      <c r="H202" s="1009"/>
      <c r="I202" s="1009"/>
      <c r="J202" s="1009"/>
      <c r="K202" s="1009"/>
      <c r="L202" s="1009"/>
      <c r="M202" s="1009"/>
      <c r="N202" s="1009"/>
      <c r="O202" s="1009"/>
      <c r="P202" s="1009"/>
      <c r="Q202" s="1009"/>
      <c r="R202" s="1009"/>
      <c r="S202" s="1009"/>
      <c r="T202" s="1009"/>
      <c r="U202" s="1009"/>
      <c r="V202" s="1009"/>
      <c r="W202" s="1009"/>
      <c r="X202" s="1009"/>
      <c r="Y202" s="1009">
        <v>0</v>
      </c>
      <c r="Z202" s="1009">
        <v>0</v>
      </c>
      <c r="AA202" s="1009">
        <v>0</v>
      </c>
      <c r="AB202" s="1009">
        <v>0</v>
      </c>
      <c r="AC202" s="1009">
        <v>0</v>
      </c>
      <c r="AD202" s="1009">
        <v>0</v>
      </c>
      <c r="AE202" s="1009">
        <v>0</v>
      </c>
      <c r="AF202" s="1009">
        <v>0</v>
      </c>
      <c r="AG202" s="1009">
        <v>0</v>
      </c>
      <c r="AH202" s="1009">
        <v>0</v>
      </c>
    </row>
    <row r="203" spans="1:34" ht="30" customHeight="1">
      <c r="A203" s="2021"/>
      <c r="B203" s="1011" t="s">
        <v>804</v>
      </c>
      <c r="C203" s="1009">
        <f t="shared" si="11"/>
        <v>0</v>
      </c>
      <c r="D203" s="1009"/>
      <c r="E203" s="1009"/>
      <c r="F203" s="1009"/>
      <c r="G203" s="1009"/>
      <c r="H203" s="1009"/>
      <c r="I203" s="1009"/>
      <c r="J203" s="1009"/>
      <c r="K203" s="1009"/>
      <c r="L203" s="1009"/>
      <c r="M203" s="1009"/>
      <c r="N203" s="1009"/>
      <c r="O203" s="1009"/>
      <c r="P203" s="1009"/>
      <c r="Q203" s="1009"/>
      <c r="R203" s="1009"/>
      <c r="S203" s="1009"/>
      <c r="T203" s="1009"/>
      <c r="U203" s="1009"/>
      <c r="V203" s="1009"/>
      <c r="W203" s="1009"/>
      <c r="X203" s="1009"/>
      <c r="Y203" s="1009">
        <v>0</v>
      </c>
      <c r="Z203" s="1009">
        <v>0</v>
      </c>
      <c r="AA203" s="1009">
        <v>0</v>
      </c>
      <c r="AB203" s="1009">
        <v>0</v>
      </c>
      <c r="AC203" s="1009">
        <v>0</v>
      </c>
      <c r="AD203" s="1009">
        <v>0</v>
      </c>
      <c r="AE203" s="1009">
        <v>0</v>
      </c>
      <c r="AF203" s="1009">
        <v>0</v>
      </c>
      <c r="AG203" s="1009">
        <v>0</v>
      </c>
      <c r="AH203" s="1009">
        <v>0</v>
      </c>
    </row>
    <row r="204" spans="1:34" ht="30" customHeight="1">
      <c r="A204" s="2021"/>
      <c r="B204" s="1011" t="s">
        <v>805</v>
      </c>
      <c r="C204" s="1009">
        <f t="shared" si="11"/>
        <v>0</v>
      </c>
      <c r="D204" s="1009"/>
      <c r="E204" s="1009"/>
      <c r="F204" s="1009"/>
      <c r="G204" s="1009"/>
      <c r="H204" s="1009"/>
      <c r="I204" s="1009"/>
      <c r="J204" s="1009"/>
      <c r="K204" s="1009"/>
      <c r="L204" s="1009"/>
      <c r="M204" s="1009"/>
      <c r="N204" s="1009"/>
      <c r="O204" s="1009"/>
      <c r="P204" s="1009"/>
      <c r="Q204" s="1009"/>
      <c r="R204" s="1009"/>
      <c r="S204" s="1009"/>
      <c r="T204" s="1009"/>
      <c r="U204" s="1009"/>
      <c r="V204" s="1009"/>
      <c r="W204" s="1009"/>
      <c r="X204" s="1009"/>
      <c r="Y204" s="1009">
        <v>0</v>
      </c>
      <c r="Z204" s="1009">
        <v>0</v>
      </c>
      <c r="AA204" s="1009">
        <v>0</v>
      </c>
      <c r="AB204" s="1009">
        <v>0</v>
      </c>
      <c r="AC204" s="1009">
        <v>0</v>
      </c>
      <c r="AD204" s="1009">
        <v>0</v>
      </c>
      <c r="AE204" s="1009">
        <v>0</v>
      </c>
      <c r="AF204" s="1009">
        <v>0</v>
      </c>
      <c r="AG204" s="1009">
        <v>0</v>
      </c>
      <c r="AH204" s="1009">
        <v>0</v>
      </c>
    </row>
    <row r="205" spans="1:34" s="1708" customFormat="1" ht="30" customHeight="1">
      <c r="A205" s="2021"/>
      <c r="B205" s="1011" t="s">
        <v>1536</v>
      </c>
      <c r="C205" s="1009">
        <f t="shared" si="11"/>
        <v>0</v>
      </c>
      <c r="D205" s="1009">
        <v>0</v>
      </c>
      <c r="E205" s="1009">
        <v>0</v>
      </c>
      <c r="F205" s="1009">
        <v>0</v>
      </c>
      <c r="G205" s="1009">
        <v>0</v>
      </c>
      <c r="H205" s="1009">
        <v>0</v>
      </c>
      <c r="I205" s="1009">
        <v>0</v>
      </c>
      <c r="J205" s="1009">
        <v>0</v>
      </c>
      <c r="K205" s="1009">
        <v>0</v>
      </c>
      <c r="L205" s="1009">
        <v>0</v>
      </c>
      <c r="M205" s="1009">
        <v>0</v>
      </c>
      <c r="N205" s="1009">
        <v>0</v>
      </c>
      <c r="O205" s="1009">
        <v>0</v>
      </c>
      <c r="P205" s="1009">
        <v>0</v>
      </c>
      <c r="Q205" s="1009">
        <v>0</v>
      </c>
      <c r="R205" s="1009">
        <v>0</v>
      </c>
      <c r="S205" s="1009">
        <v>0</v>
      </c>
      <c r="T205" s="1009">
        <v>0</v>
      </c>
      <c r="U205" s="1009">
        <v>0</v>
      </c>
      <c r="V205" s="1009">
        <v>0</v>
      </c>
      <c r="W205" s="1009">
        <v>0</v>
      </c>
      <c r="X205" s="1009">
        <v>0</v>
      </c>
      <c r="Y205" s="1009">
        <v>0</v>
      </c>
      <c r="Z205" s="1009">
        <v>0</v>
      </c>
      <c r="AA205" s="1009">
        <v>0</v>
      </c>
      <c r="AB205" s="1009">
        <v>0</v>
      </c>
      <c r="AC205" s="1009">
        <v>0</v>
      </c>
      <c r="AD205" s="1009">
        <v>0</v>
      </c>
      <c r="AE205" s="1009">
        <v>0</v>
      </c>
      <c r="AF205" s="1009">
        <v>0</v>
      </c>
      <c r="AG205" s="1009">
        <v>0</v>
      </c>
      <c r="AH205" s="1009">
        <v>0</v>
      </c>
    </row>
    <row r="206" spans="1:34" ht="30" customHeight="1">
      <c r="A206" s="2021"/>
      <c r="B206" s="995" t="s">
        <v>807</v>
      </c>
      <c r="C206" s="1009">
        <f t="shared" si="11"/>
        <v>0</v>
      </c>
      <c r="D206" s="1009"/>
      <c r="E206" s="1009"/>
      <c r="F206" s="1009"/>
      <c r="G206" s="1009"/>
      <c r="H206" s="1009"/>
      <c r="I206" s="1009"/>
      <c r="J206" s="1009"/>
      <c r="K206" s="1009"/>
      <c r="L206" s="1009"/>
      <c r="M206" s="1009"/>
      <c r="N206" s="1009"/>
      <c r="O206" s="1009"/>
      <c r="P206" s="1009"/>
      <c r="Q206" s="1009"/>
      <c r="R206" s="1009"/>
      <c r="S206" s="1009"/>
      <c r="T206" s="1009"/>
      <c r="U206" s="1009"/>
      <c r="V206" s="1009"/>
      <c r="W206" s="1009"/>
      <c r="X206" s="1009"/>
      <c r="Y206" s="1009">
        <v>0</v>
      </c>
      <c r="Z206" s="1009">
        <v>0</v>
      </c>
      <c r="AA206" s="1009">
        <v>0</v>
      </c>
      <c r="AB206" s="1009">
        <v>0</v>
      </c>
      <c r="AC206" s="1009">
        <v>0</v>
      </c>
      <c r="AD206" s="1009">
        <v>0</v>
      </c>
      <c r="AE206" s="1009">
        <v>0</v>
      </c>
      <c r="AF206" s="1009">
        <v>0</v>
      </c>
      <c r="AG206" s="1009">
        <v>0</v>
      </c>
      <c r="AH206" s="1009">
        <v>0</v>
      </c>
    </row>
    <row r="207" spans="1:34" ht="30" customHeight="1">
      <c r="A207" s="2021"/>
      <c r="B207" s="991" t="s">
        <v>808</v>
      </c>
      <c r="C207" s="1009">
        <f t="shared" si="11"/>
        <v>0</v>
      </c>
      <c r="D207" s="1009"/>
      <c r="E207" s="1009"/>
      <c r="F207" s="1009"/>
      <c r="G207" s="1009"/>
      <c r="H207" s="1009"/>
      <c r="I207" s="1009"/>
      <c r="J207" s="1009"/>
      <c r="K207" s="1009"/>
      <c r="L207" s="1009"/>
      <c r="M207" s="1009"/>
      <c r="N207" s="1009"/>
      <c r="O207" s="1009"/>
      <c r="P207" s="1009"/>
      <c r="Q207" s="1009"/>
      <c r="R207" s="1009"/>
      <c r="S207" s="1009"/>
      <c r="T207" s="1009"/>
      <c r="U207" s="1009"/>
      <c r="V207" s="1009"/>
      <c r="W207" s="1009"/>
      <c r="X207" s="1009"/>
      <c r="Y207" s="1009">
        <v>0</v>
      </c>
      <c r="Z207" s="1009">
        <v>0</v>
      </c>
      <c r="AA207" s="1009">
        <v>0</v>
      </c>
      <c r="AB207" s="1009">
        <v>0</v>
      </c>
      <c r="AC207" s="1009">
        <v>0</v>
      </c>
      <c r="AD207" s="1009">
        <v>0</v>
      </c>
      <c r="AE207" s="1009">
        <v>0</v>
      </c>
      <c r="AF207" s="1009">
        <v>0</v>
      </c>
      <c r="AG207" s="1009">
        <v>0</v>
      </c>
      <c r="AH207" s="1009">
        <v>0</v>
      </c>
    </row>
    <row r="208" spans="1:34" s="1708" customFormat="1" ht="30" customHeight="1">
      <c r="A208" s="2021"/>
      <c r="B208" s="1011" t="s">
        <v>1539</v>
      </c>
      <c r="C208" s="1009">
        <f>SUM(D208:AH208)</f>
        <v>0</v>
      </c>
      <c r="D208" s="1009">
        <v>0</v>
      </c>
      <c r="E208" s="1009">
        <v>0</v>
      </c>
      <c r="F208" s="1009">
        <v>0</v>
      </c>
      <c r="G208" s="1009">
        <v>0</v>
      </c>
      <c r="H208" s="1009">
        <v>0</v>
      </c>
      <c r="I208" s="1009">
        <v>0</v>
      </c>
      <c r="J208" s="1009">
        <v>0</v>
      </c>
      <c r="K208" s="1009">
        <v>0</v>
      </c>
      <c r="L208" s="1009">
        <v>0</v>
      </c>
      <c r="M208" s="1009">
        <v>0</v>
      </c>
      <c r="N208" s="1009">
        <v>0</v>
      </c>
      <c r="O208" s="1009">
        <v>0</v>
      </c>
      <c r="P208" s="1009">
        <v>0</v>
      </c>
      <c r="Q208" s="1009">
        <v>0</v>
      </c>
      <c r="R208" s="1009">
        <v>0</v>
      </c>
      <c r="S208" s="1009">
        <v>0</v>
      </c>
      <c r="T208" s="1009">
        <v>0</v>
      </c>
      <c r="U208" s="1009">
        <v>0</v>
      </c>
      <c r="V208" s="1009">
        <v>0</v>
      </c>
      <c r="W208" s="1009">
        <v>0</v>
      </c>
      <c r="X208" s="1009">
        <v>0</v>
      </c>
      <c r="Y208" s="1009">
        <v>0</v>
      </c>
      <c r="Z208" s="1009">
        <v>0</v>
      </c>
      <c r="AA208" s="1009">
        <v>0</v>
      </c>
      <c r="AB208" s="1009">
        <v>0</v>
      </c>
      <c r="AC208" s="1009">
        <v>0</v>
      </c>
      <c r="AD208" s="1009">
        <v>0</v>
      </c>
      <c r="AE208" s="1009">
        <v>0</v>
      </c>
      <c r="AF208" s="1009">
        <v>0</v>
      </c>
      <c r="AG208" s="1009">
        <v>0</v>
      </c>
      <c r="AH208" s="1009">
        <v>0</v>
      </c>
    </row>
    <row r="209" spans="1:34" ht="30" customHeight="1">
      <c r="A209" s="2021"/>
      <c r="B209" s="1011" t="s">
        <v>822</v>
      </c>
      <c r="C209" s="1009">
        <f t="shared" si="11"/>
        <v>0</v>
      </c>
      <c r="D209" s="1009"/>
      <c r="E209" s="1009"/>
      <c r="F209" s="1009"/>
      <c r="G209" s="1009"/>
      <c r="H209" s="1009"/>
      <c r="I209" s="1009"/>
      <c r="J209" s="1009"/>
      <c r="K209" s="1009"/>
      <c r="L209" s="1009"/>
      <c r="M209" s="1009"/>
      <c r="N209" s="1009"/>
      <c r="O209" s="1009"/>
      <c r="P209" s="1009"/>
      <c r="Q209" s="1009"/>
      <c r="R209" s="1009"/>
      <c r="S209" s="1009"/>
      <c r="T209" s="1009"/>
      <c r="U209" s="1009"/>
      <c r="V209" s="1009"/>
      <c r="W209" s="1009"/>
      <c r="X209" s="1009"/>
      <c r="Y209" s="1009">
        <v>0</v>
      </c>
      <c r="Z209" s="1009">
        <v>0</v>
      </c>
      <c r="AA209" s="1009">
        <v>0</v>
      </c>
      <c r="AB209" s="1009">
        <v>0</v>
      </c>
      <c r="AC209" s="1009">
        <v>0</v>
      </c>
      <c r="AD209" s="1009">
        <v>0</v>
      </c>
      <c r="AE209" s="1009">
        <v>0</v>
      </c>
      <c r="AF209" s="1009">
        <v>0</v>
      </c>
      <c r="AG209" s="1009">
        <v>0</v>
      </c>
      <c r="AH209" s="1009">
        <v>0</v>
      </c>
    </row>
    <row r="210" spans="1:34" ht="19.5" customHeight="1">
      <c r="A210" s="2021"/>
      <c r="B210" s="1249" t="s">
        <v>952</v>
      </c>
      <c r="C210" s="1009">
        <f t="shared" si="11"/>
        <v>0</v>
      </c>
      <c r="D210" s="1009"/>
      <c r="E210" s="1009"/>
      <c r="F210" s="1009"/>
      <c r="G210" s="1009"/>
      <c r="H210" s="1009"/>
      <c r="I210" s="1009"/>
      <c r="J210" s="1009"/>
      <c r="K210" s="1009"/>
      <c r="L210" s="1009"/>
      <c r="M210" s="1009"/>
      <c r="N210" s="1009"/>
      <c r="O210" s="1009"/>
      <c r="P210" s="1009"/>
      <c r="Q210" s="1009"/>
      <c r="R210" s="1009"/>
      <c r="S210" s="1009"/>
      <c r="T210" s="1009"/>
      <c r="U210" s="1009"/>
      <c r="V210" s="1009"/>
      <c r="W210" s="1009"/>
      <c r="X210" s="1009"/>
      <c r="Y210" s="1009">
        <v>0</v>
      </c>
      <c r="Z210" s="1009">
        <v>0</v>
      </c>
      <c r="AA210" s="1009">
        <v>0</v>
      </c>
      <c r="AB210" s="1009">
        <v>0</v>
      </c>
      <c r="AC210" s="1009">
        <v>0</v>
      </c>
      <c r="AD210" s="1009">
        <v>0</v>
      </c>
      <c r="AE210" s="1009">
        <v>0</v>
      </c>
      <c r="AF210" s="1009">
        <v>0</v>
      </c>
      <c r="AG210" s="1009">
        <v>0</v>
      </c>
      <c r="AH210" s="1009">
        <v>0</v>
      </c>
    </row>
    <row r="211" spans="1:34" ht="19.5" customHeight="1">
      <c r="A211" s="2391" t="s">
        <v>782</v>
      </c>
      <c r="B211" s="1007" t="s">
        <v>41</v>
      </c>
      <c r="C211" s="1370">
        <f>SUM(C212:C233)</f>
        <v>11176.71</v>
      </c>
      <c r="D211" s="1007">
        <f>SUM('대덕 배수관'!D212:'대덕 배수관'!D233)</f>
        <v>2381.16</v>
      </c>
      <c r="E211" s="1007">
        <f>SUM('대덕 배수관'!E212:'대덕 배수관'!E233)</f>
        <v>0</v>
      </c>
      <c r="F211" s="1007">
        <f>SUM('대덕 배수관'!F212:'대덕 배수관'!F233)</f>
        <v>184.52</v>
      </c>
      <c r="G211" s="1007">
        <f>SUM('대덕 배수관'!G212:'대덕 배수관'!G233)</f>
        <v>625.17999999999995</v>
      </c>
      <c r="H211" s="1007">
        <f>SUM('대덕 배수관'!H212:'대덕 배수관'!H233)</f>
        <v>1363.28</v>
      </c>
      <c r="I211" s="1007">
        <f>SUM('대덕 배수관'!I212:'대덕 배수관'!I233)</f>
        <v>561.11</v>
      </c>
      <c r="J211" s="1007">
        <f>SUM('대덕 배수관'!J212:'대덕 배수관'!J233)</f>
        <v>34.799999999999997</v>
      </c>
      <c r="K211" s="1007">
        <f>SUM('대덕 배수관'!K212:'대덕 배수관'!K233)</f>
        <v>116.44000000000001</v>
      </c>
      <c r="L211" s="1007">
        <f>SUM('대덕 배수관'!L212:'대덕 배수관'!L233)</f>
        <v>0</v>
      </c>
      <c r="M211" s="1007">
        <f>SUM('대덕 배수관'!M212:'대덕 배수관'!M233)</f>
        <v>0</v>
      </c>
      <c r="N211" s="1007">
        <f>SUM('대덕 배수관'!N212:'대덕 배수관'!N233)</f>
        <v>25.71</v>
      </c>
      <c r="O211" s="1007">
        <f>SUM('대덕 배수관'!O212:'대덕 배수관'!O233)</f>
        <v>0</v>
      </c>
      <c r="P211" s="1007">
        <f>SUM('대덕 배수관'!P212:'대덕 배수관'!P233)</f>
        <v>7.35</v>
      </c>
      <c r="Q211" s="1007">
        <f>SUM('대덕 배수관'!Q212:'대덕 배수관'!Q233)</f>
        <v>4.13</v>
      </c>
      <c r="R211" s="1007">
        <f>SUM('대덕 배수관'!R212:'대덕 배수관'!R233)</f>
        <v>311.16000000000003</v>
      </c>
      <c r="S211" s="1007">
        <f>SUM('대덕 배수관'!S212:'대덕 배수관'!S233)</f>
        <v>0</v>
      </c>
      <c r="T211" s="1007">
        <f>SUM('대덕 배수관'!T212:'대덕 배수관'!T233)</f>
        <v>7.45</v>
      </c>
      <c r="U211" s="1007">
        <f>SUM('대덕 배수관'!U212:'대덕 배수관'!U233)</f>
        <v>0</v>
      </c>
      <c r="V211" s="1007">
        <f>SUM('대덕 배수관'!V212:'대덕 배수관'!V233)</f>
        <v>60.960000000000008</v>
      </c>
      <c r="W211" s="1007">
        <f>SUM('대덕 배수관'!W212:'대덕 배수관'!W233)</f>
        <v>494.89</v>
      </c>
      <c r="X211" s="1007">
        <f>SUM('대덕 배수관'!X212:'대덕 배수관'!X233)</f>
        <v>0</v>
      </c>
      <c r="Y211" s="1007">
        <f>SUM('대덕 배수관'!Y212:'대덕 배수관'!Y233)</f>
        <v>502.61</v>
      </c>
      <c r="Z211" s="1007">
        <f>SUM('대덕 배수관'!Z212:'대덕 배수관'!Z233)</f>
        <v>614.89</v>
      </c>
      <c r="AA211" s="1007">
        <f>SUM('대덕 배수관'!AA212:'대덕 배수관'!AA233)</f>
        <v>0</v>
      </c>
      <c r="AB211" s="1007">
        <f>SUM('대덕 배수관'!AB212:'대덕 배수관'!AB233)</f>
        <v>0</v>
      </c>
      <c r="AC211" s="1007">
        <f>SUM('대덕 배수관'!AC212:'대덕 배수관'!AC233)</f>
        <v>42.06</v>
      </c>
      <c r="AD211" s="1007">
        <f>SUM('대덕 배수관'!AD212:'대덕 배수관'!AD233)</f>
        <v>0</v>
      </c>
      <c r="AE211" s="1007">
        <f>SUM('대덕 배수관'!AE212:'대덕 배수관'!AE233)</f>
        <v>529.25</v>
      </c>
      <c r="AF211" s="1007">
        <f>SUM('대덕 배수관'!AF212:'대덕 배수관'!AF233)</f>
        <v>360.73</v>
      </c>
      <c r="AG211" s="1007">
        <f>SUM('대덕 배수관'!AG212:'대덕 배수관'!AG233)</f>
        <v>2491.0499999999997</v>
      </c>
      <c r="AH211" s="1007">
        <f>SUM('대덕 배수관'!AH212:'대덕 배수관'!AH233)</f>
        <v>457.98</v>
      </c>
    </row>
    <row r="212" spans="1:34" ht="19.5" customHeight="1">
      <c r="A212" s="2391" t="s">
        <v>782</v>
      </c>
      <c r="B212" s="989" t="s">
        <v>951</v>
      </c>
      <c r="C212" s="1009">
        <f t="shared" si="11"/>
        <v>728.86</v>
      </c>
      <c r="D212" s="1009"/>
      <c r="E212" s="1009"/>
      <c r="F212" s="1009"/>
      <c r="G212" s="1009"/>
      <c r="H212" s="1009"/>
      <c r="I212" s="1009"/>
      <c r="J212" s="1009"/>
      <c r="K212" s="1009"/>
      <c r="L212" s="1009"/>
      <c r="M212" s="1009"/>
      <c r="N212" s="1009"/>
      <c r="O212" s="1009"/>
      <c r="P212" s="1009"/>
      <c r="Q212" s="1009"/>
      <c r="R212" s="1009"/>
      <c r="S212" s="1009"/>
      <c r="T212" s="1009"/>
      <c r="U212" s="1009"/>
      <c r="V212" s="1009"/>
      <c r="W212" s="1009"/>
      <c r="X212" s="1009"/>
      <c r="Y212" s="1009">
        <v>0</v>
      </c>
      <c r="Z212" s="1009">
        <v>0</v>
      </c>
      <c r="AA212" s="1009">
        <v>0</v>
      </c>
      <c r="AB212" s="1009">
        <v>0</v>
      </c>
      <c r="AC212" s="1009">
        <v>0</v>
      </c>
      <c r="AD212" s="1009">
        <v>0</v>
      </c>
      <c r="AE212" s="1009">
        <v>273.93</v>
      </c>
      <c r="AF212" s="1009">
        <v>0</v>
      </c>
      <c r="AG212" s="1009">
        <v>0</v>
      </c>
      <c r="AH212" s="1009">
        <v>454.93</v>
      </c>
    </row>
    <row r="213" spans="1:34" ht="30" customHeight="1">
      <c r="A213" s="2021"/>
      <c r="B213" s="989" t="s">
        <v>796</v>
      </c>
      <c r="C213" s="1009">
        <f t="shared" si="11"/>
        <v>0</v>
      </c>
      <c r="D213" s="1009"/>
      <c r="E213" s="1009"/>
      <c r="F213" s="1009"/>
      <c r="G213" s="1009"/>
      <c r="H213" s="1009"/>
      <c r="I213" s="1009"/>
      <c r="J213" s="1009"/>
      <c r="K213" s="1009"/>
      <c r="L213" s="1009"/>
      <c r="M213" s="1009"/>
      <c r="N213" s="1009"/>
      <c r="O213" s="1009"/>
      <c r="P213" s="1009"/>
      <c r="Q213" s="1009"/>
      <c r="R213" s="1009"/>
      <c r="S213" s="1009"/>
      <c r="T213" s="1009"/>
      <c r="U213" s="1009"/>
      <c r="V213" s="1009"/>
      <c r="W213" s="1009"/>
      <c r="X213" s="1009"/>
      <c r="Y213" s="1009">
        <v>0</v>
      </c>
      <c r="Z213" s="1009">
        <v>0</v>
      </c>
      <c r="AA213" s="1009">
        <v>0</v>
      </c>
      <c r="AB213" s="1009">
        <v>0</v>
      </c>
      <c r="AC213" s="1009">
        <v>0</v>
      </c>
      <c r="AD213" s="1009">
        <v>0</v>
      </c>
      <c r="AE213" s="1009">
        <v>0</v>
      </c>
      <c r="AF213" s="1009">
        <v>0</v>
      </c>
      <c r="AG213" s="1009">
        <v>0</v>
      </c>
      <c r="AH213" s="1009">
        <v>0</v>
      </c>
    </row>
    <row r="214" spans="1:34" ht="30" customHeight="1">
      <c r="A214" s="2021"/>
      <c r="B214" s="989" t="s">
        <v>797</v>
      </c>
      <c r="C214" s="1009">
        <f t="shared" si="11"/>
        <v>548.51</v>
      </c>
      <c r="D214" s="1009">
        <v>548.51</v>
      </c>
      <c r="E214" s="1009"/>
      <c r="F214" s="1009"/>
      <c r="G214" s="1009"/>
      <c r="H214" s="1009"/>
      <c r="I214" s="1009"/>
      <c r="J214" s="1009"/>
      <c r="K214" s="1009"/>
      <c r="L214" s="1009"/>
      <c r="M214" s="1009"/>
      <c r="N214" s="1009"/>
      <c r="O214" s="1009"/>
      <c r="P214" s="1009"/>
      <c r="Q214" s="1009"/>
      <c r="R214" s="1009"/>
      <c r="S214" s="1009"/>
      <c r="T214" s="1009"/>
      <c r="U214" s="1009"/>
      <c r="V214" s="1009"/>
      <c r="W214" s="1009"/>
      <c r="X214" s="1009"/>
      <c r="Y214" s="1009">
        <v>0</v>
      </c>
      <c r="Z214" s="1009">
        <v>0</v>
      </c>
      <c r="AA214" s="1009">
        <v>0</v>
      </c>
      <c r="AB214" s="1009">
        <v>0</v>
      </c>
      <c r="AC214" s="1009">
        <v>0</v>
      </c>
      <c r="AD214" s="1009">
        <v>0</v>
      </c>
      <c r="AE214" s="1009">
        <v>0</v>
      </c>
      <c r="AF214" s="1009">
        <v>0</v>
      </c>
      <c r="AG214" s="1009">
        <v>0</v>
      </c>
      <c r="AH214" s="1009">
        <v>0</v>
      </c>
    </row>
    <row r="215" spans="1:34" ht="30" customHeight="1">
      <c r="A215" s="2021"/>
      <c r="B215" s="989" t="s">
        <v>798</v>
      </c>
      <c r="C215" s="1009">
        <f t="shared" si="11"/>
        <v>521.51</v>
      </c>
      <c r="D215" s="1009">
        <v>521.51</v>
      </c>
      <c r="E215" s="1009"/>
      <c r="F215" s="1009"/>
      <c r="G215" s="1009"/>
      <c r="H215" s="1009"/>
      <c r="I215" s="1009"/>
      <c r="J215" s="1009"/>
      <c r="K215" s="1009"/>
      <c r="L215" s="1009"/>
      <c r="M215" s="1009"/>
      <c r="N215" s="1009"/>
      <c r="O215" s="1009"/>
      <c r="P215" s="1009"/>
      <c r="Q215" s="1009"/>
      <c r="R215" s="1009"/>
      <c r="S215" s="1009"/>
      <c r="T215" s="1009"/>
      <c r="U215" s="1009"/>
      <c r="V215" s="1009"/>
      <c r="W215" s="1009"/>
      <c r="X215" s="1009"/>
      <c r="Y215" s="1009">
        <v>0</v>
      </c>
      <c r="Z215" s="1009">
        <v>0</v>
      </c>
      <c r="AA215" s="1009">
        <v>0</v>
      </c>
      <c r="AB215" s="1009">
        <v>0</v>
      </c>
      <c r="AC215" s="1009">
        <v>0</v>
      </c>
      <c r="AD215" s="1009">
        <v>0</v>
      </c>
      <c r="AE215" s="1009">
        <v>0</v>
      </c>
      <c r="AF215" s="1009">
        <v>0</v>
      </c>
      <c r="AG215" s="1009">
        <v>0</v>
      </c>
      <c r="AH215" s="1009">
        <v>0</v>
      </c>
    </row>
    <row r="216" spans="1:34" ht="30" customHeight="1">
      <c r="A216" s="2021"/>
      <c r="B216" s="989" t="s">
        <v>780</v>
      </c>
      <c r="C216" s="1009">
        <f t="shared" si="11"/>
        <v>6850.12</v>
      </c>
      <c r="D216" s="1009">
        <v>1311.14</v>
      </c>
      <c r="E216" s="1372"/>
      <c r="F216" s="1372">
        <v>184.52</v>
      </c>
      <c r="G216" s="1372">
        <v>625.17999999999995</v>
      </c>
      <c r="H216" s="1372">
        <v>1363.28</v>
      </c>
      <c r="I216" s="1372">
        <v>561.11</v>
      </c>
      <c r="J216" s="1372">
        <v>34.799999999999997</v>
      </c>
      <c r="K216" s="1372">
        <v>116.44000000000001</v>
      </c>
      <c r="L216" s="1372"/>
      <c r="M216" s="1372"/>
      <c r="N216" s="1372">
        <v>25.71</v>
      </c>
      <c r="O216" s="1372"/>
      <c r="P216" s="1372">
        <v>7.35</v>
      </c>
      <c r="Q216" s="1372">
        <v>4.13</v>
      </c>
      <c r="R216" s="1372">
        <v>311.16000000000003</v>
      </c>
      <c r="S216" s="1372"/>
      <c r="T216" s="1372"/>
      <c r="U216" s="1372"/>
      <c r="V216" s="1372">
        <v>60.960000000000008</v>
      </c>
      <c r="W216" s="1372"/>
      <c r="X216" s="1372"/>
      <c r="Y216" s="1009">
        <v>502.61</v>
      </c>
      <c r="Z216" s="1009">
        <v>114.58</v>
      </c>
      <c r="AA216" s="1009">
        <v>0</v>
      </c>
      <c r="AB216" s="1009">
        <v>0</v>
      </c>
      <c r="AC216" s="1009">
        <v>24.06</v>
      </c>
      <c r="AD216" s="1009">
        <v>0</v>
      </c>
      <c r="AE216" s="1009">
        <v>1.5</v>
      </c>
      <c r="AF216" s="1009">
        <v>360.73</v>
      </c>
      <c r="AG216" s="1009">
        <v>1240.8599999999999</v>
      </c>
      <c r="AH216" s="1009">
        <v>0</v>
      </c>
    </row>
    <row r="217" spans="1:34" ht="30" customHeight="1">
      <c r="A217" s="2021"/>
      <c r="B217" s="991" t="s">
        <v>781</v>
      </c>
      <c r="C217" s="1009">
        <f t="shared" si="11"/>
        <v>0</v>
      </c>
      <c r="D217" s="1009"/>
      <c r="E217" s="1009"/>
      <c r="F217" s="1009"/>
      <c r="G217" s="1009"/>
      <c r="H217" s="1009"/>
      <c r="I217" s="1009"/>
      <c r="J217" s="1009"/>
      <c r="K217" s="1009"/>
      <c r="L217" s="1009"/>
      <c r="M217" s="1009"/>
      <c r="N217" s="1009"/>
      <c r="O217" s="1009"/>
      <c r="P217" s="1009"/>
      <c r="Q217" s="1009"/>
      <c r="R217" s="1009"/>
      <c r="S217" s="1009"/>
      <c r="T217" s="1009"/>
      <c r="U217" s="1009"/>
      <c r="V217" s="1009"/>
      <c r="W217" s="1009"/>
      <c r="X217" s="1009"/>
      <c r="Y217" s="1009">
        <v>0</v>
      </c>
      <c r="Z217" s="1009">
        <v>0</v>
      </c>
      <c r="AA217" s="1009">
        <v>0</v>
      </c>
      <c r="AB217" s="1009">
        <v>0</v>
      </c>
      <c r="AC217" s="1009">
        <v>0</v>
      </c>
      <c r="AD217" s="1009">
        <v>0</v>
      </c>
      <c r="AE217" s="1009">
        <v>0</v>
      </c>
      <c r="AF217" s="1009">
        <v>0</v>
      </c>
      <c r="AG217" s="1009">
        <v>0</v>
      </c>
      <c r="AH217" s="1009">
        <v>0</v>
      </c>
    </row>
    <row r="218" spans="1:34" ht="30" customHeight="1">
      <c r="A218" s="2021"/>
      <c r="B218" s="991" t="s">
        <v>786</v>
      </c>
      <c r="C218" s="1009">
        <f t="shared" si="11"/>
        <v>0</v>
      </c>
      <c r="D218" s="1009"/>
      <c r="E218" s="1009"/>
      <c r="F218" s="1009"/>
      <c r="G218" s="1009"/>
      <c r="H218" s="1009"/>
      <c r="I218" s="1009"/>
      <c r="J218" s="1009"/>
      <c r="K218" s="1009"/>
      <c r="L218" s="1009"/>
      <c r="M218" s="1009"/>
      <c r="N218" s="1009"/>
      <c r="O218" s="1009"/>
      <c r="P218" s="1009"/>
      <c r="Q218" s="1009"/>
      <c r="R218" s="1009"/>
      <c r="S218" s="1009"/>
      <c r="T218" s="1009"/>
      <c r="U218" s="1009"/>
      <c r="V218" s="1009"/>
      <c r="W218" s="1009"/>
      <c r="X218" s="1009"/>
      <c r="Y218" s="1009">
        <v>0</v>
      </c>
      <c r="Z218" s="1009">
        <v>0</v>
      </c>
      <c r="AA218" s="1009">
        <v>0</v>
      </c>
      <c r="AB218" s="1009">
        <v>0</v>
      </c>
      <c r="AC218" s="1009">
        <v>0</v>
      </c>
      <c r="AD218" s="1009">
        <v>0</v>
      </c>
      <c r="AE218" s="1009">
        <v>0</v>
      </c>
      <c r="AF218" s="1009">
        <v>0</v>
      </c>
      <c r="AG218" s="1009">
        <v>0</v>
      </c>
      <c r="AH218" s="1009">
        <v>0</v>
      </c>
    </row>
    <row r="219" spans="1:34" ht="30" customHeight="1">
      <c r="A219" s="2021"/>
      <c r="B219" s="991" t="s">
        <v>799</v>
      </c>
      <c r="C219" s="1009">
        <f t="shared" si="11"/>
        <v>0</v>
      </c>
      <c r="D219" s="1009"/>
      <c r="E219" s="1009"/>
      <c r="F219" s="1009"/>
      <c r="G219" s="1009"/>
      <c r="H219" s="1009"/>
      <c r="I219" s="1009"/>
      <c r="J219" s="1009"/>
      <c r="K219" s="1009"/>
      <c r="L219" s="1009"/>
      <c r="M219" s="1009"/>
      <c r="N219" s="1009"/>
      <c r="O219" s="1009"/>
      <c r="P219" s="1009"/>
      <c r="Q219" s="1009"/>
      <c r="R219" s="1009"/>
      <c r="S219" s="1009"/>
      <c r="T219" s="1009"/>
      <c r="U219" s="1009"/>
      <c r="V219" s="1009"/>
      <c r="W219" s="1009"/>
      <c r="X219" s="1009"/>
      <c r="Y219" s="1009">
        <v>0</v>
      </c>
      <c r="Z219" s="1009">
        <v>0</v>
      </c>
      <c r="AA219" s="1009">
        <v>0</v>
      </c>
      <c r="AB219" s="1009">
        <v>0</v>
      </c>
      <c r="AC219" s="1009">
        <v>0</v>
      </c>
      <c r="AD219" s="1009">
        <v>0</v>
      </c>
      <c r="AE219" s="1009">
        <v>0</v>
      </c>
      <c r="AF219" s="1009">
        <v>0</v>
      </c>
      <c r="AG219" s="1009">
        <v>0</v>
      </c>
      <c r="AH219" s="1009">
        <v>0</v>
      </c>
    </row>
    <row r="220" spans="1:34" ht="30" customHeight="1">
      <c r="A220" s="2021"/>
      <c r="B220" s="991" t="s">
        <v>787</v>
      </c>
      <c r="C220" s="1009">
        <f t="shared" si="11"/>
        <v>1095.25</v>
      </c>
      <c r="D220" s="1009"/>
      <c r="E220" s="1009"/>
      <c r="F220" s="1009"/>
      <c r="G220" s="1009"/>
      <c r="H220" s="1009"/>
      <c r="I220" s="1009"/>
      <c r="J220" s="1009"/>
      <c r="K220" s="1009"/>
      <c r="L220" s="1009"/>
      <c r="M220" s="1009"/>
      <c r="N220" s="1009"/>
      <c r="O220" s="1009"/>
      <c r="P220" s="1009"/>
      <c r="Q220" s="1009"/>
      <c r="R220" s="1009"/>
      <c r="S220" s="1009"/>
      <c r="T220" s="1372">
        <v>7.45</v>
      </c>
      <c r="U220" s="1372"/>
      <c r="V220" s="1372"/>
      <c r="W220" s="1372">
        <v>494.89</v>
      </c>
      <c r="X220" s="1009"/>
      <c r="Y220" s="1009">
        <v>0</v>
      </c>
      <c r="Z220" s="1009">
        <v>0</v>
      </c>
      <c r="AA220" s="1009">
        <v>0</v>
      </c>
      <c r="AB220" s="1009">
        <v>0</v>
      </c>
      <c r="AC220" s="1009">
        <v>0</v>
      </c>
      <c r="AD220" s="1009">
        <v>0</v>
      </c>
      <c r="AE220" s="1009">
        <v>253.82</v>
      </c>
      <c r="AF220" s="1009">
        <v>0</v>
      </c>
      <c r="AG220" s="1009">
        <v>339.09</v>
      </c>
      <c r="AH220" s="1009">
        <v>0</v>
      </c>
    </row>
    <row r="221" spans="1:34" ht="30" customHeight="1">
      <c r="A221" s="2021"/>
      <c r="B221" s="991" t="s">
        <v>820</v>
      </c>
      <c r="C221" s="1009">
        <f t="shared" si="11"/>
        <v>0</v>
      </c>
      <c r="D221" s="1009"/>
      <c r="E221" s="1009"/>
      <c r="F221" s="1009"/>
      <c r="G221" s="1009"/>
      <c r="H221" s="1009"/>
      <c r="I221" s="1009"/>
      <c r="J221" s="1009"/>
      <c r="K221" s="1009"/>
      <c r="L221" s="1009"/>
      <c r="M221" s="1009"/>
      <c r="N221" s="1009"/>
      <c r="O221" s="1009"/>
      <c r="P221" s="1009"/>
      <c r="Q221" s="1009"/>
      <c r="R221" s="1009"/>
      <c r="S221" s="1009"/>
      <c r="T221" s="1009"/>
      <c r="U221" s="1009"/>
      <c r="V221" s="1009"/>
      <c r="W221" s="1009"/>
      <c r="X221" s="1009"/>
      <c r="Y221" s="1009">
        <v>0</v>
      </c>
      <c r="Z221" s="1009">
        <v>0</v>
      </c>
      <c r="AA221" s="1009">
        <v>0</v>
      </c>
      <c r="AB221" s="1009">
        <v>0</v>
      </c>
      <c r="AC221" s="1009">
        <v>0</v>
      </c>
      <c r="AD221" s="1009">
        <v>0</v>
      </c>
      <c r="AE221" s="1009">
        <v>0</v>
      </c>
      <c r="AF221" s="1009">
        <v>0</v>
      </c>
      <c r="AG221" s="1009">
        <v>0</v>
      </c>
      <c r="AH221" s="1009">
        <v>0</v>
      </c>
    </row>
    <row r="222" spans="1:34" s="1710" customFormat="1" ht="30" customHeight="1">
      <c r="A222" s="2021"/>
      <c r="B222" s="991" t="s">
        <v>1534</v>
      </c>
      <c r="C222" s="1009">
        <f>SUM(D222:AH222)</f>
        <v>0</v>
      </c>
      <c r="D222" s="1009">
        <v>0</v>
      </c>
      <c r="E222" s="1009">
        <v>0</v>
      </c>
      <c r="F222" s="1009">
        <v>0</v>
      </c>
      <c r="G222" s="1009">
        <v>0</v>
      </c>
      <c r="H222" s="1009">
        <v>0</v>
      </c>
      <c r="I222" s="1009">
        <v>0</v>
      </c>
      <c r="J222" s="1009">
        <v>0</v>
      </c>
      <c r="K222" s="1009">
        <v>0</v>
      </c>
      <c r="L222" s="1009">
        <v>0</v>
      </c>
      <c r="M222" s="1009">
        <v>0</v>
      </c>
      <c r="N222" s="1009">
        <v>0</v>
      </c>
      <c r="O222" s="1009">
        <v>0</v>
      </c>
      <c r="P222" s="1009">
        <v>0</v>
      </c>
      <c r="Q222" s="1009">
        <v>0</v>
      </c>
      <c r="R222" s="1009">
        <v>0</v>
      </c>
      <c r="S222" s="1009">
        <v>0</v>
      </c>
      <c r="T222" s="1009">
        <v>0</v>
      </c>
      <c r="U222" s="1009">
        <v>0</v>
      </c>
      <c r="V222" s="1009">
        <v>0</v>
      </c>
      <c r="W222" s="1009">
        <v>0</v>
      </c>
      <c r="X222" s="1009">
        <v>0</v>
      </c>
      <c r="Y222" s="1009">
        <v>0</v>
      </c>
      <c r="Z222" s="1009">
        <v>0</v>
      </c>
      <c r="AA222" s="1009">
        <v>0</v>
      </c>
      <c r="AB222" s="1009">
        <v>0</v>
      </c>
      <c r="AC222" s="1009">
        <v>0</v>
      </c>
      <c r="AD222" s="1009">
        <v>0</v>
      </c>
      <c r="AE222" s="1009">
        <v>0</v>
      </c>
      <c r="AF222" s="1009">
        <v>0</v>
      </c>
      <c r="AG222" s="1009">
        <v>0</v>
      </c>
      <c r="AH222" s="1009">
        <v>0</v>
      </c>
    </row>
    <row r="223" spans="1:34" s="1710" customFormat="1" ht="30" customHeight="1">
      <c r="A223" s="2021"/>
      <c r="B223" s="989" t="s">
        <v>1535</v>
      </c>
      <c r="C223" s="1009">
        <f>SUM(D223:AH223)</f>
        <v>0</v>
      </c>
      <c r="D223" s="1009">
        <v>0</v>
      </c>
      <c r="E223" s="1009">
        <v>0</v>
      </c>
      <c r="F223" s="1009">
        <v>0</v>
      </c>
      <c r="G223" s="1009">
        <v>0</v>
      </c>
      <c r="H223" s="1009">
        <v>0</v>
      </c>
      <c r="I223" s="1009">
        <v>0</v>
      </c>
      <c r="J223" s="1009">
        <v>0</v>
      </c>
      <c r="K223" s="1009">
        <v>0</v>
      </c>
      <c r="L223" s="1009">
        <v>0</v>
      </c>
      <c r="M223" s="1009">
        <v>0</v>
      </c>
      <c r="N223" s="1009">
        <v>0</v>
      </c>
      <c r="O223" s="1009">
        <v>0</v>
      </c>
      <c r="P223" s="1009">
        <v>0</v>
      </c>
      <c r="Q223" s="1009">
        <v>0</v>
      </c>
      <c r="R223" s="1009">
        <v>0</v>
      </c>
      <c r="S223" s="1009">
        <v>0</v>
      </c>
      <c r="T223" s="1009">
        <v>0</v>
      </c>
      <c r="U223" s="1009">
        <v>0</v>
      </c>
      <c r="V223" s="1009">
        <v>0</v>
      </c>
      <c r="W223" s="1009">
        <v>0</v>
      </c>
      <c r="X223" s="1009">
        <v>0</v>
      </c>
      <c r="Y223" s="1009">
        <v>0</v>
      </c>
      <c r="Z223" s="1009">
        <v>0</v>
      </c>
      <c r="AA223" s="1009">
        <v>0</v>
      </c>
      <c r="AB223" s="1009">
        <v>0</v>
      </c>
      <c r="AC223" s="1009">
        <v>0</v>
      </c>
      <c r="AD223" s="1009">
        <v>0</v>
      </c>
      <c r="AE223" s="1009">
        <v>0</v>
      </c>
      <c r="AF223" s="1009">
        <v>0</v>
      </c>
      <c r="AG223" s="1009">
        <v>0</v>
      </c>
      <c r="AH223" s="1009">
        <v>0</v>
      </c>
    </row>
    <row r="224" spans="1:34" ht="30" customHeight="1">
      <c r="A224" s="2021"/>
      <c r="B224" s="995" t="s">
        <v>802</v>
      </c>
      <c r="C224" s="1009">
        <f t="shared" si="11"/>
        <v>0</v>
      </c>
      <c r="D224" s="1009"/>
      <c r="E224" s="1009"/>
      <c r="F224" s="1009"/>
      <c r="G224" s="1009"/>
      <c r="H224" s="1009"/>
      <c r="I224" s="1009"/>
      <c r="J224" s="1009"/>
      <c r="K224" s="1009"/>
      <c r="L224" s="1009"/>
      <c r="M224" s="1009"/>
      <c r="N224" s="1009"/>
      <c r="O224" s="1009"/>
      <c r="P224" s="1009"/>
      <c r="Q224" s="1009"/>
      <c r="R224" s="1009"/>
      <c r="S224" s="1009"/>
      <c r="T224" s="1009"/>
      <c r="U224" s="1009"/>
      <c r="V224" s="1009"/>
      <c r="W224" s="1009"/>
      <c r="X224" s="1009"/>
      <c r="Y224" s="1009">
        <v>0</v>
      </c>
      <c r="Z224" s="1009">
        <v>0</v>
      </c>
      <c r="AA224" s="1009">
        <v>0</v>
      </c>
      <c r="AB224" s="1009">
        <v>0</v>
      </c>
      <c r="AC224" s="1009">
        <v>0</v>
      </c>
      <c r="AD224" s="1009">
        <v>0</v>
      </c>
      <c r="AE224" s="1009">
        <v>0</v>
      </c>
      <c r="AF224" s="1009">
        <v>0</v>
      </c>
      <c r="AG224" s="1009">
        <v>0</v>
      </c>
      <c r="AH224" s="1009">
        <v>0</v>
      </c>
    </row>
    <row r="225" spans="1:34" ht="30" customHeight="1">
      <c r="A225" s="2021"/>
      <c r="B225" s="995" t="s">
        <v>803</v>
      </c>
      <c r="C225" s="1009">
        <f t="shared" si="11"/>
        <v>0</v>
      </c>
      <c r="D225" s="1009"/>
      <c r="E225" s="1009"/>
      <c r="F225" s="1009"/>
      <c r="G225" s="1009"/>
      <c r="H225" s="1009"/>
      <c r="I225" s="1009"/>
      <c r="J225" s="1009"/>
      <c r="K225" s="1009"/>
      <c r="L225" s="1009"/>
      <c r="M225" s="1009"/>
      <c r="N225" s="1009"/>
      <c r="O225" s="1009"/>
      <c r="P225" s="1009"/>
      <c r="Q225" s="1009"/>
      <c r="R225" s="1009"/>
      <c r="S225" s="1009"/>
      <c r="T225" s="1009"/>
      <c r="U225" s="1009"/>
      <c r="V225" s="1009"/>
      <c r="W225" s="1009"/>
      <c r="X225" s="1009"/>
      <c r="Y225" s="1009">
        <v>0</v>
      </c>
      <c r="Z225" s="1009">
        <v>0</v>
      </c>
      <c r="AA225" s="1009">
        <v>0</v>
      </c>
      <c r="AB225" s="1009">
        <v>0</v>
      </c>
      <c r="AC225" s="1009">
        <v>0</v>
      </c>
      <c r="AD225" s="1009">
        <v>0</v>
      </c>
      <c r="AE225" s="1009">
        <v>0</v>
      </c>
      <c r="AF225" s="1009">
        <v>0</v>
      </c>
      <c r="AG225" s="1009">
        <v>0</v>
      </c>
      <c r="AH225" s="1009">
        <v>0</v>
      </c>
    </row>
    <row r="226" spans="1:34" ht="30" customHeight="1">
      <c r="A226" s="2021"/>
      <c r="B226" s="1011" t="s">
        <v>804</v>
      </c>
      <c r="C226" s="1009">
        <f t="shared" si="11"/>
        <v>0</v>
      </c>
      <c r="D226" s="1009"/>
      <c r="E226" s="1009"/>
      <c r="F226" s="1009"/>
      <c r="G226" s="1009"/>
      <c r="H226" s="1009"/>
      <c r="I226" s="1009"/>
      <c r="J226" s="1009"/>
      <c r="K226" s="1009"/>
      <c r="L226" s="1009"/>
      <c r="M226" s="1009"/>
      <c r="N226" s="1009"/>
      <c r="O226" s="1009"/>
      <c r="P226" s="1009"/>
      <c r="Q226" s="1009"/>
      <c r="R226" s="1009"/>
      <c r="S226" s="1009"/>
      <c r="T226" s="1009"/>
      <c r="U226" s="1009"/>
      <c r="V226" s="1009"/>
      <c r="W226" s="1009"/>
      <c r="X226" s="1009"/>
      <c r="Y226" s="1009">
        <v>0</v>
      </c>
      <c r="Z226" s="1009">
        <v>0</v>
      </c>
      <c r="AA226" s="1009">
        <v>0</v>
      </c>
      <c r="AB226" s="1009">
        <v>0</v>
      </c>
      <c r="AC226" s="1009">
        <v>0</v>
      </c>
      <c r="AD226" s="1009">
        <v>0</v>
      </c>
      <c r="AE226" s="1009">
        <v>0</v>
      </c>
      <c r="AF226" s="1009">
        <v>0</v>
      </c>
      <c r="AG226" s="1009">
        <v>0</v>
      </c>
      <c r="AH226" s="1009">
        <v>0</v>
      </c>
    </row>
    <row r="227" spans="1:34" ht="30" customHeight="1">
      <c r="A227" s="2021"/>
      <c r="B227" s="1011" t="s">
        <v>805</v>
      </c>
      <c r="C227" s="1009">
        <f t="shared" si="11"/>
        <v>0</v>
      </c>
      <c r="D227" s="1009"/>
      <c r="E227" s="1009"/>
      <c r="F227" s="1009"/>
      <c r="G227" s="1009"/>
      <c r="H227" s="1009"/>
      <c r="I227" s="1009"/>
      <c r="J227" s="1009"/>
      <c r="K227" s="1009"/>
      <c r="L227" s="1009"/>
      <c r="M227" s="1009"/>
      <c r="N227" s="1009"/>
      <c r="O227" s="1009"/>
      <c r="P227" s="1009"/>
      <c r="Q227" s="1009"/>
      <c r="R227" s="1009"/>
      <c r="S227" s="1009"/>
      <c r="T227" s="1009"/>
      <c r="U227" s="1009"/>
      <c r="V227" s="1009"/>
      <c r="W227" s="1009"/>
      <c r="X227" s="1009"/>
      <c r="Y227" s="1009">
        <v>0</v>
      </c>
      <c r="Z227" s="1009">
        <v>0</v>
      </c>
      <c r="AA227" s="1009">
        <v>0</v>
      </c>
      <c r="AB227" s="1009">
        <v>0</v>
      </c>
      <c r="AC227" s="1009">
        <v>0</v>
      </c>
      <c r="AD227" s="1009">
        <v>0</v>
      </c>
      <c r="AE227" s="1009">
        <v>0</v>
      </c>
      <c r="AF227" s="1009">
        <v>0</v>
      </c>
      <c r="AG227" s="1009">
        <v>0</v>
      </c>
      <c r="AH227" s="1009">
        <v>0</v>
      </c>
    </row>
    <row r="228" spans="1:34" s="1708" customFormat="1" ht="30" customHeight="1">
      <c r="A228" s="2021"/>
      <c r="B228" s="1011" t="s">
        <v>1536</v>
      </c>
      <c r="C228" s="1009">
        <f t="shared" ref="C228" si="12">SUM(D228:AH228)</f>
        <v>0</v>
      </c>
      <c r="D228" s="1009">
        <v>0</v>
      </c>
      <c r="E228" s="1009">
        <v>0</v>
      </c>
      <c r="F228" s="1009">
        <v>0</v>
      </c>
      <c r="G228" s="1009">
        <v>0</v>
      </c>
      <c r="H228" s="1009">
        <v>0</v>
      </c>
      <c r="I228" s="1009">
        <v>0</v>
      </c>
      <c r="J228" s="1009">
        <v>0</v>
      </c>
      <c r="K228" s="1009">
        <v>0</v>
      </c>
      <c r="L228" s="1009">
        <v>0</v>
      </c>
      <c r="M228" s="1009">
        <v>0</v>
      </c>
      <c r="N228" s="1009">
        <v>0</v>
      </c>
      <c r="O228" s="1009">
        <v>0</v>
      </c>
      <c r="P228" s="1009">
        <v>0</v>
      </c>
      <c r="Q228" s="1009">
        <v>0</v>
      </c>
      <c r="R228" s="1009">
        <v>0</v>
      </c>
      <c r="S228" s="1009">
        <v>0</v>
      </c>
      <c r="T228" s="1009">
        <v>0</v>
      </c>
      <c r="U228" s="1009">
        <v>0</v>
      </c>
      <c r="V228" s="1009">
        <v>0</v>
      </c>
      <c r="W228" s="1009">
        <v>0</v>
      </c>
      <c r="X228" s="1009">
        <v>0</v>
      </c>
      <c r="Y228" s="1009">
        <v>0</v>
      </c>
      <c r="Z228" s="1009">
        <v>0</v>
      </c>
      <c r="AA228" s="1009">
        <v>0</v>
      </c>
      <c r="AB228" s="1009">
        <v>0</v>
      </c>
      <c r="AC228" s="1009">
        <v>0</v>
      </c>
      <c r="AD228" s="1009">
        <v>0</v>
      </c>
      <c r="AE228" s="1009">
        <v>0</v>
      </c>
      <c r="AF228" s="1009">
        <v>0</v>
      </c>
      <c r="AG228" s="1009">
        <v>0</v>
      </c>
      <c r="AH228" s="1009">
        <v>0</v>
      </c>
    </row>
    <row r="229" spans="1:34" ht="30" customHeight="1">
      <c r="A229" s="2021"/>
      <c r="B229" s="995" t="s">
        <v>807</v>
      </c>
      <c r="C229" s="1009">
        <f t="shared" si="11"/>
        <v>18</v>
      </c>
      <c r="D229" s="1009"/>
      <c r="E229" s="1009"/>
      <c r="F229" s="1009"/>
      <c r="G229" s="1009"/>
      <c r="H229" s="1009"/>
      <c r="I229" s="1009"/>
      <c r="J229" s="1009"/>
      <c r="K229" s="1009"/>
      <c r="L229" s="1009"/>
      <c r="M229" s="1009"/>
      <c r="N229" s="1009"/>
      <c r="O229" s="1009"/>
      <c r="P229" s="1009"/>
      <c r="Q229" s="1009"/>
      <c r="R229" s="1009"/>
      <c r="S229" s="1009"/>
      <c r="T229" s="1009"/>
      <c r="U229" s="1009"/>
      <c r="V229" s="1009"/>
      <c r="W229" s="1009"/>
      <c r="X229" s="1009"/>
      <c r="Y229" s="1009">
        <v>0</v>
      </c>
      <c r="Z229" s="1009">
        <v>0</v>
      </c>
      <c r="AA229" s="1009">
        <v>0</v>
      </c>
      <c r="AB229" s="1009">
        <v>0</v>
      </c>
      <c r="AC229" s="1009">
        <v>18</v>
      </c>
      <c r="AD229" s="1009">
        <v>0</v>
      </c>
      <c r="AE229" s="1009">
        <v>0</v>
      </c>
      <c r="AF229" s="1009">
        <v>0</v>
      </c>
      <c r="AG229" s="1009">
        <v>0</v>
      </c>
      <c r="AH229" s="1009">
        <v>0</v>
      </c>
    </row>
    <row r="230" spans="1:34" ht="30" customHeight="1">
      <c r="A230" s="2021"/>
      <c r="B230" s="991" t="s">
        <v>808</v>
      </c>
      <c r="C230" s="1009">
        <f t="shared" si="11"/>
        <v>500.31</v>
      </c>
      <c r="D230" s="1009"/>
      <c r="E230" s="1009"/>
      <c r="F230" s="1009"/>
      <c r="G230" s="1009"/>
      <c r="H230" s="1009"/>
      <c r="I230" s="1009"/>
      <c r="J230" s="1009"/>
      <c r="K230" s="1009"/>
      <c r="L230" s="1009"/>
      <c r="M230" s="1009"/>
      <c r="N230" s="1009"/>
      <c r="O230" s="1009"/>
      <c r="P230" s="1009"/>
      <c r="Q230" s="1009"/>
      <c r="R230" s="1009"/>
      <c r="S230" s="1009"/>
      <c r="T230" s="1009"/>
      <c r="U230" s="1009"/>
      <c r="V230" s="1009"/>
      <c r="W230" s="1009"/>
      <c r="X230" s="1009"/>
      <c r="Y230" s="1009">
        <v>0</v>
      </c>
      <c r="Z230" s="1009">
        <v>500.31</v>
      </c>
      <c r="AA230" s="1009">
        <v>0</v>
      </c>
      <c r="AB230" s="1009">
        <v>0</v>
      </c>
      <c r="AC230" s="1009">
        <v>0</v>
      </c>
      <c r="AD230" s="1009">
        <v>0</v>
      </c>
      <c r="AE230" s="1009">
        <v>0</v>
      </c>
      <c r="AF230" s="1009">
        <v>0</v>
      </c>
      <c r="AG230" s="1009">
        <v>0</v>
      </c>
      <c r="AH230" s="1009">
        <v>0</v>
      </c>
    </row>
    <row r="231" spans="1:34" s="1708" customFormat="1" ht="30" customHeight="1">
      <c r="A231" s="2021"/>
      <c r="B231" s="1011" t="s">
        <v>1539</v>
      </c>
      <c r="C231" s="1009">
        <f>SUM(D231:AH231)</f>
        <v>0</v>
      </c>
      <c r="D231" s="1009">
        <v>0</v>
      </c>
      <c r="E231" s="1009">
        <v>0</v>
      </c>
      <c r="F231" s="1009">
        <v>0</v>
      </c>
      <c r="G231" s="1009">
        <v>0</v>
      </c>
      <c r="H231" s="1009">
        <v>0</v>
      </c>
      <c r="I231" s="1009">
        <v>0</v>
      </c>
      <c r="J231" s="1009">
        <v>0</v>
      </c>
      <c r="K231" s="1009">
        <v>0</v>
      </c>
      <c r="L231" s="1009">
        <v>0</v>
      </c>
      <c r="M231" s="1009">
        <v>0</v>
      </c>
      <c r="N231" s="1009">
        <v>0</v>
      </c>
      <c r="O231" s="1009">
        <v>0</v>
      </c>
      <c r="P231" s="1009">
        <v>0</v>
      </c>
      <c r="Q231" s="1009">
        <v>0</v>
      </c>
      <c r="R231" s="1009">
        <v>0</v>
      </c>
      <c r="S231" s="1009">
        <v>0</v>
      </c>
      <c r="T231" s="1009">
        <v>0</v>
      </c>
      <c r="U231" s="1009">
        <v>0</v>
      </c>
      <c r="V231" s="1009">
        <v>0</v>
      </c>
      <c r="W231" s="1009">
        <v>0</v>
      </c>
      <c r="X231" s="1009">
        <v>0</v>
      </c>
      <c r="Y231" s="1009">
        <v>0</v>
      </c>
      <c r="Z231" s="1009">
        <v>0</v>
      </c>
      <c r="AA231" s="1009">
        <v>0</v>
      </c>
      <c r="AB231" s="1009">
        <v>0</v>
      </c>
      <c r="AC231" s="1009">
        <v>0</v>
      </c>
      <c r="AD231" s="1009">
        <v>0</v>
      </c>
      <c r="AE231" s="1009">
        <v>0</v>
      </c>
      <c r="AF231" s="1009">
        <v>0</v>
      </c>
      <c r="AG231" s="1009">
        <v>0</v>
      </c>
      <c r="AH231" s="1009">
        <v>0</v>
      </c>
    </row>
    <row r="232" spans="1:34" ht="30" customHeight="1">
      <c r="A232" s="2021"/>
      <c r="B232" s="1011" t="s">
        <v>822</v>
      </c>
      <c r="C232" s="1009">
        <f t="shared" si="11"/>
        <v>0</v>
      </c>
      <c r="D232" s="1009"/>
      <c r="E232" s="1009"/>
      <c r="F232" s="1009"/>
      <c r="G232" s="1009"/>
      <c r="H232" s="1009"/>
      <c r="I232" s="1009"/>
      <c r="J232" s="1009"/>
      <c r="K232" s="1009"/>
      <c r="L232" s="1009"/>
      <c r="M232" s="1009"/>
      <c r="N232" s="1009"/>
      <c r="O232" s="1009"/>
      <c r="P232" s="1009"/>
      <c r="Q232" s="1009"/>
      <c r="R232" s="1009"/>
      <c r="S232" s="1009"/>
      <c r="T232" s="1009"/>
      <c r="U232" s="1009"/>
      <c r="V232" s="1009"/>
      <c r="W232" s="1009"/>
      <c r="X232" s="1009"/>
      <c r="Y232" s="1009">
        <v>0</v>
      </c>
      <c r="Z232" s="1009">
        <v>0</v>
      </c>
      <c r="AA232" s="1009">
        <v>0</v>
      </c>
      <c r="AB232" s="1009">
        <v>0</v>
      </c>
      <c r="AC232" s="1009">
        <v>0</v>
      </c>
      <c r="AD232" s="1009">
        <v>0</v>
      </c>
      <c r="AE232" s="1009">
        <v>0</v>
      </c>
      <c r="AF232" s="1009">
        <v>0</v>
      </c>
      <c r="AG232" s="1009">
        <v>0</v>
      </c>
      <c r="AH232" s="1009">
        <v>0</v>
      </c>
    </row>
    <row r="233" spans="1:34" ht="19.5" customHeight="1">
      <c r="A233" s="2021"/>
      <c r="B233" s="1249" t="s">
        <v>952</v>
      </c>
      <c r="C233" s="1009">
        <f t="shared" si="11"/>
        <v>914.15</v>
      </c>
      <c r="D233" s="1009"/>
      <c r="E233" s="1009"/>
      <c r="F233" s="1009"/>
      <c r="G233" s="1009"/>
      <c r="H233" s="1009"/>
      <c r="I233" s="1009"/>
      <c r="J233" s="1009"/>
      <c r="K233" s="1009"/>
      <c r="L233" s="1009"/>
      <c r="M233" s="1009"/>
      <c r="N233" s="1009"/>
      <c r="O233" s="1009"/>
      <c r="P233" s="1009"/>
      <c r="Q233" s="1009"/>
      <c r="R233" s="1009"/>
      <c r="S233" s="1009"/>
      <c r="T233" s="1009"/>
      <c r="U233" s="1009"/>
      <c r="V233" s="1009"/>
      <c r="W233" s="1009"/>
      <c r="X233" s="1009"/>
      <c r="Y233" s="1009">
        <v>0</v>
      </c>
      <c r="Z233" s="1009">
        <v>0</v>
      </c>
      <c r="AA233" s="1009">
        <v>0</v>
      </c>
      <c r="AB233" s="1009">
        <v>0</v>
      </c>
      <c r="AC233" s="1009">
        <v>0</v>
      </c>
      <c r="AD233" s="1009">
        <v>0</v>
      </c>
      <c r="AE233" s="1009">
        <v>0</v>
      </c>
      <c r="AF233" s="1009">
        <v>0</v>
      </c>
      <c r="AG233" s="1009">
        <v>911.1</v>
      </c>
      <c r="AH233" s="1009">
        <v>3.05</v>
      </c>
    </row>
    <row r="234" spans="1:34" ht="19.5" customHeight="1">
      <c r="A234" s="2391" t="s">
        <v>823</v>
      </c>
      <c r="B234" s="1007" t="s">
        <v>41</v>
      </c>
      <c r="C234" s="1370">
        <f>SUM(C235:C256)</f>
        <v>1635.6299999999999</v>
      </c>
      <c r="D234" s="1007">
        <f>SUM('대덕 배수관'!D235:'대덕 배수관'!D256)</f>
        <v>1223.45</v>
      </c>
      <c r="E234" s="1007">
        <f>SUM('대덕 배수관'!E235:'대덕 배수관'!E256)</f>
        <v>0</v>
      </c>
      <c r="F234" s="1007">
        <f>SUM('대덕 배수관'!F235:'대덕 배수관'!F256)</f>
        <v>0</v>
      </c>
      <c r="G234" s="1007">
        <f>SUM('대덕 배수관'!G235:'대덕 배수관'!G256)</f>
        <v>0</v>
      </c>
      <c r="H234" s="1007">
        <f>SUM('대덕 배수관'!H235:'대덕 배수관'!H256)</f>
        <v>409.7</v>
      </c>
      <c r="I234" s="1007">
        <f>SUM('대덕 배수관'!I235:'대덕 배수관'!I256)</f>
        <v>0</v>
      </c>
      <c r="J234" s="1007">
        <f>SUM('대덕 배수관'!J235:'대덕 배수관'!J256)</f>
        <v>0</v>
      </c>
      <c r="K234" s="1007">
        <f>SUM('대덕 배수관'!K235:'대덕 배수관'!K256)</f>
        <v>0</v>
      </c>
      <c r="L234" s="1007">
        <f>SUM('대덕 배수관'!L235:'대덕 배수관'!L256)</f>
        <v>0</v>
      </c>
      <c r="M234" s="1007">
        <f>SUM('대덕 배수관'!M235:'대덕 배수관'!M256)</f>
        <v>0</v>
      </c>
      <c r="N234" s="1007">
        <f>SUM('대덕 배수관'!N235:'대덕 배수관'!N256)</f>
        <v>0</v>
      </c>
      <c r="O234" s="1007">
        <f>SUM('대덕 배수관'!O235:'대덕 배수관'!O256)</f>
        <v>0</v>
      </c>
      <c r="P234" s="1007">
        <f>SUM('대덕 배수관'!P235:'대덕 배수관'!P256)</f>
        <v>0</v>
      </c>
      <c r="Q234" s="1007">
        <f>SUM('대덕 배수관'!Q235:'대덕 배수관'!Q256)</f>
        <v>0</v>
      </c>
      <c r="R234" s="1007">
        <f>SUM('대덕 배수관'!R235:'대덕 배수관'!R256)</f>
        <v>0</v>
      </c>
      <c r="S234" s="1007">
        <f>SUM('대덕 배수관'!S235:'대덕 배수관'!S256)</f>
        <v>0</v>
      </c>
      <c r="T234" s="1007">
        <f>SUM('대덕 배수관'!T235:'대덕 배수관'!T256)</f>
        <v>0</v>
      </c>
      <c r="U234" s="1007">
        <f>SUM('대덕 배수관'!U235:'대덕 배수관'!U256)</f>
        <v>0</v>
      </c>
      <c r="V234" s="1007">
        <f>SUM('대덕 배수관'!V235:'대덕 배수관'!V256)</f>
        <v>0</v>
      </c>
      <c r="W234" s="1007">
        <f>SUM('대덕 배수관'!W235:'대덕 배수관'!W256)</f>
        <v>2.48</v>
      </c>
      <c r="X234" s="1007">
        <f>SUM('대덕 배수관'!X235:'대덕 배수관'!X256)</f>
        <v>0</v>
      </c>
      <c r="Y234" s="1007">
        <f>SUM('대덕 배수관'!Y235:'대덕 배수관'!Y256)</f>
        <v>0</v>
      </c>
      <c r="Z234" s="1007">
        <f>SUM('대덕 배수관'!Z235:'대덕 배수관'!Z256)</f>
        <v>0</v>
      </c>
      <c r="AA234" s="1007">
        <f>SUM('대덕 배수관'!AA235:'대덕 배수관'!AA256)</f>
        <v>0</v>
      </c>
      <c r="AB234" s="1007">
        <f>SUM('대덕 배수관'!AB235:'대덕 배수관'!AB256)</f>
        <v>0</v>
      </c>
      <c r="AC234" s="1007">
        <f>SUM('대덕 배수관'!AC235:'대덕 배수관'!AC256)</f>
        <v>0</v>
      </c>
      <c r="AD234" s="1007">
        <f>SUM('대덕 배수관'!AD235:'대덕 배수관'!AD256)</f>
        <v>0</v>
      </c>
      <c r="AE234" s="1007">
        <f>SUM('대덕 배수관'!AE235:'대덕 배수관'!AE256)</f>
        <v>0</v>
      </c>
      <c r="AF234" s="1007">
        <f>SUM('대덕 배수관'!AF235:'대덕 배수관'!AF256)</f>
        <v>0</v>
      </c>
      <c r="AG234" s="1007">
        <f>SUM('대덕 배수관'!AG235:'대덕 배수관'!AG256)</f>
        <v>0</v>
      </c>
      <c r="AH234" s="1007">
        <f>SUM('대덕 배수관'!AH235:'대덕 배수관'!AH256)</f>
        <v>0</v>
      </c>
    </row>
    <row r="235" spans="1:34" ht="19.5" customHeight="1">
      <c r="A235" s="2391" t="s">
        <v>823</v>
      </c>
      <c r="B235" s="989" t="s">
        <v>951</v>
      </c>
      <c r="C235" s="1009">
        <f t="shared" si="11"/>
        <v>0</v>
      </c>
      <c r="D235" s="1009"/>
      <c r="E235" s="1009"/>
      <c r="F235" s="1009"/>
      <c r="G235" s="1009"/>
      <c r="H235" s="1009"/>
      <c r="I235" s="1009"/>
      <c r="J235" s="1009"/>
      <c r="K235" s="1009"/>
      <c r="L235" s="1009"/>
      <c r="M235" s="1009"/>
      <c r="N235" s="1009"/>
      <c r="O235" s="1009"/>
      <c r="P235" s="1009"/>
      <c r="Q235" s="1009"/>
      <c r="R235" s="1009"/>
      <c r="S235" s="1009"/>
      <c r="T235" s="1009"/>
      <c r="U235" s="1009"/>
      <c r="V235" s="1009"/>
      <c r="W235" s="1009"/>
      <c r="X235" s="1009"/>
      <c r="Y235" s="1009">
        <v>0</v>
      </c>
      <c r="Z235" s="1009">
        <v>0</v>
      </c>
      <c r="AA235" s="1009">
        <v>0</v>
      </c>
      <c r="AB235" s="1009">
        <v>0</v>
      </c>
      <c r="AC235" s="1009">
        <v>0</v>
      </c>
      <c r="AD235" s="1009">
        <v>0</v>
      </c>
      <c r="AE235" s="1009">
        <v>0</v>
      </c>
      <c r="AF235" s="1009">
        <v>0</v>
      </c>
      <c r="AG235" s="1009">
        <v>0</v>
      </c>
      <c r="AH235" s="1009">
        <v>0</v>
      </c>
    </row>
    <row r="236" spans="1:34" ht="30" customHeight="1">
      <c r="A236" s="2021"/>
      <c r="B236" s="989" t="s">
        <v>796</v>
      </c>
      <c r="C236" s="1009">
        <f t="shared" si="11"/>
        <v>0</v>
      </c>
      <c r="D236" s="1009"/>
      <c r="E236" s="1009"/>
      <c r="F236" s="1009"/>
      <c r="G236" s="1009"/>
      <c r="H236" s="1009"/>
      <c r="I236" s="1009"/>
      <c r="J236" s="1009"/>
      <c r="K236" s="1009"/>
      <c r="L236" s="1009"/>
      <c r="M236" s="1009"/>
      <c r="N236" s="1009"/>
      <c r="O236" s="1009"/>
      <c r="P236" s="1009"/>
      <c r="Q236" s="1009"/>
      <c r="R236" s="1009"/>
      <c r="S236" s="1009"/>
      <c r="T236" s="1009"/>
      <c r="U236" s="1009"/>
      <c r="V236" s="1009"/>
      <c r="W236" s="1009"/>
      <c r="X236" s="1009"/>
      <c r="Y236" s="1009">
        <v>0</v>
      </c>
      <c r="Z236" s="1009">
        <v>0</v>
      </c>
      <c r="AA236" s="1009">
        <v>0</v>
      </c>
      <c r="AB236" s="1009">
        <v>0</v>
      </c>
      <c r="AC236" s="1009">
        <v>0</v>
      </c>
      <c r="AD236" s="1009">
        <v>0</v>
      </c>
      <c r="AE236" s="1009">
        <v>0</v>
      </c>
      <c r="AF236" s="1009">
        <v>0</v>
      </c>
      <c r="AG236" s="1009">
        <v>0</v>
      </c>
      <c r="AH236" s="1009">
        <v>0</v>
      </c>
    </row>
    <row r="237" spans="1:34" ht="30" customHeight="1">
      <c r="A237" s="2021"/>
      <c r="B237" s="989" t="s">
        <v>797</v>
      </c>
      <c r="C237" s="1009">
        <f t="shared" si="11"/>
        <v>0</v>
      </c>
      <c r="D237" s="1009"/>
      <c r="E237" s="1009"/>
      <c r="F237" s="1009"/>
      <c r="G237" s="1009"/>
      <c r="H237" s="1009"/>
      <c r="I237" s="1009"/>
      <c r="J237" s="1009"/>
      <c r="K237" s="1009"/>
      <c r="L237" s="1009"/>
      <c r="M237" s="1009"/>
      <c r="N237" s="1009"/>
      <c r="O237" s="1009"/>
      <c r="P237" s="1009"/>
      <c r="Q237" s="1009"/>
      <c r="R237" s="1009"/>
      <c r="S237" s="1009"/>
      <c r="T237" s="1009"/>
      <c r="U237" s="1009"/>
      <c r="V237" s="1009"/>
      <c r="W237" s="1009"/>
      <c r="X237" s="1009"/>
      <c r="Y237" s="1009">
        <v>0</v>
      </c>
      <c r="Z237" s="1009">
        <v>0</v>
      </c>
      <c r="AA237" s="1009">
        <v>0</v>
      </c>
      <c r="AB237" s="1009">
        <v>0</v>
      </c>
      <c r="AC237" s="1009">
        <v>0</v>
      </c>
      <c r="AD237" s="1009">
        <v>0</v>
      </c>
      <c r="AE237" s="1009">
        <v>0</v>
      </c>
      <c r="AF237" s="1009">
        <v>0</v>
      </c>
      <c r="AG237" s="1009">
        <v>0</v>
      </c>
      <c r="AH237" s="1009">
        <v>0</v>
      </c>
    </row>
    <row r="238" spans="1:34" ht="30" customHeight="1">
      <c r="A238" s="2021"/>
      <c r="B238" s="989" t="s">
        <v>798</v>
      </c>
      <c r="C238" s="1009">
        <f t="shared" si="11"/>
        <v>0</v>
      </c>
      <c r="D238" s="1009"/>
      <c r="E238" s="1009"/>
      <c r="F238" s="1009"/>
      <c r="G238" s="1009"/>
      <c r="H238" s="1009"/>
      <c r="I238" s="1009"/>
      <c r="J238" s="1009"/>
      <c r="K238" s="1009"/>
      <c r="L238" s="1009"/>
      <c r="M238" s="1009"/>
      <c r="N238" s="1009"/>
      <c r="O238" s="1009"/>
      <c r="P238" s="1009"/>
      <c r="Q238" s="1009"/>
      <c r="R238" s="1009"/>
      <c r="S238" s="1009"/>
      <c r="T238" s="1009"/>
      <c r="U238" s="1009"/>
      <c r="V238" s="1009"/>
      <c r="W238" s="1009"/>
      <c r="X238" s="1009"/>
      <c r="Y238" s="1009">
        <v>0</v>
      </c>
      <c r="Z238" s="1009">
        <v>0</v>
      </c>
      <c r="AA238" s="1009">
        <v>0</v>
      </c>
      <c r="AB238" s="1009">
        <v>0</v>
      </c>
      <c r="AC238" s="1009">
        <v>0</v>
      </c>
      <c r="AD238" s="1009">
        <v>0</v>
      </c>
      <c r="AE238" s="1009">
        <v>0</v>
      </c>
      <c r="AF238" s="1009">
        <v>0</v>
      </c>
      <c r="AG238" s="1009">
        <v>0</v>
      </c>
      <c r="AH238" s="1009">
        <v>0</v>
      </c>
    </row>
    <row r="239" spans="1:34" ht="30" customHeight="1">
      <c r="A239" s="2021"/>
      <c r="B239" s="989" t="s">
        <v>780</v>
      </c>
      <c r="C239" s="1009">
        <f t="shared" si="11"/>
        <v>1566.78</v>
      </c>
      <c r="D239" s="1009">
        <v>1188.06</v>
      </c>
      <c r="E239" s="1372"/>
      <c r="F239" s="1372"/>
      <c r="G239" s="1372"/>
      <c r="H239" s="1372">
        <v>376.24</v>
      </c>
      <c r="I239" s="1372"/>
      <c r="J239" s="1372"/>
      <c r="K239" s="1372"/>
      <c r="L239" s="1372"/>
      <c r="M239" s="1372"/>
      <c r="N239" s="1372"/>
      <c r="O239" s="1372"/>
      <c r="P239" s="1372"/>
      <c r="Q239" s="1372"/>
      <c r="R239" s="1372"/>
      <c r="S239" s="1372"/>
      <c r="T239" s="1372"/>
      <c r="U239" s="1372"/>
      <c r="V239" s="1372"/>
      <c r="W239" s="1372">
        <v>2.48</v>
      </c>
      <c r="X239" s="1372"/>
      <c r="Y239" s="1009">
        <v>0</v>
      </c>
      <c r="Z239" s="1009">
        <v>0</v>
      </c>
      <c r="AA239" s="1009">
        <v>0</v>
      </c>
      <c r="AB239" s="1009">
        <v>0</v>
      </c>
      <c r="AC239" s="1009">
        <v>0</v>
      </c>
      <c r="AD239" s="1009">
        <v>0</v>
      </c>
      <c r="AE239" s="1009">
        <v>0</v>
      </c>
      <c r="AF239" s="1009">
        <v>0</v>
      </c>
      <c r="AG239" s="1009">
        <v>0</v>
      </c>
      <c r="AH239" s="1009">
        <v>0</v>
      </c>
    </row>
    <row r="240" spans="1:34" ht="30" customHeight="1">
      <c r="A240" s="2021"/>
      <c r="B240" s="991" t="s">
        <v>781</v>
      </c>
      <c r="C240" s="1009">
        <f t="shared" si="11"/>
        <v>0</v>
      </c>
      <c r="D240" s="1009"/>
      <c r="E240" s="1009"/>
      <c r="F240" s="1009"/>
      <c r="G240" s="1009"/>
      <c r="H240" s="1009"/>
      <c r="I240" s="1009"/>
      <c r="J240" s="1009"/>
      <c r="K240" s="1009"/>
      <c r="L240" s="1009"/>
      <c r="M240" s="1009"/>
      <c r="N240" s="1009"/>
      <c r="O240" s="1009"/>
      <c r="P240" s="1009"/>
      <c r="Q240" s="1009"/>
      <c r="R240" s="1009"/>
      <c r="S240" s="1009"/>
      <c r="T240" s="1009"/>
      <c r="U240" s="1009"/>
      <c r="V240" s="1009"/>
      <c r="W240" s="1009"/>
      <c r="X240" s="1009"/>
      <c r="Y240" s="1009">
        <v>0</v>
      </c>
      <c r="Z240" s="1009">
        <v>0</v>
      </c>
      <c r="AA240" s="1009">
        <v>0</v>
      </c>
      <c r="AB240" s="1009">
        <v>0</v>
      </c>
      <c r="AC240" s="1009">
        <v>0</v>
      </c>
      <c r="AD240" s="1009">
        <v>0</v>
      </c>
      <c r="AE240" s="1009">
        <v>0</v>
      </c>
      <c r="AF240" s="1009">
        <v>0</v>
      </c>
      <c r="AG240" s="1009">
        <v>0</v>
      </c>
      <c r="AH240" s="1009">
        <v>0</v>
      </c>
    </row>
    <row r="241" spans="1:34" ht="30" customHeight="1">
      <c r="A241" s="2021"/>
      <c r="B241" s="991" t="s">
        <v>786</v>
      </c>
      <c r="C241" s="1009">
        <f t="shared" si="11"/>
        <v>0</v>
      </c>
      <c r="D241" s="1009"/>
      <c r="E241" s="1009"/>
      <c r="F241" s="1009"/>
      <c r="G241" s="1009"/>
      <c r="H241" s="1009"/>
      <c r="I241" s="1009"/>
      <c r="J241" s="1009"/>
      <c r="K241" s="1009"/>
      <c r="L241" s="1009"/>
      <c r="M241" s="1009"/>
      <c r="N241" s="1009"/>
      <c r="O241" s="1009"/>
      <c r="P241" s="1009"/>
      <c r="Q241" s="1009"/>
      <c r="R241" s="1009"/>
      <c r="S241" s="1009"/>
      <c r="T241" s="1009"/>
      <c r="U241" s="1009"/>
      <c r="V241" s="1009"/>
      <c r="W241" s="1009"/>
      <c r="X241" s="1009"/>
      <c r="Y241" s="1009">
        <v>0</v>
      </c>
      <c r="Z241" s="1009">
        <v>0</v>
      </c>
      <c r="AA241" s="1009">
        <v>0</v>
      </c>
      <c r="AB241" s="1009">
        <v>0</v>
      </c>
      <c r="AC241" s="1009">
        <v>0</v>
      </c>
      <c r="AD241" s="1009">
        <v>0</v>
      </c>
      <c r="AE241" s="1009">
        <v>0</v>
      </c>
      <c r="AF241" s="1009">
        <v>0</v>
      </c>
      <c r="AG241" s="1009">
        <v>0</v>
      </c>
      <c r="AH241" s="1009">
        <v>0</v>
      </c>
    </row>
    <row r="242" spans="1:34" ht="30" customHeight="1">
      <c r="A242" s="2021"/>
      <c r="B242" s="991" t="s">
        <v>799</v>
      </c>
      <c r="C242" s="1009">
        <f t="shared" si="11"/>
        <v>0</v>
      </c>
      <c r="D242" s="1009"/>
      <c r="E242" s="1009"/>
      <c r="F242" s="1009"/>
      <c r="G242" s="1009"/>
      <c r="H242" s="1009"/>
      <c r="I242" s="1009"/>
      <c r="J242" s="1009"/>
      <c r="K242" s="1009"/>
      <c r="L242" s="1009"/>
      <c r="M242" s="1009"/>
      <c r="N242" s="1009"/>
      <c r="O242" s="1009"/>
      <c r="P242" s="1009"/>
      <c r="Q242" s="1009"/>
      <c r="R242" s="1009"/>
      <c r="S242" s="1009"/>
      <c r="T242" s="1009"/>
      <c r="U242" s="1009"/>
      <c r="V242" s="1009"/>
      <c r="W242" s="1009"/>
      <c r="X242" s="1009"/>
      <c r="Y242" s="1009">
        <v>0</v>
      </c>
      <c r="Z242" s="1009">
        <v>0</v>
      </c>
      <c r="AA242" s="1009">
        <v>0</v>
      </c>
      <c r="AB242" s="1009">
        <v>0</v>
      </c>
      <c r="AC242" s="1009">
        <v>0</v>
      </c>
      <c r="AD242" s="1009">
        <v>0</v>
      </c>
      <c r="AE242" s="1009">
        <v>0</v>
      </c>
      <c r="AF242" s="1009">
        <v>0</v>
      </c>
      <c r="AG242" s="1009">
        <v>0</v>
      </c>
      <c r="AH242" s="1009">
        <v>0</v>
      </c>
    </row>
    <row r="243" spans="1:34" ht="30" customHeight="1">
      <c r="A243" s="2021"/>
      <c r="B243" s="991" t="s">
        <v>787</v>
      </c>
      <c r="C243" s="1009">
        <f t="shared" si="11"/>
        <v>68.849999999999994</v>
      </c>
      <c r="D243" s="1009">
        <v>35.39</v>
      </c>
      <c r="E243" s="1372"/>
      <c r="F243" s="1372"/>
      <c r="G243" s="1372"/>
      <c r="H243" s="1372">
        <v>33.46</v>
      </c>
      <c r="I243" s="1372"/>
      <c r="J243" s="1372"/>
      <c r="K243" s="1372"/>
      <c r="L243" s="1372"/>
      <c r="M243" s="1372"/>
      <c r="N243" s="1372"/>
      <c r="O243" s="1372"/>
      <c r="P243" s="1372"/>
      <c r="Q243" s="1372"/>
      <c r="R243" s="1372"/>
      <c r="S243" s="1372"/>
      <c r="T243" s="1372"/>
      <c r="U243" s="1372"/>
      <c r="V243" s="1372"/>
      <c r="W243" s="1372"/>
      <c r="X243" s="1372"/>
      <c r="Y243" s="1009">
        <v>0</v>
      </c>
      <c r="Z243" s="1009">
        <v>0</v>
      </c>
      <c r="AA243" s="1009">
        <v>0</v>
      </c>
      <c r="AB243" s="1009">
        <v>0</v>
      </c>
      <c r="AC243" s="1009">
        <v>0</v>
      </c>
      <c r="AD243" s="1009">
        <v>0</v>
      </c>
      <c r="AE243" s="1009">
        <v>0</v>
      </c>
      <c r="AF243" s="1009">
        <v>0</v>
      </c>
      <c r="AG243" s="1009">
        <v>0</v>
      </c>
      <c r="AH243" s="1009">
        <v>0</v>
      </c>
    </row>
    <row r="244" spans="1:34" ht="30" customHeight="1">
      <c r="A244" s="2021"/>
      <c r="B244" s="991" t="s">
        <v>820</v>
      </c>
      <c r="C244" s="1009">
        <f t="shared" si="11"/>
        <v>0</v>
      </c>
      <c r="D244" s="1009"/>
      <c r="E244" s="1009"/>
      <c r="F244" s="1009"/>
      <c r="G244" s="1009"/>
      <c r="H244" s="1009"/>
      <c r="I244" s="1009"/>
      <c r="J244" s="1009"/>
      <c r="K244" s="1009"/>
      <c r="L244" s="1009"/>
      <c r="M244" s="1009"/>
      <c r="N244" s="1009"/>
      <c r="O244" s="1009"/>
      <c r="P244" s="1009"/>
      <c r="Q244" s="1009"/>
      <c r="R244" s="1009"/>
      <c r="S244" s="1009"/>
      <c r="T244" s="1009"/>
      <c r="U244" s="1009"/>
      <c r="V244" s="1009"/>
      <c r="W244" s="1009"/>
      <c r="X244" s="1009"/>
      <c r="Y244" s="1009">
        <v>0</v>
      </c>
      <c r="Z244" s="1009">
        <v>0</v>
      </c>
      <c r="AA244" s="1009">
        <v>0</v>
      </c>
      <c r="AB244" s="1009">
        <v>0</v>
      </c>
      <c r="AC244" s="1009">
        <v>0</v>
      </c>
      <c r="AD244" s="1009">
        <v>0</v>
      </c>
      <c r="AE244" s="1009">
        <v>0</v>
      </c>
      <c r="AF244" s="1009">
        <v>0</v>
      </c>
      <c r="AG244" s="1009">
        <v>0</v>
      </c>
      <c r="AH244" s="1009">
        <v>0</v>
      </c>
    </row>
    <row r="245" spans="1:34" s="1710" customFormat="1" ht="30" customHeight="1">
      <c r="A245" s="2021"/>
      <c r="B245" s="991" t="s">
        <v>1534</v>
      </c>
      <c r="C245" s="1009">
        <f>SUM(D245:AH245)</f>
        <v>0</v>
      </c>
      <c r="D245" s="1009">
        <v>0</v>
      </c>
      <c r="E245" s="1009">
        <v>0</v>
      </c>
      <c r="F245" s="1009">
        <v>0</v>
      </c>
      <c r="G245" s="1009">
        <v>0</v>
      </c>
      <c r="H245" s="1009">
        <v>0</v>
      </c>
      <c r="I245" s="1009">
        <v>0</v>
      </c>
      <c r="J245" s="1009">
        <v>0</v>
      </c>
      <c r="K245" s="1009">
        <v>0</v>
      </c>
      <c r="L245" s="1009">
        <v>0</v>
      </c>
      <c r="M245" s="1009">
        <v>0</v>
      </c>
      <c r="N245" s="1009">
        <v>0</v>
      </c>
      <c r="O245" s="1009">
        <v>0</v>
      </c>
      <c r="P245" s="1009">
        <v>0</v>
      </c>
      <c r="Q245" s="1009">
        <v>0</v>
      </c>
      <c r="R245" s="1009">
        <v>0</v>
      </c>
      <c r="S245" s="1009">
        <v>0</v>
      </c>
      <c r="T245" s="1009">
        <v>0</v>
      </c>
      <c r="U245" s="1009">
        <v>0</v>
      </c>
      <c r="V245" s="1009">
        <v>0</v>
      </c>
      <c r="W245" s="1009">
        <v>0</v>
      </c>
      <c r="X245" s="1009">
        <v>0</v>
      </c>
      <c r="Y245" s="1009">
        <v>0</v>
      </c>
      <c r="Z245" s="1009">
        <v>0</v>
      </c>
      <c r="AA245" s="1009">
        <v>0</v>
      </c>
      <c r="AB245" s="1009">
        <v>0</v>
      </c>
      <c r="AC245" s="1009">
        <v>0</v>
      </c>
      <c r="AD245" s="1009">
        <v>0</v>
      </c>
      <c r="AE245" s="1009">
        <v>0</v>
      </c>
      <c r="AF245" s="1009">
        <v>0</v>
      </c>
      <c r="AG245" s="1009">
        <v>0</v>
      </c>
      <c r="AH245" s="1009">
        <v>0</v>
      </c>
    </row>
    <row r="246" spans="1:34" s="1710" customFormat="1" ht="30" customHeight="1">
      <c r="A246" s="2021"/>
      <c r="B246" s="989" t="s">
        <v>1535</v>
      </c>
      <c r="C246" s="1009">
        <f>SUM(D246:AH246)</f>
        <v>0</v>
      </c>
      <c r="D246" s="1009">
        <v>0</v>
      </c>
      <c r="E246" s="1009">
        <v>0</v>
      </c>
      <c r="F246" s="1009">
        <v>0</v>
      </c>
      <c r="G246" s="1009">
        <v>0</v>
      </c>
      <c r="H246" s="1009">
        <v>0</v>
      </c>
      <c r="I246" s="1009">
        <v>0</v>
      </c>
      <c r="J246" s="1009">
        <v>0</v>
      </c>
      <c r="K246" s="1009">
        <v>0</v>
      </c>
      <c r="L246" s="1009">
        <v>0</v>
      </c>
      <c r="M246" s="1009">
        <v>0</v>
      </c>
      <c r="N246" s="1009">
        <v>0</v>
      </c>
      <c r="O246" s="1009">
        <v>0</v>
      </c>
      <c r="P246" s="1009">
        <v>0</v>
      </c>
      <c r="Q246" s="1009">
        <v>0</v>
      </c>
      <c r="R246" s="1009">
        <v>0</v>
      </c>
      <c r="S246" s="1009">
        <v>0</v>
      </c>
      <c r="T246" s="1009">
        <v>0</v>
      </c>
      <c r="U246" s="1009">
        <v>0</v>
      </c>
      <c r="V246" s="1009">
        <v>0</v>
      </c>
      <c r="W246" s="1009">
        <v>0</v>
      </c>
      <c r="X246" s="1009">
        <v>0</v>
      </c>
      <c r="Y246" s="1009">
        <v>0</v>
      </c>
      <c r="Z246" s="1009">
        <v>0</v>
      </c>
      <c r="AA246" s="1009">
        <v>0</v>
      </c>
      <c r="AB246" s="1009">
        <v>0</v>
      </c>
      <c r="AC246" s="1009">
        <v>0</v>
      </c>
      <c r="AD246" s="1009">
        <v>0</v>
      </c>
      <c r="AE246" s="1009">
        <v>0</v>
      </c>
      <c r="AF246" s="1009">
        <v>0</v>
      </c>
      <c r="AG246" s="1009">
        <v>0</v>
      </c>
      <c r="AH246" s="1009">
        <v>0</v>
      </c>
    </row>
    <row r="247" spans="1:34" ht="30" customHeight="1">
      <c r="A247" s="2021"/>
      <c r="B247" s="995" t="s">
        <v>802</v>
      </c>
      <c r="C247" s="1009">
        <f t="shared" si="11"/>
        <v>0</v>
      </c>
      <c r="D247" s="1009"/>
      <c r="E247" s="1009"/>
      <c r="F247" s="1009"/>
      <c r="G247" s="1009"/>
      <c r="H247" s="1009"/>
      <c r="I247" s="1009"/>
      <c r="J247" s="1009"/>
      <c r="K247" s="1009"/>
      <c r="L247" s="1009"/>
      <c r="M247" s="1009"/>
      <c r="N247" s="1009"/>
      <c r="O247" s="1009"/>
      <c r="P247" s="1009"/>
      <c r="Q247" s="1009"/>
      <c r="R247" s="1009"/>
      <c r="S247" s="1009"/>
      <c r="T247" s="1009"/>
      <c r="U247" s="1009"/>
      <c r="V247" s="1009"/>
      <c r="W247" s="1009"/>
      <c r="X247" s="1009"/>
      <c r="Y247" s="1009">
        <v>0</v>
      </c>
      <c r="Z247" s="1009">
        <v>0</v>
      </c>
      <c r="AA247" s="1009">
        <v>0</v>
      </c>
      <c r="AB247" s="1009">
        <v>0</v>
      </c>
      <c r="AC247" s="1009">
        <v>0</v>
      </c>
      <c r="AD247" s="1009">
        <v>0</v>
      </c>
      <c r="AE247" s="1009">
        <v>0</v>
      </c>
      <c r="AF247" s="1009">
        <v>0</v>
      </c>
      <c r="AG247" s="1009">
        <v>0</v>
      </c>
      <c r="AH247" s="1009">
        <v>0</v>
      </c>
    </row>
    <row r="248" spans="1:34" ht="30" customHeight="1">
      <c r="A248" s="2021"/>
      <c r="B248" s="995" t="s">
        <v>803</v>
      </c>
      <c r="C248" s="1009">
        <f t="shared" si="11"/>
        <v>0</v>
      </c>
      <c r="D248" s="1009"/>
      <c r="E248" s="1009"/>
      <c r="F248" s="1009"/>
      <c r="G248" s="1009"/>
      <c r="H248" s="1009"/>
      <c r="I248" s="1009"/>
      <c r="J248" s="1009"/>
      <c r="K248" s="1009"/>
      <c r="L248" s="1009"/>
      <c r="M248" s="1009"/>
      <c r="N248" s="1009"/>
      <c r="O248" s="1009"/>
      <c r="P248" s="1009"/>
      <c r="Q248" s="1009"/>
      <c r="R248" s="1009"/>
      <c r="S248" s="1009"/>
      <c r="T248" s="1009"/>
      <c r="U248" s="1009"/>
      <c r="V248" s="1009"/>
      <c r="W248" s="1009"/>
      <c r="X248" s="1009"/>
      <c r="Y248" s="1009">
        <v>0</v>
      </c>
      <c r="Z248" s="1009">
        <v>0</v>
      </c>
      <c r="AA248" s="1009">
        <v>0</v>
      </c>
      <c r="AB248" s="1009">
        <v>0</v>
      </c>
      <c r="AC248" s="1009">
        <v>0</v>
      </c>
      <c r="AD248" s="1009">
        <v>0</v>
      </c>
      <c r="AE248" s="1009">
        <v>0</v>
      </c>
      <c r="AF248" s="1009">
        <v>0</v>
      </c>
      <c r="AG248" s="1009">
        <v>0</v>
      </c>
      <c r="AH248" s="1009">
        <v>0</v>
      </c>
    </row>
    <row r="249" spans="1:34" ht="30" customHeight="1">
      <c r="A249" s="2021"/>
      <c r="B249" s="1011" t="s">
        <v>804</v>
      </c>
      <c r="C249" s="1009">
        <f t="shared" si="11"/>
        <v>0</v>
      </c>
      <c r="D249" s="1009"/>
      <c r="E249" s="1009"/>
      <c r="F249" s="1009"/>
      <c r="G249" s="1009"/>
      <c r="H249" s="1009"/>
      <c r="I249" s="1009"/>
      <c r="J249" s="1009"/>
      <c r="K249" s="1009"/>
      <c r="L249" s="1009"/>
      <c r="M249" s="1009"/>
      <c r="N249" s="1009"/>
      <c r="O249" s="1009"/>
      <c r="P249" s="1009"/>
      <c r="Q249" s="1009"/>
      <c r="R249" s="1009"/>
      <c r="S249" s="1009"/>
      <c r="T249" s="1009"/>
      <c r="U249" s="1009"/>
      <c r="V249" s="1009"/>
      <c r="W249" s="1009"/>
      <c r="X249" s="1009"/>
      <c r="Y249" s="1009">
        <v>0</v>
      </c>
      <c r="Z249" s="1009">
        <v>0</v>
      </c>
      <c r="AA249" s="1009">
        <v>0</v>
      </c>
      <c r="AB249" s="1009">
        <v>0</v>
      </c>
      <c r="AC249" s="1009">
        <v>0</v>
      </c>
      <c r="AD249" s="1009">
        <v>0</v>
      </c>
      <c r="AE249" s="1009">
        <v>0</v>
      </c>
      <c r="AF249" s="1009">
        <v>0</v>
      </c>
      <c r="AG249" s="1009">
        <v>0</v>
      </c>
      <c r="AH249" s="1009">
        <v>0</v>
      </c>
    </row>
    <row r="250" spans="1:34" ht="30" customHeight="1">
      <c r="A250" s="2021"/>
      <c r="B250" s="1011" t="s">
        <v>805</v>
      </c>
      <c r="C250" s="1009">
        <f t="shared" si="11"/>
        <v>0</v>
      </c>
      <c r="D250" s="1009"/>
      <c r="E250" s="1009"/>
      <c r="F250" s="1009"/>
      <c r="G250" s="1009"/>
      <c r="H250" s="1009"/>
      <c r="I250" s="1009"/>
      <c r="J250" s="1009"/>
      <c r="K250" s="1009"/>
      <c r="L250" s="1009"/>
      <c r="M250" s="1009"/>
      <c r="N250" s="1009"/>
      <c r="O250" s="1009"/>
      <c r="P250" s="1009"/>
      <c r="Q250" s="1009"/>
      <c r="R250" s="1009"/>
      <c r="S250" s="1009"/>
      <c r="T250" s="1009"/>
      <c r="U250" s="1009"/>
      <c r="V250" s="1009"/>
      <c r="W250" s="1009"/>
      <c r="X250" s="1009"/>
      <c r="Y250" s="1009">
        <v>0</v>
      </c>
      <c r="Z250" s="1009">
        <v>0</v>
      </c>
      <c r="AA250" s="1009">
        <v>0</v>
      </c>
      <c r="AB250" s="1009">
        <v>0</v>
      </c>
      <c r="AC250" s="1009">
        <v>0</v>
      </c>
      <c r="AD250" s="1009">
        <v>0</v>
      </c>
      <c r="AE250" s="1009">
        <v>0</v>
      </c>
      <c r="AF250" s="1009">
        <v>0</v>
      </c>
      <c r="AG250" s="1009">
        <v>0</v>
      </c>
      <c r="AH250" s="1009">
        <v>0</v>
      </c>
    </row>
    <row r="251" spans="1:34" s="1708" customFormat="1" ht="30" customHeight="1">
      <c r="A251" s="2021"/>
      <c r="B251" s="1011" t="s">
        <v>1536</v>
      </c>
      <c r="C251" s="1009">
        <f t="shared" si="11"/>
        <v>0</v>
      </c>
      <c r="D251" s="1009">
        <v>0</v>
      </c>
      <c r="E251" s="1009">
        <v>0</v>
      </c>
      <c r="F251" s="1009">
        <v>0</v>
      </c>
      <c r="G251" s="1009">
        <v>0</v>
      </c>
      <c r="H251" s="1009">
        <v>0</v>
      </c>
      <c r="I251" s="1009">
        <v>0</v>
      </c>
      <c r="J251" s="1009">
        <v>0</v>
      </c>
      <c r="K251" s="1009">
        <v>0</v>
      </c>
      <c r="L251" s="1009">
        <v>0</v>
      </c>
      <c r="M251" s="1009">
        <v>0</v>
      </c>
      <c r="N251" s="1009">
        <v>0</v>
      </c>
      <c r="O251" s="1009">
        <v>0</v>
      </c>
      <c r="P251" s="1009">
        <v>0</v>
      </c>
      <c r="Q251" s="1009">
        <v>0</v>
      </c>
      <c r="R251" s="1009">
        <v>0</v>
      </c>
      <c r="S251" s="1009">
        <v>0</v>
      </c>
      <c r="T251" s="1009">
        <v>0</v>
      </c>
      <c r="U251" s="1009">
        <v>0</v>
      </c>
      <c r="V251" s="1009">
        <v>0</v>
      </c>
      <c r="W251" s="1009">
        <v>0</v>
      </c>
      <c r="X251" s="1009">
        <v>0</v>
      </c>
      <c r="Y251" s="1009">
        <v>0</v>
      </c>
      <c r="Z251" s="1009">
        <v>0</v>
      </c>
      <c r="AA251" s="1009">
        <v>0</v>
      </c>
      <c r="AB251" s="1009">
        <v>0</v>
      </c>
      <c r="AC251" s="1009">
        <v>0</v>
      </c>
      <c r="AD251" s="1009">
        <v>0</v>
      </c>
      <c r="AE251" s="1009">
        <v>0</v>
      </c>
      <c r="AF251" s="1009">
        <v>0</v>
      </c>
      <c r="AG251" s="1009">
        <v>0</v>
      </c>
      <c r="AH251" s="1009">
        <v>0</v>
      </c>
    </row>
    <row r="252" spans="1:34" ht="30" customHeight="1">
      <c r="A252" s="2021"/>
      <c r="B252" s="995" t="s">
        <v>807</v>
      </c>
      <c r="C252" s="1009">
        <f t="shared" si="11"/>
        <v>0</v>
      </c>
      <c r="D252" s="1009"/>
      <c r="E252" s="1009"/>
      <c r="F252" s="1009"/>
      <c r="G252" s="1009"/>
      <c r="H252" s="1009"/>
      <c r="I252" s="1009"/>
      <c r="J252" s="1009"/>
      <c r="K252" s="1009"/>
      <c r="L252" s="1009"/>
      <c r="M252" s="1009"/>
      <c r="N252" s="1009"/>
      <c r="O252" s="1009"/>
      <c r="P252" s="1009"/>
      <c r="Q252" s="1009"/>
      <c r="R252" s="1009"/>
      <c r="S252" s="1009"/>
      <c r="T252" s="1009"/>
      <c r="U252" s="1009"/>
      <c r="V252" s="1009"/>
      <c r="W252" s="1009"/>
      <c r="X252" s="1009"/>
      <c r="Y252" s="1009">
        <v>0</v>
      </c>
      <c r="Z252" s="1009">
        <v>0</v>
      </c>
      <c r="AA252" s="1009">
        <v>0</v>
      </c>
      <c r="AB252" s="1009">
        <v>0</v>
      </c>
      <c r="AC252" s="1009">
        <v>0</v>
      </c>
      <c r="AD252" s="1009">
        <v>0</v>
      </c>
      <c r="AE252" s="1009">
        <v>0</v>
      </c>
      <c r="AF252" s="1009">
        <v>0</v>
      </c>
      <c r="AG252" s="1009">
        <v>0</v>
      </c>
      <c r="AH252" s="1009">
        <v>0</v>
      </c>
    </row>
    <row r="253" spans="1:34" ht="30" customHeight="1">
      <c r="A253" s="2021"/>
      <c r="B253" s="991" t="s">
        <v>808</v>
      </c>
      <c r="C253" s="1009">
        <f t="shared" si="11"/>
        <v>0</v>
      </c>
      <c r="D253" s="1009"/>
      <c r="E253" s="1009"/>
      <c r="F253" s="1009"/>
      <c r="G253" s="1009"/>
      <c r="H253" s="1009"/>
      <c r="I253" s="1009"/>
      <c r="J253" s="1009"/>
      <c r="K253" s="1009"/>
      <c r="L253" s="1009"/>
      <c r="M253" s="1009"/>
      <c r="N253" s="1009"/>
      <c r="O253" s="1009"/>
      <c r="P253" s="1009"/>
      <c r="Q253" s="1009"/>
      <c r="R253" s="1009"/>
      <c r="S253" s="1009"/>
      <c r="T253" s="1009"/>
      <c r="U253" s="1009"/>
      <c r="V253" s="1009"/>
      <c r="W253" s="1009"/>
      <c r="X253" s="1009"/>
      <c r="Y253" s="1009">
        <v>0</v>
      </c>
      <c r="Z253" s="1009">
        <v>0</v>
      </c>
      <c r="AA253" s="1009">
        <v>0</v>
      </c>
      <c r="AB253" s="1009">
        <v>0</v>
      </c>
      <c r="AC253" s="1009">
        <v>0</v>
      </c>
      <c r="AD253" s="1009">
        <v>0</v>
      </c>
      <c r="AE253" s="1009">
        <v>0</v>
      </c>
      <c r="AF253" s="1009">
        <v>0</v>
      </c>
      <c r="AG253" s="1009">
        <v>0</v>
      </c>
      <c r="AH253" s="1009">
        <v>0</v>
      </c>
    </row>
    <row r="254" spans="1:34" s="1708" customFormat="1" ht="30" customHeight="1">
      <c r="A254" s="2021"/>
      <c r="B254" s="1011" t="s">
        <v>1539</v>
      </c>
      <c r="C254" s="1009">
        <f>SUM(D254:AH254)</f>
        <v>0</v>
      </c>
      <c r="D254" s="1009">
        <v>0</v>
      </c>
      <c r="E254" s="1009">
        <v>0</v>
      </c>
      <c r="F254" s="1009">
        <v>0</v>
      </c>
      <c r="G254" s="1009">
        <v>0</v>
      </c>
      <c r="H254" s="1009">
        <v>0</v>
      </c>
      <c r="I254" s="1009">
        <v>0</v>
      </c>
      <c r="J254" s="1009">
        <v>0</v>
      </c>
      <c r="K254" s="1009">
        <v>0</v>
      </c>
      <c r="L254" s="1009">
        <v>0</v>
      </c>
      <c r="M254" s="1009">
        <v>0</v>
      </c>
      <c r="N254" s="1009">
        <v>0</v>
      </c>
      <c r="O254" s="1009">
        <v>0</v>
      </c>
      <c r="P254" s="1009">
        <v>0</v>
      </c>
      <c r="Q254" s="1009">
        <v>0</v>
      </c>
      <c r="R254" s="1009">
        <v>0</v>
      </c>
      <c r="S254" s="1009">
        <v>0</v>
      </c>
      <c r="T254" s="1009">
        <v>0</v>
      </c>
      <c r="U254" s="1009">
        <v>0</v>
      </c>
      <c r="V254" s="1009">
        <v>0</v>
      </c>
      <c r="W254" s="1009">
        <v>0</v>
      </c>
      <c r="X254" s="1009">
        <v>0</v>
      </c>
      <c r="Y254" s="1009">
        <v>0</v>
      </c>
      <c r="Z254" s="1009">
        <v>0</v>
      </c>
      <c r="AA254" s="1009">
        <v>0</v>
      </c>
      <c r="AB254" s="1009">
        <v>0</v>
      </c>
      <c r="AC254" s="1009">
        <v>0</v>
      </c>
      <c r="AD254" s="1009">
        <v>0</v>
      </c>
      <c r="AE254" s="1009">
        <v>0</v>
      </c>
      <c r="AF254" s="1009">
        <v>0</v>
      </c>
      <c r="AG254" s="1009">
        <v>0</v>
      </c>
      <c r="AH254" s="1009">
        <v>0</v>
      </c>
    </row>
    <row r="255" spans="1:34" ht="30" customHeight="1">
      <c r="A255" s="2021"/>
      <c r="B255" s="1011" t="s">
        <v>822</v>
      </c>
      <c r="C255" s="1009">
        <f t="shared" si="11"/>
        <v>0</v>
      </c>
      <c r="D255" s="1009"/>
      <c r="E255" s="1009"/>
      <c r="F255" s="1009"/>
      <c r="G255" s="1009"/>
      <c r="H255" s="1009"/>
      <c r="I255" s="1009"/>
      <c r="J255" s="1009"/>
      <c r="K255" s="1009"/>
      <c r="L255" s="1009"/>
      <c r="M255" s="1009"/>
      <c r="N255" s="1009"/>
      <c r="O255" s="1009"/>
      <c r="P255" s="1009"/>
      <c r="Q255" s="1009"/>
      <c r="R255" s="1009"/>
      <c r="S255" s="1009"/>
      <c r="T255" s="1009"/>
      <c r="U255" s="1009"/>
      <c r="V255" s="1009"/>
      <c r="W255" s="1009"/>
      <c r="X255" s="1009"/>
      <c r="Y255" s="1009">
        <v>0</v>
      </c>
      <c r="Z255" s="1009">
        <v>0</v>
      </c>
      <c r="AA255" s="1009">
        <v>0</v>
      </c>
      <c r="AB255" s="1009">
        <v>0</v>
      </c>
      <c r="AC255" s="1009">
        <v>0</v>
      </c>
      <c r="AD255" s="1009">
        <v>0</v>
      </c>
      <c r="AE255" s="1009">
        <v>0</v>
      </c>
      <c r="AF255" s="1009">
        <v>0</v>
      </c>
      <c r="AG255" s="1009">
        <v>0</v>
      </c>
      <c r="AH255" s="1009">
        <v>0</v>
      </c>
    </row>
    <row r="256" spans="1:34" ht="19.5" customHeight="1">
      <c r="A256" s="2021"/>
      <c r="B256" s="1249" t="s">
        <v>952</v>
      </c>
      <c r="C256" s="1009">
        <f t="shared" si="11"/>
        <v>0</v>
      </c>
      <c r="D256" s="1009"/>
      <c r="E256" s="1009"/>
      <c r="F256" s="1009"/>
      <c r="G256" s="1009"/>
      <c r="H256" s="1009"/>
      <c r="I256" s="1009"/>
      <c r="J256" s="1009"/>
      <c r="K256" s="1009"/>
      <c r="L256" s="1009"/>
      <c r="M256" s="1009"/>
      <c r="N256" s="1009"/>
      <c r="O256" s="1009"/>
      <c r="P256" s="1009"/>
      <c r="Q256" s="1009"/>
      <c r="R256" s="1009"/>
      <c r="S256" s="1009"/>
      <c r="T256" s="1009"/>
      <c r="U256" s="1009"/>
      <c r="V256" s="1009"/>
      <c r="W256" s="1009"/>
      <c r="X256" s="1009"/>
      <c r="Y256" s="1009">
        <v>0</v>
      </c>
      <c r="Z256" s="1009">
        <v>0</v>
      </c>
      <c r="AA256" s="1009">
        <v>0</v>
      </c>
      <c r="AB256" s="1009">
        <v>0</v>
      </c>
      <c r="AC256" s="1009">
        <v>0</v>
      </c>
      <c r="AD256" s="1009">
        <v>0</v>
      </c>
      <c r="AE256" s="1009">
        <v>0</v>
      </c>
      <c r="AF256" s="1009">
        <v>0</v>
      </c>
      <c r="AG256" s="1009">
        <v>0</v>
      </c>
      <c r="AH256" s="1009">
        <v>0</v>
      </c>
    </row>
    <row r="257" spans="1:34" ht="19.5" customHeight="1">
      <c r="A257" s="2391" t="s">
        <v>783</v>
      </c>
      <c r="B257" s="1007" t="s">
        <v>41</v>
      </c>
      <c r="C257" s="1370">
        <f>SUM(C258:C279)</f>
        <v>9251.89</v>
      </c>
      <c r="D257" s="1007">
        <f>SUM('대덕 배수관'!D258:'대덕 배수관'!D279)</f>
        <v>6585.4299999999994</v>
      </c>
      <c r="E257" s="1007">
        <f>SUM('대덕 배수관'!E258:'대덕 배수관'!E279)</f>
        <v>0</v>
      </c>
      <c r="F257" s="1007">
        <f>SUM('대덕 배수관'!F258:'대덕 배수관'!F279)</f>
        <v>0</v>
      </c>
      <c r="G257" s="1007">
        <f>SUM('대덕 배수관'!G258:'대덕 배수관'!G279)</f>
        <v>0</v>
      </c>
      <c r="H257" s="1007">
        <f>SUM('대덕 배수관'!H258:'대덕 배수관'!H279)</f>
        <v>1476.05</v>
      </c>
      <c r="I257" s="1007">
        <f>SUM('대덕 배수관'!I258:'대덕 배수관'!I279)</f>
        <v>1168.51</v>
      </c>
      <c r="J257" s="1007">
        <f>SUM('대덕 배수관'!J258:'대덕 배수관'!J279)</f>
        <v>0</v>
      </c>
      <c r="K257" s="1007">
        <f>SUM('대덕 배수관'!K258:'대덕 배수관'!K279)</f>
        <v>0</v>
      </c>
      <c r="L257" s="1007">
        <f>SUM('대덕 배수관'!L258:'대덕 배수관'!L279)</f>
        <v>0</v>
      </c>
      <c r="M257" s="1007">
        <f>SUM('대덕 배수관'!M258:'대덕 배수관'!M279)</f>
        <v>0</v>
      </c>
      <c r="N257" s="1007">
        <f>SUM('대덕 배수관'!N258:'대덕 배수관'!N279)</f>
        <v>0</v>
      </c>
      <c r="O257" s="1007">
        <f>SUM('대덕 배수관'!O258:'대덕 배수관'!O279)</f>
        <v>0</v>
      </c>
      <c r="P257" s="1007">
        <f>SUM('대덕 배수관'!P258:'대덕 배수관'!P279)</f>
        <v>0</v>
      </c>
      <c r="Q257" s="1007">
        <f>SUM('대덕 배수관'!Q258:'대덕 배수관'!Q279)</f>
        <v>0</v>
      </c>
      <c r="R257" s="1007">
        <f>SUM('대덕 배수관'!R258:'대덕 배수관'!R279)</f>
        <v>0</v>
      </c>
      <c r="S257" s="1007">
        <f>SUM('대덕 배수관'!S258:'대덕 배수관'!S279)</f>
        <v>0</v>
      </c>
      <c r="T257" s="1007">
        <f>SUM('대덕 배수관'!T258:'대덕 배수관'!T279)</f>
        <v>0</v>
      </c>
      <c r="U257" s="1007">
        <f>SUM('대덕 배수관'!U258:'대덕 배수관'!U279)</f>
        <v>0</v>
      </c>
      <c r="V257" s="1007">
        <f>SUM('대덕 배수관'!V258:'대덕 배수관'!V279)</f>
        <v>0</v>
      </c>
      <c r="W257" s="1007">
        <f>SUM('대덕 배수관'!W258:'대덕 배수관'!W279)</f>
        <v>2.75</v>
      </c>
      <c r="X257" s="1007">
        <f>SUM('대덕 배수관'!X258:'대덕 배수관'!X279)</f>
        <v>0</v>
      </c>
      <c r="Y257" s="1007">
        <f>SUM('대덕 배수관'!Y258:'대덕 배수관'!Y279)</f>
        <v>0</v>
      </c>
      <c r="Z257" s="1007">
        <f>SUM('대덕 배수관'!Z258:'대덕 배수관'!Z279)</f>
        <v>4.26</v>
      </c>
      <c r="AA257" s="1007">
        <f>SUM('대덕 배수관'!AA258:'대덕 배수관'!AA279)</f>
        <v>0</v>
      </c>
      <c r="AB257" s="1007">
        <f>SUM('대덕 배수관'!AB258:'대덕 배수관'!AB279)</f>
        <v>0</v>
      </c>
      <c r="AC257" s="1007">
        <f>SUM('대덕 배수관'!AC258:'대덕 배수관'!AC279)</f>
        <v>0</v>
      </c>
      <c r="AD257" s="1007">
        <f>SUM('대덕 배수관'!AD258:'대덕 배수관'!AD279)</f>
        <v>0</v>
      </c>
      <c r="AE257" s="1007">
        <f>SUM('대덕 배수관'!AE258:'대덕 배수관'!AE279)</f>
        <v>10.5</v>
      </c>
      <c r="AF257" s="1007">
        <f>SUM('대덕 배수관'!AF258:'대덕 배수관'!AF279)</f>
        <v>1.18</v>
      </c>
      <c r="AG257" s="1007">
        <f>SUM('대덕 배수관'!AG258:'대덕 배수관'!AG279)</f>
        <v>3.01</v>
      </c>
      <c r="AH257" s="1007">
        <f>SUM('대덕 배수관'!AH258:'대덕 배수관'!AH279)</f>
        <v>0.2</v>
      </c>
    </row>
    <row r="258" spans="1:34" ht="19.5" customHeight="1">
      <c r="A258" s="2391" t="s">
        <v>783</v>
      </c>
      <c r="B258" s="989" t="s">
        <v>951</v>
      </c>
      <c r="C258" s="1009">
        <f t="shared" si="11"/>
        <v>0.2</v>
      </c>
      <c r="D258" s="1009"/>
      <c r="E258" s="1009"/>
      <c r="F258" s="1009"/>
      <c r="G258" s="1009"/>
      <c r="H258" s="1009"/>
      <c r="I258" s="1009"/>
      <c r="J258" s="1009"/>
      <c r="K258" s="1009"/>
      <c r="L258" s="1009"/>
      <c r="M258" s="1009"/>
      <c r="N258" s="1009"/>
      <c r="O258" s="1009"/>
      <c r="P258" s="1009"/>
      <c r="Q258" s="1009"/>
      <c r="R258" s="1009"/>
      <c r="S258" s="1009"/>
      <c r="T258" s="1009"/>
      <c r="U258" s="1009"/>
      <c r="V258" s="1009"/>
      <c r="W258" s="1009"/>
      <c r="X258" s="1009"/>
      <c r="Y258" s="1009">
        <v>0</v>
      </c>
      <c r="Z258" s="1009">
        <v>0</v>
      </c>
      <c r="AA258" s="1009">
        <v>0</v>
      </c>
      <c r="AB258" s="1009">
        <v>0</v>
      </c>
      <c r="AC258" s="1009">
        <v>0</v>
      </c>
      <c r="AD258" s="1009">
        <v>0</v>
      </c>
      <c r="AE258" s="1009">
        <v>0</v>
      </c>
      <c r="AF258" s="1009">
        <v>0</v>
      </c>
      <c r="AG258" s="1009">
        <v>0</v>
      </c>
      <c r="AH258" s="1009">
        <v>0.2</v>
      </c>
    </row>
    <row r="259" spans="1:34" ht="30" customHeight="1">
      <c r="A259" s="2021"/>
      <c r="B259" s="989" t="s">
        <v>796</v>
      </c>
      <c r="C259" s="1009">
        <f t="shared" si="11"/>
        <v>0</v>
      </c>
      <c r="D259" s="1009"/>
      <c r="E259" s="1009"/>
      <c r="F259" s="1009"/>
      <c r="G259" s="1009"/>
      <c r="H259" s="1009"/>
      <c r="I259" s="1009"/>
      <c r="J259" s="1009"/>
      <c r="K259" s="1009"/>
      <c r="L259" s="1009"/>
      <c r="M259" s="1009"/>
      <c r="N259" s="1009"/>
      <c r="O259" s="1009"/>
      <c r="P259" s="1009"/>
      <c r="Q259" s="1009"/>
      <c r="R259" s="1009"/>
      <c r="S259" s="1009"/>
      <c r="T259" s="1009"/>
      <c r="U259" s="1009"/>
      <c r="V259" s="1009"/>
      <c r="W259" s="1009"/>
      <c r="X259" s="1009"/>
      <c r="Y259" s="1009">
        <v>0</v>
      </c>
      <c r="Z259" s="1009">
        <v>0</v>
      </c>
      <c r="AA259" s="1009">
        <v>0</v>
      </c>
      <c r="AB259" s="1009">
        <v>0</v>
      </c>
      <c r="AC259" s="1009">
        <v>0</v>
      </c>
      <c r="AD259" s="1009">
        <v>0</v>
      </c>
      <c r="AE259" s="1009">
        <v>0</v>
      </c>
      <c r="AF259" s="1009">
        <v>0</v>
      </c>
      <c r="AG259" s="1009">
        <v>0</v>
      </c>
      <c r="AH259" s="1009">
        <v>0</v>
      </c>
    </row>
    <row r="260" spans="1:34" ht="30" customHeight="1">
      <c r="A260" s="2021"/>
      <c r="B260" s="989" t="s">
        <v>797</v>
      </c>
      <c r="C260" s="1009">
        <f t="shared" si="11"/>
        <v>125.95</v>
      </c>
      <c r="D260" s="1009">
        <v>125.95</v>
      </c>
      <c r="E260" s="1009"/>
      <c r="F260" s="1009"/>
      <c r="G260" s="1009"/>
      <c r="H260" s="1009"/>
      <c r="I260" s="1009"/>
      <c r="J260" s="1009"/>
      <c r="K260" s="1009"/>
      <c r="L260" s="1009"/>
      <c r="M260" s="1009"/>
      <c r="N260" s="1009"/>
      <c r="O260" s="1009"/>
      <c r="P260" s="1009"/>
      <c r="Q260" s="1009"/>
      <c r="R260" s="1009"/>
      <c r="S260" s="1009"/>
      <c r="T260" s="1009"/>
      <c r="U260" s="1009"/>
      <c r="V260" s="1009"/>
      <c r="W260" s="1009"/>
      <c r="X260" s="1009"/>
      <c r="Y260" s="1009">
        <v>0</v>
      </c>
      <c r="Z260" s="1009">
        <v>0</v>
      </c>
      <c r="AA260" s="1009">
        <v>0</v>
      </c>
      <c r="AB260" s="1009">
        <v>0</v>
      </c>
      <c r="AC260" s="1009">
        <v>0</v>
      </c>
      <c r="AD260" s="1009">
        <v>0</v>
      </c>
      <c r="AE260" s="1009">
        <v>0</v>
      </c>
      <c r="AF260" s="1009">
        <v>0</v>
      </c>
      <c r="AG260" s="1009">
        <v>0</v>
      </c>
      <c r="AH260" s="1009">
        <v>0</v>
      </c>
    </row>
    <row r="261" spans="1:34" ht="30" customHeight="1">
      <c r="A261" s="2021"/>
      <c r="B261" s="989" t="s">
        <v>798</v>
      </c>
      <c r="C261" s="1009">
        <f t="shared" ref="C261:C336" si="13">SUM(D261:AH261)</f>
        <v>0</v>
      </c>
      <c r="D261" s="1009"/>
      <c r="E261" s="1009"/>
      <c r="F261" s="1009"/>
      <c r="G261" s="1009"/>
      <c r="H261" s="1009"/>
      <c r="I261" s="1009"/>
      <c r="J261" s="1009"/>
      <c r="K261" s="1009"/>
      <c r="L261" s="1009"/>
      <c r="M261" s="1009"/>
      <c r="N261" s="1009"/>
      <c r="O261" s="1009"/>
      <c r="P261" s="1009"/>
      <c r="Q261" s="1009"/>
      <c r="R261" s="1009"/>
      <c r="S261" s="1009"/>
      <c r="T261" s="1009"/>
      <c r="U261" s="1009"/>
      <c r="V261" s="1009"/>
      <c r="W261" s="1009"/>
      <c r="X261" s="1009"/>
      <c r="Y261" s="1009">
        <v>0</v>
      </c>
      <c r="Z261" s="1009">
        <v>0</v>
      </c>
      <c r="AA261" s="1009">
        <v>0</v>
      </c>
      <c r="AB261" s="1009">
        <v>0</v>
      </c>
      <c r="AC261" s="1009">
        <v>0</v>
      </c>
      <c r="AD261" s="1009">
        <v>0</v>
      </c>
      <c r="AE261" s="1009">
        <v>0</v>
      </c>
      <c r="AF261" s="1009">
        <v>0</v>
      </c>
      <c r="AG261" s="1009">
        <v>0</v>
      </c>
      <c r="AH261" s="1009">
        <v>0</v>
      </c>
    </row>
    <row r="262" spans="1:34" ht="30" customHeight="1">
      <c r="A262" s="2021"/>
      <c r="B262" s="989" t="s">
        <v>780</v>
      </c>
      <c r="C262" s="1009">
        <f t="shared" si="13"/>
        <v>7896.67</v>
      </c>
      <c r="D262" s="1009">
        <v>5313.12</v>
      </c>
      <c r="E262" s="1372"/>
      <c r="F262" s="1372"/>
      <c r="G262" s="1372"/>
      <c r="H262" s="1372">
        <v>1396.35</v>
      </c>
      <c r="I262" s="1372">
        <v>1168.51</v>
      </c>
      <c r="J262" s="1372"/>
      <c r="K262" s="1372"/>
      <c r="L262" s="1372"/>
      <c r="M262" s="1372"/>
      <c r="N262" s="1372"/>
      <c r="O262" s="1372"/>
      <c r="P262" s="1372"/>
      <c r="Q262" s="1372"/>
      <c r="R262" s="1372"/>
      <c r="S262" s="1372"/>
      <c r="T262" s="1372"/>
      <c r="U262" s="1372"/>
      <c r="V262" s="1372"/>
      <c r="W262" s="1372">
        <v>2.75</v>
      </c>
      <c r="X262" s="1372"/>
      <c r="Y262" s="1009">
        <v>0</v>
      </c>
      <c r="Z262" s="1009">
        <v>4.26</v>
      </c>
      <c r="AA262" s="1009">
        <v>0</v>
      </c>
      <c r="AB262" s="1009">
        <v>0</v>
      </c>
      <c r="AC262" s="1009">
        <v>0</v>
      </c>
      <c r="AD262" s="1009">
        <v>0</v>
      </c>
      <c r="AE262" s="1009">
        <v>10.5</v>
      </c>
      <c r="AF262" s="1009">
        <v>1.18</v>
      </c>
      <c r="AG262" s="1009">
        <v>0</v>
      </c>
      <c r="AH262" s="1009">
        <v>0</v>
      </c>
    </row>
    <row r="263" spans="1:34" ht="30" customHeight="1">
      <c r="A263" s="2021"/>
      <c r="B263" s="991" t="s">
        <v>781</v>
      </c>
      <c r="C263" s="1009">
        <f t="shared" si="13"/>
        <v>1148.6199999999999</v>
      </c>
      <c r="D263" s="1009">
        <v>1145.6099999999999</v>
      </c>
      <c r="E263" s="1009"/>
      <c r="F263" s="1009"/>
      <c r="G263" s="1009"/>
      <c r="H263" s="1009"/>
      <c r="I263" s="1009"/>
      <c r="J263" s="1009"/>
      <c r="K263" s="1009"/>
      <c r="L263" s="1009"/>
      <c r="M263" s="1009"/>
      <c r="N263" s="1009"/>
      <c r="O263" s="1009"/>
      <c r="P263" s="1009"/>
      <c r="Q263" s="1009"/>
      <c r="R263" s="1009"/>
      <c r="S263" s="1009"/>
      <c r="T263" s="1009"/>
      <c r="U263" s="1009"/>
      <c r="V263" s="1009"/>
      <c r="W263" s="1009"/>
      <c r="X263" s="1009"/>
      <c r="Y263" s="1009">
        <v>0</v>
      </c>
      <c r="Z263" s="1009">
        <v>0</v>
      </c>
      <c r="AA263" s="1009">
        <v>0</v>
      </c>
      <c r="AB263" s="1009">
        <v>0</v>
      </c>
      <c r="AC263" s="1009">
        <v>0</v>
      </c>
      <c r="AD263" s="1009">
        <v>0</v>
      </c>
      <c r="AE263" s="1009">
        <v>0</v>
      </c>
      <c r="AF263" s="1009">
        <v>0</v>
      </c>
      <c r="AG263" s="1009">
        <v>3.01</v>
      </c>
      <c r="AH263" s="1009">
        <v>0</v>
      </c>
    </row>
    <row r="264" spans="1:34" ht="30" customHeight="1">
      <c r="A264" s="2021"/>
      <c r="B264" s="991" t="s">
        <v>786</v>
      </c>
      <c r="C264" s="1009">
        <f t="shared" si="13"/>
        <v>0</v>
      </c>
      <c r="D264" s="1009"/>
      <c r="E264" s="1009"/>
      <c r="F264" s="1009"/>
      <c r="G264" s="1009"/>
      <c r="H264" s="1009"/>
      <c r="I264" s="1009"/>
      <c r="J264" s="1009"/>
      <c r="K264" s="1009"/>
      <c r="L264" s="1009"/>
      <c r="M264" s="1009"/>
      <c r="N264" s="1009"/>
      <c r="O264" s="1009"/>
      <c r="P264" s="1009"/>
      <c r="Q264" s="1009"/>
      <c r="R264" s="1009"/>
      <c r="S264" s="1009"/>
      <c r="T264" s="1009"/>
      <c r="U264" s="1009"/>
      <c r="V264" s="1009"/>
      <c r="W264" s="1009"/>
      <c r="X264" s="1009"/>
      <c r="Y264" s="1009">
        <v>0</v>
      </c>
      <c r="Z264" s="1009">
        <v>0</v>
      </c>
      <c r="AA264" s="1009">
        <v>0</v>
      </c>
      <c r="AB264" s="1009">
        <v>0</v>
      </c>
      <c r="AC264" s="1009">
        <v>0</v>
      </c>
      <c r="AD264" s="1009">
        <v>0</v>
      </c>
      <c r="AE264" s="1009">
        <v>0</v>
      </c>
      <c r="AF264" s="1009">
        <v>0</v>
      </c>
      <c r="AG264" s="1009">
        <v>0</v>
      </c>
      <c r="AH264" s="1009">
        <v>0</v>
      </c>
    </row>
    <row r="265" spans="1:34" ht="30" customHeight="1">
      <c r="A265" s="2021"/>
      <c r="B265" s="991" t="s">
        <v>799</v>
      </c>
      <c r="C265" s="1009">
        <f t="shared" si="13"/>
        <v>0</v>
      </c>
      <c r="D265" s="1009"/>
      <c r="E265" s="1009"/>
      <c r="F265" s="1009"/>
      <c r="G265" s="1009"/>
      <c r="H265" s="1009"/>
      <c r="I265" s="1009"/>
      <c r="J265" s="1009"/>
      <c r="K265" s="1009"/>
      <c r="L265" s="1009"/>
      <c r="M265" s="1009"/>
      <c r="N265" s="1009"/>
      <c r="O265" s="1009"/>
      <c r="P265" s="1009"/>
      <c r="Q265" s="1009"/>
      <c r="R265" s="1009"/>
      <c r="S265" s="1009"/>
      <c r="T265" s="1009"/>
      <c r="U265" s="1009"/>
      <c r="V265" s="1009"/>
      <c r="W265" s="1009"/>
      <c r="X265" s="1009"/>
      <c r="Y265" s="1009">
        <v>0</v>
      </c>
      <c r="Z265" s="1009">
        <v>0</v>
      </c>
      <c r="AA265" s="1009">
        <v>0</v>
      </c>
      <c r="AB265" s="1009">
        <v>0</v>
      </c>
      <c r="AC265" s="1009">
        <v>0</v>
      </c>
      <c r="AD265" s="1009">
        <v>0</v>
      </c>
      <c r="AE265" s="1009">
        <v>0</v>
      </c>
      <c r="AF265" s="1009">
        <v>0</v>
      </c>
      <c r="AG265" s="1009">
        <v>0</v>
      </c>
      <c r="AH265" s="1009">
        <v>0</v>
      </c>
    </row>
    <row r="266" spans="1:34" ht="30" customHeight="1">
      <c r="A266" s="2021"/>
      <c r="B266" s="991" t="s">
        <v>787</v>
      </c>
      <c r="C266" s="1009">
        <f t="shared" si="13"/>
        <v>80.45</v>
      </c>
      <c r="D266" s="1009">
        <v>0.75</v>
      </c>
      <c r="E266" s="1372"/>
      <c r="F266" s="1372"/>
      <c r="G266" s="1372"/>
      <c r="H266" s="1372">
        <v>79.7</v>
      </c>
      <c r="I266" s="1372"/>
      <c r="J266" s="1372"/>
      <c r="K266" s="1372"/>
      <c r="L266" s="1372"/>
      <c r="M266" s="1372"/>
      <c r="N266" s="1372"/>
      <c r="O266" s="1372"/>
      <c r="P266" s="1372"/>
      <c r="Q266" s="1372"/>
      <c r="R266" s="1372"/>
      <c r="S266" s="1372"/>
      <c r="T266" s="1372"/>
      <c r="U266" s="1372"/>
      <c r="V266" s="1372"/>
      <c r="W266" s="1372"/>
      <c r="X266" s="1372"/>
      <c r="Y266" s="1009">
        <v>0</v>
      </c>
      <c r="Z266" s="1009">
        <v>0</v>
      </c>
      <c r="AA266" s="1009">
        <v>0</v>
      </c>
      <c r="AB266" s="1009">
        <v>0</v>
      </c>
      <c r="AC266" s="1009">
        <v>0</v>
      </c>
      <c r="AD266" s="1009">
        <v>0</v>
      </c>
      <c r="AE266" s="1009">
        <v>0</v>
      </c>
      <c r="AF266" s="1009">
        <v>0</v>
      </c>
      <c r="AG266" s="1009">
        <v>0</v>
      </c>
      <c r="AH266" s="1009">
        <v>0</v>
      </c>
    </row>
    <row r="267" spans="1:34" ht="30" customHeight="1">
      <c r="A267" s="2021"/>
      <c r="B267" s="991" t="s">
        <v>820</v>
      </c>
      <c r="C267" s="1009">
        <f t="shared" si="13"/>
        <v>0</v>
      </c>
      <c r="D267" s="1009"/>
      <c r="E267" s="1009"/>
      <c r="F267" s="1009"/>
      <c r="G267" s="1009"/>
      <c r="H267" s="1009"/>
      <c r="I267" s="1009"/>
      <c r="J267" s="1009"/>
      <c r="K267" s="1009"/>
      <c r="L267" s="1009"/>
      <c r="M267" s="1009"/>
      <c r="N267" s="1009"/>
      <c r="O267" s="1009"/>
      <c r="P267" s="1009"/>
      <c r="Q267" s="1009"/>
      <c r="R267" s="1009"/>
      <c r="S267" s="1009"/>
      <c r="T267" s="1009"/>
      <c r="U267" s="1009"/>
      <c r="V267" s="1009"/>
      <c r="W267" s="1009"/>
      <c r="X267" s="1009"/>
      <c r="Y267" s="1009">
        <v>0</v>
      </c>
      <c r="Z267" s="1009">
        <v>0</v>
      </c>
      <c r="AA267" s="1009">
        <v>0</v>
      </c>
      <c r="AB267" s="1009">
        <v>0</v>
      </c>
      <c r="AC267" s="1009">
        <v>0</v>
      </c>
      <c r="AD267" s="1009">
        <v>0</v>
      </c>
      <c r="AE267" s="1009">
        <v>0</v>
      </c>
      <c r="AF267" s="1009">
        <v>0</v>
      </c>
      <c r="AG267" s="1009">
        <v>0</v>
      </c>
      <c r="AH267" s="1009">
        <v>0</v>
      </c>
    </row>
    <row r="268" spans="1:34" s="1710" customFormat="1" ht="30" customHeight="1">
      <c r="A268" s="2021"/>
      <c r="B268" s="991" t="s">
        <v>1534</v>
      </c>
      <c r="C268" s="1009">
        <f>SUM(D268:AH268)</f>
        <v>0</v>
      </c>
      <c r="D268" s="1009">
        <v>0</v>
      </c>
      <c r="E268" s="1009">
        <v>0</v>
      </c>
      <c r="F268" s="1009">
        <v>0</v>
      </c>
      <c r="G268" s="1009">
        <v>0</v>
      </c>
      <c r="H268" s="1009">
        <v>0</v>
      </c>
      <c r="I268" s="1009">
        <v>0</v>
      </c>
      <c r="J268" s="1009">
        <v>0</v>
      </c>
      <c r="K268" s="1009">
        <v>0</v>
      </c>
      <c r="L268" s="1009">
        <v>0</v>
      </c>
      <c r="M268" s="1009">
        <v>0</v>
      </c>
      <c r="N268" s="1009">
        <v>0</v>
      </c>
      <c r="O268" s="1009">
        <v>0</v>
      </c>
      <c r="P268" s="1009">
        <v>0</v>
      </c>
      <c r="Q268" s="1009">
        <v>0</v>
      </c>
      <c r="R268" s="1009">
        <v>0</v>
      </c>
      <c r="S268" s="1009">
        <v>0</v>
      </c>
      <c r="T268" s="1009">
        <v>0</v>
      </c>
      <c r="U268" s="1009">
        <v>0</v>
      </c>
      <c r="V268" s="1009">
        <v>0</v>
      </c>
      <c r="W268" s="1009">
        <v>0</v>
      </c>
      <c r="X268" s="1009">
        <v>0</v>
      </c>
      <c r="Y268" s="1009">
        <v>0</v>
      </c>
      <c r="Z268" s="1009">
        <v>0</v>
      </c>
      <c r="AA268" s="1009">
        <v>0</v>
      </c>
      <c r="AB268" s="1009">
        <v>0</v>
      </c>
      <c r="AC268" s="1009">
        <v>0</v>
      </c>
      <c r="AD268" s="1009">
        <v>0</v>
      </c>
      <c r="AE268" s="1009">
        <v>0</v>
      </c>
      <c r="AF268" s="1009">
        <v>0</v>
      </c>
      <c r="AG268" s="1009">
        <v>0</v>
      </c>
      <c r="AH268" s="1009">
        <v>0</v>
      </c>
    </row>
    <row r="269" spans="1:34" s="1710" customFormat="1" ht="30" customHeight="1">
      <c r="A269" s="2021"/>
      <c r="B269" s="989" t="s">
        <v>1535</v>
      </c>
      <c r="C269" s="1009">
        <f>SUM(D269:AH269)</f>
        <v>0</v>
      </c>
      <c r="D269" s="1009">
        <v>0</v>
      </c>
      <c r="E269" s="1009">
        <v>0</v>
      </c>
      <c r="F269" s="1009">
        <v>0</v>
      </c>
      <c r="G269" s="1009">
        <v>0</v>
      </c>
      <c r="H269" s="1009">
        <v>0</v>
      </c>
      <c r="I269" s="1009">
        <v>0</v>
      </c>
      <c r="J269" s="1009">
        <v>0</v>
      </c>
      <c r="K269" s="1009">
        <v>0</v>
      </c>
      <c r="L269" s="1009">
        <v>0</v>
      </c>
      <c r="M269" s="1009">
        <v>0</v>
      </c>
      <c r="N269" s="1009">
        <v>0</v>
      </c>
      <c r="O269" s="1009">
        <v>0</v>
      </c>
      <c r="P269" s="1009">
        <v>0</v>
      </c>
      <c r="Q269" s="1009">
        <v>0</v>
      </c>
      <c r="R269" s="1009">
        <v>0</v>
      </c>
      <c r="S269" s="1009">
        <v>0</v>
      </c>
      <c r="T269" s="1009">
        <v>0</v>
      </c>
      <c r="U269" s="1009">
        <v>0</v>
      </c>
      <c r="V269" s="1009">
        <v>0</v>
      </c>
      <c r="W269" s="1009">
        <v>0</v>
      </c>
      <c r="X269" s="1009">
        <v>0</v>
      </c>
      <c r="Y269" s="1009">
        <v>0</v>
      </c>
      <c r="Z269" s="1009">
        <v>0</v>
      </c>
      <c r="AA269" s="1009">
        <v>0</v>
      </c>
      <c r="AB269" s="1009">
        <v>0</v>
      </c>
      <c r="AC269" s="1009">
        <v>0</v>
      </c>
      <c r="AD269" s="1009">
        <v>0</v>
      </c>
      <c r="AE269" s="1009">
        <v>0</v>
      </c>
      <c r="AF269" s="1009">
        <v>0</v>
      </c>
      <c r="AG269" s="1009">
        <v>0</v>
      </c>
      <c r="AH269" s="1009">
        <v>0</v>
      </c>
    </row>
    <row r="270" spans="1:34" ht="30" customHeight="1">
      <c r="A270" s="2021"/>
      <c r="B270" s="995" t="s">
        <v>802</v>
      </c>
      <c r="C270" s="1009">
        <f t="shared" si="13"/>
        <v>0</v>
      </c>
      <c r="D270" s="1009"/>
      <c r="E270" s="1009"/>
      <c r="F270" s="1009"/>
      <c r="G270" s="1009"/>
      <c r="H270" s="1009"/>
      <c r="I270" s="1009"/>
      <c r="J270" s="1009"/>
      <c r="K270" s="1009"/>
      <c r="L270" s="1009"/>
      <c r="M270" s="1009"/>
      <c r="N270" s="1009"/>
      <c r="O270" s="1009"/>
      <c r="P270" s="1009"/>
      <c r="Q270" s="1009"/>
      <c r="R270" s="1009"/>
      <c r="S270" s="1009"/>
      <c r="T270" s="1009"/>
      <c r="U270" s="1009"/>
      <c r="V270" s="1009"/>
      <c r="W270" s="1009"/>
      <c r="X270" s="1009"/>
      <c r="Y270" s="1009">
        <v>0</v>
      </c>
      <c r="Z270" s="1009">
        <v>0</v>
      </c>
      <c r="AA270" s="1009">
        <v>0</v>
      </c>
      <c r="AB270" s="1009">
        <v>0</v>
      </c>
      <c r="AC270" s="1009">
        <v>0</v>
      </c>
      <c r="AD270" s="1009">
        <v>0</v>
      </c>
      <c r="AE270" s="1009">
        <v>0</v>
      </c>
      <c r="AF270" s="1009">
        <v>0</v>
      </c>
      <c r="AG270" s="1009">
        <v>0</v>
      </c>
      <c r="AH270" s="1009">
        <v>0</v>
      </c>
    </row>
    <row r="271" spans="1:34" ht="30" customHeight="1">
      <c r="A271" s="2021"/>
      <c r="B271" s="995" t="s">
        <v>803</v>
      </c>
      <c r="C271" s="1009">
        <f t="shared" si="13"/>
        <v>0</v>
      </c>
      <c r="D271" s="1009"/>
      <c r="E271" s="1009"/>
      <c r="F271" s="1009"/>
      <c r="G271" s="1009"/>
      <c r="H271" s="1009"/>
      <c r="I271" s="1009"/>
      <c r="J271" s="1009"/>
      <c r="K271" s="1009"/>
      <c r="L271" s="1009"/>
      <c r="M271" s="1009"/>
      <c r="N271" s="1009"/>
      <c r="O271" s="1009"/>
      <c r="P271" s="1009"/>
      <c r="Q271" s="1009"/>
      <c r="R271" s="1009"/>
      <c r="S271" s="1009"/>
      <c r="T271" s="1009"/>
      <c r="U271" s="1009"/>
      <c r="V271" s="1009"/>
      <c r="W271" s="1009"/>
      <c r="X271" s="1009"/>
      <c r="Y271" s="1009">
        <v>0</v>
      </c>
      <c r="Z271" s="1009">
        <v>0</v>
      </c>
      <c r="AA271" s="1009">
        <v>0</v>
      </c>
      <c r="AB271" s="1009">
        <v>0</v>
      </c>
      <c r="AC271" s="1009">
        <v>0</v>
      </c>
      <c r="AD271" s="1009">
        <v>0</v>
      </c>
      <c r="AE271" s="1009">
        <v>0</v>
      </c>
      <c r="AF271" s="1009">
        <v>0</v>
      </c>
      <c r="AG271" s="1009">
        <v>0</v>
      </c>
      <c r="AH271" s="1009">
        <v>0</v>
      </c>
    </row>
    <row r="272" spans="1:34" ht="30" customHeight="1">
      <c r="A272" s="2021"/>
      <c r="B272" s="1011" t="s">
        <v>804</v>
      </c>
      <c r="C272" s="1009">
        <f t="shared" si="13"/>
        <v>0</v>
      </c>
      <c r="D272" s="1009"/>
      <c r="E272" s="1009"/>
      <c r="F272" s="1009"/>
      <c r="G272" s="1009"/>
      <c r="H272" s="1009"/>
      <c r="I272" s="1009"/>
      <c r="J272" s="1009"/>
      <c r="K272" s="1009"/>
      <c r="L272" s="1009"/>
      <c r="M272" s="1009"/>
      <c r="N272" s="1009"/>
      <c r="O272" s="1009"/>
      <c r="P272" s="1009"/>
      <c r="Q272" s="1009"/>
      <c r="R272" s="1009"/>
      <c r="S272" s="1009"/>
      <c r="T272" s="1009"/>
      <c r="U272" s="1009"/>
      <c r="V272" s="1009"/>
      <c r="W272" s="1009"/>
      <c r="X272" s="1009"/>
      <c r="Y272" s="1009">
        <v>0</v>
      </c>
      <c r="Z272" s="1009">
        <v>0</v>
      </c>
      <c r="AA272" s="1009">
        <v>0</v>
      </c>
      <c r="AB272" s="1009">
        <v>0</v>
      </c>
      <c r="AC272" s="1009">
        <v>0</v>
      </c>
      <c r="AD272" s="1009">
        <v>0</v>
      </c>
      <c r="AE272" s="1009">
        <v>0</v>
      </c>
      <c r="AF272" s="1009">
        <v>0</v>
      </c>
      <c r="AG272" s="1009">
        <v>0</v>
      </c>
      <c r="AH272" s="1009">
        <v>0</v>
      </c>
    </row>
    <row r="273" spans="1:34" ht="30" customHeight="1">
      <c r="A273" s="2021"/>
      <c r="B273" s="1011" t="s">
        <v>805</v>
      </c>
      <c r="C273" s="1009">
        <f t="shared" si="13"/>
        <v>0</v>
      </c>
      <c r="D273" s="1009"/>
      <c r="E273" s="1009"/>
      <c r="F273" s="1009"/>
      <c r="G273" s="1009"/>
      <c r="H273" s="1009"/>
      <c r="I273" s="1009"/>
      <c r="J273" s="1009"/>
      <c r="K273" s="1009"/>
      <c r="L273" s="1009"/>
      <c r="M273" s="1009"/>
      <c r="N273" s="1009"/>
      <c r="O273" s="1009"/>
      <c r="P273" s="1009"/>
      <c r="Q273" s="1009"/>
      <c r="R273" s="1009"/>
      <c r="S273" s="1009"/>
      <c r="T273" s="1009"/>
      <c r="U273" s="1009"/>
      <c r="V273" s="1009"/>
      <c r="W273" s="1009"/>
      <c r="X273" s="1009"/>
      <c r="Y273" s="1009">
        <v>0</v>
      </c>
      <c r="Z273" s="1009">
        <v>0</v>
      </c>
      <c r="AA273" s="1009">
        <v>0</v>
      </c>
      <c r="AB273" s="1009">
        <v>0</v>
      </c>
      <c r="AC273" s="1009">
        <v>0</v>
      </c>
      <c r="AD273" s="1009">
        <v>0</v>
      </c>
      <c r="AE273" s="1009">
        <v>0</v>
      </c>
      <c r="AF273" s="1009">
        <v>0</v>
      </c>
      <c r="AG273" s="1009">
        <v>0</v>
      </c>
      <c r="AH273" s="1009">
        <v>0</v>
      </c>
    </row>
    <row r="274" spans="1:34" s="1708" customFormat="1" ht="30" customHeight="1">
      <c r="A274" s="2021"/>
      <c r="B274" s="1011" t="s">
        <v>1536</v>
      </c>
      <c r="C274" s="1009">
        <f t="shared" si="13"/>
        <v>0</v>
      </c>
      <c r="D274" s="1009">
        <v>0</v>
      </c>
      <c r="E274" s="1009">
        <v>0</v>
      </c>
      <c r="F274" s="1009">
        <v>0</v>
      </c>
      <c r="G274" s="1009">
        <v>0</v>
      </c>
      <c r="H274" s="1009">
        <v>0</v>
      </c>
      <c r="I274" s="1009">
        <v>0</v>
      </c>
      <c r="J274" s="1009">
        <v>0</v>
      </c>
      <c r="K274" s="1009">
        <v>0</v>
      </c>
      <c r="L274" s="1009">
        <v>0</v>
      </c>
      <c r="M274" s="1009">
        <v>0</v>
      </c>
      <c r="N274" s="1009">
        <v>0</v>
      </c>
      <c r="O274" s="1009">
        <v>0</v>
      </c>
      <c r="P274" s="1009">
        <v>0</v>
      </c>
      <c r="Q274" s="1009">
        <v>0</v>
      </c>
      <c r="R274" s="1009">
        <v>0</v>
      </c>
      <c r="S274" s="1009">
        <v>0</v>
      </c>
      <c r="T274" s="1009">
        <v>0</v>
      </c>
      <c r="U274" s="1009">
        <v>0</v>
      </c>
      <c r="V274" s="1009">
        <v>0</v>
      </c>
      <c r="W274" s="1009">
        <v>0</v>
      </c>
      <c r="X274" s="1009">
        <v>0</v>
      </c>
      <c r="Y274" s="1009">
        <v>0</v>
      </c>
      <c r="Z274" s="1009">
        <v>0</v>
      </c>
      <c r="AA274" s="1009">
        <v>0</v>
      </c>
      <c r="AB274" s="1009">
        <v>0</v>
      </c>
      <c r="AC274" s="1009">
        <v>0</v>
      </c>
      <c r="AD274" s="1009">
        <v>0</v>
      </c>
      <c r="AE274" s="1009">
        <v>0</v>
      </c>
      <c r="AF274" s="1009">
        <v>0</v>
      </c>
      <c r="AG274" s="1009">
        <v>0</v>
      </c>
      <c r="AH274" s="1009">
        <v>0</v>
      </c>
    </row>
    <row r="275" spans="1:34" ht="30" customHeight="1">
      <c r="A275" s="2021"/>
      <c r="B275" s="995" t="s">
        <v>807</v>
      </c>
      <c r="C275" s="1009">
        <f t="shared" si="13"/>
        <v>0</v>
      </c>
      <c r="D275" s="1009"/>
      <c r="E275" s="1009"/>
      <c r="F275" s="1009"/>
      <c r="G275" s="1009"/>
      <c r="H275" s="1009"/>
      <c r="I275" s="1009"/>
      <c r="J275" s="1009"/>
      <c r="K275" s="1009"/>
      <c r="L275" s="1009"/>
      <c r="M275" s="1009"/>
      <c r="N275" s="1009"/>
      <c r="O275" s="1009"/>
      <c r="P275" s="1009"/>
      <c r="Q275" s="1009"/>
      <c r="R275" s="1009"/>
      <c r="S275" s="1009"/>
      <c r="T275" s="1009"/>
      <c r="U275" s="1009"/>
      <c r="V275" s="1009"/>
      <c r="W275" s="1009"/>
      <c r="X275" s="1009"/>
      <c r="Y275" s="1009">
        <v>0</v>
      </c>
      <c r="Z275" s="1009">
        <v>0</v>
      </c>
      <c r="AA275" s="1009">
        <v>0</v>
      </c>
      <c r="AB275" s="1009">
        <v>0</v>
      </c>
      <c r="AC275" s="1009">
        <v>0</v>
      </c>
      <c r="AD275" s="1009">
        <v>0</v>
      </c>
      <c r="AE275" s="1009">
        <v>0</v>
      </c>
      <c r="AF275" s="1009">
        <v>0</v>
      </c>
      <c r="AG275" s="1009">
        <v>0</v>
      </c>
      <c r="AH275" s="1009">
        <v>0</v>
      </c>
    </row>
    <row r="276" spans="1:34" ht="30" customHeight="1">
      <c r="A276" s="2021"/>
      <c r="B276" s="991" t="s">
        <v>808</v>
      </c>
      <c r="C276" s="1009">
        <f t="shared" si="13"/>
        <v>0</v>
      </c>
      <c r="D276" s="1009"/>
      <c r="E276" s="1009"/>
      <c r="F276" s="1009"/>
      <c r="G276" s="1009"/>
      <c r="H276" s="1009"/>
      <c r="I276" s="1009"/>
      <c r="J276" s="1009"/>
      <c r="K276" s="1009"/>
      <c r="L276" s="1009"/>
      <c r="M276" s="1009"/>
      <c r="N276" s="1009"/>
      <c r="O276" s="1009"/>
      <c r="P276" s="1009"/>
      <c r="Q276" s="1009"/>
      <c r="R276" s="1009"/>
      <c r="S276" s="1009"/>
      <c r="T276" s="1009"/>
      <c r="U276" s="1009"/>
      <c r="V276" s="1009"/>
      <c r="W276" s="1009"/>
      <c r="X276" s="1009"/>
      <c r="Y276" s="1009">
        <v>0</v>
      </c>
      <c r="Z276" s="1009">
        <v>0</v>
      </c>
      <c r="AA276" s="1009">
        <v>0</v>
      </c>
      <c r="AB276" s="1009">
        <v>0</v>
      </c>
      <c r="AC276" s="1009">
        <v>0</v>
      </c>
      <c r="AD276" s="1009">
        <v>0</v>
      </c>
      <c r="AE276" s="1009">
        <v>0</v>
      </c>
      <c r="AF276" s="1009">
        <v>0</v>
      </c>
      <c r="AG276" s="1009">
        <v>0</v>
      </c>
      <c r="AH276" s="1009">
        <v>0</v>
      </c>
    </row>
    <row r="277" spans="1:34" s="1708" customFormat="1" ht="30" customHeight="1">
      <c r="A277" s="2021"/>
      <c r="B277" s="1011" t="s">
        <v>1539</v>
      </c>
      <c r="C277" s="1009">
        <f>SUM(D277:AH277)</f>
        <v>0</v>
      </c>
      <c r="D277" s="1009">
        <v>0</v>
      </c>
      <c r="E277" s="1009">
        <v>0</v>
      </c>
      <c r="F277" s="1009">
        <v>0</v>
      </c>
      <c r="G277" s="1009">
        <v>0</v>
      </c>
      <c r="H277" s="1009">
        <v>0</v>
      </c>
      <c r="I277" s="1009">
        <v>0</v>
      </c>
      <c r="J277" s="1009">
        <v>0</v>
      </c>
      <c r="K277" s="1009">
        <v>0</v>
      </c>
      <c r="L277" s="1009">
        <v>0</v>
      </c>
      <c r="M277" s="1009">
        <v>0</v>
      </c>
      <c r="N277" s="1009">
        <v>0</v>
      </c>
      <c r="O277" s="1009">
        <v>0</v>
      </c>
      <c r="P277" s="1009">
        <v>0</v>
      </c>
      <c r="Q277" s="1009">
        <v>0</v>
      </c>
      <c r="R277" s="1009">
        <v>0</v>
      </c>
      <c r="S277" s="1009">
        <v>0</v>
      </c>
      <c r="T277" s="1009">
        <v>0</v>
      </c>
      <c r="U277" s="1009">
        <v>0</v>
      </c>
      <c r="V277" s="1009">
        <v>0</v>
      </c>
      <c r="W277" s="1009">
        <v>0</v>
      </c>
      <c r="X277" s="1009">
        <v>0</v>
      </c>
      <c r="Y277" s="1009">
        <v>0</v>
      </c>
      <c r="Z277" s="1009">
        <v>0</v>
      </c>
      <c r="AA277" s="1009">
        <v>0</v>
      </c>
      <c r="AB277" s="1009">
        <v>0</v>
      </c>
      <c r="AC277" s="1009">
        <v>0</v>
      </c>
      <c r="AD277" s="1009">
        <v>0</v>
      </c>
      <c r="AE277" s="1009">
        <v>0</v>
      </c>
      <c r="AF277" s="1009">
        <v>0</v>
      </c>
      <c r="AG277" s="1009">
        <v>0</v>
      </c>
      <c r="AH277" s="1009">
        <v>0</v>
      </c>
    </row>
    <row r="278" spans="1:34" ht="30" customHeight="1">
      <c r="A278" s="2021"/>
      <c r="B278" s="1011" t="s">
        <v>822</v>
      </c>
      <c r="C278" s="1009">
        <f t="shared" si="13"/>
        <v>0</v>
      </c>
      <c r="D278" s="1009"/>
      <c r="E278" s="1009"/>
      <c r="F278" s="1009"/>
      <c r="G278" s="1009"/>
      <c r="H278" s="1009"/>
      <c r="I278" s="1009"/>
      <c r="J278" s="1009"/>
      <c r="K278" s="1009"/>
      <c r="L278" s="1009"/>
      <c r="M278" s="1009"/>
      <c r="N278" s="1009"/>
      <c r="O278" s="1009"/>
      <c r="P278" s="1009"/>
      <c r="Q278" s="1009"/>
      <c r="R278" s="1009"/>
      <c r="S278" s="1009"/>
      <c r="T278" s="1009"/>
      <c r="U278" s="1009"/>
      <c r="V278" s="1009"/>
      <c r="W278" s="1009"/>
      <c r="X278" s="1009"/>
      <c r="Y278" s="1009">
        <v>0</v>
      </c>
      <c r="Z278" s="1009">
        <v>0</v>
      </c>
      <c r="AA278" s="1009">
        <v>0</v>
      </c>
      <c r="AB278" s="1009">
        <v>0</v>
      </c>
      <c r="AC278" s="1009">
        <v>0</v>
      </c>
      <c r="AD278" s="1009">
        <v>0</v>
      </c>
      <c r="AE278" s="1009">
        <v>0</v>
      </c>
      <c r="AF278" s="1009">
        <v>0</v>
      </c>
      <c r="AG278" s="1009">
        <v>0</v>
      </c>
      <c r="AH278" s="1009">
        <v>0</v>
      </c>
    </row>
    <row r="279" spans="1:34" ht="19.5" customHeight="1">
      <c r="A279" s="2021"/>
      <c r="B279" s="1249" t="s">
        <v>952</v>
      </c>
      <c r="C279" s="1009">
        <f t="shared" si="13"/>
        <v>0</v>
      </c>
      <c r="D279" s="1009"/>
      <c r="E279" s="1009"/>
      <c r="F279" s="1009"/>
      <c r="G279" s="1009"/>
      <c r="H279" s="1009"/>
      <c r="I279" s="1009"/>
      <c r="J279" s="1009"/>
      <c r="K279" s="1009"/>
      <c r="L279" s="1009"/>
      <c r="M279" s="1009"/>
      <c r="N279" s="1009"/>
      <c r="O279" s="1009"/>
      <c r="P279" s="1009"/>
      <c r="Q279" s="1009"/>
      <c r="R279" s="1009"/>
      <c r="S279" s="1009"/>
      <c r="T279" s="1009"/>
      <c r="U279" s="1009"/>
      <c r="V279" s="1009"/>
      <c r="W279" s="1009"/>
      <c r="X279" s="1009"/>
      <c r="Y279" s="1009">
        <v>0</v>
      </c>
      <c r="Z279" s="1009">
        <v>0</v>
      </c>
      <c r="AA279" s="1009">
        <v>0</v>
      </c>
      <c r="AB279" s="1009">
        <v>0</v>
      </c>
      <c r="AC279" s="1009">
        <v>0</v>
      </c>
      <c r="AD279" s="1009">
        <v>0</v>
      </c>
      <c r="AE279" s="1009">
        <v>0</v>
      </c>
      <c r="AF279" s="1009">
        <v>0</v>
      </c>
      <c r="AG279" s="1009">
        <v>0</v>
      </c>
      <c r="AH279" s="1009">
        <v>0</v>
      </c>
    </row>
    <row r="280" spans="1:34" ht="19.5" customHeight="1">
      <c r="A280" s="2392" t="s">
        <v>815</v>
      </c>
      <c r="B280" s="1007" t="s">
        <v>41</v>
      </c>
      <c r="C280" s="1370">
        <f>SUM(C281:C302)</f>
        <v>11133.300000000001</v>
      </c>
      <c r="D280" s="1007">
        <f>SUM('대덕 배수관'!D281:'대덕 배수관'!D302)</f>
        <v>5229.4699999999993</v>
      </c>
      <c r="E280" s="1007">
        <f>SUM('대덕 배수관'!E281:'대덕 배수관'!E302)</f>
        <v>0</v>
      </c>
      <c r="F280" s="1007">
        <f>SUM('대덕 배수관'!F281:'대덕 배수관'!F302)</f>
        <v>65.03</v>
      </c>
      <c r="G280" s="1007">
        <f>SUM('대덕 배수관'!G281:'대덕 배수관'!G302)</f>
        <v>363.19</v>
      </c>
      <c r="H280" s="1007">
        <f>SUM('대덕 배수관'!H281:'대덕 배수관'!H302)</f>
        <v>3903.55</v>
      </c>
      <c r="I280" s="1007">
        <f>SUM('대덕 배수관'!I281:'대덕 배수관'!I302)</f>
        <v>500.13</v>
      </c>
      <c r="J280" s="1007">
        <f>SUM('대덕 배수관'!J281:'대덕 배수관'!J302)</f>
        <v>154.97999999999999</v>
      </c>
      <c r="K280" s="1007">
        <f>SUM('대덕 배수관'!K281:'대덕 배수관'!K302)</f>
        <v>34.880000000000003</v>
      </c>
      <c r="L280" s="1007">
        <f>SUM('대덕 배수관'!L281:'대덕 배수관'!L302)</f>
        <v>0</v>
      </c>
      <c r="M280" s="1007">
        <f>SUM('대덕 배수관'!M281:'대덕 배수관'!M302)</f>
        <v>88.29</v>
      </c>
      <c r="N280" s="1007">
        <f>SUM('대덕 배수관'!N281:'대덕 배수관'!N302)</f>
        <v>0</v>
      </c>
      <c r="O280" s="1007">
        <f>SUM('대덕 배수관'!O281:'대덕 배수관'!O302)</f>
        <v>0</v>
      </c>
      <c r="P280" s="1007">
        <f>SUM('대덕 배수관'!P281:'대덕 배수관'!P302)</f>
        <v>0</v>
      </c>
      <c r="Q280" s="1007">
        <f>SUM('대덕 배수관'!Q281:'대덕 배수관'!Q302)</f>
        <v>0</v>
      </c>
      <c r="R280" s="1007">
        <f>SUM('대덕 배수관'!R281:'대덕 배수관'!R302)</f>
        <v>0</v>
      </c>
      <c r="S280" s="1007">
        <f>SUM('대덕 배수관'!S281:'대덕 배수관'!S302)</f>
        <v>0</v>
      </c>
      <c r="T280" s="1007">
        <f>SUM('대덕 배수관'!T281:'대덕 배수관'!T302)</f>
        <v>0</v>
      </c>
      <c r="U280" s="1007">
        <f>SUM('대덕 배수관'!U281:'대덕 배수관'!U302)</f>
        <v>0</v>
      </c>
      <c r="V280" s="1007">
        <f>SUM('대덕 배수관'!V281:'대덕 배수관'!V302)</f>
        <v>490.1</v>
      </c>
      <c r="W280" s="1007">
        <f>SUM('대덕 배수관'!W281:'대덕 배수관'!W302)</f>
        <v>12.39</v>
      </c>
      <c r="X280" s="1007">
        <f>SUM('대덕 배수관'!X281:'대덕 배수관'!X302)</f>
        <v>0</v>
      </c>
      <c r="Y280" s="1007">
        <f>SUM('대덕 배수관'!Y281:'대덕 배수관'!Y302)</f>
        <v>0</v>
      </c>
      <c r="Z280" s="1007">
        <f>SUM('대덕 배수관'!Z281:'대덕 배수관'!Z302)</f>
        <v>0</v>
      </c>
      <c r="AA280" s="1007">
        <f>SUM('대덕 배수관'!AA281:'대덕 배수관'!AA302)</f>
        <v>290.54000000000002</v>
      </c>
      <c r="AB280" s="1007">
        <f>SUM('대덕 배수관'!AB281:'대덕 배수관'!AB302)</f>
        <v>0</v>
      </c>
      <c r="AC280" s="1007">
        <f>SUM('대덕 배수관'!AC281:'대덕 배수관'!AC302)</f>
        <v>0</v>
      </c>
      <c r="AD280" s="1007">
        <f>SUM('대덕 배수관'!AD281:'대덕 배수관'!AD302)</f>
        <v>0</v>
      </c>
      <c r="AE280" s="1007">
        <f>SUM('대덕 배수관'!AE281:'대덕 배수관'!AE302)</f>
        <v>0.75</v>
      </c>
      <c r="AF280" s="1007">
        <f>SUM('대덕 배수관'!AF281:'대덕 배수관'!AF302)</f>
        <v>0</v>
      </c>
      <c r="AG280" s="1007">
        <f>SUM('대덕 배수관'!AG281:'대덕 배수관'!AG302)</f>
        <v>0</v>
      </c>
      <c r="AH280" s="1007">
        <f>SUM('대덕 배수관'!AH281:'대덕 배수관'!AH302)</f>
        <v>0</v>
      </c>
    </row>
    <row r="281" spans="1:34" ht="19.5" customHeight="1">
      <c r="A281" s="2392" t="s">
        <v>815</v>
      </c>
      <c r="B281" s="989" t="s">
        <v>951</v>
      </c>
      <c r="C281" s="1009">
        <f t="shared" si="13"/>
        <v>0</v>
      </c>
      <c r="D281" s="1009"/>
      <c r="E281" s="1009"/>
      <c r="F281" s="1009"/>
      <c r="G281" s="1009"/>
      <c r="H281" s="1009"/>
      <c r="I281" s="1009"/>
      <c r="J281" s="1009"/>
      <c r="K281" s="1009"/>
      <c r="L281" s="1009"/>
      <c r="M281" s="1009"/>
      <c r="N281" s="1009"/>
      <c r="O281" s="1009"/>
      <c r="P281" s="1009"/>
      <c r="Q281" s="1009"/>
      <c r="R281" s="1009"/>
      <c r="S281" s="1009"/>
      <c r="T281" s="1009"/>
      <c r="U281" s="1009"/>
      <c r="V281" s="1009"/>
      <c r="W281" s="1009"/>
      <c r="X281" s="1009"/>
      <c r="Y281" s="1009">
        <v>0</v>
      </c>
      <c r="Z281" s="1009">
        <v>0</v>
      </c>
      <c r="AA281" s="1009">
        <v>0</v>
      </c>
      <c r="AB281" s="1009">
        <v>0</v>
      </c>
      <c r="AC281" s="1009">
        <v>0</v>
      </c>
      <c r="AD281" s="1009">
        <v>0</v>
      </c>
      <c r="AE281" s="1009">
        <v>0</v>
      </c>
      <c r="AF281" s="1009">
        <v>0</v>
      </c>
      <c r="AG281" s="1009">
        <v>0</v>
      </c>
      <c r="AH281" s="1009">
        <v>0</v>
      </c>
    </row>
    <row r="282" spans="1:34" ht="30" customHeight="1">
      <c r="A282" s="2019"/>
      <c r="B282" s="989" t="s">
        <v>796</v>
      </c>
      <c r="C282" s="1009">
        <f t="shared" si="13"/>
        <v>0</v>
      </c>
      <c r="D282" s="1009"/>
      <c r="E282" s="1009"/>
      <c r="F282" s="1009"/>
      <c r="G282" s="1009"/>
      <c r="H282" s="1009"/>
      <c r="I282" s="1009"/>
      <c r="J282" s="1009"/>
      <c r="K282" s="1009"/>
      <c r="L282" s="1009"/>
      <c r="M282" s="1009"/>
      <c r="N282" s="1009"/>
      <c r="O282" s="1009"/>
      <c r="P282" s="1009"/>
      <c r="Q282" s="1009"/>
      <c r="R282" s="1009"/>
      <c r="S282" s="1009"/>
      <c r="T282" s="1009"/>
      <c r="U282" s="1009"/>
      <c r="V282" s="1009"/>
      <c r="W282" s="1009"/>
      <c r="X282" s="1009"/>
      <c r="Y282" s="1009">
        <v>0</v>
      </c>
      <c r="Z282" s="1009">
        <v>0</v>
      </c>
      <c r="AA282" s="1009">
        <v>0</v>
      </c>
      <c r="AB282" s="1009">
        <v>0</v>
      </c>
      <c r="AC282" s="1009">
        <v>0</v>
      </c>
      <c r="AD282" s="1009">
        <v>0</v>
      </c>
      <c r="AE282" s="1009">
        <v>0</v>
      </c>
      <c r="AF282" s="1009">
        <v>0</v>
      </c>
      <c r="AG282" s="1009">
        <v>0</v>
      </c>
      <c r="AH282" s="1009">
        <v>0</v>
      </c>
    </row>
    <row r="283" spans="1:34" ht="30" customHeight="1">
      <c r="A283" s="2019"/>
      <c r="B283" s="989" t="s">
        <v>797</v>
      </c>
      <c r="C283" s="1009">
        <f t="shared" si="13"/>
        <v>3.33</v>
      </c>
      <c r="D283" s="1009">
        <v>3.33</v>
      </c>
      <c r="E283" s="1009"/>
      <c r="F283" s="1009"/>
      <c r="G283" s="1009"/>
      <c r="H283" s="1009"/>
      <c r="I283" s="1009"/>
      <c r="J283" s="1009"/>
      <c r="K283" s="1009"/>
      <c r="L283" s="1009"/>
      <c r="M283" s="1009"/>
      <c r="N283" s="1009"/>
      <c r="O283" s="1009"/>
      <c r="P283" s="1009"/>
      <c r="Q283" s="1009"/>
      <c r="R283" s="1009"/>
      <c r="S283" s="1009"/>
      <c r="T283" s="1009"/>
      <c r="U283" s="1009"/>
      <c r="V283" s="1009"/>
      <c r="W283" s="1009"/>
      <c r="X283" s="1009"/>
      <c r="Y283" s="1009">
        <v>0</v>
      </c>
      <c r="Z283" s="1009">
        <v>0</v>
      </c>
      <c r="AA283" s="1009">
        <v>0</v>
      </c>
      <c r="AB283" s="1009">
        <v>0</v>
      </c>
      <c r="AC283" s="1009">
        <v>0</v>
      </c>
      <c r="AD283" s="1009">
        <v>0</v>
      </c>
      <c r="AE283" s="1009">
        <v>0</v>
      </c>
      <c r="AF283" s="1009">
        <v>0</v>
      </c>
      <c r="AG283" s="1009">
        <v>0</v>
      </c>
      <c r="AH283" s="1009">
        <v>0</v>
      </c>
    </row>
    <row r="284" spans="1:34" ht="30" customHeight="1">
      <c r="A284" s="2019"/>
      <c r="B284" s="989" t="s">
        <v>798</v>
      </c>
      <c r="C284" s="1009">
        <f t="shared" si="13"/>
        <v>0</v>
      </c>
      <c r="D284" s="1009"/>
      <c r="E284" s="1009"/>
      <c r="F284" s="1009"/>
      <c r="G284" s="1009"/>
      <c r="H284" s="1009"/>
      <c r="I284" s="1009"/>
      <c r="J284" s="1009"/>
      <c r="K284" s="1009"/>
      <c r="L284" s="1009"/>
      <c r="M284" s="1009"/>
      <c r="N284" s="1009"/>
      <c r="O284" s="1009"/>
      <c r="P284" s="1009"/>
      <c r="Q284" s="1009"/>
      <c r="R284" s="1009"/>
      <c r="S284" s="1009"/>
      <c r="T284" s="1009"/>
      <c r="U284" s="1009"/>
      <c r="V284" s="1009"/>
      <c r="W284" s="1009"/>
      <c r="X284" s="1009"/>
      <c r="Y284" s="1009">
        <v>0</v>
      </c>
      <c r="Z284" s="1009">
        <v>0</v>
      </c>
      <c r="AA284" s="1009">
        <v>0</v>
      </c>
      <c r="AB284" s="1009">
        <v>0</v>
      </c>
      <c r="AC284" s="1009">
        <v>0</v>
      </c>
      <c r="AD284" s="1009">
        <v>0</v>
      </c>
      <c r="AE284" s="1009">
        <v>0</v>
      </c>
      <c r="AF284" s="1009">
        <v>0</v>
      </c>
      <c r="AG284" s="1009">
        <v>0</v>
      </c>
      <c r="AH284" s="1009">
        <v>0</v>
      </c>
    </row>
    <row r="285" spans="1:34" ht="30" customHeight="1">
      <c r="A285" s="2019"/>
      <c r="B285" s="989" t="s">
        <v>780</v>
      </c>
      <c r="C285" s="1009">
        <f t="shared" si="13"/>
        <v>9619.0600000000013</v>
      </c>
      <c r="D285" s="1009">
        <v>4763.9399999999996</v>
      </c>
      <c r="E285" s="1372"/>
      <c r="F285" s="1372">
        <v>1.1000000000000001</v>
      </c>
      <c r="G285" s="1372">
        <v>361.43</v>
      </c>
      <c r="H285" s="1372">
        <v>3902.5</v>
      </c>
      <c r="I285" s="1372">
        <v>108.1</v>
      </c>
      <c r="J285" s="1372">
        <v>154.97999999999999</v>
      </c>
      <c r="K285" s="1372">
        <v>34.880000000000003</v>
      </c>
      <c r="L285" s="1372"/>
      <c r="M285" s="1372"/>
      <c r="N285" s="1372"/>
      <c r="O285" s="1372"/>
      <c r="P285" s="1372"/>
      <c r="Q285" s="1372"/>
      <c r="R285" s="1372"/>
      <c r="S285" s="1372"/>
      <c r="T285" s="1372"/>
      <c r="U285" s="1372"/>
      <c r="V285" s="1372">
        <v>0.84000000000000008</v>
      </c>
      <c r="W285" s="1372"/>
      <c r="X285" s="1372"/>
      <c r="Y285" s="1009">
        <v>0</v>
      </c>
      <c r="Z285" s="1009">
        <v>0</v>
      </c>
      <c r="AA285" s="1009">
        <v>290.54000000000002</v>
      </c>
      <c r="AB285" s="1009">
        <v>0</v>
      </c>
      <c r="AC285" s="1009">
        <v>0</v>
      </c>
      <c r="AD285" s="1009">
        <v>0</v>
      </c>
      <c r="AE285" s="1009">
        <v>0.75</v>
      </c>
      <c r="AF285" s="1009">
        <v>0</v>
      </c>
      <c r="AG285" s="1009">
        <v>0</v>
      </c>
      <c r="AH285" s="1009">
        <v>0</v>
      </c>
    </row>
    <row r="286" spans="1:34" ht="30" customHeight="1">
      <c r="A286" s="2019"/>
      <c r="B286" s="991" t="s">
        <v>781</v>
      </c>
      <c r="C286" s="1009">
        <f t="shared" si="13"/>
        <v>528.93999999999994</v>
      </c>
      <c r="D286" s="1009">
        <v>462.2</v>
      </c>
      <c r="E286" s="1372"/>
      <c r="F286" s="1372">
        <v>63.93</v>
      </c>
      <c r="G286" s="1372">
        <v>1.76</v>
      </c>
      <c r="H286" s="1372">
        <v>1.05</v>
      </c>
      <c r="I286" s="1372"/>
      <c r="J286" s="1372"/>
      <c r="K286" s="1372"/>
      <c r="L286" s="1372"/>
      <c r="M286" s="1372"/>
      <c r="N286" s="1372"/>
      <c r="O286" s="1372"/>
      <c r="P286" s="1372"/>
      <c r="Q286" s="1372"/>
      <c r="R286" s="1372"/>
      <c r="S286" s="1372"/>
      <c r="T286" s="1372"/>
      <c r="U286" s="1372"/>
      <c r="V286" s="1372"/>
      <c r="W286" s="1372"/>
      <c r="X286" s="1372"/>
      <c r="Y286" s="1372"/>
      <c r="Z286" s="1009">
        <v>0</v>
      </c>
      <c r="AA286" s="1009">
        <v>0</v>
      </c>
      <c r="AB286" s="1009">
        <v>0</v>
      </c>
      <c r="AC286" s="1009">
        <v>0</v>
      </c>
      <c r="AD286" s="1009">
        <v>0</v>
      </c>
      <c r="AE286" s="1009">
        <v>0</v>
      </c>
      <c r="AF286" s="1009">
        <v>0</v>
      </c>
      <c r="AG286" s="1009">
        <v>0</v>
      </c>
      <c r="AH286" s="1009">
        <v>0</v>
      </c>
    </row>
    <row r="287" spans="1:34" ht="30" customHeight="1">
      <c r="A287" s="2019"/>
      <c r="B287" s="991" t="s">
        <v>786</v>
      </c>
      <c r="C287" s="1009">
        <f t="shared" si="13"/>
        <v>0</v>
      </c>
      <c r="D287" s="1009"/>
      <c r="E287" s="1009"/>
      <c r="F287" s="1009"/>
      <c r="G287" s="1009"/>
      <c r="H287" s="1009"/>
      <c r="I287" s="1009"/>
      <c r="J287" s="1009"/>
      <c r="K287" s="1009"/>
      <c r="L287" s="1009"/>
      <c r="M287" s="1009"/>
      <c r="N287" s="1009"/>
      <c r="O287" s="1009"/>
      <c r="P287" s="1009"/>
      <c r="Q287" s="1009"/>
      <c r="R287" s="1009"/>
      <c r="S287" s="1009"/>
      <c r="T287" s="1009"/>
      <c r="U287" s="1009"/>
      <c r="V287" s="1009"/>
      <c r="W287" s="1009"/>
      <c r="X287" s="1009"/>
      <c r="Y287" s="1009">
        <v>0</v>
      </c>
      <c r="Z287" s="1009">
        <v>0</v>
      </c>
      <c r="AA287" s="1009">
        <v>0</v>
      </c>
      <c r="AB287" s="1009">
        <v>0</v>
      </c>
      <c r="AC287" s="1009">
        <v>0</v>
      </c>
      <c r="AD287" s="1009">
        <v>0</v>
      </c>
      <c r="AE287" s="1009">
        <v>0</v>
      </c>
      <c r="AF287" s="1009">
        <v>0</v>
      </c>
      <c r="AG287" s="1009">
        <v>0</v>
      </c>
      <c r="AH287" s="1009">
        <v>0</v>
      </c>
    </row>
    <row r="288" spans="1:34" ht="30" customHeight="1">
      <c r="A288" s="2019"/>
      <c r="B288" s="991" t="s">
        <v>799</v>
      </c>
      <c r="C288" s="1009">
        <f t="shared" si="13"/>
        <v>0</v>
      </c>
      <c r="D288" s="1009"/>
      <c r="E288" s="1009"/>
      <c r="F288" s="1009"/>
      <c r="G288" s="1009"/>
      <c r="H288" s="1009"/>
      <c r="I288" s="1009"/>
      <c r="J288" s="1009"/>
      <c r="K288" s="1009"/>
      <c r="L288" s="1009"/>
      <c r="M288" s="1009"/>
      <c r="N288" s="1009"/>
      <c r="O288" s="1009"/>
      <c r="P288" s="1009"/>
      <c r="Q288" s="1009"/>
      <c r="R288" s="1009"/>
      <c r="S288" s="1009"/>
      <c r="T288" s="1009"/>
      <c r="U288" s="1009"/>
      <c r="V288" s="1009"/>
      <c r="W288" s="1009"/>
      <c r="X288" s="1009"/>
      <c r="Y288" s="1009">
        <v>0</v>
      </c>
      <c r="Z288" s="1009">
        <v>0</v>
      </c>
      <c r="AA288" s="1009">
        <v>0</v>
      </c>
      <c r="AB288" s="1009">
        <v>0</v>
      </c>
      <c r="AC288" s="1009">
        <v>0</v>
      </c>
      <c r="AD288" s="1009">
        <v>0</v>
      </c>
      <c r="AE288" s="1009">
        <v>0</v>
      </c>
      <c r="AF288" s="1009">
        <v>0</v>
      </c>
      <c r="AG288" s="1009">
        <v>0</v>
      </c>
      <c r="AH288" s="1009">
        <v>0</v>
      </c>
    </row>
    <row r="289" spans="1:34" ht="30" customHeight="1">
      <c r="A289" s="2019"/>
      <c r="B289" s="991" t="s">
        <v>787</v>
      </c>
      <c r="C289" s="1009">
        <f t="shared" si="13"/>
        <v>981.97000000000014</v>
      </c>
      <c r="D289" s="1009"/>
      <c r="E289" s="1372"/>
      <c r="F289" s="1372"/>
      <c r="G289" s="1372"/>
      <c r="H289" s="1372"/>
      <c r="I289" s="1372">
        <v>392.03000000000003</v>
      </c>
      <c r="J289" s="1372"/>
      <c r="K289" s="1372"/>
      <c r="L289" s="1372"/>
      <c r="M289" s="1372">
        <v>88.29</v>
      </c>
      <c r="N289" s="1372"/>
      <c r="O289" s="1372"/>
      <c r="P289" s="1372"/>
      <c r="Q289" s="1372"/>
      <c r="R289" s="1372"/>
      <c r="S289" s="1372"/>
      <c r="T289" s="1372"/>
      <c r="U289" s="1372"/>
      <c r="V289" s="1372">
        <v>489.26000000000005</v>
      </c>
      <c r="W289" s="1372">
        <v>12.39</v>
      </c>
      <c r="X289" s="1372"/>
      <c r="Y289" s="1372"/>
      <c r="Z289" s="1009">
        <v>0</v>
      </c>
      <c r="AA289" s="1009">
        <v>0</v>
      </c>
      <c r="AB289" s="1009">
        <v>0</v>
      </c>
      <c r="AC289" s="1009">
        <v>0</v>
      </c>
      <c r="AD289" s="1009">
        <v>0</v>
      </c>
      <c r="AE289" s="1009">
        <v>0</v>
      </c>
      <c r="AF289" s="1009">
        <v>0</v>
      </c>
      <c r="AG289" s="1009">
        <v>0</v>
      </c>
      <c r="AH289" s="1009">
        <v>0</v>
      </c>
    </row>
    <row r="290" spans="1:34" ht="30" customHeight="1">
      <c r="A290" s="2019"/>
      <c r="B290" s="991" t="s">
        <v>820</v>
      </c>
      <c r="C290" s="1009">
        <f t="shared" si="13"/>
        <v>0</v>
      </c>
      <c r="D290" s="1009"/>
      <c r="E290" s="1009"/>
      <c r="F290" s="1009"/>
      <c r="G290" s="1009"/>
      <c r="H290" s="1009"/>
      <c r="I290" s="1009"/>
      <c r="J290" s="1009"/>
      <c r="K290" s="1009"/>
      <c r="L290" s="1009"/>
      <c r="M290" s="1009"/>
      <c r="N290" s="1009"/>
      <c r="O290" s="1009"/>
      <c r="P290" s="1009"/>
      <c r="Q290" s="1009"/>
      <c r="R290" s="1009"/>
      <c r="S290" s="1009"/>
      <c r="T290" s="1009"/>
      <c r="U290" s="1009"/>
      <c r="V290" s="1009"/>
      <c r="W290" s="1009"/>
      <c r="X290" s="1009"/>
      <c r="Y290" s="1009">
        <v>0</v>
      </c>
      <c r="Z290" s="1009">
        <v>0</v>
      </c>
      <c r="AA290" s="1009">
        <v>0</v>
      </c>
      <c r="AB290" s="1009">
        <v>0</v>
      </c>
      <c r="AC290" s="1009">
        <v>0</v>
      </c>
      <c r="AD290" s="1009">
        <v>0</v>
      </c>
      <c r="AE290" s="1009">
        <v>0</v>
      </c>
      <c r="AF290" s="1009">
        <v>0</v>
      </c>
      <c r="AG290" s="1009">
        <v>0</v>
      </c>
      <c r="AH290" s="1009">
        <v>0</v>
      </c>
    </row>
    <row r="291" spans="1:34" s="1710" customFormat="1" ht="30" customHeight="1">
      <c r="A291" s="2019"/>
      <c r="B291" s="991" t="s">
        <v>1534</v>
      </c>
      <c r="C291" s="1009">
        <f>SUM(D291:AH291)</f>
        <v>0</v>
      </c>
      <c r="D291" s="1009">
        <v>0</v>
      </c>
      <c r="E291" s="1009">
        <v>0</v>
      </c>
      <c r="F291" s="1009">
        <v>0</v>
      </c>
      <c r="G291" s="1009">
        <v>0</v>
      </c>
      <c r="H291" s="1009">
        <v>0</v>
      </c>
      <c r="I291" s="1009">
        <v>0</v>
      </c>
      <c r="J291" s="1009">
        <v>0</v>
      </c>
      <c r="K291" s="1009">
        <v>0</v>
      </c>
      <c r="L291" s="1009">
        <v>0</v>
      </c>
      <c r="M291" s="1009">
        <v>0</v>
      </c>
      <c r="N291" s="1009">
        <v>0</v>
      </c>
      <c r="O291" s="1009">
        <v>0</v>
      </c>
      <c r="P291" s="1009">
        <v>0</v>
      </c>
      <c r="Q291" s="1009">
        <v>0</v>
      </c>
      <c r="R291" s="1009">
        <v>0</v>
      </c>
      <c r="S291" s="1009">
        <v>0</v>
      </c>
      <c r="T291" s="1009">
        <v>0</v>
      </c>
      <c r="U291" s="1009">
        <v>0</v>
      </c>
      <c r="V291" s="1009">
        <v>0</v>
      </c>
      <c r="W291" s="1009">
        <v>0</v>
      </c>
      <c r="X291" s="1009">
        <v>0</v>
      </c>
      <c r="Y291" s="1009">
        <v>0</v>
      </c>
      <c r="Z291" s="1009">
        <v>0</v>
      </c>
      <c r="AA291" s="1009">
        <v>0</v>
      </c>
      <c r="AB291" s="1009">
        <v>0</v>
      </c>
      <c r="AC291" s="1009">
        <v>0</v>
      </c>
      <c r="AD291" s="1009">
        <v>0</v>
      </c>
      <c r="AE291" s="1009">
        <v>0</v>
      </c>
      <c r="AF291" s="1009">
        <v>0</v>
      </c>
      <c r="AG291" s="1009">
        <v>0</v>
      </c>
      <c r="AH291" s="1009">
        <v>0</v>
      </c>
    </row>
    <row r="292" spans="1:34" s="1710" customFormat="1" ht="30" customHeight="1">
      <c r="A292" s="2019"/>
      <c r="B292" s="989" t="s">
        <v>1535</v>
      </c>
      <c r="C292" s="1009">
        <f>SUM(D292:AH292)</f>
        <v>0</v>
      </c>
      <c r="D292" s="1009">
        <v>0</v>
      </c>
      <c r="E292" s="1009">
        <v>0</v>
      </c>
      <c r="F292" s="1009">
        <v>0</v>
      </c>
      <c r="G292" s="1009">
        <v>0</v>
      </c>
      <c r="H292" s="1009">
        <v>0</v>
      </c>
      <c r="I292" s="1009">
        <v>0</v>
      </c>
      <c r="J292" s="1009">
        <v>0</v>
      </c>
      <c r="K292" s="1009">
        <v>0</v>
      </c>
      <c r="L292" s="1009">
        <v>0</v>
      </c>
      <c r="M292" s="1009">
        <v>0</v>
      </c>
      <c r="N292" s="1009">
        <v>0</v>
      </c>
      <c r="O292" s="1009">
        <v>0</v>
      </c>
      <c r="P292" s="1009">
        <v>0</v>
      </c>
      <c r="Q292" s="1009">
        <v>0</v>
      </c>
      <c r="R292" s="1009">
        <v>0</v>
      </c>
      <c r="S292" s="1009">
        <v>0</v>
      </c>
      <c r="T292" s="1009">
        <v>0</v>
      </c>
      <c r="U292" s="1009">
        <v>0</v>
      </c>
      <c r="V292" s="1009">
        <v>0</v>
      </c>
      <c r="W292" s="1009">
        <v>0</v>
      </c>
      <c r="X292" s="1009">
        <v>0</v>
      </c>
      <c r="Y292" s="1009">
        <v>0</v>
      </c>
      <c r="Z292" s="1009">
        <v>0</v>
      </c>
      <c r="AA292" s="1009">
        <v>0</v>
      </c>
      <c r="AB292" s="1009">
        <v>0</v>
      </c>
      <c r="AC292" s="1009">
        <v>0</v>
      </c>
      <c r="AD292" s="1009">
        <v>0</v>
      </c>
      <c r="AE292" s="1009">
        <v>0</v>
      </c>
      <c r="AF292" s="1009">
        <v>0</v>
      </c>
      <c r="AG292" s="1009">
        <v>0</v>
      </c>
      <c r="AH292" s="1009">
        <v>0</v>
      </c>
    </row>
    <row r="293" spans="1:34" ht="30" customHeight="1">
      <c r="A293" s="2019"/>
      <c r="B293" s="995" t="s">
        <v>802</v>
      </c>
      <c r="C293" s="1009">
        <f t="shared" si="13"/>
        <v>0</v>
      </c>
      <c r="D293" s="1009"/>
      <c r="E293" s="1009"/>
      <c r="F293" s="1009"/>
      <c r="G293" s="1009"/>
      <c r="H293" s="1009"/>
      <c r="I293" s="1009"/>
      <c r="J293" s="1009"/>
      <c r="K293" s="1009"/>
      <c r="L293" s="1009"/>
      <c r="M293" s="1009"/>
      <c r="N293" s="1009"/>
      <c r="O293" s="1009"/>
      <c r="P293" s="1009"/>
      <c r="Q293" s="1009"/>
      <c r="R293" s="1009"/>
      <c r="S293" s="1009"/>
      <c r="T293" s="1009"/>
      <c r="U293" s="1009"/>
      <c r="V293" s="1009"/>
      <c r="W293" s="1009"/>
      <c r="X293" s="1009"/>
      <c r="Y293" s="1009">
        <v>0</v>
      </c>
      <c r="Z293" s="1009">
        <v>0</v>
      </c>
      <c r="AA293" s="1009">
        <v>0</v>
      </c>
      <c r="AB293" s="1009">
        <v>0</v>
      </c>
      <c r="AC293" s="1009">
        <v>0</v>
      </c>
      <c r="AD293" s="1009">
        <v>0</v>
      </c>
      <c r="AE293" s="1009">
        <v>0</v>
      </c>
      <c r="AF293" s="1009">
        <v>0</v>
      </c>
      <c r="AG293" s="1009">
        <v>0</v>
      </c>
      <c r="AH293" s="1009">
        <v>0</v>
      </c>
    </row>
    <row r="294" spans="1:34" ht="30" customHeight="1">
      <c r="A294" s="2019"/>
      <c r="B294" s="995" t="s">
        <v>803</v>
      </c>
      <c r="C294" s="1009">
        <f t="shared" si="13"/>
        <v>0</v>
      </c>
      <c r="D294" s="1009"/>
      <c r="E294" s="1009"/>
      <c r="F294" s="1009"/>
      <c r="G294" s="1009"/>
      <c r="H294" s="1009"/>
      <c r="I294" s="1009"/>
      <c r="J294" s="1009"/>
      <c r="K294" s="1009"/>
      <c r="L294" s="1009"/>
      <c r="M294" s="1009"/>
      <c r="N294" s="1009"/>
      <c r="O294" s="1009"/>
      <c r="P294" s="1009"/>
      <c r="Q294" s="1009"/>
      <c r="R294" s="1009"/>
      <c r="S294" s="1009"/>
      <c r="T294" s="1009"/>
      <c r="U294" s="1009"/>
      <c r="V294" s="1009"/>
      <c r="W294" s="1009"/>
      <c r="X294" s="1009"/>
      <c r="Y294" s="1009">
        <v>0</v>
      </c>
      <c r="Z294" s="1009">
        <v>0</v>
      </c>
      <c r="AA294" s="1009">
        <v>0</v>
      </c>
      <c r="AB294" s="1009">
        <v>0</v>
      </c>
      <c r="AC294" s="1009">
        <v>0</v>
      </c>
      <c r="AD294" s="1009">
        <v>0</v>
      </c>
      <c r="AE294" s="1009">
        <v>0</v>
      </c>
      <c r="AF294" s="1009">
        <v>0</v>
      </c>
      <c r="AG294" s="1009">
        <v>0</v>
      </c>
      <c r="AH294" s="1009">
        <v>0</v>
      </c>
    </row>
    <row r="295" spans="1:34" ht="30" customHeight="1">
      <c r="A295" s="2019"/>
      <c r="B295" s="1011" t="s">
        <v>804</v>
      </c>
      <c r="C295" s="1009">
        <f t="shared" si="13"/>
        <v>0</v>
      </c>
      <c r="D295" s="1009"/>
      <c r="E295" s="1009"/>
      <c r="F295" s="1009"/>
      <c r="G295" s="1009"/>
      <c r="H295" s="1009"/>
      <c r="I295" s="1009"/>
      <c r="J295" s="1009"/>
      <c r="K295" s="1009"/>
      <c r="L295" s="1009"/>
      <c r="M295" s="1009"/>
      <c r="N295" s="1009"/>
      <c r="O295" s="1009"/>
      <c r="P295" s="1009"/>
      <c r="Q295" s="1009"/>
      <c r="R295" s="1009"/>
      <c r="S295" s="1009"/>
      <c r="T295" s="1009"/>
      <c r="U295" s="1009"/>
      <c r="V295" s="1009"/>
      <c r="W295" s="1009"/>
      <c r="X295" s="1009"/>
      <c r="Y295" s="1009">
        <v>0</v>
      </c>
      <c r="Z295" s="1009">
        <v>0</v>
      </c>
      <c r="AA295" s="1009">
        <v>0</v>
      </c>
      <c r="AB295" s="1009">
        <v>0</v>
      </c>
      <c r="AC295" s="1009">
        <v>0</v>
      </c>
      <c r="AD295" s="1009">
        <v>0</v>
      </c>
      <c r="AE295" s="1009">
        <v>0</v>
      </c>
      <c r="AF295" s="1009">
        <v>0</v>
      </c>
      <c r="AG295" s="1009">
        <v>0</v>
      </c>
      <c r="AH295" s="1009">
        <v>0</v>
      </c>
    </row>
    <row r="296" spans="1:34" ht="30" customHeight="1">
      <c r="A296" s="2019"/>
      <c r="B296" s="1011" t="s">
        <v>805</v>
      </c>
      <c r="C296" s="1009">
        <f t="shared" si="13"/>
        <v>0</v>
      </c>
      <c r="D296" s="1009"/>
      <c r="E296" s="1009"/>
      <c r="F296" s="1009"/>
      <c r="G296" s="1009"/>
      <c r="H296" s="1009"/>
      <c r="I296" s="1009"/>
      <c r="J296" s="1009"/>
      <c r="K296" s="1009"/>
      <c r="L296" s="1009"/>
      <c r="M296" s="1009"/>
      <c r="N296" s="1009"/>
      <c r="O296" s="1009"/>
      <c r="P296" s="1009"/>
      <c r="Q296" s="1009"/>
      <c r="R296" s="1009"/>
      <c r="S296" s="1009"/>
      <c r="T296" s="1009"/>
      <c r="U296" s="1009"/>
      <c r="V296" s="1009"/>
      <c r="W296" s="1009"/>
      <c r="X296" s="1009"/>
      <c r="Y296" s="1009">
        <v>0</v>
      </c>
      <c r="Z296" s="1009">
        <v>0</v>
      </c>
      <c r="AA296" s="1009">
        <v>0</v>
      </c>
      <c r="AB296" s="1009">
        <v>0</v>
      </c>
      <c r="AC296" s="1009">
        <v>0</v>
      </c>
      <c r="AD296" s="1009">
        <v>0</v>
      </c>
      <c r="AE296" s="1009">
        <v>0</v>
      </c>
      <c r="AF296" s="1009">
        <v>0</v>
      </c>
      <c r="AG296" s="1009">
        <v>0</v>
      </c>
      <c r="AH296" s="1009">
        <v>0</v>
      </c>
    </row>
    <row r="297" spans="1:34" s="1708" customFormat="1" ht="30" customHeight="1">
      <c r="A297" s="2019"/>
      <c r="B297" s="1011" t="s">
        <v>1536</v>
      </c>
      <c r="C297" s="1009">
        <f t="shared" ref="C297" si="14">SUM(D297:AH297)</f>
        <v>0</v>
      </c>
      <c r="D297" s="1009">
        <v>0</v>
      </c>
      <c r="E297" s="1009">
        <v>0</v>
      </c>
      <c r="F297" s="1009">
        <v>0</v>
      </c>
      <c r="G297" s="1009">
        <v>0</v>
      </c>
      <c r="H297" s="1009">
        <v>0</v>
      </c>
      <c r="I297" s="1009">
        <v>0</v>
      </c>
      <c r="J297" s="1009">
        <v>0</v>
      </c>
      <c r="K297" s="1009">
        <v>0</v>
      </c>
      <c r="L297" s="1009">
        <v>0</v>
      </c>
      <c r="M297" s="1009">
        <v>0</v>
      </c>
      <c r="N297" s="1009">
        <v>0</v>
      </c>
      <c r="O297" s="1009">
        <v>0</v>
      </c>
      <c r="P297" s="1009">
        <v>0</v>
      </c>
      <c r="Q297" s="1009">
        <v>0</v>
      </c>
      <c r="R297" s="1009">
        <v>0</v>
      </c>
      <c r="S297" s="1009">
        <v>0</v>
      </c>
      <c r="T297" s="1009">
        <v>0</v>
      </c>
      <c r="U297" s="1009">
        <v>0</v>
      </c>
      <c r="V297" s="1009">
        <v>0</v>
      </c>
      <c r="W297" s="1009">
        <v>0</v>
      </c>
      <c r="X297" s="1009">
        <v>0</v>
      </c>
      <c r="Y297" s="1009">
        <v>0</v>
      </c>
      <c r="Z297" s="1009">
        <v>0</v>
      </c>
      <c r="AA297" s="1009">
        <v>0</v>
      </c>
      <c r="AB297" s="1009">
        <v>0</v>
      </c>
      <c r="AC297" s="1009">
        <v>0</v>
      </c>
      <c r="AD297" s="1009">
        <v>0</v>
      </c>
      <c r="AE297" s="1009">
        <v>0</v>
      </c>
      <c r="AF297" s="1009">
        <v>0</v>
      </c>
      <c r="AG297" s="1009">
        <v>0</v>
      </c>
      <c r="AH297" s="1009">
        <v>0</v>
      </c>
    </row>
    <row r="298" spans="1:34" ht="30" customHeight="1">
      <c r="A298" s="2019"/>
      <c r="B298" s="995" t="s">
        <v>807</v>
      </c>
      <c r="C298" s="1009">
        <f t="shared" si="13"/>
        <v>0</v>
      </c>
      <c r="D298" s="1009"/>
      <c r="E298" s="1009"/>
      <c r="F298" s="1009"/>
      <c r="G298" s="1009"/>
      <c r="H298" s="1009"/>
      <c r="I298" s="1009"/>
      <c r="J298" s="1009"/>
      <c r="K298" s="1009"/>
      <c r="L298" s="1009"/>
      <c r="M298" s="1009"/>
      <c r="N298" s="1009"/>
      <c r="O298" s="1009"/>
      <c r="P298" s="1009"/>
      <c r="Q298" s="1009"/>
      <c r="R298" s="1009"/>
      <c r="S298" s="1009"/>
      <c r="T298" s="1009"/>
      <c r="U298" s="1009"/>
      <c r="V298" s="1009"/>
      <c r="W298" s="1009"/>
      <c r="X298" s="1009"/>
      <c r="Y298" s="1009">
        <v>0</v>
      </c>
      <c r="Z298" s="1009">
        <v>0</v>
      </c>
      <c r="AA298" s="1009">
        <v>0</v>
      </c>
      <c r="AB298" s="1009">
        <v>0</v>
      </c>
      <c r="AC298" s="1009">
        <v>0</v>
      </c>
      <c r="AD298" s="1009">
        <v>0</v>
      </c>
      <c r="AE298" s="1009">
        <v>0</v>
      </c>
      <c r="AF298" s="1009">
        <v>0</v>
      </c>
      <c r="AG298" s="1009">
        <v>0</v>
      </c>
      <c r="AH298" s="1009">
        <v>0</v>
      </c>
    </row>
    <row r="299" spans="1:34" ht="30" customHeight="1">
      <c r="A299" s="2019"/>
      <c r="B299" s="991" t="s">
        <v>808</v>
      </c>
      <c r="C299" s="1009">
        <f t="shared" si="13"/>
        <v>0</v>
      </c>
      <c r="D299" s="1009"/>
      <c r="E299" s="1009"/>
      <c r="F299" s="1009"/>
      <c r="G299" s="1009"/>
      <c r="H299" s="1009"/>
      <c r="I299" s="1009"/>
      <c r="J299" s="1009"/>
      <c r="K299" s="1009"/>
      <c r="L299" s="1009"/>
      <c r="M299" s="1009"/>
      <c r="N299" s="1009"/>
      <c r="O299" s="1009"/>
      <c r="P299" s="1009"/>
      <c r="Q299" s="1009"/>
      <c r="R299" s="1009"/>
      <c r="S299" s="1009"/>
      <c r="T299" s="1009"/>
      <c r="U299" s="1009"/>
      <c r="V299" s="1009"/>
      <c r="W299" s="1009"/>
      <c r="X299" s="1009"/>
      <c r="Y299" s="1009">
        <v>0</v>
      </c>
      <c r="Z299" s="1009">
        <v>0</v>
      </c>
      <c r="AA299" s="1009">
        <v>0</v>
      </c>
      <c r="AB299" s="1009">
        <v>0</v>
      </c>
      <c r="AC299" s="1009">
        <v>0</v>
      </c>
      <c r="AD299" s="1009">
        <v>0</v>
      </c>
      <c r="AE299" s="1009">
        <v>0</v>
      </c>
      <c r="AF299" s="1009">
        <v>0</v>
      </c>
      <c r="AG299" s="1009">
        <v>0</v>
      </c>
      <c r="AH299" s="1009">
        <v>0</v>
      </c>
    </row>
    <row r="300" spans="1:34" s="1708" customFormat="1" ht="30" customHeight="1">
      <c r="A300" s="2019"/>
      <c r="B300" s="1011" t="s">
        <v>1539</v>
      </c>
      <c r="C300" s="1009">
        <f>SUM(D300:AH300)</f>
        <v>0</v>
      </c>
      <c r="D300" s="1009">
        <v>0</v>
      </c>
      <c r="E300" s="1009">
        <v>0</v>
      </c>
      <c r="F300" s="1009">
        <v>0</v>
      </c>
      <c r="G300" s="1009">
        <v>0</v>
      </c>
      <c r="H300" s="1009">
        <v>0</v>
      </c>
      <c r="I300" s="1009">
        <v>0</v>
      </c>
      <c r="J300" s="1009">
        <v>0</v>
      </c>
      <c r="K300" s="1009">
        <v>0</v>
      </c>
      <c r="L300" s="1009">
        <v>0</v>
      </c>
      <c r="M300" s="1009">
        <v>0</v>
      </c>
      <c r="N300" s="1009">
        <v>0</v>
      </c>
      <c r="O300" s="1009">
        <v>0</v>
      </c>
      <c r="P300" s="1009">
        <v>0</v>
      </c>
      <c r="Q300" s="1009">
        <v>0</v>
      </c>
      <c r="R300" s="1009">
        <v>0</v>
      </c>
      <c r="S300" s="1009">
        <v>0</v>
      </c>
      <c r="T300" s="1009">
        <v>0</v>
      </c>
      <c r="U300" s="1009">
        <v>0</v>
      </c>
      <c r="V300" s="1009">
        <v>0</v>
      </c>
      <c r="W300" s="1009">
        <v>0</v>
      </c>
      <c r="X300" s="1009">
        <v>0</v>
      </c>
      <c r="Y300" s="1009">
        <v>0</v>
      </c>
      <c r="Z300" s="1009">
        <v>0</v>
      </c>
      <c r="AA300" s="1009">
        <v>0</v>
      </c>
      <c r="AB300" s="1009">
        <v>0</v>
      </c>
      <c r="AC300" s="1009">
        <v>0</v>
      </c>
      <c r="AD300" s="1009">
        <v>0</v>
      </c>
      <c r="AE300" s="1009">
        <v>0</v>
      </c>
      <c r="AF300" s="1009">
        <v>0</v>
      </c>
      <c r="AG300" s="1009">
        <v>0</v>
      </c>
      <c r="AH300" s="1009">
        <v>0</v>
      </c>
    </row>
    <row r="301" spans="1:34" ht="30" customHeight="1">
      <c r="A301" s="2019"/>
      <c r="B301" s="1011" t="s">
        <v>822</v>
      </c>
      <c r="C301" s="1009">
        <f t="shared" si="13"/>
        <v>0</v>
      </c>
      <c r="D301" s="1009"/>
      <c r="E301" s="1009"/>
      <c r="F301" s="1009"/>
      <c r="G301" s="1009"/>
      <c r="H301" s="1009"/>
      <c r="I301" s="1009"/>
      <c r="J301" s="1009"/>
      <c r="K301" s="1009"/>
      <c r="L301" s="1009"/>
      <c r="M301" s="1009"/>
      <c r="N301" s="1009"/>
      <c r="O301" s="1009"/>
      <c r="P301" s="1009"/>
      <c r="Q301" s="1009"/>
      <c r="R301" s="1009"/>
      <c r="S301" s="1009"/>
      <c r="T301" s="1009"/>
      <c r="U301" s="1009"/>
      <c r="V301" s="1009"/>
      <c r="W301" s="1009"/>
      <c r="X301" s="1009"/>
      <c r="Y301" s="1009">
        <v>0</v>
      </c>
      <c r="Z301" s="1009">
        <v>0</v>
      </c>
      <c r="AA301" s="1009">
        <v>0</v>
      </c>
      <c r="AB301" s="1009">
        <v>0</v>
      </c>
      <c r="AC301" s="1009">
        <v>0</v>
      </c>
      <c r="AD301" s="1009">
        <v>0</v>
      </c>
      <c r="AE301" s="1009">
        <v>0</v>
      </c>
      <c r="AF301" s="1009">
        <v>0</v>
      </c>
      <c r="AG301" s="1009">
        <v>0</v>
      </c>
      <c r="AH301" s="1009">
        <v>0</v>
      </c>
    </row>
    <row r="302" spans="1:34" ht="19.5" customHeight="1">
      <c r="A302" s="2019"/>
      <c r="B302" s="1249" t="s">
        <v>952</v>
      </c>
      <c r="C302" s="1009">
        <f t="shared" si="13"/>
        <v>0</v>
      </c>
      <c r="D302" s="1009"/>
      <c r="E302" s="1009"/>
      <c r="F302" s="1009"/>
      <c r="G302" s="1009"/>
      <c r="H302" s="1009"/>
      <c r="I302" s="1009"/>
      <c r="J302" s="1009"/>
      <c r="K302" s="1009"/>
      <c r="L302" s="1009"/>
      <c r="M302" s="1009"/>
      <c r="N302" s="1009"/>
      <c r="O302" s="1009"/>
      <c r="P302" s="1009"/>
      <c r="Q302" s="1009"/>
      <c r="R302" s="1009"/>
      <c r="S302" s="1009"/>
      <c r="T302" s="1009"/>
      <c r="U302" s="1009"/>
      <c r="V302" s="1009"/>
      <c r="W302" s="1009"/>
      <c r="X302" s="1009"/>
      <c r="Y302" s="1009">
        <v>0</v>
      </c>
      <c r="Z302" s="1009">
        <v>0</v>
      </c>
      <c r="AA302" s="1009">
        <v>0</v>
      </c>
      <c r="AB302" s="1009">
        <v>0</v>
      </c>
      <c r="AC302" s="1009">
        <v>0</v>
      </c>
      <c r="AD302" s="1009">
        <v>0</v>
      </c>
      <c r="AE302" s="1009">
        <v>0</v>
      </c>
      <c r="AF302" s="1009">
        <v>0</v>
      </c>
      <c r="AG302" s="1009">
        <v>0</v>
      </c>
      <c r="AH302" s="1009">
        <v>0</v>
      </c>
    </row>
    <row r="303" spans="1:34" ht="19.5" customHeight="1">
      <c r="A303" s="2392" t="s">
        <v>816</v>
      </c>
      <c r="B303" s="1007" t="s">
        <v>41</v>
      </c>
      <c r="C303" s="1370">
        <f>SUM(C304:C325)</f>
        <v>13630.859999999999</v>
      </c>
      <c r="D303" s="1007">
        <f>SUM('대덕 배수관'!D304:'대덕 배수관'!D325)</f>
        <v>6981.2000000000007</v>
      </c>
      <c r="E303" s="1007">
        <f>SUM('대덕 배수관'!E304:'대덕 배수관'!E325)</f>
        <v>614.25</v>
      </c>
      <c r="F303" s="1007">
        <f>SUM('대덕 배수관'!F304:'대덕 배수관'!F325)</f>
        <v>41.26</v>
      </c>
      <c r="G303" s="1007">
        <f>SUM('대덕 배수관'!G304:'대덕 배수관'!G325)</f>
        <v>0</v>
      </c>
      <c r="H303" s="1007">
        <f>SUM('대덕 배수관'!H304:'대덕 배수관'!H325)</f>
        <v>3831.85</v>
      </c>
      <c r="I303" s="1007">
        <f>SUM('대덕 배수관'!I304:'대덕 배수관'!I325)</f>
        <v>0</v>
      </c>
      <c r="J303" s="1007">
        <f>SUM('대덕 배수관'!J304:'대덕 배수관'!J325)</f>
        <v>0</v>
      </c>
      <c r="K303" s="1007">
        <f>SUM('대덕 배수관'!K304:'대덕 배수관'!K325)</f>
        <v>0</v>
      </c>
      <c r="L303" s="1007">
        <f>SUM('대덕 배수관'!L304:'대덕 배수관'!L325)</f>
        <v>0</v>
      </c>
      <c r="M303" s="1007">
        <f>SUM('대덕 배수관'!M304:'대덕 배수관'!M325)</f>
        <v>0</v>
      </c>
      <c r="N303" s="1007">
        <f>SUM('대덕 배수관'!N304:'대덕 배수관'!N325)</f>
        <v>9.32</v>
      </c>
      <c r="O303" s="1007">
        <f>SUM('대덕 배수관'!O304:'대덕 배수관'!O325)</f>
        <v>43.73</v>
      </c>
      <c r="P303" s="1007">
        <f>SUM('대덕 배수관'!P304:'대덕 배수관'!P325)</f>
        <v>7.33</v>
      </c>
      <c r="Q303" s="1007">
        <f>SUM('대덕 배수관'!Q304:'대덕 배수관'!Q325)</f>
        <v>0</v>
      </c>
      <c r="R303" s="1007">
        <f>SUM('대덕 배수관'!R304:'대덕 배수관'!R325)</f>
        <v>0</v>
      </c>
      <c r="S303" s="1007">
        <f>SUM('대덕 배수관'!S304:'대덕 배수관'!S325)</f>
        <v>0</v>
      </c>
      <c r="T303" s="1007">
        <f>SUM('대덕 배수관'!T304:'대덕 배수관'!T325)</f>
        <v>32.72</v>
      </c>
      <c r="U303" s="1007">
        <f>SUM('대덕 배수관'!U304:'대덕 배수관'!U325)</f>
        <v>0</v>
      </c>
      <c r="V303" s="1007">
        <f>SUM('대덕 배수관'!V304:'대덕 배수관'!V325)</f>
        <v>17.66</v>
      </c>
      <c r="W303" s="1007">
        <f>SUM('대덕 배수관'!W304:'대덕 배수관'!W325)</f>
        <v>119.42</v>
      </c>
      <c r="X303" s="1007">
        <f>SUM('대덕 배수관'!X304:'대덕 배수관'!X325)</f>
        <v>0</v>
      </c>
      <c r="Y303" s="1007">
        <f>SUM('대덕 배수관'!Y304:'대덕 배수관'!Y325)</f>
        <v>0</v>
      </c>
      <c r="Z303" s="1007">
        <f>SUM('대덕 배수관'!Z304:'대덕 배수관'!Z325)</f>
        <v>356.82</v>
      </c>
      <c r="AA303" s="1007">
        <f>SUM('대덕 배수관'!AA304:'대덕 배수관'!AA325)</f>
        <v>0</v>
      </c>
      <c r="AB303" s="1007">
        <f>SUM('대덕 배수관'!AB304:'대덕 배수관'!AB325)</f>
        <v>1050.98</v>
      </c>
      <c r="AC303" s="1007">
        <f>SUM('대덕 배수관'!AC304:'대덕 배수관'!AC325)</f>
        <v>0</v>
      </c>
      <c r="AD303" s="1007">
        <f>SUM('대덕 배수관'!AD304:'대덕 배수관'!AD325)</f>
        <v>0</v>
      </c>
      <c r="AE303" s="1007">
        <f>SUM('대덕 배수관'!AE304:'대덕 배수관'!AE325)</f>
        <v>524.32000000000005</v>
      </c>
      <c r="AF303" s="1007">
        <f>SUM('대덕 배수관'!AF304:'대덕 배수관'!AF325)</f>
        <v>0</v>
      </c>
      <c r="AG303" s="1007">
        <f>SUM('대덕 배수관'!AG304:'대덕 배수관'!AG325)</f>
        <v>0</v>
      </c>
      <c r="AH303" s="1007">
        <f>SUM('대덕 배수관'!AH304:'대덕 배수관'!AH325)</f>
        <v>0</v>
      </c>
    </row>
    <row r="304" spans="1:34" ht="19.5" customHeight="1">
      <c r="A304" s="2392" t="s">
        <v>816</v>
      </c>
      <c r="B304" s="989" t="s">
        <v>951</v>
      </c>
      <c r="C304" s="1009">
        <f t="shared" si="13"/>
        <v>0</v>
      </c>
      <c r="D304" s="1009"/>
      <c r="E304" s="1009"/>
      <c r="F304" s="1009"/>
      <c r="G304" s="1009"/>
      <c r="H304" s="1009"/>
      <c r="I304" s="1009"/>
      <c r="J304" s="1009"/>
      <c r="K304" s="1009"/>
      <c r="L304" s="1009"/>
      <c r="M304" s="1009"/>
      <c r="N304" s="1009"/>
      <c r="O304" s="1009"/>
      <c r="P304" s="1009"/>
      <c r="Q304" s="1009"/>
      <c r="R304" s="1009"/>
      <c r="S304" s="1009"/>
      <c r="T304" s="1009"/>
      <c r="U304" s="1009"/>
      <c r="V304" s="1009"/>
      <c r="W304" s="1009"/>
      <c r="X304" s="1009"/>
      <c r="Y304" s="1009">
        <v>0</v>
      </c>
      <c r="Z304" s="1009">
        <v>0</v>
      </c>
      <c r="AA304" s="1009">
        <v>0</v>
      </c>
      <c r="AB304" s="1009">
        <v>0</v>
      </c>
      <c r="AC304" s="1009">
        <v>0</v>
      </c>
      <c r="AD304" s="1009">
        <v>0</v>
      </c>
      <c r="AE304" s="1009">
        <v>0</v>
      </c>
      <c r="AF304" s="1009">
        <v>0</v>
      </c>
      <c r="AG304" s="1009">
        <v>0</v>
      </c>
      <c r="AH304" s="1009">
        <v>0</v>
      </c>
    </row>
    <row r="305" spans="1:34" ht="30" customHeight="1">
      <c r="A305" s="2019"/>
      <c r="B305" s="989" t="s">
        <v>796</v>
      </c>
      <c r="C305" s="1009">
        <f t="shared" si="13"/>
        <v>0</v>
      </c>
      <c r="D305" s="1009"/>
      <c r="E305" s="1009"/>
      <c r="F305" s="1009"/>
      <c r="G305" s="1009"/>
      <c r="H305" s="1009"/>
      <c r="I305" s="1009"/>
      <c r="J305" s="1009"/>
      <c r="K305" s="1009"/>
      <c r="L305" s="1009"/>
      <c r="M305" s="1009"/>
      <c r="N305" s="1009"/>
      <c r="O305" s="1009"/>
      <c r="P305" s="1009"/>
      <c r="Q305" s="1009"/>
      <c r="R305" s="1009"/>
      <c r="S305" s="1009"/>
      <c r="T305" s="1009"/>
      <c r="U305" s="1009"/>
      <c r="V305" s="1009"/>
      <c r="W305" s="1009"/>
      <c r="X305" s="1009"/>
      <c r="Y305" s="1009">
        <v>0</v>
      </c>
      <c r="Z305" s="1009">
        <v>0</v>
      </c>
      <c r="AA305" s="1009">
        <v>0</v>
      </c>
      <c r="AB305" s="1009">
        <v>0</v>
      </c>
      <c r="AC305" s="1009">
        <v>0</v>
      </c>
      <c r="AD305" s="1009">
        <v>0</v>
      </c>
      <c r="AE305" s="1009">
        <v>0</v>
      </c>
      <c r="AF305" s="1009">
        <v>0</v>
      </c>
      <c r="AG305" s="1009">
        <v>0</v>
      </c>
      <c r="AH305" s="1009">
        <v>0</v>
      </c>
    </row>
    <row r="306" spans="1:34" ht="30" customHeight="1">
      <c r="A306" s="2019"/>
      <c r="B306" s="989" t="s">
        <v>797</v>
      </c>
      <c r="C306" s="1009">
        <f t="shared" si="13"/>
        <v>0</v>
      </c>
      <c r="D306" s="1009"/>
      <c r="E306" s="1009"/>
      <c r="F306" s="1009"/>
      <c r="G306" s="1009"/>
      <c r="H306" s="1009"/>
      <c r="I306" s="1009"/>
      <c r="J306" s="1009"/>
      <c r="K306" s="1009"/>
      <c r="L306" s="1009"/>
      <c r="M306" s="1009"/>
      <c r="N306" s="1009"/>
      <c r="O306" s="1009"/>
      <c r="P306" s="1009"/>
      <c r="Q306" s="1009"/>
      <c r="R306" s="1009"/>
      <c r="S306" s="1009"/>
      <c r="T306" s="1009"/>
      <c r="U306" s="1009"/>
      <c r="V306" s="1009"/>
      <c r="W306" s="1009"/>
      <c r="X306" s="1009"/>
      <c r="Y306" s="1009">
        <v>0</v>
      </c>
      <c r="Z306" s="1009">
        <v>0</v>
      </c>
      <c r="AA306" s="1009">
        <v>0</v>
      </c>
      <c r="AB306" s="1009">
        <v>0</v>
      </c>
      <c r="AC306" s="1009">
        <v>0</v>
      </c>
      <c r="AD306" s="1009">
        <v>0</v>
      </c>
      <c r="AE306" s="1009">
        <v>0</v>
      </c>
      <c r="AF306" s="1009">
        <v>0</v>
      </c>
      <c r="AG306" s="1009">
        <v>0</v>
      </c>
      <c r="AH306" s="1009">
        <v>0</v>
      </c>
    </row>
    <row r="307" spans="1:34" ht="30" customHeight="1">
      <c r="A307" s="2019"/>
      <c r="B307" s="989" t="s">
        <v>798</v>
      </c>
      <c r="C307" s="1009">
        <f t="shared" si="13"/>
        <v>0</v>
      </c>
      <c r="D307" s="1009"/>
      <c r="E307" s="1009"/>
      <c r="F307" s="1009"/>
      <c r="G307" s="1009"/>
      <c r="H307" s="1009"/>
      <c r="I307" s="1009"/>
      <c r="J307" s="1009"/>
      <c r="K307" s="1009"/>
      <c r="L307" s="1009"/>
      <c r="M307" s="1009"/>
      <c r="N307" s="1009"/>
      <c r="O307" s="1009"/>
      <c r="P307" s="1009"/>
      <c r="Q307" s="1009"/>
      <c r="R307" s="1009"/>
      <c r="S307" s="1009"/>
      <c r="T307" s="1009"/>
      <c r="U307" s="1009"/>
      <c r="V307" s="1009"/>
      <c r="W307" s="1009"/>
      <c r="X307" s="1009"/>
      <c r="Y307" s="1009">
        <v>0</v>
      </c>
      <c r="Z307" s="1009">
        <v>0</v>
      </c>
      <c r="AA307" s="1009">
        <v>0</v>
      </c>
      <c r="AB307" s="1009">
        <v>0</v>
      </c>
      <c r="AC307" s="1009">
        <v>0</v>
      </c>
      <c r="AD307" s="1009">
        <v>0</v>
      </c>
      <c r="AE307" s="1009">
        <v>0</v>
      </c>
      <c r="AF307" s="1009">
        <v>0</v>
      </c>
      <c r="AG307" s="1009">
        <v>0</v>
      </c>
      <c r="AH307" s="1009">
        <v>0</v>
      </c>
    </row>
    <row r="308" spans="1:34" ht="30" customHeight="1">
      <c r="A308" s="2019"/>
      <c r="B308" s="989" t="s">
        <v>780</v>
      </c>
      <c r="C308" s="1009">
        <f t="shared" si="13"/>
        <v>9200.26</v>
      </c>
      <c r="D308" s="1009">
        <v>2662.15</v>
      </c>
      <c r="E308" s="1372">
        <v>614.25</v>
      </c>
      <c r="F308" s="1372"/>
      <c r="G308" s="1372"/>
      <c r="H308" s="1372">
        <v>3831.85</v>
      </c>
      <c r="I308" s="1372"/>
      <c r="J308" s="1372"/>
      <c r="K308" s="1372"/>
      <c r="L308" s="1372"/>
      <c r="M308" s="1372"/>
      <c r="N308" s="1372">
        <v>9.32</v>
      </c>
      <c r="O308" s="1372"/>
      <c r="P308" s="1372"/>
      <c r="Q308" s="1372"/>
      <c r="R308" s="1372"/>
      <c r="S308" s="1372"/>
      <c r="T308" s="1372">
        <v>32.72</v>
      </c>
      <c r="U308" s="1372"/>
      <c r="V308" s="1372"/>
      <c r="W308" s="1372">
        <v>119.42</v>
      </c>
      <c r="X308" s="1372"/>
      <c r="Y308" s="1009">
        <v>0</v>
      </c>
      <c r="Z308" s="1009">
        <v>356.82</v>
      </c>
      <c r="AA308" s="1009">
        <v>0</v>
      </c>
      <c r="AB308" s="1009">
        <v>1049.4100000000001</v>
      </c>
      <c r="AC308" s="1009">
        <v>0</v>
      </c>
      <c r="AD308" s="1009">
        <v>0</v>
      </c>
      <c r="AE308" s="1009">
        <v>524.32000000000005</v>
      </c>
      <c r="AF308" s="1009">
        <v>0</v>
      </c>
      <c r="AG308" s="1009">
        <v>0</v>
      </c>
      <c r="AH308" s="1009">
        <v>0</v>
      </c>
    </row>
    <row r="309" spans="1:34" ht="30" customHeight="1">
      <c r="A309" s="2019"/>
      <c r="B309" s="991" t="s">
        <v>781</v>
      </c>
      <c r="C309" s="1009">
        <f t="shared" si="13"/>
        <v>4404.04</v>
      </c>
      <c r="D309" s="1009">
        <v>4319.05</v>
      </c>
      <c r="E309" s="1372"/>
      <c r="F309" s="1372">
        <v>41.26</v>
      </c>
      <c r="G309" s="1372"/>
      <c r="H309" s="1372"/>
      <c r="I309" s="1372"/>
      <c r="J309" s="1372"/>
      <c r="K309" s="1372"/>
      <c r="L309" s="1372"/>
      <c r="M309" s="1372"/>
      <c r="N309" s="1372"/>
      <c r="O309" s="1372">
        <v>43.73</v>
      </c>
      <c r="P309" s="1372"/>
      <c r="Q309" s="1372"/>
      <c r="R309" s="1372"/>
      <c r="S309" s="1372"/>
      <c r="T309" s="1372"/>
      <c r="U309" s="1372"/>
      <c r="V309" s="1372"/>
      <c r="W309" s="1372"/>
      <c r="X309" s="1372"/>
      <c r="Y309" s="1009">
        <v>0</v>
      </c>
      <c r="Z309" s="1009">
        <v>0</v>
      </c>
      <c r="AA309" s="1009">
        <v>0</v>
      </c>
      <c r="AB309" s="1009">
        <v>0</v>
      </c>
      <c r="AC309" s="1009">
        <v>0</v>
      </c>
      <c r="AD309" s="1009">
        <v>0</v>
      </c>
      <c r="AE309" s="1009">
        <v>0</v>
      </c>
      <c r="AF309" s="1009">
        <v>0</v>
      </c>
      <c r="AG309" s="1009">
        <v>0</v>
      </c>
      <c r="AH309" s="1009">
        <v>0</v>
      </c>
    </row>
    <row r="310" spans="1:34" ht="30" customHeight="1">
      <c r="A310" s="2019"/>
      <c r="B310" s="991" t="s">
        <v>786</v>
      </c>
      <c r="C310" s="1009">
        <f t="shared" si="13"/>
        <v>0</v>
      </c>
      <c r="D310" s="1009"/>
      <c r="E310" s="1009"/>
      <c r="F310" s="1009"/>
      <c r="G310" s="1009"/>
      <c r="H310" s="1009"/>
      <c r="I310" s="1009"/>
      <c r="J310" s="1009"/>
      <c r="K310" s="1009"/>
      <c r="L310" s="1009"/>
      <c r="M310" s="1009"/>
      <c r="N310" s="1009"/>
      <c r="O310" s="1009"/>
      <c r="P310" s="1009"/>
      <c r="Q310" s="1009"/>
      <c r="R310" s="1009"/>
      <c r="S310" s="1009"/>
      <c r="T310" s="1009"/>
      <c r="U310" s="1009"/>
      <c r="V310" s="1009"/>
      <c r="W310" s="1009"/>
      <c r="X310" s="1009"/>
      <c r="Y310" s="1009">
        <v>0</v>
      </c>
      <c r="Z310" s="1009">
        <v>0</v>
      </c>
      <c r="AA310" s="1009">
        <v>0</v>
      </c>
      <c r="AB310" s="1009">
        <v>0</v>
      </c>
      <c r="AC310" s="1009">
        <v>0</v>
      </c>
      <c r="AD310" s="1009">
        <v>0</v>
      </c>
      <c r="AE310" s="1009">
        <v>0</v>
      </c>
      <c r="AF310" s="1009">
        <v>0</v>
      </c>
      <c r="AG310" s="1009">
        <v>0</v>
      </c>
      <c r="AH310" s="1009">
        <v>0</v>
      </c>
    </row>
    <row r="311" spans="1:34" ht="30" customHeight="1">
      <c r="A311" s="2019"/>
      <c r="B311" s="991" t="s">
        <v>799</v>
      </c>
      <c r="C311" s="1009">
        <f t="shared" si="13"/>
        <v>0</v>
      </c>
      <c r="D311" s="1009"/>
      <c r="E311" s="1009"/>
      <c r="F311" s="1009"/>
      <c r="G311" s="1009"/>
      <c r="H311" s="1009"/>
      <c r="I311" s="1009"/>
      <c r="J311" s="1009"/>
      <c r="K311" s="1009"/>
      <c r="L311" s="1009"/>
      <c r="M311" s="1009"/>
      <c r="N311" s="1009"/>
      <c r="O311" s="1009"/>
      <c r="P311" s="1009"/>
      <c r="Q311" s="1009"/>
      <c r="R311" s="1009"/>
      <c r="S311" s="1009"/>
      <c r="T311" s="1009"/>
      <c r="U311" s="1009"/>
      <c r="V311" s="1009"/>
      <c r="W311" s="1009"/>
      <c r="X311" s="1009"/>
      <c r="Y311" s="1009">
        <v>0</v>
      </c>
      <c r="Z311" s="1009">
        <v>0</v>
      </c>
      <c r="AA311" s="1009">
        <v>0</v>
      </c>
      <c r="AB311" s="1009">
        <v>0</v>
      </c>
      <c r="AC311" s="1009">
        <v>0</v>
      </c>
      <c r="AD311" s="1009">
        <v>0</v>
      </c>
      <c r="AE311" s="1009">
        <v>0</v>
      </c>
      <c r="AF311" s="1009">
        <v>0</v>
      </c>
      <c r="AG311" s="1009">
        <v>0</v>
      </c>
      <c r="AH311" s="1009">
        <v>0</v>
      </c>
    </row>
    <row r="312" spans="1:34" ht="30" customHeight="1">
      <c r="A312" s="2019"/>
      <c r="B312" s="991" t="s">
        <v>787</v>
      </c>
      <c r="C312" s="1009">
        <f t="shared" si="13"/>
        <v>26.560000000000002</v>
      </c>
      <c r="D312" s="1009"/>
      <c r="E312" s="1372"/>
      <c r="F312" s="1372"/>
      <c r="G312" s="1372"/>
      <c r="H312" s="1372"/>
      <c r="I312" s="1372"/>
      <c r="J312" s="1372"/>
      <c r="K312" s="1372"/>
      <c r="L312" s="1372"/>
      <c r="M312" s="1372"/>
      <c r="N312" s="1372"/>
      <c r="O312" s="1372"/>
      <c r="P312" s="1372">
        <v>7.33</v>
      </c>
      <c r="Q312" s="1372"/>
      <c r="R312" s="1372"/>
      <c r="S312" s="1372"/>
      <c r="T312" s="1372"/>
      <c r="U312" s="1372"/>
      <c r="V312" s="1372">
        <v>17.66</v>
      </c>
      <c r="W312" s="1372"/>
      <c r="X312" s="1372"/>
      <c r="Y312" s="1009">
        <v>0</v>
      </c>
      <c r="Z312" s="1009">
        <v>0</v>
      </c>
      <c r="AA312" s="1009">
        <v>0</v>
      </c>
      <c r="AB312" s="1009">
        <v>1.57</v>
      </c>
      <c r="AC312" s="1009">
        <v>0</v>
      </c>
      <c r="AD312" s="1009">
        <v>0</v>
      </c>
      <c r="AE312" s="1009">
        <v>0</v>
      </c>
      <c r="AF312" s="1009">
        <v>0</v>
      </c>
      <c r="AG312" s="1009">
        <v>0</v>
      </c>
      <c r="AH312" s="1009">
        <v>0</v>
      </c>
    </row>
    <row r="313" spans="1:34" ht="30" customHeight="1">
      <c r="A313" s="2019"/>
      <c r="B313" s="991" t="s">
        <v>820</v>
      </c>
      <c r="C313" s="1009">
        <f t="shared" si="13"/>
        <v>0</v>
      </c>
      <c r="D313" s="1009"/>
      <c r="E313" s="1009"/>
      <c r="F313" s="1009"/>
      <c r="G313" s="1009"/>
      <c r="H313" s="1009"/>
      <c r="I313" s="1009"/>
      <c r="J313" s="1009"/>
      <c r="K313" s="1009"/>
      <c r="L313" s="1009"/>
      <c r="M313" s="1009"/>
      <c r="N313" s="1009"/>
      <c r="O313" s="1009"/>
      <c r="P313" s="1009"/>
      <c r="Q313" s="1009"/>
      <c r="R313" s="1009"/>
      <c r="S313" s="1009"/>
      <c r="T313" s="1009"/>
      <c r="U313" s="1009"/>
      <c r="V313" s="1009"/>
      <c r="W313" s="1009"/>
      <c r="X313" s="1009"/>
      <c r="Y313" s="1009">
        <v>0</v>
      </c>
      <c r="Z313" s="1009">
        <v>0</v>
      </c>
      <c r="AA313" s="1009">
        <v>0</v>
      </c>
      <c r="AB313" s="1009">
        <v>0</v>
      </c>
      <c r="AC313" s="1009">
        <v>0</v>
      </c>
      <c r="AD313" s="1009">
        <v>0</v>
      </c>
      <c r="AE313" s="1009">
        <v>0</v>
      </c>
      <c r="AF313" s="1009">
        <v>0</v>
      </c>
      <c r="AG313" s="1009">
        <v>0</v>
      </c>
      <c r="AH313" s="1009">
        <v>0</v>
      </c>
    </row>
    <row r="314" spans="1:34" s="1710" customFormat="1" ht="30" customHeight="1">
      <c r="A314" s="2019"/>
      <c r="B314" s="991" t="s">
        <v>1534</v>
      </c>
      <c r="C314" s="1009">
        <f>SUM(D314:AH314)</f>
        <v>0</v>
      </c>
      <c r="D314" s="1009">
        <v>0</v>
      </c>
      <c r="E314" s="1009">
        <v>0</v>
      </c>
      <c r="F314" s="1009">
        <v>0</v>
      </c>
      <c r="G314" s="1009">
        <v>0</v>
      </c>
      <c r="H314" s="1009">
        <v>0</v>
      </c>
      <c r="I314" s="1009">
        <v>0</v>
      </c>
      <c r="J314" s="1009">
        <v>0</v>
      </c>
      <c r="K314" s="1009">
        <v>0</v>
      </c>
      <c r="L314" s="1009">
        <v>0</v>
      </c>
      <c r="M314" s="1009">
        <v>0</v>
      </c>
      <c r="N314" s="1009">
        <v>0</v>
      </c>
      <c r="O314" s="1009">
        <v>0</v>
      </c>
      <c r="P314" s="1009">
        <v>0</v>
      </c>
      <c r="Q314" s="1009">
        <v>0</v>
      </c>
      <c r="R314" s="1009">
        <v>0</v>
      </c>
      <c r="S314" s="1009">
        <v>0</v>
      </c>
      <c r="T314" s="1009">
        <v>0</v>
      </c>
      <c r="U314" s="1009">
        <v>0</v>
      </c>
      <c r="V314" s="1009">
        <v>0</v>
      </c>
      <c r="W314" s="1009">
        <v>0</v>
      </c>
      <c r="X314" s="1009">
        <v>0</v>
      </c>
      <c r="Y314" s="1009">
        <v>0</v>
      </c>
      <c r="Z314" s="1009">
        <v>0</v>
      </c>
      <c r="AA314" s="1009">
        <v>0</v>
      </c>
      <c r="AB314" s="1009">
        <v>0</v>
      </c>
      <c r="AC314" s="1009">
        <v>0</v>
      </c>
      <c r="AD314" s="1009">
        <v>0</v>
      </c>
      <c r="AE314" s="1009">
        <v>0</v>
      </c>
      <c r="AF314" s="1009">
        <v>0</v>
      </c>
      <c r="AG314" s="1009">
        <v>0</v>
      </c>
      <c r="AH314" s="1009">
        <v>0</v>
      </c>
    </row>
    <row r="315" spans="1:34" s="1710" customFormat="1" ht="30" customHeight="1">
      <c r="A315" s="2019"/>
      <c r="B315" s="989" t="s">
        <v>1535</v>
      </c>
      <c r="C315" s="1009">
        <f>SUM(D315:AH315)</f>
        <v>0</v>
      </c>
      <c r="D315" s="1009">
        <v>0</v>
      </c>
      <c r="E315" s="1009">
        <v>0</v>
      </c>
      <c r="F315" s="1009">
        <v>0</v>
      </c>
      <c r="G315" s="1009">
        <v>0</v>
      </c>
      <c r="H315" s="1009">
        <v>0</v>
      </c>
      <c r="I315" s="1009">
        <v>0</v>
      </c>
      <c r="J315" s="1009">
        <v>0</v>
      </c>
      <c r="K315" s="1009">
        <v>0</v>
      </c>
      <c r="L315" s="1009">
        <v>0</v>
      </c>
      <c r="M315" s="1009">
        <v>0</v>
      </c>
      <c r="N315" s="1009">
        <v>0</v>
      </c>
      <c r="O315" s="1009">
        <v>0</v>
      </c>
      <c r="P315" s="1009">
        <v>0</v>
      </c>
      <c r="Q315" s="1009">
        <v>0</v>
      </c>
      <c r="R315" s="1009">
        <v>0</v>
      </c>
      <c r="S315" s="1009">
        <v>0</v>
      </c>
      <c r="T315" s="1009">
        <v>0</v>
      </c>
      <c r="U315" s="1009">
        <v>0</v>
      </c>
      <c r="V315" s="1009">
        <v>0</v>
      </c>
      <c r="W315" s="1009">
        <v>0</v>
      </c>
      <c r="X315" s="1009">
        <v>0</v>
      </c>
      <c r="Y315" s="1009">
        <v>0</v>
      </c>
      <c r="Z315" s="1009">
        <v>0</v>
      </c>
      <c r="AA315" s="1009">
        <v>0</v>
      </c>
      <c r="AB315" s="1009">
        <v>0</v>
      </c>
      <c r="AC315" s="1009">
        <v>0</v>
      </c>
      <c r="AD315" s="1009">
        <v>0</v>
      </c>
      <c r="AE315" s="1009">
        <v>0</v>
      </c>
      <c r="AF315" s="1009">
        <v>0</v>
      </c>
      <c r="AG315" s="1009">
        <v>0</v>
      </c>
      <c r="AH315" s="1009">
        <v>0</v>
      </c>
    </row>
    <row r="316" spans="1:34" ht="30" customHeight="1">
      <c r="A316" s="2019"/>
      <c r="B316" s="995" t="s">
        <v>802</v>
      </c>
      <c r="C316" s="1009">
        <f t="shared" si="13"/>
        <v>0</v>
      </c>
      <c r="D316" s="1009"/>
      <c r="E316" s="1009"/>
      <c r="F316" s="1009"/>
      <c r="G316" s="1009"/>
      <c r="H316" s="1009"/>
      <c r="I316" s="1009"/>
      <c r="J316" s="1009"/>
      <c r="K316" s="1009"/>
      <c r="L316" s="1009"/>
      <c r="M316" s="1009"/>
      <c r="N316" s="1009"/>
      <c r="O316" s="1009"/>
      <c r="P316" s="1009"/>
      <c r="Q316" s="1009"/>
      <c r="R316" s="1009"/>
      <c r="S316" s="1009"/>
      <c r="T316" s="1009"/>
      <c r="U316" s="1009"/>
      <c r="V316" s="1009"/>
      <c r="W316" s="1009"/>
      <c r="X316" s="1009"/>
      <c r="Y316" s="1009">
        <v>0</v>
      </c>
      <c r="Z316" s="1009">
        <v>0</v>
      </c>
      <c r="AA316" s="1009">
        <v>0</v>
      </c>
      <c r="AB316" s="1009">
        <v>0</v>
      </c>
      <c r="AC316" s="1009">
        <v>0</v>
      </c>
      <c r="AD316" s="1009">
        <v>0</v>
      </c>
      <c r="AE316" s="1009">
        <v>0</v>
      </c>
      <c r="AF316" s="1009">
        <v>0</v>
      </c>
      <c r="AG316" s="1009">
        <v>0</v>
      </c>
      <c r="AH316" s="1009">
        <v>0</v>
      </c>
    </row>
    <row r="317" spans="1:34" ht="30" customHeight="1">
      <c r="A317" s="2019"/>
      <c r="B317" s="995" t="s">
        <v>803</v>
      </c>
      <c r="C317" s="1009">
        <f t="shared" si="13"/>
        <v>0</v>
      </c>
      <c r="D317" s="1009"/>
      <c r="E317" s="1009"/>
      <c r="F317" s="1009"/>
      <c r="G317" s="1009"/>
      <c r="H317" s="1009"/>
      <c r="I317" s="1009"/>
      <c r="J317" s="1009"/>
      <c r="K317" s="1009"/>
      <c r="L317" s="1009"/>
      <c r="M317" s="1009"/>
      <c r="N317" s="1009"/>
      <c r="O317" s="1009"/>
      <c r="P317" s="1009"/>
      <c r="Q317" s="1009"/>
      <c r="R317" s="1009"/>
      <c r="S317" s="1009"/>
      <c r="T317" s="1009"/>
      <c r="U317" s="1009"/>
      <c r="V317" s="1009"/>
      <c r="W317" s="1009"/>
      <c r="X317" s="1009"/>
      <c r="Y317" s="1009">
        <v>0</v>
      </c>
      <c r="Z317" s="1009">
        <v>0</v>
      </c>
      <c r="AA317" s="1009">
        <v>0</v>
      </c>
      <c r="AB317" s="1009">
        <v>0</v>
      </c>
      <c r="AC317" s="1009">
        <v>0</v>
      </c>
      <c r="AD317" s="1009">
        <v>0</v>
      </c>
      <c r="AE317" s="1009">
        <v>0</v>
      </c>
      <c r="AF317" s="1009">
        <v>0</v>
      </c>
      <c r="AG317" s="1009">
        <v>0</v>
      </c>
      <c r="AH317" s="1009">
        <v>0</v>
      </c>
    </row>
    <row r="318" spans="1:34" ht="30" customHeight="1">
      <c r="A318" s="2019"/>
      <c r="B318" s="1011" t="s">
        <v>804</v>
      </c>
      <c r="C318" s="1009">
        <f t="shared" si="13"/>
        <v>0</v>
      </c>
      <c r="D318" s="1009"/>
      <c r="E318" s="1009"/>
      <c r="F318" s="1009"/>
      <c r="G318" s="1009"/>
      <c r="H318" s="1009"/>
      <c r="I318" s="1009"/>
      <c r="J318" s="1009"/>
      <c r="K318" s="1009"/>
      <c r="L318" s="1009"/>
      <c r="M318" s="1009"/>
      <c r="N318" s="1009"/>
      <c r="O318" s="1009"/>
      <c r="P318" s="1009"/>
      <c r="Q318" s="1009"/>
      <c r="R318" s="1009"/>
      <c r="S318" s="1009"/>
      <c r="T318" s="1009"/>
      <c r="U318" s="1009"/>
      <c r="V318" s="1009"/>
      <c r="W318" s="1009"/>
      <c r="X318" s="1009"/>
      <c r="Y318" s="1009">
        <v>0</v>
      </c>
      <c r="Z318" s="1009">
        <v>0</v>
      </c>
      <c r="AA318" s="1009">
        <v>0</v>
      </c>
      <c r="AB318" s="1009">
        <v>0</v>
      </c>
      <c r="AC318" s="1009">
        <v>0</v>
      </c>
      <c r="AD318" s="1009">
        <v>0</v>
      </c>
      <c r="AE318" s="1009">
        <v>0</v>
      </c>
      <c r="AF318" s="1009">
        <v>0</v>
      </c>
      <c r="AG318" s="1009">
        <v>0</v>
      </c>
      <c r="AH318" s="1009">
        <v>0</v>
      </c>
    </row>
    <row r="319" spans="1:34" ht="30" customHeight="1">
      <c r="A319" s="2019"/>
      <c r="B319" s="1011" t="s">
        <v>805</v>
      </c>
      <c r="C319" s="1009">
        <f t="shared" si="13"/>
        <v>0</v>
      </c>
      <c r="D319" s="1009"/>
      <c r="E319" s="1009"/>
      <c r="F319" s="1009"/>
      <c r="G319" s="1009"/>
      <c r="H319" s="1009"/>
      <c r="I319" s="1009"/>
      <c r="J319" s="1009"/>
      <c r="K319" s="1009"/>
      <c r="L319" s="1009"/>
      <c r="M319" s="1009"/>
      <c r="N319" s="1009"/>
      <c r="O319" s="1009"/>
      <c r="P319" s="1009"/>
      <c r="Q319" s="1009"/>
      <c r="R319" s="1009"/>
      <c r="S319" s="1009"/>
      <c r="T319" s="1009"/>
      <c r="U319" s="1009"/>
      <c r="V319" s="1009"/>
      <c r="W319" s="1009"/>
      <c r="X319" s="1009"/>
      <c r="Y319" s="1009">
        <v>0</v>
      </c>
      <c r="Z319" s="1009">
        <v>0</v>
      </c>
      <c r="AA319" s="1009">
        <v>0</v>
      </c>
      <c r="AB319" s="1009">
        <v>0</v>
      </c>
      <c r="AC319" s="1009">
        <v>0</v>
      </c>
      <c r="AD319" s="1009">
        <v>0</v>
      </c>
      <c r="AE319" s="1009">
        <v>0</v>
      </c>
      <c r="AF319" s="1009">
        <v>0</v>
      </c>
      <c r="AG319" s="1009">
        <v>0</v>
      </c>
      <c r="AH319" s="1009">
        <v>0</v>
      </c>
    </row>
    <row r="320" spans="1:34" s="1708" customFormat="1" ht="30" customHeight="1">
      <c r="A320" s="2019"/>
      <c r="B320" s="1011" t="s">
        <v>1536</v>
      </c>
      <c r="C320" s="1009">
        <f t="shared" si="13"/>
        <v>0</v>
      </c>
      <c r="D320" s="1009">
        <v>0</v>
      </c>
      <c r="E320" s="1009">
        <v>0</v>
      </c>
      <c r="F320" s="1009">
        <v>0</v>
      </c>
      <c r="G320" s="1009">
        <v>0</v>
      </c>
      <c r="H320" s="1009">
        <v>0</v>
      </c>
      <c r="I320" s="1009">
        <v>0</v>
      </c>
      <c r="J320" s="1009">
        <v>0</v>
      </c>
      <c r="K320" s="1009">
        <v>0</v>
      </c>
      <c r="L320" s="1009">
        <v>0</v>
      </c>
      <c r="M320" s="1009">
        <v>0</v>
      </c>
      <c r="N320" s="1009">
        <v>0</v>
      </c>
      <c r="O320" s="1009">
        <v>0</v>
      </c>
      <c r="P320" s="1009">
        <v>0</v>
      </c>
      <c r="Q320" s="1009">
        <v>0</v>
      </c>
      <c r="R320" s="1009">
        <v>0</v>
      </c>
      <c r="S320" s="1009">
        <v>0</v>
      </c>
      <c r="T320" s="1009">
        <v>0</v>
      </c>
      <c r="U320" s="1009">
        <v>0</v>
      </c>
      <c r="V320" s="1009">
        <v>0</v>
      </c>
      <c r="W320" s="1009">
        <v>0</v>
      </c>
      <c r="X320" s="1009">
        <v>0</v>
      </c>
      <c r="Y320" s="1009">
        <v>0</v>
      </c>
      <c r="Z320" s="1009">
        <v>0</v>
      </c>
      <c r="AA320" s="1009">
        <v>0</v>
      </c>
      <c r="AB320" s="1009">
        <v>0</v>
      </c>
      <c r="AC320" s="1009">
        <v>0</v>
      </c>
      <c r="AD320" s="1009">
        <v>0</v>
      </c>
      <c r="AE320" s="1009">
        <v>0</v>
      </c>
      <c r="AF320" s="1009">
        <v>0</v>
      </c>
      <c r="AG320" s="1009">
        <v>0</v>
      </c>
      <c r="AH320" s="1009">
        <v>0</v>
      </c>
    </row>
    <row r="321" spans="1:34" ht="30" customHeight="1">
      <c r="A321" s="2019"/>
      <c r="B321" s="995" t="s">
        <v>807</v>
      </c>
      <c r="C321" s="1009">
        <f t="shared" si="13"/>
        <v>0</v>
      </c>
      <c r="D321" s="1009"/>
      <c r="E321" s="1009"/>
      <c r="F321" s="1009"/>
      <c r="G321" s="1009"/>
      <c r="H321" s="1009"/>
      <c r="I321" s="1009"/>
      <c r="J321" s="1009"/>
      <c r="K321" s="1009"/>
      <c r="L321" s="1009"/>
      <c r="M321" s="1009"/>
      <c r="N321" s="1009"/>
      <c r="O321" s="1009"/>
      <c r="P321" s="1009"/>
      <c r="Q321" s="1009"/>
      <c r="R321" s="1009"/>
      <c r="S321" s="1009"/>
      <c r="T321" s="1009"/>
      <c r="U321" s="1009"/>
      <c r="V321" s="1009"/>
      <c r="W321" s="1009"/>
      <c r="X321" s="1009"/>
      <c r="Y321" s="1009">
        <v>0</v>
      </c>
      <c r="Z321" s="1009">
        <v>0</v>
      </c>
      <c r="AA321" s="1009">
        <v>0</v>
      </c>
      <c r="AB321" s="1009">
        <v>0</v>
      </c>
      <c r="AC321" s="1009">
        <v>0</v>
      </c>
      <c r="AD321" s="1009">
        <v>0</v>
      </c>
      <c r="AE321" s="1009">
        <v>0</v>
      </c>
      <c r="AF321" s="1009">
        <v>0</v>
      </c>
      <c r="AG321" s="1009">
        <v>0</v>
      </c>
      <c r="AH321" s="1009">
        <v>0</v>
      </c>
    </row>
    <row r="322" spans="1:34" ht="30" customHeight="1">
      <c r="A322" s="2019"/>
      <c r="B322" s="991" t="s">
        <v>808</v>
      </c>
      <c r="C322" s="1009">
        <f t="shared" si="13"/>
        <v>0</v>
      </c>
      <c r="D322" s="1009"/>
      <c r="E322" s="1009"/>
      <c r="F322" s="1009"/>
      <c r="G322" s="1009"/>
      <c r="H322" s="1009"/>
      <c r="I322" s="1009"/>
      <c r="J322" s="1009"/>
      <c r="K322" s="1009"/>
      <c r="L322" s="1009"/>
      <c r="M322" s="1009"/>
      <c r="N322" s="1009"/>
      <c r="O322" s="1009"/>
      <c r="P322" s="1009"/>
      <c r="Q322" s="1009"/>
      <c r="R322" s="1009"/>
      <c r="S322" s="1009"/>
      <c r="T322" s="1009"/>
      <c r="U322" s="1009"/>
      <c r="V322" s="1009"/>
      <c r="W322" s="1009"/>
      <c r="X322" s="1009"/>
      <c r="Y322" s="1009">
        <v>0</v>
      </c>
      <c r="Z322" s="1009">
        <v>0</v>
      </c>
      <c r="AA322" s="1009">
        <v>0</v>
      </c>
      <c r="AB322" s="1009">
        <v>0</v>
      </c>
      <c r="AC322" s="1009">
        <v>0</v>
      </c>
      <c r="AD322" s="1009">
        <v>0</v>
      </c>
      <c r="AE322" s="1009">
        <v>0</v>
      </c>
      <c r="AF322" s="1009">
        <v>0</v>
      </c>
      <c r="AG322" s="1009">
        <v>0</v>
      </c>
      <c r="AH322" s="1009">
        <v>0</v>
      </c>
    </row>
    <row r="323" spans="1:34" s="1708" customFormat="1" ht="30" customHeight="1">
      <c r="A323" s="2019"/>
      <c r="B323" s="1011" t="s">
        <v>1539</v>
      </c>
      <c r="C323" s="1009">
        <f>SUM(D323:AH323)</f>
        <v>0</v>
      </c>
      <c r="D323" s="1009">
        <v>0</v>
      </c>
      <c r="E323" s="1009">
        <v>0</v>
      </c>
      <c r="F323" s="1009">
        <v>0</v>
      </c>
      <c r="G323" s="1009">
        <v>0</v>
      </c>
      <c r="H323" s="1009">
        <v>0</v>
      </c>
      <c r="I323" s="1009">
        <v>0</v>
      </c>
      <c r="J323" s="1009">
        <v>0</v>
      </c>
      <c r="K323" s="1009">
        <v>0</v>
      </c>
      <c r="L323" s="1009">
        <v>0</v>
      </c>
      <c r="M323" s="1009">
        <v>0</v>
      </c>
      <c r="N323" s="1009">
        <v>0</v>
      </c>
      <c r="O323" s="1009">
        <v>0</v>
      </c>
      <c r="P323" s="1009">
        <v>0</v>
      </c>
      <c r="Q323" s="1009">
        <v>0</v>
      </c>
      <c r="R323" s="1009">
        <v>0</v>
      </c>
      <c r="S323" s="1009">
        <v>0</v>
      </c>
      <c r="T323" s="1009">
        <v>0</v>
      </c>
      <c r="U323" s="1009">
        <v>0</v>
      </c>
      <c r="V323" s="1009">
        <v>0</v>
      </c>
      <c r="W323" s="1009">
        <v>0</v>
      </c>
      <c r="X323" s="1009">
        <v>0</v>
      </c>
      <c r="Y323" s="1009">
        <v>0</v>
      </c>
      <c r="Z323" s="1009">
        <v>0</v>
      </c>
      <c r="AA323" s="1009">
        <v>0</v>
      </c>
      <c r="AB323" s="1009">
        <v>0</v>
      </c>
      <c r="AC323" s="1009">
        <v>0</v>
      </c>
      <c r="AD323" s="1009">
        <v>0</v>
      </c>
      <c r="AE323" s="1009">
        <v>0</v>
      </c>
      <c r="AF323" s="1009">
        <v>0</v>
      </c>
      <c r="AG323" s="1009">
        <v>0</v>
      </c>
      <c r="AH323" s="1009">
        <v>0</v>
      </c>
    </row>
    <row r="324" spans="1:34" ht="30" customHeight="1">
      <c r="A324" s="2019"/>
      <c r="B324" s="1011" t="s">
        <v>822</v>
      </c>
      <c r="C324" s="1009">
        <f t="shared" si="13"/>
        <v>0</v>
      </c>
      <c r="D324" s="1009"/>
      <c r="E324" s="1009"/>
      <c r="F324" s="1009"/>
      <c r="G324" s="1009"/>
      <c r="H324" s="1009"/>
      <c r="I324" s="1009"/>
      <c r="J324" s="1009"/>
      <c r="K324" s="1009"/>
      <c r="L324" s="1009"/>
      <c r="M324" s="1009"/>
      <c r="N324" s="1009"/>
      <c r="O324" s="1009"/>
      <c r="P324" s="1009"/>
      <c r="Q324" s="1009"/>
      <c r="R324" s="1009"/>
      <c r="S324" s="1009"/>
      <c r="T324" s="1009"/>
      <c r="U324" s="1009"/>
      <c r="V324" s="1009"/>
      <c r="W324" s="1009"/>
      <c r="X324" s="1009"/>
      <c r="Y324" s="1009">
        <v>0</v>
      </c>
      <c r="Z324" s="1009">
        <v>0</v>
      </c>
      <c r="AA324" s="1009">
        <v>0</v>
      </c>
      <c r="AB324" s="1009">
        <v>0</v>
      </c>
      <c r="AC324" s="1009">
        <v>0</v>
      </c>
      <c r="AD324" s="1009">
        <v>0</v>
      </c>
      <c r="AE324" s="1009">
        <v>0</v>
      </c>
      <c r="AF324" s="1009">
        <v>0</v>
      </c>
      <c r="AG324" s="1009">
        <v>0</v>
      </c>
      <c r="AH324" s="1009">
        <v>0</v>
      </c>
    </row>
    <row r="325" spans="1:34" ht="19.5" customHeight="1">
      <c r="A325" s="2019"/>
      <c r="B325" s="1249" t="s">
        <v>952</v>
      </c>
      <c r="C325" s="1009">
        <f t="shared" si="13"/>
        <v>0</v>
      </c>
      <c r="D325" s="1009"/>
      <c r="E325" s="1009"/>
      <c r="F325" s="1009"/>
      <c r="G325" s="1009"/>
      <c r="H325" s="1009"/>
      <c r="I325" s="1009"/>
      <c r="J325" s="1009"/>
      <c r="K325" s="1009"/>
      <c r="L325" s="1009"/>
      <c r="M325" s="1009"/>
      <c r="N325" s="1009"/>
      <c r="O325" s="1009"/>
      <c r="P325" s="1009"/>
      <c r="Q325" s="1009"/>
      <c r="R325" s="1009"/>
      <c r="S325" s="1009"/>
      <c r="T325" s="1009"/>
      <c r="U325" s="1009"/>
      <c r="V325" s="1009"/>
      <c r="W325" s="1009"/>
      <c r="X325" s="1009"/>
      <c r="Y325" s="1009">
        <v>0</v>
      </c>
      <c r="Z325" s="1009">
        <v>0</v>
      </c>
      <c r="AA325" s="1009">
        <v>0</v>
      </c>
      <c r="AB325" s="1009">
        <v>0</v>
      </c>
      <c r="AC325" s="1009">
        <v>0</v>
      </c>
      <c r="AD325" s="1009">
        <v>0</v>
      </c>
      <c r="AE325" s="1009">
        <v>0</v>
      </c>
      <c r="AF325" s="1009">
        <v>0</v>
      </c>
      <c r="AG325" s="1009">
        <v>0</v>
      </c>
      <c r="AH325" s="1009">
        <v>0</v>
      </c>
    </row>
    <row r="326" spans="1:34" ht="19.5" customHeight="1">
      <c r="A326" s="2391" t="s">
        <v>817</v>
      </c>
      <c r="B326" s="1007" t="s">
        <v>41</v>
      </c>
      <c r="C326" s="1370">
        <f>SUM(C327:C348)</f>
        <v>6585.1399999999994</v>
      </c>
      <c r="D326" s="1007">
        <f>SUM('대덕 배수관'!D327:'대덕 배수관'!D348)</f>
        <v>2904.16</v>
      </c>
      <c r="E326" s="1007">
        <f>SUM('대덕 배수관'!E327:'대덕 배수관'!E348)</f>
        <v>0</v>
      </c>
      <c r="F326" s="1007">
        <f>SUM('대덕 배수관'!F327:'대덕 배수관'!F348)</f>
        <v>0</v>
      </c>
      <c r="G326" s="1007">
        <f>SUM('대덕 배수관'!G327:'대덕 배수관'!G348)</f>
        <v>2543.1799999999998</v>
      </c>
      <c r="H326" s="1007">
        <f>SUM('대덕 배수관'!H327:'대덕 배수관'!H348)</f>
        <v>0</v>
      </c>
      <c r="I326" s="1007">
        <f>SUM('대덕 배수관'!I327:'대덕 배수관'!I348)</f>
        <v>0</v>
      </c>
      <c r="J326" s="1007">
        <f>SUM('대덕 배수관'!J327:'대덕 배수관'!J348)</f>
        <v>148.06</v>
      </c>
      <c r="K326" s="1007">
        <f>SUM('대덕 배수관'!K327:'대덕 배수관'!K348)</f>
        <v>578.49000000000012</v>
      </c>
      <c r="L326" s="1007">
        <f>SUM('대덕 배수관'!L327:'대덕 배수관'!L348)</f>
        <v>0</v>
      </c>
      <c r="M326" s="1007">
        <f>SUM('대덕 배수관'!M327:'대덕 배수관'!M348)</f>
        <v>0</v>
      </c>
      <c r="N326" s="1007">
        <f>SUM('대덕 배수관'!N327:'대덕 배수관'!N348)</f>
        <v>0.2</v>
      </c>
      <c r="O326" s="1007">
        <f>SUM('대덕 배수관'!O327:'대덕 배수관'!O348)</f>
        <v>121.99</v>
      </c>
      <c r="P326" s="1007">
        <f>SUM('대덕 배수관'!P327:'대덕 배수관'!P348)</f>
        <v>0</v>
      </c>
      <c r="Q326" s="1007">
        <f>SUM('대덕 배수관'!Q327:'대덕 배수관'!Q348)</f>
        <v>0</v>
      </c>
      <c r="R326" s="1007">
        <f>SUM('대덕 배수관'!R327:'대덕 배수관'!R348)</f>
        <v>0</v>
      </c>
      <c r="S326" s="1007">
        <f>SUM('대덕 배수관'!S327:'대덕 배수관'!S348)</f>
        <v>0</v>
      </c>
      <c r="T326" s="1007">
        <f>SUM('대덕 배수관'!T327:'대덕 배수관'!T348)</f>
        <v>0</v>
      </c>
      <c r="U326" s="1007">
        <f>SUM('대덕 배수관'!U327:'대덕 배수관'!U348)</f>
        <v>0</v>
      </c>
      <c r="V326" s="1007">
        <f>SUM('대덕 배수관'!V327:'대덕 배수관'!V348)</f>
        <v>0</v>
      </c>
      <c r="W326" s="1007">
        <f>SUM('대덕 배수관'!W327:'대덕 배수관'!W348)</f>
        <v>0</v>
      </c>
      <c r="X326" s="1007">
        <f>SUM('대덕 배수관'!X327:'대덕 배수관'!X348)</f>
        <v>289.06</v>
      </c>
      <c r="Y326" s="1007">
        <f>SUM('대덕 배수관'!Y327:'대덕 배수관'!Y348)</f>
        <v>0</v>
      </c>
      <c r="Z326" s="1007">
        <f>SUM('대덕 배수관'!Z327:'대덕 배수관'!Z348)</f>
        <v>0</v>
      </c>
      <c r="AA326" s="1007">
        <f>SUM('대덕 배수관'!AA327:'대덕 배수관'!AA348)</f>
        <v>0</v>
      </c>
      <c r="AB326" s="1007">
        <f>SUM('대덕 배수관'!AB327:'대덕 배수관'!AB348)</f>
        <v>0</v>
      </c>
      <c r="AC326" s="1007">
        <f>SUM('대덕 배수관'!AC327:'대덕 배수관'!AC348)</f>
        <v>0</v>
      </c>
      <c r="AD326" s="1007">
        <f>SUM('대덕 배수관'!AD327:'대덕 배수관'!AD348)</f>
        <v>0</v>
      </c>
      <c r="AE326" s="1007">
        <f>SUM('대덕 배수관'!AE327:'대덕 배수관'!AE348)</f>
        <v>0</v>
      </c>
      <c r="AF326" s="1007">
        <f>SUM('대덕 배수관'!AF327:'대덕 배수관'!AF348)</f>
        <v>0</v>
      </c>
      <c r="AG326" s="1007">
        <f>SUM('대덕 배수관'!AG327:'대덕 배수관'!AG348)</f>
        <v>0</v>
      </c>
      <c r="AH326" s="1007">
        <f>SUM('대덕 배수관'!AH327:'대덕 배수관'!AH348)</f>
        <v>0</v>
      </c>
    </row>
    <row r="327" spans="1:34" ht="19.5" customHeight="1">
      <c r="A327" s="2391" t="s">
        <v>817</v>
      </c>
      <c r="B327" s="989" t="s">
        <v>951</v>
      </c>
      <c r="C327" s="1009">
        <f t="shared" si="13"/>
        <v>0</v>
      </c>
      <c r="D327" s="1009"/>
      <c r="E327" s="1371"/>
      <c r="F327" s="1371"/>
      <c r="G327" s="1371"/>
      <c r="H327" s="1371"/>
      <c r="I327" s="1371"/>
      <c r="J327" s="1371"/>
      <c r="K327" s="1371"/>
      <c r="L327" s="1371"/>
      <c r="M327" s="1371"/>
      <c r="N327" s="1371"/>
      <c r="O327" s="1371"/>
      <c r="P327" s="1371"/>
      <c r="Q327" s="1371"/>
      <c r="R327" s="1371"/>
      <c r="S327" s="1371"/>
      <c r="T327" s="1371"/>
      <c r="U327" s="1371"/>
      <c r="V327" s="1371"/>
      <c r="W327" s="1371"/>
      <c r="X327" s="1371"/>
      <c r="Y327" s="1009">
        <v>0</v>
      </c>
      <c r="Z327" s="1009">
        <v>0</v>
      </c>
      <c r="AA327" s="1009">
        <v>0</v>
      </c>
      <c r="AB327" s="1009">
        <v>0</v>
      </c>
      <c r="AC327" s="1009">
        <v>0</v>
      </c>
      <c r="AD327" s="1009">
        <v>0</v>
      </c>
      <c r="AE327" s="1009">
        <v>0</v>
      </c>
      <c r="AF327" s="1009">
        <v>0</v>
      </c>
      <c r="AG327" s="1009">
        <v>0</v>
      </c>
      <c r="AH327" s="1009">
        <v>0</v>
      </c>
    </row>
    <row r="328" spans="1:34" ht="30" customHeight="1">
      <c r="A328" s="2021"/>
      <c r="B328" s="989" t="s">
        <v>796</v>
      </c>
      <c r="C328" s="1009">
        <f t="shared" si="13"/>
        <v>0</v>
      </c>
      <c r="D328" s="1009"/>
      <c r="E328" s="1009"/>
      <c r="F328" s="1009"/>
      <c r="G328" s="1009"/>
      <c r="H328" s="1009"/>
      <c r="I328" s="1009"/>
      <c r="J328" s="1009"/>
      <c r="K328" s="1009"/>
      <c r="L328" s="1009"/>
      <c r="M328" s="1009"/>
      <c r="N328" s="1009"/>
      <c r="O328" s="1009"/>
      <c r="P328" s="1009"/>
      <c r="Q328" s="1009"/>
      <c r="R328" s="1009"/>
      <c r="S328" s="1009"/>
      <c r="T328" s="1009"/>
      <c r="U328" s="1009"/>
      <c r="V328" s="1009"/>
      <c r="W328" s="1009"/>
      <c r="X328" s="1009"/>
      <c r="Y328" s="1009">
        <v>0</v>
      </c>
      <c r="Z328" s="1009">
        <v>0</v>
      </c>
      <c r="AA328" s="1009">
        <v>0</v>
      </c>
      <c r="AB328" s="1009">
        <v>0</v>
      </c>
      <c r="AC328" s="1009">
        <v>0</v>
      </c>
      <c r="AD328" s="1009">
        <v>0</v>
      </c>
      <c r="AE328" s="1009">
        <v>0</v>
      </c>
      <c r="AF328" s="1009">
        <v>0</v>
      </c>
      <c r="AG328" s="1009">
        <v>0</v>
      </c>
      <c r="AH328" s="1009">
        <v>0</v>
      </c>
    </row>
    <row r="329" spans="1:34" ht="30" customHeight="1">
      <c r="A329" s="2021"/>
      <c r="B329" s="989" t="s">
        <v>797</v>
      </c>
      <c r="C329" s="1009">
        <f t="shared" si="13"/>
        <v>0</v>
      </c>
      <c r="D329" s="1009"/>
      <c r="E329" s="1009"/>
      <c r="F329" s="1009"/>
      <c r="G329" s="1009"/>
      <c r="H329" s="1009"/>
      <c r="I329" s="1009"/>
      <c r="J329" s="1009"/>
      <c r="K329" s="1009"/>
      <c r="L329" s="1009"/>
      <c r="M329" s="1009"/>
      <c r="N329" s="1009"/>
      <c r="O329" s="1009"/>
      <c r="P329" s="1009"/>
      <c r="Q329" s="1009"/>
      <c r="R329" s="1009"/>
      <c r="S329" s="1009"/>
      <c r="T329" s="1009"/>
      <c r="U329" s="1009"/>
      <c r="V329" s="1009"/>
      <c r="W329" s="1009"/>
      <c r="X329" s="1009"/>
      <c r="Y329" s="1009">
        <v>0</v>
      </c>
      <c r="Z329" s="1009">
        <v>0</v>
      </c>
      <c r="AA329" s="1009">
        <v>0</v>
      </c>
      <c r="AB329" s="1009">
        <v>0</v>
      </c>
      <c r="AC329" s="1009">
        <v>0</v>
      </c>
      <c r="AD329" s="1009">
        <v>0</v>
      </c>
      <c r="AE329" s="1009">
        <v>0</v>
      </c>
      <c r="AF329" s="1009">
        <v>0</v>
      </c>
      <c r="AG329" s="1009">
        <v>0</v>
      </c>
      <c r="AH329" s="1009">
        <v>0</v>
      </c>
    </row>
    <row r="330" spans="1:34" ht="30" customHeight="1">
      <c r="A330" s="2021"/>
      <c r="B330" s="989" t="s">
        <v>798</v>
      </c>
      <c r="C330" s="1009">
        <f t="shared" si="13"/>
        <v>0</v>
      </c>
      <c r="D330" s="1009"/>
      <c r="E330" s="1009"/>
      <c r="F330" s="1009"/>
      <c r="G330" s="1009"/>
      <c r="H330" s="1009"/>
      <c r="I330" s="1009"/>
      <c r="J330" s="1009"/>
      <c r="K330" s="1009"/>
      <c r="L330" s="1009"/>
      <c r="M330" s="1009"/>
      <c r="N330" s="1009"/>
      <c r="O330" s="1009"/>
      <c r="P330" s="1009"/>
      <c r="Q330" s="1009"/>
      <c r="R330" s="1009"/>
      <c r="S330" s="1009"/>
      <c r="T330" s="1009"/>
      <c r="U330" s="1009"/>
      <c r="V330" s="1009"/>
      <c r="W330" s="1009"/>
      <c r="X330" s="1009"/>
      <c r="Y330" s="1009">
        <v>0</v>
      </c>
      <c r="Z330" s="1009">
        <v>0</v>
      </c>
      <c r="AA330" s="1009">
        <v>0</v>
      </c>
      <c r="AB330" s="1009">
        <v>0</v>
      </c>
      <c r="AC330" s="1009">
        <v>0</v>
      </c>
      <c r="AD330" s="1009">
        <v>0</v>
      </c>
      <c r="AE330" s="1009">
        <v>0</v>
      </c>
      <c r="AF330" s="1009">
        <v>0</v>
      </c>
      <c r="AG330" s="1009">
        <v>0</v>
      </c>
      <c r="AH330" s="1009">
        <v>0</v>
      </c>
    </row>
    <row r="331" spans="1:34" ht="30" customHeight="1">
      <c r="A331" s="2021"/>
      <c r="B331" s="989" t="s">
        <v>780</v>
      </c>
      <c r="C331" s="1009">
        <f t="shared" si="13"/>
        <v>2915.16</v>
      </c>
      <c r="D331" s="1009"/>
      <c r="E331" s="1372"/>
      <c r="F331" s="1372"/>
      <c r="G331" s="1372">
        <v>2478.04</v>
      </c>
      <c r="H331" s="1372"/>
      <c r="I331" s="1372"/>
      <c r="J331" s="1372">
        <v>148.06</v>
      </c>
      <c r="K331" s="1372"/>
      <c r="L331" s="1372"/>
      <c r="M331" s="1372"/>
      <c r="N331" s="1372"/>
      <c r="O331" s="1372"/>
      <c r="P331" s="1372"/>
      <c r="Q331" s="1372"/>
      <c r="R331" s="1372"/>
      <c r="S331" s="1372"/>
      <c r="T331" s="1372"/>
      <c r="U331" s="1372"/>
      <c r="V331" s="1372"/>
      <c r="W331" s="1372"/>
      <c r="X331" s="1372">
        <v>289.06</v>
      </c>
      <c r="Y331" s="1009">
        <v>0</v>
      </c>
      <c r="Z331" s="1009">
        <v>0</v>
      </c>
      <c r="AA331" s="1009">
        <v>0</v>
      </c>
      <c r="AB331" s="1009">
        <v>0</v>
      </c>
      <c r="AC331" s="1009">
        <v>0</v>
      </c>
      <c r="AD331" s="1009">
        <v>0</v>
      </c>
      <c r="AE331" s="1009">
        <v>0</v>
      </c>
      <c r="AF331" s="1009">
        <v>0</v>
      </c>
      <c r="AG331" s="1009">
        <v>0</v>
      </c>
      <c r="AH331" s="1009">
        <v>0</v>
      </c>
    </row>
    <row r="332" spans="1:34" ht="30" customHeight="1">
      <c r="A332" s="2021"/>
      <c r="B332" s="991" t="s">
        <v>781</v>
      </c>
      <c r="C332" s="1009">
        <f t="shared" si="13"/>
        <v>2362.39</v>
      </c>
      <c r="D332" s="1009">
        <v>1596.57</v>
      </c>
      <c r="E332" s="1372"/>
      <c r="F332" s="1372"/>
      <c r="G332" s="1372">
        <v>65.14</v>
      </c>
      <c r="H332" s="1372"/>
      <c r="I332" s="1372"/>
      <c r="J332" s="1372"/>
      <c r="K332" s="1372">
        <v>578.49000000000012</v>
      </c>
      <c r="L332" s="1372"/>
      <c r="M332" s="1372"/>
      <c r="N332" s="1372">
        <v>0.2</v>
      </c>
      <c r="O332" s="1372">
        <v>121.99</v>
      </c>
      <c r="P332" s="1372"/>
      <c r="Q332" s="1372"/>
      <c r="R332" s="1372"/>
      <c r="S332" s="1372"/>
      <c r="T332" s="1372"/>
      <c r="U332" s="1372"/>
      <c r="V332" s="1372"/>
      <c r="W332" s="1372"/>
      <c r="X332" s="1372"/>
      <c r="Y332" s="1372"/>
      <c r="Z332" s="1009">
        <v>0</v>
      </c>
      <c r="AA332" s="1009">
        <v>0</v>
      </c>
      <c r="AB332" s="1009">
        <v>0</v>
      </c>
      <c r="AC332" s="1009">
        <v>0</v>
      </c>
      <c r="AD332" s="1009">
        <v>0</v>
      </c>
      <c r="AE332" s="1009">
        <v>0</v>
      </c>
      <c r="AF332" s="1009">
        <v>0</v>
      </c>
      <c r="AG332" s="1009">
        <v>0</v>
      </c>
      <c r="AH332" s="1009">
        <v>0</v>
      </c>
    </row>
    <row r="333" spans="1:34" ht="30" customHeight="1">
      <c r="A333" s="2021"/>
      <c r="B333" s="991" t="s">
        <v>786</v>
      </c>
      <c r="C333" s="1009">
        <f t="shared" si="13"/>
        <v>1307.5899999999999</v>
      </c>
      <c r="D333" s="1009">
        <v>1307.5899999999999</v>
      </c>
      <c r="E333" s="1009"/>
      <c r="F333" s="1009"/>
      <c r="G333" s="1009"/>
      <c r="H333" s="1009"/>
      <c r="I333" s="1009"/>
      <c r="J333" s="1009"/>
      <c r="K333" s="1009"/>
      <c r="L333" s="1009"/>
      <c r="M333" s="1009"/>
      <c r="N333" s="1009"/>
      <c r="O333" s="1009"/>
      <c r="P333" s="1009"/>
      <c r="Q333" s="1009"/>
      <c r="R333" s="1009"/>
      <c r="S333" s="1009"/>
      <c r="T333" s="1009"/>
      <c r="U333" s="1009"/>
      <c r="V333" s="1009"/>
      <c r="W333" s="1009"/>
      <c r="X333" s="1009"/>
      <c r="Y333" s="1009">
        <v>0</v>
      </c>
      <c r="Z333" s="1009">
        <v>0</v>
      </c>
      <c r="AA333" s="1009">
        <v>0</v>
      </c>
      <c r="AB333" s="1009">
        <v>0</v>
      </c>
      <c r="AC333" s="1009">
        <v>0</v>
      </c>
      <c r="AD333" s="1009">
        <v>0</v>
      </c>
      <c r="AE333" s="1009">
        <v>0</v>
      </c>
      <c r="AF333" s="1009">
        <v>0</v>
      </c>
      <c r="AG333" s="1009">
        <v>0</v>
      </c>
      <c r="AH333" s="1009">
        <v>0</v>
      </c>
    </row>
    <row r="334" spans="1:34" ht="30" customHeight="1">
      <c r="A334" s="2021"/>
      <c r="B334" s="991" t="s">
        <v>799</v>
      </c>
      <c r="C334" s="1009">
        <f t="shared" si="13"/>
        <v>0</v>
      </c>
      <c r="D334" s="1009"/>
      <c r="E334" s="1009"/>
      <c r="F334" s="1009"/>
      <c r="G334" s="1009"/>
      <c r="H334" s="1009"/>
      <c r="I334" s="1009"/>
      <c r="J334" s="1009"/>
      <c r="K334" s="1009"/>
      <c r="L334" s="1009"/>
      <c r="M334" s="1009"/>
      <c r="N334" s="1009"/>
      <c r="O334" s="1009"/>
      <c r="P334" s="1009"/>
      <c r="Q334" s="1009"/>
      <c r="R334" s="1009"/>
      <c r="S334" s="1009"/>
      <c r="T334" s="1009"/>
      <c r="U334" s="1009"/>
      <c r="V334" s="1009"/>
      <c r="W334" s="1009"/>
      <c r="X334" s="1009"/>
      <c r="Y334" s="1009">
        <v>0</v>
      </c>
      <c r="Z334" s="1009">
        <v>0</v>
      </c>
      <c r="AA334" s="1009">
        <v>0</v>
      </c>
      <c r="AB334" s="1009">
        <v>0</v>
      </c>
      <c r="AC334" s="1009">
        <v>0</v>
      </c>
      <c r="AD334" s="1009">
        <v>0</v>
      </c>
      <c r="AE334" s="1009">
        <v>0</v>
      </c>
      <c r="AF334" s="1009">
        <v>0</v>
      </c>
      <c r="AG334" s="1009">
        <v>0</v>
      </c>
      <c r="AH334" s="1009">
        <v>0</v>
      </c>
    </row>
    <row r="335" spans="1:34" ht="30" customHeight="1">
      <c r="A335" s="2021"/>
      <c r="B335" s="991" t="s">
        <v>787</v>
      </c>
      <c r="C335" s="1009">
        <f t="shared" si="13"/>
        <v>0</v>
      </c>
      <c r="D335" s="1009"/>
      <c r="E335" s="1009"/>
      <c r="F335" s="1009"/>
      <c r="G335" s="1009"/>
      <c r="H335" s="1009"/>
      <c r="I335" s="1009"/>
      <c r="J335" s="1009"/>
      <c r="K335" s="1009"/>
      <c r="L335" s="1009"/>
      <c r="M335" s="1009"/>
      <c r="N335" s="1009"/>
      <c r="O335" s="1009"/>
      <c r="P335" s="1009"/>
      <c r="Q335" s="1009"/>
      <c r="R335" s="1009"/>
      <c r="S335" s="1009"/>
      <c r="T335" s="1009"/>
      <c r="U335" s="1009"/>
      <c r="V335" s="1009"/>
      <c r="W335" s="1009"/>
      <c r="X335" s="1009"/>
      <c r="Y335" s="1009">
        <v>0</v>
      </c>
      <c r="Z335" s="1009">
        <v>0</v>
      </c>
      <c r="AA335" s="1009">
        <v>0</v>
      </c>
      <c r="AB335" s="1009">
        <v>0</v>
      </c>
      <c r="AC335" s="1009">
        <v>0</v>
      </c>
      <c r="AD335" s="1009">
        <v>0</v>
      </c>
      <c r="AE335" s="1009">
        <v>0</v>
      </c>
      <c r="AF335" s="1009">
        <v>0</v>
      </c>
      <c r="AG335" s="1009">
        <v>0</v>
      </c>
      <c r="AH335" s="1009">
        <v>0</v>
      </c>
    </row>
    <row r="336" spans="1:34" ht="30" customHeight="1">
      <c r="A336" s="2021"/>
      <c r="B336" s="991" t="s">
        <v>820</v>
      </c>
      <c r="C336" s="1009">
        <f t="shared" si="13"/>
        <v>0</v>
      </c>
      <c r="D336" s="1009"/>
      <c r="E336" s="1009"/>
      <c r="F336" s="1009"/>
      <c r="G336" s="1009"/>
      <c r="H336" s="1009"/>
      <c r="I336" s="1009"/>
      <c r="J336" s="1009"/>
      <c r="K336" s="1009"/>
      <c r="L336" s="1009"/>
      <c r="M336" s="1009"/>
      <c r="N336" s="1009"/>
      <c r="O336" s="1009"/>
      <c r="P336" s="1009"/>
      <c r="Q336" s="1009"/>
      <c r="R336" s="1009"/>
      <c r="S336" s="1009"/>
      <c r="T336" s="1009"/>
      <c r="U336" s="1009"/>
      <c r="V336" s="1009"/>
      <c r="W336" s="1009"/>
      <c r="X336" s="1009"/>
      <c r="Y336" s="1009">
        <v>0</v>
      </c>
      <c r="Z336" s="1009">
        <v>0</v>
      </c>
      <c r="AA336" s="1009">
        <v>0</v>
      </c>
      <c r="AB336" s="1009">
        <v>0</v>
      </c>
      <c r="AC336" s="1009">
        <v>0</v>
      </c>
      <c r="AD336" s="1009">
        <v>0</v>
      </c>
      <c r="AE336" s="1009">
        <v>0</v>
      </c>
      <c r="AF336" s="1009">
        <v>0</v>
      </c>
      <c r="AG336" s="1009">
        <v>0</v>
      </c>
      <c r="AH336" s="1009">
        <v>0</v>
      </c>
    </row>
    <row r="337" spans="1:34" s="1710" customFormat="1" ht="30" customHeight="1">
      <c r="A337" s="2021"/>
      <c r="B337" s="991" t="s">
        <v>1534</v>
      </c>
      <c r="C337" s="1009">
        <f>SUM(D337:AH337)</f>
        <v>0</v>
      </c>
      <c r="D337" s="1009">
        <v>0</v>
      </c>
      <c r="E337" s="1009">
        <v>0</v>
      </c>
      <c r="F337" s="1009">
        <v>0</v>
      </c>
      <c r="G337" s="1009">
        <v>0</v>
      </c>
      <c r="H337" s="1009">
        <v>0</v>
      </c>
      <c r="I337" s="1009">
        <v>0</v>
      </c>
      <c r="J337" s="1009">
        <v>0</v>
      </c>
      <c r="K337" s="1009">
        <v>0</v>
      </c>
      <c r="L337" s="1009">
        <v>0</v>
      </c>
      <c r="M337" s="1009">
        <v>0</v>
      </c>
      <c r="N337" s="1009">
        <v>0</v>
      </c>
      <c r="O337" s="1009">
        <v>0</v>
      </c>
      <c r="P337" s="1009">
        <v>0</v>
      </c>
      <c r="Q337" s="1009">
        <v>0</v>
      </c>
      <c r="R337" s="1009">
        <v>0</v>
      </c>
      <c r="S337" s="1009">
        <v>0</v>
      </c>
      <c r="T337" s="1009">
        <v>0</v>
      </c>
      <c r="U337" s="1009">
        <v>0</v>
      </c>
      <c r="V337" s="1009">
        <v>0</v>
      </c>
      <c r="W337" s="1009">
        <v>0</v>
      </c>
      <c r="X337" s="1009">
        <v>0</v>
      </c>
      <c r="Y337" s="1009">
        <v>0</v>
      </c>
      <c r="Z337" s="1009">
        <v>0</v>
      </c>
      <c r="AA337" s="1009">
        <v>0</v>
      </c>
      <c r="AB337" s="1009">
        <v>0</v>
      </c>
      <c r="AC337" s="1009">
        <v>0</v>
      </c>
      <c r="AD337" s="1009">
        <v>0</v>
      </c>
      <c r="AE337" s="1009">
        <v>0</v>
      </c>
      <c r="AF337" s="1009">
        <v>0</v>
      </c>
      <c r="AG337" s="1009">
        <v>0</v>
      </c>
      <c r="AH337" s="1009">
        <v>0</v>
      </c>
    </row>
    <row r="338" spans="1:34" s="1710" customFormat="1" ht="30" customHeight="1">
      <c r="A338" s="2021"/>
      <c r="B338" s="989" t="s">
        <v>1535</v>
      </c>
      <c r="C338" s="1009">
        <f>SUM(D338:AH338)</f>
        <v>0</v>
      </c>
      <c r="D338" s="1009">
        <v>0</v>
      </c>
      <c r="E338" s="1009">
        <v>0</v>
      </c>
      <c r="F338" s="1009">
        <v>0</v>
      </c>
      <c r="G338" s="1009">
        <v>0</v>
      </c>
      <c r="H338" s="1009">
        <v>0</v>
      </c>
      <c r="I338" s="1009">
        <v>0</v>
      </c>
      <c r="J338" s="1009">
        <v>0</v>
      </c>
      <c r="K338" s="1009">
        <v>0</v>
      </c>
      <c r="L338" s="1009">
        <v>0</v>
      </c>
      <c r="M338" s="1009">
        <v>0</v>
      </c>
      <c r="N338" s="1009">
        <v>0</v>
      </c>
      <c r="O338" s="1009">
        <v>0</v>
      </c>
      <c r="P338" s="1009">
        <v>0</v>
      </c>
      <c r="Q338" s="1009">
        <v>0</v>
      </c>
      <c r="R338" s="1009">
        <v>0</v>
      </c>
      <c r="S338" s="1009">
        <v>0</v>
      </c>
      <c r="T338" s="1009">
        <v>0</v>
      </c>
      <c r="U338" s="1009">
        <v>0</v>
      </c>
      <c r="V338" s="1009">
        <v>0</v>
      </c>
      <c r="W338" s="1009">
        <v>0</v>
      </c>
      <c r="X338" s="1009">
        <v>0</v>
      </c>
      <c r="Y338" s="1009">
        <v>0</v>
      </c>
      <c r="Z338" s="1009">
        <v>0</v>
      </c>
      <c r="AA338" s="1009">
        <v>0</v>
      </c>
      <c r="AB338" s="1009">
        <v>0</v>
      </c>
      <c r="AC338" s="1009">
        <v>0</v>
      </c>
      <c r="AD338" s="1009">
        <v>0</v>
      </c>
      <c r="AE338" s="1009">
        <v>0</v>
      </c>
      <c r="AF338" s="1009">
        <v>0</v>
      </c>
      <c r="AG338" s="1009">
        <v>0</v>
      </c>
      <c r="AH338" s="1009">
        <v>0</v>
      </c>
    </row>
    <row r="339" spans="1:34" ht="30" customHeight="1">
      <c r="A339" s="2021"/>
      <c r="B339" s="995" t="s">
        <v>802</v>
      </c>
      <c r="C339" s="1009">
        <f t="shared" ref="C339:C416" si="15">SUM(D339:AH339)</f>
        <v>0</v>
      </c>
      <c r="D339" s="1009"/>
      <c r="E339" s="1009"/>
      <c r="F339" s="1009"/>
      <c r="G339" s="1009"/>
      <c r="H339" s="1009"/>
      <c r="I339" s="1009"/>
      <c r="J339" s="1009"/>
      <c r="K339" s="1009"/>
      <c r="L339" s="1009"/>
      <c r="M339" s="1009"/>
      <c r="N339" s="1009"/>
      <c r="O339" s="1009"/>
      <c r="P339" s="1009"/>
      <c r="Q339" s="1009"/>
      <c r="R339" s="1009"/>
      <c r="S339" s="1009"/>
      <c r="T339" s="1009"/>
      <c r="U339" s="1009"/>
      <c r="V339" s="1009"/>
      <c r="W339" s="1009"/>
      <c r="X339" s="1009"/>
      <c r="Y339" s="1009">
        <v>0</v>
      </c>
      <c r="Z339" s="1009">
        <v>0</v>
      </c>
      <c r="AA339" s="1009">
        <v>0</v>
      </c>
      <c r="AB339" s="1009">
        <v>0</v>
      </c>
      <c r="AC339" s="1009">
        <v>0</v>
      </c>
      <c r="AD339" s="1009">
        <v>0</v>
      </c>
      <c r="AE339" s="1009">
        <v>0</v>
      </c>
      <c r="AF339" s="1009">
        <v>0</v>
      </c>
      <c r="AG339" s="1009">
        <v>0</v>
      </c>
      <c r="AH339" s="1009">
        <v>0</v>
      </c>
    </row>
    <row r="340" spans="1:34" ht="30" customHeight="1">
      <c r="A340" s="2021"/>
      <c r="B340" s="995" t="s">
        <v>803</v>
      </c>
      <c r="C340" s="1009">
        <f t="shared" si="15"/>
        <v>0</v>
      </c>
      <c r="D340" s="1009"/>
      <c r="E340" s="1009"/>
      <c r="F340" s="1009"/>
      <c r="G340" s="1009"/>
      <c r="H340" s="1009"/>
      <c r="I340" s="1009"/>
      <c r="J340" s="1009"/>
      <c r="K340" s="1009"/>
      <c r="L340" s="1009"/>
      <c r="M340" s="1009"/>
      <c r="N340" s="1009"/>
      <c r="O340" s="1009"/>
      <c r="P340" s="1009"/>
      <c r="Q340" s="1009"/>
      <c r="R340" s="1009"/>
      <c r="S340" s="1009"/>
      <c r="T340" s="1009"/>
      <c r="U340" s="1009"/>
      <c r="V340" s="1009"/>
      <c r="W340" s="1009"/>
      <c r="X340" s="1009"/>
      <c r="Y340" s="1009">
        <v>0</v>
      </c>
      <c r="Z340" s="1009">
        <v>0</v>
      </c>
      <c r="AA340" s="1009">
        <v>0</v>
      </c>
      <c r="AB340" s="1009">
        <v>0</v>
      </c>
      <c r="AC340" s="1009">
        <v>0</v>
      </c>
      <c r="AD340" s="1009">
        <v>0</v>
      </c>
      <c r="AE340" s="1009">
        <v>0</v>
      </c>
      <c r="AF340" s="1009">
        <v>0</v>
      </c>
      <c r="AG340" s="1009">
        <v>0</v>
      </c>
      <c r="AH340" s="1009">
        <v>0</v>
      </c>
    </row>
    <row r="341" spans="1:34" ht="30" customHeight="1">
      <c r="A341" s="2021"/>
      <c r="B341" s="1011" t="s">
        <v>804</v>
      </c>
      <c r="C341" s="1009">
        <f t="shared" si="15"/>
        <v>0</v>
      </c>
      <c r="D341" s="1009"/>
      <c r="E341" s="1009"/>
      <c r="F341" s="1009"/>
      <c r="G341" s="1009"/>
      <c r="H341" s="1009"/>
      <c r="I341" s="1009"/>
      <c r="J341" s="1009"/>
      <c r="K341" s="1009"/>
      <c r="L341" s="1009"/>
      <c r="M341" s="1009"/>
      <c r="N341" s="1009"/>
      <c r="O341" s="1009"/>
      <c r="P341" s="1009"/>
      <c r="Q341" s="1009"/>
      <c r="R341" s="1009"/>
      <c r="S341" s="1009"/>
      <c r="T341" s="1009"/>
      <c r="U341" s="1009"/>
      <c r="V341" s="1009"/>
      <c r="W341" s="1009"/>
      <c r="X341" s="1009"/>
      <c r="Y341" s="1009">
        <v>0</v>
      </c>
      <c r="Z341" s="1009">
        <v>0</v>
      </c>
      <c r="AA341" s="1009">
        <v>0</v>
      </c>
      <c r="AB341" s="1009">
        <v>0</v>
      </c>
      <c r="AC341" s="1009">
        <v>0</v>
      </c>
      <c r="AD341" s="1009">
        <v>0</v>
      </c>
      <c r="AE341" s="1009">
        <v>0</v>
      </c>
      <c r="AF341" s="1009">
        <v>0</v>
      </c>
      <c r="AG341" s="1009">
        <v>0</v>
      </c>
      <c r="AH341" s="1009">
        <v>0</v>
      </c>
    </row>
    <row r="342" spans="1:34" ht="30" customHeight="1">
      <c r="A342" s="2021"/>
      <c r="B342" s="1011" t="s">
        <v>805</v>
      </c>
      <c r="C342" s="1009">
        <f t="shared" si="15"/>
        <v>0</v>
      </c>
      <c r="D342" s="1009"/>
      <c r="E342" s="1009"/>
      <c r="F342" s="1009"/>
      <c r="G342" s="1009"/>
      <c r="H342" s="1009"/>
      <c r="I342" s="1009"/>
      <c r="J342" s="1009"/>
      <c r="K342" s="1009"/>
      <c r="L342" s="1009"/>
      <c r="M342" s="1009"/>
      <c r="N342" s="1009"/>
      <c r="O342" s="1009"/>
      <c r="P342" s="1009"/>
      <c r="Q342" s="1009"/>
      <c r="R342" s="1009"/>
      <c r="S342" s="1009"/>
      <c r="T342" s="1009"/>
      <c r="U342" s="1009"/>
      <c r="V342" s="1009"/>
      <c r="W342" s="1009"/>
      <c r="X342" s="1009"/>
      <c r="Y342" s="1009">
        <v>0</v>
      </c>
      <c r="Z342" s="1009">
        <v>0</v>
      </c>
      <c r="AA342" s="1009">
        <v>0</v>
      </c>
      <c r="AB342" s="1009">
        <v>0</v>
      </c>
      <c r="AC342" s="1009">
        <v>0</v>
      </c>
      <c r="AD342" s="1009">
        <v>0</v>
      </c>
      <c r="AE342" s="1009">
        <v>0</v>
      </c>
      <c r="AF342" s="1009">
        <v>0</v>
      </c>
      <c r="AG342" s="1009">
        <v>0</v>
      </c>
      <c r="AH342" s="1009">
        <v>0</v>
      </c>
    </row>
    <row r="343" spans="1:34" s="1708" customFormat="1" ht="30" customHeight="1">
      <c r="A343" s="2021"/>
      <c r="B343" s="1011" t="s">
        <v>1536</v>
      </c>
      <c r="C343" s="1009">
        <f t="shared" ref="C343" si="16">SUM(D343:AH343)</f>
        <v>0</v>
      </c>
      <c r="D343" s="1009">
        <v>0</v>
      </c>
      <c r="E343" s="1009">
        <v>0</v>
      </c>
      <c r="F343" s="1009">
        <v>0</v>
      </c>
      <c r="G343" s="1009">
        <v>0</v>
      </c>
      <c r="H343" s="1009">
        <v>0</v>
      </c>
      <c r="I343" s="1009">
        <v>0</v>
      </c>
      <c r="J343" s="1009">
        <v>0</v>
      </c>
      <c r="K343" s="1009">
        <v>0</v>
      </c>
      <c r="L343" s="1009">
        <v>0</v>
      </c>
      <c r="M343" s="1009">
        <v>0</v>
      </c>
      <c r="N343" s="1009">
        <v>0</v>
      </c>
      <c r="O343" s="1009">
        <v>0</v>
      </c>
      <c r="P343" s="1009">
        <v>0</v>
      </c>
      <c r="Q343" s="1009">
        <v>0</v>
      </c>
      <c r="R343" s="1009">
        <v>0</v>
      </c>
      <c r="S343" s="1009">
        <v>0</v>
      </c>
      <c r="T343" s="1009">
        <v>0</v>
      </c>
      <c r="U343" s="1009">
        <v>0</v>
      </c>
      <c r="V343" s="1009">
        <v>0</v>
      </c>
      <c r="W343" s="1009">
        <v>0</v>
      </c>
      <c r="X343" s="1009">
        <v>0</v>
      </c>
      <c r="Y343" s="1009">
        <v>0</v>
      </c>
      <c r="Z343" s="1009">
        <v>0</v>
      </c>
      <c r="AA343" s="1009">
        <v>0</v>
      </c>
      <c r="AB343" s="1009">
        <v>0</v>
      </c>
      <c r="AC343" s="1009">
        <v>0</v>
      </c>
      <c r="AD343" s="1009">
        <v>0</v>
      </c>
      <c r="AE343" s="1009">
        <v>0</v>
      </c>
      <c r="AF343" s="1009">
        <v>0</v>
      </c>
      <c r="AG343" s="1009">
        <v>0</v>
      </c>
      <c r="AH343" s="1009">
        <v>0</v>
      </c>
    </row>
    <row r="344" spans="1:34" ht="30" customHeight="1">
      <c r="A344" s="2021"/>
      <c r="B344" s="995" t="s">
        <v>807</v>
      </c>
      <c r="C344" s="1009">
        <f t="shared" si="15"/>
        <v>0</v>
      </c>
      <c r="D344" s="1009"/>
      <c r="E344" s="1009"/>
      <c r="F344" s="1009"/>
      <c r="G344" s="1009"/>
      <c r="H344" s="1009"/>
      <c r="I344" s="1009"/>
      <c r="J344" s="1009"/>
      <c r="K344" s="1009"/>
      <c r="L344" s="1009"/>
      <c r="M344" s="1009"/>
      <c r="N344" s="1009"/>
      <c r="O344" s="1009"/>
      <c r="P344" s="1009"/>
      <c r="Q344" s="1009"/>
      <c r="R344" s="1009"/>
      <c r="S344" s="1009"/>
      <c r="T344" s="1009"/>
      <c r="U344" s="1009"/>
      <c r="V344" s="1009"/>
      <c r="W344" s="1009"/>
      <c r="X344" s="1009"/>
      <c r="Y344" s="1009">
        <v>0</v>
      </c>
      <c r="Z344" s="1009">
        <v>0</v>
      </c>
      <c r="AA344" s="1009">
        <v>0</v>
      </c>
      <c r="AB344" s="1009">
        <v>0</v>
      </c>
      <c r="AC344" s="1009">
        <v>0</v>
      </c>
      <c r="AD344" s="1009">
        <v>0</v>
      </c>
      <c r="AE344" s="1009">
        <v>0</v>
      </c>
      <c r="AF344" s="1009">
        <v>0</v>
      </c>
      <c r="AG344" s="1009">
        <v>0</v>
      </c>
      <c r="AH344" s="1009">
        <v>0</v>
      </c>
    </row>
    <row r="345" spans="1:34" ht="30" customHeight="1">
      <c r="A345" s="2021"/>
      <c r="B345" s="991" t="s">
        <v>808</v>
      </c>
      <c r="C345" s="1009">
        <f t="shared" si="15"/>
        <v>0</v>
      </c>
      <c r="D345" s="1009"/>
      <c r="E345" s="1009"/>
      <c r="F345" s="1009"/>
      <c r="G345" s="1009"/>
      <c r="H345" s="1009"/>
      <c r="I345" s="1009"/>
      <c r="J345" s="1009"/>
      <c r="K345" s="1009"/>
      <c r="L345" s="1009"/>
      <c r="M345" s="1009"/>
      <c r="N345" s="1009"/>
      <c r="O345" s="1009"/>
      <c r="P345" s="1009"/>
      <c r="Q345" s="1009"/>
      <c r="R345" s="1009"/>
      <c r="S345" s="1009"/>
      <c r="T345" s="1009"/>
      <c r="U345" s="1009"/>
      <c r="V345" s="1009"/>
      <c r="W345" s="1009"/>
      <c r="X345" s="1009"/>
      <c r="Y345" s="1009">
        <v>0</v>
      </c>
      <c r="Z345" s="1009">
        <v>0</v>
      </c>
      <c r="AA345" s="1009">
        <v>0</v>
      </c>
      <c r="AB345" s="1009">
        <v>0</v>
      </c>
      <c r="AC345" s="1009">
        <v>0</v>
      </c>
      <c r="AD345" s="1009">
        <v>0</v>
      </c>
      <c r="AE345" s="1009">
        <v>0</v>
      </c>
      <c r="AF345" s="1009">
        <v>0</v>
      </c>
      <c r="AG345" s="1009">
        <v>0</v>
      </c>
      <c r="AH345" s="1009">
        <v>0</v>
      </c>
    </row>
    <row r="346" spans="1:34" s="1708" customFormat="1" ht="30" customHeight="1">
      <c r="A346" s="2021"/>
      <c r="B346" s="1011" t="s">
        <v>1539</v>
      </c>
      <c r="C346" s="1009">
        <f>SUM(D346:AH346)</f>
        <v>0</v>
      </c>
      <c r="D346" s="1009">
        <v>0</v>
      </c>
      <c r="E346" s="1009">
        <v>0</v>
      </c>
      <c r="F346" s="1009">
        <v>0</v>
      </c>
      <c r="G346" s="1009">
        <v>0</v>
      </c>
      <c r="H346" s="1009">
        <v>0</v>
      </c>
      <c r="I346" s="1009">
        <v>0</v>
      </c>
      <c r="J346" s="1009">
        <v>0</v>
      </c>
      <c r="K346" s="1009">
        <v>0</v>
      </c>
      <c r="L346" s="1009">
        <v>0</v>
      </c>
      <c r="M346" s="1009">
        <v>0</v>
      </c>
      <c r="N346" s="1009">
        <v>0</v>
      </c>
      <c r="O346" s="1009">
        <v>0</v>
      </c>
      <c r="P346" s="1009">
        <v>0</v>
      </c>
      <c r="Q346" s="1009">
        <v>0</v>
      </c>
      <c r="R346" s="1009">
        <v>0</v>
      </c>
      <c r="S346" s="1009">
        <v>0</v>
      </c>
      <c r="T346" s="1009">
        <v>0</v>
      </c>
      <c r="U346" s="1009">
        <v>0</v>
      </c>
      <c r="V346" s="1009">
        <v>0</v>
      </c>
      <c r="W346" s="1009">
        <v>0</v>
      </c>
      <c r="X346" s="1009">
        <v>0</v>
      </c>
      <c r="Y346" s="1009">
        <v>0</v>
      </c>
      <c r="Z346" s="1009">
        <v>0</v>
      </c>
      <c r="AA346" s="1009">
        <v>0</v>
      </c>
      <c r="AB346" s="1009">
        <v>0</v>
      </c>
      <c r="AC346" s="1009">
        <v>0</v>
      </c>
      <c r="AD346" s="1009">
        <v>0</v>
      </c>
      <c r="AE346" s="1009">
        <v>0</v>
      </c>
      <c r="AF346" s="1009">
        <v>0</v>
      </c>
      <c r="AG346" s="1009">
        <v>0</v>
      </c>
      <c r="AH346" s="1009">
        <v>0</v>
      </c>
    </row>
    <row r="347" spans="1:34" ht="30" customHeight="1">
      <c r="A347" s="2021"/>
      <c r="B347" s="1011" t="s">
        <v>822</v>
      </c>
      <c r="C347" s="1009">
        <f t="shared" si="15"/>
        <v>0</v>
      </c>
      <c r="D347" s="1009"/>
      <c r="E347" s="1009"/>
      <c r="F347" s="1009"/>
      <c r="G347" s="1009"/>
      <c r="H347" s="1009"/>
      <c r="I347" s="1009"/>
      <c r="J347" s="1009"/>
      <c r="K347" s="1009"/>
      <c r="L347" s="1009"/>
      <c r="M347" s="1009"/>
      <c r="N347" s="1009"/>
      <c r="O347" s="1009"/>
      <c r="P347" s="1009"/>
      <c r="Q347" s="1009"/>
      <c r="R347" s="1009"/>
      <c r="S347" s="1009"/>
      <c r="T347" s="1009"/>
      <c r="U347" s="1009"/>
      <c r="V347" s="1009"/>
      <c r="W347" s="1009"/>
      <c r="X347" s="1009"/>
      <c r="Y347" s="1009">
        <v>0</v>
      </c>
      <c r="Z347" s="1009">
        <v>0</v>
      </c>
      <c r="AA347" s="1009">
        <v>0</v>
      </c>
      <c r="AB347" s="1009">
        <v>0</v>
      </c>
      <c r="AC347" s="1009">
        <v>0</v>
      </c>
      <c r="AD347" s="1009">
        <v>0</v>
      </c>
      <c r="AE347" s="1009">
        <v>0</v>
      </c>
      <c r="AF347" s="1009">
        <v>0</v>
      </c>
      <c r="AG347" s="1009">
        <v>0</v>
      </c>
      <c r="AH347" s="1009">
        <v>0</v>
      </c>
    </row>
    <row r="348" spans="1:34" ht="19.5" customHeight="1">
      <c r="A348" s="2021"/>
      <c r="B348" s="1249" t="s">
        <v>952</v>
      </c>
      <c r="C348" s="1009">
        <f t="shared" si="15"/>
        <v>0</v>
      </c>
      <c r="D348" s="1009"/>
      <c r="E348" s="1009"/>
      <c r="F348" s="1009"/>
      <c r="G348" s="1009"/>
      <c r="H348" s="1009"/>
      <c r="I348" s="1009"/>
      <c r="J348" s="1009"/>
      <c r="K348" s="1009"/>
      <c r="L348" s="1009"/>
      <c r="M348" s="1009"/>
      <c r="N348" s="1009"/>
      <c r="O348" s="1009"/>
      <c r="P348" s="1009"/>
      <c r="Q348" s="1009"/>
      <c r="R348" s="1009"/>
      <c r="S348" s="1009"/>
      <c r="T348" s="1009"/>
      <c r="U348" s="1009"/>
      <c r="V348" s="1009"/>
      <c r="W348" s="1009"/>
      <c r="X348" s="1009"/>
      <c r="Y348" s="1009">
        <v>0</v>
      </c>
      <c r="Z348" s="1009">
        <v>0</v>
      </c>
      <c r="AA348" s="1009">
        <v>0</v>
      </c>
      <c r="AB348" s="1009">
        <v>0</v>
      </c>
      <c r="AC348" s="1009">
        <v>0</v>
      </c>
      <c r="AD348" s="1009">
        <v>0</v>
      </c>
      <c r="AE348" s="1009">
        <v>0</v>
      </c>
      <c r="AF348" s="1009">
        <v>0</v>
      </c>
      <c r="AG348" s="1009">
        <v>0</v>
      </c>
      <c r="AH348" s="1009">
        <v>0</v>
      </c>
    </row>
    <row r="349" spans="1:34" ht="19.5" customHeight="1">
      <c r="A349" s="2391" t="s">
        <v>790</v>
      </c>
      <c r="B349" s="1007" t="s">
        <v>41</v>
      </c>
      <c r="C349" s="1370">
        <f>SUM(C350:C371)</f>
        <v>6687.93</v>
      </c>
      <c r="D349" s="1007">
        <f>SUM('대덕 배수관'!D350:'대덕 배수관'!D371)</f>
        <v>4290.45</v>
      </c>
      <c r="E349" s="1007">
        <f>SUM('대덕 배수관'!E350:'대덕 배수관'!E371)</f>
        <v>0</v>
      </c>
      <c r="F349" s="1007">
        <f>SUM('대덕 배수관'!F350:'대덕 배수관'!F371)</f>
        <v>0</v>
      </c>
      <c r="G349" s="1007">
        <f>SUM('대덕 배수관'!G350:'대덕 배수관'!G371)</f>
        <v>0</v>
      </c>
      <c r="H349" s="1007">
        <f>SUM('대덕 배수관'!H350:'대덕 배수관'!H371)</f>
        <v>96.26</v>
      </c>
      <c r="I349" s="1007">
        <f>SUM('대덕 배수관'!I350:'대덕 배수관'!I371)</f>
        <v>0</v>
      </c>
      <c r="J349" s="1007">
        <f>SUM('대덕 배수관'!J350:'대덕 배수관'!J371)</f>
        <v>1856.51</v>
      </c>
      <c r="K349" s="1007">
        <f>SUM('대덕 배수관'!K350:'대덕 배수관'!K371)</f>
        <v>0</v>
      </c>
      <c r="L349" s="1007">
        <f>SUM('대덕 배수관'!L350:'대덕 배수관'!L371)</f>
        <v>0</v>
      </c>
      <c r="M349" s="1007">
        <f>SUM('대덕 배수관'!M350:'대덕 배수관'!M371)</f>
        <v>0</v>
      </c>
      <c r="N349" s="1007">
        <f>SUM('대덕 배수관'!N350:'대덕 배수관'!N371)</f>
        <v>0</v>
      </c>
      <c r="O349" s="1007">
        <f>SUM('대덕 배수관'!O350:'대덕 배수관'!O371)</f>
        <v>1.1399999999999999</v>
      </c>
      <c r="P349" s="1007">
        <f>SUM('대덕 배수관'!P350:'대덕 배수관'!P371)</f>
        <v>0</v>
      </c>
      <c r="Q349" s="1007">
        <f>SUM('대덕 배수관'!Q350:'대덕 배수관'!Q371)</f>
        <v>0</v>
      </c>
      <c r="R349" s="1007">
        <f>SUM('대덕 배수관'!R350:'대덕 배수관'!R371)</f>
        <v>0</v>
      </c>
      <c r="S349" s="1007">
        <f>SUM('대덕 배수관'!S350:'대덕 배수관'!S371)</f>
        <v>0</v>
      </c>
      <c r="T349" s="1007">
        <f>SUM('대덕 배수관'!T350:'대덕 배수관'!T371)</f>
        <v>0</v>
      </c>
      <c r="U349" s="1007">
        <f>SUM('대덕 배수관'!U350:'대덕 배수관'!U371)</f>
        <v>0</v>
      </c>
      <c r="V349" s="1007">
        <f>SUM('대덕 배수관'!V350:'대덕 배수관'!V371)</f>
        <v>0</v>
      </c>
      <c r="W349" s="1007">
        <f>SUM('대덕 배수관'!W350:'대덕 배수관'!W371)</f>
        <v>0</v>
      </c>
      <c r="X349" s="1007">
        <f>SUM('대덕 배수관'!X350:'대덕 배수관'!X371)</f>
        <v>98.580000000000013</v>
      </c>
      <c r="Y349" s="1007">
        <f>SUM('대덕 배수관'!Y350:'대덕 배수관'!Y371)</f>
        <v>0</v>
      </c>
      <c r="Z349" s="1007">
        <f>SUM('대덕 배수관'!Z350:'대덕 배수관'!Z371)</f>
        <v>344.99</v>
      </c>
      <c r="AA349" s="1007">
        <f>SUM('대덕 배수관'!AA350:'대덕 배수관'!AA371)</f>
        <v>0</v>
      </c>
      <c r="AB349" s="1007">
        <f>SUM('대덕 배수관'!AB350:'대덕 배수관'!AB371)</f>
        <v>0</v>
      </c>
      <c r="AC349" s="1007">
        <f>SUM('대덕 배수관'!AC350:'대덕 배수관'!AC371)</f>
        <v>0</v>
      </c>
      <c r="AD349" s="1007">
        <f>SUM('대덕 배수관'!AD350:'대덕 배수관'!AD371)</f>
        <v>0</v>
      </c>
      <c r="AE349" s="1007">
        <f>SUM('대덕 배수관'!AE350:'대덕 배수관'!AE371)</f>
        <v>0</v>
      </c>
      <c r="AF349" s="1007">
        <f>SUM('대덕 배수관'!AF350:'대덕 배수관'!AF371)</f>
        <v>0</v>
      </c>
      <c r="AG349" s="1007">
        <f>SUM('대덕 배수관'!AG350:'대덕 배수관'!AG371)</f>
        <v>0</v>
      </c>
      <c r="AH349" s="1007">
        <f>SUM('대덕 배수관'!AH350:'대덕 배수관'!AH371)</f>
        <v>0</v>
      </c>
    </row>
    <row r="350" spans="1:34" ht="19.5" customHeight="1">
      <c r="A350" s="2391" t="s">
        <v>790</v>
      </c>
      <c r="B350" s="989" t="s">
        <v>951</v>
      </c>
      <c r="C350" s="1009">
        <f t="shared" si="15"/>
        <v>0</v>
      </c>
      <c r="D350" s="1009"/>
      <c r="E350" s="1009"/>
      <c r="F350" s="1009"/>
      <c r="G350" s="1009"/>
      <c r="H350" s="1009"/>
      <c r="I350" s="1009"/>
      <c r="J350" s="1009"/>
      <c r="K350" s="1009"/>
      <c r="L350" s="1009"/>
      <c r="M350" s="1009"/>
      <c r="N350" s="1009"/>
      <c r="O350" s="1009"/>
      <c r="P350" s="1009"/>
      <c r="Q350" s="1009"/>
      <c r="R350" s="1009"/>
      <c r="S350" s="1009"/>
      <c r="T350" s="1009"/>
      <c r="U350" s="1009"/>
      <c r="V350" s="1009"/>
      <c r="W350" s="1009"/>
      <c r="X350" s="1009"/>
      <c r="Y350" s="1009">
        <v>0</v>
      </c>
      <c r="Z350" s="1009">
        <v>0</v>
      </c>
      <c r="AA350" s="1009">
        <v>0</v>
      </c>
      <c r="AB350" s="1009">
        <v>0</v>
      </c>
      <c r="AC350" s="1009">
        <v>0</v>
      </c>
      <c r="AD350" s="1009">
        <v>0</v>
      </c>
      <c r="AE350" s="1009">
        <v>0</v>
      </c>
      <c r="AF350" s="1009">
        <v>0</v>
      </c>
      <c r="AG350" s="1009">
        <v>0</v>
      </c>
      <c r="AH350" s="1009">
        <v>0</v>
      </c>
    </row>
    <row r="351" spans="1:34" ht="30" customHeight="1">
      <c r="A351" s="2021"/>
      <c r="B351" s="989" t="s">
        <v>796</v>
      </c>
      <c r="C351" s="1009">
        <f t="shared" si="15"/>
        <v>0</v>
      </c>
      <c r="D351" s="1009"/>
      <c r="E351" s="1009"/>
      <c r="F351" s="1009"/>
      <c r="G351" s="1009"/>
      <c r="H351" s="1009"/>
      <c r="I351" s="1009"/>
      <c r="J351" s="1009"/>
      <c r="K351" s="1009"/>
      <c r="L351" s="1009"/>
      <c r="M351" s="1009"/>
      <c r="N351" s="1009"/>
      <c r="O351" s="1009"/>
      <c r="P351" s="1009"/>
      <c r="Q351" s="1009"/>
      <c r="R351" s="1009"/>
      <c r="S351" s="1009"/>
      <c r="T351" s="1009"/>
      <c r="U351" s="1009"/>
      <c r="V351" s="1009"/>
      <c r="W351" s="1009"/>
      <c r="X351" s="1009"/>
      <c r="Y351" s="1009">
        <v>0</v>
      </c>
      <c r="Z351" s="1009">
        <v>0</v>
      </c>
      <c r="AA351" s="1009">
        <v>0</v>
      </c>
      <c r="AB351" s="1009">
        <v>0</v>
      </c>
      <c r="AC351" s="1009">
        <v>0</v>
      </c>
      <c r="AD351" s="1009">
        <v>0</v>
      </c>
      <c r="AE351" s="1009">
        <v>0</v>
      </c>
      <c r="AF351" s="1009">
        <v>0</v>
      </c>
      <c r="AG351" s="1009">
        <v>0</v>
      </c>
      <c r="AH351" s="1009">
        <v>0</v>
      </c>
    </row>
    <row r="352" spans="1:34" ht="30" customHeight="1">
      <c r="A352" s="2021"/>
      <c r="B352" s="989" t="s">
        <v>797</v>
      </c>
      <c r="C352" s="1009">
        <f t="shared" si="15"/>
        <v>0</v>
      </c>
      <c r="D352" s="1009"/>
      <c r="E352" s="1009"/>
      <c r="F352" s="1009"/>
      <c r="G352" s="1009"/>
      <c r="H352" s="1009"/>
      <c r="I352" s="1009"/>
      <c r="J352" s="1009"/>
      <c r="K352" s="1009"/>
      <c r="L352" s="1009"/>
      <c r="M352" s="1009"/>
      <c r="N352" s="1009"/>
      <c r="O352" s="1009"/>
      <c r="P352" s="1009"/>
      <c r="Q352" s="1009"/>
      <c r="R352" s="1009"/>
      <c r="S352" s="1009"/>
      <c r="T352" s="1009"/>
      <c r="U352" s="1009"/>
      <c r="V352" s="1009"/>
      <c r="W352" s="1009"/>
      <c r="X352" s="1009"/>
      <c r="Y352" s="1009">
        <v>0</v>
      </c>
      <c r="Z352" s="1009">
        <v>0</v>
      </c>
      <c r="AA352" s="1009">
        <v>0</v>
      </c>
      <c r="AB352" s="1009">
        <v>0</v>
      </c>
      <c r="AC352" s="1009">
        <v>0</v>
      </c>
      <c r="AD352" s="1009">
        <v>0</v>
      </c>
      <c r="AE352" s="1009">
        <v>0</v>
      </c>
      <c r="AF352" s="1009">
        <v>0</v>
      </c>
      <c r="AG352" s="1009">
        <v>0</v>
      </c>
      <c r="AH352" s="1009">
        <v>0</v>
      </c>
    </row>
    <row r="353" spans="1:34" ht="30" customHeight="1">
      <c r="A353" s="2021"/>
      <c r="B353" s="989" t="s">
        <v>798</v>
      </c>
      <c r="C353" s="1009">
        <f t="shared" si="15"/>
        <v>0</v>
      </c>
      <c r="D353" s="1009"/>
      <c r="E353" s="1009"/>
      <c r="F353" s="1009"/>
      <c r="G353" s="1009"/>
      <c r="H353" s="1009"/>
      <c r="I353" s="1009"/>
      <c r="J353" s="1009"/>
      <c r="K353" s="1009"/>
      <c r="L353" s="1009"/>
      <c r="M353" s="1009"/>
      <c r="N353" s="1009"/>
      <c r="O353" s="1009"/>
      <c r="P353" s="1009"/>
      <c r="Q353" s="1009"/>
      <c r="R353" s="1009"/>
      <c r="S353" s="1009"/>
      <c r="T353" s="1009"/>
      <c r="U353" s="1009"/>
      <c r="V353" s="1009"/>
      <c r="W353" s="1009"/>
      <c r="X353" s="1009"/>
      <c r="Y353" s="1009">
        <v>0</v>
      </c>
      <c r="Z353" s="1009">
        <v>0</v>
      </c>
      <c r="AA353" s="1009">
        <v>0</v>
      </c>
      <c r="AB353" s="1009">
        <v>0</v>
      </c>
      <c r="AC353" s="1009">
        <v>0</v>
      </c>
      <c r="AD353" s="1009">
        <v>0</v>
      </c>
      <c r="AE353" s="1009">
        <v>0</v>
      </c>
      <c r="AF353" s="1009">
        <v>0</v>
      </c>
      <c r="AG353" s="1009">
        <v>0</v>
      </c>
      <c r="AH353" s="1009">
        <v>0</v>
      </c>
    </row>
    <row r="354" spans="1:34" ht="30" customHeight="1">
      <c r="A354" s="2021"/>
      <c r="B354" s="989" t="s">
        <v>780</v>
      </c>
      <c r="C354" s="1009">
        <f t="shared" si="15"/>
        <v>0</v>
      </c>
      <c r="D354" s="1009"/>
      <c r="E354" s="1009"/>
      <c r="F354" s="1009"/>
      <c r="G354" s="1009"/>
      <c r="H354" s="1009"/>
      <c r="I354" s="1009"/>
      <c r="J354" s="1009"/>
      <c r="K354" s="1009"/>
      <c r="L354" s="1009"/>
      <c r="M354" s="1009"/>
      <c r="N354" s="1009"/>
      <c r="O354" s="1009"/>
      <c r="P354" s="1009"/>
      <c r="Q354" s="1009"/>
      <c r="R354" s="1009"/>
      <c r="S354" s="1009"/>
      <c r="T354" s="1009"/>
      <c r="U354" s="1009"/>
      <c r="V354" s="1009"/>
      <c r="W354" s="1009"/>
      <c r="X354" s="1009"/>
      <c r="Y354" s="1009">
        <v>0</v>
      </c>
      <c r="Z354" s="1009">
        <v>0</v>
      </c>
      <c r="AA354" s="1009">
        <v>0</v>
      </c>
      <c r="AB354" s="1009">
        <v>0</v>
      </c>
      <c r="AC354" s="1009">
        <v>0</v>
      </c>
      <c r="AD354" s="1009">
        <v>0</v>
      </c>
      <c r="AE354" s="1009">
        <v>0</v>
      </c>
      <c r="AF354" s="1009">
        <v>0</v>
      </c>
      <c r="AG354" s="1009">
        <v>0</v>
      </c>
      <c r="AH354" s="1009">
        <v>0</v>
      </c>
    </row>
    <row r="355" spans="1:34" ht="30" customHeight="1">
      <c r="A355" s="2021"/>
      <c r="B355" s="991" t="s">
        <v>781</v>
      </c>
      <c r="C355" s="1009">
        <f t="shared" si="15"/>
        <v>4096.47</v>
      </c>
      <c r="D355" s="1009">
        <v>3654.08</v>
      </c>
      <c r="E355" s="1372"/>
      <c r="F355" s="1372"/>
      <c r="G355" s="1372"/>
      <c r="H355" s="1372">
        <v>96.26</v>
      </c>
      <c r="I355" s="1372"/>
      <c r="J355" s="1372"/>
      <c r="K355" s="1372"/>
      <c r="L355" s="1372"/>
      <c r="M355" s="1372"/>
      <c r="N355" s="1372"/>
      <c r="O355" s="1372">
        <v>1.1399999999999999</v>
      </c>
      <c r="P355" s="1372"/>
      <c r="Q355" s="1372"/>
      <c r="R355" s="1372"/>
      <c r="S355" s="1372"/>
      <c r="T355" s="1372"/>
      <c r="U355" s="1372"/>
      <c r="V355" s="1372"/>
      <c r="W355" s="1372"/>
      <c r="X355" s="1372"/>
      <c r="Y355" s="1009">
        <v>0</v>
      </c>
      <c r="Z355" s="1009">
        <v>344.99</v>
      </c>
      <c r="AA355" s="1009">
        <v>0</v>
      </c>
      <c r="AB355" s="1009">
        <v>0</v>
      </c>
      <c r="AC355" s="1009">
        <v>0</v>
      </c>
      <c r="AD355" s="1009">
        <v>0</v>
      </c>
      <c r="AE355" s="1009">
        <v>0</v>
      </c>
      <c r="AF355" s="1009">
        <v>0</v>
      </c>
      <c r="AG355" s="1009">
        <v>0</v>
      </c>
      <c r="AH355" s="1009">
        <v>0</v>
      </c>
    </row>
    <row r="356" spans="1:34" ht="30" customHeight="1">
      <c r="A356" s="2021"/>
      <c r="B356" s="991" t="s">
        <v>786</v>
      </c>
      <c r="C356" s="1009">
        <f t="shared" si="15"/>
        <v>636.37</v>
      </c>
      <c r="D356" s="1009">
        <v>636.37</v>
      </c>
      <c r="E356" s="1009"/>
      <c r="F356" s="1009"/>
      <c r="G356" s="1009"/>
      <c r="H356" s="1009"/>
      <c r="I356" s="1009"/>
      <c r="J356" s="1009"/>
      <c r="K356" s="1009"/>
      <c r="L356" s="1009"/>
      <c r="M356" s="1009"/>
      <c r="N356" s="1009"/>
      <c r="O356" s="1009"/>
      <c r="P356" s="1009"/>
      <c r="Q356" s="1009"/>
      <c r="R356" s="1009"/>
      <c r="S356" s="1009"/>
      <c r="T356" s="1009"/>
      <c r="U356" s="1009"/>
      <c r="V356" s="1009"/>
      <c r="W356" s="1009"/>
      <c r="X356" s="1009"/>
      <c r="Y356" s="1009">
        <v>0</v>
      </c>
      <c r="Z356" s="1009">
        <v>0</v>
      </c>
      <c r="AA356" s="1009">
        <v>0</v>
      </c>
      <c r="AB356" s="1009">
        <v>0</v>
      </c>
      <c r="AC356" s="1009">
        <v>0</v>
      </c>
      <c r="AD356" s="1009">
        <v>0</v>
      </c>
      <c r="AE356" s="1009">
        <v>0</v>
      </c>
      <c r="AF356" s="1009">
        <v>0</v>
      </c>
      <c r="AG356" s="1009">
        <v>0</v>
      </c>
      <c r="AH356" s="1009">
        <v>0</v>
      </c>
    </row>
    <row r="357" spans="1:34" ht="30" customHeight="1">
      <c r="A357" s="2021"/>
      <c r="B357" s="991" t="s">
        <v>799</v>
      </c>
      <c r="C357" s="1009">
        <f t="shared" si="15"/>
        <v>0</v>
      </c>
      <c r="D357" s="1009"/>
      <c r="E357" s="1009"/>
      <c r="F357" s="1009"/>
      <c r="G357" s="1009"/>
      <c r="H357" s="1009"/>
      <c r="I357" s="1009"/>
      <c r="J357" s="1009"/>
      <c r="K357" s="1009"/>
      <c r="L357" s="1009"/>
      <c r="M357" s="1009"/>
      <c r="N357" s="1009"/>
      <c r="O357" s="1009"/>
      <c r="P357" s="1009"/>
      <c r="Q357" s="1009"/>
      <c r="R357" s="1009"/>
      <c r="S357" s="1009"/>
      <c r="T357" s="1009"/>
      <c r="U357" s="1009"/>
      <c r="V357" s="1009"/>
      <c r="W357" s="1009"/>
      <c r="X357" s="1009"/>
      <c r="Y357" s="1009">
        <v>0</v>
      </c>
      <c r="Z357" s="1009">
        <v>0</v>
      </c>
      <c r="AA357" s="1009">
        <v>0</v>
      </c>
      <c r="AB357" s="1009">
        <v>0</v>
      </c>
      <c r="AC357" s="1009">
        <v>0</v>
      </c>
      <c r="AD357" s="1009">
        <v>0</v>
      </c>
      <c r="AE357" s="1009">
        <v>0</v>
      </c>
      <c r="AF357" s="1009">
        <v>0</v>
      </c>
      <c r="AG357" s="1009">
        <v>0</v>
      </c>
      <c r="AH357" s="1009">
        <v>0</v>
      </c>
    </row>
    <row r="358" spans="1:34" ht="30" customHeight="1">
      <c r="A358" s="2021"/>
      <c r="B358" s="991" t="s">
        <v>787</v>
      </c>
      <c r="C358" s="1009">
        <f t="shared" si="15"/>
        <v>1955.09</v>
      </c>
      <c r="D358" s="1009"/>
      <c r="E358" s="1372"/>
      <c r="F358" s="1372"/>
      <c r="G358" s="1372"/>
      <c r="H358" s="1372"/>
      <c r="I358" s="1372"/>
      <c r="J358" s="1372">
        <v>1856.51</v>
      </c>
      <c r="K358" s="1372"/>
      <c r="L358" s="1372"/>
      <c r="M358" s="1372"/>
      <c r="N358" s="1372"/>
      <c r="O358" s="1372"/>
      <c r="P358" s="1372"/>
      <c r="Q358" s="1372"/>
      <c r="R358" s="1372"/>
      <c r="S358" s="1372"/>
      <c r="T358" s="1372"/>
      <c r="U358" s="1372"/>
      <c r="V358" s="1372"/>
      <c r="W358" s="1372"/>
      <c r="X358" s="1372">
        <v>98.580000000000013</v>
      </c>
      <c r="Y358" s="1009">
        <v>0</v>
      </c>
      <c r="Z358" s="1009">
        <v>0</v>
      </c>
      <c r="AA358" s="1009">
        <v>0</v>
      </c>
      <c r="AB358" s="1009">
        <v>0</v>
      </c>
      <c r="AC358" s="1009">
        <v>0</v>
      </c>
      <c r="AD358" s="1009">
        <v>0</v>
      </c>
      <c r="AE358" s="1009">
        <v>0</v>
      </c>
      <c r="AF358" s="1009">
        <v>0</v>
      </c>
      <c r="AG358" s="1009">
        <v>0</v>
      </c>
      <c r="AH358" s="1009">
        <v>0</v>
      </c>
    </row>
    <row r="359" spans="1:34" ht="30" customHeight="1">
      <c r="A359" s="2021"/>
      <c r="B359" s="991" t="s">
        <v>820</v>
      </c>
      <c r="C359" s="1009">
        <f t="shared" si="15"/>
        <v>0</v>
      </c>
      <c r="D359" s="1009"/>
      <c r="E359" s="1009"/>
      <c r="F359" s="1009"/>
      <c r="G359" s="1009"/>
      <c r="H359" s="1009"/>
      <c r="I359" s="1009"/>
      <c r="J359" s="1009"/>
      <c r="K359" s="1009"/>
      <c r="L359" s="1009"/>
      <c r="M359" s="1009"/>
      <c r="N359" s="1009"/>
      <c r="O359" s="1009"/>
      <c r="P359" s="1009"/>
      <c r="Q359" s="1009"/>
      <c r="R359" s="1009"/>
      <c r="S359" s="1009"/>
      <c r="T359" s="1009"/>
      <c r="U359" s="1009"/>
      <c r="V359" s="1009"/>
      <c r="W359" s="1009"/>
      <c r="X359" s="1009"/>
      <c r="Y359" s="1009">
        <v>0</v>
      </c>
      <c r="Z359" s="1009">
        <v>0</v>
      </c>
      <c r="AA359" s="1009">
        <v>0</v>
      </c>
      <c r="AB359" s="1009">
        <v>0</v>
      </c>
      <c r="AC359" s="1009">
        <v>0</v>
      </c>
      <c r="AD359" s="1009">
        <v>0</v>
      </c>
      <c r="AE359" s="1009">
        <v>0</v>
      </c>
      <c r="AF359" s="1009">
        <v>0</v>
      </c>
      <c r="AG359" s="1009">
        <v>0</v>
      </c>
      <c r="AH359" s="1009">
        <v>0</v>
      </c>
    </row>
    <row r="360" spans="1:34" s="1710" customFormat="1" ht="30" customHeight="1">
      <c r="A360" s="2021"/>
      <c r="B360" s="991" t="s">
        <v>1534</v>
      </c>
      <c r="C360" s="1009">
        <f>SUM(D360:AH360)</f>
        <v>0</v>
      </c>
      <c r="D360" s="1009">
        <v>0</v>
      </c>
      <c r="E360" s="1009">
        <v>0</v>
      </c>
      <c r="F360" s="1009">
        <v>0</v>
      </c>
      <c r="G360" s="1009">
        <v>0</v>
      </c>
      <c r="H360" s="1009">
        <v>0</v>
      </c>
      <c r="I360" s="1009">
        <v>0</v>
      </c>
      <c r="J360" s="1009">
        <v>0</v>
      </c>
      <c r="K360" s="1009">
        <v>0</v>
      </c>
      <c r="L360" s="1009">
        <v>0</v>
      </c>
      <c r="M360" s="1009">
        <v>0</v>
      </c>
      <c r="N360" s="1009">
        <v>0</v>
      </c>
      <c r="O360" s="1009">
        <v>0</v>
      </c>
      <c r="P360" s="1009">
        <v>0</v>
      </c>
      <c r="Q360" s="1009">
        <v>0</v>
      </c>
      <c r="R360" s="1009">
        <v>0</v>
      </c>
      <c r="S360" s="1009">
        <v>0</v>
      </c>
      <c r="T360" s="1009">
        <v>0</v>
      </c>
      <c r="U360" s="1009">
        <v>0</v>
      </c>
      <c r="V360" s="1009">
        <v>0</v>
      </c>
      <c r="W360" s="1009">
        <v>0</v>
      </c>
      <c r="X360" s="1009">
        <v>0</v>
      </c>
      <c r="Y360" s="1009">
        <v>0</v>
      </c>
      <c r="Z360" s="1009">
        <v>0</v>
      </c>
      <c r="AA360" s="1009">
        <v>0</v>
      </c>
      <c r="AB360" s="1009">
        <v>0</v>
      </c>
      <c r="AC360" s="1009">
        <v>0</v>
      </c>
      <c r="AD360" s="1009">
        <v>0</v>
      </c>
      <c r="AE360" s="1009">
        <v>0</v>
      </c>
      <c r="AF360" s="1009">
        <v>0</v>
      </c>
      <c r="AG360" s="1009">
        <v>0</v>
      </c>
      <c r="AH360" s="1009">
        <v>0</v>
      </c>
    </row>
    <row r="361" spans="1:34" s="1710" customFormat="1" ht="30" customHeight="1">
      <c r="A361" s="2021"/>
      <c r="B361" s="989" t="s">
        <v>1535</v>
      </c>
      <c r="C361" s="1009">
        <f>SUM(D361:AH361)</f>
        <v>0</v>
      </c>
      <c r="D361" s="1009">
        <v>0</v>
      </c>
      <c r="E361" s="1009">
        <v>0</v>
      </c>
      <c r="F361" s="1009">
        <v>0</v>
      </c>
      <c r="G361" s="1009">
        <v>0</v>
      </c>
      <c r="H361" s="1009">
        <v>0</v>
      </c>
      <c r="I361" s="1009">
        <v>0</v>
      </c>
      <c r="J361" s="1009">
        <v>0</v>
      </c>
      <c r="K361" s="1009">
        <v>0</v>
      </c>
      <c r="L361" s="1009">
        <v>0</v>
      </c>
      <c r="M361" s="1009">
        <v>0</v>
      </c>
      <c r="N361" s="1009">
        <v>0</v>
      </c>
      <c r="O361" s="1009">
        <v>0</v>
      </c>
      <c r="P361" s="1009">
        <v>0</v>
      </c>
      <c r="Q361" s="1009">
        <v>0</v>
      </c>
      <c r="R361" s="1009">
        <v>0</v>
      </c>
      <c r="S361" s="1009">
        <v>0</v>
      </c>
      <c r="T361" s="1009">
        <v>0</v>
      </c>
      <c r="U361" s="1009">
        <v>0</v>
      </c>
      <c r="V361" s="1009">
        <v>0</v>
      </c>
      <c r="W361" s="1009">
        <v>0</v>
      </c>
      <c r="X361" s="1009">
        <v>0</v>
      </c>
      <c r="Y361" s="1009">
        <v>0</v>
      </c>
      <c r="Z361" s="1009">
        <v>0</v>
      </c>
      <c r="AA361" s="1009">
        <v>0</v>
      </c>
      <c r="AB361" s="1009">
        <v>0</v>
      </c>
      <c r="AC361" s="1009">
        <v>0</v>
      </c>
      <c r="AD361" s="1009">
        <v>0</v>
      </c>
      <c r="AE361" s="1009">
        <v>0</v>
      </c>
      <c r="AF361" s="1009">
        <v>0</v>
      </c>
      <c r="AG361" s="1009">
        <v>0</v>
      </c>
      <c r="AH361" s="1009">
        <v>0</v>
      </c>
    </row>
    <row r="362" spans="1:34" ht="30" customHeight="1">
      <c r="A362" s="2021"/>
      <c r="B362" s="995" t="s">
        <v>802</v>
      </c>
      <c r="C362" s="1009">
        <f t="shared" si="15"/>
        <v>0</v>
      </c>
      <c r="D362" s="1009"/>
      <c r="E362" s="1009"/>
      <c r="F362" s="1009"/>
      <c r="G362" s="1009"/>
      <c r="H362" s="1009"/>
      <c r="I362" s="1009"/>
      <c r="J362" s="1009"/>
      <c r="K362" s="1009"/>
      <c r="L362" s="1009"/>
      <c r="M362" s="1009"/>
      <c r="N362" s="1009"/>
      <c r="O362" s="1009"/>
      <c r="P362" s="1009"/>
      <c r="Q362" s="1009"/>
      <c r="R362" s="1009"/>
      <c r="S362" s="1009"/>
      <c r="T362" s="1009"/>
      <c r="U362" s="1009"/>
      <c r="V362" s="1009"/>
      <c r="W362" s="1009"/>
      <c r="X362" s="1009"/>
      <c r="Y362" s="1009">
        <v>0</v>
      </c>
      <c r="Z362" s="1009">
        <v>0</v>
      </c>
      <c r="AA362" s="1009">
        <v>0</v>
      </c>
      <c r="AB362" s="1009">
        <v>0</v>
      </c>
      <c r="AC362" s="1009">
        <v>0</v>
      </c>
      <c r="AD362" s="1009">
        <v>0</v>
      </c>
      <c r="AE362" s="1009">
        <v>0</v>
      </c>
      <c r="AF362" s="1009">
        <v>0</v>
      </c>
      <c r="AG362" s="1009">
        <v>0</v>
      </c>
      <c r="AH362" s="1009">
        <v>0</v>
      </c>
    </row>
    <row r="363" spans="1:34" ht="30" customHeight="1">
      <c r="A363" s="2021"/>
      <c r="B363" s="995" t="s">
        <v>803</v>
      </c>
      <c r="C363" s="1009">
        <f t="shared" si="15"/>
        <v>0</v>
      </c>
      <c r="D363" s="1009"/>
      <c r="E363" s="1009"/>
      <c r="F363" s="1009"/>
      <c r="G363" s="1009"/>
      <c r="H363" s="1009"/>
      <c r="I363" s="1009"/>
      <c r="J363" s="1009"/>
      <c r="K363" s="1009"/>
      <c r="L363" s="1009"/>
      <c r="M363" s="1009"/>
      <c r="N363" s="1009"/>
      <c r="O363" s="1009"/>
      <c r="P363" s="1009"/>
      <c r="Q363" s="1009"/>
      <c r="R363" s="1009"/>
      <c r="S363" s="1009"/>
      <c r="T363" s="1009"/>
      <c r="U363" s="1009"/>
      <c r="V363" s="1009"/>
      <c r="W363" s="1009"/>
      <c r="X363" s="1009"/>
      <c r="Y363" s="1009">
        <v>0</v>
      </c>
      <c r="Z363" s="1009">
        <v>0</v>
      </c>
      <c r="AA363" s="1009">
        <v>0</v>
      </c>
      <c r="AB363" s="1009">
        <v>0</v>
      </c>
      <c r="AC363" s="1009">
        <v>0</v>
      </c>
      <c r="AD363" s="1009">
        <v>0</v>
      </c>
      <c r="AE363" s="1009">
        <v>0</v>
      </c>
      <c r="AF363" s="1009">
        <v>0</v>
      </c>
      <c r="AG363" s="1009">
        <v>0</v>
      </c>
      <c r="AH363" s="1009">
        <v>0</v>
      </c>
    </row>
    <row r="364" spans="1:34" ht="30" customHeight="1">
      <c r="A364" s="2021"/>
      <c r="B364" s="1011" t="s">
        <v>804</v>
      </c>
      <c r="C364" s="1009">
        <f t="shared" si="15"/>
        <v>0</v>
      </c>
      <c r="D364" s="1009"/>
      <c r="E364" s="1009"/>
      <c r="F364" s="1009"/>
      <c r="G364" s="1009"/>
      <c r="H364" s="1009"/>
      <c r="I364" s="1009"/>
      <c r="J364" s="1009"/>
      <c r="K364" s="1009"/>
      <c r="L364" s="1009"/>
      <c r="M364" s="1009"/>
      <c r="N364" s="1009"/>
      <c r="O364" s="1009"/>
      <c r="P364" s="1009"/>
      <c r="Q364" s="1009"/>
      <c r="R364" s="1009"/>
      <c r="S364" s="1009"/>
      <c r="T364" s="1009"/>
      <c r="U364" s="1009"/>
      <c r="V364" s="1009"/>
      <c r="W364" s="1009"/>
      <c r="X364" s="1009"/>
      <c r="Y364" s="1009">
        <v>0</v>
      </c>
      <c r="Z364" s="1009">
        <v>0</v>
      </c>
      <c r="AA364" s="1009">
        <v>0</v>
      </c>
      <c r="AB364" s="1009">
        <v>0</v>
      </c>
      <c r="AC364" s="1009">
        <v>0</v>
      </c>
      <c r="AD364" s="1009">
        <v>0</v>
      </c>
      <c r="AE364" s="1009">
        <v>0</v>
      </c>
      <c r="AF364" s="1009">
        <v>0</v>
      </c>
      <c r="AG364" s="1009">
        <v>0</v>
      </c>
      <c r="AH364" s="1009">
        <v>0</v>
      </c>
    </row>
    <row r="365" spans="1:34" ht="30" customHeight="1">
      <c r="A365" s="2021"/>
      <c r="B365" s="1011" t="s">
        <v>805</v>
      </c>
      <c r="C365" s="1009">
        <f t="shared" si="15"/>
        <v>0</v>
      </c>
      <c r="D365" s="1009"/>
      <c r="E365" s="1009"/>
      <c r="F365" s="1009"/>
      <c r="G365" s="1009"/>
      <c r="H365" s="1009"/>
      <c r="I365" s="1009"/>
      <c r="J365" s="1009"/>
      <c r="K365" s="1009"/>
      <c r="L365" s="1009"/>
      <c r="M365" s="1009"/>
      <c r="N365" s="1009"/>
      <c r="O365" s="1009"/>
      <c r="P365" s="1009"/>
      <c r="Q365" s="1009"/>
      <c r="R365" s="1009"/>
      <c r="S365" s="1009"/>
      <c r="T365" s="1009"/>
      <c r="U365" s="1009"/>
      <c r="V365" s="1009"/>
      <c r="W365" s="1009"/>
      <c r="X365" s="1009"/>
      <c r="Y365" s="1009">
        <v>0</v>
      </c>
      <c r="Z365" s="1009">
        <v>0</v>
      </c>
      <c r="AA365" s="1009">
        <v>0</v>
      </c>
      <c r="AB365" s="1009">
        <v>0</v>
      </c>
      <c r="AC365" s="1009">
        <v>0</v>
      </c>
      <c r="AD365" s="1009">
        <v>0</v>
      </c>
      <c r="AE365" s="1009">
        <v>0</v>
      </c>
      <c r="AF365" s="1009">
        <v>0</v>
      </c>
      <c r="AG365" s="1009">
        <v>0</v>
      </c>
      <c r="AH365" s="1009">
        <v>0</v>
      </c>
    </row>
    <row r="366" spans="1:34" s="1708" customFormat="1" ht="30" customHeight="1">
      <c r="A366" s="2021"/>
      <c r="B366" s="1011" t="s">
        <v>1536</v>
      </c>
      <c r="C366" s="1009">
        <f t="shared" ref="C366" si="17">SUM(D366:AH366)</f>
        <v>0</v>
      </c>
      <c r="D366" s="1009">
        <v>0</v>
      </c>
      <c r="E366" s="1009">
        <v>0</v>
      </c>
      <c r="F366" s="1009">
        <v>0</v>
      </c>
      <c r="G366" s="1009">
        <v>0</v>
      </c>
      <c r="H366" s="1009">
        <v>0</v>
      </c>
      <c r="I366" s="1009">
        <v>0</v>
      </c>
      <c r="J366" s="1009">
        <v>0</v>
      </c>
      <c r="K366" s="1009">
        <v>0</v>
      </c>
      <c r="L366" s="1009">
        <v>0</v>
      </c>
      <c r="M366" s="1009">
        <v>0</v>
      </c>
      <c r="N366" s="1009">
        <v>0</v>
      </c>
      <c r="O366" s="1009">
        <v>0</v>
      </c>
      <c r="P366" s="1009">
        <v>0</v>
      </c>
      <c r="Q366" s="1009">
        <v>0</v>
      </c>
      <c r="R366" s="1009">
        <v>0</v>
      </c>
      <c r="S366" s="1009">
        <v>0</v>
      </c>
      <c r="T366" s="1009">
        <v>0</v>
      </c>
      <c r="U366" s="1009">
        <v>0</v>
      </c>
      <c r="V366" s="1009">
        <v>0</v>
      </c>
      <c r="W366" s="1009">
        <v>0</v>
      </c>
      <c r="X366" s="1009">
        <v>0</v>
      </c>
      <c r="Y366" s="1009">
        <v>0</v>
      </c>
      <c r="Z366" s="1009">
        <v>0</v>
      </c>
      <c r="AA366" s="1009">
        <v>0</v>
      </c>
      <c r="AB366" s="1009">
        <v>0</v>
      </c>
      <c r="AC366" s="1009">
        <v>0</v>
      </c>
      <c r="AD366" s="1009">
        <v>0</v>
      </c>
      <c r="AE366" s="1009">
        <v>0</v>
      </c>
      <c r="AF366" s="1009">
        <v>0</v>
      </c>
      <c r="AG366" s="1009">
        <v>0</v>
      </c>
      <c r="AH366" s="1009">
        <v>0</v>
      </c>
    </row>
    <row r="367" spans="1:34" ht="30" customHeight="1">
      <c r="A367" s="2021"/>
      <c r="B367" s="995" t="s">
        <v>807</v>
      </c>
      <c r="C367" s="1009">
        <f t="shared" si="15"/>
        <v>0</v>
      </c>
      <c r="D367" s="1009"/>
      <c r="E367" s="1009"/>
      <c r="F367" s="1009"/>
      <c r="G367" s="1009"/>
      <c r="H367" s="1009"/>
      <c r="I367" s="1009"/>
      <c r="J367" s="1009"/>
      <c r="K367" s="1009"/>
      <c r="L367" s="1009"/>
      <c r="M367" s="1009"/>
      <c r="N367" s="1009"/>
      <c r="O367" s="1009"/>
      <c r="P367" s="1009"/>
      <c r="Q367" s="1009"/>
      <c r="R367" s="1009"/>
      <c r="S367" s="1009"/>
      <c r="T367" s="1009"/>
      <c r="U367" s="1009"/>
      <c r="V367" s="1009"/>
      <c r="W367" s="1009"/>
      <c r="X367" s="1009"/>
      <c r="Y367" s="1009">
        <v>0</v>
      </c>
      <c r="Z367" s="1009">
        <v>0</v>
      </c>
      <c r="AA367" s="1009">
        <v>0</v>
      </c>
      <c r="AB367" s="1009">
        <v>0</v>
      </c>
      <c r="AC367" s="1009">
        <v>0</v>
      </c>
      <c r="AD367" s="1009">
        <v>0</v>
      </c>
      <c r="AE367" s="1009">
        <v>0</v>
      </c>
      <c r="AF367" s="1009">
        <v>0</v>
      </c>
      <c r="AG367" s="1009">
        <v>0</v>
      </c>
      <c r="AH367" s="1009">
        <v>0</v>
      </c>
    </row>
    <row r="368" spans="1:34" ht="30" customHeight="1">
      <c r="A368" s="2021"/>
      <c r="B368" s="991" t="s">
        <v>808</v>
      </c>
      <c r="C368" s="1009">
        <f t="shared" si="15"/>
        <v>0</v>
      </c>
      <c r="D368" s="1009"/>
      <c r="E368" s="1009"/>
      <c r="F368" s="1009"/>
      <c r="G368" s="1009"/>
      <c r="H368" s="1009"/>
      <c r="I368" s="1009"/>
      <c r="J368" s="1009"/>
      <c r="K368" s="1009"/>
      <c r="L368" s="1009"/>
      <c r="M368" s="1009"/>
      <c r="N368" s="1009"/>
      <c r="O368" s="1009"/>
      <c r="P368" s="1009"/>
      <c r="Q368" s="1009"/>
      <c r="R368" s="1009"/>
      <c r="S368" s="1009"/>
      <c r="T368" s="1009"/>
      <c r="U368" s="1009"/>
      <c r="V368" s="1009"/>
      <c r="W368" s="1009"/>
      <c r="X368" s="1009"/>
      <c r="Y368" s="1009">
        <v>0</v>
      </c>
      <c r="Z368" s="1009">
        <v>0</v>
      </c>
      <c r="AA368" s="1009">
        <v>0</v>
      </c>
      <c r="AB368" s="1009">
        <v>0</v>
      </c>
      <c r="AC368" s="1009">
        <v>0</v>
      </c>
      <c r="AD368" s="1009">
        <v>0</v>
      </c>
      <c r="AE368" s="1009">
        <v>0</v>
      </c>
      <c r="AF368" s="1009">
        <v>0</v>
      </c>
      <c r="AG368" s="1009">
        <v>0</v>
      </c>
      <c r="AH368" s="1009">
        <v>0</v>
      </c>
    </row>
    <row r="369" spans="1:34" s="1708" customFormat="1" ht="30" customHeight="1">
      <c r="A369" s="2021"/>
      <c r="B369" s="1011" t="s">
        <v>1539</v>
      </c>
      <c r="C369" s="1009">
        <f>SUM(D369:AH369)</f>
        <v>0</v>
      </c>
      <c r="D369" s="1009">
        <v>0</v>
      </c>
      <c r="E369" s="1009">
        <v>0</v>
      </c>
      <c r="F369" s="1009">
        <v>0</v>
      </c>
      <c r="G369" s="1009">
        <v>0</v>
      </c>
      <c r="H369" s="1009">
        <v>0</v>
      </c>
      <c r="I369" s="1009">
        <v>0</v>
      </c>
      <c r="J369" s="1009">
        <v>0</v>
      </c>
      <c r="K369" s="1009">
        <v>0</v>
      </c>
      <c r="L369" s="1009">
        <v>0</v>
      </c>
      <c r="M369" s="1009">
        <v>0</v>
      </c>
      <c r="N369" s="1009">
        <v>0</v>
      </c>
      <c r="O369" s="1009">
        <v>0</v>
      </c>
      <c r="P369" s="1009">
        <v>0</v>
      </c>
      <c r="Q369" s="1009">
        <v>0</v>
      </c>
      <c r="R369" s="1009">
        <v>0</v>
      </c>
      <c r="S369" s="1009">
        <v>0</v>
      </c>
      <c r="T369" s="1009">
        <v>0</v>
      </c>
      <c r="U369" s="1009">
        <v>0</v>
      </c>
      <c r="V369" s="1009">
        <v>0</v>
      </c>
      <c r="W369" s="1009">
        <v>0</v>
      </c>
      <c r="X369" s="1009">
        <v>0</v>
      </c>
      <c r="Y369" s="1009">
        <v>0</v>
      </c>
      <c r="Z369" s="1009">
        <v>0</v>
      </c>
      <c r="AA369" s="1009">
        <v>0</v>
      </c>
      <c r="AB369" s="1009">
        <v>0</v>
      </c>
      <c r="AC369" s="1009">
        <v>0</v>
      </c>
      <c r="AD369" s="1009">
        <v>0</v>
      </c>
      <c r="AE369" s="1009">
        <v>0</v>
      </c>
      <c r="AF369" s="1009">
        <v>0</v>
      </c>
      <c r="AG369" s="1009">
        <v>0</v>
      </c>
      <c r="AH369" s="1009">
        <v>0</v>
      </c>
    </row>
    <row r="370" spans="1:34" ht="30" customHeight="1">
      <c r="A370" s="2021"/>
      <c r="B370" s="1011" t="s">
        <v>822</v>
      </c>
      <c r="C370" s="1009">
        <f t="shared" si="15"/>
        <v>0</v>
      </c>
      <c r="D370" s="1009"/>
      <c r="E370" s="1009"/>
      <c r="F370" s="1009"/>
      <c r="G370" s="1009"/>
      <c r="H370" s="1009"/>
      <c r="I370" s="1009"/>
      <c r="J370" s="1009"/>
      <c r="K370" s="1009"/>
      <c r="L370" s="1009"/>
      <c r="M370" s="1009"/>
      <c r="N370" s="1009"/>
      <c r="O370" s="1009"/>
      <c r="P370" s="1009"/>
      <c r="Q370" s="1009"/>
      <c r="R370" s="1009"/>
      <c r="S370" s="1009"/>
      <c r="T370" s="1009"/>
      <c r="U370" s="1009"/>
      <c r="V370" s="1009"/>
      <c r="W370" s="1009"/>
      <c r="X370" s="1009"/>
      <c r="Y370" s="1009">
        <v>0</v>
      </c>
      <c r="Z370" s="1009">
        <v>0</v>
      </c>
      <c r="AA370" s="1009">
        <v>0</v>
      </c>
      <c r="AB370" s="1009">
        <v>0</v>
      </c>
      <c r="AC370" s="1009">
        <v>0</v>
      </c>
      <c r="AD370" s="1009">
        <v>0</v>
      </c>
      <c r="AE370" s="1009">
        <v>0</v>
      </c>
      <c r="AF370" s="1009">
        <v>0</v>
      </c>
      <c r="AG370" s="1009">
        <v>0</v>
      </c>
      <c r="AH370" s="1009">
        <v>0</v>
      </c>
    </row>
    <row r="371" spans="1:34" ht="19.5" customHeight="1">
      <c r="A371" s="2021"/>
      <c r="B371" s="1249" t="s">
        <v>952</v>
      </c>
      <c r="C371" s="1009">
        <f t="shared" si="15"/>
        <v>0</v>
      </c>
      <c r="D371" s="1009"/>
      <c r="E371" s="1009"/>
      <c r="F371" s="1009"/>
      <c r="G371" s="1009"/>
      <c r="H371" s="1009"/>
      <c r="I371" s="1009"/>
      <c r="J371" s="1009"/>
      <c r="K371" s="1009"/>
      <c r="L371" s="1009"/>
      <c r="M371" s="1009"/>
      <c r="N371" s="1009"/>
      <c r="O371" s="1009"/>
      <c r="P371" s="1009"/>
      <c r="Q371" s="1009"/>
      <c r="R371" s="1009"/>
      <c r="S371" s="1009"/>
      <c r="T371" s="1009"/>
      <c r="U371" s="1009"/>
      <c r="V371" s="1009"/>
      <c r="W371" s="1009"/>
      <c r="X371" s="1009"/>
      <c r="Y371" s="1009">
        <v>0</v>
      </c>
      <c r="Z371" s="1009">
        <v>0</v>
      </c>
      <c r="AA371" s="1009">
        <v>0</v>
      </c>
      <c r="AB371" s="1009">
        <v>0</v>
      </c>
      <c r="AC371" s="1009">
        <v>0</v>
      </c>
      <c r="AD371" s="1009">
        <v>0</v>
      </c>
      <c r="AE371" s="1009">
        <v>0</v>
      </c>
      <c r="AF371" s="1009">
        <v>0</v>
      </c>
      <c r="AG371" s="1009">
        <v>0</v>
      </c>
      <c r="AH371" s="1009">
        <v>0</v>
      </c>
    </row>
    <row r="372" spans="1:34" ht="19.5" customHeight="1">
      <c r="A372" s="2391" t="s">
        <v>791</v>
      </c>
      <c r="B372" s="1007" t="s">
        <v>41</v>
      </c>
      <c r="C372" s="1370">
        <f>SUM(C373:C394)</f>
        <v>567.15000000000009</v>
      </c>
      <c r="D372" s="1007">
        <f>SUM('대덕 배수관'!D373:'대덕 배수관'!D394)</f>
        <v>551.71</v>
      </c>
      <c r="E372" s="1007">
        <f>SUM('대덕 배수관'!E373:'대덕 배수관'!E394)</f>
        <v>0</v>
      </c>
      <c r="F372" s="1007">
        <f>SUM('대덕 배수관'!F373:'대덕 배수관'!F394)</f>
        <v>0</v>
      </c>
      <c r="G372" s="1007">
        <f>SUM('대덕 배수관'!G373:'대덕 배수관'!G394)</f>
        <v>0</v>
      </c>
      <c r="H372" s="1007">
        <f>SUM('대덕 배수관'!H373:'대덕 배수관'!H394)</f>
        <v>15.440000000000001</v>
      </c>
      <c r="I372" s="1007">
        <f>SUM('대덕 배수관'!I373:'대덕 배수관'!I394)</f>
        <v>0</v>
      </c>
      <c r="J372" s="1007">
        <f>SUM('대덕 배수관'!J373:'대덕 배수관'!J394)</f>
        <v>0</v>
      </c>
      <c r="K372" s="1007">
        <f>SUM('대덕 배수관'!K373:'대덕 배수관'!K394)</f>
        <v>0</v>
      </c>
      <c r="L372" s="1007">
        <f>SUM('대덕 배수관'!L373:'대덕 배수관'!L394)</f>
        <v>0</v>
      </c>
      <c r="M372" s="1007">
        <f>SUM('대덕 배수관'!M373:'대덕 배수관'!M394)</f>
        <v>0</v>
      </c>
      <c r="N372" s="1007">
        <f>SUM('대덕 배수관'!N373:'대덕 배수관'!N394)</f>
        <v>0</v>
      </c>
      <c r="O372" s="1007">
        <f>SUM('대덕 배수관'!O373:'대덕 배수관'!O394)</f>
        <v>0</v>
      </c>
      <c r="P372" s="1007">
        <f>SUM('대덕 배수관'!P373:'대덕 배수관'!P394)</f>
        <v>0</v>
      </c>
      <c r="Q372" s="1007">
        <f>SUM('대덕 배수관'!Q373:'대덕 배수관'!Q394)</f>
        <v>0</v>
      </c>
      <c r="R372" s="1007">
        <f>SUM('대덕 배수관'!R373:'대덕 배수관'!R394)</f>
        <v>0</v>
      </c>
      <c r="S372" s="1007">
        <f>SUM('대덕 배수관'!S373:'대덕 배수관'!S394)</f>
        <v>0</v>
      </c>
      <c r="T372" s="1007">
        <f>SUM('대덕 배수관'!T373:'대덕 배수관'!T394)</f>
        <v>0</v>
      </c>
      <c r="U372" s="1007">
        <f>SUM('대덕 배수관'!U373:'대덕 배수관'!U394)</f>
        <v>0</v>
      </c>
      <c r="V372" s="1007">
        <f>SUM('대덕 배수관'!V373:'대덕 배수관'!V394)</f>
        <v>0</v>
      </c>
      <c r="W372" s="1007">
        <f>SUM('대덕 배수관'!W373:'대덕 배수관'!W394)</f>
        <v>0</v>
      </c>
      <c r="X372" s="1007">
        <f>SUM('대덕 배수관'!X373:'대덕 배수관'!X394)</f>
        <v>0</v>
      </c>
      <c r="Y372" s="1007">
        <f>SUM('대덕 배수관'!Y373:'대덕 배수관'!Y394)</f>
        <v>0</v>
      </c>
      <c r="Z372" s="1007">
        <f>SUM('대덕 배수관'!Z373:'대덕 배수관'!Z394)</f>
        <v>0</v>
      </c>
      <c r="AA372" s="1007">
        <f>SUM('대덕 배수관'!AA373:'대덕 배수관'!AA394)</f>
        <v>0</v>
      </c>
      <c r="AB372" s="1007">
        <f>SUM('대덕 배수관'!AB373:'대덕 배수관'!AB394)</f>
        <v>0</v>
      </c>
      <c r="AC372" s="1007">
        <f>SUM('대덕 배수관'!AC373:'대덕 배수관'!AC394)</f>
        <v>0</v>
      </c>
      <c r="AD372" s="1007">
        <f>SUM('대덕 배수관'!AD373:'대덕 배수관'!AD394)</f>
        <v>0</v>
      </c>
      <c r="AE372" s="1007">
        <f>SUM('대덕 배수관'!AE373:'대덕 배수관'!AE394)</f>
        <v>0</v>
      </c>
      <c r="AF372" s="1007">
        <f>SUM('대덕 배수관'!AF373:'대덕 배수관'!AF394)</f>
        <v>0</v>
      </c>
      <c r="AG372" s="1007">
        <f>SUM('대덕 배수관'!AG373:'대덕 배수관'!AG394)</f>
        <v>0</v>
      </c>
      <c r="AH372" s="1007">
        <f>SUM('대덕 배수관'!AH373:'대덕 배수관'!AH394)</f>
        <v>0</v>
      </c>
    </row>
    <row r="373" spans="1:34" ht="19.5" customHeight="1">
      <c r="A373" s="2391" t="s">
        <v>791</v>
      </c>
      <c r="B373" s="989" t="s">
        <v>951</v>
      </c>
      <c r="C373" s="1009">
        <f t="shared" si="15"/>
        <v>0</v>
      </c>
      <c r="D373" s="1009"/>
      <c r="E373" s="1009"/>
      <c r="F373" s="1009"/>
      <c r="G373" s="1009"/>
      <c r="H373" s="1009"/>
      <c r="I373" s="1009"/>
      <c r="J373" s="1009"/>
      <c r="K373" s="1009"/>
      <c r="L373" s="1009"/>
      <c r="M373" s="1009"/>
      <c r="N373" s="1009"/>
      <c r="O373" s="1009"/>
      <c r="P373" s="1009"/>
      <c r="Q373" s="1009"/>
      <c r="R373" s="1009"/>
      <c r="S373" s="1009"/>
      <c r="T373" s="1009"/>
      <c r="U373" s="1009"/>
      <c r="V373" s="1009"/>
      <c r="W373" s="1009"/>
      <c r="X373" s="1009"/>
      <c r="Y373" s="1009">
        <v>0</v>
      </c>
      <c r="Z373" s="1009">
        <v>0</v>
      </c>
      <c r="AA373" s="1009">
        <v>0</v>
      </c>
      <c r="AB373" s="1009">
        <v>0</v>
      </c>
      <c r="AC373" s="1009">
        <v>0</v>
      </c>
      <c r="AD373" s="1009">
        <v>0</v>
      </c>
      <c r="AE373" s="1009">
        <v>0</v>
      </c>
      <c r="AF373" s="1009">
        <v>0</v>
      </c>
      <c r="AG373" s="1009">
        <v>0</v>
      </c>
      <c r="AH373" s="1009">
        <v>0</v>
      </c>
    </row>
    <row r="374" spans="1:34" ht="30" customHeight="1">
      <c r="A374" s="2021"/>
      <c r="B374" s="989" t="s">
        <v>796</v>
      </c>
      <c r="C374" s="1009">
        <f t="shared" si="15"/>
        <v>0</v>
      </c>
      <c r="D374" s="1009"/>
      <c r="E374" s="1009"/>
      <c r="F374" s="1009"/>
      <c r="G374" s="1009"/>
      <c r="H374" s="1009"/>
      <c r="I374" s="1009"/>
      <c r="J374" s="1009"/>
      <c r="K374" s="1009"/>
      <c r="L374" s="1009"/>
      <c r="M374" s="1009"/>
      <c r="N374" s="1009"/>
      <c r="O374" s="1009"/>
      <c r="P374" s="1009"/>
      <c r="Q374" s="1009"/>
      <c r="R374" s="1009"/>
      <c r="S374" s="1009"/>
      <c r="T374" s="1009"/>
      <c r="U374" s="1009"/>
      <c r="V374" s="1009"/>
      <c r="W374" s="1009"/>
      <c r="X374" s="1009"/>
      <c r="Y374" s="1009">
        <v>0</v>
      </c>
      <c r="Z374" s="1009">
        <v>0</v>
      </c>
      <c r="AA374" s="1009">
        <v>0</v>
      </c>
      <c r="AB374" s="1009">
        <v>0</v>
      </c>
      <c r="AC374" s="1009">
        <v>0</v>
      </c>
      <c r="AD374" s="1009">
        <v>0</v>
      </c>
      <c r="AE374" s="1009">
        <v>0</v>
      </c>
      <c r="AF374" s="1009">
        <v>0</v>
      </c>
      <c r="AG374" s="1009">
        <v>0</v>
      </c>
      <c r="AH374" s="1009">
        <v>0</v>
      </c>
    </row>
    <row r="375" spans="1:34" ht="30" customHeight="1">
      <c r="A375" s="2021"/>
      <c r="B375" s="989" t="s">
        <v>797</v>
      </c>
      <c r="C375" s="1009">
        <f t="shared" si="15"/>
        <v>0</v>
      </c>
      <c r="D375" s="1009"/>
      <c r="E375" s="1009"/>
      <c r="F375" s="1009"/>
      <c r="G375" s="1009"/>
      <c r="H375" s="1009"/>
      <c r="I375" s="1009"/>
      <c r="J375" s="1009"/>
      <c r="K375" s="1009"/>
      <c r="L375" s="1009"/>
      <c r="M375" s="1009"/>
      <c r="N375" s="1009"/>
      <c r="O375" s="1009"/>
      <c r="P375" s="1009"/>
      <c r="Q375" s="1009"/>
      <c r="R375" s="1009"/>
      <c r="S375" s="1009"/>
      <c r="T375" s="1009"/>
      <c r="U375" s="1009"/>
      <c r="V375" s="1009"/>
      <c r="W375" s="1009"/>
      <c r="X375" s="1009"/>
      <c r="Y375" s="1009">
        <v>0</v>
      </c>
      <c r="Z375" s="1009">
        <v>0</v>
      </c>
      <c r="AA375" s="1009">
        <v>0</v>
      </c>
      <c r="AB375" s="1009">
        <v>0</v>
      </c>
      <c r="AC375" s="1009">
        <v>0</v>
      </c>
      <c r="AD375" s="1009">
        <v>0</v>
      </c>
      <c r="AE375" s="1009">
        <v>0</v>
      </c>
      <c r="AF375" s="1009">
        <v>0</v>
      </c>
      <c r="AG375" s="1009">
        <v>0</v>
      </c>
      <c r="AH375" s="1009">
        <v>0</v>
      </c>
    </row>
    <row r="376" spans="1:34" ht="30" customHeight="1">
      <c r="A376" s="2021"/>
      <c r="B376" s="989" t="s">
        <v>798</v>
      </c>
      <c r="C376" s="1009">
        <f t="shared" si="15"/>
        <v>0</v>
      </c>
      <c r="D376" s="1009"/>
      <c r="E376" s="1009"/>
      <c r="F376" s="1009"/>
      <c r="G376" s="1009"/>
      <c r="H376" s="1009"/>
      <c r="I376" s="1009"/>
      <c r="J376" s="1009"/>
      <c r="K376" s="1009"/>
      <c r="L376" s="1009"/>
      <c r="M376" s="1009"/>
      <c r="N376" s="1009"/>
      <c r="O376" s="1009"/>
      <c r="P376" s="1009"/>
      <c r="Q376" s="1009"/>
      <c r="R376" s="1009"/>
      <c r="S376" s="1009"/>
      <c r="T376" s="1009"/>
      <c r="U376" s="1009"/>
      <c r="V376" s="1009"/>
      <c r="W376" s="1009"/>
      <c r="X376" s="1009"/>
      <c r="Y376" s="1009">
        <v>0</v>
      </c>
      <c r="Z376" s="1009">
        <v>0</v>
      </c>
      <c r="AA376" s="1009">
        <v>0</v>
      </c>
      <c r="AB376" s="1009">
        <v>0</v>
      </c>
      <c r="AC376" s="1009">
        <v>0</v>
      </c>
      <c r="AD376" s="1009">
        <v>0</v>
      </c>
      <c r="AE376" s="1009">
        <v>0</v>
      </c>
      <c r="AF376" s="1009">
        <v>0</v>
      </c>
      <c r="AG376" s="1009">
        <v>0</v>
      </c>
      <c r="AH376" s="1009">
        <v>0</v>
      </c>
    </row>
    <row r="377" spans="1:34" ht="30" customHeight="1">
      <c r="A377" s="2021"/>
      <c r="B377" s="989" t="s">
        <v>780</v>
      </c>
      <c r="C377" s="1009">
        <f t="shared" si="15"/>
        <v>0</v>
      </c>
      <c r="D377" s="1009"/>
      <c r="E377" s="1009"/>
      <c r="F377" s="1009"/>
      <c r="G377" s="1009"/>
      <c r="H377" s="1009"/>
      <c r="I377" s="1009"/>
      <c r="J377" s="1009"/>
      <c r="K377" s="1009"/>
      <c r="L377" s="1009"/>
      <c r="M377" s="1009"/>
      <c r="N377" s="1009"/>
      <c r="O377" s="1009"/>
      <c r="P377" s="1009"/>
      <c r="Q377" s="1009"/>
      <c r="R377" s="1009"/>
      <c r="S377" s="1009"/>
      <c r="T377" s="1009"/>
      <c r="U377" s="1009"/>
      <c r="V377" s="1009"/>
      <c r="W377" s="1009"/>
      <c r="X377" s="1009"/>
      <c r="Y377" s="1009">
        <v>0</v>
      </c>
      <c r="Z377" s="1009">
        <v>0</v>
      </c>
      <c r="AA377" s="1009">
        <v>0</v>
      </c>
      <c r="AB377" s="1009">
        <v>0</v>
      </c>
      <c r="AC377" s="1009">
        <v>0</v>
      </c>
      <c r="AD377" s="1009">
        <v>0</v>
      </c>
      <c r="AE377" s="1009">
        <v>0</v>
      </c>
      <c r="AF377" s="1009">
        <v>0</v>
      </c>
      <c r="AG377" s="1009">
        <v>0</v>
      </c>
      <c r="AH377" s="1009">
        <v>0</v>
      </c>
    </row>
    <row r="378" spans="1:34" ht="30" customHeight="1">
      <c r="A378" s="2021"/>
      <c r="B378" s="991" t="s">
        <v>781</v>
      </c>
      <c r="C378" s="1009">
        <f t="shared" si="15"/>
        <v>567.15000000000009</v>
      </c>
      <c r="D378" s="1009">
        <v>551.71</v>
      </c>
      <c r="E378" s="1009"/>
      <c r="F378" s="1009"/>
      <c r="G378" s="1009"/>
      <c r="H378" s="1371">
        <v>15.440000000000001</v>
      </c>
      <c r="I378" s="1009"/>
      <c r="J378" s="1009"/>
      <c r="K378" s="1009"/>
      <c r="L378" s="1009"/>
      <c r="M378" s="1009"/>
      <c r="N378" s="1009"/>
      <c r="O378" s="1009"/>
      <c r="P378" s="1009"/>
      <c r="Q378" s="1009"/>
      <c r="R378" s="1009"/>
      <c r="S378" s="1009"/>
      <c r="T378" s="1009"/>
      <c r="U378" s="1009"/>
      <c r="V378" s="1009"/>
      <c r="W378" s="1009"/>
      <c r="X378" s="1009"/>
      <c r="Y378" s="1009">
        <v>0</v>
      </c>
      <c r="Z378" s="1009">
        <v>0</v>
      </c>
      <c r="AA378" s="1009">
        <v>0</v>
      </c>
      <c r="AB378" s="1009">
        <v>0</v>
      </c>
      <c r="AC378" s="1009">
        <v>0</v>
      </c>
      <c r="AD378" s="1009">
        <v>0</v>
      </c>
      <c r="AE378" s="1009">
        <v>0</v>
      </c>
      <c r="AF378" s="1009">
        <v>0</v>
      </c>
      <c r="AG378" s="1009">
        <v>0</v>
      </c>
      <c r="AH378" s="1009">
        <v>0</v>
      </c>
    </row>
    <row r="379" spans="1:34" ht="30" customHeight="1">
      <c r="A379" s="2021"/>
      <c r="B379" s="991" t="s">
        <v>786</v>
      </c>
      <c r="C379" s="1009">
        <f t="shared" si="15"/>
        <v>0</v>
      </c>
      <c r="D379" s="1009"/>
      <c r="E379" s="1009"/>
      <c r="F379" s="1009"/>
      <c r="G379" s="1009"/>
      <c r="H379" s="1009"/>
      <c r="I379" s="1009"/>
      <c r="J379" s="1009"/>
      <c r="K379" s="1009"/>
      <c r="L379" s="1009"/>
      <c r="M379" s="1009"/>
      <c r="N379" s="1009"/>
      <c r="O379" s="1009"/>
      <c r="P379" s="1009"/>
      <c r="Q379" s="1009"/>
      <c r="R379" s="1009"/>
      <c r="S379" s="1009"/>
      <c r="T379" s="1009"/>
      <c r="U379" s="1009"/>
      <c r="V379" s="1009"/>
      <c r="W379" s="1009"/>
      <c r="X379" s="1009"/>
      <c r="Y379" s="1009">
        <v>0</v>
      </c>
      <c r="Z379" s="1009">
        <v>0</v>
      </c>
      <c r="AA379" s="1009">
        <v>0</v>
      </c>
      <c r="AB379" s="1009">
        <v>0</v>
      </c>
      <c r="AC379" s="1009">
        <v>0</v>
      </c>
      <c r="AD379" s="1009">
        <v>0</v>
      </c>
      <c r="AE379" s="1009">
        <v>0</v>
      </c>
      <c r="AF379" s="1009">
        <v>0</v>
      </c>
      <c r="AG379" s="1009">
        <v>0</v>
      </c>
      <c r="AH379" s="1009">
        <v>0</v>
      </c>
    </row>
    <row r="380" spans="1:34" ht="30" customHeight="1">
      <c r="A380" s="2021"/>
      <c r="B380" s="991" t="s">
        <v>799</v>
      </c>
      <c r="C380" s="1009">
        <f t="shared" si="15"/>
        <v>0</v>
      </c>
      <c r="D380" s="1009"/>
      <c r="E380" s="1009"/>
      <c r="F380" s="1009"/>
      <c r="G380" s="1009"/>
      <c r="H380" s="1009"/>
      <c r="I380" s="1009"/>
      <c r="J380" s="1009"/>
      <c r="K380" s="1009"/>
      <c r="L380" s="1009"/>
      <c r="M380" s="1009"/>
      <c r="N380" s="1009"/>
      <c r="O380" s="1009"/>
      <c r="P380" s="1009"/>
      <c r="Q380" s="1009"/>
      <c r="R380" s="1009"/>
      <c r="S380" s="1009"/>
      <c r="T380" s="1009"/>
      <c r="U380" s="1009"/>
      <c r="V380" s="1009"/>
      <c r="W380" s="1009"/>
      <c r="X380" s="1009"/>
      <c r="Y380" s="1009">
        <v>0</v>
      </c>
      <c r="Z380" s="1009">
        <v>0</v>
      </c>
      <c r="AA380" s="1009">
        <v>0</v>
      </c>
      <c r="AB380" s="1009">
        <v>0</v>
      </c>
      <c r="AC380" s="1009">
        <v>0</v>
      </c>
      <c r="AD380" s="1009">
        <v>0</v>
      </c>
      <c r="AE380" s="1009">
        <v>0</v>
      </c>
      <c r="AF380" s="1009">
        <v>0</v>
      </c>
      <c r="AG380" s="1009">
        <v>0</v>
      </c>
      <c r="AH380" s="1009">
        <v>0</v>
      </c>
    </row>
    <row r="381" spans="1:34" ht="30" customHeight="1">
      <c r="A381" s="2021"/>
      <c r="B381" s="991" t="s">
        <v>787</v>
      </c>
      <c r="C381" s="1009">
        <f t="shared" si="15"/>
        <v>0</v>
      </c>
      <c r="D381" s="1009"/>
      <c r="E381" s="1009"/>
      <c r="F381" s="1009"/>
      <c r="G381" s="1009"/>
      <c r="H381" s="1009"/>
      <c r="I381" s="1009"/>
      <c r="J381" s="1009"/>
      <c r="K381" s="1009"/>
      <c r="L381" s="1009"/>
      <c r="M381" s="1009"/>
      <c r="N381" s="1009"/>
      <c r="O381" s="1009"/>
      <c r="P381" s="1009"/>
      <c r="Q381" s="1009"/>
      <c r="R381" s="1009"/>
      <c r="S381" s="1009"/>
      <c r="T381" s="1009"/>
      <c r="U381" s="1009"/>
      <c r="V381" s="1009"/>
      <c r="W381" s="1009"/>
      <c r="X381" s="1009"/>
      <c r="Y381" s="1009">
        <v>0</v>
      </c>
      <c r="Z381" s="1009">
        <v>0</v>
      </c>
      <c r="AA381" s="1009">
        <v>0</v>
      </c>
      <c r="AB381" s="1009">
        <v>0</v>
      </c>
      <c r="AC381" s="1009">
        <v>0</v>
      </c>
      <c r="AD381" s="1009">
        <v>0</v>
      </c>
      <c r="AE381" s="1009">
        <v>0</v>
      </c>
      <c r="AF381" s="1009">
        <v>0</v>
      </c>
      <c r="AG381" s="1009">
        <v>0</v>
      </c>
      <c r="AH381" s="1009">
        <v>0</v>
      </c>
    </row>
    <row r="382" spans="1:34" ht="30" customHeight="1">
      <c r="A382" s="2021"/>
      <c r="B382" s="991" t="s">
        <v>820</v>
      </c>
      <c r="C382" s="1009">
        <f t="shared" si="15"/>
        <v>0</v>
      </c>
      <c r="D382" s="1009"/>
      <c r="E382" s="1009"/>
      <c r="F382" s="1009"/>
      <c r="G382" s="1009"/>
      <c r="H382" s="1009"/>
      <c r="I382" s="1009"/>
      <c r="J382" s="1009"/>
      <c r="K382" s="1009"/>
      <c r="L382" s="1009"/>
      <c r="M382" s="1009"/>
      <c r="N382" s="1009"/>
      <c r="O382" s="1009"/>
      <c r="P382" s="1009"/>
      <c r="Q382" s="1009"/>
      <c r="R382" s="1009"/>
      <c r="S382" s="1009"/>
      <c r="T382" s="1009"/>
      <c r="U382" s="1009"/>
      <c r="V382" s="1009"/>
      <c r="W382" s="1009"/>
      <c r="X382" s="1009"/>
      <c r="Y382" s="1009">
        <v>0</v>
      </c>
      <c r="Z382" s="1009">
        <v>0</v>
      </c>
      <c r="AA382" s="1009">
        <v>0</v>
      </c>
      <c r="AB382" s="1009">
        <v>0</v>
      </c>
      <c r="AC382" s="1009">
        <v>0</v>
      </c>
      <c r="AD382" s="1009">
        <v>0</v>
      </c>
      <c r="AE382" s="1009">
        <v>0</v>
      </c>
      <c r="AF382" s="1009">
        <v>0</v>
      </c>
      <c r="AG382" s="1009">
        <v>0</v>
      </c>
      <c r="AH382" s="1009">
        <v>0</v>
      </c>
    </row>
    <row r="383" spans="1:34" s="1710" customFormat="1" ht="30" customHeight="1">
      <c r="A383" s="2021"/>
      <c r="B383" s="991" t="s">
        <v>1534</v>
      </c>
      <c r="C383" s="1009">
        <f>SUM(D383:AH383)</f>
        <v>0</v>
      </c>
      <c r="D383" s="1009">
        <v>0</v>
      </c>
      <c r="E383" s="1009">
        <v>0</v>
      </c>
      <c r="F383" s="1009">
        <v>0</v>
      </c>
      <c r="G383" s="1009">
        <v>0</v>
      </c>
      <c r="H383" s="1009">
        <v>0</v>
      </c>
      <c r="I383" s="1009">
        <v>0</v>
      </c>
      <c r="J383" s="1009">
        <v>0</v>
      </c>
      <c r="K383" s="1009">
        <v>0</v>
      </c>
      <c r="L383" s="1009">
        <v>0</v>
      </c>
      <c r="M383" s="1009">
        <v>0</v>
      </c>
      <c r="N383" s="1009">
        <v>0</v>
      </c>
      <c r="O383" s="1009">
        <v>0</v>
      </c>
      <c r="P383" s="1009">
        <v>0</v>
      </c>
      <c r="Q383" s="1009">
        <v>0</v>
      </c>
      <c r="R383" s="1009">
        <v>0</v>
      </c>
      <c r="S383" s="1009">
        <v>0</v>
      </c>
      <c r="T383" s="1009">
        <v>0</v>
      </c>
      <c r="U383" s="1009">
        <v>0</v>
      </c>
      <c r="V383" s="1009">
        <v>0</v>
      </c>
      <c r="W383" s="1009">
        <v>0</v>
      </c>
      <c r="X383" s="1009">
        <v>0</v>
      </c>
      <c r="Y383" s="1009">
        <v>0</v>
      </c>
      <c r="Z383" s="1009">
        <v>0</v>
      </c>
      <c r="AA383" s="1009">
        <v>0</v>
      </c>
      <c r="AB383" s="1009">
        <v>0</v>
      </c>
      <c r="AC383" s="1009">
        <v>0</v>
      </c>
      <c r="AD383" s="1009">
        <v>0</v>
      </c>
      <c r="AE383" s="1009">
        <v>0</v>
      </c>
      <c r="AF383" s="1009">
        <v>0</v>
      </c>
      <c r="AG383" s="1009">
        <v>0</v>
      </c>
      <c r="AH383" s="1009">
        <v>0</v>
      </c>
    </row>
    <row r="384" spans="1:34" s="1710" customFormat="1" ht="30" customHeight="1">
      <c r="A384" s="2021"/>
      <c r="B384" s="989" t="s">
        <v>1535</v>
      </c>
      <c r="C384" s="1009">
        <f>SUM(D384:AH384)</f>
        <v>0</v>
      </c>
      <c r="D384" s="1009">
        <v>0</v>
      </c>
      <c r="E384" s="1009">
        <v>0</v>
      </c>
      <c r="F384" s="1009">
        <v>0</v>
      </c>
      <c r="G384" s="1009">
        <v>0</v>
      </c>
      <c r="H384" s="1009">
        <v>0</v>
      </c>
      <c r="I384" s="1009">
        <v>0</v>
      </c>
      <c r="J384" s="1009">
        <v>0</v>
      </c>
      <c r="K384" s="1009">
        <v>0</v>
      </c>
      <c r="L384" s="1009">
        <v>0</v>
      </c>
      <c r="M384" s="1009">
        <v>0</v>
      </c>
      <c r="N384" s="1009">
        <v>0</v>
      </c>
      <c r="O384" s="1009">
        <v>0</v>
      </c>
      <c r="P384" s="1009">
        <v>0</v>
      </c>
      <c r="Q384" s="1009">
        <v>0</v>
      </c>
      <c r="R384" s="1009">
        <v>0</v>
      </c>
      <c r="S384" s="1009">
        <v>0</v>
      </c>
      <c r="T384" s="1009">
        <v>0</v>
      </c>
      <c r="U384" s="1009">
        <v>0</v>
      </c>
      <c r="V384" s="1009">
        <v>0</v>
      </c>
      <c r="W384" s="1009">
        <v>0</v>
      </c>
      <c r="X384" s="1009">
        <v>0</v>
      </c>
      <c r="Y384" s="1009">
        <v>0</v>
      </c>
      <c r="Z384" s="1009">
        <v>0</v>
      </c>
      <c r="AA384" s="1009">
        <v>0</v>
      </c>
      <c r="AB384" s="1009">
        <v>0</v>
      </c>
      <c r="AC384" s="1009">
        <v>0</v>
      </c>
      <c r="AD384" s="1009">
        <v>0</v>
      </c>
      <c r="AE384" s="1009">
        <v>0</v>
      </c>
      <c r="AF384" s="1009">
        <v>0</v>
      </c>
      <c r="AG384" s="1009">
        <v>0</v>
      </c>
      <c r="AH384" s="1009">
        <v>0</v>
      </c>
    </row>
    <row r="385" spans="1:34" ht="30" customHeight="1">
      <c r="A385" s="2021"/>
      <c r="B385" s="995" t="s">
        <v>802</v>
      </c>
      <c r="C385" s="1009">
        <f t="shared" si="15"/>
        <v>0</v>
      </c>
      <c r="D385" s="1009"/>
      <c r="E385" s="1009"/>
      <c r="F385" s="1009"/>
      <c r="G385" s="1009"/>
      <c r="H385" s="1009"/>
      <c r="I385" s="1009"/>
      <c r="J385" s="1009"/>
      <c r="K385" s="1009"/>
      <c r="L385" s="1009"/>
      <c r="M385" s="1009"/>
      <c r="N385" s="1009"/>
      <c r="O385" s="1009"/>
      <c r="P385" s="1009"/>
      <c r="Q385" s="1009"/>
      <c r="R385" s="1009"/>
      <c r="S385" s="1009"/>
      <c r="T385" s="1009"/>
      <c r="U385" s="1009"/>
      <c r="V385" s="1009"/>
      <c r="W385" s="1009"/>
      <c r="X385" s="1009"/>
      <c r="Y385" s="1009">
        <v>0</v>
      </c>
      <c r="Z385" s="1009">
        <v>0</v>
      </c>
      <c r="AA385" s="1009">
        <v>0</v>
      </c>
      <c r="AB385" s="1009">
        <v>0</v>
      </c>
      <c r="AC385" s="1009">
        <v>0</v>
      </c>
      <c r="AD385" s="1009">
        <v>0</v>
      </c>
      <c r="AE385" s="1009">
        <v>0</v>
      </c>
      <c r="AF385" s="1009">
        <v>0</v>
      </c>
      <c r="AG385" s="1009">
        <v>0</v>
      </c>
      <c r="AH385" s="1009">
        <v>0</v>
      </c>
    </row>
    <row r="386" spans="1:34" ht="30" customHeight="1">
      <c r="A386" s="2021"/>
      <c r="B386" s="995" t="s">
        <v>803</v>
      </c>
      <c r="C386" s="1009">
        <f t="shared" si="15"/>
        <v>0</v>
      </c>
      <c r="D386" s="1009"/>
      <c r="E386" s="1009"/>
      <c r="F386" s="1009"/>
      <c r="G386" s="1009"/>
      <c r="H386" s="1009"/>
      <c r="I386" s="1009"/>
      <c r="J386" s="1009"/>
      <c r="K386" s="1009"/>
      <c r="L386" s="1009"/>
      <c r="M386" s="1009"/>
      <c r="N386" s="1009"/>
      <c r="O386" s="1009"/>
      <c r="P386" s="1009"/>
      <c r="Q386" s="1009"/>
      <c r="R386" s="1009"/>
      <c r="S386" s="1009"/>
      <c r="T386" s="1009"/>
      <c r="U386" s="1009"/>
      <c r="V386" s="1009"/>
      <c r="W386" s="1009"/>
      <c r="X386" s="1009"/>
      <c r="Y386" s="1009">
        <v>0</v>
      </c>
      <c r="Z386" s="1009">
        <v>0</v>
      </c>
      <c r="AA386" s="1009">
        <v>0</v>
      </c>
      <c r="AB386" s="1009">
        <v>0</v>
      </c>
      <c r="AC386" s="1009">
        <v>0</v>
      </c>
      <c r="AD386" s="1009">
        <v>0</v>
      </c>
      <c r="AE386" s="1009">
        <v>0</v>
      </c>
      <c r="AF386" s="1009">
        <v>0</v>
      </c>
      <c r="AG386" s="1009">
        <v>0</v>
      </c>
      <c r="AH386" s="1009">
        <v>0</v>
      </c>
    </row>
    <row r="387" spans="1:34" ht="30" customHeight="1">
      <c r="A387" s="2021"/>
      <c r="B387" s="1011" t="s">
        <v>804</v>
      </c>
      <c r="C387" s="1009">
        <f t="shared" si="15"/>
        <v>0</v>
      </c>
      <c r="D387" s="1009"/>
      <c r="E387" s="1009"/>
      <c r="F387" s="1009"/>
      <c r="G387" s="1009"/>
      <c r="H387" s="1009"/>
      <c r="I387" s="1009"/>
      <c r="J387" s="1009"/>
      <c r="K387" s="1009"/>
      <c r="L387" s="1009"/>
      <c r="M387" s="1009"/>
      <c r="N387" s="1009"/>
      <c r="O387" s="1009"/>
      <c r="P387" s="1009"/>
      <c r="Q387" s="1009"/>
      <c r="R387" s="1009"/>
      <c r="S387" s="1009"/>
      <c r="T387" s="1009"/>
      <c r="U387" s="1009"/>
      <c r="V387" s="1009"/>
      <c r="W387" s="1009"/>
      <c r="X387" s="1009"/>
      <c r="Y387" s="1009">
        <v>0</v>
      </c>
      <c r="Z387" s="1009">
        <v>0</v>
      </c>
      <c r="AA387" s="1009">
        <v>0</v>
      </c>
      <c r="AB387" s="1009">
        <v>0</v>
      </c>
      <c r="AC387" s="1009">
        <v>0</v>
      </c>
      <c r="AD387" s="1009">
        <v>0</v>
      </c>
      <c r="AE387" s="1009">
        <v>0</v>
      </c>
      <c r="AF387" s="1009">
        <v>0</v>
      </c>
      <c r="AG387" s="1009">
        <v>0</v>
      </c>
      <c r="AH387" s="1009">
        <v>0</v>
      </c>
    </row>
    <row r="388" spans="1:34" ht="30" customHeight="1">
      <c r="A388" s="2021"/>
      <c r="B388" s="1011" t="s">
        <v>805</v>
      </c>
      <c r="C388" s="1009">
        <f t="shared" si="15"/>
        <v>0</v>
      </c>
      <c r="D388" s="1009"/>
      <c r="E388" s="1009"/>
      <c r="F388" s="1009"/>
      <c r="G388" s="1009"/>
      <c r="H388" s="1009"/>
      <c r="I388" s="1009"/>
      <c r="J388" s="1009"/>
      <c r="K388" s="1009"/>
      <c r="L388" s="1009"/>
      <c r="M388" s="1009"/>
      <c r="N388" s="1009"/>
      <c r="O388" s="1009"/>
      <c r="P388" s="1009"/>
      <c r="Q388" s="1009"/>
      <c r="R388" s="1009"/>
      <c r="S388" s="1009"/>
      <c r="T388" s="1009"/>
      <c r="U388" s="1009"/>
      <c r="V388" s="1009"/>
      <c r="W388" s="1009"/>
      <c r="X388" s="1009"/>
      <c r="Y388" s="1009">
        <v>0</v>
      </c>
      <c r="Z388" s="1009">
        <v>0</v>
      </c>
      <c r="AA388" s="1009">
        <v>0</v>
      </c>
      <c r="AB388" s="1009">
        <v>0</v>
      </c>
      <c r="AC388" s="1009">
        <v>0</v>
      </c>
      <c r="AD388" s="1009">
        <v>0</v>
      </c>
      <c r="AE388" s="1009">
        <v>0</v>
      </c>
      <c r="AF388" s="1009">
        <v>0</v>
      </c>
      <c r="AG388" s="1009">
        <v>0</v>
      </c>
      <c r="AH388" s="1009">
        <v>0</v>
      </c>
    </row>
    <row r="389" spans="1:34" s="1708" customFormat="1" ht="30" customHeight="1">
      <c r="A389" s="2021"/>
      <c r="B389" s="1011" t="s">
        <v>1536</v>
      </c>
      <c r="C389" s="1009">
        <f t="shared" ref="C389" si="18">SUM(D389:AH389)</f>
        <v>0</v>
      </c>
      <c r="D389" s="1009">
        <v>0</v>
      </c>
      <c r="E389" s="1009">
        <v>0</v>
      </c>
      <c r="F389" s="1009">
        <v>0</v>
      </c>
      <c r="G389" s="1009">
        <v>0</v>
      </c>
      <c r="H389" s="1009">
        <v>0</v>
      </c>
      <c r="I389" s="1009">
        <v>0</v>
      </c>
      <c r="J389" s="1009">
        <v>0</v>
      </c>
      <c r="K389" s="1009">
        <v>0</v>
      </c>
      <c r="L389" s="1009">
        <v>0</v>
      </c>
      <c r="M389" s="1009">
        <v>0</v>
      </c>
      <c r="N389" s="1009">
        <v>0</v>
      </c>
      <c r="O389" s="1009">
        <v>0</v>
      </c>
      <c r="P389" s="1009">
        <v>0</v>
      </c>
      <c r="Q389" s="1009">
        <v>0</v>
      </c>
      <c r="R389" s="1009">
        <v>0</v>
      </c>
      <c r="S389" s="1009">
        <v>0</v>
      </c>
      <c r="T389" s="1009">
        <v>0</v>
      </c>
      <c r="U389" s="1009">
        <v>0</v>
      </c>
      <c r="V389" s="1009">
        <v>0</v>
      </c>
      <c r="W389" s="1009">
        <v>0</v>
      </c>
      <c r="X389" s="1009">
        <v>0</v>
      </c>
      <c r="Y389" s="1009">
        <v>0</v>
      </c>
      <c r="Z389" s="1009">
        <v>0</v>
      </c>
      <c r="AA389" s="1009">
        <v>0</v>
      </c>
      <c r="AB389" s="1009">
        <v>0</v>
      </c>
      <c r="AC389" s="1009">
        <v>0</v>
      </c>
      <c r="AD389" s="1009">
        <v>0</v>
      </c>
      <c r="AE389" s="1009">
        <v>0</v>
      </c>
      <c r="AF389" s="1009">
        <v>0</v>
      </c>
      <c r="AG389" s="1009">
        <v>0</v>
      </c>
      <c r="AH389" s="1009">
        <v>0</v>
      </c>
    </row>
    <row r="390" spans="1:34" ht="30" customHeight="1">
      <c r="A390" s="2021"/>
      <c r="B390" s="995" t="s">
        <v>807</v>
      </c>
      <c r="C390" s="1009">
        <f t="shared" si="15"/>
        <v>0</v>
      </c>
      <c r="D390" s="1009"/>
      <c r="E390" s="1009"/>
      <c r="F390" s="1009"/>
      <c r="G390" s="1009"/>
      <c r="H390" s="1009"/>
      <c r="I390" s="1009"/>
      <c r="J390" s="1009"/>
      <c r="K390" s="1009"/>
      <c r="L390" s="1009"/>
      <c r="M390" s="1009"/>
      <c r="N390" s="1009"/>
      <c r="O390" s="1009"/>
      <c r="P390" s="1009"/>
      <c r="Q390" s="1009"/>
      <c r="R390" s="1009"/>
      <c r="S390" s="1009"/>
      <c r="T390" s="1009"/>
      <c r="U390" s="1009"/>
      <c r="V390" s="1009"/>
      <c r="W390" s="1009"/>
      <c r="X390" s="1009"/>
      <c r="Y390" s="1009">
        <v>0</v>
      </c>
      <c r="Z390" s="1009">
        <v>0</v>
      </c>
      <c r="AA390" s="1009">
        <v>0</v>
      </c>
      <c r="AB390" s="1009">
        <v>0</v>
      </c>
      <c r="AC390" s="1009">
        <v>0</v>
      </c>
      <c r="AD390" s="1009">
        <v>0</v>
      </c>
      <c r="AE390" s="1009">
        <v>0</v>
      </c>
      <c r="AF390" s="1009">
        <v>0</v>
      </c>
      <c r="AG390" s="1009">
        <v>0</v>
      </c>
      <c r="AH390" s="1009">
        <v>0</v>
      </c>
    </row>
    <row r="391" spans="1:34" ht="30" customHeight="1">
      <c r="A391" s="2021"/>
      <c r="B391" s="991" t="s">
        <v>808</v>
      </c>
      <c r="C391" s="1009">
        <f t="shared" si="15"/>
        <v>0</v>
      </c>
      <c r="D391" s="1009"/>
      <c r="E391" s="1009"/>
      <c r="F391" s="1009"/>
      <c r="G391" s="1009"/>
      <c r="H391" s="1009"/>
      <c r="I391" s="1009"/>
      <c r="J391" s="1009"/>
      <c r="K391" s="1009"/>
      <c r="L391" s="1009"/>
      <c r="M391" s="1009"/>
      <c r="N391" s="1009"/>
      <c r="O391" s="1009"/>
      <c r="P391" s="1009"/>
      <c r="Q391" s="1009"/>
      <c r="R391" s="1009"/>
      <c r="S391" s="1009"/>
      <c r="T391" s="1009"/>
      <c r="U391" s="1009"/>
      <c r="V391" s="1009"/>
      <c r="W391" s="1009"/>
      <c r="X391" s="1009"/>
      <c r="Y391" s="1009">
        <v>0</v>
      </c>
      <c r="Z391" s="1009">
        <v>0</v>
      </c>
      <c r="AA391" s="1009">
        <v>0</v>
      </c>
      <c r="AB391" s="1009">
        <v>0</v>
      </c>
      <c r="AC391" s="1009">
        <v>0</v>
      </c>
      <c r="AD391" s="1009">
        <v>0</v>
      </c>
      <c r="AE391" s="1009">
        <v>0</v>
      </c>
      <c r="AF391" s="1009">
        <v>0</v>
      </c>
      <c r="AG391" s="1009">
        <v>0</v>
      </c>
      <c r="AH391" s="1009">
        <v>0</v>
      </c>
    </row>
    <row r="392" spans="1:34" s="1708" customFormat="1" ht="30" customHeight="1">
      <c r="A392" s="2021"/>
      <c r="B392" s="1011" t="s">
        <v>1539</v>
      </c>
      <c r="C392" s="1009">
        <f>SUM(D392:AH392)</f>
        <v>0</v>
      </c>
      <c r="D392" s="1009">
        <v>0</v>
      </c>
      <c r="E392" s="1009">
        <v>0</v>
      </c>
      <c r="F392" s="1009">
        <v>0</v>
      </c>
      <c r="G392" s="1009">
        <v>0</v>
      </c>
      <c r="H392" s="1009">
        <v>0</v>
      </c>
      <c r="I392" s="1009">
        <v>0</v>
      </c>
      <c r="J392" s="1009">
        <v>0</v>
      </c>
      <c r="K392" s="1009">
        <v>0</v>
      </c>
      <c r="L392" s="1009">
        <v>0</v>
      </c>
      <c r="M392" s="1009">
        <v>0</v>
      </c>
      <c r="N392" s="1009">
        <v>0</v>
      </c>
      <c r="O392" s="1009">
        <v>0</v>
      </c>
      <c r="P392" s="1009">
        <v>0</v>
      </c>
      <c r="Q392" s="1009">
        <v>0</v>
      </c>
      <c r="R392" s="1009">
        <v>0</v>
      </c>
      <c r="S392" s="1009">
        <v>0</v>
      </c>
      <c r="T392" s="1009">
        <v>0</v>
      </c>
      <c r="U392" s="1009">
        <v>0</v>
      </c>
      <c r="V392" s="1009">
        <v>0</v>
      </c>
      <c r="W392" s="1009">
        <v>0</v>
      </c>
      <c r="X392" s="1009">
        <v>0</v>
      </c>
      <c r="Y392" s="1009">
        <v>0</v>
      </c>
      <c r="Z392" s="1009">
        <v>0</v>
      </c>
      <c r="AA392" s="1009">
        <v>0</v>
      </c>
      <c r="AB392" s="1009">
        <v>0</v>
      </c>
      <c r="AC392" s="1009">
        <v>0</v>
      </c>
      <c r="AD392" s="1009">
        <v>0</v>
      </c>
      <c r="AE392" s="1009">
        <v>0</v>
      </c>
      <c r="AF392" s="1009">
        <v>0</v>
      </c>
      <c r="AG392" s="1009">
        <v>0</v>
      </c>
      <c r="AH392" s="1009">
        <v>0</v>
      </c>
    </row>
    <row r="393" spans="1:34" ht="30" customHeight="1">
      <c r="A393" s="2021"/>
      <c r="B393" s="1011" t="s">
        <v>822</v>
      </c>
      <c r="C393" s="1009">
        <f t="shared" si="15"/>
        <v>0</v>
      </c>
      <c r="D393" s="1009"/>
      <c r="E393" s="1009"/>
      <c r="F393" s="1009"/>
      <c r="G393" s="1009"/>
      <c r="H393" s="1009"/>
      <c r="I393" s="1009"/>
      <c r="J393" s="1009"/>
      <c r="K393" s="1009"/>
      <c r="L393" s="1009"/>
      <c r="M393" s="1009"/>
      <c r="N393" s="1009"/>
      <c r="O393" s="1009"/>
      <c r="P393" s="1009"/>
      <c r="Q393" s="1009"/>
      <c r="R393" s="1009"/>
      <c r="S393" s="1009"/>
      <c r="T393" s="1009"/>
      <c r="U393" s="1009"/>
      <c r="V393" s="1009"/>
      <c r="W393" s="1009"/>
      <c r="X393" s="1009"/>
      <c r="Y393" s="1009">
        <v>0</v>
      </c>
      <c r="Z393" s="1009">
        <v>0</v>
      </c>
      <c r="AA393" s="1009">
        <v>0</v>
      </c>
      <c r="AB393" s="1009">
        <v>0</v>
      </c>
      <c r="AC393" s="1009">
        <v>0</v>
      </c>
      <c r="AD393" s="1009">
        <v>0</v>
      </c>
      <c r="AE393" s="1009">
        <v>0</v>
      </c>
      <c r="AF393" s="1009">
        <v>0</v>
      </c>
      <c r="AG393" s="1009">
        <v>0</v>
      </c>
      <c r="AH393" s="1009">
        <v>0</v>
      </c>
    </row>
    <row r="394" spans="1:34" ht="19.5" customHeight="1">
      <c r="A394" s="2021"/>
      <c r="B394" s="1249" t="s">
        <v>952</v>
      </c>
      <c r="C394" s="1009">
        <f t="shared" si="15"/>
        <v>0</v>
      </c>
      <c r="D394" s="1009"/>
      <c r="E394" s="1009"/>
      <c r="F394" s="1009"/>
      <c r="G394" s="1009"/>
      <c r="H394" s="1009"/>
      <c r="I394" s="1009"/>
      <c r="J394" s="1009"/>
      <c r="K394" s="1009"/>
      <c r="L394" s="1009"/>
      <c r="M394" s="1009"/>
      <c r="N394" s="1009"/>
      <c r="O394" s="1009"/>
      <c r="P394" s="1009"/>
      <c r="Q394" s="1009"/>
      <c r="R394" s="1009"/>
      <c r="S394" s="1009"/>
      <c r="T394" s="1009"/>
      <c r="U394" s="1009"/>
      <c r="V394" s="1009"/>
      <c r="W394" s="1009"/>
      <c r="X394" s="1009"/>
      <c r="Y394" s="1009">
        <v>0</v>
      </c>
      <c r="Z394" s="1009">
        <v>0</v>
      </c>
      <c r="AA394" s="1009">
        <v>0</v>
      </c>
      <c r="AB394" s="1009">
        <v>0</v>
      </c>
      <c r="AC394" s="1009">
        <v>0</v>
      </c>
      <c r="AD394" s="1009">
        <v>0</v>
      </c>
      <c r="AE394" s="1009">
        <v>0</v>
      </c>
      <c r="AF394" s="1009">
        <v>0</v>
      </c>
      <c r="AG394" s="1009">
        <v>0</v>
      </c>
      <c r="AH394" s="1009">
        <v>0</v>
      </c>
    </row>
    <row r="395" spans="1:34" ht="19.5" customHeight="1">
      <c r="A395" s="2392" t="s">
        <v>792</v>
      </c>
      <c r="B395" s="1007" t="s">
        <v>41</v>
      </c>
      <c r="C395" s="1370">
        <f>SUM(C396:C417)</f>
        <v>1911.4600000000003</v>
      </c>
      <c r="D395" s="1007">
        <f>SUM('대덕 배수관'!D396:'대덕 배수관'!D417)</f>
        <v>0</v>
      </c>
      <c r="E395" s="1007">
        <f>SUM('대덕 배수관'!E396:'대덕 배수관'!E417)</f>
        <v>0</v>
      </c>
      <c r="F395" s="1007">
        <f>SUM('대덕 배수관'!F396:'대덕 배수관'!F417)</f>
        <v>0</v>
      </c>
      <c r="G395" s="1007">
        <f>SUM('대덕 배수관'!G396:'대덕 배수관'!G417)</f>
        <v>0</v>
      </c>
      <c r="H395" s="1007">
        <f>SUM('대덕 배수관'!H396:'대덕 배수관'!H417)</f>
        <v>86.259999999999991</v>
      </c>
      <c r="I395" s="1007">
        <f>SUM('대덕 배수관'!I396:'대덕 배수관'!I417)</f>
        <v>0</v>
      </c>
      <c r="J395" s="1007">
        <f>SUM('대덕 배수관'!J396:'대덕 배수관'!J417)</f>
        <v>659.2700000000001</v>
      </c>
      <c r="K395" s="1007">
        <f>SUM('대덕 배수관'!K396:'대덕 배수관'!K417)</f>
        <v>0</v>
      </c>
      <c r="L395" s="1007">
        <f>SUM('대덕 배수관'!L396:'대덕 배수관'!L417)</f>
        <v>0</v>
      </c>
      <c r="M395" s="1007">
        <f>SUM('대덕 배수관'!M396:'대덕 배수관'!M417)</f>
        <v>1161.42</v>
      </c>
      <c r="N395" s="1007">
        <f>SUM('대덕 배수관'!N396:'대덕 배수관'!N417)</f>
        <v>0</v>
      </c>
      <c r="O395" s="1007">
        <f>SUM('대덕 배수관'!O396:'대덕 배수관'!O417)</f>
        <v>0</v>
      </c>
      <c r="P395" s="1007">
        <f>SUM('대덕 배수관'!P396:'대덕 배수관'!P417)</f>
        <v>0</v>
      </c>
      <c r="Q395" s="1007">
        <f>SUM('대덕 배수관'!Q396:'대덕 배수관'!Q417)</f>
        <v>0</v>
      </c>
      <c r="R395" s="1007">
        <f>SUM('대덕 배수관'!R396:'대덕 배수관'!R417)</f>
        <v>0</v>
      </c>
      <c r="S395" s="1007">
        <f>SUM('대덕 배수관'!S396:'대덕 배수관'!S417)</f>
        <v>0</v>
      </c>
      <c r="T395" s="1007">
        <f>SUM('대덕 배수관'!T396:'대덕 배수관'!T417)</f>
        <v>0</v>
      </c>
      <c r="U395" s="1007">
        <f>SUM('대덕 배수관'!U396:'대덕 배수관'!U417)</f>
        <v>0</v>
      </c>
      <c r="V395" s="1007">
        <f>SUM('대덕 배수관'!V396:'대덕 배수관'!V417)</f>
        <v>0</v>
      </c>
      <c r="W395" s="1007">
        <f>SUM('대덕 배수관'!W396:'대덕 배수관'!W417)</f>
        <v>0</v>
      </c>
      <c r="X395" s="1007">
        <f>SUM('대덕 배수관'!X396:'대덕 배수관'!X417)</f>
        <v>0</v>
      </c>
      <c r="Y395" s="1007">
        <f>SUM('대덕 배수관'!Y396:'대덕 배수관'!Y417)</f>
        <v>0</v>
      </c>
      <c r="Z395" s="1007">
        <f>SUM('대덕 배수관'!Z396:'대덕 배수관'!Z417)</f>
        <v>0</v>
      </c>
      <c r="AA395" s="1007">
        <f>SUM('대덕 배수관'!AA396:'대덕 배수관'!AA417)</f>
        <v>0</v>
      </c>
      <c r="AB395" s="1007">
        <f>SUM('대덕 배수관'!AB396:'대덕 배수관'!AB417)</f>
        <v>0</v>
      </c>
      <c r="AC395" s="1007">
        <f>SUM('대덕 배수관'!AC396:'대덕 배수관'!AC417)</f>
        <v>0</v>
      </c>
      <c r="AD395" s="1007">
        <f>SUM('대덕 배수관'!AD396:'대덕 배수관'!AD417)</f>
        <v>0</v>
      </c>
      <c r="AE395" s="1007">
        <f>SUM('대덕 배수관'!AE396:'대덕 배수관'!AE417)</f>
        <v>0</v>
      </c>
      <c r="AF395" s="1007">
        <f>SUM('대덕 배수관'!AF396:'대덕 배수관'!AF417)</f>
        <v>0</v>
      </c>
      <c r="AG395" s="1007">
        <f>SUM('대덕 배수관'!AG396:'대덕 배수관'!AG417)</f>
        <v>0</v>
      </c>
      <c r="AH395" s="1007">
        <f>SUM('대덕 배수관'!AH396:'대덕 배수관'!AH417)</f>
        <v>4.51</v>
      </c>
    </row>
    <row r="396" spans="1:34" ht="19.5" customHeight="1">
      <c r="A396" s="2392" t="s">
        <v>792</v>
      </c>
      <c r="B396" s="989" t="s">
        <v>951</v>
      </c>
      <c r="C396" s="1009">
        <f t="shared" si="15"/>
        <v>0</v>
      </c>
      <c r="D396" s="1009"/>
      <c r="E396" s="1009"/>
      <c r="F396" s="1009"/>
      <c r="G396" s="1009"/>
      <c r="H396" s="1009"/>
      <c r="I396" s="1009"/>
      <c r="J396" s="1009"/>
      <c r="K396" s="1009"/>
      <c r="L396" s="1009"/>
      <c r="M396" s="1009"/>
      <c r="N396" s="1009"/>
      <c r="O396" s="1009"/>
      <c r="P396" s="1009"/>
      <c r="Q396" s="1009"/>
      <c r="R396" s="1009"/>
      <c r="S396" s="1009"/>
      <c r="T396" s="1009"/>
      <c r="U396" s="1009"/>
      <c r="V396" s="1009"/>
      <c r="W396" s="1009"/>
      <c r="X396" s="1009"/>
      <c r="Y396" s="1009">
        <v>0</v>
      </c>
      <c r="Z396" s="1009">
        <v>0</v>
      </c>
      <c r="AA396" s="1009">
        <v>0</v>
      </c>
      <c r="AB396" s="1009">
        <v>0</v>
      </c>
      <c r="AC396" s="1009">
        <v>0</v>
      </c>
      <c r="AD396" s="1009">
        <v>0</v>
      </c>
      <c r="AE396" s="1009">
        <v>0</v>
      </c>
      <c r="AF396" s="1009">
        <v>0</v>
      </c>
      <c r="AG396" s="1009">
        <v>0</v>
      </c>
      <c r="AH396" s="1009">
        <v>0</v>
      </c>
    </row>
    <row r="397" spans="1:34" ht="30" customHeight="1">
      <c r="A397" s="2019"/>
      <c r="B397" s="989" t="s">
        <v>796</v>
      </c>
      <c r="C397" s="1009">
        <f t="shared" si="15"/>
        <v>0</v>
      </c>
      <c r="D397" s="1009"/>
      <c r="E397" s="1009"/>
      <c r="F397" s="1009"/>
      <c r="G397" s="1009"/>
      <c r="H397" s="1009"/>
      <c r="I397" s="1009"/>
      <c r="J397" s="1009"/>
      <c r="K397" s="1009"/>
      <c r="L397" s="1009"/>
      <c r="M397" s="1009"/>
      <c r="N397" s="1009"/>
      <c r="O397" s="1009"/>
      <c r="P397" s="1009"/>
      <c r="Q397" s="1009"/>
      <c r="R397" s="1009"/>
      <c r="S397" s="1009"/>
      <c r="T397" s="1009"/>
      <c r="U397" s="1009"/>
      <c r="V397" s="1009"/>
      <c r="W397" s="1009"/>
      <c r="X397" s="1009"/>
      <c r="Y397" s="1009">
        <v>0</v>
      </c>
      <c r="Z397" s="1009">
        <v>0</v>
      </c>
      <c r="AA397" s="1009">
        <v>0</v>
      </c>
      <c r="AB397" s="1009">
        <v>0</v>
      </c>
      <c r="AC397" s="1009">
        <v>0</v>
      </c>
      <c r="AD397" s="1009">
        <v>0</v>
      </c>
      <c r="AE397" s="1009">
        <v>0</v>
      </c>
      <c r="AF397" s="1009">
        <v>0</v>
      </c>
      <c r="AG397" s="1009">
        <v>0</v>
      </c>
      <c r="AH397" s="1009">
        <v>0</v>
      </c>
    </row>
    <row r="398" spans="1:34" ht="30" customHeight="1">
      <c r="A398" s="2019"/>
      <c r="B398" s="989" t="s">
        <v>797</v>
      </c>
      <c r="C398" s="1009">
        <f t="shared" si="15"/>
        <v>0</v>
      </c>
      <c r="D398" s="1009"/>
      <c r="E398" s="1009"/>
      <c r="F398" s="1009"/>
      <c r="G398" s="1009"/>
      <c r="H398" s="1009"/>
      <c r="I398" s="1009"/>
      <c r="J398" s="1009"/>
      <c r="K398" s="1009"/>
      <c r="L398" s="1009"/>
      <c r="M398" s="1009"/>
      <c r="N398" s="1009"/>
      <c r="O398" s="1009"/>
      <c r="P398" s="1009"/>
      <c r="Q398" s="1009"/>
      <c r="R398" s="1009"/>
      <c r="S398" s="1009"/>
      <c r="T398" s="1009"/>
      <c r="U398" s="1009"/>
      <c r="V398" s="1009"/>
      <c r="W398" s="1009"/>
      <c r="X398" s="1009"/>
      <c r="Y398" s="1009">
        <v>0</v>
      </c>
      <c r="Z398" s="1009">
        <v>0</v>
      </c>
      <c r="AA398" s="1009">
        <v>0</v>
      </c>
      <c r="AB398" s="1009">
        <v>0</v>
      </c>
      <c r="AC398" s="1009">
        <v>0</v>
      </c>
      <c r="AD398" s="1009">
        <v>0</v>
      </c>
      <c r="AE398" s="1009">
        <v>0</v>
      </c>
      <c r="AF398" s="1009">
        <v>0</v>
      </c>
      <c r="AG398" s="1009">
        <v>0</v>
      </c>
      <c r="AH398" s="1009">
        <v>0</v>
      </c>
    </row>
    <row r="399" spans="1:34" ht="30" customHeight="1">
      <c r="A399" s="2019"/>
      <c r="B399" s="989" t="s">
        <v>798</v>
      </c>
      <c r="C399" s="1009">
        <f t="shared" si="15"/>
        <v>0</v>
      </c>
      <c r="D399" s="1009"/>
      <c r="E399" s="1009"/>
      <c r="F399" s="1009"/>
      <c r="G399" s="1009"/>
      <c r="H399" s="1009"/>
      <c r="I399" s="1009"/>
      <c r="J399" s="1009"/>
      <c r="K399" s="1009"/>
      <c r="L399" s="1009"/>
      <c r="M399" s="1009"/>
      <c r="N399" s="1009"/>
      <c r="O399" s="1009"/>
      <c r="P399" s="1009"/>
      <c r="Q399" s="1009"/>
      <c r="R399" s="1009"/>
      <c r="S399" s="1009"/>
      <c r="T399" s="1009"/>
      <c r="U399" s="1009"/>
      <c r="V399" s="1009"/>
      <c r="W399" s="1009"/>
      <c r="X399" s="1009"/>
      <c r="Y399" s="1009">
        <v>0</v>
      </c>
      <c r="Z399" s="1009">
        <v>0</v>
      </c>
      <c r="AA399" s="1009">
        <v>0</v>
      </c>
      <c r="AB399" s="1009">
        <v>0</v>
      </c>
      <c r="AC399" s="1009">
        <v>0</v>
      </c>
      <c r="AD399" s="1009">
        <v>0</v>
      </c>
      <c r="AE399" s="1009">
        <v>0</v>
      </c>
      <c r="AF399" s="1009">
        <v>0</v>
      </c>
      <c r="AG399" s="1009">
        <v>0</v>
      </c>
      <c r="AH399" s="1009">
        <v>0</v>
      </c>
    </row>
    <row r="400" spans="1:34" ht="30" customHeight="1">
      <c r="A400" s="2019"/>
      <c r="B400" s="989" t="s">
        <v>780</v>
      </c>
      <c r="C400" s="1009">
        <f t="shared" si="15"/>
        <v>1906.9500000000003</v>
      </c>
      <c r="D400" s="1009"/>
      <c r="E400" s="1372"/>
      <c r="F400" s="1372"/>
      <c r="G400" s="1372"/>
      <c r="H400" s="1372">
        <v>86.259999999999991</v>
      </c>
      <c r="I400" s="1372"/>
      <c r="J400" s="1372">
        <v>659.2700000000001</v>
      </c>
      <c r="K400" s="1372"/>
      <c r="L400" s="1372"/>
      <c r="M400" s="1372">
        <v>1161.42</v>
      </c>
      <c r="N400" s="1372"/>
      <c r="O400" s="1372"/>
      <c r="P400" s="1372"/>
      <c r="Q400" s="1372"/>
      <c r="R400" s="1372"/>
      <c r="S400" s="1372"/>
      <c r="T400" s="1372"/>
      <c r="U400" s="1372"/>
      <c r="V400" s="1372"/>
      <c r="W400" s="1372"/>
      <c r="X400" s="1372"/>
      <c r="Y400" s="1009">
        <v>0</v>
      </c>
      <c r="Z400" s="1009">
        <v>0</v>
      </c>
      <c r="AA400" s="1009">
        <v>0</v>
      </c>
      <c r="AB400" s="1009">
        <v>0</v>
      </c>
      <c r="AC400" s="1009">
        <v>0</v>
      </c>
      <c r="AD400" s="1009">
        <v>0</v>
      </c>
      <c r="AE400" s="1009">
        <v>0</v>
      </c>
      <c r="AF400" s="1009">
        <v>0</v>
      </c>
      <c r="AG400" s="1009">
        <v>0</v>
      </c>
      <c r="AH400" s="1009">
        <v>0</v>
      </c>
    </row>
    <row r="401" spans="1:34" ht="30" customHeight="1">
      <c r="A401" s="2019"/>
      <c r="B401" s="991" t="s">
        <v>781</v>
      </c>
      <c r="C401" s="1009">
        <f t="shared" si="15"/>
        <v>0</v>
      </c>
      <c r="D401" s="1009"/>
      <c r="E401" s="1009"/>
      <c r="F401" s="1009"/>
      <c r="G401" s="1009"/>
      <c r="H401" s="1009"/>
      <c r="I401" s="1009"/>
      <c r="J401" s="1009"/>
      <c r="K401" s="1009"/>
      <c r="L401" s="1009"/>
      <c r="M401" s="1009"/>
      <c r="N401" s="1009"/>
      <c r="O401" s="1009"/>
      <c r="P401" s="1009"/>
      <c r="Q401" s="1009"/>
      <c r="R401" s="1009"/>
      <c r="S401" s="1009"/>
      <c r="T401" s="1009"/>
      <c r="U401" s="1009"/>
      <c r="V401" s="1009"/>
      <c r="W401" s="1009"/>
      <c r="X401" s="1009"/>
      <c r="Y401" s="1009">
        <v>0</v>
      </c>
      <c r="Z401" s="1009">
        <v>0</v>
      </c>
      <c r="AA401" s="1009">
        <v>0</v>
      </c>
      <c r="AB401" s="1009">
        <v>0</v>
      </c>
      <c r="AC401" s="1009">
        <v>0</v>
      </c>
      <c r="AD401" s="1009">
        <v>0</v>
      </c>
      <c r="AE401" s="1009">
        <v>0</v>
      </c>
      <c r="AF401" s="1009">
        <v>0</v>
      </c>
      <c r="AG401" s="1009">
        <v>0</v>
      </c>
      <c r="AH401" s="1009">
        <v>0</v>
      </c>
    </row>
    <row r="402" spans="1:34" ht="30" customHeight="1">
      <c r="A402" s="2019"/>
      <c r="B402" s="991" t="s">
        <v>786</v>
      </c>
      <c r="C402" s="1009">
        <f t="shared" si="15"/>
        <v>0</v>
      </c>
      <c r="D402" s="1009"/>
      <c r="E402" s="1009"/>
      <c r="F402" s="1009"/>
      <c r="G402" s="1009"/>
      <c r="H402" s="1009"/>
      <c r="I402" s="1009"/>
      <c r="J402" s="1009"/>
      <c r="K402" s="1009"/>
      <c r="L402" s="1009"/>
      <c r="M402" s="1009"/>
      <c r="N402" s="1009"/>
      <c r="O402" s="1009"/>
      <c r="P402" s="1009"/>
      <c r="Q402" s="1009"/>
      <c r="R402" s="1009"/>
      <c r="S402" s="1009"/>
      <c r="T402" s="1009"/>
      <c r="U402" s="1009"/>
      <c r="V402" s="1009"/>
      <c r="W402" s="1009"/>
      <c r="X402" s="1009"/>
      <c r="Y402" s="1009">
        <v>0</v>
      </c>
      <c r="Z402" s="1009">
        <v>0</v>
      </c>
      <c r="AA402" s="1009">
        <v>0</v>
      </c>
      <c r="AB402" s="1009">
        <v>0</v>
      </c>
      <c r="AC402" s="1009">
        <v>0</v>
      </c>
      <c r="AD402" s="1009">
        <v>0</v>
      </c>
      <c r="AE402" s="1009">
        <v>0</v>
      </c>
      <c r="AF402" s="1009">
        <v>0</v>
      </c>
      <c r="AG402" s="1009">
        <v>0</v>
      </c>
      <c r="AH402" s="1009">
        <v>0</v>
      </c>
    </row>
    <row r="403" spans="1:34" ht="30" customHeight="1">
      <c r="A403" s="2019"/>
      <c r="B403" s="991" t="s">
        <v>799</v>
      </c>
      <c r="C403" s="1009">
        <f t="shared" si="15"/>
        <v>0</v>
      </c>
      <c r="D403" s="1009"/>
      <c r="E403" s="1009"/>
      <c r="F403" s="1009"/>
      <c r="G403" s="1009"/>
      <c r="H403" s="1009"/>
      <c r="I403" s="1009"/>
      <c r="J403" s="1009"/>
      <c r="K403" s="1009"/>
      <c r="L403" s="1009"/>
      <c r="M403" s="1009"/>
      <c r="N403" s="1009"/>
      <c r="O403" s="1009"/>
      <c r="P403" s="1009"/>
      <c r="Q403" s="1009"/>
      <c r="R403" s="1009"/>
      <c r="S403" s="1009"/>
      <c r="T403" s="1009"/>
      <c r="U403" s="1009"/>
      <c r="V403" s="1009"/>
      <c r="W403" s="1009"/>
      <c r="X403" s="1009"/>
      <c r="Y403" s="1009">
        <v>0</v>
      </c>
      <c r="Z403" s="1009">
        <v>0</v>
      </c>
      <c r="AA403" s="1009">
        <v>0</v>
      </c>
      <c r="AB403" s="1009">
        <v>0</v>
      </c>
      <c r="AC403" s="1009">
        <v>0</v>
      </c>
      <c r="AD403" s="1009">
        <v>0</v>
      </c>
      <c r="AE403" s="1009">
        <v>0</v>
      </c>
      <c r="AF403" s="1009">
        <v>0</v>
      </c>
      <c r="AG403" s="1009">
        <v>0</v>
      </c>
      <c r="AH403" s="1009">
        <v>0</v>
      </c>
    </row>
    <row r="404" spans="1:34" ht="30" customHeight="1">
      <c r="A404" s="2019"/>
      <c r="B404" s="991" t="s">
        <v>787</v>
      </c>
      <c r="C404" s="1009">
        <f t="shared" si="15"/>
        <v>0</v>
      </c>
      <c r="D404" s="1009"/>
      <c r="E404" s="1009"/>
      <c r="F404" s="1009"/>
      <c r="G404" s="1009"/>
      <c r="H404" s="1009"/>
      <c r="I404" s="1009"/>
      <c r="J404" s="1009"/>
      <c r="K404" s="1009"/>
      <c r="L404" s="1009"/>
      <c r="M404" s="1009"/>
      <c r="N404" s="1009"/>
      <c r="O404" s="1009"/>
      <c r="P404" s="1009"/>
      <c r="Q404" s="1009"/>
      <c r="R404" s="1009"/>
      <c r="S404" s="1009"/>
      <c r="T404" s="1009"/>
      <c r="U404" s="1009"/>
      <c r="V404" s="1009"/>
      <c r="W404" s="1009"/>
      <c r="X404" s="1009"/>
      <c r="Y404" s="1009">
        <v>0</v>
      </c>
      <c r="Z404" s="1009">
        <v>0</v>
      </c>
      <c r="AA404" s="1009">
        <v>0</v>
      </c>
      <c r="AB404" s="1009">
        <v>0</v>
      </c>
      <c r="AC404" s="1009">
        <v>0</v>
      </c>
      <c r="AD404" s="1009">
        <v>0</v>
      </c>
      <c r="AE404" s="1009">
        <v>0</v>
      </c>
      <c r="AF404" s="1009">
        <v>0</v>
      </c>
      <c r="AG404" s="1009">
        <v>0</v>
      </c>
      <c r="AH404" s="1009">
        <v>0</v>
      </c>
    </row>
    <row r="405" spans="1:34" ht="30" customHeight="1">
      <c r="A405" s="2019"/>
      <c r="B405" s="991" t="s">
        <v>820</v>
      </c>
      <c r="C405" s="1009">
        <f t="shared" si="15"/>
        <v>0</v>
      </c>
      <c r="D405" s="1009"/>
      <c r="E405" s="1009"/>
      <c r="F405" s="1009"/>
      <c r="G405" s="1009"/>
      <c r="H405" s="1009"/>
      <c r="I405" s="1009"/>
      <c r="J405" s="1009"/>
      <c r="K405" s="1009"/>
      <c r="L405" s="1009"/>
      <c r="M405" s="1009"/>
      <c r="N405" s="1009"/>
      <c r="O405" s="1009"/>
      <c r="P405" s="1009"/>
      <c r="Q405" s="1009"/>
      <c r="R405" s="1009"/>
      <c r="S405" s="1009"/>
      <c r="T405" s="1009"/>
      <c r="U405" s="1009"/>
      <c r="V405" s="1009"/>
      <c r="W405" s="1009"/>
      <c r="X405" s="1009"/>
      <c r="Y405" s="1009">
        <v>0</v>
      </c>
      <c r="Z405" s="1009">
        <v>0</v>
      </c>
      <c r="AA405" s="1009">
        <v>0</v>
      </c>
      <c r="AB405" s="1009">
        <v>0</v>
      </c>
      <c r="AC405" s="1009">
        <v>0</v>
      </c>
      <c r="AD405" s="1009">
        <v>0</v>
      </c>
      <c r="AE405" s="1009">
        <v>0</v>
      </c>
      <c r="AF405" s="1009">
        <v>0</v>
      </c>
      <c r="AG405" s="1009">
        <v>0</v>
      </c>
      <c r="AH405" s="1009">
        <v>0</v>
      </c>
    </row>
    <row r="406" spans="1:34" s="1710" customFormat="1" ht="30" customHeight="1">
      <c r="A406" s="2019"/>
      <c r="B406" s="991" t="s">
        <v>1534</v>
      </c>
      <c r="C406" s="1009">
        <f>SUM(D406:AH406)</f>
        <v>0</v>
      </c>
      <c r="D406" s="1009">
        <v>0</v>
      </c>
      <c r="E406" s="1009">
        <v>0</v>
      </c>
      <c r="F406" s="1009">
        <v>0</v>
      </c>
      <c r="G406" s="1009">
        <v>0</v>
      </c>
      <c r="H406" s="1009">
        <v>0</v>
      </c>
      <c r="I406" s="1009">
        <v>0</v>
      </c>
      <c r="J406" s="1009">
        <v>0</v>
      </c>
      <c r="K406" s="1009">
        <v>0</v>
      </c>
      <c r="L406" s="1009">
        <v>0</v>
      </c>
      <c r="M406" s="1009">
        <v>0</v>
      </c>
      <c r="N406" s="1009">
        <v>0</v>
      </c>
      <c r="O406" s="1009">
        <v>0</v>
      </c>
      <c r="P406" s="1009">
        <v>0</v>
      </c>
      <c r="Q406" s="1009">
        <v>0</v>
      </c>
      <c r="R406" s="1009">
        <v>0</v>
      </c>
      <c r="S406" s="1009">
        <v>0</v>
      </c>
      <c r="T406" s="1009">
        <v>0</v>
      </c>
      <c r="U406" s="1009">
        <v>0</v>
      </c>
      <c r="V406" s="1009">
        <v>0</v>
      </c>
      <c r="W406" s="1009">
        <v>0</v>
      </c>
      <c r="X406" s="1009">
        <v>0</v>
      </c>
      <c r="Y406" s="1009">
        <v>0</v>
      </c>
      <c r="Z406" s="1009">
        <v>0</v>
      </c>
      <c r="AA406" s="1009">
        <v>0</v>
      </c>
      <c r="AB406" s="1009">
        <v>0</v>
      </c>
      <c r="AC406" s="1009">
        <v>0</v>
      </c>
      <c r="AD406" s="1009">
        <v>0</v>
      </c>
      <c r="AE406" s="1009">
        <v>0</v>
      </c>
      <c r="AF406" s="1009">
        <v>0</v>
      </c>
      <c r="AG406" s="1009">
        <v>0</v>
      </c>
      <c r="AH406" s="1009">
        <v>0</v>
      </c>
    </row>
    <row r="407" spans="1:34" s="1710" customFormat="1" ht="30" customHeight="1">
      <c r="A407" s="2019"/>
      <c r="B407" s="989" t="s">
        <v>1535</v>
      </c>
      <c r="C407" s="1009">
        <f>SUM(D407:AH407)</f>
        <v>0</v>
      </c>
      <c r="D407" s="1009">
        <v>0</v>
      </c>
      <c r="E407" s="1009">
        <v>0</v>
      </c>
      <c r="F407" s="1009">
        <v>0</v>
      </c>
      <c r="G407" s="1009">
        <v>0</v>
      </c>
      <c r="H407" s="1009">
        <v>0</v>
      </c>
      <c r="I407" s="1009">
        <v>0</v>
      </c>
      <c r="J407" s="1009">
        <v>0</v>
      </c>
      <c r="K407" s="1009">
        <v>0</v>
      </c>
      <c r="L407" s="1009">
        <v>0</v>
      </c>
      <c r="M407" s="1009">
        <v>0</v>
      </c>
      <c r="N407" s="1009">
        <v>0</v>
      </c>
      <c r="O407" s="1009">
        <v>0</v>
      </c>
      <c r="P407" s="1009">
        <v>0</v>
      </c>
      <c r="Q407" s="1009">
        <v>0</v>
      </c>
      <c r="R407" s="1009">
        <v>0</v>
      </c>
      <c r="S407" s="1009">
        <v>0</v>
      </c>
      <c r="T407" s="1009">
        <v>0</v>
      </c>
      <c r="U407" s="1009">
        <v>0</v>
      </c>
      <c r="V407" s="1009">
        <v>0</v>
      </c>
      <c r="W407" s="1009">
        <v>0</v>
      </c>
      <c r="X407" s="1009">
        <v>0</v>
      </c>
      <c r="Y407" s="1009">
        <v>0</v>
      </c>
      <c r="Z407" s="1009">
        <v>0</v>
      </c>
      <c r="AA407" s="1009">
        <v>0</v>
      </c>
      <c r="AB407" s="1009">
        <v>0</v>
      </c>
      <c r="AC407" s="1009">
        <v>0</v>
      </c>
      <c r="AD407" s="1009">
        <v>0</v>
      </c>
      <c r="AE407" s="1009">
        <v>0</v>
      </c>
      <c r="AF407" s="1009">
        <v>0</v>
      </c>
      <c r="AG407" s="1009">
        <v>0</v>
      </c>
      <c r="AH407" s="1009">
        <v>0</v>
      </c>
    </row>
    <row r="408" spans="1:34" ht="30" customHeight="1">
      <c r="A408" s="2019"/>
      <c r="B408" s="995" t="s">
        <v>802</v>
      </c>
      <c r="C408" s="1009">
        <f t="shared" si="15"/>
        <v>0</v>
      </c>
      <c r="D408" s="1009"/>
      <c r="E408" s="1009"/>
      <c r="F408" s="1009"/>
      <c r="G408" s="1009"/>
      <c r="H408" s="1009"/>
      <c r="I408" s="1009"/>
      <c r="J408" s="1009"/>
      <c r="K408" s="1009"/>
      <c r="L408" s="1009"/>
      <c r="M408" s="1009"/>
      <c r="N408" s="1009"/>
      <c r="O408" s="1009"/>
      <c r="P408" s="1009"/>
      <c r="Q408" s="1009"/>
      <c r="R408" s="1009"/>
      <c r="S408" s="1009"/>
      <c r="T408" s="1009"/>
      <c r="U408" s="1009"/>
      <c r="V408" s="1009"/>
      <c r="W408" s="1009"/>
      <c r="X408" s="1009"/>
      <c r="Y408" s="1009">
        <v>0</v>
      </c>
      <c r="Z408" s="1009">
        <v>0</v>
      </c>
      <c r="AA408" s="1009">
        <v>0</v>
      </c>
      <c r="AB408" s="1009">
        <v>0</v>
      </c>
      <c r="AC408" s="1009">
        <v>0</v>
      </c>
      <c r="AD408" s="1009">
        <v>0</v>
      </c>
      <c r="AE408" s="1009">
        <v>0</v>
      </c>
      <c r="AF408" s="1009">
        <v>0</v>
      </c>
      <c r="AG408" s="1009">
        <v>0</v>
      </c>
      <c r="AH408" s="1009">
        <v>0</v>
      </c>
    </row>
    <row r="409" spans="1:34" ht="30" customHeight="1">
      <c r="A409" s="2019"/>
      <c r="B409" s="995" t="s">
        <v>803</v>
      </c>
      <c r="C409" s="1009">
        <f t="shared" si="15"/>
        <v>0</v>
      </c>
      <c r="D409" s="1009"/>
      <c r="E409" s="1009"/>
      <c r="F409" s="1009"/>
      <c r="G409" s="1009"/>
      <c r="H409" s="1009"/>
      <c r="I409" s="1009"/>
      <c r="J409" s="1009"/>
      <c r="K409" s="1009"/>
      <c r="L409" s="1009"/>
      <c r="M409" s="1009"/>
      <c r="N409" s="1009"/>
      <c r="O409" s="1009"/>
      <c r="P409" s="1009"/>
      <c r="Q409" s="1009"/>
      <c r="R409" s="1009"/>
      <c r="S409" s="1009"/>
      <c r="T409" s="1009"/>
      <c r="U409" s="1009"/>
      <c r="V409" s="1009"/>
      <c r="W409" s="1009"/>
      <c r="X409" s="1009"/>
      <c r="Y409" s="1009">
        <v>0</v>
      </c>
      <c r="Z409" s="1009">
        <v>0</v>
      </c>
      <c r="AA409" s="1009">
        <v>0</v>
      </c>
      <c r="AB409" s="1009">
        <v>0</v>
      </c>
      <c r="AC409" s="1009">
        <v>0</v>
      </c>
      <c r="AD409" s="1009">
        <v>0</v>
      </c>
      <c r="AE409" s="1009">
        <v>0</v>
      </c>
      <c r="AF409" s="1009">
        <v>0</v>
      </c>
      <c r="AG409" s="1009">
        <v>0</v>
      </c>
      <c r="AH409" s="1009">
        <v>0</v>
      </c>
    </row>
    <row r="410" spans="1:34" ht="30" customHeight="1">
      <c r="A410" s="2019"/>
      <c r="B410" s="1011" t="s">
        <v>804</v>
      </c>
      <c r="C410" s="1009">
        <f t="shared" si="15"/>
        <v>0</v>
      </c>
      <c r="D410" s="1009"/>
      <c r="E410" s="1009"/>
      <c r="F410" s="1009"/>
      <c r="G410" s="1009"/>
      <c r="H410" s="1009"/>
      <c r="I410" s="1009"/>
      <c r="J410" s="1009"/>
      <c r="K410" s="1009"/>
      <c r="L410" s="1009"/>
      <c r="M410" s="1009"/>
      <c r="N410" s="1009"/>
      <c r="O410" s="1009"/>
      <c r="P410" s="1009"/>
      <c r="Q410" s="1009"/>
      <c r="R410" s="1009"/>
      <c r="S410" s="1009"/>
      <c r="T410" s="1009"/>
      <c r="U410" s="1009"/>
      <c r="V410" s="1009"/>
      <c r="W410" s="1009"/>
      <c r="X410" s="1009"/>
      <c r="Y410" s="1009">
        <v>0</v>
      </c>
      <c r="Z410" s="1009">
        <v>0</v>
      </c>
      <c r="AA410" s="1009">
        <v>0</v>
      </c>
      <c r="AB410" s="1009">
        <v>0</v>
      </c>
      <c r="AC410" s="1009">
        <v>0</v>
      </c>
      <c r="AD410" s="1009">
        <v>0</v>
      </c>
      <c r="AE410" s="1009">
        <v>0</v>
      </c>
      <c r="AF410" s="1009">
        <v>0</v>
      </c>
      <c r="AG410" s="1009">
        <v>0</v>
      </c>
      <c r="AH410" s="1009">
        <v>0</v>
      </c>
    </row>
    <row r="411" spans="1:34" ht="30" customHeight="1">
      <c r="A411" s="2019"/>
      <c r="B411" s="1011" t="s">
        <v>805</v>
      </c>
      <c r="C411" s="1009">
        <f t="shared" si="15"/>
        <v>0</v>
      </c>
      <c r="D411" s="1009"/>
      <c r="E411" s="1009"/>
      <c r="F411" s="1009"/>
      <c r="G411" s="1009"/>
      <c r="H411" s="1009"/>
      <c r="I411" s="1009"/>
      <c r="J411" s="1009"/>
      <c r="K411" s="1009"/>
      <c r="L411" s="1009"/>
      <c r="M411" s="1009"/>
      <c r="N411" s="1009"/>
      <c r="O411" s="1009"/>
      <c r="P411" s="1009"/>
      <c r="Q411" s="1009"/>
      <c r="R411" s="1009"/>
      <c r="S411" s="1009"/>
      <c r="T411" s="1009"/>
      <c r="U411" s="1009"/>
      <c r="V411" s="1009"/>
      <c r="W411" s="1009"/>
      <c r="X411" s="1009"/>
      <c r="Y411" s="1009">
        <v>0</v>
      </c>
      <c r="Z411" s="1009">
        <v>0</v>
      </c>
      <c r="AA411" s="1009">
        <v>0</v>
      </c>
      <c r="AB411" s="1009">
        <v>0</v>
      </c>
      <c r="AC411" s="1009">
        <v>0</v>
      </c>
      <c r="AD411" s="1009">
        <v>0</v>
      </c>
      <c r="AE411" s="1009">
        <v>0</v>
      </c>
      <c r="AF411" s="1009">
        <v>0</v>
      </c>
      <c r="AG411" s="1009">
        <v>0</v>
      </c>
      <c r="AH411" s="1009">
        <v>0</v>
      </c>
    </row>
    <row r="412" spans="1:34" s="1708" customFormat="1" ht="30" customHeight="1">
      <c r="A412" s="2019"/>
      <c r="B412" s="1011" t="s">
        <v>1536</v>
      </c>
      <c r="C412" s="1009">
        <f t="shared" ref="C412" si="19">SUM(D412:AH412)</f>
        <v>0</v>
      </c>
      <c r="D412" s="1009">
        <v>0</v>
      </c>
      <c r="E412" s="1009">
        <v>0</v>
      </c>
      <c r="F412" s="1009">
        <v>0</v>
      </c>
      <c r="G412" s="1009">
        <v>0</v>
      </c>
      <c r="H412" s="1009">
        <v>0</v>
      </c>
      <c r="I412" s="1009">
        <v>0</v>
      </c>
      <c r="J412" s="1009">
        <v>0</v>
      </c>
      <c r="K412" s="1009">
        <v>0</v>
      </c>
      <c r="L412" s="1009">
        <v>0</v>
      </c>
      <c r="M412" s="1009">
        <v>0</v>
      </c>
      <c r="N412" s="1009">
        <v>0</v>
      </c>
      <c r="O412" s="1009">
        <v>0</v>
      </c>
      <c r="P412" s="1009">
        <v>0</v>
      </c>
      <c r="Q412" s="1009">
        <v>0</v>
      </c>
      <c r="R412" s="1009">
        <v>0</v>
      </c>
      <c r="S412" s="1009">
        <v>0</v>
      </c>
      <c r="T412" s="1009">
        <v>0</v>
      </c>
      <c r="U412" s="1009">
        <v>0</v>
      </c>
      <c r="V412" s="1009">
        <v>0</v>
      </c>
      <c r="W412" s="1009">
        <v>0</v>
      </c>
      <c r="X412" s="1009">
        <v>0</v>
      </c>
      <c r="Y412" s="1009">
        <v>0</v>
      </c>
      <c r="Z412" s="1009">
        <v>0</v>
      </c>
      <c r="AA412" s="1009">
        <v>0</v>
      </c>
      <c r="AB412" s="1009">
        <v>0</v>
      </c>
      <c r="AC412" s="1009">
        <v>0</v>
      </c>
      <c r="AD412" s="1009">
        <v>0</v>
      </c>
      <c r="AE412" s="1009">
        <v>0</v>
      </c>
      <c r="AF412" s="1009">
        <v>0</v>
      </c>
      <c r="AG412" s="1009">
        <v>0</v>
      </c>
      <c r="AH412" s="1009">
        <v>0</v>
      </c>
    </row>
    <row r="413" spans="1:34" ht="30" customHeight="1">
      <c r="A413" s="2019"/>
      <c r="B413" s="995" t="s">
        <v>807</v>
      </c>
      <c r="C413" s="1009">
        <f t="shared" si="15"/>
        <v>0</v>
      </c>
      <c r="D413" s="1009"/>
      <c r="E413" s="1009"/>
      <c r="F413" s="1009"/>
      <c r="G413" s="1009"/>
      <c r="H413" s="1009"/>
      <c r="I413" s="1009"/>
      <c r="J413" s="1009"/>
      <c r="K413" s="1009"/>
      <c r="L413" s="1009"/>
      <c r="M413" s="1009"/>
      <c r="N413" s="1009"/>
      <c r="O413" s="1009"/>
      <c r="P413" s="1009"/>
      <c r="Q413" s="1009"/>
      <c r="R413" s="1009"/>
      <c r="S413" s="1009"/>
      <c r="T413" s="1009"/>
      <c r="U413" s="1009"/>
      <c r="V413" s="1009"/>
      <c r="W413" s="1009"/>
      <c r="X413" s="1009"/>
      <c r="Y413" s="1009">
        <v>0</v>
      </c>
      <c r="Z413" s="1009">
        <v>0</v>
      </c>
      <c r="AA413" s="1009">
        <v>0</v>
      </c>
      <c r="AB413" s="1009">
        <v>0</v>
      </c>
      <c r="AC413" s="1009">
        <v>0</v>
      </c>
      <c r="AD413" s="1009">
        <v>0</v>
      </c>
      <c r="AE413" s="1009">
        <v>0</v>
      </c>
      <c r="AF413" s="1009">
        <v>0</v>
      </c>
      <c r="AG413" s="1009">
        <v>0</v>
      </c>
      <c r="AH413" s="1009">
        <v>0</v>
      </c>
    </row>
    <row r="414" spans="1:34" ht="30" customHeight="1">
      <c r="A414" s="2019"/>
      <c r="B414" s="991" t="s">
        <v>808</v>
      </c>
      <c r="C414" s="1009">
        <f t="shared" si="15"/>
        <v>0</v>
      </c>
      <c r="D414" s="1009"/>
      <c r="E414" s="1009"/>
      <c r="F414" s="1009"/>
      <c r="G414" s="1009"/>
      <c r="H414" s="1009"/>
      <c r="I414" s="1009"/>
      <c r="J414" s="1009"/>
      <c r="K414" s="1009"/>
      <c r="L414" s="1009"/>
      <c r="M414" s="1009"/>
      <c r="N414" s="1009"/>
      <c r="O414" s="1009"/>
      <c r="P414" s="1009"/>
      <c r="Q414" s="1009"/>
      <c r="R414" s="1009"/>
      <c r="S414" s="1009"/>
      <c r="T414" s="1009"/>
      <c r="U414" s="1009"/>
      <c r="V414" s="1009"/>
      <c r="W414" s="1009"/>
      <c r="X414" s="1009"/>
      <c r="Y414" s="1009">
        <v>0</v>
      </c>
      <c r="Z414" s="1009">
        <v>0</v>
      </c>
      <c r="AA414" s="1009">
        <v>0</v>
      </c>
      <c r="AB414" s="1009">
        <v>0</v>
      </c>
      <c r="AC414" s="1009">
        <v>0</v>
      </c>
      <c r="AD414" s="1009">
        <v>0</v>
      </c>
      <c r="AE414" s="1009">
        <v>0</v>
      </c>
      <c r="AF414" s="1009">
        <v>0</v>
      </c>
      <c r="AG414" s="1009">
        <v>0</v>
      </c>
      <c r="AH414" s="1009">
        <v>0</v>
      </c>
    </row>
    <row r="415" spans="1:34" s="1708" customFormat="1" ht="30" customHeight="1">
      <c r="A415" s="2019"/>
      <c r="B415" s="1011" t="s">
        <v>1539</v>
      </c>
      <c r="C415" s="1009">
        <f>SUM(D415:AH415)</f>
        <v>0</v>
      </c>
      <c r="D415" s="1009">
        <v>0</v>
      </c>
      <c r="E415" s="1009">
        <v>0</v>
      </c>
      <c r="F415" s="1009">
        <v>0</v>
      </c>
      <c r="G415" s="1009">
        <v>0</v>
      </c>
      <c r="H415" s="1009">
        <v>0</v>
      </c>
      <c r="I415" s="1009">
        <v>0</v>
      </c>
      <c r="J415" s="1009">
        <v>0</v>
      </c>
      <c r="K415" s="1009">
        <v>0</v>
      </c>
      <c r="L415" s="1009">
        <v>0</v>
      </c>
      <c r="M415" s="1009">
        <v>0</v>
      </c>
      <c r="N415" s="1009">
        <v>0</v>
      </c>
      <c r="O415" s="1009">
        <v>0</v>
      </c>
      <c r="P415" s="1009">
        <v>0</v>
      </c>
      <c r="Q415" s="1009">
        <v>0</v>
      </c>
      <c r="R415" s="1009">
        <v>0</v>
      </c>
      <c r="S415" s="1009">
        <v>0</v>
      </c>
      <c r="T415" s="1009">
        <v>0</v>
      </c>
      <c r="U415" s="1009">
        <v>0</v>
      </c>
      <c r="V415" s="1009">
        <v>0</v>
      </c>
      <c r="W415" s="1009">
        <v>0</v>
      </c>
      <c r="X415" s="1009">
        <v>0</v>
      </c>
      <c r="Y415" s="1009">
        <v>0</v>
      </c>
      <c r="Z415" s="1009">
        <v>0</v>
      </c>
      <c r="AA415" s="1009">
        <v>0</v>
      </c>
      <c r="AB415" s="1009">
        <v>0</v>
      </c>
      <c r="AC415" s="1009">
        <v>0</v>
      </c>
      <c r="AD415" s="1009">
        <v>0</v>
      </c>
      <c r="AE415" s="1009">
        <v>0</v>
      </c>
      <c r="AF415" s="1009">
        <v>0</v>
      </c>
      <c r="AG415" s="1009">
        <v>0</v>
      </c>
      <c r="AH415" s="1009">
        <v>0</v>
      </c>
    </row>
    <row r="416" spans="1:34" ht="30" customHeight="1">
      <c r="A416" s="2019"/>
      <c r="B416" s="1011" t="s">
        <v>822</v>
      </c>
      <c r="C416" s="1009">
        <f t="shared" si="15"/>
        <v>0</v>
      </c>
      <c r="D416" s="1009"/>
      <c r="E416" s="1009"/>
      <c r="F416" s="1009"/>
      <c r="G416" s="1009"/>
      <c r="H416" s="1009"/>
      <c r="I416" s="1009"/>
      <c r="J416" s="1009"/>
      <c r="K416" s="1009"/>
      <c r="L416" s="1009"/>
      <c r="M416" s="1009"/>
      <c r="N416" s="1009"/>
      <c r="O416" s="1009"/>
      <c r="P416" s="1009"/>
      <c r="Q416" s="1009"/>
      <c r="R416" s="1009"/>
      <c r="S416" s="1009"/>
      <c r="T416" s="1009"/>
      <c r="U416" s="1009"/>
      <c r="V416" s="1009"/>
      <c r="W416" s="1009"/>
      <c r="X416" s="1009"/>
      <c r="Y416" s="1009">
        <v>0</v>
      </c>
      <c r="Z416" s="1009">
        <v>0</v>
      </c>
      <c r="AA416" s="1009">
        <v>0</v>
      </c>
      <c r="AB416" s="1009">
        <v>0</v>
      </c>
      <c r="AC416" s="1009">
        <v>0</v>
      </c>
      <c r="AD416" s="1009">
        <v>0</v>
      </c>
      <c r="AE416" s="1009">
        <v>0</v>
      </c>
      <c r="AF416" s="1009">
        <v>0</v>
      </c>
      <c r="AG416" s="1009">
        <v>0</v>
      </c>
      <c r="AH416" s="1009">
        <v>0</v>
      </c>
    </row>
    <row r="417" spans="1:34" ht="19.5" customHeight="1">
      <c r="A417" s="2019"/>
      <c r="B417" s="1249" t="s">
        <v>952</v>
      </c>
      <c r="C417" s="1009">
        <f t="shared" ref="C417:C492" si="20">SUM(D417:AH417)</f>
        <v>4.51</v>
      </c>
      <c r="D417" s="1009"/>
      <c r="E417" s="1009"/>
      <c r="F417" s="1009"/>
      <c r="G417" s="1009"/>
      <c r="H417" s="1009"/>
      <c r="I417" s="1009"/>
      <c r="J417" s="1009"/>
      <c r="K417" s="1009"/>
      <c r="L417" s="1009"/>
      <c r="M417" s="1009"/>
      <c r="N417" s="1009"/>
      <c r="O417" s="1009"/>
      <c r="P417" s="1009"/>
      <c r="Q417" s="1009"/>
      <c r="R417" s="1009"/>
      <c r="S417" s="1009"/>
      <c r="T417" s="1009"/>
      <c r="U417" s="1009"/>
      <c r="V417" s="1009"/>
      <c r="W417" s="1009"/>
      <c r="X417" s="1009"/>
      <c r="Y417" s="1009">
        <v>0</v>
      </c>
      <c r="Z417" s="1009">
        <v>0</v>
      </c>
      <c r="AA417" s="1009">
        <v>0</v>
      </c>
      <c r="AB417" s="1009">
        <v>0</v>
      </c>
      <c r="AC417" s="1009">
        <v>0</v>
      </c>
      <c r="AD417" s="1009">
        <v>0</v>
      </c>
      <c r="AE417" s="1009">
        <v>0</v>
      </c>
      <c r="AF417" s="1009">
        <v>0</v>
      </c>
      <c r="AG417" s="1009">
        <v>0</v>
      </c>
      <c r="AH417" s="1009">
        <v>4.51</v>
      </c>
    </row>
    <row r="418" spans="1:34" ht="19.5" customHeight="1">
      <c r="A418" s="2391" t="s">
        <v>825</v>
      </c>
      <c r="B418" s="1007" t="s">
        <v>41</v>
      </c>
      <c r="C418" s="1370">
        <f>SUM(C419:C440)</f>
        <v>67.72</v>
      </c>
      <c r="D418" s="1007">
        <f>SUM('대덕 배수관'!D419:'대덕 배수관'!D440)</f>
        <v>67.72</v>
      </c>
      <c r="E418" s="1007">
        <f>SUM('대덕 배수관'!E419:'대덕 배수관'!E440)</f>
        <v>0</v>
      </c>
      <c r="F418" s="1007">
        <f>SUM('대덕 배수관'!F419:'대덕 배수관'!F440)</f>
        <v>0</v>
      </c>
      <c r="G418" s="1007">
        <f>SUM('대덕 배수관'!G419:'대덕 배수관'!G440)</f>
        <v>0</v>
      </c>
      <c r="H418" s="1007">
        <f>SUM('대덕 배수관'!H419:'대덕 배수관'!H440)</f>
        <v>0</v>
      </c>
      <c r="I418" s="1007">
        <f>SUM('대덕 배수관'!I419:'대덕 배수관'!I440)</f>
        <v>0</v>
      </c>
      <c r="J418" s="1007">
        <f>SUM('대덕 배수관'!J419:'대덕 배수관'!J440)</f>
        <v>0</v>
      </c>
      <c r="K418" s="1007">
        <f>SUM('대덕 배수관'!K419:'대덕 배수관'!K440)</f>
        <v>0</v>
      </c>
      <c r="L418" s="1007">
        <f>SUM('대덕 배수관'!L419:'대덕 배수관'!L440)</f>
        <v>0</v>
      </c>
      <c r="M418" s="1007">
        <f>SUM('대덕 배수관'!M419:'대덕 배수관'!M440)</f>
        <v>0</v>
      </c>
      <c r="N418" s="1007">
        <f>SUM('대덕 배수관'!N419:'대덕 배수관'!N440)</f>
        <v>0</v>
      </c>
      <c r="O418" s="1007">
        <f>SUM('대덕 배수관'!O419:'대덕 배수관'!O440)</f>
        <v>0</v>
      </c>
      <c r="P418" s="1007">
        <f>SUM('대덕 배수관'!P419:'대덕 배수관'!P440)</f>
        <v>0</v>
      </c>
      <c r="Q418" s="1007">
        <f>SUM('대덕 배수관'!Q419:'대덕 배수관'!Q440)</f>
        <v>0</v>
      </c>
      <c r="R418" s="1007">
        <f>SUM('대덕 배수관'!R419:'대덕 배수관'!R440)</f>
        <v>0</v>
      </c>
      <c r="S418" s="1007">
        <f>SUM('대덕 배수관'!S419:'대덕 배수관'!S440)</f>
        <v>0</v>
      </c>
      <c r="T418" s="1007">
        <f>SUM('대덕 배수관'!T419:'대덕 배수관'!T440)</f>
        <v>0</v>
      </c>
      <c r="U418" s="1007">
        <f>SUM('대덕 배수관'!U419:'대덕 배수관'!U440)</f>
        <v>0</v>
      </c>
      <c r="V418" s="1007">
        <f>SUM('대덕 배수관'!V419:'대덕 배수관'!V440)</f>
        <v>0</v>
      </c>
      <c r="W418" s="1007">
        <f>SUM('대덕 배수관'!W419:'대덕 배수관'!W440)</f>
        <v>0</v>
      </c>
      <c r="X418" s="1007">
        <f>SUM('대덕 배수관'!X419:'대덕 배수관'!X440)</f>
        <v>0</v>
      </c>
      <c r="Y418" s="1007">
        <f>SUM('대덕 배수관'!Y419:'대덕 배수관'!Y440)</f>
        <v>0</v>
      </c>
      <c r="Z418" s="1007">
        <f>SUM('대덕 배수관'!Z419:'대덕 배수관'!Z440)</f>
        <v>0</v>
      </c>
      <c r="AA418" s="1007">
        <f>SUM('대덕 배수관'!AA419:'대덕 배수관'!AA440)</f>
        <v>0</v>
      </c>
      <c r="AB418" s="1007">
        <f>SUM('대덕 배수관'!AB419:'대덕 배수관'!AB440)</f>
        <v>0</v>
      </c>
      <c r="AC418" s="1007">
        <f>SUM('대덕 배수관'!AC419:'대덕 배수관'!AC440)</f>
        <v>0</v>
      </c>
      <c r="AD418" s="1007">
        <f>SUM('대덕 배수관'!AD419:'대덕 배수관'!AD440)</f>
        <v>0</v>
      </c>
      <c r="AE418" s="1007">
        <f>SUM('대덕 배수관'!AE419:'대덕 배수관'!AE440)</f>
        <v>0</v>
      </c>
      <c r="AF418" s="1007">
        <f>SUM('대덕 배수관'!AF419:'대덕 배수관'!AF440)</f>
        <v>0</v>
      </c>
      <c r="AG418" s="1007">
        <f>SUM('대덕 배수관'!AG419:'대덕 배수관'!AG440)</f>
        <v>0</v>
      </c>
      <c r="AH418" s="1007">
        <f>SUM('대덕 배수관'!AH419:'대덕 배수관'!AH440)</f>
        <v>0</v>
      </c>
    </row>
    <row r="419" spans="1:34" ht="19.5" customHeight="1">
      <c r="A419" s="2391" t="s">
        <v>825</v>
      </c>
      <c r="B419" s="989" t="s">
        <v>951</v>
      </c>
      <c r="C419" s="1009">
        <f t="shared" si="20"/>
        <v>0</v>
      </c>
      <c r="D419" s="1009"/>
      <c r="E419" s="1009"/>
      <c r="F419" s="1009"/>
      <c r="G419" s="1009"/>
      <c r="H419" s="1009"/>
      <c r="I419" s="1009"/>
      <c r="J419" s="1009"/>
      <c r="K419" s="1009"/>
      <c r="L419" s="1009"/>
      <c r="M419" s="1009"/>
      <c r="N419" s="1009"/>
      <c r="O419" s="1009"/>
      <c r="P419" s="1009"/>
      <c r="Q419" s="1009"/>
      <c r="R419" s="1009"/>
      <c r="S419" s="1009"/>
      <c r="T419" s="1009"/>
      <c r="U419" s="1009"/>
      <c r="V419" s="1009"/>
      <c r="W419" s="1009"/>
      <c r="X419" s="1009"/>
      <c r="Y419" s="1009">
        <v>0</v>
      </c>
      <c r="Z419" s="1009">
        <v>0</v>
      </c>
      <c r="AA419" s="1009">
        <v>0</v>
      </c>
      <c r="AB419" s="1009">
        <v>0</v>
      </c>
      <c r="AC419" s="1009">
        <v>0</v>
      </c>
      <c r="AD419" s="1009">
        <v>0</v>
      </c>
      <c r="AE419" s="1009">
        <v>0</v>
      </c>
      <c r="AF419" s="1009">
        <v>0</v>
      </c>
      <c r="AG419" s="1009">
        <v>0</v>
      </c>
      <c r="AH419" s="1009">
        <v>0</v>
      </c>
    </row>
    <row r="420" spans="1:34" ht="30" customHeight="1">
      <c r="A420" s="2021"/>
      <c r="B420" s="989" t="s">
        <v>796</v>
      </c>
      <c r="C420" s="1009">
        <f t="shared" si="20"/>
        <v>0</v>
      </c>
      <c r="D420" s="1009"/>
      <c r="E420" s="1009"/>
      <c r="F420" s="1009"/>
      <c r="G420" s="1009"/>
      <c r="H420" s="1009"/>
      <c r="I420" s="1009"/>
      <c r="J420" s="1009"/>
      <c r="K420" s="1009"/>
      <c r="L420" s="1009"/>
      <c r="M420" s="1009"/>
      <c r="N420" s="1009"/>
      <c r="O420" s="1009"/>
      <c r="P420" s="1009"/>
      <c r="Q420" s="1009"/>
      <c r="R420" s="1009"/>
      <c r="S420" s="1009"/>
      <c r="T420" s="1009"/>
      <c r="U420" s="1009"/>
      <c r="V420" s="1009"/>
      <c r="W420" s="1009"/>
      <c r="X420" s="1009"/>
      <c r="Y420" s="1009">
        <v>0</v>
      </c>
      <c r="Z420" s="1009">
        <v>0</v>
      </c>
      <c r="AA420" s="1009">
        <v>0</v>
      </c>
      <c r="AB420" s="1009">
        <v>0</v>
      </c>
      <c r="AC420" s="1009">
        <v>0</v>
      </c>
      <c r="AD420" s="1009">
        <v>0</v>
      </c>
      <c r="AE420" s="1009">
        <v>0</v>
      </c>
      <c r="AF420" s="1009">
        <v>0</v>
      </c>
      <c r="AG420" s="1009">
        <v>0</v>
      </c>
      <c r="AH420" s="1009">
        <v>0</v>
      </c>
    </row>
    <row r="421" spans="1:34" ht="30" customHeight="1">
      <c r="A421" s="2021"/>
      <c r="B421" s="989" t="s">
        <v>797</v>
      </c>
      <c r="C421" s="1009">
        <f t="shared" si="20"/>
        <v>0</v>
      </c>
      <c r="D421" s="1009"/>
      <c r="E421" s="1009"/>
      <c r="F421" s="1009"/>
      <c r="G421" s="1009"/>
      <c r="H421" s="1009"/>
      <c r="I421" s="1009"/>
      <c r="J421" s="1009"/>
      <c r="K421" s="1009"/>
      <c r="L421" s="1009"/>
      <c r="M421" s="1009"/>
      <c r="N421" s="1009"/>
      <c r="O421" s="1009"/>
      <c r="P421" s="1009"/>
      <c r="Q421" s="1009"/>
      <c r="R421" s="1009"/>
      <c r="S421" s="1009"/>
      <c r="T421" s="1009"/>
      <c r="U421" s="1009"/>
      <c r="V421" s="1009"/>
      <c r="W421" s="1009"/>
      <c r="X421" s="1009"/>
      <c r="Y421" s="1009">
        <v>0</v>
      </c>
      <c r="Z421" s="1009">
        <v>0</v>
      </c>
      <c r="AA421" s="1009">
        <v>0</v>
      </c>
      <c r="AB421" s="1009">
        <v>0</v>
      </c>
      <c r="AC421" s="1009">
        <v>0</v>
      </c>
      <c r="AD421" s="1009">
        <v>0</v>
      </c>
      <c r="AE421" s="1009">
        <v>0</v>
      </c>
      <c r="AF421" s="1009">
        <v>0</v>
      </c>
      <c r="AG421" s="1009">
        <v>0</v>
      </c>
      <c r="AH421" s="1009">
        <v>0</v>
      </c>
    </row>
    <row r="422" spans="1:34" ht="30" customHeight="1">
      <c r="A422" s="2021"/>
      <c r="B422" s="989" t="s">
        <v>798</v>
      </c>
      <c r="C422" s="1009">
        <f t="shared" si="20"/>
        <v>0</v>
      </c>
      <c r="D422" s="1009"/>
      <c r="E422" s="1009"/>
      <c r="F422" s="1009"/>
      <c r="G422" s="1009"/>
      <c r="H422" s="1009"/>
      <c r="I422" s="1009"/>
      <c r="J422" s="1009"/>
      <c r="K422" s="1009"/>
      <c r="L422" s="1009"/>
      <c r="M422" s="1009"/>
      <c r="N422" s="1009"/>
      <c r="O422" s="1009"/>
      <c r="P422" s="1009"/>
      <c r="Q422" s="1009"/>
      <c r="R422" s="1009"/>
      <c r="S422" s="1009"/>
      <c r="T422" s="1009"/>
      <c r="U422" s="1009"/>
      <c r="V422" s="1009"/>
      <c r="W422" s="1009"/>
      <c r="X422" s="1009"/>
      <c r="Y422" s="1009">
        <v>0</v>
      </c>
      <c r="Z422" s="1009">
        <v>0</v>
      </c>
      <c r="AA422" s="1009">
        <v>0</v>
      </c>
      <c r="AB422" s="1009">
        <v>0</v>
      </c>
      <c r="AC422" s="1009">
        <v>0</v>
      </c>
      <c r="AD422" s="1009">
        <v>0</v>
      </c>
      <c r="AE422" s="1009">
        <v>0</v>
      </c>
      <c r="AF422" s="1009">
        <v>0</v>
      </c>
      <c r="AG422" s="1009">
        <v>0</v>
      </c>
      <c r="AH422" s="1009">
        <v>0</v>
      </c>
    </row>
    <row r="423" spans="1:34" ht="30" customHeight="1">
      <c r="A423" s="2021"/>
      <c r="B423" s="989" t="s">
        <v>780</v>
      </c>
      <c r="C423" s="1009">
        <f t="shared" si="20"/>
        <v>0</v>
      </c>
      <c r="D423" s="1009"/>
      <c r="E423" s="1009"/>
      <c r="F423" s="1009"/>
      <c r="G423" s="1009"/>
      <c r="H423" s="1009"/>
      <c r="I423" s="1009"/>
      <c r="J423" s="1009"/>
      <c r="K423" s="1009"/>
      <c r="L423" s="1009"/>
      <c r="M423" s="1009"/>
      <c r="N423" s="1009"/>
      <c r="O423" s="1009"/>
      <c r="P423" s="1009"/>
      <c r="Q423" s="1009"/>
      <c r="R423" s="1009"/>
      <c r="S423" s="1009"/>
      <c r="T423" s="1009"/>
      <c r="U423" s="1009"/>
      <c r="V423" s="1009"/>
      <c r="W423" s="1009"/>
      <c r="X423" s="1009"/>
      <c r="Y423" s="1009">
        <v>0</v>
      </c>
      <c r="Z423" s="1009">
        <v>0</v>
      </c>
      <c r="AA423" s="1009">
        <v>0</v>
      </c>
      <c r="AB423" s="1009">
        <v>0</v>
      </c>
      <c r="AC423" s="1009">
        <v>0</v>
      </c>
      <c r="AD423" s="1009">
        <v>0</v>
      </c>
      <c r="AE423" s="1009">
        <v>0</v>
      </c>
      <c r="AF423" s="1009">
        <v>0</v>
      </c>
      <c r="AG423" s="1009">
        <v>0</v>
      </c>
      <c r="AH423" s="1009">
        <v>0</v>
      </c>
    </row>
    <row r="424" spans="1:34" ht="30" customHeight="1">
      <c r="A424" s="2021"/>
      <c r="B424" s="991" t="s">
        <v>781</v>
      </c>
      <c r="C424" s="1009">
        <f t="shared" si="20"/>
        <v>67.72</v>
      </c>
      <c r="D424" s="1009">
        <v>67.72</v>
      </c>
      <c r="E424" s="1009"/>
      <c r="F424" s="1009"/>
      <c r="G424" s="1009"/>
      <c r="H424" s="1009"/>
      <c r="I424" s="1009"/>
      <c r="J424" s="1009"/>
      <c r="K424" s="1009"/>
      <c r="L424" s="1009"/>
      <c r="M424" s="1009"/>
      <c r="N424" s="1009"/>
      <c r="O424" s="1009"/>
      <c r="P424" s="1009"/>
      <c r="Q424" s="1009"/>
      <c r="R424" s="1009"/>
      <c r="S424" s="1009"/>
      <c r="T424" s="1009"/>
      <c r="U424" s="1009"/>
      <c r="V424" s="1009"/>
      <c r="W424" s="1009"/>
      <c r="X424" s="1009"/>
      <c r="Y424" s="1009">
        <v>0</v>
      </c>
      <c r="Z424" s="1009">
        <v>0</v>
      </c>
      <c r="AA424" s="1009">
        <v>0</v>
      </c>
      <c r="AB424" s="1009">
        <v>0</v>
      </c>
      <c r="AC424" s="1009">
        <v>0</v>
      </c>
      <c r="AD424" s="1009">
        <v>0</v>
      </c>
      <c r="AE424" s="1009">
        <v>0</v>
      </c>
      <c r="AF424" s="1009">
        <v>0</v>
      </c>
      <c r="AG424" s="1009">
        <v>0</v>
      </c>
      <c r="AH424" s="1009">
        <v>0</v>
      </c>
    </row>
    <row r="425" spans="1:34" ht="30" customHeight="1">
      <c r="A425" s="2021"/>
      <c r="B425" s="991" t="s">
        <v>786</v>
      </c>
      <c r="C425" s="1009">
        <f t="shared" si="20"/>
        <v>0</v>
      </c>
      <c r="D425" s="1375" t="s">
        <v>955</v>
      </c>
      <c r="E425" s="1009"/>
      <c r="F425" s="1009"/>
      <c r="G425" s="1009"/>
      <c r="H425" s="1009"/>
      <c r="I425" s="1009"/>
      <c r="J425" s="1009"/>
      <c r="K425" s="1009"/>
      <c r="L425" s="1009"/>
      <c r="M425" s="1009"/>
      <c r="N425" s="1009"/>
      <c r="O425" s="1009"/>
      <c r="P425" s="1009"/>
      <c r="Q425" s="1009"/>
      <c r="R425" s="1009"/>
      <c r="S425" s="1009"/>
      <c r="T425" s="1009"/>
      <c r="U425" s="1009"/>
      <c r="V425" s="1009"/>
      <c r="W425" s="1009"/>
      <c r="X425" s="1009"/>
      <c r="Y425" s="1009">
        <v>0</v>
      </c>
      <c r="Z425" s="1009">
        <v>0</v>
      </c>
      <c r="AA425" s="1009">
        <v>0</v>
      </c>
      <c r="AB425" s="1009">
        <v>0</v>
      </c>
      <c r="AC425" s="1009">
        <v>0</v>
      </c>
      <c r="AD425" s="1009">
        <v>0</v>
      </c>
      <c r="AE425" s="1009">
        <v>0</v>
      </c>
      <c r="AF425" s="1009">
        <v>0</v>
      </c>
      <c r="AG425" s="1009">
        <v>0</v>
      </c>
      <c r="AH425" s="1009">
        <v>0</v>
      </c>
    </row>
    <row r="426" spans="1:34" ht="30" customHeight="1">
      <c r="A426" s="2021"/>
      <c r="B426" s="991" t="s">
        <v>799</v>
      </c>
      <c r="C426" s="1009">
        <f t="shared" si="20"/>
        <v>0</v>
      </c>
      <c r="D426" s="1009"/>
      <c r="E426" s="1009"/>
      <c r="F426" s="1009"/>
      <c r="G426" s="1009"/>
      <c r="H426" s="1009"/>
      <c r="I426" s="1009"/>
      <c r="J426" s="1009"/>
      <c r="K426" s="1009"/>
      <c r="L426" s="1009"/>
      <c r="M426" s="1009"/>
      <c r="N426" s="1009"/>
      <c r="O426" s="1009"/>
      <c r="P426" s="1009"/>
      <c r="Q426" s="1009"/>
      <c r="R426" s="1009"/>
      <c r="S426" s="1009"/>
      <c r="T426" s="1009"/>
      <c r="U426" s="1009"/>
      <c r="V426" s="1009"/>
      <c r="W426" s="1009"/>
      <c r="X426" s="1009"/>
      <c r="Y426" s="1009">
        <v>0</v>
      </c>
      <c r="Z426" s="1009">
        <v>0</v>
      </c>
      <c r="AA426" s="1009">
        <v>0</v>
      </c>
      <c r="AB426" s="1009">
        <v>0</v>
      </c>
      <c r="AC426" s="1009">
        <v>0</v>
      </c>
      <c r="AD426" s="1009">
        <v>0</v>
      </c>
      <c r="AE426" s="1009">
        <v>0</v>
      </c>
      <c r="AF426" s="1009">
        <v>0</v>
      </c>
      <c r="AG426" s="1009">
        <v>0</v>
      </c>
      <c r="AH426" s="1009">
        <v>0</v>
      </c>
    </row>
    <row r="427" spans="1:34" ht="30" customHeight="1">
      <c r="A427" s="2021"/>
      <c r="B427" s="991" t="s">
        <v>787</v>
      </c>
      <c r="C427" s="1009">
        <f t="shared" si="20"/>
        <v>0</v>
      </c>
      <c r="D427" s="1009"/>
      <c r="E427" s="1009"/>
      <c r="F427" s="1009"/>
      <c r="G427" s="1009"/>
      <c r="H427" s="1009"/>
      <c r="I427" s="1009"/>
      <c r="J427" s="1009"/>
      <c r="K427" s="1009"/>
      <c r="L427" s="1009"/>
      <c r="M427" s="1009"/>
      <c r="N427" s="1009"/>
      <c r="O427" s="1009"/>
      <c r="P427" s="1009"/>
      <c r="Q427" s="1009"/>
      <c r="R427" s="1009"/>
      <c r="S427" s="1009"/>
      <c r="T427" s="1009"/>
      <c r="U427" s="1009"/>
      <c r="V427" s="1009"/>
      <c r="W427" s="1009"/>
      <c r="X427" s="1009"/>
      <c r="Y427" s="1009">
        <v>0</v>
      </c>
      <c r="Z427" s="1009">
        <v>0</v>
      </c>
      <c r="AA427" s="1009">
        <v>0</v>
      </c>
      <c r="AB427" s="1009">
        <v>0</v>
      </c>
      <c r="AC427" s="1009">
        <v>0</v>
      </c>
      <c r="AD427" s="1009">
        <v>0</v>
      </c>
      <c r="AE427" s="1009">
        <v>0</v>
      </c>
      <c r="AF427" s="1009">
        <v>0</v>
      </c>
      <c r="AG427" s="1009">
        <v>0</v>
      </c>
      <c r="AH427" s="1009">
        <v>0</v>
      </c>
    </row>
    <row r="428" spans="1:34" ht="30" customHeight="1">
      <c r="A428" s="2021"/>
      <c r="B428" s="991" t="s">
        <v>820</v>
      </c>
      <c r="C428" s="1009">
        <f t="shared" si="20"/>
        <v>0</v>
      </c>
      <c r="D428" s="1009"/>
      <c r="E428" s="1009"/>
      <c r="F428" s="1009"/>
      <c r="G428" s="1009"/>
      <c r="H428" s="1009"/>
      <c r="I428" s="1009"/>
      <c r="J428" s="1009"/>
      <c r="K428" s="1009"/>
      <c r="L428" s="1009"/>
      <c r="M428" s="1009"/>
      <c r="N428" s="1009"/>
      <c r="O428" s="1009"/>
      <c r="P428" s="1009"/>
      <c r="Q428" s="1009"/>
      <c r="R428" s="1009"/>
      <c r="S428" s="1009"/>
      <c r="T428" s="1009"/>
      <c r="U428" s="1009"/>
      <c r="V428" s="1009"/>
      <c r="W428" s="1009"/>
      <c r="X428" s="1009"/>
      <c r="Y428" s="1009">
        <v>0</v>
      </c>
      <c r="Z428" s="1009">
        <v>0</v>
      </c>
      <c r="AA428" s="1009">
        <v>0</v>
      </c>
      <c r="AB428" s="1009">
        <v>0</v>
      </c>
      <c r="AC428" s="1009">
        <v>0</v>
      </c>
      <c r="AD428" s="1009">
        <v>0</v>
      </c>
      <c r="AE428" s="1009">
        <v>0</v>
      </c>
      <c r="AF428" s="1009">
        <v>0</v>
      </c>
      <c r="AG428" s="1009">
        <v>0</v>
      </c>
      <c r="AH428" s="1009">
        <v>0</v>
      </c>
    </row>
    <row r="429" spans="1:34" s="1710" customFormat="1" ht="30" customHeight="1">
      <c r="A429" s="2021"/>
      <c r="B429" s="991" t="s">
        <v>1534</v>
      </c>
      <c r="C429" s="1009">
        <f>SUM(D429:AH429)</f>
        <v>0</v>
      </c>
      <c r="D429" s="1009">
        <v>0</v>
      </c>
      <c r="E429" s="1009">
        <v>0</v>
      </c>
      <c r="F429" s="1009">
        <v>0</v>
      </c>
      <c r="G429" s="1009">
        <v>0</v>
      </c>
      <c r="H429" s="1009">
        <v>0</v>
      </c>
      <c r="I429" s="1009">
        <v>0</v>
      </c>
      <c r="J429" s="1009">
        <v>0</v>
      </c>
      <c r="K429" s="1009">
        <v>0</v>
      </c>
      <c r="L429" s="1009">
        <v>0</v>
      </c>
      <c r="M429" s="1009">
        <v>0</v>
      </c>
      <c r="N429" s="1009">
        <v>0</v>
      </c>
      <c r="O429" s="1009">
        <v>0</v>
      </c>
      <c r="P429" s="1009">
        <v>0</v>
      </c>
      <c r="Q429" s="1009">
        <v>0</v>
      </c>
      <c r="R429" s="1009">
        <v>0</v>
      </c>
      <c r="S429" s="1009">
        <v>0</v>
      </c>
      <c r="T429" s="1009">
        <v>0</v>
      </c>
      <c r="U429" s="1009">
        <v>0</v>
      </c>
      <c r="V429" s="1009">
        <v>0</v>
      </c>
      <c r="W429" s="1009">
        <v>0</v>
      </c>
      <c r="X429" s="1009">
        <v>0</v>
      </c>
      <c r="Y429" s="1009">
        <v>0</v>
      </c>
      <c r="Z429" s="1009">
        <v>0</v>
      </c>
      <c r="AA429" s="1009">
        <v>0</v>
      </c>
      <c r="AB429" s="1009">
        <v>0</v>
      </c>
      <c r="AC429" s="1009">
        <v>0</v>
      </c>
      <c r="AD429" s="1009">
        <v>0</v>
      </c>
      <c r="AE429" s="1009">
        <v>0</v>
      </c>
      <c r="AF429" s="1009">
        <v>0</v>
      </c>
      <c r="AG429" s="1009">
        <v>0</v>
      </c>
      <c r="AH429" s="1009">
        <v>0</v>
      </c>
    </row>
    <row r="430" spans="1:34" s="1710" customFormat="1" ht="30" customHeight="1">
      <c r="A430" s="2021"/>
      <c r="B430" s="989" t="s">
        <v>1535</v>
      </c>
      <c r="C430" s="1009">
        <f>SUM(D430:AH430)</f>
        <v>0</v>
      </c>
      <c r="D430" s="1009">
        <v>0</v>
      </c>
      <c r="E430" s="1009">
        <v>0</v>
      </c>
      <c r="F430" s="1009">
        <v>0</v>
      </c>
      <c r="G430" s="1009">
        <v>0</v>
      </c>
      <c r="H430" s="1009">
        <v>0</v>
      </c>
      <c r="I430" s="1009">
        <v>0</v>
      </c>
      <c r="J430" s="1009">
        <v>0</v>
      </c>
      <c r="K430" s="1009">
        <v>0</v>
      </c>
      <c r="L430" s="1009">
        <v>0</v>
      </c>
      <c r="M430" s="1009">
        <v>0</v>
      </c>
      <c r="N430" s="1009">
        <v>0</v>
      </c>
      <c r="O430" s="1009">
        <v>0</v>
      </c>
      <c r="P430" s="1009">
        <v>0</v>
      </c>
      <c r="Q430" s="1009">
        <v>0</v>
      </c>
      <c r="R430" s="1009">
        <v>0</v>
      </c>
      <c r="S430" s="1009">
        <v>0</v>
      </c>
      <c r="T430" s="1009">
        <v>0</v>
      </c>
      <c r="U430" s="1009">
        <v>0</v>
      </c>
      <c r="V430" s="1009">
        <v>0</v>
      </c>
      <c r="W430" s="1009">
        <v>0</v>
      </c>
      <c r="X430" s="1009">
        <v>0</v>
      </c>
      <c r="Y430" s="1009">
        <v>0</v>
      </c>
      <c r="Z430" s="1009">
        <v>0</v>
      </c>
      <c r="AA430" s="1009">
        <v>0</v>
      </c>
      <c r="AB430" s="1009">
        <v>0</v>
      </c>
      <c r="AC430" s="1009">
        <v>0</v>
      </c>
      <c r="AD430" s="1009">
        <v>0</v>
      </c>
      <c r="AE430" s="1009">
        <v>0</v>
      </c>
      <c r="AF430" s="1009">
        <v>0</v>
      </c>
      <c r="AG430" s="1009">
        <v>0</v>
      </c>
      <c r="AH430" s="1009">
        <v>0</v>
      </c>
    </row>
    <row r="431" spans="1:34" ht="30" customHeight="1">
      <c r="A431" s="2021"/>
      <c r="B431" s="995" t="s">
        <v>802</v>
      </c>
      <c r="C431" s="1009">
        <f t="shared" si="20"/>
        <v>0</v>
      </c>
      <c r="D431" s="1009"/>
      <c r="E431" s="1009"/>
      <c r="F431" s="1009"/>
      <c r="G431" s="1009"/>
      <c r="H431" s="1009"/>
      <c r="I431" s="1009"/>
      <c r="J431" s="1009"/>
      <c r="K431" s="1009"/>
      <c r="L431" s="1009"/>
      <c r="M431" s="1009"/>
      <c r="N431" s="1009"/>
      <c r="O431" s="1009"/>
      <c r="P431" s="1009"/>
      <c r="Q431" s="1009"/>
      <c r="R431" s="1009"/>
      <c r="S431" s="1009"/>
      <c r="T431" s="1009"/>
      <c r="U431" s="1009"/>
      <c r="V431" s="1009"/>
      <c r="W431" s="1009"/>
      <c r="X431" s="1009"/>
      <c r="Y431" s="1009">
        <v>0</v>
      </c>
      <c r="Z431" s="1009">
        <v>0</v>
      </c>
      <c r="AA431" s="1009">
        <v>0</v>
      </c>
      <c r="AB431" s="1009">
        <v>0</v>
      </c>
      <c r="AC431" s="1009">
        <v>0</v>
      </c>
      <c r="AD431" s="1009">
        <v>0</v>
      </c>
      <c r="AE431" s="1009">
        <v>0</v>
      </c>
      <c r="AF431" s="1009">
        <v>0</v>
      </c>
      <c r="AG431" s="1009">
        <v>0</v>
      </c>
      <c r="AH431" s="1009">
        <v>0</v>
      </c>
    </row>
    <row r="432" spans="1:34" ht="30" customHeight="1">
      <c r="A432" s="2021"/>
      <c r="B432" s="995" t="s">
        <v>803</v>
      </c>
      <c r="C432" s="1009">
        <f t="shared" si="20"/>
        <v>0</v>
      </c>
      <c r="D432" s="1009"/>
      <c r="E432" s="1009"/>
      <c r="F432" s="1009"/>
      <c r="G432" s="1009"/>
      <c r="H432" s="1009"/>
      <c r="I432" s="1009"/>
      <c r="J432" s="1009"/>
      <c r="K432" s="1009"/>
      <c r="L432" s="1009"/>
      <c r="M432" s="1009"/>
      <c r="N432" s="1009"/>
      <c r="O432" s="1009"/>
      <c r="P432" s="1009"/>
      <c r="Q432" s="1009"/>
      <c r="R432" s="1009"/>
      <c r="S432" s="1009"/>
      <c r="T432" s="1009"/>
      <c r="U432" s="1009"/>
      <c r="V432" s="1009"/>
      <c r="W432" s="1009"/>
      <c r="X432" s="1009"/>
      <c r="Y432" s="1009">
        <v>0</v>
      </c>
      <c r="Z432" s="1009">
        <v>0</v>
      </c>
      <c r="AA432" s="1009">
        <v>0</v>
      </c>
      <c r="AB432" s="1009">
        <v>0</v>
      </c>
      <c r="AC432" s="1009">
        <v>0</v>
      </c>
      <c r="AD432" s="1009">
        <v>0</v>
      </c>
      <c r="AE432" s="1009">
        <v>0</v>
      </c>
      <c r="AF432" s="1009">
        <v>0</v>
      </c>
      <c r="AG432" s="1009">
        <v>0</v>
      </c>
      <c r="AH432" s="1009">
        <v>0</v>
      </c>
    </row>
    <row r="433" spans="1:34" ht="30" customHeight="1">
      <c r="A433" s="2021"/>
      <c r="B433" s="1011" t="s">
        <v>804</v>
      </c>
      <c r="C433" s="1009">
        <f t="shared" si="20"/>
        <v>0</v>
      </c>
      <c r="D433" s="1009"/>
      <c r="E433" s="1009"/>
      <c r="F433" s="1009"/>
      <c r="G433" s="1009"/>
      <c r="H433" s="1009"/>
      <c r="I433" s="1009"/>
      <c r="J433" s="1009"/>
      <c r="K433" s="1009"/>
      <c r="L433" s="1009"/>
      <c r="M433" s="1009"/>
      <c r="N433" s="1009"/>
      <c r="O433" s="1009"/>
      <c r="P433" s="1009"/>
      <c r="Q433" s="1009"/>
      <c r="R433" s="1009"/>
      <c r="S433" s="1009"/>
      <c r="T433" s="1009"/>
      <c r="U433" s="1009"/>
      <c r="V433" s="1009"/>
      <c r="W433" s="1009"/>
      <c r="X433" s="1009"/>
      <c r="Y433" s="1009">
        <v>0</v>
      </c>
      <c r="Z433" s="1009">
        <v>0</v>
      </c>
      <c r="AA433" s="1009">
        <v>0</v>
      </c>
      <c r="AB433" s="1009">
        <v>0</v>
      </c>
      <c r="AC433" s="1009">
        <v>0</v>
      </c>
      <c r="AD433" s="1009">
        <v>0</v>
      </c>
      <c r="AE433" s="1009">
        <v>0</v>
      </c>
      <c r="AF433" s="1009">
        <v>0</v>
      </c>
      <c r="AG433" s="1009">
        <v>0</v>
      </c>
      <c r="AH433" s="1009">
        <v>0</v>
      </c>
    </row>
    <row r="434" spans="1:34" ht="30" customHeight="1">
      <c r="A434" s="2021"/>
      <c r="B434" s="1011" t="s">
        <v>805</v>
      </c>
      <c r="C434" s="1009">
        <f t="shared" si="20"/>
        <v>0</v>
      </c>
      <c r="D434" s="1009"/>
      <c r="E434" s="1009"/>
      <c r="F434" s="1009"/>
      <c r="G434" s="1009"/>
      <c r="H434" s="1009"/>
      <c r="I434" s="1009"/>
      <c r="J434" s="1009"/>
      <c r="K434" s="1009"/>
      <c r="L434" s="1009"/>
      <c r="M434" s="1009"/>
      <c r="N434" s="1009"/>
      <c r="O434" s="1009"/>
      <c r="P434" s="1009"/>
      <c r="Q434" s="1009"/>
      <c r="R434" s="1009"/>
      <c r="S434" s="1009"/>
      <c r="T434" s="1009"/>
      <c r="U434" s="1009"/>
      <c r="V434" s="1009"/>
      <c r="W434" s="1009"/>
      <c r="X434" s="1009"/>
      <c r="Y434" s="1009">
        <v>0</v>
      </c>
      <c r="Z434" s="1009">
        <v>0</v>
      </c>
      <c r="AA434" s="1009">
        <v>0</v>
      </c>
      <c r="AB434" s="1009">
        <v>0</v>
      </c>
      <c r="AC434" s="1009">
        <v>0</v>
      </c>
      <c r="AD434" s="1009">
        <v>0</v>
      </c>
      <c r="AE434" s="1009">
        <v>0</v>
      </c>
      <c r="AF434" s="1009">
        <v>0</v>
      </c>
      <c r="AG434" s="1009">
        <v>0</v>
      </c>
      <c r="AH434" s="1009">
        <v>0</v>
      </c>
    </row>
    <row r="435" spans="1:34" s="1708" customFormat="1" ht="30" customHeight="1">
      <c r="A435" s="2021"/>
      <c r="B435" s="1011" t="s">
        <v>1536</v>
      </c>
      <c r="C435" s="1009">
        <f t="shared" ref="C435" si="21">SUM(D435:AH435)</f>
        <v>0</v>
      </c>
      <c r="D435" s="1009">
        <v>0</v>
      </c>
      <c r="E435" s="1009">
        <v>0</v>
      </c>
      <c r="F435" s="1009">
        <v>0</v>
      </c>
      <c r="G435" s="1009">
        <v>0</v>
      </c>
      <c r="H435" s="1009">
        <v>0</v>
      </c>
      <c r="I435" s="1009">
        <v>0</v>
      </c>
      <c r="J435" s="1009">
        <v>0</v>
      </c>
      <c r="K435" s="1009">
        <v>0</v>
      </c>
      <c r="L435" s="1009">
        <v>0</v>
      </c>
      <c r="M435" s="1009">
        <v>0</v>
      </c>
      <c r="N435" s="1009">
        <v>0</v>
      </c>
      <c r="O435" s="1009">
        <v>0</v>
      </c>
      <c r="P435" s="1009">
        <v>0</v>
      </c>
      <c r="Q435" s="1009">
        <v>0</v>
      </c>
      <c r="R435" s="1009">
        <v>0</v>
      </c>
      <c r="S435" s="1009">
        <v>0</v>
      </c>
      <c r="T435" s="1009">
        <v>0</v>
      </c>
      <c r="U435" s="1009">
        <v>0</v>
      </c>
      <c r="V435" s="1009">
        <v>0</v>
      </c>
      <c r="W435" s="1009">
        <v>0</v>
      </c>
      <c r="X435" s="1009">
        <v>0</v>
      </c>
      <c r="Y435" s="1009">
        <v>0</v>
      </c>
      <c r="Z435" s="1009">
        <v>0</v>
      </c>
      <c r="AA435" s="1009">
        <v>0</v>
      </c>
      <c r="AB435" s="1009">
        <v>0</v>
      </c>
      <c r="AC435" s="1009">
        <v>0</v>
      </c>
      <c r="AD435" s="1009">
        <v>0</v>
      </c>
      <c r="AE435" s="1009">
        <v>0</v>
      </c>
      <c r="AF435" s="1009">
        <v>0</v>
      </c>
      <c r="AG435" s="1009">
        <v>0</v>
      </c>
      <c r="AH435" s="1009">
        <v>0</v>
      </c>
    </row>
    <row r="436" spans="1:34" ht="30" customHeight="1">
      <c r="A436" s="2021"/>
      <c r="B436" s="995" t="s">
        <v>807</v>
      </c>
      <c r="C436" s="1009">
        <f t="shared" si="20"/>
        <v>0</v>
      </c>
      <c r="D436" s="1009"/>
      <c r="E436" s="1009"/>
      <c r="F436" s="1009"/>
      <c r="G436" s="1009"/>
      <c r="H436" s="1009"/>
      <c r="I436" s="1009"/>
      <c r="J436" s="1009"/>
      <c r="K436" s="1009"/>
      <c r="L436" s="1009"/>
      <c r="M436" s="1009"/>
      <c r="N436" s="1009"/>
      <c r="O436" s="1009"/>
      <c r="P436" s="1009"/>
      <c r="Q436" s="1009"/>
      <c r="R436" s="1009"/>
      <c r="S436" s="1009"/>
      <c r="T436" s="1009"/>
      <c r="U436" s="1009"/>
      <c r="V436" s="1009"/>
      <c r="W436" s="1009"/>
      <c r="X436" s="1009"/>
      <c r="Y436" s="1009">
        <v>0</v>
      </c>
      <c r="Z436" s="1009">
        <v>0</v>
      </c>
      <c r="AA436" s="1009">
        <v>0</v>
      </c>
      <c r="AB436" s="1009">
        <v>0</v>
      </c>
      <c r="AC436" s="1009">
        <v>0</v>
      </c>
      <c r="AD436" s="1009">
        <v>0</v>
      </c>
      <c r="AE436" s="1009">
        <v>0</v>
      </c>
      <c r="AF436" s="1009">
        <v>0</v>
      </c>
      <c r="AG436" s="1009">
        <v>0</v>
      </c>
      <c r="AH436" s="1009">
        <v>0</v>
      </c>
    </row>
    <row r="437" spans="1:34" ht="30" customHeight="1">
      <c r="A437" s="2021"/>
      <c r="B437" s="991" t="s">
        <v>808</v>
      </c>
      <c r="C437" s="1009">
        <f t="shared" si="20"/>
        <v>0</v>
      </c>
      <c r="D437" s="1009"/>
      <c r="E437" s="1009"/>
      <c r="F437" s="1009"/>
      <c r="G437" s="1009"/>
      <c r="H437" s="1009"/>
      <c r="I437" s="1009"/>
      <c r="J437" s="1009"/>
      <c r="K437" s="1009"/>
      <c r="L437" s="1009"/>
      <c r="M437" s="1009"/>
      <c r="N437" s="1009"/>
      <c r="O437" s="1009"/>
      <c r="P437" s="1009"/>
      <c r="Q437" s="1009"/>
      <c r="R437" s="1009"/>
      <c r="S437" s="1009"/>
      <c r="T437" s="1009"/>
      <c r="U437" s="1009"/>
      <c r="V437" s="1009"/>
      <c r="W437" s="1009"/>
      <c r="X437" s="1009"/>
      <c r="Y437" s="1009">
        <v>0</v>
      </c>
      <c r="Z437" s="1009">
        <v>0</v>
      </c>
      <c r="AA437" s="1009">
        <v>0</v>
      </c>
      <c r="AB437" s="1009">
        <v>0</v>
      </c>
      <c r="AC437" s="1009">
        <v>0</v>
      </c>
      <c r="AD437" s="1009">
        <v>0</v>
      </c>
      <c r="AE437" s="1009">
        <v>0</v>
      </c>
      <c r="AF437" s="1009">
        <v>0</v>
      </c>
      <c r="AG437" s="1009">
        <v>0</v>
      </c>
      <c r="AH437" s="1009">
        <v>0</v>
      </c>
    </row>
    <row r="438" spans="1:34" s="1708" customFormat="1" ht="30" customHeight="1">
      <c r="A438" s="2021"/>
      <c r="B438" s="1011" t="s">
        <v>1539</v>
      </c>
      <c r="C438" s="1009">
        <f>SUM(D438:AH438)</f>
        <v>0</v>
      </c>
      <c r="D438" s="1009">
        <v>0</v>
      </c>
      <c r="E438" s="1009">
        <v>0</v>
      </c>
      <c r="F438" s="1009">
        <v>0</v>
      </c>
      <c r="G438" s="1009">
        <v>0</v>
      </c>
      <c r="H438" s="1009">
        <v>0</v>
      </c>
      <c r="I438" s="1009">
        <v>0</v>
      </c>
      <c r="J438" s="1009">
        <v>0</v>
      </c>
      <c r="K438" s="1009">
        <v>0</v>
      </c>
      <c r="L438" s="1009">
        <v>0</v>
      </c>
      <c r="M438" s="1009">
        <v>0</v>
      </c>
      <c r="N438" s="1009">
        <v>0</v>
      </c>
      <c r="O438" s="1009">
        <v>0</v>
      </c>
      <c r="P438" s="1009">
        <v>0</v>
      </c>
      <c r="Q438" s="1009">
        <v>0</v>
      </c>
      <c r="R438" s="1009">
        <v>0</v>
      </c>
      <c r="S438" s="1009">
        <v>0</v>
      </c>
      <c r="T438" s="1009">
        <v>0</v>
      </c>
      <c r="U438" s="1009">
        <v>0</v>
      </c>
      <c r="V438" s="1009">
        <v>0</v>
      </c>
      <c r="W438" s="1009">
        <v>0</v>
      </c>
      <c r="X438" s="1009">
        <v>0</v>
      </c>
      <c r="Y438" s="1009">
        <v>0</v>
      </c>
      <c r="Z438" s="1009">
        <v>0</v>
      </c>
      <c r="AA438" s="1009">
        <v>0</v>
      </c>
      <c r="AB438" s="1009">
        <v>0</v>
      </c>
      <c r="AC438" s="1009">
        <v>0</v>
      </c>
      <c r="AD438" s="1009">
        <v>0</v>
      </c>
      <c r="AE438" s="1009">
        <v>0</v>
      </c>
      <c r="AF438" s="1009">
        <v>0</v>
      </c>
      <c r="AG438" s="1009">
        <v>0</v>
      </c>
      <c r="AH438" s="1009">
        <v>0</v>
      </c>
    </row>
    <row r="439" spans="1:34" ht="30" customHeight="1">
      <c r="A439" s="2021"/>
      <c r="B439" s="1011" t="s">
        <v>822</v>
      </c>
      <c r="C439" s="1009">
        <f t="shared" si="20"/>
        <v>0</v>
      </c>
      <c r="D439" s="1009"/>
      <c r="E439" s="1009"/>
      <c r="F439" s="1009"/>
      <c r="G439" s="1009"/>
      <c r="H439" s="1009"/>
      <c r="I439" s="1009"/>
      <c r="J439" s="1009"/>
      <c r="K439" s="1009"/>
      <c r="L439" s="1009"/>
      <c r="M439" s="1009"/>
      <c r="N439" s="1009"/>
      <c r="O439" s="1009"/>
      <c r="P439" s="1009"/>
      <c r="Q439" s="1009"/>
      <c r="R439" s="1009"/>
      <c r="S439" s="1009"/>
      <c r="T439" s="1009"/>
      <c r="U439" s="1009"/>
      <c r="V439" s="1009"/>
      <c r="W439" s="1009"/>
      <c r="X439" s="1009"/>
      <c r="Y439" s="1009">
        <v>0</v>
      </c>
      <c r="Z439" s="1009">
        <v>0</v>
      </c>
      <c r="AA439" s="1009">
        <v>0</v>
      </c>
      <c r="AB439" s="1009">
        <v>0</v>
      </c>
      <c r="AC439" s="1009">
        <v>0</v>
      </c>
      <c r="AD439" s="1009">
        <v>0</v>
      </c>
      <c r="AE439" s="1009">
        <v>0</v>
      </c>
      <c r="AF439" s="1009">
        <v>0</v>
      </c>
      <c r="AG439" s="1009">
        <v>0</v>
      </c>
      <c r="AH439" s="1009">
        <v>0</v>
      </c>
    </row>
    <row r="440" spans="1:34" ht="19.5" customHeight="1">
      <c r="A440" s="2021"/>
      <c r="B440" s="1249" t="s">
        <v>952</v>
      </c>
      <c r="C440" s="1009">
        <f t="shared" si="20"/>
        <v>0</v>
      </c>
      <c r="D440" s="1009"/>
      <c r="E440" s="1009"/>
      <c r="F440" s="1009"/>
      <c r="G440" s="1009"/>
      <c r="H440" s="1009"/>
      <c r="I440" s="1009"/>
      <c r="J440" s="1009"/>
      <c r="K440" s="1009"/>
      <c r="L440" s="1009"/>
      <c r="M440" s="1009"/>
      <c r="N440" s="1009"/>
      <c r="O440" s="1009"/>
      <c r="P440" s="1009"/>
      <c r="Q440" s="1009"/>
      <c r="R440" s="1009"/>
      <c r="S440" s="1009"/>
      <c r="T440" s="1009"/>
      <c r="U440" s="1009"/>
      <c r="V440" s="1009"/>
      <c r="W440" s="1009"/>
      <c r="X440" s="1009"/>
      <c r="Y440" s="1009">
        <v>0</v>
      </c>
      <c r="Z440" s="1009">
        <v>0</v>
      </c>
      <c r="AA440" s="1009">
        <v>0</v>
      </c>
      <c r="AB440" s="1009">
        <v>0</v>
      </c>
      <c r="AC440" s="1009">
        <v>0</v>
      </c>
      <c r="AD440" s="1009">
        <v>0</v>
      </c>
      <c r="AE440" s="1009">
        <v>0</v>
      </c>
      <c r="AF440" s="1009">
        <v>0</v>
      </c>
      <c r="AG440" s="1009">
        <v>0</v>
      </c>
      <c r="AH440" s="1009">
        <v>0</v>
      </c>
    </row>
    <row r="441" spans="1:34" ht="19.5" customHeight="1">
      <c r="A441" s="2391" t="s">
        <v>818</v>
      </c>
      <c r="B441" s="1007" t="s">
        <v>41</v>
      </c>
      <c r="C441" s="1370">
        <f>SUM(C442:C463)</f>
        <v>5969.5300000000007</v>
      </c>
      <c r="D441" s="1007">
        <f>SUM('대덕 배수관'!D442:'대덕 배수관'!D463)</f>
        <v>3635.7</v>
      </c>
      <c r="E441" s="1007">
        <f>SUM('대덕 배수관'!E442:'대덕 배수관'!E463)</f>
        <v>0</v>
      </c>
      <c r="F441" s="1007">
        <f>SUM('대덕 배수관'!F442:'대덕 배수관'!F463)</f>
        <v>192.01</v>
      </c>
      <c r="G441" s="1007">
        <f>SUM('대덕 배수관'!G442:'대덕 배수관'!G463)</f>
        <v>0</v>
      </c>
      <c r="H441" s="1007">
        <f>SUM('대덕 배수관'!H442:'대덕 배수관'!H463)</f>
        <v>0</v>
      </c>
      <c r="I441" s="1007">
        <f>SUM('대덕 배수관'!I442:'대덕 배수관'!I463)</f>
        <v>0</v>
      </c>
      <c r="J441" s="1007">
        <f>SUM('대덕 배수관'!J442:'대덕 배수관'!J463)</f>
        <v>0</v>
      </c>
      <c r="K441" s="1007">
        <f>SUM('대덕 배수관'!K442:'대덕 배수관'!K463)</f>
        <v>0</v>
      </c>
      <c r="L441" s="1007">
        <f>SUM('대덕 배수관'!L442:'대덕 배수관'!L463)</f>
        <v>0</v>
      </c>
      <c r="M441" s="1007">
        <f>SUM('대덕 배수관'!M442:'대덕 배수관'!M463)</f>
        <v>0</v>
      </c>
      <c r="N441" s="1007">
        <f>SUM('대덕 배수관'!N442:'대덕 배수관'!N463)</f>
        <v>0</v>
      </c>
      <c r="O441" s="1007">
        <f>SUM('대덕 배수관'!O442:'대덕 배수관'!O463)</f>
        <v>0</v>
      </c>
      <c r="P441" s="1007">
        <f>SUM('대덕 배수관'!P442:'대덕 배수관'!P463)</f>
        <v>0</v>
      </c>
      <c r="Q441" s="1007">
        <f>SUM('대덕 배수관'!Q442:'대덕 배수관'!Q463)</f>
        <v>0</v>
      </c>
      <c r="R441" s="1007">
        <f>SUM('대덕 배수관'!R442:'대덕 배수관'!R463)</f>
        <v>0</v>
      </c>
      <c r="S441" s="1007">
        <f>SUM('대덕 배수관'!S442:'대덕 배수관'!S463)</f>
        <v>0</v>
      </c>
      <c r="T441" s="1007">
        <f>SUM('대덕 배수관'!T442:'대덕 배수관'!T463)</f>
        <v>2141.8200000000002</v>
      </c>
      <c r="U441" s="1007">
        <f>SUM('대덕 배수관'!U442:'대덕 배수관'!U463)</f>
        <v>0</v>
      </c>
      <c r="V441" s="1007">
        <f>SUM('대덕 배수관'!V442:'대덕 배수관'!V463)</f>
        <v>0</v>
      </c>
      <c r="W441" s="1007">
        <f>SUM('대덕 배수관'!W442:'대덕 배수관'!W463)</f>
        <v>0</v>
      </c>
      <c r="X441" s="1007">
        <f>SUM('대덕 배수관'!X442:'대덕 배수관'!X463)</f>
        <v>0</v>
      </c>
      <c r="Y441" s="1007">
        <f>SUM('대덕 배수관'!Y442:'대덕 배수관'!Y463)</f>
        <v>0</v>
      </c>
      <c r="Z441" s="1007">
        <f>SUM('대덕 배수관'!Z442:'대덕 배수관'!Z463)</f>
        <v>0</v>
      </c>
      <c r="AA441" s="1007">
        <f>SUM('대덕 배수관'!AA442:'대덕 배수관'!AA463)</f>
        <v>0</v>
      </c>
      <c r="AB441" s="1007">
        <f>SUM('대덕 배수관'!AB442:'대덕 배수관'!AB463)</f>
        <v>0</v>
      </c>
      <c r="AC441" s="1007">
        <f>SUM('대덕 배수관'!AC442:'대덕 배수관'!AC463)</f>
        <v>0</v>
      </c>
      <c r="AD441" s="1007">
        <f>SUM('대덕 배수관'!AD442:'대덕 배수관'!AD463)</f>
        <v>0</v>
      </c>
      <c r="AE441" s="1007">
        <f>SUM('대덕 배수관'!AE442:'대덕 배수관'!AE463)</f>
        <v>0</v>
      </c>
      <c r="AF441" s="1007">
        <f>SUM('대덕 배수관'!AF442:'대덕 배수관'!AF463)</f>
        <v>0</v>
      </c>
      <c r="AG441" s="1007">
        <f>SUM('대덕 배수관'!AG442:'대덕 배수관'!AG463)</f>
        <v>0</v>
      </c>
      <c r="AH441" s="1007">
        <f>SUM('대덕 배수관'!AH442:'대덕 배수관'!AH463)</f>
        <v>0</v>
      </c>
    </row>
    <row r="442" spans="1:34" ht="19.5" customHeight="1">
      <c r="A442" s="2391" t="s">
        <v>818</v>
      </c>
      <c r="B442" s="989" t="s">
        <v>951</v>
      </c>
      <c r="C442" s="1009">
        <f t="shared" si="20"/>
        <v>0</v>
      </c>
      <c r="D442" s="1009"/>
      <c r="E442" s="1009"/>
      <c r="F442" s="1009"/>
      <c r="G442" s="1009"/>
      <c r="H442" s="1009"/>
      <c r="I442" s="1009"/>
      <c r="J442" s="1009"/>
      <c r="K442" s="1009"/>
      <c r="L442" s="1009"/>
      <c r="M442" s="1009"/>
      <c r="N442" s="1009"/>
      <c r="O442" s="1009"/>
      <c r="P442" s="1009"/>
      <c r="Q442" s="1009"/>
      <c r="R442" s="1009"/>
      <c r="S442" s="1009"/>
      <c r="T442" s="1009"/>
      <c r="U442" s="1009"/>
      <c r="V442" s="1009"/>
      <c r="W442" s="1009"/>
      <c r="X442" s="1009"/>
      <c r="Y442" s="1009">
        <v>0</v>
      </c>
      <c r="Z442" s="1009">
        <v>0</v>
      </c>
      <c r="AA442" s="1009">
        <v>0</v>
      </c>
      <c r="AB442" s="1009">
        <v>0</v>
      </c>
      <c r="AC442" s="1009">
        <v>0</v>
      </c>
      <c r="AD442" s="1009">
        <v>0</v>
      </c>
      <c r="AE442" s="1009">
        <v>0</v>
      </c>
      <c r="AF442" s="1009">
        <v>0</v>
      </c>
      <c r="AG442" s="1009">
        <v>0</v>
      </c>
      <c r="AH442" s="1009">
        <v>0</v>
      </c>
    </row>
    <row r="443" spans="1:34" ht="30" customHeight="1">
      <c r="A443" s="2021"/>
      <c r="B443" s="989" t="s">
        <v>796</v>
      </c>
      <c r="C443" s="1009">
        <f t="shared" si="20"/>
        <v>0</v>
      </c>
      <c r="D443" s="1009"/>
      <c r="E443" s="1009"/>
      <c r="F443" s="1009"/>
      <c r="G443" s="1009"/>
      <c r="H443" s="1009"/>
      <c r="I443" s="1009"/>
      <c r="J443" s="1009"/>
      <c r="K443" s="1009"/>
      <c r="L443" s="1009"/>
      <c r="M443" s="1009"/>
      <c r="N443" s="1009"/>
      <c r="O443" s="1009"/>
      <c r="P443" s="1009"/>
      <c r="Q443" s="1009"/>
      <c r="R443" s="1009"/>
      <c r="S443" s="1009"/>
      <c r="T443" s="1009"/>
      <c r="U443" s="1009"/>
      <c r="V443" s="1009"/>
      <c r="W443" s="1009"/>
      <c r="X443" s="1009"/>
      <c r="Y443" s="1009">
        <v>0</v>
      </c>
      <c r="Z443" s="1009">
        <v>0</v>
      </c>
      <c r="AA443" s="1009">
        <v>0</v>
      </c>
      <c r="AB443" s="1009">
        <v>0</v>
      </c>
      <c r="AC443" s="1009">
        <v>0</v>
      </c>
      <c r="AD443" s="1009">
        <v>0</v>
      </c>
      <c r="AE443" s="1009">
        <v>0</v>
      </c>
      <c r="AF443" s="1009">
        <v>0</v>
      </c>
      <c r="AG443" s="1009">
        <v>0</v>
      </c>
      <c r="AH443" s="1009">
        <v>0</v>
      </c>
    </row>
    <row r="444" spans="1:34" ht="30" customHeight="1">
      <c r="A444" s="2021"/>
      <c r="B444" s="989" t="s">
        <v>797</v>
      </c>
      <c r="C444" s="1009">
        <f t="shared" si="20"/>
        <v>0</v>
      </c>
      <c r="D444" s="1009"/>
      <c r="E444" s="1009"/>
      <c r="F444" s="1009"/>
      <c r="G444" s="1009"/>
      <c r="H444" s="1009"/>
      <c r="I444" s="1009"/>
      <c r="J444" s="1009"/>
      <c r="K444" s="1009"/>
      <c r="L444" s="1009"/>
      <c r="M444" s="1009"/>
      <c r="N444" s="1009"/>
      <c r="O444" s="1009"/>
      <c r="P444" s="1009"/>
      <c r="Q444" s="1009"/>
      <c r="R444" s="1009"/>
      <c r="S444" s="1009"/>
      <c r="T444" s="1009"/>
      <c r="U444" s="1009"/>
      <c r="V444" s="1009"/>
      <c r="W444" s="1009"/>
      <c r="X444" s="1009"/>
      <c r="Y444" s="1009">
        <v>0</v>
      </c>
      <c r="Z444" s="1009">
        <v>0</v>
      </c>
      <c r="AA444" s="1009">
        <v>0</v>
      </c>
      <c r="AB444" s="1009">
        <v>0</v>
      </c>
      <c r="AC444" s="1009">
        <v>0</v>
      </c>
      <c r="AD444" s="1009">
        <v>0</v>
      </c>
      <c r="AE444" s="1009">
        <v>0</v>
      </c>
      <c r="AF444" s="1009">
        <v>0</v>
      </c>
      <c r="AG444" s="1009">
        <v>0</v>
      </c>
      <c r="AH444" s="1009">
        <v>0</v>
      </c>
    </row>
    <row r="445" spans="1:34" ht="30" customHeight="1">
      <c r="A445" s="2021"/>
      <c r="B445" s="989" t="s">
        <v>798</v>
      </c>
      <c r="C445" s="1009">
        <f t="shared" si="20"/>
        <v>0</v>
      </c>
      <c r="D445" s="1009"/>
      <c r="E445" s="1009"/>
      <c r="F445" s="1009"/>
      <c r="G445" s="1009"/>
      <c r="H445" s="1009"/>
      <c r="I445" s="1009"/>
      <c r="J445" s="1009"/>
      <c r="K445" s="1009"/>
      <c r="L445" s="1009"/>
      <c r="M445" s="1009"/>
      <c r="N445" s="1009"/>
      <c r="O445" s="1009"/>
      <c r="P445" s="1009"/>
      <c r="Q445" s="1009"/>
      <c r="R445" s="1009"/>
      <c r="S445" s="1009"/>
      <c r="T445" s="1009"/>
      <c r="U445" s="1009"/>
      <c r="V445" s="1009"/>
      <c r="W445" s="1009"/>
      <c r="X445" s="1009"/>
      <c r="Y445" s="1009">
        <v>0</v>
      </c>
      <c r="Z445" s="1009">
        <v>0</v>
      </c>
      <c r="AA445" s="1009">
        <v>0</v>
      </c>
      <c r="AB445" s="1009">
        <v>0</v>
      </c>
      <c r="AC445" s="1009">
        <v>0</v>
      </c>
      <c r="AD445" s="1009">
        <v>0</v>
      </c>
      <c r="AE445" s="1009">
        <v>0</v>
      </c>
      <c r="AF445" s="1009">
        <v>0</v>
      </c>
      <c r="AG445" s="1009">
        <v>0</v>
      </c>
      <c r="AH445" s="1009">
        <v>0</v>
      </c>
    </row>
    <row r="446" spans="1:34" ht="30" customHeight="1">
      <c r="A446" s="2021"/>
      <c r="B446" s="989" t="s">
        <v>780</v>
      </c>
      <c r="C446" s="1009">
        <f t="shared" si="20"/>
        <v>0</v>
      </c>
      <c r="D446" s="1009"/>
      <c r="E446" s="1009"/>
      <c r="F446" s="1009"/>
      <c r="G446" s="1009"/>
      <c r="H446" s="1009"/>
      <c r="I446" s="1009"/>
      <c r="J446" s="1009"/>
      <c r="K446" s="1009"/>
      <c r="L446" s="1009"/>
      <c r="M446" s="1009"/>
      <c r="N446" s="1009"/>
      <c r="O446" s="1009"/>
      <c r="P446" s="1009"/>
      <c r="Q446" s="1009"/>
      <c r="R446" s="1009"/>
      <c r="S446" s="1009"/>
      <c r="T446" s="1009"/>
      <c r="U446" s="1009"/>
      <c r="V446" s="1009"/>
      <c r="W446" s="1009"/>
      <c r="X446" s="1009"/>
      <c r="Y446" s="1009">
        <v>0</v>
      </c>
      <c r="Z446" s="1009">
        <v>0</v>
      </c>
      <c r="AA446" s="1009">
        <v>0</v>
      </c>
      <c r="AB446" s="1009">
        <v>0</v>
      </c>
      <c r="AC446" s="1009">
        <v>0</v>
      </c>
      <c r="AD446" s="1009">
        <v>0</v>
      </c>
      <c r="AE446" s="1009">
        <v>0</v>
      </c>
      <c r="AF446" s="1009">
        <v>0</v>
      </c>
      <c r="AG446" s="1009">
        <v>0</v>
      </c>
      <c r="AH446" s="1009">
        <v>0</v>
      </c>
    </row>
    <row r="447" spans="1:34" ht="30" customHeight="1">
      <c r="A447" s="2021"/>
      <c r="B447" s="991" t="s">
        <v>781</v>
      </c>
      <c r="C447" s="1009">
        <f t="shared" si="20"/>
        <v>3827.71</v>
      </c>
      <c r="D447" s="1009">
        <v>3635.7</v>
      </c>
      <c r="E447" s="1372"/>
      <c r="F447" s="1372">
        <v>192.01</v>
      </c>
      <c r="G447" s="1372"/>
      <c r="H447" s="1372"/>
      <c r="I447" s="1372"/>
      <c r="J447" s="1372"/>
      <c r="K447" s="1372"/>
      <c r="L447" s="1372"/>
      <c r="M447" s="1372"/>
      <c r="N447" s="1372"/>
      <c r="O447" s="1372"/>
      <c r="P447" s="1372"/>
      <c r="Q447" s="1372"/>
      <c r="R447" s="1372"/>
      <c r="S447" s="1372"/>
      <c r="T447" s="1372"/>
      <c r="U447" s="1372"/>
      <c r="V447" s="1372"/>
      <c r="W447" s="1372"/>
      <c r="X447" s="1372"/>
      <c r="Y447" s="1009">
        <v>0</v>
      </c>
      <c r="Z447" s="1009">
        <v>0</v>
      </c>
      <c r="AA447" s="1009">
        <v>0</v>
      </c>
      <c r="AB447" s="1009">
        <v>0</v>
      </c>
      <c r="AC447" s="1009">
        <v>0</v>
      </c>
      <c r="AD447" s="1009">
        <v>0</v>
      </c>
      <c r="AE447" s="1009">
        <v>0</v>
      </c>
      <c r="AF447" s="1009">
        <v>0</v>
      </c>
      <c r="AG447" s="1009">
        <v>0</v>
      </c>
      <c r="AH447" s="1009">
        <v>0</v>
      </c>
    </row>
    <row r="448" spans="1:34" ht="30" customHeight="1">
      <c r="A448" s="2021"/>
      <c r="B448" s="991" t="s">
        <v>786</v>
      </c>
      <c r="C448" s="1009">
        <f t="shared" si="20"/>
        <v>0</v>
      </c>
      <c r="D448" s="1009"/>
      <c r="E448" s="1009"/>
      <c r="F448" s="1009"/>
      <c r="G448" s="1009"/>
      <c r="H448" s="1009"/>
      <c r="I448" s="1009"/>
      <c r="J448" s="1009"/>
      <c r="K448" s="1009"/>
      <c r="L448" s="1009"/>
      <c r="M448" s="1009"/>
      <c r="N448" s="1009"/>
      <c r="O448" s="1009"/>
      <c r="P448" s="1009"/>
      <c r="Q448" s="1009"/>
      <c r="R448" s="1009"/>
      <c r="S448" s="1009"/>
      <c r="T448" s="1009"/>
      <c r="U448" s="1009"/>
      <c r="V448" s="1009"/>
      <c r="W448" s="1009"/>
      <c r="X448" s="1009"/>
      <c r="Y448" s="1009">
        <v>0</v>
      </c>
      <c r="Z448" s="1009">
        <v>0</v>
      </c>
      <c r="AA448" s="1009">
        <v>0</v>
      </c>
      <c r="AB448" s="1009">
        <v>0</v>
      </c>
      <c r="AC448" s="1009">
        <v>0</v>
      </c>
      <c r="AD448" s="1009">
        <v>0</v>
      </c>
      <c r="AE448" s="1009">
        <v>0</v>
      </c>
      <c r="AF448" s="1009">
        <v>0</v>
      </c>
      <c r="AG448" s="1009">
        <v>0</v>
      </c>
      <c r="AH448" s="1009">
        <v>0</v>
      </c>
    </row>
    <row r="449" spans="1:34" ht="30" customHeight="1">
      <c r="A449" s="2021"/>
      <c r="B449" s="991" t="s">
        <v>799</v>
      </c>
      <c r="C449" s="1009">
        <f t="shared" si="20"/>
        <v>0</v>
      </c>
      <c r="D449" s="1009"/>
      <c r="E449" s="1009"/>
      <c r="F449" s="1009"/>
      <c r="G449" s="1009"/>
      <c r="H449" s="1009"/>
      <c r="I449" s="1009"/>
      <c r="J449" s="1009"/>
      <c r="K449" s="1009"/>
      <c r="L449" s="1009"/>
      <c r="M449" s="1009"/>
      <c r="N449" s="1009"/>
      <c r="O449" s="1009"/>
      <c r="P449" s="1009"/>
      <c r="Q449" s="1009"/>
      <c r="R449" s="1009"/>
      <c r="S449" s="1009"/>
      <c r="T449" s="1009"/>
      <c r="U449" s="1009"/>
      <c r="V449" s="1009"/>
      <c r="W449" s="1009"/>
      <c r="X449" s="1009"/>
      <c r="Y449" s="1009">
        <v>0</v>
      </c>
      <c r="Z449" s="1009">
        <v>0</v>
      </c>
      <c r="AA449" s="1009">
        <v>0</v>
      </c>
      <c r="AB449" s="1009">
        <v>0</v>
      </c>
      <c r="AC449" s="1009">
        <v>0</v>
      </c>
      <c r="AD449" s="1009">
        <v>0</v>
      </c>
      <c r="AE449" s="1009">
        <v>0</v>
      </c>
      <c r="AF449" s="1009">
        <v>0</v>
      </c>
      <c r="AG449" s="1009">
        <v>0</v>
      </c>
      <c r="AH449" s="1009">
        <v>0</v>
      </c>
    </row>
    <row r="450" spans="1:34" ht="30" customHeight="1">
      <c r="A450" s="2021"/>
      <c r="B450" s="991" t="s">
        <v>787</v>
      </c>
      <c r="C450" s="1009">
        <f t="shared" si="20"/>
        <v>2141.8200000000002</v>
      </c>
      <c r="D450" s="1009"/>
      <c r="E450" s="1009"/>
      <c r="F450" s="1009"/>
      <c r="G450" s="1009"/>
      <c r="H450" s="1009"/>
      <c r="I450" s="1009"/>
      <c r="J450" s="1009"/>
      <c r="K450" s="1009"/>
      <c r="L450" s="1009"/>
      <c r="M450" s="1009"/>
      <c r="N450" s="1009"/>
      <c r="O450" s="1009"/>
      <c r="P450" s="1009"/>
      <c r="Q450" s="1009"/>
      <c r="R450" s="1009"/>
      <c r="S450" s="1009"/>
      <c r="T450" s="1009">
        <v>2141.8200000000002</v>
      </c>
      <c r="U450" s="1009"/>
      <c r="V450" s="1009"/>
      <c r="W450" s="1009"/>
      <c r="X450" s="1009"/>
      <c r="Y450" s="1009">
        <v>0</v>
      </c>
      <c r="Z450" s="1009">
        <v>0</v>
      </c>
      <c r="AA450" s="1009">
        <v>0</v>
      </c>
      <c r="AB450" s="1009">
        <v>0</v>
      </c>
      <c r="AC450" s="1009">
        <v>0</v>
      </c>
      <c r="AD450" s="1009">
        <v>0</v>
      </c>
      <c r="AE450" s="1009">
        <v>0</v>
      </c>
      <c r="AF450" s="1009">
        <v>0</v>
      </c>
      <c r="AG450" s="1009">
        <v>0</v>
      </c>
      <c r="AH450" s="1009">
        <v>0</v>
      </c>
    </row>
    <row r="451" spans="1:34" ht="30" customHeight="1">
      <c r="A451" s="2021"/>
      <c r="B451" s="991" t="s">
        <v>820</v>
      </c>
      <c r="C451" s="1009">
        <f t="shared" si="20"/>
        <v>0</v>
      </c>
      <c r="D451" s="1009"/>
      <c r="E451" s="1009"/>
      <c r="F451" s="1009"/>
      <c r="G451" s="1009"/>
      <c r="H451" s="1009"/>
      <c r="I451" s="1009"/>
      <c r="J451" s="1009"/>
      <c r="K451" s="1009"/>
      <c r="L451" s="1009"/>
      <c r="M451" s="1009"/>
      <c r="N451" s="1009"/>
      <c r="O451" s="1009"/>
      <c r="P451" s="1009"/>
      <c r="Q451" s="1009"/>
      <c r="R451" s="1009"/>
      <c r="S451" s="1009"/>
      <c r="T451" s="1009"/>
      <c r="U451" s="1009"/>
      <c r="V451" s="1009"/>
      <c r="W451" s="1009"/>
      <c r="X451" s="1009"/>
      <c r="Y451" s="1009">
        <v>0</v>
      </c>
      <c r="Z451" s="1009">
        <v>0</v>
      </c>
      <c r="AA451" s="1009">
        <v>0</v>
      </c>
      <c r="AB451" s="1009">
        <v>0</v>
      </c>
      <c r="AC451" s="1009">
        <v>0</v>
      </c>
      <c r="AD451" s="1009">
        <v>0</v>
      </c>
      <c r="AE451" s="1009">
        <v>0</v>
      </c>
      <c r="AF451" s="1009">
        <v>0</v>
      </c>
      <c r="AG451" s="1009">
        <v>0</v>
      </c>
      <c r="AH451" s="1009">
        <v>0</v>
      </c>
    </row>
    <row r="452" spans="1:34" s="1710" customFormat="1" ht="30" customHeight="1">
      <c r="A452" s="2021"/>
      <c r="B452" s="991" t="s">
        <v>1534</v>
      </c>
      <c r="C452" s="1009">
        <f>SUM(D452:AH452)</f>
        <v>0</v>
      </c>
      <c r="D452" s="1009">
        <v>0</v>
      </c>
      <c r="E452" s="1009">
        <v>0</v>
      </c>
      <c r="F452" s="1009">
        <v>0</v>
      </c>
      <c r="G452" s="1009">
        <v>0</v>
      </c>
      <c r="H452" s="1009">
        <v>0</v>
      </c>
      <c r="I452" s="1009">
        <v>0</v>
      </c>
      <c r="J452" s="1009">
        <v>0</v>
      </c>
      <c r="K452" s="1009">
        <v>0</v>
      </c>
      <c r="L452" s="1009">
        <v>0</v>
      </c>
      <c r="M452" s="1009">
        <v>0</v>
      </c>
      <c r="N452" s="1009">
        <v>0</v>
      </c>
      <c r="O452" s="1009">
        <v>0</v>
      </c>
      <c r="P452" s="1009">
        <v>0</v>
      </c>
      <c r="Q452" s="1009">
        <v>0</v>
      </c>
      <c r="R452" s="1009">
        <v>0</v>
      </c>
      <c r="S452" s="1009">
        <v>0</v>
      </c>
      <c r="T452" s="1009">
        <v>0</v>
      </c>
      <c r="U452" s="1009">
        <v>0</v>
      </c>
      <c r="V452" s="1009">
        <v>0</v>
      </c>
      <c r="W452" s="1009">
        <v>0</v>
      </c>
      <c r="X452" s="1009">
        <v>0</v>
      </c>
      <c r="Y452" s="1009">
        <v>0</v>
      </c>
      <c r="Z452" s="1009">
        <v>0</v>
      </c>
      <c r="AA452" s="1009">
        <v>0</v>
      </c>
      <c r="AB452" s="1009">
        <v>0</v>
      </c>
      <c r="AC452" s="1009">
        <v>0</v>
      </c>
      <c r="AD452" s="1009">
        <v>0</v>
      </c>
      <c r="AE452" s="1009">
        <v>0</v>
      </c>
      <c r="AF452" s="1009">
        <v>0</v>
      </c>
      <c r="AG452" s="1009">
        <v>0</v>
      </c>
      <c r="AH452" s="1009">
        <v>0</v>
      </c>
    </row>
    <row r="453" spans="1:34" s="1710" customFormat="1" ht="30" customHeight="1">
      <c r="A453" s="2021"/>
      <c r="B453" s="989" t="s">
        <v>1535</v>
      </c>
      <c r="C453" s="1009">
        <f>SUM(D453:AH453)</f>
        <v>0</v>
      </c>
      <c r="D453" s="1009">
        <v>0</v>
      </c>
      <c r="E453" s="1009">
        <v>0</v>
      </c>
      <c r="F453" s="1009">
        <v>0</v>
      </c>
      <c r="G453" s="1009">
        <v>0</v>
      </c>
      <c r="H453" s="1009">
        <v>0</v>
      </c>
      <c r="I453" s="1009">
        <v>0</v>
      </c>
      <c r="J453" s="1009">
        <v>0</v>
      </c>
      <c r="K453" s="1009">
        <v>0</v>
      </c>
      <c r="L453" s="1009">
        <v>0</v>
      </c>
      <c r="M453" s="1009">
        <v>0</v>
      </c>
      <c r="N453" s="1009">
        <v>0</v>
      </c>
      <c r="O453" s="1009">
        <v>0</v>
      </c>
      <c r="P453" s="1009">
        <v>0</v>
      </c>
      <c r="Q453" s="1009">
        <v>0</v>
      </c>
      <c r="R453" s="1009">
        <v>0</v>
      </c>
      <c r="S453" s="1009">
        <v>0</v>
      </c>
      <c r="T453" s="1009">
        <v>0</v>
      </c>
      <c r="U453" s="1009">
        <v>0</v>
      </c>
      <c r="V453" s="1009">
        <v>0</v>
      </c>
      <c r="W453" s="1009">
        <v>0</v>
      </c>
      <c r="X453" s="1009">
        <v>0</v>
      </c>
      <c r="Y453" s="1009">
        <v>0</v>
      </c>
      <c r="Z453" s="1009">
        <v>0</v>
      </c>
      <c r="AA453" s="1009">
        <v>0</v>
      </c>
      <c r="AB453" s="1009">
        <v>0</v>
      </c>
      <c r="AC453" s="1009">
        <v>0</v>
      </c>
      <c r="AD453" s="1009">
        <v>0</v>
      </c>
      <c r="AE453" s="1009">
        <v>0</v>
      </c>
      <c r="AF453" s="1009">
        <v>0</v>
      </c>
      <c r="AG453" s="1009">
        <v>0</v>
      </c>
      <c r="AH453" s="1009">
        <v>0</v>
      </c>
    </row>
    <row r="454" spans="1:34" ht="30" customHeight="1">
      <c r="A454" s="2021"/>
      <c r="B454" s="995" t="s">
        <v>802</v>
      </c>
      <c r="C454" s="1009">
        <f t="shared" si="20"/>
        <v>0</v>
      </c>
      <c r="D454" s="1009"/>
      <c r="E454" s="1009"/>
      <c r="F454" s="1009"/>
      <c r="G454" s="1009"/>
      <c r="H454" s="1009"/>
      <c r="I454" s="1009"/>
      <c r="J454" s="1009"/>
      <c r="K454" s="1009"/>
      <c r="L454" s="1009"/>
      <c r="M454" s="1009"/>
      <c r="N454" s="1009"/>
      <c r="O454" s="1009"/>
      <c r="P454" s="1009"/>
      <c r="Q454" s="1009"/>
      <c r="R454" s="1009"/>
      <c r="S454" s="1009"/>
      <c r="T454" s="1009"/>
      <c r="U454" s="1009"/>
      <c r="V454" s="1009"/>
      <c r="W454" s="1009"/>
      <c r="X454" s="1009"/>
      <c r="Y454" s="1009">
        <v>0</v>
      </c>
      <c r="Z454" s="1009">
        <v>0</v>
      </c>
      <c r="AA454" s="1009">
        <v>0</v>
      </c>
      <c r="AB454" s="1009">
        <v>0</v>
      </c>
      <c r="AC454" s="1009">
        <v>0</v>
      </c>
      <c r="AD454" s="1009">
        <v>0</v>
      </c>
      <c r="AE454" s="1009">
        <v>0</v>
      </c>
      <c r="AF454" s="1009">
        <v>0</v>
      </c>
      <c r="AG454" s="1009">
        <v>0</v>
      </c>
      <c r="AH454" s="1009">
        <v>0</v>
      </c>
    </row>
    <row r="455" spans="1:34" ht="30" customHeight="1">
      <c r="A455" s="2021"/>
      <c r="B455" s="995" t="s">
        <v>803</v>
      </c>
      <c r="C455" s="1009">
        <f t="shared" si="20"/>
        <v>0</v>
      </c>
      <c r="D455" s="1009"/>
      <c r="E455" s="1009"/>
      <c r="F455" s="1009"/>
      <c r="G455" s="1009"/>
      <c r="H455" s="1009"/>
      <c r="I455" s="1009"/>
      <c r="J455" s="1009"/>
      <c r="K455" s="1009"/>
      <c r="L455" s="1009"/>
      <c r="M455" s="1009"/>
      <c r="N455" s="1009"/>
      <c r="O455" s="1009"/>
      <c r="P455" s="1009"/>
      <c r="Q455" s="1009"/>
      <c r="R455" s="1009"/>
      <c r="S455" s="1009"/>
      <c r="T455" s="1009"/>
      <c r="U455" s="1009"/>
      <c r="V455" s="1009"/>
      <c r="W455" s="1009"/>
      <c r="X455" s="1009"/>
      <c r="Y455" s="1009">
        <v>0</v>
      </c>
      <c r="Z455" s="1009">
        <v>0</v>
      </c>
      <c r="AA455" s="1009">
        <v>0</v>
      </c>
      <c r="AB455" s="1009">
        <v>0</v>
      </c>
      <c r="AC455" s="1009">
        <v>0</v>
      </c>
      <c r="AD455" s="1009">
        <v>0</v>
      </c>
      <c r="AE455" s="1009">
        <v>0</v>
      </c>
      <c r="AF455" s="1009">
        <v>0</v>
      </c>
      <c r="AG455" s="1009">
        <v>0</v>
      </c>
      <c r="AH455" s="1009">
        <v>0</v>
      </c>
    </row>
    <row r="456" spans="1:34" ht="30" customHeight="1">
      <c r="A456" s="2021"/>
      <c r="B456" s="1011" t="s">
        <v>804</v>
      </c>
      <c r="C456" s="1009">
        <f t="shared" si="20"/>
        <v>0</v>
      </c>
      <c r="D456" s="1009"/>
      <c r="E456" s="1009"/>
      <c r="F456" s="1009"/>
      <c r="G456" s="1009"/>
      <c r="H456" s="1009"/>
      <c r="I456" s="1009"/>
      <c r="J456" s="1009"/>
      <c r="K456" s="1009"/>
      <c r="L456" s="1009"/>
      <c r="M456" s="1009"/>
      <c r="N456" s="1009"/>
      <c r="O456" s="1009"/>
      <c r="P456" s="1009"/>
      <c r="Q456" s="1009"/>
      <c r="R456" s="1009"/>
      <c r="S456" s="1009"/>
      <c r="T456" s="1009"/>
      <c r="U456" s="1009"/>
      <c r="V456" s="1009"/>
      <c r="W456" s="1009"/>
      <c r="X456" s="1009"/>
      <c r="Y456" s="1009">
        <v>0</v>
      </c>
      <c r="Z456" s="1009">
        <v>0</v>
      </c>
      <c r="AA456" s="1009">
        <v>0</v>
      </c>
      <c r="AB456" s="1009">
        <v>0</v>
      </c>
      <c r="AC456" s="1009">
        <v>0</v>
      </c>
      <c r="AD456" s="1009">
        <v>0</v>
      </c>
      <c r="AE456" s="1009">
        <v>0</v>
      </c>
      <c r="AF456" s="1009">
        <v>0</v>
      </c>
      <c r="AG456" s="1009">
        <v>0</v>
      </c>
      <c r="AH456" s="1009">
        <v>0</v>
      </c>
    </row>
    <row r="457" spans="1:34" ht="30" customHeight="1">
      <c r="A457" s="2021"/>
      <c r="B457" s="1011" t="s">
        <v>805</v>
      </c>
      <c r="C457" s="1009">
        <f t="shared" si="20"/>
        <v>0</v>
      </c>
      <c r="D457" s="1009"/>
      <c r="E457" s="1009"/>
      <c r="F457" s="1009"/>
      <c r="G457" s="1009"/>
      <c r="H457" s="1009"/>
      <c r="I457" s="1009"/>
      <c r="J457" s="1009"/>
      <c r="K457" s="1009"/>
      <c r="L457" s="1009"/>
      <c r="M457" s="1009"/>
      <c r="N457" s="1009"/>
      <c r="O457" s="1009"/>
      <c r="P457" s="1009"/>
      <c r="Q457" s="1009"/>
      <c r="R457" s="1009"/>
      <c r="S457" s="1009"/>
      <c r="T457" s="1009"/>
      <c r="U457" s="1009"/>
      <c r="V457" s="1009"/>
      <c r="W457" s="1009"/>
      <c r="X457" s="1009"/>
      <c r="Y457" s="1009">
        <v>0</v>
      </c>
      <c r="Z457" s="1009">
        <v>0</v>
      </c>
      <c r="AA457" s="1009">
        <v>0</v>
      </c>
      <c r="AB457" s="1009">
        <v>0</v>
      </c>
      <c r="AC457" s="1009">
        <v>0</v>
      </c>
      <c r="AD457" s="1009">
        <v>0</v>
      </c>
      <c r="AE457" s="1009">
        <v>0</v>
      </c>
      <c r="AF457" s="1009">
        <v>0</v>
      </c>
      <c r="AG457" s="1009">
        <v>0</v>
      </c>
      <c r="AH457" s="1009">
        <v>0</v>
      </c>
    </row>
    <row r="458" spans="1:34" s="1708" customFormat="1" ht="30" customHeight="1">
      <c r="A458" s="2021"/>
      <c r="B458" s="1011" t="s">
        <v>1536</v>
      </c>
      <c r="C458" s="1009">
        <f t="shared" ref="C458" si="22">SUM(D458:AH458)</f>
        <v>0</v>
      </c>
      <c r="D458" s="1009">
        <v>0</v>
      </c>
      <c r="E458" s="1009">
        <v>0</v>
      </c>
      <c r="F458" s="1009">
        <v>0</v>
      </c>
      <c r="G458" s="1009">
        <v>0</v>
      </c>
      <c r="H458" s="1009">
        <v>0</v>
      </c>
      <c r="I458" s="1009">
        <v>0</v>
      </c>
      <c r="J458" s="1009">
        <v>0</v>
      </c>
      <c r="K458" s="1009">
        <v>0</v>
      </c>
      <c r="L458" s="1009">
        <v>0</v>
      </c>
      <c r="M458" s="1009">
        <v>0</v>
      </c>
      <c r="N458" s="1009">
        <v>0</v>
      </c>
      <c r="O458" s="1009">
        <v>0</v>
      </c>
      <c r="P458" s="1009">
        <v>0</v>
      </c>
      <c r="Q458" s="1009">
        <v>0</v>
      </c>
      <c r="R458" s="1009">
        <v>0</v>
      </c>
      <c r="S458" s="1009">
        <v>0</v>
      </c>
      <c r="T458" s="1009">
        <v>0</v>
      </c>
      <c r="U458" s="1009">
        <v>0</v>
      </c>
      <c r="V458" s="1009">
        <v>0</v>
      </c>
      <c r="W458" s="1009">
        <v>0</v>
      </c>
      <c r="X458" s="1009">
        <v>0</v>
      </c>
      <c r="Y458" s="1009">
        <v>0</v>
      </c>
      <c r="Z458" s="1009">
        <v>0</v>
      </c>
      <c r="AA458" s="1009">
        <v>0</v>
      </c>
      <c r="AB458" s="1009">
        <v>0</v>
      </c>
      <c r="AC458" s="1009">
        <v>0</v>
      </c>
      <c r="AD458" s="1009">
        <v>0</v>
      </c>
      <c r="AE458" s="1009">
        <v>0</v>
      </c>
      <c r="AF458" s="1009">
        <v>0</v>
      </c>
      <c r="AG458" s="1009">
        <v>0</v>
      </c>
      <c r="AH458" s="1009">
        <v>0</v>
      </c>
    </row>
    <row r="459" spans="1:34" ht="30" customHeight="1">
      <c r="A459" s="2021"/>
      <c r="B459" s="995" t="s">
        <v>807</v>
      </c>
      <c r="C459" s="1009">
        <f t="shared" si="20"/>
        <v>0</v>
      </c>
      <c r="D459" s="1009"/>
      <c r="E459" s="1009"/>
      <c r="F459" s="1009"/>
      <c r="G459" s="1009"/>
      <c r="H459" s="1009"/>
      <c r="I459" s="1009"/>
      <c r="J459" s="1009"/>
      <c r="K459" s="1009"/>
      <c r="L459" s="1009"/>
      <c r="M459" s="1009"/>
      <c r="N459" s="1009"/>
      <c r="O459" s="1009"/>
      <c r="P459" s="1009"/>
      <c r="Q459" s="1009"/>
      <c r="R459" s="1009"/>
      <c r="S459" s="1009"/>
      <c r="T459" s="1009"/>
      <c r="U459" s="1009"/>
      <c r="V459" s="1009"/>
      <c r="W459" s="1009"/>
      <c r="X459" s="1009"/>
      <c r="Y459" s="1009">
        <v>0</v>
      </c>
      <c r="Z459" s="1009">
        <v>0</v>
      </c>
      <c r="AA459" s="1009">
        <v>0</v>
      </c>
      <c r="AB459" s="1009">
        <v>0</v>
      </c>
      <c r="AC459" s="1009">
        <v>0</v>
      </c>
      <c r="AD459" s="1009">
        <v>0</v>
      </c>
      <c r="AE459" s="1009">
        <v>0</v>
      </c>
      <c r="AF459" s="1009">
        <v>0</v>
      </c>
      <c r="AG459" s="1009">
        <v>0</v>
      </c>
      <c r="AH459" s="1009">
        <v>0</v>
      </c>
    </row>
    <row r="460" spans="1:34" ht="30" customHeight="1">
      <c r="A460" s="2021"/>
      <c r="B460" s="991" t="s">
        <v>808</v>
      </c>
      <c r="C460" s="1009">
        <f t="shared" si="20"/>
        <v>0</v>
      </c>
      <c r="D460" s="1009"/>
      <c r="E460" s="1009"/>
      <c r="F460" s="1009"/>
      <c r="G460" s="1009"/>
      <c r="H460" s="1009"/>
      <c r="I460" s="1009"/>
      <c r="J460" s="1009"/>
      <c r="K460" s="1009"/>
      <c r="L460" s="1009"/>
      <c r="M460" s="1009"/>
      <c r="N460" s="1009"/>
      <c r="O460" s="1009"/>
      <c r="P460" s="1009"/>
      <c r="Q460" s="1009"/>
      <c r="R460" s="1009"/>
      <c r="S460" s="1009"/>
      <c r="T460" s="1009"/>
      <c r="U460" s="1009"/>
      <c r="V460" s="1009"/>
      <c r="W460" s="1009"/>
      <c r="X460" s="1009"/>
      <c r="Y460" s="1009">
        <v>0</v>
      </c>
      <c r="Z460" s="1009">
        <v>0</v>
      </c>
      <c r="AA460" s="1009">
        <v>0</v>
      </c>
      <c r="AB460" s="1009">
        <v>0</v>
      </c>
      <c r="AC460" s="1009">
        <v>0</v>
      </c>
      <c r="AD460" s="1009">
        <v>0</v>
      </c>
      <c r="AE460" s="1009">
        <v>0</v>
      </c>
      <c r="AF460" s="1009">
        <v>0</v>
      </c>
      <c r="AG460" s="1009">
        <v>0</v>
      </c>
      <c r="AH460" s="1009">
        <v>0</v>
      </c>
    </row>
    <row r="461" spans="1:34" s="1708" customFormat="1" ht="30" customHeight="1">
      <c r="A461" s="2021"/>
      <c r="B461" s="1011" t="s">
        <v>1539</v>
      </c>
      <c r="C461" s="1009">
        <f>SUM(D461:AH461)</f>
        <v>0</v>
      </c>
      <c r="D461" s="1009">
        <v>0</v>
      </c>
      <c r="E461" s="1009">
        <v>0</v>
      </c>
      <c r="F461" s="1009">
        <v>0</v>
      </c>
      <c r="G461" s="1009">
        <v>0</v>
      </c>
      <c r="H461" s="1009">
        <v>0</v>
      </c>
      <c r="I461" s="1009">
        <v>0</v>
      </c>
      <c r="J461" s="1009">
        <v>0</v>
      </c>
      <c r="K461" s="1009">
        <v>0</v>
      </c>
      <c r="L461" s="1009">
        <v>0</v>
      </c>
      <c r="M461" s="1009">
        <v>0</v>
      </c>
      <c r="N461" s="1009">
        <v>0</v>
      </c>
      <c r="O461" s="1009">
        <v>0</v>
      </c>
      <c r="P461" s="1009">
        <v>0</v>
      </c>
      <c r="Q461" s="1009">
        <v>0</v>
      </c>
      <c r="R461" s="1009">
        <v>0</v>
      </c>
      <c r="S461" s="1009">
        <v>0</v>
      </c>
      <c r="T461" s="1009">
        <v>0</v>
      </c>
      <c r="U461" s="1009">
        <v>0</v>
      </c>
      <c r="V461" s="1009">
        <v>0</v>
      </c>
      <c r="W461" s="1009">
        <v>0</v>
      </c>
      <c r="X461" s="1009">
        <v>0</v>
      </c>
      <c r="Y461" s="1009">
        <v>0</v>
      </c>
      <c r="Z461" s="1009">
        <v>0</v>
      </c>
      <c r="AA461" s="1009">
        <v>0</v>
      </c>
      <c r="AB461" s="1009">
        <v>0</v>
      </c>
      <c r="AC461" s="1009">
        <v>0</v>
      </c>
      <c r="AD461" s="1009">
        <v>0</v>
      </c>
      <c r="AE461" s="1009">
        <v>0</v>
      </c>
      <c r="AF461" s="1009">
        <v>0</v>
      </c>
      <c r="AG461" s="1009">
        <v>0</v>
      </c>
      <c r="AH461" s="1009">
        <v>0</v>
      </c>
    </row>
    <row r="462" spans="1:34" ht="30" customHeight="1">
      <c r="A462" s="2021"/>
      <c r="B462" s="1011" t="s">
        <v>822</v>
      </c>
      <c r="C462" s="1009">
        <f t="shared" si="20"/>
        <v>0</v>
      </c>
      <c r="D462" s="1009"/>
      <c r="E462" s="1009"/>
      <c r="F462" s="1009"/>
      <c r="G462" s="1009"/>
      <c r="H462" s="1009"/>
      <c r="I462" s="1009"/>
      <c r="J462" s="1009"/>
      <c r="K462" s="1009"/>
      <c r="L462" s="1009"/>
      <c r="M462" s="1009"/>
      <c r="N462" s="1009"/>
      <c r="O462" s="1009"/>
      <c r="P462" s="1009"/>
      <c r="Q462" s="1009"/>
      <c r="R462" s="1009"/>
      <c r="S462" s="1009"/>
      <c r="T462" s="1009"/>
      <c r="U462" s="1009"/>
      <c r="V462" s="1009"/>
      <c r="W462" s="1009"/>
      <c r="X462" s="1009"/>
      <c r="Y462" s="1009">
        <v>0</v>
      </c>
      <c r="Z462" s="1009">
        <v>0</v>
      </c>
      <c r="AA462" s="1009">
        <v>0</v>
      </c>
      <c r="AB462" s="1009">
        <v>0</v>
      </c>
      <c r="AC462" s="1009">
        <v>0</v>
      </c>
      <c r="AD462" s="1009">
        <v>0</v>
      </c>
      <c r="AE462" s="1009">
        <v>0</v>
      </c>
      <c r="AF462" s="1009">
        <v>0</v>
      </c>
      <c r="AG462" s="1009">
        <v>0</v>
      </c>
      <c r="AH462" s="1009">
        <v>0</v>
      </c>
    </row>
    <row r="463" spans="1:34" ht="19.5" customHeight="1">
      <c r="A463" s="2021"/>
      <c r="B463" s="1249" t="s">
        <v>952</v>
      </c>
      <c r="C463" s="1009">
        <f t="shared" si="20"/>
        <v>0</v>
      </c>
      <c r="D463" s="1009"/>
      <c r="E463" s="1009"/>
      <c r="F463" s="1009"/>
      <c r="G463" s="1009"/>
      <c r="H463" s="1009"/>
      <c r="I463" s="1009"/>
      <c r="J463" s="1009"/>
      <c r="K463" s="1009"/>
      <c r="L463" s="1009"/>
      <c r="M463" s="1009"/>
      <c r="N463" s="1009"/>
      <c r="O463" s="1009"/>
      <c r="P463" s="1009"/>
      <c r="Q463" s="1009"/>
      <c r="R463" s="1009"/>
      <c r="S463" s="1009"/>
      <c r="T463" s="1009"/>
      <c r="U463" s="1009"/>
      <c r="V463" s="1009"/>
      <c r="W463" s="1009"/>
      <c r="X463" s="1009"/>
      <c r="Y463" s="1009">
        <v>0</v>
      </c>
      <c r="Z463" s="1009">
        <v>0</v>
      </c>
      <c r="AA463" s="1009">
        <v>0</v>
      </c>
      <c r="AB463" s="1009">
        <v>0</v>
      </c>
      <c r="AC463" s="1009">
        <v>0</v>
      </c>
      <c r="AD463" s="1009">
        <v>0</v>
      </c>
      <c r="AE463" s="1009">
        <v>0</v>
      </c>
      <c r="AF463" s="1009">
        <v>0</v>
      </c>
      <c r="AG463" s="1009">
        <v>0</v>
      </c>
      <c r="AH463" s="1009">
        <v>0</v>
      </c>
    </row>
    <row r="464" spans="1:34" ht="19.5" customHeight="1">
      <c r="A464" s="2391" t="s">
        <v>828</v>
      </c>
      <c r="B464" s="1007" t="s">
        <v>41</v>
      </c>
      <c r="C464" s="1370">
        <f>SUM(C465:C486)</f>
        <v>3.63</v>
      </c>
      <c r="D464" s="1007">
        <f>SUM('대덕 배수관'!D465:'대덕 배수관'!D486)</f>
        <v>3.63</v>
      </c>
      <c r="E464" s="1007">
        <f>SUM('대덕 배수관'!E465:'대덕 배수관'!E486)</f>
        <v>0</v>
      </c>
      <c r="F464" s="1007">
        <f>SUM('대덕 배수관'!F465:'대덕 배수관'!F486)</f>
        <v>0</v>
      </c>
      <c r="G464" s="1007">
        <f>SUM('대덕 배수관'!G465:'대덕 배수관'!G486)</f>
        <v>0</v>
      </c>
      <c r="H464" s="1007">
        <f>SUM('대덕 배수관'!H465:'대덕 배수관'!H486)</f>
        <v>0</v>
      </c>
      <c r="I464" s="1007">
        <f>SUM('대덕 배수관'!I465:'대덕 배수관'!I486)</f>
        <v>0</v>
      </c>
      <c r="J464" s="1007">
        <f>SUM('대덕 배수관'!J465:'대덕 배수관'!J486)</f>
        <v>0</v>
      </c>
      <c r="K464" s="1007">
        <f>SUM('대덕 배수관'!K465:'대덕 배수관'!K486)</f>
        <v>0</v>
      </c>
      <c r="L464" s="1007">
        <f>SUM('대덕 배수관'!L465:'대덕 배수관'!L486)</f>
        <v>0</v>
      </c>
      <c r="M464" s="1007">
        <f>SUM('대덕 배수관'!M465:'대덕 배수관'!M486)</f>
        <v>0</v>
      </c>
      <c r="N464" s="1007">
        <f>SUM('대덕 배수관'!N465:'대덕 배수관'!N486)</f>
        <v>0</v>
      </c>
      <c r="O464" s="1007">
        <f>SUM('대덕 배수관'!O465:'대덕 배수관'!O486)</f>
        <v>0</v>
      </c>
      <c r="P464" s="1007">
        <f>SUM('대덕 배수관'!P465:'대덕 배수관'!P486)</f>
        <v>0</v>
      </c>
      <c r="Q464" s="1007">
        <f>SUM('대덕 배수관'!Q465:'대덕 배수관'!Q486)</f>
        <v>0</v>
      </c>
      <c r="R464" s="1007">
        <f>SUM('대덕 배수관'!R465:'대덕 배수관'!R486)</f>
        <v>0</v>
      </c>
      <c r="S464" s="1007">
        <f>SUM('대덕 배수관'!S465:'대덕 배수관'!S486)</f>
        <v>0</v>
      </c>
      <c r="T464" s="1007">
        <f>SUM('대덕 배수관'!T465:'대덕 배수관'!T486)</f>
        <v>0</v>
      </c>
      <c r="U464" s="1007">
        <f>SUM('대덕 배수관'!U465:'대덕 배수관'!U486)</f>
        <v>0</v>
      </c>
      <c r="V464" s="1007">
        <f>SUM('대덕 배수관'!V465:'대덕 배수관'!V486)</f>
        <v>0</v>
      </c>
      <c r="W464" s="1007">
        <f>SUM('대덕 배수관'!W465:'대덕 배수관'!W486)</f>
        <v>0</v>
      </c>
      <c r="X464" s="1007">
        <f>SUM('대덕 배수관'!X465:'대덕 배수관'!X486)</f>
        <v>0</v>
      </c>
      <c r="Y464" s="1007">
        <f>SUM('대덕 배수관'!Y465:'대덕 배수관'!Y486)</f>
        <v>0</v>
      </c>
      <c r="Z464" s="1007">
        <f>SUM('대덕 배수관'!Z465:'대덕 배수관'!Z486)</f>
        <v>0</v>
      </c>
      <c r="AA464" s="1007">
        <f>SUM('대덕 배수관'!AA465:'대덕 배수관'!AA486)</f>
        <v>0</v>
      </c>
      <c r="AB464" s="1007">
        <f>SUM('대덕 배수관'!AB465:'대덕 배수관'!AB486)</f>
        <v>0</v>
      </c>
      <c r="AC464" s="1007">
        <f>SUM('대덕 배수관'!AC465:'대덕 배수관'!AC486)</f>
        <v>0</v>
      </c>
      <c r="AD464" s="1007">
        <f>SUM('대덕 배수관'!AD465:'대덕 배수관'!AD486)</f>
        <v>0</v>
      </c>
      <c r="AE464" s="1007">
        <f>SUM('대덕 배수관'!AE465:'대덕 배수관'!AE486)</f>
        <v>0</v>
      </c>
      <c r="AF464" s="1007">
        <f>SUM('대덕 배수관'!AF465:'대덕 배수관'!AF486)</f>
        <v>0</v>
      </c>
      <c r="AG464" s="1007">
        <f>SUM('대덕 배수관'!AG465:'대덕 배수관'!AG486)</f>
        <v>0</v>
      </c>
      <c r="AH464" s="1007">
        <f>SUM('대덕 배수관'!AH465:'대덕 배수관'!AH486)</f>
        <v>0</v>
      </c>
    </row>
    <row r="465" spans="1:34" ht="19.5" customHeight="1">
      <c r="A465" s="2391" t="s">
        <v>828</v>
      </c>
      <c r="B465" s="989" t="s">
        <v>951</v>
      </c>
      <c r="C465" s="1009">
        <f t="shared" si="20"/>
        <v>0</v>
      </c>
      <c r="D465" s="1009">
        <v>0</v>
      </c>
      <c r="E465" s="1009">
        <v>0</v>
      </c>
      <c r="F465" s="1009">
        <v>0</v>
      </c>
      <c r="G465" s="1009">
        <v>0</v>
      </c>
      <c r="H465" s="1009">
        <v>0</v>
      </c>
      <c r="I465" s="1009">
        <v>0</v>
      </c>
      <c r="J465" s="1009">
        <v>0</v>
      </c>
      <c r="K465" s="1009">
        <v>0</v>
      </c>
      <c r="L465" s="1009">
        <v>0</v>
      </c>
      <c r="M465" s="1009">
        <v>0</v>
      </c>
      <c r="N465" s="1009">
        <v>0</v>
      </c>
      <c r="O465" s="1009">
        <v>0</v>
      </c>
      <c r="P465" s="1009">
        <v>0</v>
      </c>
      <c r="Q465" s="1009">
        <v>0</v>
      </c>
      <c r="R465" s="1009">
        <v>0</v>
      </c>
      <c r="S465" s="1009">
        <v>0</v>
      </c>
      <c r="T465" s="1009">
        <v>0</v>
      </c>
      <c r="U465" s="1009">
        <v>0</v>
      </c>
      <c r="V465" s="1009">
        <v>0</v>
      </c>
      <c r="W465" s="1009">
        <v>0</v>
      </c>
      <c r="X465" s="1009">
        <v>0</v>
      </c>
      <c r="Y465" s="1009">
        <v>0</v>
      </c>
      <c r="Z465" s="1009">
        <v>0</v>
      </c>
      <c r="AA465" s="1009">
        <v>0</v>
      </c>
      <c r="AB465" s="1009">
        <v>0</v>
      </c>
      <c r="AC465" s="1009">
        <v>0</v>
      </c>
      <c r="AD465" s="1009">
        <v>0</v>
      </c>
      <c r="AE465" s="1009">
        <v>0</v>
      </c>
      <c r="AF465" s="1009">
        <v>0</v>
      </c>
      <c r="AG465" s="1009">
        <v>0</v>
      </c>
      <c r="AH465" s="1009">
        <v>0</v>
      </c>
    </row>
    <row r="466" spans="1:34" ht="30" customHeight="1">
      <c r="A466" s="2021"/>
      <c r="B466" s="989" t="s">
        <v>796</v>
      </c>
      <c r="C466" s="1009">
        <f t="shared" si="20"/>
        <v>0</v>
      </c>
      <c r="D466" s="1009">
        <v>0</v>
      </c>
      <c r="E466" s="1009">
        <v>0</v>
      </c>
      <c r="F466" s="1009">
        <v>0</v>
      </c>
      <c r="G466" s="1009">
        <v>0</v>
      </c>
      <c r="H466" s="1009">
        <v>0</v>
      </c>
      <c r="I466" s="1009">
        <v>0</v>
      </c>
      <c r="J466" s="1009">
        <v>0</v>
      </c>
      <c r="K466" s="1009">
        <v>0</v>
      </c>
      <c r="L466" s="1009">
        <v>0</v>
      </c>
      <c r="M466" s="1009">
        <v>0</v>
      </c>
      <c r="N466" s="1009">
        <v>0</v>
      </c>
      <c r="O466" s="1009">
        <v>0</v>
      </c>
      <c r="P466" s="1009">
        <v>0</v>
      </c>
      <c r="Q466" s="1009">
        <v>0</v>
      </c>
      <c r="R466" s="1009">
        <v>0</v>
      </c>
      <c r="S466" s="1009">
        <v>0</v>
      </c>
      <c r="T466" s="1009">
        <v>0</v>
      </c>
      <c r="U466" s="1009">
        <v>0</v>
      </c>
      <c r="V466" s="1009">
        <v>0</v>
      </c>
      <c r="W466" s="1009">
        <v>0</v>
      </c>
      <c r="X466" s="1009">
        <v>0</v>
      </c>
      <c r="Y466" s="1009">
        <v>0</v>
      </c>
      <c r="Z466" s="1009">
        <v>0</v>
      </c>
      <c r="AA466" s="1009">
        <v>0</v>
      </c>
      <c r="AB466" s="1009">
        <v>0</v>
      </c>
      <c r="AC466" s="1009">
        <v>0</v>
      </c>
      <c r="AD466" s="1009">
        <v>0</v>
      </c>
      <c r="AE466" s="1009">
        <v>0</v>
      </c>
      <c r="AF466" s="1009">
        <v>0</v>
      </c>
      <c r="AG466" s="1009">
        <v>0</v>
      </c>
      <c r="AH466" s="1009">
        <v>0</v>
      </c>
    </row>
    <row r="467" spans="1:34" ht="30" customHeight="1">
      <c r="A467" s="2021"/>
      <c r="B467" s="989" t="s">
        <v>797</v>
      </c>
      <c r="C467" s="1009">
        <f t="shared" si="20"/>
        <v>0</v>
      </c>
      <c r="D467" s="1009">
        <v>0</v>
      </c>
      <c r="E467" s="1009">
        <v>0</v>
      </c>
      <c r="F467" s="1009">
        <v>0</v>
      </c>
      <c r="G467" s="1009">
        <v>0</v>
      </c>
      <c r="H467" s="1009">
        <v>0</v>
      </c>
      <c r="I467" s="1009">
        <v>0</v>
      </c>
      <c r="J467" s="1009">
        <v>0</v>
      </c>
      <c r="K467" s="1009">
        <v>0</v>
      </c>
      <c r="L467" s="1009">
        <v>0</v>
      </c>
      <c r="M467" s="1009">
        <v>0</v>
      </c>
      <c r="N467" s="1009">
        <v>0</v>
      </c>
      <c r="O467" s="1009">
        <v>0</v>
      </c>
      <c r="P467" s="1009">
        <v>0</v>
      </c>
      <c r="Q467" s="1009">
        <v>0</v>
      </c>
      <c r="R467" s="1009">
        <v>0</v>
      </c>
      <c r="S467" s="1009">
        <v>0</v>
      </c>
      <c r="T467" s="1009">
        <v>0</v>
      </c>
      <c r="U467" s="1009">
        <v>0</v>
      </c>
      <c r="V467" s="1009">
        <v>0</v>
      </c>
      <c r="W467" s="1009">
        <v>0</v>
      </c>
      <c r="X467" s="1009">
        <v>0</v>
      </c>
      <c r="Y467" s="1009">
        <v>0</v>
      </c>
      <c r="Z467" s="1009">
        <v>0</v>
      </c>
      <c r="AA467" s="1009">
        <v>0</v>
      </c>
      <c r="AB467" s="1009">
        <v>0</v>
      </c>
      <c r="AC467" s="1009">
        <v>0</v>
      </c>
      <c r="AD467" s="1009">
        <v>0</v>
      </c>
      <c r="AE467" s="1009">
        <v>0</v>
      </c>
      <c r="AF467" s="1009">
        <v>0</v>
      </c>
      <c r="AG467" s="1009">
        <v>0</v>
      </c>
      <c r="AH467" s="1009">
        <v>0</v>
      </c>
    </row>
    <row r="468" spans="1:34" ht="30" customHeight="1">
      <c r="A468" s="2021"/>
      <c r="B468" s="989" t="s">
        <v>798</v>
      </c>
      <c r="C468" s="1009">
        <f t="shared" si="20"/>
        <v>0</v>
      </c>
      <c r="D468" s="1009">
        <v>0</v>
      </c>
      <c r="E468" s="1009">
        <v>0</v>
      </c>
      <c r="F468" s="1009">
        <v>0</v>
      </c>
      <c r="G468" s="1009">
        <v>0</v>
      </c>
      <c r="H468" s="1009">
        <v>0</v>
      </c>
      <c r="I468" s="1009">
        <v>0</v>
      </c>
      <c r="J468" s="1009">
        <v>0</v>
      </c>
      <c r="K468" s="1009">
        <v>0</v>
      </c>
      <c r="L468" s="1009">
        <v>0</v>
      </c>
      <c r="M468" s="1009">
        <v>0</v>
      </c>
      <c r="N468" s="1009">
        <v>0</v>
      </c>
      <c r="O468" s="1009">
        <v>0</v>
      </c>
      <c r="P468" s="1009">
        <v>0</v>
      </c>
      <c r="Q468" s="1009">
        <v>0</v>
      </c>
      <c r="R468" s="1009">
        <v>0</v>
      </c>
      <c r="S468" s="1009">
        <v>0</v>
      </c>
      <c r="T468" s="1009">
        <v>0</v>
      </c>
      <c r="U468" s="1009">
        <v>0</v>
      </c>
      <c r="V468" s="1009">
        <v>0</v>
      </c>
      <c r="W468" s="1009">
        <v>0</v>
      </c>
      <c r="X468" s="1009">
        <v>0</v>
      </c>
      <c r="Y468" s="1009">
        <v>0</v>
      </c>
      <c r="Z468" s="1009">
        <v>0</v>
      </c>
      <c r="AA468" s="1009">
        <v>0</v>
      </c>
      <c r="AB468" s="1009">
        <v>0</v>
      </c>
      <c r="AC468" s="1009">
        <v>0</v>
      </c>
      <c r="AD468" s="1009">
        <v>0</v>
      </c>
      <c r="AE468" s="1009">
        <v>0</v>
      </c>
      <c r="AF468" s="1009">
        <v>0</v>
      </c>
      <c r="AG468" s="1009">
        <v>0</v>
      </c>
      <c r="AH468" s="1009">
        <v>0</v>
      </c>
    </row>
    <row r="469" spans="1:34" ht="30" customHeight="1">
      <c r="A469" s="2021"/>
      <c r="B469" s="989" t="s">
        <v>780</v>
      </c>
      <c r="C469" s="1009">
        <f t="shared" si="20"/>
        <v>0</v>
      </c>
      <c r="D469" s="1009">
        <v>0</v>
      </c>
      <c r="E469" s="1009">
        <v>0</v>
      </c>
      <c r="F469" s="1009">
        <v>0</v>
      </c>
      <c r="G469" s="1009">
        <v>0</v>
      </c>
      <c r="H469" s="1009">
        <v>0</v>
      </c>
      <c r="I469" s="1009">
        <v>0</v>
      </c>
      <c r="J469" s="1009">
        <v>0</v>
      </c>
      <c r="K469" s="1009">
        <v>0</v>
      </c>
      <c r="L469" s="1009">
        <v>0</v>
      </c>
      <c r="M469" s="1009">
        <v>0</v>
      </c>
      <c r="N469" s="1009">
        <v>0</v>
      </c>
      <c r="O469" s="1009">
        <v>0</v>
      </c>
      <c r="P469" s="1009">
        <v>0</v>
      </c>
      <c r="Q469" s="1009">
        <v>0</v>
      </c>
      <c r="R469" s="1009">
        <v>0</v>
      </c>
      <c r="S469" s="1009">
        <v>0</v>
      </c>
      <c r="T469" s="1009">
        <v>0</v>
      </c>
      <c r="U469" s="1009">
        <v>0</v>
      </c>
      <c r="V469" s="1009">
        <v>0</v>
      </c>
      <c r="W469" s="1009">
        <v>0</v>
      </c>
      <c r="X469" s="1009">
        <v>0</v>
      </c>
      <c r="Y469" s="1009">
        <v>0</v>
      </c>
      <c r="Z469" s="1009">
        <v>0</v>
      </c>
      <c r="AA469" s="1009">
        <v>0</v>
      </c>
      <c r="AB469" s="1009">
        <v>0</v>
      </c>
      <c r="AC469" s="1009">
        <v>0</v>
      </c>
      <c r="AD469" s="1009">
        <v>0</v>
      </c>
      <c r="AE469" s="1009">
        <v>0</v>
      </c>
      <c r="AF469" s="1009">
        <v>0</v>
      </c>
      <c r="AG469" s="1009">
        <v>0</v>
      </c>
      <c r="AH469" s="1009">
        <v>0</v>
      </c>
    </row>
    <row r="470" spans="1:34" ht="30" customHeight="1">
      <c r="A470" s="2021"/>
      <c r="B470" s="991" t="s">
        <v>781</v>
      </c>
      <c r="C470" s="1009">
        <f t="shared" si="20"/>
        <v>0</v>
      </c>
      <c r="D470" s="1009">
        <v>0</v>
      </c>
      <c r="E470" s="1009">
        <v>0</v>
      </c>
      <c r="F470" s="1009">
        <v>0</v>
      </c>
      <c r="G470" s="1009">
        <v>0</v>
      </c>
      <c r="H470" s="1009">
        <v>0</v>
      </c>
      <c r="I470" s="1009">
        <v>0</v>
      </c>
      <c r="J470" s="1009">
        <v>0</v>
      </c>
      <c r="K470" s="1009">
        <v>0</v>
      </c>
      <c r="L470" s="1009">
        <v>0</v>
      </c>
      <c r="M470" s="1009">
        <v>0</v>
      </c>
      <c r="N470" s="1009">
        <v>0</v>
      </c>
      <c r="O470" s="1009">
        <v>0</v>
      </c>
      <c r="P470" s="1009">
        <v>0</v>
      </c>
      <c r="Q470" s="1009">
        <v>0</v>
      </c>
      <c r="R470" s="1009">
        <v>0</v>
      </c>
      <c r="S470" s="1009">
        <v>0</v>
      </c>
      <c r="T470" s="1009">
        <v>0</v>
      </c>
      <c r="U470" s="1009">
        <v>0</v>
      </c>
      <c r="V470" s="1009">
        <v>0</v>
      </c>
      <c r="W470" s="1009">
        <v>0</v>
      </c>
      <c r="X470" s="1009">
        <v>0</v>
      </c>
      <c r="Y470" s="1009">
        <v>0</v>
      </c>
      <c r="Z470" s="1009">
        <v>0</v>
      </c>
      <c r="AA470" s="1009">
        <v>0</v>
      </c>
      <c r="AB470" s="1009">
        <v>0</v>
      </c>
      <c r="AC470" s="1009">
        <v>0</v>
      </c>
      <c r="AD470" s="1009">
        <v>0</v>
      </c>
      <c r="AE470" s="1009">
        <v>0</v>
      </c>
      <c r="AF470" s="1009">
        <v>0</v>
      </c>
      <c r="AG470" s="1009">
        <v>0</v>
      </c>
      <c r="AH470" s="1009">
        <v>0</v>
      </c>
    </row>
    <row r="471" spans="1:34" ht="30" customHeight="1">
      <c r="A471" s="2021"/>
      <c r="B471" s="991" t="s">
        <v>786</v>
      </c>
      <c r="C471" s="1009">
        <f t="shared" si="20"/>
        <v>0</v>
      </c>
      <c r="D471" s="1009">
        <v>0</v>
      </c>
      <c r="E471" s="1009">
        <v>0</v>
      </c>
      <c r="F471" s="1009">
        <v>0</v>
      </c>
      <c r="G471" s="1009">
        <v>0</v>
      </c>
      <c r="H471" s="1009">
        <v>0</v>
      </c>
      <c r="I471" s="1009">
        <v>0</v>
      </c>
      <c r="J471" s="1009">
        <v>0</v>
      </c>
      <c r="K471" s="1009">
        <v>0</v>
      </c>
      <c r="L471" s="1009">
        <v>0</v>
      </c>
      <c r="M471" s="1009">
        <v>0</v>
      </c>
      <c r="N471" s="1009">
        <v>0</v>
      </c>
      <c r="O471" s="1009">
        <v>0</v>
      </c>
      <c r="P471" s="1009">
        <v>0</v>
      </c>
      <c r="Q471" s="1009">
        <v>0</v>
      </c>
      <c r="R471" s="1009">
        <v>0</v>
      </c>
      <c r="S471" s="1009">
        <v>0</v>
      </c>
      <c r="T471" s="1009">
        <v>0</v>
      </c>
      <c r="U471" s="1009">
        <v>0</v>
      </c>
      <c r="V471" s="1009">
        <v>0</v>
      </c>
      <c r="W471" s="1009">
        <v>0</v>
      </c>
      <c r="X471" s="1009">
        <v>0</v>
      </c>
      <c r="Y471" s="1009">
        <v>0</v>
      </c>
      <c r="Z471" s="1009">
        <v>0</v>
      </c>
      <c r="AA471" s="1009">
        <v>0</v>
      </c>
      <c r="AB471" s="1009">
        <v>0</v>
      </c>
      <c r="AC471" s="1009">
        <v>0</v>
      </c>
      <c r="AD471" s="1009">
        <v>0</v>
      </c>
      <c r="AE471" s="1009">
        <v>0</v>
      </c>
      <c r="AF471" s="1009">
        <v>0</v>
      </c>
      <c r="AG471" s="1009">
        <v>0</v>
      </c>
      <c r="AH471" s="1009">
        <v>0</v>
      </c>
    </row>
    <row r="472" spans="1:34" ht="30" customHeight="1">
      <c r="A472" s="2021"/>
      <c r="B472" s="991" t="s">
        <v>799</v>
      </c>
      <c r="C472" s="1009">
        <f t="shared" si="20"/>
        <v>0</v>
      </c>
      <c r="D472" s="1009">
        <v>0</v>
      </c>
      <c r="E472" s="1009">
        <v>0</v>
      </c>
      <c r="F472" s="1009">
        <v>0</v>
      </c>
      <c r="G472" s="1009">
        <v>0</v>
      </c>
      <c r="H472" s="1009">
        <v>0</v>
      </c>
      <c r="I472" s="1009">
        <v>0</v>
      </c>
      <c r="J472" s="1009">
        <v>0</v>
      </c>
      <c r="K472" s="1009">
        <v>0</v>
      </c>
      <c r="L472" s="1009">
        <v>0</v>
      </c>
      <c r="M472" s="1009">
        <v>0</v>
      </c>
      <c r="N472" s="1009">
        <v>0</v>
      </c>
      <c r="O472" s="1009">
        <v>0</v>
      </c>
      <c r="P472" s="1009">
        <v>0</v>
      </c>
      <c r="Q472" s="1009">
        <v>0</v>
      </c>
      <c r="R472" s="1009">
        <v>0</v>
      </c>
      <c r="S472" s="1009">
        <v>0</v>
      </c>
      <c r="T472" s="1009">
        <v>0</v>
      </c>
      <c r="U472" s="1009">
        <v>0</v>
      </c>
      <c r="V472" s="1009">
        <v>0</v>
      </c>
      <c r="W472" s="1009">
        <v>0</v>
      </c>
      <c r="X472" s="1009">
        <v>0</v>
      </c>
      <c r="Y472" s="1009">
        <v>0</v>
      </c>
      <c r="Z472" s="1009">
        <v>0</v>
      </c>
      <c r="AA472" s="1009">
        <v>0</v>
      </c>
      <c r="AB472" s="1009">
        <v>0</v>
      </c>
      <c r="AC472" s="1009">
        <v>0</v>
      </c>
      <c r="AD472" s="1009">
        <v>0</v>
      </c>
      <c r="AE472" s="1009">
        <v>0</v>
      </c>
      <c r="AF472" s="1009">
        <v>0</v>
      </c>
      <c r="AG472" s="1009">
        <v>0</v>
      </c>
      <c r="AH472" s="1009">
        <v>0</v>
      </c>
    </row>
    <row r="473" spans="1:34" ht="30" customHeight="1">
      <c r="A473" s="2021"/>
      <c r="B473" s="991" t="s">
        <v>787</v>
      </c>
      <c r="C473" s="1009">
        <f t="shared" si="20"/>
        <v>3.63</v>
      </c>
      <c r="D473" s="1009">
        <v>3.63</v>
      </c>
      <c r="E473" s="1009">
        <v>0</v>
      </c>
      <c r="F473" s="1009">
        <v>0</v>
      </c>
      <c r="G473" s="1009">
        <v>0</v>
      </c>
      <c r="H473" s="1009">
        <v>0</v>
      </c>
      <c r="I473" s="1009">
        <v>0</v>
      </c>
      <c r="J473" s="1009">
        <v>0</v>
      </c>
      <c r="K473" s="1009">
        <v>0</v>
      </c>
      <c r="L473" s="1009">
        <v>0</v>
      </c>
      <c r="M473" s="1009">
        <v>0</v>
      </c>
      <c r="N473" s="1009">
        <v>0</v>
      </c>
      <c r="O473" s="1009">
        <v>0</v>
      </c>
      <c r="P473" s="1009">
        <v>0</v>
      </c>
      <c r="Q473" s="1009">
        <v>0</v>
      </c>
      <c r="R473" s="1009">
        <v>0</v>
      </c>
      <c r="S473" s="1009">
        <v>0</v>
      </c>
      <c r="T473" s="1009">
        <v>0</v>
      </c>
      <c r="U473" s="1009">
        <v>0</v>
      </c>
      <c r="V473" s="1009">
        <v>0</v>
      </c>
      <c r="W473" s="1009">
        <v>0</v>
      </c>
      <c r="X473" s="1009">
        <v>0</v>
      </c>
      <c r="Y473" s="1009">
        <v>0</v>
      </c>
      <c r="Z473" s="1009">
        <v>0</v>
      </c>
      <c r="AA473" s="1009">
        <v>0</v>
      </c>
      <c r="AB473" s="1009">
        <v>0</v>
      </c>
      <c r="AC473" s="1009">
        <v>0</v>
      </c>
      <c r="AD473" s="1009">
        <v>0</v>
      </c>
      <c r="AE473" s="1009">
        <v>0</v>
      </c>
      <c r="AF473" s="1009">
        <v>0</v>
      </c>
      <c r="AG473" s="1009">
        <v>0</v>
      </c>
      <c r="AH473" s="1009">
        <v>0</v>
      </c>
    </row>
    <row r="474" spans="1:34" ht="30" customHeight="1">
      <c r="A474" s="2021"/>
      <c r="B474" s="991" t="s">
        <v>820</v>
      </c>
      <c r="C474" s="1009">
        <f t="shared" si="20"/>
        <v>0</v>
      </c>
      <c r="D474" s="1009">
        <v>0</v>
      </c>
      <c r="E474" s="1009">
        <v>0</v>
      </c>
      <c r="F474" s="1009">
        <v>0</v>
      </c>
      <c r="G474" s="1009">
        <v>0</v>
      </c>
      <c r="H474" s="1009">
        <v>0</v>
      </c>
      <c r="I474" s="1009">
        <v>0</v>
      </c>
      <c r="J474" s="1009">
        <v>0</v>
      </c>
      <c r="K474" s="1009">
        <v>0</v>
      </c>
      <c r="L474" s="1009">
        <v>0</v>
      </c>
      <c r="M474" s="1009">
        <v>0</v>
      </c>
      <c r="N474" s="1009">
        <v>0</v>
      </c>
      <c r="O474" s="1009">
        <v>0</v>
      </c>
      <c r="P474" s="1009">
        <v>0</v>
      </c>
      <c r="Q474" s="1009">
        <v>0</v>
      </c>
      <c r="R474" s="1009">
        <v>0</v>
      </c>
      <c r="S474" s="1009">
        <v>0</v>
      </c>
      <c r="T474" s="1009">
        <v>0</v>
      </c>
      <c r="U474" s="1009">
        <v>0</v>
      </c>
      <c r="V474" s="1009">
        <v>0</v>
      </c>
      <c r="W474" s="1009">
        <v>0</v>
      </c>
      <c r="X474" s="1009">
        <v>0</v>
      </c>
      <c r="Y474" s="1009">
        <v>0</v>
      </c>
      <c r="Z474" s="1009">
        <v>0</v>
      </c>
      <c r="AA474" s="1009">
        <v>0</v>
      </c>
      <c r="AB474" s="1009">
        <v>0</v>
      </c>
      <c r="AC474" s="1009">
        <v>0</v>
      </c>
      <c r="AD474" s="1009">
        <v>0</v>
      </c>
      <c r="AE474" s="1009">
        <v>0</v>
      </c>
      <c r="AF474" s="1009">
        <v>0</v>
      </c>
      <c r="AG474" s="1009">
        <v>0</v>
      </c>
      <c r="AH474" s="1009">
        <v>0</v>
      </c>
    </row>
    <row r="475" spans="1:34" s="1710" customFormat="1" ht="30" customHeight="1">
      <c r="A475" s="2021"/>
      <c r="B475" s="991" t="s">
        <v>1534</v>
      </c>
      <c r="C475" s="1009">
        <f>SUM(D475:AH475)</f>
        <v>0</v>
      </c>
      <c r="D475" s="1009">
        <v>0</v>
      </c>
      <c r="E475" s="1009">
        <v>0</v>
      </c>
      <c r="F475" s="1009">
        <v>0</v>
      </c>
      <c r="G475" s="1009">
        <v>0</v>
      </c>
      <c r="H475" s="1009">
        <v>0</v>
      </c>
      <c r="I475" s="1009">
        <v>0</v>
      </c>
      <c r="J475" s="1009">
        <v>0</v>
      </c>
      <c r="K475" s="1009">
        <v>0</v>
      </c>
      <c r="L475" s="1009">
        <v>0</v>
      </c>
      <c r="M475" s="1009">
        <v>0</v>
      </c>
      <c r="N475" s="1009">
        <v>0</v>
      </c>
      <c r="O475" s="1009">
        <v>0</v>
      </c>
      <c r="P475" s="1009">
        <v>0</v>
      </c>
      <c r="Q475" s="1009">
        <v>0</v>
      </c>
      <c r="R475" s="1009">
        <v>0</v>
      </c>
      <c r="S475" s="1009">
        <v>0</v>
      </c>
      <c r="T475" s="1009">
        <v>0</v>
      </c>
      <c r="U475" s="1009">
        <v>0</v>
      </c>
      <c r="V475" s="1009">
        <v>0</v>
      </c>
      <c r="W475" s="1009">
        <v>0</v>
      </c>
      <c r="X475" s="1009">
        <v>0</v>
      </c>
      <c r="Y475" s="1009">
        <v>0</v>
      </c>
      <c r="Z475" s="1009">
        <v>0</v>
      </c>
      <c r="AA475" s="1009">
        <v>0</v>
      </c>
      <c r="AB475" s="1009">
        <v>0</v>
      </c>
      <c r="AC475" s="1009">
        <v>0</v>
      </c>
      <c r="AD475" s="1009">
        <v>0</v>
      </c>
      <c r="AE475" s="1009">
        <v>0</v>
      </c>
      <c r="AF475" s="1009">
        <v>0</v>
      </c>
      <c r="AG475" s="1009">
        <v>0</v>
      </c>
      <c r="AH475" s="1009">
        <v>0</v>
      </c>
    </row>
    <row r="476" spans="1:34" s="1710" customFormat="1" ht="30" customHeight="1">
      <c r="A476" s="2021"/>
      <c r="B476" s="989" t="s">
        <v>1535</v>
      </c>
      <c r="C476" s="1009">
        <f>SUM(D476:AH476)</f>
        <v>0</v>
      </c>
      <c r="D476" s="1009">
        <v>0</v>
      </c>
      <c r="E476" s="1009">
        <v>0</v>
      </c>
      <c r="F476" s="1009">
        <v>0</v>
      </c>
      <c r="G476" s="1009">
        <v>0</v>
      </c>
      <c r="H476" s="1009">
        <v>0</v>
      </c>
      <c r="I476" s="1009">
        <v>0</v>
      </c>
      <c r="J476" s="1009">
        <v>0</v>
      </c>
      <c r="K476" s="1009">
        <v>0</v>
      </c>
      <c r="L476" s="1009">
        <v>0</v>
      </c>
      <c r="M476" s="1009">
        <v>0</v>
      </c>
      <c r="N476" s="1009">
        <v>0</v>
      </c>
      <c r="O476" s="1009">
        <v>0</v>
      </c>
      <c r="P476" s="1009">
        <v>0</v>
      </c>
      <c r="Q476" s="1009">
        <v>0</v>
      </c>
      <c r="R476" s="1009">
        <v>0</v>
      </c>
      <c r="S476" s="1009">
        <v>0</v>
      </c>
      <c r="T476" s="1009">
        <v>0</v>
      </c>
      <c r="U476" s="1009">
        <v>0</v>
      </c>
      <c r="V476" s="1009">
        <v>0</v>
      </c>
      <c r="W476" s="1009">
        <v>0</v>
      </c>
      <c r="X476" s="1009">
        <v>0</v>
      </c>
      <c r="Y476" s="1009">
        <v>0</v>
      </c>
      <c r="Z476" s="1009">
        <v>0</v>
      </c>
      <c r="AA476" s="1009">
        <v>0</v>
      </c>
      <c r="AB476" s="1009">
        <v>0</v>
      </c>
      <c r="AC476" s="1009">
        <v>0</v>
      </c>
      <c r="AD476" s="1009">
        <v>0</v>
      </c>
      <c r="AE476" s="1009">
        <v>0</v>
      </c>
      <c r="AF476" s="1009">
        <v>0</v>
      </c>
      <c r="AG476" s="1009">
        <v>0</v>
      </c>
      <c r="AH476" s="1009">
        <v>0</v>
      </c>
    </row>
    <row r="477" spans="1:34" ht="30" customHeight="1">
      <c r="A477" s="2021"/>
      <c r="B477" s="995" t="s">
        <v>802</v>
      </c>
      <c r="C477" s="1009">
        <f t="shared" si="20"/>
        <v>0</v>
      </c>
      <c r="D477" s="1009">
        <v>0</v>
      </c>
      <c r="E477" s="1009">
        <v>0</v>
      </c>
      <c r="F477" s="1009">
        <v>0</v>
      </c>
      <c r="G477" s="1009">
        <v>0</v>
      </c>
      <c r="H477" s="1009">
        <v>0</v>
      </c>
      <c r="I477" s="1009">
        <v>0</v>
      </c>
      <c r="J477" s="1009">
        <v>0</v>
      </c>
      <c r="K477" s="1009">
        <v>0</v>
      </c>
      <c r="L477" s="1009">
        <v>0</v>
      </c>
      <c r="M477" s="1009">
        <v>0</v>
      </c>
      <c r="N477" s="1009">
        <v>0</v>
      </c>
      <c r="O477" s="1009">
        <v>0</v>
      </c>
      <c r="P477" s="1009">
        <v>0</v>
      </c>
      <c r="Q477" s="1009">
        <v>0</v>
      </c>
      <c r="R477" s="1009">
        <v>0</v>
      </c>
      <c r="S477" s="1009">
        <v>0</v>
      </c>
      <c r="T477" s="1009">
        <v>0</v>
      </c>
      <c r="U477" s="1009">
        <v>0</v>
      </c>
      <c r="V477" s="1009">
        <v>0</v>
      </c>
      <c r="W477" s="1009">
        <v>0</v>
      </c>
      <c r="X477" s="1009">
        <v>0</v>
      </c>
      <c r="Y477" s="1009">
        <v>0</v>
      </c>
      <c r="Z477" s="1009">
        <v>0</v>
      </c>
      <c r="AA477" s="1009">
        <v>0</v>
      </c>
      <c r="AB477" s="1009">
        <v>0</v>
      </c>
      <c r="AC477" s="1009">
        <v>0</v>
      </c>
      <c r="AD477" s="1009">
        <v>0</v>
      </c>
      <c r="AE477" s="1009">
        <v>0</v>
      </c>
      <c r="AF477" s="1009">
        <v>0</v>
      </c>
      <c r="AG477" s="1009">
        <v>0</v>
      </c>
      <c r="AH477" s="1009">
        <v>0</v>
      </c>
    </row>
    <row r="478" spans="1:34" ht="30" customHeight="1">
      <c r="A478" s="2021"/>
      <c r="B478" s="995" t="s">
        <v>803</v>
      </c>
      <c r="C478" s="1009">
        <f t="shared" si="20"/>
        <v>0</v>
      </c>
      <c r="D478" s="1009">
        <v>0</v>
      </c>
      <c r="E478" s="1009">
        <v>0</v>
      </c>
      <c r="F478" s="1009">
        <v>0</v>
      </c>
      <c r="G478" s="1009">
        <v>0</v>
      </c>
      <c r="H478" s="1009">
        <v>0</v>
      </c>
      <c r="I478" s="1009">
        <v>0</v>
      </c>
      <c r="J478" s="1009">
        <v>0</v>
      </c>
      <c r="K478" s="1009">
        <v>0</v>
      </c>
      <c r="L478" s="1009">
        <v>0</v>
      </c>
      <c r="M478" s="1009">
        <v>0</v>
      </c>
      <c r="N478" s="1009">
        <v>0</v>
      </c>
      <c r="O478" s="1009">
        <v>0</v>
      </c>
      <c r="P478" s="1009">
        <v>0</v>
      </c>
      <c r="Q478" s="1009">
        <v>0</v>
      </c>
      <c r="R478" s="1009">
        <v>0</v>
      </c>
      <c r="S478" s="1009">
        <v>0</v>
      </c>
      <c r="T478" s="1009">
        <v>0</v>
      </c>
      <c r="U478" s="1009">
        <v>0</v>
      </c>
      <c r="V478" s="1009">
        <v>0</v>
      </c>
      <c r="W478" s="1009">
        <v>0</v>
      </c>
      <c r="X478" s="1009">
        <v>0</v>
      </c>
      <c r="Y478" s="1009">
        <v>0</v>
      </c>
      <c r="Z478" s="1009">
        <v>0</v>
      </c>
      <c r="AA478" s="1009">
        <v>0</v>
      </c>
      <c r="AB478" s="1009">
        <v>0</v>
      </c>
      <c r="AC478" s="1009">
        <v>0</v>
      </c>
      <c r="AD478" s="1009">
        <v>0</v>
      </c>
      <c r="AE478" s="1009">
        <v>0</v>
      </c>
      <c r="AF478" s="1009">
        <v>0</v>
      </c>
      <c r="AG478" s="1009">
        <v>0</v>
      </c>
      <c r="AH478" s="1009">
        <v>0</v>
      </c>
    </row>
    <row r="479" spans="1:34" ht="30" customHeight="1">
      <c r="A479" s="2021"/>
      <c r="B479" s="1011" t="s">
        <v>804</v>
      </c>
      <c r="C479" s="1009">
        <f t="shared" si="20"/>
        <v>0</v>
      </c>
      <c r="D479" s="1009">
        <v>0</v>
      </c>
      <c r="E479" s="1009">
        <v>0</v>
      </c>
      <c r="F479" s="1009">
        <v>0</v>
      </c>
      <c r="G479" s="1009">
        <v>0</v>
      </c>
      <c r="H479" s="1009">
        <v>0</v>
      </c>
      <c r="I479" s="1009">
        <v>0</v>
      </c>
      <c r="J479" s="1009">
        <v>0</v>
      </c>
      <c r="K479" s="1009">
        <v>0</v>
      </c>
      <c r="L479" s="1009">
        <v>0</v>
      </c>
      <c r="M479" s="1009">
        <v>0</v>
      </c>
      <c r="N479" s="1009">
        <v>0</v>
      </c>
      <c r="O479" s="1009">
        <v>0</v>
      </c>
      <c r="P479" s="1009">
        <v>0</v>
      </c>
      <c r="Q479" s="1009">
        <v>0</v>
      </c>
      <c r="R479" s="1009">
        <v>0</v>
      </c>
      <c r="S479" s="1009">
        <v>0</v>
      </c>
      <c r="T479" s="1009">
        <v>0</v>
      </c>
      <c r="U479" s="1009">
        <v>0</v>
      </c>
      <c r="V479" s="1009">
        <v>0</v>
      </c>
      <c r="W479" s="1009">
        <v>0</v>
      </c>
      <c r="X479" s="1009">
        <v>0</v>
      </c>
      <c r="Y479" s="1009">
        <v>0</v>
      </c>
      <c r="Z479" s="1009">
        <v>0</v>
      </c>
      <c r="AA479" s="1009">
        <v>0</v>
      </c>
      <c r="AB479" s="1009">
        <v>0</v>
      </c>
      <c r="AC479" s="1009">
        <v>0</v>
      </c>
      <c r="AD479" s="1009">
        <v>0</v>
      </c>
      <c r="AE479" s="1009">
        <v>0</v>
      </c>
      <c r="AF479" s="1009">
        <v>0</v>
      </c>
      <c r="AG479" s="1009">
        <v>0</v>
      </c>
      <c r="AH479" s="1009">
        <v>0</v>
      </c>
    </row>
    <row r="480" spans="1:34" ht="30" customHeight="1">
      <c r="A480" s="2021"/>
      <c r="B480" s="1011" t="s">
        <v>805</v>
      </c>
      <c r="C480" s="1009">
        <f t="shared" si="20"/>
        <v>0</v>
      </c>
      <c r="D480" s="1009">
        <v>0</v>
      </c>
      <c r="E480" s="1009">
        <v>0</v>
      </c>
      <c r="F480" s="1009">
        <v>0</v>
      </c>
      <c r="G480" s="1009">
        <v>0</v>
      </c>
      <c r="H480" s="1009">
        <v>0</v>
      </c>
      <c r="I480" s="1009">
        <v>0</v>
      </c>
      <c r="J480" s="1009">
        <v>0</v>
      </c>
      <c r="K480" s="1009">
        <v>0</v>
      </c>
      <c r="L480" s="1009">
        <v>0</v>
      </c>
      <c r="M480" s="1009">
        <v>0</v>
      </c>
      <c r="N480" s="1009">
        <v>0</v>
      </c>
      <c r="O480" s="1009">
        <v>0</v>
      </c>
      <c r="P480" s="1009">
        <v>0</v>
      </c>
      <c r="Q480" s="1009">
        <v>0</v>
      </c>
      <c r="R480" s="1009">
        <v>0</v>
      </c>
      <c r="S480" s="1009">
        <v>0</v>
      </c>
      <c r="T480" s="1009">
        <v>0</v>
      </c>
      <c r="U480" s="1009">
        <v>0</v>
      </c>
      <c r="V480" s="1009">
        <v>0</v>
      </c>
      <c r="W480" s="1009">
        <v>0</v>
      </c>
      <c r="X480" s="1009">
        <v>0</v>
      </c>
      <c r="Y480" s="1009">
        <v>0</v>
      </c>
      <c r="Z480" s="1009">
        <v>0</v>
      </c>
      <c r="AA480" s="1009">
        <v>0</v>
      </c>
      <c r="AB480" s="1009">
        <v>0</v>
      </c>
      <c r="AC480" s="1009">
        <v>0</v>
      </c>
      <c r="AD480" s="1009">
        <v>0</v>
      </c>
      <c r="AE480" s="1009">
        <v>0</v>
      </c>
      <c r="AF480" s="1009">
        <v>0</v>
      </c>
      <c r="AG480" s="1009">
        <v>0</v>
      </c>
      <c r="AH480" s="1009">
        <v>0</v>
      </c>
    </row>
    <row r="481" spans="1:34" s="1708" customFormat="1" ht="30" customHeight="1">
      <c r="A481" s="2021"/>
      <c r="B481" s="1011" t="s">
        <v>1536</v>
      </c>
      <c r="C481" s="1009">
        <f>SUM(D481:AH481)</f>
        <v>0</v>
      </c>
      <c r="D481" s="1009">
        <v>0</v>
      </c>
      <c r="E481" s="1009">
        <v>0</v>
      </c>
      <c r="F481" s="1009">
        <v>0</v>
      </c>
      <c r="G481" s="1009">
        <v>0</v>
      </c>
      <c r="H481" s="1009">
        <v>0</v>
      </c>
      <c r="I481" s="1009">
        <v>0</v>
      </c>
      <c r="J481" s="1009">
        <v>0</v>
      </c>
      <c r="K481" s="1009">
        <v>0</v>
      </c>
      <c r="L481" s="1009">
        <v>0</v>
      </c>
      <c r="M481" s="1009">
        <v>0</v>
      </c>
      <c r="N481" s="1009">
        <v>0</v>
      </c>
      <c r="O481" s="1009">
        <v>0</v>
      </c>
      <c r="P481" s="1009">
        <v>0</v>
      </c>
      <c r="Q481" s="1009">
        <v>0</v>
      </c>
      <c r="R481" s="1009">
        <v>0</v>
      </c>
      <c r="S481" s="1009">
        <v>0</v>
      </c>
      <c r="T481" s="1009">
        <v>0</v>
      </c>
      <c r="U481" s="1009">
        <v>0</v>
      </c>
      <c r="V481" s="1009">
        <v>0</v>
      </c>
      <c r="W481" s="1009">
        <v>0</v>
      </c>
      <c r="X481" s="1009">
        <v>0</v>
      </c>
      <c r="Y481" s="1009">
        <v>0</v>
      </c>
      <c r="Z481" s="1009">
        <v>0</v>
      </c>
      <c r="AA481" s="1009">
        <v>0</v>
      </c>
      <c r="AB481" s="1009">
        <v>0</v>
      </c>
      <c r="AC481" s="1009">
        <v>0</v>
      </c>
      <c r="AD481" s="1009">
        <v>0</v>
      </c>
      <c r="AE481" s="1009">
        <v>0</v>
      </c>
      <c r="AF481" s="1009">
        <v>0</v>
      </c>
      <c r="AG481" s="1009">
        <v>0</v>
      </c>
      <c r="AH481" s="1009">
        <v>0</v>
      </c>
    </row>
    <row r="482" spans="1:34" ht="30" customHeight="1">
      <c r="A482" s="2021"/>
      <c r="B482" s="995" t="s">
        <v>807</v>
      </c>
      <c r="C482" s="1009">
        <f t="shared" si="20"/>
        <v>0</v>
      </c>
      <c r="D482" s="1009">
        <v>0</v>
      </c>
      <c r="E482" s="1009">
        <v>0</v>
      </c>
      <c r="F482" s="1009">
        <v>0</v>
      </c>
      <c r="G482" s="1009">
        <v>0</v>
      </c>
      <c r="H482" s="1009">
        <v>0</v>
      </c>
      <c r="I482" s="1009">
        <v>0</v>
      </c>
      <c r="J482" s="1009">
        <v>0</v>
      </c>
      <c r="K482" s="1009">
        <v>0</v>
      </c>
      <c r="L482" s="1009">
        <v>0</v>
      </c>
      <c r="M482" s="1009">
        <v>0</v>
      </c>
      <c r="N482" s="1009">
        <v>0</v>
      </c>
      <c r="O482" s="1009">
        <v>0</v>
      </c>
      <c r="P482" s="1009">
        <v>0</v>
      </c>
      <c r="Q482" s="1009">
        <v>0</v>
      </c>
      <c r="R482" s="1009">
        <v>0</v>
      </c>
      <c r="S482" s="1009">
        <v>0</v>
      </c>
      <c r="T482" s="1009">
        <v>0</v>
      </c>
      <c r="U482" s="1009">
        <v>0</v>
      </c>
      <c r="V482" s="1009">
        <v>0</v>
      </c>
      <c r="W482" s="1009">
        <v>0</v>
      </c>
      <c r="X482" s="1009">
        <v>0</v>
      </c>
      <c r="Y482" s="1009">
        <v>0</v>
      </c>
      <c r="Z482" s="1009">
        <v>0</v>
      </c>
      <c r="AA482" s="1009">
        <v>0</v>
      </c>
      <c r="AB482" s="1009">
        <v>0</v>
      </c>
      <c r="AC482" s="1009">
        <v>0</v>
      </c>
      <c r="AD482" s="1009">
        <v>0</v>
      </c>
      <c r="AE482" s="1009">
        <v>0</v>
      </c>
      <c r="AF482" s="1009">
        <v>0</v>
      </c>
      <c r="AG482" s="1009">
        <v>0</v>
      </c>
      <c r="AH482" s="1009">
        <v>0</v>
      </c>
    </row>
    <row r="483" spans="1:34" ht="30" customHeight="1">
      <c r="A483" s="2021"/>
      <c r="B483" s="991" t="s">
        <v>808</v>
      </c>
      <c r="C483" s="1009">
        <f t="shared" si="20"/>
        <v>0</v>
      </c>
      <c r="D483" s="1009">
        <v>0</v>
      </c>
      <c r="E483" s="1009">
        <v>0</v>
      </c>
      <c r="F483" s="1009">
        <v>0</v>
      </c>
      <c r="G483" s="1009">
        <v>0</v>
      </c>
      <c r="H483" s="1009">
        <v>0</v>
      </c>
      <c r="I483" s="1009">
        <v>0</v>
      </c>
      <c r="J483" s="1009">
        <v>0</v>
      </c>
      <c r="K483" s="1009">
        <v>0</v>
      </c>
      <c r="L483" s="1009">
        <v>0</v>
      </c>
      <c r="M483" s="1009">
        <v>0</v>
      </c>
      <c r="N483" s="1009">
        <v>0</v>
      </c>
      <c r="O483" s="1009">
        <v>0</v>
      </c>
      <c r="P483" s="1009">
        <v>0</v>
      </c>
      <c r="Q483" s="1009">
        <v>0</v>
      </c>
      <c r="R483" s="1009">
        <v>0</v>
      </c>
      <c r="S483" s="1009">
        <v>0</v>
      </c>
      <c r="T483" s="1009">
        <v>0</v>
      </c>
      <c r="U483" s="1009">
        <v>0</v>
      </c>
      <c r="V483" s="1009">
        <v>0</v>
      </c>
      <c r="W483" s="1009">
        <v>0</v>
      </c>
      <c r="X483" s="1009">
        <v>0</v>
      </c>
      <c r="Y483" s="1009">
        <v>0</v>
      </c>
      <c r="Z483" s="1009">
        <v>0</v>
      </c>
      <c r="AA483" s="1009">
        <v>0</v>
      </c>
      <c r="AB483" s="1009">
        <v>0</v>
      </c>
      <c r="AC483" s="1009">
        <v>0</v>
      </c>
      <c r="AD483" s="1009">
        <v>0</v>
      </c>
      <c r="AE483" s="1009">
        <v>0</v>
      </c>
      <c r="AF483" s="1009">
        <v>0</v>
      </c>
      <c r="AG483" s="1009">
        <v>0</v>
      </c>
      <c r="AH483" s="1009">
        <v>0</v>
      </c>
    </row>
    <row r="484" spans="1:34" s="1708" customFormat="1" ht="30" customHeight="1">
      <c r="A484" s="2021"/>
      <c r="B484" s="1011" t="s">
        <v>1539</v>
      </c>
      <c r="C484" s="1009">
        <f>SUM(D484:AH484)</f>
        <v>0</v>
      </c>
      <c r="D484" s="1009">
        <v>0</v>
      </c>
      <c r="E484" s="1009">
        <v>0</v>
      </c>
      <c r="F484" s="1009">
        <v>0</v>
      </c>
      <c r="G484" s="1009">
        <v>0</v>
      </c>
      <c r="H484" s="1009">
        <v>0</v>
      </c>
      <c r="I484" s="1009">
        <v>0</v>
      </c>
      <c r="J484" s="1009">
        <v>0</v>
      </c>
      <c r="K484" s="1009">
        <v>0</v>
      </c>
      <c r="L484" s="1009">
        <v>0</v>
      </c>
      <c r="M484" s="1009">
        <v>0</v>
      </c>
      <c r="N484" s="1009">
        <v>0</v>
      </c>
      <c r="O484" s="1009">
        <v>0</v>
      </c>
      <c r="P484" s="1009">
        <v>0</v>
      </c>
      <c r="Q484" s="1009">
        <v>0</v>
      </c>
      <c r="R484" s="1009">
        <v>0</v>
      </c>
      <c r="S484" s="1009">
        <v>0</v>
      </c>
      <c r="T484" s="1009">
        <v>0</v>
      </c>
      <c r="U484" s="1009">
        <v>0</v>
      </c>
      <c r="V484" s="1009">
        <v>0</v>
      </c>
      <c r="W484" s="1009">
        <v>0</v>
      </c>
      <c r="X484" s="1009">
        <v>0</v>
      </c>
      <c r="Y484" s="1009">
        <v>0</v>
      </c>
      <c r="Z484" s="1009">
        <v>0</v>
      </c>
      <c r="AA484" s="1009">
        <v>0</v>
      </c>
      <c r="AB484" s="1009">
        <v>0</v>
      </c>
      <c r="AC484" s="1009">
        <v>0</v>
      </c>
      <c r="AD484" s="1009">
        <v>0</v>
      </c>
      <c r="AE484" s="1009">
        <v>0</v>
      </c>
      <c r="AF484" s="1009">
        <v>0</v>
      </c>
      <c r="AG484" s="1009">
        <v>0</v>
      </c>
      <c r="AH484" s="1009">
        <v>0</v>
      </c>
    </row>
    <row r="485" spans="1:34" ht="30" customHeight="1">
      <c r="A485" s="2021"/>
      <c r="B485" s="1011" t="s">
        <v>822</v>
      </c>
      <c r="C485" s="1009">
        <f t="shared" si="20"/>
        <v>0</v>
      </c>
      <c r="D485" s="1009">
        <v>0</v>
      </c>
      <c r="E485" s="1009">
        <v>0</v>
      </c>
      <c r="F485" s="1009">
        <v>0</v>
      </c>
      <c r="G485" s="1009">
        <v>0</v>
      </c>
      <c r="H485" s="1009">
        <v>0</v>
      </c>
      <c r="I485" s="1009">
        <v>0</v>
      </c>
      <c r="J485" s="1009">
        <v>0</v>
      </c>
      <c r="K485" s="1009">
        <v>0</v>
      </c>
      <c r="L485" s="1009">
        <v>0</v>
      </c>
      <c r="M485" s="1009">
        <v>0</v>
      </c>
      <c r="N485" s="1009">
        <v>0</v>
      </c>
      <c r="O485" s="1009">
        <v>0</v>
      </c>
      <c r="P485" s="1009">
        <v>0</v>
      </c>
      <c r="Q485" s="1009">
        <v>0</v>
      </c>
      <c r="R485" s="1009">
        <v>0</v>
      </c>
      <c r="S485" s="1009">
        <v>0</v>
      </c>
      <c r="T485" s="1009">
        <v>0</v>
      </c>
      <c r="U485" s="1009">
        <v>0</v>
      </c>
      <c r="V485" s="1009">
        <v>0</v>
      </c>
      <c r="W485" s="1009">
        <v>0</v>
      </c>
      <c r="X485" s="1009">
        <v>0</v>
      </c>
      <c r="Y485" s="1009">
        <v>0</v>
      </c>
      <c r="Z485" s="1009">
        <v>0</v>
      </c>
      <c r="AA485" s="1009">
        <v>0</v>
      </c>
      <c r="AB485" s="1009">
        <v>0</v>
      </c>
      <c r="AC485" s="1009">
        <v>0</v>
      </c>
      <c r="AD485" s="1009">
        <v>0</v>
      </c>
      <c r="AE485" s="1009">
        <v>0</v>
      </c>
      <c r="AF485" s="1009">
        <v>0</v>
      </c>
      <c r="AG485" s="1009">
        <v>0</v>
      </c>
      <c r="AH485" s="1009">
        <v>0</v>
      </c>
    </row>
    <row r="486" spans="1:34" ht="19.5" customHeight="1">
      <c r="A486" s="2021"/>
      <c r="B486" s="1249" t="s">
        <v>952</v>
      </c>
      <c r="C486" s="1009">
        <f t="shared" si="20"/>
        <v>0</v>
      </c>
      <c r="D486" s="1009">
        <v>0</v>
      </c>
      <c r="E486" s="1009">
        <v>0</v>
      </c>
      <c r="F486" s="1009">
        <v>0</v>
      </c>
      <c r="G486" s="1009">
        <v>0</v>
      </c>
      <c r="H486" s="1009">
        <v>0</v>
      </c>
      <c r="I486" s="1009">
        <v>0</v>
      </c>
      <c r="J486" s="1009">
        <v>0</v>
      </c>
      <c r="K486" s="1009">
        <v>0</v>
      </c>
      <c r="L486" s="1009">
        <v>0</v>
      </c>
      <c r="M486" s="1009">
        <v>0</v>
      </c>
      <c r="N486" s="1009">
        <v>0</v>
      </c>
      <c r="O486" s="1009">
        <v>0</v>
      </c>
      <c r="P486" s="1009">
        <v>0</v>
      </c>
      <c r="Q486" s="1009">
        <v>0</v>
      </c>
      <c r="R486" s="1009">
        <v>0</v>
      </c>
      <c r="S486" s="1009">
        <v>0</v>
      </c>
      <c r="T486" s="1009">
        <v>0</v>
      </c>
      <c r="U486" s="1009">
        <v>0</v>
      </c>
      <c r="V486" s="1009">
        <v>0</v>
      </c>
      <c r="W486" s="1009">
        <v>0</v>
      </c>
      <c r="X486" s="1009">
        <v>0</v>
      </c>
      <c r="Y486" s="1009">
        <v>0</v>
      </c>
      <c r="Z486" s="1009">
        <v>0</v>
      </c>
      <c r="AA486" s="1009">
        <v>0</v>
      </c>
      <c r="AB486" s="1009">
        <v>0</v>
      </c>
      <c r="AC486" s="1009">
        <v>0</v>
      </c>
      <c r="AD486" s="1009">
        <v>0</v>
      </c>
      <c r="AE486" s="1009">
        <v>0</v>
      </c>
      <c r="AF486" s="1009">
        <v>0</v>
      </c>
      <c r="AG486" s="1009">
        <v>0</v>
      </c>
      <c r="AH486" s="1009">
        <v>0</v>
      </c>
    </row>
    <row r="487" spans="1:34" ht="19.5" customHeight="1">
      <c r="A487" s="2391" t="s">
        <v>829</v>
      </c>
      <c r="B487" s="1007" t="s">
        <v>41</v>
      </c>
      <c r="C487" s="1370">
        <f>SUM(C488:C509)</f>
        <v>2800.67</v>
      </c>
      <c r="D487" s="1007">
        <f>SUM('대덕 배수관'!D488:'대덕 배수관'!D509)</f>
        <v>0</v>
      </c>
      <c r="E487" s="1007">
        <f>SUM('대덕 배수관'!E488:'대덕 배수관'!E509)</f>
        <v>0</v>
      </c>
      <c r="F487" s="1007">
        <f>SUM('대덕 배수관'!F488:'대덕 배수관'!F509)</f>
        <v>0</v>
      </c>
      <c r="G487" s="1007">
        <f>SUM('대덕 배수관'!G488:'대덕 배수관'!G509)</f>
        <v>0</v>
      </c>
      <c r="H487" s="1007">
        <f>SUM('대덕 배수관'!H488:'대덕 배수관'!H509)</f>
        <v>0</v>
      </c>
      <c r="I487" s="1007">
        <f>SUM('대덕 배수관'!I488:'대덕 배수관'!I509)</f>
        <v>0</v>
      </c>
      <c r="J487" s="1007">
        <f>SUM('대덕 배수관'!J488:'대덕 배수관'!J509)</f>
        <v>0</v>
      </c>
      <c r="K487" s="1007">
        <f>SUM('대덕 배수관'!K488:'대덕 배수관'!K509)</f>
        <v>0</v>
      </c>
      <c r="L487" s="1007">
        <f>SUM('대덕 배수관'!L488:'대덕 배수관'!L509)</f>
        <v>0</v>
      </c>
      <c r="M487" s="1007">
        <f>SUM('대덕 배수관'!M488:'대덕 배수관'!M509)</f>
        <v>1160.28</v>
      </c>
      <c r="N487" s="1007">
        <f>SUM('대덕 배수관'!N488:'대덕 배수관'!N509)</f>
        <v>0</v>
      </c>
      <c r="O487" s="1007">
        <f>SUM('대덕 배수관'!O488:'대덕 배수관'!O509)</f>
        <v>0</v>
      </c>
      <c r="P487" s="1007">
        <f>SUM('대덕 배수관'!P488:'대덕 배수관'!P509)</f>
        <v>723.1</v>
      </c>
      <c r="Q487" s="1007">
        <f>SUM('대덕 배수관'!Q488:'대덕 배수관'!Q509)</f>
        <v>0</v>
      </c>
      <c r="R487" s="1007">
        <f>SUM('대덕 배수관'!R488:'대덕 배수관'!R509)</f>
        <v>0</v>
      </c>
      <c r="S487" s="1007">
        <f>SUM('대덕 배수관'!S488:'대덕 배수관'!S509)</f>
        <v>0</v>
      </c>
      <c r="T487" s="1007">
        <f>SUM('대덕 배수관'!T488:'대덕 배수관'!T509)</f>
        <v>917.29</v>
      </c>
      <c r="U487" s="1007">
        <f>SUM('대덕 배수관'!U488:'대덕 배수관'!U509)</f>
        <v>0</v>
      </c>
      <c r="V487" s="1007">
        <f>SUM('대덕 배수관'!V488:'대덕 배수관'!V509)</f>
        <v>0</v>
      </c>
      <c r="W487" s="1007">
        <f>SUM('대덕 배수관'!W488:'대덕 배수관'!W509)</f>
        <v>0</v>
      </c>
      <c r="X487" s="1007">
        <f>SUM('대덕 배수관'!X488:'대덕 배수관'!X509)</f>
        <v>0</v>
      </c>
      <c r="Y487" s="1007">
        <f>SUM('대덕 배수관'!Y488:'대덕 배수관'!Y509)</f>
        <v>0</v>
      </c>
      <c r="Z487" s="1007">
        <f>SUM('대덕 배수관'!Z488:'대덕 배수관'!Z509)</f>
        <v>0</v>
      </c>
      <c r="AA487" s="1007">
        <f>SUM('대덕 배수관'!AA488:'대덕 배수관'!AA509)</f>
        <v>0</v>
      </c>
      <c r="AB487" s="1007">
        <f>SUM('대덕 배수관'!AB488:'대덕 배수관'!AB509)</f>
        <v>0</v>
      </c>
      <c r="AC487" s="1007">
        <f>SUM('대덕 배수관'!AC488:'대덕 배수관'!AC509)</f>
        <v>0</v>
      </c>
      <c r="AD487" s="1007">
        <f>SUM('대덕 배수관'!AD488:'대덕 배수관'!AD509)</f>
        <v>0</v>
      </c>
      <c r="AE487" s="1007">
        <f>SUM('대덕 배수관'!AE488:'대덕 배수관'!AE509)</f>
        <v>0</v>
      </c>
      <c r="AF487" s="1007">
        <f>SUM('대덕 배수관'!AF488:'대덕 배수관'!AF509)</f>
        <v>0</v>
      </c>
      <c r="AG487" s="1007">
        <f>SUM('대덕 배수관'!AG488:'대덕 배수관'!AG509)</f>
        <v>0</v>
      </c>
      <c r="AH487" s="1007">
        <f>SUM('대덕 배수관'!AH488:'대덕 배수관'!AH509)</f>
        <v>0</v>
      </c>
    </row>
    <row r="488" spans="1:34" ht="19.5" customHeight="1">
      <c r="A488" s="2391" t="s">
        <v>829</v>
      </c>
      <c r="B488" s="989" t="s">
        <v>951</v>
      </c>
      <c r="C488" s="1009">
        <f t="shared" si="20"/>
        <v>0</v>
      </c>
      <c r="D488" s="1009">
        <v>0</v>
      </c>
      <c r="E488" s="1009">
        <v>0</v>
      </c>
      <c r="F488" s="1009">
        <v>0</v>
      </c>
      <c r="G488" s="1009">
        <v>0</v>
      </c>
      <c r="H488" s="1009">
        <v>0</v>
      </c>
      <c r="I488" s="1009">
        <v>0</v>
      </c>
      <c r="J488" s="1009">
        <v>0</v>
      </c>
      <c r="K488" s="1009">
        <v>0</v>
      </c>
      <c r="L488" s="1009">
        <v>0</v>
      </c>
      <c r="M488" s="1009">
        <v>0</v>
      </c>
      <c r="N488" s="1009">
        <v>0</v>
      </c>
      <c r="O488" s="1009">
        <v>0</v>
      </c>
      <c r="P488" s="1009">
        <v>0</v>
      </c>
      <c r="Q488" s="1009">
        <v>0</v>
      </c>
      <c r="R488" s="1009">
        <v>0</v>
      </c>
      <c r="S488" s="1009">
        <v>0</v>
      </c>
      <c r="T488" s="1009">
        <v>0</v>
      </c>
      <c r="U488" s="1009">
        <v>0</v>
      </c>
      <c r="V488" s="1009">
        <v>0</v>
      </c>
      <c r="W488" s="1009">
        <v>0</v>
      </c>
      <c r="X488" s="1009">
        <v>0</v>
      </c>
      <c r="Y488" s="1009">
        <v>0</v>
      </c>
      <c r="Z488" s="1009">
        <v>0</v>
      </c>
      <c r="AA488" s="1009">
        <v>0</v>
      </c>
      <c r="AB488" s="1009">
        <v>0</v>
      </c>
      <c r="AC488" s="1009">
        <v>0</v>
      </c>
      <c r="AD488" s="1009">
        <v>0</v>
      </c>
      <c r="AE488" s="1009">
        <v>0</v>
      </c>
      <c r="AF488" s="1009">
        <v>0</v>
      </c>
      <c r="AG488" s="1009">
        <v>0</v>
      </c>
      <c r="AH488" s="1009">
        <v>0</v>
      </c>
    </row>
    <row r="489" spans="1:34" ht="30" customHeight="1">
      <c r="A489" s="2021"/>
      <c r="B489" s="989" t="s">
        <v>796</v>
      </c>
      <c r="C489" s="1009">
        <f t="shared" si="20"/>
        <v>0</v>
      </c>
      <c r="D489" s="1009">
        <v>0</v>
      </c>
      <c r="E489" s="1009">
        <v>0</v>
      </c>
      <c r="F489" s="1009">
        <v>0</v>
      </c>
      <c r="G489" s="1009">
        <v>0</v>
      </c>
      <c r="H489" s="1009">
        <v>0</v>
      </c>
      <c r="I489" s="1009">
        <v>0</v>
      </c>
      <c r="J489" s="1009">
        <v>0</v>
      </c>
      <c r="K489" s="1009">
        <v>0</v>
      </c>
      <c r="L489" s="1009">
        <v>0</v>
      </c>
      <c r="M489" s="1009">
        <v>0</v>
      </c>
      <c r="N489" s="1009">
        <v>0</v>
      </c>
      <c r="O489" s="1009">
        <v>0</v>
      </c>
      <c r="P489" s="1009">
        <v>0</v>
      </c>
      <c r="Q489" s="1009">
        <v>0</v>
      </c>
      <c r="R489" s="1009">
        <v>0</v>
      </c>
      <c r="S489" s="1009">
        <v>0</v>
      </c>
      <c r="T489" s="1009">
        <v>0</v>
      </c>
      <c r="U489" s="1009">
        <v>0</v>
      </c>
      <c r="V489" s="1009">
        <v>0</v>
      </c>
      <c r="W489" s="1009">
        <v>0</v>
      </c>
      <c r="X489" s="1009">
        <v>0</v>
      </c>
      <c r="Y489" s="1009">
        <v>0</v>
      </c>
      <c r="Z489" s="1009">
        <v>0</v>
      </c>
      <c r="AA489" s="1009">
        <v>0</v>
      </c>
      <c r="AB489" s="1009">
        <v>0</v>
      </c>
      <c r="AC489" s="1009">
        <v>0</v>
      </c>
      <c r="AD489" s="1009">
        <v>0</v>
      </c>
      <c r="AE489" s="1009">
        <v>0</v>
      </c>
      <c r="AF489" s="1009">
        <v>0</v>
      </c>
      <c r="AG489" s="1009">
        <v>0</v>
      </c>
      <c r="AH489" s="1009">
        <v>0</v>
      </c>
    </row>
    <row r="490" spans="1:34" ht="30" customHeight="1">
      <c r="A490" s="2021"/>
      <c r="B490" s="989" t="s">
        <v>797</v>
      </c>
      <c r="C490" s="1009">
        <f t="shared" si="20"/>
        <v>0</v>
      </c>
      <c r="D490" s="1009">
        <v>0</v>
      </c>
      <c r="E490" s="1009">
        <v>0</v>
      </c>
      <c r="F490" s="1009">
        <v>0</v>
      </c>
      <c r="G490" s="1009">
        <v>0</v>
      </c>
      <c r="H490" s="1009">
        <v>0</v>
      </c>
      <c r="I490" s="1009">
        <v>0</v>
      </c>
      <c r="J490" s="1009">
        <v>0</v>
      </c>
      <c r="K490" s="1009">
        <v>0</v>
      </c>
      <c r="L490" s="1009">
        <v>0</v>
      </c>
      <c r="M490" s="1009">
        <v>0</v>
      </c>
      <c r="N490" s="1009">
        <v>0</v>
      </c>
      <c r="O490" s="1009">
        <v>0</v>
      </c>
      <c r="P490" s="1009">
        <v>0</v>
      </c>
      <c r="Q490" s="1009">
        <v>0</v>
      </c>
      <c r="R490" s="1009">
        <v>0</v>
      </c>
      <c r="S490" s="1009">
        <v>0</v>
      </c>
      <c r="T490" s="1009">
        <v>0</v>
      </c>
      <c r="U490" s="1009">
        <v>0</v>
      </c>
      <c r="V490" s="1009">
        <v>0</v>
      </c>
      <c r="W490" s="1009">
        <v>0</v>
      </c>
      <c r="X490" s="1009">
        <v>0</v>
      </c>
      <c r="Y490" s="1009">
        <v>0</v>
      </c>
      <c r="Z490" s="1009">
        <v>0</v>
      </c>
      <c r="AA490" s="1009">
        <v>0</v>
      </c>
      <c r="AB490" s="1009">
        <v>0</v>
      </c>
      <c r="AC490" s="1009">
        <v>0</v>
      </c>
      <c r="AD490" s="1009">
        <v>0</v>
      </c>
      <c r="AE490" s="1009">
        <v>0</v>
      </c>
      <c r="AF490" s="1009">
        <v>0</v>
      </c>
      <c r="AG490" s="1009">
        <v>0</v>
      </c>
      <c r="AH490" s="1009">
        <v>0</v>
      </c>
    </row>
    <row r="491" spans="1:34" ht="30" customHeight="1">
      <c r="A491" s="2021"/>
      <c r="B491" s="989" t="s">
        <v>798</v>
      </c>
      <c r="C491" s="1009">
        <f t="shared" si="20"/>
        <v>0</v>
      </c>
      <c r="D491" s="1009">
        <v>0</v>
      </c>
      <c r="E491" s="1009">
        <v>0</v>
      </c>
      <c r="F491" s="1009">
        <v>0</v>
      </c>
      <c r="G491" s="1009">
        <v>0</v>
      </c>
      <c r="H491" s="1009">
        <v>0</v>
      </c>
      <c r="I491" s="1009">
        <v>0</v>
      </c>
      <c r="J491" s="1009">
        <v>0</v>
      </c>
      <c r="K491" s="1009">
        <v>0</v>
      </c>
      <c r="L491" s="1009">
        <v>0</v>
      </c>
      <c r="M491" s="1009">
        <v>0</v>
      </c>
      <c r="N491" s="1009">
        <v>0</v>
      </c>
      <c r="O491" s="1009">
        <v>0</v>
      </c>
      <c r="P491" s="1009">
        <v>0</v>
      </c>
      <c r="Q491" s="1009">
        <v>0</v>
      </c>
      <c r="R491" s="1009">
        <v>0</v>
      </c>
      <c r="S491" s="1009">
        <v>0</v>
      </c>
      <c r="T491" s="1009">
        <v>0</v>
      </c>
      <c r="U491" s="1009">
        <v>0</v>
      </c>
      <c r="V491" s="1009">
        <v>0</v>
      </c>
      <c r="W491" s="1009">
        <v>0</v>
      </c>
      <c r="X491" s="1009">
        <v>0</v>
      </c>
      <c r="Y491" s="1009">
        <v>0</v>
      </c>
      <c r="Z491" s="1009">
        <v>0</v>
      </c>
      <c r="AA491" s="1009">
        <v>0</v>
      </c>
      <c r="AB491" s="1009">
        <v>0</v>
      </c>
      <c r="AC491" s="1009">
        <v>0</v>
      </c>
      <c r="AD491" s="1009">
        <v>0</v>
      </c>
      <c r="AE491" s="1009">
        <v>0</v>
      </c>
      <c r="AF491" s="1009">
        <v>0</v>
      </c>
      <c r="AG491" s="1009">
        <v>0</v>
      </c>
      <c r="AH491" s="1009">
        <v>0</v>
      </c>
    </row>
    <row r="492" spans="1:34" ht="30" customHeight="1">
      <c r="A492" s="2021"/>
      <c r="B492" s="989" t="s">
        <v>780</v>
      </c>
      <c r="C492" s="1009">
        <f t="shared" si="20"/>
        <v>0</v>
      </c>
      <c r="D492" s="1009">
        <v>0</v>
      </c>
      <c r="E492" s="1009">
        <v>0</v>
      </c>
      <c r="F492" s="1009">
        <v>0</v>
      </c>
      <c r="G492" s="1009">
        <v>0</v>
      </c>
      <c r="H492" s="1009">
        <v>0</v>
      </c>
      <c r="I492" s="1009">
        <v>0</v>
      </c>
      <c r="J492" s="1009">
        <v>0</v>
      </c>
      <c r="K492" s="1009">
        <v>0</v>
      </c>
      <c r="L492" s="1009">
        <v>0</v>
      </c>
      <c r="M492" s="1009">
        <v>0</v>
      </c>
      <c r="N492" s="1009">
        <v>0</v>
      </c>
      <c r="O492" s="1009">
        <v>0</v>
      </c>
      <c r="P492" s="1009">
        <v>0</v>
      </c>
      <c r="Q492" s="1009">
        <v>0</v>
      </c>
      <c r="R492" s="1009">
        <v>0</v>
      </c>
      <c r="S492" s="1009">
        <v>0</v>
      </c>
      <c r="T492" s="1009">
        <v>0</v>
      </c>
      <c r="U492" s="1009">
        <v>0</v>
      </c>
      <c r="V492" s="1009">
        <v>0</v>
      </c>
      <c r="W492" s="1009">
        <v>0</v>
      </c>
      <c r="X492" s="1009">
        <v>0</v>
      </c>
      <c r="Y492" s="1009">
        <v>0</v>
      </c>
      <c r="Z492" s="1009">
        <v>0</v>
      </c>
      <c r="AA492" s="1009">
        <v>0</v>
      </c>
      <c r="AB492" s="1009">
        <v>0</v>
      </c>
      <c r="AC492" s="1009">
        <v>0</v>
      </c>
      <c r="AD492" s="1009">
        <v>0</v>
      </c>
      <c r="AE492" s="1009">
        <v>0</v>
      </c>
      <c r="AF492" s="1009">
        <v>0</v>
      </c>
      <c r="AG492" s="1009">
        <v>0</v>
      </c>
      <c r="AH492" s="1009">
        <v>0</v>
      </c>
    </row>
    <row r="493" spans="1:34" ht="30" customHeight="1">
      <c r="A493" s="2021"/>
      <c r="B493" s="991" t="s">
        <v>781</v>
      </c>
      <c r="C493" s="1009">
        <f t="shared" ref="C493:C532" si="23">SUM(D493:AH493)</f>
        <v>0</v>
      </c>
      <c r="D493" s="1009">
        <v>0</v>
      </c>
      <c r="E493" s="1009">
        <v>0</v>
      </c>
      <c r="F493" s="1009">
        <v>0</v>
      </c>
      <c r="G493" s="1009">
        <v>0</v>
      </c>
      <c r="H493" s="1009">
        <v>0</v>
      </c>
      <c r="I493" s="1009">
        <v>0</v>
      </c>
      <c r="J493" s="1009">
        <v>0</v>
      </c>
      <c r="K493" s="1009">
        <v>0</v>
      </c>
      <c r="L493" s="1009">
        <v>0</v>
      </c>
      <c r="M493" s="1009">
        <v>0</v>
      </c>
      <c r="N493" s="1009">
        <v>0</v>
      </c>
      <c r="O493" s="1009">
        <v>0</v>
      </c>
      <c r="P493" s="1009">
        <v>0</v>
      </c>
      <c r="Q493" s="1009">
        <v>0</v>
      </c>
      <c r="R493" s="1009">
        <v>0</v>
      </c>
      <c r="S493" s="1009">
        <v>0</v>
      </c>
      <c r="T493" s="1009">
        <v>0</v>
      </c>
      <c r="U493" s="1009">
        <v>0</v>
      </c>
      <c r="V493" s="1009">
        <v>0</v>
      </c>
      <c r="W493" s="1009">
        <v>0</v>
      </c>
      <c r="X493" s="1009">
        <v>0</v>
      </c>
      <c r="Y493" s="1009">
        <v>0</v>
      </c>
      <c r="Z493" s="1009">
        <v>0</v>
      </c>
      <c r="AA493" s="1009">
        <v>0</v>
      </c>
      <c r="AB493" s="1009">
        <v>0</v>
      </c>
      <c r="AC493" s="1009">
        <v>0</v>
      </c>
      <c r="AD493" s="1009">
        <v>0</v>
      </c>
      <c r="AE493" s="1009">
        <v>0</v>
      </c>
      <c r="AF493" s="1009">
        <v>0</v>
      </c>
      <c r="AG493" s="1009">
        <v>0</v>
      </c>
      <c r="AH493" s="1009">
        <v>0</v>
      </c>
    </row>
    <row r="494" spans="1:34" ht="30" customHeight="1">
      <c r="A494" s="2021"/>
      <c r="B494" s="991" t="s">
        <v>786</v>
      </c>
      <c r="C494" s="1009">
        <f t="shared" si="23"/>
        <v>0</v>
      </c>
      <c r="D494" s="1009">
        <v>0</v>
      </c>
      <c r="E494" s="1009">
        <v>0</v>
      </c>
      <c r="F494" s="1009">
        <v>0</v>
      </c>
      <c r="G494" s="1009">
        <v>0</v>
      </c>
      <c r="H494" s="1009">
        <v>0</v>
      </c>
      <c r="I494" s="1009">
        <v>0</v>
      </c>
      <c r="J494" s="1009">
        <v>0</v>
      </c>
      <c r="K494" s="1009">
        <v>0</v>
      </c>
      <c r="L494" s="1009">
        <v>0</v>
      </c>
      <c r="M494" s="1009">
        <v>0</v>
      </c>
      <c r="N494" s="1009">
        <v>0</v>
      </c>
      <c r="O494" s="1009">
        <v>0</v>
      </c>
      <c r="P494" s="1009">
        <v>0</v>
      </c>
      <c r="Q494" s="1009">
        <v>0</v>
      </c>
      <c r="R494" s="1009">
        <v>0</v>
      </c>
      <c r="S494" s="1009">
        <v>0</v>
      </c>
      <c r="T494" s="1009">
        <v>0</v>
      </c>
      <c r="U494" s="1009">
        <v>0</v>
      </c>
      <c r="V494" s="1009">
        <v>0</v>
      </c>
      <c r="W494" s="1009">
        <v>0</v>
      </c>
      <c r="X494" s="1009">
        <v>0</v>
      </c>
      <c r="Y494" s="1009">
        <v>0</v>
      </c>
      <c r="Z494" s="1009">
        <v>0</v>
      </c>
      <c r="AA494" s="1009">
        <v>0</v>
      </c>
      <c r="AB494" s="1009">
        <v>0</v>
      </c>
      <c r="AC494" s="1009">
        <v>0</v>
      </c>
      <c r="AD494" s="1009">
        <v>0</v>
      </c>
      <c r="AE494" s="1009">
        <v>0</v>
      </c>
      <c r="AF494" s="1009">
        <v>0</v>
      </c>
      <c r="AG494" s="1009">
        <v>0</v>
      </c>
      <c r="AH494" s="1009">
        <v>0</v>
      </c>
    </row>
    <row r="495" spans="1:34" ht="30" customHeight="1">
      <c r="A495" s="2021"/>
      <c r="B495" s="991" t="s">
        <v>799</v>
      </c>
      <c r="C495" s="1009">
        <f t="shared" si="23"/>
        <v>0.85</v>
      </c>
      <c r="D495" s="1009">
        <v>0</v>
      </c>
      <c r="E495" s="1009">
        <v>0</v>
      </c>
      <c r="F495" s="1009">
        <v>0</v>
      </c>
      <c r="G495" s="1009">
        <v>0</v>
      </c>
      <c r="H495" s="1009">
        <v>0</v>
      </c>
      <c r="I495" s="1009">
        <v>0</v>
      </c>
      <c r="J495" s="1009">
        <v>0</v>
      </c>
      <c r="K495" s="1009">
        <v>0</v>
      </c>
      <c r="L495" s="1009">
        <v>0</v>
      </c>
      <c r="M495" s="1009">
        <v>0</v>
      </c>
      <c r="N495" s="1009">
        <v>0</v>
      </c>
      <c r="O495" s="1009">
        <v>0</v>
      </c>
      <c r="P495" s="1009">
        <v>0</v>
      </c>
      <c r="Q495" s="1009">
        <v>0</v>
      </c>
      <c r="R495" s="1009">
        <v>0</v>
      </c>
      <c r="S495" s="1009">
        <v>0</v>
      </c>
      <c r="T495" s="1009">
        <v>0.85</v>
      </c>
      <c r="U495" s="1009">
        <v>0</v>
      </c>
      <c r="V495" s="1009">
        <v>0</v>
      </c>
      <c r="W495" s="1009">
        <v>0</v>
      </c>
      <c r="X495" s="1009">
        <v>0</v>
      </c>
      <c r="Y495" s="1009">
        <v>0</v>
      </c>
      <c r="Z495" s="1009">
        <v>0</v>
      </c>
      <c r="AA495" s="1009">
        <v>0</v>
      </c>
      <c r="AB495" s="1009">
        <v>0</v>
      </c>
      <c r="AC495" s="1009">
        <v>0</v>
      </c>
      <c r="AD495" s="1009">
        <v>0</v>
      </c>
      <c r="AE495" s="1009">
        <v>0</v>
      </c>
      <c r="AF495" s="1009">
        <v>0</v>
      </c>
      <c r="AG495" s="1009">
        <v>0</v>
      </c>
      <c r="AH495" s="1009">
        <v>0</v>
      </c>
    </row>
    <row r="496" spans="1:34" ht="30" customHeight="1">
      <c r="A496" s="2021"/>
      <c r="B496" s="991" t="s">
        <v>787</v>
      </c>
      <c r="C496" s="1009">
        <f t="shared" si="23"/>
        <v>2799.82</v>
      </c>
      <c r="D496" s="1009">
        <v>0</v>
      </c>
      <c r="E496" s="1372"/>
      <c r="F496" s="1372"/>
      <c r="G496" s="1372"/>
      <c r="H496" s="1372"/>
      <c r="I496" s="1372"/>
      <c r="J496" s="1372"/>
      <c r="K496" s="1372"/>
      <c r="L496" s="1372"/>
      <c r="M496" s="1372">
        <v>1160.28</v>
      </c>
      <c r="N496" s="1372"/>
      <c r="O496" s="1372"/>
      <c r="P496" s="1372">
        <v>723.1</v>
      </c>
      <c r="Q496" s="1372"/>
      <c r="R496" s="1372"/>
      <c r="S496" s="1372"/>
      <c r="T496" s="1372">
        <v>916.43999999999994</v>
      </c>
      <c r="U496" s="1372"/>
      <c r="V496" s="1372"/>
      <c r="W496" s="1372"/>
      <c r="X496" s="1372"/>
      <c r="Y496" s="1009">
        <v>0</v>
      </c>
      <c r="Z496" s="1009">
        <v>0</v>
      </c>
      <c r="AA496" s="1009">
        <v>0</v>
      </c>
      <c r="AB496" s="1009">
        <v>0</v>
      </c>
      <c r="AC496" s="1009">
        <v>0</v>
      </c>
      <c r="AD496" s="1009">
        <v>0</v>
      </c>
      <c r="AE496" s="1009">
        <v>0</v>
      </c>
      <c r="AF496" s="1009">
        <v>0</v>
      </c>
      <c r="AG496" s="1009">
        <v>0</v>
      </c>
      <c r="AH496" s="1009">
        <v>0</v>
      </c>
    </row>
    <row r="497" spans="1:34" ht="30" customHeight="1">
      <c r="A497" s="2021"/>
      <c r="B497" s="991" t="s">
        <v>820</v>
      </c>
      <c r="C497" s="1009">
        <f t="shared" si="23"/>
        <v>0</v>
      </c>
      <c r="D497" s="1009">
        <v>0</v>
      </c>
      <c r="E497" s="1009">
        <v>0</v>
      </c>
      <c r="F497" s="1009">
        <v>0</v>
      </c>
      <c r="G497" s="1009">
        <v>0</v>
      </c>
      <c r="H497" s="1009">
        <v>0</v>
      </c>
      <c r="I497" s="1009">
        <v>0</v>
      </c>
      <c r="J497" s="1009">
        <v>0</v>
      </c>
      <c r="K497" s="1009">
        <v>0</v>
      </c>
      <c r="L497" s="1009">
        <v>0</v>
      </c>
      <c r="M497" s="1009">
        <v>0</v>
      </c>
      <c r="N497" s="1009">
        <v>0</v>
      </c>
      <c r="O497" s="1009">
        <v>0</v>
      </c>
      <c r="P497" s="1009">
        <v>0</v>
      </c>
      <c r="Q497" s="1009">
        <v>0</v>
      </c>
      <c r="R497" s="1009">
        <v>0</v>
      </c>
      <c r="S497" s="1009">
        <v>0</v>
      </c>
      <c r="T497" s="1009">
        <v>0</v>
      </c>
      <c r="U497" s="1009">
        <v>0</v>
      </c>
      <c r="V497" s="1009">
        <v>0</v>
      </c>
      <c r="W497" s="1009">
        <v>0</v>
      </c>
      <c r="X497" s="1009">
        <v>0</v>
      </c>
      <c r="Y497" s="1009">
        <v>0</v>
      </c>
      <c r="Z497" s="1009">
        <v>0</v>
      </c>
      <c r="AA497" s="1009">
        <v>0</v>
      </c>
      <c r="AB497" s="1009">
        <v>0</v>
      </c>
      <c r="AC497" s="1009">
        <v>0</v>
      </c>
      <c r="AD497" s="1009">
        <v>0</v>
      </c>
      <c r="AE497" s="1009">
        <v>0</v>
      </c>
      <c r="AF497" s="1009">
        <v>0</v>
      </c>
      <c r="AG497" s="1009">
        <v>0</v>
      </c>
      <c r="AH497" s="1009">
        <v>0</v>
      </c>
    </row>
    <row r="498" spans="1:34" s="1710" customFormat="1" ht="30" customHeight="1">
      <c r="A498" s="2021"/>
      <c r="B498" s="991" t="s">
        <v>1534</v>
      </c>
      <c r="C498" s="1009">
        <f>SUM(D498:AH498)</f>
        <v>0</v>
      </c>
      <c r="D498" s="1009">
        <v>0</v>
      </c>
      <c r="E498" s="1009">
        <v>0</v>
      </c>
      <c r="F498" s="1009">
        <v>0</v>
      </c>
      <c r="G498" s="1009">
        <v>0</v>
      </c>
      <c r="H498" s="1009">
        <v>0</v>
      </c>
      <c r="I498" s="1009">
        <v>0</v>
      </c>
      <c r="J498" s="1009">
        <v>0</v>
      </c>
      <c r="K498" s="1009">
        <v>0</v>
      </c>
      <c r="L498" s="1009">
        <v>0</v>
      </c>
      <c r="M498" s="1009">
        <v>0</v>
      </c>
      <c r="N498" s="1009">
        <v>0</v>
      </c>
      <c r="O498" s="1009">
        <v>0</v>
      </c>
      <c r="P498" s="1009">
        <v>0</v>
      </c>
      <c r="Q498" s="1009">
        <v>0</v>
      </c>
      <c r="R498" s="1009">
        <v>0</v>
      </c>
      <c r="S498" s="1009">
        <v>0</v>
      </c>
      <c r="T498" s="1009">
        <v>0</v>
      </c>
      <c r="U498" s="1009">
        <v>0</v>
      </c>
      <c r="V498" s="1009">
        <v>0</v>
      </c>
      <c r="W498" s="1009">
        <v>0</v>
      </c>
      <c r="X498" s="1009">
        <v>0</v>
      </c>
      <c r="Y498" s="1009">
        <v>0</v>
      </c>
      <c r="Z498" s="1009">
        <v>0</v>
      </c>
      <c r="AA498" s="1009">
        <v>0</v>
      </c>
      <c r="AB498" s="1009">
        <v>0</v>
      </c>
      <c r="AC498" s="1009">
        <v>0</v>
      </c>
      <c r="AD498" s="1009">
        <v>0</v>
      </c>
      <c r="AE498" s="1009">
        <v>0</v>
      </c>
      <c r="AF498" s="1009">
        <v>0</v>
      </c>
      <c r="AG498" s="1009">
        <v>0</v>
      </c>
      <c r="AH498" s="1009">
        <v>0</v>
      </c>
    </row>
    <row r="499" spans="1:34" s="1710" customFormat="1" ht="30" customHeight="1">
      <c r="A499" s="2021"/>
      <c r="B499" s="989" t="s">
        <v>1535</v>
      </c>
      <c r="C499" s="1009">
        <f>SUM(D499:AH499)</f>
        <v>0</v>
      </c>
      <c r="D499" s="1009">
        <v>0</v>
      </c>
      <c r="E499" s="1009">
        <v>0</v>
      </c>
      <c r="F499" s="1009">
        <v>0</v>
      </c>
      <c r="G499" s="1009">
        <v>0</v>
      </c>
      <c r="H499" s="1009">
        <v>0</v>
      </c>
      <c r="I499" s="1009">
        <v>0</v>
      </c>
      <c r="J499" s="1009">
        <v>0</v>
      </c>
      <c r="K499" s="1009">
        <v>0</v>
      </c>
      <c r="L499" s="1009">
        <v>0</v>
      </c>
      <c r="M499" s="1009">
        <v>0</v>
      </c>
      <c r="N499" s="1009">
        <v>0</v>
      </c>
      <c r="O499" s="1009">
        <v>0</v>
      </c>
      <c r="P499" s="1009">
        <v>0</v>
      </c>
      <c r="Q499" s="1009">
        <v>0</v>
      </c>
      <c r="R499" s="1009">
        <v>0</v>
      </c>
      <c r="S499" s="1009">
        <v>0</v>
      </c>
      <c r="T499" s="1009">
        <v>0</v>
      </c>
      <c r="U499" s="1009">
        <v>0</v>
      </c>
      <c r="V499" s="1009">
        <v>0</v>
      </c>
      <c r="W499" s="1009">
        <v>0</v>
      </c>
      <c r="X499" s="1009">
        <v>0</v>
      </c>
      <c r="Y499" s="1009">
        <v>0</v>
      </c>
      <c r="Z499" s="1009">
        <v>0</v>
      </c>
      <c r="AA499" s="1009">
        <v>0</v>
      </c>
      <c r="AB499" s="1009">
        <v>0</v>
      </c>
      <c r="AC499" s="1009">
        <v>0</v>
      </c>
      <c r="AD499" s="1009">
        <v>0</v>
      </c>
      <c r="AE499" s="1009">
        <v>0</v>
      </c>
      <c r="AF499" s="1009">
        <v>0</v>
      </c>
      <c r="AG499" s="1009">
        <v>0</v>
      </c>
      <c r="AH499" s="1009">
        <v>0</v>
      </c>
    </row>
    <row r="500" spans="1:34" ht="30" customHeight="1">
      <c r="A500" s="2021"/>
      <c r="B500" s="995" t="s">
        <v>802</v>
      </c>
      <c r="C500" s="1009">
        <f t="shared" si="23"/>
        <v>0</v>
      </c>
      <c r="D500" s="1009">
        <v>0</v>
      </c>
      <c r="E500" s="1009">
        <v>0</v>
      </c>
      <c r="F500" s="1009">
        <v>0</v>
      </c>
      <c r="G500" s="1009">
        <v>0</v>
      </c>
      <c r="H500" s="1009">
        <v>0</v>
      </c>
      <c r="I500" s="1009">
        <v>0</v>
      </c>
      <c r="J500" s="1009">
        <v>0</v>
      </c>
      <c r="K500" s="1009">
        <v>0</v>
      </c>
      <c r="L500" s="1009">
        <v>0</v>
      </c>
      <c r="M500" s="1009">
        <v>0</v>
      </c>
      <c r="N500" s="1009">
        <v>0</v>
      </c>
      <c r="O500" s="1009">
        <v>0</v>
      </c>
      <c r="P500" s="1009">
        <v>0</v>
      </c>
      <c r="Q500" s="1009">
        <v>0</v>
      </c>
      <c r="R500" s="1009">
        <v>0</v>
      </c>
      <c r="S500" s="1009">
        <v>0</v>
      </c>
      <c r="T500" s="1009">
        <v>0</v>
      </c>
      <c r="U500" s="1009">
        <v>0</v>
      </c>
      <c r="V500" s="1009">
        <v>0</v>
      </c>
      <c r="W500" s="1009">
        <v>0</v>
      </c>
      <c r="X500" s="1009">
        <v>0</v>
      </c>
      <c r="Y500" s="1009">
        <v>0</v>
      </c>
      <c r="Z500" s="1009">
        <v>0</v>
      </c>
      <c r="AA500" s="1009">
        <v>0</v>
      </c>
      <c r="AB500" s="1009">
        <v>0</v>
      </c>
      <c r="AC500" s="1009">
        <v>0</v>
      </c>
      <c r="AD500" s="1009">
        <v>0</v>
      </c>
      <c r="AE500" s="1009">
        <v>0</v>
      </c>
      <c r="AF500" s="1009">
        <v>0</v>
      </c>
      <c r="AG500" s="1009">
        <v>0</v>
      </c>
      <c r="AH500" s="1009">
        <v>0</v>
      </c>
    </row>
    <row r="501" spans="1:34" ht="30" customHeight="1">
      <c r="A501" s="2021"/>
      <c r="B501" s="995" t="s">
        <v>803</v>
      </c>
      <c r="C501" s="1009">
        <f t="shared" si="23"/>
        <v>0</v>
      </c>
      <c r="D501" s="1009">
        <v>0</v>
      </c>
      <c r="E501" s="1009">
        <v>0</v>
      </c>
      <c r="F501" s="1009">
        <v>0</v>
      </c>
      <c r="G501" s="1009">
        <v>0</v>
      </c>
      <c r="H501" s="1009">
        <v>0</v>
      </c>
      <c r="I501" s="1009">
        <v>0</v>
      </c>
      <c r="J501" s="1009">
        <v>0</v>
      </c>
      <c r="K501" s="1009">
        <v>0</v>
      </c>
      <c r="L501" s="1009">
        <v>0</v>
      </c>
      <c r="M501" s="1009">
        <v>0</v>
      </c>
      <c r="N501" s="1009">
        <v>0</v>
      </c>
      <c r="O501" s="1009">
        <v>0</v>
      </c>
      <c r="P501" s="1009">
        <v>0</v>
      </c>
      <c r="Q501" s="1009">
        <v>0</v>
      </c>
      <c r="R501" s="1009">
        <v>0</v>
      </c>
      <c r="S501" s="1009">
        <v>0</v>
      </c>
      <c r="T501" s="1009">
        <v>0</v>
      </c>
      <c r="U501" s="1009">
        <v>0</v>
      </c>
      <c r="V501" s="1009">
        <v>0</v>
      </c>
      <c r="W501" s="1009">
        <v>0</v>
      </c>
      <c r="X501" s="1009">
        <v>0</v>
      </c>
      <c r="Y501" s="1009">
        <v>0</v>
      </c>
      <c r="Z501" s="1009">
        <v>0</v>
      </c>
      <c r="AA501" s="1009">
        <v>0</v>
      </c>
      <c r="AB501" s="1009">
        <v>0</v>
      </c>
      <c r="AC501" s="1009">
        <v>0</v>
      </c>
      <c r="AD501" s="1009">
        <v>0</v>
      </c>
      <c r="AE501" s="1009">
        <v>0</v>
      </c>
      <c r="AF501" s="1009">
        <v>0</v>
      </c>
      <c r="AG501" s="1009">
        <v>0</v>
      </c>
      <c r="AH501" s="1009">
        <v>0</v>
      </c>
    </row>
    <row r="502" spans="1:34" ht="30" customHeight="1">
      <c r="A502" s="2021"/>
      <c r="B502" s="1011" t="s">
        <v>804</v>
      </c>
      <c r="C502" s="1009">
        <f t="shared" si="23"/>
        <v>0</v>
      </c>
      <c r="D502" s="1009">
        <v>0</v>
      </c>
      <c r="E502" s="1009">
        <v>0</v>
      </c>
      <c r="F502" s="1009">
        <v>0</v>
      </c>
      <c r="G502" s="1009">
        <v>0</v>
      </c>
      <c r="H502" s="1009">
        <v>0</v>
      </c>
      <c r="I502" s="1009">
        <v>0</v>
      </c>
      <c r="J502" s="1009">
        <v>0</v>
      </c>
      <c r="K502" s="1009">
        <v>0</v>
      </c>
      <c r="L502" s="1009">
        <v>0</v>
      </c>
      <c r="M502" s="1009">
        <v>0</v>
      </c>
      <c r="N502" s="1009">
        <v>0</v>
      </c>
      <c r="O502" s="1009">
        <v>0</v>
      </c>
      <c r="P502" s="1009">
        <v>0</v>
      </c>
      <c r="Q502" s="1009">
        <v>0</v>
      </c>
      <c r="R502" s="1009">
        <v>0</v>
      </c>
      <c r="S502" s="1009">
        <v>0</v>
      </c>
      <c r="T502" s="1009">
        <v>0</v>
      </c>
      <c r="U502" s="1009">
        <v>0</v>
      </c>
      <c r="V502" s="1009">
        <v>0</v>
      </c>
      <c r="W502" s="1009">
        <v>0</v>
      </c>
      <c r="X502" s="1009">
        <v>0</v>
      </c>
      <c r="Y502" s="1009">
        <v>0</v>
      </c>
      <c r="Z502" s="1009">
        <v>0</v>
      </c>
      <c r="AA502" s="1009">
        <v>0</v>
      </c>
      <c r="AB502" s="1009">
        <v>0</v>
      </c>
      <c r="AC502" s="1009">
        <v>0</v>
      </c>
      <c r="AD502" s="1009">
        <v>0</v>
      </c>
      <c r="AE502" s="1009">
        <v>0</v>
      </c>
      <c r="AF502" s="1009">
        <v>0</v>
      </c>
      <c r="AG502" s="1009">
        <v>0</v>
      </c>
      <c r="AH502" s="1009">
        <v>0</v>
      </c>
    </row>
    <row r="503" spans="1:34" ht="30" customHeight="1">
      <c r="A503" s="2021"/>
      <c r="B503" s="1011" t="s">
        <v>805</v>
      </c>
      <c r="C503" s="1009">
        <f t="shared" si="23"/>
        <v>0</v>
      </c>
      <c r="D503" s="1009">
        <v>0</v>
      </c>
      <c r="E503" s="1009">
        <v>0</v>
      </c>
      <c r="F503" s="1009">
        <v>0</v>
      </c>
      <c r="G503" s="1009">
        <v>0</v>
      </c>
      <c r="H503" s="1009">
        <v>0</v>
      </c>
      <c r="I503" s="1009">
        <v>0</v>
      </c>
      <c r="J503" s="1009">
        <v>0</v>
      </c>
      <c r="K503" s="1009">
        <v>0</v>
      </c>
      <c r="L503" s="1009">
        <v>0</v>
      </c>
      <c r="M503" s="1009">
        <v>0</v>
      </c>
      <c r="N503" s="1009">
        <v>0</v>
      </c>
      <c r="O503" s="1009">
        <v>0</v>
      </c>
      <c r="P503" s="1009">
        <v>0</v>
      </c>
      <c r="Q503" s="1009">
        <v>0</v>
      </c>
      <c r="R503" s="1009">
        <v>0</v>
      </c>
      <c r="S503" s="1009">
        <v>0</v>
      </c>
      <c r="T503" s="1009">
        <v>0</v>
      </c>
      <c r="U503" s="1009">
        <v>0</v>
      </c>
      <c r="V503" s="1009">
        <v>0</v>
      </c>
      <c r="W503" s="1009">
        <v>0</v>
      </c>
      <c r="X503" s="1009">
        <v>0</v>
      </c>
      <c r="Y503" s="1009">
        <v>0</v>
      </c>
      <c r="Z503" s="1009">
        <v>0</v>
      </c>
      <c r="AA503" s="1009">
        <v>0</v>
      </c>
      <c r="AB503" s="1009">
        <v>0</v>
      </c>
      <c r="AC503" s="1009">
        <v>0</v>
      </c>
      <c r="AD503" s="1009">
        <v>0</v>
      </c>
      <c r="AE503" s="1009">
        <v>0</v>
      </c>
      <c r="AF503" s="1009">
        <v>0</v>
      </c>
      <c r="AG503" s="1009">
        <v>0</v>
      </c>
      <c r="AH503" s="1009">
        <v>0</v>
      </c>
    </row>
    <row r="504" spans="1:34" s="1708" customFormat="1" ht="30" customHeight="1">
      <c r="A504" s="2021"/>
      <c r="B504" s="1011" t="s">
        <v>1536</v>
      </c>
      <c r="C504" s="1009">
        <f>SUM(D504:AH504)</f>
        <v>0</v>
      </c>
      <c r="D504" s="1009">
        <v>0</v>
      </c>
      <c r="E504" s="1009">
        <v>0</v>
      </c>
      <c r="F504" s="1009">
        <v>0</v>
      </c>
      <c r="G504" s="1009">
        <v>0</v>
      </c>
      <c r="H504" s="1009">
        <v>0</v>
      </c>
      <c r="I504" s="1009">
        <v>0</v>
      </c>
      <c r="J504" s="1009">
        <v>0</v>
      </c>
      <c r="K504" s="1009">
        <v>0</v>
      </c>
      <c r="L504" s="1009">
        <v>0</v>
      </c>
      <c r="M504" s="1009">
        <v>0</v>
      </c>
      <c r="N504" s="1009">
        <v>0</v>
      </c>
      <c r="O504" s="1009">
        <v>0</v>
      </c>
      <c r="P504" s="1009">
        <v>0</v>
      </c>
      <c r="Q504" s="1009">
        <v>0</v>
      </c>
      <c r="R504" s="1009">
        <v>0</v>
      </c>
      <c r="S504" s="1009">
        <v>0</v>
      </c>
      <c r="T504" s="1009">
        <v>0</v>
      </c>
      <c r="U504" s="1009">
        <v>0</v>
      </c>
      <c r="V504" s="1009">
        <v>0</v>
      </c>
      <c r="W504" s="1009">
        <v>0</v>
      </c>
      <c r="X504" s="1009">
        <v>0</v>
      </c>
      <c r="Y504" s="1009">
        <v>0</v>
      </c>
      <c r="Z504" s="1009">
        <v>0</v>
      </c>
      <c r="AA504" s="1009">
        <v>0</v>
      </c>
      <c r="AB504" s="1009">
        <v>0</v>
      </c>
      <c r="AC504" s="1009">
        <v>0</v>
      </c>
      <c r="AD504" s="1009">
        <v>0</v>
      </c>
      <c r="AE504" s="1009">
        <v>0</v>
      </c>
      <c r="AF504" s="1009">
        <v>0</v>
      </c>
      <c r="AG504" s="1009">
        <v>0</v>
      </c>
      <c r="AH504" s="1009">
        <v>0</v>
      </c>
    </row>
    <row r="505" spans="1:34" ht="30" customHeight="1">
      <c r="A505" s="2021"/>
      <c r="B505" s="995" t="s">
        <v>807</v>
      </c>
      <c r="C505" s="1009">
        <f t="shared" si="23"/>
        <v>0</v>
      </c>
      <c r="D505" s="1009">
        <v>0</v>
      </c>
      <c r="E505" s="1009">
        <v>0</v>
      </c>
      <c r="F505" s="1009">
        <v>0</v>
      </c>
      <c r="G505" s="1009">
        <v>0</v>
      </c>
      <c r="H505" s="1009">
        <v>0</v>
      </c>
      <c r="I505" s="1009">
        <v>0</v>
      </c>
      <c r="J505" s="1009">
        <v>0</v>
      </c>
      <c r="K505" s="1009">
        <v>0</v>
      </c>
      <c r="L505" s="1009">
        <v>0</v>
      </c>
      <c r="M505" s="1009">
        <v>0</v>
      </c>
      <c r="N505" s="1009">
        <v>0</v>
      </c>
      <c r="O505" s="1009">
        <v>0</v>
      </c>
      <c r="P505" s="1009">
        <v>0</v>
      </c>
      <c r="Q505" s="1009">
        <v>0</v>
      </c>
      <c r="R505" s="1009">
        <v>0</v>
      </c>
      <c r="S505" s="1009">
        <v>0</v>
      </c>
      <c r="T505" s="1009">
        <v>0</v>
      </c>
      <c r="U505" s="1009">
        <v>0</v>
      </c>
      <c r="V505" s="1009">
        <v>0</v>
      </c>
      <c r="W505" s="1009">
        <v>0</v>
      </c>
      <c r="X505" s="1009">
        <v>0</v>
      </c>
      <c r="Y505" s="1009">
        <v>0</v>
      </c>
      <c r="Z505" s="1009">
        <v>0</v>
      </c>
      <c r="AA505" s="1009">
        <v>0</v>
      </c>
      <c r="AB505" s="1009">
        <v>0</v>
      </c>
      <c r="AC505" s="1009">
        <v>0</v>
      </c>
      <c r="AD505" s="1009">
        <v>0</v>
      </c>
      <c r="AE505" s="1009">
        <v>0</v>
      </c>
      <c r="AF505" s="1009">
        <v>0</v>
      </c>
      <c r="AG505" s="1009">
        <v>0</v>
      </c>
      <c r="AH505" s="1009">
        <v>0</v>
      </c>
    </row>
    <row r="506" spans="1:34" ht="30" customHeight="1">
      <c r="A506" s="2021"/>
      <c r="B506" s="991" t="s">
        <v>808</v>
      </c>
      <c r="C506" s="1009">
        <f t="shared" si="23"/>
        <v>0</v>
      </c>
      <c r="D506" s="1009">
        <v>0</v>
      </c>
      <c r="E506" s="1009">
        <v>0</v>
      </c>
      <c r="F506" s="1009">
        <v>0</v>
      </c>
      <c r="G506" s="1009">
        <v>0</v>
      </c>
      <c r="H506" s="1009">
        <v>0</v>
      </c>
      <c r="I506" s="1009">
        <v>0</v>
      </c>
      <c r="J506" s="1009">
        <v>0</v>
      </c>
      <c r="K506" s="1009">
        <v>0</v>
      </c>
      <c r="L506" s="1009">
        <v>0</v>
      </c>
      <c r="M506" s="1009">
        <v>0</v>
      </c>
      <c r="N506" s="1009">
        <v>0</v>
      </c>
      <c r="O506" s="1009">
        <v>0</v>
      </c>
      <c r="P506" s="1009">
        <v>0</v>
      </c>
      <c r="Q506" s="1009">
        <v>0</v>
      </c>
      <c r="R506" s="1009">
        <v>0</v>
      </c>
      <c r="S506" s="1009">
        <v>0</v>
      </c>
      <c r="T506" s="1009">
        <v>0</v>
      </c>
      <c r="U506" s="1009">
        <v>0</v>
      </c>
      <c r="V506" s="1009">
        <v>0</v>
      </c>
      <c r="W506" s="1009">
        <v>0</v>
      </c>
      <c r="X506" s="1009">
        <v>0</v>
      </c>
      <c r="Y506" s="1009">
        <v>0</v>
      </c>
      <c r="Z506" s="1009">
        <v>0</v>
      </c>
      <c r="AA506" s="1009">
        <v>0</v>
      </c>
      <c r="AB506" s="1009">
        <v>0</v>
      </c>
      <c r="AC506" s="1009">
        <v>0</v>
      </c>
      <c r="AD506" s="1009">
        <v>0</v>
      </c>
      <c r="AE506" s="1009">
        <v>0</v>
      </c>
      <c r="AF506" s="1009">
        <v>0</v>
      </c>
      <c r="AG506" s="1009">
        <v>0</v>
      </c>
      <c r="AH506" s="1009">
        <v>0</v>
      </c>
    </row>
    <row r="507" spans="1:34" s="1708" customFormat="1" ht="30" customHeight="1">
      <c r="A507" s="2021"/>
      <c r="B507" s="1011" t="s">
        <v>1539</v>
      </c>
      <c r="C507" s="1009">
        <f>SUM(D507:AH507)</f>
        <v>0</v>
      </c>
      <c r="D507" s="1009">
        <v>0</v>
      </c>
      <c r="E507" s="1009">
        <v>0</v>
      </c>
      <c r="F507" s="1009">
        <v>0</v>
      </c>
      <c r="G507" s="1009">
        <v>0</v>
      </c>
      <c r="H507" s="1009">
        <v>0</v>
      </c>
      <c r="I507" s="1009">
        <v>0</v>
      </c>
      <c r="J507" s="1009">
        <v>0</v>
      </c>
      <c r="K507" s="1009">
        <v>0</v>
      </c>
      <c r="L507" s="1009">
        <v>0</v>
      </c>
      <c r="M507" s="1009">
        <v>0</v>
      </c>
      <c r="N507" s="1009">
        <v>0</v>
      </c>
      <c r="O507" s="1009">
        <v>0</v>
      </c>
      <c r="P507" s="1009">
        <v>0</v>
      </c>
      <c r="Q507" s="1009">
        <v>0</v>
      </c>
      <c r="R507" s="1009">
        <v>0</v>
      </c>
      <c r="S507" s="1009">
        <v>0</v>
      </c>
      <c r="T507" s="1009">
        <v>0</v>
      </c>
      <c r="U507" s="1009">
        <v>0</v>
      </c>
      <c r="V507" s="1009">
        <v>0</v>
      </c>
      <c r="W507" s="1009">
        <v>0</v>
      </c>
      <c r="X507" s="1009">
        <v>0</v>
      </c>
      <c r="Y507" s="1009">
        <v>0</v>
      </c>
      <c r="Z507" s="1009">
        <v>0</v>
      </c>
      <c r="AA507" s="1009">
        <v>0</v>
      </c>
      <c r="AB507" s="1009">
        <v>0</v>
      </c>
      <c r="AC507" s="1009">
        <v>0</v>
      </c>
      <c r="AD507" s="1009">
        <v>0</v>
      </c>
      <c r="AE507" s="1009">
        <v>0</v>
      </c>
      <c r="AF507" s="1009">
        <v>0</v>
      </c>
      <c r="AG507" s="1009">
        <v>0</v>
      </c>
      <c r="AH507" s="1009">
        <v>0</v>
      </c>
    </row>
    <row r="508" spans="1:34" ht="30" customHeight="1">
      <c r="A508" s="2021"/>
      <c r="B508" s="1011" t="s">
        <v>822</v>
      </c>
      <c r="C508" s="1009">
        <f t="shared" si="23"/>
        <v>0</v>
      </c>
      <c r="D508" s="1009">
        <v>0</v>
      </c>
      <c r="E508" s="1009">
        <v>0</v>
      </c>
      <c r="F508" s="1009">
        <v>0</v>
      </c>
      <c r="G508" s="1009">
        <v>0</v>
      </c>
      <c r="H508" s="1009">
        <v>0</v>
      </c>
      <c r="I508" s="1009">
        <v>0</v>
      </c>
      <c r="J508" s="1009">
        <v>0</v>
      </c>
      <c r="K508" s="1009">
        <v>0</v>
      </c>
      <c r="L508" s="1009">
        <v>0</v>
      </c>
      <c r="M508" s="1009">
        <v>0</v>
      </c>
      <c r="N508" s="1009">
        <v>0</v>
      </c>
      <c r="O508" s="1009">
        <v>0</v>
      </c>
      <c r="P508" s="1009">
        <v>0</v>
      </c>
      <c r="Q508" s="1009">
        <v>0</v>
      </c>
      <c r="R508" s="1009">
        <v>0</v>
      </c>
      <c r="S508" s="1009">
        <v>0</v>
      </c>
      <c r="T508" s="1009">
        <v>0</v>
      </c>
      <c r="U508" s="1009">
        <v>0</v>
      </c>
      <c r="V508" s="1009">
        <v>0</v>
      </c>
      <c r="W508" s="1009">
        <v>0</v>
      </c>
      <c r="X508" s="1009">
        <v>0</v>
      </c>
      <c r="Y508" s="1009">
        <v>0</v>
      </c>
      <c r="Z508" s="1009">
        <v>0</v>
      </c>
      <c r="AA508" s="1009">
        <v>0</v>
      </c>
      <c r="AB508" s="1009">
        <v>0</v>
      </c>
      <c r="AC508" s="1009">
        <v>0</v>
      </c>
      <c r="AD508" s="1009">
        <v>0</v>
      </c>
      <c r="AE508" s="1009">
        <v>0</v>
      </c>
      <c r="AF508" s="1009">
        <v>0</v>
      </c>
      <c r="AG508" s="1009">
        <v>0</v>
      </c>
      <c r="AH508" s="1009">
        <v>0</v>
      </c>
    </row>
    <row r="509" spans="1:34" ht="19.5" customHeight="1">
      <c r="A509" s="2021"/>
      <c r="B509" s="1249" t="s">
        <v>952</v>
      </c>
      <c r="C509" s="1009">
        <f t="shared" si="23"/>
        <v>0</v>
      </c>
      <c r="D509" s="1009">
        <v>0</v>
      </c>
      <c r="E509" s="1009">
        <v>0</v>
      </c>
      <c r="F509" s="1009">
        <v>0</v>
      </c>
      <c r="G509" s="1009">
        <v>0</v>
      </c>
      <c r="H509" s="1009">
        <v>0</v>
      </c>
      <c r="I509" s="1009">
        <v>0</v>
      </c>
      <c r="J509" s="1009">
        <v>0</v>
      </c>
      <c r="K509" s="1009">
        <v>0</v>
      </c>
      <c r="L509" s="1009">
        <v>0</v>
      </c>
      <c r="M509" s="1009">
        <v>0</v>
      </c>
      <c r="N509" s="1009">
        <v>0</v>
      </c>
      <c r="O509" s="1009">
        <v>0</v>
      </c>
      <c r="P509" s="1009">
        <v>0</v>
      </c>
      <c r="Q509" s="1009">
        <v>0</v>
      </c>
      <c r="R509" s="1009">
        <v>0</v>
      </c>
      <c r="S509" s="1009">
        <v>0</v>
      </c>
      <c r="T509" s="1009">
        <v>0</v>
      </c>
      <c r="U509" s="1009">
        <v>0</v>
      </c>
      <c r="V509" s="1009">
        <v>0</v>
      </c>
      <c r="W509" s="1009">
        <v>0</v>
      </c>
      <c r="X509" s="1009">
        <v>0</v>
      </c>
      <c r="Y509" s="1009">
        <v>0</v>
      </c>
      <c r="Z509" s="1009">
        <v>0</v>
      </c>
      <c r="AA509" s="1009">
        <v>0</v>
      </c>
      <c r="AB509" s="1009">
        <v>0</v>
      </c>
      <c r="AC509" s="1009">
        <v>0</v>
      </c>
      <c r="AD509" s="1009">
        <v>0</v>
      </c>
      <c r="AE509" s="1009">
        <v>0</v>
      </c>
      <c r="AF509" s="1009">
        <v>0</v>
      </c>
      <c r="AG509" s="1009">
        <v>0</v>
      </c>
      <c r="AH509" s="1009">
        <v>0</v>
      </c>
    </row>
    <row r="510" spans="1:34" ht="19.5" customHeight="1">
      <c r="A510" s="2391" t="s">
        <v>840</v>
      </c>
      <c r="B510" s="1007" t="s">
        <v>41</v>
      </c>
      <c r="C510" s="1370">
        <f>SUM(C511:C532)</f>
        <v>254.35</v>
      </c>
      <c r="D510" s="1007">
        <f>SUM('대덕 배수관'!D511:'대덕 배수관'!D532)</f>
        <v>0</v>
      </c>
      <c r="E510" s="1007">
        <f>SUM('대덕 배수관'!E511:'대덕 배수관'!E532)</f>
        <v>0</v>
      </c>
      <c r="F510" s="1007">
        <f>SUM('대덕 배수관'!F511:'대덕 배수관'!F532)</f>
        <v>0</v>
      </c>
      <c r="G510" s="1007">
        <f>SUM('대덕 배수관'!G511:'대덕 배수관'!G532)</f>
        <v>0</v>
      </c>
      <c r="H510" s="1007">
        <f>SUM('대덕 배수관'!H511:'대덕 배수관'!H532)</f>
        <v>254.35</v>
      </c>
      <c r="I510" s="1007">
        <f>SUM('대덕 배수관'!I511:'대덕 배수관'!I532)</f>
        <v>0</v>
      </c>
      <c r="J510" s="1007">
        <f>SUM('대덕 배수관'!J511:'대덕 배수관'!J532)</f>
        <v>0</v>
      </c>
      <c r="K510" s="1007">
        <f>SUM('대덕 배수관'!K511:'대덕 배수관'!K532)</f>
        <v>0</v>
      </c>
      <c r="L510" s="1007">
        <f>SUM('대덕 배수관'!L511:'대덕 배수관'!L532)</f>
        <v>0</v>
      </c>
      <c r="M510" s="1007">
        <f>SUM('대덕 배수관'!M511:'대덕 배수관'!M532)</f>
        <v>0</v>
      </c>
      <c r="N510" s="1007">
        <f>SUM('대덕 배수관'!N511:'대덕 배수관'!N532)</f>
        <v>0</v>
      </c>
      <c r="O510" s="1007">
        <f>SUM('대덕 배수관'!O511:'대덕 배수관'!O532)</f>
        <v>0</v>
      </c>
      <c r="P510" s="1007">
        <f>SUM('대덕 배수관'!P511:'대덕 배수관'!P532)</f>
        <v>0</v>
      </c>
      <c r="Q510" s="1007">
        <f>SUM('대덕 배수관'!Q511:'대덕 배수관'!Q532)</f>
        <v>0</v>
      </c>
      <c r="R510" s="1007">
        <f>SUM('대덕 배수관'!R511:'대덕 배수관'!R532)</f>
        <v>0</v>
      </c>
      <c r="S510" s="1007">
        <f>SUM('대덕 배수관'!S511:'대덕 배수관'!S532)</f>
        <v>0</v>
      </c>
      <c r="T510" s="1007">
        <f>SUM('대덕 배수관'!T511:'대덕 배수관'!T532)</f>
        <v>0</v>
      </c>
      <c r="U510" s="1007">
        <f>SUM('대덕 배수관'!U511:'대덕 배수관'!U532)</f>
        <v>0</v>
      </c>
      <c r="V510" s="1007">
        <f>SUM('대덕 배수관'!V511:'대덕 배수관'!V532)</f>
        <v>0</v>
      </c>
      <c r="W510" s="1007">
        <f>SUM('대덕 배수관'!W511:'대덕 배수관'!W532)</f>
        <v>0</v>
      </c>
      <c r="X510" s="1007">
        <f>SUM('대덕 배수관'!X511:'대덕 배수관'!X532)</f>
        <v>0</v>
      </c>
      <c r="Y510" s="1007">
        <f>SUM('대덕 배수관'!Y511:'대덕 배수관'!Y532)</f>
        <v>0</v>
      </c>
      <c r="Z510" s="1007">
        <f>SUM('대덕 배수관'!Z511:'대덕 배수관'!Z532)</f>
        <v>0</v>
      </c>
      <c r="AA510" s="1007">
        <f>SUM('대덕 배수관'!AA511:'대덕 배수관'!AA532)</f>
        <v>0</v>
      </c>
      <c r="AB510" s="1007">
        <f>SUM('대덕 배수관'!AB511:'대덕 배수관'!AB532)</f>
        <v>0</v>
      </c>
      <c r="AC510" s="1007">
        <f>SUM('대덕 배수관'!AC511:'대덕 배수관'!AC532)</f>
        <v>0</v>
      </c>
      <c r="AD510" s="1007">
        <f>SUM('대덕 배수관'!AD511:'대덕 배수관'!AD532)</f>
        <v>0</v>
      </c>
      <c r="AE510" s="1007">
        <f>SUM('대덕 배수관'!AE511:'대덕 배수관'!AE532)</f>
        <v>0</v>
      </c>
      <c r="AF510" s="1007">
        <f>SUM('대덕 배수관'!AF511:'대덕 배수관'!AF532)</f>
        <v>0</v>
      </c>
      <c r="AG510" s="1007">
        <f>SUM('대덕 배수관'!AG511:'대덕 배수관'!AG532)</f>
        <v>0</v>
      </c>
      <c r="AH510" s="1007">
        <f>SUM('대덕 배수관'!AH511:'대덕 배수관'!AH532)</f>
        <v>0</v>
      </c>
    </row>
    <row r="511" spans="1:34" ht="19.5" customHeight="1">
      <c r="A511" s="2391" t="s">
        <v>840</v>
      </c>
      <c r="B511" s="989" t="s">
        <v>951</v>
      </c>
      <c r="C511" s="1009">
        <f t="shared" si="23"/>
        <v>0</v>
      </c>
      <c r="D511" s="1009">
        <v>0</v>
      </c>
      <c r="E511" s="1009">
        <v>0</v>
      </c>
      <c r="F511" s="1009">
        <v>0</v>
      </c>
      <c r="G511" s="1009">
        <v>0</v>
      </c>
      <c r="H511" s="1009">
        <v>0</v>
      </c>
      <c r="I511" s="1009">
        <v>0</v>
      </c>
      <c r="J511" s="1009">
        <v>0</v>
      </c>
      <c r="K511" s="1009">
        <v>0</v>
      </c>
      <c r="L511" s="1009">
        <v>0</v>
      </c>
      <c r="M511" s="1009">
        <v>0</v>
      </c>
      <c r="N511" s="1009">
        <v>0</v>
      </c>
      <c r="O511" s="1009">
        <v>0</v>
      </c>
      <c r="P511" s="1009">
        <v>0</v>
      </c>
      <c r="Q511" s="1009">
        <v>0</v>
      </c>
      <c r="R511" s="1009">
        <v>0</v>
      </c>
      <c r="S511" s="1009">
        <v>0</v>
      </c>
      <c r="T511" s="1009">
        <v>0</v>
      </c>
      <c r="U511" s="1009">
        <v>0</v>
      </c>
      <c r="V511" s="1009">
        <v>0</v>
      </c>
      <c r="W511" s="1009">
        <v>0</v>
      </c>
      <c r="X511" s="1009">
        <v>0</v>
      </c>
      <c r="Y511" s="1009">
        <v>0</v>
      </c>
      <c r="Z511" s="1009">
        <v>0</v>
      </c>
      <c r="AA511" s="1009">
        <v>0</v>
      </c>
      <c r="AB511" s="1009">
        <v>0</v>
      </c>
      <c r="AC511" s="1009">
        <v>0</v>
      </c>
      <c r="AD511" s="1009">
        <v>0</v>
      </c>
      <c r="AE511" s="1009">
        <v>0</v>
      </c>
      <c r="AF511" s="1009">
        <v>0</v>
      </c>
      <c r="AG511" s="1009">
        <v>0</v>
      </c>
      <c r="AH511" s="1009">
        <v>0</v>
      </c>
    </row>
    <row r="512" spans="1:34" ht="30" customHeight="1">
      <c r="A512" s="2021"/>
      <c r="B512" s="989" t="s">
        <v>796</v>
      </c>
      <c r="C512" s="1009">
        <f t="shared" si="23"/>
        <v>0</v>
      </c>
      <c r="D512" s="1009">
        <v>0</v>
      </c>
      <c r="E512" s="1009">
        <v>0</v>
      </c>
      <c r="F512" s="1009">
        <v>0</v>
      </c>
      <c r="G512" s="1009">
        <v>0</v>
      </c>
      <c r="H512" s="1009">
        <v>0</v>
      </c>
      <c r="I512" s="1009">
        <v>0</v>
      </c>
      <c r="J512" s="1009">
        <v>0</v>
      </c>
      <c r="K512" s="1009">
        <v>0</v>
      </c>
      <c r="L512" s="1009">
        <v>0</v>
      </c>
      <c r="M512" s="1009">
        <v>0</v>
      </c>
      <c r="N512" s="1009">
        <v>0</v>
      </c>
      <c r="O512" s="1009">
        <v>0</v>
      </c>
      <c r="P512" s="1009">
        <v>0</v>
      </c>
      <c r="Q512" s="1009">
        <v>0</v>
      </c>
      <c r="R512" s="1009">
        <v>0</v>
      </c>
      <c r="S512" s="1009">
        <v>0</v>
      </c>
      <c r="T512" s="1009">
        <v>0</v>
      </c>
      <c r="U512" s="1009">
        <v>0</v>
      </c>
      <c r="V512" s="1009">
        <v>0</v>
      </c>
      <c r="W512" s="1009">
        <v>0</v>
      </c>
      <c r="X512" s="1009">
        <v>0</v>
      </c>
      <c r="Y512" s="1009">
        <v>0</v>
      </c>
      <c r="Z512" s="1009">
        <v>0</v>
      </c>
      <c r="AA512" s="1009">
        <v>0</v>
      </c>
      <c r="AB512" s="1009">
        <v>0</v>
      </c>
      <c r="AC512" s="1009">
        <v>0</v>
      </c>
      <c r="AD512" s="1009">
        <v>0</v>
      </c>
      <c r="AE512" s="1009">
        <v>0</v>
      </c>
      <c r="AF512" s="1009">
        <v>0</v>
      </c>
      <c r="AG512" s="1009">
        <v>0</v>
      </c>
      <c r="AH512" s="1009">
        <v>0</v>
      </c>
    </row>
    <row r="513" spans="1:34" ht="30" customHeight="1">
      <c r="A513" s="2021"/>
      <c r="B513" s="989" t="s">
        <v>797</v>
      </c>
      <c r="C513" s="1009">
        <f t="shared" si="23"/>
        <v>0</v>
      </c>
      <c r="D513" s="1009">
        <v>0</v>
      </c>
      <c r="E513" s="1009">
        <v>0</v>
      </c>
      <c r="F513" s="1009">
        <v>0</v>
      </c>
      <c r="G513" s="1009">
        <v>0</v>
      </c>
      <c r="H513" s="1009">
        <v>0</v>
      </c>
      <c r="I513" s="1009">
        <v>0</v>
      </c>
      <c r="J513" s="1009">
        <v>0</v>
      </c>
      <c r="K513" s="1009">
        <v>0</v>
      </c>
      <c r="L513" s="1009">
        <v>0</v>
      </c>
      <c r="M513" s="1009">
        <v>0</v>
      </c>
      <c r="N513" s="1009">
        <v>0</v>
      </c>
      <c r="O513" s="1009">
        <v>0</v>
      </c>
      <c r="P513" s="1009">
        <v>0</v>
      </c>
      <c r="Q513" s="1009">
        <v>0</v>
      </c>
      <c r="R513" s="1009">
        <v>0</v>
      </c>
      <c r="S513" s="1009">
        <v>0</v>
      </c>
      <c r="T513" s="1009">
        <v>0</v>
      </c>
      <c r="U513" s="1009">
        <v>0</v>
      </c>
      <c r="V513" s="1009">
        <v>0</v>
      </c>
      <c r="W513" s="1009">
        <v>0</v>
      </c>
      <c r="X513" s="1009">
        <v>0</v>
      </c>
      <c r="Y513" s="1009">
        <v>0</v>
      </c>
      <c r="Z513" s="1009">
        <v>0</v>
      </c>
      <c r="AA513" s="1009">
        <v>0</v>
      </c>
      <c r="AB513" s="1009">
        <v>0</v>
      </c>
      <c r="AC513" s="1009">
        <v>0</v>
      </c>
      <c r="AD513" s="1009">
        <v>0</v>
      </c>
      <c r="AE513" s="1009">
        <v>0</v>
      </c>
      <c r="AF513" s="1009">
        <v>0</v>
      </c>
      <c r="AG513" s="1009">
        <v>0</v>
      </c>
      <c r="AH513" s="1009">
        <v>0</v>
      </c>
    </row>
    <row r="514" spans="1:34" ht="30" customHeight="1">
      <c r="A514" s="2021"/>
      <c r="B514" s="989" t="s">
        <v>798</v>
      </c>
      <c r="C514" s="1009">
        <f t="shared" si="23"/>
        <v>0</v>
      </c>
      <c r="D514" s="1009">
        <v>0</v>
      </c>
      <c r="E514" s="1009">
        <v>0</v>
      </c>
      <c r="F514" s="1009">
        <v>0</v>
      </c>
      <c r="G514" s="1009">
        <v>0</v>
      </c>
      <c r="H514" s="1009">
        <v>0</v>
      </c>
      <c r="I514" s="1009">
        <v>0</v>
      </c>
      <c r="J514" s="1009">
        <v>0</v>
      </c>
      <c r="K514" s="1009">
        <v>0</v>
      </c>
      <c r="L514" s="1009">
        <v>0</v>
      </c>
      <c r="M514" s="1009">
        <v>0</v>
      </c>
      <c r="N514" s="1009">
        <v>0</v>
      </c>
      <c r="O514" s="1009">
        <v>0</v>
      </c>
      <c r="P514" s="1009">
        <v>0</v>
      </c>
      <c r="Q514" s="1009">
        <v>0</v>
      </c>
      <c r="R514" s="1009">
        <v>0</v>
      </c>
      <c r="S514" s="1009">
        <v>0</v>
      </c>
      <c r="T514" s="1009">
        <v>0</v>
      </c>
      <c r="U514" s="1009">
        <v>0</v>
      </c>
      <c r="V514" s="1009">
        <v>0</v>
      </c>
      <c r="W514" s="1009">
        <v>0</v>
      </c>
      <c r="X514" s="1009">
        <v>0</v>
      </c>
      <c r="Y514" s="1009">
        <v>0</v>
      </c>
      <c r="Z514" s="1009">
        <v>0</v>
      </c>
      <c r="AA514" s="1009">
        <v>0</v>
      </c>
      <c r="AB514" s="1009">
        <v>0</v>
      </c>
      <c r="AC514" s="1009">
        <v>0</v>
      </c>
      <c r="AD514" s="1009">
        <v>0</v>
      </c>
      <c r="AE514" s="1009">
        <v>0</v>
      </c>
      <c r="AF514" s="1009">
        <v>0</v>
      </c>
      <c r="AG514" s="1009">
        <v>0</v>
      </c>
      <c r="AH514" s="1009">
        <v>0</v>
      </c>
    </row>
    <row r="515" spans="1:34" ht="30" customHeight="1">
      <c r="A515" s="2021"/>
      <c r="B515" s="989" t="s">
        <v>780</v>
      </c>
      <c r="C515" s="1009">
        <f t="shared" si="23"/>
        <v>0</v>
      </c>
      <c r="D515" s="1009">
        <v>0</v>
      </c>
      <c r="E515" s="1009">
        <v>0</v>
      </c>
      <c r="F515" s="1009">
        <v>0</v>
      </c>
      <c r="G515" s="1009">
        <v>0</v>
      </c>
      <c r="H515" s="1009">
        <v>0</v>
      </c>
      <c r="I515" s="1009">
        <v>0</v>
      </c>
      <c r="J515" s="1009">
        <v>0</v>
      </c>
      <c r="K515" s="1009">
        <v>0</v>
      </c>
      <c r="L515" s="1009">
        <v>0</v>
      </c>
      <c r="M515" s="1009">
        <v>0</v>
      </c>
      <c r="N515" s="1009">
        <v>0</v>
      </c>
      <c r="O515" s="1009">
        <v>0</v>
      </c>
      <c r="P515" s="1009">
        <v>0</v>
      </c>
      <c r="Q515" s="1009">
        <v>0</v>
      </c>
      <c r="R515" s="1009">
        <v>0</v>
      </c>
      <c r="S515" s="1009">
        <v>0</v>
      </c>
      <c r="T515" s="1009">
        <v>0</v>
      </c>
      <c r="U515" s="1009">
        <v>0</v>
      </c>
      <c r="V515" s="1009">
        <v>0</v>
      </c>
      <c r="W515" s="1009">
        <v>0</v>
      </c>
      <c r="X515" s="1009">
        <v>0</v>
      </c>
      <c r="Y515" s="1009">
        <v>0</v>
      </c>
      <c r="Z515" s="1009">
        <v>0</v>
      </c>
      <c r="AA515" s="1009">
        <v>0</v>
      </c>
      <c r="AB515" s="1009">
        <v>0</v>
      </c>
      <c r="AC515" s="1009">
        <v>0</v>
      </c>
      <c r="AD515" s="1009">
        <v>0</v>
      </c>
      <c r="AE515" s="1009">
        <v>0</v>
      </c>
      <c r="AF515" s="1009">
        <v>0</v>
      </c>
      <c r="AG515" s="1009">
        <v>0</v>
      </c>
      <c r="AH515" s="1009">
        <v>0</v>
      </c>
    </row>
    <row r="516" spans="1:34" ht="30" customHeight="1">
      <c r="A516" s="2021"/>
      <c r="B516" s="991" t="s">
        <v>781</v>
      </c>
      <c r="C516" s="1009">
        <f t="shared" si="23"/>
        <v>0</v>
      </c>
      <c r="D516" s="1009">
        <v>0</v>
      </c>
      <c r="E516" s="1009">
        <v>0</v>
      </c>
      <c r="F516" s="1009">
        <v>0</v>
      </c>
      <c r="G516" s="1009">
        <v>0</v>
      </c>
      <c r="H516" s="1009">
        <v>0</v>
      </c>
      <c r="I516" s="1009">
        <v>0</v>
      </c>
      <c r="J516" s="1009">
        <v>0</v>
      </c>
      <c r="K516" s="1009">
        <v>0</v>
      </c>
      <c r="L516" s="1009">
        <v>0</v>
      </c>
      <c r="M516" s="1009">
        <v>0</v>
      </c>
      <c r="N516" s="1009">
        <v>0</v>
      </c>
      <c r="O516" s="1009">
        <v>0</v>
      </c>
      <c r="P516" s="1009">
        <v>0</v>
      </c>
      <c r="Q516" s="1009">
        <v>0</v>
      </c>
      <c r="R516" s="1009">
        <v>0</v>
      </c>
      <c r="S516" s="1009">
        <v>0</v>
      </c>
      <c r="T516" s="1009">
        <v>0</v>
      </c>
      <c r="U516" s="1009">
        <v>0</v>
      </c>
      <c r="V516" s="1009">
        <v>0</v>
      </c>
      <c r="W516" s="1009">
        <v>0</v>
      </c>
      <c r="X516" s="1009">
        <v>0</v>
      </c>
      <c r="Y516" s="1009">
        <v>0</v>
      </c>
      <c r="Z516" s="1009">
        <v>0</v>
      </c>
      <c r="AA516" s="1009">
        <v>0</v>
      </c>
      <c r="AB516" s="1009">
        <v>0</v>
      </c>
      <c r="AC516" s="1009">
        <v>0</v>
      </c>
      <c r="AD516" s="1009">
        <v>0</v>
      </c>
      <c r="AE516" s="1009">
        <v>0</v>
      </c>
      <c r="AF516" s="1009">
        <v>0</v>
      </c>
      <c r="AG516" s="1009">
        <v>0</v>
      </c>
      <c r="AH516" s="1009">
        <v>0</v>
      </c>
    </row>
    <row r="517" spans="1:34" ht="30" customHeight="1">
      <c r="A517" s="2021"/>
      <c r="B517" s="991" t="s">
        <v>786</v>
      </c>
      <c r="C517" s="1009">
        <f t="shared" si="23"/>
        <v>0</v>
      </c>
      <c r="D517" s="1009">
        <v>0</v>
      </c>
      <c r="E517" s="1009">
        <v>0</v>
      </c>
      <c r="F517" s="1009">
        <v>0</v>
      </c>
      <c r="G517" s="1009">
        <v>0</v>
      </c>
      <c r="H517" s="1009">
        <v>0</v>
      </c>
      <c r="I517" s="1009">
        <v>0</v>
      </c>
      <c r="J517" s="1009">
        <v>0</v>
      </c>
      <c r="K517" s="1009">
        <v>0</v>
      </c>
      <c r="L517" s="1009">
        <v>0</v>
      </c>
      <c r="M517" s="1009">
        <v>0</v>
      </c>
      <c r="N517" s="1009">
        <v>0</v>
      </c>
      <c r="O517" s="1009">
        <v>0</v>
      </c>
      <c r="P517" s="1009">
        <v>0</v>
      </c>
      <c r="Q517" s="1009">
        <v>0</v>
      </c>
      <c r="R517" s="1009">
        <v>0</v>
      </c>
      <c r="S517" s="1009">
        <v>0</v>
      </c>
      <c r="T517" s="1009">
        <v>0</v>
      </c>
      <c r="U517" s="1009">
        <v>0</v>
      </c>
      <c r="V517" s="1009">
        <v>0</v>
      </c>
      <c r="W517" s="1009">
        <v>0</v>
      </c>
      <c r="X517" s="1009">
        <v>0</v>
      </c>
      <c r="Y517" s="1009">
        <v>0</v>
      </c>
      <c r="Z517" s="1009">
        <v>0</v>
      </c>
      <c r="AA517" s="1009">
        <v>0</v>
      </c>
      <c r="AB517" s="1009">
        <v>0</v>
      </c>
      <c r="AC517" s="1009">
        <v>0</v>
      </c>
      <c r="AD517" s="1009">
        <v>0</v>
      </c>
      <c r="AE517" s="1009">
        <v>0</v>
      </c>
      <c r="AF517" s="1009">
        <v>0</v>
      </c>
      <c r="AG517" s="1009">
        <v>0</v>
      </c>
      <c r="AH517" s="1009">
        <v>0</v>
      </c>
    </row>
    <row r="518" spans="1:34" ht="30" customHeight="1">
      <c r="A518" s="2021"/>
      <c r="B518" s="991" t="s">
        <v>799</v>
      </c>
      <c r="C518" s="1009">
        <f t="shared" si="23"/>
        <v>0</v>
      </c>
      <c r="D518" s="1009">
        <v>0</v>
      </c>
      <c r="E518" s="1009">
        <v>0</v>
      </c>
      <c r="F518" s="1009">
        <v>0</v>
      </c>
      <c r="G518" s="1009">
        <v>0</v>
      </c>
      <c r="H518" s="1009">
        <v>0</v>
      </c>
      <c r="I518" s="1009">
        <v>0</v>
      </c>
      <c r="J518" s="1009">
        <v>0</v>
      </c>
      <c r="K518" s="1009">
        <v>0</v>
      </c>
      <c r="L518" s="1009">
        <v>0</v>
      </c>
      <c r="M518" s="1009">
        <v>0</v>
      </c>
      <c r="N518" s="1009">
        <v>0</v>
      </c>
      <c r="O518" s="1009">
        <v>0</v>
      </c>
      <c r="P518" s="1009">
        <v>0</v>
      </c>
      <c r="Q518" s="1009">
        <v>0</v>
      </c>
      <c r="R518" s="1009">
        <v>0</v>
      </c>
      <c r="S518" s="1009">
        <v>0</v>
      </c>
      <c r="T518" s="1009">
        <v>0</v>
      </c>
      <c r="U518" s="1009">
        <v>0</v>
      </c>
      <c r="V518" s="1009">
        <v>0</v>
      </c>
      <c r="W518" s="1009">
        <v>0</v>
      </c>
      <c r="X518" s="1009">
        <v>0</v>
      </c>
      <c r="Y518" s="1009">
        <v>0</v>
      </c>
      <c r="Z518" s="1009">
        <v>0</v>
      </c>
      <c r="AA518" s="1009">
        <v>0</v>
      </c>
      <c r="AB518" s="1009">
        <v>0</v>
      </c>
      <c r="AC518" s="1009">
        <v>0</v>
      </c>
      <c r="AD518" s="1009">
        <v>0</v>
      </c>
      <c r="AE518" s="1009">
        <v>0</v>
      </c>
      <c r="AF518" s="1009">
        <v>0</v>
      </c>
      <c r="AG518" s="1009">
        <v>0</v>
      </c>
      <c r="AH518" s="1009">
        <v>0</v>
      </c>
    </row>
    <row r="519" spans="1:34" ht="30" customHeight="1">
      <c r="A519" s="2021"/>
      <c r="B519" s="991" t="s">
        <v>787</v>
      </c>
      <c r="C519" s="1009">
        <f t="shared" si="23"/>
        <v>0</v>
      </c>
      <c r="D519" s="1009">
        <v>0</v>
      </c>
      <c r="E519" s="1009">
        <v>0</v>
      </c>
      <c r="F519" s="1009">
        <v>0</v>
      </c>
      <c r="G519" s="1009">
        <v>0</v>
      </c>
      <c r="H519" s="1009">
        <v>0</v>
      </c>
      <c r="I519" s="1009">
        <v>0</v>
      </c>
      <c r="J519" s="1009">
        <v>0</v>
      </c>
      <c r="K519" s="1009">
        <v>0</v>
      </c>
      <c r="L519" s="1009">
        <v>0</v>
      </c>
      <c r="M519" s="1009">
        <v>0</v>
      </c>
      <c r="N519" s="1009">
        <v>0</v>
      </c>
      <c r="O519" s="1009">
        <v>0</v>
      </c>
      <c r="P519" s="1009">
        <v>0</v>
      </c>
      <c r="Q519" s="1009">
        <v>0</v>
      </c>
      <c r="R519" s="1009">
        <v>0</v>
      </c>
      <c r="S519" s="1009">
        <v>0</v>
      </c>
      <c r="T519" s="1009">
        <v>0</v>
      </c>
      <c r="U519" s="1009">
        <v>0</v>
      </c>
      <c r="V519" s="1009">
        <v>0</v>
      </c>
      <c r="W519" s="1009">
        <v>0</v>
      </c>
      <c r="X519" s="1009">
        <v>0</v>
      </c>
      <c r="Y519" s="1009">
        <v>0</v>
      </c>
      <c r="Z519" s="1009">
        <v>0</v>
      </c>
      <c r="AA519" s="1009">
        <v>0</v>
      </c>
      <c r="AB519" s="1009">
        <v>0</v>
      </c>
      <c r="AC519" s="1009">
        <v>0</v>
      </c>
      <c r="AD519" s="1009">
        <v>0</v>
      </c>
      <c r="AE519" s="1009">
        <v>0</v>
      </c>
      <c r="AF519" s="1009">
        <v>0</v>
      </c>
      <c r="AG519" s="1009">
        <v>0</v>
      </c>
      <c r="AH519" s="1009">
        <v>0</v>
      </c>
    </row>
    <row r="520" spans="1:34" ht="30" customHeight="1">
      <c r="A520" s="2021"/>
      <c r="B520" s="991" t="s">
        <v>820</v>
      </c>
      <c r="C520" s="1009">
        <f t="shared" si="23"/>
        <v>0</v>
      </c>
      <c r="D520" s="1009">
        <v>0</v>
      </c>
      <c r="E520" s="1009">
        <v>0</v>
      </c>
      <c r="F520" s="1009">
        <v>0</v>
      </c>
      <c r="G520" s="1009">
        <v>0</v>
      </c>
      <c r="H520" s="1009">
        <v>0</v>
      </c>
      <c r="I520" s="1009">
        <v>0</v>
      </c>
      <c r="J520" s="1009">
        <v>0</v>
      </c>
      <c r="K520" s="1009">
        <v>0</v>
      </c>
      <c r="L520" s="1009">
        <v>0</v>
      </c>
      <c r="M520" s="1009">
        <v>0</v>
      </c>
      <c r="N520" s="1009">
        <v>0</v>
      </c>
      <c r="O520" s="1009">
        <v>0</v>
      </c>
      <c r="P520" s="1009">
        <v>0</v>
      </c>
      <c r="Q520" s="1009">
        <v>0</v>
      </c>
      <c r="R520" s="1009">
        <v>0</v>
      </c>
      <c r="S520" s="1009">
        <v>0</v>
      </c>
      <c r="T520" s="1009">
        <v>0</v>
      </c>
      <c r="U520" s="1009">
        <v>0</v>
      </c>
      <c r="V520" s="1009">
        <v>0</v>
      </c>
      <c r="W520" s="1009">
        <v>0</v>
      </c>
      <c r="X520" s="1009">
        <v>0</v>
      </c>
      <c r="Y520" s="1009">
        <v>0</v>
      </c>
      <c r="Z520" s="1009">
        <v>0</v>
      </c>
      <c r="AA520" s="1009">
        <v>0</v>
      </c>
      <c r="AB520" s="1009">
        <v>0</v>
      </c>
      <c r="AC520" s="1009">
        <v>0</v>
      </c>
      <c r="AD520" s="1009">
        <v>0</v>
      </c>
      <c r="AE520" s="1009">
        <v>0</v>
      </c>
      <c r="AF520" s="1009">
        <v>0</v>
      </c>
      <c r="AG520" s="1009">
        <v>0</v>
      </c>
      <c r="AH520" s="1009">
        <v>0</v>
      </c>
    </row>
    <row r="521" spans="1:34" s="1710" customFormat="1" ht="30" customHeight="1">
      <c r="A521" s="2021"/>
      <c r="B521" s="991" t="s">
        <v>1534</v>
      </c>
      <c r="C521" s="1009">
        <f>SUM(D521:AH521)</f>
        <v>0</v>
      </c>
      <c r="D521" s="1009">
        <v>0</v>
      </c>
      <c r="E521" s="1009">
        <v>0</v>
      </c>
      <c r="F521" s="1009">
        <v>0</v>
      </c>
      <c r="G521" s="1009">
        <v>0</v>
      </c>
      <c r="H521" s="1009">
        <v>0</v>
      </c>
      <c r="I521" s="1009">
        <v>0</v>
      </c>
      <c r="J521" s="1009">
        <v>0</v>
      </c>
      <c r="K521" s="1009">
        <v>0</v>
      </c>
      <c r="L521" s="1009">
        <v>0</v>
      </c>
      <c r="M521" s="1009">
        <v>0</v>
      </c>
      <c r="N521" s="1009">
        <v>0</v>
      </c>
      <c r="O521" s="1009">
        <v>0</v>
      </c>
      <c r="P521" s="1009">
        <v>0</v>
      </c>
      <c r="Q521" s="1009">
        <v>0</v>
      </c>
      <c r="R521" s="1009">
        <v>0</v>
      </c>
      <c r="S521" s="1009">
        <v>0</v>
      </c>
      <c r="T521" s="1009">
        <v>0</v>
      </c>
      <c r="U521" s="1009">
        <v>0</v>
      </c>
      <c r="V521" s="1009">
        <v>0</v>
      </c>
      <c r="W521" s="1009">
        <v>0</v>
      </c>
      <c r="X521" s="1009">
        <v>0</v>
      </c>
      <c r="Y521" s="1009">
        <v>0</v>
      </c>
      <c r="Z521" s="1009">
        <v>0</v>
      </c>
      <c r="AA521" s="1009">
        <v>0</v>
      </c>
      <c r="AB521" s="1009">
        <v>0</v>
      </c>
      <c r="AC521" s="1009">
        <v>0</v>
      </c>
      <c r="AD521" s="1009">
        <v>0</v>
      </c>
      <c r="AE521" s="1009">
        <v>0</v>
      </c>
      <c r="AF521" s="1009">
        <v>0</v>
      </c>
      <c r="AG521" s="1009">
        <v>0</v>
      </c>
      <c r="AH521" s="1009">
        <v>0</v>
      </c>
    </row>
    <row r="522" spans="1:34" s="1710" customFormat="1" ht="30" customHeight="1">
      <c r="A522" s="2021"/>
      <c r="B522" s="989" t="s">
        <v>1535</v>
      </c>
      <c r="C522" s="1009">
        <f>SUM(D522:AH522)</f>
        <v>0</v>
      </c>
      <c r="D522" s="1009">
        <v>0</v>
      </c>
      <c r="E522" s="1009">
        <v>0</v>
      </c>
      <c r="F522" s="1009">
        <v>0</v>
      </c>
      <c r="G522" s="1009">
        <v>0</v>
      </c>
      <c r="H522" s="1009">
        <v>0</v>
      </c>
      <c r="I522" s="1009">
        <v>0</v>
      </c>
      <c r="J522" s="1009">
        <v>0</v>
      </c>
      <c r="K522" s="1009">
        <v>0</v>
      </c>
      <c r="L522" s="1009">
        <v>0</v>
      </c>
      <c r="M522" s="1009">
        <v>0</v>
      </c>
      <c r="N522" s="1009">
        <v>0</v>
      </c>
      <c r="O522" s="1009">
        <v>0</v>
      </c>
      <c r="P522" s="1009">
        <v>0</v>
      </c>
      <c r="Q522" s="1009">
        <v>0</v>
      </c>
      <c r="R522" s="1009">
        <v>0</v>
      </c>
      <c r="S522" s="1009">
        <v>0</v>
      </c>
      <c r="T522" s="1009">
        <v>0</v>
      </c>
      <c r="U522" s="1009">
        <v>0</v>
      </c>
      <c r="V522" s="1009">
        <v>0</v>
      </c>
      <c r="W522" s="1009">
        <v>0</v>
      </c>
      <c r="X522" s="1009">
        <v>0</v>
      </c>
      <c r="Y522" s="1009">
        <v>0</v>
      </c>
      <c r="Z522" s="1009">
        <v>0</v>
      </c>
      <c r="AA522" s="1009">
        <v>0</v>
      </c>
      <c r="AB522" s="1009">
        <v>0</v>
      </c>
      <c r="AC522" s="1009">
        <v>0</v>
      </c>
      <c r="AD522" s="1009">
        <v>0</v>
      </c>
      <c r="AE522" s="1009">
        <v>0</v>
      </c>
      <c r="AF522" s="1009">
        <v>0</v>
      </c>
      <c r="AG522" s="1009">
        <v>0</v>
      </c>
      <c r="AH522" s="1009">
        <v>0</v>
      </c>
    </row>
    <row r="523" spans="1:34" ht="30" customHeight="1">
      <c r="A523" s="2021"/>
      <c r="B523" s="995" t="s">
        <v>802</v>
      </c>
      <c r="C523" s="1009">
        <f t="shared" si="23"/>
        <v>0</v>
      </c>
      <c r="D523" s="1009">
        <v>0</v>
      </c>
      <c r="E523" s="1009">
        <v>0</v>
      </c>
      <c r="F523" s="1009">
        <v>0</v>
      </c>
      <c r="G523" s="1009">
        <v>0</v>
      </c>
      <c r="H523" s="1009">
        <v>0</v>
      </c>
      <c r="I523" s="1009">
        <v>0</v>
      </c>
      <c r="J523" s="1009">
        <v>0</v>
      </c>
      <c r="K523" s="1009">
        <v>0</v>
      </c>
      <c r="L523" s="1009">
        <v>0</v>
      </c>
      <c r="M523" s="1009">
        <v>0</v>
      </c>
      <c r="N523" s="1009">
        <v>0</v>
      </c>
      <c r="O523" s="1009">
        <v>0</v>
      </c>
      <c r="P523" s="1009">
        <v>0</v>
      </c>
      <c r="Q523" s="1009">
        <v>0</v>
      </c>
      <c r="R523" s="1009">
        <v>0</v>
      </c>
      <c r="S523" s="1009">
        <v>0</v>
      </c>
      <c r="T523" s="1009">
        <v>0</v>
      </c>
      <c r="U523" s="1009">
        <v>0</v>
      </c>
      <c r="V523" s="1009">
        <v>0</v>
      </c>
      <c r="W523" s="1009">
        <v>0</v>
      </c>
      <c r="X523" s="1009">
        <v>0</v>
      </c>
      <c r="Y523" s="1009">
        <v>0</v>
      </c>
      <c r="Z523" s="1009">
        <v>0</v>
      </c>
      <c r="AA523" s="1009">
        <v>0</v>
      </c>
      <c r="AB523" s="1009">
        <v>0</v>
      </c>
      <c r="AC523" s="1009">
        <v>0</v>
      </c>
      <c r="AD523" s="1009">
        <v>0</v>
      </c>
      <c r="AE523" s="1009">
        <v>0</v>
      </c>
      <c r="AF523" s="1009">
        <v>0</v>
      </c>
      <c r="AG523" s="1009">
        <v>0</v>
      </c>
      <c r="AH523" s="1009">
        <v>0</v>
      </c>
    </row>
    <row r="524" spans="1:34" ht="30" customHeight="1">
      <c r="A524" s="2021"/>
      <c r="B524" s="995" t="s">
        <v>803</v>
      </c>
      <c r="C524" s="1009">
        <f t="shared" si="23"/>
        <v>0</v>
      </c>
      <c r="D524" s="1009">
        <v>0</v>
      </c>
      <c r="E524" s="1009">
        <v>0</v>
      </c>
      <c r="F524" s="1009">
        <v>0</v>
      </c>
      <c r="G524" s="1009">
        <v>0</v>
      </c>
      <c r="H524" s="1009">
        <v>0</v>
      </c>
      <c r="I524" s="1009">
        <v>0</v>
      </c>
      <c r="J524" s="1009">
        <v>0</v>
      </c>
      <c r="K524" s="1009">
        <v>0</v>
      </c>
      <c r="L524" s="1009">
        <v>0</v>
      </c>
      <c r="M524" s="1009">
        <v>0</v>
      </c>
      <c r="N524" s="1009">
        <v>0</v>
      </c>
      <c r="O524" s="1009">
        <v>0</v>
      </c>
      <c r="P524" s="1009">
        <v>0</v>
      </c>
      <c r="Q524" s="1009">
        <v>0</v>
      </c>
      <c r="R524" s="1009">
        <v>0</v>
      </c>
      <c r="S524" s="1009">
        <v>0</v>
      </c>
      <c r="T524" s="1009">
        <v>0</v>
      </c>
      <c r="U524" s="1009">
        <v>0</v>
      </c>
      <c r="V524" s="1009">
        <v>0</v>
      </c>
      <c r="W524" s="1009">
        <v>0</v>
      </c>
      <c r="X524" s="1009">
        <v>0</v>
      </c>
      <c r="Y524" s="1009">
        <v>0</v>
      </c>
      <c r="Z524" s="1009">
        <v>0</v>
      </c>
      <c r="AA524" s="1009">
        <v>0</v>
      </c>
      <c r="AB524" s="1009">
        <v>0</v>
      </c>
      <c r="AC524" s="1009">
        <v>0</v>
      </c>
      <c r="AD524" s="1009">
        <v>0</v>
      </c>
      <c r="AE524" s="1009">
        <v>0</v>
      </c>
      <c r="AF524" s="1009">
        <v>0</v>
      </c>
      <c r="AG524" s="1009">
        <v>0</v>
      </c>
      <c r="AH524" s="1009">
        <v>0</v>
      </c>
    </row>
    <row r="525" spans="1:34" ht="30" customHeight="1">
      <c r="A525" s="2021"/>
      <c r="B525" s="1011" t="s">
        <v>804</v>
      </c>
      <c r="C525" s="1009">
        <f t="shared" si="23"/>
        <v>0</v>
      </c>
      <c r="D525" s="1009">
        <v>0</v>
      </c>
      <c r="E525" s="1009">
        <v>0</v>
      </c>
      <c r="F525" s="1009">
        <v>0</v>
      </c>
      <c r="G525" s="1009">
        <v>0</v>
      </c>
      <c r="H525" s="1009">
        <v>0</v>
      </c>
      <c r="I525" s="1009">
        <v>0</v>
      </c>
      <c r="J525" s="1009">
        <v>0</v>
      </c>
      <c r="K525" s="1009">
        <v>0</v>
      </c>
      <c r="L525" s="1009">
        <v>0</v>
      </c>
      <c r="M525" s="1009">
        <v>0</v>
      </c>
      <c r="N525" s="1009">
        <v>0</v>
      </c>
      <c r="O525" s="1009">
        <v>0</v>
      </c>
      <c r="P525" s="1009">
        <v>0</v>
      </c>
      <c r="Q525" s="1009">
        <v>0</v>
      </c>
      <c r="R525" s="1009">
        <v>0</v>
      </c>
      <c r="S525" s="1009">
        <v>0</v>
      </c>
      <c r="T525" s="1009">
        <v>0</v>
      </c>
      <c r="U525" s="1009">
        <v>0</v>
      </c>
      <c r="V525" s="1009">
        <v>0</v>
      </c>
      <c r="W525" s="1009">
        <v>0</v>
      </c>
      <c r="X525" s="1009">
        <v>0</v>
      </c>
      <c r="Y525" s="1009">
        <v>0</v>
      </c>
      <c r="Z525" s="1009">
        <v>0</v>
      </c>
      <c r="AA525" s="1009">
        <v>0</v>
      </c>
      <c r="AB525" s="1009">
        <v>0</v>
      </c>
      <c r="AC525" s="1009">
        <v>0</v>
      </c>
      <c r="AD525" s="1009">
        <v>0</v>
      </c>
      <c r="AE525" s="1009">
        <v>0</v>
      </c>
      <c r="AF525" s="1009">
        <v>0</v>
      </c>
      <c r="AG525" s="1009">
        <v>0</v>
      </c>
      <c r="AH525" s="1009">
        <v>0</v>
      </c>
    </row>
    <row r="526" spans="1:34" ht="30" customHeight="1">
      <c r="A526" s="2021"/>
      <c r="B526" s="1011" t="s">
        <v>805</v>
      </c>
      <c r="C526" s="1009">
        <f t="shared" si="23"/>
        <v>254.35</v>
      </c>
      <c r="D526" s="1009">
        <v>0</v>
      </c>
      <c r="E526" s="1009">
        <v>0</v>
      </c>
      <c r="F526" s="1009">
        <v>0</v>
      </c>
      <c r="G526" s="1009">
        <v>0</v>
      </c>
      <c r="H526" s="1009">
        <v>254.35</v>
      </c>
      <c r="I526" s="1009">
        <v>0</v>
      </c>
      <c r="J526" s="1009">
        <v>0</v>
      </c>
      <c r="K526" s="1009">
        <v>0</v>
      </c>
      <c r="L526" s="1009">
        <v>0</v>
      </c>
      <c r="M526" s="1009">
        <v>0</v>
      </c>
      <c r="N526" s="1009">
        <v>0</v>
      </c>
      <c r="O526" s="1009">
        <v>0</v>
      </c>
      <c r="P526" s="1009">
        <v>0</v>
      </c>
      <c r="Q526" s="1009">
        <v>0</v>
      </c>
      <c r="R526" s="1009">
        <v>0</v>
      </c>
      <c r="S526" s="1009">
        <v>0</v>
      </c>
      <c r="T526" s="1009">
        <v>0</v>
      </c>
      <c r="U526" s="1009">
        <v>0</v>
      </c>
      <c r="V526" s="1009">
        <v>0</v>
      </c>
      <c r="W526" s="1009">
        <v>0</v>
      </c>
      <c r="X526" s="1009">
        <v>0</v>
      </c>
      <c r="Y526" s="1009">
        <v>0</v>
      </c>
      <c r="Z526" s="1009">
        <v>0</v>
      </c>
      <c r="AA526" s="1009">
        <v>0</v>
      </c>
      <c r="AB526" s="1009">
        <v>0</v>
      </c>
      <c r="AC526" s="1009">
        <v>0</v>
      </c>
      <c r="AD526" s="1009">
        <v>0</v>
      </c>
      <c r="AE526" s="1009">
        <v>0</v>
      </c>
      <c r="AF526" s="1009">
        <v>0</v>
      </c>
      <c r="AG526" s="1009">
        <v>0</v>
      </c>
      <c r="AH526" s="1009">
        <v>0</v>
      </c>
    </row>
    <row r="527" spans="1:34" s="1708" customFormat="1" ht="30" customHeight="1">
      <c r="A527" s="2021"/>
      <c r="B527" s="1011" t="s">
        <v>1536</v>
      </c>
      <c r="C527" s="1009">
        <f>SUM(D527:AH527)</f>
        <v>0</v>
      </c>
      <c r="D527" s="1009">
        <v>0</v>
      </c>
      <c r="E527" s="1009">
        <v>0</v>
      </c>
      <c r="F527" s="1009">
        <v>0</v>
      </c>
      <c r="G527" s="1009">
        <v>0</v>
      </c>
      <c r="H527" s="1009">
        <v>0</v>
      </c>
      <c r="I527" s="1009">
        <v>0</v>
      </c>
      <c r="J527" s="1009">
        <v>0</v>
      </c>
      <c r="K527" s="1009">
        <v>0</v>
      </c>
      <c r="L527" s="1009">
        <v>0</v>
      </c>
      <c r="M527" s="1009">
        <v>0</v>
      </c>
      <c r="N527" s="1009">
        <v>0</v>
      </c>
      <c r="O527" s="1009">
        <v>0</v>
      </c>
      <c r="P527" s="1009">
        <v>0</v>
      </c>
      <c r="Q527" s="1009">
        <v>0</v>
      </c>
      <c r="R527" s="1009">
        <v>0</v>
      </c>
      <c r="S527" s="1009">
        <v>0</v>
      </c>
      <c r="T527" s="1009">
        <v>0</v>
      </c>
      <c r="U527" s="1009">
        <v>0</v>
      </c>
      <c r="V527" s="1009">
        <v>0</v>
      </c>
      <c r="W527" s="1009">
        <v>0</v>
      </c>
      <c r="X527" s="1009">
        <v>0</v>
      </c>
      <c r="Y527" s="1009">
        <v>0</v>
      </c>
      <c r="Z527" s="1009">
        <v>0</v>
      </c>
      <c r="AA527" s="1009">
        <v>0</v>
      </c>
      <c r="AB527" s="1009">
        <v>0</v>
      </c>
      <c r="AC527" s="1009">
        <v>0</v>
      </c>
      <c r="AD527" s="1009">
        <v>0</v>
      </c>
      <c r="AE527" s="1009">
        <v>0</v>
      </c>
      <c r="AF527" s="1009">
        <v>0</v>
      </c>
      <c r="AG527" s="1009">
        <v>0</v>
      </c>
      <c r="AH527" s="1009">
        <v>0</v>
      </c>
    </row>
    <row r="528" spans="1:34" ht="30" customHeight="1">
      <c r="A528" s="2021"/>
      <c r="B528" s="995" t="s">
        <v>807</v>
      </c>
      <c r="C528" s="1009">
        <f t="shared" si="23"/>
        <v>0</v>
      </c>
      <c r="D528" s="1009">
        <v>0</v>
      </c>
      <c r="E528" s="1009">
        <v>0</v>
      </c>
      <c r="F528" s="1009">
        <v>0</v>
      </c>
      <c r="G528" s="1009">
        <v>0</v>
      </c>
      <c r="H528" s="1009">
        <v>0</v>
      </c>
      <c r="I528" s="1009">
        <v>0</v>
      </c>
      <c r="J528" s="1009">
        <v>0</v>
      </c>
      <c r="K528" s="1009">
        <v>0</v>
      </c>
      <c r="L528" s="1009">
        <v>0</v>
      </c>
      <c r="M528" s="1009">
        <v>0</v>
      </c>
      <c r="N528" s="1009">
        <v>0</v>
      </c>
      <c r="O528" s="1009">
        <v>0</v>
      </c>
      <c r="P528" s="1009">
        <v>0</v>
      </c>
      <c r="Q528" s="1009">
        <v>0</v>
      </c>
      <c r="R528" s="1009">
        <v>0</v>
      </c>
      <c r="S528" s="1009">
        <v>0</v>
      </c>
      <c r="T528" s="1009">
        <v>0</v>
      </c>
      <c r="U528" s="1009">
        <v>0</v>
      </c>
      <c r="V528" s="1009">
        <v>0</v>
      </c>
      <c r="W528" s="1009">
        <v>0</v>
      </c>
      <c r="X528" s="1009">
        <v>0</v>
      </c>
      <c r="Y528" s="1009">
        <v>0</v>
      </c>
      <c r="Z528" s="1009">
        <v>0</v>
      </c>
      <c r="AA528" s="1009">
        <v>0</v>
      </c>
      <c r="AB528" s="1009">
        <v>0</v>
      </c>
      <c r="AC528" s="1009">
        <v>0</v>
      </c>
      <c r="AD528" s="1009">
        <v>0</v>
      </c>
      <c r="AE528" s="1009">
        <v>0</v>
      </c>
      <c r="AF528" s="1009">
        <v>0</v>
      </c>
      <c r="AG528" s="1009">
        <v>0</v>
      </c>
      <c r="AH528" s="1009">
        <v>0</v>
      </c>
    </row>
    <row r="529" spans="1:34" ht="30" customHeight="1">
      <c r="A529" s="2021"/>
      <c r="B529" s="991" t="s">
        <v>808</v>
      </c>
      <c r="C529" s="1009">
        <f t="shared" si="23"/>
        <v>0</v>
      </c>
      <c r="D529" s="1009">
        <v>0</v>
      </c>
      <c r="E529" s="1009">
        <v>0</v>
      </c>
      <c r="F529" s="1009">
        <v>0</v>
      </c>
      <c r="G529" s="1009">
        <v>0</v>
      </c>
      <c r="H529" s="1009">
        <v>0</v>
      </c>
      <c r="I529" s="1009">
        <v>0</v>
      </c>
      <c r="J529" s="1009">
        <v>0</v>
      </c>
      <c r="K529" s="1009">
        <v>0</v>
      </c>
      <c r="L529" s="1009">
        <v>0</v>
      </c>
      <c r="M529" s="1009">
        <v>0</v>
      </c>
      <c r="N529" s="1009">
        <v>0</v>
      </c>
      <c r="O529" s="1009">
        <v>0</v>
      </c>
      <c r="P529" s="1009">
        <v>0</v>
      </c>
      <c r="Q529" s="1009">
        <v>0</v>
      </c>
      <c r="R529" s="1009">
        <v>0</v>
      </c>
      <c r="S529" s="1009">
        <v>0</v>
      </c>
      <c r="T529" s="1009">
        <v>0</v>
      </c>
      <c r="U529" s="1009">
        <v>0</v>
      </c>
      <c r="V529" s="1009">
        <v>0</v>
      </c>
      <c r="W529" s="1009">
        <v>0</v>
      </c>
      <c r="X529" s="1009">
        <v>0</v>
      </c>
      <c r="Y529" s="1009">
        <v>0</v>
      </c>
      <c r="Z529" s="1009">
        <v>0</v>
      </c>
      <c r="AA529" s="1009">
        <v>0</v>
      </c>
      <c r="AB529" s="1009">
        <v>0</v>
      </c>
      <c r="AC529" s="1009">
        <v>0</v>
      </c>
      <c r="AD529" s="1009">
        <v>0</v>
      </c>
      <c r="AE529" s="1009">
        <v>0</v>
      </c>
      <c r="AF529" s="1009">
        <v>0</v>
      </c>
      <c r="AG529" s="1009">
        <v>0</v>
      </c>
      <c r="AH529" s="1009">
        <v>0</v>
      </c>
    </row>
    <row r="530" spans="1:34" s="1708" customFormat="1" ht="30" customHeight="1">
      <c r="A530" s="2021"/>
      <c r="B530" s="1011" t="s">
        <v>1539</v>
      </c>
      <c r="C530" s="1009">
        <f>SUM(D530:AH530)</f>
        <v>0</v>
      </c>
      <c r="D530" s="1009">
        <v>0</v>
      </c>
      <c r="E530" s="1009">
        <v>0</v>
      </c>
      <c r="F530" s="1009">
        <v>0</v>
      </c>
      <c r="G530" s="1009">
        <v>0</v>
      </c>
      <c r="H530" s="1009">
        <v>0</v>
      </c>
      <c r="I530" s="1009">
        <v>0</v>
      </c>
      <c r="J530" s="1009">
        <v>0</v>
      </c>
      <c r="K530" s="1009">
        <v>0</v>
      </c>
      <c r="L530" s="1009">
        <v>0</v>
      </c>
      <c r="M530" s="1009">
        <v>0</v>
      </c>
      <c r="N530" s="1009">
        <v>0</v>
      </c>
      <c r="O530" s="1009">
        <v>0</v>
      </c>
      <c r="P530" s="1009">
        <v>0</v>
      </c>
      <c r="Q530" s="1009">
        <v>0</v>
      </c>
      <c r="R530" s="1009">
        <v>0</v>
      </c>
      <c r="S530" s="1009">
        <v>0</v>
      </c>
      <c r="T530" s="1009">
        <v>0</v>
      </c>
      <c r="U530" s="1009">
        <v>0</v>
      </c>
      <c r="V530" s="1009">
        <v>0</v>
      </c>
      <c r="W530" s="1009">
        <v>0</v>
      </c>
      <c r="X530" s="1009">
        <v>0</v>
      </c>
      <c r="Y530" s="1009">
        <v>0</v>
      </c>
      <c r="Z530" s="1009">
        <v>0</v>
      </c>
      <c r="AA530" s="1009">
        <v>0</v>
      </c>
      <c r="AB530" s="1009">
        <v>0</v>
      </c>
      <c r="AC530" s="1009">
        <v>0</v>
      </c>
      <c r="AD530" s="1009">
        <v>0</v>
      </c>
      <c r="AE530" s="1009">
        <v>0</v>
      </c>
      <c r="AF530" s="1009">
        <v>0</v>
      </c>
      <c r="AG530" s="1009">
        <v>0</v>
      </c>
      <c r="AH530" s="1009">
        <v>0</v>
      </c>
    </row>
    <row r="531" spans="1:34" ht="30" customHeight="1">
      <c r="A531" s="2021"/>
      <c r="B531" s="1011" t="s">
        <v>822</v>
      </c>
      <c r="C531" s="1009">
        <f t="shared" si="23"/>
        <v>0</v>
      </c>
      <c r="D531" s="1009">
        <v>0</v>
      </c>
      <c r="E531" s="1009">
        <v>0</v>
      </c>
      <c r="F531" s="1009">
        <v>0</v>
      </c>
      <c r="G531" s="1009">
        <v>0</v>
      </c>
      <c r="H531" s="1009">
        <v>0</v>
      </c>
      <c r="I531" s="1009">
        <v>0</v>
      </c>
      <c r="J531" s="1009">
        <v>0</v>
      </c>
      <c r="K531" s="1009">
        <v>0</v>
      </c>
      <c r="L531" s="1009">
        <v>0</v>
      </c>
      <c r="M531" s="1009">
        <v>0</v>
      </c>
      <c r="N531" s="1009">
        <v>0</v>
      </c>
      <c r="O531" s="1009">
        <v>0</v>
      </c>
      <c r="P531" s="1009">
        <v>0</v>
      </c>
      <c r="Q531" s="1009">
        <v>0</v>
      </c>
      <c r="R531" s="1009">
        <v>0</v>
      </c>
      <c r="S531" s="1009">
        <v>0</v>
      </c>
      <c r="T531" s="1009">
        <v>0</v>
      </c>
      <c r="U531" s="1009">
        <v>0</v>
      </c>
      <c r="V531" s="1009">
        <v>0</v>
      </c>
      <c r="W531" s="1009">
        <v>0</v>
      </c>
      <c r="X531" s="1009">
        <v>0</v>
      </c>
      <c r="Y531" s="1009">
        <v>0</v>
      </c>
      <c r="Z531" s="1009">
        <v>0</v>
      </c>
      <c r="AA531" s="1009">
        <v>0</v>
      </c>
      <c r="AB531" s="1009">
        <v>0</v>
      </c>
      <c r="AC531" s="1009">
        <v>0</v>
      </c>
      <c r="AD531" s="1009">
        <v>0</v>
      </c>
      <c r="AE531" s="1009">
        <v>0</v>
      </c>
      <c r="AF531" s="1009">
        <v>0</v>
      </c>
      <c r="AG531" s="1009">
        <v>0</v>
      </c>
      <c r="AH531" s="1009">
        <v>0</v>
      </c>
    </row>
    <row r="532" spans="1:34" ht="19.5" customHeight="1">
      <c r="A532" s="2021"/>
      <c r="B532" s="1249" t="s">
        <v>952</v>
      </c>
      <c r="C532" s="1009">
        <f t="shared" si="23"/>
        <v>0</v>
      </c>
      <c r="D532" s="1009">
        <v>0</v>
      </c>
      <c r="E532" s="1009">
        <v>0</v>
      </c>
      <c r="F532" s="1009">
        <v>0</v>
      </c>
      <c r="G532" s="1009">
        <v>0</v>
      </c>
      <c r="H532" s="1009">
        <v>0</v>
      </c>
      <c r="I532" s="1009">
        <v>0</v>
      </c>
      <c r="J532" s="1009">
        <v>0</v>
      </c>
      <c r="K532" s="1009">
        <v>0</v>
      </c>
      <c r="L532" s="1009">
        <v>0</v>
      </c>
      <c r="M532" s="1009">
        <v>0</v>
      </c>
      <c r="N532" s="1009">
        <v>0</v>
      </c>
      <c r="O532" s="1009">
        <v>0</v>
      </c>
      <c r="P532" s="1009">
        <v>0</v>
      </c>
      <c r="Q532" s="1009">
        <v>0</v>
      </c>
      <c r="R532" s="1009">
        <v>0</v>
      </c>
      <c r="S532" s="1009">
        <v>0</v>
      </c>
      <c r="T532" s="1009">
        <v>0</v>
      </c>
      <c r="U532" s="1009">
        <v>0</v>
      </c>
      <c r="V532" s="1009">
        <v>0</v>
      </c>
      <c r="W532" s="1009">
        <v>0</v>
      </c>
      <c r="X532" s="1009">
        <v>0</v>
      </c>
      <c r="Y532" s="1009">
        <v>0</v>
      </c>
      <c r="Z532" s="1009">
        <v>0</v>
      </c>
      <c r="AA532" s="1009">
        <v>0</v>
      </c>
      <c r="AB532" s="1009">
        <v>0</v>
      </c>
      <c r="AC532" s="1009">
        <v>0</v>
      </c>
      <c r="AD532" s="1009">
        <v>0</v>
      </c>
      <c r="AE532" s="1009">
        <v>0</v>
      </c>
      <c r="AF532" s="1009">
        <v>0</v>
      </c>
      <c r="AG532" s="1009">
        <v>0</v>
      </c>
      <c r="AH532" s="1009">
        <v>0</v>
      </c>
    </row>
  </sheetData>
  <mergeCells count="23">
    <mergeCell ref="A119:A141"/>
    <mergeCell ref="A4:A26"/>
    <mergeCell ref="A27:A49"/>
    <mergeCell ref="A50:A72"/>
    <mergeCell ref="A73:A95"/>
    <mergeCell ref="A96:A118"/>
    <mergeCell ref="A395:A417"/>
    <mergeCell ref="A142:A164"/>
    <mergeCell ref="A165:A187"/>
    <mergeCell ref="A188:A210"/>
    <mergeCell ref="A211:A233"/>
    <mergeCell ref="A234:A256"/>
    <mergeCell ref="A257:A279"/>
    <mergeCell ref="A280:A302"/>
    <mergeCell ref="A303:A325"/>
    <mergeCell ref="A326:A348"/>
    <mergeCell ref="A349:A371"/>
    <mergeCell ref="A372:A394"/>
    <mergeCell ref="A418:A440"/>
    <mergeCell ref="A441:A463"/>
    <mergeCell ref="A464:A486"/>
    <mergeCell ref="A487:A509"/>
    <mergeCell ref="A510:A532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00FF"/>
    <outlinePr summaryBelow="0"/>
    <pageSetUpPr fitToPage="1"/>
  </sheetPr>
  <dimension ref="A1:EA259"/>
  <sheetViews>
    <sheetView zoomScale="70" zoomScaleNormal="70" workbookViewId="0">
      <selection activeCell="C1" sqref="C1"/>
    </sheetView>
  </sheetViews>
  <sheetFormatPr defaultRowHeight="14.4"/>
  <cols>
    <col min="1" max="1" width="7.3984375" style="1615" customWidth="1"/>
    <col min="2" max="2" width="17.296875" style="1615" customWidth="1"/>
    <col min="3" max="3" width="10.3984375" style="1615" customWidth="1"/>
    <col min="4" max="20" width="11.69921875" style="1615" customWidth="1"/>
    <col min="21" max="21" width="12.3984375" style="1615" customWidth="1"/>
    <col min="22" max="22" width="8.796875" style="1615"/>
    <col min="23" max="23" width="7.3984375" style="1615" customWidth="1"/>
    <col min="24" max="24" width="17.296875" style="1615" customWidth="1"/>
    <col min="25" max="25" width="10.3984375" style="1615" customWidth="1"/>
    <col min="26" max="42" width="11.69921875" style="1615" customWidth="1"/>
    <col min="43" max="43" width="12.3984375" style="1615" customWidth="1"/>
    <col min="44" max="44" width="8.796875" style="1615"/>
    <col min="45" max="45" width="7.3984375" style="1615" customWidth="1"/>
    <col min="46" max="46" width="17.296875" style="1615" customWidth="1"/>
    <col min="47" max="47" width="10.3984375" style="1615" customWidth="1"/>
    <col min="48" max="64" width="11.69921875" style="1615" customWidth="1"/>
    <col min="65" max="65" width="12.3984375" style="1615" customWidth="1"/>
    <col min="66" max="66" width="8.796875" style="1615"/>
    <col min="67" max="67" width="7.3984375" style="1615" customWidth="1"/>
    <col min="68" max="68" width="17.296875" style="1615" customWidth="1"/>
    <col min="69" max="69" width="10.3984375" style="1615" customWidth="1"/>
    <col min="70" max="86" width="11.69921875" style="1615" customWidth="1"/>
    <col min="87" max="87" width="12.3984375" style="1615" customWidth="1"/>
    <col min="88" max="88" width="8.796875" style="1615"/>
    <col min="89" max="89" width="7.3984375" style="1615" customWidth="1"/>
    <col min="90" max="90" width="17.296875" style="1615" customWidth="1"/>
    <col min="91" max="91" width="10.3984375" style="1615" customWidth="1"/>
    <col min="92" max="108" width="11.69921875" style="1615" customWidth="1"/>
    <col min="109" max="109" width="12.3984375" style="1615" customWidth="1"/>
    <col min="110" max="110" width="8.796875" style="1615"/>
    <col min="111" max="111" width="7.3984375" style="1615" customWidth="1"/>
    <col min="112" max="112" width="17.296875" style="1615" customWidth="1"/>
    <col min="113" max="113" width="10.3984375" style="1615" customWidth="1"/>
    <col min="114" max="130" width="11.69921875" style="1615" customWidth="1"/>
    <col min="131" max="131" width="12.3984375" style="1615" customWidth="1"/>
    <col min="132" max="256" width="8.796875" style="1615"/>
    <col min="257" max="257" width="7.3984375" style="1615" customWidth="1"/>
    <col min="258" max="258" width="17.296875" style="1615" customWidth="1"/>
    <col min="259" max="259" width="10.3984375" style="1615" customWidth="1"/>
    <col min="260" max="276" width="11.69921875" style="1615" customWidth="1"/>
    <col min="277" max="277" width="12.3984375" style="1615" customWidth="1"/>
    <col min="278" max="278" width="8.796875" style="1615"/>
    <col min="279" max="279" width="7.3984375" style="1615" customWidth="1"/>
    <col min="280" max="280" width="17.296875" style="1615" customWidth="1"/>
    <col min="281" max="281" width="10.3984375" style="1615" customWidth="1"/>
    <col min="282" max="298" width="11.69921875" style="1615" customWidth="1"/>
    <col min="299" max="299" width="12.3984375" style="1615" customWidth="1"/>
    <col min="300" max="300" width="8.796875" style="1615"/>
    <col min="301" max="301" width="7.3984375" style="1615" customWidth="1"/>
    <col min="302" max="302" width="17.296875" style="1615" customWidth="1"/>
    <col min="303" max="303" width="10.3984375" style="1615" customWidth="1"/>
    <col min="304" max="320" width="11.69921875" style="1615" customWidth="1"/>
    <col min="321" max="321" width="12.3984375" style="1615" customWidth="1"/>
    <col min="322" max="322" width="8.796875" style="1615"/>
    <col min="323" max="323" width="7.3984375" style="1615" customWidth="1"/>
    <col min="324" max="324" width="17.296875" style="1615" customWidth="1"/>
    <col min="325" max="325" width="10.3984375" style="1615" customWidth="1"/>
    <col min="326" max="342" width="11.69921875" style="1615" customWidth="1"/>
    <col min="343" max="343" width="12.3984375" style="1615" customWidth="1"/>
    <col min="344" max="344" width="8.796875" style="1615"/>
    <col min="345" max="345" width="7.3984375" style="1615" customWidth="1"/>
    <col min="346" max="346" width="17.296875" style="1615" customWidth="1"/>
    <col min="347" max="347" width="10.3984375" style="1615" customWidth="1"/>
    <col min="348" max="364" width="11.69921875" style="1615" customWidth="1"/>
    <col min="365" max="365" width="12.3984375" style="1615" customWidth="1"/>
    <col min="366" max="366" width="8.796875" style="1615"/>
    <col min="367" max="367" width="7.3984375" style="1615" customWidth="1"/>
    <col min="368" max="368" width="17.296875" style="1615" customWidth="1"/>
    <col min="369" max="369" width="10.3984375" style="1615" customWidth="1"/>
    <col min="370" max="386" width="11.69921875" style="1615" customWidth="1"/>
    <col min="387" max="387" width="12.3984375" style="1615" customWidth="1"/>
    <col min="388" max="512" width="8.796875" style="1615"/>
    <col min="513" max="513" width="7.3984375" style="1615" customWidth="1"/>
    <col min="514" max="514" width="17.296875" style="1615" customWidth="1"/>
    <col min="515" max="515" width="10.3984375" style="1615" customWidth="1"/>
    <col min="516" max="532" width="11.69921875" style="1615" customWidth="1"/>
    <col min="533" max="533" width="12.3984375" style="1615" customWidth="1"/>
    <col min="534" max="534" width="8.796875" style="1615"/>
    <col min="535" max="535" width="7.3984375" style="1615" customWidth="1"/>
    <col min="536" max="536" width="17.296875" style="1615" customWidth="1"/>
    <col min="537" max="537" width="10.3984375" style="1615" customWidth="1"/>
    <col min="538" max="554" width="11.69921875" style="1615" customWidth="1"/>
    <col min="555" max="555" width="12.3984375" style="1615" customWidth="1"/>
    <col min="556" max="556" width="8.796875" style="1615"/>
    <col min="557" max="557" width="7.3984375" style="1615" customWidth="1"/>
    <col min="558" max="558" width="17.296875" style="1615" customWidth="1"/>
    <col min="559" max="559" width="10.3984375" style="1615" customWidth="1"/>
    <col min="560" max="576" width="11.69921875" style="1615" customWidth="1"/>
    <col min="577" max="577" width="12.3984375" style="1615" customWidth="1"/>
    <col min="578" max="578" width="8.796875" style="1615"/>
    <col min="579" max="579" width="7.3984375" style="1615" customWidth="1"/>
    <col min="580" max="580" width="17.296875" style="1615" customWidth="1"/>
    <col min="581" max="581" width="10.3984375" style="1615" customWidth="1"/>
    <col min="582" max="598" width="11.69921875" style="1615" customWidth="1"/>
    <col min="599" max="599" width="12.3984375" style="1615" customWidth="1"/>
    <col min="600" max="600" width="8.796875" style="1615"/>
    <col min="601" max="601" width="7.3984375" style="1615" customWidth="1"/>
    <col min="602" max="602" width="17.296875" style="1615" customWidth="1"/>
    <col min="603" max="603" width="10.3984375" style="1615" customWidth="1"/>
    <col min="604" max="620" width="11.69921875" style="1615" customWidth="1"/>
    <col min="621" max="621" width="12.3984375" style="1615" customWidth="1"/>
    <col min="622" max="622" width="8.796875" style="1615"/>
    <col min="623" max="623" width="7.3984375" style="1615" customWidth="1"/>
    <col min="624" max="624" width="17.296875" style="1615" customWidth="1"/>
    <col min="625" max="625" width="10.3984375" style="1615" customWidth="1"/>
    <col min="626" max="642" width="11.69921875" style="1615" customWidth="1"/>
    <col min="643" max="643" width="12.3984375" style="1615" customWidth="1"/>
    <col min="644" max="768" width="8.796875" style="1615"/>
    <col min="769" max="769" width="7.3984375" style="1615" customWidth="1"/>
    <col min="770" max="770" width="17.296875" style="1615" customWidth="1"/>
    <col min="771" max="771" width="10.3984375" style="1615" customWidth="1"/>
    <col min="772" max="788" width="11.69921875" style="1615" customWidth="1"/>
    <col min="789" max="789" width="12.3984375" style="1615" customWidth="1"/>
    <col min="790" max="790" width="8.796875" style="1615"/>
    <col min="791" max="791" width="7.3984375" style="1615" customWidth="1"/>
    <col min="792" max="792" width="17.296875" style="1615" customWidth="1"/>
    <col min="793" max="793" width="10.3984375" style="1615" customWidth="1"/>
    <col min="794" max="810" width="11.69921875" style="1615" customWidth="1"/>
    <col min="811" max="811" width="12.3984375" style="1615" customWidth="1"/>
    <col min="812" max="812" width="8.796875" style="1615"/>
    <col min="813" max="813" width="7.3984375" style="1615" customWidth="1"/>
    <col min="814" max="814" width="17.296875" style="1615" customWidth="1"/>
    <col min="815" max="815" width="10.3984375" style="1615" customWidth="1"/>
    <col min="816" max="832" width="11.69921875" style="1615" customWidth="1"/>
    <col min="833" max="833" width="12.3984375" style="1615" customWidth="1"/>
    <col min="834" max="834" width="8.796875" style="1615"/>
    <col min="835" max="835" width="7.3984375" style="1615" customWidth="1"/>
    <col min="836" max="836" width="17.296875" style="1615" customWidth="1"/>
    <col min="837" max="837" width="10.3984375" style="1615" customWidth="1"/>
    <col min="838" max="854" width="11.69921875" style="1615" customWidth="1"/>
    <col min="855" max="855" width="12.3984375" style="1615" customWidth="1"/>
    <col min="856" max="856" width="8.796875" style="1615"/>
    <col min="857" max="857" width="7.3984375" style="1615" customWidth="1"/>
    <col min="858" max="858" width="17.296875" style="1615" customWidth="1"/>
    <col min="859" max="859" width="10.3984375" style="1615" customWidth="1"/>
    <col min="860" max="876" width="11.69921875" style="1615" customWidth="1"/>
    <col min="877" max="877" width="12.3984375" style="1615" customWidth="1"/>
    <col min="878" max="878" width="8.796875" style="1615"/>
    <col min="879" max="879" width="7.3984375" style="1615" customWidth="1"/>
    <col min="880" max="880" width="17.296875" style="1615" customWidth="1"/>
    <col min="881" max="881" width="10.3984375" style="1615" customWidth="1"/>
    <col min="882" max="898" width="11.69921875" style="1615" customWidth="1"/>
    <col min="899" max="899" width="12.3984375" style="1615" customWidth="1"/>
    <col min="900" max="1024" width="8.796875" style="1615"/>
    <col min="1025" max="1025" width="7.3984375" style="1615" customWidth="1"/>
    <col min="1026" max="1026" width="17.296875" style="1615" customWidth="1"/>
    <col min="1027" max="1027" width="10.3984375" style="1615" customWidth="1"/>
    <col min="1028" max="1044" width="11.69921875" style="1615" customWidth="1"/>
    <col min="1045" max="1045" width="12.3984375" style="1615" customWidth="1"/>
    <col min="1046" max="1046" width="8.796875" style="1615"/>
    <col min="1047" max="1047" width="7.3984375" style="1615" customWidth="1"/>
    <col min="1048" max="1048" width="17.296875" style="1615" customWidth="1"/>
    <col min="1049" max="1049" width="10.3984375" style="1615" customWidth="1"/>
    <col min="1050" max="1066" width="11.69921875" style="1615" customWidth="1"/>
    <col min="1067" max="1067" width="12.3984375" style="1615" customWidth="1"/>
    <col min="1068" max="1068" width="8.796875" style="1615"/>
    <col min="1069" max="1069" width="7.3984375" style="1615" customWidth="1"/>
    <col min="1070" max="1070" width="17.296875" style="1615" customWidth="1"/>
    <col min="1071" max="1071" width="10.3984375" style="1615" customWidth="1"/>
    <col min="1072" max="1088" width="11.69921875" style="1615" customWidth="1"/>
    <col min="1089" max="1089" width="12.3984375" style="1615" customWidth="1"/>
    <col min="1090" max="1090" width="8.796875" style="1615"/>
    <col min="1091" max="1091" width="7.3984375" style="1615" customWidth="1"/>
    <col min="1092" max="1092" width="17.296875" style="1615" customWidth="1"/>
    <col min="1093" max="1093" width="10.3984375" style="1615" customWidth="1"/>
    <col min="1094" max="1110" width="11.69921875" style="1615" customWidth="1"/>
    <col min="1111" max="1111" width="12.3984375" style="1615" customWidth="1"/>
    <col min="1112" max="1112" width="8.796875" style="1615"/>
    <col min="1113" max="1113" width="7.3984375" style="1615" customWidth="1"/>
    <col min="1114" max="1114" width="17.296875" style="1615" customWidth="1"/>
    <col min="1115" max="1115" width="10.3984375" style="1615" customWidth="1"/>
    <col min="1116" max="1132" width="11.69921875" style="1615" customWidth="1"/>
    <col min="1133" max="1133" width="12.3984375" style="1615" customWidth="1"/>
    <col min="1134" max="1134" width="8.796875" style="1615"/>
    <col min="1135" max="1135" width="7.3984375" style="1615" customWidth="1"/>
    <col min="1136" max="1136" width="17.296875" style="1615" customWidth="1"/>
    <col min="1137" max="1137" width="10.3984375" style="1615" customWidth="1"/>
    <col min="1138" max="1154" width="11.69921875" style="1615" customWidth="1"/>
    <col min="1155" max="1155" width="12.3984375" style="1615" customWidth="1"/>
    <col min="1156" max="1280" width="8.796875" style="1615"/>
    <col min="1281" max="1281" width="7.3984375" style="1615" customWidth="1"/>
    <col min="1282" max="1282" width="17.296875" style="1615" customWidth="1"/>
    <col min="1283" max="1283" width="10.3984375" style="1615" customWidth="1"/>
    <col min="1284" max="1300" width="11.69921875" style="1615" customWidth="1"/>
    <col min="1301" max="1301" width="12.3984375" style="1615" customWidth="1"/>
    <col min="1302" max="1302" width="8.796875" style="1615"/>
    <col min="1303" max="1303" width="7.3984375" style="1615" customWidth="1"/>
    <col min="1304" max="1304" width="17.296875" style="1615" customWidth="1"/>
    <col min="1305" max="1305" width="10.3984375" style="1615" customWidth="1"/>
    <col min="1306" max="1322" width="11.69921875" style="1615" customWidth="1"/>
    <col min="1323" max="1323" width="12.3984375" style="1615" customWidth="1"/>
    <col min="1324" max="1324" width="8.796875" style="1615"/>
    <col min="1325" max="1325" width="7.3984375" style="1615" customWidth="1"/>
    <col min="1326" max="1326" width="17.296875" style="1615" customWidth="1"/>
    <col min="1327" max="1327" width="10.3984375" style="1615" customWidth="1"/>
    <col min="1328" max="1344" width="11.69921875" style="1615" customWidth="1"/>
    <col min="1345" max="1345" width="12.3984375" style="1615" customWidth="1"/>
    <col min="1346" max="1346" width="8.796875" style="1615"/>
    <col min="1347" max="1347" width="7.3984375" style="1615" customWidth="1"/>
    <col min="1348" max="1348" width="17.296875" style="1615" customWidth="1"/>
    <col min="1349" max="1349" width="10.3984375" style="1615" customWidth="1"/>
    <col min="1350" max="1366" width="11.69921875" style="1615" customWidth="1"/>
    <col min="1367" max="1367" width="12.3984375" style="1615" customWidth="1"/>
    <col min="1368" max="1368" width="8.796875" style="1615"/>
    <col min="1369" max="1369" width="7.3984375" style="1615" customWidth="1"/>
    <col min="1370" max="1370" width="17.296875" style="1615" customWidth="1"/>
    <col min="1371" max="1371" width="10.3984375" style="1615" customWidth="1"/>
    <col min="1372" max="1388" width="11.69921875" style="1615" customWidth="1"/>
    <col min="1389" max="1389" width="12.3984375" style="1615" customWidth="1"/>
    <col min="1390" max="1390" width="8.796875" style="1615"/>
    <col min="1391" max="1391" width="7.3984375" style="1615" customWidth="1"/>
    <col min="1392" max="1392" width="17.296875" style="1615" customWidth="1"/>
    <col min="1393" max="1393" width="10.3984375" style="1615" customWidth="1"/>
    <col min="1394" max="1410" width="11.69921875" style="1615" customWidth="1"/>
    <col min="1411" max="1411" width="12.3984375" style="1615" customWidth="1"/>
    <col min="1412" max="1536" width="8.796875" style="1615"/>
    <col min="1537" max="1537" width="7.3984375" style="1615" customWidth="1"/>
    <col min="1538" max="1538" width="17.296875" style="1615" customWidth="1"/>
    <col min="1539" max="1539" width="10.3984375" style="1615" customWidth="1"/>
    <col min="1540" max="1556" width="11.69921875" style="1615" customWidth="1"/>
    <col min="1557" max="1557" width="12.3984375" style="1615" customWidth="1"/>
    <col min="1558" max="1558" width="8.796875" style="1615"/>
    <col min="1559" max="1559" width="7.3984375" style="1615" customWidth="1"/>
    <col min="1560" max="1560" width="17.296875" style="1615" customWidth="1"/>
    <col min="1561" max="1561" width="10.3984375" style="1615" customWidth="1"/>
    <col min="1562" max="1578" width="11.69921875" style="1615" customWidth="1"/>
    <col min="1579" max="1579" width="12.3984375" style="1615" customWidth="1"/>
    <col min="1580" max="1580" width="8.796875" style="1615"/>
    <col min="1581" max="1581" width="7.3984375" style="1615" customWidth="1"/>
    <col min="1582" max="1582" width="17.296875" style="1615" customWidth="1"/>
    <col min="1583" max="1583" width="10.3984375" style="1615" customWidth="1"/>
    <col min="1584" max="1600" width="11.69921875" style="1615" customWidth="1"/>
    <col min="1601" max="1601" width="12.3984375" style="1615" customWidth="1"/>
    <col min="1602" max="1602" width="8.796875" style="1615"/>
    <col min="1603" max="1603" width="7.3984375" style="1615" customWidth="1"/>
    <col min="1604" max="1604" width="17.296875" style="1615" customWidth="1"/>
    <col min="1605" max="1605" width="10.3984375" style="1615" customWidth="1"/>
    <col min="1606" max="1622" width="11.69921875" style="1615" customWidth="1"/>
    <col min="1623" max="1623" width="12.3984375" style="1615" customWidth="1"/>
    <col min="1624" max="1624" width="8.796875" style="1615"/>
    <col min="1625" max="1625" width="7.3984375" style="1615" customWidth="1"/>
    <col min="1626" max="1626" width="17.296875" style="1615" customWidth="1"/>
    <col min="1627" max="1627" width="10.3984375" style="1615" customWidth="1"/>
    <col min="1628" max="1644" width="11.69921875" style="1615" customWidth="1"/>
    <col min="1645" max="1645" width="12.3984375" style="1615" customWidth="1"/>
    <col min="1646" max="1646" width="8.796875" style="1615"/>
    <col min="1647" max="1647" width="7.3984375" style="1615" customWidth="1"/>
    <col min="1648" max="1648" width="17.296875" style="1615" customWidth="1"/>
    <col min="1649" max="1649" width="10.3984375" style="1615" customWidth="1"/>
    <col min="1650" max="1666" width="11.69921875" style="1615" customWidth="1"/>
    <col min="1667" max="1667" width="12.3984375" style="1615" customWidth="1"/>
    <col min="1668" max="1792" width="8.796875" style="1615"/>
    <col min="1793" max="1793" width="7.3984375" style="1615" customWidth="1"/>
    <col min="1794" max="1794" width="17.296875" style="1615" customWidth="1"/>
    <col min="1795" max="1795" width="10.3984375" style="1615" customWidth="1"/>
    <col min="1796" max="1812" width="11.69921875" style="1615" customWidth="1"/>
    <col min="1813" max="1813" width="12.3984375" style="1615" customWidth="1"/>
    <col min="1814" max="1814" width="8.796875" style="1615"/>
    <col min="1815" max="1815" width="7.3984375" style="1615" customWidth="1"/>
    <col min="1816" max="1816" width="17.296875" style="1615" customWidth="1"/>
    <col min="1817" max="1817" width="10.3984375" style="1615" customWidth="1"/>
    <col min="1818" max="1834" width="11.69921875" style="1615" customWidth="1"/>
    <col min="1835" max="1835" width="12.3984375" style="1615" customWidth="1"/>
    <col min="1836" max="1836" width="8.796875" style="1615"/>
    <col min="1837" max="1837" width="7.3984375" style="1615" customWidth="1"/>
    <col min="1838" max="1838" width="17.296875" style="1615" customWidth="1"/>
    <col min="1839" max="1839" width="10.3984375" style="1615" customWidth="1"/>
    <col min="1840" max="1856" width="11.69921875" style="1615" customWidth="1"/>
    <col min="1857" max="1857" width="12.3984375" style="1615" customWidth="1"/>
    <col min="1858" max="1858" width="8.796875" style="1615"/>
    <col min="1859" max="1859" width="7.3984375" style="1615" customWidth="1"/>
    <col min="1860" max="1860" width="17.296875" style="1615" customWidth="1"/>
    <col min="1861" max="1861" width="10.3984375" style="1615" customWidth="1"/>
    <col min="1862" max="1878" width="11.69921875" style="1615" customWidth="1"/>
    <col min="1879" max="1879" width="12.3984375" style="1615" customWidth="1"/>
    <col min="1880" max="1880" width="8.796875" style="1615"/>
    <col min="1881" max="1881" width="7.3984375" style="1615" customWidth="1"/>
    <col min="1882" max="1882" width="17.296875" style="1615" customWidth="1"/>
    <col min="1883" max="1883" width="10.3984375" style="1615" customWidth="1"/>
    <col min="1884" max="1900" width="11.69921875" style="1615" customWidth="1"/>
    <col min="1901" max="1901" width="12.3984375" style="1615" customWidth="1"/>
    <col min="1902" max="1902" width="8.796875" style="1615"/>
    <col min="1903" max="1903" width="7.3984375" style="1615" customWidth="1"/>
    <col min="1904" max="1904" width="17.296875" style="1615" customWidth="1"/>
    <col min="1905" max="1905" width="10.3984375" style="1615" customWidth="1"/>
    <col min="1906" max="1922" width="11.69921875" style="1615" customWidth="1"/>
    <col min="1923" max="1923" width="12.3984375" style="1615" customWidth="1"/>
    <col min="1924" max="2048" width="8.796875" style="1615"/>
    <col min="2049" max="2049" width="7.3984375" style="1615" customWidth="1"/>
    <col min="2050" max="2050" width="17.296875" style="1615" customWidth="1"/>
    <col min="2051" max="2051" width="10.3984375" style="1615" customWidth="1"/>
    <col min="2052" max="2068" width="11.69921875" style="1615" customWidth="1"/>
    <col min="2069" max="2069" width="12.3984375" style="1615" customWidth="1"/>
    <col min="2070" max="2070" width="8.796875" style="1615"/>
    <col min="2071" max="2071" width="7.3984375" style="1615" customWidth="1"/>
    <col min="2072" max="2072" width="17.296875" style="1615" customWidth="1"/>
    <col min="2073" max="2073" width="10.3984375" style="1615" customWidth="1"/>
    <col min="2074" max="2090" width="11.69921875" style="1615" customWidth="1"/>
    <col min="2091" max="2091" width="12.3984375" style="1615" customWidth="1"/>
    <col min="2092" max="2092" width="8.796875" style="1615"/>
    <col min="2093" max="2093" width="7.3984375" style="1615" customWidth="1"/>
    <col min="2094" max="2094" width="17.296875" style="1615" customWidth="1"/>
    <col min="2095" max="2095" width="10.3984375" style="1615" customWidth="1"/>
    <col min="2096" max="2112" width="11.69921875" style="1615" customWidth="1"/>
    <col min="2113" max="2113" width="12.3984375" style="1615" customWidth="1"/>
    <col min="2114" max="2114" width="8.796875" style="1615"/>
    <col min="2115" max="2115" width="7.3984375" style="1615" customWidth="1"/>
    <col min="2116" max="2116" width="17.296875" style="1615" customWidth="1"/>
    <col min="2117" max="2117" width="10.3984375" style="1615" customWidth="1"/>
    <col min="2118" max="2134" width="11.69921875" style="1615" customWidth="1"/>
    <col min="2135" max="2135" width="12.3984375" style="1615" customWidth="1"/>
    <col min="2136" max="2136" width="8.796875" style="1615"/>
    <col min="2137" max="2137" width="7.3984375" style="1615" customWidth="1"/>
    <col min="2138" max="2138" width="17.296875" style="1615" customWidth="1"/>
    <col min="2139" max="2139" width="10.3984375" style="1615" customWidth="1"/>
    <col min="2140" max="2156" width="11.69921875" style="1615" customWidth="1"/>
    <col min="2157" max="2157" width="12.3984375" style="1615" customWidth="1"/>
    <col min="2158" max="2158" width="8.796875" style="1615"/>
    <col min="2159" max="2159" width="7.3984375" style="1615" customWidth="1"/>
    <col min="2160" max="2160" width="17.296875" style="1615" customWidth="1"/>
    <col min="2161" max="2161" width="10.3984375" style="1615" customWidth="1"/>
    <col min="2162" max="2178" width="11.69921875" style="1615" customWidth="1"/>
    <col min="2179" max="2179" width="12.3984375" style="1615" customWidth="1"/>
    <col min="2180" max="2304" width="8.796875" style="1615"/>
    <col min="2305" max="2305" width="7.3984375" style="1615" customWidth="1"/>
    <col min="2306" max="2306" width="17.296875" style="1615" customWidth="1"/>
    <col min="2307" max="2307" width="10.3984375" style="1615" customWidth="1"/>
    <col min="2308" max="2324" width="11.69921875" style="1615" customWidth="1"/>
    <col min="2325" max="2325" width="12.3984375" style="1615" customWidth="1"/>
    <col min="2326" max="2326" width="8.796875" style="1615"/>
    <col min="2327" max="2327" width="7.3984375" style="1615" customWidth="1"/>
    <col min="2328" max="2328" width="17.296875" style="1615" customWidth="1"/>
    <col min="2329" max="2329" width="10.3984375" style="1615" customWidth="1"/>
    <col min="2330" max="2346" width="11.69921875" style="1615" customWidth="1"/>
    <col min="2347" max="2347" width="12.3984375" style="1615" customWidth="1"/>
    <col min="2348" max="2348" width="8.796875" style="1615"/>
    <col min="2349" max="2349" width="7.3984375" style="1615" customWidth="1"/>
    <col min="2350" max="2350" width="17.296875" style="1615" customWidth="1"/>
    <col min="2351" max="2351" width="10.3984375" style="1615" customWidth="1"/>
    <col min="2352" max="2368" width="11.69921875" style="1615" customWidth="1"/>
    <col min="2369" max="2369" width="12.3984375" style="1615" customWidth="1"/>
    <col min="2370" max="2370" width="8.796875" style="1615"/>
    <col min="2371" max="2371" width="7.3984375" style="1615" customWidth="1"/>
    <col min="2372" max="2372" width="17.296875" style="1615" customWidth="1"/>
    <col min="2373" max="2373" width="10.3984375" style="1615" customWidth="1"/>
    <col min="2374" max="2390" width="11.69921875" style="1615" customWidth="1"/>
    <col min="2391" max="2391" width="12.3984375" style="1615" customWidth="1"/>
    <col min="2392" max="2392" width="8.796875" style="1615"/>
    <col min="2393" max="2393" width="7.3984375" style="1615" customWidth="1"/>
    <col min="2394" max="2394" width="17.296875" style="1615" customWidth="1"/>
    <col min="2395" max="2395" width="10.3984375" style="1615" customWidth="1"/>
    <col min="2396" max="2412" width="11.69921875" style="1615" customWidth="1"/>
    <col min="2413" max="2413" width="12.3984375" style="1615" customWidth="1"/>
    <col min="2414" max="2414" width="8.796875" style="1615"/>
    <col min="2415" max="2415" width="7.3984375" style="1615" customWidth="1"/>
    <col min="2416" max="2416" width="17.296875" style="1615" customWidth="1"/>
    <col min="2417" max="2417" width="10.3984375" style="1615" customWidth="1"/>
    <col min="2418" max="2434" width="11.69921875" style="1615" customWidth="1"/>
    <col min="2435" max="2435" width="12.3984375" style="1615" customWidth="1"/>
    <col min="2436" max="2560" width="8.796875" style="1615"/>
    <col min="2561" max="2561" width="7.3984375" style="1615" customWidth="1"/>
    <col min="2562" max="2562" width="17.296875" style="1615" customWidth="1"/>
    <col min="2563" max="2563" width="10.3984375" style="1615" customWidth="1"/>
    <col min="2564" max="2580" width="11.69921875" style="1615" customWidth="1"/>
    <col min="2581" max="2581" width="12.3984375" style="1615" customWidth="1"/>
    <col min="2582" max="2582" width="8.796875" style="1615"/>
    <col min="2583" max="2583" width="7.3984375" style="1615" customWidth="1"/>
    <col min="2584" max="2584" width="17.296875" style="1615" customWidth="1"/>
    <col min="2585" max="2585" width="10.3984375" style="1615" customWidth="1"/>
    <col min="2586" max="2602" width="11.69921875" style="1615" customWidth="1"/>
    <col min="2603" max="2603" width="12.3984375" style="1615" customWidth="1"/>
    <col min="2604" max="2604" width="8.796875" style="1615"/>
    <col min="2605" max="2605" width="7.3984375" style="1615" customWidth="1"/>
    <col min="2606" max="2606" width="17.296875" style="1615" customWidth="1"/>
    <col min="2607" max="2607" width="10.3984375" style="1615" customWidth="1"/>
    <col min="2608" max="2624" width="11.69921875" style="1615" customWidth="1"/>
    <col min="2625" max="2625" width="12.3984375" style="1615" customWidth="1"/>
    <col min="2626" max="2626" width="8.796875" style="1615"/>
    <col min="2627" max="2627" width="7.3984375" style="1615" customWidth="1"/>
    <col min="2628" max="2628" width="17.296875" style="1615" customWidth="1"/>
    <col min="2629" max="2629" width="10.3984375" style="1615" customWidth="1"/>
    <col min="2630" max="2646" width="11.69921875" style="1615" customWidth="1"/>
    <col min="2647" max="2647" width="12.3984375" style="1615" customWidth="1"/>
    <col min="2648" max="2648" width="8.796875" style="1615"/>
    <col min="2649" max="2649" width="7.3984375" style="1615" customWidth="1"/>
    <col min="2650" max="2650" width="17.296875" style="1615" customWidth="1"/>
    <col min="2651" max="2651" width="10.3984375" style="1615" customWidth="1"/>
    <col min="2652" max="2668" width="11.69921875" style="1615" customWidth="1"/>
    <col min="2669" max="2669" width="12.3984375" style="1615" customWidth="1"/>
    <col min="2670" max="2670" width="8.796875" style="1615"/>
    <col min="2671" max="2671" width="7.3984375" style="1615" customWidth="1"/>
    <col min="2672" max="2672" width="17.296875" style="1615" customWidth="1"/>
    <col min="2673" max="2673" width="10.3984375" style="1615" customWidth="1"/>
    <col min="2674" max="2690" width="11.69921875" style="1615" customWidth="1"/>
    <col min="2691" max="2691" width="12.3984375" style="1615" customWidth="1"/>
    <col min="2692" max="2816" width="8.796875" style="1615"/>
    <col min="2817" max="2817" width="7.3984375" style="1615" customWidth="1"/>
    <col min="2818" max="2818" width="17.296875" style="1615" customWidth="1"/>
    <col min="2819" max="2819" width="10.3984375" style="1615" customWidth="1"/>
    <col min="2820" max="2836" width="11.69921875" style="1615" customWidth="1"/>
    <col min="2837" max="2837" width="12.3984375" style="1615" customWidth="1"/>
    <col min="2838" max="2838" width="8.796875" style="1615"/>
    <col min="2839" max="2839" width="7.3984375" style="1615" customWidth="1"/>
    <col min="2840" max="2840" width="17.296875" style="1615" customWidth="1"/>
    <col min="2841" max="2841" width="10.3984375" style="1615" customWidth="1"/>
    <col min="2842" max="2858" width="11.69921875" style="1615" customWidth="1"/>
    <col min="2859" max="2859" width="12.3984375" style="1615" customWidth="1"/>
    <col min="2860" max="2860" width="8.796875" style="1615"/>
    <col min="2861" max="2861" width="7.3984375" style="1615" customWidth="1"/>
    <col min="2862" max="2862" width="17.296875" style="1615" customWidth="1"/>
    <col min="2863" max="2863" width="10.3984375" style="1615" customWidth="1"/>
    <col min="2864" max="2880" width="11.69921875" style="1615" customWidth="1"/>
    <col min="2881" max="2881" width="12.3984375" style="1615" customWidth="1"/>
    <col min="2882" max="2882" width="8.796875" style="1615"/>
    <col min="2883" max="2883" width="7.3984375" style="1615" customWidth="1"/>
    <col min="2884" max="2884" width="17.296875" style="1615" customWidth="1"/>
    <col min="2885" max="2885" width="10.3984375" style="1615" customWidth="1"/>
    <col min="2886" max="2902" width="11.69921875" style="1615" customWidth="1"/>
    <col min="2903" max="2903" width="12.3984375" style="1615" customWidth="1"/>
    <col min="2904" max="2904" width="8.796875" style="1615"/>
    <col min="2905" max="2905" width="7.3984375" style="1615" customWidth="1"/>
    <col min="2906" max="2906" width="17.296875" style="1615" customWidth="1"/>
    <col min="2907" max="2907" width="10.3984375" style="1615" customWidth="1"/>
    <col min="2908" max="2924" width="11.69921875" style="1615" customWidth="1"/>
    <col min="2925" max="2925" width="12.3984375" style="1615" customWidth="1"/>
    <col min="2926" max="2926" width="8.796875" style="1615"/>
    <col min="2927" max="2927" width="7.3984375" style="1615" customWidth="1"/>
    <col min="2928" max="2928" width="17.296875" style="1615" customWidth="1"/>
    <col min="2929" max="2929" width="10.3984375" style="1615" customWidth="1"/>
    <col min="2930" max="2946" width="11.69921875" style="1615" customWidth="1"/>
    <col min="2947" max="2947" width="12.3984375" style="1615" customWidth="1"/>
    <col min="2948" max="3072" width="8.796875" style="1615"/>
    <col min="3073" max="3073" width="7.3984375" style="1615" customWidth="1"/>
    <col min="3074" max="3074" width="17.296875" style="1615" customWidth="1"/>
    <col min="3075" max="3075" width="10.3984375" style="1615" customWidth="1"/>
    <col min="3076" max="3092" width="11.69921875" style="1615" customWidth="1"/>
    <col min="3093" max="3093" width="12.3984375" style="1615" customWidth="1"/>
    <col min="3094" max="3094" width="8.796875" style="1615"/>
    <col min="3095" max="3095" width="7.3984375" style="1615" customWidth="1"/>
    <col min="3096" max="3096" width="17.296875" style="1615" customWidth="1"/>
    <col min="3097" max="3097" width="10.3984375" style="1615" customWidth="1"/>
    <col min="3098" max="3114" width="11.69921875" style="1615" customWidth="1"/>
    <col min="3115" max="3115" width="12.3984375" style="1615" customWidth="1"/>
    <col min="3116" max="3116" width="8.796875" style="1615"/>
    <col min="3117" max="3117" width="7.3984375" style="1615" customWidth="1"/>
    <col min="3118" max="3118" width="17.296875" style="1615" customWidth="1"/>
    <col min="3119" max="3119" width="10.3984375" style="1615" customWidth="1"/>
    <col min="3120" max="3136" width="11.69921875" style="1615" customWidth="1"/>
    <col min="3137" max="3137" width="12.3984375" style="1615" customWidth="1"/>
    <col min="3138" max="3138" width="8.796875" style="1615"/>
    <col min="3139" max="3139" width="7.3984375" style="1615" customWidth="1"/>
    <col min="3140" max="3140" width="17.296875" style="1615" customWidth="1"/>
    <col min="3141" max="3141" width="10.3984375" style="1615" customWidth="1"/>
    <col min="3142" max="3158" width="11.69921875" style="1615" customWidth="1"/>
    <col min="3159" max="3159" width="12.3984375" style="1615" customWidth="1"/>
    <col min="3160" max="3160" width="8.796875" style="1615"/>
    <col min="3161" max="3161" width="7.3984375" style="1615" customWidth="1"/>
    <col min="3162" max="3162" width="17.296875" style="1615" customWidth="1"/>
    <col min="3163" max="3163" width="10.3984375" style="1615" customWidth="1"/>
    <col min="3164" max="3180" width="11.69921875" style="1615" customWidth="1"/>
    <col min="3181" max="3181" width="12.3984375" style="1615" customWidth="1"/>
    <col min="3182" max="3182" width="8.796875" style="1615"/>
    <col min="3183" max="3183" width="7.3984375" style="1615" customWidth="1"/>
    <col min="3184" max="3184" width="17.296875" style="1615" customWidth="1"/>
    <col min="3185" max="3185" width="10.3984375" style="1615" customWidth="1"/>
    <col min="3186" max="3202" width="11.69921875" style="1615" customWidth="1"/>
    <col min="3203" max="3203" width="12.3984375" style="1615" customWidth="1"/>
    <col min="3204" max="3328" width="8.796875" style="1615"/>
    <col min="3329" max="3329" width="7.3984375" style="1615" customWidth="1"/>
    <col min="3330" max="3330" width="17.296875" style="1615" customWidth="1"/>
    <col min="3331" max="3331" width="10.3984375" style="1615" customWidth="1"/>
    <col min="3332" max="3348" width="11.69921875" style="1615" customWidth="1"/>
    <col min="3349" max="3349" width="12.3984375" style="1615" customWidth="1"/>
    <col min="3350" max="3350" width="8.796875" style="1615"/>
    <col min="3351" max="3351" width="7.3984375" style="1615" customWidth="1"/>
    <col min="3352" max="3352" width="17.296875" style="1615" customWidth="1"/>
    <col min="3353" max="3353" width="10.3984375" style="1615" customWidth="1"/>
    <col min="3354" max="3370" width="11.69921875" style="1615" customWidth="1"/>
    <col min="3371" max="3371" width="12.3984375" style="1615" customWidth="1"/>
    <col min="3372" max="3372" width="8.796875" style="1615"/>
    <col min="3373" max="3373" width="7.3984375" style="1615" customWidth="1"/>
    <col min="3374" max="3374" width="17.296875" style="1615" customWidth="1"/>
    <col min="3375" max="3375" width="10.3984375" style="1615" customWidth="1"/>
    <col min="3376" max="3392" width="11.69921875" style="1615" customWidth="1"/>
    <col min="3393" max="3393" width="12.3984375" style="1615" customWidth="1"/>
    <col min="3394" max="3394" width="8.796875" style="1615"/>
    <col min="3395" max="3395" width="7.3984375" style="1615" customWidth="1"/>
    <col min="3396" max="3396" width="17.296875" style="1615" customWidth="1"/>
    <col min="3397" max="3397" width="10.3984375" style="1615" customWidth="1"/>
    <col min="3398" max="3414" width="11.69921875" style="1615" customWidth="1"/>
    <col min="3415" max="3415" width="12.3984375" style="1615" customWidth="1"/>
    <col min="3416" max="3416" width="8.796875" style="1615"/>
    <col min="3417" max="3417" width="7.3984375" style="1615" customWidth="1"/>
    <col min="3418" max="3418" width="17.296875" style="1615" customWidth="1"/>
    <col min="3419" max="3419" width="10.3984375" style="1615" customWidth="1"/>
    <col min="3420" max="3436" width="11.69921875" style="1615" customWidth="1"/>
    <col min="3437" max="3437" width="12.3984375" style="1615" customWidth="1"/>
    <col min="3438" max="3438" width="8.796875" style="1615"/>
    <col min="3439" max="3439" width="7.3984375" style="1615" customWidth="1"/>
    <col min="3440" max="3440" width="17.296875" style="1615" customWidth="1"/>
    <col min="3441" max="3441" width="10.3984375" style="1615" customWidth="1"/>
    <col min="3442" max="3458" width="11.69921875" style="1615" customWidth="1"/>
    <col min="3459" max="3459" width="12.3984375" style="1615" customWidth="1"/>
    <col min="3460" max="3584" width="8.796875" style="1615"/>
    <col min="3585" max="3585" width="7.3984375" style="1615" customWidth="1"/>
    <col min="3586" max="3586" width="17.296875" style="1615" customWidth="1"/>
    <col min="3587" max="3587" width="10.3984375" style="1615" customWidth="1"/>
    <col min="3588" max="3604" width="11.69921875" style="1615" customWidth="1"/>
    <col min="3605" max="3605" width="12.3984375" style="1615" customWidth="1"/>
    <col min="3606" max="3606" width="8.796875" style="1615"/>
    <col min="3607" max="3607" width="7.3984375" style="1615" customWidth="1"/>
    <col min="3608" max="3608" width="17.296875" style="1615" customWidth="1"/>
    <col min="3609" max="3609" width="10.3984375" style="1615" customWidth="1"/>
    <col min="3610" max="3626" width="11.69921875" style="1615" customWidth="1"/>
    <col min="3627" max="3627" width="12.3984375" style="1615" customWidth="1"/>
    <col min="3628" max="3628" width="8.796875" style="1615"/>
    <col min="3629" max="3629" width="7.3984375" style="1615" customWidth="1"/>
    <col min="3630" max="3630" width="17.296875" style="1615" customWidth="1"/>
    <col min="3631" max="3631" width="10.3984375" style="1615" customWidth="1"/>
    <col min="3632" max="3648" width="11.69921875" style="1615" customWidth="1"/>
    <col min="3649" max="3649" width="12.3984375" style="1615" customWidth="1"/>
    <col min="3650" max="3650" width="8.796875" style="1615"/>
    <col min="3651" max="3651" width="7.3984375" style="1615" customWidth="1"/>
    <col min="3652" max="3652" width="17.296875" style="1615" customWidth="1"/>
    <col min="3653" max="3653" width="10.3984375" style="1615" customWidth="1"/>
    <col min="3654" max="3670" width="11.69921875" style="1615" customWidth="1"/>
    <col min="3671" max="3671" width="12.3984375" style="1615" customWidth="1"/>
    <col min="3672" max="3672" width="8.796875" style="1615"/>
    <col min="3673" max="3673" width="7.3984375" style="1615" customWidth="1"/>
    <col min="3674" max="3674" width="17.296875" style="1615" customWidth="1"/>
    <col min="3675" max="3675" width="10.3984375" style="1615" customWidth="1"/>
    <col min="3676" max="3692" width="11.69921875" style="1615" customWidth="1"/>
    <col min="3693" max="3693" width="12.3984375" style="1615" customWidth="1"/>
    <col min="3694" max="3694" width="8.796875" style="1615"/>
    <col min="3695" max="3695" width="7.3984375" style="1615" customWidth="1"/>
    <col min="3696" max="3696" width="17.296875" style="1615" customWidth="1"/>
    <col min="3697" max="3697" width="10.3984375" style="1615" customWidth="1"/>
    <col min="3698" max="3714" width="11.69921875" style="1615" customWidth="1"/>
    <col min="3715" max="3715" width="12.3984375" style="1615" customWidth="1"/>
    <col min="3716" max="3840" width="8.796875" style="1615"/>
    <col min="3841" max="3841" width="7.3984375" style="1615" customWidth="1"/>
    <col min="3842" max="3842" width="17.296875" style="1615" customWidth="1"/>
    <col min="3843" max="3843" width="10.3984375" style="1615" customWidth="1"/>
    <col min="3844" max="3860" width="11.69921875" style="1615" customWidth="1"/>
    <col min="3861" max="3861" width="12.3984375" style="1615" customWidth="1"/>
    <col min="3862" max="3862" width="8.796875" style="1615"/>
    <col min="3863" max="3863" width="7.3984375" style="1615" customWidth="1"/>
    <col min="3864" max="3864" width="17.296875" style="1615" customWidth="1"/>
    <col min="3865" max="3865" width="10.3984375" style="1615" customWidth="1"/>
    <col min="3866" max="3882" width="11.69921875" style="1615" customWidth="1"/>
    <col min="3883" max="3883" width="12.3984375" style="1615" customWidth="1"/>
    <col min="3884" max="3884" width="8.796875" style="1615"/>
    <col min="3885" max="3885" width="7.3984375" style="1615" customWidth="1"/>
    <col min="3886" max="3886" width="17.296875" style="1615" customWidth="1"/>
    <col min="3887" max="3887" width="10.3984375" style="1615" customWidth="1"/>
    <col min="3888" max="3904" width="11.69921875" style="1615" customWidth="1"/>
    <col min="3905" max="3905" width="12.3984375" style="1615" customWidth="1"/>
    <col min="3906" max="3906" width="8.796875" style="1615"/>
    <col min="3907" max="3907" width="7.3984375" style="1615" customWidth="1"/>
    <col min="3908" max="3908" width="17.296875" style="1615" customWidth="1"/>
    <col min="3909" max="3909" width="10.3984375" style="1615" customWidth="1"/>
    <col min="3910" max="3926" width="11.69921875" style="1615" customWidth="1"/>
    <col min="3927" max="3927" width="12.3984375" style="1615" customWidth="1"/>
    <col min="3928" max="3928" width="8.796875" style="1615"/>
    <col min="3929" max="3929" width="7.3984375" style="1615" customWidth="1"/>
    <col min="3930" max="3930" width="17.296875" style="1615" customWidth="1"/>
    <col min="3931" max="3931" width="10.3984375" style="1615" customWidth="1"/>
    <col min="3932" max="3948" width="11.69921875" style="1615" customWidth="1"/>
    <col min="3949" max="3949" width="12.3984375" style="1615" customWidth="1"/>
    <col min="3950" max="3950" width="8.796875" style="1615"/>
    <col min="3951" max="3951" width="7.3984375" style="1615" customWidth="1"/>
    <col min="3952" max="3952" width="17.296875" style="1615" customWidth="1"/>
    <col min="3953" max="3953" width="10.3984375" style="1615" customWidth="1"/>
    <col min="3954" max="3970" width="11.69921875" style="1615" customWidth="1"/>
    <col min="3971" max="3971" width="12.3984375" style="1615" customWidth="1"/>
    <col min="3972" max="4096" width="8.796875" style="1615"/>
    <col min="4097" max="4097" width="7.3984375" style="1615" customWidth="1"/>
    <col min="4098" max="4098" width="17.296875" style="1615" customWidth="1"/>
    <col min="4099" max="4099" width="10.3984375" style="1615" customWidth="1"/>
    <col min="4100" max="4116" width="11.69921875" style="1615" customWidth="1"/>
    <col min="4117" max="4117" width="12.3984375" style="1615" customWidth="1"/>
    <col min="4118" max="4118" width="8.796875" style="1615"/>
    <col min="4119" max="4119" width="7.3984375" style="1615" customWidth="1"/>
    <col min="4120" max="4120" width="17.296875" style="1615" customWidth="1"/>
    <col min="4121" max="4121" width="10.3984375" style="1615" customWidth="1"/>
    <col min="4122" max="4138" width="11.69921875" style="1615" customWidth="1"/>
    <col min="4139" max="4139" width="12.3984375" style="1615" customWidth="1"/>
    <col min="4140" max="4140" width="8.796875" style="1615"/>
    <col min="4141" max="4141" width="7.3984375" style="1615" customWidth="1"/>
    <col min="4142" max="4142" width="17.296875" style="1615" customWidth="1"/>
    <col min="4143" max="4143" width="10.3984375" style="1615" customWidth="1"/>
    <col min="4144" max="4160" width="11.69921875" style="1615" customWidth="1"/>
    <col min="4161" max="4161" width="12.3984375" style="1615" customWidth="1"/>
    <col min="4162" max="4162" width="8.796875" style="1615"/>
    <col min="4163" max="4163" width="7.3984375" style="1615" customWidth="1"/>
    <col min="4164" max="4164" width="17.296875" style="1615" customWidth="1"/>
    <col min="4165" max="4165" width="10.3984375" style="1615" customWidth="1"/>
    <col min="4166" max="4182" width="11.69921875" style="1615" customWidth="1"/>
    <col min="4183" max="4183" width="12.3984375" style="1615" customWidth="1"/>
    <col min="4184" max="4184" width="8.796875" style="1615"/>
    <col min="4185" max="4185" width="7.3984375" style="1615" customWidth="1"/>
    <col min="4186" max="4186" width="17.296875" style="1615" customWidth="1"/>
    <col min="4187" max="4187" width="10.3984375" style="1615" customWidth="1"/>
    <col min="4188" max="4204" width="11.69921875" style="1615" customWidth="1"/>
    <col min="4205" max="4205" width="12.3984375" style="1615" customWidth="1"/>
    <col min="4206" max="4206" width="8.796875" style="1615"/>
    <col min="4207" max="4207" width="7.3984375" style="1615" customWidth="1"/>
    <col min="4208" max="4208" width="17.296875" style="1615" customWidth="1"/>
    <col min="4209" max="4209" width="10.3984375" style="1615" customWidth="1"/>
    <col min="4210" max="4226" width="11.69921875" style="1615" customWidth="1"/>
    <col min="4227" max="4227" width="12.3984375" style="1615" customWidth="1"/>
    <col min="4228" max="4352" width="8.796875" style="1615"/>
    <col min="4353" max="4353" width="7.3984375" style="1615" customWidth="1"/>
    <col min="4354" max="4354" width="17.296875" style="1615" customWidth="1"/>
    <col min="4355" max="4355" width="10.3984375" style="1615" customWidth="1"/>
    <col min="4356" max="4372" width="11.69921875" style="1615" customWidth="1"/>
    <col min="4373" max="4373" width="12.3984375" style="1615" customWidth="1"/>
    <col min="4374" max="4374" width="8.796875" style="1615"/>
    <col min="4375" max="4375" width="7.3984375" style="1615" customWidth="1"/>
    <col min="4376" max="4376" width="17.296875" style="1615" customWidth="1"/>
    <col min="4377" max="4377" width="10.3984375" style="1615" customWidth="1"/>
    <col min="4378" max="4394" width="11.69921875" style="1615" customWidth="1"/>
    <col min="4395" max="4395" width="12.3984375" style="1615" customWidth="1"/>
    <col min="4396" max="4396" width="8.796875" style="1615"/>
    <col min="4397" max="4397" width="7.3984375" style="1615" customWidth="1"/>
    <col min="4398" max="4398" width="17.296875" style="1615" customWidth="1"/>
    <col min="4399" max="4399" width="10.3984375" style="1615" customWidth="1"/>
    <col min="4400" max="4416" width="11.69921875" style="1615" customWidth="1"/>
    <col min="4417" max="4417" width="12.3984375" style="1615" customWidth="1"/>
    <col min="4418" max="4418" width="8.796875" style="1615"/>
    <col min="4419" max="4419" width="7.3984375" style="1615" customWidth="1"/>
    <col min="4420" max="4420" width="17.296875" style="1615" customWidth="1"/>
    <col min="4421" max="4421" width="10.3984375" style="1615" customWidth="1"/>
    <col min="4422" max="4438" width="11.69921875" style="1615" customWidth="1"/>
    <col min="4439" max="4439" width="12.3984375" style="1615" customWidth="1"/>
    <col min="4440" max="4440" width="8.796875" style="1615"/>
    <col min="4441" max="4441" width="7.3984375" style="1615" customWidth="1"/>
    <col min="4442" max="4442" width="17.296875" style="1615" customWidth="1"/>
    <col min="4443" max="4443" width="10.3984375" style="1615" customWidth="1"/>
    <col min="4444" max="4460" width="11.69921875" style="1615" customWidth="1"/>
    <col min="4461" max="4461" width="12.3984375" style="1615" customWidth="1"/>
    <col min="4462" max="4462" width="8.796875" style="1615"/>
    <col min="4463" max="4463" width="7.3984375" style="1615" customWidth="1"/>
    <col min="4464" max="4464" width="17.296875" style="1615" customWidth="1"/>
    <col min="4465" max="4465" width="10.3984375" style="1615" customWidth="1"/>
    <col min="4466" max="4482" width="11.69921875" style="1615" customWidth="1"/>
    <col min="4483" max="4483" width="12.3984375" style="1615" customWidth="1"/>
    <col min="4484" max="4608" width="8.796875" style="1615"/>
    <col min="4609" max="4609" width="7.3984375" style="1615" customWidth="1"/>
    <col min="4610" max="4610" width="17.296875" style="1615" customWidth="1"/>
    <col min="4611" max="4611" width="10.3984375" style="1615" customWidth="1"/>
    <col min="4612" max="4628" width="11.69921875" style="1615" customWidth="1"/>
    <col min="4629" max="4629" width="12.3984375" style="1615" customWidth="1"/>
    <col min="4630" max="4630" width="8.796875" style="1615"/>
    <col min="4631" max="4631" width="7.3984375" style="1615" customWidth="1"/>
    <col min="4632" max="4632" width="17.296875" style="1615" customWidth="1"/>
    <col min="4633" max="4633" width="10.3984375" style="1615" customWidth="1"/>
    <col min="4634" max="4650" width="11.69921875" style="1615" customWidth="1"/>
    <col min="4651" max="4651" width="12.3984375" style="1615" customWidth="1"/>
    <col min="4652" max="4652" width="8.796875" style="1615"/>
    <col min="4653" max="4653" width="7.3984375" style="1615" customWidth="1"/>
    <col min="4654" max="4654" width="17.296875" style="1615" customWidth="1"/>
    <col min="4655" max="4655" width="10.3984375" style="1615" customWidth="1"/>
    <col min="4656" max="4672" width="11.69921875" style="1615" customWidth="1"/>
    <col min="4673" max="4673" width="12.3984375" style="1615" customWidth="1"/>
    <col min="4674" max="4674" width="8.796875" style="1615"/>
    <col min="4675" max="4675" width="7.3984375" style="1615" customWidth="1"/>
    <col min="4676" max="4676" width="17.296875" style="1615" customWidth="1"/>
    <col min="4677" max="4677" width="10.3984375" style="1615" customWidth="1"/>
    <col min="4678" max="4694" width="11.69921875" style="1615" customWidth="1"/>
    <col min="4695" max="4695" width="12.3984375" style="1615" customWidth="1"/>
    <col min="4696" max="4696" width="8.796875" style="1615"/>
    <col min="4697" max="4697" width="7.3984375" style="1615" customWidth="1"/>
    <col min="4698" max="4698" width="17.296875" style="1615" customWidth="1"/>
    <col min="4699" max="4699" width="10.3984375" style="1615" customWidth="1"/>
    <col min="4700" max="4716" width="11.69921875" style="1615" customWidth="1"/>
    <col min="4717" max="4717" width="12.3984375" style="1615" customWidth="1"/>
    <col min="4718" max="4718" width="8.796875" style="1615"/>
    <col min="4719" max="4719" width="7.3984375" style="1615" customWidth="1"/>
    <col min="4720" max="4720" width="17.296875" style="1615" customWidth="1"/>
    <col min="4721" max="4721" width="10.3984375" style="1615" customWidth="1"/>
    <col min="4722" max="4738" width="11.69921875" style="1615" customWidth="1"/>
    <col min="4739" max="4739" width="12.3984375" style="1615" customWidth="1"/>
    <col min="4740" max="4864" width="8.796875" style="1615"/>
    <col min="4865" max="4865" width="7.3984375" style="1615" customWidth="1"/>
    <col min="4866" max="4866" width="17.296875" style="1615" customWidth="1"/>
    <col min="4867" max="4867" width="10.3984375" style="1615" customWidth="1"/>
    <col min="4868" max="4884" width="11.69921875" style="1615" customWidth="1"/>
    <col min="4885" max="4885" width="12.3984375" style="1615" customWidth="1"/>
    <col min="4886" max="4886" width="8.796875" style="1615"/>
    <col min="4887" max="4887" width="7.3984375" style="1615" customWidth="1"/>
    <col min="4888" max="4888" width="17.296875" style="1615" customWidth="1"/>
    <col min="4889" max="4889" width="10.3984375" style="1615" customWidth="1"/>
    <col min="4890" max="4906" width="11.69921875" style="1615" customWidth="1"/>
    <col min="4907" max="4907" width="12.3984375" style="1615" customWidth="1"/>
    <col min="4908" max="4908" width="8.796875" style="1615"/>
    <col min="4909" max="4909" width="7.3984375" style="1615" customWidth="1"/>
    <col min="4910" max="4910" width="17.296875" style="1615" customWidth="1"/>
    <col min="4911" max="4911" width="10.3984375" style="1615" customWidth="1"/>
    <col min="4912" max="4928" width="11.69921875" style="1615" customWidth="1"/>
    <col min="4929" max="4929" width="12.3984375" style="1615" customWidth="1"/>
    <col min="4930" max="4930" width="8.796875" style="1615"/>
    <col min="4931" max="4931" width="7.3984375" style="1615" customWidth="1"/>
    <col min="4932" max="4932" width="17.296875" style="1615" customWidth="1"/>
    <col min="4933" max="4933" width="10.3984375" style="1615" customWidth="1"/>
    <col min="4934" max="4950" width="11.69921875" style="1615" customWidth="1"/>
    <col min="4951" max="4951" width="12.3984375" style="1615" customWidth="1"/>
    <col min="4952" max="4952" width="8.796875" style="1615"/>
    <col min="4953" max="4953" width="7.3984375" style="1615" customWidth="1"/>
    <col min="4954" max="4954" width="17.296875" style="1615" customWidth="1"/>
    <col min="4955" max="4955" width="10.3984375" style="1615" customWidth="1"/>
    <col min="4956" max="4972" width="11.69921875" style="1615" customWidth="1"/>
    <col min="4973" max="4973" width="12.3984375" style="1615" customWidth="1"/>
    <col min="4974" max="4974" width="8.796875" style="1615"/>
    <col min="4975" max="4975" width="7.3984375" style="1615" customWidth="1"/>
    <col min="4976" max="4976" width="17.296875" style="1615" customWidth="1"/>
    <col min="4977" max="4977" width="10.3984375" style="1615" customWidth="1"/>
    <col min="4978" max="4994" width="11.69921875" style="1615" customWidth="1"/>
    <col min="4995" max="4995" width="12.3984375" style="1615" customWidth="1"/>
    <col min="4996" max="5120" width="8.796875" style="1615"/>
    <col min="5121" max="5121" width="7.3984375" style="1615" customWidth="1"/>
    <col min="5122" max="5122" width="17.296875" style="1615" customWidth="1"/>
    <col min="5123" max="5123" width="10.3984375" style="1615" customWidth="1"/>
    <col min="5124" max="5140" width="11.69921875" style="1615" customWidth="1"/>
    <col min="5141" max="5141" width="12.3984375" style="1615" customWidth="1"/>
    <col min="5142" max="5142" width="8.796875" style="1615"/>
    <col min="5143" max="5143" width="7.3984375" style="1615" customWidth="1"/>
    <col min="5144" max="5144" width="17.296875" style="1615" customWidth="1"/>
    <col min="5145" max="5145" width="10.3984375" style="1615" customWidth="1"/>
    <col min="5146" max="5162" width="11.69921875" style="1615" customWidth="1"/>
    <col min="5163" max="5163" width="12.3984375" style="1615" customWidth="1"/>
    <col min="5164" max="5164" width="8.796875" style="1615"/>
    <col min="5165" max="5165" width="7.3984375" style="1615" customWidth="1"/>
    <col min="5166" max="5166" width="17.296875" style="1615" customWidth="1"/>
    <col min="5167" max="5167" width="10.3984375" style="1615" customWidth="1"/>
    <col min="5168" max="5184" width="11.69921875" style="1615" customWidth="1"/>
    <col min="5185" max="5185" width="12.3984375" style="1615" customWidth="1"/>
    <col min="5186" max="5186" width="8.796875" style="1615"/>
    <col min="5187" max="5187" width="7.3984375" style="1615" customWidth="1"/>
    <col min="5188" max="5188" width="17.296875" style="1615" customWidth="1"/>
    <col min="5189" max="5189" width="10.3984375" style="1615" customWidth="1"/>
    <col min="5190" max="5206" width="11.69921875" style="1615" customWidth="1"/>
    <col min="5207" max="5207" width="12.3984375" style="1615" customWidth="1"/>
    <col min="5208" max="5208" width="8.796875" style="1615"/>
    <col min="5209" max="5209" width="7.3984375" style="1615" customWidth="1"/>
    <col min="5210" max="5210" width="17.296875" style="1615" customWidth="1"/>
    <col min="5211" max="5211" width="10.3984375" style="1615" customWidth="1"/>
    <col min="5212" max="5228" width="11.69921875" style="1615" customWidth="1"/>
    <col min="5229" max="5229" width="12.3984375" style="1615" customWidth="1"/>
    <col min="5230" max="5230" width="8.796875" style="1615"/>
    <col min="5231" max="5231" width="7.3984375" style="1615" customWidth="1"/>
    <col min="5232" max="5232" width="17.296875" style="1615" customWidth="1"/>
    <col min="5233" max="5233" width="10.3984375" style="1615" customWidth="1"/>
    <col min="5234" max="5250" width="11.69921875" style="1615" customWidth="1"/>
    <col min="5251" max="5251" width="12.3984375" style="1615" customWidth="1"/>
    <col min="5252" max="5376" width="8.796875" style="1615"/>
    <col min="5377" max="5377" width="7.3984375" style="1615" customWidth="1"/>
    <col min="5378" max="5378" width="17.296875" style="1615" customWidth="1"/>
    <col min="5379" max="5379" width="10.3984375" style="1615" customWidth="1"/>
    <col min="5380" max="5396" width="11.69921875" style="1615" customWidth="1"/>
    <col min="5397" max="5397" width="12.3984375" style="1615" customWidth="1"/>
    <col min="5398" max="5398" width="8.796875" style="1615"/>
    <col min="5399" max="5399" width="7.3984375" style="1615" customWidth="1"/>
    <col min="5400" max="5400" width="17.296875" style="1615" customWidth="1"/>
    <col min="5401" max="5401" width="10.3984375" style="1615" customWidth="1"/>
    <col min="5402" max="5418" width="11.69921875" style="1615" customWidth="1"/>
    <col min="5419" max="5419" width="12.3984375" style="1615" customWidth="1"/>
    <col min="5420" max="5420" width="8.796875" style="1615"/>
    <col min="5421" max="5421" width="7.3984375" style="1615" customWidth="1"/>
    <col min="5422" max="5422" width="17.296875" style="1615" customWidth="1"/>
    <col min="5423" max="5423" width="10.3984375" style="1615" customWidth="1"/>
    <col min="5424" max="5440" width="11.69921875" style="1615" customWidth="1"/>
    <col min="5441" max="5441" width="12.3984375" style="1615" customWidth="1"/>
    <col min="5442" max="5442" width="8.796875" style="1615"/>
    <col min="5443" max="5443" width="7.3984375" style="1615" customWidth="1"/>
    <col min="5444" max="5444" width="17.296875" style="1615" customWidth="1"/>
    <col min="5445" max="5445" width="10.3984375" style="1615" customWidth="1"/>
    <col min="5446" max="5462" width="11.69921875" style="1615" customWidth="1"/>
    <col min="5463" max="5463" width="12.3984375" style="1615" customWidth="1"/>
    <col min="5464" max="5464" width="8.796875" style="1615"/>
    <col min="5465" max="5465" width="7.3984375" style="1615" customWidth="1"/>
    <col min="5466" max="5466" width="17.296875" style="1615" customWidth="1"/>
    <col min="5467" max="5467" width="10.3984375" style="1615" customWidth="1"/>
    <col min="5468" max="5484" width="11.69921875" style="1615" customWidth="1"/>
    <col min="5485" max="5485" width="12.3984375" style="1615" customWidth="1"/>
    <col min="5486" max="5486" width="8.796875" style="1615"/>
    <col min="5487" max="5487" width="7.3984375" style="1615" customWidth="1"/>
    <col min="5488" max="5488" width="17.296875" style="1615" customWidth="1"/>
    <col min="5489" max="5489" width="10.3984375" style="1615" customWidth="1"/>
    <col min="5490" max="5506" width="11.69921875" style="1615" customWidth="1"/>
    <col min="5507" max="5507" width="12.3984375" style="1615" customWidth="1"/>
    <col min="5508" max="5632" width="8.796875" style="1615"/>
    <col min="5633" max="5633" width="7.3984375" style="1615" customWidth="1"/>
    <col min="5634" max="5634" width="17.296875" style="1615" customWidth="1"/>
    <col min="5635" max="5635" width="10.3984375" style="1615" customWidth="1"/>
    <col min="5636" max="5652" width="11.69921875" style="1615" customWidth="1"/>
    <col min="5653" max="5653" width="12.3984375" style="1615" customWidth="1"/>
    <col min="5654" max="5654" width="8.796875" style="1615"/>
    <col min="5655" max="5655" width="7.3984375" style="1615" customWidth="1"/>
    <col min="5656" max="5656" width="17.296875" style="1615" customWidth="1"/>
    <col min="5657" max="5657" width="10.3984375" style="1615" customWidth="1"/>
    <col min="5658" max="5674" width="11.69921875" style="1615" customWidth="1"/>
    <col min="5675" max="5675" width="12.3984375" style="1615" customWidth="1"/>
    <col min="5676" max="5676" width="8.796875" style="1615"/>
    <col min="5677" max="5677" width="7.3984375" style="1615" customWidth="1"/>
    <col min="5678" max="5678" width="17.296875" style="1615" customWidth="1"/>
    <col min="5679" max="5679" width="10.3984375" style="1615" customWidth="1"/>
    <col min="5680" max="5696" width="11.69921875" style="1615" customWidth="1"/>
    <col min="5697" max="5697" width="12.3984375" style="1615" customWidth="1"/>
    <col min="5698" max="5698" width="8.796875" style="1615"/>
    <col min="5699" max="5699" width="7.3984375" style="1615" customWidth="1"/>
    <col min="5700" max="5700" width="17.296875" style="1615" customWidth="1"/>
    <col min="5701" max="5701" width="10.3984375" style="1615" customWidth="1"/>
    <col min="5702" max="5718" width="11.69921875" style="1615" customWidth="1"/>
    <col min="5719" max="5719" width="12.3984375" style="1615" customWidth="1"/>
    <col min="5720" max="5720" width="8.796875" style="1615"/>
    <col min="5721" max="5721" width="7.3984375" style="1615" customWidth="1"/>
    <col min="5722" max="5722" width="17.296875" style="1615" customWidth="1"/>
    <col min="5723" max="5723" width="10.3984375" style="1615" customWidth="1"/>
    <col min="5724" max="5740" width="11.69921875" style="1615" customWidth="1"/>
    <col min="5741" max="5741" width="12.3984375" style="1615" customWidth="1"/>
    <col min="5742" max="5742" width="8.796875" style="1615"/>
    <col min="5743" max="5743" width="7.3984375" style="1615" customWidth="1"/>
    <col min="5744" max="5744" width="17.296875" style="1615" customWidth="1"/>
    <col min="5745" max="5745" width="10.3984375" style="1615" customWidth="1"/>
    <col min="5746" max="5762" width="11.69921875" style="1615" customWidth="1"/>
    <col min="5763" max="5763" width="12.3984375" style="1615" customWidth="1"/>
    <col min="5764" max="5888" width="8.796875" style="1615"/>
    <col min="5889" max="5889" width="7.3984375" style="1615" customWidth="1"/>
    <col min="5890" max="5890" width="17.296875" style="1615" customWidth="1"/>
    <col min="5891" max="5891" width="10.3984375" style="1615" customWidth="1"/>
    <col min="5892" max="5908" width="11.69921875" style="1615" customWidth="1"/>
    <col min="5909" max="5909" width="12.3984375" style="1615" customWidth="1"/>
    <col min="5910" max="5910" width="8.796875" style="1615"/>
    <col min="5911" max="5911" width="7.3984375" style="1615" customWidth="1"/>
    <col min="5912" max="5912" width="17.296875" style="1615" customWidth="1"/>
    <col min="5913" max="5913" width="10.3984375" style="1615" customWidth="1"/>
    <col min="5914" max="5930" width="11.69921875" style="1615" customWidth="1"/>
    <col min="5931" max="5931" width="12.3984375" style="1615" customWidth="1"/>
    <col min="5932" max="5932" width="8.796875" style="1615"/>
    <col min="5933" max="5933" width="7.3984375" style="1615" customWidth="1"/>
    <col min="5934" max="5934" width="17.296875" style="1615" customWidth="1"/>
    <col min="5935" max="5935" width="10.3984375" style="1615" customWidth="1"/>
    <col min="5936" max="5952" width="11.69921875" style="1615" customWidth="1"/>
    <col min="5953" max="5953" width="12.3984375" style="1615" customWidth="1"/>
    <col min="5954" max="5954" width="8.796875" style="1615"/>
    <col min="5955" max="5955" width="7.3984375" style="1615" customWidth="1"/>
    <col min="5956" max="5956" width="17.296875" style="1615" customWidth="1"/>
    <col min="5957" max="5957" width="10.3984375" style="1615" customWidth="1"/>
    <col min="5958" max="5974" width="11.69921875" style="1615" customWidth="1"/>
    <col min="5975" max="5975" width="12.3984375" style="1615" customWidth="1"/>
    <col min="5976" max="5976" width="8.796875" style="1615"/>
    <col min="5977" max="5977" width="7.3984375" style="1615" customWidth="1"/>
    <col min="5978" max="5978" width="17.296875" style="1615" customWidth="1"/>
    <col min="5979" max="5979" width="10.3984375" style="1615" customWidth="1"/>
    <col min="5980" max="5996" width="11.69921875" style="1615" customWidth="1"/>
    <col min="5997" max="5997" width="12.3984375" style="1615" customWidth="1"/>
    <col min="5998" max="5998" width="8.796875" style="1615"/>
    <col min="5999" max="5999" width="7.3984375" style="1615" customWidth="1"/>
    <col min="6000" max="6000" width="17.296875" style="1615" customWidth="1"/>
    <col min="6001" max="6001" width="10.3984375" style="1615" customWidth="1"/>
    <col min="6002" max="6018" width="11.69921875" style="1615" customWidth="1"/>
    <col min="6019" max="6019" width="12.3984375" style="1615" customWidth="1"/>
    <col min="6020" max="6144" width="8.796875" style="1615"/>
    <col min="6145" max="6145" width="7.3984375" style="1615" customWidth="1"/>
    <col min="6146" max="6146" width="17.296875" style="1615" customWidth="1"/>
    <col min="6147" max="6147" width="10.3984375" style="1615" customWidth="1"/>
    <col min="6148" max="6164" width="11.69921875" style="1615" customWidth="1"/>
    <col min="6165" max="6165" width="12.3984375" style="1615" customWidth="1"/>
    <col min="6166" max="6166" width="8.796875" style="1615"/>
    <col min="6167" max="6167" width="7.3984375" style="1615" customWidth="1"/>
    <col min="6168" max="6168" width="17.296875" style="1615" customWidth="1"/>
    <col min="6169" max="6169" width="10.3984375" style="1615" customWidth="1"/>
    <col min="6170" max="6186" width="11.69921875" style="1615" customWidth="1"/>
    <col min="6187" max="6187" width="12.3984375" style="1615" customWidth="1"/>
    <col min="6188" max="6188" width="8.796875" style="1615"/>
    <col min="6189" max="6189" width="7.3984375" style="1615" customWidth="1"/>
    <col min="6190" max="6190" width="17.296875" style="1615" customWidth="1"/>
    <col min="6191" max="6191" width="10.3984375" style="1615" customWidth="1"/>
    <col min="6192" max="6208" width="11.69921875" style="1615" customWidth="1"/>
    <col min="6209" max="6209" width="12.3984375" style="1615" customWidth="1"/>
    <col min="6210" max="6210" width="8.796875" style="1615"/>
    <col min="6211" max="6211" width="7.3984375" style="1615" customWidth="1"/>
    <col min="6212" max="6212" width="17.296875" style="1615" customWidth="1"/>
    <col min="6213" max="6213" width="10.3984375" style="1615" customWidth="1"/>
    <col min="6214" max="6230" width="11.69921875" style="1615" customWidth="1"/>
    <col min="6231" max="6231" width="12.3984375" style="1615" customWidth="1"/>
    <col min="6232" max="6232" width="8.796875" style="1615"/>
    <col min="6233" max="6233" width="7.3984375" style="1615" customWidth="1"/>
    <col min="6234" max="6234" width="17.296875" style="1615" customWidth="1"/>
    <col min="6235" max="6235" width="10.3984375" style="1615" customWidth="1"/>
    <col min="6236" max="6252" width="11.69921875" style="1615" customWidth="1"/>
    <col min="6253" max="6253" width="12.3984375" style="1615" customWidth="1"/>
    <col min="6254" max="6254" width="8.796875" style="1615"/>
    <col min="6255" max="6255" width="7.3984375" style="1615" customWidth="1"/>
    <col min="6256" max="6256" width="17.296875" style="1615" customWidth="1"/>
    <col min="6257" max="6257" width="10.3984375" style="1615" customWidth="1"/>
    <col min="6258" max="6274" width="11.69921875" style="1615" customWidth="1"/>
    <col min="6275" max="6275" width="12.3984375" style="1615" customWidth="1"/>
    <col min="6276" max="6400" width="8.796875" style="1615"/>
    <col min="6401" max="6401" width="7.3984375" style="1615" customWidth="1"/>
    <col min="6402" max="6402" width="17.296875" style="1615" customWidth="1"/>
    <col min="6403" max="6403" width="10.3984375" style="1615" customWidth="1"/>
    <col min="6404" max="6420" width="11.69921875" style="1615" customWidth="1"/>
    <col min="6421" max="6421" width="12.3984375" style="1615" customWidth="1"/>
    <col min="6422" max="6422" width="8.796875" style="1615"/>
    <col min="6423" max="6423" width="7.3984375" style="1615" customWidth="1"/>
    <col min="6424" max="6424" width="17.296875" style="1615" customWidth="1"/>
    <col min="6425" max="6425" width="10.3984375" style="1615" customWidth="1"/>
    <col min="6426" max="6442" width="11.69921875" style="1615" customWidth="1"/>
    <col min="6443" max="6443" width="12.3984375" style="1615" customWidth="1"/>
    <col min="6444" max="6444" width="8.796875" style="1615"/>
    <col min="6445" max="6445" width="7.3984375" style="1615" customWidth="1"/>
    <col min="6446" max="6446" width="17.296875" style="1615" customWidth="1"/>
    <col min="6447" max="6447" width="10.3984375" style="1615" customWidth="1"/>
    <col min="6448" max="6464" width="11.69921875" style="1615" customWidth="1"/>
    <col min="6465" max="6465" width="12.3984375" style="1615" customWidth="1"/>
    <col min="6466" max="6466" width="8.796875" style="1615"/>
    <col min="6467" max="6467" width="7.3984375" style="1615" customWidth="1"/>
    <col min="6468" max="6468" width="17.296875" style="1615" customWidth="1"/>
    <col min="6469" max="6469" width="10.3984375" style="1615" customWidth="1"/>
    <col min="6470" max="6486" width="11.69921875" style="1615" customWidth="1"/>
    <col min="6487" max="6487" width="12.3984375" style="1615" customWidth="1"/>
    <col min="6488" max="6488" width="8.796875" style="1615"/>
    <col min="6489" max="6489" width="7.3984375" style="1615" customWidth="1"/>
    <col min="6490" max="6490" width="17.296875" style="1615" customWidth="1"/>
    <col min="6491" max="6491" width="10.3984375" style="1615" customWidth="1"/>
    <col min="6492" max="6508" width="11.69921875" style="1615" customWidth="1"/>
    <col min="6509" max="6509" width="12.3984375" style="1615" customWidth="1"/>
    <col min="6510" max="6510" width="8.796875" style="1615"/>
    <col min="6511" max="6511" width="7.3984375" style="1615" customWidth="1"/>
    <col min="6512" max="6512" width="17.296875" style="1615" customWidth="1"/>
    <col min="6513" max="6513" width="10.3984375" style="1615" customWidth="1"/>
    <col min="6514" max="6530" width="11.69921875" style="1615" customWidth="1"/>
    <col min="6531" max="6531" width="12.3984375" style="1615" customWidth="1"/>
    <col min="6532" max="6656" width="8.796875" style="1615"/>
    <col min="6657" max="6657" width="7.3984375" style="1615" customWidth="1"/>
    <col min="6658" max="6658" width="17.296875" style="1615" customWidth="1"/>
    <col min="6659" max="6659" width="10.3984375" style="1615" customWidth="1"/>
    <col min="6660" max="6676" width="11.69921875" style="1615" customWidth="1"/>
    <col min="6677" max="6677" width="12.3984375" style="1615" customWidth="1"/>
    <col min="6678" max="6678" width="8.796875" style="1615"/>
    <col min="6679" max="6679" width="7.3984375" style="1615" customWidth="1"/>
    <col min="6680" max="6680" width="17.296875" style="1615" customWidth="1"/>
    <col min="6681" max="6681" width="10.3984375" style="1615" customWidth="1"/>
    <col min="6682" max="6698" width="11.69921875" style="1615" customWidth="1"/>
    <col min="6699" max="6699" width="12.3984375" style="1615" customWidth="1"/>
    <col min="6700" max="6700" width="8.796875" style="1615"/>
    <col min="6701" max="6701" width="7.3984375" style="1615" customWidth="1"/>
    <col min="6702" max="6702" width="17.296875" style="1615" customWidth="1"/>
    <col min="6703" max="6703" width="10.3984375" style="1615" customWidth="1"/>
    <col min="6704" max="6720" width="11.69921875" style="1615" customWidth="1"/>
    <col min="6721" max="6721" width="12.3984375" style="1615" customWidth="1"/>
    <col min="6722" max="6722" width="8.796875" style="1615"/>
    <col min="6723" max="6723" width="7.3984375" style="1615" customWidth="1"/>
    <col min="6724" max="6724" width="17.296875" style="1615" customWidth="1"/>
    <col min="6725" max="6725" width="10.3984375" style="1615" customWidth="1"/>
    <col min="6726" max="6742" width="11.69921875" style="1615" customWidth="1"/>
    <col min="6743" max="6743" width="12.3984375" style="1615" customWidth="1"/>
    <col min="6744" max="6744" width="8.796875" style="1615"/>
    <col min="6745" max="6745" width="7.3984375" style="1615" customWidth="1"/>
    <col min="6746" max="6746" width="17.296875" style="1615" customWidth="1"/>
    <col min="6747" max="6747" width="10.3984375" style="1615" customWidth="1"/>
    <col min="6748" max="6764" width="11.69921875" style="1615" customWidth="1"/>
    <col min="6765" max="6765" width="12.3984375" style="1615" customWidth="1"/>
    <col min="6766" max="6766" width="8.796875" style="1615"/>
    <col min="6767" max="6767" width="7.3984375" style="1615" customWidth="1"/>
    <col min="6768" max="6768" width="17.296875" style="1615" customWidth="1"/>
    <col min="6769" max="6769" width="10.3984375" style="1615" customWidth="1"/>
    <col min="6770" max="6786" width="11.69921875" style="1615" customWidth="1"/>
    <col min="6787" max="6787" width="12.3984375" style="1615" customWidth="1"/>
    <col min="6788" max="6912" width="8.796875" style="1615"/>
    <col min="6913" max="6913" width="7.3984375" style="1615" customWidth="1"/>
    <col min="6914" max="6914" width="17.296875" style="1615" customWidth="1"/>
    <col min="6915" max="6915" width="10.3984375" style="1615" customWidth="1"/>
    <col min="6916" max="6932" width="11.69921875" style="1615" customWidth="1"/>
    <col min="6933" max="6933" width="12.3984375" style="1615" customWidth="1"/>
    <col min="6934" max="6934" width="8.796875" style="1615"/>
    <col min="6935" max="6935" width="7.3984375" style="1615" customWidth="1"/>
    <col min="6936" max="6936" width="17.296875" style="1615" customWidth="1"/>
    <col min="6937" max="6937" width="10.3984375" style="1615" customWidth="1"/>
    <col min="6938" max="6954" width="11.69921875" style="1615" customWidth="1"/>
    <col min="6955" max="6955" width="12.3984375" style="1615" customWidth="1"/>
    <col min="6956" max="6956" width="8.796875" style="1615"/>
    <col min="6957" max="6957" width="7.3984375" style="1615" customWidth="1"/>
    <col min="6958" max="6958" width="17.296875" style="1615" customWidth="1"/>
    <col min="6959" max="6959" width="10.3984375" style="1615" customWidth="1"/>
    <col min="6960" max="6976" width="11.69921875" style="1615" customWidth="1"/>
    <col min="6977" max="6977" width="12.3984375" style="1615" customWidth="1"/>
    <col min="6978" max="6978" width="8.796875" style="1615"/>
    <col min="6979" max="6979" width="7.3984375" style="1615" customWidth="1"/>
    <col min="6980" max="6980" width="17.296875" style="1615" customWidth="1"/>
    <col min="6981" max="6981" width="10.3984375" style="1615" customWidth="1"/>
    <col min="6982" max="6998" width="11.69921875" style="1615" customWidth="1"/>
    <col min="6999" max="6999" width="12.3984375" style="1615" customWidth="1"/>
    <col min="7000" max="7000" width="8.796875" style="1615"/>
    <col min="7001" max="7001" width="7.3984375" style="1615" customWidth="1"/>
    <col min="7002" max="7002" width="17.296875" style="1615" customWidth="1"/>
    <col min="7003" max="7003" width="10.3984375" style="1615" customWidth="1"/>
    <col min="7004" max="7020" width="11.69921875" style="1615" customWidth="1"/>
    <col min="7021" max="7021" width="12.3984375" style="1615" customWidth="1"/>
    <col min="7022" max="7022" width="8.796875" style="1615"/>
    <col min="7023" max="7023" width="7.3984375" style="1615" customWidth="1"/>
    <col min="7024" max="7024" width="17.296875" style="1615" customWidth="1"/>
    <col min="7025" max="7025" width="10.3984375" style="1615" customWidth="1"/>
    <col min="7026" max="7042" width="11.69921875" style="1615" customWidth="1"/>
    <col min="7043" max="7043" width="12.3984375" style="1615" customWidth="1"/>
    <col min="7044" max="7168" width="8.796875" style="1615"/>
    <col min="7169" max="7169" width="7.3984375" style="1615" customWidth="1"/>
    <col min="7170" max="7170" width="17.296875" style="1615" customWidth="1"/>
    <col min="7171" max="7171" width="10.3984375" style="1615" customWidth="1"/>
    <col min="7172" max="7188" width="11.69921875" style="1615" customWidth="1"/>
    <col min="7189" max="7189" width="12.3984375" style="1615" customWidth="1"/>
    <col min="7190" max="7190" width="8.796875" style="1615"/>
    <col min="7191" max="7191" width="7.3984375" style="1615" customWidth="1"/>
    <col min="7192" max="7192" width="17.296875" style="1615" customWidth="1"/>
    <col min="7193" max="7193" width="10.3984375" style="1615" customWidth="1"/>
    <col min="7194" max="7210" width="11.69921875" style="1615" customWidth="1"/>
    <col min="7211" max="7211" width="12.3984375" style="1615" customWidth="1"/>
    <col min="7212" max="7212" width="8.796875" style="1615"/>
    <col min="7213" max="7213" width="7.3984375" style="1615" customWidth="1"/>
    <col min="7214" max="7214" width="17.296875" style="1615" customWidth="1"/>
    <col min="7215" max="7215" width="10.3984375" style="1615" customWidth="1"/>
    <col min="7216" max="7232" width="11.69921875" style="1615" customWidth="1"/>
    <col min="7233" max="7233" width="12.3984375" style="1615" customWidth="1"/>
    <col min="7234" max="7234" width="8.796875" style="1615"/>
    <col min="7235" max="7235" width="7.3984375" style="1615" customWidth="1"/>
    <col min="7236" max="7236" width="17.296875" style="1615" customWidth="1"/>
    <col min="7237" max="7237" width="10.3984375" style="1615" customWidth="1"/>
    <col min="7238" max="7254" width="11.69921875" style="1615" customWidth="1"/>
    <col min="7255" max="7255" width="12.3984375" style="1615" customWidth="1"/>
    <col min="7256" max="7256" width="8.796875" style="1615"/>
    <col min="7257" max="7257" width="7.3984375" style="1615" customWidth="1"/>
    <col min="7258" max="7258" width="17.296875" style="1615" customWidth="1"/>
    <col min="7259" max="7259" width="10.3984375" style="1615" customWidth="1"/>
    <col min="7260" max="7276" width="11.69921875" style="1615" customWidth="1"/>
    <col min="7277" max="7277" width="12.3984375" style="1615" customWidth="1"/>
    <col min="7278" max="7278" width="8.796875" style="1615"/>
    <col min="7279" max="7279" width="7.3984375" style="1615" customWidth="1"/>
    <col min="7280" max="7280" width="17.296875" style="1615" customWidth="1"/>
    <col min="7281" max="7281" width="10.3984375" style="1615" customWidth="1"/>
    <col min="7282" max="7298" width="11.69921875" style="1615" customWidth="1"/>
    <col min="7299" max="7299" width="12.3984375" style="1615" customWidth="1"/>
    <col min="7300" max="7424" width="8.796875" style="1615"/>
    <col min="7425" max="7425" width="7.3984375" style="1615" customWidth="1"/>
    <col min="7426" max="7426" width="17.296875" style="1615" customWidth="1"/>
    <col min="7427" max="7427" width="10.3984375" style="1615" customWidth="1"/>
    <col min="7428" max="7444" width="11.69921875" style="1615" customWidth="1"/>
    <col min="7445" max="7445" width="12.3984375" style="1615" customWidth="1"/>
    <col min="7446" max="7446" width="8.796875" style="1615"/>
    <col min="7447" max="7447" width="7.3984375" style="1615" customWidth="1"/>
    <col min="7448" max="7448" width="17.296875" style="1615" customWidth="1"/>
    <col min="7449" max="7449" width="10.3984375" style="1615" customWidth="1"/>
    <col min="7450" max="7466" width="11.69921875" style="1615" customWidth="1"/>
    <col min="7467" max="7467" width="12.3984375" style="1615" customWidth="1"/>
    <col min="7468" max="7468" width="8.796875" style="1615"/>
    <col min="7469" max="7469" width="7.3984375" style="1615" customWidth="1"/>
    <col min="7470" max="7470" width="17.296875" style="1615" customWidth="1"/>
    <col min="7471" max="7471" width="10.3984375" style="1615" customWidth="1"/>
    <col min="7472" max="7488" width="11.69921875" style="1615" customWidth="1"/>
    <col min="7489" max="7489" width="12.3984375" style="1615" customWidth="1"/>
    <col min="7490" max="7490" width="8.796875" style="1615"/>
    <col min="7491" max="7491" width="7.3984375" style="1615" customWidth="1"/>
    <col min="7492" max="7492" width="17.296875" style="1615" customWidth="1"/>
    <col min="7493" max="7493" width="10.3984375" style="1615" customWidth="1"/>
    <col min="7494" max="7510" width="11.69921875" style="1615" customWidth="1"/>
    <col min="7511" max="7511" width="12.3984375" style="1615" customWidth="1"/>
    <col min="7512" max="7512" width="8.796875" style="1615"/>
    <col min="7513" max="7513" width="7.3984375" style="1615" customWidth="1"/>
    <col min="7514" max="7514" width="17.296875" style="1615" customWidth="1"/>
    <col min="7515" max="7515" width="10.3984375" style="1615" customWidth="1"/>
    <col min="7516" max="7532" width="11.69921875" style="1615" customWidth="1"/>
    <col min="7533" max="7533" width="12.3984375" style="1615" customWidth="1"/>
    <col min="7534" max="7534" width="8.796875" style="1615"/>
    <col min="7535" max="7535" width="7.3984375" style="1615" customWidth="1"/>
    <col min="7536" max="7536" width="17.296875" style="1615" customWidth="1"/>
    <col min="7537" max="7537" width="10.3984375" style="1615" customWidth="1"/>
    <col min="7538" max="7554" width="11.69921875" style="1615" customWidth="1"/>
    <col min="7555" max="7555" width="12.3984375" style="1615" customWidth="1"/>
    <col min="7556" max="7680" width="8.796875" style="1615"/>
    <col min="7681" max="7681" width="7.3984375" style="1615" customWidth="1"/>
    <col min="7682" max="7682" width="17.296875" style="1615" customWidth="1"/>
    <col min="7683" max="7683" width="10.3984375" style="1615" customWidth="1"/>
    <col min="7684" max="7700" width="11.69921875" style="1615" customWidth="1"/>
    <col min="7701" max="7701" width="12.3984375" style="1615" customWidth="1"/>
    <col min="7702" max="7702" width="8.796875" style="1615"/>
    <col min="7703" max="7703" width="7.3984375" style="1615" customWidth="1"/>
    <col min="7704" max="7704" width="17.296875" style="1615" customWidth="1"/>
    <col min="7705" max="7705" width="10.3984375" style="1615" customWidth="1"/>
    <col min="7706" max="7722" width="11.69921875" style="1615" customWidth="1"/>
    <col min="7723" max="7723" width="12.3984375" style="1615" customWidth="1"/>
    <col min="7724" max="7724" width="8.796875" style="1615"/>
    <col min="7725" max="7725" width="7.3984375" style="1615" customWidth="1"/>
    <col min="7726" max="7726" width="17.296875" style="1615" customWidth="1"/>
    <col min="7727" max="7727" width="10.3984375" style="1615" customWidth="1"/>
    <col min="7728" max="7744" width="11.69921875" style="1615" customWidth="1"/>
    <col min="7745" max="7745" width="12.3984375" style="1615" customWidth="1"/>
    <col min="7746" max="7746" width="8.796875" style="1615"/>
    <col min="7747" max="7747" width="7.3984375" style="1615" customWidth="1"/>
    <col min="7748" max="7748" width="17.296875" style="1615" customWidth="1"/>
    <col min="7749" max="7749" width="10.3984375" style="1615" customWidth="1"/>
    <col min="7750" max="7766" width="11.69921875" style="1615" customWidth="1"/>
    <col min="7767" max="7767" width="12.3984375" style="1615" customWidth="1"/>
    <col min="7768" max="7768" width="8.796875" style="1615"/>
    <col min="7769" max="7769" width="7.3984375" style="1615" customWidth="1"/>
    <col min="7770" max="7770" width="17.296875" style="1615" customWidth="1"/>
    <col min="7771" max="7771" width="10.3984375" style="1615" customWidth="1"/>
    <col min="7772" max="7788" width="11.69921875" style="1615" customWidth="1"/>
    <col min="7789" max="7789" width="12.3984375" style="1615" customWidth="1"/>
    <col min="7790" max="7790" width="8.796875" style="1615"/>
    <col min="7791" max="7791" width="7.3984375" style="1615" customWidth="1"/>
    <col min="7792" max="7792" width="17.296875" style="1615" customWidth="1"/>
    <col min="7793" max="7793" width="10.3984375" style="1615" customWidth="1"/>
    <col min="7794" max="7810" width="11.69921875" style="1615" customWidth="1"/>
    <col min="7811" max="7811" width="12.3984375" style="1615" customWidth="1"/>
    <col min="7812" max="7936" width="8.796875" style="1615"/>
    <col min="7937" max="7937" width="7.3984375" style="1615" customWidth="1"/>
    <col min="7938" max="7938" width="17.296875" style="1615" customWidth="1"/>
    <col min="7939" max="7939" width="10.3984375" style="1615" customWidth="1"/>
    <col min="7940" max="7956" width="11.69921875" style="1615" customWidth="1"/>
    <col min="7957" max="7957" width="12.3984375" style="1615" customWidth="1"/>
    <col min="7958" max="7958" width="8.796875" style="1615"/>
    <col min="7959" max="7959" width="7.3984375" style="1615" customWidth="1"/>
    <col min="7960" max="7960" width="17.296875" style="1615" customWidth="1"/>
    <col min="7961" max="7961" width="10.3984375" style="1615" customWidth="1"/>
    <col min="7962" max="7978" width="11.69921875" style="1615" customWidth="1"/>
    <col min="7979" max="7979" width="12.3984375" style="1615" customWidth="1"/>
    <col min="7980" max="7980" width="8.796875" style="1615"/>
    <col min="7981" max="7981" width="7.3984375" style="1615" customWidth="1"/>
    <col min="7982" max="7982" width="17.296875" style="1615" customWidth="1"/>
    <col min="7983" max="7983" width="10.3984375" style="1615" customWidth="1"/>
    <col min="7984" max="8000" width="11.69921875" style="1615" customWidth="1"/>
    <col min="8001" max="8001" width="12.3984375" style="1615" customWidth="1"/>
    <col min="8002" max="8002" width="8.796875" style="1615"/>
    <col min="8003" max="8003" width="7.3984375" style="1615" customWidth="1"/>
    <col min="8004" max="8004" width="17.296875" style="1615" customWidth="1"/>
    <col min="8005" max="8005" width="10.3984375" style="1615" customWidth="1"/>
    <col min="8006" max="8022" width="11.69921875" style="1615" customWidth="1"/>
    <col min="8023" max="8023" width="12.3984375" style="1615" customWidth="1"/>
    <col min="8024" max="8024" width="8.796875" style="1615"/>
    <col min="8025" max="8025" width="7.3984375" style="1615" customWidth="1"/>
    <col min="8026" max="8026" width="17.296875" style="1615" customWidth="1"/>
    <col min="8027" max="8027" width="10.3984375" style="1615" customWidth="1"/>
    <col min="8028" max="8044" width="11.69921875" style="1615" customWidth="1"/>
    <col min="8045" max="8045" width="12.3984375" style="1615" customWidth="1"/>
    <col min="8046" max="8046" width="8.796875" style="1615"/>
    <col min="8047" max="8047" width="7.3984375" style="1615" customWidth="1"/>
    <col min="8048" max="8048" width="17.296875" style="1615" customWidth="1"/>
    <col min="8049" max="8049" width="10.3984375" style="1615" customWidth="1"/>
    <col min="8050" max="8066" width="11.69921875" style="1615" customWidth="1"/>
    <col min="8067" max="8067" width="12.3984375" style="1615" customWidth="1"/>
    <col min="8068" max="8192" width="8.796875" style="1615"/>
    <col min="8193" max="8193" width="7.3984375" style="1615" customWidth="1"/>
    <col min="8194" max="8194" width="17.296875" style="1615" customWidth="1"/>
    <col min="8195" max="8195" width="10.3984375" style="1615" customWidth="1"/>
    <col min="8196" max="8212" width="11.69921875" style="1615" customWidth="1"/>
    <col min="8213" max="8213" width="12.3984375" style="1615" customWidth="1"/>
    <col min="8214" max="8214" width="8.796875" style="1615"/>
    <col min="8215" max="8215" width="7.3984375" style="1615" customWidth="1"/>
    <col min="8216" max="8216" width="17.296875" style="1615" customWidth="1"/>
    <col min="8217" max="8217" width="10.3984375" style="1615" customWidth="1"/>
    <col min="8218" max="8234" width="11.69921875" style="1615" customWidth="1"/>
    <col min="8235" max="8235" width="12.3984375" style="1615" customWidth="1"/>
    <col min="8236" max="8236" width="8.796875" style="1615"/>
    <col min="8237" max="8237" width="7.3984375" style="1615" customWidth="1"/>
    <col min="8238" max="8238" width="17.296875" style="1615" customWidth="1"/>
    <col min="8239" max="8239" width="10.3984375" style="1615" customWidth="1"/>
    <col min="8240" max="8256" width="11.69921875" style="1615" customWidth="1"/>
    <col min="8257" max="8257" width="12.3984375" style="1615" customWidth="1"/>
    <col min="8258" max="8258" width="8.796875" style="1615"/>
    <col min="8259" max="8259" width="7.3984375" style="1615" customWidth="1"/>
    <col min="8260" max="8260" width="17.296875" style="1615" customWidth="1"/>
    <col min="8261" max="8261" width="10.3984375" style="1615" customWidth="1"/>
    <col min="8262" max="8278" width="11.69921875" style="1615" customWidth="1"/>
    <col min="8279" max="8279" width="12.3984375" style="1615" customWidth="1"/>
    <col min="8280" max="8280" width="8.796875" style="1615"/>
    <col min="8281" max="8281" width="7.3984375" style="1615" customWidth="1"/>
    <col min="8282" max="8282" width="17.296875" style="1615" customWidth="1"/>
    <col min="8283" max="8283" width="10.3984375" style="1615" customWidth="1"/>
    <col min="8284" max="8300" width="11.69921875" style="1615" customWidth="1"/>
    <col min="8301" max="8301" width="12.3984375" style="1615" customWidth="1"/>
    <col min="8302" max="8302" width="8.796875" style="1615"/>
    <col min="8303" max="8303" width="7.3984375" style="1615" customWidth="1"/>
    <col min="8304" max="8304" width="17.296875" style="1615" customWidth="1"/>
    <col min="8305" max="8305" width="10.3984375" style="1615" customWidth="1"/>
    <col min="8306" max="8322" width="11.69921875" style="1615" customWidth="1"/>
    <col min="8323" max="8323" width="12.3984375" style="1615" customWidth="1"/>
    <col min="8324" max="8448" width="8.796875" style="1615"/>
    <col min="8449" max="8449" width="7.3984375" style="1615" customWidth="1"/>
    <col min="8450" max="8450" width="17.296875" style="1615" customWidth="1"/>
    <col min="8451" max="8451" width="10.3984375" style="1615" customWidth="1"/>
    <col min="8452" max="8468" width="11.69921875" style="1615" customWidth="1"/>
    <col min="8469" max="8469" width="12.3984375" style="1615" customWidth="1"/>
    <col min="8470" max="8470" width="8.796875" style="1615"/>
    <col min="8471" max="8471" width="7.3984375" style="1615" customWidth="1"/>
    <col min="8472" max="8472" width="17.296875" style="1615" customWidth="1"/>
    <col min="8473" max="8473" width="10.3984375" style="1615" customWidth="1"/>
    <col min="8474" max="8490" width="11.69921875" style="1615" customWidth="1"/>
    <col min="8491" max="8491" width="12.3984375" style="1615" customWidth="1"/>
    <col min="8492" max="8492" width="8.796875" style="1615"/>
    <col min="8493" max="8493" width="7.3984375" style="1615" customWidth="1"/>
    <col min="8494" max="8494" width="17.296875" style="1615" customWidth="1"/>
    <col min="8495" max="8495" width="10.3984375" style="1615" customWidth="1"/>
    <col min="8496" max="8512" width="11.69921875" style="1615" customWidth="1"/>
    <col min="8513" max="8513" width="12.3984375" style="1615" customWidth="1"/>
    <col min="8514" max="8514" width="8.796875" style="1615"/>
    <col min="8515" max="8515" width="7.3984375" style="1615" customWidth="1"/>
    <col min="8516" max="8516" width="17.296875" style="1615" customWidth="1"/>
    <col min="8517" max="8517" width="10.3984375" style="1615" customWidth="1"/>
    <col min="8518" max="8534" width="11.69921875" style="1615" customWidth="1"/>
    <col min="8535" max="8535" width="12.3984375" style="1615" customWidth="1"/>
    <col min="8536" max="8536" width="8.796875" style="1615"/>
    <col min="8537" max="8537" width="7.3984375" style="1615" customWidth="1"/>
    <col min="8538" max="8538" width="17.296875" style="1615" customWidth="1"/>
    <col min="8539" max="8539" width="10.3984375" style="1615" customWidth="1"/>
    <col min="8540" max="8556" width="11.69921875" style="1615" customWidth="1"/>
    <col min="8557" max="8557" width="12.3984375" style="1615" customWidth="1"/>
    <col min="8558" max="8558" width="8.796875" style="1615"/>
    <col min="8559" max="8559" width="7.3984375" style="1615" customWidth="1"/>
    <col min="8560" max="8560" width="17.296875" style="1615" customWidth="1"/>
    <col min="8561" max="8561" width="10.3984375" style="1615" customWidth="1"/>
    <col min="8562" max="8578" width="11.69921875" style="1615" customWidth="1"/>
    <col min="8579" max="8579" width="12.3984375" style="1615" customWidth="1"/>
    <col min="8580" max="8704" width="8.796875" style="1615"/>
    <col min="8705" max="8705" width="7.3984375" style="1615" customWidth="1"/>
    <col min="8706" max="8706" width="17.296875" style="1615" customWidth="1"/>
    <col min="8707" max="8707" width="10.3984375" style="1615" customWidth="1"/>
    <col min="8708" max="8724" width="11.69921875" style="1615" customWidth="1"/>
    <col min="8725" max="8725" width="12.3984375" style="1615" customWidth="1"/>
    <col min="8726" max="8726" width="8.796875" style="1615"/>
    <col min="8727" max="8727" width="7.3984375" style="1615" customWidth="1"/>
    <col min="8728" max="8728" width="17.296875" style="1615" customWidth="1"/>
    <col min="8729" max="8729" width="10.3984375" style="1615" customWidth="1"/>
    <col min="8730" max="8746" width="11.69921875" style="1615" customWidth="1"/>
    <col min="8747" max="8747" width="12.3984375" style="1615" customWidth="1"/>
    <col min="8748" max="8748" width="8.796875" style="1615"/>
    <col min="8749" max="8749" width="7.3984375" style="1615" customWidth="1"/>
    <col min="8750" max="8750" width="17.296875" style="1615" customWidth="1"/>
    <col min="8751" max="8751" width="10.3984375" style="1615" customWidth="1"/>
    <col min="8752" max="8768" width="11.69921875" style="1615" customWidth="1"/>
    <col min="8769" max="8769" width="12.3984375" style="1615" customWidth="1"/>
    <col min="8770" max="8770" width="8.796875" style="1615"/>
    <col min="8771" max="8771" width="7.3984375" style="1615" customWidth="1"/>
    <col min="8772" max="8772" width="17.296875" style="1615" customWidth="1"/>
    <col min="8773" max="8773" width="10.3984375" style="1615" customWidth="1"/>
    <col min="8774" max="8790" width="11.69921875" style="1615" customWidth="1"/>
    <col min="8791" max="8791" width="12.3984375" style="1615" customWidth="1"/>
    <col min="8792" max="8792" width="8.796875" style="1615"/>
    <col min="8793" max="8793" width="7.3984375" style="1615" customWidth="1"/>
    <col min="8794" max="8794" width="17.296875" style="1615" customWidth="1"/>
    <col min="8795" max="8795" width="10.3984375" style="1615" customWidth="1"/>
    <col min="8796" max="8812" width="11.69921875" style="1615" customWidth="1"/>
    <col min="8813" max="8813" width="12.3984375" style="1615" customWidth="1"/>
    <col min="8814" max="8814" width="8.796875" style="1615"/>
    <col min="8815" max="8815" width="7.3984375" style="1615" customWidth="1"/>
    <col min="8816" max="8816" width="17.296875" style="1615" customWidth="1"/>
    <col min="8817" max="8817" width="10.3984375" style="1615" customWidth="1"/>
    <col min="8818" max="8834" width="11.69921875" style="1615" customWidth="1"/>
    <col min="8835" max="8835" width="12.3984375" style="1615" customWidth="1"/>
    <col min="8836" max="8960" width="8.796875" style="1615"/>
    <col min="8961" max="8961" width="7.3984375" style="1615" customWidth="1"/>
    <col min="8962" max="8962" width="17.296875" style="1615" customWidth="1"/>
    <col min="8963" max="8963" width="10.3984375" style="1615" customWidth="1"/>
    <col min="8964" max="8980" width="11.69921875" style="1615" customWidth="1"/>
    <col min="8981" max="8981" width="12.3984375" style="1615" customWidth="1"/>
    <col min="8982" max="8982" width="8.796875" style="1615"/>
    <col min="8983" max="8983" width="7.3984375" style="1615" customWidth="1"/>
    <col min="8984" max="8984" width="17.296875" style="1615" customWidth="1"/>
    <col min="8985" max="8985" width="10.3984375" style="1615" customWidth="1"/>
    <col min="8986" max="9002" width="11.69921875" style="1615" customWidth="1"/>
    <col min="9003" max="9003" width="12.3984375" style="1615" customWidth="1"/>
    <col min="9004" max="9004" width="8.796875" style="1615"/>
    <col min="9005" max="9005" width="7.3984375" style="1615" customWidth="1"/>
    <col min="9006" max="9006" width="17.296875" style="1615" customWidth="1"/>
    <col min="9007" max="9007" width="10.3984375" style="1615" customWidth="1"/>
    <col min="9008" max="9024" width="11.69921875" style="1615" customWidth="1"/>
    <col min="9025" max="9025" width="12.3984375" style="1615" customWidth="1"/>
    <col min="9026" max="9026" width="8.796875" style="1615"/>
    <col min="9027" max="9027" width="7.3984375" style="1615" customWidth="1"/>
    <col min="9028" max="9028" width="17.296875" style="1615" customWidth="1"/>
    <col min="9029" max="9029" width="10.3984375" style="1615" customWidth="1"/>
    <col min="9030" max="9046" width="11.69921875" style="1615" customWidth="1"/>
    <col min="9047" max="9047" width="12.3984375" style="1615" customWidth="1"/>
    <col min="9048" max="9048" width="8.796875" style="1615"/>
    <col min="9049" max="9049" width="7.3984375" style="1615" customWidth="1"/>
    <col min="9050" max="9050" width="17.296875" style="1615" customWidth="1"/>
    <col min="9051" max="9051" width="10.3984375" style="1615" customWidth="1"/>
    <col min="9052" max="9068" width="11.69921875" style="1615" customWidth="1"/>
    <col min="9069" max="9069" width="12.3984375" style="1615" customWidth="1"/>
    <col min="9070" max="9070" width="8.796875" style="1615"/>
    <col min="9071" max="9071" width="7.3984375" style="1615" customWidth="1"/>
    <col min="9072" max="9072" width="17.296875" style="1615" customWidth="1"/>
    <col min="9073" max="9073" width="10.3984375" style="1615" customWidth="1"/>
    <col min="9074" max="9090" width="11.69921875" style="1615" customWidth="1"/>
    <col min="9091" max="9091" width="12.3984375" style="1615" customWidth="1"/>
    <col min="9092" max="9216" width="8.796875" style="1615"/>
    <col min="9217" max="9217" width="7.3984375" style="1615" customWidth="1"/>
    <col min="9218" max="9218" width="17.296875" style="1615" customWidth="1"/>
    <col min="9219" max="9219" width="10.3984375" style="1615" customWidth="1"/>
    <col min="9220" max="9236" width="11.69921875" style="1615" customWidth="1"/>
    <col min="9237" max="9237" width="12.3984375" style="1615" customWidth="1"/>
    <col min="9238" max="9238" width="8.796875" style="1615"/>
    <col min="9239" max="9239" width="7.3984375" style="1615" customWidth="1"/>
    <col min="9240" max="9240" width="17.296875" style="1615" customWidth="1"/>
    <col min="9241" max="9241" width="10.3984375" style="1615" customWidth="1"/>
    <col min="9242" max="9258" width="11.69921875" style="1615" customWidth="1"/>
    <col min="9259" max="9259" width="12.3984375" style="1615" customWidth="1"/>
    <col min="9260" max="9260" width="8.796875" style="1615"/>
    <col min="9261" max="9261" width="7.3984375" style="1615" customWidth="1"/>
    <col min="9262" max="9262" width="17.296875" style="1615" customWidth="1"/>
    <col min="9263" max="9263" width="10.3984375" style="1615" customWidth="1"/>
    <col min="9264" max="9280" width="11.69921875" style="1615" customWidth="1"/>
    <col min="9281" max="9281" width="12.3984375" style="1615" customWidth="1"/>
    <col min="9282" max="9282" width="8.796875" style="1615"/>
    <col min="9283" max="9283" width="7.3984375" style="1615" customWidth="1"/>
    <col min="9284" max="9284" width="17.296875" style="1615" customWidth="1"/>
    <col min="9285" max="9285" width="10.3984375" style="1615" customWidth="1"/>
    <col min="9286" max="9302" width="11.69921875" style="1615" customWidth="1"/>
    <col min="9303" max="9303" width="12.3984375" style="1615" customWidth="1"/>
    <col min="9304" max="9304" width="8.796875" style="1615"/>
    <col min="9305" max="9305" width="7.3984375" style="1615" customWidth="1"/>
    <col min="9306" max="9306" width="17.296875" style="1615" customWidth="1"/>
    <col min="9307" max="9307" width="10.3984375" style="1615" customWidth="1"/>
    <col min="9308" max="9324" width="11.69921875" style="1615" customWidth="1"/>
    <col min="9325" max="9325" width="12.3984375" style="1615" customWidth="1"/>
    <col min="9326" max="9326" width="8.796875" style="1615"/>
    <col min="9327" max="9327" width="7.3984375" style="1615" customWidth="1"/>
    <col min="9328" max="9328" width="17.296875" style="1615" customWidth="1"/>
    <col min="9329" max="9329" width="10.3984375" style="1615" customWidth="1"/>
    <col min="9330" max="9346" width="11.69921875" style="1615" customWidth="1"/>
    <col min="9347" max="9347" width="12.3984375" style="1615" customWidth="1"/>
    <col min="9348" max="9472" width="8.796875" style="1615"/>
    <col min="9473" max="9473" width="7.3984375" style="1615" customWidth="1"/>
    <col min="9474" max="9474" width="17.296875" style="1615" customWidth="1"/>
    <col min="9475" max="9475" width="10.3984375" style="1615" customWidth="1"/>
    <col min="9476" max="9492" width="11.69921875" style="1615" customWidth="1"/>
    <col min="9493" max="9493" width="12.3984375" style="1615" customWidth="1"/>
    <col min="9494" max="9494" width="8.796875" style="1615"/>
    <col min="9495" max="9495" width="7.3984375" style="1615" customWidth="1"/>
    <col min="9496" max="9496" width="17.296875" style="1615" customWidth="1"/>
    <col min="9497" max="9497" width="10.3984375" style="1615" customWidth="1"/>
    <col min="9498" max="9514" width="11.69921875" style="1615" customWidth="1"/>
    <col min="9515" max="9515" width="12.3984375" style="1615" customWidth="1"/>
    <col min="9516" max="9516" width="8.796875" style="1615"/>
    <col min="9517" max="9517" width="7.3984375" style="1615" customWidth="1"/>
    <col min="9518" max="9518" width="17.296875" style="1615" customWidth="1"/>
    <col min="9519" max="9519" width="10.3984375" style="1615" customWidth="1"/>
    <col min="9520" max="9536" width="11.69921875" style="1615" customWidth="1"/>
    <col min="9537" max="9537" width="12.3984375" style="1615" customWidth="1"/>
    <col min="9538" max="9538" width="8.796875" style="1615"/>
    <col min="9539" max="9539" width="7.3984375" style="1615" customWidth="1"/>
    <col min="9540" max="9540" width="17.296875" style="1615" customWidth="1"/>
    <col min="9541" max="9541" width="10.3984375" style="1615" customWidth="1"/>
    <col min="9542" max="9558" width="11.69921875" style="1615" customWidth="1"/>
    <col min="9559" max="9559" width="12.3984375" style="1615" customWidth="1"/>
    <col min="9560" max="9560" width="8.796875" style="1615"/>
    <col min="9561" max="9561" width="7.3984375" style="1615" customWidth="1"/>
    <col min="9562" max="9562" width="17.296875" style="1615" customWidth="1"/>
    <col min="9563" max="9563" width="10.3984375" style="1615" customWidth="1"/>
    <col min="9564" max="9580" width="11.69921875" style="1615" customWidth="1"/>
    <col min="9581" max="9581" width="12.3984375" style="1615" customWidth="1"/>
    <col min="9582" max="9582" width="8.796875" style="1615"/>
    <col min="9583" max="9583" width="7.3984375" style="1615" customWidth="1"/>
    <col min="9584" max="9584" width="17.296875" style="1615" customWidth="1"/>
    <col min="9585" max="9585" width="10.3984375" style="1615" customWidth="1"/>
    <col min="9586" max="9602" width="11.69921875" style="1615" customWidth="1"/>
    <col min="9603" max="9603" width="12.3984375" style="1615" customWidth="1"/>
    <col min="9604" max="9728" width="8.796875" style="1615"/>
    <col min="9729" max="9729" width="7.3984375" style="1615" customWidth="1"/>
    <col min="9730" max="9730" width="17.296875" style="1615" customWidth="1"/>
    <col min="9731" max="9731" width="10.3984375" style="1615" customWidth="1"/>
    <col min="9732" max="9748" width="11.69921875" style="1615" customWidth="1"/>
    <col min="9749" max="9749" width="12.3984375" style="1615" customWidth="1"/>
    <col min="9750" max="9750" width="8.796875" style="1615"/>
    <col min="9751" max="9751" width="7.3984375" style="1615" customWidth="1"/>
    <col min="9752" max="9752" width="17.296875" style="1615" customWidth="1"/>
    <col min="9753" max="9753" width="10.3984375" style="1615" customWidth="1"/>
    <col min="9754" max="9770" width="11.69921875" style="1615" customWidth="1"/>
    <col min="9771" max="9771" width="12.3984375" style="1615" customWidth="1"/>
    <col min="9772" max="9772" width="8.796875" style="1615"/>
    <col min="9773" max="9773" width="7.3984375" style="1615" customWidth="1"/>
    <col min="9774" max="9774" width="17.296875" style="1615" customWidth="1"/>
    <col min="9775" max="9775" width="10.3984375" style="1615" customWidth="1"/>
    <col min="9776" max="9792" width="11.69921875" style="1615" customWidth="1"/>
    <col min="9793" max="9793" width="12.3984375" style="1615" customWidth="1"/>
    <col min="9794" max="9794" width="8.796875" style="1615"/>
    <col min="9795" max="9795" width="7.3984375" style="1615" customWidth="1"/>
    <col min="9796" max="9796" width="17.296875" style="1615" customWidth="1"/>
    <col min="9797" max="9797" width="10.3984375" style="1615" customWidth="1"/>
    <col min="9798" max="9814" width="11.69921875" style="1615" customWidth="1"/>
    <col min="9815" max="9815" width="12.3984375" style="1615" customWidth="1"/>
    <col min="9816" max="9816" width="8.796875" style="1615"/>
    <col min="9817" max="9817" width="7.3984375" style="1615" customWidth="1"/>
    <col min="9818" max="9818" width="17.296875" style="1615" customWidth="1"/>
    <col min="9819" max="9819" width="10.3984375" style="1615" customWidth="1"/>
    <col min="9820" max="9836" width="11.69921875" style="1615" customWidth="1"/>
    <col min="9837" max="9837" width="12.3984375" style="1615" customWidth="1"/>
    <col min="9838" max="9838" width="8.796875" style="1615"/>
    <col min="9839" max="9839" width="7.3984375" style="1615" customWidth="1"/>
    <col min="9840" max="9840" width="17.296875" style="1615" customWidth="1"/>
    <col min="9841" max="9841" width="10.3984375" style="1615" customWidth="1"/>
    <col min="9842" max="9858" width="11.69921875" style="1615" customWidth="1"/>
    <col min="9859" max="9859" width="12.3984375" style="1615" customWidth="1"/>
    <col min="9860" max="9984" width="8.796875" style="1615"/>
    <col min="9985" max="9985" width="7.3984375" style="1615" customWidth="1"/>
    <col min="9986" max="9986" width="17.296875" style="1615" customWidth="1"/>
    <col min="9987" max="9987" width="10.3984375" style="1615" customWidth="1"/>
    <col min="9988" max="10004" width="11.69921875" style="1615" customWidth="1"/>
    <col min="10005" max="10005" width="12.3984375" style="1615" customWidth="1"/>
    <col min="10006" max="10006" width="8.796875" style="1615"/>
    <col min="10007" max="10007" width="7.3984375" style="1615" customWidth="1"/>
    <col min="10008" max="10008" width="17.296875" style="1615" customWidth="1"/>
    <col min="10009" max="10009" width="10.3984375" style="1615" customWidth="1"/>
    <col min="10010" max="10026" width="11.69921875" style="1615" customWidth="1"/>
    <col min="10027" max="10027" width="12.3984375" style="1615" customWidth="1"/>
    <col min="10028" max="10028" width="8.796875" style="1615"/>
    <col min="10029" max="10029" width="7.3984375" style="1615" customWidth="1"/>
    <col min="10030" max="10030" width="17.296875" style="1615" customWidth="1"/>
    <col min="10031" max="10031" width="10.3984375" style="1615" customWidth="1"/>
    <col min="10032" max="10048" width="11.69921875" style="1615" customWidth="1"/>
    <col min="10049" max="10049" width="12.3984375" style="1615" customWidth="1"/>
    <col min="10050" max="10050" width="8.796875" style="1615"/>
    <col min="10051" max="10051" width="7.3984375" style="1615" customWidth="1"/>
    <col min="10052" max="10052" width="17.296875" style="1615" customWidth="1"/>
    <col min="10053" max="10053" width="10.3984375" style="1615" customWidth="1"/>
    <col min="10054" max="10070" width="11.69921875" style="1615" customWidth="1"/>
    <col min="10071" max="10071" width="12.3984375" style="1615" customWidth="1"/>
    <col min="10072" max="10072" width="8.796875" style="1615"/>
    <col min="10073" max="10073" width="7.3984375" style="1615" customWidth="1"/>
    <col min="10074" max="10074" width="17.296875" style="1615" customWidth="1"/>
    <col min="10075" max="10075" width="10.3984375" style="1615" customWidth="1"/>
    <col min="10076" max="10092" width="11.69921875" style="1615" customWidth="1"/>
    <col min="10093" max="10093" width="12.3984375" style="1615" customWidth="1"/>
    <col min="10094" max="10094" width="8.796875" style="1615"/>
    <col min="10095" max="10095" width="7.3984375" style="1615" customWidth="1"/>
    <col min="10096" max="10096" width="17.296875" style="1615" customWidth="1"/>
    <col min="10097" max="10097" width="10.3984375" style="1615" customWidth="1"/>
    <col min="10098" max="10114" width="11.69921875" style="1615" customWidth="1"/>
    <col min="10115" max="10115" width="12.3984375" style="1615" customWidth="1"/>
    <col min="10116" max="10240" width="8.796875" style="1615"/>
    <col min="10241" max="10241" width="7.3984375" style="1615" customWidth="1"/>
    <col min="10242" max="10242" width="17.296875" style="1615" customWidth="1"/>
    <col min="10243" max="10243" width="10.3984375" style="1615" customWidth="1"/>
    <col min="10244" max="10260" width="11.69921875" style="1615" customWidth="1"/>
    <col min="10261" max="10261" width="12.3984375" style="1615" customWidth="1"/>
    <col min="10262" max="10262" width="8.796875" style="1615"/>
    <col min="10263" max="10263" width="7.3984375" style="1615" customWidth="1"/>
    <col min="10264" max="10264" width="17.296875" style="1615" customWidth="1"/>
    <col min="10265" max="10265" width="10.3984375" style="1615" customWidth="1"/>
    <col min="10266" max="10282" width="11.69921875" style="1615" customWidth="1"/>
    <col min="10283" max="10283" width="12.3984375" style="1615" customWidth="1"/>
    <col min="10284" max="10284" width="8.796875" style="1615"/>
    <col min="10285" max="10285" width="7.3984375" style="1615" customWidth="1"/>
    <col min="10286" max="10286" width="17.296875" style="1615" customWidth="1"/>
    <col min="10287" max="10287" width="10.3984375" style="1615" customWidth="1"/>
    <col min="10288" max="10304" width="11.69921875" style="1615" customWidth="1"/>
    <col min="10305" max="10305" width="12.3984375" style="1615" customWidth="1"/>
    <col min="10306" max="10306" width="8.796875" style="1615"/>
    <col min="10307" max="10307" width="7.3984375" style="1615" customWidth="1"/>
    <col min="10308" max="10308" width="17.296875" style="1615" customWidth="1"/>
    <col min="10309" max="10309" width="10.3984375" style="1615" customWidth="1"/>
    <col min="10310" max="10326" width="11.69921875" style="1615" customWidth="1"/>
    <col min="10327" max="10327" width="12.3984375" style="1615" customWidth="1"/>
    <col min="10328" max="10328" width="8.796875" style="1615"/>
    <col min="10329" max="10329" width="7.3984375" style="1615" customWidth="1"/>
    <col min="10330" max="10330" width="17.296875" style="1615" customWidth="1"/>
    <col min="10331" max="10331" width="10.3984375" style="1615" customWidth="1"/>
    <col min="10332" max="10348" width="11.69921875" style="1615" customWidth="1"/>
    <col min="10349" max="10349" width="12.3984375" style="1615" customWidth="1"/>
    <col min="10350" max="10350" width="8.796875" style="1615"/>
    <col min="10351" max="10351" width="7.3984375" style="1615" customWidth="1"/>
    <col min="10352" max="10352" width="17.296875" style="1615" customWidth="1"/>
    <col min="10353" max="10353" width="10.3984375" style="1615" customWidth="1"/>
    <col min="10354" max="10370" width="11.69921875" style="1615" customWidth="1"/>
    <col min="10371" max="10371" width="12.3984375" style="1615" customWidth="1"/>
    <col min="10372" max="10496" width="8.796875" style="1615"/>
    <col min="10497" max="10497" width="7.3984375" style="1615" customWidth="1"/>
    <col min="10498" max="10498" width="17.296875" style="1615" customWidth="1"/>
    <col min="10499" max="10499" width="10.3984375" style="1615" customWidth="1"/>
    <col min="10500" max="10516" width="11.69921875" style="1615" customWidth="1"/>
    <col min="10517" max="10517" width="12.3984375" style="1615" customWidth="1"/>
    <col min="10518" max="10518" width="8.796875" style="1615"/>
    <col min="10519" max="10519" width="7.3984375" style="1615" customWidth="1"/>
    <col min="10520" max="10520" width="17.296875" style="1615" customWidth="1"/>
    <col min="10521" max="10521" width="10.3984375" style="1615" customWidth="1"/>
    <col min="10522" max="10538" width="11.69921875" style="1615" customWidth="1"/>
    <col min="10539" max="10539" width="12.3984375" style="1615" customWidth="1"/>
    <col min="10540" max="10540" width="8.796875" style="1615"/>
    <col min="10541" max="10541" width="7.3984375" style="1615" customWidth="1"/>
    <col min="10542" max="10542" width="17.296875" style="1615" customWidth="1"/>
    <col min="10543" max="10543" width="10.3984375" style="1615" customWidth="1"/>
    <col min="10544" max="10560" width="11.69921875" style="1615" customWidth="1"/>
    <col min="10561" max="10561" width="12.3984375" style="1615" customWidth="1"/>
    <col min="10562" max="10562" width="8.796875" style="1615"/>
    <col min="10563" max="10563" width="7.3984375" style="1615" customWidth="1"/>
    <col min="10564" max="10564" width="17.296875" style="1615" customWidth="1"/>
    <col min="10565" max="10565" width="10.3984375" style="1615" customWidth="1"/>
    <col min="10566" max="10582" width="11.69921875" style="1615" customWidth="1"/>
    <col min="10583" max="10583" width="12.3984375" style="1615" customWidth="1"/>
    <col min="10584" max="10584" width="8.796875" style="1615"/>
    <col min="10585" max="10585" width="7.3984375" style="1615" customWidth="1"/>
    <col min="10586" max="10586" width="17.296875" style="1615" customWidth="1"/>
    <col min="10587" max="10587" width="10.3984375" style="1615" customWidth="1"/>
    <col min="10588" max="10604" width="11.69921875" style="1615" customWidth="1"/>
    <col min="10605" max="10605" width="12.3984375" style="1615" customWidth="1"/>
    <col min="10606" max="10606" width="8.796875" style="1615"/>
    <col min="10607" max="10607" width="7.3984375" style="1615" customWidth="1"/>
    <col min="10608" max="10608" width="17.296875" style="1615" customWidth="1"/>
    <col min="10609" max="10609" width="10.3984375" style="1615" customWidth="1"/>
    <col min="10610" max="10626" width="11.69921875" style="1615" customWidth="1"/>
    <col min="10627" max="10627" width="12.3984375" style="1615" customWidth="1"/>
    <col min="10628" max="10752" width="8.796875" style="1615"/>
    <col min="10753" max="10753" width="7.3984375" style="1615" customWidth="1"/>
    <col min="10754" max="10754" width="17.296875" style="1615" customWidth="1"/>
    <col min="10755" max="10755" width="10.3984375" style="1615" customWidth="1"/>
    <col min="10756" max="10772" width="11.69921875" style="1615" customWidth="1"/>
    <col min="10773" max="10773" width="12.3984375" style="1615" customWidth="1"/>
    <col min="10774" max="10774" width="8.796875" style="1615"/>
    <col min="10775" max="10775" width="7.3984375" style="1615" customWidth="1"/>
    <col min="10776" max="10776" width="17.296875" style="1615" customWidth="1"/>
    <col min="10777" max="10777" width="10.3984375" style="1615" customWidth="1"/>
    <col min="10778" max="10794" width="11.69921875" style="1615" customWidth="1"/>
    <col min="10795" max="10795" width="12.3984375" style="1615" customWidth="1"/>
    <col min="10796" max="10796" width="8.796875" style="1615"/>
    <col min="10797" max="10797" width="7.3984375" style="1615" customWidth="1"/>
    <col min="10798" max="10798" width="17.296875" style="1615" customWidth="1"/>
    <col min="10799" max="10799" width="10.3984375" style="1615" customWidth="1"/>
    <col min="10800" max="10816" width="11.69921875" style="1615" customWidth="1"/>
    <col min="10817" max="10817" width="12.3984375" style="1615" customWidth="1"/>
    <col min="10818" max="10818" width="8.796875" style="1615"/>
    <col min="10819" max="10819" width="7.3984375" style="1615" customWidth="1"/>
    <col min="10820" max="10820" width="17.296875" style="1615" customWidth="1"/>
    <col min="10821" max="10821" width="10.3984375" style="1615" customWidth="1"/>
    <col min="10822" max="10838" width="11.69921875" style="1615" customWidth="1"/>
    <col min="10839" max="10839" width="12.3984375" style="1615" customWidth="1"/>
    <col min="10840" max="10840" width="8.796875" style="1615"/>
    <col min="10841" max="10841" width="7.3984375" style="1615" customWidth="1"/>
    <col min="10842" max="10842" width="17.296875" style="1615" customWidth="1"/>
    <col min="10843" max="10843" width="10.3984375" style="1615" customWidth="1"/>
    <col min="10844" max="10860" width="11.69921875" style="1615" customWidth="1"/>
    <col min="10861" max="10861" width="12.3984375" style="1615" customWidth="1"/>
    <col min="10862" max="10862" width="8.796875" style="1615"/>
    <col min="10863" max="10863" width="7.3984375" style="1615" customWidth="1"/>
    <col min="10864" max="10864" width="17.296875" style="1615" customWidth="1"/>
    <col min="10865" max="10865" width="10.3984375" style="1615" customWidth="1"/>
    <col min="10866" max="10882" width="11.69921875" style="1615" customWidth="1"/>
    <col min="10883" max="10883" width="12.3984375" style="1615" customWidth="1"/>
    <col min="10884" max="11008" width="8.796875" style="1615"/>
    <col min="11009" max="11009" width="7.3984375" style="1615" customWidth="1"/>
    <col min="11010" max="11010" width="17.296875" style="1615" customWidth="1"/>
    <col min="11011" max="11011" width="10.3984375" style="1615" customWidth="1"/>
    <col min="11012" max="11028" width="11.69921875" style="1615" customWidth="1"/>
    <col min="11029" max="11029" width="12.3984375" style="1615" customWidth="1"/>
    <col min="11030" max="11030" width="8.796875" style="1615"/>
    <col min="11031" max="11031" width="7.3984375" style="1615" customWidth="1"/>
    <col min="11032" max="11032" width="17.296875" style="1615" customWidth="1"/>
    <col min="11033" max="11033" width="10.3984375" style="1615" customWidth="1"/>
    <col min="11034" max="11050" width="11.69921875" style="1615" customWidth="1"/>
    <col min="11051" max="11051" width="12.3984375" style="1615" customWidth="1"/>
    <col min="11052" max="11052" width="8.796875" style="1615"/>
    <col min="11053" max="11053" width="7.3984375" style="1615" customWidth="1"/>
    <col min="11054" max="11054" width="17.296875" style="1615" customWidth="1"/>
    <col min="11055" max="11055" width="10.3984375" style="1615" customWidth="1"/>
    <col min="11056" max="11072" width="11.69921875" style="1615" customWidth="1"/>
    <col min="11073" max="11073" width="12.3984375" style="1615" customWidth="1"/>
    <col min="11074" max="11074" width="8.796875" style="1615"/>
    <col min="11075" max="11075" width="7.3984375" style="1615" customWidth="1"/>
    <col min="11076" max="11076" width="17.296875" style="1615" customWidth="1"/>
    <col min="11077" max="11077" width="10.3984375" style="1615" customWidth="1"/>
    <col min="11078" max="11094" width="11.69921875" style="1615" customWidth="1"/>
    <col min="11095" max="11095" width="12.3984375" style="1615" customWidth="1"/>
    <col min="11096" max="11096" width="8.796875" style="1615"/>
    <col min="11097" max="11097" width="7.3984375" style="1615" customWidth="1"/>
    <col min="11098" max="11098" width="17.296875" style="1615" customWidth="1"/>
    <col min="11099" max="11099" width="10.3984375" style="1615" customWidth="1"/>
    <col min="11100" max="11116" width="11.69921875" style="1615" customWidth="1"/>
    <col min="11117" max="11117" width="12.3984375" style="1615" customWidth="1"/>
    <col min="11118" max="11118" width="8.796875" style="1615"/>
    <col min="11119" max="11119" width="7.3984375" style="1615" customWidth="1"/>
    <col min="11120" max="11120" width="17.296875" style="1615" customWidth="1"/>
    <col min="11121" max="11121" width="10.3984375" style="1615" customWidth="1"/>
    <col min="11122" max="11138" width="11.69921875" style="1615" customWidth="1"/>
    <col min="11139" max="11139" width="12.3984375" style="1615" customWidth="1"/>
    <col min="11140" max="11264" width="8.796875" style="1615"/>
    <col min="11265" max="11265" width="7.3984375" style="1615" customWidth="1"/>
    <col min="11266" max="11266" width="17.296875" style="1615" customWidth="1"/>
    <col min="11267" max="11267" width="10.3984375" style="1615" customWidth="1"/>
    <col min="11268" max="11284" width="11.69921875" style="1615" customWidth="1"/>
    <col min="11285" max="11285" width="12.3984375" style="1615" customWidth="1"/>
    <col min="11286" max="11286" width="8.796875" style="1615"/>
    <col min="11287" max="11287" width="7.3984375" style="1615" customWidth="1"/>
    <col min="11288" max="11288" width="17.296875" style="1615" customWidth="1"/>
    <col min="11289" max="11289" width="10.3984375" style="1615" customWidth="1"/>
    <col min="11290" max="11306" width="11.69921875" style="1615" customWidth="1"/>
    <col min="11307" max="11307" width="12.3984375" style="1615" customWidth="1"/>
    <col min="11308" max="11308" width="8.796875" style="1615"/>
    <col min="11309" max="11309" width="7.3984375" style="1615" customWidth="1"/>
    <col min="11310" max="11310" width="17.296875" style="1615" customWidth="1"/>
    <col min="11311" max="11311" width="10.3984375" style="1615" customWidth="1"/>
    <col min="11312" max="11328" width="11.69921875" style="1615" customWidth="1"/>
    <col min="11329" max="11329" width="12.3984375" style="1615" customWidth="1"/>
    <col min="11330" max="11330" width="8.796875" style="1615"/>
    <col min="11331" max="11331" width="7.3984375" style="1615" customWidth="1"/>
    <col min="11332" max="11332" width="17.296875" style="1615" customWidth="1"/>
    <col min="11333" max="11333" width="10.3984375" style="1615" customWidth="1"/>
    <col min="11334" max="11350" width="11.69921875" style="1615" customWidth="1"/>
    <col min="11351" max="11351" width="12.3984375" style="1615" customWidth="1"/>
    <col min="11352" max="11352" width="8.796875" style="1615"/>
    <col min="11353" max="11353" width="7.3984375" style="1615" customWidth="1"/>
    <col min="11354" max="11354" width="17.296875" style="1615" customWidth="1"/>
    <col min="11355" max="11355" width="10.3984375" style="1615" customWidth="1"/>
    <col min="11356" max="11372" width="11.69921875" style="1615" customWidth="1"/>
    <col min="11373" max="11373" width="12.3984375" style="1615" customWidth="1"/>
    <col min="11374" max="11374" width="8.796875" style="1615"/>
    <col min="11375" max="11375" width="7.3984375" style="1615" customWidth="1"/>
    <col min="11376" max="11376" width="17.296875" style="1615" customWidth="1"/>
    <col min="11377" max="11377" width="10.3984375" style="1615" customWidth="1"/>
    <col min="11378" max="11394" width="11.69921875" style="1615" customWidth="1"/>
    <col min="11395" max="11395" width="12.3984375" style="1615" customWidth="1"/>
    <col min="11396" max="11520" width="8.796875" style="1615"/>
    <col min="11521" max="11521" width="7.3984375" style="1615" customWidth="1"/>
    <col min="11522" max="11522" width="17.296875" style="1615" customWidth="1"/>
    <col min="11523" max="11523" width="10.3984375" style="1615" customWidth="1"/>
    <col min="11524" max="11540" width="11.69921875" style="1615" customWidth="1"/>
    <col min="11541" max="11541" width="12.3984375" style="1615" customWidth="1"/>
    <col min="11542" max="11542" width="8.796875" style="1615"/>
    <col min="11543" max="11543" width="7.3984375" style="1615" customWidth="1"/>
    <col min="11544" max="11544" width="17.296875" style="1615" customWidth="1"/>
    <col min="11545" max="11545" width="10.3984375" style="1615" customWidth="1"/>
    <col min="11546" max="11562" width="11.69921875" style="1615" customWidth="1"/>
    <col min="11563" max="11563" width="12.3984375" style="1615" customWidth="1"/>
    <col min="11564" max="11564" width="8.796875" style="1615"/>
    <col min="11565" max="11565" width="7.3984375" style="1615" customWidth="1"/>
    <col min="11566" max="11566" width="17.296875" style="1615" customWidth="1"/>
    <col min="11567" max="11567" width="10.3984375" style="1615" customWidth="1"/>
    <col min="11568" max="11584" width="11.69921875" style="1615" customWidth="1"/>
    <col min="11585" max="11585" width="12.3984375" style="1615" customWidth="1"/>
    <col min="11586" max="11586" width="8.796875" style="1615"/>
    <col min="11587" max="11587" width="7.3984375" style="1615" customWidth="1"/>
    <col min="11588" max="11588" width="17.296875" style="1615" customWidth="1"/>
    <col min="11589" max="11589" width="10.3984375" style="1615" customWidth="1"/>
    <col min="11590" max="11606" width="11.69921875" style="1615" customWidth="1"/>
    <col min="11607" max="11607" width="12.3984375" style="1615" customWidth="1"/>
    <col min="11608" max="11608" width="8.796875" style="1615"/>
    <col min="11609" max="11609" width="7.3984375" style="1615" customWidth="1"/>
    <col min="11610" max="11610" width="17.296875" style="1615" customWidth="1"/>
    <col min="11611" max="11611" width="10.3984375" style="1615" customWidth="1"/>
    <col min="11612" max="11628" width="11.69921875" style="1615" customWidth="1"/>
    <col min="11629" max="11629" width="12.3984375" style="1615" customWidth="1"/>
    <col min="11630" max="11630" width="8.796875" style="1615"/>
    <col min="11631" max="11631" width="7.3984375" style="1615" customWidth="1"/>
    <col min="11632" max="11632" width="17.296875" style="1615" customWidth="1"/>
    <col min="11633" max="11633" width="10.3984375" style="1615" customWidth="1"/>
    <col min="11634" max="11650" width="11.69921875" style="1615" customWidth="1"/>
    <col min="11651" max="11651" width="12.3984375" style="1615" customWidth="1"/>
    <col min="11652" max="11776" width="8.796875" style="1615"/>
    <col min="11777" max="11777" width="7.3984375" style="1615" customWidth="1"/>
    <col min="11778" max="11778" width="17.296875" style="1615" customWidth="1"/>
    <col min="11779" max="11779" width="10.3984375" style="1615" customWidth="1"/>
    <col min="11780" max="11796" width="11.69921875" style="1615" customWidth="1"/>
    <col min="11797" max="11797" width="12.3984375" style="1615" customWidth="1"/>
    <col min="11798" max="11798" width="8.796875" style="1615"/>
    <col min="11799" max="11799" width="7.3984375" style="1615" customWidth="1"/>
    <col min="11800" max="11800" width="17.296875" style="1615" customWidth="1"/>
    <col min="11801" max="11801" width="10.3984375" style="1615" customWidth="1"/>
    <col min="11802" max="11818" width="11.69921875" style="1615" customWidth="1"/>
    <col min="11819" max="11819" width="12.3984375" style="1615" customWidth="1"/>
    <col min="11820" max="11820" width="8.796875" style="1615"/>
    <col min="11821" max="11821" width="7.3984375" style="1615" customWidth="1"/>
    <col min="11822" max="11822" width="17.296875" style="1615" customWidth="1"/>
    <col min="11823" max="11823" width="10.3984375" style="1615" customWidth="1"/>
    <col min="11824" max="11840" width="11.69921875" style="1615" customWidth="1"/>
    <col min="11841" max="11841" width="12.3984375" style="1615" customWidth="1"/>
    <col min="11842" max="11842" width="8.796875" style="1615"/>
    <col min="11843" max="11843" width="7.3984375" style="1615" customWidth="1"/>
    <col min="11844" max="11844" width="17.296875" style="1615" customWidth="1"/>
    <col min="11845" max="11845" width="10.3984375" style="1615" customWidth="1"/>
    <col min="11846" max="11862" width="11.69921875" style="1615" customWidth="1"/>
    <col min="11863" max="11863" width="12.3984375" style="1615" customWidth="1"/>
    <col min="11864" max="11864" width="8.796875" style="1615"/>
    <col min="11865" max="11865" width="7.3984375" style="1615" customWidth="1"/>
    <col min="11866" max="11866" width="17.296875" style="1615" customWidth="1"/>
    <col min="11867" max="11867" width="10.3984375" style="1615" customWidth="1"/>
    <col min="11868" max="11884" width="11.69921875" style="1615" customWidth="1"/>
    <col min="11885" max="11885" width="12.3984375" style="1615" customWidth="1"/>
    <col min="11886" max="11886" width="8.796875" style="1615"/>
    <col min="11887" max="11887" width="7.3984375" style="1615" customWidth="1"/>
    <col min="11888" max="11888" width="17.296875" style="1615" customWidth="1"/>
    <col min="11889" max="11889" width="10.3984375" style="1615" customWidth="1"/>
    <col min="11890" max="11906" width="11.69921875" style="1615" customWidth="1"/>
    <col min="11907" max="11907" width="12.3984375" style="1615" customWidth="1"/>
    <col min="11908" max="12032" width="8.796875" style="1615"/>
    <col min="12033" max="12033" width="7.3984375" style="1615" customWidth="1"/>
    <col min="12034" max="12034" width="17.296875" style="1615" customWidth="1"/>
    <col min="12035" max="12035" width="10.3984375" style="1615" customWidth="1"/>
    <col min="12036" max="12052" width="11.69921875" style="1615" customWidth="1"/>
    <col min="12053" max="12053" width="12.3984375" style="1615" customWidth="1"/>
    <col min="12054" max="12054" width="8.796875" style="1615"/>
    <col min="12055" max="12055" width="7.3984375" style="1615" customWidth="1"/>
    <col min="12056" max="12056" width="17.296875" style="1615" customWidth="1"/>
    <col min="12057" max="12057" width="10.3984375" style="1615" customWidth="1"/>
    <col min="12058" max="12074" width="11.69921875" style="1615" customWidth="1"/>
    <col min="12075" max="12075" width="12.3984375" style="1615" customWidth="1"/>
    <col min="12076" max="12076" width="8.796875" style="1615"/>
    <col min="12077" max="12077" width="7.3984375" style="1615" customWidth="1"/>
    <col min="12078" max="12078" width="17.296875" style="1615" customWidth="1"/>
    <col min="12079" max="12079" width="10.3984375" style="1615" customWidth="1"/>
    <col min="12080" max="12096" width="11.69921875" style="1615" customWidth="1"/>
    <col min="12097" max="12097" width="12.3984375" style="1615" customWidth="1"/>
    <col min="12098" max="12098" width="8.796875" style="1615"/>
    <col min="12099" max="12099" width="7.3984375" style="1615" customWidth="1"/>
    <col min="12100" max="12100" width="17.296875" style="1615" customWidth="1"/>
    <col min="12101" max="12101" width="10.3984375" style="1615" customWidth="1"/>
    <col min="12102" max="12118" width="11.69921875" style="1615" customWidth="1"/>
    <col min="12119" max="12119" width="12.3984375" style="1615" customWidth="1"/>
    <col min="12120" max="12120" width="8.796875" style="1615"/>
    <col min="12121" max="12121" width="7.3984375" style="1615" customWidth="1"/>
    <col min="12122" max="12122" width="17.296875" style="1615" customWidth="1"/>
    <col min="12123" max="12123" width="10.3984375" style="1615" customWidth="1"/>
    <col min="12124" max="12140" width="11.69921875" style="1615" customWidth="1"/>
    <col min="12141" max="12141" width="12.3984375" style="1615" customWidth="1"/>
    <col min="12142" max="12142" width="8.796875" style="1615"/>
    <col min="12143" max="12143" width="7.3984375" style="1615" customWidth="1"/>
    <col min="12144" max="12144" width="17.296875" style="1615" customWidth="1"/>
    <col min="12145" max="12145" width="10.3984375" style="1615" customWidth="1"/>
    <col min="12146" max="12162" width="11.69921875" style="1615" customWidth="1"/>
    <col min="12163" max="12163" width="12.3984375" style="1615" customWidth="1"/>
    <col min="12164" max="12288" width="8.796875" style="1615"/>
    <col min="12289" max="12289" width="7.3984375" style="1615" customWidth="1"/>
    <col min="12290" max="12290" width="17.296875" style="1615" customWidth="1"/>
    <col min="12291" max="12291" width="10.3984375" style="1615" customWidth="1"/>
    <col min="12292" max="12308" width="11.69921875" style="1615" customWidth="1"/>
    <col min="12309" max="12309" width="12.3984375" style="1615" customWidth="1"/>
    <col min="12310" max="12310" width="8.796875" style="1615"/>
    <col min="12311" max="12311" width="7.3984375" style="1615" customWidth="1"/>
    <col min="12312" max="12312" width="17.296875" style="1615" customWidth="1"/>
    <col min="12313" max="12313" width="10.3984375" style="1615" customWidth="1"/>
    <col min="12314" max="12330" width="11.69921875" style="1615" customWidth="1"/>
    <col min="12331" max="12331" width="12.3984375" style="1615" customWidth="1"/>
    <col min="12332" max="12332" width="8.796875" style="1615"/>
    <col min="12333" max="12333" width="7.3984375" style="1615" customWidth="1"/>
    <col min="12334" max="12334" width="17.296875" style="1615" customWidth="1"/>
    <col min="12335" max="12335" width="10.3984375" style="1615" customWidth="1"/>
    <col min="12336" max="12352" width="11.69921875" style="1615" customWidth="1"/>
    <col min="12353" max="12353" width="12.3984375" style="1615" customWidth="1"/>
    <col min="12354" max="12354" width="8.796875" style="1615"/>
    <col min="12355" max="12355" width="7.3984375" style="1615" customWidth="1"/>
    <col min="12356" max="12356" width="17.296875" style="1615" customWidth="1"/>
    <col min="12357" max="12357" width="10.3984375" style="1615" customWidth="1"/>
    <col min="12358" max="12374" width="11.69921875" style="1615" customWidth="1"/>
    <col min="12375" max="12375" width="12.3984375" style="1615" customWidth="1"/>
    <col min="12376" max="12376" width="8.796875" style="1615"/>
    <col min="12377" max="12377" width="7.3984375" style="1615" customWidth="1"/>
    <col min="12378" max="12378" width="17.296875" style="1615" customWidth="1"/>
    <col min="12379" max="12379" width="10.3984375" style="1615" customWidth="1"/>
    <col min="12380" max="12396" width="11.69921875" style="1615" customWidth="1"/>
    <col min="12397" max="12397" width="12.3984375" style="1615" customWidth="1"/>
    <col min="12398" max="12398" width="8.796875" style="1615"/>
    <col min="12399" max="12399" width="7.3984375" style="1615" customWidth="1"/>
    <col min="12400" max="12400" width="17.296875" style="1615" customWidth="1"/>
    <col min="12401" max="12401" width="10.3984375" style="1615" customWidth="1"/>
    <col min="12402" max="12418" width="11.69921875" style="1615" customWidth="1"/>
    <col min="12419" max="12419" width="12.3984375" style="1615" customWidth="1"/>
    <col min="12420" max="12544" width="8.796875" style="1615"/>
    <col min="12545" max="12545" width="7.3984375" style="1615" customWidth="1"/>
    <col min="12546" max="12546" width="17.296875" style="1615" customWidth="1"/>
    <col min="12547" max="12547" width="10.3984375" style="1615" customWidth="1"/>
    <col min="12548" max="12564" width="11.69921875" style="1615" customWidth="1"/>
    <col min="12565" max="12565" width="12.3984375" style="1615" customWidth="1"/>
    <col min="12566" max="12566" width="8.796875" style="1615"/>
    <col min="12567" max="12567" width="7.3984375" style="1615" customWidth="1"/>
    <col min="12568" max="12568" width="17.296875" style="1615" customWidth="1"/>
    <col min="12569" max="12569" width="10.3984375" style="1615" customWidth="1"/>
    <col min="12570" max="12586" width="11.69921875" style="1615" customWidth="1"/>
    <col min="12587" max="12587" width="12.3984375" style="1615" customWidth="1"/>
    <col min="12588" max="12588" width="8.796875" style="1615"/>
    <col min="12589" max="12589" width="7.3984375" style="1615" customWidth="1"/>
    <col min="12590" max="12590" width="17.296875" style="1615" customWidth="1"/>
    <col min="12591" max="12591" width="10.3984375" style="1615" customWidth="1"/>
    <col min="12592" max="12608" width="11.69921875" style="1615" customWidth="1"/>
    <col min="12609" max="12609" width="12.3984375" style="1615" customWidth="1"/>
    <col min="12610" max="12610" width="8.796875" style="1615"/>
    <col min="12611" max="12611" width="7.3984375" style="1615" customWidth="1"/>
    <col min="12612" max="12612" width="17.296875" style="1615" customWidth="1"/>
    <col min="12613" max="12613" width="10.3984375" style="1615" customWidth="1"/>
    <col min="12614" max="12630" width="11.69921875" style="1615" customWidth="1"/>
    <col min="12631" max="12631" width="12.3984375" style="1615" customWidth="1"/>
    <col min="12632" max="12632" width="8.796875" style="1615"/>
    <col min="12633" max="12633" width="7.3984375" style="1615" customWidth="1"/>
    <col min="12634" max="12634" width="17.296875" style="1615" customWidth="1"/>
    <col min="12635" max="12635" width="10.3984375" style="1615" customWidth="1"/>
    <col min="12636" max="12652" width="11.69921875" style="1615" customWidth="1"/>
    <col min="12653" max="12653" width="12.3984375" style="1615" customWidth="1"/>
    <col min="12654" max="12654" width="8.796875" style="1615"/>
    <col min="12655" max="12655" width="7.3984375" style="1615" customWidth="1"/>
    <col min="12656" max="12656" width="17.296875" style="1615" customWidth="1"/>
    <col min="12657" max="12657" width="10.3984375" style="1615" customWidth="1"/>
    <col min="12658" max="12674" width="11.69921875" style="1615" customWidth="1"/>
    <col min="12675" max="12675" width="12.3984375" style="1615" customWidth="1"/>
    <col min="12676" max="12800" width="8.796875" style="1615"/>
    <col min="12801" max="12801" width="7.3984375" style="1615" customWidth="1"/>
    <col min="12802" max="12802" width="17.296875" style="1615" customWidth="1"/>
    <col min="12803" max="12803" width="10.3984375" style="1615" customWidth="1"/>
    <col min="12804" max="12820" width="11.69921875" style="1615" customWidth="1"/>
    <col min="12821" max="12821" width="12.3984375" style="1615" customWidth="1"/>
    <col min="12822" max="12822" width="8.796875" style="1615"/>
    <col min="12823" max="12823" width="7.3984375" style="1615" customWidth="1"/>
    <col min="12824" max="12824" width="17.296875" style="1615" customWidth="1"/>
    <col min="12825" max="12825" width="10.3984375" style="1615" customWidth="1"/>
    <col min="12826" max="12842" width="11.69921875" style="1615" customWidth="1"/>
    <col min="12843" max="12843" width="12.3984375" style="1615" customWidth="1"/>
    <col min="12844" max="12844" width="8.796875" style="1615"/>
    <col min="12845" max="12845" width="7.3984375" style="1615" customWidth="1"/>
    <col min="12846" max="12846" width="17.296875" style="1615" customWidth="1"/>
    <col min="12847" max="12847" width="10.3984375" style="1615" customWidth="1"/>
    <col min="12848" max="12864" width="11.69921875" style="1615" customWidth="1"/>
    <col min="12865" max="12865" width="12.3984375" style="1615" customWidth="1"/>
    <col min="12866" max="12866" width="8.796875" style="1615"/>
    <col min="12867" max="12867" width="7.3984375" style="1615" customWidth="1"/>
    <col min="12868" max="12868" width="17.296875" style="1615" customWidth="1"/>
    <col min="12869" max="12869" width="10.3984375" style="1615" customWidth="1"/>
    <col min="12870" max="12886" width="11.69921875" style="1615" customWidth="1"/>
    <col min="12887" max="12887" width="12.3984375" style="1615" customWidth="1"/>
    <col min="12888" max="12888" width="8.796875" style="1615"/>
    <col min="12889" max="12889" width="7.3984375" style="1615" customWidth="1"/>
    <col min="12890" max="12890" width="17.296875" style="1615" customWidth="1"/>
    <col min="12891" max="12891" width="10.3984375" style="1615" customWidth="1"/>
    <col min="12892" max="12908" width="11.69921875" style="1615" customWidth="1"/>
    <col min="12909" max="12909" width="12.3984375" style="1615" customWidth="1"/>
    <col min="12910" max="12910" width="8.796875" style="1615"/>
    <col min="12911" max="12911" width="7.3984375" style="1615" customWidth="1"/>
    <col min="12912" max="12912" width="17.296875" style="1615" customWidth="1"/>
    <col min="12913" max="12913" width="10.3984375" style="1615" customWidth="1"/>
    <col min="12914" max="12930" width="11.69921875" style="1615" customWidth="1"/>
    <col min="12931" max="12931" width="12.3984375" style="1615" customWidth="1"/>
    <col min="12932" max="13056" width="8.796875" style="1615"/>
    <col min="13057" max="13057" width="7.3984375" style="1615" customWidth="1"/>
    <col min="13058" max="13058" width="17.296875" style="1615" customWidth="1"/>
    <col min="13059" max="13059" width="10.3984375" style="1615" customWidth="1"/>
    <col min="13060" max="13076" width="11.69921875" style="1615" customWidth="1"/>
    <col min="13077" max="13077" width="12.3984375" style="1615" customWidth="1"/>
    <col min="13078" max="13078" width="8.796875" style="1615"/>
    <col min="13079" max="13079" width="7.3984375" style="1615" customWidth="1"/>
    <col min="13080" max="13080" width="17.296875" style="1615" customWidth="1"/>
    <col min="13081" max="13081" width="10.3984375" style="1615" customWidth="1"/>
    <col min="13082" max="13098" width="11.69921875" style="1615" customWidth="1"/>
    <col min="13099" max="13099" width="12.3984375" style="1615" customWidth="1"/>
    <col min="13100" max="13100" width="8.796875" style="1615"/>
    <col min="13101" max="13101" width="7.3984375" style="1615" customWidth="1"/>
    <col min="13102" max="13102" width="17.296875" style="1615" customWidth="1"/>
    <col min="13103" max="13103" width="10.3984375" style="1615" customWidth="1"/>
    <col min="13104" max="13120" width="11.69921875" style="1615" customWidth="1"/>
    <col min="13121" max="13121" width="12.3984375" style="1615" customWidth="1"/>
    <col min="13122" max="13122" width="8.796875" style="1615"/>
    <col min="13123" max="13123" width="7.3984375" style="1615" customWidth="1"/>
    <col min="13124" max="13124" width="17.296875" style="1615" customWidth="1"/>
    <col min="13125" max="13125" width="10.3984375" style="1615" customWidth="1"/>
    <col min="13126" max="13142" width="11.69921875" style="1615" customWidth="1"/>
    <col min="13143" max="13143" width="12.3984375" style="1615" customWidth="1"/>
    <col min="13144" max="13144" width="8.796875" style="1615"/>
    <col min="13145" max="13145" width="7.3984375" style="1615" customWidth="1"/>
    <col min="13146" max="13146" width="17.296875" style="1615" customWidth="1"/>
    <col min="13147" max="13147" width="10.3984375" style="1615" customWidth="1"/>
    <col min="13148" max="13164" width="11.69921875" style="1615" customWidth="1"/>
    <col min="13165" max="13165" width="12.3984375" style="1615" customWidth="1"/>
    <col min="13166" max="13166" width="8.796875" style="1615"/>
    <col min="13167" max="13167" width="7.3984375" style="1615" customWidth="1"/>
    <col min="13168" max="13168" width="17.296875" style="1615" customWidth="1"/>
    <col min="13169" max="13169" width="10.3984375" style="1615" customWidth="1"/>
    <col min="13170" max="13186" width="11.69921875" style="1615" customWidth="1"/>
    <col min="13187" max="13187" width="12.3984375" style="1615" customWidth="1"/>
    <col min="13188" max="13312" width="8.796875" style="1615"/>
    <col min="13313" max="13313" width="7.3984375" style="1615" customWidth="1"/>
    <col min="13314" max="13314" width="17.296875" style="1615" customWidth="1"/>
    <col min="13315" max="13315" width="10.3984375" style="1615" customWidth="1"/>
    <col min="13316" max="13332" width="11.69921875" style="1615" customWidth="1"/>
    <col min="13333" max="13333" width="12.3984375" style="1615" customWidth="1"/>
    <col min="13334" max="13334" width="8.796875" style="1615"/>
    <col min="13335" max="13335" width="7.3984375" style="1615" customWidth="1"/>
    <col min="13336" max="13336" width="17.296875" style="1615" customWidth="1"/>
    <col min="13337" max="13337" width="10.3984375" style="1615" customWidth="1"/>
    <col min="13338" max="13354" width="11.69921875" style="1615" customWidth="1"/>
    <col min="13355" max="13355" width="12.3984375" style="1615" customWidth="1"/>
    <col min="13356" max="13356" width="8.796875" style="1615"/>
    <col min="13357" max="13357" width="7.3984375" style="1615" customWidth="1"/>
    <col min="13358" max="13358" width="17.296875" style="1615" customWidth="1"/>
    <col min="13359" max="13359" width="10.3984375" style="1615" customWidth="1"/>
    <col min="13360" max="13376" width="11.69921875" style="1615" customWidth="1"/>
    <col min="13377" max="13377" width="12.3984375" style="1615" customWidth="1"/>
    <col min="13378" max="13378" width="8.796875" style="1615"/>
    <col min="13379" max="13379" width="7.3984375" style="1615" customWidth="1"/>
    <col min="13380" max="13380" width="17.296875" style="1615" customWidth="1"/>
    <col min="13381" max="13381" width="10.3984375" style="1615" customWidth="1"/>
    <col min="13382" max="13398" width="11.69921875" style="1615" customWidth="1"/>
    <col min="13399" max="13399" width="12.3984375" style="1615" customWidth="1"/>
    <col min="13400" max="13400" width="8.796875" style="1615"/>
    <col min="13401" max="13401" width="7.3984375" style="1615" customWidth="1"/>
    <col min="13402" max="13402" width="17.296875" style="1615" customWidth="1"/>
    <col min="13403" max="13403" width="10.3984375" style="1615" customWidth="1"/>
    <col min="13404" max="13420" width="11.69921875" style="1615" customWidth="1"/>
    <col min="13421" max="13421" width="12.3984375" style="1615" customWidth="1"/>
    <col min="13422" max="13422" width="8.796875" style="1615"/>
    <col min="13423" max="13423" width="7.3984375" style="1615" customWidth="1"/>
    <col min="13424" max="13424" width="17.296875" style="1615" customWidth="1"/>
    <col min="13425" max="13425" width="10.3984375" style="1615" customWidth="1"/>
    <col min="13426" max="13442" width="11.69921875" style="1615" customWidth="1"/>
    <col min="13443" max="13443" width="12.3984375" style="1615" customWidth="1"/>
    <col min="13444" max="13568" width="8.796875" style="1615"/>
    <col min="13569" max="13569" width="7.3984375" style="1615" customWidth="1"/>
    <col min="13570" max="13570" width="17.296875" style="1615" customWidth="1"/>
    <col min="13571" max="13571" width="10.3984375" style="1615" customWidth="1"/>
    <col min="13572" max="13588" width="11.69921875" style="1615" customWidth="1"/>
    <col min="13589" max="13589" width="12.3984375" style="1615" customWidth="1"/>
    <col min="13590" max="13590" width="8.796875" style="1615"/>
    <col min="13591" max="13591" width="7.3984375" style="1615" customWidth="1"/>
    <col min="13592" max="13592" width="17.296875" style="1615" customWidth="1"/>
    <col min="13593" max="13593" width="10.3984375" style="1615" customWidth="1"/>
    <col min="13594" max="13610" width="11.69921875" style="1615" customWidth="1"/>
    <col min="13611" max="13611" width="12.3984375" style="1615" customWidth="1"/>
    <col min="13612" max="13612" width="8.796875" style="1615"/>
    <col min="13613" max="13613" width="7.3984375" style="1615" customWidth="1"/>
    <col min="13614" max="13614" width="17.296875" style="1615" customWidth="1"/>
    <col min="13615" max="13615" width="10.3984375" style="1615" customWidth="1"/>
    <col min="13616" max="13632" width="11.69921875" style="1615" customWidth="1"/>
    <col min="13633" max="13633" width="12.3984375" style="1615" customWidth="1"/>
    <col min="13634" max="13634" width="8.796875" style="1615"/>
    <col min="13635" max="13635" width="7.3984375" style="1615" customWidth="1"/>
    <col min="13636" max="13636" width="17.296875" style="1615" customWidth="1"/>
    <col min="13637" max="13637" width="10.3984375" style="1615" customWidth="1"/>
    <col min="13638" max="13654" width="11.69921875" style="1615" customWidth="1"/>
    <col min="13655" max="13655" width="12.3984375" style="1615" customWidth="1"/>
    <col min="13656" max="13656" width="8.796875" style="1615"/>
    <col min="13657" max="13657" width="7.3984375" style="1615" customWidth="1"/>
    <col min="13658" max="13658" width="17.296875" style="1615" customWidth="1"/>
    <col min="13659" max="13659" width="10.3984375" style="1615" customWidth="1"/>
    <col min="13660" max="13676" width="11.69921875" style="1615" customWidth="1"/>
    <col min="13677" max="13677" width="12.3984375" style="1615" customWidth="1"/>
    <col min="13678" max="13678" width="8.796875" style="1615"/>
    <col min="13679" max="13679" width="7.3984375" style="1615" customWidth="1"/>
    <col min="13680" max="13680" width="17.296875" style="1615" customWidth="1"/>
    <col min="13681" max="13681" width="10.3984375" style="1615" customWidth="1"/>
    <col min="13682" max="13698" width="11.69921875" style="1615" customWidth="1"/>
    <col min="13699" max="13699" width="12.3984375" style="1615" customWidth="1"/>
    <col min="13700" max="13824" width="8.796875" style="1615"/>
    <col min="13825" max="13825" width="7.3984375" style="1615" customWidth="1"/>
    <col min="13826" max="13826" width="17.296875" style="1615" customWidth="1"/>
    <col min="13827" max="13827" width="10.3984375" style="1615" customWidth="1"/>
    <col min="13828" max="13844" width="11.69921875" style="1615" customWidth="1"/>
    <col min="13845" max="13845" width="12.3984375" style="1615" customWidth="1"/>
    <col min="13846" max="13846" width="8.796875" style="1615"/>
    <col min="13847" max="13847" width="7.3984375" style="1615" customWidth="1"/>
    <col min="13848" max="13848" width="17.296875" style="1615" customWidth="1"/>
    <col min="13849" max="13849" width="10.3984375" style="1615" customWidth="1"/>
    <col min="13850" max="13866" width="11.69921875" style="1615" customWidth="1"/>
    <col min="13867" max="13867" width="12.3984375" style="1615" customWidth="1"/>
    <col min="13868" max="13868" width="8.796875" style="1615"/>
    <col min="13869" max="13869" width="7.3984375" style="1615" customWidth="1"/>
    <col min="13870" max="13870" width="17.296875" style="1615" customWidth="1"/>
    <col min="13871" max="13871" width="10.3984375" style="1615" customWidth="1"/>
    <col min="13872" max="13888" width="11.69921875" style="1615" customWidth="1"/>
    <col min="13889" max="13889" width="12.3984375" style="1615" customWidth="1"/>
    <col min="13890" max="13890" width="8.796875" style="1615"/>
    <col min="13891" max="13891" width="7.3984375" style="1615" customWidth="1"/>
    <col min="13892" max="13892" width="17.296875" style="1615" customWidth="1"/>
    <col min="13893" max="13893" width="10.3984375" style="1615" customWidth="1"/>
    <col min="13894" max="13910" width="11.69921875" style="1615" customWidth="1"/>
    <col min="13911" max="13911" width="12.3984375" style="1615" customWidth="1"/>
    <col min="13912" max="13912" width="8.796875" style="1615"/>
    <col min="13913" max="13913" width="7.3984375" style="1615" customWidth="1"/>
    <col min="13914" max="13914" width="17.296875" style="1615" customWidth="1"/>
    <col min="13915" max="13915" width="10.3984375" style="1615" customWidth="1"/>
    <col min="13916" max="13932" width="11.69921875" style="1615" customWidth="1"/>
    <col min="13933" max="13933" width="12.3984375" style="1615" customWidth="1"/>
    <col min="13934" max="13934" width="8.796875" style="1615"/>
    <col min="13935" max="13935" width="7.3984375" style="1615" customWidth="1"/>
    <col min="13936" max="13936" width="17.296875" style="1615" customWidth="1"/>
    <col min="13937" max="13937" width="10.3984375" style="1615" customWidth="1"/>
    <col min="13938" max="13954" width="11.69921875" style="1615" customWidth="1"/>
    <col min="13955" max="13955" width="12.3984375" style="1615" customWidth="1"/>
    <col min="13956" max="14080" width="8.796875" style="1615"/>
    <col min="14081" max="14081" width="7.3984375" style="1615" customWidth="1"/>
    <col min="14082" max="14082" width="17.296875" style="1615" customWidth="1"/>
    <col min="14083" max="14083" width="10.3984375" style="1615" customWidth="1"/>
    <col min="14084" max="14100" width="11.69921875" style="1615" customWidth="1"/>
    <col min="14101" max="14101" width="12.3984375" style="1615" customWidth="1"/>
    <col min="14102" max="14102" width="8.796875" style="1615"/>
    <col min="14103" max="14103" width="7.3984375" style="1615" customWidth="1"/>
    <col min="14104" max="14104" width="17.296875" style="1615" customWidth="1"/>
    <col min="14105" max="14105" width="10.3984375" style="1615" customWidth="1"/>
    <col min="14106" max="14122" width="11.69921875" style="1615" customWidth="1"/>
    <col min="14123" max="14123" width="12.3984375" style="1615" customWidth="1"/>
    <col min="14124" max="14124" width="8.796875" style="1615"/>
    <col min="14125" max="14125" width="7.3984375" style="1615" customWidth="1"/>
    <col min="14126" max="14126" width="17.296875" style="1615" customWidth="1"/>
    <col min="14127" max="14127" width="10.3984375" style="1615" customWidth="1"/>
    <col min="14128" max="14144" width="11.69921875" style="1615" customWidth="1"/>
    <col min="14145" max="14145" width="12.3984375" style="1615" customWidth="1"/>
    <col min="14146" max="14146" width="8.796875" style="1615"/>
    <col min="14147" max="14147" width="7.3984375" style="1615" customWidth="1"/>
    <col min="14148" max="14148" width="17.296875" style="1615" customWidth="1"/>
    <col min="14149" max="14149" width="10.3984375" style="1615" customWidth="1"/>
    <col min="14150" max="14166" width="11.69921875" style="1615" customWidth="1"/>
    <col min="14167" max="14167" width="12.3984375" style="1615" customWidth="1"/>
    <col min="14168" max="14168" width="8.796875" style="1615"/>
    <col min="14169" max="14169" width="7.3984375" style="1615" customWidth="1"/>
    <col min="14170" max="14170" width="17.296875" style="1615" customWidth="1"/>
    <col min="14171" max="14171" width="10.3984375" style="1615" customWidth="1"/>
    <col min="14172" max="14188" width="11.69921875" style="1615" customWidth="1"/>
    <col min="14189" max="14189" width="12.3984375" style="1615" customWidth="1"/>
    <col min="14190" max="14190" width="8.796875" style="1615"/>
    <col min="14191" max="14191" width="7.3984375" style="1615" customWidth="1"/>
    <col min="14192" max="14192" width="17.296875" style="1615" customWidth="1"/>
    <col min="14193" max="14193" width="10.3984375" style="1615" customWidth="1"/>
    <col min="14194" max="14210" width="11.69921875" style="1615" customWidth="1"/>
    <col min="14211" max="14211" width="12.3984375" style="1615" customWidth="1"/>
    <col min="14212" max="14336" width="8.796875" style="1615"/>
    <col min="14337" max="14337" width="7.3984375" style="1615" customWidth="1"/>
    <col min="14338" max="14338" width="17.296875" style="1615" customWidth="1"/>
    <col min="14339" max="14339" width="10.3984375" style="1615" customWidth="1"/>
    <col min="14340" max="14356" width="11.69921875" style="1615" customWidth="1"/>
    <col min="14357" max="14357" width="12.3984375" style="1615" customWidth="1"/>
    <col min="14358" max="14358" width="8.796875" style="1615"/>
    <col min="14359" max="14359" width="7.3984375" style="1615" customWidth="1"/>
    <col min="14360" max="14360" width="17.296875" style="1615" customWidth="1"/>
    <col min="14361" max="14361" width="10.3984375" style="1615" customWidth="1"/>
    <col min="14362" max="14378" width="11.69921875" style="1615" customWidth="1"/>
    <col min="14379" max="14379" width="12.3984375" style="1615" customWidth="1"/>
    <col min="14380" max="14380" width="8.796875" style="1615"/>
    <col min="14381" max="14381" width="7.3984375" style="1615" customWidth="1"/>
    <col min="14382" max="14382" width="17.296875" style="1615" customWidth="1"/>
    <col min="14383" max="14383" width="10.3984375" style="1615" customWidth="1"/>
    <col min="14384" max="14400" width="11.69921875" style="1615" customWidth="1"/>
    <col min="14401" max="14401" width="12.3984375" style="1615" customWidth="1"/>
    <col min="14402" max="14402" width="8.796875" style="1615"/>
    <col min="14403" max="14403" width="7.3984375" style="1615" customWidth="1"/>
    <col min="14404" max="14404" width="17.296875" style="1615" customWidth="1"/>
    <col min="14405" max="14405" width="10.3984375" style="1615" customWidth="1"/>
    <col min="14406" max="14422" width="11.69921875" style="1615" customWidth="1"/>
    <col min="14423" max="14423" width="12.3984375" style="1615" customWidth="1"/>
    <col min="14424" max="14424" width="8.796875" style="1615"/>
    <col min="14425" max="14425" width="7.3984375" style="1615" customWidth="1"/>
    <col min="14426" max="14426" width="17.296875" style="1615" customWidth="1"/>
    <col min="14427" max="14427" width="10.3984375" style="1615" customWidth="1"/>
    <col min="14428" max="14444" width="11.69921875" style="1615" customWidth="1"/>
    <col min="14445" max="14445" width="12.3984375" style="1615" customWidth="1"/>
    <col min="14446" max="14446" width="8.796875" style="1615"/>
    <col min="14447" max="14447" width="7.3984375" style="1615" customWidth="1"/>
    <col min="14448" max="14448" width="17.296875" style="1615" customWidth="1"/>
    <col min="14449" max="14449" width="10.3984375" style="1615" customWidth="1"/>
    <col min="14450" max="14466" width="11.69921875" style="1615" customWidth="1"/>
    <col min="14467" max="14467" width="12.3984375" style="1615" customWidth="1"/>
    <col min="14468" max="14592" width="8.796875" style="1615"/>
    <col min="14593" max="14593" width="7.3984375" style="1615" customWidth="1"/>
    <col min="14594" max="14594" width="17.296875" style="1615" customWidth="1"/>
    <col min="14595" max="14595" width="10.3984375" style="1615" customWidth="1"/>
    <col min="14596" max="14612" width="11.69921875" style="1615" customWidth="1"/>
    <col min="14613" max="14613" width="12.3984375" style="1615" customWidth="1"/>
    <col min="14614" max="14614" width="8.796875" style="1615"/>
    <col min="14615" max="14615" width="7.3984375" style="1615" customWidth="1"/>
    <col min="14616" max="14616" width="17.296875" style="1615" customWidth="1"/>
    <col min="14617" max="14617" width="10.3984375" style="1615" customWidth="1"/>
    <col min="14618" max="14634" width="11.69921875" style="1615" customWidth="1"/>
    <col min="14635" max="14635" width="12.3984375" style="1615" customWidth="1"/>
    <col min="14636" max="14636" width="8.796875" style="1615"/>
    <col min="14637" max="14637" width="7.3984375" style="1615" customWidth="1"/>
    <col min="14638" max="14638" width="17.296875" style="1615" customWidth="1"/>
    <col min="14639" max="14639" width="10.3984375" style="1615" customWidth="1"/>
    <col min="14640" max="14656" width="11.69921875" style="1615" customWidth="1"/>
    <col min="14657" max="14657" width="12.3984375" style="1615" customWidth="1"/>
    <col min="14658" max="14658" width="8.796875" style="1615"/>
    <col min="14659" max="14659" width="7.3984375" style="1615" customWidth="1"/>
    <col min="14660" max="14660" width="17.296875" style="1615" customWidth="1"/>
    <col min="14661" max="14661" width="10.3984375" style="1615" customWidth="1"/>
    <col min="14662" max="14678" width="11.69921875" style="1615" customWidth="1"/>
    <col min="14679" max="14679" width="12.3984375" style="1615" customWidth="1"/>
    <col min="14680" max="14680" width="8.796875" style="1615"/>
    <col min="14681" max="14681" width="7.3984375" style="1615" customWidth="1"/>
    <col min="14682" max="14682" width="17.296875" style="1615" customWidth="1"/>
    <col min="14683" max="14683" width="10.3984375" style="1615" customWidth="1"/>
    <col min="14684" max="14700" width="11.69921875" style="1615" customWidth="1"/>
    <col min="14701" max="14701" width="12.3984375" style="1615" customWidth="1"/>
    <col min="14702" max="14702" width="8.796875" style="1615"/>
    <col min="14703" max="14703" width="7.3984375" style="1615" customWidth="1"/>
    <col min="14704" max="14704" width="17.296875" style="1615" customWidth="1"/>
    <col min="14705" max="14705" width="10.3984375" style="1615" customWidth="1"/>
    <col min="14706" max="14722" width="11.69921875" style="1615" customWidth="1"/>
    <col min="14723" max="14723" width="12.3984375" style="1615" customWidth="1"/>
    <col min="14724" max="14848" width="8.796875" style="1615"/>
    <col min="14849" max="14849" width="7.3984375" style="1615" customWidth="1"/>
    <col min="14850" max="14850" width="17.296875" style="1615" customWidth="1"/>
    <col min="14851" max="14851" width="10.3984375" style="1615" customWidth="1"/>
    <col min="14852" max="14868" width="11.69921875" style="1615" customWidth="1"/>
    <col min="14869" max="14869" width="12.3984375" style="1615" customWidth="1"/>
    <col min="14870" max="14870" width="8.796875" style="1615"/>
    <col min="14871" max="14871" width="7.3984375" style="1615" customWidth="1"/>
    <col min="14872" max="14872" width="17.296875" style="1615" customWidth="1"/>
    <col min="14873" max="14873" width="10.3984375" style="1615" customWidth="1"/>
    <col min="14874" max="14890" width="11.69921875" style="1615" customWidth="1"/>
    <col min="14891" max="14891" width="12.3984375" style="1615" customWidth="1"/>
    <col min="14892" max="14892" width="8.796875" style="1615"/>
    <col min="14893" max="14893" width="7.3984375" style="1615" customWidth="1"/>
    <col min="14894" max="14894" width="17.296875" style="1615" customWidth="1"/>
    <col min="14895" max="14895" width="10.3984375" style="1615" customWidth="1"/>
    <col min="14896" max="14912" width="11.69921875" style="1615" customWidth="1"/>
    <col min="14913" max="14913" width="12.3984375" style="1615" customWidth="1"/>
    <col min="14914" max="14914" width="8.796875" style="1615"/>
    <col min="14915" max="14915" width="7.3984375" style="1615" customWidth="1"/>
    <col min="14916" max="14916" width="17.296875" style="1615" customWidth="1"/>
    <col min="14917" max="14917" width="10.3984375" style="1615" customWidth="1"/>
    <col min="14918" max="14934" width="11.69921875" style="1615" customWidth="1"/>
    <col min="14935" max="14935" width="12.3984375" style="1615" customWidth="1"/>
    <col min="14936" max="14936" width="8.796875" style="1615"/>
    <col min="14937" max="14937" width="7.3984375" style="1615" customWidth="1"/>
    <col min="14938" max="14938" width="17.296875" style="1615" customWidth="1"/>
    <col min="14939" max="14939" width="10.3984375" style="1615" customWidth="1"/>
    <col min="14940" max="14956" width="11.69921875" style="1615" customWidth="1"/>
    <col min="14957" max="14957" width="12.3984375" style="1615" customWidth="1"/>
    <col min="14958" max="14958" width="8.796875" style="1615"/>
    <col min="14959" max="14959" width="7.3984375" style="1615" customWidth="1"/>
    <col min="14960" max="14960" width="17.296875" style="1615" customWidth="1"/>
    <col min="14961" max="14961" width="10.3984375" style="1615" customWidth="1"/>
    <col min="14962" max="14978" width="11.69921875" style="1615" customWidth="1"/>
    <col min="14979" max="14979" width="12.3984375" style="1615" customWidth="1"/>
    <col min="14980" max="15104" width="8.796875" style="1615"/>
    <col min="15105" max="15105" width="7.3984375" style="1615" customWidth="1"/>
    <col min="15106" max="15106" width="17.296875" style="1615" customWidth="1"/>
    <col min="15107" max="15107" width="10.3984375" style="1615" customWidth="1"/>
    <col min="15108" max="15124" width="11.69921875" style="1615" customWidth="1"/>
    <col min="15125" max="15125" width="12.3984375" style="1615" customWidth="1"/>
    <col min="15126" max="15126" width="8.796875" style="1615"/>
    <col min="15127" max="15127" width="7.3984375" style="1615" customWidth="1"/>
    <col min="15128" max="15128" width="17.296875" style="1615" customWidth="1"/>
    <col min="15129" max="15129" width="10.3984375" style="1615" customWidth="1"/>
    <col min="15130" max="15146" width="11.69921875" style="1615" customWidth="1"/>
    <col min="15147" max="15147" width="12.3984375" style="1615" customWidth="1"/>
    <col min="15148" max="15148" width="8.796875" style="1615"/>
    <col min="15149" max="15149" width="7.3984375" style="1615" customWidth="1"/>
    <col min="15150" max="15150" width="17.296875" style="1615" customWidth="1"/>
    <col min="15151" max="15151" width="10.3984375" style="1615" customWidth="1"/>
    <col min="15152" max="15168" width="11.69921875" style="1615" customWidth="1"/>
    <col min="15169" max="15169" width="12.3984375" style="1615" customWidth="1"/>
    <col min="15170" max="15170" width="8.796875" style="1615"/>
    <col min="15171" max="15171" width="7.3984375" style="1615" customWidth="1"/>
    <col min="15172" max="15172" width="17.296875" style="1615" customWidth="1"/>
    <col min="15173" max="15173" width="10.3984375" style="1615" customWidth="1"/>
    <col min="15174" max="15190" width="11.69921875" style="1615" customWidth="1"/>
    <col min="15191" max="15191" width="12.3984375" style="1615" customWidth="1"/>
    <col min="15192" max="15192" width="8.796875" style="1615"/>
    <col min="15193" max="15193" width="7.3984375" style="1615" customWidth="1"/>
    <col min="15194" max="15194" width="17.296875" style="1615" customWidth="1"/>
    <col min="15195" max="15195" width="10.3984375" style="1615" customWidth="1"/>
    <col min="15196" max="15212" width="11.69921875" style="1615" customWidth="1"/>
    <col min="15213" max="15213" width="12.3984375" style="1615" customWidth="1"/>
    <col min="15214" max="15214" width="8.796875" style="1615"/>
    <col min="15215" max="15215" width="7.3984375" style="1615" customWidth="1"/>
    <col min="15216" max="15216" width="17.296875" style="1615" customWidth="1"/>
    <col min="15217" max="15217" width="10.3984375" style="1615" customWidth="1"/>
    <col min="15218" max="15234" width="11.69921875" style="1615" customWidth="1"/>
    <col min="15235" max="15235" width="12.3984375" style="1615" customWidth="1"/>
    <col min="15236" max="15360" width="8.796875" style="1615"/>
    <col min="15361" max="15361" width="7.3984375" style="1615" customWidth="1"/>
    <col min="15362" max="15362" width="17.296875" style="1615" customWidth="1"/>
    <col min="15363" max="15363" width="10.3984375" style="1615" customWidth="1"/>
    <col min="15364" max="15380" width="11.69921875" style="1615" customWidth="1"/>
    <col min="15381" max="15381" width="12.3984375" style="1615" customWidth="1"/>
    <col min="15382" max="15382" width="8.796875" style="1615"/>
    <col min="15383" max="15383" width="7.3984375" style="1615" customWidth="1"/>
    <col min="15384" max="15384" width="17.296875" style="1615" customWidth="1"/>
    <col min="15385" max="15385" width="10.3984375" style="1615" customWidth="1"/>
    <col min="15386" max="15402" width="11.69921875" style="1615" customWidth="1"/>
    <col min="15403" max="15403" width="12.3984375" style="1615" customWidth="1"/>
    <col min="15404" max="15404" width="8.796875" style="1615"/>
    <col min="15405" max="15405" width="7.3984375" style="1615" customWidth="1"/>
    <col min="15406" max="15406" width="17.296875" style="1615" customWidth="1"/>
    <col min="15407" max="15407" width="10.3984375" style="1615" customWidth="1"/>
    <col min="15408" max="15424" width="11.69921875" style="1615" customWidth="1"/>
    <col min="15425" max="15425" width="12.3984375" style="1615" customWidth="1"/>
    <col min="15426" max="15426" width="8.796875" style="1615"/>
    <col min="15427" max="15427" width="7.3984375" style="1615" customWidth="1"/>
    <col min="15428" max="15428" width="17.296875" style="1615" customWidth="1"/>
    <col min="15429" max="15429" width="10.3984375" style="1615" customWidth="1"/>
    <col min="15430" max="15446" width="11.69921875" style="1615" customWidth="1"/>
    <col min="15447" max="15447" width="12.3984375" style="1615" customWidth="1"/>
    <col min="15448" max="15448" width="8.796875" style="1615"/>
    <col min="15449" max="15449" width="7.3984375" style="1615" customWidth="1"/>
    <col min="15450" max="15450" width="17.296875" style="1615" customWidth="1"/>
    <col min="15451" max="15451" width="10.3984375" style="1615" customWidth="1"/>
    <col min="15452" max="15468" width="11.69921875" style="1615" customWidth="1"/>
    <col min="15469" max="15469" width="12.3984375" style="1615" customWidth="1"/>
    <col min="15470" max="15470" width="8.796875" style="1615"/>
    <col min="15471" max="15471" width="7.3984375" style="1615" customWidth="1"/>
    <col min="15472" max="15472" width="17.296875" style="1615" customWidth="1"/>
    <col min="15473" max="15473" width="10.3984375" style="1615" customWidth="1"/>
    <col min="15474" max="15490" width="11.69921875" style="1615" customWidth="1"/>
    <col min="15491" max="15491" width="12.3984375" style="1615" customWidth="1"/>
    <col min="15492" max="15616" width="8.796875" style="1615"/>
    <col min="15617" max="15617" width="7.3984375" style="1615" customWidth="1"/>
    <col min="15618" max="15618" width="17.296875" style="1615" customWidth="1"/>
    <col min="15619" max="15619" width="10.3984375" style="1615" customWidth="1"/>
    <col min="15620" max="15636" width="11.69921875" style="1615" customWidth="1"/>
    <col min="15637" max="15637" width="12.3984375" style="1615" customWidth="1"/>
    <col min="15638" max="15638" width="8.796875" style="1615"/>
    <col min="15639" max="15639" width="7.3984375" style="1615" customWidth="1"/>
    <col min="15640" max="15640" width="17.296875" style="1615" customWidth="1"/>
    <col min="15641" max="15641" width="10.3984375" style="1615" customWidth="1"/>
    <col min="15642" max="15658" width="11.69921875" style="1615" customWidth="1"/>
    <col min="15659" max="15659" width="12.3984375" style="1615" customWidth="1"/>
    <col min="15660" max="15660" width="8.796875" style="1615"/>
    <col min="15661" max="15661" width="7.3984375" style="1615" customWidth="1"/>
    <col min="15662" max="15662" width="17.296875" style="1615" customWidth="1"/>
    <col min="15663" max="15663" width="10.3984375" style="1615" customWidth="1"/>
    <col min="15664" max="15680" width="11.69921875" style="1615" customWidth="1"/>
    <col min="15681" max="15681" width="12.3984375" style="1615" customWidth="1"/>
    <col min="15682" max="15682" width="8.796875" style="1615"/>
    <col min="15683" max="15683" width="7.3984375" style="1615" customWidth="1"/>
    <col min="15684" max="15684" width="17.296875" style="1615" customWidth="1"/>
    <col min="15685" max="15685" width="10.3984375" style="1615" customWidth="1"/>
    <col min="15686" max="15702" width="11.69921875" style="1615" customWidth="1"/>
    <col min="15703" max="15703" width="12.3984375" style="1615" customWidth="1"/>
    <col min="15704" max="15704" width="8.796875" style="1615"/>
    <col min="15705" max="15705" width="7.3984375" style="1615" customWidth="1"/>
    <col min="15706" max="15706" width="17.296875" style="1615" customWidth="1"/>
    <col min="15707" max="15707" width="10.3984375" style="1615" customWidth="1"/>
    <col min="15708" max="15724" width="11.69921875" style="1615" customWidth="1"/>
    <col min="15725" max="15725" width="12.3984375" style="1615" customWidth="1"/>
    <col min="15726" max="15726" width="8.796875" style="1615"/>
    <col min="15727" max="15727" width="7.3984375" style="1615" customWidth="1"/>
    <col min="15728" max="15728" width="17.296875" style="1615" customWidth="1"/>
    <col min="15729" max="15729" width="10.3984375" style="1615" customWidth="1"/>
    <col min="15730" max="15746" width="11.69921875" style="1615" customWidth="1"/>
    <col min="15747" max="15747" width="12.3984375" style="1615" customWidth="1"/>
    <col min="15748" max="15872" width="8.796875" style="1615"/>
    <col min="15873" max="15873" width="7.3984375" style="1615" customWidth="1"/>
    <col min="15874" max="15874" width="17.296875" style="1615" customWidth="1"/>
    <col min="15875" max="15875" width="10.3984375" style="1615" customWidth="1"/>
    <col min="15876" max="15892" width="11.69921875" style="1615" customWidth="1"/>
    <col min="15893" max="15893" width="12.3984375" style="1615" customWidth="1"/>
    <col min="15894" max="15894" width="8.796875" style="1615"/>
    <col min="15895" max="15895" width="7.3984375" style="1615" customWidth="1"/>
    <col min="15896" max="15896" width="17.296875" style="1615" customWidth="1"/>
    <col min="15897" max="15897" width="10.3984375" style="1615" customWidth="1"/>
    <col min="15898" max="15914" width="11.69921875" style="1615" customWidth="1"/>
    <col min="15915" max="15915" width="12.3984375" style="1615" customWidth="1"/>
    <col min="15916" max="15916" width="8.796875" style="1615"/>
    <col min="15917" max="15917" width="7.3984375" style="1615" customWidth="1"/>
    <col min="15918" max="15918" width="17.296875" style="1615" customWidth="1"/>
    <col min="15919" max="15919" width="10.3984375" style="1615" customWidth="1"/>
    <col min="15920" max="15936" width="11.69921875" style="1615" customWidth="1"/>
    <col min="15937" max="15937" width="12.3984375" style="1615" customWidth="1"/>
    <col min="15938" max="15938" width="8.796875" style="1615"/>
    <col min="15939" max="15939" width="7.3984375" style="1615" customWidth="1"/>
    <col min="15940" max="15940" width="17.296875" style="1615" customWidth="1"/>
    <col min="15941" max="15941" width="10.3984375" style="1615" customWidth="1"/>
    <col min="15942" max="15958" width="11.69921875" style="1615" customWidth="1"/>
    <col min="15959" max="15959" width="12.3984375" style="1615" customWidth="1"/>
    <col min="15960" max="15960" width="8.796875" style="1615"/>
    <col min="15961" max="15961" width="7.3984375" style="1615" customWidth="1"/>
    <col min="15962" max="15962" width="17.296875" style="1615" customWidth="1"/>
    <col min="15963" max="15963" width="10.3984375" style="1615" customWidth="1"/>
    <col min="15964" max="15980" width="11.69921875" style="1615" customWidth="1"/>
    <col min="15981" max="15981" width="12.3984375" style="1615" customWidth="1"/>
    <col min="15982" max="15982" width="8.796875" style="1615"/>
    <col min="15983" max="15983" width="7.3984375" style="1615" customWidth="1"/>
    <col min="15984" max="15984" width="17.296875" style="1615" customWidth="1"/>
    <col min="15985" max="15985" width="10.3984375" style="1615" customWidth="1"/>
    <col min="15986" max="16002" width="11.69921875" style="1615" customWidth="1"/>
    <col min="16003" max="16003" width="12.3984375" style="1615" customWidth="1"/>
    <col min="16004" max="16128" width="8.796875" style="1615"/>
    <col min="16129" max="16129" width="7.3984375" style="1615" customWidth="1"/>
    <col min="16130" max="16130" width="17.296875" style="1615" customWidth="1"/>
    <col min="16131" max="16131" width="10.3984375" style="1615" customWidth="1"/>
    <col min="16132" max="16148" width="11.69921875" style="1615" customWidth="1"/>
    <col min="16149" max="16149" width="12.3984375" style="1615" customWidth="1"/>
    <col min="16150" max="16150" width="8.796875" style="1615"/>
    <col min="16151" max="16151" width="7.3984375" style="1615" customWidth="1"/>
    <col min="16152" max="16152" width="17.296875" style="1615" customWidth="1"/>
    <col min="16153" max="16153" width="10.3984375" style="1615" customWidth="1"/>
    <col min="16154" max="16170" width="11.69921875" style="1615" customWidth="1"/>
    <col min="16171" max="16171" width="12.3984375" style="1615" customWidth="1"/>
    <col min="16172" max="16172" width="8.796875" style="1615"/>
    <col min="16173" max="16173" width="7.3984375" style="1615" customWidth="1"/>
    <col min="16174" max="16174" width="17.296875" style="1615" customWidth="1"/>
    <col min="16175" max="16175" width="10.3984375" style="1615" customWidth="1"/>
    <col min="16176" max="16192" width="11.69921875" style="1615" customWidth="1"/>
    <col min="16193" max="16193" width="12.3984375" style="1615" customWidth="1"/>
    <col min="16194" max="16194" width="8.796875" style="1615"/>
    <col min="16195" max="16195" width="7.3984375" style="1615" customWidth="1"/>
    <col min="16196" max="16196" width="17.296875" style="1615" customWidth="1"/>
    <col min="16197" max="16197" width="10.3984375" style="1615" customWidth="1"/>
    <col min="16198" max="16214" width="11.69921875" style="1615" customWidth="1"/>
    <col min="16215" max="16215" width="12.3984375" style="1615" customWidth="1"/>
    <col min="16216" max="16216" width="8.796875" style="1615"/>
    <col min="16217" max="16217" width="7.3984375" style="1615" customWidth="1"/>
    <col min="16218" max="16218" width="17.296875" style="1615" customWidth="1"/>
    <col min="16219" max="16219" width="10.3984375" style="1615" customWidth="1"/>
    <col min="16220" max="16236" width="11.69921875" style="1615" customWidth="1"/>
    <col min="16237" max="16237" width="12.3984375" style="1615" customWidth="1"/>
    <col min="16238" max="16238" width="8.796875" style="1615"/>
    <col min="16239" max="16239" width="7.3984375" style="1615" customWidth="1"/>
    <col min="16240" max="16240" width="17.296875" style="1615" customWidth="1"/>
    <col min="16241" max="16241" width="10.3984375" style="1615" customWidth="1"/>
    <col min="16242" max="16258" width="11.69921875" style="1615" customWidth="1"/>
    <col min="16259" max="16259" width="12.3984375" style="1615" customWidth="1"/>
    <col min="16260" max="16384" width="8.796875" style="1615"/>
  </cols>
  <sheetData>
    <row r="1" spans="1:131" ht="40.5" customHeight="1">
      <c r="B1" s="1177"/>
      <c r="C1" s="1178" t="s">
        <v>1497</v>
      </c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X1" s="1177"/>
      <c r="Y1" s="1178" t="s">
        <v>1498</v>
      </c>
      <c r="Z1" s="1179"/>
      <c r="AA1" s="1179"/>
      <c r="AB1" s="1179"/>
      <c r="AC1" s="1179"/>
      <c r="AD1" s="1179"/>
      <c r="AE1" s="1179"/>
      <c r="AF1" s="1179"/>
      <c r="AG1" s="1179"/>
      <c r="AH1" s="1179"/>
      <c r="AI1" s="1179"/>
      <c r="AJ1" s="1179"/>
      <c r="AK1" s="1179"/>
      <c r="AL1" s="1179"/>
      <c r="AM1" s="1179"/>
      <c r="AN1" s="1179"/>
      <c r="AO1" s="1179"/>
      <c r="AT1" s="1177"/>
      <c r="AU1" s="1178" t="s">
        <v>1499</v>
      </c>
      <c r="AV1" s="1179"/>
      <c r="AW1" s="1179"/>
      <c r="AX1" s="1179"/>
      <c r="AY1" s="1179"/>
      <c r="AZ1" s="1179"/>
      <c r="BA1" s="1179"/>
      <c r="BB1" s="1179"/>
      <c r="BC1" s="1179"/>
      <c r="BD1" s="1179"/>
      <c r="BE1" s="1179"/>
      <c r="BF1" s="1179"/>
      <c r="BG1" s="1179"/>
      <c r="BH1" s="1179"/>
      <c r="BI1" s="1179"/>
      <c r="BJ1" s="1179"/>
      <c r="BK1" s="1179"/>
      <c r="BP1" s="1177"/>
      <c r="BQ1" s="1178" t="s">
        <v>1500</v>
      </c>
      <c r="BR1" s="1179"/>
      <c r="BS1" s="1179"/>
      <c r="BT1" s="1179"/>
      <c r="BU1" s="1179"/>
      <c r="BV1" s="1179"/>
      <c r="BW1" s="1179"/>
      <c r="BX1" s="1179"/>
      <c r="BY1" s="1179"/>
      <c r="BZ1" s="1179"/>
      <c r="CA1" s="1179"/>
      <c r="CB1" s="1179"/>
      <c r="CC1" s="1179"/>
      <c r="CD1" s="1179"/>
      <c r="CE1" s="1179"/>
      <c r="CF1" s="1179"/>
      <c r="CG1" s="1179"/>
      <c r="CL1" s="1177"/>
      <c r="CM1" s="1178" t="s">
        <v>1501</v>
      </c>
      <c r="CN1" s="1179"/>
      <c r="CO1" s="1179"/>
      <c r="CP1" s="1179"/>
      <c r="CQ1" s="1179"/>
      <c r="CR1" s="1179"/>
      <c r="CS1" s="1179"/>
      <c r="CT1" s="1179"/>
      <c r="CU1" s="1179"/>
      <c r="CV1" s="1179"/>
      <c r="CW1" s="1179"/>
      <c r="CX1" s="1179"/>
      <c r="CY1" s="1179"/>
      <c r="CZ1" s="1179"/>
      <c r="DA1" s="1179"/>
      <c r="DB1" s="1179"/>
      <c r="DC1" s="1179"/>
      <c r="DH1" s="1177"/>
      <c r="DI1" s="1178" t="s">
        <v>1502</v>
      </c>
      <c r="DJ1" s="1179"/>
      <c r="DK1" s="1179"/>
      <c r="DL1" s="1179"/>
      <c r="DM1" s="1179"/>
      <c r="DN1" s="1179"/>
      <c r="DO1" s="1179"/>
      <c r="DP1" s="1179"/>
      <c r="DQ1" s="1179"/>
      <c r="DR1" s="1179"/>
      <c r="DS1" s="1179"/>
      <c r="DT1" s="1179"/>
      <c r="DU1" s="1179"/>
      <c r="DV1" s="1179"/>
      <c r="DW1" s="1179"/>
      <c r="DX1" s="1179"/>
      <c r="DY1" s="1179"/>
    </row>
    <row r="2" spans="1:131" ht="25.5" customHeight="1">
      <c r="A2" s="1180"/>
      <c r="B2" s="1181"/>
      <c r="C2" s="1182"/>
      <c r="D2" s="1183"/>
      <c r="T2" s="1184"/>
      <c r="U2" s="1184" t="s">
        <v>410</v>
      </c>
      <c r="W2" s="1180"/>
      <c r="X2" s="1181"/>
      <c r="Y2" s="1182"/>
      <c r="Z2" s="1183"/>
      <c r="AP2" s="1184"/>
      <c r="AQ2" s="1184" t="s">
        <v>410</v>
      </c>
      <c r="AS2" s="1180"/>
      <c r="AT2" s="1181"/>
      <c r="AU2" s="1182"/>
      <c r="AV2" s="1183"/>
      <c r="BL2" s="1184"/>
      <c r="BM2" s="1184" t="s">
        <v>410</v>
      </c>
      <c r="BO2" s="1180"/>
      <c r="BP2" s="1181"/>
      <c r="BQ2" s="1182"/>
      <c r="BR2" s="1183"/>
      <c r="CH2" s="1184"/>
      <c r="CI2" s="1184" t="s">
        <v>410</v>
      </c>
      <c r="CK2" s="1180"/>
      <c r="CL2" s="1181"/>
      <c r="CM2" s="1182"/>
      <c r="CN2" s="1183"/>
      <c r="DD2" s="1184"/>
      <c r="DE2" s="1184" t="s">
        <v>410</v>
      </c>
      <c r="DG2" s="1180"/>
      <c r="DH2" s="1181"/>
      <c r="DI2" s="1182"/>
      <c r="DJ2" s="1183"/>
      <c r="DZ2" s="1184"/>
      <c r="EA2" s="1184" t="s">
        <v>410</v>
      </c>
    </row>
    <row r="3" spans="1:131" ht="30.75" customHeight="1">
      <c r="A3" s="2406" t="s">
        <v>86</v>
      </c>
      <c r="B3" s="2407"/>
      <c r="C3" s="2027" t="s">
        <v>255</v>
      </c>
      <c r="D3" s="2028" t="s">
        <v>41</v>
      </c>
      <c r="E3" s="2029"/>
      <c r="F3" s="2029"/>
      <c r="G3" s="2030"/>
      <c r="H3" s="2398" t="s">
        <v>836</v>
      </c>
      <c r="I3" s="2399"/>
      <c r="J3" s="2400"/>
      <c r="K3" s="2401" t="s">
        <v>837</v>
      </c>
      <c r="L3" s="2401"/>
      <c r="M3" s="2402"/>
      <c r="N3" s="2410" t="s">
        <v>838</v>
      </c>
      <c r="O3" s="2410"/>
      <c r="P3" s="2411"/>
      <c r="Q3" s="2403" t="s">
        <v>839</v>
      </c>
      <c r="R3" s="2403"/>
      <c r="S3" s="2403"/>
      <c r="T3" s="2404" t="s">
        <v>840</v>
      </c>
      <c r="U3" s="2405"/>
      <c r="W3" s="2406" t="s">
        <v>86</v>
      </c>
      <c r="X3" s="2407"/>
      <c r="Y3" s="2027" t="s">
        <v>255</v>
      </c>
      <c r="Z3" s="2028" t="s">
        <v>41</v>
      </c>
      <c r="AA3" s="2029"/>
      <c r="AB3" s="2029"/>
      <c r="AC3" s="2030"/>
      <c r="AD3" s="2398" t="s">
        <v>836</v>
      </c>
      <c r="AE3" s="2399"/>
      <c r="AF3" s="2400"/>
      <c r="AG3" s="2401" t="s">
        <v>837</v>
      </c>
      <c r="AH3" s="2401"/>
      <c r="AI3" s="2402"/>
      <c r="AJ3" s="2410" t="s">
        <v>838</v>
      </c>
      <c r="AK3" s="2410"/>
      <c r="AL3" s="2411"/>
      <c r="AM3" s="2403" t="s">
        <v>839</v>
      </c>
      <c r="AN3" s="2403"/>
      <c r="AO3" s="2403"/>
      <c r="AP3" s="2404" t="s">
        <v>840</v>
      </c>
      <c r="AQ3" s="2405"/>
      <c r="AS3" s="2406" t="s">
        <v>86</v>
      </c>
      <c r="AT3" s="2407"/>
      <c r="AU3" s="2027" t="s">
        <v>255</v>
      </c>
      <c r="AV3" s="2028" t="s">
        <v>41</v>
      </c>
      <c r="AW3" s="2029"/>
      <c r="AX3" s="2029"/>
      <c r="AY3" s="2030"/>
      <c r="AZ3" s="2398" t="s">
        <v>836</v>
      </c>
      <c r="BA3" s="2399"/>
      <c r="BB3" s="2400"/>
      <c r="BC3" s="2401" t="s">
        <v>837</v>
      </c>
      <c r="BD3" s="2401"/>
      <c r="BE3" s="2402"/>
      <c r="BF3" s="2410" t="s">
        <v>838</v>
      </c>
      <c r="BG3" s="2410"/>
      <c r="BH3" s="2411"/>
      <c r="BI3" s="2403" t="s">
        <v>839</v>
      </c>
      <c r="BJ3" s="2403"/>
      <c r="BK3" s="2403"/>
      <c r="BL3" s="2404" t="s">
        <v>840</v>
      </c>
      <c r="BM3" s="2405"/>
      <c r="BO3" s="2406" t="s">
        <v>86</v>
      </c>
      <c r="BP3" s="2407"/>
      <c r="BQ3" s="2027" t="s">
        <v>255</v>
      </c>
      <c r="BR3" s="2028" t="s">
        <v>41</v>
      </c>
      <c r="BS3" s="2029"/>
      <c r="BT3" s="2029"/>
      <c r="BU3" s="2030"/>
      <c r="BV3" s="2398" t="s">
        <v>836</v>
      </c>
      <c r="BW3" s="2399"/>
      <c r="BX3" s="2400"/>
      <c r="BY3" s="2401" t="s">
        <v>837</v>
      </c>
      <c r="BZ3" s="2401"/>
      <c r="CA3" s="2402"/>
      <c r="CB3" s="2410" t="s">
        <v>838</v>
      </c>
      <c r="CC3" s="2410"/>
      <c r="CD3" s="2411"/>
      <c r="CE3" s="2403" t="s">
        <v>839</v>
      </c>
      <c r="CF3" s="2403"/>
      <c r="CG3" s="2403"/>
      <c r="CH3" s="2404" t="s">
        <v>840</v>
      </c>
      <c r="CI3" s="2405"/>
      <c r="CK3" s="2406" t="s">
        <v>86</v>
      </c>
      <c r="CL3" s="2407"/>
      <c r="CM3" s="2027" t="s">
        <v>255</v>
      </c>
      <c r="CN3" s="2028" t="s">
        <v>41</v>
      </c>
      <c r="CO3" s="2029"/>
      <c r="CP3" s="2029"/>
      <c r="CQ3" s="2030"/>
      <c r="CR3" s="2398" t="s">
        <v>836</v>
      </c>
      <c r="CS3" s="2399"/>
      <c r="CT3" s="2400"/>
      <c r="CU3" s="2401" t="s">
        <v>837</v>
      </c>
      <c r="CV3" s="2401"/>
      <c r="CW3" s="2402"/>
      <c r="CX3" s="2410" t="s">
        <v>838</v>
      </c>
      <c r="CY3" s="2410"/>
      <c r="CZ3" s="2411"/>
      <c r="DA3" s="2403" t="s">
        <v>839</v>
      </c>
      <c r="DB3" s="2403"/>
      <c r="DC3" s="2403"/>
      <c r="DD3" s="2404" t="s">
        <v>840</v>
      </c>
      <c r="DE3" s="2405"/>
      <c r="DG3" s="2406" t="s">
        <v>86</v>
      </c>
      <c r="DH3" s="2407"/>
      <c r="DI3" s="2027" t="s">
        <v>255</v>
      </c>
      <c r="DJ3" s="2028" t="s">
        <v>41</v>
      </c>
      <c r="DK3" s="2029"/>
      <c r="DL3" s="2029"/>
      <c r="DM3" s="2030"/>
      <c r="DN3" s="2398" t="s">
        <v>836</v>
      </c>
      <c r="DO3" s="2399"/>
      <c r="DP3" s="2400"/>
      <c r="DQ3" s="2401" t="s">
        <v>837</v>
      </c>
      <c r="DR3" s="2401"/>
      <c r="DS3" s="2402"/>
      <c r="DT3" s="2410" t="s">
        <v>838</v>
      </c>
      <c r="DU3" s="2410"/>
      <c r="DV3" s="2411"/>
      <c r="DW3" s="2403" t="s">
        <v>839</v>
      </c>
      <c r="DX3" s="2403"/>
      <c r="DY3" s="2403"/>
      <c r="DZ3" s="2404" t="s">
        <v>840</v>
      </c>
      <c r="EA3" s="2405"/>
    </row>
    <row r="4" spans="1:131" ht="28.5" customHeight="1">
      <c r="A4" s="2408"/>
      <c r="B4" s="2409"/>
      <c r="C4" s="2027"/>
      <c r="D4" s="1616" t="s">
        <v>1503</v>
      </c>
      <c r="E4" s="1616" t="s">
        <v>1504</v>
      </c>
      <c r="F4" s="1616" t="s">
        <v>841</v>
      </c>
      <c r="G4" s="1616" t="s">
        <v>1</v>
      </c>
      <c r="H4" s="1185" t="s">
        <v>1503</v>
      </c>
      <c r="I4" s="1185" t="s">
        <v>1504</v>
      </c>
      <c r="J4" s="1185" t="s">
        <v>841</v>
      </c>
      <c r="K4" s="1186" t="s">
        <v>1503</v>
      </c>
      <c r="L4" s="1186" t="s">
        <v>1504</v>
      </c>
      <c r="M4" s="1186" t="s">
        <v>841</v>
      </c>
      <c r="N4" s="1187" t="s">
        <v>1503</v>
      </c>
      <c r="O4" s="1187" t="s">
        <v>1504</v>
      </c>
      <c r="P4" s="1187" t="s">
        <v>841</v>
      </c>
      <c r="Q4" s="1188" t="s">
        <v>1503</v>
      </c>
      <c r="R4" s="1188" t="s">
        <v>1504</v>
      </c>
      <c r="S4" s="1188" t="s">
        <v>841</v>
      </c>
      <c r="T4" s="1189" t="s">
        <v>1503</v>
      </c>
      <c r="U4" s="1189" t="s">
        <v>841</v>
      </c>
      <c r="W4" s="2408"/>
      <c r="X4" s="2409"/>
      <c r="Y4" s="2027"/>
      <c r="Z4" s="1616" t="s">
        <v>1503</v>
      </c>
      <c r="AA4" s="1616" t="s">
        <v>1504</v>
      </c>
      <c r="AB4" s="1616" t="s">
        <v>841</v>
      </c>
      <c r="AC4" s="1616" t="s">
        <v>1</v>
      </c>
      <c r="AD4" s="1185" t="s">
        <v>1503</v>
      </c>
      <c r="AE4" s="1185" t="s">
        <v>1504</v>
      </c>
      <c r="AF4" s="1185" t="s">
        <v>841</v>
      </c>
      <c r="AG4" s="1186" t="s">
        <v>1503</v>
      </c>
      <c r="AH4" s="1186" t="s">
        <v>1504</v>
      </c>
      <c r="AI4" s="1186" t="s">
        <v>841</v>
      </c>
      <c r="AJ4" s="1187" t="s">
        <v>1503</v>
      </c>
      <c r="AK4" s="1187" t="s">
        <v>1504</v>
      </c>
      <c r="AL4" s="1187" t="s">
        <v>841</v>
      </c>
      <c r="AM4" s="1188" t="s">
        <v>1503</v>
      </c>
      <c r="AN4" s="1188" t="s">
        <v>1504</v>
      </c>
      <c r="AO4" s="1188" t="s">
        <v>841</v>
      </c>
      <c r="AP4" s="1189" t="s">
        <v>1503</v>
      </c>
      <c r="AQ4" s="1189" t="s">
        <v>841</v>
      </c>
      <c r="AS4" s="2408"/>
      <c r="AT4" s="2409"/>
      <c r="AU4" s="2027"/>
      <c r="AV4" s="1616" t="s">
        <v>1503</v>
      </c>
      <c r="AW4" s="1616" t="s">
        <v>1504</v>
      </c>
      <c r="AX4" s="1616" t="s">
        <v>841</v>
      </c>
      <c r="AY4" s="1616" t="s">
        <v>1</v>
      </c>
      <c r="AZ4" s="1185" t="s">
        <v>1503</v>
      </c>
      <c r="BA4" s="1185" t="s">
        <v>1504</v>
      </c>
      <c r="BB4" s="1185" t="s">
        <v>841</v>
      </c>
      <c r="BC4" s="1186" t="s">
        <v>1503</v>
      </c>
      <c r="BD4" s="1186" t="s">
        <v>1504</v>
      </c>
      <c r="BE4" s="1186" t="s">
        <v>841</v>
      </c>
      <c r="BF4" s="1187" t="s">
        <v>1503</v>
      </c>
      <c r="BG4" s="1187" t="s">
        <v>1504</v>
      </c>
      <c r="BH4" s="1187" t="s">
        <v>841</v>
      </c>
      <c r="BI4" s="1188" t="s">
        <v>1503</v>
      </c>
      <c r="BJ4" s="1188" t="s">
        <v>1504</v>
      </c>
      <c r="BK4" s="1188" t="s">
        <v>841</v>
      </c>
      <c r="BL4" s="1189" t="s">
        <v>1503</v>
      </c>
      <c r="BM4" s="1189" t="s">
        <v>841</v>
      </c>
      <c r="BO4" s="2408"/>
      <c r="BP4" s="2409"/>
      <c r="BQ4" s="2027"/>
      <c r="BR4" s="1616" t="s">
        <v>1503</v>
      </c>
      <c r="BS4" s="1616" t="s">
        <v>1504</v>
      </c>
      <c r="BT4" s="1616" t="s">
        <v>841</v>
      </c>
      <c r="BU4" s="1616" t="s">
        <v>1</v>
      </c>
      <c r="BV4" s="1185" t="s">
        <v>1503</v>
      </c>
      <c r="BW4" s="1185" t="s">
        <v>1504</v>
      </c>
      <c r="BX4" s="1185" t="s">
        <v>841</v>
      </c>
      <c r="BY4" s="1186" t="s">
        <v>1503</v>
      </c>
      <c r="BZ4" s="1186" t="s">
        <v>1504</v>
      </c>
      <c r="CA4" s="1186" t="s">
        <v>841</v>
      </c>
      <c r="CB4" s="1187" t="s">
        <v>1503</v>
      </c>
      <c r="CC4" s="1187" t="s">
        <v>1504</v>
      </c>
      <c r="CD4" s="1187" t="s">
        <v>841</v>
      </c>
      <c r="CE4" s="1188" t="s">
        <v>1503</v>
      </c>
      <c r="CF4" s="1188" t="s">
        <v>1504</v>
      </c>
      <c r="CG4" s="1188" t="s">
        <v>841</v>
      </c>
      <c r="CH4" s="1189" t="s">
        <v>1503</v>
      </c>
      <c r="CI4" s="1189" t="s">
        <v>841</v>
      </c>
      <c r="CK4" s="2408"/>
      <c r="CL4" s="2409"/>
      <c r="CM4" s="2027"/>
      <c r="CN4" s="1616" t="s">
        <v>1503</v>
      </c>
      <c r="CO4" s="1616" t="s">
        <v>1504</v>
      </c>
      <c r="CP4" s="1616" t="s">
        <v>841</v>
      </c>
      <c r="CQ4" s="1616" t="s">
        <v>1</v>
      </c>
      <c r="CR4" s="1185" t="s">
        <v>1503</v>
      </c>
      <c r="CS4" s="1185" t="s">
        <v>1504</v>
      </c>
      <c r="CT4" s="1185" t="s">
        <v>841</v>
      </c>
      <c r="CU4" s="1186" t="s">
        <v>1503</v>
      </c>
      <c r="CV4" s="1186" t="s">
        <v>1504</v>
      </c>
      <c r="CW4" s="1186" t="s">
        <v>841</v>
      </c>
      <c r="CX4" s="1187" t="s">
        <v>1503</v>
      </c>
      <c r="CY4" s="1187" t="s">
        <v>1504</v>
      </c>
      <c r="CZ4" s="1187" t="s">
        <v>841</v>
      </c>
      <c r="DA4" s="1188" t="s">
        <v>1503</v>
      </c>
      <c r="DB4" s="1188" t="s">
        <v>1504</v>
      </c>
      <c r="DC4" s="1188" t="s">
        <v>841</v>
      </c>
      <c r="DD4" s="1189" t="s">
        <v>1503</v>
      </c>
      <c r="DE4" s="1189" t="s">
        <v>841</v>
      </c>
      <c r="DG4" s="2408"/>
      <c r="DH4" s="2409"/>
      <c r="DI4" s="2027"/>
      <c r="DJ4" s="1616" t="s">
        <v>1503</v>
      </c>
      <c r="DK4" s="1616" t="s">
        <v>1504</v>
      </c>
      <c r="DL4" s="1616" t="s">
        <v>841</v>
      </c>
      <c r="DM4" s="1616" t="s">
        <v>1</v>
      </c>
      <c r="DN4" s="1185" t="s">
        <v>1503</v>
      </c>
      <c r="DO4" s="1185" t="s">
        <v>1504</v>
      </c>
      <c r="DP4" s="1185" t="s">
        <v>841</v>
      </c>
      <c r="DQ4" s="1186" t="s">
        <v>1503</v>
      </c>
      <c r="DR4" s="1186" t="s">
        <v>1504</v>
      </c>
      <c r="DS4" s="1186" t="s">
        <v>841</v>
      </c>
      <c r="DT4" s="1187" t="s">
        <v>1503</v>
      </c>
      <c r="DU4" s="1187" t="s">
        <v>1504</v>
      </c>
      <c r="DV4" s="1187" t="s">
        <v>841</v>
      </c>
      <c r="DW4" s="1188" t="s">
        <v>1503</v>
      </c>
      <c r="DX4" s="1188" t="s">
        <v>1504</v>
      </c>
      <c r="DY4" s="1188" t="s">
        <v>841</v>
      </c>
      <c r="DZ4" s="1189" t="s">
        <v>1503</v>
      </c>
      <c r="EA4" s="1189" t="s">
        <v>841</v>
      </c>
    </row>
    <row r="5" spans="1:131" ht="20.25" customHeight="1">
      <c r="A5" s="2397" t="s">
        <v>256</v>
      </c>
      <c r="B5" s="987" t="s">
        <v>779</v>
      </c>
      <c r="C5" s="1190">
        <f>SUM('배수관 폐쇄 총괄(수시, 지역사업소)'!C6:'배수관 폐쇄 총괄(수시, 지역사업소)'!C21)</f>
        <v>2760.2299999999996</v>
      </c>
      <c r="D5" s="1190">
        <f>SUM('배수관 폐쇄 총괄(수시, 지역사업소)'!D6:'배수관 폐쇄 총괄(수시, 지역사업소)'!D21)</f>
        <v>25372.620000000003</v>
      </c>
      <c r="E5" s="1190">
        <f>SUM('배수관 폐쇄 총괄(수시, 지역사업소)'!E6:'배수관 폐쇄 총괄(수시, 지역사업소)'!E21)</f>
        <v>0</v>
      </c>
      <c r="F5" s="1190">
        <f>SUM('배수관 폐쇄 총괄(수시, 지역사업소)'!F6:'배수관 폐쇄 총괄(수시, 지역사업소)'!F21)</f>
        <v>22612.39</v>
      </c>
      <c r="G5" s="1190">
        <f>SUM('배수관 폐쇄 총괄(수시, 지역사업소)'!G6:'배수관 폐쇄 총괄(수시, 지역사업소)'!G21)</f>
        <v>2760.2299999999996</v>
      </c>
      <c r="H5" s="1190">
        <f>SUM('배수관 폐쇄 총괄(수시, 지역사업소)'!H6:'배수관 폐쇄 총괄(수시, 지역사업소)'!H21)</f>
        <v>843.7</v>
      </c>
      <c r="I5" s="1190">
        <f>SUM('배수관 폐쇄 총괄(수시, 지역사업소)'!I6:'배수관 폐쇄 총괄(수시, 지역사업소)'!I21)</f>
        <v>0</v>
      </c>
      <c r="J5" s="1190">
        <f>SUM('배수관 폐쇄 총괄(수시, 지역사업소)'!J6:'배수관 폐쇄 총괄(수시, 지역사업소)'!J21)</f>
        <v>5935.76</v>
      </c>
      <c r="K5" s="1190">
        <f>SUM('배수관 폐쇄 총괄(수시, 지역사업소)'!K6:'배수관 폐쇄 총괄(수시, 지역사업소)'!K21)</f>
        <v>787.51</v>
      </c>
      <c r="L5" s="1190">
        <f>SUM('배수관 폐쇄 총괄(수시, 지역사업소)'!L6:'배수관 폐쇄 총괄(수시, 지역사업소)'!L21)</f>
        <v>0</v>
      </c>
      <c r="M5" s="1190">
        <f>SUM('배수관 폐쇄 총괄(수시, 지역사업소)'!M6:'배수관 폐쇄 총괄(수시, 지역사업소)'!M21)</f>
        <v>12394.49</v>
      </c>
      <c r="N5" s="1190">
        <f>SUM('배수관 폐쇄 총괄(수시, 지역사업소)'!N6:'배수관 폐쇄 총괄(수시, 지역사업소)'!N21)</f>
        <v>2471.17</v>
      </c>
      <c r="O5" s="1190">
        <f>SUM('배수관 폐쇄 총괄(수시, 지역사업소)'!O6:'배수관 폐쇄 총괄(수시, 지역사업소)'!O21)</f>
        <v>0</v>
      </c>
      <c r="P5" s="1190">
        <f>SUM('배수관 폐쇄 총괄(수시, 지역사업소)'!P6:'배수관 폐쇄 총괄(수시, 지역사업소)'!P21)</f>
        <v>2098.8799999999997</v>
      </c>
      <c r="Q5" s="1190">
        <f>SUM('배수관 폐쇄 총괄(수시, 지역사업소)'!Q6:'배수관 폐쇄 총괄(수시, 지역사업소)'!Q21)</f>
        <v>2308.6799999999998</v>
      </c>
      <c r="R5" s="1190">
        <f>SUM('배수관 폐쇄 총괄(수시, 지역사업소)'!R6:'배수관 폐쇄 총괄(수시, 지역사업소)'!R21)</f>
        <v>0</v>
      </c>
      <c r="S5" s="1190">
        <f>SUM('배수관 폐쇄 총괄(수시, 지역사업소)'!S6:'배수관 폐쇄 총괄(수시, 지역사업소)'!S21)</f>
        <v>2281.37</v>
      </c>
      <c r="T5" s="1190">
        <f>SUM('배수관 폐쇄 총괄(수시, 지역사업소)'!T6:'배수관 폐쇄 총괄(수시, 지역사업소)'!T21)</f>
        <v>18863.45</v>
      </c>
      <c r="U5" s="1190">
        <f>SUM('배수관 폐쇄 총괄(수시, 지역사업소)'!U6:'배수관 폐쇄 총괄(수시, 지역사업소)'!U21)</f>
        <v>0</v>
      </c>
      <c r="W5" s="2397" t="s">
        <v>256</v>
      </c>
      <c r="X5" s="987" t="s">
        <v>779</v>
      </c>
      <c r="Y5" s="1190">
        <f>SUM('배수관 폐쇄 총괄(수시, 지역사업소)'!Y6:'배수관 폐쇄 총괄(수시, 지역사업소)'!Y21)</f>
        <v>1623.4399999999996</v>
      </c>
      <c r="Z5" s="1190">
        <f>SUM('배수관 폐쇄 총괄(수시, 지역사업소)'!Z6:'배수관 폐쇄 총괄(수시, 지역사업소)'!Z21)</f>
        <v>5088.8900000000012</v>
      </c>
      <c r="AA5" s="1190">
        <f>SUM('배수관 폐쇄 총괄(수시, 지역사업소)'!AA6:'배수관 폐쇄 총괄(수시, 지역사업소)'!AA21)</f>
        <v>0</v>
      </c>
      <c r="AB5" s="1190">
        <f>SUM('배수관 폐쇄 총괄(수시, 지역사업소)'!AB6:'배수관 폐쇄 총괄(수시, 지역사업소)'!AB21)</f>
        <v>3465.4500000000003</v>
      </c>
      <c r="AC5" s="1190">
        <f>SUM('배수관 폐쇄 총괄(수시, 지역사업소)'!AC6:'배수관 폐쇄 총괄(수시, 지역사업소)'!AC21)</f>
        <v>1623.4399999999996</v>
      </c>
      <c r="AD5" s="1190">
        <f>SUM('배수관 폐쇄 총괄(수시, 지역사업소)'!AD6:'배수관 폐쇄 총괄(수시, 지역사업소)'!AD21)</f>
        <v>622.63</v>
      </c>
      <c r="AE5" s="1190">
        <f>SUM('배수관 폐쇄 총괄(수시, 지역사업소)'!AE6:'배수관 폐쇄 총괄(수시, 지역사업소)'!AE21)</f>
        <v>0</v>
      </c>
      <c r="AF5" s="1190">
        <f>SUM('배수관 폐쇄 총괄(수시, 지역사업소)'!AF6:'배수관 폐쇄 총괄(수시, 지역사업소)'!AF21)</f>
        <v>167.5</v>
      </c>
      <c r="AG5" s="1190">
        <f>SUM('배수관 폐쇄 총괄(수시, 지역사업소)'!AG6:'배수관 폐쇄 총괄(수시, 지역사업소)'!AG21)</f>
        <v>68.22</v>
      </c>
      <c r="AH5" s="1190">
        <f>SUM('배수관 폐쇄 총괄(수시, 지역사업소)'!AH6:'배수관 폐쇄 총괄(수시, 지역사업소)'!AH21)</f>
        <v>0</v>
      </c>
      <c r="AI5" s="1190">
        <f>SUM('배수관 폐쇄 총괄(수시, 지역사업소)'!AI6:'배수관 폐쇄 총괄(수시, 지역사업소)'!AI21)</f>
        <v>2958.26</v>
      </c>
      <c r="AJ5" s="1190">
        <f>SUM('배수관 폐쇄 총괄(수시, 지역사업소)'!AJ6:'배수관 폐쇄 총괄(수시, 지역사업소)'!AJ21)</f>
        <v>449.35</v>
      </c>
      <c r="AK5" s="1190">
        <f>SUM('배수관 폐쇄 총괄(수시, 지역사업소)'!AK6:'배수관 폐쇄 총괄(수시, 지역사업소)'!AK21)</f>
        <v>0</v>
      </c>
      <c r="AL5" s="1190">
        <f>SUM('배수관 폐쇄 총괄(수시, 지역사업소)'!AL6:'배수관 폐쇄 총괄(수시, 지역사업소)'!AL21)</f>
        <v>115.16999999999999</v>
      </c>
      <c r="AM5" s="1190">
        <f>SUM('배수관 폐쇄 총괄(수시, 지역사업소)'!AM6:'배수관 폐쇄 총괄(수시, 지역사업소)'!AM21)</f>
        <v>1116.19</v>
      </c>
      <c r="AN5" s="1190">
        <f>SUM('배수관 폐쇄 총괄(수시, 지역사업소)'!AN6:'배수관 폐쇄 총괄(수시, 지역사업소)'!AN21)</f>
        <v>0</v>
      </c>
      <c r="AO5" s="1190">
        <f>SUM('배수관 폐쇄 총괄(수시, 지역사업소)'!AO6:'배수관 폐쇄 총괄(수시, 지역사업소)'!AO21)</f>
        <v>225.21</v>
      </c>
      <c r="AP5" s="1190">
        <f>SUM('배수관 폐쇄 총괄(수시, 지역사업소)'!AP6:'배수관 폐쇄 총괄(수시, 지역사업소)'!AP21)</f>
        <v>2831.81</v>
      </c>
      <c r="AQ5" s="1190">
        <f>SUM('배수관 폐쇄 총괄(수시, 지역사업소)'!AQ6:'배수관 폐쇄 총괄(수시, 지역사업소)'!AQ21)</f>
        <v>0</v>
      </c>
      <c r="AS5" s="2397" t="s">
        <v>256</v>
      </c>
      <c r="AT5" s="987" t="s">
        <v>779</v>
      </c>
      <c r="AU5" s="1190">
        <f>SUM('배수관 폐쇄 총괄(수시, 지역사업소)'!AU6:'배수관 폐쇄 총괄(수시, 지역사업소)'!AU21)</f>
        <v>-1984.5199999999998</v>
      </c>
      <c r="AV5" s="1190">
        <f>SUM('배수관 폐쇄 총괄(수시, 지역사업소)'!AV6:'배수관 폐쇄 총괄(수시, 지역사업소)'!AV21)</f>
        <v>3106.34</v>
      </c>
      <c r="AW5" s="1190">
        <f>SUM('배수관 폐쇄 총괄(수시, 지역사업소)'!AW6:'배수관 폐쇄 총괄(수시, 지역사업소)'!AW21)</f>
        <v>0</v>
      </c>
      <c r="AX5" s="1190">
        <f>SUM('배수관 폐쇄 총괄(수시, 지역사업소)'!AX6:'배수관 폐쇄 총괄(수시, 지역사업소)'!AX21)</f>
        <v>5090.8600000000006</v>
      </c>
      <c r="AY5" s="1190">
        <f>SUM('배수관 폐쇄 총괄(수시, 지역사업소)'!AY6:'배수관 폐쇄 총괄(수시, 지역사업소)'!AY21)</f>
        <v>-1984.5199999999998</v>
      </c>
      <c r="AZ5" s="1190">
        <f>SUM('배수관 폐쇄 총괄(수시, 지역사업소)'!AZ6:'배수관 폐쇄 총괄(수시, 지역사업소)'!AZ21)</f>
        <v>105.67000000000002</v>
      </c>
      <c r="BA5" s="1190">
        <f>SUM('배수관 폐쇄 총괄(수시, 지역사업소)'!BA6:'배수관 폐쇄 총괄(수시, 지역사업소)'!BA21)</f>
        <v>0</v>
      </c>
      <c r="BB5" s="1190">
        <f>SUM('배수관 폐쇄 총괄(수시, 지역사업소)'!BB6:'배수관 폐쇄 총괄(수시, 지역사업소)'!BB21)</f>
        <v>2534.41</v>
      </c>
      <c r="BC5" s="1190">
        <f>SUM('배수관 폐쇄 총괄(수시, 지역사업소)'!BC6:'배수관 폐쇄 총괄(수시, 지역사업소)'!BC21)</f>
        <v>110.58</v>
      </c>
      <c r="BD5" s="1190">
        <f>SUM('배수관 폐쇄 총괄(수시, 지역사업소)'!BD6:'배수관 폐쇄 총괄(수시, 지역사업소)'!BD21)</f>
        <v>0</v>
      </c>
      <c r="BE5" s="1190">
        <f>SUM('배수관 폐쇄 총괄(수시, 지역사업소)'!BE6:'배수관 폐쇄 총괄(수시, 지역사업소)'!BE21)</f>
        <v>2556.59</v>
      </c>
      <c r="BF5" s="1190">
        <f>SUM('배수관 폐쇄 총괄(수시, 지역사업소)'!BF6:'배수관 폐쇄 총괄(수시, 지역사업소)'!BF21)</f>
        <v>129.63</v>
      </c>
      <c r="BG5" s="1190">
        <f>SUM('배수관 폐쇄 총괄(수시, 지역사업소)'!BG6:'배수관 폐쇄 총괄(수시, 지역사업소)'!BG21)</f>
        <v>0</v>
      </c>
      <c r="BH5" s="1190">
        <f>SUM('배수관 폐쇄 총괄(수시, 지역사업소)'!BH6:'배수관 폐쇄 총괄(수시, 지역사업소)'!BH21)</f>
        <v>0</v>
      </c>
      <c r="BI5" s="1190">
        <f>SUM('배수관 폐쇄 총괄(수시, 지역사업소)'!BI6:'배수관 폐쇄 총괄(수시, 지역사업소)'!BI21)</f>
        <v>5.15</v>
      </c>
      <c r="BJ5" s="1190">
        <f>SUM('배수관 폐쇄 총괄(수시, 지역사업소)'!BJ6:'배수관 폐쇄 총괄(수시, 지역사업소)'!BJ21)</f>
        <v>0</v>
      </c>
      <c r="BK5" s="1190">
        <f>SUM('배수관 폐쇄 총괄(수시, 지역사업소)'!BK6:'배수관 폐쇄 총괄(수시, 지역사업소)'!BK21)</f>
        <v>0</v>
      </c>
      <c r="BL5" s="1190">
        <f>SUM('배수관 폐쇄 총괄(수시, 지역사업소)'!BL6:'배수관 폐쇄 총괄(수시, 지역사업소)'!BL21)</f>
        <v>2755.1700000000005</v>
      </c>
      <c r="BM5" s="1190">
        <f>SUM('배수관 폐쇄 총괄(수시, 지역사업소)'!BM6:'배수관 폐쇄 총괄(수시, 지역사업소)'!BM21)</f>
        <v>0</v>
      </c>
      <c r="BO5" s="2397" t="s">
        <v>256</v>
      </c>
      <c r="BP5" s="987" t="s">
        <v>779</v>
      </c>
      <c r="BQ5" s="1190">
        <f>SUM('배수관 폐쇄 총괄(수시, 지역사업소)'!BQ6:'배수관 폐쇄 총괄(수시, 지역사업소)'!BQ21)</f>
        <v>511.09999999999991</v>
      </c>
      <c r="BR5" s="1190">
        <f>SUM('배수관 폐쇄 총괄(수시, 지역사업소)'!BR6:'배수관 폐쇄 총괄(수시, 지역사업소)'!BR21)</f>
        <v>6069.33</v>
      </c>
      <c r="BS5" s="1190">
        <f>SUM('배수관 폐쇄 총괄(수시, 지역사업소)'!BS6:'배수관 폐쇄 총괄(수시, 지역사업소)'!BS21)</f>
        <v>0</v>
      </c>
      <c r="BT5" s="1190">
        <f>SUM('배수관 폐쇄 총괄(수시, 지역사업소)'!BT6:'배수관 폐쇄 총괄(수시, 지역사업소)'!BT21)</f>
        <v>5558.23</v>
      </c>
      <c r="BU5" s="1190">
        <f>SUM('배수관 폐쇄 총괄(수시, 지역사업소)'!BU6:'배수관 폐쇄 총괄(수시, 지역사업소)'!BU21)</f>
        <v>511.09999999999991</v>
      </c>
      <c r="BV5" s="1190">
        <f>SUM('배수관 폐쇄 총괄(수시, 지역사업소)'!BV6:'배수관 폐쇄 총괄(수시, 지역사업소)'!BV21)</f>
        <v>6.98</v>
      </c>
      <c r="BW5" s="1190">
        <f>SUM('배수관 폐쇄 총괄(수시, 지역사업소)'!BW6:'배수관 폐쇄 총괄(수시, 지역사업소)'!BW21)</f>
        <v>0</v>
      </c>
      <c r="BX5" s="1190">
        <f>SUM('배수관 폐쇄 총괄(수시, 지역사업소)'!BX6:'배수관 폐쇄 총괄(수시, 지역사업소)'!BX21)</f>
        <v>1142.0899999999999</v>
      </c>
      <c r="BY5" s="1190">
        <f>SUM('배수관 폐쇄 총괄(수시, 지역사업소)'!BY6:'배수관 폐쇄 총괄(수시, 지역사업소)'!BY21)</f>
        <v>474.43</v>
      </c>
      <c r="BZ5" s="1190">
        <f>SUM('배수관 폐쇄 총괄(수시, 지역사업소)'!BZ6:'배수관 폐쇄 총괄(수시, 지역사업소)'!BZ21)</f>
        <v>0</v>
      </c>
      <c r="CA5" s="1190">
        <f>SUM('배수관 폐쇄 총괄(수시, 지역사업소)'!CA6:'배수관 폐쇄 총괄(수시, 지역사업소)'!CA21)</f>
        <v>3732.67</v>
      </c>
      <c r="CB5" s="1190">
        <f>SUM('배수관 폐쇄 총괄(수시, 지역사업소)'!CB6:'배수관 폐쇄 총괄(수시, 지역사업소)'!CB21)</f>
        <v>72.010000000000005</v>
      </c>
      <c r="CC5" s="1190">
        <f>SUM('배수관 폐쇄 총괄(수시, 지역사업소)'!CC6:'배수관 폐쇄 총괄(수시, 지역사업소)'!CC21)</f>
        <v>0</v>
      </c>
      <c r="CD5" s="1190">
        <f>SUM('배수관 폐쇄 총괄(수시, 지역사업소)'!CD6:'배수관 폐쇄 총괄(수시, 지역사업소)'!CD21)</f>
        <v>100.84</v>
      </c>
      <c r="CE5" s="1190">
        <f>SUM('배수관 폐쇄 총괄(수시, 지역사업소)'!CE6:'배수관 폐쇄 총괄(수시, 지역사업소)'!CE21)</f>
        <v>1019.6200000000001</v>
      </c>
      <c r="CF5" s="1190">
        <f>SUM('배수관 폐쇄 총괄(수시, 지역사업소)'!CF6:'배수관 폐쇄 총괄(수시, 지역사업소)'!CF21)</f>
        <v>0</v>
      </c>
      <c r="CG5" s="1190">
        <f>SUM('배수관 폐쇄 총괄(수시, 지역사업소)'!CG6:'배수관 폐쇄 총괄(수시, 지역사업소)'!CG21)</f>
        <v>582.63</v>
      </c>
      <c r="CH5" s="1190">
        <f>SUM('배수관 폐쇄 총괄(수시, 지역사업소)'!CH6:'배수관 폐쇄 총괄(수시, 지역사업소)'!CH21)</f>
        <v>4496.29</v>
      </c>
      <c r="CI5" s="1190">
        <f>SUM('배수관 폐쇄 총괄(수시, 지역사업소)'!CI6:'배수관 폐쇄 총괄(수시, 지역사업소)'!CI21)</f>
        <v>0</v>
      </c>
      <c r="CK5" s="2397" t="s">
        <v>256</v>
      </c>
      <c r="CL5" s="987" t="s">
        <v>779</v>
      </c>
      <c r="CM5" s="1190">
        <f>SUM('배수관 폐쇄 총괄(수시, 지역사업소)'!CM6:'배수관 폐쇄 총괄(수시, 지역사업소)'!CM21)</f>
        <v>1631.6200000000003</v>
      </c>
      <c r="CN5" s="1190">
        <f>SUM('배수관 폐쇄 총괄(수시, 지역사업소)'!CN6:'배수관 폐쇄 총괄(수시, 지역사업소)'!CN21)</f>
        <v>5018.75</v>
      </c>
      <c r="CO5" s="1190">
        <f>SUM('배수관 폐쇄 총괄(수시, 지역사업소)'!CO6:'배수관 폐쇄 총괄(수시, 지역사업소)'!CO21)</f>
        <v>0</v>
      </c>
      <c r="CP5" s="1190">
        <f>SUM('배수관 폐쇄 총괄(수시, 지역사업소)'!CP6:'배수관 폐쇄 총괄(수시, 지역사업소)'!CP21)</f>
        <v>3387.13</v>
      </c>
      <c r="CQ5" s="1190">
        <f>SUM('배수관 폐쇄 총괄(수시, 지역사업소)'!CQ6:'배수관 폐쇄 총괄(수시, 지역사업소)'!CQ21)</f>
        <v>1631.6200000000003</v>
      </c>
      <c r="CR5" s="1190">
        <f>SUM('배수관 폐쇄 총괄(수시, 지역사업소)'!CR6:'배수관 폐쇄 총괄(수시, 지역사업소)'!CR21)</f>
        <v>10.42</v>
      </c>
      <c r="CS5" s="1190">
        <f>SUM('배수관 폐쇄 총괄(수시, 지역사업소)'!CS6:'배수관 폐쇄 총괄(수시, 지역사업소)'!CS21)</f>
        <v>0</v>
      </c>
      <c r="CT5" s="1190">
        <f>SUM('배수관 폐쇄 총괄(수시, 지역사업소)'!CT6:'배수관 폐쇄 총괄(수시, 지역사업소)'!CT21)</f>
        <v>100.88</v>
      </c>
      <c r="CU5" s="1190">
        <f>SUM('배수관 폐쇄 총괄(수시, 지역사업소)'!CU6:'배수관 폐쇄 총괄(수시, 지역사업소)'!CU21)</f>
        <v>134.28</v>
      </c>
      <c r="CV5" s="1190">
        <f>SUM('배수관 폐쇄 총괄(수시, 지역사업소)'!CV6:'배수관 폐쇄 총괄(수시, 지역사업소)'!CV21)</f>
        <v>0</v>
      </c>
      <c r="CW5" s="1190">
        <f>SUM('배수관 폐쇄 총괄(수시, 지역사업소)'!CW6:'배수관 폐쇄 총괄(수시, 지역사업소)'!CW21)</f>
        <v>3145.8</v>
      </c>
      <c r="CX5" s="1190">
        <f>SUM('배수관 폐쇄 총괄(수시, 지역사업소)'!CX6:'배수관 폐쇄 총괄(수시, 지역사업소)'!CX21)</f>
        <v>69</v>
      </c>
      <c r="CY5" s="1190">
        <f>SUM('배수관 폐쇄 총괄(수시, 지역사업소)'!CY6:'배수관 폐쇄 총괄(수시, 지역사업소)'!CY21)</f>
        <v>0</v>
      </c>
      <c r="CZ5" s="1190">
        <f>SUM('배수관 폐쇄 총괄(수시, 지역사업소)'!CZ6:'배수관 폐쇄 총괄(수시, 지역사업소)'!CZ21)</f>
        <v>140.44999999999999</v>
      </c>
      <c r="DA5" s="1190">
        <f>SUM('배수관 폐쇄 총괄(수시, 지역사업소)'!DA6:'배수관 폐쇄 총괄(수시, 지역사업소)'!DA21)</f>
        <v>5.26</v>
      </c>
      <c r="DB5" s="1190">
        <f>SUM('배수관 폐쇄 총괄(수시, 지역사업소)'!DB6:'배수관 폐쇄 총괄(수시, 지역사업소)'!DB21)</f>
        <v>0</v>
      </c>
      <c r="DC5" s="1190">
        <f>SUM('배수관 폐쇄 총괄(수시, 지역사업소)'!DC6:'배수관 폐쇄 총괄(수시, 지역사업소)'!DC21)</f>
        <v>0</v>
      </c>
      <c r="DD5" s="1190">
        <f>SUM('배수관 폐쇄 총괄(수시, 지역사업소)'!DD6:'배수관 폐쇄 총괄(수시, 지역사업소)'!DD21)</f>
        <v>4799.79</v>
      </c>
      <c r="DE5" s="1190">
        <f>SUM('배수관 폐쇄 총괄(수시, 지역사업소)'!DE6:'배수관 폐쇄 총괄(수시, 지역사업소)'!DE21)</f>
        <v>0</v>
      </c>
      <c r="DG5" s="2397" t="s">
        <v>256</v>
      </c>
      <c r="DH5" s="987" t="s">
        <v>779</v>
      </c>
      <c r="DI5" s="1190">
        <f>SUM('배수관 폐쇄 총괄(수시, 지역사업소)'!DI6:'배수관 폐쇄 총괄(수시, 지역사업소)'!DI21)</f>
        <v>5932.9099999999989</v>
      </c>
      <c r="DJ5" s="1190">
        <f>SUM('배수관 폐쇄 총괄(수시, 지역사업소)'!DJ6:'배수관 폐쇄 총괄(수시, 지역사업소)'!DJ21)</f>
        <v>5992.0299999999988</v>
      </c>
      <c r="DK5" s="1190">
        <f>SUM('배수관 폐쇄 총괄(수시, 지역사업소)'!DK6:'배수관 폐쇄 총괄(수시, 지역사업소)'!DK21)</f>
        <v>0</v>
      </c>
      <c r="DL5" s="1190">
        <f>SUM('배수관 폐쇄 총괄(수시, 지역사업소)'!DL6:'배수관 폐쇄 총괄(수시, 지역사업소)'!DL21)</f>
        <v>59.12</v>
      </c>
      <c r="DM5" s="1190">
        <f>SUM('배수관 폐쇄 총괄(수시, 지역사업소)'!DM6:'배수관 폐쇄 총괄(수시, 지역사업소)'!DM21)</f>
        <v>5932.9099999999989</v>
      </c>
      <c r="DN5" s="1190">
        <f>SUM('배수관 폐쇄 총괄(수시, 지역사업소)'!DN6:'배수관 폐쇄 총괄(수시, 지역사업소)'!DN21)</f>
        <v>98</v>
      </c>
      <c r="DO5" s="1190">
        <f>SUM('배수관 폐쇄 총괄(수시, 지역사업소)'!DO6:'배수관 폐쇄 총괄(수시, 지역사업소)'!DO21)</f>
        <v>0</v>
      </c>
      <c r="DP5" s="1190">
        <f>SUM('배수관 폐쇄 총괄(수시, 지역사업소)'!DP6:'배수관 폐쇄 총괄(수시, 지역사업소)'!DP21)</f>
        <v>5.15</v>
      </c>
      <c r="DQ5" s="1190">
        <f>SUM('배수관 폐쇄 총괄(수시, 지역사업소)'!DQ6:'배수관 폐쇄 총괄(수시, 지역사업소)'!DQ21)</f>
        <v>0</v>
      </c>
      <c r="DR5" s="1190">
        <f>SUM('배수관 폐쇄 총괄(수시, 지역사업소)'!DR6:'배수관 폐쇄 총괄(수시, 지역사업소)'!DR21)</f>
        <v>0</v>
      </c>
      <c r="DS5" s="1190">
        <f>SUM('배수관 폐쇄 총괄(수시, 지역사업소)'!DS6:'배수관 폐쇄 총괄(수시, 지역사업소)'!DS21)</f>
        <v>0.47</v>
      </c>
      <c r="DT5" s="1190">
        <f>SUM('배수관 폐쇄 총괄(수시, 지역사업소)'!DT6:'배수관 폐쇄 총괄(수시, 지역사업소)'!DT21)</f>
        <v>1751.1799999999998</v>
      </c>
      <c r="DU5" s="1190">
        <f>SUM('배수관 폐쇄 총괄(수시, 지역사업소)'!DU6:'배수관 폐쇄 총괄(수시, 지역사업소)'!DU21)</f>
        <v>0</v>
      </c>
      <c r="DV5" s="1190">
        <f>SUM('배수관 폐쇄 총괄(수시, 지역사업소)'!DV6:'배수관 폐쇄 총괄(수시, 지역사업소)'!DV21)</f>
        <v>53.5</v>
      </c>
      <c r="DW5" s="1190">
        <f>SUM('배수관 폐쇄 총괄(수시, 지역사업소)'!DW6:'배수관 폐쇄 총괄(수시, 지역사업소)'!DW21)</f>
        <v>162.46</v>
      </c>
      <c r="DX5" s="1190">
        <f>SUM('배수관 폐쇄 총괄(수시, 지역사업소)'!DX6:'배수관 폐쇄 총괄(수시, 지역사업소)'!DX21)</f>
        <v>0</v>
      </c>
      <c r="DY5" s="1190">
        <f>SUM('배수관 폐쇄 총괄(수시, 지역사업소)'!DY6:'배수관 폐쇄 총괄(수시, 지역사업소)'!DY21)</f>
        <v>0</v>
      </c>
      <c r="DZ5" s="1190">
        <f>SUM('배수관 폐쇄 총괄(수시, 지역사업소)'!DZ6:'배수관 폐쇄 총괄(수시, 지역사업소)'!DZ21)</f>
        <v>3980.39</v>
      </c>
      <c r="EA5" s="1190">
        <f>SUM('배수관 폐쇄 총괄(수시, 지역사업소)'!EA6:'배수관 폐쇄 총괄(수시, 지역사업소)'!EA21)</f>
        <v>0</v>
      </c>
    </row>
    <row r="6" spans="1:131" ht="19.2" customHeight="1">
      <c r="A6" s="2397" t="s">
        <v>256</v>
      </c>
      <c r="B6" s="1191" t="s">
        <v>951</v>
      </c>
      <c r="C6" s="1192">
        <f>'배수관 폐쇄 총괄(수시, 지역사업소)'!G6</f>
        <v>14597.95</v>
      </c>
      <c r="D6" s="1192">
        <v>14722.43</v>
      </c>
      <c r="E6" s="1192">
        <v>0</v>
      </c>
      <c r="F6" s="1192">
        <v>124.48</v>
      </c>
      <c r="G6" s="1192">
        <v>14597.95</v>
      </c>
      <c r="H6" s="1192">
        <v>628.9</v>
      </c>
      <c r="I6" s="1192">
        <v>0</v>
      </c>
      <c r="J6" s="1192">
        <v>0</v>
      </c>
      <c r="K6" s="1192">
        <v>696.22</v>
      </c>
      <c r="L6" s="1192">
        <v>0</v>
      </c>
      <c r="M6" s="1192">
        <v>9.74</v>
      </c>
      <c r="N6" s="1192">
        <v>590.36</v>
      </c>
      <c r="O6" s="1192">
        <v>0</v>
      </c>
      <c r="P6" s="1192">
        <v>0</v>
      </c>
      <c r="Q6" s="1192">
        <v>1773.54</v>
      </c>
      <c r="R6" s="1192">
        <v>0</v>
      </c>
      <c r="S6" s="1192">
        <v>114.88</v>
      </c>
      <c r="T6" s="1192">
        <v>11033.27</v>
      </c>
      <c r="U6" s="1192">
        <v>0</v>
      </c>
      <c r="W6" s="2397" t="s">
        <v>256</v>
      </c>
      <c r="X6" s="1191" t="s">
        <v>951</v>
      </c>
      <c r="Y6" s="1192">
        <f>'배수관 폐쇄 총괄(수시, 지역사업소)'!AC6</f>
        <v>3867.62</v>
      </c>
      <c r="Z6" s="1192">
        <v>3867.62</v>
      </c>
      <c r="AA6" s="1192">
        <v>0</v>
      </c>
      <c r="AB6" s="1192">
        <v>0</v>
      </c>
      <c r="AC6" s="1192">
        <v>3867.62</v>
      </c>
      <c r="AD6" s="1192">
        <v>533.16</v>
      </c>
      <c r="AE6" s="1192">
        <v>0</v>
      </c>
      <c r="AF6" s="1192">
        <v>0</v>
      </c>
      <c r="AG6" s="1192">
        <v>56.06</v>
      </c>
      <c r="AH6" s="1192">
        <v>0</v>
      </c>
      <c r="AI6" s="1192">
        <v>0</v>
      </c>
      <c r="AJ6" s="1192">
        <v>449.35</v>
      </c>
      <c r="AK6" s="1192">
        <v>0</v>
      </c>
      <c r="AL6" s="1192">
        <v>0</v>
      </c>
      <c r="AM6" s="1192">
        <v>1116.19</v>
      </c>
      <c r="AN6" s="1192">
        <v>0</v>
      </c>
      <c r="AO6" s="1192">
        <v>0</v>
      </c>
      <c r="AP6" s="1192">
        <v>1712.86</v>
      </c>
      <c r="AQ6" s="1192">
        <v>0</v>
      </c>
      <c r="AS6" s="2397" t="s">
        <v>256</v>
      </c>
      <c r="AT6" s="1191" t="s">
        <v>951</v>
      </c>
      <c r="AU6" s="1192">
        <f>'배수관 폐쇄 총괄(수시, 지역사업소)'!AY6</f>
        <v>2334.2800000000002</v>
      </c>
      <c r="AV6" s="1192">
        <v>2334.42</v>
      </c>
      <c r="AW6" s="1192">
        <v>0</v>
      </c>
      <c r="AX6" s="1192">
        <v>0.14000000000000001</v>
      </c>
      <c r="AY6" s="1192">
        <v>2334.2800000000002</v>
      </c>
      <c r="AZ6" s="1192">
        <v>84.34</v>
      </c>
      <c r="BA6" s="1192">
        <v>0</v>
      </c>
      <c r="BB6" s="1192">
        <v>0</v>
      </c>
      <c r="BC6" s="1192">
        <v>31.45</v>
      </c>
      <c r="BD6" s="1192">
        <v>0</v>
      </c>
      <c r="BE6" s="1192">
        <v>0.28000000000000003</v>
      </c>
      <c r="BF6" s="1192">
        <v>0</v>
      </c>
      <c r="BG6" s="1192">
        <v>0</v>
      </c>
      <c r="BH6" s="1192">
        <v>0</v>
      </c>
      <c r="BI6" s="1192">
        <v>5.15</v>
      </c>
      <c r="BJ6" s="1192">
        <v>0</v>
      </c>
      <c r="BK6" s="1192">
        <v>0</v>
      </c>
      <c r="BL6" s="1192">
        <v>2213.34</v>
      </c>
      <c r="BM6" s="1192">
        <v>0</v>
      </c>
      <c r="BO6" s="2397" t="s">
        <v>256</v>
      </c>
      <c r="BP6" s="1191" t="s">
        <v>951</v>
      </c>
      <c r="BQ6" s="1192">
        <f>'배수관 폐쇄 총괄(수시, 지역사업소)'!BU6</f>
        <v>2263.7199999999998</v>
      </c>
      <c r="BR6" s="1192">
        <v>2266.7199999999998</v>
      </c>
      <c r="BS6" s="1192">
        <v>0</v>
      </c>
      <c r="BT6" s="1192">
        <v>3</v>
      </c>
      <c r="BU6" s="1192">
        <v>2263.7199999999998</v>
      </c>
      <c r="BV6" s="1192">
        <v>0.98</v>
      </c>
      <c r="BW6" s="1192">
        <v>0</v>
      </c>
      <c r="BX6" s="1192">
        <v>0</v>
      </c>
      <c r="BY6" s="1192">
        <v>474.43</v>
      </c>
      <c r="BZ6" s="1192">
        <v>0</v>
      </c>
      <c r="CA6" s="1192">
        <v>3</v>
      </c>
      <c r="CB6" s="1192">
        <v>72.010000000000005</v>
      </c>
      <c r="CC6" s="1192">
        <v>0</v>
      </c>
      <c r="CD6" s="1192">
        <v>0</v>
      </c>
      <c r="CE6" s="1192">
        <v>646.94000000000005</v>
      </c>
      <c r="CF6" s="1192">
        <v>0</v>
      </c>
      <c r="CG6" s="1192">
        <v>0</v>
      </c>
      <c r="CH6" s="1192">
        <v>1072.3599999999999</v>
      </c>
      <c r="CI6" s="1192">
        <v>0</v>
      </c>
      <c r="CK6" s="2397" t="s">
        <v>256</v>
      </c>
      <c r="CL6" s="1191" t="s">
        <v>951</v>
      </c>
      <c r="CM6" s="1192">
        <f>'배수관 폐쇄 총괄(수시, 지역사업소)'!CQ6</f>
        <v>3059.57</v>
      </c>
      <c r="CN6" s="1192">
        <v>3066.03</v>
      </c>
      <c r="CO6" s="1192">
        <v>0</v>
      </c>
      <c r="CP6" s="1192">
        <v>6.46</v>
      </c>
      <c r="CQ6" s="1192">
        <v>3059.57</v>
      </c>
      <c r="CR6" s="1192">
        <v>10.42</v>
      </c>
      <c r="CS6" s="1192">
        <v>0</v>
      </c>
      <c r="CT6" s="1192">
        <v>0</v>
      </c>
      <c r="CU6" s="1192">
        <v>134.28</v>
      </c>
      <c r="CV6" s="1192">
        <v>0</v>
      </c>
      <c r="CW6" s="1192">
        <v>6.46</v>
      </c>
      <c r="CX6" s="1192">
        <v>69</v>
      </c>
      <c r="CY6" s="1192">
        <v>0</v>
      </c>
      <c r="CZ6" s="1192">
        <v>0</v>
      </c>
      <c r="DA6" s="1192">
        <v>5.26</v>
      </c>
      <c r="DB6" s="1192">
        <v>0</v>
      </c>
      <c r="DC6" s="1192">
        <v>0</v>
      </c>
      <c r="DD6" s="1192">
        <v>2847.07</v>
      </c>
      <c r="DE6" s="1192">
        <v>0</v>
      </c>
      <c r="DG6" s="2397" t="s">
        <v>256</v>
      </c>
      <c r="DH6" s="1191" t="s">
        <v>951</v>
      </c>
      <c r="DI6" s="1192">
        <f>'배수관 폐쇄 총괄(수시, 지역사업소)'!DM6</f>
        <v>3187.64</v>
      </c>
      <c r="DJ6" s="1192">
        <v>3187.64</v>
      </c>
      <c r="DK6" s="1192">
        <v>0</v>
      </c>
      <c r="DL6" s="1192">
        <v>0</v>
      </c>
      <c r="DM6" s="1192">
        <v>3187.64</v>
      </c>
      <c r="DN6" s="1192">
        <v>0</v>
      </c>
      <c r="DO6" s="1192">
        <v>0</v>
      </c>
      <c r="DP6" s="1192">
        <v>0</v>
      </c>
      <c r="DQ6" s="1192">
        <v>0</v>
      </c>
      <c r="DR6" s="1192">
        <v>0</v>
      </c>
      <c r="DS6" s="1192">
        <v>0</v>
      </c>
      <c r="DT6" s="1192">
        <v>0</v>
      </c>
      <c r="DU6" s="1192">
        <v>0</v>
      </c>
      <c r="DV6" s="1192">
        <v>0</v>
      </c>
      <c r="DW6" s="1192">
        <v>0</v>
      </c>
      <c r="DX6" s="1192">
        <v>0</v>
      </c>
      <c r="DY6" s="1192">
        <v>0</v>
      </c>
      <c r="DZ6" s="1192">
        <v>3187.64</v>
      </c>
      <c r="EA6" s="1192">
        <v>0</v>
      </c>
    </row>
    <row r="7" spans="1:131" ht="19.2" customHeight="1">
      <c r="A7" s="2032"/>
      <c r="B7" s="1191" t="s">
        <v>796</v>
      </c>
      <c r="C7" s="1192">
        <f>'배수관 폐쇄 총괄(수시, 지역사업소)'!G7</f>
        <v>-16.86</v>
      </c>
      <c r="D7" s="1192">
        <v>0</v>
      </c>
      <c r="E7" s="1192">
        <v>0</v>
      </c>
      <c r="F7" s="1192">
        <v>16.86</v>
      </c>
      <c r="G7" s="1192">
        <v>-16.86</v>
      </c>
      <c r="H7" s="1192">
        <v>0</v>
      </c>
      <c r="I7" s="1192">
        <v>0</v>
      </c>
      <c r="J7" s="1192">
        <v>0</v>
      </c>
      <c r="K7" s="1192">
        <v>0</v>
      </c>
      <c r="L7" s="1192">
        <v>0</v>
      </c>
      <c r="M7" s="1192">
        <v>16.86</v>
      </c>
      <c r="N7" s="1192">
        <v>0</v>
      </c>
      <c r="O7" s="1192">
        <v>0</v>
      </c>
      <c r="P7" s="1192">
        <v>0</v>
      </c>
      <c r="Q7" s="1192">
        <v>0</v>
      </c>
      <c r="R7" s="1192">
        <v>0</v>
      </c>
      <c r="S7" s="1192">
        <v>0</v>
      </c>
      <c r="T7" s="1192">
        <v>0</v>
      </c>
      <c r="U7" s="1192">
        <v>0</v>
      </c>
      <c r="W7" s="2032"/>
      <c r="X7" s="1191" t="s">
        <v>796</v>
      </c>
      <c r="Y7" s="1192">
        <f>'배수관 폐쇄 총괄(수시, 지역사업소)'!AC7</f>
        <v>0</v>
      </c>
      <c r="Z7" s="1192">
        <v>0</v>
      </c>
      <c r="AA7" s="1192">
        <v>0</v>
      </c>
      <c r="AB7" s="1192">
        <v>0</v>
      </c>
      <c r="AC7" s="1192">
        <v>0</v>
      </c>
      <c r="AD7" s="1192">
        <v>0</v>
      </c>
      <c r="AE7" s="1192">
        <v>0</v>
      </c>
      <c r="AF7" s="1192">
        <v>0</v>
      </c>
      <c r="AG7" s="1192">
        <v>0</v>
      </c>
      <c r="AH7" s="1192">
        <v>0</v>
      </c>
      <c r="AI7" s="1192">
        <v>0</v>
      </c>
      <c r="AJ7" s="1192">
        <v>0</v>
      </c>
      <c r="AK7" s="1192">
        <v>0</v>
      </c>
      <c r="AL7" s="1192">
        <v>0</v>
      </c>
      <c r="AM7" s="1192">
        <v>0</v>
      </c>
      <c r="AN7" s="1192">
        <v>0</v>
      </c>
      <c r="AO7" s="1192">
        <v>0</v>
      </c>
      <c r="AP7" s="1192">
        <v>0</v>
      </c>
      <c r="AQ7" s="1192">
        <v>0</v>
      </c>
      <c r="AS7" s="2032"/>
      <c r="AT7" s="1191" t="s">
        <v>796</v>
      </c>
      <c r="AU7" s="1192">
        <f>'배수관 폐쇄 총괄(수시, 지역사업소)'!AY7</f>
        <v>0</v>
      </c>
      <c r="AV7" s="1192">
        <v>0</v>
      </c>
      <c r="AW7" s="1192">
        <v>0</v>
      </c>
      <c r="AX7" s="1192">
        <v>0</v>
      </c>
      <c r="AY7" s="1192">
        <v>0</v>
      </c>
      <c r="AZ7" s="1192">
        <v>0</v>
      </c>
      <c r="BA7" s="1192">
        <v>0</v>
      </c>
      <c r="BB7" s="1192">
        <v>0</v>
      </c>
      <c r="BC7" s="1192">
        <v>0</v>
      </c>
      <c r="BD7" s="1192">
        <v>0</v>
      </c>
      <c r="BE7" s="1192">
        <v>0</v>
      </c>
      <c r="BF7" s="1192">
        <v>0</v>
      </c>
      <c r="BG7" s="1192">
        <v>0</v>
      </c>
      <c r="BH7" s="1192">
        <v>0</v>
      </c>
      <c r="BI7" s="1192">
        <v>0</v>
      </c>
      <c r="BJ7" s="1192">
        <v>0</v>
      </c>
      <c r="BK7" s="1192">
        <v>0</v>
      </c>
      <c r="BL7" s="1192">
        <v>0</v>
      </c>
      <c r="BM7" s="1192">
        <v>0</v>
      </c>
      <c r="BO7" s="2032"/>
      <c r="BP7" s="1191" t="s">
        <v>796</v>
      </c>
      <c r="BQ7" s="1192">
        <f>'배수관 폐쇄 총괄(수시, 지역사업소)'!BU7</f>
        <v>-16.86</v>
      </c>
      <c r="BR7" s="1192">
        <v>0</v>
      </c>
      <c r="BS7" s="1192">
        <v>0</v>
      </c>
      <c r="BT7" s="1192">
        <v>16.86</v>
      </c>
      <c r="BU7" s="1192">
        <v>-16.86</v>
      </c>
      <c r="BV7" s="1192">
        <v>0</v>
      </c>
      <c r="BW7" s="1192">
        <v>0</v>
      </c>
      <c r="BX7" s="1192">
        <v>0</v>
      </c>
      <c r="BY7" s="1192">
        <v>0</v>
      </c>
      <c r="BZ7" s="1192">
        <v>0</v>
      </c>
      <c r="CA7" s="1192">
        <v>16.86</v>
      </c>
      <c r="CB7" s="1192">
        <v>0</v>
      </c>
      <c r="CC7" s="1192">
        <v>0</v>
      </c>
      <c r="CD7" s="1192">
        <v>0</v>
      </c>
      <c r="CE7" s="1192">
        <v>0</v>
      </c>
      <c r="CF7" s="1192">
        <v>0</v>
      </c>
      <c r="CG7" s="1192">
        <v>0</v>
      </c>
      <c r="CH7" s="1192">
        <v>0</v>
      </c>
      <c r="CI7" s="1192">
        <v>0</v>
      </c>
      <c r="CK7" s="2032"/>
      <c r="CL7" s="1191" t="s">
        <v>796</v>
      </c>
      <c r="CM7" s="1192">
        <f>'배수관 폐쇄 총괄(수시, 지역사업소)'!CQ7</f>
        <v>0</v>
      </c>
      <c r="CN7" s="1192">
        <v>0</v>
      </c>
      <c r="CO7" s="1192">
        <v>0</v>
      </c>
      <c r="CP7" s="1192">
        <v>0</v>
      </c>
      <c r="CQ7" s="1192">
        <v>0</v>
      </c>
      <c r="CR7" s="1192">
        <v>0</v>
      </c>
      <c r="CS7" s="1192">
        <v>0</v>
      </c>
      <c r="CT7" s="1192">
        <v>0</v>
      </c>
      <c r="CU7" s="1192">
        <v>0</v>
      </c>
      <c r="CV7" s="1192">
        <v>0</v>
      </c>
      <c r="CW7" s="1192">
        <v>0</v>
      </c>
      <c r="CX7" s="1192">
        <v>0</v>
      </c>
      <c r="CY7" s="1192">
        <v>0</v>
      </c>
      <c r="CZ7" s="1192">
        <v>0</v>
      </c>
      <c r="DA7" s="1192">
        <v>0</v>
      </c>
      <c r="DB7" s="1192">
        <v>0</v>
      </c>
      <c r="DC7" s="1192">
        <v>0</v>
      </c>
      <c r="DD7" s="1192">
        <v>0</v>
      </c>
      <c r="DE7" s="1192">
        <v>0</v>
      </c>
      <c r="DG7" s="2032"/>
      <c r="DH7" s="1191" t="s">
        <v>796</v>
      </c>
      <c r="DI7" s="1192">
        <f>'배수관 폐쇄 총괄(수시, 지역사업소)'!DM7</f>
        <v>0</v>
      </c>
      <c r="DJ7" s="1192">
        <v>0</v>
      </c>
      <c r="DK7" s="1192">
        <v>0</v>
      </c>
      <c r="DL7" s="1192">
        <v>0</v>
      </c>
      <c r="DM7" s="1192">
        <v>0</v>
      </c>
      <c r="DN7" s="1192">
        <v>0</v>
      </c>
      <c r="DO7" s="1192">
        <v>0</v>
      </c>
      <c r="DP7" s="1192">
        <v>0</v>
      </c>
      <c r="DQ7" s="1192">
        <v>0</v>
      </c>
      <c r="DR7" s="1192">
        <v>0</v>
      </c>
      <c r="DS7" s="1192">
        <v>0</v>
      </c>
      <c r="DT7" s="1192">
        <v>0</v>
      </c>
      <c r="DU7" s="1192">
        <v>0</v>
      </c>
      <c r="DV7" s="1192">
        <v>0</v>
      </c>
      <c r="DW7" s="1192">
        <v>0</v>
      </c>
      <c r="DX7" s="1192">
        <v>0</v>
      </c>
      <c r="DY7" s="1192">
        <v>0</v>
      </c>
      <c r="DZ7" s="1192">
        <v>0</v>
      </c>
      <c r="EA7" s="1192">
        <v>0</v>
      </c>
    </row>
    <row r="8" spans="1:131" ht="19.2" customHeight="1">
      <c r="A8" s="2032"/>
      <c r="B8" s="1191" t="s">
        <v>797</v>
      </c>
      <c r="C8" s="1192">
        <f>'배수관 폐쇄 총괄(수시, 지역사업소)'!G8</f>
        <v>-928.11</v>
      </c>
      <c r="D8" s="1192">
        <v>343.73</v>
      </c>
      <c r="E8" s="1192">
        <v>0</v>
      </c>
      <c r="F8" s="1192">
        <v>1271.8399999999999</v>
      </c>
      <c r="G8" s="1192">
        <v>-928.11</v>
      </c>
      <c r="H8" s="1192">
        <v>0</v>
      </c>
      <c r="I8" s="1192">
        <v>0</v>
      </c>
      <c r="J8" s="1192">
        <v>326.89999999999998</v>
      </c>
      <c r="K8" s="1192">
        <v>0</v>
      </c>
      <c r="L8" s="1192">
        <v>0</v>
      </c>
      <c r="M8" s="1192">
        <v>578.75</v>
      </c>
      <c r="N8" s="1192">
        <v>200.91</v>
      </c>
      <c r="O8" s="1192">
        <v>0</v>
      </c>
      <c r="P8" s="1192">
        <v>180.57</v>
      </c>
      <c r="Q8" s="1192">
        <v>141.30000000000001</v>
      </c>
      <c r="R8" s="1192">
        <v>0</v>
      </c>
      <c r="S8" s="1192">
        <v>185.62</v>
      </c>
      <c r="T8" s="1192">
        <v>1.52</v>
      </c>
      <c r="U8" s="1192">
        <v>0</v>
      </c>
      <c r="W8" s="2032"/>
      <c r="X8" s="1191" t="s">
        <v>797</v>
      </c>
      <c r="Y8" s="1192">
        <f>'배수관 폐쇄 총괄(수시, 지역사업소)'!AC8</f>
        <v>-204.17</v>
      </c>
      <c r="Z8" s="1192">
        <v>0</v>
      </c>
      <c r="AA8" s="1192">
        <v>0</v>
      </c>
      <c r="AB8" s="1192">
        <v>204.17</v>
      </c>
      <c r="AC8" s="1192">
        <v>-204.17</v>
      </c>
      <c r="AD8" s="1192">
        <v>0</v>
      </c>
      <c r="AE8" s="1192">
        <v>0</v>
      </c>
      <c r="AF8" s="1192">
        <v>5.8</v>
      </c>
      <c r="AG8" s="1192">
        <v>0</v>
      </c>
      <c r="AH8" s="1192">
        <v>0</v>
      </c>
      <c r="AI8" s="1192">
        <v>198.37</v>
      </c>
      <c r="AJ8" s="1192">
        <v>0</v>
      </c>
      <c r="AK8" s="1192">
        <v>0</v>
      </c>
      <c r="AL8" s="1192">
        <v>0</v>
      </c>
      <c r="AM8" s="1192">
        <v>0</v>
      </c>
      <c r="AN8" s="1192">
        <v>0</v>
      </c>
      <c r="AO8" s="1192">
        <v>0</v>
      </c>
      <c r="AP8" s="1192">
        <v>0</v>
      </c>
      <c r="AQ8" s="1192">
        <v>0</v>
      </c>
      <c r="AS8" s="2032"/>
      <c r="AT8" s="1191" t="s">
        <v>797</v>
      </c>
      <c r="AU8" s="1192">
        <f>'배수관 폐쇄 총괄(수시, 지역사업소)'!AY8</f>
        <v>-631.94000000000005</v>
      </c>
      <c r="AV8" s="1192">
        <v>1.52</v>
      </c>
      <c r="AW8" s="1192">
        <v>0</v>
      </c>
      <c r="AX8" s="1192">
        <v>633.46</v>
      </c>
      <c r="AY8" s="1192">
        <v>-631.94000000000005</v>
      </c>
      <c r="AZ8" s="1192">
        <v>0</v>
      </c>
      <c r="BA8" s="1192">
        <v>0</v>
      </c>
      <c r="BB8" s="1192">
        <v>253.08</v>
      </c>
      <c r="BC8" s="1192">
        <v>0</v>
      </c>
      <c r="BD8" s="1192">
        <v>0</v>
      </c>
      <c r="BE8" s="1192">
        <v>380.38</v>
      </c>
      <c r="BF8" s="1192">
        <v>0</v>
      </c>
      <c r="BG8" s="1192">
        <v>0</v>
      </c>
      <c r="BH8" s="1192">
        <v>0</v>
      </c>
      <c r="BI8" s="1192">
        <v>0</v>
      </c>
      <c r="BJ8" s="1192">
        <v>0</v>
      </c>
      <c r="BK8" s="1192">
        <v>0</v>
      </c>
      <c r="BL8" s="1192">
        <v>1.52</v>
      </c>
      <c r="BM8" s="1192">
        <v>0</v>
      </c>
      <c r="BO8" s="2032"/>
      <c r="BP8" s="1191" t="s">
        <v>797</v>
      </c>
      <c r="BQ8" s="1192">
        <f>'배수관 폐쇄 총괄(수시, 지역사업소)'!BU8</f>
        <v>-185.62</v>
      </c>
      <c r="BR8" s="1192">
        <v>0</v>
      </c>
      <c r="BS8" s="1192">
        <v>0</v>
      </c>
      <c r="BT8" s="1192">
        <v>185.62</v>
      </c>
      <c r="BU8" s="1192">
        <v>-185.62</v>
      </c>
      <c r="BV8" s="1192">
        <v>0</v>
      </c>
      <c r="BW8" s="1192">
        <v>0</v>
      </c>
      <c r="BX8" s="1192">
        <v>0</v>
      </c>
      <c r="BY8" s="1192">
        <v>0</v>
      </c>
      <c r="BZ8" s="1192">
        <v>0</v>
      </c>
      <c r="CA8" s="1192">
        <v>0</v>
      </c>
      <c r="CB8" s="1192">
        <v>0</v>
      </c>
      <c r="CC8" s="1192">
        <v>0</v>
      </c>
      <c r="CD8" s="1192">
        <v>0</v>
      </c>
      <c r="CE8" s="1192">
        <v>0</v>
      </c>
      <c r="CF8" s="1192">
        <v>0</v>
      </c>
      <c r="CG8" s="1192">
        <v>185.62</v>
      </c>
      <c r="CH8" s="1192">
        <v>0</v>
      </c>
      <c r="CI8" s="1192">
        <v>0</v>
      </c>
      <c r="CK8" s="2032"/>
      <c r="CL8" s="1191" t="s">
        <v>797</v>
      </c>
      <c r="CM8" s="1192">
        <f>'배수관 폐쇄 총괄(수시, 지역사업소)'!CQ8</f>
        <v>-101</v>
      </c>
      <c r="CN8" s="1192">
        <v>0</v>
      </c>
      <c r="CO8" s="1192">
        <v>0</v>
      </c>
      <c r="CP8" s="1192">
        <v>101</v>
      </c>
      <c r="CQ8" s="1192">
        <v>-101</v>
      </c>
      <c r="CR8" s="1192">
        <v>0</v>
      </c>
      <c r="CS8" s="1192">
        <v>0</v>
      </c>
      <c r="CT8" s="1192">
        <v>0</v>
      </c>
      <c r="CU8" s="1192">
        <v>0</v>
      </c>
      <c r="CV8" s="1192">
        <v>0</v>
      </c>
      <c r="CW8" s="1192">
        <v>0</v>
      </c>
      <c r="CX8" s="1192">
        <v>0</v>
      </c>
      <c r="CY8" s="1192">
        <v>0</v>
      </c>
      <c r="CZ8" s="1192">
        <v>101</v>
      </c>
      <c r="DA8" s="1192">
        <v>0</v>
      </c>
      <c r="DB8" s="1192">
        <v>0</v>
      </c>
      <c r="DC8" s="1192">
        <v>0</v>
      </c>
      <c r="DD8" s="1192">
        <v>0</v>
      </c>
      <c r="DE8" s="1192">
        <v>0</v>
      </c>
      <c r="DG8" s="2032"/>
      <c r="DH8" s="1191" t="s">
        <v>797</v>
      </c>
      <c r="DI8" s="1192">
        <f>'배수관 폐쇄 총괄(수시, 지역사업소)'!DM8</f>
        <v>283.56</v>
      </c>
      <c r="DJ8" s="1192">
        <v>342.21</v>
      </c>
      <c r="DK8" s="1192">
        <v>0</v>
      </c>
      <c r="DL8" s="1192">
        <v>58.65</v>
      </c>
      <c r="DM8" s="1192">
        <v>283.56</v>
      </c>
      <c r="DN8" s="1192">
        <v>0</v>
      </c>
      <c r="DO8" s="1192">
        <v>0</v>
      </c>
      <c r="DP8" s="1192">
        <v>5.15</v>
      </c>
      <c r="DQ8" s="1192">
        <v>0</v>
      </c>
      <c r="DR8" s="1192">
        <v>0</v>
      </c>
      <c r="DS8" s="1192">
        <v>0</v>
      </c>
      <c r="DT8" s="1192">
        <v>200.91</v>
      </c>
      <c r="DU8" s="1192">
        <v>0</v>
      </c>
      <c r="DV8" s="1192">
        <v>53.5</v>
      </c>
      <c r="DW8" s="1192">
        <v>141.30000000000001</v>
      </c>
      <c r="DX8" s="1192">
        <v>0</v>
      </c>
      <c r="DY8" s="1192">
        <v>0</v>
      </c>
      <c r="DZ8" s="1192">
        <v>0</v>
      </c>
      <c r="EA8" s="1192">
        <v>0</v>
      </c>
    </row>
    <row r="9" spans="1:131" ht="19.2" customHeight="1">
      <c r="A9" s="2032"/>
      <c r="B9" s="1191" t="s">
        <v>780</v>
      </c>
      <c r="C9" s="1192">
        <f>'배수관 폐쇄 총괄(수시, 지역사업소)'!G9</f>
        <v>-13023.68</v>
      </c>
      <c r="D9" s="1192">
        <v>3160.77</v>
      </c>
      <c r="E9" s="1192">
        <v>0</v>
      </c>
      <c r="F9" s="1192">
        <v>16184.45</v>
      </c>
      <c r="G9" s="1192">
        <v>-13023.68</v>
      </c>
      <c r="H9" s="1192">
        <v>112.93</v>
      </c>
      <c r="I9" s="1192">
        <v>0</v>
      </c>
      <c r="J9" s="1192">
        <v>3674.82</v>
      </c>
      <c r="K9" s="1192">
        <v>0</v>
      </c>
      <c r="L9" s="1192">
        <v>0</v>
      </c>
      <c r="M9" s="1192">
        <v>9705.2800000000007</v>
      </c>
      <c r="N9" s="1192">
        <v>1226.1199999999999</v>
      </c>
      <c r="O9" s="1192">
        <v>0</v>
      </c>
      <c r="P9" s="1192">
        <v>1362.49</v>
      </c>
      <c r="Q9" s="1192">
        <v>21.16</v>
      </c>
      <c r="R9" s="1192">
        <v>0</v>
      </c>
      <c r="S9" s="1192">
        <v>1470.12</v>
      </c>
      <c r="T9" s="1192">
        <v>1772.3</v>
      </c>
      <c r="U9" s="1192">
        <v>0</v>
      </c>
      <c r="W9" s="2032"/>
      <c r="X9" s="1191" t="s">
        <v>780</v>
      </c>
      <c r="Y9" s="1192">
        <f>'배수관 폐쇄 총괄(수시, 지역사업소)'!AC9</f>
        <v>-2303.2800000000002</v>
      </c>
      <c r="Z9" s="1192">
        <v>6</v>
      </c>
      <c r="AA9" s="1192">
        <v>0</v>
      </c>
      <c r="AB9" s="1192">
        <v>2309.2800000000002</v>
      </c>
      <c r="AC9" s="1192">
        <v>-2303.2800000000002</v>
      </c>
      <c r="AD9" s="1192">
        <v>6</v>
      </c>
      <c r="AE9" s="1192">
        <v>0</v>
      </c>
      <c r="AF9" s="1192">
        <v>31.03</v>
      </c>
      <c r="AG9" s="1192">
        <v>0</v>
      </c>
      <c r="AH9" s="1192">
        <v>0</v>
      </c>
      <c r="AI9" s="1192">
        <v>2054.2600000000002</v>
      </c>
      <c r="AJ9" s="1192">
        <v>0</v>
      </c>
      <c r="AK9" s="1192">
        <v>0</v>
      </c>
      <c r="AL9" s="1192">
        <v>48.71</v>
      </c>
      <c r="AM9" s="1192">
        <v>0</v>
      </c>
      <c r="AN9" s="1192">
        <v>0</v>
      </c>
      <c r="AO9" s="1192">
        <v>175.28</v>
      </c>
      <c r="AP9" s="1192">
        <v>0</v>
      </c>
      <c r="AQ9" s="1192">
        <v>0</v>
      </c>
      <c r="AS9" s="2032"/>
      <c r="AT9" s="1191" t="s">
        <v>780</v>
      </c>
      <c r="AU9" s="1192">
        <f>'배수관 폐쇄 총괄(수시, 지역사업소)'!AY9</f>
        <v>-2713.68</v>
      </c>
      <c r="AV9" s="1192">
        <v>2.93</v>
      </c>
      <c r="AW9" s="1192">
        <v>0</v>
      </c>
      <c r="AX9" s="1192">
        <v>2716.61</v>
      </c>
      <c r="AY9" s="1192">
        <v>-2713.68</v>
      </c>
      <c r="AZ9" s="1192">
        <v>2.93</v>
      </c>
      <c r="BA9" s="1192">
        <v>0</v>
      </c>
      <c r="BB9" s="1192">
        <v>949.22</v>
      </c>
      <c r="BC9" s="1192">
        <v>0</v>
      </c>
      <c r="BD9" s="1192">
        <v>0</v>
      </c>
      <c r="BE9" s="1192">
        <v>1767.39</v>
      </c>
      <c r="BF9" s="1192">
        <v>0</v>
      </c>
      <c r="BG9" s="1192">
        <v>0</v>
      </c>
      <c r="BH9" s="1192">
        <v>0</v>
      </c>
      <c r="BI9" s="1192">
        <v>0</v>
      </c>
      <c r="BJ9" s="1192">
        <v>0</v>
      </c>
      <c r="BK9" s="1192">
        <v>0</v>
      </c>
      <c r="BL9" s="1192">
        <v>0</v>
      </c>
      <c r="BM9" s="1192">
        <v>0</v>
      </c>
      <c r="BO9" s="2032"/>
      <c r="BP9" s="1191" t="s">
        <v>780</v>
      </c>
      <c r="BQ9" s="1192">
        <f>'배수관 폐쇄 총괄(수시, 지역사업소)'!BU9</f>
        <v>-4841.9799999999996</v>
      </c>
      <c r="BR9" s="1192">
        <v>16</v>
      </c>
      <c r="BS9" s="1192">
        <v>0</v>
      </c>
      <c r="BT9" s="1192">
        <v>4857.9799999999996</v>
      </c>
      <c r="BU9" s="1192">
        <v>-4841.9799999999996</v>
      </c>
      <c r="BV9" s="1192">
        <v>6</v>
      </c>
      <c r="BW9" s="1192">
        <v>0</v>
      </c>
      <c r="BX9" s="1192">
        <v>1141.75</v>
      </c>
      <c r="BY9" s="1192">
        <v>0</v>
      </c>
      <c r="BZ9" s="1192">
        <v>0</v>
      </c>
      <c r="CA9" s="1192">
        <v>3305.16</v>
      </c>
      <c r="CB9" s="1192">
        <v>0</v>
      </c>
      <c r="CC9" s="1192">
        <v>0</v>
      </c>
      <c r="CD9" s="1192">
        <v>100.84</v>
      </c>
      <c r="CE9" s="1192">
        <v>0</v>
      </c>
      <c r="CF9" s="1192">
        <v>0</v>
      </c>
      <c r="CG9" s="1192">
        <v>310.23</v>
      </c>
      <c r="CH9" s="1192">
        <v>10</v>
      </c>
      <c r="CI9" s="1192">
        <v>0</v>
      </c>
      <c r="CK9" s="2032"/>
      <c r="CL9" s="1191" t="s">
        <v>780</v>
      </c>
      <c r="CM9" s="1192">
        <f>'배수관 폐쇄 총괄(수시, 지역사업소)'!CQ9</f>
        <v>-1048.46</v>
      </c>
      <c r="CN9" s="1192">
        <v>1641.3</v>
      </c>
      <c r="CO9" s="1192">
        <v>0</v>
      </c>
      <c r="CP9" s="1192">
        <v>2689.76</v>
      </c>
      <c r="CQ9" s="1192">
        <v>-1048.46</v>
      </c>
      <c r="CR9" s="1192">
        <v>0</v>
      </c>
      <c r="CS9" s="1192">
        <v>0</v>
      </c>
      <c r="CT9" s="1192">
        <v>100.88</v>
      </c>
      <c r="CU9" s="1192">
        <v>0</v>
      </c>
      <c r="CV9" s="1192">
        <v>0</v>
      </c>
      <c r="CW9" s="1192">
        <v>2577.3000000000002</v>
      </c>
      <c r="CX9" s="1192">
        <v>0</v>
      </c>
      <c r="CY9" s="1192">
        <v>0</v>
      </c>
      <c r="CZ9" s="1192">
        <v>11.58</v>
      </c>
      <c r="DA9" s="1192">
        <v>0</v>
      </c>
      <c r="DB9" s="1192">
        <v>0</v>
      </c>
      <c r="DC9" s="1192">
        <v>0</v>
      </c>
      <c r="DD9" s="1192">
        <v>1641.3</v>
      </c>
      <c r="DE9" s="1192">
        <v>0</v>
      </c>
      <c r="DG9" s="2032"/>
      <c r="DH9" s="1191" t="s">
        <v>780</v>
      </c>
      <c r="DI9" s="1192">
        <f>'배수관 폐쇄 총괄(수시, 지역사업소)'!DM9</f>
        <v>1465.81</v>
      </c>
      <c r="DJ9" s="1192">
        <v>1466.28</v>
      </c>
      <c r="DK9" s="1192">
        <v>0</v>
      </c>
      <c r="DL9" s="1192">
        <v>0.47</v>
      </c>
      <c r="DM9" s="1192">
        <v>1465.81</v>
      </c>
      <c r="DN9" s="1192">
        <v>98</v>
      </c>
      <c r="DO9" s="1192">
        <v>0</v>
      </c>
      <c r="DP9" s="1192">
        <v>0</v>
      </c>
      <c r="DQ9" s="1192">
        <v>0</v>
      </c>
      <c r="DR9" s="1192">
        <v>0</v>
      </c>
      <c r="DS9" s="1192">
        <v>0.47</v>
      </c>
      <c r="DT9" s="1192">
        <v>1226.1199999999999</v>
      </c>
      <c r="DU9" s="1192">
        <v>0</v>
      </c>
      <c r="DV9" s="1192">
        <v>0</v>
      </c>
      <c r="DW9" s="1192">
        <v>21.16</v>
      </c>
      <c r="DX9" s="1192">
        <v>0</v>
      </c>
      <c r="DY9" s="1192">
        <v>0</v>
      </c>
      <c r="DZ9" s="1192">
        <v>121</v>
      </c>
      <c r="EA9" s="1192">
        <v>0</v>
      </c>
    </row>
    <row r="10" spans="1:131" ht="19.2" customHeight="1">
      <c r="A10" s="2032"/>
      <c r="B10" s="1193" t="s">
        <v>781</v>
      </c>
      <c r="C10" s="1192">
        <f>'배수관 폐쇄 총괄(수시, 지역사업소)'!G10</f>
        <v>-8.4600000000000009</v>
      </c>
      <c r="D10" s="1192">
        <v>0</v>
      </c>
      <c r="E10" s="1192">
        <v>0</v>
      </c>
      <c r="F10" s="1192">
        <v>8.4600000000000009</v>
      </c>
      <c r="G10" s="1192">
        <v>-8.4600000000000009</v>
      </c>
      <c r="H10" s="1192">
        <v>0</v>
      </c>
      <c r="I10" s="1192">
        <v>0</v>
      </c>
      <c r="J10" s="1192">
        <v>0</v>
      </c>
      <c r="K10" s="1192">
        <v>0</v>
      </c>
      <c r="L10" s="1192">
        <v>0</v>
      </c>
      <c r="M10" s="1192">
        <v>8.4600000000000009</v>
      </c>
      <c r="N10" s="1192">
        <v>0</v>
      </c>
      <c r="O10" s="1192">
        <v>0</v>
      </c>
      <c r="P10" s="1192">
        <v>0</v>
      </c>
      <c r="Q10" s="1192">
        <v>0</v>
      </c>
      <c r="R10" s="1192">
        <v>0</v>
      </c>
      <c r="S10" s="1192">
        <v>0</v>
      </c>
      <c r="T10" s="1192">
        <v>0</v>
      </c>
      <c r="U10" s="1192">
        <v>0</v>
      </c>
      <c r="W10" s="2032"/>
      <c r="X10" s="1193" t="s">
        <v>781</v>
      </c>
      <c r="Y10" s="1192">
        <f>'배수관 폐쇄 총괄(수시, 지역사업소)'!AC10</f>
        <v>0</v>
      </c>
      <c r="Z10" s="1192">
        <v>0</v>
      </c>
      <c r="AA10" s="1192">
        <v>0</v>
      </c>
      <c r="AB10" s="1192">
        <v>0</v>
      </c>
      <c r="AC10" s="1192">
        <v>0</v>
      </c>
      <c r="AD10" s="1192">
        <v>0</v>
      </c>
      <c r="AE10" s="1192">
        <v>0</v>
      </c>
      <c r="AF10" s="1192">
        <v>0</v>
      </c>
      <c r="AG10" s="1192">
        <v>0</v>
      </c>
      <c r="AH10" s="1192">
        <v>0</v>
      </c>
      <c r="AI10" s="1192">
        <v>0</v>
      </c>
      <c r="AJ10" s="1192">
        <v>0</v>
      </c>
      <c r="AK10" s="1192">
        <v>0</v>
      </c>
      <c r="AL10" s="1192">
        <v>0</v>
      </c>
      <c r="AM10" s="1192">
        <v>0</v>
      </c>
      <c r="AN10" s="1192">
        <v>0</v>
      </c>
      <c r="AO10" s="1192">
        <v>0</v>
      </c>
      <c r="AP10" s="1192">
        <v>0</v>
      </c>
      <c r="AQ10" s="1192">
        <v>0</v>
      </c>
      <c r="AS10" s="2032"/>
      <c r="AT10" s="1193" t="s">
        <v>781</v>
      </c>
      <c r="AU10" s="1192">
        <f>'배수관 폐쇄 총괄(수시, 지역사업소)'!AY10</f>
        <v>-8.4600000000000009</v>
      </c>
      <c r="AV10" s="1192">
        <v>0</v>
      </c>
      <c r="AW10" s="1192">
        <v>0</v>
      </c>
      <c r="AX10" s="1192">
        <v>8.4600000000000009</v>
      </c>
      <c r="AY10" s="1192">
        <v>-8.4600000000000009</v>
      </c>
      <c r="AZ10" s="1192">
        <v>0</v>
      </c>
      <c r="BA10" s="1192">
        <v>0</v>
      </c>
      <c r="BB10" s="1192">
        <v>0</v>
      </c>
      <c r="BC10" s="1192">
        <v>0</v>
      </c>
      <c r="BD10" s="1192">
        <v>0</v>
      </c>
      <c r="BE10" s="1192">
        <v>8.4600000000000009</v>
      </c>
      <c r="BF10" s="1192">
        <v>0</v>
      </c>
      <c r="BG10" s="1192">
        <v>0</v>
      </c>
      <c r="BH10" s="1192">
        <v>0</v>
      </c>
      <c r="BI10" s="1192">
        <v>0</v>
      </c>
      <c r="BJ10" s="1192">
        <v>0</v>
      </c>
      <c r="BK10" s="1192">
        <v>0</v>
      </c>
      <c r="BL10" s="1192">
        <v>0</v>
      </c>
      <c r="BM10" s="1192">
        <v>0</v>
      </c>
      <c r="BO10" s="2032"/>
      <c r="BP10" s="1193" t="s">
        <v>781</v>
      </c>
      <c r="BQ10" s="1192">
        <f>'배수관 폐쇄 총괄(수시, 지역사업소)'!BU10</f>
        <v>0</v>
      </c>
      <c r="BR10" s="1192">
        <v>0</v>
      </c>
      <c r="BS10" s="1192">
        <v>0</v>
      </c>
      <c r="BT10" s="1192">
        <v>0</v>
      </c>
      <c r="BU10" s="1192">
        <v>0</v>
      </c>
      <c r="BV10" s="1192">
        <v>0</v>
      </c>
      <c r="BW10" s="1192">
        <v>0</v>
      </c>
      <c r="BX10" s="1192">
        <v>0</v>
      </c>
      <c r="BY10" s="1192">
        <v>0</v>
      </c>
      <c r="BZ10" s="1192">
        <v>0</v>
      </c>
      <c r="CA10" s="1192">
        <v>0</v>
      </c>
      <c r="CB10" s="1192">
        <v>0</v>
      </c>
      <c r="CC10" s="1192">
        <v>0</v>
      </c>
      <c r="CD10" s="1192">
        <v>0</v>
      </c>
      <c r="CE10" s="1192">
        <v>0</v>
      </c>
      <c r="CF10" s="1192">
        <v>0</v>
      </c>
      <c r="CG10" s="1192">
        <v>0</v>
      </c>
      <c r="CH10" s="1192">
        <v>0</v>
      </c>
      <c r="CI10" s="1192">
        <v>0</v>
      </c>
      <c r="CK10" s="2032"/>
      <c r="CL10" s="1193" t="s">
        <v>781</v>
      </c>
      <c r="CM10" s="1192">
        <f>'배수관 폐쇄 총괄(수시, 지역사업소)'!CQ10</f>
        <v>0</v>
      </c>
      <c r="CN10" s="1192">
        <v>0</v>
      </c>
      <c r="CO10" s="1192">
        <v>0</v>
      </c>
      <c r="CP10" s="1192">
        <v>0</v>
      </c>
      <c r="CQ10" s="1192">
        <v>0</v>
      </c>
      <c r="CR10" s="1192">
        <v>0</v>
      </c>
      <c r="CS10" s="1192">
        <v>0</v>
      </c>
      <c r="CT10" s="1192">
        <v>0</v>
      </c>
      <c r="CU10" s="1192">
        <v>0</v>
      </c>
      <c r="CV10" s="1192">
        <v>0</v>
      </c>
      <c r="CW10" s="1192">
        <v>0</v>
      </c>
      <c r="CX10" s="1192">
        <v>0</v>
      </c>
      <c r="CY10" s="1192">
        <v>0</v>
      </c>
      <c r="CZ10" s="1192">
        <v>0</v>
      </c>
      <c r="DA10" s="1192">
        <v>0</v>
      </c>
      <c r="DB10" s="1192">
        <v>0</v>
      </c>
      <c r="DC10" s="1192">
        <v>0</v>
      </c>
      <c r="DD10" s="1192">
        <v>0</v>
      </c>
      <c r="DE10" s="1192">
        <v>0</v>
      </c>
      <c r="DG10" s="2032"/>
      <c r="DH10" s="1193" t="s">
        <v>781</v>
      </c>
      <c r="DI10" s="1192">
        <f>'배수관 폐쇄 총괄(수시, 지역사업소)'!DM10</f>
        <v>0</v>
      </c>
      <c r="DJ10" s="1192">
        <v>0</v>
      </c>
      <c r="DK10" s="1192">
        <v>0</v>
      </c>
      <c r="DL10" s="1192">
        <v>0</v>
      </c>
      <c r="DM10" s="1192">
        <v>0</v>
      </c>
      <c r="DN10" s="1192">
        <v>0</v>
      </c>
      <c r="DO10" s="1192">
        <v>0</v>
      </c>
      <c r="DP10" s="1192">
        <v>0</v>
      </c>
      <c r="DQ10" s="1192">
        <v>0</v>
      </c>
      <c r="DR10" s="1192">
        <v>0</v>
      </c>
      <c r="DS10" s="1192">
        <v>0</v>
      </c>
      <c r="DT10" s="1192">
        <v>0</v>
      </c>
      <c r="DU10" s="1192">
        <v>0</v>
      </c>
      <c r="DV10" s="1192">
        <v>0</v>
      </c>
      <c r="DW10" s="1192">
        <v>0</v>
      </c>
      <c r="DX10" s="1192">
        <v>0</v>
      </c>
      <c r="DY10" s="1192">
        <v>0</v>
      </c>
      <c r="DZ10" s="1192">
        <v>0</v>
      </c>
      <c r="EA10" s="1192">
        <v>0</v>
      </c>
    </row>
    <row r="11" spans="1:131" ht="19.2" customHeight="1">
      <c r="A11" s="2032"/>
      <c r="B11" s="1193" t="s">
        <v>786</v>
      </c>
      <c r="C11" s="1192">
        <f>'배수관 폐쇄 총괄(수시, 지역사업소)'!G11</f>
        <v>-49.93</v>
      </c>
      <c r="D11" s="1192">
        <v>0</v>
      </c>
      <c r="E11" s="1192">
        <v>0</v>
      </c>
      <c r="F11" s="1192">
        <v>49.93</v>
      </c>
      <c r="G11" s="1192">
        <v>-49.93</v>
      </c>
      <c r="H11" s="1192">
        <v>0</v>
      </c>
      <c r="I11" s="1192">
        <v>0</v>
      </c>
      <c r="J11" s="1192">
        <v>0</v>
      </c>
      <c r="K11" s="1192">
        <v>0</v>
      </c>
      <c r="L11" s="1192">
        <v>0</v>
      </c>
      <c r="M11" s="1192">
        <v>0</v>
      </c>
      <c r="N11" s="1192">
        <v>0</v>
      </c>
      <c r="O11" s="1192">
        <v>0</v>
      </c>
      <c r="P11" s="1192">
        <v>0</v>
      </c>
      <c r="Q11" s="1192">
        <v>0</v>
      </c>
      <c r="R11" s="1192">
        <v>0</v>
      </c>
      <c r="S11" s="1192">
        <v>49.93</v>
      </c>
      <c r="T11" s="1192">
        <v>0</v>
      </c>
      <c r="U11" s="1192">
        <v>0</v>
      </c>
      <c r="W11" s="2032"/>
      <c r="X11" s="1193" t="s">
        <v>786</v>
      </c>
      <c r="Y11" s="1192">
        <f>'배수관 폐쇄 총괄(수시, 지역사업소)'!AC11</f>
        <v>-49.93</v>
      </c>
      <c r="Z11" s="1192">
        <v>0</v>
      </c>
      <c r="AA11" s="1192">
        <v>0</v>
      </c>
      <c r="AB11" s="1192">
        <v>49.93</v>
      </c>
      <c r="AC11" s="1192">
        <v>-49.93</v>
      </c>
      <c r="AD11" s="1192">
        <v>0</v>
      </c>
      <c r="AE11" s="1192">
        <v>0</v>
      </c>
      <c r="AF11" s="1192">
        <v>0</v>
      </c>
      <c r="AG11" s="1192">
        <v>0</v>
      </c>
      <c r="AH11" s="1192">
        <v>0</v>
      </c>
      <c r="AI11" s="1192">
        <v>0</v>
      </c>
      <c r="AJ11" s="1192">
        <v>0</v>
      </c>
      <c r="AK11" s="1192">
        <v>0</v>
      </c>
      <c r="AL11" s="1192">
        <v>0</v>
      </c>
      <c r="AM11" s="1192">
        <v>0</v>
      </c>
      <c r="AN11" s="1192">
        <v>0</v>
      </c>
      <c r="AO11" s="1192">
        <v>49.93</v>
      </c>
      <c r="AP11" s="1192">
        <v>0</v>
      </c>
      <c r="AQ11" s="1192">
        <v>0</v>
      </c>
      <c r="AS11" s="2032"/>
      <c r="AT11" s="1193" t="s">
        <v>786</v>
      </c>
      <c r="AU11" s="1192">
        <f>'배수관 폐쇄 총괄(수시, 지역사업소)'!AY11</f>
        <v>0</v>
      </c>
      <c r="AV11" s="1192">
        <v>0</v>
      </c>
      <c r="AW11" s="1192">
        <v>0</v>
      </c>
      <c r="AX11" s="1192">
        <v>0</v>
      </c>
      <c r="AY11" s="1192">
        <v>0</v>
      </c>
      <c r="AZ11" s="1192">
        <v>0</v>
      </c>
      <c r="BA11" s="1192">
        <v>0</v>
      </c>
      <c r="BB11" s="1192">
        <v>0</v>
      </c>
      <c r="BC11" s="1192">
        <v>0</v>
      </c>
      <c r="BD11" s="1192">
        <v>0</v>
      </c>
      <c r="BE11" s="1192">
        <v>0</v>
      </c>
      <c r="BF11" s="1192">
        <v>0</v>
      </c>
      <c r="BG11" s="1192">
        <v>0</v>
      </c>
      <c r="BH11" s="1192">
        <v>0</v>
      </c>
      <c r="BI11" s="1192">
        <v>0</v>
      </c>
      <c r="BJ11" s="1192">
        <v>0</v>
      </c>
      <c r="BK11" s="1192">
        <v>0</v>
      </c>
      <c r="BL11" s="1192">
        <v>0</v>
      </c>
      <c r="BM11" s="1192">
        <v>0</v>
      </c>
      <c r="BO11" s="2032"/>
      <c r="BP11" s="1193" t="s">
        <v>786</v>
      </c>
      <c r="BQ11" s="1192">
        <f>'배수관 폐쇄 총괄(수시, 지역사업소)'!BU11</f>
        <v>0</v>
      </c>
      <c r="BR11" s="1192">
        <v>0</v>
      </c>
      <c r="BS11" s="1192">
        <v>0</v>
      </c>
      <c r="BT11" s="1192">
        <v>0</v>
      </c>
      <c r="BU11" s="1192">
        <v>0</v>
      </c>
      <c r="BV11" s="1192">
        <v>0</v>
      </c>
      <c r="BW11" s="1192">
        <v>0</v>
      </c>
      <c r="BX11" s="1192">
        <v>0</v>
      </c>
      <c r="BY11" s="1192">
        <v>0</v>
      </c>
      <c r="BZ11" s="1192">
        <v>0</v>
      </c>
      <c r="CA11" s="1192">
        <v>0</v>
      </c>
      <c r="CB11" s="1192">
        <v>0</v>
      </c>
      <c r="CC11" s="1192">
        <v>0</v>
      </c>
      <c r="CD11" s="1192">
        <v>0</v>
      </c>
      <c r="CE11" s="1192">
        <v>0</v>
      </c>
      <c r="CF11" s="1192">
        <v>0</v>
      </c>
      <c r="CG11" s="1192">
        <v>0</v>
      </c>
      <c r="CH11" s="1192">
        <v>0</v>
      </c>
      <c r="CI11" s="1192">
        <v>0</v>
      </c>
      <c r="CK11" s="2032"/>
      <c r="CL11" s="1193" t="s">
        <v>786</v>
      </c>
      <c r="CM11" s="1192">
        <f>'배수관 폐쇄 총괄(수시, 지역사업소)'!CQ11</f>
        <v>0</v>
      </c>
      <c r="CN11" s="1192">
        <v>0</v>
      </c>
      <c r="CO11" s="1192">
        <v>0</v>
      </c>
      <c r="CP11" s="1192">
        <v>0</v>
      </c>
      <c r="CQ11" s="1192">
        <v>0</v>
      </c>
      <c r="CR11" s="1192">
        <v>0</v>
      </c>
      <c r="CS11" s="1192">
        <v>0</v>
      </c>
      <c r="CT11" s="1192">
        <v>0</v>
      </c>
      <c r="CU11" s="1192">
        <v>0</v>
      </c>
      <c r="CV11" s="1192">
        <v>0</v>
      </c>
      <c r="CW11" s="1192">
        <v>0</v>
      </c>
      <c r="CX11" s="1192">
        <v>0</v>
      </c>
      <c r="CY11" s="1192">
        <v>0</v>
      </c>
      <c r="CZ11" s="1192">
        <v>0</v>
      </c>
      <c r="DA11" s="1192">
        <v>0</v>
      </c>
      <c r="DB11" s="1192">
        <v>0</v>
      </c>
      <c r="DC11" s="1192">
        <v>0</v>
      </c>
      <c r="DD11" s="1192">
        <v>0</v>
      </c>
      <c r="DE11" s="1192">
        <v>0</v>
      </c>
      <c r="DG11" s="2032"/>
      <c r="DH11" s="1193" t="s">
        <v>786</v>
      </c>
      <c r="DI11" s="1192">
        <f>'배수관 폐쇄 총괄(수시, 지역사업소)'!DM11</f>
        <v>0</v>
      </c>
      <c r="DJ11" s="1192">
        <v>0</v>
      </c>
      <c r="DK11" s="1192">
        <v>0</v>
      </c>
      <c r="DL11" s="1192">
        <v>0</v>
      </c>
      <c r="DM11" s="1192">
        <v>0</v>
      </c>
      <c r="DN11" s="1192">
        <v>0</v>
      </c>
      <c r="DO11" s="1192">
        <v>0</v>
      </c>
      <c r="DP11" s="1192">
        <v>0</v>
      </c>
      <c r="DQ11" s="1192">
        <v>0</v>
      </c>
      <c r="DR11" s="1192">
        <v>0</v>
      </c>
      <c r="DS11" s="1192">
        <v>0</v>
      </c>
      <c r="DT11" s="1192">
        <v>0</v>
      </c>
      <c r="DU11" s="1192">
        <v>0</v>
      </c>
      <c r="DV11" s="1192">
        <v>0</v>
      </c>
      <c r="DW11" s="1192">
        <v>0</v>
      </c>
      <c r="DX11" s="1192">
        <v>0</v>
      </c>
      <c r="DY11" s="1192">
        <v>0</v>
      </c>
      <c r="DZ11" s="1192">
        <v>0</v>
      </c>
      <c r="EA11" s="1192">
        <v>0</v>
      </c>
    </row>
    <row r="12" spans="1:131" ht="19.2" customHeight="1">
      <c r="A12" s="2032"/>
      <c r="B12" s="1193" t="s">
        <v>799</v>
      </c>
      <c r="C12" s="1192">
        <f>'배수관 폐쇄 총괄(수시, 지역사업소)'!G12</f>
        <v>-479.28</v>
      </c>
      <c r="D12" s="1192">
        <v>122.7</v>
      </c>
      <c r="E12" s="1192">
        <v>0</v>
      </c>
      <c r="F12" s="1192">
        <v>601.98</v>
      </c>
      <c r="G12" s="1192">
        <v>-479.28</v>
      </c>
      <c r="H12" s="1192">
        <v>0</v>
      </c>
      <c r="I12" s="1192">
        <v>0</v>
      </c>
      <c r="J12" s="1192">
        <v>12.07</v>
      </c>
      <c r="K12" s="1192">
        <v>0</v>
      </c>
      <c r="L12" s="1192">
        <v>0</v>
      </c>
      <c r="M12" s="1192">
        <v>562.04</v>
      </c>
      <c r="N12" s="1192">
        <v>0</v>
      </c>
      <c r="O12" s="1192">
        <v>0</v>
      </c>
      <c r="P12" s="1192">
        <v>27.87</v>
      </c>
      <c r="Q12" s="1192">
        <v>0</v>
      </c>
      <c r="R12" s="1192">
        <v>0</v>
      </c>
      <c r="S12" s="1192">
        <v>0</v>
      </c>
      <c r="T12" s="1192">
        <v>122.7</v>
      </c>
      <c r="U12" s="1192">
        <v>0</v>
      </c>
      <c r="W12" s="2032"/>
      <c r="X12" s="1193" t="s">
        <v>799</v>
      </c>
      <c r="Y12" s="1192">
        <f>'배수관 폐쇄 총괄(수시, 지역사업소)'!AC12</f>
        <v>0</v>
      </c>
      <c r="Z12" s="1192">
        <v>0</v>
      </c>
      <c r="AA12" s="1192">
        <v>0</v>
      </c>
      <c r="AB12" s="1192">
        <v>0</v>
      </c>
      <c r="AC12" s="1192">
        <v>0</v>
      </c>
      <c r="AD12" s="1192">
        <v>0</v>
      </c>
      <c r="AE12" s="1192">
        <v>0</v>
      </c>
      <c r="AF12" s="1192">
        <v>0</v>
      </c>
      <c r="AG12" s="1192">
        <v>0</v>
      </c>
      <c r="AH12" s="1192">
        <v>0</v>
      </c>
      <c r="AI12" s="1192">
        <v>0</v>
      </c>
      <c r="AJ12" s="1192">
        <v>0</v>
      </c>
      <c r="AK12" s="1192">
        <v>0</v>
      </c>
      <c r="AL12" s="1192">
        <v>0</v>
      </c>
      <c r="AM12" s="1192">
        <v>0</v>
      </c>
      <c r="AN12" s="1192">
        <v>0</v>
      </c>
      <c r="AO12" s="1192">
        <v>0</v>
      </c>
      <c r="AP12" s="1192">
        <v>0</v>
      </c>
      <c r="AQ12" s="1192">
        <v>0</v>
      </c>
      <c r="AS12" s="2032"/>
      <c r="AT12" s="1193" t="s">
        <v>799</v>
      </c>
      <c r="AU12" s="1192">
        <f>'배수관 폐쇄 총괄(수시, 지역사업소)'!AY12</f>
        <v>0</v>
      </c>
      <c r="AV12" s="1192">
        <v>0</v>
      </c>
      <c r="AW12" s="1192">
        <v>0</v>
      </c>
      <c r="AX12" s="1192">
        <v>0</v>
      </c>
      <c r="AY12" s="1192">
        <v>0</v>
      </c>
      <c r="AZ12" s="1192">
        <v>0</v>
      </c>
      <c r="BA12" s="1192">
        <v>0</v>
      </c>
      <c r="BB12" s="1192">
        <v>0</v>
      </c>
      <c r="BC12" s="1192">
        <v>0</v>
      </c>
      <c r="BD12" s="1192">
        <v>0</v>
      </c>
      <c r="BE12" s="1192">
        <v>0</v>
      </c>
      <c r="BF12" s="1192">
        <v>0</v>
      </c>
      <c r="BG12" s="1192">
        <v>0</v>
      </c>
      <c r="BH12" s="1192">
        <v>0</v>
      </c>
      <c r="BI12" s="1192">
        <v>0</v>
      </c>
      <c r="BJ12" s="1192">
        <v>0</v>
      </c>
      <c r="BK12" s="1192">
        <v>0</v>
      </c>
      <c r="BL12" s="1192">
        <v>0</v>
      </c>
      <c r="BM12" s="1192">
        <v>0</v>
      </c>
      <c r="BO12" s="2032"/>
      <c r="BP12" s="1193" t="s">
        <v>799</v>
      </c>
      <c r="BQ12" s="1192">
        <f>'배수관 폐쇄 총괄(수시, 지역사업소)'!BU12</f>
        <v>122.7</v>
      </c>
      <c r="BR12" s="1192">
        <v>122.7</v>
      </c>
      <c r="BS12" s="1192">
        <v>0</v>
      </c>
      <c r="BT12" s="1192">
        <v>0</v>
      </c>
      <c r="BU12" s="1192">
        <v>122.7</v>
      </c>
      <c r="BV12" s="1192">
        <v>0</v>
      </c>
      <c r="BW12" s="1192">
        <v>0</v>
      </c>
      <c r="BX12" s="1192">
        <v>0</v>
      </c>
      <c r="BY12" s="1192">
        <v>0</v>
      </c>
      <c r="BZ12" s="1192">
        <v>0</v>
      </c>
      <c r="CA12" s="1192">
        <v>0</v>
      </c>
      <c r="CB12" s="1192">
        <v>0</v>
      </c>
      <c r="CC12" s="1192">
        <v>0</v>
      </c>
      <c r="CD12" s="1192">
        <v>0</v>
      </c>
      <c r="CE12" s="1192">
        <v>0</v>
      </c>
      <c r="CF12" s="1192">
        <v>0</v>
      </c>
      <c r="CG12" s="1192">
        <v>0</v>
      </c>
      <c r="CH12" s="1192">
        <v>122.7</v>
      </c>
      <c r="CI12" s="1192">
        <v>0</v>
      </c>
      <c r="CK12" s="2032"/>
      <c r="CL12" s="1193" t="s">
        <v>799</v>
      </c>
      <c r="CM12" s="1192">
        <f>'배수관 폐쇄 총괄(수시, 지역사업소)'!CQ12</f>
        <v>-589.91</v>
      </c>
      <c r="CN12" s="1192">
        <v>0</v>
      </c>
      <c r="CO12" s="1192">
        <v>0</v>
      </c>
      <c r="CP12" s="1192">
        <v>589.91</v>
      </c>
      <c r="CQ12" s="1192">
        <v>-589.91</v>
      </c>
      <c r="CR12" s="1192">
        <v>0</v>
      </c>
      <c r="CS12" s="1192">
        <v>0</v>
      </c>
      <c r="CT12" s="1192">
        <v>0</v>
      </c>
      <c r="CU12" s="1192">
        <v>0</v>
      </c>
      <c r="CV12" s="1192">
        <v>0</v>
      </c>
      <c r="CW12" s="1192">
        <v>562.04</v>
      </c>
      <c r="CX12" s="1192">
        <v>0</v>
      </c>
      <c r="CY12" s="1192">
        <v>0</v>
      </c>
      <c r="CZ12" s="1192">
        <v>27.87</v>
      </c>
      <c r="DA12" s="1192">
        <v>0</v>
      </c>
      <c r="DB12" s="1192">
        <v>0</v>
      </c>
      <c r="DC12" s="1192">
        <v>0</v>
      </c>
      <c r="DD12" s="1192">
        <v>0</v>
      </c>
      <c r="DE12" s="1192">
        <v>0</v>
      </c>
      <c r="DG12" s="2032"/>
      <c r="DH12" s="1193" t="s">
        <v>799</v>
      </c>
      <c r="DI12" s="1192">
        <f>'배수관 폐쇄 총괄(수시, 지역사업소)'!DM12</f>
        <v>0</v>
      </c>
      <c r="DJ12" s="1192">
        <v>0</v>
      </c>
      <c r="DK12" s="1192">
        <v>0</v>
      </c>
      <c r="DL12" s="1192">
        <v>0</v>
      </c>
      <c r="DM12" s="1192">
        <v>0</v>
      </c>
      <c r="DN12" s="1192">
        <v>0</v>
      </c>
      <c r="DO12" s="1192">
        <v>0</v>
      </c>
      <c r="DP12" s="1192">
        <v>0</v>
      </c>
      <c r="DQ12" s="1192">
        <v>0</v>
      </c>
      <c r="DR12" s="1192">
        <v>0</v>
      </c>
      <c r="DS12" s="1192">
        <v>0</v>
      </c>
      <c r="DT12" s="1192">
        <v>0</v>
      </c>
      <c r="DU12" s="1192">
        <v>0</v>
      </c>
      <c r="DV12" s="1192">
        <v>0</v>
      </c>
      <c r="DW12" s="1192">
        <v>0</v>
      </c>
      <c r="DX12" s="1192">
        <v>0</v>
      </c>
      <c r="DY12" s="1192">
        <v>0</v>
      </c>
      <c r="DZ12" s="1192">
        <v>0</v>
      </c>
      <c r="EA12" s="1192">
        <v>0</v>
      </c>
    </row>
    <row r="13" spans="1:131" ht="19.2" customHeight="1">
      <c r="A13" s="2032"/>
      <c r="B13" s="1194" t="s">
        <v>802</v>
      </c>
      <c r="C13" s="1192">
        <f>'배수관 폐쇄 총괄(수시, 지역사업소)'!G13</f>
        <v>-129.26</v>
      </c>
      <c r="D13" s="1192">
        <v>69.02</v>
      </c>
      <c r="E13" s="1192">
        <v>0</v>
      </c>
      <c r="F13" s="1192">
        <v>198.28</v>
      </c>
      <c r="G13" s="1192">
        <v>-129.26</v>
      </c>
      <c r="H13" s="1192">
        <v>0</v>
      </c>
      <c r="I13" s="1192">
        <v>0</v>
      </c>
      <c r="J13" s="1192">
        <v>0</v>
      </c>
      <c r="K13" s="1192">
        <v>0</v>
      </c>
      <c r="L13" s="1192">
        <v>0</v>
      </c>
      <c r="M13" s="1192">
        <v>0</v>
      </c>
      <c r="N13" s="1192">
        <v>0</v>
      </c>
      <c r="O13" s="1192">
        <v>0</v>
      </c>
      <c r="P13" s="1192">
        <v>235.58</v>
      </c>
      <c r="Q13" s="1192">
        <v>0</v>
      </c>
      <c r="R13" s="1192">
        <v>0</v>
      </c>
      <c r="S13" s="1192">
        <v>31.72</v>
      </c>
      <c r="T13" s="1192">
        <v>0</v>
      </c>
      <c r="U13" s="1192">
        <v>0</v>
      </c>
      <c r="W13" s="2032"/>
      <c r="X13" s="1194" t="s">
        <v>802</v>
      </c>
      <c r="Y13" s="1192">
        <f>'배수관 폐쇄 총괄(수시, 지역사업소)'!AC13</f>
        <v>0</v>
      </c>
      <c r="Z13" s="1192">
        <v>0</v>
      </c>
      <c r="AA13" s="1192">
        <v>0</v>
      </c>
      <c r="AB13" s="1192">
        <v>0</v>
      </c>
      <c r="AC13" s="1192">
        <v>0</v>
      </c>
      <c r="AD13" s="1192">
        <v>0</v>
      </c>
      <c r="AE13" s="1192">
        <v>0</v>
      </c>
      <c r="AF13" s="1192">
        <v>0</v>
      </c>
      <c r="AG13" s="1192">
        <v>0</v>
      </c>
      <c r="AH13" s="1192">
        <v>0</v>
      </c>
      <c r="AI13" s="1192">
        <v>0</v>
      </c>
      <c r="AJ13" s="1192">
        <v>0</v>
      </c>
      <c r="AK13" s="1192">
        <v>0</v>
      </c>
      <c r="AL13" s="1192">
        <v>0</v>
      </c>
      <c r="AM13" s="1192">
        <v>0</v>
      </c>
      <c r="AN13" s="1192">
        <v>0</v>
      </c>
      <c r="AO13" s="1192">
        <v>0</v>
      </c>
      <c r="AP13" s="1192">
        <v>0</v>
      </c>
      <c r="AQ13" s="1192">
        <v>0</v>
      </c>
      <c r="AS13" s="2032"/>
      <c r="AT13" s="1194" t="s">
        <v>802</v>
      </c>
      <c r="AU13" s="1192">
        <f>'배수관 폐쇄 총괄(수시, 지역사업소)'!AY13</f>
        <v>0</v>
      </c>
      <c r="AV13" s="1192">
        <v>0</v>
      </c>
      <c r="AW13" s="1192">
        <v>0</v>
      </c>
      <c r="AX13" s="1192">
        <v>0</v>
      </c>
      <c r="AY13" s="1192">
        <v>0</v>
      </c>
      <c r="AZ13" s="1192">
        <v>0</v>
      </c>
      <c r="BA13" s="1192">
        <v>0</v>
      </c>
      <c r="BB13" s="1192">
        <v>0</v>
      </c>
      <c r="BC13" s="1192">
        <v>0</v>
      </c>
      <c r="BD13" s="1192">
        <v>0</v>
      </c>
      <c r="BE13" s="1192">
        <v>0</v>
      </c>
      <c r="BF13" s="1192">
        <v>0</v>
      </c>
      <c r="BG13" s="1192">
        <v>0</v>
      </c>
      <c r="BH13" s="1192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O13" s="2032"/>
      <c r="BP13" s="1194" t="s">
        <v>802</v>
      </c>
      <c r="BQ13" s="1192">
        <f>'배수관 폐쇄 총괄(수시, 지역사업소)'!BU13</f>
        <v>0</v>
      </c>
      <c r="BR13" s="1192">
        <v>0</v>
      </c>
      <c r="BS13" s="1192">
        <v>0</v>
      </c>
      <c r="BT13" s="1192">
        <v>0</v>
      </c>
      <c r="BU13" s="1192">
        <v>0</v>
      </c>
      <c r="BV13" s="1192">
        <v>0</v>
      </c>
      <c r="BW13" s="1192">
        <v>0</v>
      </c>
      <c r="BX13" s="1192">
        <v>0</v>
      </c>
      <c r="BY13" s="1192">
        <v>0</v>
      </c>
      <c r="BZ13" s="1192">
        <v>0</v>
      </c>
      <c r="CA13" s="1192">
        <v>0</v>
      </c>
      <c r="CB13" s="1192">
        <v>0</v>
      </c>
      <c r="CC13" s="1192">
        <v>0</v>
      </c>
      <c r="CD13" s="1192">
        <v>0</v>
      </c>
      <c r="CE13" s="1192">
        <v>0</v>
      </c>
      <c r="CF13" s="1192">
        <v>0</v>
      </c>
      <c r="CG13" s="1192">
        <v>0</v>
      </c>
      <c r="CH13" s="1192">
        <v>0</v>
      </c>
      <c r="CI13" s="1192">
        <v>0</v>
      </c>
      <c r="CK13" s="2032"/>
      <c r="CL13" s="1194" t="s">
        <v>802</v>
      </c>
      <c r="CM13" s="1192">
        <f>'배수관 폐쇄 총괄(수시, 지역사업소)'!CQ13</f>
        <v>0</v>
      </c>
      <c r="CN13" s="1192">
        <v>0</v>
      </c>
      <c r="CO13" s="1192">
        <v>0</v>
      </c>
      <c r="CP13" s="1192">
        <v>0</v>
      </c>
      <c r="CQ13" s="1192">
        <v>0</v>
      </c>
      <c r="CR13" s="1192">
        <v>0</v>
      </c>
      <c r="CS13" s="1192">
        <v>0</v>
      </c>
      <c r="CT13" s="1192">
        <v>0</v>
      </c>
      <c r="CU13" s="1192">
        <v>0</v>
      </c>
      <c r="CV13" s="1192">
        <v>0</v>
      </c>
      <c r="CW13" s="1192">
        <v>0</v>
      </c>
      <c r="CX13" s="1192">
        <v>0</v>
      </c>
      <c r="CY13" s="1192">
        <v>0</v>
      </c>
      <c r="CZ13" s="1192">
        <v>0</v>
      </c>
      <c r="DA13" s="1192">
        <v>0</v>
      </c>
      <c r="DB13" s="1192">
        <v>0</v>
      </c>
      <c r="DC13" s="1192">
        <v>0</v>
      </c>
      <c r="DD13" s="1192">
        <v>0</v>
      </c>
      <c r="DE13" s="1192">
        <v>0</v>
      </c>
      <c r="DG13" s="2032"/>
      <c r="DH13" s="1194" t="s">
        <v>802</v>
      </c>
      <c r="DI13" s="1192">
        <f>'배수관 폐쇄 총괄(수시, 지역사업소)'!DM13</f>
        <v>0</v>
      </c>
      <c r="DJ13" s="1192">
        <v>0</v>
      </c>
      <c r="DK13" s="1192">
        <v>0</v>
      </c>
      <c r="DL13" s="1192">
        <v>0</v>
      </c>
      <c r="DM13" s="1192">
        <v>0</v>
      </c>
      <c r="DN13" s="1192">
        <v>0</v>
      </c>
      <c r="DO13" s="1192">
        <v>0</v>
      </c>
      <c r="DP13" s="1192">
        <v>0</v>
      </c>
      <c r="DQ13" s="1192">
        <v>0</v>
      </c>
      <c r="DR13" s="1192">
        <v>0</v>
      </c>
      <c r="DS13" s="1192">
        <v>0</v>
      </c>
      <c r="DT13" s="1192">
        <v>0</v>
      </c>
      <c r="DU13" s="1192">
        <v>0</v>
      </c>
      <c r="DV13" s="1192">
        <v>0</v>
      </c>
      <c r="DW13" s="1192">
        <v>0</v>
      </c>
      <c r="DX13" s="1192">
        <v>0</v>
      </c>
      <c r="DY13" s="1192">
        <v>0</v>
      </c>
      <c r="DZ13" s="1192">
        <v>0</v>
      </c>
      <c r="EA13" s="1192">
        <v>0</v>
      </c>
    </row>
    <row r="14" spans="1:131" ht="19.2" customHeight="1">
      <c r="A14" s="2032"/>
      <c r="B14" s="1194" t="s">
        <v>803</v>
      </c>
      <c r="C14" s="1192">
        <f>'배수관 폐쇄 총괄(수시, 지역사업소)'!G14</f>
        <v>-4154.29</v>
      </c>
      <c r="D14" s="1192">
        <v>0</v>
      </c>
      <c r="E14" s="1192">
        <v>0</v>
      </c>
      <c r="F14" s="1192">
        <v>4154.29</v>
      </c>
      <c r="G14" s="1192">
        <v>-4154.29</v>
      </c>
      <c r="H14" s="1192">
        <v>0</v>
      </c>
      <c r="I14" s="1192">
        <v>0</v>
      </c>
      <c r="J14" s="1192">
        <v>1921.97</v>
      </c>
      <c r="K14" s="1192">
        <v>0</v>
      </c>
      <c r="L14" s="1192">
        <v>0</v>
      </c>
      <c r="M14" s="1192">
        <v>1510.85</v>
      </c>
      <c r="N14" s="1192">
        <v>0</v>
      </c>
      <c r="O14" s="1192">
        <v>0</v>
      </c>
      <c r="P14" s="1192">
        <v>292.37</v>
      </c>
      <c r="Q14" s="1192">
        <v>0</v>
      </c>
      <c r="R14" s="1192">
        <v>0</v>
      </c>
      <c r="S14" s="1192">
        <v>429.1</v>
      </c>
      <c r="T14" s="1192">
        <v>0</v>
      </c>
      <c r="U14" s="1192">
        <v>0</v>
      </c>
      <c r="W14" s="2032"/>
      <c r="X14" s="1194" t="s">
        <v>803</v>
      </c>
      <c r="Y14" s="1192">
        <f>'배수관 폐쇄 총괄(수시, 지역사업소)'!AC14</f>
        <v>-900.25</v>
      </c>
      <c r="Z14" s="1192">
        <v>0</v>
      </c>
      <c r="AA14" s="1192">
        <v>0</v>
      </c>
      <c r="AB14" s="1192">
        <v>900.25</v>
      </c>
      <c r="AC14" s="1192">
        <v>-900.25</v>
      </c>
      <c r="AD14" s="1192">
        <v>0</v>
      </c>
      <c r="AE14" s="1192">
        <v>0</v>
      </c>
      <c r="AF14" s="1192">
        <v>130.66999999999999</v>
      </c>
      <c r="AG14" s="1192">
        <v>0</v>
      </c>
      <c r="AH14" s="1192">
        <v>0</v>
      </c>
      <c r="AI14" s="1192">
        <v>703.12</v>
      </c>
      <c r="AJ14" s="1192">
        <v>0</v>
      </c>
      <c r="AK14" s="1192">
        <v>0</v>
      </c>
      <c r="AL14" s="1192">
        <v>66.459999999999994</v>
      </c>
      <c r="AM14" s="1192">
        <v>0</v>
      </c>
      <c r="AN14" s="1192">
        <v>0</v>
      </c>
      <c r="AO14" s="1192">
        <v>0</v>
      </c>
      <c r="AP14" s="1192">
        <v>0</v>
      </c>
      <c r="AQ14" s="1192">
        <v>0</v>
      </c>
      <c r="AS14" s="2032"/>
      <c r="AT14" s="1194" t="s">
        <v>803</v>
      </c>
      <c r="AU14" s="1192">
        <f>'배수관 폐쇄 총괄(수시, 지역사업소)'!AY14</f>
        <v>-1732.19</v>
      </c>
      <c r="AV14" s="1192">
        <v>0</v>
      </c>
      <c r="AW14" s="1192">
        <v>0</v>
      </c>
      <c r="AX14" s="1192">
        <v>1732.19</v>
      </c>
      <c r="AY14" s="1192">
        <v>-1732.19</v>
      </c>
      <c r="AZ14" s="1192">
        <v>0</v>
      </c>
      <c r="BA14" s="1192">
        <v>0</v>
      </c>
      <c r="BB14" s="1192">
        <v>1332.11</v>
      </c>
      <c r="BC14" s="1192">
        <v>0</v>
      </c>
      <c r="BD14" s="1192">
        <v>0</v>
      </c>
      <c r="BE14" s="1192">
        <v>400.08</v>
      </c>
      <c r="BF14" s="1192">
        <v>0</v>
      </c>
      <c r="BG14" s="1192">
        <v>0</v>
      </c>
      <c r="BH14" s="1192">
        <v>0</v>
      </c>
      <c r="BI14" s="1192">
        <v>0</v>
      </c>
      <c r="BJ14" s="1192">
        <v>0</v>
      </c>
      <c r="BK14" s="1192">
        <v>0</v>
      </c>
      <c r="BL14" s="1192">
        <v>0</v>
      </c>
      <c r="BM14" s="1192">
        <v>0</v>
      </c>
      <c r="BO14" s="2032"/>
      <c r="BP14" s="1194" t="s">
        <v>803</v>
      </c>
      <c r="BQ14" s="1192">
        <f>'배수관 폐쇄 총괄(수시, 지역사업소)'!BU14</f>
        <v>-494.77</v>
      </c>
      <c r="BR14" s="1192">
        <v>0</v>
      </c>
      <c r="BS14" s="1192">
        <v>0</v>
      </c>
      <c r="BT14" s="1192">
        <v>494.77</v>
      </c>
      <c r="BU14" s="1192">
        <v>-494.77</v>
      </c>
      <c r="BV14" s="1192">
        <v>0</v>
      </c>
      <c r="BW14" s="1192">
        <v>0</v>
      </c>
      <c r="BX14" s="1192">
        <v>0.34</v>
      </c>
      <c r="BY14" s="1192">
        <v>0</v>
      </c>
      <c r="BZ14" s="1192">
        <v>0</v>
      </c>
      <c r="CA14" s="1192">
        <v>407.65</v>
      </c>
      <c r="CB14" s="1192">
        <v>0</v>
      </c>
      <c r="CC14" s="1192">
        <v>0</v>
      </c>
      <c r="CD14" s="1192">
        <v>0</v>
      </c>
      <c r="CE14" s="1192">
        <v>0</v>
      </c>
      <c r="CF14" s="1192">
        <v>0</v>
      </c>
      <c r="CG14" s="1192">
        <v>86.78</v>
      </c>
      <c r="CH14" s="1192">
        <v>0</v>
      </c>
      <c r="CI14" s="1192">
        <v>0</v>
      </c>
      <c r="CK14" s="2032"/>
      <c r="CL14" s="1194" t="s">
        <v>803</v>
      </c>
      <c r="CM14" s="1192">
        <f>'배수관 폐쇄 총괄(수시, 지역사업소)'!CQ14</f>
        <v>0</v>
      </c>
      <c r="CN14" s="1192">
        <v>0</v>
      </c>
      <c r="CO14" s="1192">
        <v>0</v>
      </c>
      <c r="CP14" s="1192">
        <v>0</v>
      </c>
      <c r="CQ14" s="1192">
        <v>0</v>
      </c>
      <c r="CR14" s="1192">
        <v>0</v>
      </c>
      <c r="CS14" s="1192">
        <v>0</v>
      </c>
      <c r="CT14" s="1192">
        <v>0</v>
      </c>
      <c r="CU14" s="1192">
        <v>0</v>
      </c>
      <c r="CV14" s="1192">
        <v>0</v>
      </c>
      <c r="CW14" s="1192">
        <v>0</v>
      </c>
      <c r="CX14" s="1192">
        <v>0</v>
      </c>
      <c r="CY14" s="1192">
        <v>0</v>
      </c>
      <c r="CZ14" s="1192">
        <v>0</v>
      </c>
      <c r="DA14" s="1192">
        <v>0</v>
      </c>
      <c r="DB14" s="1192">
        <v>0</v>
      </c>
      <c r="DC14" s="1192">
        <v>0</v>
      </c>
      <c r="DD14" s="1192">
        <v>0</v>
      </c>
      <c r="DE14" s="1192">
        <v>0</v>
      </c>
      <c r="DG14" s="2032"/>
      <c r="DH14" s="1194" t="s">
        <v>803</v>
      </c>
      <c r="DI14" s="1192">
        <f>'배수관 폐쇄 총괄(수시, 지역사업소)'!DM14</f>
        <v>0</v>
      </c>
      <c r="DJ14" s="1192">
        <v>0</v>
      </c>
      <c r="DK14" s="1192">
        <v>0</v>
      </c>
      <c r="DL14" s="1192">
        <v>0</v>
      </c>
      <c r="DM14" s="1192">
        <v>0</v>
      </c>
      <c r="DN14" s="1192">
        <v>0</v>
      </c>
      <c r="DO14" s="1192">
        <v>0</v>
      </c>
      <c r="DP14" s="1192">
        <v>0</v>
      </c>
      <c r="DQ14" s="1192">
        <v>0</v>
      </c>
      <c r="DR14" s="1192">
        <v>0</v>
      </c>
      <c r="DS14" s="1192">
        <v>0</v>
      </c>
      <c r="DT14" s="1192">
        <v>0</v>
      </c>
      <c r="DU14" s="1192">
        <v>0</v>
      </c>
      <c r="DV14" s="1192">
        <v>0</v>
      </c>
      <c r="DW14" s="1192">
        <v>0</v>
      </c>
      <c r="DX14" s="1192">
        <v>0</v>
      </c>
      <c r="DY14" s="1192">
        <v>0</v>
      </c>
      <c r="DZ14" s="1192">
        <v>0</v>
      </c>
      <c r="EA14" s="1192">
        <v>0</v>
      </c>
    </row>
    <row r="15" spans="1:131" ht="19.2" customHeight="1">
      <c r="A15" s="2032"/>
      <c r="B15" s="1195" t="s">
        <v>804</v>
      </c>
      <c r="C15" s="1192">
        <f>'배수관 폐쇄 총괄(수시, 지역사업소)'!G15</f>
        <v>405.73</v>
      </c>
      <c r="D15" s="1192">
        <v>406.86</v>
      </c>
      <c r="E15" s="1192">
        <v>0</v>
      </c>
      <c r="F15" s="1192">
        <v>1.1299999999999999</v>
      </c>
      <c r="G15" s="1192">
        <v>405.73</v>
      </c>
      <c r="H15" s="1192">
        <v>82.71</v>
      </c>
      <c r="I15" s="1192">
        <v>0</v>
      </c>
      <c r="J15" s="1192">
        <v>0</v>
      </c>
      <c r="K15" s="1192">
        <v>0</v>
      </c>
      <c r="L15" s="1192">
        <v>0</v>
      </c>
      <c r="M15" s="1192">
        <v>1.1299999999999999</v>
      </c>
      <c r="N15" s="1192">
        <v>324.14999999999998</v>
      </c>
      <c r="O15" s="1192">
        <v>0</v>
      </c>
      <c r="P15" s="1192">
        <v>0</v>
      </c>
      <c r="Q15" s="1192">
        <v>0</v>
      </c>
      <c r="R15" s="1192">
        <v>0</v>
      </c>
      <c r="S15" s="1192">
        <v>0</v>
      </c>
      <c r="T15" s="1192">
        <v>0</v>
      </c>
      <c r="U15" s="1192">
        <v>0</v>
      </c>
      <c r="W15" s="2032"/>
      <c r="X15" s="1195" t="s">
        <v>804</v>
      </c>
      <c r="Y15" s="1192">
        <f>'배수관 폐쇄 총괄(수시, 지역사업소)'!AC15</f>
        <v>81.58</v>
      </c>
      <c r="Z15" s="1192">
        <v>82.71</v>
      </c>
      <c r="AA15" s="1192">
        <v>0</v>
      </c>
      <c r="AB15" s="1192">
        <v>1.1299999999999999</v>
      </c>
      <c r="AC15" s="1192">
        <v>81.58</v>
      </c>
      <c r="AD15" s="1192">
        <v>82.71</v>
      </c>
      <c r="AE15" s="1192">
        <v>0</v>
      </c>
      <c r="AF15" s="1192">
        <v>0</v>
      </c>
      <c r="AG15" s="1192">
        <v>0</v>
      </c>
      <c r="AH15" s="1192">
        <v>0</v>
      </c>
      <c r="AI15" s="1192">
        <v>1.1299999999999999</v>
      </c>
      <c r="AJ15" s="1192">
        <v>0</v>
      </c>
      <c r="AK15" s="1192">
        <v>0</v>
      </c>
      <c r="AL15" s="1192">
        <v>0</v>
      </c>
      <c r="AM15" s="1192">
        <v>0</v>
      </c>
      <c r="AN15" s="1192">
        <v>0</v>
      </c>
      <c r="AO15" s="1192">
        <v>0</v>
      </c>
      <c r="AP15" s="1192">
        <v>0</v>
      </c>
      <c r="AQ15" s="1192">
        <v>0</v>
      </c>
      <c r="AS15" s="2032"/>
      <c r="AT15" s="1195" t="s">
        <v>804</v>
      </c>
      <c r="AU15" s="1192">
        <f>'배수관 폐쇄 총괄(수시, 지역사업소)'!AY15</f>
        <v>0</v>
      </c>
      <c r="AV15" s="1192">
        <v>0</v>
      </c>
      <c r="AW15" s="1192">
        <v>0</v>
      </c>
      <c r="AX15" s="1192">
        <v>0</v>
      </c>
      <c r="AY15" s="1192">
        <v>0</v>
      </c>
      <c r="AZ15" s="1192">
        <v>0</v>
      </c>
      <c r="BA15" s="1192">
        <v>0</v>
      </c>
      <c r="BB15" s="1192">
        <v>0</v>
      </c>
      <c r="BC15" s="1192">
        <v>0</v>
      </c>
      <c r="BD15" s="1192">
        <v>0</v>
      </c>
      <c r="BE15" s="1192">
        <v>0</v>
      </c>
      <c r="BF15" s="1192">
        <v>0</v>
      </c>
      <c r="BG15" s="1192">
        <v>0</v>
      </c>
      <c r="BH15" s="1192">
        <v>0</v>
      </c>
      <c r="BI15" s="1192">
        <v>0</v>
      </c>
      <c r="BJ15" s="1192">
        <v>0</v>
      </c>
      <c r="BK15" s="1192">
        <v>0</v>
      </c>
      <c r="BL15" s="1192">
        <v>0</v>
      </c>
      <c r="BM15" s="1192">
        <v>0</v>
      </c>
      <c r="BO15" s="2032"/>
      <c r="BP15" s="1195" t="s">
        <v>804</v>
      </c>
      <c r="BQ15" s="1192">
        <f>'배수관 폐쇄 총괄(수시, 지역사업소)'!BU15</f>
        <v>0</v>
      </c>
      <c r="BR15" s="1192">
        <v>0</v>
      </c>
      <c r="BS15" s="1192">
        <v>0</v>
      </c>
      <c r="BT15" s="1192">
        <v>0</v>
      </c>
      <c r="BU15" s="1192">
        <v>0</v>
      </c>
      <c r="BV15" s="1192">
        <v>0</v>
      </c>
      <c r="BW15" s="1192">
        <v>0</v>
      </c>
      <c r="BX15" s="1192">
        <v>0</v>
      </c>
      <c r="BY15" s="1192">
        <v>0</v>
      </c>
      <c r="BZ15" s="1192">
        <v>0</v>
      </c>
      <c r="CA15" s="1192">
        <v>0</v>
      </c>
      <c r="CB15" s="1192">
        <v>0</v>
      </c>
      <c r="CC15" s="1192">
        <v>0</v>
      </c>
      <c r="CD15" s="1192">
        <v>0</v>
      </c>
      <c r="CE15" s="1192">
        <v>0</v>
      </c>
      <c r="CF15" s="1192">
        <v>0</v>
      </c>
      <c r="CG15" s="1192">
        <v>0</v>
      </c>
      <c r="CH15" s="1192">
        <v>0</v>
      </c>
      <c r="CI15" s="1192">
        <v>0</v>
      </c>
      <c r="CK15" s="2032"/>
      <c r="CL15" s="1195" t="s">
        <v>804</v>
      </c>
      <c r="CM15" s="1192">
        <f>'배수관 폐쇄 총괄(수시, 지역사업소)'!CQ15</f>
        <v>0</v>
      </c>
      <c r="CN15" s="1192">
        <v>0</v>
      </c>
      <c r="CO15" s="1192">
        <v>0</v>
      </c>
      <c r="CP15" s="1192">
        <v>0</v>
      </c>
      <c r="CQ15" s="1192">
        <v>0</v>
      </c>
      <c r="CR15" s="1192">
        <v>0</v>
      </c>
      <c r="CS15" s="1192">
        <v>0</v>
      </c>
      <c r="CT15" s="1192">
        <v>0</v>
      </c>
      <c r="CU15" s="1192">
        <v>0</v>
      </c>
      <c r="CV15" s="1192">
        <v>0</v>
      </c>
      <c r="CW15" s="1192">
        <v>0</v>
      </c>
      <c r="CX15" s="1192">
        <v>0</v>
      </c>
      <c r="CY15" s="1192">
        <v>0</v>
      </c>
      <c r="CZ15" s="1192">
        <v>0</v>
      </c>
      <c r="DA15" s="1192">
        <v>0</v>
      </c>
      <c r="DB15" s="1192">
        <v>0</v>
      </c>
      <c r="DC15" s="1192">
        <v>0</v>
      </c>
      <c r="DD15" s="1192">
        <v>0</v>
      </c>
      <c r="DE15" s="1192">
        <v>0</v>
      </c>
      <c r="DG15" s="2032"/>
      <c r="DH15" s="1195" t="s">
        <v>804</v>
      </c>
      <c r="DI15" s="1192">
        <f>'배수관 폐쇄 총괄(수시, 지역사업소)'!DM15</f>
        <v>324.14999999999998</v>
      </c>
      <c r="DJ15" s="1192">
        <v>324.14999999999998</v>
      </c>
      <c r="DK15" s="1192">
        <v>0</v>
      </c>
      <c r="DL15" s="1192">
        <v>0</v>
      </c>
      <c r="DM15" s="1192">
        <v>324.14999999999998</v>
      </c>
      <c r="DN15" s="1192">
        <v>0</v>
      </c>
      <c r="DO15" s="1192">
        <v>0</v>
      </c>
      <c r="DP15" s="1192">
        <v>0</v>
      </c>
      <c r="DQ15" s="1192">
        <v>0</v>
      </c>
      <c r="DR15" s="1192">
        <v>0</v>
      </c>
      <c r="DS15" s="1192">
        <v>0</v>
      </c>
      <c r="DT15" s="1192">
        <v>324.14999999999998</v>
      </c>
      <c r="DU15" s="1192">
        <v>0</v>
      </c>
      <c r="DV15" s="1192">
        <v>0</v>
      </c>
      <c r="DW15" s="1192">
        <v>0</v>
      </c>
      <c r="DX15" s="1192">
        <v>0</v>
      </c>
      <c r="DY15" s="1192">
        <v>0</v>
      </c>
      <c r="DZ15" s="1192">
        <v>0</v>
      </c>
      <c r="EA15" s="1192">
        <v>0</v>
      </c>
    </row>
    <row r="16" spans="1:131" ht="19.2" customHeight="1">
      <c r="A16" s="2032"/>
      <c r="B16" s="1195" t="s">
        <v>805</v>
      </c>
      <c r="C16" s="1192">
        <f>'배수관 폐쇄 총괄(수시, 지역사업소)'!G16</f>
        <v>140.83000000000001</v>
      </c>
      <c r="D16" s="1192">
        <v>140.83000000000001</v>
      </c>
      <c r="E16" s="1192">
        <v>0</v>
      </c>
      <c r="F16" s="1192">
        <v>0</v>
      </c>
      <c r="G16" s="1192">
        <v>140.83000000000001</v>
      </c>
      <c r="H16" s="1192">
        <v>11.2</v>
      </c>
      <c r="I16" s="1192">
        <v>0</v>
      </c>
      <c r="J16" s="1192">
        <v>0</v>
      </c>
      <c r="K16" s="1192">
        <v>0</v>
      </c>
      <c r="L16" s="1192">
        <v>0</v>
      </c>
      <c r="M16" s="1192">
        <v>0</v>
      </c>
      <c r="N16" s="1192">
        <v>129.63</v>
      </c>
      <c r="O16" s="1192">
        <v>0</v>
      </c>
      <c r="P16" s="1192">
        <v>0</v>
      </c>
      <c r="Q16" s="1192">
        <v>0</v>
      </c>
      <c r="R16" s="1192">
        <v>0</v>
      </c>
      <c r="S16" s="1192">
        <v>0</v>
      </c>
      <c r="T16" s="1192">
        <v>0</v>
      </c>
      <c r="U16" s="1192">
        <v>0</v>
      </c>
      <c r="W16" s="2032"/>
      <c r="X16" s="1195" t="s">
        <v>805</v>
      </c>
      <c r="Y16" s="1192">
        <f>'배수관 폐쇄 총괄(수시, 지역사업소)'!AC16</f>
        <v>0</v>
      </c>
      <c r="Z16" s="1192">
        <v>0</v>
      </c>
      <c r="AA16" s="1192">
        <v>0</v>
      </c>
      <c r="AB16" s="1192">
        <v>0</v>
      </c>
      <c r="AC16" s="1192">
        <v>0</v>
      </c>
      <c r="AD16" s="1192">
        <v>0</v>
      </c>
      <c r="AE16" s="1192">
        <v>0</v>
      </c>
      <c r="AF16" s="1192">
        <v>0</v>
      </c>
      <c r="AG16" s="1192">
        <v>0</v>
      </c>
      <c r="AH16" s="1192">
        <v>0</v>
      </c>
      <c r="AI16" s="1192">
        <v>0</v>
      </c>
      <c r="AJ16" s="1192">
        <v>0</v>
      </c>
      <c r="AK16" s="1192">
        <v>0</v>
      </c>
      <c r="AL16" s="1192">
        <v>0</v>
      </c>
      <c r="AM16" s="1192">
        <v>0</v>
      </c>
      <c r="AN16" s="1192">
        <v>0</v>
      </c>
      <c r="AO16" s="1192">
        <v>0</v>
      </c>
      <c r="AP16" s="1192">
        <v>0</v>
      </c>
      <c r="AQ16" s="1192">
        <v>0</v>
      </c>
      <c r="AS16" s="2032"/>
      <c r="AT16" s="1195" t="s">
        <v>805</v>
      </c>
      <c r="AU16" s="1192">
        <f>'배수관 폐쇄 총괄(수시, 지역사업소)'!AY16</f>
        <v>140.83000000000001</v>
      </c>
      <c r="AV16" s="1192">
        <v>140.83000000000001</v>
      </c>
      <c r="AW16" s="1192">
        <v>0</v>
      </c>
      <c r="AX16" s="1192">
        <v>0</v>
      </c>
      <c r="AY16" s="1192">
        <v>140.83000000000001</v>
      </c>
      <c r="AZ16" s="1192">
        <v>11.2</v>
      </c>
      <c r="BA16" s="1192">
        <v>0</v>
      </c>
      <c r="BB16" s="1192">
        <v>0</v>
      </c>
      <c r="BC16" s="1192">
        <v>0</v>
      </c>
      <c r="BD16" s="1192">
        <v>0</v>
      </c>
      <c r="BE16" s="1192">
        <v>0</v>
      </c>
      <c r="BF16" s="1192">
        <v>129.63</v>
      </c>
      <c r="BG16" s="1192">
        <v>0</v>
      </c>
      <c r="BH16" s="1192">
        <v>0</v>
      </c>
      <c r="BI16" s="1192">
        <v>0</v>
      </c>
      <c r="BJ16" s="1192">
        <v>0</v>
      </c>
      <c r="BK16" s="1192">
        <v>0</v>
      </c>
      <c r="BL16" s="1192">
        <v>0</v>
      </c>
      <c r="BM16" s="1192">
        <v>0</v>
      </c>
      <c r="BO16" s="2032"/>
      <c r="BP16" s="1195" t="s">
        <v>805</v>
      </c>
      <c r="BQ16" s="1192">
        <f>'배수관 폐쇄 총괄(수시, 지역사업소)'!BU16</f>
        <v>0</v>
      </c>
      <c r="BR16" s="1192">
        <v>0</v>
      </c>
      <c r="BS16" s="1192">
        <v>0</v>
      </c>
      <c r="BT16" s="1192">
        <v>0</v>
      </c>
      <c r="BU16" s="1192">
        <v>0</v>
      </c>
      <c r="BV16" s="1192">
        <v>0</v>
      </c>
      <c r="BW16" s="1192">
        <v>0</v>
      </c>
      <c r="BX16" s="1192">
        <v>0</v>
      </c>
      <c r="BY16" s="1192">
        <v>0</v>
      </c>
      <c r="BZ16" s="1192">
        <v>0</v>
      </c>
      <c r="CA16" s="1192">
        <v>0</v>
      </c>
      <c r="CB16" s="1192">
        <v>0</v>
      </c>
      <c r="CC16" s="1192">
        <v>0</v>
      </c>
      <c r="CD16" s="1192">
        <v>0</v>
      </c>
      <c r="CE16" s="1192">
        <v>0</v>
      </c>
      <c r="CF16" s="1192">
        <v>0</v>
      </c>
      <c r="CG16" s="1192">
        <v>0</v>
      </c>
      <c r="CH16" s="1192">
        <v>0</v>
      </c>
      <c r="CI16" s="1192">
        <v>0</v>
      </c>
      <c r="CK16" s="2032"/>
      <c r="CL16" s="1195" t="s">
        <v>805</v>
      </c>
      <c r="CM16" s="1192">
        <f>'배수관 폐쇄 총괄(수시, 지역사업소)'!CQ16</f>
        <v>0</v>
      </c>
      <c r="CN16" s="1192">
        <v>0</v>
      </c>
      <c r="CO16" s="1192">
        <v>0</v>
      </c>
      <c r="CP16" s="1192">
        <v>0</v>
      </c>
      <c r="CQ16" s="1192">
        <v>0</v>
      </c>
      <c r="CR16" s="1192">
        <v>0</v>
      </c>
      <c r="CS16" s="1192">
        <v>0</v>
      </c>
      <c r="CT16" s="1192">
        <v>0</v>
      </c>
      <c r="CU16" s="1192">
        <v>0</v>
      </c>
      <c r="CV16" s="1192">
        <v>0</v>
      </c>
      <c r="CW16" s="1192">
        <v>0</v>
      </c>
      <c r="CX16" s="1192">
        <v>0</v>
      </c>
      <c r="CY16" s="1192">
        <v>0</v>
      </c>
      <c r="CZ16" s="1192">
        <v>0</v>
      </c>
      <c r="DA16" s="1192">
        <v>0</v>
      </c>
      <c r="DB16" s="1192">
        <v>0</v>
      </c>
      <c r="DC16" s="1192">
        <v>0</v>
      </c>
      <c r="DD16" s="1192">
        <v>0</v>
      </c>
      <c r="DE16" s="1192">
        <v>0</v>
      </c>
      <c r="DG16" s="2032"/>
      <c r="DH16" s="1195" t="s">
        <v>805</v>
      </c>
      <c r="DI16" s="1192">
        <f>'배수관 폐쇄 총괄(수시, 지역사업소)'!DM16</f>
        <v>0</v>
      </c>
      <c r="DJ16" s="1192">
        <v>0</v>
      </c>
      <c r="DK16" s="1192">
        <v>0</v>
      </c>
      <c r="DL16" s="1192">
        <v>0</v>
      </c>
      <c r="DM16" s="1192">
        <v>0</v>
      </c>
      <c r="DN16" s="1192">
        <v>0</v>
      </c>
      <c r="DO16" s="1192">
        <v>0</v>
      </c>
      <c r="DP16" s="1192">
        <v>0</v>
      </c>
      <c r="DQ16" s="1192">
        <v>0</v>
      </c>
      <c r="DR16" s="1192">
        <v>0</v>
      </c>
      <c r="DS16" s="1192">
        <v>0</v>
      </c>
      <c r="DT16" s="1192">
        <v>0</v>
      </c>
      <c r="DU16" s="1192">
        <v>0</v>
      </c>
      <c r="DV16" s="1192">
        <v>0</v>
      </c>
      <c r="DW16" s="1192">
        <v>0</v>
      </c>
      <c r="DX16" s="1192">
        <v>0</v>
      </c>
      <c r="DY16" s="1192">
        <v>0</v>
      </c>
      <c r="DZ16" s="1192">
        <v>0</v>
      </c>
      <c r="EA16" s="1192">
        <v>0</v>
      </c>
    </row>
    <row r="17" spans="1:131" ht="19.2" customHeight="1">
      <c r="A17" s="2032"/>
      <c r="B17" s="1195" t="s">
        <v>806</v>
      </c>
      <c r="C17" s="1192">
        <f>'배수관 폐쇄 총괄(수시, 지역사업소)'!G17</f>
        <v>79.13</v>
      </c>
      <c r="D17" s="1192">
        <v>79.13</v>
      </c>
      <c r="E17" s="1192">
        <v>0</v>
      </c>
      <c r="F17" s="1192">
        <v>0</v>
      </c>
      <c r="G17" s="1192">
        <v>79.13</v>
      </c>
      <c r="H17" s="1192">
        <v>0</v>
      </c>
      <c r="I17" s="1192">
        <v>0</v>
      </c>
      <c r="J17" s="1192">
        <v>0</v>
      </c>
      <c r="K17" s="1192">
        <v>79.13</v>
      </c>
      <c r="L17" s="1192">
        <v>0</v>
      </c>
      <c r="M17" s="1192">
        <v>0</v>
      </c>
      <c r="N17" s="1192">
        <v>0</v>
      </c>
      <c r="O17" s="1192">
        <v>0</v>
      </c>
      <c r="P17" s="1192">
        <v>0</v>
      </c>
      <c r="Q17" s="1192">
        <v>0</v>
      </c>
      <c r="R17" s="1192">
        <v>0</v>
      </c>
      <c r="S17" s="1192">
        <v>0</v>
      </c>
      <c r="T17" s="1192">
        <v>0</v>
      </c>
      <c r="U17" s="1192">
        <v>0</v>
      </c>
      <c r="W17" s="2032"/>
      <c r="X17" s="1195" t="s">
        <v>806</v>
      </c>
      <c r="Y17" s="1192">
        <f>'배수관 폐쇄 총괄(수시, 지역사업소)'!AC17</f>
        <v>0</v>
      </c>
      <c r="Z17" s="1192">
        <v>0</v>
      </c>
      <c r="AA17" s="1192">
        <v>0</v>
      </c>
      <c r="AB17" s="1192">
        <v>0</v>
      </c>
      <c r="AC17" s="1192">
        <v>0</v>
      </c>
      <c r="AD17" s="1192">
        <v>0</v>
      </c>
      <c r="AE17" s="1192">
        <v>0</v>
      </c>
      <c r="AF17" s="1192">
        <v>0</v>
      </c>
      <c r="AG17" s="1192">
        <v>0</v>
      </c>
      <c r="AH17" s="1192">
        <v>0</v>
      </c>
      <c r="AI17" s="1192">
        <v>0</v>
      </c>
      <c r="AJ17" s="1192">
        <v>0</v>
      </c>
      <c r="AK17" s="1192">
        <v>0</v>
      </c>
      <c r="AL17" s="1192">
        <v>0</v>
      </c>
      <c r="AM17" s="1192">
        <v>0</v>
      </c>
      <c r="AN17" s="1192">
        <v>0</v>
      </c>
      <c r="AO17" s="1192">
        <v>0</v>
      </c>
      <c r="AP17" s="1192">
        <v>0</v>
      </c>
      <c r="AQ17" s="1192">
        <v>0</v>
      </c>
      <c r="AS17" s="2032"/>
      <c r="AT17" s="1195" t="s">
        <v>806</v>
      </c>
      <c r="AU17" s="1192">
        <f>'배수관 폐쇄 총괄(수시, 지역사업소)'!AY17</f>
        <v>79.13</v>
      </c>
      <c r="AV17" s="1192">
        <v>79.13</v>
      </c>
      <c r="AW17" s="1192">
        <v>0</v>
      </c>
      <c r="AX17" s="1192">
        <v>0</v>
      </c>
      <c r="AY17" s="1192">
        <v>79.13</v>
      </c>
      <c r="AZ17" s="1192">
        <v>0</v>
      </c>
      <c r="BA17" s="1192">
        <v>0</v>
      </c>
      <c r="BB17" s="1192">
        <v>0</v>
      </c>
      <c r="BC17" s="1192">
        <v>79.13</v>
      </c>
      <c r="BD17" s="1192">
        <v>0</v>
      </c>
      <c r="BE17" s="1192">
        <v>0</v>
      </c>
      <c r="BF17" s="1192">
        <v>0</v>
      </c>
      <c r="BG17" s="1192">
        <v>0</v>
      </c>
      <c r="BH17" s="1192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O17" s="2032"/>
      <c r="BP17" s="1195" t="s">
        <v>806</v>
      </c>
      <c r="BQ17" s="1192">
        <f>'배수관 폐쇄 총괄(수시, 지역사업소)'!BU17</f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K17" s="2032"/>
      <c r="CL17" s="1195" t="s">
        <v>806</v>
      </c>
      <c r="CM17" s="1192">
        <f>'배수관 폐쇄 총괄(수시, 지역사업소)'!CQ17</f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G17" s="2032"/>
      <c r="DH17" s="1195" t="s">
        <v>806</v>
      </c>
      <c r="DI17" s="1192">
        <f>'배수관 폐쇄 총괄(수시, 지역사업소)'!DM17</f>
        <v>0</v>
      </c>
      <c r="DJ17" s="1192">
        <v>0</v>
      </c>
      <c r="DK17" s="1192">
        <v>0</v>
      </c>
      <c r="DL17" s="1192">
        <v>0</v>
      </c>
      <c r="DM17" s="1192">
        <v>0</v>
      </c>
      <c r="DN17" s="1192">
        <v>0</v>
      </c>
      <c r="DO17" s="1192">
        <v>0</v>
      </c>
      <c r="DP17" s="1192">
        <v>0</v>
      </c>
      <c r="DQ17" s="1192">
        <v>0</v>
      </c>
      <c r="DR17" s="1192">
        <v>0</v>
      </c>
      <c r="DS17" s="1192">
        <v>0</v>
      </c>
      <c r="DT17" s="1192">
        <v>0</v>
      </c>
      <c r="DU17" s="1192">
        <v>0</v>
      </c>
      <c r="DV17" s="1192">
        <v>0</v>
      </c>
      <c r="DW17" s="1192">
        <v>0</v>
      </c>
      <c r="DX17" s="1192">
        <v>0</v>
      </c>
      <c r="DY17" s="1192">
        <v>0</v>
      </c>
      <c r="DZ17" s="1192">
        <v>0</v>
      </c>
      <c r="EA17" s="1192">
        <v>0</v>
      </c>
    </row>
    <row r="18" spans="1:131" ht="19.2" customHeight="1">
      <c r="A18" s="2032"/>
      <c r="B18" s="1194" t="s">
        <v>807</v>
      </c>
      <c r="C18" s="1192">
        <f>'배수관 폐쇄 총괄(수시, 지역사업소)'!G18</f>
        <v>16.38</v>
      </c>
      <c r="D18" s="1192">
        <v>17.07</v>
      </c>
      <c r="E18" s="1192">
        <v>0</v>
      </c>
      <c r="F18" s="1192">
        <v>0.69</v>
      </c>
      <c r="G18" s="1192">
        <v>16.38</v>
      </c>
      <c r="H18" s="1192">
        <v>0</v>
      </c>
      <c r="I18" s="1192">
        <v>0</v>
      </c>
      <c r="J18" s="1192">
        <v>0</v>
      </c>
      <c r="K18" s="1192">
        <v>0</v>
      </c>
      <c r="L18" s="1192">
        <v>0</v>
      </c>
      <c r="M18" s="1192">
        <v>1.38</v>
      </c>
      <c r="N18" s="1192">
        <v>0</v>
      </c>
      <c r="O18" s="1192">
        <v>0</v>
      </c>
      <c r="P18" s="1192">
        <v>0</v>
      </c>
      <c r="Q18" s="1192">
        <v>0</v>
      </c>
      <c r="R18" s="1192">
        <v>0</v>
      </c>
      <c r="S18" s="1192">
        <v>0</v>
      </c>
      <c r="T18" s="1192">
        <v>16.38</v>
      </c>
      <c r="U18" s="1192">
        <v>0</v>
      </c>
      <c r="W18" s="2032"/>
      <c r="X18" s="1194" t="s">
        <v>807</v>
      </c>
      <c r="Y18" s="1192">
        <f>'배수관 폐쇄 총괄(수시, 지역사업소)'!AC18</f>
        <v>0</v>
      </c>
      <c r="Z18" s="1192">
        <v>0.69</v>
      </c>
      <c r="AA18" s="1192">
        <v>0</v>
      </c>
      <c r="AB18" s="1192">
        <v>0.69</v>
      </c>
      <c r="AC18" s="1192">
        <v>0</v>
      </c>
      <c r="AD18" s="1192">
        <v>0</v>
      </c>
      <c r="AE18" s="1192">
        <v>0</v>
      </c>
      <c r="AF18" s="1192">
        <v>0</v>
      </c>
      <c r="AG18" s="1192">
        <v>0</v>
      </c>
      <c r="AH18" s="1192">
        <v>0</v>
      </c>
      <c r="AI18" s="1192">
        <v>1.38</v>
      </c>
      <c r="AJ18" s="1192">
        <v>0</v>
      </c>
      <c r="AK18" s="1192">
        <v>0</v>
      </c>
      <c r="AL18" s="1192">
        <v>0</v>
      </c>
      <c r="AM18" s="1192">
        <v>0</v>
      </c>
      <c r="AN18" s="1192">
        <v>0</v>
      </c>
      <c r="AO18" s="1192">
        <v>0</v>
      </c>
      <c r="AP18" s="1192">
        <v>0</v>
      </c>
      <c r="AQ18" s="1192">
        <v>0</v>
      </c>
      <c r="AS18" s="2032"/>
      <c r="AT18" s="1194" t="s">
        <v>807</v>
      </c>
      <c r="AU18" s="1192">
        <f>'배수관 폐쇄 총괄(수시, 지역사업소)'!AY18</f>
        <v>0</v>
      </c>
      <c r="AV18" s="1192">
        <v>0</v>
      </c>
      <c r="AW18" s="1192">
        <v>0</v>
      </c>
      <c r="AX18" s="1192">
        <v>0</v>
      </c>
      <c r="AY18" s="1192">
        <v>0</v>
      </c>
      <c r="AZ18" s="1192">
        <v>0</v>
      </c>
      <c r="BA18" s="1192">
        <v>0</v>
      </c>
      <c r="BB18" s="1192">
        <v>0</v>
      </c>
      <c r="BC18" s="1192">
        <v>0</v>
      </c>
      <c r="BD18" s="1192">
        <v>0</v>
      </c>
      <c r="BE18" s="1192">
        <v>0</v>
      </c>
      <c r="BF18" s="1192">
        <v>0</v>
      </c>
      <c r="BG18" s="1192">
        <v>0</v>
      </c>
      <c r="BH18" s="1192">
        <v>0</v>
      </c>
      <c r="BI18" s="1192">
        <v>0</v>
      </c>
      <c r="BJ18" s="1192">
        <v>0</v>
      </c>
      <c r="BK18" s="1192">
        <v>0</v>
      </c>
      <c r="BL18" s="1192">
        <v>0</v>
      </c>
      <c r="BM18" s="1192">
        <v>0</v>
      </c>
      <c r="BO18" s="2032"/>
      <c r="BP18" s="1194" t="s">
        <v>807</v>
      </c>
      <c r="BQ18" s="1192">
        <f>'배수관 폐쇄 총괄(수시, 지역사업소)'!BU18</f>
        <v>0</v>
      </c>
      <c r="BR18" s="1192">
        <v>0</v>
      </c>
      <c r="BS18" s="1192">
        <v>0</v>
      </c>
      <c r="BT18" s="1192">
        <v>0</v>
      </c>
      <c r="BU18" s="1192">
        <v>0</v>
      </c>
      <c r="BV18" s="1192">
        <v>0</v>
      </c>
      <c r="BW18" s="1192">
        <v>0</v>
      </c>
      <c r="BX18" s="1192">
        <v>0</v>
      </c>
      <c r="BY18" s="1192">
        <v>0</v>
      </c>
      <c r="BZ18" s="1192">
        <v>0</v>
      </c>
      <c r="CA18" s="1192">
        <v>0</v>
      </c>
      <c r="CB18" s="1192">
        <v>0</v>
      </c>
      <c r="CC18" s="1192">
        <v>0</v>
      </c>
      <c r="CD18" s="1192">
        <v>0</v>
      </c>
      <c r="CE18" s="1192">
        <v>0</v>
      </c>
      <c r="CF18" s="1192">
        <v>0</v>
      </c>
      <c r="CG18" s="1192">
        <v>0</v>
      </c>
      <c r="CH18" s="1192">
        <v>0</v>
      </c>
      <c r="CI18" s="1192">
        <v>0</v>
      </c>
      <c r="CK18" s="2032"/>
      <c r="CL18" s="1194" t="s">
        <v>807</v>
      </c>
      <c r="CM18" s="1192">
        <f>'배수관 폐쇄 총괄(수시, 지역사업소)'!CQ18</f>
        <v>11.81</v>
      </c>
      <c r="CN18" s="1192">
        <v>11.81</v>
      </c>
      <c r="CO18" s="1192">
        <v>0</v>
      </c>
      <c r="CP18" s="1192">
        <v>0</v>
      </c>
      <c r="CQ18" s="1192">
        <v>11.81</v>
      </c>
      <c r="CR18" s="1192">
        <v>0</v>
      </c>
      <c r="CS18" s="1192">
        <v>0</v>
      </c>
      <c r="CT18" s="1192">
        <v>0</v>
      </c>
      <c r="CU18" s="1192">
        <v>0</v>
      </c>
      <c r="CV18" s="1192">
        <v>0</v>
      </c>
      <c r="CW18" s="1192">
        <v>0</v>
      </c>
      <c r="CX18" s="1192">
        <v>0</v>
      </c>
      <c r="CY18" s="1192">
        <v>0</v>
      </c>
      <c r="CZ18" s="1192">
        <v>0</v>
      </c>
      <c r="DA18" s="1192">
        <v>0</v>
      </c>
      <c r="DB18" s="1192">
        <v>0</v>
      </c>
      <c r="DC18" s="1192">
        <v>0</v>
      </c>
      <c r="DD18" s="1192">
        <v>11.81</v>
      </c>
      <c r="DE18" s="1192">
        <v>0</v>
      </c>
      <c r="DG18" s="2032"/>
      <c r="DH18" s="1194" t="s">
        <v>807</v>
      </c>
      <c r="DI18" s="1192">
        <f>'배수관 폐쇄 총괄(수시, 지역사업소)'!DM18</f>
        <v>4.57</v>
      </c>
      <c r="DJ18" s="1192">
        <v>4.57</v>
      </c>
      <c r="DK18" s="1192">
        <v>0</v>
      </c>
      <c r="DL18" s="1192">
        <v>0</v>
      </c>
      <c r="DM18" s="1192">
        <v>4.57</v>
      </c>
      <c r="DN18" s="1192">
        <v>0</v>
      </c>
      <c r="DO18" s="1192">
        <v>0</v>
      </c>
      <c r="DP18" s="1192">
        <v>0</v>
      </c>
      <c r="DQ18" s="1192">
        <v>0</v>
      </c>
      <c r="DR18" s="1192">
        <v>0</v>
      </c>
      <c r="DS18" s="1192">
        <v>0</v>
      </c>
      <c r="DT18" s="1192">
        <v>0</v>
      </c>
      <c r="DU18" s="1192">
        <v>0</v>
      </c>
      <c r="DV18" s="1192">
        <v>0</v>
      </c>
      <c r="DW18" s="1192">
        <v>0</v>
      </c>
      <c r="DX18" s="1192">
        <v>0</v>
      </c>
      <c r="DY18" s="1192">
        <v>0</v>
      </c>
      <c r="DZ18" s="1192">
        <v>4.57</v>
      </c>
      <c r="EA18" s="1192">
        <v>0</v>
      </c>
    </row>
    <row r="19" spans="1:131" ht="19.2" customHeight="1">
      <c r="A19" s="2032"/>
      <c r="B19" s="1195" t="s">
        <v>821</v>
      </c>
      <c r="C19" s="1192">
        <f>'배수관 폐쇄 총괄(수시, 지역사업소)'!G19</f>
        <v>705.75</v>
      </c>
      <c r="D19" s="1192">
        <v>705.75</v>
      </c>
      <c r="E19" s="1192">
        <v>0</v>
      </c>
      <c r="F19" s="1192">
        <v>0</v>
      </c>
      <c r="G19" s="1192">
        <v>705.75</v>
      </c>
      <c r="H19" s="1192">
        <v>0</v>
      </c>
      <c r="I19" s="1192">
        <v>0</v>
      </c>
      <c r="J19" s="1192">
        <v>0</v>
      </c>
      <c r="K19" s="1192">
        <v>12.16</v>
      </c>
      <c r="L19" s="1192">
        <v>0</v>
      </c>
      <c r="M19" s="1192">
        <v>0</v>
      </c>
      <c r="N19" s="1192">
        <v>0</v>
      </c>
      <c r="O19" s="1192">
        <v>0</v>
      </c>
      <c r="P19" s="1192">
        <v>0</v>
      </c>
      <c r="Q19" s="1192">
        <v>0</v>
      </c>
      <c r="R19" s="1192">
        <v>0</v>
      </c>
      <c r="S19" s="1192">
        <v>0</v>
      </c>
      <c r="T19" s="1192">
        <v>693.59</v>
      </c>
      <c r="U19" s="1192">
        <v>0</v>
      </c>
      <c r="W19" s="2032"/>
      <c r="X19" s="1195" t="s">
        <v>821</v>
      </c>
      <c r="Y19" s="1192">
        <f>'배수관 폐쇄 총괄(수시, 지역사업소)'!AC19</f>
        <v>705.75</v>
      </c>
      <c r="Z19" s="1192">
        <v>705.75</v>
      </c>
      <c r="AA19" s="1192">
        <v>0</v>
      </c>
      <c r="AB19" s="1192">
        <v>0</v>
      </c>
      <c r="AC19" s="1192">
        <v>705.75</v>
      </c>
      <c r="AD19" s="1192">
        <v>0</v>
      </c>
      <c r="AE19" s="1192">
        <v>0</v>
      </c>
      <c r="AF19" s="1192">
        <v>0</v>
      </c>
      <c r="AG19" s="1192">
        <v>12.16</v>
      </c>
      <c r="AH19" s="1192">
        <v>0</v>
      </c>
      <c r="AI19" s="1192">
        <v>0</v>
      </c>
      <c r="AJ19" s="1192">
        <v>0</v>
      </c>
      <c r="AK19" s="1192">
        <v>0</v>
      </c>
      <c r="AL19" s="1192">
        <v>0</v>
      </c>
      <c r="AM19" s="1192">
        <v>0</v>
      </c>
      <c r="AN19" s="1192">
        <v>0</v>
      </c>
      <c r="AO19" s="1192">
        <v>0</v>
      </c>
      <c r="AP19" s="1192">
        <v>693.59</v>
      </c>
      <c r="AQ19" s="1192">
        <v>0</v>
      </c>
      <c r="AS19" s="2032"/>
      <c r="AT19" s="1195" t="s">
        <v>821</v>
      </c>
      <c r="AU19" s="1192">
        <f>'배수관 폐쇄 총괄(수시, 지역사업소)'!AY19</f>
        <v>0</v>
      </c>
      <c r="AV19" s="1192">
        <v>0</v>
      </c>
      <c r="AW19" s="1192">
        <v>0</v>
      </c>
      <c r="AX19" s="1192">
        <v>0</v>
      </c>
      <c r="AY19" s="1192">
        <v>0</v>
      </c>
      <c r="AZ19" s="1192">
        <v>0</v>
      </c>
      <c r="BA19" s="1192">
        <v>0</v>
      </c>
      <c r="BB19" s="1192">
        <v>0</v>
      </c>
      <c r="BC19" s="1192">
        <v>0</v>
      </c>
      <c r="BD19" s="1192">
        <v>0</v>
      </c>
      <c r="BE19" s="1192">
        <v>0</v>
      </c>
      <c r="BF19" s="1192">
        <v>0</v>
      </c>
      <c r="BG19" s="1192">
        <v>0</v>
      </c>
      <c r="BH19" s="1192">
        <v>0</v>
      </c>
      <c r="BI19" s="1192">
        <v>0</v>
      </c>
      <c r="BJ19" s="1192">
        <v>0</v>
      </c>
      <c r="BK19" s="1192">
        <v>0</v>
      </c>
      <c r="BL19" s="1192">
        <v>0</v>
      </c>
      <c r="BM19" s="1192">
        <v>0</v>
      </c>
      <c r="BO19" s="2032"/>
      <c r="BP19" s="1195" t="s">
        <v>821</v>
      </c>
      <c r="BQ19" s="1192">
        <f>'배수관 폐쇄 총괄(수시, 지역사업소)'!BU19</f>
        <v>0</v>
      </c>
      <c r="BR19" s="1192">
        <v>0</v>
      </c>
      <c r="BS19" s="1192">
        <v>0</v>
      </c>
      <c r="BT19" s="1192">
        <v>0</v>
      </c>
      <c r="BU19" s="1192">
        <v>0</v>
      </c>
      <c r="BV19" s="1192">
        <v>0</v>
      </c>
      <c r="BW19" s="1192">
        <v>0</v>
      </c>
      <c r="BX19" s="1192">
        <v>0</v>
      </c>
      <c r="BY19" s="1192">
        <v>0</v>
      </c>
      <c r="BZ19" s="1192">
        <v>0</v>
      </c>
      <c r="CA19" s="1192">
        <v>0</v>
      </c>
      <c r="CB19" s="1192">
        <v>0</v>
      </c>
      <c r="CC19" s="1192">
        <v>0</v>
      </c>
      <c r="CD19" s="1192">
        <v>0</v>
      </c>
      <c r="CE19" s="1192">
        <v>0</v>
      </c>
      <c r="CF19" s="1192">
        <v>0</v>
      </c>
      <c r="CG19" s="1192">
        <v>0</v>
      </c>
      <c r="CH19" s="1192">
        <v>0</v>
      </c>
      <c r="CI19" s="1192">
        <v>0</v>
      </c>
      <c r="CK19" s="2032"/>
      <c r="CL19" s="1195" t="s">
        <v>821</v>
      </c>
      <c r="CM19" s="1192">
        <f>'배수관 폐쇄 총괄(수시, 지역사업소)'!CQ19</f>
        <v>0</v>
      </c>
      <c r="CN19" s="1192">
        <v>0</v>
      </c>
      <c r="CO19" s="1192">
        <v>0</v>
      </c>
      <c r="CP19" s="1192">
        <v>0</v>
      </c>
      <c r="CQ19" s="1192">
        <v>0</v>
      </c>
      <c r="CR19" s="1192">
        <v>0</v>
      </c>
      <c r="CS19" s="1192">
        <v>0</v>
      </c>
      <c r="CT19" s="1192">
        <v>0</v>
      </c>
      <c r="CU19" s="1192">
        <v>0</v>
      </c>
      <c r="CV19" s="1192">
        <v>0</v>
      </c>
      <c r="CW19" s="1192">
        <v>0</v>
      </c>
      <c r="CX19" s="1192">
        <v>0</v>
      </c>
      <c r="CY19" s="1192">
        <v>0</v>
      </c>
      <c r="CZ19" s="1192">
        <v>0</v>
      </c>
      <c r="DA19" s="1192">
        <v>0</v>
      </c>
      <c r="DB19" s="1192">
        <v>0</v>
      </c>
      <c r="DC19" s="1192">
        <v>0</v>
      </c>
      <c r="DD19" s="1192">
        <v>0</v>
      </c>
      <c r="DE19" s="1192">
        <v>0</v>
      </c>
      <c r="DG19" s="2032"/>
      <c r="DH19" s="1195" t="s">
        <v>821</v>
      </c>
      <c r="DI19" s="1192">
        <f>'배수관 폐쇄 총괄(수시, 지역사업소)'!DM19</f>
        <v>0</v>
      </c>
      <c r="DJ19" s="1192">
        <v>0</v>
      </c>
      <c r="DK19" s="1192">
        <v>0</v>
      </c>
      <c r="DL19" s="1192">
        <v>0</v>
      </c>
      <c r="DM19" s="1192">
        <v>0</v>
      </c>
      <c r="DN19" s="1192">
        <v>0</v>
      </c>
      <c r="DO19" s="1192">
        <v>0</v>
      </c>
      <c r="DP19" s="1192">
        <v>0</v>
      </c>
      <c r="DQ19" s="1192">
        <v>0</v>
      </c>
      <c r="DR19" s="1192">
        <v>0</v>
      </c>
      <c r="DS19" s="1192">
        <v>0</v>
      </c>
      <c r="DT19" s="1192">
        <v>0</v>
      </c>
      <c r="DU19" s="1192">
        <v>0</v>
      </c>
      <c r="DV19" s="1192">
        <v>0</v>
      </c>
      <c r="DW19" s="1192">
        <v>0</v>
      </c>
      <c r="DX19" s="1192">
        <v>0</v>
      </c>
      <c r="DY19" s="1192">
        <v>0</v>
      </c>
      <c r="DZ19" s="1192">
        <v>0</v>
      </c>
      <c r="EA19" s="1192">
        <v>0</v>
      </c>
    </row>
    <row r="20" spans="1:131" ht="19.2" customHeight="1">
      <c r="A20" s="2032"/>
      <c r="B20" s="1195" t="s">
        <v>822</v>
      </c>
      <c r="C20" s="1192">
        <f>'배수관 폐쇄 총괄(수시, 지역사업소)'!G20</f>
        <v>856.94</v>
      </c>
      <c r="D20" s="1192">
        <v>856.94</v>
      </c>
      <c r="E20" s="1192">
        <v>0</v>
      </c>
      <c r="F20" s="1192">
        <v>0</v>
      </c>
      <c r="G20" s="1192">
        <v>856.94</v>
      </c>
      <c r="H20" s="1192">
        <v>7.2</v>
      </c>
      <c r="I20" s="1192">
        <v>0</v>
      </c>
      <c r="J20" s="1192">
        <v>0</v>
      </c>
      <c r="K20" s="1192">
        <v>0</v>
      </c>
      <c r="L20" s="1192">
        <v>0</v>
      </c>
      <c r="M20" s="1192">
        <v>0</v>
      </c>
      <c r="N20" s="1192">
        <v>0</v>
      </c>
      <c r="O20" s="1192">
        <v>0</v>
      </c>
      <c r="P20" s="1192">
        <v>0</v>
      </c>
      <c r="Q20" s="1192">
        <v>372.68</v>
      </c>
      <c r="R20" s="1192">
        <v>0</v>
      </c>
      <c r="S20" s="1192">
        <v>0</v>
      </c>
      <c r="T20" s="1192">
        <v>477.06</v>
      </c>
      <c r="U20" s="1192">
        <v>0</v>
      </c>
      <c r="W20" s="2032"/>
      <c r="X20" s="1195" t="s">
        <v>822</v>
      </c>
      <c r="Y20" s="1192">
        <f>'배수관 폐쇄 총괄(수시, 지역사업소)'!AC20</f>
        <v>158.02000000000001</v>
      </c>
      <c r="Z20" s="1192">
        <v>158.02000000000001</v>
      </c>
      <c r="AA20" s="1192">
        <v>0</v>
      </c>
      <c r="AB20" s="1192">
        <v>0</v>
      </c>
      <c r="AC20" s="1192">
        <v>158.02000000000001</v>
      </c>
      <c r="AD20" s="1192">
        <v>0</v>
      </c>
      <c r="AE20" s="1192">
        <v>0</v>
      </c>
      <c r="AF20" s="1192">
        <v>0</v>
      </c>
      <c r="AG20" s="1192">
        <v>0</v>
      </c>
      <c r="AH20" s="1192">
        <v>0</v>
      </c>
      <c r="AI20" s="1192">
        <v>0</v>
      </c>
      <c r="AJ20" s="1192">
        <v>0</v>
      </c>
      <c r="AK20" s="1192">
        <v>0</v>
      </c>
      <c r="AL20" s="1192">
        <v>0</v>
      </c>
      <c r="AM20" s="1192">
        <v>0</v>
      </c>
      <c r="AN20" s="1192">
        <v>0</v>
      </c>
      <c r="AO20" s="1192">
        <v>0</v>
      </c>
      <c r="AP20" s="1192">
        <v>158.02000000000001</v>
      </c>
      <c r="AQ20" s="1192">
        <v>0</v>
      </c>
      <c r="AS20" s="2032"/>
      <c r="AT20" s="1195" t="s">
        <v>822</v>
      </c>
      <c r="AU20" s="1192">
        <f>'배수관 폐쇄 총괄(수시, 지역사업소)'!AY20</f>
        <v>61.71</v>
      </c>
      <c r="AV20" s="1192">
        <v>61.71</v>
      </c>
      <c r="AW20" s="1192">
        <v>0</v>
      </c>
      <c r="AX20" s="1192">
        <v>0</v>
      </c>
      <c r="AY20" s="1192">
        <v>61.71</v>
      </c>
      <c r="AZ20" s="1192">
        <v>7.2</v>
      </c>
      <c r="BA20" s="1192">
        <v>0</v>
      </c>
      <c r="BB20" s="1192">
        <v>0</v>
      </c>
      <c r="BC20" s="1192">
        <v>0</v>
      </c>
      <c r="BD20" s="1192">
        <v>0</v>
      </c>
      <c r="BE20" s="1192">
        <v>0</v>
      </c>
      <c r="BF20" s="1192">
        <v>0</v>
      </c>
      <c r="BG20" s="1192">
        <v>0</v>
      </c>
      <c r="BH20" s="1192">
        <v>0</v>
      </c>
      <c r="BI20" s="1192">
        <v>0</v>
      </c>
      <c r="BJ20" s="1192">
        <v>0</v>
      </c>
      <c r="BK20" s="1192">
        <v>0</v>
      </c>
      <c r="BL20" s="1192">
        <v>54.51</v>
      </c>
      <c r="BM20" s="1192">
        <v>0</v>
      </c>
      <c r="BO20" s="2032"/>
      <c r="BP20" s="1195" t="s">
        <v>822</v>
      </c>
      <c r="BQ20" s="1192">
        <f>'배수관 폐쇄 총괄(수시, 지역사업소)'!BU20</f>
        <v>372.68</v>
      </c>
      <c r="BR20" s="1192">
        <v>372.68</v>
      </c>
      <c r="BS20" s="1192">
        <v>0</v>
      </c>
      <c r="BT20" s="1192">
        <v>0</v>
      </c>
      <c r="BU20" s="1192">
        <v>372.68</v>
      </c>
      <c r="BV20" s="1192">
        <v>0</v>
      </c>
      <c r="BW20" s="1192">
        <v>0</v>
      </c>
      <c r="BX20" s="1192">
        <v>0</v>
      </c>
      <c r="BY20" s="1192">
        <v>0</v>
      </c>
      <c r="BZ20" s="1192">
        <v>0</v>
      </c>
      <c r="CA20" s="1192">
        <v>0</v>
      </c>
      <c r="CB20" s="1192">
        <v>0</v>
      </c>
      <c r="CC20" s="1192">
        <v>0</v>
      </c>
      <c r="CD20" s="1192">
        <v>0</v>
      </c>
      <c r="CE20" s="1192">
        <v>372.68</v>
      </c>
      <c r="CF20" s="1192">
        <v>0</v>
      </c>
      <c r="CG20" s="1192">
        <v>0</v>
      </c>
      <c r="CH20" s="1192">
        <v>0</v>
      </c>
      <c r="CI20" s="1192">
        <v>0</v>
      </c>
      <c r="CK20" s="2032"/>
      <c r="CL20" s="1195" t="s">
        <v>822</v>
      </c>
      <c r="CM20" s="1192">
        <f>'배수관 폐쇄 총괄(수시, 지역사업소)'!CQ20</f>
        <v>0</v>
      </c>
      <c r="CN20" s="1192">
        <v>0</v>
      </c>
      <c r="CO20" s="1192">
        <v>0</v>
      </c>
      <c r="CP20" s="1192">
        <v>0</v>
      </c>
      <c r="CQ20" s="1192">
        <v>0</v>
      </c>
      <c r="CR20" s="1192">
        <v>0</v>
      </c>
      <c r="CS20" s="1192">
        <v>0</v>
      </c>
      <c r="CT20" s="1192">
        <v>0</v>
      </c>
      <c r="CU20" s="1192">
        <v>0</v>
      </c>
      <c r="CV20" s="1192">
        <v>0</v>
      </c>
      <c r="CW20" s="1192">
        <v>0</v>
      </c>
      <c r="CX20" s="1192">
        <v>0</v>
      </c>
      <c r="CY20" s="1192">
        <v>0</v>
      </c>
      <c r="CZ20" s="1192">
        <v>0</v>
      </c>
      <c r="DA20" s="1192">
        <v>0</v>
      </c>
      <c r="DB20" s="1192">
        <v>0</v>
      </c>
      <c r="DC20" s="1192">
        <v>0</v>
      </c>
      <c r="DD20" s="1192">
        <v>0</v>
      </c>
      <c r="DE20" s="1192">
        <v>0</v>
      </c>
      <c r="DG20" s="2032"/>
      <c r="DH20" s="1195" t="s">
        <v>822</v>
      </c>
      <c r="DI20" s="1192">
        <f>'배수관 폐쇄 총괄(수시, 지역사업소)'!DM20</f>
        <v>264.52999999999997</v>
      </c>
      <c r="DJ20" s="1192">
        <v>264.52999999999997</v>
      </c>
      <c r="DK20" s="1192">
        <v>0</v>
      </c>
      <c r="DL20" s="1192">
        <v>0</v>
      </c>
      <c r="DM20" s="1192">
        <v>264.52999999999997</v>
      </c>
      <c r="DN20" s="1192">
        <v>0</v>
      </c>
      <c r="DO20" s="1192">
        <v>0</v>
      </c>
      <c r="DP20" s="1192">
        <v>0</v>
      </c>
      <c r="DQ20" s="1192">
        <v>0</v>
      </c>
      <c r="DR20" s="1192">
        <v>0</v>
      </c>
      <c r="DS20" s="1192">
        <v>0</v>
      </c>
      <c r="DT20" s="1192">
        <v>0</v>
      </c>
      <c r="DU20" s="1192">
        <v>0</v>
      </c>
      <c r="DV20" s="1192">
        <v>0</v>
      </c>
      <c r="DW20" s="1192">
        <v>0</v>
      </c>
      <c r="DX20" s="1192">
        <v>0</v>
      </c>
      <c r="DY20" s="1192">
        <v>0</v>
      </c>
      <c r="DZ20" s="1192">
        <v>264.52999999999997</v>
      </c>
      <c r="EA20" s="1192">
        <v>0</v>
      </c>
    </row>
    <row r="21" spans="1:131" ht="19.2" customHeight="1">
      <c r="A21" s="2032"/>
      <c r="B21" s="1627" t="s">
        <v>952</v>
      </c>
      <c r="C21" s="1192">
        <f>'배수관 폐쇄 총괄(수시, 지역사업소)'!G21</f>
        <v>4747.3900000000003</v>
      </c>
      <c r="D21" s="1192">
        <v>4747.3900000000003</v>
      </c>
      <c r="E21" s="1192">
        <v>0</v>
      </c>
      <c r="F21" s="1192">
        <v>0</v>
      </c>
      <c r="G21" s="1192">
        <v>4747.3900000000003</v>
      </c>
      <c r="H21" s="1192">
        <v>0.76</v>
      </c>
      <c r="I21" s="1192">
        <v>0</v>
      </c>
      <c r="J21" s="1192">
        <v>0</v>
      </c>
      <c r="K21" s="1192">
        <v>0</v>
      </c>
      <c r="L21" s="1192">
        <v>0</v>
      </c>
      <c r="M21" s="1192">
        <v>0</v>
      </c>
      <c r="N21" s="1192">
        <v>0</v>
      </c>
      <c r="O21" s="1192">
        <v>0</v>
      </c>
      <c r="P21" s="1192">
        <v>0</v>
      </c>
      <c r="Q21" s="1192">
        <v>0</v>
      </c>
      <c r="R21" s="1192">
        <v>0</v>
      </c>
      <c r="S21" s="1192">
        <v>0</v>
      </c>
      <c r="T21" s="1192">
        <v>4746.63</v>
      </c>
      <c r="U21" s="1192">
        <v>0</v>
      </c>
      <c r="W21" s="2032"/>
      <c r="X21" s="1627" t="s">
        <v>952</v>
      </c>
      <c r="Y21" s="1192">
        <f>'배수관 폐쇄 총괄(수시, 지역사업소)'!AC21</f>
        <v>268.10000000000002</v>
      </c>
      <c r="Z21" s="1192">
        <v>268.10000000000002</v>
      </c>
      <c r="AA21" s="1192">
        <v>0</v>
      </c>
      <c r="AB21" s="1192">
        <v>0</v>
      </c>
      <c r="AC21" s="1192">
        <v>268.10000000000002</v>
      </c>
      <c r="AD21" s="1192">
        <v>0.76</v>
      </c>
      <c r="AE21" s="1192">
        <v>0</v>
      </c>
      <c r="AF21" s="1192">
        <v>0</v>
      </c>
      <c r="AG21" s="1192">
        <v>0</v>
      </c>
      <c r="AH21" s="1192">
        <v>0</v>
      </c>
      <c r="AI21" s="1192">
        <v>0</v>
      </c>
      <c r="AJ21" s="1192">
        <v>0</v>
      </c>
      <c r="AK21" s="1192">
        <v>0</v>
      </c>
      <c r="AL21" s="1192">
        <v>0</v>
      </c>
      <c r="AM21" s="1192">
        <v>0</v>
      </c>
      <c r="AN21" s="1192">
        <v>0</v>
      </c>
      <c r="AO21" s="1192">
        <v>0</v>
      </c>
      <c r="AP21" s="1192">
        <v>267.33999999999997</v>
      </c>
      <c r="AQ21" s="1192">
        <v>0</v>
      </c>
      <c r="AS21" s="2032"/>
      <c r="AT21" s="1627" t="s">
        <v>952</v>
      </c>
      <c r="AU21" s="1192">
        <f>'배수관 폐쇄 총괄(수시, 지역사업소)'!AY21</f>
        <v>485.8</v>
      </c>
      <c r="AV21" s="1192">
        <v>485.8</v>
      </c>
      <c r="AW21" s="1192">
        <v>0</v>
      </c>
      <c r="AX21" s="1192">
        <v>0</v>
      </c>
      <c r="AY21" s="1192">
        <v>485.8</v>
      </c>
      <c r="AZ21" s="1192">
        <v>0</v>
      </c>
      <c r="BA21" s="1192">
        <v>0</v>
      </c>
      <c r="BB21" s="1192">
        <v>0</v>
      </c>
      <c r="BC21" s="1192">
        <v>0</v>
      </c>
      <c r="BD21" s="1192">
        <v>0</v>
      </c>
      <c r="BE21" s="1192">
        <v>0</v>
      </c>
      <c r="BF21" s="1192">
        <v>0</v>
      </c>
      <c r="BG21" s="1192">
        <v>0</v>
      </c>
      <c r="BH21" s="1192">
        <v>0</v>
      </c>
      <c r="BI21" s="1192">
        <v>0</v>
      </c>
      <c r="BJ21" s="1192">
        <v>0</v>
      </c>
      <c r="BK21" s="1192">
        <v>0</v>
      </c>
      <c r="BL21" s="1192">
        <v>485.8</v>
      </c>
      <c r="BM21" s="1192">
        <v>0</v>
      </c>
      <c r="BO21" s="2032"/>
      <c r="BP21" s="1627" t="s">
        <v>952</v>
      </c>
      <c r="BQ21" s="1192">
        <f>'배수관 폐쇄 총괄(수시, 지역사업소)'!BU21</f>
        <v>3291.23</v>
      </c>
      <c r="BR21" s="1192">
        <v>3291.23</v>
      </c>
      <c r="BS21" s="1192">
        <v>0</v>
      </c>
      <c r="BT21" s="1192">
        <v>0</v>
      </c>
      <c r="BU21" s="1192">
        <v>3291.23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3291.23</v>
      </c>
      <c r="CI21" s="1192">
        <v>0</v>
      </c>
      <c r="CK21" s="2032"/>
      <c r="CL21" s="1627" t="s">
        <v>952</v>
      </c>
      <c r="CM21" s="1192">
        <f>'배수관 폐쇄 총괄(수시, 지역사업소)'!CQ21</f>
        <v>299.61</v>
      </c>
      <c r="CN21" s="1192">
        <v>299.61</v>
      </c>
      <c r="CO21" s="1192">
        <v>0</v>
      </c>
      <c r="CP21" s="1192">
        <v>0</v>
      </c>
      <c r="CQ21" s="1192">
        <v>299.61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299.61</v>
      </c>
      <c r="DE21" s="1192">
        <v>0</v>
      </c>
      <c r="DG21" s="2032"/>
      <c r="DH21" s="1627" t="s">
        <v>952</v>
      </c>
      <c r="DI21" s="1192">
        <f>'배수관 폐쇄 총괄(수시, 지역사업소)'!DM21</f>
        <v>402.65</v>
      </c>
      <c r="DJ21" s="1192">
        <v>402.65</v>
      </c>
      <c r="DK21" s="1192">
        <v>0</v>
      </c>
      <c r="DL21" s="1192">
        <v>0</v>
      </c>
      <c r="DM21" s="1192">
        <v>402.65</v>
      </c>
      <c r="DN21" s="1192">
        <v>0</v>
      </c>
      <c r="DO21" s="1192">
        <v>0</v>
      </c>
      <c r="DP21" s="1192">
        <v>0</v>
      </c>
      <c r="DQ21" s="1192">
        <v>0</v>
      </c>
      <c r="DR21" s="1192">
        <v>0</v>
      </c>
      <c r="DS21" s="1192">
        <v>0</v>
      </c>
      <c r="DT21" s="1192">
        <v>0</v>
      </c>
      <c r="DU21" s="1192">
        <v>0</v>
      </c>
      <c r="DV21" s="1192">
        <v>0</v>
      </c>
      <c r="DW21" s="1192">
        <v>0</v>
      </c>
      <c r="DX21" s="1192">
        <v>0</v>
      </c>
      <c r="DY21" s="1192">
        <v>0</v>
      </c>
      <c r="DZ21" s="1192">
        <v>402.65</v>
      </c>
      <c r="EA21" s="1192">
        <v>0</v>
      </c>
    </row>
    <row r="22" spans="1:131" ht="20.25" customHeight="1">
      <c r="A22" s="2397" t="s">
        <v>867</v>
      </c>
      <c r="B22" s="1196" t="s">
        <v>41</v>
      </c>
      <c r="C22" s="1190">
        <f>SUM('배수관 폐쇄 총괄(수시, 지역사업소)'!C23:'배수관 폐쇄 총괄(수시, 지역사업소)'!C38)</f>
        <v>315.99</v>
      </c>
      <c r="D22" s="1190">
        <f>SUM('배수관 폐쇄 총괄(수시, 지역사업소)'!D23:'배수관 폐쇄 총괄(수시, 지역사업소)'!D38)</f>
        <v>315.99</v>
      </c>
      <c r="E22" s="1190">
        <f>SUM('배수관 폐쇄 총괄(수시, 지역사업소)'!E23:'배수관 폐쇄 총괄(수시, 지역사업소)'!E38)</f>
        <v>0</v>
      </c>
      <c r="F22" s="1190">
        <f>SUM('배수관 폐쇄 총괄(수시, 지역사업소)'!F23:'배수관 폐쇄 총괄(수시, 지역사업소)'!F38)</f>
        <v>0</v>
      </c>
      <c r="G22" s="1190">
        <f>SUM('배수관 폐쇄 총괄(수시, 지역사업소)'!G23:'배수관 폐쇄 총괄(수시, 지역사업소)'!G38)</f>
        <v>315.99</v>
      </c>
      <c r="H22" s="1190">
        <f>SUM('배수관 폐쇄 총괄(수시, 지역사업소)'!H23:'배수관 폐쇄 총괄(수시, 지역사업소)'!H38)</f>
        <v>0</v>
      </c>
      <c r="I22" s="1190">
        <f>SUM('배수관 폐쇄 총괄(수시, 지역사업소)'!I23:'배수관 폐쇄 총괄(수시, 지역사업소)'!I38)</f>
        <v>0</v>
      </c>
      <c r="J22" s="1190">
        <f>SUM('배수관 폐쇄 총괄(수시, 지역사업소)'!J23:'배수관 폐쇄 총괄(수시, 지역사업소)'!J38)</f>
        <v>0</v>
      </c>
      <c r="K22" s="1190">
        <f>SUM('배수관 폐쇄 총괄(수시, 지역사업소)'!K23:'배수관 폐쇄 총괄(수시, 지역사업소)'!K38)</f>
        <v>0</v>
      </c>
      <c r="L22" s="1190">
        <f>SUM('배수관 폐쇄 총괄(수시, 지역사업소)'!L23:'배수관 폐쇄 총괄(수시, 지역사업소)'!L38)</f>
        <v>0</v>
      </c>
      <c r="M22" s="1190">
        <f>SUM('배수관 폐쇄 총괄(수시, 지역사업소)'!M23:'배수관 폐쇄 총괄(수시, 지역사업소)'!M38)</f>
        <v>0</v>
      </c>
      <c r="N22" s="1190">
        <f>SUM('배수관 폐쇄 총괄(수시, 지역사업소)'!N23:'배수관 폐쇄 총괄(수시, 지역사업소)'!N38)</f>
        <v>0</v>
      </c>
      <c r="O22" s="1190">
        <f>SUM('배수관 폐쇄 총괄(수시, 지역사업소)'!O23:'배수관 폐쇄 총괄(수시, 지역사업소)'!O38)</f>
        <v>0</v>
      </c>
      <c r="P22" s="1190">
        <f>SUM('배수관 폐쇄 총괄(수시, 지역사업소)'!P23:'배수관 폐쇄 총괄(수시, 지역사업소)'!P38)</f>
        <v>0</v>
      </c>
      <c r="Q22" s="1190">
        <f>SUM('배수관 폐쇄 총괄(수시, 지역사업소)'!Q23:'배수관 폐쇄 총괄(수시, 지역사업소)'!Q38)</f>
        <v>0</v>
      </c>
      <c r="R22" s="1190">
        <f>SUM('배수관 폐쇄 총괄(수시, 지역사업소)'!R23:'배수관 폐쇄 총괄(수시, 지역사업소)'!R38)</f>
        <v>0</v>
      </c>
      <c r="S22" s="1190">
        <f>SUM('배수관 폐쇄 총괄(수시, 지역사업소)'!S23:'배수관 폐쇄 총괄(수시, 지역사업소)'!S38)</f>
        <v>0</v>
      </c>
      <c r="T22" s="1190">
        <f>SUM('배수관 폐쇄 총괄(수시, 지역사업소)'!T23:'배수관 폐쇄 총괄(수시, 지역사업소)'!T38)</f>
        <v>315.99</v>
      </c>
      <c r="U22" s="1190">
        <f>SUM('배수관 폐쇄 총괄(수시, 지역사업소)'!U23:'배수관 폐쇄 총괄(수시, 지역사업소)'!U38)</f>
        <v>0</v>
      </c>
      <c r="W22" s="2397" t="s">
        <v>867</v>
      </c>
      <c r="X22" s="1196" t="s">
        <v>41</v>
      </c>
      <c r="Y22" s="1190">
        <f>SUM('배수관 폐쇄 총괄(수시, 지역사업소)'!Y23:'배수관 폐쇄 총괄(수시, 지역사업소)'!Y38)</f>
        <v>0</v>
      </c>
      <c r="Z22" s="1190">
        <f>SUM('배수관 폐쇄 총괄(수시, 지역사업소)'!Z23:'배수관 폐쇄 총괄(수시, 지역사업소)'!Z38)</f>
        <v>0</v>
      </c>
      <c r="AA22" s="1190">
        <f>SUM('배수관 폐쇄 총괄(수시, 지역사업소)'!AA23:'배수관 폐쇄 총괄(수시, 지역사업소)'!AA38)</f>
        <v>0</v>
      </c>
      <c r="AB22" s="1190">
        <f>SUM('배수관 폐쇄 총괄(수시, 지역사업소)'!AB23:'배수관 폐쇄 총괄(수시, 지역사업소)'!AB38)</f>
        <v>0</v>
      </c>
      <c r="AC22" s="1190">
        <f>SUM('배수관 폐쇄 총괄(수시, 지역사업소)'!AC23:'배수관 폐쇄 총괄(수시, 지역사업소)'!AC38)</f>
        <v>0</v>
      </c>
      <c r="AD22" s="1190">
        <f>SUM('배수관 폐쇄 총괄(수시, 지역사업소)'!AD23:'배수관 폐쇄 총괄(수시, 지역사업소)'!AD38)</f>
        <v>0</v>
      </c>
      <c r="AE22" s="1190">
        <f>SUM('배수관 폐쇄 총괄(수시, 지역사업소)'!AE23:'배수관 폐쇄 총괄(수시, 지역사업소)'!AE38)</f>
        <v>0</v>
      </c>
      <c r="AF22" s="1190">
        <f>SUM('배수관 폐쇄 총괄(수시, 지역사업소)'!AF23:'배수관 폐쇄 총괄(수시, 지역사업소)'!AF38)</f>
        <v>0</v>
      </c>
      <c r="AG22" s="1190">
        <f>SUM('배수관 폐쇄 총괄(수시, 지역사업소)'!AG23:'배수관 폐쇄 총괄(수시, 지역사업소)'!AG38)</f>
        <v>0</v>
      </c>
      <c r="AH22" s="1190">
        <f>SUM('배수관 폐쇄 총괄(수시, 지역사업소)'!AH23:'배수관 폐쇄 총괄(수시, 지역사업소)'!AH38)</f>
        <v>0</v>
      </c>
      <c r="AI22" s="1190">
        <f>SUM('배수관 폐쇄 총괄(수시, 지역사업소)'!AI23:'배수관 폐쇄 총괄(수시, 지역사업소)'!AI38)</f>
        <v>0</v>
      </c>
      <c r="AJ22" s="1190">
        <f>SUM('배수관 폐쇄 총괄(수시, 지역사업소)'!AJ23:'배수관 폐쇄 총괄(수시, 지역사업소)'!AJ38)</f>
        <v>0</v>
      </c>
      <c r="AK22" s="1190">
        <f>SUM('배수관 폐쇄 총괄(수시, 지역사업소)'!AK23:'배수관 폐쇄 총괄(수시, 지역사업소)'!AK38)</f>
        <v>0</v>
      </c>
      <c r="AL22" s="1190">
        <f>SUM('배수관 폐쇄 총괄(수시, 지역사업소)'!AL23:'배수관 폐쇄 총괄(수시, 지역사업소)'!AL38)</f>
        <v>0</v>
      </c>
      <c r="AM22" s="1190">
        <f>SUM('배수관 폐쇄 총괄(수시, 지역사업소)'!AM23:'배수관 폐쇄 총괄(수시, 지역사업소)'!AM38)</f>
        <v>0</v>
      </c>
      <c r="AN22" s="1190">
        <f>SUM('배수관 폐쇄 총괄(수시, 지역사업소)'!AN23:'배수관 폐쇄 총괄(수시, 지역사업소)'!AN38)</f>
        <v>0</v>
      </c>
      <c r="AO22" s="1190">
        <f>SUM('배수관 폐쇄 총괄(수시, 지역사업소)'!AO23:'배수관 폐쇄 총괄(수시, 지역사업소)'!AO38)</f>
        <v>0</v>
      </c>
      <c r="AP22" s="1190">
        <f>SUM('배수관 폐쇄 총괄(수시, 지역사업소)'!AP23:'배수관 폐쇄 총괄(수시, 지역사업소)'!AP38)</f>
        <v>0</v>
      </c>
      <c r="AQ22" s="1190">
        <f>SUM('배수관 폐쇄 총괄(수시, 지역사업소)'!AQ23:'배수관 폐쇄 총괄(수시, 지역사업소)'!AQ38)</f>
        <v>0</v>
      </c>
      <c r="AS22" s="2397" t="s">
        <v>867</v>
      </c>
      <c r="AT22" s="1196" t="s">
        <v>41</v>
      </c>
      <c r="AU22" s="1190">
        <f>SUM('배수관 폐쇄 총괄(수시, 지역사업소)'!AU23:'배수관 폐쇄 총괄(수시, 지역사업소)'!AU38)</f>
        <v>0</v>
      </c>
      <c r="AV22" s="1190">
        <f>SUM('배수관 폐쇄 총괄(수시, 지역사업소)'!AV23:'배수관 폐쇄 총괄(수시, 지역사업소)'!AV38)</f>
        <v>0</v>
      </c>
      <c r="AW22" s="1190">
        <f>SUM('배수관 폐쇄 총괄(수시, 지역사업소)'!AW23:'배수관 폐쇄 총괄(수시, 지역사업소)'!AW38)</f>
        <v>0</v>
      </c>
      <c r="AX22" s="1190">
        <f>SUM('배수관 폐쇄 총괄(수시, 지역사업소)'!AX23:'배수관 폐쇄 총괄(수시, 지역사업소)'!AX38)</f>
        <v>0</v>
      </c>
      <c r="AY22" s="1190">
        <f>SUM('배수관 폐쇄 총괄(수시, 지역사업소)'!AY23:'배수관 폐쇄 총괄(수시, 지역사업소)'!AY38)</f>
        <v>0</v>
      </c>
      <c r="AZ22" s="1190">
        <f>SUM('배수관 폐쇄 총괄(수시, 지역사업소)'!AZ23:'배수관 폐쇄 총괄(수시, 지역사업소)'!AZ38)</f>
        <v>0</v>
      </c>
      <c r="BA22" s="1190">
        <f>SUM('배수관 폐쇄 총괄(수시, 지역사업소)'!BA23:'배수관 폐쇄 총괄(수시, 지역사업소)'!BA38)</f>
        <v>0</v>
      </c>
      <c r="BB22" s="1190">
        <f>SUM('배수관 폐쇄 총괄(수시, 지역사업소)'!BB23:'배수관 폐쇄 총괄(수시, 지역사업소)'!BB38)</f>
        <v>0</v>
      </c>
      <c r="BC22" s="1190">
        <f>SUM('배수관 폐쇄 총괄(수시, 지역사업소)'!BC23:'배수관 폐쇄 총괄(수시, 지역사업소)'!BC38)</f>
        <v>0</v>
      </c>
      <c r="BD22" s="1190">
        <f>SUM('배수관 폐쇄 총괄(수시, 지역사업소)'!BD23:'배수관 폐쇄 총괄(수시, 지역사업소)'!BD38)</f>
        <v>0</v>
      </c>
      <c r="BE22" s="1190">
        <f>SUM('배수관 폐쇄 총괄(수시, 지역사업소)'!BE23:'배수관 폐쇄 총괄(수시, 지역사업소)'!BE38)</f>
        <v>0</v>
      </c>
      <c r="BF22" s="1190">
        <f>SUM('배수관 폐쇄 총괄(수시, 지역사업소)'!BF23:'배수관 폐쇄 총괄(수시, 지역사업소)'!BF38)</f>
        <v>0</v>
      </c>
      <c r="BG22" s="1190">
        <f>SUM('배수관 폐쇄 총괄(수시, 지역사업소)'!BG23:'배수관 폐쇄 총괄(수시, 지역사업소)'!BG38)</f>
        <v>0</v>
      </c>
      <c r="BH22" s="1190">
        <f>SUM('배수관 폐쇄 총괄(수시, 지역사업소)'!BH23:'배수관 폐쇄 총괄(수시, 지역사업소)'!BH38)</f>
        <v>0</v>
      </c>
      <c r="BI22" s="1190">
        <f>SUM('배수관 폐쇄 총괄(수시, 지역사업소)'!BI23:'배수관 폐쇄 총괄(수시, 지역사업소)'!BI38)</f>
        <v>0</v>
      </c>
      <c r="BJ22" s="1190">
        <f>SUM('배수관 폐쇄 총괄(수시, 지역사업소)'!BJ23:'배수관 폐쇄 총괄(수시, 지역사업소)'!BJ38)</f>
        <v>0</v>
      </c>
      <c r="BK22" s="1190">
        <f>SUM('배수관 폐쇄 총괄(수시, 지역사업소)'!BK23:'배수관 폐쇄 총괄(수시, 지역사업소)'!BK38)</f>
        <v>0</v>
      </c>
      <c r="BL22" s="1190">
        <f>SUM('배수관 폐쇄 총괄(수시, 지역사업소)'!BL23:'배수관 폐쇄 총괄(수시, 지역사업소)'!BL38)</f>
        <v>0</v>
      </c>
      <c r="BM22" s="1190">
        <f>SUM('배수관 폐쇄 총괄(수시, 지역사업소)'!BM23:'배수관 폐쇄 총괄(수시, 지역사업소)'!BM38)</f>
        <v>0</v>
      </c>
      <c r="BO22" s="2397" t="s">
        <v>867</v>
      </c>
      <c r="BP22" s="1196" t="s">
        <v>41</v>
      </c>
      <c r="BQ22" s="1190">
        <f>SUM('배수관 폐쇄 총괄(수시, 지역사업소)'!BQ23:'배수관 폐쇄 총괄(수시, 지역사업소)'!BQ38)</f>
        <v>0</v>
      </c>
      <c r="BR22" s="1190">
        <f>SUM('배수관 폐쇄 총괄(수시, 지역사업소)'!BR23:'배수관 폐쇄 총괄(수시, 지역사업소)'!BR38)</f>
        <v>0</v>
      </c>
      <c r="BS22" s="1190">
        <f>SUM('배수관 폐쇄 총괄(수시, 지역사업소)'!BS23:'배수관 폐쇄 총괄(수시, 지역사업소)'!BS38)</f>
        <v>0</v>
      </c>
      <c r="BT22" s="1190">
        <f>SUM('배수관 폐쇄 총괄(수시, 지역사업소)'!BT23:'배수관 폐쇄 총괄(수시, 지역사업소)'!BT38)</f>
        <v>0</v>
      </c>
      <c r="BU22" s="1190">
        <f>SUM('배수관 폐쇄 총괄(수시, 지역사업소)'!BU23:'배수관 폐쇄 총괄(수시, 지역사업소)'!BU38)</f>
        <v>0</v>
      </c>
      <c r="BV22" s="1190">
        <f>SUM('배수관 폐쇄 총괄(수시, 지역사업소)'!BV23:'배수관 폐쇄 총괄(수시, 지역사업소)'!BV38)</f>
        <v>0</v>
      </c>
      <c r="BW22" s="1190">
        <f>SUM('배수관 폐쇄 총괄(수시, 지역사업소)'!BW23:'배수관 폐쇄 총괄(수시, 지역사업소)'!BW38)</f>
        <v>0</v>
      </c>
      <c r="BX22" s="1190">
        <f>SUM('배수관 폐쇄 총괄(수시, 지역사업소)'!BX23:'배수관 폐쇄 총괄(수시, 지역사업소)'!BX38)</f>
        <v>0</v>
      </c>
      <c r="BY22" s="1190">
        <f>SUM('배수관 폐쇄 총괄(수시, 지역사업소)'!BY23:'배수관 폐쇄 총괄(수시, 지역사업소)'!BY38)</f>
        <v>0</v>
      </c>
      <c r="BZ22" s="1190">
        <f>SUM('배수관 폐쇄 총괄(수시, 지역사업소)'!BZ23:'배수관 폐쇄 총괄(수시, 지역사업소)'!BZ38)</f>
        <v>0</v>
      </c>
      <c r="CA22" s="1190">
        <f>SUM('배수관 폐쇄 총괄(수시, 지역사업소)'!CA23:'배수관 폐쇄 총괄(수시, 지역사업소)'!CA38)</f>
        <v>0</v>
      </c>
      <c r="CB22" s="1190">
        <f>SUM('배수관 폐쇄 총괄(수시, 지역사업소)'!CB23:'배수관 폐쇄 총괄(수시, 지역사업소)'!CB38)</f>
        <v>0</v>
      </c>
      <c r="CC22" s="1190">
        <f>SUM('배수관 폐쇄 총괄(수시, 지역사업소)'!CC23:'배수관 폐쇄 총괄(수시, 지역사업소)'!CC38)</f>
        <v>0</v>
      </c>
      <c r="CD22" s="1190">
        <f>SUM('배수관 폐쇄 총괄(수시, 지역사업소)'!CD23:'배수관 폐쇄 총괄(수시, 지역사업소)'!CD38)</f>
        <v>0</v>
      </c>
      <c r="CE22" s="1190">
        <f>SUM('배수관 폐쇄 총괄(수시, 지역사업소)'!CE23:'배수관 폐쇄 총괄(수시, 지역사업소)'!CE38)</f>
        <v>0</v>
      </c>
      <c r="CF22" s="1190">
        <f>SUM('배수관 폐쇄 총괄(수시, 지역사업소)'!CF23:'배수관 폐쇄 총괄(수시, 지역사업소)'!CF38)</f>
        <v>0</v>
      </c>
      <c r="CG22" s="1190">
        <f>SUM('배수관 폐쇄 총괄(수시, 지역사업소)'!CG23:'배수관 폐쇄 총괄(수시, 지역사업소)'!CG38)</f>
        <v>0</v>
      </c>
      <c r="CH22" s="1190">
        <f>SUM('배수관 폐쇄 총괄(수시, 지역사업소)'!CH23:'배수관 폐쇄 총괄(수시, 지역사업소)'!CH38)</f>
        <v>0</v>
      </c>
      <c r="CI22" s="1190">
        <f>SUM('배수관 폐쇄 총괄(수시, 지역사업소)'!CI23:'배수관 폐쇄 총괄(수시, 지역사업소)'!CI38)</f>
        <v>0</v>
      </c>
      <c r="CK22" s="2397" t="s">
        <v>867</v>
      </c>
      <c r="CL22" s="1196" t="s">
        <v>41</v>
      </c>
      <c r="CM22" s="1190">
        <f>SUM('배수관 폐쇄 총괄(수시, 지역사업소)'!CM23:'배수관 폐쇄 총괄(수시, 지역사업소)'!CM38)</f>
        <v>311.42</v>
      </c>
      <c r="CN22" s="1190">
        <f>SUM('배수관 폐쇄 총괄(수시, 지역사업소)'!CN23:'배수관 폐쇄 총괄(수시, 지역사업소)'!CN38)</f>
        <v>311.42</v>
      </c>
      <c r="CO22" s="1190">
        <f>SUM('배수관 폐쇄 총괄(수시, 지역사업소)'!CO23:'배수관 폐쇄 총괄(수시, 지역사업소)'!CO38)</f>
        <v>0</v>
      </c>
      <c r="CP22" s="1190">
        <f>SUM('배수관 폐쇄 총괄(수시, 지역사업소)'!CP23:'배수관 폐쇄 총괄(수시, 지역사업소)'!CP38)</f>
        <v>0</v>
      </c>
      <c r="CQ22" s="1190">
        <f>SUM('배수관 폐쇄 총괄(수시, 지역사업소)'!CQ23:'배수관 폐쇄 총괄(수시, 지역사업소)'!CQ38)</f>
        <v>311.42</v>
      </c>
      <c r="CR22" s="1190">
        <f>SUM('배수관 폐쇄 총괄(수시, 지역사업소)'!CR23:'배수관 폐쇄 총괄(수시, 지역사업소)'!CR38)</f>
        <v>0</v>
      </c>
      <c r="CS22" s="1190">
        <f>SUM('배수관 폐쇄 총괄(수시, 지역사업소)'!CS23:'배수관 폐쇄 총괄(수시, 지역사업소)'!CS38)</f>
        <v>0</v>
      </c>
      <c r="CT22" s="1190">
        <f>SUM('배수관 폐쇄 총괄(수시, 지역사업소)'!CT23:'배수관 폐쇄 총괄(수시, 지역사업소)'!CT38)</f>
        <v>0</v>
      </c>
      <c r="CU22" s="1190">
        <f>SUM('배수관 폐쇄 총괄(수시, 지역사업소)'!CU23:'배수관 폐쇄 총괄(수시, 지역사업소)'!CU38)</f>
        <v>0</v>
      </c>
      <c r="CV22" s="1190">
        <f>SUM('배수관 폐쇄 총괄(수시, 지역사업소)'!CV23:'배수관 폐쇄 총괄(수시, 지역사업소)'!CV38)</f>
        <v>0</v>
      </c>
      <c r="CW22" s="1190">
        <f>SUM('배수관 폐쇄 총괄(수시, 지역사업소)'!CW23:'배수관 폐쇄 총괄(수시, 지역사업소)'!CW38)</f>
        <v>0</v>
      </c>
      <c r="CX22" s="1190">
        <f>SUM('배수관 폐쇄 총괄(수시, 지역사업소)'!CX23:'배수관 폐쇄 총괄(수시, 지역사업소)'!CX38)</f>
        <v>0</v>
      </c>
      <c r="CY22" s="1190">
        <f>SUM('배수관 폐쇄 총괄(수시, 지역사업소)'!CY23:'배수관 폐쇄 총괄(수시, 지역사업소)'!CY38)</f>
        <v>0</v>
      </c>
      <c r="CZ22" s="1190">
        <f>SUM('배수관 폐쇄 총괄(수시, 지역사업소)'!CZ23:'배수관 폐쇄 총괄(수시, 지역사업소)'!CZ38)</f>
        <v>0</v>
      </c>
      <c r="DA22" s="1190">
        <f>SUM('배수관 폐쇄 총괄(수시, 지역사업소)'!DA23:'배수관 폐쇄 총괄(수시, 지역사업소)'!DA38)</f>
        <v>0</v>
      </c>
      <c r="DB22" s="1190">
        <f>SUM('배수관 폐쇄 총괄(수시, 지역사업소)'!DB23:'배수관 폐쇄 총괄(수시, 지역사업소)'!DB38)</f>
        <v>0</v>
      </c>
      <c r="DC22" s="1190">
        <f>SUM('배수관 폐쇄 총괄(수시, 지역사업소)'!DC23:'배수관 폐쇄 총괄(수시, 지역사업소)'!DC38)</f>
        <v>0</v>
      </c>
      <c r="DD22" s="1190">
        <f>SUM('배수관 폐쇄 총괄(수시, 지역사업소)'!DD23:'배수관 폐쇄 총괄(수시, 지역사업소)'!DD38)</f>
        <v>311.42</v>
      </c>
      <c r="DE22" s="1190">
        <f>SUM('배수관 폐쇄 총괄(수시, 지역사업소)'!DE23:'배수관 폐쇄 총괄(수시, 지역사업소)'!DE38)</f>
        <v>0</v>
      </c>
      <c r="DG22" s="2397" t="s">
        <v>867</v>
      </c>
      <c r="DH22" s="1196" t="s">
        <v>41</v>
      </c>
      <c r="DI22" s="1190">
        <f>SUM('배수관 폐쇄 총괄(수시, 지역사업소)'!DI23:'배수관 폐쇄 총괄(수시, 지역사업소)'!DI38)</f>
        <v>4.57</v>
      </c>
      <c r="DJ22" s="1190">
        <f>SUM('배수관 폐쇄 총괄(수시, 지역사업소)'!DJ23:'배수관 폐쇄 총괄(수시, 지역사업소)'!DJ38)</f>
        <v>4.57</v>
      </c>
      <c r="DK22" s="1190">
        <f>SUM('배수관 폐쇄 총괄(수시, 지역사업소)'!DK23:'배수관 폐쇄 총괄(수시, 지역사업소)'!DK38)</f>
        <v>0</v>
      </c>
      <c r="DL22" s="1190">
        <f>SUM('배수관 폐쇄 총괄(수시, 지역사업소)'!DL23:'배수관 폐쇄 총괄(수시, 지역사업소)'!DL38)</f>
        <v>0</v>
      </c>
      <c r="DM22" s="1190">
        <f>SUM('배수관 폐쇄 총괄(수시, 지역사업소)'!DM23:'배수관 폐쇄 총괄(수시, 지역사업소)'!DM38)</f>
        <v>4.57</v>
      </c>
      <c r="DN22" s="1190">
        <f>SUM('배수관 폐쇄 총괄(수시, 지역사업소)'!DN23:'배수관 폐쇄 총괄(수시, 지역사업소)'!DN38)</f>
        <v>0</v>
      </c>
      <c r="DO22" s="1190">
        <f>SUM('배수관 폐쇄 총괄(수시, 지역사업소)'!DO23:'배수관 폐쇄 총괄(수시, 지역사업소)'!DO38)</f>
        <v>0</v>
      </c>
      <c r="DP22" s="1190">
        <f>SUM('배수관 폐쇄 총괄(수시, 지역사업소)'!DP23:'배수관 폐쇄 총괄(수시, 지역사업소)'!DP38)</f>
        <v>0</v>
      </c>
      <c r="DQ22" s="1190">
        <f>SUM('배수관 폐쇄 총괄(수시, 지역사업소)'!DQ23:'배수관 폐쇄 총괄(수시, 지역사업소)'!DQ38)</f>
        <v>0</v>
      </c>
      <c r="DR22" s="1190">
        <f>SUM('배수관 폐쇄 총괄(수시, 지역사업소)'!DR23:'배수관 폐쇄 총괄(수시, 지역사업소)'!DR38)</f>
        <v>0</v>
      </c>
      <c r="DS22" s="1190">
        <f>SUM('배수관 폐쇄 총괄(수시, 지역사업소)'!DS23:'배수관 폐쇄 총괄(수시, 지역사업소)'!DS38)</f>
        <v>0</v>
      </c>
      <c r="DT22" s="1190">
        <f>SUM('배수관 폐쇄 총괄(수시, 지역사업소)'!DT23:'배수관 폐쇄 총괄(수시, 지역사업소)'!DT38)</f>
        <v>0</v>
      </c>
      <c r="DU22" s="1190">
        <f>SUM('배수관 폐쇄 총괄(수시, 지역사업소)'!DU23:'배수관 폐쇄 총괄(수시, 지역사업소)'!DU38)</f>
        <v>0</v>
      </c>
      <c r="DV22" s="1190">
        <f>SUM('배수관 폐쇄 총괄(수시, 지역사업소)'!DV23:'배수관 폐쇄 총괄(수시, 지역사업소)'!DV38)</f>
        <v>0</v>
      </c>
      <c r="DW22" s="1190">
        <f>SUM('배수관 폐쇄 총괄(수시, 지역사업소)'!DW23:'배수관 폐쇄 총괄(수시, 지역사업소)'!DW38)</f>
        <v>0</v>
      </c>
      <c r="DX22" s="1190">
        <f>SUM('배수관 폐쇄 총괄(수시, 지역사업소)'!DX23:'배수관 폐쇄 총괄(수시, 지역사업소)'!DX38)</f>
        <v>0</v>
      </c>
      <c r="DY22" s="1190">
        <f>SUM('배수관 폐쇄 총괄(수시, 지역사업소)'!DY23:'배수관 폐쇄 총괄(수시, 지역사업소)'!DY38)</f>
        <v>0</v>
      </c>
      <c r="DZ22" s="1190">
        <f>SUM('배수관 폐쇄 총괄(수시, 지역사업소)'!DZ23:'배수관 폐쇄 총괄(수시, 지역사업소)'!DZ38)</f>
        <v>4.57</v>
      </c>
      <c r="EA22" s="1190">
        <f>SUM('배수관 폐쇄 총괄(수시, 지역사업소)'!EA23:'배수관 폐쇄 총괄(수시, 지역사업소)'!EA38)</f>
        <v>0</v>
      </c>
    </row>
    <row r="23" spans="1:131" ht="19.2" customHeight="1">
      <c r="A23" s="2397" t="s">
        <v>867</v>
      </c>
      <c r="B23" s="1191" t="s">
        <v>951</v>
      </c>
      <c r="C23" s="1192">
        <f>'배수관 폐쇄 총괄(수시, 지역사업소)'!G23</f>
        <v>0</v>
      </c>
      <c r="D23" s="1192">
        <v>0</v>
      </c>
      <c r="E23" s="1192">
        <v>0</v>
      </c>
      <c r="F23" s="1192">
        <v>0</v>
      </c>
      <c r="G23" s="1192">
        <v>0</v>
      </c>
      <c r="H23" s="1192">
        <v>0</v>
      </c>
      <c r="I23" s="1192">
        <v>0</v>
      </c>
      <c r="J23" s="1192">
        <v>0</v>
      </c>
      <c r="K23" s="1192">
        <v>0</v>
      </c>
      <c r="L23" s="1192">
        <v>0</v>
      </c>
      <c r="M23" s="1192">
        <v>0</v>
      </c>
      <c r="N23" s="1192">
        <v>0</v>
      </c>
      <c r="O23" s="1192">
        <v>0</v>
      </c>
      <c r="P23" s="1192">
        <v>0</v>
      </c>
      <c r="Q23" s="1192">
        <v>0</v>
      </c>
      <c r="R23" s="1192">
        <v>0</v>
      </c>
      <c r="S23" s="1192">
        <v>0</v>
      </c>
      <c r="T23" s="1192">
        <v>0</v>
      </c>
      <c r="U23" s="1192">
        <v>0</v>
      </c>
      <c r="W23" s="2397" t="s">
        <v>867</v>
      </c>
      <c r="X23" s="1191" t="s">
        <v>951</v>
      </c>
      <c r="Y23" s="1192">
        <f>'배수관 폐쇄 총괄(수시, 지역사업소)'!AC23</f>
        <v>0</v>
      </c>
      <c r="Z23" s="1192">
        <v>0</v>
      </c>
      <c r="AA23" s="1192">
        <v>0</v>
      </c>
      <c r="AB23" s="1192">
        <v>0</v>
      </c>
      <c r="AC23" s="1192">
        <v>0</v>
      </c>
      <c r="AD23" s="1192">
        <v>0</v>
      </c>
      <c r="AE23" s="1192">
        <v>0</v>
      </c>
      <c r="AF23" s="1192">
        <v>0</v>
      </c>
      <c r="AG23" s="1192">
        <v>0</v>
      </c>
      <c r="AH23" s="1192">
        <v>0</v>
      </c>
      <c r="AI23" s="1192">
        <v>0</v>
      </c>
      <c r="AJ23" s="1192">
        <v>0</v>
      </c>
      <c r="AK23" s="1192">
        <v>0</v>
      </c>
      <c r="AL23" s="1192">
        <v>0</v>
      </c>
      <c r="AM23" s="1192">
        <v>0</v>
      </c>
      <c r="AN23" s="1192">
        <v>0</v>
      </c>
      <c r="AO23" s="1192">
        <v>0</v>
      </c>
      <c r="AP23" s="1192">
        <v>0</v>
      </c>
      <c r="AQ23" s="1192">
        <v>0</v>
      </c>
      <c r="AS23" s="2397" t="s">
        <v>867</v>
      </c>
      <c r="AT23" s="1191" t="s">
        <v>951</v>
      </c>
      <c r="AU23" s="1192">
        <f>'배수관 폐쇄 총괄(수시, 지역사업소)'!AY23</f>
        <v>0</v>
      </c>
      <c r="AV23" s="1192">
        <v>0</v>
      </c>
      <c r="AW23" s="1192">
        <v>0</v>
      </c>
      <c r="AX23" s="1192">
        <v>0</v>
      </c>
      <c r="AY23" s="1192">
        <v>0</v>
      </c>
      <c r="AZ23" s="1192">
        <v>0</v>
      </c>
      <c r="BA23" s="1192">
        <v>0</v>
      </c>
      <c r="BB23" s="1192">
        <v>0</v>
      </c>
      <c r="BC23" s="1192">
        <v>0</v>
      </c>
      <c r="BD23" s="1192">
        <v>0</v>
      </c>
      <c r="BE23" s="1192">
        <v>0</v>
      </c>
      <c r="BF23" s="1192">
        <v>0</v>
      </c>
      <c r="BG23" s="1192">
        <v>0</v>
      </c>
      <c r="BH23" s="1192">
        <v>0</v>
      </c>
      <c r="BI23" s="1192">
        <v>0</v>
      </c>
      <c r="BJ23" s="1192">
        <v>0</v>
      </c>
      <c r="BK23" s="1192">
        <v>0</v>
      </c>
      <c r="BL23" s="1192">
        <v>0</v>
      </c>
      <c r="BM23" s="1192">
        <v>0</v>
      </c>
      <c r="BO23" s="2397" t="s">
        <v>867</v>
      </c>
      <c r="BP23" s="1191" t="s">
        <v>951</v>
      </c>
      <c r="BQ23" s="1192">
        <f>'배수관 폐쇄 총괄(수시, 지역사업소)'!BU23</f>
        <v>0</v>
      </c>
      <c r="BR23" s="1192">
        <v>0</v>
      </c>
      <c r="BS23" s="1192">
        <v>0</v>
      </c>
      <c r="BT23" s="1192">
        <v>0</v>
      </c>
      <c r="BU23" s="1192">
        <v>0</v>
      </c>
      <c r="BV23" s="1192">
        <v>0</v>
      </c>
      <c r="BW23" s="1192">
        <v>0</v>
      </c>
      <c r="BX23" s="1192">
        <v>0</v>
      </c>
      <c r="BY23" s="1192">
        <v>0</v>
      </c>
      <c r="BZ23" s="1192">
        <v>0</v>
      </c>
      <c r="CA23" s="1192">
        <v>0</v>
      </c>
      <c r="CB23" s="1192">
        <v>0</v>
      </c>
      <c r="CC23" s="1192">
        <v>0</v>
      </c>
      <c r="CD23" s="1192">
        <v>0</v>
      </c>
      <c r="CE23" s="1192">
        <v>0</v>
      </c>
      <c r="CF23" s="1192">
        <v>0</v>
      </c>
      <c r="CG23" s="1192">
        <v>0</v>
      </c>
      <c r="CH23" s="1192">
        <v>0</v>
      </c>
      <c r="CI23" s="1192">
        <v>0</v>
      </c>
      <c r="CK23" s="2397" t="s">
        <v>867</v>
      </c>
      <c r="CL23" s="1191" t="s">
        <v>951</v>
      </c>
      <c r="CM23" s="1192">
        <f>'배수관 폐쇄 총괄(수시, 지역사업소)'!CQ23</f>
        <v>0</v>
      </c>
      <c r="CN23" s="1192">
        <v>0</v>
      </c>
      <c r="CO23" s="1192">
        <v>0</v>
      </c>
      <c r="CP23" s="1192">
        <v>0</v>
      </c>
      <c r="CQ23" s="1192">
        <v>0</v>
      </c>
      <c r="CR23" s="1192">
        <v>0</v>
      </c>
      <c r="CS23" s="1192">
        <v>0</v>
      </c>
      <c r="CT23" s="1192">
        <v>0</v>
      </c>
      <c r="CU23" s="1192">
        <v>0</v>
      </c>
      <c r="CV23" s="1192">
        <v>0</v>
      </c>
      <c r="CW23" s="1192">
        <v>0</v>
      </c>
      <c r="CX23" s="1192">
        <v>0</v>
      </c>
      <c r="CY23" s="1192">
        <v>0</v>
      </c>
      <c r="CZ23" s="1192">
        <v>0</v>
      </c>
      <c r="DA23" s="1192">
        <v>0</v>
      </c>
      <c r="DB23" s="1192">
        <v>0</v>
      </c>
      <c r="DC23" s="1192">
        <v>0</v>
      </c>
      <c r="DD23" s="1192">
        <v>0</v>
      </c>
      <c r="DE23" s="1192">
        <v>0</v>
      </c>
      <c r="DG23" s="2397" t="s">
        <v>867</v>
      </c>
      <c r="DH23" s="1191" t="s">
        <v>951</v>
      </c>
      <c r="DI23" s="1192">
        <f>'배수관 폐쇄 총괄(수시, 지역사업소)'!DM23</f>
        <v>0</v>
      </c>
      <c r="DJ23" s="1192">
        <v>0</v>
      </c>
      <c r="DK23" s="1192">
        <v>0</v>
      </c>
      <c r="DL23" s="1192">
        <v>0</v>
      </c>
      <c r="DM23" s="1192">
        <v>0</v>
      </c>
      <c r="DN23" s="1192">
        <v>0</v>
      </c>
      <c r="DO23" s="1192">
        <v>0</v>
      </c>
      <c r="DP23" s="1192">
        <v>0</v>
      </c>
      <c r="DQ23" s="1192">
        <v>0</v>
      </c>
      <c r="DR23" s="1192">
        <v>0</v>
      </c>
      <c r="DS23" s="1192">
        <v>0</v>
      </c>
      <c r="DT23" s="1192">
        <v>0</v>
      </c>
      <c r="DU23" s="1192">
        <v>0</v>
      </c>
      <c r="DV23" s="1192">
        <v>0</v>
      </c>
      <c r="DW23" s="1192">
        <v>0</v>
      </c>
      <c r="DX23" s="1192">
        <v>0</v>
      </c>
      <c r="DY23" s="1192">
        <v>0</v>
      </c>
      <c r="DZ23" s="1192">
        <v>0</v>
      </c>
      <c r="EA23" s="1192">
        <v>0</v>
      </c>
    </row>
    <row r="24" spans="1:131" ht="19.2" customHeight="1">
      <c r="A24" s="2032"/>
      <c r="B24" s="1191" t="s">
        <v>796</v>
      </c>
      <c r="C24" s="1192">
        <f>'배수관 폐쇄 총괄(수시, 지역사업소)'!G24</f>
        <v>0</v>
      </c>
      <c r="D24" s="1192">
        <v>0</v>
      </c>
      <c r="E24" s="1192">
        <v>0</v>
      </c>
      <c r="F24" s="1192">
        <v>0</v>
      </c>
      <c r="G24" s="1192">
        <v>0</v>
      </c>
      <c r="H24" s="1192">
        <v>0</v>
      </c>
      <c r="I24" s="1192">
        <v>0</v>
      </c>
      <c r="J24" s="1192">
        <v>0</v>
      </c>
      <c r="K24" s="1192">
        <v>0</v>
      </c>
      <c r="L24" s="1192">
        <v>0</v>
      </c>
      <c r="M24" s="1192">
        <v>0</v>
      </c>
      <c r="N24" s="1192">
        <v>0</v>
      </c>
      <c r="O24" s="1192">
        <v>0</v>
      </c>
      <c r="P24" s="1192">
        <v>0</v>
      </c>
      <c r="Q24" s="1192">
        <v>0</v>
      </c>
      <c r="R24" s="1192">
        <v>0</v>
      </c>
      <c r="S24" s="1192">
        <v>0</v>
      </c>
      <c r="T24" s="1192">
        <v>0</v>
      </c>
      <c r="U24" s="1192">
        <v>0</v>
      </c>
      <c r="W24" s="2032"/>
      <c r="X24" s="1191" t="s">
        <v>796</v>
      </c>
      <c r="Y24" s="1192">
        <f>'배수관 폐쇄 총괄(수시, 지역사업소)'!AC24</f>
        <v>0</v>
      </c>
      <c r="Z24" s="1192">
        <v>0</v>
      </c>
      <c r="AA24" s="1192">
        <v>0</v>
      </c>
      <c r="AB24" s="1192">
        <v>0</v>
      </c>
      <c r="AC24" s="1192">
        <v>0</v>
      </c>
      <c r="AD24" s="1192">
        <v>0</v>
      </c>
      <c r="AE24" s="1192">
        <v>0</v>
      </c>
      <c r="AF24" s="1192">
        <v>0</v>
      </c>
      <c r="AG24" s="1192">
        <v>0</v>
      </c>
      <c r="AH24" s="1192">
        <v>0</v>
      </c>
      <c r="AI24" s="1192">
        <v>0</v>
      </c>
      <c r="AJ24" s="1192">
        <v>0</v>
      </c>
      <c r="AK24" s="1192">
        <v>0</v>
      </c>
      <c r="AL24" s="1192">
        <v>0</v>
      </c>
      <c r="AM24" s="1192">
        <v>0</v>
      </c>
      <c r="AN24" s="1192">
        <v>0</v>
      </c>
      <c r="AO24" s="1192">
        <v>0</v>
      </c>
      <c r="AP24" s="1192">
        <v>0</v>
      </c>
      <c r="AQ24" s="1192">
        <v>0</v>
      </c>
      <c r="AS24" s="2032"/>
      <c r="AT24" s="1191" t="s">
        <v>796</v>
      </c>
      <c r="AU24" s="1192">
        <f>'배수관 폐쇄 총괄(수시, 지역사업소)'!AY24</f>
        <v>0</v>
      </c>
      <c r="AV24" s="1192">
        <v>0</v>
      </c>
      <c r="AW24" s="1192">
        <v>0</v>
      </c>
      <c r="AX24" s="1192">
        <v>0</v>
      </c>
      <c r="AY24" s="1192">
        <v>0</v>
      </c>
      <c r="AZ24" s="1192">
        <v>0</v>
      </c>
      <c r="BA24" s="1192">
        <v>0</v>
      </c>
      <c r="BB24" s="1192">
        <v>0</v>
      </c>
      <c r="BC24" s="1192">
        <v>0</v>
      </c>
      <c r="BD24" s="1192">
        <v>0</v>
      </c>
      <c r="BE24" s="1192">
        <v>0</v>
      </c>
      <c r="BF24" s="1192">
        <v>0</v>
      </c>
      <c r="BG24" s="1192">
        <v>0</v>
      </c>
      <c r="BH24" s="1192">
        <v>0</v>
      </c>
      <c r="BI24" s="1192">
        <v>0</v>
      </c>
      <c r="BJ24" s="1192">
        <v>0</v>
      </c>
      <c r="BK24" s="1192">
        <v>0</v>
      </c>
      <c r="BL24" s="1192">
        <v>0</v>
      </c>
      <c r="BM24" s="1192">
        <v>0</v>
      </c>
      <c r="BO24" s="2032"/>
      <c r="BP24" s="1191" t="s">
        <v>796</v>
      </c>
      <c r="BQ24" s="1192">
        <f>'배수관 폐쇄 총괄(수시, 지역사업소)'!BU24</f>
        <v>0</v>
      </c>
      <c r="BR24" s="1192">
        <v>0</v>
      </c>
      <c r="BS24" s="1192">
        <v>0</v>
      </c>
      <c r="BT24" s="1192">
        <v>0</v>
      </c>
      <c r="BU24" s="1192">
        <v>0</v>
      </c>
      <c r="BV24" s="1192">
        <v>0</v>
      </c>
      <c r="BW24" s="1192">
        <v>0</v>
      </c>
      <c r="BX24" s="1192">
        <v>0</v>
      </c>
      <c r="BY24" s="1192">
        <v>0</v>
      </c>
      <c r="BZ24" s="1192">
        <v>0</v>
      </c>
      <c r="CA24" s="1192">
        <v>0</v>
      </c>
      <c r="CB24" s="1192">
        <v>0</v>
      </c>
      <c r="CC24" s="1192">
        <v>0</v>
      </c>
      <c r="CD24" s="1192">
        <v>0</v>
      </c>
      <c r="CE24" s="1192">
        <v>0</v>
      </c>
      <c r="CF24" s="1192">
        <v>0</v>
      </c>
      <c r="CG24" s="1192">
        <v>0</v>
      </c>
      <c r="CH24" s="1192">
        <v>0</v>
      </c>
      <c r="CI24" s="1192">
        <v>0</v>
      </c>
      <c r="CK24" s="2032"/>
      <c r="CL24" s="1191" t="s">
        <v>796</v>
      </c>
      <c r="CM24" s="1192">
        <f>'배수관 폐쇄 총괄(수시, 지역사업소)'!CQ24</f>
        <v>0</v>
      </c>
      <c r="CN24" s="1192">
        <v>0</v>
      </c>
      <c r="CO24" s="1192">
        <v>0</v>
      </c>
      <c r="CP24" s="1192">
        <v>0</v>
      </c>
      <c r="CQ24" s="1192">
        <v>0</v>
      </c>
      <c r="CR24" s="1192">
        <v>0</v>
      </c>
      <c r="CS24" s="1192">
        <v>0</v>
      </c>
      <c r="CT24" s="1192">
        <v>0</v>
      </c>
      <c r="CU24" s="1192">
        <v>0</v>
      </c>
      <c r="CV24" s="1192">
        <v>0</v>
      </c>
      <c r="CW24" s="1192">
        <v>0</v>
      </c>
      <c r="CX24" s="1192">
        <v>0</v>
      </c>
      <c r="CY24" s="1192">
        <v>0</v>
      </c>
      <c r="CZ24" s="1192">
        <v>0</v>
      </c>
      <c r="DA24" s="1192">
        <v>0</v>
      </c>
      <c r="DB24" s="1192">
        <v>0</v>
      </c>
      <c r="DC24" s="1192">
        <v>0</v>
      </c>
      <c r="DD24" s="1192">
        <v>0</v>
      </c>
      <c r="DE24" s="1192">
        <v>0</v>
      </c>
      <c r="DG24" s="2032"/>
      <c r="DH24" s="1191" t="s">
        <v>796</v>
      </c>
      <c r="DI24" s="1192">
        <f>'배수관 폐쇄 총괄(수시, 지역사업소)'!DM24</f>
        <v>0</v>
      </c>
      <c r="DJ24" s="1192">
        <v>0</v>
      </c>
      <c r="DK24" s="1192">
        <v>0</v>
      </c>
      <c r="DL24" s="1192">
        <v>0</v>
      </c>
      <c r="DM24" s="1192">
        <v>0</v>
      </c>
      <c r="DN24" s="1192">
        <v>0</v>
      </c>
      <c r="DO24" s="1192">
        <v>0</v>
      </c>
      <c r="DP24" s="1192">
        <v>0</v>
      </c>
      <c r="DQ24" s="1192">
        <v>0</v>
      </c>
      <c r="DR24" s="1192">
        <v>0</v>
      </c>
      <c r="DS24" s="1192">
        <v>0</v>
      </c>
      <c r="DT24" s="1192">
        <v>0</v>
      </c>
      <c r="DU24" s="1192">
        <v>0</v>
      </c>
      <c r="DV24" s="1192">
        <v>0</v>
      </c>
      <c r="DW24" s="1192">
        <v>0</v>
      </c>
      <c r="DX24" s="1192">
        <v>0</v>
      </c>
      <c r="DY24" s="1192">
        <v>0</v>
      </c>
      <c r="DZ24" s="1192">
        <v>0</v>
      </c>
      <c r="EA24" s="1192">
        <v>0</v>
      </c>
    </row>
    <row r="25" spans="1:131" ht="19.2" customHeight="1">
      <c r="A25" s="2032"/>
      <c r="B25" s="1191" t="s">
        <v>797</v>
      </c>
      <c r="C25" s="1192">
        <f>'배수관 폐쇄 총괄(수시, 지역사업소)'!G25</f>
        <v>0</v>
      </c>
      <c r="D25" s="1192">
        <v>0</v>
      </c>
      <c r="E25" s="1192">
        <v>0</v>
      </c>
      <c r="F25" s="1192">
        <v>0</v>
      </c>
      <c r="G25" s="1192">
        <v>0</v>
      </c>
      <c r="H25" s="1192">
        <v>0</v>
      </c>
      <c r="I25" s="1192">
        <v>0</v>
      </c>
      <c r="J25" s="1192">
        <v>0</v>
      </c>
      <c r="K25" s="1192">
        <v>0</v>
      </c>
      <c r="L25" s="1192">
        <v>0</v>
      </c>
      <c r="M25" s="1192">
        <v>0</v>
      </c>
      <c r="N25" s="1192">
        <v>0</v>
      </c>
      <c r="O25" s="1192">
        <v>0</v>
      </c>
      <c r="P25" s="1192">
        <v>0</v>
      </c>
      <c r="Q25" s="1192">
        <v>0</v>
      </c>
      <c r="R25" s="1192">
        <v>0</v>
      </c>
      <c r="S25" s="1192">
        <v>0</v>
      </c>
      <c r="T25" s="1192">
        <v>0</v>
      </c>
      <c r="U25" s="1192">
        <v>0</v>
      </c>
      <c r="W25" s="2032"/>
      <c r="X25" s="1191" t="s">
        <v>797</v>
      </c>
      <c r="Y25" s="1192">
        <f>'배수관 폐쇄 총괄(수시, 지역사업소)'!AC25</f>
        <v>0</v>
      </c>
      <c r="Z25" s="1192">
        <v>0</v>
      </c>
      <c r="AA25" s="1192">
        <v>0</v>
      </c>
      <c r="AB25" s="1192">
        <v>0</v>
      </c>
      <c r="AC25" s="1192">
        <v>0</v>
      </c>
      <c r="AD25" s="1192">
        <v>0</v>
      </c>
      <c r="AE25" s="1192">
        <v>0</v>
      </c>
      <c r="AF25" s="1192">
        <v>0</v>
      </c>
      <c r="AG25" s="1192">
        <v>0</v>
      </c>
      <c r="AH25" s="1192">
        <v>0</v>
      </c>
      <c r="AI25" s="1192">
        <v>0</v>
      </c>
      <c r="AJ25" s="1192">
        <v>0</v>
      </c>
      <c r="AK25" s="1192">
        <v>0</v>
      </c>
      <c r="AL25" s="1192">
        <v>0</v>
      </c>
      <c r="AM25" s="1192">
        <v>0</v>
      </c>
      <c r="AN25" s="1192">
        <v>0</v>
      </c>
      <c r="AO25" s="1192">
        <v>0</v>
      </c>
      <c r="AP25" s="1192">
        <v>0</v>
      </c>
      <c r="AQ25" s="1192">
        <v>0</v>
      </c>
      <c r="AS25" s="2032"/>
      <c r="AT25" s="1191" t="s">
        <v>797</v>
      </c>
      <c r="AU25" s="1192">
        <f>'배수관 폐쇄 총괄(수시, 지역사업소)'!AY25</f>
        <v>0</v>
      </c>
      <c r="AV25" s="1192">
        <v>0</v>
      </c>
      <c r="AW25" s="1192">
        <v>0</v>
      </c>
      <c r="AX25" s="1192">
        <v>0</v>
      </c>
      <c r="AY25" s="1192">
        <v>0</v>
      </c>
      <c r="AZ25" s="1192">
        <v>0</v>
      </c>
      <c r="BA25" s="1192">
        <v>0</v>
      </c>
      <c r="BB25" s="1192">
        <v>0</v>
      </c>
      <c r="BC25" s="1192">
        <v>0</v>
      </c>
      <c r="BD25" s="1192">
        <v>0</v>
      </c>
      <c r="BE25" s="1192">
        <v>0</v>
      </c>
      <c r="BF25" s="1192">
        <v>0</v>
      </c>
      <c r="BG25" s="1192">
        <v>0</v>
      </c>
      <c r="BH25" s="1192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O25" s="2032"/>
      <c r="BP25" s="1191" t="s">
        <v>797</v>
      </c>
      <c r="BQ25" s="1192">
        <f>'배수관 폐쇄 총괄(수시, 지역사업소)'!BU25</f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0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K25" s="2032"/>
      <c r="CL25" s="1191" t="s">
        <v>797</v>
      </c>
      <c r="CM25" s="1192">
        <f>'배수관 폐쇄 총괄(수시, 지역사업소)'!CQ25</f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192">
        <v>0</v>
      </c>
      <c r="DE25" s="1192">
        <v>0</v>
      </c>
      <c r="DG25" s="2032"/>
      <c r="DH25" s="1191" t="s">
        <v>797</v>
      </c>
      <c r="DI25" s="1192">
        <f>'배수관 폐쇄 총괄(수시, 지역사업소)'!DM25</f>
        <v>0</v>
      </c>
      <c r="DJ25" s="1192">
        <v>0</v>
      </c>
      <c r="DK25" s="1192">
        <v>0</v>
      </c>
      <c r="DL25" s="1192">
        <v>0</v>
      </c>
      <c r="DM25" s="1192">
        <v>0</v>
      </c>
      <c r="DN25" s="1192">
        <v>0</v>
      </c>
      <c r="DO25" s="1192">
        <v>0</v>
      </c>
      <c r="DP25" s="1192">
        <v>0</v>
      </c>
      <c r="DQ25" s="1192">
        <v>0</v>
      </c>
      <c r="DR25" s="1192">
        <v>0</v>
      </c>
      <c r="DS25" s="1192">
        <v>0</v>
      </c>
      <c r="DT25" s="1192">
        <v>0</v>
      </c>
      <c r="DU25" s="1192">
        <v>0</v>
      </c>
      <c r="DV25" s="1192">
        <v>0</v>
      </c>
      <c r="DW25" s="1192">
        <v>0</v>
      </c>
      <c r="DX25" s="1192">
        <v>0</v>
      </c>
      <c r="DY25" s="1192">
        <v>0</v>
      </c>
      <c r="DZ25" s="1192">
        <v>0</v>
      </c>
      <c r="EA25" s="1192">
        <v>0</v>
      </c>
    </row>
    <row r="26" spans="1:131" ht="19.2" customHeight="1">
      <c r="A26" s="2032"/>
      <c r="B26" s="1191" t="s">
        <v>780</v>
      </c>
      <c r="C26" s="1192">
        <f>'배수관 폐쇄 총괄(수시, 지역사업소)'!G26</f>
        <v>0</v>
      </c>
      <c r="D26" s="1192">
        <v>0</v>
      </c>
      <c r="E26" s="1192">
        <v>0</v>
      </c>
      <c r="F26" s="1192">
        <v>0</v>
      </c>
      <c r="G26" s="1192">
        <v>0</v>
      </c>
      <c r="H26" s="1192">
        <v>0</v>
      </c>
      <c r="I26" s="1192">
        <v>0</v>
      </c>
      <c r="J26" s="1192">
        <v>0</v>
      </c>
      <c r="K26" s="1192">
        <v>0</v>
      </c>
      <c r="L26" s="1192">
        <v>0</v>
      </c>
      <c r="M26" s="1192">
        <v>0</v>
      </c>
      <c r="N26" s="1192">
        <v>0</v>
      </c>
      <c r="O26" s="1192">
        <v>0</v>
      </c>
      <c r="P26" s="1192">
        <v>0</v>
      </c>
      <c r="Q26" s="1192">
        <v>0</v>
      </c>
      <c r="R26" s="1192">
        <v>0</v>
      </c>
      <c r="S26" s="1192">
        <v>0</v>
      </c>
      <c r="T26" s="1192">
        <v>0</v>
      </c>
      <c r="U26" s="1192">
        <v>0</v>
      </c>
      <c r="W26" s="2032"/>
      <c r="X26" s="1191" t="s">
        <v>780</v>
      </c>
      <c r="Y26" s="1192">
        <f>'배수관 폐쇄 총괄(수시, 지역사업소)'!AC26</f>
        <v>0</v>
      </c>
      <c r="Z26" s="1192">
        <v>0</v>
      </c>
      <c r="AA26" s="1192">
        <v>0</v>
      </c>
      <c r="AB26" s="1192">
        <v>0</v>
      </c>
      <c r="AC26" s="1192">
        <v>0</v>
      </c>
      <c r="AD26" s="1192">
        <v>0</v>
      </c>
      <c r="AE26" s="1192">
        <v>0</v>
      </c>
      <c r="AF26" s="1192">
        <v>0</v>
      </c>
      <c r="AG26" s="1192">
        <v>0</v>
      </c>
      <c r="AH26" s="1192">
        <v>0</v>
      </c>
      <c r="AI26" s="1192">
        <v>0</v>
      </c>
      <c r="AJ26" s="1192">
        <v>0</v>
      </c>
      <c r="AK26" s="1192">
        <v>0</v>
      </c>
      <c r="AL26" s="1192">
        <v>0</v>
      </c>
      <c r="AM26" s="1192">
        <v>0</v>
      </c>
      <c r="AN26" s="1192">
        <v>0</v>
      </c>
      <c r="AO26" s="1192">
        <v>0</v>
      </c>
      <c r="AP26" s="1192">
        <v>0</v>
      </c>
      <c r="AQ26" s="1192">
        <v>0</v>
      </c>
      <c r="AS26" s="2032"/>
      <c r="AT26" s="1191" t="s">
        <v>780</v>
      </c>
      <c r="AU26" s="1192">
        <f>'배수관 폐쇄 총괄(수시, 지역사업소)'!AY26</f>
        <v>0</v>
      </c>
      <c r="AV26" s="1192">
        <v>0</v>
      </c>
      <c r="AW26" s="1192">
        <v>0</v>
      </c>
      <c r="AX26" s="1192">
        <v>0</v>
      </c>
      <c r="AY26" s="1192">
        <v>0</v>
      </c>
      <c r="AZ26" s="1192">
        <v>0</v>
      </c>
      <c r="BA26" s="1192">
        <v>0</v>
      </c>
      <c r="BB26" s="1192">
        <v>0</v>
      </c>
      <c r="BC26" s="1192">
        <v>0</v>
      </c>
      <c r="BD26" s="1192">
        <v>0</v>
      </c>
      <c r="BE26" s="1192">
        <v>0</v>
      </c>
      <c r="BF26" s="1192">
        <v>0</v>
      </c>
      <c r="BG26" s="1192">
        <v>0</v>
      </c>
      <c r="BH26" s="1192">
        <v>0</v>
      </c>
      <c r="BI26" s="1192">
        <v>0</v>
      </c>
      <c r="BJ26" s="1192">
        <v>0</v>
      </c>
      <c r="BK26" s="1192">
        <v>0</v>
      </c>
      <c r="BL26" s="1192">
        <v>0</v>
      </c>
      <c r="BM26" s="1192">
        <v>0</v>
      </c>
      <c r="BO26" s="2032"/>
      <c r="BP26" s="1191" t="s">
        <v>780</v>
      </c>
      <c r="BQ26" s="1192">
        <f>'배수관 폐쇄 총괄(수시, 지역사업소)'!BU26</f>
        <v>0</v>
      </c>
      <c r="BR26" s="1192">
        <v>0</v>
      </c>
      <c r="BS26" s="1192">
        <v>0</v>
      </c>
      <c r="BT26" s="1192">
        <v>0</v>
      </c>
      <c r="BU26" s="1192">
        <v>0</v>
      </c>
      <c r="BV26" s="1192">
        <v>0</v>
      </c>
      <c r="BW26" s="1192">
        <v>0</v>
      </c>
      <c r="BX26" s="1192">
        <v>0</v>
      </c>
      <c r="BY26" s="1192">
        <v>0</v>
      </c>
      <c r="BZ26" s="1192">
        <v>0</v>
      </c>
      <c r="CA26" s="1192">
        <v>0</v>
      </c>
      <c r="CB26" s="1192">
        <v>0</v>
      </c>
      <c r="CC26" s="1192">
        <v>0</v>
      </c>
      <c r="CD26" s="1192">
        <v>0</v>
      </c>
      <c r="CE26" s="1192">
        <v>0</v>
      </c>
      <c r="CF26" s="1192">
        <v>0</v>
      </c>
      <c r="CG26" s="1192">
        <v>0</v>
      </c>
      <c r="CH26" s="1192">
        <v>0</v>
      </c>
      <c r="CI26" s="1192">
        <v>0</v>
      </c>
      <c r="CK26" s="2032"/>
      <c r="CL26" s="1191" t="s">
        <v>780</v>
      </c>
      <c r="CM26" s="1192">
        <f>'배수관 폐쇄 총괄(수시, 지역사업소)'!CQ26</f>
        <v>0</v>
      </c>
      <c r="CN26" s="1192">
        <v>0</v>
      </c>
      <c r="CO26" s="1192">
        <v>0</v>
      </c>
      <c r="CP26" s="1192">
        <v>0</v>
      </c>
      <c r="CQ26" s="1192">
        <v>0</v>
      </c>
      <c r="CR26" s="1192">
        <v>0</v>
      </c>
      <c r="CS26" s="1192">
        <v>0</v>
      </c>
      <c r="CT26" s="1192">
        <v>0</v>
      </c>
      <c r="CU26" s="1192">
        <v>0</v>
      </c>
      <c r="CV26" s="1192">
        <v>0</v>
      </c>
      <c r="CW26" s="1192">
        <v>0</v>
      </c>
      <c r="CX26" s="1192">
        <v>0</v>
      </c>
      <c r="CY26" s="1192">
        <v>0</v>
      </c>
      <c r="CZ26" s="1192">
        <v>0</v>
      </c>
      <c r="DA26" s="1192">
        <v>0</v>
      </c>
      <c r="DB26" s="1192">
        <v>0</v>
      </c>
      <c r="DC26" s="1192">
        <v>0</v>
      </c>
      <c r="DD26" s="1192">
        <v>0</v>
      </c>
      <c r="DE26" s="1192">
        <v>0</v>
      </c>
      <c r="DG26" s="2032"/>
      <c r="DH26" s="1191" t="s">
        <v>780</v>
      </c>
      <c r="DI26" s="1192">
        <f>'배수관 폐쇄 총괄(수시, 지역사업소)'!DM26</f>
        <v>0</v>
      </c>
      <c r="DJ26" s="1192">
        <v>0</v>
      </c>
      <c r="DK26" s="1192">
        <v>0</v>
      </c>
      <c r="DL26" s="1192">
        <v>0</v>
      </c>
      <c r="DM26" s="1192">
        <v>0</v>
      </c>
      <c r="DN26" s="1192">
        <v>0</v>
      </c>
      <c r="DO26" s="1192">
        <v>0</v>
      </c>
      <c r="DP26" s="1192">
        <v>0</v>
      </c>
      <c r="DQ26" s="1192">
        <v>0</v>
      </c>
      <c r="DR26" s="1192">
        <v>0</v>
      </c>
      <c r="DS26" s="1192">
        <v>0</v>
      </c>
      <c r="DT26" s="1192">
        <v>0</v>
      </c>
      <c r="DU26" s="1192">
        <v>0</v>
      </c>
      <c r="DV26" s="1192">
        <v>0</v>
      </c>
      <c r="DW26" s="1192">
        <v>0</v>
      </c>
      <c r="DX26" s="1192">
        <v>0</v>
      </c>
      <c r="DY26" s="1192">
        <v>0</v>
      </c>
      <c r="DZ26" s="1192">
        <v>0</v>
      </c>
      <c r="EA26" s="1192">
        <v>0</v>
      </c>
    </row>
    <row r="27" spans="1:131" ht="19.2" customHeight="1">
      <c r="A27" s="2032"/>
      <c r="B27" s="1193" t="s">
        <v>781</v>
      </c>
      <c r="C27" s="1192">
        <f>'배수관 폐쇄 총괄(수시, 지역사업소)'!G27</f>
        <v>0</v>
      </c>
      <c r="D27" s="1192">
        <v>0</v>
      </c>
      <c r="E27" s="1192">
        <v>0</v>
      </c>
      <c r="F27" s="1192">
        <v>0</v>
      </c>
      <c r="G27" s="1192">
        <v>0</v>
      </c>
      <c r="H27" s="1192">
        <v>0</v>
      </c>
      <c r="I27" s="1192">
        <v>0</v>
      </c>
      <c r="J27" s="1192">
        <v>0</v>
      </c>
      <c r="K27" s="1192">
        <v>0</v>
      </c>
      <c r="L27" s="1192">
        <v>0</v>
      </c>
      <c r="M27" s="1192">
        <v>0</v>
      </c>
      <c r="N27" s="1192">
        <v>0</v>
      </c>
      <c r="O27" s="1192">
        <v>0</v>
      </c>
      <c r="P27" s="1192">
        <v>0</v>
      </c>
      <c r="Q27" s="1192">
        <v>0</v>
      </c>
      <c r="R27" s="1192">
        <v>0</v>
      </c>
      <c r="S27" s="1192">
        <v>0</v>
      </c>
      <c r="T27" s="1192">
        <v>0</v>
      </c>
      <c r="U27" s="1192">
        <v>0</v>
      </c>
      <c r="W27" s="2032"/>
      <c r="X27" s="1193" t="s">
        <v>781</v>
      </c>
      <c r="Y27" s="1192">
        <f>'배수관 폐쇄 총괄(수시, 지역사업소)'!AC27</f>
        <v>0</v>
      </c>
      <c r="Z27" s="1192">
        <v>0</v>
      </c>
      <c r="AA27" s="1192">
        <v>0</v>
      </c>
      <c r="AB27" s="1192">
        <v>0</v>
      </c>
      <c r="AC27" s="1192">
        <v>0</v>
      </c>
      <c r="AD27" s="1192">
        <v>0</v>
      </c>
      <c r="AE27" s="1192">
        <v>0</v>
      </c>
      <c r="AF27" s="1192">
        <v>0</v>
      </c>
      <c r="AG27" s="1192">
        <v>0</v>
      </c>
      <c r="AH27" s="1192">
        <v>0</v>
      </c>
      <c r="AI27" s="1192">
        <v>0</v>
      </c>
      <c r="AJ27" s="1192">
        <v>0</v>
      </c>
      <c r="AK27" s="1192">
        <v>0</v>
      </c>
      <c r="AL27" s="1192">
        <v>0</v>
      </c>
      <c r="AM27" s="1192">
        <v>0</v>
      </c>
      <c r="AN27" s="1192">
        <v>0</v>
      </c>
      <c r="AO27" s="1192">
        <v>0</v>
      </c>
      <c r="AP27" s="1192">
        <v>0</v>
      </c>
      <c r="AQ27" s="1192">
        <v>0</v>
      </c>
      <c r="AS27" s="2032"/>
      <c r="AT27" s="1193" t="s">
        <v>781</v>
      </c>
      <c r="AU27" s="1192">
        <f>'배수관 폐쇄 총괄(수시, 지역사업소)'!AY27</f>
        <v>0</v>
      </c>
      <c r="AV27" s="1192">
        <v>0</v>
      </c>
      <c r="AW27" s="1192">
        <v>0</v>
      </c>
      <c r="AX27" s="1192">
        <v>0</v>
      </c>
      <c r="AY27" s="1192">
        <v>0</v>
      </c>
      <c r="AZ27" s="1192">
        <v>0</v>
      </c>
      <c r="BA27" s="1192">
        <v>0</v>
      </c>
      <c r="BB27" s="1192">
        <v>0</v>
      </c>
      <c r="BC27" s="1192">
        <v>0</v>
      </c>
      <c r="BD27" s="1192">
        <v>0</v>
      </c>
      <c r="BE27" s="1192">
        <v>0</v>
      </c>
      <c r="BF27" s="1192">
        <v>0</v>
      </c>
      <c r="BG27" s="1192">
        <v>0</v>
      </c>
      <c r="BH27" s="1192">
        <v>0</v>
      </c>
      <c r="BI27" s="1192">
        <v>0</v>
      </c>
      <c r="BJ27" s="1192">
        <v>0</v>
      </c>
      <c r="BK27" s="1192">
        <v>0</v>
      </c>
      <c r="BL27" s="1192">
        <v>0</v>
      </c>
      <c r="BM27" s="1192">
        <v>0</v>
      </c>
      <c r="BO27" s="2032"/>
      <c r="BP27" s="1193" t="s">
        <v>781</v>
      </c>
      <c r="BQ27" s="1192">
        <f>'배수관 폐쇄 총괄(수시, 지역사업소)'!BU27</f>
        <v>0</v>
      </c>
      <c r="BR27" s="1192">
        <v>0</v>
      </c>
      <c r="BS27" s="1192">
        <v>0</v>
      </c>
      <c r="BT27" s="1192">
        <v>0</v>
      </c>
      <c r="BU27" s="1192">
        <v>0</v>
      </c>
      <c r="BV27" s="1192">
        <v>0</v>
      </c>
      <c r="BW27" s="1192">
        <v>0</v>
      </c>
      <c r="BX27" s="1192">
        <v>0</v>
      </c>
      <c r="BY27" s="1192">
        <v>0</v>
      </c>
      <c r="BZ27" s="1192">
        <v>0</v>
      </c>
      <c r="CA27" s="1192">
        <v>0</v>
      </c>
      <c r="CB27" s="1192">
        <v>0</v>
      </c>
      <c r="CC27" s="1192">
        <v>0</v>
      </c>
      <c r="CD27" s="1192">
        <v>0</v>
      </c>
      <c r="CE27" s="1192">
        <v>0</v>
      </c>
      <c r="CF27" s="1192">
        <v>0</v>
      </c>
      <c r="CG27" s="1192">
        <v>0</v>
      </c>
      <c r="CH27" s="1192">
        <v>0</v>
      </c>
      <c r="CI27" s="1192">
        <v>0</v>
      </c>
      <c r="CK27" s="2032"/>
      <c r="CL27" s="1193" t="s">
        <v>781</v>
      </c>
      <c r="CM27" s="1192">
        <f>'배수관 폐쇄 총괄(수시, 지역사업소)'!CQ27</f>
        <v>0</v>
      </c>
      <c r="CN27" s="1192">
        <v>0</v>
      </c>
      <c r="CO27" s="1192">
        <v>0</v>
      </c>
      <c r="CP27" s="1192">
        <v>0</v>
      </c>
      <c r="CQ27" s="1192">
        <v>0</v>
      </c>
      <c r="CR27" s="1192">
        <v>0</v>
      </c>
      <c r="CS27" s="1192">
        <v>0</v>
      </c>
      <c r="CT27" s="1192">
        <v>0</v>
      </c>
      <c r="CU27" s="1192">
        <v>0</v>
      </c>
      <c r="CV27" s="1192">
        <v>0</v>
      </c>
      <c r="CW27" s="1192">
        <v>0</v>
      </c>
      <c r="CX27" s="1192">
        <v>0</v>
      </c>
      <c r="CY27" s="1192">
        <v>0</v>
      </c>
      <c r="CZ27" s="1192">
        <v>0</v>
      </c>
      <c r="DA27" s="1192">
        <v>0</v>
      </c>
      <c r="DB27" s="1192">
        <v>0</v>
      </c>
      <c r="DC27" s="1192">
        <v>0</v>
      </c>
      <c r="DD27" s="1192">
        <v>0</v>
      </c>
      <c r="DE27" s="1192">
        <v>0</v>
      </c>
      <c r="DG27" s="2032"/>
      <c r="DH27" s="1193" t="s">
        <v>781</v>
      </c>
      <c r="DI27" s="1192">
        <f>'배수관 폐쇄 총괄(수시, 지역사업소)'!DM27</f>
        <v>0</v>
      </c>
      <c r="DJ27" s="1192">
        <v>0</v>
      </c>
      <c r="DK27" s="1192">
        <v>0</v>
      </c>
      <c r="DL27" s="1192">
        <v>0</v>
      </c>
      <c r="DM27" s="1192">
        <v>0</v>
      </c>
      <c r="DN27" s="1192">
        <v>0</v>
      </c>
      <c r="DO27" s="1192">
        <v>0</v>
      </c>
      <c r="DP27" s="1192">
        <v>0</v>
      </c>
      <c r="DQ27" s="1192">
        <v>0</v>
      </c>
      <c r="DR27" s="1192">
        <v>0</v>
      </c>
      <c r="DS27" s="1192">
        <v>0</v>
      </c>
      <c r="DT27" s="1192">
        <v>0</v>
      </c>
      <c r="DU27" s="1192">
        <v>0</v>
      </c>
      <c r="DV27" s="1192">
        <v>0</v>
      </c>
      <c r="DW27" s="1192">
        <v>0</v>
      </c>
      <c r="DX27" s="1192">
        <v>0</v>
      </c>
      <c r="DY27" s="1192">
        <v>0</v>
      </c>
      <c r="DZ27" s="1192">
        <v>0</v>
      </c>
      <c r="EA27" s="1192">
        <v>0</v>
      </c>
    </row>
    <row r="28" spans="1:131" ht="19.2" customHeight="1">
      <c r="A28" s="2032"/>
      <c r="B28" s="1193" t="s">
        <v>786</v>
      </c>
      <c r="C28" s="1192">
        <f>'배수관 폐쇄 총괄(수시, 지역사업소)'!G28</f>
        <v>0</v>
      </c>
      <c r="D28" s="1192">
        <v>0</v>
      </c>
      <c r="E28" s="1192">
        <v>0</v>
      </c>
      <c r="F28" s="1192">
        <v>0</v>
      </c>
      <c r="G28" s="1192">
        <v>0</v>
      </c>
      <c r="H28" s="1192">
        <v>0</v>
      </c>
      <c r="I28" s="1192">
        <v>0</v>
      </c>
      <c r="J28" s="1192">
        <v>0</v>
      </c>
      <c r="K28" s="1192">
        <v>0</v>
      </c>
      <c r="L28" s="1192">
        <v>0</v>
      </c>
      <c r="M28" s="1192">
        <v>0</v>
      </c>
      <c r="N28" s="1192">
        <v>0</v>
      </c>
      <c r="O28" s="1192">
        <v>0</v>
      </c>
      <c r="P28" s="1192">
        <v>0</v>
      </c>
      <c r="Q28" s="1192">
        <v>0</v>
      </c>
      <c r="R28" s="1192">
        <v>0</v>
      </c>
      <c r="S28" s="1192">
        <v>0</v>
      </c>
      <c r="T28" s="1192">
        <v>0</v>
      </c>
      <c r="U28" s="1192">
        <v>0</v>
      </c>
      <c r="W28" s="2032"/>
      <c r="X28" s="1193" t="s">
        <v>786</v>
      </c>
      <c r="Y28" s="1192">
        <f>'배수관 폐쇄 총괄(수시, 지역사업소)'!AC28</f>
        <v>0</v>
      </c>
      <c r="Z28" s="1192">
        <v>0</v>
      </c>
      <c r="AA28" s="1192">
        <v>0</v>
      </c>
      <c r="AB28" s="1192">
        <v>0</v>
      </c>
      <c r="AC28" s="1192">
        <v>0</v>
      </c>
      <c r="AD28" s="1192">
        <v>0</v>
      </c>
      <c r="AE28" s="1192">
        <v>0</v>
      </c>
      <c r="AF28" s="1192">
        <v>0</v>
      </c>
      <c r="AG28" s="1192">
        <v>0</v>
      </c>
      <c r="AH28" s="1192">
        <v>0</v>
      </c>
      <c r="AI28" s="1192">
        <v>0</v>
      </c>
      <c r="AJ28" s="1192">
        <v>0</v>
      </c>
      <c r="AK28" s="1192">
        <v>0</v>
      </c>
      <c r="AL28" s="1192">
        <v>0</v>
      </c>
      <c r="AM28" s="1192">
        <v>0</v>
      </c>
      <c r="AN28" s="1192">
        <v>0</v>
      </c>
      <c r="AO28" s="1192">
        <v>0</v>
      </c>
      <c r="AP28" s="1192">
        <v>0</v>
      </c>
      <c r="AQ28" s="1192">
        <v>0</v>
      </c>
      <c r="AS28" s="2032"/>
      <c r="AT28" s="1193" t="s">
        <v>786</v>
      </c>
      <c r="AU28" s="1192">
        <f>'배수관 폐쇄 총괄(수시, 지역사업소)'!AY28</f>
        <v>0</v>
      </c>
      <c r="AV28" s="1192">
        <v>0</v>
      </c>
      <c r="AW28" s="1192">
        <v>0</v>
      </c>
      <c r="AX28" s="1192">
        <v>0</v>
      </c>
      <c r="AY28" s="1192">
        <v>0</v>
      </c>
      <c r="AZ28" s="1192">
        <v>0</v>
      </c>
      <c r="BA28" s="1192">
        <v>0</v>
      </c>
      <c r="BB28" s="1192">
        <v>0</v>
      </c>
      <c r="BC28" s="1192">
        <v>0</v>
      </c>
      <c r="BD28" s="1192">
        <v>0</v>
      </c>
      <c r="BE28" s="1192">
        <v>0</v>
      </c>
      <c r="BF28" s="1192">
        <v>0</v>
      </c>
      <c r="BG28" s="1192">
        <v>0</v>
      </c>
      <c r="BH28" s="1192">
        <v>0</v>
      </c>
      <c r="BI28" s="1192">
        <v>0</v>
      </c>
      <c r="BJ28" s="1192">
        <v>0</v>
      </c>
      <c r="BK28" s="1192">
        <v>0</v>
      </c>
      <c r="BL28" s="1192">
        <v>0</v>
      </c>
      <c r="BM28" s="1192">
        <v>0</v>
      </c>
      <c r="BO28" s="2032"/>
      <c r="BP28" s="1193" t="s">
        <v>786</v>
      </c>
      <c r="BQ28" s="1192">
        <f>'배수관 폐쇄 총괄(수시, 지역사업소)'!BU28</f>
        <v>0</v>
      </c>
      <c r="BR28" s="1192">
        <v>0</v>
      </c>
      <c r="BS28" s="1192">
        <v>0</v>
      </c>
      <c r="BT28" s="1192">
        <v>0</v>
      </c>
      <c r="BU28" s="1192">
        <v>0</v>
      </c>
      <c r="BV28" s="1192">
        <v>0</v>
      </c>
      <c r="BW28" s="1192">
        <v>0</v>
      </c>
      <c r="BX28" s="1192">
        <v>0</v>
      </c>
      <c r="BY28" s="1192">
        <v>0</v>
      </c>
      <c r="BZ28" s="1192">
        <v>0</v>
      </c>
      <c r="CA28" s="1192">
        <v>0</v>
      </c>
      <c r="CB28" s="1192">
        <v>0</v>
      </c>
      <c r="CC28" s="1192">
        <v>0</v>
      </c>
      <c r="CD28" s="1192">
        <v>0</v>
      </c>
      <c r="CE28" s="1192">
        <v>0</v>
      </c>
      <c r="CF28" s="1192">
        <v>0</v>
      </c>
      <c r="CG28" s="1192">
        <v>0</v>
      </c>
      <c r="CH28" s="1192">
        <v>0</v>
      </c>
      <c r="CI28" s="1192">
        <v>0</v>
      </c>
      <c r="CK28" s="2032"/>
      <c r="CL28" s="1193" t="s">
        <v>786</v>
      </c>
      <c r="CM28" s="1192">
        <f>'배수관 폐쇄 총괄(수시, 지역사업소)'!CQ28</f>
        <v>0</v>
      </c>
      <c r="CN28" s="1192">
        <v>0</v>
      </c>
      <c r="CO28" s="1192">
        <v>0</v>
      </c>
      <c r="CP28" s="1192">
        <v>0</v>
      </c>
      <c r="CQ28" s="1192">
        <v>0</v>
      </c>
      <c r="CR28" s="1192">
        <v>0</v>
      </c>
      <c r="CS28" s="1192">
        <v>0</v>
      </c>
      <c r="CT28" s="1192">
        <v>0</v>
      </c>
      <c r="CU28" s="1192">
        <v>0</v>
      </c>
      <c r="CV28" s="1192">
        <v>0</v>
      </c>
      <c r="CW28" s="1192">
        <v>0</v>
      </c>
      <c r="CX28" s="1192">
        <v>0</v>
      </c>
      <c r="CY28" s="1192">
        <v>0</v>
      </c>
      <c r="CZ28" s="1192">
        <v>0</v>
      </c>
      <c r="DA28" s="1192">
        <v>0</v>
      </c>
      <c r="DB28" s="1192">
        <v>0</v>
      </c>
      <c r="DC28" s="1192">
        <v>0</v>
      </c>
      <c r="DD28" s="1192">
        <v>0</v>
      </c>
      <c r="DE28" s="1192">
        <v>0</v>
      </c>
      <c r="DG28" s="2032"/>
      <c r="DH28" s="1193" t="s">
        <v>786</v>
      </c>
      <c r="DI28" s="1192">
        <f>'배수관 폐쇄 총괄(수시, 지역사업소)'!DM28</f>
        <v>0</v>
      </c>
      <c r="DJ28" s="1192">
        <v>0</v>
      </c>
      <c r="DK28" s="1192">
        <v>0</v>
      </c>
      <c r="DL28" s="1192">
        <v>0</v>
      </c>
      <c r="DM28" s="1192">
        <v>0</v>
      </c>
      <c r="DN28" s="1192">
        <v>0</v>
      </c>
      <c r="DO28" s="1192">
        <v>0</v>
      </c>
      <c r="DP28" s="1192">
        <v>0</v>
      </c>
      <c r="DQ28" s="1192">
        <v>0</v>
      </c>
      <c r="DR28" s="1192">
        <v>0</v>
      </c>
      <c r="DS28" s="1192">
        <v>0</v>
      </c>
      <c r="DT28" s="1192">
        <v>0</v>
      </c>
      <c r="DU28" s="1192">
        <v>0</v>
      </c>
      <c r="DV28" s="1192">
        <v>0</v>
      </c>
      <c r="DW28" s="1192">
        <v>0</v>
      </c>
      <c r="DX28" s="1192">
        <v>0</v>
      </c>
      <c r="DY28" s="1192">
        <v>0</v>
      </c>
      <c r="DZ28" s="1192">
        <v>0</v>
      </c>
      <c r="EA28" s="1192">
        <v>0</v>
      </c>
    </row>
    <row r="29" spans="1:131" ht="19.2" customHeight="1">
      <c r="A29" s="2032"/>
      <c r="B29" s="1193" t="s">
        <v>799</v>
      </c>
      <c r="C29" s="1192">
        <f>'배수관 폐쇄 총괄(수시, 지역사업소)'!G29</f>
        <v>0</v>
      </c>
      <c r="D29" s="1192">
        <v>0</v>
      </c>
      <c r="E29" s="1192">
        <v>0</v>
      </c>
      <c r="F29" s="1192">
        <v>0</v>
      </c>
      <c r="G29" s="1192">
        <v>0</v>
      </c>
      <c r="H29" s="1192">
        <v>0</v>
      </c>
      <c r="I29" s="1192">
        <v>0</v>
      </c>
      <c r="J29" s="1192">
        <v>0</v>
      </c>
      <c r="K29" s="1192">
        <v>0</v>
      </c>
      <c r="L29" s="1192">
        <v>0</v>
      </c>
      <c r="M29" s="1192">
        <v>0</v>
      </c>
      <c r="N29" s="1192">
        <v>0</v>
      </c>
      <c r="O29" s="1192">
        <v>0</v>
      </c>
      <c r="P29" s="1192">
        <v>0</v>
      </c>
      <c r="Q29" s="1192">
        <v>0</v>
      </c>
      <c r="R29" s="1192">
        <v>0</v>
      </c>
      <c r="S29" s="1192">
        <v>0</v>
      </c>
      <c r="T29" s="1192">
        <v>0</v>
      </c>
      <c r="U29" s="1192">
        <v>0</v>
      </c>
      <c r="W29" s="2032"/>
      <c r="X29" s="1193" t="s">
        <v>799</v>
      </c>
      <c r="Y29" s="1192">
        <f>'배수관 폐쇄 총괄(수시, 지역사업소)'!AC29</f>
        <v>0</v>
      </c>
      <c r="Z29" s="1192">
        <v>0</v>
      </c>
      <c r="AA29" s="1192">
        <v>0</v>
      </c>
      <c r="AB29" s="1192">
        <v>0</v>
      </c>
      <c r="AC29" s="1192">
        <v>0</v>
      </c>
      <c r="AD29" s="1192">
        <v>0</v>
      </c>
      <c r="AE29" s="1192">
        <v>0</v>
      </c>
      <c r="AF29" s="1192">
        <v>0</v>
      </c>
      <c r="AG29" s="1192">
        <v>0</v>
      </c>
      <c r="AH29" s="1192">
        <v>0</v>
      </c>
      <c r="AI29" s="1192">
        <v>0</v>
      </c>
      <c r="AJ29" s="1192">
        <v>0</v>
      </c>
      <c r="AK29" s="1192">
        <v>0</v>
      </c>
      <c r="AL29" s="1192">
        <v>0</v>
      </c>
      <c r="AM29" s="1192">
        <v>0</v>
      </c>
      <c r="AN29" s="1192">
        <v>0</v>
      </c>
      <c r="AO29" s="1192">
        <v>0</v>
      </c>
      <c r="AP29" s="1192">
        <v>0</v>
      </c>
      <c r="AQ29" s="1192">
        <v>0</v>
      </c>
      <c r="AS29" s="2032"/>
      <c r="AT29" s="1193" t="s">
        <v>799</v>
      </c>
      <c r="AU29" s="1192">
        <f>'배수관 폐쇄 총괄(수시, 지역사업소)'!AY29</f>
        <v>0</v>
      </c>
      <c r="AV29" s="1192">
        <v>0</v>
      </c>
      <c r="AW29" s="1192">
        <v>0</v>
      </c>
      <c r="AX29" s="1192">
        <v>0</v>
      </c>
      <c r="AY29" s="1192">
        <v>0</v>
      </c>
      <c r="AZ29" s="1192">
        <v>0</v>
      </c>
      <c r="BA29" s="1192">
        <v>0</v>
      </c>
      <c r="BB29" s="1192">
        <v>0</v>
      </c>
      <c r="BC29" s="1192">
        <v>0</v>
      </c>
      <c r="BD29" s="1192">
        <v>0</v>
      </c>
      <c r="BE29" s="1192">
        <v>0</v>
      </c>
      <c r="BF29" s="1192">
        <v>0</v>
      </c>
      <c r="BG29" s="1192">
        <v>0</v>
      </c>
      <c r="BH29" s="1192">
        <v>0</v>
      </c>
      <c r="BI29" s="1192">
        <v>0</v>
      </c>
      <c r="BJ29" s="1192">
        <v>0</v>
      </c>
      <c r="BK29" s="1192">
        <v>0</v>
      </c>
      <c r="BL29" s="1192">
        <v>0</v>
      </c>
      <c r="BM29" s="1192">
        <v>0</v>
      </c>
      <c r="BO29" s="2032"/>
      <c r="BP29" s="1193" t="s">
        <v>799</v>
      </c>
      <c r="BQ29" s="1192">
        <f>'배수관 폐쇄 총괄(수시, 지역사업소)'!BU29</f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K29" s="2032"/>
      <c r="CL29" s="1193" t="s">
        <v>799</v>
      </c>
      <c r="CM29" s="1192">
        <f>'배수관 폐쇄 총괄(수시, 지역사업소)'!CQ29</f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G29" s="2032"/>
      <c r="DH29" s="1193" t="s">
        <v>799</v>
      </c>
      <c r="DI29" s="1192">
        <f>'배수관 폐쇄 총괄(수시, 지역사업소)'!DM29</f>
        <v>0</v>
      </c>
      <c r="DJ29" s="1192">
        <v>0</v>
      </c>
      <c r="DK29" s="1192">
        <v>0</v>
      </c>
      <c r="DL29" s="1192">
        <v>0</v>
      </c>
      <c r="DM29" s="1192">
        <v>0</v>
      </c>
      <c r="DN29" s="1192">
        <v>0</v>
      </c>
      <c r="DO29" s="1192">
        <v>0</v>
      </c>
      <c r="DP29" s="1192">
        <v>0</v>
      </c>
      <c r="DQ29" s="1192">
        <v>0</v>
      </c>
      <c r="DR29" s="1192">
        <v>0</v>
      </c>
      <c r="DS29" s="1192">
        <v>0</v>
      </c>
      <c r="DT29" s="1192">
        <v>0</v>
      </c>
      <c r="DU29" s="1192">
        <v>0</v>
      </c>
      <c r="DV29" s="1192">
        <v>0</v>
      </c>
      <c r="DW29" s="1192">
        <v>0</v>
      </c>
      <c r="DX29" s="1192">
        <v>0</v>
      </c>
      <c r="DY29" s="1192">
        <v>0</v>
      </c>
      <c r="DZ29" s="1192">
        <v>0</v>
      </c>
      <c r="EA29" s="1192">
        <v>0</v>
      </c>
    </row>
    <row r="30" spans="1:131" ht="19.2" customHeight="1">
      <c r="A30" s="2032"/>
      <c r="B30" s="1194" t="s">
        <v>802</v>
      </c>
      <c r="C30" s="1192">
        <f>'배수관 폐쇄 총괄(수시, 지역사업소)'!G30</f>
        <v>0</v>
      </c>
      <c r="D30" s="1192">
        <v>0</v>
      </c>
      <c r="E30" s="1192">
        <v>0</v>
      </c>
      <c r="F30" s="1192">
        <v>0</v>
      </c>
      <c r="G30" s="1192">
        <v>0</v>
      </c>
      <c r="H30" s="1192">
        <v>0</v>
      </c>
      <c r="I30" s="1192">
        <v>0</v>
      </c>
      <c r="J30" s="1192">
        <v>0</v>
      </c>
      <c r="K30" s="1192">
        <v>0</v>
      </c>
      <c r="L30" s="1192">
        <v>0</v>
      </c>
      <c r="M30" s="1192">
        <v>0</v>
      </c>
      <c r="N30" s="1192">
        <v>0</v>
      </c>
      <c r="O30" s="1192">
        <v>0</v>
      </c>
      <c r="P30" s="1192">
        <v>0</v>
      </c>
      <c r="Q30" s="1192">
        <v>0</v>
      </c>
      <c r="R30" s="1192">
        <v>0</v>
      </c>
      <c r="S30" s="1192">
        <v>0</v>
      </c>
      <c r="T30" s="1192">
        <v>0</v>
      </c>
      <c r="U30" s="1192">
        <v>0</v>
      </c>
      <c r="W30" s="2032"/>
      <c r="X30" s="1194" t="s">
        <v>802</v>
      </c>
      <c r="Y30" s="1192">
        <f>'배수관 폐쇄 총괄(수시, 지역사업소)'!AC30</f>
        <v>0</v>
      </c>
      <c r="Z30" s="1192">
        <v>0</v>
      </c>
      <c r="AA30" s="1192">
        <v>0</v>
      </c>
      <c r="AB30" s="1192">
        <v>0</v>
      </c>
      <c r="AC30" s="1192">
        <v>0</v>
      </c>
      <c r="AD30" s="1192">
        <v>0</v>
      </c>
      <c r="AE30" s="1192">
        <v>0</v>
      </c>
      <c r="AF30" s="1192">
        <v>0</v>
      </c>
      <c r="AG30" s="1192">
        <v>0</v>
      </c>
      <c r="AH30" s="1192">
        <v>0</v>
      </c>
      <c r="AI30" s="1192">
        <v>0</v>
      </c>
      <c r="AJ30" s="1192">
        <v>0</v>
      </c>
      <c r="AK30" s="1192">
        <v>0</v>
      </c>
      <c r="AL30" s="1192">
        <v>0</v>
      </c>
      <c r="AM30" s="1192">
        <v>0</v>
      </c>
      <c r="AN30" s="1192">
        <v>0</v>
      </c>
      <c r="AO30" s="1192">
        <v>0</v>
      </c>
      <c r="AP30" s="1192">
        <v>0</v>
      </c>
      <c r="AQ30" s="1192">
        <v>0</v>
      </c>
      <c r="AS30" s="2032"/>
      <c r="AT30" s="1194" t="s">
        <v>802</v>
      </c>
      <c r="AU30" s="1192">
        <f>'배수관 폐쇄 총괄(수시, 지역사업소)'!AY30</f>
        <v>0</v>
      </c>
      <c r="AV30" s="1192">
        <v>0</v>
      </c>
      <c r="AW30" s="1192">
        <v>0</v>
      </c>
      <c r="AX30" s="1192">
        <v>0</v>
      </c>
      <c r="AY30" s="1192">
        <v>0</v>
      </c>
      <c r="AZ30" s="1192">
        <v>0</v>
      </c>
      <c r="BA30" s="1192">
        <v>0</v>
      </c>
      <c r="BB30" s="1192">
        <v>0</v>
      </c>
      <c r="BC30" s="1192">
        <v>0</v>
      </c>
      <c r="BD30" s="1192">
        <v>0</v>
      </c>
      <c r="BE30" s="1192">
        <v>0</v>
      </c>
      <c r="BF30" s="1192">
        <v>0</v>
      </c>
      <c r="BG30" s="1192">
        <v>0</v>
      </c>
      <c r="BH30" s="1192">
        <v>0</v>
      </c>
      <c r="BI30" s="1192">
        <v>0</v>
      </c>
      <c r="BJ30" s="1192">
        <v>0</v>
      </c>
      <c r="BK30" s="1192">
        <v>0</v>
      </c>
      <c r="BL30" s="1192">
        <v>0</v>
      </c>
      <c r="BM30" s="1192">
        <v>0</v>
      </c>
      <c r="BO30" s="2032"/>
      <c r="BP30" s="1194" t="s">
        <v>802</v>
      </c>
      <c r="BQ30" s="1192">
        <f>'배수관 폐쇄 총괄(수시, 지역사업소)'!BU30</f>
        <v>0</v>
      </c>
      <c r="BR30" s="1192">
        <v>0</v>
      </c>
      <c r="BS30" s="1192">
        <v>0</v>
      </c>
      <c r="BT30" s="1192">
        <v>0</v>
      </c>
      <c r="BU30" s="1192">
        <v>0</v>
      </c>
      <c r="BV30" s="1192">
        <v>0</v>
      </c>
      <c r="BW30" s="1192">
        <v>0</v>
      </c>
      <c r="BX30" s="1192">
        <v>0</v>
      </c>
      <c r="BY30" s="1192">
        <v>0</v>
      </c>
      <c r="BZ30" s="1192">
        <v>0</v>
      </c>
      <c r="CA30" s="1192">
        <v>0</v>
      </c>
      <c r="CB30" s="1192">
        <v>0</v>
      </c>
      <c r="CC30" s="1192">
        <v>0</v>
      </c>
      <c r="CD30" s="1192">
        <v>0</v>
      </c>
      <c r="CE30" s="1192">
        <v>0</v>
      </c>
      <c r="CF30" s="1192">
        <v>0</v>
      </c>
      <c r="CG30" s="1192">
        <v>0</v>
      </c>
      <c r="CH30" s="1192">
        <v>0</v>
      </c>
      <c r="CI30" s="1192">
        <v>0</v>
      </c>
      <c r="CK30" s="2032"/>
      <c r="CL30" s="1194" t="s">
        <v>802</v>
      </c>
      <c r="CM30" s="1192">
        <f>'배수관 폐쇄 총괄(수시, 지역사업소)'!CQ30</f>
        <v>0</v>
      </c>
      <c r="CN30" s="1192">
        <v>0</v>
      </c>
      <c r="CO30" s="1192">
        <v>0</v>
      </c>
      <c r="CP30" s="1192">
        <v>0</v>
      </c>
      <c r="CQ30" s="1192">
        <v>0</v>
      </c>
      <c r="CR30" s="1192">
        <v>0</v>
      </c>
      <c r="CS30" s="1192">
        <v>0</v>
      </c>
      <c r="CT30" s="1192">
        <v>0</v>
      </c>
      <c r="CU30" s="1192">
        <v>0</v>
      </c>
      <c r="CV30" s="1192">
        <v>0</v>
      </c>
      <c r="CW30" s="1192">
        <v>0</v>
      </c>
      <c r="CX30" s="1192">
        <v>0</v>
      </c>
      <c r="CY30" s="1192">
        <v>0</v>
      </c>
      <c r="CZ30" s="1192">
        <v>0</v>
      </c>
      <c r="DA30" s="1192">
        <v>0</v>
      </c>
      <c r="DB30" s="1192">
        <v>0</v>
      </c>
      <c r="DC30" s="1192">
        <v>0</v>
      </c>
      <c r="DD30" s="1192">
        <v>0</v>
      </c>
      <c r="DE30" s="1192">
        <v>0</v>
      </c>
      <c r="DG30" s="2032"/>
      <c r="DH30" s="1194" t="s">
        <v>802</v>
      </c>
      <c r="DI30" s="1192">
        <f>'배수관 폐쇄 총괄(수시, 지역사업소)'!DM30</f>
        <v>0</v>
      </c>
      <c r="DJ30" s="1192">
        <v>0</v>
      </c>
      <c r="DK30" s="1192">
        <v>0</v>
      </c>
      <c r="DL30" s="1192">
        <v>0</v>
      </c>
      <c r="DM30" s="1192">
        <v>0</v>
      </c>
      <c r="DN30" s="1192">
        <v>0</v>
      </c>
      <c r="DO30" s="1192">
        <v>0</v>
      </c>
      <c r="DP30" s="1192">
        <v>0</v>
      </c>
      <c r="DQ30" s="1192">
        <v>0</v>
      </c>
      <c r="DR30" s="1192">
        <v>0</v>
      </c>
      <c r="DS30" s="1192">
        <v>0</v>
      </c>
      <c r="DT30" s="1192">
        <v>0</v>
      </c>
      <c r="DU30" s="1192">
        <v>0</v>
      </c>
      <c r="DV30" s="1192">
        <v>0</v>
      </c>
      <c r="DW30" s="1192">
        <v>0</v>
      </c>
      <c r="DX30" s="1192">
        <v>0</v>
      </c>
      <c r="DY30" s="1192">
        <v>0</v>
      </c>
      <c r="DZ30" s="1192">
        <v>0</v>
      </c>
      <c r="EA30" s="1192">
        <v>0</v>
      </c>
    </row>
    <row r="31" spans="1:131" ht="19.2" customHeight="1">
      <c r="A31" s="2032"/>
      <c r="B31" s="1194" t="s">
        <v>803</v>
      </c>
      <c r="C31" s="1192">
        <f>'배수관 폐쇄 총괄(수시, 지역사업소)'!G31</f>
        <v>0</v>
      </c>
      <c r="D31" s="1192">
        <v>0</v>
      </c>
      <c r="E31" s="1192">
        <v>0</v>
      </c>
      <c r="F31" s="1192">
        <v>0</v>
      </c>
      <c r="G31" s="1192">
        <v>0</v>
      </c>
      <c r="H31" s="1192">
        <v>0</v>
      </c>
      <c r="I31" s="1192">
        <v>0</v>
      </c>
      <c r="J31" s="1192">
        <v>0</v>
      </c>
      <c r="K31" s="1192">
        <v>0</v>
      </c>
      <c r="L31" s="1192">
        <v>0</v>
      </c>
      <c r="M31" s="1192">
        <v>0</v>
      </c>
      <c r="N31" s="1192">
        <v>0</v>
      </c>
      <c r="O31" s="1192">
        <v>0</v>
      </c>
      <c r="P31" s="1192">
        <v>0</v>
      </c>
      <c r="Q31" s="1192">
        <v>0</v>
      </c>
      <c r="R31" s="1192">
        <v>0</v>
      </c>
      <c r="S31" s="1192">
        <v>0</v>
      </c>
      <c r="T31" s="1192">
        <v>0</v>
      </c>
      <c r="U31" s="1192">
        <v>0</v>
      </c>
      <c r="W31" s="2032"/>
      <c r="X31" s="1194" t="s">
        <v>803</v>
      </c>
      <c r="Y31" s="1192">
        <f>'배수관 폐쇄 총괄(수시, 지역사업소)'!AC31</f>
        <v>0</v>
      </c>
      <c r="Z31" s="1192">
        <v>0</v>
      </c>
      <c r="AA31" s="1192">
        <v>0</v>
      </c>
      <c r="AB31" s="1192">
        <v>0</v>
      </c>
      <c r="AC31" s="1192">
        <v>0</v>
      </c>
      <c r="AD31" s="1192">
        <v>0</v>
      </c>
      <c r="AE31" s="1192">
        <v>0</v>
      </c>
      <c r="AF31" s="1192">
        <v>0</v>
      </c>
      <c r="AG31" s="1192">
        <v>0</v>
      </c>
      <c r="AH31" s="1192">
        <v>0</v>
      </c>
      <c r="AI31" s="1192">
        <v>0</v>
      </c>
      <c r="AJ31" s="1192">
        <v>0</v>
      </c>
      <c r="AK31" s="1192">
        <v>0</v>
      </c>
      <c r="AL31" s="1192">
        <v>0</v>
      </c>
      <c r="AM31" s="1192">
        <v>0</v>
      </c>
      <c r="AN31" s="1192">
        <v>0</v>
      </c>
      <c r="AO31" s="1192">
        <v>0</v>
      </c>
      <c r="AP31" s="1192">
        <v>0</v>
      </c>
      <c r="AQ31" s="1192">
        <v>0</v>
      </c>
      <c r="AS31" s="2032"/>
      <c r="AT31" s="1194" t="s">
        <v>803</v>
      </c>
      <c r="AU31" s="1192">
        <f>'배수관 폐쇄 총괄(수시, 지역사업소)'!AY31</f>
        <v>0</v>
      </c>
      <c r="AV31" s="1192">
        <v>0</v>
      </c>
      <c r="AW31" s="1192">
        <v>0</v>
      </c>
      <c r="AX31" s="1192">
        <v>0</v>
      </c>
      <c r="AY31" s="1192">
        <v>0</v>
      </c>
      <c r="AZ31" s="1192">
        <v>0</v>
      </c>
      <c r="BA31" s="1192">
        <v>0</v>
      </c>
      <c r="BB31" s="1192">
        <v>0</v>
      </c>
      <c r="BC31" s="1192">
        <v>0</v>
      </c>
      <c r="BD31" s="1192">
        <v>0</v>
      </c>
      <c r="BE31" s="1192">
        <v>0</v>
      </c>
      <c r="BF31" s="1192">
        <v>0</v>
      </c>
      <c r="BG31" s="1192">
        <v>0</v>
      </c>
      <c r="BH31" s="1192">
        <v>0</v>
      </c>
      <c r="BI31" s="1192">
        <v>0</v>
      </c>
      <c r="BJ31" s="1192">
        <v>0</v>
      </c>
      <c r="BK31" s="1192">
        <v>0</v>
      </c>
      <c r="BL31" s="1192">
        <v>0</v>
      </c>
      <c r="BM31" s="1192">
        <v>0</v>
      </c>
      <c r="BO31" s="2032"/>
      <c r="BP31" s="1194" t="s">
        <v>803</v>
      </c>
      <c r="BQ31" s="1192">
        <f>'배수관 폐쇄 총괄(수시, 지역사업소)'!BU31</f>
        <v>0</v>
      </c>
      <c r="BR31" s="1192">
        <v>0</v>
      </c>
      <c r="BS31" s="1192">
        <v>0</v>
      </c>
      <c r="BT31" s="1192">
        <v>0</v>
      </c>
      <c r="BU31" s="1192">
        <v>0</v>
      </c>
      <c r="BV31" s="1192">
        <v>0</v>
      </c>
      <c r="BW31" s="1192">
        <v>0</v>
      </c>
      <c r="BX31" s="1192">
        <v>0</v>
      </c>
      <c r="BY31" s="1192">
        <v>0</v>
      </c>
      <c r="BZ31" s="1192">
        <v>0</v>
      </c>
      <c r="CA31" s="1192">
        <v>0</v>
      </c>
      <c r="CB31" s="1192">
        <v>0</v>
      </c>
      <c r="CC31" s="1192">
        <v>0</v>
      </c>
      <c r="CD31" s="1192">
        <v>0</v>
      </c>
      <c r="CE31" s="1192">
        <v>0</v>
      </c>
      <c r="CF31" s="1192">
        <v>0</v>
      </c>
      <c r="CG31" s="1192">
        <v>0</v>
      </c>
      <c r="CH31" s="1192">
        <v>0</v>
      </c>
      <c r="CI31" s="1192">
        <v>0</v>
      </c>
      <c r="CK31" s="2032"/>
      <c r="CL31" s="1194" t="s">
        <v>803</v>
      </c>
      <c r="CM31" s="1192">
        <f>'배수관 폐쇄 총괄(수시, 지역사업소)'!CQ31</f>
        <v>0</v>
      </c>
      <c r="CN31" s="1192">
        <v>0</v>
      </c>
      <c r="CO31" s="1192">
        <v>0</v>
      </c>
      <c r="CP31" s="1192">
        <v>0</v>
      </c>
      <c r="CQ31" s="1192">
        <v>0</v>
      </c>
      <c r="CR31" s="1192">
        <v>0</v>
      </c>
      <c r="CS31" s="1192">
        <v>0</v>
      </c>
      <c r="CT31" s="1192">
        <v>0</v>
      </c>
      <c r="CU31" s="1192">
        <v>0</v>
      </c>
      <c r="CV31" s="1192">
        <v>0</v>
      </c>
      <c r="CW31" s="1192">
        <v>0</v>
      </c>
      <c r="CX31" s="1192">
        <v>0</v>
      </c>
      <c r="CY31" s="1192">
        <v>0</v>
      </c>
      <c r="CZ31" s="1192">
        <v>0</v>
      </c>
      <c r="DA31" s="1192">
        <v>0</v>
      </c>
      <c r="DB31" s="1192">
        <v>0</v>
      </c>
      <c r="DC31" s="1192">
        <v>0</v>
      </c>
      <c r="DD31" s="1192">
        <v>0</v>
      </c>
      <c r="DE31" s="1192">
        <v>0</v>
      </c>
      <c r="DG31" s="2032"/>
      <c r="DH31" s="1194" t="s">
        <v>803</v>
      </c>
      <c r="DI31" s="1192">
        <f>'배수관 폐쇄 총괄(수시, 지역사업소)'!DM31</f>
        <v>0</v>
      </c>
      <c r="DJ31" s="1192">
        <v>0</v>
      </c>
      <c r="DK31" s="1192">
        <v>0</v>
      </c>
      <c r="DL31" s="1192">
        <v>0</v>
      </c>
      <c r="DM31" s="1192">
        <v>0</v>
      </c>
      <c r="DN31" s="1192">
        <v>0</v>
      </c>
      <c r="DO31" s="1192">
        <v>0</v>
      </c>
      <c r="DP31" s="1192">
        <v>0</v>
      </c>
      <c r="DQ31" s="1192">
        <v>0</v>
      </c>
      <c r="DR31" s="1192">
        <v>0</v>
      </c>
      <c r="DS31" s="1192">
        <v>0</v>
      </c>
      <c r="DT31" s="1192">
        <v>0</v>
      </c>
      <c r="DU31" s="1192">
        <v>0</v>
      </c>
      <c r="DV31" s="1192">
        <v>0</v>
      </c>
      <c r="DW31" s="1192">
        <v>0</v>
      </c>
      <c r="DX31" s="1192">
        <v>0</v>
      </c>
      <c r="DY31" s="1192">
        <v>0</v>
      </c>
      <c r="DZ31" s="1192">
        <v>0</v>
      </c>
      <c r="EA31" s="1192">
        <v>0</v>
      </c>
    </row>
    <row r="32" spans="1:131" ht="19.2" customHeight="1">
      <c r="A32" s="2032"/>
      <c r="B32" s="1195" t="s">
        <v>804</v>
      </c>
      <c r="C32" s="1192">
        <f>'배수관 폐쇄 총괄(수시, 지역사업소)'!G32</f>
        <v>0</v>
      </c>
      <c r="D32" s="1192">
        <v>0</v>
      </c>
      <c r="E32" s="1192">
        <v>0</v>
      </c>
      <c r="F32" s="1192">
        <v>0</v>
      </c>
      <c r="G32" s="1192">
        <v>0</v>
      </c>
      <c r="H32" s="1192">
        <v>0</v>
      </c>
      <c r="I32" s="1192">
        <v>0</v>
      </c>
      <c r="J32" s="1192">
        <v>0</v>
      </c>
      <c r="K32" s="1192">
        <v>0</v>
      </c>
      <c r="L32" s="1192">
        <v>0</v>
      </c>
      <c r="M32" s="1192">
        <v>0</v>
      </c>
      <c r="N32" s="1192">
        <v>0</v>
      </c>
      <c r="O32" s="1192">
        <v>0</v>
      </c>
      <c r="P32" s="1192">
        <v>0</v>
      </c>
      <c r="Q32" s="1192">
        <v>0</v>
      </c>
      <c r="R32" s="1192">
        <v>0</v>
      </c>
      <c r="S32" s="1192">
        <v>0</v>
      </c>
      <c r="T32" s="1192">
        <v>0</v>
      </c>
      <c r="U32" s="1192">
        <v>0</v>
      </c>
      <c r="W32" s="2032"/>
      <c r="X32" s="1195" t="s">
        <v>804</v>
      </c>
      <c r="Y32" s="1192">
        <f>'배수관 폐쇄 총괄(수시, 지역사업소)'!AC32</f>
        <v>0</v>
      </c>
      <c r="Z32" s="1192">
        <v>0</v>
      </c>
      <c r="AA32" s="1192">
        <v>0</v>
      </c>
      <c r="AB32" s="1192">
        <v>0</v>
      </c>
      <c r="AC32" s="1192">
        <v>0</v>
      </c>
      <c r="AD32" s="1192">
        <v>0</v>
      </c>
      <c r="AE32" s="1192">
        <v>0</v>
      </c>
      <c r="AF32" s="1192">
        <v>0</v>
      </c>
      <c r="AG32" s="1192">
        <v>0</v>
      </c>
      <c r="AH32" s="1192">
        <v>0</v>
      </c>
      <c r="AI32" s="1192">
        <v>0</v>
      </c>
      <c r="AJ32" s="1192">
        <v>0</v>
      </c>
      <c r="AK32" s="1192">
        <v>0</v>
      </c>
      <c r="AL32" s="1192">
        <v>0</v>
      </c>
      <c r="AM32" s="1192">
        <v>0</v>
      </c>
      <c r="AN32" s="1192">
        <v>0</v>
      </c>
      <c r="AO32" s="1192">
        <v>0</v>
      </c>
      <c r="AP32" s="1192">
        <v>0</v>
      </c>
      <c r="AQ32" s="1192">
        <v>0</v>
      </c>
      <c r="AS32" s="2032"/>
      <c r="AT32" s="1195" t="s">
        <v>804</v>
      </c>
      <c r="AU32" s="1192">
        <f>'배수관 폐쇄 총괄(수시, 지역사업소)'!AY32</f>
        <v>0</v>
      </c>
      <c r="AV32" s="1192">
        <v>0</v>
      </c>
      <c r="AW32" s="1192">
        <v>0</v>
      </c>
      <c r="AX32" s="1192">
        <v>0</v>
      </c>
      <c r="AY32" s="1192">
        <v>0</v>
      </c>
      <c r="AZ32" s="1192">
        <v>0</v>
      </c>
      <c r="BA32" s="1192">
        <v>0</v>
      </c>
      <c r="BB32" s="1192">
        <v>0</v>
      </c>
      <c r="BC32" s="1192">
        <v>0</v>
      </c>
      <c r="BD32" s="1192">
        <v>0</v>
      </c>
      <c r="BE32" s="1192">
        <v>0</v>
      </c>
      <c r="BF32" s="1192">
        <v>0</v>
      </c>
      <c r="BG32" s="1192">
        <v>0</v>
      </c>
      <c r="BH32" s="1192">
        <v>0</v>
      </c>
      <c r="BI32" s="1192">
        <v>0</v>
      </c>
      <c r="BJ32" s="1192">
        <v>0</v>
      </c>
      <c r="BK32" s="1192">
        <v>0</v>
      </c>
      <c r="BL32" s="1192">
        <v>0</v>
      </c>
      <c r="BM32" s="1192">
        <v>0</v>
      </c>
      <c r="BO32" s="2032"/>
      <c r="BP32" s="1195" t="s">
        <v>804</v>
      </c>
      <c r="BQ32" s="1192">
        <f>'배수관 폐쇄 총괄(수시, 지역사업소)'!BU32</f>
        <v>0</v>
      </c>
      <c r="BR32" s="1192">
        <v>0</v>
      </c>
      <c r="BS32" s="1192">
        <v>0</v>
      </c>
      <c r="BT32" s="1192">
        <v>0</v>
      </c>
      <c r="BU32" s="1192">
        <v>0</v>
      </c>
      <c r="BV32" s="1192">
        <v>0</v>
      </c>
      <c r="BW32" s="1192">
        <v>0</v>
      </c>
      <c r="BX32" s="1192">
        <v>0</v>
      </c>
      <c r="BY32" s="1192">
        <v>0</v>
      </c>
      <c r="BZ32" s="1192">
        <v>0</v>
      </c>
      <c r="CA32" s="1192">
        <v>0</v>
      </c>
      <c r="CB32" s="1192">
        <v>0</v>
      </c>
      <c r="CC32" s="1192">
        <v>0</v>
      </c>
      <c r="CD32" s="1192">
        <v>0</v>
      </c>
      <c r="CE32" s="1192">
        <v>0</v>
      </c>
      <c r="CF32" s="1192">
        <v>0</v>
      </c>
      <c r="CG32" s="1192">
        <v>0</v>
      </c>
      <c r="CH32" s="1192">
        <v>0</v>
      </c>
      <c r="CI32" s="1192">
        <v>0</v>
      </c>
      <c r="CK32" s="2032"/>
      <c r="CL32" s="1195" t="s">
        <v>804</v>
      </c>
      <c r="CM32" s="1192">
        <f>'배수관 폐쇄 총괄(수시, 지역사업소)'!CQ32</f>
        <v>0</v>
      </c>
      <c r="CN32" s="1192">
        <v>0</v>
      </c>
      <c r="CO32" s="1192">
        <v>0</v>
      </c>
      <c r="CP32" s="1192">
        <v>0</v>
      </c>
      <c r="CQ32" s="1192">
        <v>0</v>
      </c>
      <c r="CR32" s="1192">
        <v>0</v>
      </c>
      <c r="CS32" s="1192">
        <v>0</v>
      </c>
      <c r="CT32" s="1192">
        <v>0</v>
      </c>
      <c r="CU32" s="1192">
        <v>0</v>
      </c>
      <c r="CV32" s="1192">
        <v>0</v>
      </c>
      <c r="CW32" s="1192">
        <v>0</v>
      </c>
      <c r="CX32" s="1192">
        <v>0</v>
      </c>
      <c r="CY32" s="1192">
        <v>0</v>
      </c>
      <c r="CZ32" s="1192">
        <v>0</v>
      </c>
      <c r="DA32" s="1192">
        <v>0</v>
      </c>
      <c r="DB32" s="1192">
        <v>0</v>
      </c>
      <c r="DC32" s="1192">
        <v>0</v>
      </c>
      <c r="DD32" s="1192">
        <v>0</v>
      </c>
      <c r="DE32" s="1192">
        <v>0</v>
      </c>
      <c r="DG32" s="2032"/>
      <c r="DH32" s="1195" t="s">
        <v>804</v>
      </c>
      <c r="DI32" s="1192">
        <f>'배수관 폐쇄 총괄(수시, 지역사업소)'!DM32</f>
        <v>0</v>
      </c>
      <c r="DJ32" s="1192">
        <v>0</v>
      </c>
      <c r="DK32" s="1192">
        <v>0</v>
      </c>
      <c r="DL32" s="1192">
        <v>0</v>
      </c>
      <c r="DM32" s="1192">
        <v>0</v>
      </c>
      <c r="DN32" s="1192">
        <v>0</v>
      </c>
      <c r="DO32" s="1192">
        <v>0</v>
      </c>
      <c r="DP32" s="1192">
        <v>0</v>
      </c>
      <c r="DQ32" s="1192">
        <v>0</v>
      </c>
      <c r="DR32" s="1192">
        <v>0</v>
      </c>
      <c r="DS32" s="1192">
        <v>0</v>
      </c>
      <c r="DT32" s="1192">
        <v>0</v>
      </c>
      <c r="DU32" s="1192">
        <v>0</v>
      </c>
      <c r="DV32" s="1192">
        <v>0</v>
      </c>
      <c r="DW32" s="1192">
        <v>0</v>
      </c>
      <c r="DX32" s="1192">
        <v>0</v>
      </c>
      <c r="DY32" s="1192">
        <v>0</v>
      </c>
      <c r="DZ32" s="1192">
        <v>0</v>
      </c>
      <c r="EA32" s="1192">
        <v>0</v>
      </c>
    </row>
    <row r="33" spans="1:131" ht="19.2" customHeight="1">
      <c r="A33" s="2032"/>
      <c r="B33" s="1195" t="s">
        <v>805</v>
      </c>
      <c r="C33" s="1192">
        <f>'배수관 폐쇄 총괄(수시, 지역사업소)'!G33</f>
        <v>0</v>
      </c>
      <c r="D33" s="1192">
        <v>0</v>
      </c>
      <c r="E33" s="1192">
        <v>0</v>
      </c>
      <c r="F33" s="1192">
        <v>0</v>
      </c>
      <c r="G33" s="1192">
        <v>0</v>
      </c>
      <c r="H33" s="1192">
        <v>0</v>
      </c>
      <c r="I33" s="1192">
        <v>0</v>
      </c>
      <c r="J33" s="1192">
        <v>0</v>
      </c>
      <c r="K33" s="1192">
        <v>0</v>
      </c>
      <c r="L33" s="1192">
        <v>0</v>
      </c>
      <c r="M33" s="1192">
        <v>0</v>
      </c>
      <c r="N33" s="1192">
        <v>0</v>
      </c>
      <c r="O33" s="1192">
        <v>0</v>
      </c>
      <c r="P33" s="1192">
        <v>0</v>
      </c>
      <c r="Q33" s="1192">
        <v>0</v>
      </c>
      <c r="R33" s="1192">
        <v>0</v>
      </c>
      <c r="S33" s="1192">
        <v>0</v>
      </c>
      <c r="T33" s="1192">
        <v>0</v>
      </c>
      <c r="U33" s="1192">
        <v>0</v>
      </c>
      <c r="W33" s="2032"/>
      <c r="X33" s="1195" t="s">
        <v>805</v>
      </c>
      <c r="Y33" s="1192">
        <f>'배수관 폐쇄 총괄(수시, 지역사업소)'!AC33</f>
        <v>0</v>
      </c>
      <c r="Z33" s="1192">
        <v>0</v>
      </c>
      <c r="AA33" s="1192">
        <v>0</v>
      </c>
      <c r="AB33" s="1192">
        <v>0</v>
      </c>
      <c r="AC33" s="1192">
        <v>0</v>
      </c>
      <c r="AD33" s="1192">
        <v>0</v>
      </c>
      <c r="AE33" s="1192">
        <v>0</v>
      </c>
      <c r="AF33" s="1192">
        <v>0</v>
      </c>
      <c r="AG33" s="1192">
        <v>0</v>
      </c>
      <c r="AH33" s="1192">
        <v>0</v>
      </c>
      <c r="AI33" s="1192">
        <v>0</v>
      </c>
      <c r="AJ33" s="1192">
        <v>0</v>
      </c>
      <c r="AK33" s="1192">
        <v>0</v>
      </c>
      <c r="AL33" s="1192">
        <v>0</v>
      </c>
      <c r="AM33" s="1192">
        <v>0</v>
      </c>
      <c r="AN33" s="1192">
        <v>0</v>
      </c>
      <c r="AO33" s="1192">
        <v>0</v>
      </c>
      <c r="AP33" s="1192">
        <v>0</v>
      </c>
      <c r="AQ33" s="1192">
        <v>0</v>
      </c>
      <c r="AS33" s="2032"/>
      <c r="AT33" s="1195" t="s">
        <v>805</v>
      </c>
      <c r="AU33" s="1192">
        <f>'배수관 폐쇄 총괄(수시, 지역사업소)'!AY33</f>
        <v>0</v>
      </c>
      <c r="AV33" s="1192">
        <v>0</v>
      </c>
      <c r="AW33" s="1192">
        <v>0</v>
      </c>
      <c r="AX33" s="1192">
        <v>0</v>
      </c>
      <c r="AY33" s="1192">
        <v>0</v>
      </c>
      <c r="AZ33" s="1192">
        <v>0</v>
      </c>
      <c r="BA33" s="1192">
        <v>0</v>
      </c>
      <c r="BB33" s="1192">
        <v>0</v>
      </c>
      <c r="BC33" s="1192">
        <v>0</v>
      </c>
      <c r="BD33" s="1192">
        <v>0</v>
      </c>
      <c r="BE33" s="1192">
        <v>0</v>
      </c>
      <c r="BF33" s="1192">
        <v>0</v>
      </c>
      <c r="BG33" s="1192">
        <v>0</v>
      </c>
      <c r="BH33" s="1192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O33" s="2032"/>
      <c r="BP33" s="1195" t="s">
        <v>805</v>
      </c>
      <c r="BQ33" s="1192">
        <f>'배수관 폐쇄 총괄(수시, 지역사업소)'!BU33</f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K33" s="2032"/>
      <c r="CL33" s="1195" t="s">
        <v>805</v>
      </c>
      <c r="CM33" s="1192">
        <f>'배수관 폐쇄 총괄(수시, 지역사업소)'!CQ33</f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G33" s="2032"/>
      <c r="DH33" s="1195" t="s">
        <v>805</v>
      </c>
      <c r="DI33" s="1192">
        <f>'배수관 폐쇄 총괄(수시, 지역사업소)'!DM33</f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  <c r="DO33" s="1192">
        <v>0</v>
      </c>
      <c r="DP33" s="1192">
        <v>0</v>
      </c>
      <c r="DQ33" s="1192">
        <v>0</v>
      </c>
      <c r="DR33" s="1192">
        <v>0</v>
      </c>
      <c r="DS33" s="1192">
        <v>0</v>
      </c>
      <c r="DT33" s="1192">
        <v>0</v>
      </c>
      <c r="DU33" s="1192">
        <v>0</v>
      </c>
      <c r="DV33" s="1192">
        <v>0</v>
      </c>
      <c r="DW33" s="1192">
        <v>0</v>
      </c>
      <c r="DX33" s="1192">
        <v>0</v>
      </c>
      <c r="DY33" s="1192">
        <v>0</v>
      </c>
      <c r="DZ33" s="1192">
        <v>0</v>
      </c>
      <c r="EA33" s="1192">
        <v>0</v>
      </c>
    </row>
    <row r="34" spans="1:131" ht="19.2" customHeight="1">
      <c r="A34" s="2032"/>
      <c r="B34" s="1195" t="s">
        <v>806</v>
      </c>
      <c r="C34" s="1192">
        <f>'배수관 폐쇄 총괄(수시, 지역사업소)'!G34</f>
        <v>0</v>
      </c>
      <c r="D34" s="1192">
        <v>0</v>
      </c>
      <c r="E34" s="1192">
        <v>0</v>
      </c>
      <c r="F34" s="1192">
        <v>0</v>
      </c>
      <c r="G34" s="1192">
        <v>0</v>
      </c>
      <c r="H34" s="1192">
        <v>0</v>
      </c>
      <c r="I34" s="1192">
        <v>0</v>
      </c>
      <c r="J34" s="1192">
        <v>0</v>
      </c>
      <c r="K34" s="1192">
        <v>0</v>
      </c>
      <c r="L34" s="1192">
        <v>0</v>
      </c>
      <c r="M34" s="1192">
        <v>0</v>
      </c>
      <c r="N34" s="1192">
        <v>0</v>
      </c>
      <c r="O34" s="1192">
        <v>0</v>
      </c>
      <c r="P34" s="1192">
        <v>0</v>
      </c>
      <c r="Q34" s="1192">
        <v>0</v>
      </c>
      <c r="R34" s="1192">
        <v>0</v>
      </c>
      <c r="S34" s="1192">
        <v>0</v>
      </c>
      <c r="T34" s="1192">
        <v>0</v>
      </c>
      <c r="U34" s="1192">
        <v>0</v>
      </c>
      <c r="W34" s="2032"/>
      <c r="X34" s="1195" t="s">
        <v>806</v>
      </c>
      <c r="Y34" s="1192">
        <f>'배수관 폐쇄 총괄(수시, 지역사업소)'!AC34</f>
        <v>0</v>
      </c>
      <c r="Z34" s="1192">
        <v>0</v>
      </c>
      <c r="AA34" s="1192">
        <v>0</v>
      </c>
      <c r="AB34" s="1192">
        <v>0</v>
      </c>
      <c r="AC34" s="1192">
        <v>0</v>
      </c>
      <c r="AD34" s="1192">
        <v>0</v>
      </c>
      <c r="AE34" s="1192">
        <v>0</v>
      </c>
      <c r="AF34" s="1192">
        <v>0</v>
      </c>
      <c r="AG34" s="1192">
        <v>0</v>
      </c>
      <c r="AH34" s="1192">
        <v>0</v>
      </c>
      <c r="AI34" s="1192">
        <v>0</v>
      </c>
      <c r="AJ34" s="1192">
        <v>0</v>
      </c>
      <c r="AK34" s="1192">
        <v>0</v>
      </c>
      <c r="AL34" s="1192">
        <v>0</v>
      </c>
      <c r="AM34" s="1192">
        <v>0</v>
      </c>
      <c r="AN34" s="1192">
        <v>0</v>
      </c>
      <c r="AO34" s="1192">
        <v>0</v>
      </c>
      <c r="AP34" s="1192">
        <v>0</v>
      </c>
      <c r="AQ34" s="1192">
        <v>0</v>
      </c>
      <c r="AS34" s="2032"/>
      <c r="AT34" s="1195" t="s">
        <v>806</v>
      </c>
      <c r="AU34" s="1192">
        <f>'배수관 폐쇄 총괄(수시, 지역사업소)'!AY34</f>
        <v>0</v>
      </c>
      <c r="AV34" s="1192">
        <v>0</v>
      </c>
      <c r="AW34" s="1192">
        <v>0</v>
      </c>
      <c r="AX34" s="1192">
        <v>0</v>
      </c>
      <c r="AY34" s="1192">
        <v>0</v>
      </c>
      <c r="AZ34" s="1192">
        <v>0</v>
      </c>
      <c r="BA34" s="1192">
        <v>0</v>
      </c>
      <c r="BB34" s="1192">
        <v>0</v>
      </c>
      <c r="BC34" s="1192">
        <v>0</v>
      </c>
      <c r="BD34" s="1192">
        <v>0</v>
      </c>
      <c r="BE34" s="1192">
        <v>0</v>
      </c>
      <c r="BF34" s="1192">
        <v>0</v>
      </c>
      <c r="BG34" s="1192">
        <v>0</v>
      </c>
      <c r="BH34" s="1192">
        <v>0</v>
      </c>
      <c r="BI34" s="1192">
        <v>0</v>
      </c>
      <c r="BJ34" s="1192">
        <v>0</v>
      </c>
      <c r="BK34" s="1192">
        <v>0</v>
      </c>
      <c r="BL34" s="1192">
        <v>0</v>
      </c>
      <c r="BM34" s="1192">
        <v>0</v>
      </c>
      <c r="BO34" s="2032"/>
      <c r="BP34" s="1195" t="s">
        <v>806</v>
      </c>
      <c r="BQ34" s="1192">
        <f>'배수관 폐쇄 총괄(수시, 지역사업소)'!BU34</f>
        <v>0</v>
      </c>
      <c r="BR34" s="1192">
        <v>0</v>
      </c>
      <c r="BS34" s="1192">
        <v>0</v>
      </c>
      <c r="BT34" s="1192">
        <v>0</v>
      </c>
      <c r="BU34" s="1192">
        <v>0</v>
      </c>
      <c r="BV34" s="1192">
        <v>0</v>
      </c>
      <c r="BW34" s="1192">
        <v>0</v>
      </c>
      <c r="BX34" s="1192">
        <v>0</v>
      </c>
      <c r="BY34" s="1192">
        <v>0</v>
      </c>
      <c r="BZ34" s="1192">
        <v>0</v>
      </c>
      <c r="CA34" s="1192">
        <v>0</v>
      </c>
      <c r="CB34" s="1192">
        <v>0</v>
      </c>
      <c r="CC34" s="1192">
        <v>0</v>
      </c>
      <c r="CD34" s="1192">
        <v>0</v>
      </c>
      <c r="CE34" s="1192">
        <v>0</v>
      </c>
      <c r="CF34" s="1192">
        <v>0</v>
      </c>
      <c r="CG34" s="1192">
        <v>0</v>
      </c>
      <c r="CH34" s="1192">
        <v>0</v>
      </c>
      <c r="CI34" s="1192">
        <v>0</v>
      </c>
      <c r="CK34" s="2032"/>
      <c r="CL34" s="1195" t="s">
        <v>806</v>
      </c>
      <c r="CM34" s="1192">
        <f>'배수관 폐쇄 총괄(수시, 지역사업소)'!CQ34</f>
        <v>0</v>
      </c>
      <c r="CN34" s="1192">
        <v>0</v>
      </c>
      <c r="CO34" s="1192">
        <v>0</v>
      </c>
      <c r="CP34" s="1192">
        <v>0</v>
      </c>
      <c r="CQ34" s="1192">
        <v>0</v>
      </c>
      <c r="CR34" s="1192">
        <v>0</v>
      </c>
      <c r="CS34" s="1192">
        <v>0</v>
      </c>
      <c r="CT34" s="1192">
        <v>0</v>
      </c>
      <c r="CU34" s="1192">
        <v>0</v>
      </c>
      <c r="CV34" s="1192">
        <v>0</v>
      </c>
      <c r="CW34" s="1192">
        <v>0</v>
      </c>
      <c r="CX34" s="1192">
        <v>0</v>
      </c>
      <c r="CY34" s="1192">
        <v>0</v>
      </c>
      <c r="CZ34" s="1192">
        <v>0</v>
      </c>
      <c r="DA34" s="1192">
        <v>0</v>
      </c>
      <c r="DB34" s="1192">
        <v>0</v>
      </c>
      <c r="DC34" s="1192">
        <v>0</v>
      </c>
      <c r="DD34" s="1192">
        <v>0</v>
      </c>
      <c r="DE34" s="1192">
        <v>0</v>
      </c>
      <c r="DG34" s="2032"/>
      <c r="DH34" s="1195" t="s">
        <v>806</v>
      </c>
      <c r="DI34" s="1192">
        <f>'배수관 폐쇄 총괄(수시, 지역사업소)'!DM34</f>
        <v>0</v>
      </c>
      <c r="DJ34" s="1192">
        <v>0</v>
      </c>
      <c r="DK34" s="1192">
        <v>0</v>
      </c>
      <c r="DL34" s="1192">
        <v>0</v>
      </c>
      <c r="DM34" s="1192">
        <v>0</v>
      </c>
      <c r="DN34" s="1192">
        <v>0</v>
      </c>
      <c r="DO34" s="1192">
        <v>0</v>
      </c>
      <c r="DP34" s="1192">
        <v>0</v>
      </c>
      <c r="DQ34" s="1192">
        <v>0</v>
      </c>
      <c r="DR34" s="1192">
        <v>0</v>
      </c>
      <c r="DS34" s="1192">
        <v>0</v>
      </c>
      <c r="DT34" s="1192">
        <v>0</v>
      </c>
      <c r="DU34" s="1192">
        <v>0</v>
      </c>
      <c r="DV34" s="1192">
        <v>0</v>
      </c>
      <c r="DW34" s="1192">
        <v>0</v>
      </c>
      <c r="DX34" s="1192">
        <v>0</v>
      </c>
      <c r="DY34" s="1192">
        <v>0</v>
      </c>
      <c r="DZ34" s="1192">
        <v>0</v>
      </c>
      <c r="EA34" s="1192">
        <v>0</v>
      </c>
    </row>
    <row r="35" spans="1:131" ht="19.2" customHeight="1">
      <c r="A35" s="2032"/>
      <c r="B35" s="1194" t="s">
        <v>807</v>
      </c>
      <c r="C35" s="1192">
        <f>'배수관 폐쇄 총괄(수시, 지역사업소)'!G35</f>
        <v>16.38</v>
      </c>
      <c r="D35" s="1192">
        <v>16.38</v>
      </c>
      <c r="E35" s="1192">
        <v>0</v>
      </c>
      <c r="F35" s="1192">
        <v>0</v>
      </c>
      <c r="G35" s="1192">
        <v>16.38</v>
      </c>
      <c r="H35" s="1192">
        <v>0</v>
      </c>
      <c r="I35" s="1192">
        <v>0</v>
      </c>
      <c r="J35" s="1192">
        <v>0</v>
      </c>
      <c r="K35" s="1192">
        <v>0</v>
      </c>
      <c r="L35" s="1192">
        <v>0</v>
      </c>
      <c r="M35" s="1192">
        <v>0</v>
      </c>
      <c r="N35" s="1192">
        <v>0</v>
      </c>
      <c r="O35" s="1192">
        <v>0</v>
      </c>
      <c r="P35" s="1192">
        <v>0</v>
      </c>
      <c r="Q35" s="1192">
        <v>0</v>
      </c>
      <c r="R35" s="1192">
        <v>0</v>
      </c>
      <c r="S35" s="1192">
        <v>0</v>
      </c>
      <c r="T35" s="1192">
        <v>16.38</v>
      </c>
      <c r="U35" s="1192">
        <v>0</v>
      </c>
      <c r="W35" s="2032"/>
      <c r="X35" s="1194" t="s">
        <v>807</v>
      </c>
      <c r="Y35" s="1192">
        <f>'배수관 폐쇄 총괄(수시, 지역사업소)'!AC35</f>
        <v>0</v>
      </c>
      <c r="Z35" s="1192">
        <v>0</v>
      </c>
      <c r="AA35" s="1192">
        <v>0</v>
      </c>
      <c r="AB35" s="1192">
        <v>0</v>
      </c>
      <c r="AC35" s="1192">
        <v>0</v>
      </c>
      <c r="AD35" s="1192">
        <v>0</v>
      </c>
      <c r="AE35" s="1192">
        <v>0</v>
      </c>
      <c r="AF35" s="1192">
        <v>0</v>
      </c>
      <c r="AG35" s="1192">
        <v>0</v>
      </c>
      <c r="AH35" s="1192">
        <v>0</v>
      </c>
      <c r="AI35" s="1192">
        <v>0</v>
      </c>
      <c r="AJ35" s="1192">
        <v>0</v>
      </c>
      <c r="AK35" s="1192">
        <v>0</v>
      </c>
      <c r="AL35" s="1192">
        <v>0</v>
      </c>
      <c r="AM35" s="1192">
        <v>0</v>
      </c>
      <c r="AN35" s="1192">
        <v>0</v>
      </c>
      <c r="AO35" s="1192">
        <v>0</v>
      </c>
      <c r="AP35" s="1192">
        <v>0</v>
      </c>
      <c r="AQ35" s="1192">
        <v>0</v>
      </c>
      <c r="AS35" s="2032"/>
      <c r="AT35" s="1194" t="s">
        <v>807</v>
      </c>
      <c r="AU35" s="1192">
        <f>'배수관 폐쇄 총괄(수시, 지역사업소)'!AY35</f>
        <v>0</v>
      </c>
      <c r="AV35" s="1192">
        <v>0</v>
      </c>
      <c r="AW35" s="1192">
        <v>0</v>
      </c>
      <c r="AX35" s="1192">
        <v>0</v>
      </c>
      <c r="AY35" s="1192">
        <v>0</v>
      </c>
      <c r="AZ35" s="1192">
        <v>0</v>
      </c>
      <c r="BA35" s="1192">
        <v>0</v>
      </c>
      <c r="BB35" s="1192">
        <v>0</v>
      </c>
      <c r="BC35" s="1192">
        <v>0</v>
      </c>
      <c r="BD35" s="1192">
        <v>0</v>
      </c>
      <c r="BE35" s="1192">
        <v>0</v>
      </c>
      <c r="BF35" s="1192">
        <v>0</v>
      </c>
      <c r="BG35" s="1192">
        <v>0</v>
      </c>
      <c r="BH35" s="1192">
        <v>0</v>
      </c>
      <c r="BI35" s="1192">
        <v>0</v>
      </c>
      <c r="BJ35" s="1192">
        <v>0</v>
      </c>
      <c r="BK35" s="1192">
        <v>0</v>
      </c>
      <c r="BL35" s="1192">
        <v>0</v>
      </c>
      <c r="BM35" s="1192">
        <v>0</v>
      </c>
      <c r="BO35" s="2032"/>
      <c r="BP35" s="1194" t="s">
        <v>807</v>
      </c>
      <c r="BQ35" s="1192">
        <f>'배수관 폐쇄 총괄(수시, 지역사업소)'!BU35</f>
        <v>0</v>
      </c>
      <c r="BR35" s="1192">
        <v>0</v>
      </c>
      <c r="BS35" s="1192">
        <v>0</v>
      </c>
      <c r="BT35" s="1192">
        <v>0</v>
      </c>
      <c r="BU35" s="1192">
        <v>0</v>
      </c>
      <c r="BV35" s="1192">
        <v>0</v>
      </c>
      <c r="BW35" s="1192">
        <v>0</v>
      </c>
      <c r="BX35" s="1192">
        <v>0</v>
      </c>
      <c r="BY35" s="1192">
        <v>0</v>
      </c>
      <c r="BZ35" s="1192">
        <v>0</v>
      </c>
      <c r="CA35" s="1192">
        <v>0</v>
      </c>
      <c r="CB35" s="1192">
        <v>0</v>
      </c>
      <c r="CC35" s="1192">
        <v>0</v>
      </c>
      <c r="CD35" s="1192">
        <v>0</v>
      </c>
      <c r="CE35" s="1192">
        <v>0</v>
      </c>
      <c r="CF35" s="1192">
        <v>0</v>
      </c>
      <c r="CG35" s="1192">
        <v>0</v>
      </c>
      <c r="CH35" s="1192">
        <v>0</v>
      </c>
      <c r="CI35" s="1192">
        <v>0</v>
      </c>
      <c r="CK35" s="2032"/>
      <c r="CL35" s="1194" t="s">
        <v>807</v>
      </c>
      <c r="CM35" s="1192">
        <f>'배수관 폐쇄 총괄(수시, 지역사업소)'!CQ35</f>
        <v>11.81</v>
      </c>
      <c r="CN35" s="1192">
        <v>11.81</v>
      </c>
      <c r="CO35" s="1192">
        <v>0</v>
      </c>
      <c r="CP35" s="1192">
        <v>0</v>
      </c>
      <c r="CQ35" s="1192">
        <v>11.81</v>
      </c>
      <c r="CR35" s="1192">
        <v>0</v>
      </c>
      <c r="CS35" s="1192">
        <v>0</v>
      </c>
      <c r="CT35" s="1192">
        <v>0</v>
      </c>
      <c r="CU35" s="1192">
        <v>0</v>
      </c>
      <c r="CV35" s="1192">
        <v>0</v>
      </c>
      <c r="CW35" s="1192">
        <v>0</v>
      </c>
      <c r="CX35" s="1192">
        <v>0</v>
      </c>
      <c r="CY35" s="1192">
        <v>0</v>
      </c>
      <c r="CZ35" s="1192">
        <v>0</v>
      </c>
      <c r="DA35" s="1192">
        <v>0</v>
      </c>
      <c r="DB35" s="1192">
        <v>0</v>
      </c>
      <c r="DC35" s="1192">
        <v>0</v>
      </c>
      <c r="DD35" s="1192">
        <v>11.81</v>
      </c>
      <c r="DE35" s="1192">
        <v>0</v>
      </c>
      <c r="DG35" s="2032"/>
      <c r="DH35" s="1194" t="s">
        <v>807</v>
      </c>
      <c r="DI35" s="1192">
        <f>'배수관 폐쇄 총괄(수시, 지역사업소)'!DM35</f>
        <v>4.57</v>
      </c>
      <c r="DJ35" s="1192">
        <v>4.57</v>
      </c>
      <c r="DK35" s="1192">
        <v>0</v>
      </c>
      <c r="DL35" s="1192">
        <v>0</v>
      </c>
      <c r="DM35" s="1192">
        <v>4.57</v>
      </c>
      <c r="DN35" s="1192">
        <v>0</v>
      </c>
      <c r="DO35" s="1192">
        <v>0</v>
      </c>
      <c r="DP35" s="1192">
        <v>0</v>
      </c>
      <c r="DQ35" s="1192">
        <v>0</v>
      </c>
      <c r="DR35" s="1192">
        <v>0</v>
      </c>
      <c r="DS35" s="1192">
        <v>0</v>
      </c>
      <c r="DT35" s="1192">
        <v>0</v>
      </c>
      <c r="DU35" s="1192">
        <v>0</v>
      </c>
      <c r="DV35" s="1192">
        <v>0</v>
      </c>
      <c r="DW35" s="1192">
        <v>0</v>
      </c>
      <c r="DX35" s="1192">
        <v>0</v>
      </c>
      <c r="DY35" s="1192">
        <v>0</v>
      </c>
      <c r="DZ35" s="1192">
        <v>4.57</v>
      </c>
      <c r="EA35" s="1192">
        <v>0</v>
      </c>
    </row>
    <row r="36" spans="1:131" ht="19.2" customHeight="1">
      <c r="A36" s="2032"/>
      <c r="B36" s="1195" t="s">
        <v>821</v>
      </c>
      <c r="C36" s="1192">
        <f>'배수관 폐쇄 총괄(수시, 지역사업소)'!G36</f>
        <v>0</v>
      </c>
      <c r="D36" s="1192">
        <v>0</v>
      </c>
      <c r="E36" s="1192">
        <v>0</v>
      </c>
      <c r="F36" s="1192">
        <v>0</v>
      </c>
      <c r="G36" s="1192">
        <v>0</v>
      </c>
      <c r="H36" s="1192">
        <v>0</v>
      </c>
      <c r="I36" s="1192">
        <v>0</v>
      </c>
      <c r="J36" s="1192">
        <v>0</v>
      </c>
      <c r="K36" s="1192">
        <v>0</v>
      </c>
      <c r="L36" s="1192">
        <v>0</v>
      </c>
      <c r="M36" s="1192">
        <v>0</v>
      </c>
      <c r="N36" s="1192">
        <v>0</v>
      </c>
      <c r="O36" s="1192">
        <v>0</v>
      </c>
      <c r="P36" s="1192">
        <v>0</v>
      </c>
      <c r="Q36" s="1192">
        <v>0</v>
      </c>
      <c r="R36" s="1192">
        <v>0</v>
      </c>
      <c r="S36" s="1192">
        <v>0</v>
      </c>
      <c r="T36" s="1192">
        <v>0</v>
      </c>
      <c r="U36" s="1192">
        <v>0</v>
      </c>
      <c r="W36" s="2032"/>
      <c r="X36" s="1195" t="s">
        <v>821</v>
      </c>
      <c r="Y36" s="1192">
        <f>'배수관 폐쇄 총괄(수시, 지역사업소)'!AC36</f>
        <v>0</v>
      </c>
      <c r="Z36" s="1192">
        <v>0</v>
      </c>
      <c r="AA36" s="1192">
        <v>0</v>
      </c>
      <c r="AB36" s="1192">
        <v>0</v>
      </c>
      <c r="AC36" s="1192">
        <v>0</v>
      </c>
      <c r="AD36" s="1192">
        <v>0</v>
      </c>
      <c r="AE36" s="1192">
        <v>0</v>
      </c>
      <c r="AF36" s="1192">
        <v>0</v>
      </c>
      <c r="AG36" s="1192">
        <v>0</v>
      </c>
      <c r="AH36" s="1192">
        <v>0</v>
      </c>
      <c r="AI36" s="1192">
        <v>0</v>
      </c>
      <c r="AJ36" s="1192">
        <v>0</v>
      </c>
      <c r="AK36" s="1192">
        <v>0</v>
      </c>
      <c r="AL36" s="1192">
        <v>0</v>
      </c>
      <c r="AM36" s="1192">
        <v>0</v>
      </c>
      <c r="AN36" s="1192">
        <v>0</v>
      </c>
      <c r="AO36" s="1192">
        <v>0</v>
      </c>
      <c r="AP36" s="1192">
        <v>0</v>
      </c>
      <c r="AQ36" s="1192">
        <v>0</v>
      </c>
      <c r="AS36" s="2032"/>
      <c r="AT36" s="1195" t="s">
        <v>821</v>
      </c>
      <c r="AU36" s="1192">
        <f>'배수관 폐쇄 총괄(수시, 지역사업소)'!AY36</f>
        <v>0</v>
      </c>
      <c r="AV36" s="1192">
        <v>0</v>
      </c>
      <c r="AW36" s="1192">
        <v>0</v>
      </c>
      <c r="AX36" s="1192">
        <v>0</v>
      </c>
      <c r="AY36" s="1192">
        <v>0</v>
      </c>
      <c r="AZ36" s="1192">
        <v>0</v>
      </c>
      <c r="BA36" s="1192">
        <v>0</v>
      </c>
      <c r="BB36" s="1192">
        <v>0</v>
      </c>
      <c r="BC36" s="1192">
        <v>0</v>
      </c>
      <c r="BD36" s="1192">
        <v>0</v>
      </c>
      <c r="BE36" s="1192">
        <v>0</v>
      </c>
      <c r="BF36" s="1192">
        <v>0</v>
      </c>
      <c r="BG36" s="1192">
        <v>0</v>
      </c>
      <c r="BH36" s="1192">
        <v>0</v>
      </c>
      <c r="BI36" s="1192">
        <v>0</v>
      </c>
      <c r="BJ36" s="1192">
        <v>0</v>
      </c>
      <c r="BK36" s="1192">
        <v>0</v>
      </c>
      <c r="BL36" s="1192">
        <v>0</v>
      </c>
      <c r="BM36" s="1192">
        <v>0</v>
      </c>
      <c r="BO36" s="2032"/>
      <c r="BP36" s="1195" t="s">
        <v>821</v>
      </c>
      <c r="BQ36" s="1192">
        <f>'배수관 폐쇄 총괄(수시, 지역사업소)'!BU36</f>
        <v>0</v>
      </c>
      <c r="BR36" s="1192">
        <v>0</v>
      </c>
      <c r="BS36" s="1192">
        <v>0</v>
      </c>
      <c r="BT36" s="1192">
        <v>0</v>
      </c>
      <c r="BU36" s="1192">
        <v>0</v>
      </c>
      <c r="BV36" s="1192">
        <v>0</v>
      </c>
      <c r="BW36" s="1192">
        <v>0</v>
      </c>
      <c r="BX36" s="1192">
        <v>0</v>
      </c>
      <c r="BY36" s="1192">
        <v>0</v>
      </c>
      <c r="BZ36" s="1192">
        <v>0</v>
      </c>
      <c r="CA36" s="1192">
        <v>0</v>
      </c>
      <c r="CB36" s="1192">
        <v>0</v>
      </c>
      <c r="CC36" s="1192">
        <v>0</v>
      </c>
      <c r="CD36" s="1192">
        <v>0</v>
      </c>
      <c r="CE36" s="1192">
        <v>0</v>
      </c>
      <c r="CF36" s="1192">
        <v>0</v>
      </c>
      <c r="CG36" s="1192">
        <v>0</v>
      </c>
      <c r="CH36" s="1192">
        <v>0</v>
      </c>
      <c r="CI36" s="1192">
        <v>0</v>
      </c>
      <c r="CK36" s="2032"/>
      <c r="CL36" s="1195" t="s">
        <v>821</v>
      </c>
      <c r="CM36" s="1192">
        <f>'배수관 폐쇄 총괄(수시, 지역사업소)'!CQ36</f>
        <v>0</v>
      </c>
      <c r="CN36" s="1192">
        <v>0</v>
      </c>
      <c r="CO36" s="1192">
        <v>0</v>
      </c>
      <c r="CP36" s="1192">
        <v>0</v>
      </c>
      <c r="CQ36" s="1192">
        <v>0</v>
      </c>
      <c r="CR36" s="1192">
        <v>0</v>
      </c>
      <c r="CS36" s="1192">
        <v>0</v>
      </c>
      <c r="CT36" s="1192">
        <v>0</v>
      </c>
      <c r="CU36" s="1192">
        <v>0</v>
      </c>
      <c r="CV36" s="1192">
        <v>0</v>
      </c>
      <c r="CW36" s="1192">
        <v>0</v>
      </c>
      <c r="CX36" s="1192">
        <v>0</v>
      </c>
      <c r="CY36" s="1192">
        <v>0</v>
      </c>
      <c r="CZ36" s="1192">
        <v>0</v>
      </c>
      <c r="DA36" s="1192">
        <v>0</v>
      </c>
      <c r="DB36" s="1192">
        <v>0</v>
      </c>
      <c r="DC36" s="1192">
        <v>0</v>
      </c>
      <c r="DD36" s="1192">
        <v>0</v>
      </c>
      <c r="DE36" s="1192">
        <v>0</v>
      </c>
      <c r="DG36" s="2032"/>
      <c r="DH36" s="1195" t="s">
        <v>821</v>
      </c>
      <c r="DI36" s="1192">
        <f>'배수관 폐쇄 총괄(수시, 지역사업소)'!DM36</f>
        <v>0</v>
      </c>
      <c r="DJ36" s="1192">
        <v>0</v>
      </c>
      <c r="DK36" s="1192">
        <v>0</v>
      </c>
      <c r="DL36" s="1192">
        <v>0</v>
      </c>
      <c r="DM36" s="1192">
        <v>0</v>
      </c>
      <c r="DN36" s="1192">
        <v>0</v>
      </c>
      <c r="DO36" s="1192">
        <v>0</v>
      </c>
      <c r="DP36" s="1192">
        <v>0</v>
      </c>
      <c r="DQ36" s="1192">
        <v>0</v>
      </c>
      <c r="DR36" s="1192">
        <v>0</v>
      </c>
      <c r="DS36" s="1192">
        <v>0</v>
      </c>
      <c r="DT36" s="1192">
        <v>0</v>
      </c>
      <c r="DU36" s="1192">
        <v>0</v>
      </c>
      <c r="DV36" s="1192">
        <v>0</v>
      </c>
      <c r="DW36" s="1192">
        <v>0</v>
      </c>
      <c r="DX36" s="1192">
        <v>0</v>
      </c>
      <c r="DY36" s="1192">
        <v>0</v>
      </c>
      <c r="DZ36" s="1192">
        <v>0</v>
      </c>
      <c r="EA36" s="1192">
        <v>0</v>
      </c>
    </row>
    <row r="37" spans="1:131" ht="19.2" customHeight="1">
      <c r="A37" s="2032"/>
      <c r="B37" s="1195" t="s">
        <v>822</v>
      </c>
      <c r="C37" s="1192">
        <f>'배수관 폐쇄 총괄(수시, 지역사업소)'!G37</f>
        <v>0</v>
      </c>
      <c r="D37" s="1192">
        <v>0</v>
      </c>
      <c r="E37" s="1192">
        <v>0</v>
      </c>
      <c r="F37" s="1192">
        <v>0</v>
      </c>
      <c r="G37" s="1192">
        <v>0</v>
      </c>
      <c r="H37" s="1192">
        <v>0</v>
      </c>
      <c r="I37" s="1192">
        <v>0</v>
      </c>
      <c r="J37" s="1192">
        <v>0</v>
      </c>
      <c r="K37" s="1192">
        <v>0</v>
      </c>
      <c r="L37" s="1192">
        <v>0</v>
      </c>
      <c r="M37" s="1192">
        <v>0</v>
      </c>
      <c r="N37" s="1192">
        <v>0</v>
      </c>
      <c r="O37" s="1192">
        <v>0</v>
      </c>
      <c r="P37" s="1192">
        <v>0</v>
      </c>
      <c r="Q37" s="1192">
        <v>0</v>
      </c>
      <c r="R37" s="1192">
        <v>0</v>
      </c>
      <c r="S37" s="1192">
        <v>0</v>
      </c>
      <c r="T37" s="1192">
        <v>0</v>
      </c>
      <c r="U37" s="1192">
        <v>0</v>
      </c>
      <c r="W37" s="2032"/>
      <c r="X37" s="1195" t="s">
        <v>822</v>
      </c>
      <c r="Y37" s="1192">
        <f>'배수관 폐쇄 총괄(수시, 지역사업소)'!AC37</f>
        <v>0</v>
      </c>
      <c r="Z37" s="1192">
        <v>0</v>
      </c>
      <c r="AA37" s="1192">
        <v>0</v>
      </c>
      <c r="AB37" s="1192">
        <v>0</v>
      </c>
      <c r="AC37" s="1192">
        <v>0</v>
      </c>
      <c r="AD37" s="1192">
        <v>0</v>
      </c>
      <c r="AE37" s="1192">
        <v>0</v>
      </c>
      <c r="AF37" s="1192">
        <v>0</v>
      </c>
      <c r="AG37" s="1192">
        <v>0</v>
      </c>
      <c r="AH37" s="1192">
        <v>0</v>
      </c>
      <c r="AI37" s="1192">
        <v>0</v>
      </c>
      <c r="AJ37" s="1192">
        <v>0</v>
      </c>
      <c r="AK37" s="1192">
        <v>0</v>
      </c>
      <c r="AL37" s="1192">
        <v>0</v>
      </c>
      <c r="AM37" s="1192">
        <v>0</v>
      </c>
      <c r="AN37" s="1192">
        <v>0</v>
      </c>
      <c r="AO37" s="1192">
        <v>0</v>
      </c>
      <c r="AP37" s="1192">
        <v>0</v>
      </c>
      <c r="AQ37" s="1192">
        <v>0</v>
      </c>
      <c r="AS37" s="2032"/>
      <c r="AT37" s="1195" t="s">
        <v>822</v>
      </c>
      <c r="AU37" s="1192">
        <f>'배수관 폐쇄 총괄(수시, 지역사업소)'!AY37</f>
        <v>0</v>
      </c>
      <c r="AV37" s="1192">
        <v>0</v>
      </c>
      <c r="AW37" s="1192">
        <v>0</v>
      </c>
      <c r="AX37" s="1192">
        <v>0</v>
      </c>
      <c r="AY37" s="1192">
        <v>0</v>
      </c>
      <c r="AZ37" s="1192">
        <v>0</v>
      </c>
      <c r="BA37" s="1192">
        <v>0</v>
      </c>
      <c r="BB37" s="1192">
        <v>0</v>
      </c>
      <c r="BC37" s="1192">
        <v>0</v>
      </c>
      <c r="BD37" s="1192">
        <v>0</v>
      </c>
      <c r="BE37" s="1192">
        <v>0</v>
      </c>
      <c r="BF37" s="1192">
        <v>0</v>
      </c>
      <c r="BG37" s="1192">
        <v>0</v>
      </c>
      <c r="BH37" s="1192">
        <v>0</v>
      </c>
      <c r="BI37" s="1192">
        <v>0</v>
      </c>
      <c r="BJ37" s="1192">
        <v>0</v>
      </c>
      <c r="BK37" s="1192">
        <v>0</v>
      </c>
      <c r="BL37" s="1192">
        <v>0</v>
      </c>
      <c r="BM37" s="1192">
        <v>0</v>
      </c>
      <c r="BO37" s="2032"/>
      <c r="BP37" s="1195" t="s">
        <v>822</v>
      </c>
      <c r="BQ37" s="1192">
        <f>'배수관 폐쇄 총괄(수시, 지역사업소)'!BU37</f>
        <v>0</v>
      </c>
      <c r="BR37" s="1192">
        <v>0</v>
      </c>
      <c r="BS37" s="1192">
        <v>0</v>
      </c>
      <c r="BT37" s="1192">
        <v>0</v>
      </c>
      <c r="BU37" s="1192">
        <v>0</v>
      </c>
      <c r="BV37" s="1192">
        <v>0</v>
      </c>
      <c r="BW37" s="1192">
        <v>0</v>
      </c>
      <c r="BX37" s="1192">
        <v>0</v>
      </c>
      <c r="BY37" s="1192">
        <v>0</v>
      </c>
      <c r="BZ37" s="1192">
        <v>0</v>
      </c>
      <c r="CA37" s="1192">
        <v>0</v>
      </c>
      <c r="CB37" s="1192">
        <v>0</v>
      </c>
      <c r="CC37" s="1192">
        <v>0</v>
      </c>
      <c r="CD37" s="1192">
        <v>0</v>
      </c>
      <c r="CE37" s="1192">
        <v>0</v>
      </c>
      <c r="CF37" s="1192">
        <v>0</v>
      </c>
      <c r="CG37" s="1192">
        <v>0</v>
      </c>
      <c r="CH37" s="1192">
        <v>0</v>
      </c>
      <c r="CI37" s="1192">
        <v>0</v>
      </c>
      <c r="CK37" s="2032"/>
      <c r="CL37" s="1195" t="s">
        <v>822</v>
      </c>
      <c r="CM37" s="1192">
        <f>'배수관 폐쇄 총괄(수시, 지역사업소)'!CQ37</f>
        <v>0</v>
      </c>
      <c r="CN37" s="1192">
        <v>0</v>
      </c>
      <c r="CO37" s="1192">
        <v>0</v>
      </c>
      <c r="CP37" s="1192">
        <v>0</v>
      </c>
      <c r="CQ37" s="1192">
        <v>0</v>
      </c>
      <c r="CR37" s="1192">
        <v>0</v>
      </c>
      <c r="CS37" s="1192">
        <v>0</v>
      </c>
      <c r="CT37" s="1192">
        <v>0</v>
      </c>
      <c r="CU37" s="1192">
        <v>0</v>
      </c>
      <c r="CV37" s="1192">
        <v>0</v>
      </c>
      <c r="CW37" s="1192">
        <v>0</v>
      </c>
      <c r="CX37" s="1192">
        <v>0</v>
      </c>
      <c r="CY37" s="1192">
        <v>0</v>
      </c>
      <c r="CZ37" s="1192">
        <v>0</v>
      </c>
      <c r="DA37" s="1192">
        <v>0</v>
      </c>
      <c r="DB37" s="1192">
        <v>0</v>
      </c>
      <c r="DC37" s="1192">
        <v>0</v>
      </c>
      <c r="DD37" s="1192">
        <v>0</v>
      </c>
      <c r="DE37" s="1192">
        <v>0</v>
      </c>
      <c r="DG37" s="2032"/>
      <c r="DH37" s="1195" t="s">
        <v>822</v>
      </c>
      <c r="DI37" s="1192">
        <f>'배수관 폐쇄 총괄(수시, 지역사업소)'!DM37</f>
        <v>0</v>
      </c>
      <c r="DJ37" s="1192">
        <v>0</v>
      </c>
      <c r="DK37" s="1192">
        <v>0</v>
      </c>
      <c r="DL37" s="1192">
        <v>0</v>
      </c>
      <c r="DM37" s="1192">
        <v>0</v>
      </c>
      <c r="DN37" s="1192">
        <v>0</v>
      </c>
      <c r="DO37" s="1192">
        <v>0</v>
      </c>
      <c r="DP37" s="1192">
        <v>0</v>
      </c>
      <c r="DQ37" s="1192">
        <v>0</v>
      </c>
      <c r="DR37" s="1192">
        <v>0</v>
      </c>
      <c r="DS37" s="1192">
        <v>0</v>
      </c>
      <c r="DT37" s="1192">
        <v>0</v>
      </c>
      <c r="DU37" s="1192">
        <v>0</v>
      </c>
      <c r="DV37" s="1192">
        <v>0</v>
      </c>
      <c r="DW37" s="1192">
        <v>0</v>
      </c>
      <c r="DX37" s="1192">
        <v>0</v>
      </c>
      <c r="DY37" s="1192">
        <v>0</v>
      </c>
      <c r="DZ37" s="1192">
        <v>0</v>
      </c>
      <c r="EA37" s="1192">
        <v>0</v>
      </c>
    </row>
    <row r="38" spans="1:131" ht="19.2" customHeight="1">
      <c r="A38" s="2032"/>
      <c r="B38" s="1627" t="s">
        <v>952</v>
      </c>
      <c r="C38" s="1192">
        <f>'배수관 폐쇄 총괄(수시, 지역사업소)'!G38</f>
        <v>299.61</v>
      </c>
      <c r="D38" s="1192">
        <v>299.61</v>
      </c>
      <c r="E38" s="1192">
        <v>0</v>
      </c>
      <c r="F38" s="1192">
        <v>0</v>
      </c>
      <c r="G38" s="1192">
        <v>299.61</v>
      </c>
      <c r="H38" s="1192">
        <v>0</v>
      </c>
      <c r="I38" s="1192">
        <v>0</v>
      </c>
      <c r="J38" s="1192">
        <v>0</v>
      </c>
      <c r="K38" s="1192">
        <v>0</v>
      </c>
      <c r="L38" s="1192">
        <v>0</v>
      </c>
      <c r="M38" s="1192">
        <v>0</v>
      </c>
      <c r="N38" s="1192">
        <v>0</v>
      </c>
      <c r="O38" s="1192">
        <v>0</v>
      </c>
      <c r="P38" s="1192">
        <v>0</v>
      </c>
      <c r="Q38" s="1192">
        <v>0</v>
      </c>
      <c r="R38" s="1192">
        <v>0</v>
      </c>
      <c r="S38" s="1192">
        <v>0</v>
      </c>
      <c r="T38" s="1192">
        <v>299.61</v>
      </c>
      <c r="U38" s="1192">
        <v>0</v>
      </c>
      <c r="W38" s="2032"/>
      <c r="X38" s="1627" t="s">
        <v>952</v>
      </c>
      <c r="Y38" s="1192">
        <f>'배수관 폐쇄 총괄(수시, 지역사업소)'!AC38</f>
        <v>0</v>
      </c>
      <c r="Z38" s="1192">
        <v>0</v>
      </c>
      <c r="AA38" s="1192">
        <v>0</v>
      </c>
      <c r="AB38" s="1192">
        <v>0</v>
      </c>
      <c r="AC38" s="1192">
        <v>0</v>
      </c>
      <c r="AD38" s="1192">
        <v>0</v>
      </c>
      <c r="AE38" s="1192">
        <v>0</v>
      </c>
      <c r="AF38" s="1192">
        <v>0</v>
      </c>
      <c r="AG38" s="1192">
        <v>0</v>
      </c>
      <c r="AH38" s="1192">
        <v>0</v>
      </c>
      <c r="AI38" s="1192">
        <v>0</v>
      </c>
      <c r="AJ38" s="1192">
        <v>0</v>
      </c>
      <c r="AK38" s="1192">
        <v>0</v>
      </c>
      <c r="AL38" s="1192">
        <v>0</v>
      </c>
      <c r="AM38" s="1192">
        <v>0</v>
      </c>
      <c r="AN38" s="1192">
        <v>0</v>
      </c>
      <c r="AO38" s="1192">
        <v>0</v>
      </c>
      <c r="AP38" s="1192">
        <v>0</v>
      </c>
      <c r="AQ38" s="1192">
        <v>0</v>
      </c>
      <c r="AS38" s="2032"/>
      <c r="AT38" s="1627" t="s">
        <v>952</v>
      </c>
      <c r="AU38" s="1192">
        <f>'배수관 폐쇄 총괄(수시, 지역사업소)'!AY38</f>
        <v>0</v>
      </c>
      <c r="AV38" s="1192">
        <v>0</v>
      </c>
      <c r="AW38" s="1192">
        <v>0</v>
      </c>
      <c r="AX38" s="1192">
        <v>0</v>
      </c>
      <c r="AY38" s="1192">
        <v>0</v>
      </c>
      <c r="AZ38" s="1192">
        <v>0</v>
      </c>
      <c r="BA38" s="1192">
        <v>0</v>
      </c>
      <c r="BB38" s="1192">
        <v>0</v>
      </c>
      <c r="BC38" s="1192">
        <v>0</v>
      </c>
      <c r="BD38" s="1192">
        <v>0</v>
      </c>
      <c r="BE38" s="1192">
        <v>0</v>
      </c>
      <c r="BF38" s="1192">
        <v>0</v>
      </c>
      <c r="BG38" s="1192">
        <v>0</v>
      </c>
      <c r="BH38" s="1192">
        <v>0</v>
      </c>
      <c r="BI38" s="1192">
        <v>0</v>
      </c>
      <c r="BJ38" s="1192">
        <v>0</v>
      </c>
      <c r="BK38" s="1192">
        <v>0</v>
      </c>
      <c r="BL38" s="1192">
        <v>0</v>
      </c>
      <c r="BM38" s="1192">
        <v>0</v>
      </c>
      <c r="BO38" s="2032"/>
      <c r="BP38" s="1627" t="s">
        <v>952</v>
      </c>
      <c r="BQ38" s="1192">
        <f>'배수관 폐쇄 총괄(수시, 지역사업소)'!BU38</f>
        <v>0</v>
      </c>
      <c r="BR38" s="1192">
        <v>0</v>
      </c>
      <c r="BS38" s="1192">
        <v>0</v>
      </c>
      <c r="BT38" s="1192">
        <v>0</v>
      </c>
      <c r="BU38" s="1192">
        <v>0</v>
      </c>
      <c r="BV38" s="1192">
        <v>0</v>
      </c>
      <c r="BW38" s="1192">
        <v>0</v>
      </c>
      <c r="BX38" s="1192">
        <v>0</v>
      </c>
      <c r="BY38" s="1192">
        <v>0</v>
      </c>
      <c r="BZ38" s="1192">
        <v>0</v>
      </c>
      <c r="CA38" s="1192">
        <v>0</v>
      </c>
      <c r="CB38" s="1192">
        <v>0</v>
      </c>
      <c r="CC38" s="1192">
        <v>0</v>
      </c>
      <c r="CD38" s="1192">
        <v>0</v>
      </c>
      <c r="CE38" s="1192">
        <v>0</v>
      </c>
      <c r="CF38" s="1192">
        <v>0</v>
      </c>
      <c r="CG38" s="1192">
        <v>0</v>
      </c>
      <c r="CH38" s="1192">
        <v>0</v>
      </c>
      <c r="CI38" s="1192">
        <v>0</v>
      </c>
      <c r="CK38" s="2032"/>
      <c r="CL38" s="1627" t="s">
        <v>952</v>
      </c>
      <c r="CM38" s="1192">
        <f>'배수관 폐쇄 총괄(수시, 지역사업소)'!CQ38</f>
        <v>299.61</v>
      </c>
      <c r="CN38" s="1192">
        <v>299.61</v>
      </c>
      <c r="CO38" s="1192">
        <v>0</v>
      </c>
      <c r="CP38" s="1192">
        <v>0</v>
      </c>
      <c r="CQ38" s="1192">
        <v>299.61</v>
      </c>
      <c r="CR38" s="1192">
        <v>0</v>
      </c>
      <c r="CS38" s="1192">
        <v>0</v>
      </c>
      <c r="CT38" s="1192">
        <v>0</v>
      </c>
      <c r="CU38" s="1192">
        <v>0</v>
      </c>
      <c r="CV38" s="1192">
        <v>0</v>
      </c>
      <c r="CW38" s="1192">
        <v>0</v>
      </c>
      <c r="CX38" s="1192">
        <v>0</v>
      </c>
      <c r="CY38" s="1192">
        <v>0</v>
      </c>
      <c r="CZ38" s="1192">
        <v>0</v>
      </c>
      <c r="DA38" s="1192">
        <v>0</v>
      </c>
      <c r="DB38" s="1192">
        <v>0</v>
      </c>
      <c r="DC38" s="1192">
        <v>0</v>
      </c>
      <c r="DD38" s="1192">
        <v>299.61</v>
      </c>
      <c r="DE38" s="1192">
        <v>0</v>
      </c>
      <c r="DG38" s="2032"/>
      <c r="DH38" s="1627" t="s">
        <v>952</v>
      </c>
      <c r="DI38" s="1192">
        <f>'배수관 폐쇄 총괄(수시, 지역사업소)'!DM38</f>
        <v>0</v>
      </c>
      <c r="DJ38" s="1192">
        <v>0</v>
      </c>
      <c r="DK38" s="1192">
        <v>0</v>
      </c>
      <c r="DL38" s="1192">
        <v>0</v>
      </c>
      <c r="DM38" s="1192">
        <v>0</v>
      </c>
      <c r="DN38" s="1192">
        <v>0</v>
      </c>
      <c r="DO38" s="1192">
        <v>0</v>
      </c>
      <c r="DP38" s="1192">
        <v>0</v>
      </c>
      <c r="DQ38" s="1192">
        <v>0</v>
      </c>
      <c r="DR38" s="1192">
        <v>0</v>
      </c>
      <c r="DS38" s="1192">
        <v>0</v>
      </c>
      <c r="DT38" s="1192">
        <v>0</v>
      </c>
      <c r="DU38" s="1192">
        <v>0</v>
      </c>
      <c r="DV38" s="1192">
        <v>0</v>
      </c>
      <c r="DW38" s="1192">
        <v>0</v>
      </c>
      <c r="DX38" s="1192">
        <v>0</v>
      </c>
      <c r="DY38" s="1192">
        <v>0</v>
      </c>
      <c r="DZ38" s="1192">
        <v>0</v>
      </c>
      <c r="EA38" s="1192">
        <v>0</v>
      </c>
    </row>
    <row r="39" spans="1:131" ht="20.25" customHeight="1">
      <c r="A39" s="2397" t="s">
        <v>809</v>
      </c>
      <c r="B39" s="1196" t="s">
        <v>41</v>
      </c>
      <c r="C39" s="1190">
        <f>SUM('배수관 폐쇄 총괄(수시, 지역사업소)'!C40:'배수관 폐쇄 총괄(수시, 지역사업소)'!C55)</f>
        <v>-2298.6800000000003</v>
      </c>
      <c r="D39" s="1190">
        <f>SUM('배수관 폐쇄 총괄(수시, 지역사업소)'!D40:'배수관 폐쇄 총괄(수시, 지역사업소)'!D55)</f>
        <v>387.10999999999996</v>
      </c>
      <c r="E39" s="1190">
        <f>SUM('배수관 폐쇄 총괄(수시, 지역사업소)'!E40:'배수관 폐쇄 총괄(수시, 지역사업소)'!E55)</f>
        <v>0</v>
      </c>
      <c r="F39" s="1190">
        <f>SUM('배수관 폐쇄 총괄(수시, 지역사업소)'!F40:'배수관 폐쇄 총괄(수시, 지역사업소)'!F55)</f>
        <v>2685.7900000000004</v>
      </c>
      <c r="G39" s="1190">
        <f>SUM('배수관 폐쇄 총괄(수시, 지역사업소)'!G40:'배수관 폐쇄 총괄(수시, 지역사업소)'!G55)</f>
        <v>-2298.6800000000003</v>
      </c>
      <c r="H39" s="1190">
        <f>SUM('배수관 폐쇄 총괄(수시, 지역사업소)'!H40:'배수관 폐쇄 총괄(수시, 지역사업소)'!H55)</f>
        <v>24.86</v>
      </c>
      <c r="I39" s="1190">
        <f>SUM('배수관 폐쇄 총괄(수시, 지역사업소)'!I40:'배수관 폐쇄 총괄(수시, 지역사업소)'!I55)</f>
        <v>0</v>
      </c>
      <c r="J39" s="1190">
        <f>SUM('배수관 폐쇄 총괄(수시, 지역사업소)'!J40:'배수관 폐쇄 총괄(수시, 지역사업소)'!J55)</f>
        <v>752.86</v>
      </c>
      <c r="K39" s="1190">
        <f>SUM('배수관 폐쇄 총괄(수시, 지역사업소)'!K40:'배수관 폐쇄 총괄(수시, 지역사업소)'!K55)</f>
        <v>118.82</v>
      </c>
      <c r="L39" s="1190">
        <f>SUM('배수관 폐쇄 총괄(수시, 지역사업소)'!L40:'배수관 폐쇄 총괄(수시, 지역사업소)'!L55)</f>
        <v>0</v>
      </c>
      <c r="M39" s="1190">
        <f>SUM('배수관 폐쇄 총괄(수시, 지역사업소)'!M40:'배수관 폐쇄 총괄(수시, 지역사업소)'!M55)</f>
        <v>1547.5500000000002</v>
      </c>
      <c r="N39" s="1190">
        <f>SUM('배수관 폐쇄 총괄(수시, 지역사업소)'!N40:'배수관 폐쇄 총괄(수시, 지역사업소)'!N55)</f>
        <v>0</v>
      </c>
      <c r="O39" s="1190">
        <f>SUM('배수관 폐쇄 총괄(수시, 지역사업소)'!O40:'배수관 폐쇄 총괄(수시, 지역사업소)'!O55)</f>
        <v>0</v>
      </c>
      <c r="P39" s="1190">
        <f>SUM('배수관 폐쇄 총괄(수시, 지역사업소)'!P40:'배수관 폐쇄 총괄(수시, 지역사업소)'!P55)</f>
        <v>394.38</v>
      </c>
      <c r="Q39" s="1190">
        <f>SUM('배수관 폐쇄 총괄(수시, 지역사업소)'!Q40:'배수관 폐쇄 총괄(수시, 지역사업소)'!Q55)</f>
        <v>141.30000000000001</v>
      </c>
      <c r="R39" s="1190">
        <f>SUM('배수관 폐쇄 총괄(수시, 지역사업소)'!R40:'배수관 폐쇄 총괄(수시, 지역사업소)'!R55)</f>
        <v>0</v>
      </c>
      <c r="S39" s="1190">
        <f>SUM('배수관 폐쇄 총괄(수시, 지역사업소)'!S40:'배수관 폐쇄 총괄(수시, 지역사업소)'!S55)</f>
        <v>88.28</v>
      </c>
      <c r="T39" s="1190">
        <f>SUM('배수관 폐쇄 총괄(수시, 지역사업소)'!T40:'배수관 폐쇄 총괄(수시, 지역사업소)'!T55)</f>
        <v>4.8499999999999996</v>
      </c>
      <c r="U39" s="1190">
        <f>SUM('배수관 폐쇄 총괄(수시, 지역사업소)'!U40:'배수관 폐쇄 총괄(수시, 지역사업소)'!U55)</f>
        <v>0</v>
      </c>
      <c r="W39" s="2397" t="s">
        <v>809</v>
      </c>
      <c r="X39" s="1196" t="s">
        <v>41</v>
      </c>
      <c r="Y39" s="1190">
        <f>SUM('배수관 폐쇄 총괄(수시, 지역사업소)'!Y40:'배수관 폐쇄 총괄(수시, 지역사업소)'!Y55)</f>
        <v>-52.54</v>
      </c>
      <c r="Z39" s="1190">
        <f>SUM('배수관 폐쇄 총괄(수시, 지역사업소)'!Z40:'배수관 폐쇄 총괄(수시, 지역사업소)'!Z55)</f>
        <v>5</v>
      </c>
      <c r="AA39" s="1190">
        <f>SUM('배수관 폐쇄 총괄(수시, 지역사업소)'!AA40:'배수관 폐쇄 총괄(수시, 지역사업소)'!AA55)</f>
        <v>0</v>
      </c>
      <c r="AB39" s="1190">
        <f>SUM('배수관 폐쇄 총괄(수시, 지역사업소)'!AB40:'배수관 폐쇄 총괄(수시, 지역사업소)'!AB55)</f>
        <v>57.54</v>
      </c>
      <c r="AC39" s="1190">
        <f>SUM('배수관 폐쇄 총괄(수시, 지역사업소)'!AC40:'배수관 폐쇄 총괄(수시, 지역사업소)'!AC55)</f>
        <v>-52.54</v>
      </c>
      <c r="AD39" s="1190">
        <f>SUM('배수관 폐쇄 총괄(수시, 지역사업소)'!AD40:'배수관 폐쇄 총괄(수시, 지역사업소)'!AD55)</f>
        <v>5</v>
      </c>
      <c r="AE39" s="1190">
        <f>SUM('배수관 폐쇄 총괄(수시, 지역사업소)'!AE40:'배수관 폐쇄 총괄(수시, 지역사업소)'!AE55)</f>
        <v>0</v>
      </c>
      <c r="AF39" s="1190">
        <f>SUM('배수관 폐쇄 총괄(수시, 지역사업소)'!AF40:'배수관 폐쇄 총괄(수시, 지역사업소)'!AF55)</f>
        <v>57.54</v>
      </c>
      <c r="AG39" s="1190">
        <f>SUM('배수관 폐쇄 총괄(수시, 지역사업소)'!AG40:'배수관 폐쇄 총괄(수시, 지역사업소)'!AG55)</f>
        <v>0</v>
      </c>
      <c r="AH39" s="1190">
        <f>SUM('배수관 폐쇄 총괄(수시, 지역사업소)'!AH40:'배수관 폐쇄 총괄(수시, 지역사업소)'!AH55)</f>
        <v>0</v>
      </c>
      <c r="AI39" s="1190">
        <f>SUM('배수관 폐쇄 총괄(수시, 지역사업소)'!AI40:'배수관 폐쇄 총괄(수시, 지역사업소)'!AI55)</f>
        <v>0</v>
      </c>
      <c r="AJ39" s="1190">
        <f>SUM('배수관 폐쇄 총괄(수시, 지역사업소)'!AJ40:'배수관 폐쇄 총괄(수시, 지역사업소)'!AJ55)</f>
        <v>0</v>
      </c>
      <c r="AK39" s="1190">
        <f>SUM('배수관 폐쇄 총괄(수시, 지역사업소)'!AK40:'배수관 폐쇄 총괄(수시, 지역사업소)'!AK55)</f>
        <v>0</v>
      </c>
      <c r="AL39" s="1190">
        <f>SUM('배수관 폐쇄 총괄(수시, 지역사업소)'!AL40:'배수관 폐쇄 총괄(수시, 지역사업소)'!AL55)</f>
        <v>0</v>
      </c>
      <c r="AM39" s="1190">
        <f>SUM('배수관 폐쇄 총괄(수시, 지역사업소)'!AM40:'배수관 폐쇄 총괄(수시, 지역사업소)'!AM55)</f>
        <v>0</v>
      </c>
      <c r="AN39" s="1190">
        <f>SUM('배수관 폐쇄 총괄(수시, 지역사업소)'!AN40:'배수관 폐쇄 총괄(수시, 지역사업소)'!AN55)</f>
        <v>0</v>
      </c>
      <c r="AO39" s="1190">
        <f>SUM('배수관 폐쇄 총괄(수시, 지역사업소)'!AO40:'배수관 폐쇄 총괄(수시, 지역사업소)'!AO55)</f>
        <v>0</v>
      </c>
      <c r="AP39" s="1190">
        <f>SUM('배수관 폐쇄 총괄(수시, 지역사업소)'!AP40:'배수관 폐쇄 총괄(수시, 지역사업소)'!AP55)</f>
        <v>0</v>
      </c>
      <c r="AQ39" s="1190">
        <f>SUM('배수관 폐쇄 총괄(수시, 지역사업소)'!AQ40:'배수관 폐쇄 총괄(수시, 지역사업소)'!AQ55)</f>
        <v>0</v>
      </c>
      <c r="AS39" s="2397" t="s">
        <v>809</v>
      </c>
      <c r="AT39" s="1196" t="s">
        <v>41</v>
      </c>
      <c r="AU39" s="1190">
        <f>SUM('배수관 폐쇄 총괄(수시, 지역사업소)'!AU40:'배수관 폐쇄 총괄(수시, 지역사업소)'!AU55)</f>
        <v>-1307.52</v>
      </c>
      <c r="AV39" s="1190">
        <f>SUM('배수관 폐쇄 총괄(수시, 지역사업소)'!AV40:'배수관 폐쇄 총괄(수시, 지역사업소)'!AV55)</f>
        <v>7.4399999999999995</v>
      </c>
      <c r="AW39" s="1190">
        <f>SUM('배수관 폐쇄 총괄(수시, 지역사업소)'!AW40:'배수관 폐쇄 총괄(수시, 지역사업소)'!AW55)</f>
        <v>0</v>
      </c>
      <c r="AX39" s="1190">
        <f>SUM('배수관 폐쇄 총괄(수시, 지역사업소)'!AX40:'배수관 폐쇄 총괄(수시, 지역사업소)'!AX55)</f>
        <v>1314.96</v>
      </c>
      <c r="AY39" s="1190">
        <f>SUM('배수관 폐쇄 총괄(수시, 지역사업소)'!AY40:'배수관 폐쇄 총괄(수시, 지역사업소)'!AY55)</f>
        <v>-1307.52</v>
      </c>
      <c r="AZ39" s="1190">
        <f>SUM('배수관 폐쇄 총괄(수시, 지역사업소)'!AZ40:'배수관 폐쇄 총괄(수시, 지역사업소)'!AZ55)</f>
        <v>7.4399999999999995</v>
      </c>
      <c r="BA39" s="1190">
        <f>SUM('배수관 폐쇄 총괄(수시, 지역사업소)'!BA40:'배수관 폐쇄 총괄(수시, 지역사업소)'!BA55)</f>
        <v>0</v>
      </c>
      <c r="BB39" s="1190">
        <f>SUM('배수관 폐쇄 총괄(수시, 지역사업소)'!BB40:'배수관 폐쇄 총괄(수시, 지역사업소)'!BB55)</f>
        <v>567.16</v>
      </c>
      <c r="BC39" s="1190">
        <f>SUM('배수관 폐쇄 총괄(수시, 지역사업소)'!BC40:'배수관 폐쇄 총괄(수시, 지역사업소)'!BC55)</f>
        <v>0</v>
      </c>
      <c r="BD39" s="1190">
        <f>SUM('배수관 폐쇄 총괄(수시, 지역사업소)'!BD40:'배수관 폐쇄 총괄(수시, 지역사업소)'!BD55)</f>
        <v>0</v>
      </c>
      <c r="BE39" s="1190">
        <f>SUM('배수관 폐쇄 총괄(수시, 지역사업소)'!BE40:'배수관 폐쇄 총괄(수시, 지역사업소)'!BE55)</f>
        <v>747.8</v>
      </c>
      <c r="BF39" s="1190">
        <f>SUM('배수관 폐쇄 총괄(수시, 지역사업소)'!BF40:'배수관 폐쇄 총괄(수시, 지역사업소)'!BF55)</f>
        <v>0</v>
      </c>
      <c r="BG39" s="1190">
        <f>SUM('배수관 폐쇄 총괄(수시, 지역사업소)'!BG40:'배수관 폐쇄 총괄(수시, 지역사업소)'!BG55)</f>
        <v>0</v>
      </c>
      <c r="BH39" s="1190">
        <f>SUM('배수관 폐쇄 총괄(수시, 지역사업소)'!BH40:'배수관 폐쇄 총괄(수시, 지역사업소)'!BH55)</f>
        <v>0</v>
      </c>
      <c r="BI39" s="1190">
        <f>SUM('배수관 폐쇄 총괄(수시, 지역사업소)'!BI40:'배수관 폐쇄 총괄(수시, 지역사업소)'!BI55)</f>
        <v>0</v>
      </c>
      <c r="BJ39" s="1190">
        <f>SUM('배수관 폐쇄 총괄(수시, 지역사업소)'!BJ40:'배수관 폐쇄 총괄(수시, 지역사업소)'!BJ55)</f>
        <v>0</v>
      </c>
      <c r="BK39" s="1190">
        <f>SUM('배수관 폐쇄 총괄(수시, 지역사업소)'!BK40:'배수관 폐쇄 총괄(수시, 지역사업소)'!BK55)</f>
        <v>0</v>
      </c>
      <c r="BL39" s="1190">
        <f>SUM('배수관 폐쇄 총괄(수시, 지역사업소)'!BL40:'배수관 폐쇄 총괄(수시, 지역사업소)'!BL55)</f>
        <v>0</v>
      </c>
      <c r="BM39" s="1190">
        <f>SUM('배수관 폐쇄 총괄(수시, 지역사업소)'!BM40:'배수관 폐쇄 총괄(수시, 지역사업소)'!BM55)</f>
        <v>0</v>
      </c>
      <c r="BO39" s="2397" t="s">
        <v>809</v>
      </c>
      <c r="BP39" s="1196" t="s">
        <v>41</v>
      </c>
      <c r="BQ39" s="1190">
        <f>SUM('배수관 폐쇄 총괄(수시, 지역사업소)'!BQ40:'배수관 폐쇄 총괄(수시, 지역사업소)'!BQ55)</f>
        <v>-515.78</v>
      </c>
      <c r="BR39" s="1190">
        <f>SUM('배수관 폐쇄 총괄(수시, 지역사업소)'!BR40:'배수관 폐쇄 총괄(수시, 지역사업소)'!BR55)</f>
        <v>6</v>
      </c>
      <c r="BS39" s="1190">
        <f>SUM('배수관 폐쇄 총괄(수시, 지역사업소)'!BS40:'배수관 폐쇄 총괄(수시, 지역사업소)'!BS55)</f>
        <v>0</v>
      </c>
      <c r="BT39" s="1190">
        <f>SUM('배수관 폐쇄 총괄(수시, 지역사업소)'!BT40:'배수관 폐쇄 총괄(수시, 지역사업소)'!BT55)</f>
        <v>521.78</v>
      </c>
      <c r="BU39" s="1190">
        <f>SUM('배수관 폐쇄 총괄(수시, 지역사업소)'!BU40:'배수관 폐쇄 총괄(수시, 지역사업소)'!BU55)</f>
        <v>-515.78</v>
      </c>
      <c r="BV39" s="1190">
        <f>SUM('배수관 폐쇄 총괄(수시, 지역사업소)'!BV40:'배수관 폐쇄 총괄(수시, 지역사업소)'!BV55)</f>
        <v>6</v>
      </c>
      <c r="BW39" s="1190">
        <f>SUM('배수관 폐쇄 총괄(수시, 지역사업소)'!BW40:'배수관 폐쇄 총괄(수시, 지역사업소)'!BW55)</f>
        <v>0</v>
      </c>
      <c r="BX39" s="1190">
        <f>SUM('배수관 폐쇄 총괄(수시, 지역사업소)'!BX40:'배수관 폐쇄 총괄(수시, 지역사업소)'!BX55)</f>
        <v>0.1</v>
      </c>
      <c r="BY39" s="1190">
        <f>SUM('배수관 폐쇄 총괄(수시, 지역사업소)'!BY40:'배수관 폐쇄 총괄(수시, 지역사업소)'!BY55)</f>
        <v>0</v>
      </c>
      <c r="BZ39" s="1190">
        <f>SUM('배수관 폐쇄 총괄(수시, 지역사업소)'!BZ40:'배수관 폐쇄 총괄(수시, 지역사업소)'!BZ55)</f>
        <v>0</v>
      </c>
      <c r="CA39" s="1190">
        <f>SUM('배수관 폐쇄 총괄(수시, 지역사업소)'!CA40:'배수관 폐쇄 총괄(수시, 지역사업소)'!CA55)</f>
        <v>521.67999999999995</v>
      </c>
      <c r="CB39" s="1190">
        <f>SUM('배수관 폐쇄 총괄(수시, 지역사업소)'!CB40:'배수관 폐쇄 총괄(수시, 지역사업소)'!CB55)</f>
        <v>0</v>
      </c>
      <c r="CC39" s="1190">
        <f>SUM('배수관 폐쇄 총괄(수시, 지역사업소)'!CC40:'배수관 폐쇄 총괄(수시, 지역사업소)'!CC55)</f>
        <v>0</v>
      </c>
      <c r="CD39" s="1190">
        <f>SUM('배수관 폐쇄 총괄(수시, 지역사업소)'!CD40:'배수관 폐쇄 총괄(수시, 지역사업소)'!CD55)</f>
        <v>0</v>
      </c>
      <c r="CE39" s="1190">
        <f>SUM('배수관 폐쇄 총괄(수시, 지역사업소)'!CE40:'배수관 폐쇄 총괄(수시, 지역사업소)'!CE55)</f>
        <v>0</v>
      </c>
      <c r="CF39" s="1190">
        <f>SUM('배수관 폐쇄 총괄(수시, 지역사업소)'!CF40:'배수관 폐쇄 총괄(수시, 지역사업소)'!CF55)</f>
        <v>0</v>
      </c>
      <c r="CG39" s="1190">
        <f>SUM('배수관 폐쇄 총괄(수시, 지역사업소)'!CG40:'배수관 폐쇄 총괄(수시, 지역사업소)'!CG55)</f>
        <v>0</v>
      </c>
      <c r="CH39" s="1190">
        <f>SUM('배수관 폐쇄 총괄(수시, 지역사업소)'!CH40:'배수관 폐쇄 총괄(수시, 지역사업소)'!CH55)</f>
        <v>0</v>
      </c>
      <c r="CI39" s="1190">
        <f>SUM('배수관 폐쇄 총괄(수시, 지역사업소)'!CI40:'배수관 폐쇄 총괄(수시, 지역사업소)'!CI55)</f>
        <v>0</v>
      </c>
      <c r="CK39" s="2397" t="s">
        <v>809</v>
      </c>
      <c r="CL39" s="1196" t="s">
        <v>41</v>
      </c>
      <c r="CM39" s="1190">
        <f>SUM('배수관 폐쇄 총괄(수시, 지역사업소)'!CM40:'배수관 폐쇄 총괄(수시, 지역사업소)'!CM55)</f>
        <v>-179.84999999999997</v>
      </c>
      <c r="CN39" s="1190">
        <f>SUM('배수관 폐쇄 총괄(수시, 지역사업소)'!CN40:'배수관 폐쇄 총괄(수시, 지역사업소)'!CN55)</f>
        <v>127.08999999999999</v>
      </c>
      <c r="CO39" s="1190">
        <f>SUM('배수관 폐쇄 총괄(수시, 지역사업소)'!CO40:'배수관 폐쇄 총괄(수시, 지역사업소)'!CO55)</f>
        <v>0</v>
      </c>
      <c r="CP39" s="1190">
        <f>SUM('배수관 폐쇄 총괄(수시, 지역사업소)'!CP40:'배수관 폐쇄 총괄(수시, 지역사업소)'!CP55)</f>
        <v>306.94</v>
      </c>
      <c r="CQ39" s="1190">
        <f>SUM('배수관 폐쇄 총괄(수시, 지역사업소)'!CQ40:'배수관 폐쇄 총괄(수시, 지역사업소)'!CQ55)</f>
        <v>-179.84999999999997</v>
      </c>
      <c r="CR39" s="1190">
        <f>SUM('배수관 폐쇄 총괄(수시, 지역사업소)'!CR40:'배수관 폐쇄 총괄(수시, 지역사업소)'!CR55)</f>
        <v>3.42</v>
      </c>
      <c r="CS39" s="1190">
        <f>SUM('배수관 폐쇄 총괄(수시, 지역사업소)'!CS40:'배수관 폐쇄 총괄(수시, 지역사업소)'!CS55)</f>
        <v>0</v>
      </c>
      <c r="CT39" s="1190">
        <f>SUM('배수관 폐쇄 총괄(수시, 지역사업소)'!CT40:'배수관 폐쇄 총괄(수시, 지역사업소)'!CT55)</f>
        <v>28.87</v>
      </c>
      <c r="CU39" s="1190">
        <f>SUM('배수관 폐쇄 총괄(수시, 지역사업소)'!CU40:'배수관 폐쇄 총괄(수시, 지역사업소)'!CU55)</f>
        <v>118.82</v>
      </c>
      <c r="CV39" s="1190">
        <f>SUM('배수관 폐쇄 총괄(수시, 지역사업소)'!CV40:'배수관 폐쇄 총괄(수시, 지역사업소)'!CV55)</f>
        <v>0</v>
      </c>
      <c r="CW39" s="1190">
        <f>SUM('배수관 폐쇄 총괄(수시, 지역사업소)'!CW40:'배수관 폐쇄 총괄(수시, 지역사업소)'!CW55)</f>
        <v>278.07</v>
      </c>
      <c r="CX39" s="1190">
        <f>SUM('배수관 폐쇄 총괄(수시, 지역사업소)'!CX40:'배수관 폐쇄 총괄(수시, 지역사업소)'!CX55)</f>
        <v>0</v>
      </c>
      <c r="CY39" s="1190">
        <f>SUM('배수관 폐쇄 총괄(수시, 지역사업소)'!CY40:'배수관 폐쇄 총괄(수시, 지역사업소)'!CY55)</f>
        <v>0</v>
      </c>
      <c r="CZ39" s="1190">
        <f>SUM('배수관 폐쇄 총괄(수시, 지역사업소)'!CZ40:'배수관 폐쇄 총괄(수시, 지역사업소)'!CZ55)</f>
        <v>0</v>
      </c>
      <c r="DA39" s="1190">
        <f>SUM('배수관 폐쇄 총괄(수시, 지역사업소)'!DA40:'배수관 폐쇄 총괄(수시, 지역사업소)'!DA55)</f>
        <v>0</v>
      </c>
      <c r="DB39" s="1190">
        <f>SUM('배수관 폐쇄 총괄(수시, 지역사업소)'!DB40:'배수관 폐쇄 총괄(수시, 지역사업소)'!DB55)</f>
        <v>0</v>
      </c>
      <c r="DC39" s="1190">
        <f>SUM('배수관 폐쇄 총괄(수시, 지역사업소)'!DC40:'배수관 폐쇄 총괄(수시, 지역사업소)'!DC55)</f>
        <v>0</v>
      </c>
      <c r="DD39" s="1190">
        <f>SUM('배수관 폐쇄 총괄(수시, 지역사업소)'!DD40:'배수관 폐쇄 총괄(수시, 지역사업소)'!DD55)</f>
        <v>4.8499999999999996</v>
      </c>
      <c r="DE39" s="1190">
        <f>SUM('배수관 폐쇄 총괄(수시, 지역사업소)'!DE40:'배수관 폐쇄 총괄(수시, 지역사업소)'!DE55)</f>
        <v>0</v>
      </c>
      <c r="DG39" s="2397" t="s">
        <v>809</v>
      </c>
      <c r="DH39" s="1196" t="s">
        <v>41</v>
      </c>
      <c r="DI39" s="1190">
        <f>SUM('배수관 폐쇄 총괄(수시, 지역사업소)'!DI40:'배수관 폐쇄 총괄(수시, 지역사업소)'!DI55)</f>
        <v>144.30000000000001</v>
      </c>
      <c r="DJ39" s="1190">
        <f>SUM('배수관 폐쇄 총괄(수시, 지역사업소)'!DJ40:'배수관 폐쇄 총괄(수시, 지역사업소)'!DJ55)</f>
        <v>144.30000000000001</v>
      </c>
      <c r="DK39" s="1190">
        <f>SUM('배수관 폐쇄 총괄(수시, 지역사업소)'!DK40:'배수관 폐쇄 총괄(수시, 지역사업소)'!DK55)</f>
        <v>0</v>
      </c>
      <c r="DL39" s="1190">
        <f>SUM('배수관 폐쇄 총괄(수시, 지역사업소)'!DL40:'배수관 폐쇄 총괄(수시, 지역사업소)'!DL55)</f>
        <v>0</v>
      </c>
      <c r="DM39" s="1190">
        <f>SUM('배수관 폐쇄 총괄(수시, 지역사업소)'!DM40:'배수관 폐쇄 총괄(수시, 지역사업소)'!DM55)</f>
        <v>144.30000000000001</v>
      </c>
      <c r="DN39" s="1190">
        <f>SUM('배수관 폐쇄 총괄(수시, 지역사업소)'!DN40:'배수관 폐쇄 총괄(수시, 지역사업소)'!DN55)</f>
        <v>3</v>
      </c>
      <c r="DO39" s="1190">
        <f>SUM('배수관 폐쇄 총괄(수시, 지역사업소)'!DO40:'배수관 폐쇄 총괄(수시, 지역사업소)'!DO55)</f>
        <v>0</v>
      </c>
      <c r="DP39" s="1190">
        <f>SUM('배수관 폐쇄 총괄(수시, 지역사업소)'!DP40:'배수관 폐쇄 총괄(수시, 지역사업소)'!DP55)</f>
        <v>0</v>
      </c>
      <c r="DQ39" s="1190">
        <f>SUM('배수관 폐쇄 총괄(수시, 지역사업소)'!DQ40:'배수관 폐쇄 총괄(수시, 지역사업소)'!DQ55)</f>
        <v>0</v>
      </c>
      <c r="DR39" s="1190">
        <f>SUM('배수관 폐쇄 총괄(수시, 지역사업소)'!DR40:'배수관 폐쇄 총괄(수시, 지역사업소)'!DR55)</f>
        <v>0</v>
      </c>
      <c r="DS39" s="1190">
        <f>SUM('배수관 폐쇄 총괄(수시, 지역사업소)'!DS40:'배수관 폐쇄 총괄(수시, 지역사업소)'!DS55)</f>
        <v>0</v>
      </c>
      <c r="DT39" s="1190">
        <f>SUM('배수관 폐쇄 총괄(수시, 지역사업소)'!DT40:'배수관 폐쇄 총괄(수시, 지역사업소)'!DT55)</f>
        <v>0</v>
      </c>
      <c r="DU39" s="1190">
        <f>SUM('배수관 폐쇄 총괄(수시, 지역사업소)'!DU40:'배수관 폐쇄 총괄(수시, 지역사업소)'!DU55)</f>
        <v>0</v>
      </c>
      <c r="DV39" s="1190">
        <f>SUM('배수관 폐쇄 총괄(수시, 지역사업소)'!DV40:'배수관 폐쇄 총괄(수시, 지역사업소)'!DV55)</f>
        <v>0</v>
      </c>
      <c r="DW39" s="1190">
        <f>SUM('배수관 폐쇄 총괄(수시, 지역사업소)'!DW40:'배수관 폐쇄 총괄(수시, 지역사업소)'!DW55)</f>
        <v>141.30000000000001</v>
      </c>
      <c r="DX39" s="1190">
        <f>SUM('배수관 폐쇄 총괄(수시, 지역사업소)'!DX40:'배수관 폐쇄 총괄(수시, 지역사업소)'!DX55)</f>
        <v>0</v>
      </c>
      <c r="DY39" s="1190">
        <f>SUM('배수관 폐쇄 총괄(수시, 지역사업소)'!DY40:'배수관 폐쇄 총괄(수시, 지역사업소)'!DY55)</f>
        <v>0</v>
      </c>
      <c r="DZ39" s="1190">
        <f>SUM('배수관 폐쇄 총괄(수시, 지역사업소)'!DZ40:'배수관 폐쇄 총괄(수시, 지역사업소)'!DZ55)</f>
        <v>0</v>
      </c>
      <c r="EA39" s="1190">
        <f>SUM('배수관 폐쇄 총괄(수시, 지역사업소)'!EA40:'배수관 폐쇄 총괄(수시, 지역사업소)'!EA55)</f>
        <v>0</v>
      </c>
    </row>
    <row r="40" spans="1:131" ht="19.2" customHeight="1">
      <c r="A40" s="2397" t="s">
        <v>809</v>
      </c>
      <c r="B40" s="1191" t="s">
        <v>951</v>
      </c>
      <c r="C40" s="1192">
        <f>'배수관 폐쇄 총괄(수시, 지역사업소)'!G40</f>
        <v>129.08000000000001</v>
      </c>
      <c r="D40" s="1192">
        <v>132.08000000000001</v>
      </c>
      <c r="E40" s="1192">
        <v>0</v>
      </c>
      <c r="F40" s="1192">
        <v>3</v>
      </c>
      <c r="G40" s="1192">
        <v>129.08000000000001</v>
      </c>
      <c r="H40" s="1192">
        <v>12.93</v>
      </c>
      <c r="I40" s="1192">
        <v>0</v>
      </c>
      <c r="J40" s="1192">
        <v>0</v>
      </c>
      <c r="K40" s="1192">
        <v>118.82</v>
      </c>
      <c r="L40" s="1192">
        <v>0</v>
      </c>
      <c r="M40" s="1192">
        <v>3</v>
      </c>
      <c r="N40" s="1192">
        <v>0</v>
      </c>
      <c r="O40" s="1192">
        <v>0</v>
      </c>
      <c r="P40" s="1192">
        <v>0</v>
      </c>
      <c r="Q40" s="1192">
        <v>0</v>
      </c>
      <c r="R40" s="1192">
        <v>0</v>
      </c>
      <c r="S40" s="1192">
        <v>0</v>
      </c>
      <c r="T40" s="1192">
        <v>0.33</v>
      </c>
      <c r="U40" s="1192">
        <v>0</v>
      </c>
      <c r="W40" s="2397" t="s">
        <v>809</v>
      </c>
      <c r="X40" s="1191" t="s">
        <v>951</v>
      </c>
      <c r="Y40" s="1192">
        <f>'배수관 폐쇄 총괄(수시, 지역사업소)'!AC40</f>
        <v>5</v>
      </c>
      <c r="Z40" s="1192">
        <v>5</v>
      </c>
      <c r="AA40" s="1192">
        <v>0</v>
      </c>
      <c r="AB40" s="1192">
        <v>0</v>
      </c>
      <c r="AC40" s="1192">
        <v>5</v>
      </c>
      <c r="AD40" s="1192">
        <v>5</v>
      </c>
      <c r="AE40" s="1192">
        <v>0</v>
      </c>
      <c r="AF40" s="1192">
        <v>0</v>
      </c>
      <c r="AG40" s="1192">
        <v>0</v>
      </c>
      <c r="AH40" s="1192">
        <v>0</v>
      </c>
      <c r="AI40" s="1192">
        <v>0</v>
      </c>
      <c r="AJ40" s="1192">
        <v>0</v>
      </c>
      <c r="AK40" s="1192">
        <v>0</v>
      </c>
      <c r="AL40" s="1192">
        <v>0</v>
      </c>
      <c r="AM40" s="1192">
        <v>0</v>
      </c>
      <c r="AN40" s="1192">
        <v>0</v>
      </c>
      <c r="AO40" s="1192">
        <v>0</v>
      </c>
      <c r="AP40" s="1192">
        <v>0</v>
      </c>
      <c r="AQ40" s="1192">
        <v>0</v>
      </c>
      <c r="AS40" s="2397" t="s">
        <v>809</v>
      </c>
      <c r="AT40" s="1191" t="s">
        <v>951</v>
      </c>
      <c r="AU40" s="1192">
        <f>'배수관 폐쇄 총괄(수시, 지역사업소)'!AY40</f>
        <v>4.51</v>
      </c>
      <c r="AV40" s="1192">
        <v>4.51</v>
      </c>
      <c r="AW40" s="1192">
        <v>0</v>
      </c>
      <c r="AX40" s="1192">
        <v>0</v>
      </c>
      <c r="AY40" s="1192">
        <v>4.51</v>
      </c>
      <c r="AZ40" s="1192">
        <v>4.51</v>
      </c>
      <c r="BA40" s="1192">
        <v>0</v>
      </c>
      <c r="BB40" s="1192">
        <v>0</v>
      </c>
      <c r="BC40" s="1192">
        <v>0</v>
      </c>
      <c r="BD40" s="1192">
        <v>0</v>
      </c>
      <c r="BE40" s="1192">
        <v>0</v>
      </c>
      <c r="BF40" s="1192">
        <v>0</v>
      </c>
      <c r="BG40" s="1192">
        <v>0</v>
      </c>
      <c r="BH40" s="1192">
        <v>0</v>
      </c>
      <c r="BI40" s="1192">
        <v>0</v>
      </c>
      <c r="BJ40" s="1192">
        <v>0</v>
      </c>
      <c r="BK40" s="1192">
        <v>0</v>
      </c>
      <c r="BL40" s="1192">
        <v>0</v>
      </c>
      <c r="BM40" s="1192">
        <v>0</v>
      </c>
      <c r="BO40" s="2397" t="s">
        <v>809</v>
      </c>
      <c r="BP40" s="1191" t="s">
        <v>951</v>
      </c>
      <c r="BQ40" s="1192">
        <f>'배수관 폐쇄 총괄(수시, 지역사업소)'!BU40</f>
        <v>-3</v>
      </c>
      <c r="BR40" s="1192">
        <v>0</v>
      </c>
      <c r="BS40" s="1192">
        <v>0</v>
      </c>
      <c r="BT40" s="1192">
        <v>3</v>
      </c>
      <c r="BU40" s="1192">
        <v>-3</v>
      </c>
      <c r="BV40" s="1192">
        <v>0</v>
      </c>
      <c r="BW40" s="1192">
        <v>0</v>
      </c>
      <c r="BX40" s="1192">
        <v>0</v>
      </c>
      <c r="BY40" s="1192">
        <v>0</v>
      </c>
      <c r="BZ40" s="1192">
        <v>0</v>
      </c>
      <c r="CA40" s="1192">
        <v>3</v>
      </c>
      <c r="CB40" s="1192">
        <v>0</v>
      </c>
      <c r="CC40" s="1192">
        <v>0</v>
      </c>
      <c r="CD40" s="1192">
        <v>0</v>
      </c>
      <c r="CE40" s="1192">
        <v>0</v>
      </c>
      <c r="CF40" s="1192">
        <v>0</v>
      </c>
      <c r="CG40" s="1192">
        <v>0</v>
      </c>
      <c r="CH40" s="1192">
        <v>0</v>
      </c>
      <c r="CI40" s="1192">
        <v>0</v>
      </c>
      <c r="CK40" s="2397" t="s">
        <v>809</v>
      </c>
      <c r="CL40" s="1191" t="s">
        <v>951</v>
      </c>
      <c r="CM40" s="1192">
        <f>'배수관 폐쇄 총괄(수시, 지역사업소)'!CQ40</f>
        <v>122.57</v>
      </c>
      <c r="CN40" s="1192">
        <v>122.57</v>
      </c>
      <c r="CO40" s="1192">
        <v>0</v>
      </c>
      <c r="CP40" s="1192">
        <v>0</v>
      </c>
      <c r="CQ40" s="1192">
        <v>122.57</v>
      </c>
      <c r="CR40" s="1192">
        <v>3.42</v>
      </c>
      <c r="CS40" s="1192">
        <v>0</v>
      </c>
      <c r="CT40" s="1192">
        <v>0</v>
      </c>
      <c r="CU40" s="1192">
        <v>118.82</v>
      </c>
      <c r="CV40" s="1192">
        <v>0</v>
      </c>
      <c r="CW40" s="1192">
        <v>0</v>
      </c>
      <c r="CX40" s="1192">
        <v>0</v>
      </c>
      <c r="CY40" s="1192">
        <v>0</v>
      </c>
      <c r="CZ40" s="1192">
        <v>0</v>
      </c>
      <c r="DA40" s="1192">
        <v>0</v>
      </c>
      <c r="DB40" s="1192">
        <v>0</v>
      </c>
      <c r="DC40" s="1192">
        <v>0</v>
      </c>
      <c r="DD40" s="1192">
        <v>0.33</v>
      </c>
      <c r="DE40" s="1192">
        <v>0</v>
      </c>
      <c r="DG40" s="2397" t="s">
        <v>809</v>
      </c>
      <c r="DH40" s="1191" t="s">
        <v>951</v>
      </c>
      <c r="DI40" s="1192">
        <f>'배수관 폐쇄 총괄(수시, 지역사업소)'!DM40</f>
        <v>0</v>
      </c>
      <c r="DJ40" s="1192">
        <v>0</v>
      </c>
      <c r="DK40" s="1192">
        <v>0</v>
      </c>
      <c r="DL40" s="1192">
        <v>0</v>
      </c>
      <c r="DM40" s="1192">
        <v>0</v>
      </c>
      <c r="DN40" s="1192">
        <v>0</v>
      </c>
      <c r="DO40" s="1192">
        <v>0</v>
      </c>
      <c r="DP40" s="1192">
        <v>0</v>
      </c>
      <c r="DQ40" s="1192">
        <v>0</v>
      </c>
      <c r="DR40" s="1192">
        <v>0</v>
      </c>
      <c r="DS40" s="1192">
        <v>0</v>
      </c>
      <c r="DT40" s="1192">
        <v>0</v>
      </c>
      <c r="DU40" s="1192">
        <v>0</v>
      </c>
      <c r="DV40" s="1192">
        <v>0</v>
      </c>
      <c r="DW40" s="1192">
        <v>0</v>
      </c>
      <c r="DX40" s="1192">
        <v>0</v>
      </c>
      <c r="DY40" s="1192">
        <v>0</v>
      </c>
      <c r="DZ40" s="1192">
        <v>0</v>
      </c>
      <c r="EA40" s="1192">
        <v>0</v>
      </c>
    </row>
    <row r="41" spans="1:131" ht="19.2" customHeight="1">
      <c r="A41" s="2032"/>
      <c r="B41" s="1191" t="s">
        <v>796</v>
      </c>
      <c r="C41" s="1192">
        <f>'배수관 폐쇄 총괄(수시, 지역사업소)'!G41</f>
        <v>0</v>
      </c>
      <c r="D41" s="1192">
        <v>0</v>
      </c>
      <c r="E41" s="1192">
        <v>0</v>
      </c>
      <c r="F41" s="1192">
        <v>0</v>
      </c>
      <c r="G41" s="1192">
        <v>0</v>
      </c>
      <c r="H41" s="1192">
        <v>0</v>
      </c>
      <c r="I41" s="1192">
        <v>0</v>
      </c>
      <c r="J41" s="1192">
        <v>0</v>
      </c>
      <c r="K41" s="1192">
        <v>0</v>
      </c>
      <c r="L41" s="1192">
        <v>0</v>
      </c>
      <c r="M41" s="1192">
        <v>0</v>
      </c>
      <c r="N41" s="1192">
        <v>0</v>
      </c>
      <c r="O41" s="1192">
        <v>0</v>
      </c>
      <c r="P41" s="1192">
        <v>0</v>
      </c>
      <c r="Q41" s="1192">
        <v>0</v>
      </c>
      <c r="R41" s="1192">
        <v>0</v>
      </c>
      <c r="S41" s="1192">
        <v>0</v>
      </c>
      <c r="T41" s="1192">
        <v>0</v>
      </c>
      <c r="U41" s="1192">
        <v>0</v>
      </c>
      <c r="W41" s="2032"/>
      <c r="X41" s="1191" t="s">
        <v>796</v>
      </c>
      <c r="Y41" s="1192">
        <f>'배수관 폐쇄 총괄(수시, 지역사업소)'!AC41</f>
        <v>0</v>
      </c>
      <c r="Z41" s="1192">
        <v>0</v>
      </c>
      <c r="AA41" s="1192">
        <v>0</v>
      </c>
      <c r="AB41" s="1192">
        <v>0</v>
      </c>
      <c r="AC41" s="1192">
        <v>0</v>
      </c>
      <c r="AD41" s="1192">
        <v>0</v>
      </c>
      <c r="AE41" s="1192">
        <v>0</v>
      </c>
      <c r="AF41" s="1192">
        <v>0</v>
      </c>
      <c r="AG41" s="1192">
        <v>0</v>
      </c>
      <c r="AH41" s="1192">
        <v>0</v>
      </c>
      <c r="AI41" s="1192">
        <v>0</v>
      </c>
      <c r="AJ41" s="1192">
        <v>0</v>
      </c>
      <c r="AK41" s="1192">
        <v>0</v>
      </c>
      <c r="AL41" s="1192">
        <v>0</v>
      </c>
      <c r="AM41" s="1192">
        <v>0</v>
      </c>
      <c r="AN41" s="1192">
        <v>0</v>
      </c>
      <c r="AO41" s="1192">
        <v>0</v>
      </c>
      <c r="AP41" s="1192">
        <v>0</v>
      </c>
      <c r="AQ41" s="1192">
        <v>0</v>
      </c>
      <c r="AS41" s="2032"/>
      <c r="AT41" s="1191" t="s">
        <v>796</v>
      </c>
      <c r="AU41" s="1192">
        <f>'배수관 폐쇄 총괄(수시, 지역사업소)'!AY41</f>
        <v>0</v>
      </c>
      <c r="AV41" s="1192">
        <v>0</v>
      </c>
      <c r="AW41" s="1192">
        <v>0</v>
      </c>
      <c r="AX41" s="1192">
        <v>0</v>
      </c>
      <c r="AY41" s="1192">
        <v>0</v>
      </c>
      <c r="AZ41" s="1192">
        <v>0</v>
      </c>
      <c r="BA41" s="1192">
        <v>0</v>
      </c>
      <c r="BB41" s="1192">
        <v>0</v>
      </c>
      <c r="BC41" s="1192">
        <v>0</v>
      </c>
      <c r="BD41" s="1192">
        <v>0</v>
      </c>
      <c r="BE41" s="1192">
        <v>0</v>
      </c>
      <c r="BF41" s="1192">
        <v>0</v>
      </c>
      <c r="BG41" s="1192">
        <v>0</v>
      </c>
      <c r="BH41" s="1192">
        <v>0</v>
      </c>
      <c r="BI41" s="1192">
        <v>0</v>
      </c>
      <c r="BJ41" s="1192">
        <v>0</v>
      </c>
      <c r="BK41" s="1192">
        <v>0</v>
      </c>
      <c r="BL41" s="1192">
        <v>0</v>
      </c>
      <c r="BM41" s="1192">
        <v>0</v>
      </c>
      <c r="BO41" s="2032"/>
      <c r="BP41" s="1191" t="s">
        <v>796</v>
      </c>
      <c r="BQ41" s="1192">
        <f>'배수관 폐쇄 총괄(수시, 지역사업소)'!BU41</f>
        <v>0</v>
      </c>
      <c r="BR41" s="1192">
        <v>0</v>
      </c>
      <c r="BS41" s="1192">
        <v>0</v>
      </c>
      <c r="BT41" s="1192">
        <v>0</v>
      </c>
      <c r="BU41" s="1192">
        <v>0</v>
      </c>
      <c r="BV41" s="1192">
        <v>0</v>
      </c>
      <c r="BW41" s="1192">
        <v>0</v>
      </c>
      <c r="BX41" s="1192">
        <v>0</v>
      </c>
      <c r="BY41" s="1192">
        <v>0</v>
      </c>
      <c r="BZ41" s="1192">
        <v>0</v>
      </c>
      <c r="CA41" s="1192">
        <v>0</v>
      </c>
      <c r="CB41" s="1192">
        <v>0</v>
      </c>
      <c r="CC41" s="1192">
        <v>0</v>
      </c>
      <c r="CD41" s="1192">
        <v>0</v>
      </c>
      <c r="CE41" s="1192">
        <v>0</v>
      </c>
      <c r="CF41" s="1192">
        <v>0</v>
      </c>
      <c r="CG41" s="1192">
        <v>0</v>
      </c>
      <c r="CH41" s="1192">
        <v>0</v>
      </c>
      <c r="CI41" s="1192">
        <v>0</v>
      </c>
      <c r="CK41" s="2032"/>
      <c r="CL41" s="1191" t="s">
        <v>796</v>
      </c>
      <c r="CM41" s="1192">
        <f>'배수관 폐쇄 총괄(수시, 지역사업소)'!CQ41</f>
        <v>0</v>
      </c>
      <c r="CN41" s="1192">
        <v>0</v>
      </c>
      <c r="CO41" s="1192">
        <v>0</v>
      </c>
      <c r="CP41" s="1192">
        <v>0</v>
      </c>
      <c r="CQ41" s="1192">
        <v>0</v>
      </c>
      <c r="CR41" s="1192">
        <v>0</v>
      </c>
      <c r="CS41" s="1192">
        <v>0</v>
      </c>
      <c r="CT41" s="1192">
        <v>0</v>
      </c>
      <c r="CU41" s="1192">
        <v>0</v>
      </c>
      <c r="CV41" s="1192">
        <v>0</v>
      </c>
      <c r="CW41" s="1192">
        <v>0</v>
      </c>
      <c r="CX41" s="1192">
        <v>0</v>
      </c>
      <c r="CY41" s="1192">
        <v>0</v>
      </c>
      <c r="CZ41" s="1192">
        <v>0</v>
      </c>
      <c r="DA41" s="1192">
        <v>0</v>
      </c>
      <c r="DB41" s="1192">
        <v>0</v>
      </c>
      <c r="DC41" s="1192">
        <v>0</v>
      </c>
      <c r="DD41" s="1192">
        <v>0</v>
      </c>
      <c r="DE41" s="1192">
        <v>0</v>
      </c>
      <c r="DG41" s="2032"/>
      <c r="DH41" s="1191" t="s">
        <v>796</v>
      </c>
      <c r="DI41" s="1192">
        <f>'배수관 폐쇄 총괄(수시, 지역사업소)'!DM41</f>
        <v>0</v>
      </c>
      <c r="DJ41" s="1192">
        <v>0</v>
      </c>
      <c r="DK41" s="1192">
        <v>0</v>
      </c>
      <c r="DL41" s="1192">
        <v>0</v>
      </c>
      <c r="DM41" s="1192">
        <v>0</v>
      </c>
      <c r="DN41" s="1192">
        <v>0</v>
      </c>
      <c r="DO41" s="1192">
        <v>0</v>
      </c>
      <c r="DP41" s="1192">
        <v>0</v>
      </c>
      <c r="DQ41" s="1192">
        <v>0</v>
      </c>
      <c r="DR41" s="1192">
        <v>0</v>
      </c>
      <c r="DS41" s="1192">
        <v>0</v>
      </c>
      <c r="DT41" s="1192">
        <v>0</v>
      </c>
      <c r="DU41" s="1192">
        <v>0</v>
      </c>
      <c r="DV41" s="1192">
        <v>0</v>
      </c>
      <c r="DW41" s="1192">
        <v>0</v>
      </c>
      <c r="DX41" s="1192">
        <v>0</v>
      </c>
      <c r="DY41" s="1192">
        <v>0</v>
      </c>
      <c r="DZ41" s="1192">
        <v>0</v>
      </c>
      <c r="EA41" s="1192">
        <v>0</v>
      </c>
    </row>
    <row r="42" spans="1:131" ht="19.2" customHeight="1">
      <c r="A42" s="2032"/>
      <c r="B42" s="1191" t="s">
        <v>797</v>
      </c>
      <c r="C42" s="1192">
        <f>'배수관 폐쇄 총괄(수시, 지역사업소)'!G42</f>
        <v>141.30000000000001</v>
      </c>
      <c r="D42" s="1192">
        <v>141.30000000000001</v>
      </c>
      <c r="E42" s="1192">
        <v>0</v>
      </c>
      <c r="F42" s="1192">
        <v>0</v>
      </c>
      <c r="G42" s="1192">
        <v>141.30000000000001</v>
      </c>
      <c r="H42" s="1192">
        <v>0</v>
      </c>
      <c r="I42" s="1192">
        <v>0</v>
      </c>
      <c r="J42" s="1192">
        <v>0</v>
      </c>
      <c r="K42" s="1192">
        <v>0</v>
      </c>
      <c r="L42" s="1192">
        <v>0</v>
      </c>
      <c r="M42" s="1192">
        <v>0</v>
      </c>
      <c r="N42" s="1192">
        <v>0</v>
      </c>
      <c r="O42" s="1192">
        <v>0</v>
      </c>
      <c r="P42" s="1192">
        <v>0</v>
      </c>
      <c r="Q42" s="1192">
        <v>141.30000000000001</v>
      </c>
      <c r="R42" s="1192">
        <v>0</v>
      </c>
      <c r="S42" s="1192">
        <v>0</v>
      </c>
      <c r="T42" s="1192">
        <v>0</v>
      </c>
      <c r="U42" s="1192">
        <v>0</v>
      </c>
      <c r="W42" s="2032"/>
      <c r="X42" s="1191" t="s">
        <v>797</v>
      </c>
      <c r="Y42" s="1192">
        <f>'배수관 폐쇄 총괄(수시, 지역사업소)'!AC42</f>
        <v>0</v>
      </c>
      <c r="Z42" s="1192">
        <v>0</v>
      </c>
      <c r="AA42" s="1192">
        <v>0</v>
      </c>
      <c r="AB42" s="1192">
        <v>0</v>
      </c>
      <c r="AC42" s="1192">
        <v>0</v>
      </c>
      <c r="AD42" s="1192">
        <v>0</v>
      </c>
      <c r="AE42" s="1192">
        <v>0</v>
      </c>
      <c r="AF42" s="1192">
        <v>0</v>
      </c>
      <c r="AG42" s="1192">
        <v>0</v>
      </c>
      <c r="AH42" s="1192">
        <v>0</v>
      </c>
      <c r="AI42" s="1192">
        <v>0</v>
      </c>
      <c r="AJ42" s="1192">
        <v>0</v>
      </c>
      <c r="AK42" s="1192">
        <v>0</v>
      </c>
      <c r="AL42" s="1192">
        <v>0</v>
      </c>
      <c r="AM42" s="1192">
        <v>0</v>
      </c>
      <c r="AN42" s="1192">
        <v>0</v>
      </c>
      <c r="AO42" s="1192">
        <v>0</v>
      </c>
      <c r="AP42" s="1192">
        <v>0</v>
      </c>
      <c r="AQ42" s="1192">
        <v>0</v>
      </c>
      <c r="AS42" s="2032"/>
      <c r="AT42" s="1191" t="s">
        <v>797</v>
      </c>
      <c r="AU42" s="1192">
        <f>'배수관 폐쇄 총괄(수시, 지역사업소)'!AY42</f>
        <v>0</v>
      </c>
      <c r="AV42" s="1192">
        <v>0</v>
      </c>
      <c r="AW42" s="1192">
        <v>0</v>
      </c>
      <c r="AX42" s="1192">
        <v>0</v>
      </c>
      <c r="AY42" s="1192">
        <v>0</v>
      </c>
      <c r="AZ42" s="1192">
        <v>0</v>
      </c>
      <c r="BA42" s="1192">
        <v>0</v>
      </c>
      <c r="BB42" s="1192">
        <v>0</v>
      </c>
      <c r="BC42" s="1192">
        <v>0</v>
      </c>
      <c r="BD42" s="1192">
        <v>0</v>
      </c>
      <c r="BE42" s="1192">
        <v>0</v>
      </c>
      <c r="BF42" s="1192">
        <v>0</v>
      </c>
      <c r="BG42" s="1192">
        <v>0</v>
      </c>
      <c r="BH42" s="1192">
        <v>0</v>
      </c>
      <c r="BI42" s="1192">
        <v>0</v>
      </c>
      <c r="BJ42" s="1192">
        <v>0</v>
      </c>
      <c r="BK42" s="1192">
        <v>0</v>
      </c>
      <c r="BL42" s="1192">
        <v>0</v>
      </c>
      <c r="BM42" s="1192">
        <v>0</v>
      </c>
      <c r="BO42" s="2032"/>
      <c r="BP42" s="1191" t="s">
        <v>797</v>
      </c>
      <c r="BQ42" s="1192">
        <f>'배수관 폐쇄 총괄(수시, 지역사업소)'!BU42</f>
        <v>0</v>
      </c>
      <c r="BR42" s="1192">
        <v>0</v>
      </c>
      <c r="BS42" s="1192">
        <v>0</v>
      </c>
      <c r="BT42" s="1192">
        <v>0</v>
      </c>
      <c r="BU42" s="1192">
        <v>0</v>
      </c>
      <c r="BV42" s="1192">
        <v>0</v>
      </c>
      <c r="BW42" s="1192">
        <v>0</v>
      </c>
      <c r="BX42" s="1192">
        <v>0</v>
      </c>
      <c r="BY42" s="1192">
        <v>0</v>
      </c>
      <c r="BZ42" s="1192">
        <v>0</v>
      </c>
      <c r="CA42" s="1192">
        <v>0</v>
      </c>
      <c r="CB42" s="1192">
        <v>0</v>
      </c>
      <c r="CC42" s="1192">
        <v>0</v>
      </c>
      <c r="CD42" s="1192">
        <v>0</v>
      </c>
      <c r="CE42" s="1192">
        <v>0</v>
      </c>
      <c r="CF42" s="1192">
        <v>0</v>
      </c>
      <c r="CG42" s="1192">
        <v>0</v>
      </c>
      <c r="CH42" s="1192">
        <v>0</v>
      </c>
      <c r="CI42" s="1192">
        <v>0</v>
      </c>
      <c r="CK42" s="2032"/>
      <c r="CL42" s="1191" t="s">
        <v>797</v>
      </c>
      <c r="CM42" s="1192">
        <f>'배수관 폐쇄 총괄(수시, 지역사업소)'!CQ42</f>
        <v>0</v>
      </c>
      <c r="CN42" s="1192">
        <v>0</v>
      </c>
      <c r="CO42" s="1192">
        <v>0</v>
      </c>
      <c r="CP42" s="1192">
        <v>0</v>
      </c>
      <c r="CQ42" s="1192">
        <v>0</v>
      </c>
      <c r="CR42" s="1192">
        <v>0</v>
      </c>
      <c r="CS42" s="1192">
        <v>0</v>
      </c>
      <c r="CT42" s="1192">
        <v>0</v>
      </c>
      <c r="CU42" s="1192">
        <v>0</v>
      </c>
      <c r="CV42" s="1192">
        <v>0</v>
      </c>
      <c r="CW42" s="1192">
        <v>0</v>
      </c>
      <c r="CX42" s="1192">
        <v>0</v>
      </c>
      <c r="CY42" s="1192">
        <v>0</v>
      </c>
      <c r="CZ42" s="1192">
        <v>0</v>
      </c>
      <c r="DA42" s="1192">
        <v>0</v>
      </c>
      <c r="DB42" s="1192">
        <v>0</v>
      </c>
      <c r="DC42" s="1192">
        <v>0</v>
      </c>
      <c r="DD42" s="1192">
        <v>0</v>
      </c>
      <c r="DE42" s="1192">
        <v>0</v>
      </c>
      <c r="DG42" s="2032"/>
      <c r="DH42" s="1191" t="s">
        <v>797</v>
      </c>
      <c r="DI42" s="1192">
        <f>'배수관 폐쇄 총괄(수시, 지역사업소)'!DM42</f>
        <v>141.30000000000001</v>
      </c>
      <c r="DJ42" s="1192">
        <v>141.30000000000001</v>
      </c>
      <c r="DK42" s="1192">
        <v>0</v>
      </c>
      <c r="DL42" s="1192">
        <v>0</v>
      </c>
      <c r="DM42" s="1192">
        <v>141.30000000000001</v>
      </c>
      <c r="DN42" s="1192">
        <v>0</v>
      </c>
      <c r="DO42" s="1192">
        <v>0</v>
      </c>
      <c r="DP42" s="1192">
        <v>0</v>
      </c>
      <c r="DQ42" s="1192">
        <v>0</v>
      </c>
      <c r="DR42" s="1192">
        <v>0</v>
      </c>
      <c r="DS42" s="1192">
        <v>0</v>
      </c>
      <c r="DT42" s="1192">
        <v>0</v>
      </c>
      <c r="DU42" s="1192">
        <v>0</v>
      </c>
      <c r="DV42" s="1192">
        <v>0</v>
      </c>
      <c r="DW42" s="1192">
        <v>141.30000000000001</v>
      </c>
      <c r="DX42" s="1192">
        <v>0</v>
      </c>
      <c r="DY42" s="1192">
        <v>0</v>
      </c>
      <c r="DZ42" s="1192">
        <v>0</v>
      </c>
      <c r="EA42" s="1192">
        <v>0</v>
      </c>
    </row>
    <row r="43" spans="1:131" ht="19.2" customHeight="1">
      <c r="A43" s="2032"/>
      <c r="B43" s="1191" t="s">
        <v>780</v>
      </c>
      <c r="C43" s="1192">
        <f>'배수관 폐쇄 총괄(수시, 지역사업소)'!G43</f>
        <v>-1902.07</v>
      </c>
      <c r="D43" s="1192">
        <v>44.71</v>
      </c>
      <c r="E43" s="1192">
        <v>0</v>
      </c>
      <c r="F43" s="1192">
        <v>1946.78</v>
      </c>
      <c r="G43" s="1192">
        <v>-1902.07</v>
      </c>
      <c r="H43" s="1192">
        <v>11.93</v>
      </c>
      <c r="I43" s="1192">
        <v>0</v>
      </c>
      <c r="J43" s="1192">
        <v>446.76</v>
      </c>
      <c r="K43" s="1192">
        <v>0</v>
      </c>
      <c r="L43" s="1192">
        <v>0</v>
      </c>
      <c r="M43" s="1192">
        <v>1351.13</v>
      </c>
      <c r="N43" s="1192">
        <v>0</v>
      </c>
      <c r="O43" s="1192">
        <v>0</v>
      </c>
      <c r="P43" s="1192">
        <v>162.53</v>
      </c>
      <c r="Q43" s="1192">
        <v>0</v>
      </c>
      <c r="R43" s="1192">
        <v>0</v>
      </c>
      <c r="S43" s="1192">
        <v>14.62</v>
      </c>
      <c r="T43" s="1192">
        <v>4.5199999999999996</v>
      </c>
      <c r="U43" s="1192">
        <v>0</v>
      </c>
      <c r="W43" s="2032"/>
      <c r="X43" s="1191" t="s">
        <v>780</v>
      </c>
      <c r="Y43" s="1192">
        <f>'배수관 폐쇄 총괄(수시, 지역사업소)'!AC43</f>
        <v>-6.38</v>
      </c>
      <c r="Z43" s="1192">
        <v>0</v>
      </c>
      <c r="AA43" s="1192">
        <v>0</v>
      </c>
      <c r="AB43" s="1192">
        <v>6.38</v>
      </c>
      <c r="AC43" s="1192">
        <v>-6.38</v>
      </c>
      <c r="AD43" s="1192">
        <v>0</v>
      </c>
      <c r="AE43" s="1192">
        <v>0</v>
      </c>
      <c r="AF43" s="1192">
        <v>6.38</v>
      </c>
      <c r="AG43" s="1192">
        <v>0</v>
      </c>
      <c r="AH43" s="1192">
        <v>0</v>
      </c>
      <c r="AI43" s="1192">
        <v>0</v>
      </c>
      <c r="AJ43" s="1192">
        <v>0</v>
      </c>
      <c r="AK43" s="1192">
        <v>0</v>
      </c>
      <c r="AL43" s="1192">
        <v>0</v>
      </c>
      <c r="AM43" s="1192">
        <v>0</v>
      </c>
      <c r="AN43" s="1192">
        <v>0</v>
      </c>
      <c r="AO43" s="1192">
        <v>0</v>
      </c>
      <c r="AP43" s="1192">
        <v>0</v>
      </c>
      <c r="AQ43" s="1192">
        <v>0</v>
      </c>
      <c r="AS43" s="2032"/>
      <c r="AT43" s="1191" t="s">
        <v>780</v>
      </c>
      <c r="AU43" s="1192">
        <f>'배수관 폐쇄 총괄(수시, 지역사업소)'!AY43</f>
        <v>-1125.21</v>
      </c>
      <c r="AV43" s="1192">
        <v>2.93</v>
      </c>
      <c r="AW43" s="1192">
        <v>0</v>
      </c>
      <c r="AX43" s="1192">
        <v>1128.1400000000001</v>
      </c>
      <c r="AY43" s="1192">
        <v>-1125.21</v>
      </c>
      <c r="AZ43" s="1192">
        <v>2.93</v>
      </c>
      <c r="BA43" s="1192">
        <v>0</v>
      </c>
      <c r="BB43" s="1192">
        <v>405.65</v>
      </c>
      <c r="BC43" s="1192">
        <v>0</v>
      </c>
      <c r="BD43" s="1192">
        <v>0</v>
      </c>
      <c r="BE43" s="1192">
        <v>722.49</v>
      </c>
      <c r="BF43" s="1192">
        <v>0</v>
      </c>
      <c r="BG43" s="1192">
        <v>0</v>
      </c>
      <c r="BH43" s="1192">
        <v>0</v>
      </c>
      <c r="BI43" s="1192">
        <v>0</v>
      </c>
      <c r="BJ43" s="1192">
        <v>0</v>
      </c>
      <c r="BK43" s="1192">
        <v>0</v>
      </c>
      <c r="BL43" s="1192">
        <v>0</v>
      </c>
      <c r="BM43" s="1192">
        <v>0</v>
      </c>
      <c r="BO43" s="2032"/>
      <c r="BP43" s="1191" t="s">
        <v>780</v>
      </c>
      <c r="BQ43" s="1192">
        <f>'배수관 폐쇄 총괄(수시, 지역사업소)'!BU43</f>
        <v>-349.81</v>
      </c>
      <c r="BR43" s="1192">
        <v>6</v>
      </c>
      <c r="BS43" s="1192">
        <v>0</v>
      </c>
      <c r="BT43" s="1192">
        <v>355.81</v>
      </c>
      <c r="BU43" s="1192">
        <v>-349.81</v>
      </c>
      <c r="BV43" s="1192">
        <v>6</v>
      </c>
      <c r="BW43" s="1192">
        <v>0</v>
      </c>
      <c r="BX43" s="1192">
        <v>0.1</v>
      </c>
      <c r="BY43" s="1192">
        <v>0</v>
      </c>
      <c r="BZ43" s="1192">
        <v>0</v>
      </c>
      <c r="CA43" s="1192">
        <v>355.71</v>
      </c>
      <c r="CB43" s="1192">
        <v>0</v>
      </c>
      <c r="CC43" s="1192">
        <v>0</v>
      </c>
      <c r="CD43" s="1192">
        <v>0</v>
      </c>
      <c r="CE43" s="1192">
        <v>0</v>
      </c>
      <c r="CF43" s="1192">
        <v>0</v>
      </c>
      <c r="CG43" s="1192">
        <v>0</v>
      </c>
      <c r="CH43" s="1192">
        <v>0</v>
      </c>
      <c r="CI43" s="1192">
        <v>0</v>
      </c>
      <c r="CK43" s="2032"/>
      <c r="CL43" s="1191" t="s">
        <v>780</v>
      </c>
      <c r="CM43" s="1192">
        <f>'배수관 폐쇄 총괄(수시, 지역사업소)'!CQ43</f>
        <v>-297.27999999999997</v>
      </c>
      <c r="CN43" s="1192">
        <v>4.5199999999999996</v>
      </c>
      <c r="CO43" s="1192">
        <v>0</v>
      </c>
      <c r="CP43" s="1192">
        <v>301.8</v>
      </c>
      <c r="CQ43" s="1192">
        <v>-297.27999999999997</v>
      </c>
      <c r="CR43" s="1192">
        <v>0</v>
      </c>
      <c r="CS43" s="1192">
        <v>0</v>
      </c>
      <c r="CT43" s="1192">
        <v>28.87</v>
      </c>
      <c r="CU43" s="1192">
        <v>0</v>
      </c>
      <c r="CV43" s="1192">
        <v>0</v>
      </c>
      <c r="CW43" s="1192">
        <v>272.93</v>
      </c>
      <c r="CX43" s="1192">
        <v>0</v>
      </c>
      <c r="CY43" s="1192">
        <v>0</v>
      </c>
      <c r="CZ43" s="1192">
        <v>0</v>
      </c>
      <c r="DA43" s="1192">
        <v>0</v>
      </c>
      <c r="DB43" s="1192">
        <v>0</v>
      </c>
      <c r="DC43" s="1192">
        <v>0</v>
      </c>
      <c r="DD43" s="1192">
        <v>4.5199999999999996</v>
      </c>
      <c r="DE43" s="1192">
        <v>0</v>
      </c>
      <c r="DG43" s="2032"/>
      <c r="DH43" s="1191" t="s">
        <v>780</v>
      </c>
      <c r="DI43" s="1192">
        <f>'배수관 폐쇄 총괄(수시, 지역사업소)'!DM43</f>
        <v>3</v>
      </c>
      <c r="DJ43" s="1192">
        <v>3</v>
      </c>
      <c r="DK43" s="1192">
        <v>0</v>
      </c>
      <c r="DL43" s="1192">
        <v>0</v>
      </c>
      <c r="DM43" s="1192">
        <v>3</v>
      </c>
      <c r="DN43" s="1192">
        <v>3</v>
      </c>
      <c r="DO43" s="1192">
        <v>0</v>
      </c>
      <c r="DP43" s="1192">
        <v>0</v>
      </c>
      <c r="DQ43" s="1192">
        <v>0</v>
      </c>
      <c r="DR43" s="1192">
        <v>0</v>
      </c>
      <c r="DS43" s="1192">
        <v>0</v>
      </c>
      <c r="DT43" s="1192">
        <v>0</v>
      </c>
      <c r="DU43" s="1192">
        <v>0</v>
      </c>
      <c r="DV43" s="1192">
        <v>0</v>
      </c>
      <c r="DW43" s="1192">
        <v>0</v>
      </c>
      <c r="DX43" s="1192">
        <v>0</v>
      </c>
      <c r="DY43" s="1192">
        <v>0</v>
      </c>
      <c r="DZ43" s="1192">
        <v>0</v>
      </c>
      <c r="EA43" s="1192">
        <v>0</v>
      </c>
    </row>
    <row r="44" spans="1:131" ht="19.2" customHeight="1">
      <c r="A44" s="2032"/>
      <c r="B44" s="1193" t="s">
        <v>781</v>
      </c>
      <c r="C44" s="1192">
        <f>'배수관 폐쇄 총괄(수시, 지역사업소)'!G44</f>
        <v>0</v>
      </c>
      <c r="D44" s="1192">
        <v>0</v>
      </c>
      <c r="E44" s="1192">
        <v>0</v>
      </c>
      <c r="F44" s="1192">
        <v>0</v>
      </c>
      <c r="G44" s="1192">
        <v>0</v>
      </c>
      <c r="H44" s="1192">
        <v>0</v>
      </c>
      <c r="I44" s="1192">
        <v>0</v>
      </c>
      <c r="J44" s="1192">
        <v>0</v>
      </c>
      <c r="K44" s="1192">
        <v>0</v>
      </c>
      <c r="L44" s="1192">
        <v>0</v>
      </c>
      <c r="M44" s="1192">
        <v>0</v>
      </c>
      <c r="N44" s="1192">
        <v>0</v>
      </c>
      <c r="O44" s="1192">
        <v>0</v>
      </c>
      <c r="P44" s="1192">
        <v>0</v>
      </c>
      <c r="Q44" s="1192">
        <v>0</v>
      </c>
      <c r="R44" s="1192">
        <v>0</v>
      </c>
      <c r="S44" s="1192">
        <v>0</v>
      </c>
      <c r="T44" s="1192">
        <v>0</v>
      </c>
      <c r="U44" s="1192">
        <v>0</v>
      </c>
      <c r="W44" s="2032"/>
      <c r="X44" s="1193" t="s">
        <v>781</v>
      </c>
      <c r="Y44" s="1192">
        <f>'배수관 폐쇄 총괄(수시, 지역사업소)'!AC44</f>
        <v>0</v>
      </c>
      <c r="Z44" s="1192">
        <v>0</v>
      </c>
      <c r="AA44" s="1192">
        <v>0</v>
      </c>
      <c r="AB44" s="1192">
        <v>0</v>
      </c>
      <c r="AC44" s="1192">
        <v>0</v>
      </c>
      <c r="AD44" s="1192">
        <v>0</v>
      </c>
      <c r="AE44" s="1192">
        <v>0</v>
      </c>
      <c r="AF44" s="1192">
        <v>0</v>
      </c>
      <c r="AG44" s="1192">
        <v>0</v>
      </c>
      <c r="AH44" s="1192">
        <v>0</v>
      </c>
      <c r="AI44" s="1192">
        <v>0</v>
      </c>
      <c r="AJ44" s="1192">
        <v>0</v>
      </c>
      <c r="AK44" s="1192">
        <v>0</v>
      </c>
      <c r="AL44" s="1192">
        <v>0</v>
      </c>
      <c r="AM44" s="1192">
        <v>0</v>
      </c>
      <c r="AN44" s="1192">
        <v>0</v>
      </c>
      <c r="AO44" s="1192">
        <v>0</v>
      </c>
      <c r="AP44" s="1192">
        <v>0</v>
      </c>
      <c r="AQ44" s="1192">
        <v>0</v>
      </c>
      <c r="AS44" s="2032"/>
      <c r="AT44" s="1193" t="s">
        <v>781</v>
      </c>
      <c r="AU44" s="1192">
        <f>'배수관 폐쇄 총괄(수시, 지역사업소)'!AY44</f>
        <v>0</v>
      </c>
      <c r="AV44" s="1192">
        <v>0</v>
      </c>
      <c r="AW44" s="1192">
        <v>0</v>
      </c>
      <c r="AX44" s="1192">
        <v>0</v>
      </c>
      <c r="AY44" s="1192">
        <v>0</v>
      </c>
      <c r="AZ44" s="1192">
        <v>0</v>
      </c>
      <c r="BA44" s="1192">
        <v>0</v>
      </c>
      <c r="BB44" s="1192">
        <v>0</v>
      </c>
      <c r="BC44" s="1192">
        <v>0</v>
      </c>
      <c r="BD44" s="1192">
        <v>0</v>
      </c>
      <c r="BE44" s="1192">
        <v>0</v>
      </c>
      <c r="BF44" s="1192">
        <v>0</v>
      </c>
      <c r="BG44" s="1192">
        <v>0</v>
      </c>
      <c r="BH44" s="1192">
        <v>0</v>
      </c>
      <c r="BI44" s="1192">
        <v>0</v>
      </c>
      <c r="BJ44" s="1192">
        <v>0</v>
      </c>
      <c r="BK44" s="1192">
        <v>0</v>
      </c>
      <c r="BL44" s="1192">
        <v>0</v>
      </c>
      <c r="BM44" s="1192">
        <v>0</v>
      </c>
      <c r="BO44" s="2032"/>
      <c r="BP44" s="1193" t="s">
        <v>781</v>
      </c>
      <c r="BQ44" s="1192">
        <f>'배수관 폐쇄 총괄(수시, 지역사업소)'!BU44</f>
        <v>0</v>
      </c>
      <c r="BR44" s="1192">
        <v>0</v>
      </c>
      <c r="BS44" s="1192">
        <v>0</v>
      </c>
      <c r="BT44" s="1192">
        <v>0</v>
      </c>
      <c r="BU44" s="1192">
        <v>0</v>
      </c>
      <c r="BV44" s="1192">
        <v>0</v>
      </c>
      <c r="BW44" s="1192">
        <v>0</v>
      </c>
      <c r="BX44" s="1192">
        <v>0</v>
      </c>
      <c r="BY44" s="1192">
        <v>0</v>
      </c>
      <c r="BZ44" s="1192">
        <v>0</v>
      </c>
      <c r="CA44" s="1192">
        <v>0</v>
      </c>
      <c r="CB44" s="1192">
        <v>0</v>
      </c>
      <c r="CC44" s="1192">
        <v>0</v>
      </c>
      <c r="CD44" s="1192">
        <v>0</v>
      </c>
      <c r="CE44" s="1192">
        <v>0</v>
      </c>
      <c r="CF44" s="1192">
        <v>0</v>
      </c>
      <c r="CG44" s="1192">
        <v>0</v>
      </c>
      <c r="CH44" s="1192">
        <v>0</v>
      </c>
      <c r="CI44" s="1192">
        <v>0</v>
      </c>
      <c r="CK44" s="2032"/>
      <c r="CL44" s="1193" t="s">
        <v>781</v>
      </c>
      <c r="CM44" s="1192">
        <f>'배수관 폐쇄 총괄(수시, 지역사업소)'!CQ44</f>
        <v>0</v>
      </c>
      <c r="CN44" s="1192">
        <v>0</v>
      </c>
      <c r="CO44" s="1192">
        <v>0</v>
      </c>
      <c r="CP44" s="1192">
        <v>0</v>
      </c>
      <c r="CQ44" s="1192">
        <v>0</v>
      </c>
      <c r="CR44" s="1192">
        <v>0</v>
      </c>
      <c r="CS44" s="1192">
        <v>0</v>
      </c>
      <c r="CT44" s="1192">
        <v>0</v>
      </c>
      <c r="CU44" s="1192">
        <v>0</v>
      </c>
      <c r="CV44" s="1192">
        <v>0</v>
      </c>
      <c r="CW44" s="1192">
        <v>0</v>
      </c>
      <c r="CX44" s="1192">
        <v>0</v>
      </c>
      <c r="CY44" s="1192">
        <v>0</v>
      </c>
      <c r="CZ44" s="1192">
        <v>0</v>
      </c>
      <c r="DA44" s="1192">
        <v>0</v>
      </c>
      <c r="DB44" s="1192">
        <v>0</v>
      </c>
      <c r="DC44" s="1192">
        <v>0</v>
      </c>
      <c r="DD44" s="1192">
        <v>0</v>
      </c>
      <c r="DE44" s="1192">
        <v>0</v>
      </c>
      <c r="DG44" s="2032"/>
      <c r="DH44" s="1193" t="s">
        <v>781</v>
      </c>
      <c r="DI44" s="1192">
        <f>'배수관 폐쇄 총괄(수시, 지역사업소)'!DM44</f>
        <v>0</v>
      </c>
      <c r="DJ44" s="1192">
        <v>0</v>
      </c>
      <c r="DK44" s="1192">
        <v>0</v>
      </c>
      <c r="DL44" s="1192">
        <v>0</v>
      </c>
      <c r="DM44" s="1192">
        <v>0</v>
      </c>
      <c r="DN44" s="1192">
        <v>0</v>
      </c>
      <c r="DO44" s="1192">
        <v>0</v>
      </c>
      <c r="DP44" s="1192">
        <v>0</v>
      </c>
      <c r="DQ44" s="1192">
        <v>0</v>
      </c>
      <c r="DR44" s="1192">
        <v>0</v>
      </c>
      <c r="DS44" s="1192">
        <v>0</v>
      </c>
      <c r="DT44" s="1192">
        <v>0</v>
      </c>
      <c r="DU44" s="1192">
        <v>0</v>
      </c>
      <c r="DV44" s="1192">
        <v>0</v>
      </c>
      <c r="DW44" s="1192">
        <v>0</v>
      </c>
      <c r="DX44" s="1192">
        <v>0</v>
      </c>
      <c r="DY44" s="1192">
        <v>0</v>
      </c>
      <c r="DZ44" s="1192">
        <v>0</v>
      </c>
      <c r="EA44" s="1192">
        <v>0</v>
      </c>
    </row>
    <row r="45" spans="1:131" ht="19.2" customHeight="1">
      <c r="A45" s="2032"/>
      <c r="B45" s="1193" t="s">
        <v>786</v>
      </c>
      <c r="C45" s="1192">
        <f>'배수관 폐쇄 총괄(수시, 지역사업소)'!G45</f>
        <v>0</v>
      </c>
      <c r="D45" s="1192">
        <v>0</v>
      </c>
      <c r="E45" s="1192">
        <v>0</v>
      </c>
      <c r="F45" s="1192">
        <v>0</v>
      </c>
      <c r="G45" s="1192">
        <v>0</v>
      </c>
      <c r="H45" s="1192">
        <v>0</v>
      </c>
      <c r="I45" s="1192">
        <v>0</v>
      </c>
      <c r="J45" s="1192">
        <v>0</v>
      </c>
      <c r="K45" s="1192">
        <v>0</v>
      </c>
      <c r="L45" s="1192">
        <v>0</v>
      </c>
      <c r="M45" s="1192">
        <v>0</v>
      </c>
      <c r="N45" s="1192">
        <v>0</v>
      </c>
      <c r="O45" s="1192">
        <v>0</v>
      </c>
      <c r="P45" s="1192">
        <v>0</v>
      </c>
      <c r="Q45" s="1192">
        <v>0</v>
      </c>
      <c r="R45" s="1192">
        <v>0</v>
      </c>
      <c r="S45" s="1192">
        <v>0</v>
      </c>
      <c r="T45" s="1192">
        <v>0</v>
      </c>
      <c r="U45" s="1192">
        <v>0</v>
      </c>
      <c r="W45" s="2032"/>
      <c r="X45" s="1193" t="s">
        <v>786</v>
      </c>
      <c r="Y45" s="1192">
        <f>'배수관 폐쇄 총괄(수시, 지역사업소)'!AC45</f>
        <v>0</v>
      </c>
      <c r="Z45" s="1192">
        <v>0</v>
      </c>
      <c r="AA45" s="1192">
        <v>0</v>
      </c>
      <c r="AB45" s="1192">
        <v>0</v>
      </c>
      <c r="AC45" s="1192">
        <v>0</v>
      </c>
      <c r="AD45" s="1192">
        <v>0</v>
      </c>
      <c r="AE45" s="1192">
        <v>0</v>
      </c>
      <c r="AF45" s="1192">
        <v>0</v>
      </c>
      <c r="AG45" s="1192">
        <v>0</v>
      </c>
      <c r="AH45" s="1192">
        <v>0</v>
      </c>
      <c r="AI45" s="1192">
        <v>0</v>
      </c>
      <c r="AJ45" s="1192">
        <v>0</v>
      </c>
      <c r="AK45" s="1192">
        <v>0</v>
      </c>
      <c r="AL45" s="1192">
        <v>0</v>
      </c>
      <c r="AM45" s="1192">
        <v>0</v>
      </c>
      <c r="AN45" s="1192">
        <v>0</v>
      </c>
      <c r="AO45" s="1192">
        <v>0</v>
      </c>
      <c r="AP45" s="1192">
        <v>0</v>
      </c>
      <c r="AQ45" s="1192">
        <v>0</v>
      </c>
      <c r="AS45" s="2032"/>
      <c r="AT45" s="1193" t="s">
        <v>786</v>
      </c>
      <c r="AU45" s="1192">
        <f>'배수관 폐쇄 총괄(수시, 지역사업소)'!AY45</f>
        <v>0</v>
      </c>
      <c r="AV45" s="1192">
        <v>0</v>
      </c>
      <c r="AW45" s="1192">
        <v>0</v>
      </c>
      <c r="AX45" s="1192">
        <v>0</v>
      </c>
      <c r="AY45" s="1192">
        <v>0</v>
      </c>
      <c r="AZ45" s="1192">
        <v>0</v>
      </c>
      <c r="BA45" s="1192">
        <v>0</v>
      </c>
      <c r="BB45" s="1192">
        <v>0</v>
      </c>
      <c r="BC45" s="1192">
        <v>0</v>
      </c>
      <c r="BD45" s="1192">
        <v>0</v>
      </c>
      <c r="BE45" s="1192">
        <v>0</v>
      </c>
      <c r="BF45" s="1192">
        <v>0</v>
      </c>
      <c r="BG45" s="1192">
        <v>0</v>
      </c>
      <c r="BH45" s="1192">
        <v>0</v>
      </c>
      <c r="BI45" s="1192">
        <v>0</v>
      </c>
      <c r="BJ45" s="1192">
        <v>0</v>
      </c>
      <c r="BK45" s="1192">
        <v>0</v>
      </c>
      <c r="BL45" s="1192">
        <v>0</v>
      </c>
      <c r="BM45" s="1192">
        <v>0</v>
      </c>
      <c r="BO45" s="2032"/>
      <c r="BP45" s="1193" t="s">
        <v>786</v>
      </c>
      <c r="BQ45" s="1192">
        <f>'배수관 폐쇄 총괄(수시, 지역사업소)'!BU45</f>
        <v>0</v>
      </c>
      <c r="BR45" s="1192">
        <v>0</v>
      </c>
      <c r="BS45" s="1192">
        <v>0</v>
      </c>
      <c r="BT45" s="1192">
        <v>0</v>
      </c>
      <c r="BU45" s="1192">
        <v>0</v>
      </c>
      <c r="BV45" s="1192">
        <v>0</v>
      </c>
      <c r="BW45" s="1192">
        <v>0</v>
      </c>
      <c r="BX45" s="1192">
        <v>0</v>
      </c>
      <c r="BY45" s="1192">
        <v>0</v>
      </c>
      <c r="BZ45" s="1192">
        <v>0</v>
      </c>
      <c r="CA45" s="1192">
        <v>0</v>
      </c>
      <c r="CB45" s="1192">
        <v>0</v>
      </c>
      <c r="CC45" s="1192">
        <v>0</v>
      </c>
      <c r="CD45" s="1192">
        <v>0</v>
      </c>
      <c r="CE45" s="1192">
        <v>0</v>
      </c>
      <c r="CF45" s="1192">
        <v>0</v>
      </c>
      <c r="CG45" s="1192">
        <v>0</v>
      </c>
      <c r="CH45" s="1192">
        <v>0</v>
      </c>
      <c r="CI45" s="1192">
        <v>0</v>
      </c>
      <c r="CK45" s="2032"/>
      <c r="CL45" s="1193" t="s">
        <v>786</v>
      </c>
      <c r="CM45" s="1192">
        <f>'배수관 폐쇄 총괄(수시, 지역사업소)'!CQ45</f>
        <v>0</v>
      </c>
      <c r="CN45" s="1192">
        <v>0</v>
      </c>
      <c r="CO45" s="1192">
        <v>0</v>
      </c>
      <c r="CP45" s="1192">
        <v>0</v>
      </c>
      <c r="CQ45" s="1192">
        <v>0</v>
      </c>
      <c r="CR45" s="1192">
        <v>0</v>
      </c>
      <c r="CS45" s="1192">
        <v>0</v>
      </c>
      <c r="CT45" s="1192">
        <v>0</v>
      </c>
      <c r="CU45" s="1192">
        <v>0</v>
      </c>
      <c r="CV45" s="1192">
        <v>0</v>
      </c>
      <c r="CW45" s="1192">
        <v>0</v>
      </c>
      <c r="CX45" s="1192">
        <v>0</v>
      </c>
      <c r="CY45" s="1192">
        <v>0</v>
      </c>
      <c r="CZ45" s="1192">
        <v>0</v>
      </c>
      <c r="DA45" s="1192">
        <v>0</v>
      </c>
      <c r="DB45" s="1192">
        <v>0</v>
      </c>
      <c r="DC45" s="1192">
        <v>0</v>
      </c>
      <c r="DD45" s="1192">
        <v>0</v>
      </c>
      <c r="DE45" s="1192">
        <v>0</v>
      </c>
      <c r="DG45" s="2032"/>
      <c r="DH45" s="1193" t="s">
        <v>786</v>
      </c>
      <c r="DI45" s="1192">
        <f>'배수관 폐쇄 총괄(수시, 지역사업소)'!DM45</f>
        <v>0</v>
      </c>
      <c r="DJ45" s="1192">
        <v>0</v>
      </c>
      <c r="DK45" s="1192">
        <v>0</v>
      </c>
      <c r="DL45" s="1192">
        <v>0</v>
      </c>
      <c r="DM45" s="1192">
        <v>0</v>
      </c>
      <c r="DN45" s="1192">
        <v>0</v>
      </c>
      <c r="DO45" s="1192">
        <v>0</v>
      </c>
      <c r="DP45" s="1192">
        <v>0</v>
      </c>
      <c r="DQ45" s="1192">
        <v>0</v>
      </c>
      <c r="DR45" s="1192">
        <v>0</v>
      </c>
      <c r="DS45" s="1192">
        <v>0</v>
      </c>
      <c r="DT45" s="1192">
        <v>0</v>
      </c>
      <c r="DU45" s="1192">
        <v>0</v>
      </c>
      <c r="DV45" s="1192">
        <v>0</v>
      </c>
      <c r="DW45" s="1192">
        <v>0</v>
      </c>
      <c r="DX45" s="1192">
        <v>0</v>
      </c>
      <c r="DY45" s="1192">
        <v>0</v>
      </c>
      <c r="DZ45" s="1192">
        <v>0</v>
      </c>
      <c r="EA45" s="1192">
        <v>0</v>
      </c>
    </row>
    <row r="46" spans="1:131" ht="19.2" customHeight="1">
      <c r="A46" s="2032"/>
      <c r="B46" s="1193" t="s">
        <v>799</v>
      </c>
      <c r="C46" s="1192">
        <f>'배수관 폐쇄 총괄(수시, 지역사업소)'!G46</f>
        <v>-5.14</v>
      </c>
      <c r="D46" s="1192">
        <v>0</v>
      </c>
      <c r="E46" s="1192">
        <v>0</v>
      </c>
      <c r="F46" s="1192">
        <v>5.14</v>
      </c>
      <c r="G46" s="1192">
        <v>-5.14</v>
      </c>
      <c r="H46" s="1192">
        <v>0</v>
      </c>
      <c r="I46" s="1192">
        <v>0</v>
      </c>
      <c r="J46" s="1192">
        <v>0</v>
      </c>
      <c r="K46" s="1192">
        <v>0</v>
      </c>
      <c r="L46" s="1192">
        <v>0</v>
      </c>
      <c r="M46" s="1192">
        <v>5.14</v>
      </c>
      <c r="N46" s="1192">
        <v>0</v>
      </c>
      <c r="O46" s="1192">
        <v>0</v>
      </c>
      <c r="P46" s="1192">
        <v>0</v>
      </c>
      <c r="Q46" s="1192">
        <v>0</v>
      </c>
      <c r="R46" s="1192">
        <v>0</v>
      </c>
      <c r="S46" s="1192">
        <v>0</v>
      </c>
      <c r="T46" s="1192">
        <v>0</v>
      </c>
      <c r="U46" s="1192">
        <v>0</v>
      </c>
      <c r="W46" s="2032"/>
      <c r="X46" s="1193" t="s">
        <v>799</v>
      </c>
      <c r="Y46" s="1192">
        <f>'배수관 폐쇄 총괄(수시, 지역사업소)'!AC46</f>
        <v>0</v>
      </c>
      <c r="Z46" s="1192">
        <v>0</v>
      </c>
      <c r="AA46" s="1192">
        <v>0</v>
      </c>
      <c r="AB46" s="1192">
        <v>0</v>
      </c>
      <c r="AC46" s="1192">
        <v>0</v>
      </c>
      <c r="AD46" s="1192">
        <v>0</v>
      </c>
      <c r="AE46" s="1192">
        <v>0</v>
      </c>
      <c r="AF46" s="1192">
        <v>0</v>
      </c>
      <c r="AG46" s="1192">
        <v>0</v>
      </c>
      <c r="AH46" s="1192">
        <v>0</v>
      </c>
      <c r="AI46" s="1192">
        <v>0</v>
      </c>
      <c r="AJ46" s="1192">
        <v>0</v>
      </c>
      <c r="AK46" s="1192">
        <v>0</v>
      </c>
      <c r="AL46" s="1192">
        <v>0</v>
      </c>
      <c r="AM46" s="1192">
        <v>0</v>
      </c>
      <c r="AN46" s="1192">
        <v>0</v>
      </c>
      <c r="AO46" s="1192">
        <v>0</v>
      </c>
      <c r="AP46" s="1192">
        <v>0</v>
      </c>
      <c r="AQ46" s="1192">
        <v>0</v>
      </c>
      <c r="AS46" s="2032"/>
      <c r="AT46" s="1193" t="s">
        <v>799</v>
      </c>
      <c r="AU46" s="1192">
        <f>'배수관 폐쇄 총괄(수시, 지역사업소)'!AY46</f>
        <v>0</v>
      </c>
      <c r="AV46" s="1192">
        <v>0</v>
      </c>
      <c r="AW46" s="1192">
        <v>0</v>
      </c>
      <c r="AX46" s="1192">
        <v>0</v>
      </c>
      <c r="AY46" s="1192">
        <v>0</v>
      </c>
      <c r="AZ46" s="1192">
        <v>0</v>
      </c>
      <c r="BA46" s="1192">
        <v>0</v>
      </c>
      <c r="BB46" s="1192">
        <v>0</v>
      </c>
      <c r="BC46" s="1192">
        <v>0</v>
      </c>
      <c r="BD46" s="1192">
        <v>0</v>
      </c>
      <c r="BE46" s="1192">
        <v>0</v>
      </c>
      <c r="BF46" s="1192">
        <v>0</v>
      </c>
      <c r="BG46" s="1192">
        <v>0</v>
      </c>
      <c r="BH46" s="1192">
        <v>0</v>
      </c>
      <c r="BI46" s="1192">
        <v>0</v>
      </c>
      <c r="BJ46" s="1192">
        <v>0</v>
      </c>
      <c r="BK46" s="1192">
        <v>0</v>
      </c>
      <c r="BL46" s="1192">
        <v>0</v>
      </c>
      <c r="BM46" s="1192">
        <v>0</v>
      </c>
      <c r="BO46" s="2032"/>
      <c r="BP46" s="1193" t="s">
        <v>799</v>
      </c>
      <c r="BQ46" s="1192">
        <f>'배수관 폐쇄 총괄(수시, 지역사업소)'!BU46</f>
        <v>0</v>
      </c>
      <c r="BR46" s="1192">
        <v>0</v>
      </c>
      <c r="BS46" s="1192">
        <v>0</v>
      </c>
      <c r="BT46" s="1192">
        <v>0</v>
      </c>
      <c r="BU46" s="1192">
        <v>0</v>
      </c>
      <c r="BV46" s="1192">
        <v>0</v>
      </c>
      <c r="BW46" s="1192">
        <v>0</v>
      </c>
      <c r="BX46" s="1192">
        <v>0</v>
      </c>
      <c r="BY46" s="1192">
        <v>0</v>
      </c>
      <c r="BZ46" s="1192">
        <v>0</v>
      </c>
      <c r="CA46" s="1192">
        <v>0</v>
      </c>
      <c r="CB46" s="1192">
        <v>0</v>
      </c>
      <c r="CC46" s="1192">
        <v>0</v>
      </c>
      <c r="CD46" s="1192">
        <v>0</v>
      </c>
      <c r="CE46" s="1192">
        <v>0</v>
      </c>
      <c r="CF46" s="1192">
        <v>0</v>
      </c>
      <c r="CG46" s="1192">
        <v>0</v>
      </c>
      <c r="CH46" s="1192">
        <v>0</v>
      </c>
      <c r="CI46" s="1192">
        <v>0</v>
      </c>
      <c r="CK46" s="2032"/>
      <c r="CL46" s="1193" t="s">
        <v>799</v>
      </c>
      <c r="CM46" s="1192">
        <f>'배수관 폐쇄 총괄(수시, 지역사업소)'!CQ46</f>
        <v>-5.14</v>
      </c>
      <c r="CN46" s="1192">
        <v>0</v>
      </c>
      <c r="CO46" s="1192">
        <v>0</v>
      </c>
      <c r="CP46" s="1192">
        <v>5.14</v>
      </c>
      <c r="CQ46" s="1192">
        <v>-5.14</v>
      </c>
      <c r="CR46" s="1192">
        <v>0</v>
      </c>
      <c r="CS46" s="1192">
        <v>0</v>
      </c>
      <c r="CT46" s="1192">
        <v>0</v>
      </c>
      <c r="CU46" s="1192">
        <v>0</v>
      </c>
      <c r="CV46" s="1192">
        <v>0</v>
      </c>
      <c r="CW46" s="1192">
        <v>5.14</v>
      </c>
      <c r="CX46" s="1192">
        <v>0</v>
      </c>
      <c r="CY46" s="1192">
        <v>0</v>
      </c>
      <c r="CZ46" s="1192">
        <v>0</v>
      </c>
      <c r="DA46" s="1192">
        <v>0</v>
      </c>
      <c r="DB46" s="1192">
        <v>0</v>
      </c>
      <c r="DC46" s="1192">
        <v>0</v>
      </c>
      <c r="DD46" s="1192">
        <v>0</v>
      </c>
      <c r="DE46" s="1192">
        <v>0</v>
      </c>
      <c r="DG46" s="2032"/>
      <c r="DH46" s="1193" t="s">
        <v>799</v>
      </c>
      <c r="DI46" s="1192">
        <f>'배수관 폐쇄 총괄(수시, 지역사업소)'!DM46</f>
        <v>0</v>
      </c>
      <c r="DJ46" s="1192">
        <v>0</v>
      </c>
      <c r="DK46" s="1192">
        <v>0</v>
      </c>
      <c r="DL46" s="1192">
        <v>0</v>
      </c>
      <c r="DM46" s="1192">
        <v>0</v>
      </c>
      <c r="DN46" s="1192">
        <v>0</v>
      </c>
      <c r="DO46" s="1192">
        <v>0</v>
      </c>
      <c r="DP46" s="1192">
        <v>0</v>
      </c>
      <c r="DQ46" s="1192">
        <v>0</v>
      </c>
      <c r="DR46" s="1192">
        <v>0</v>
      </c>
      <c r="DS46" s="1192">
        <v>0</v>
      </c>
      <c r="DT46" s="1192">
        <v>0</v>
      </c>
      <c r="DU46" s="1192">
        <v>0</v>
      </c>
      <c r="DV46" s="1192">
        <v>0</v>
      </c>
      <c r="DW46" s="1192">
        <v>0</v>
      </c>
      <c r="DX46" s="1192">
        <v>0</v>
      </c>
      <c r="DY46" s="1192">
        <v>0</v>
      </c>
      <c r="DZ46" s="1192">
        <v>0</v>
      </c>
      <c r="EA46" s="1192">
        <v>0</v>
      </c>
    </row>
    <row r="47" spans="1:131" ht="19.2" customHeight="1">
      <c r="A47" s="2032"/>
      <c r="B47" s="1194" t="s">
        <v>802</v>
      </c>
      <c r="C47" s="1192">
        <f>'배수관 폐쇄 총괄(수시, 지역사업소)'!G47</f>
        <v>-125.53</v>
      </c>
      <c r="D47" s="1192">
        <v>69.02</v>
      </c>
      <c r="E47" s="1192">
        <v>0</v>
      </c>
      <c r="F47" s="1192">
        <v>194.55</v>
      </c>
      <c r="G47" s="1192">
        <v>-125.53</v>
      </c>
      <c r="H47" s="1192">
        <v>0</v>
      </c>
      <c r="I47" s="1192">
        <v>0</v>
      </c>
      <c r="J47" s="1192">
        <v>0</v>
      </c>
      <c r="K47" s="1192">
        <v>0</v>
      </c>
      <c r="L47" s="1192">
        <v>0</v>
      </c>
      <c r="M47" s="1192">
        <v>0</v>
      </c>
      <c r="N47" s="1192">
        <v>0</v>
      </c>
      <c r="O47" s="1192">
        <v>0</v>
      </c>
      <c r="P47" s="1192">
        <v>231.85</v>
      </c>
      <c r="Q47" s="1192">
        <v>0</v>
      </c>
      <c r="R47" s="1192">
        <v>0</v>
      </c>
      <c r="S47" s="1192">
        <v>31.72</v>
      </c>
      <c r="T47" s="1192">
        <v>0</v>
      </c>
      <c r="U47" s="1192">
        <v>0</v>
      </c>
      <c r="W47" s="2032"/>
      <c r="X47" s="1194" t="s">
        <v>802</v>
      </c>
      <c r="Y47" s="1192">
        <f>'배수관 폐쇄 총괄(수시, 지역사업소)'!AC47</f>
        <v>0</v>
      </c>
      <c r="Z47" s="1192">
        <v>0</v>
      </c>
      <c r="AA47" s="1192">
        <v>0</v>
      </c>
      <c r="AB47" s="1192">
        <v>0</v>
      </c>
      <c r="AC47" s="1192">
        <v>0</v>
      </c>
      <c r="AD47" s="1192">
        <v>0</v>
      </c>
      <c r="AE47" s="1192">
        <v>0</v>
      </c>
      <c r="AF47" s="1192">
        <v>0</v>
      </c>
      <c r="AG47" s="1192">
        <v>0</v>
      </c>
      <c r="AH47" s="1192">
        <v>0</v>
      </c>
      <c r="AI47" s="1192">
        <v>0</v>
      </c>
      <c r="AJ47" s="1192">
        <v>0</v>
      </c>
      <c r="AK47" s="1192">
        <v>0</v>
      </c>
      <c r="AL47" s="1192">
        <v>0</v>
      </c>
      <c r="AM47" s="1192">
        <v>0</v>
      </c>
      <c r="AN47" s="1192">
        <v>0</v>
      </c>
      <c r="AO47" s="1192">
        <v>0</v>
      </c>
      <c r="AP47" s="1192">
        <v>0</v>
      </c>
      <c r="AQ47" s="1192">
        <v>0</v>
      </c>
      <c r="AS47" s="2032"/>
      <c r="AT47" s="1194" t="s">
        <v>802</v>
      </c>
      <c r="AU47" s="1192">
        <f>'배수관 폐쇄 총괄(수시, 지역사업소)'!AY47</f>
        <v>0</v>
      </c>
      <c r="AV47" s="1192">
        <v>0</v>
      </c>
      <c r="AW47" s="1192">
        <v>0</v>
      </c>
      <c r="AX47" s="1192">
        <v>0</v>
      </c>
      <c r="AY47" s="1192">
        <v>0</v>
      </c>
      <c r="AZ47" s="1192">
        <v>0</v>
      </c>
      <c r="BA47" s="1192">
        <v>0</v>
      </c>
      <c r="BB47" s="1192">
        <v>0</v>
      </c>
      <c r="BC47" s="1192">
        <v>0</v>
      </c>
      <c r="BD47" s="1192">
        <v>0</v>
      </c>
      <c r="BE47" s="1192">
        <v>0</v>
      </c>
      <c r="BF47" s="1192">
        <v>0</v>
      </c>
      <c r="BG47" s="1192">
        <v>0</v>
      </c>
      <c r="BH47" s="1192">
        <v>0</v>
      </c>
      <c r="BI47" s="1192">
        <v>0</v>
      </c>
      <c r="BJ47" s="1192">
        <v>0</v>
      </c>
      <c r="BK47" s="1192">
        <v>0</v>
      </c>
      <c r="BL47" s="1192">
        <v>0</v>
      </c>
      <c r="BM47" s="1192">
        <v>0</v>
      </c>
      <c r="BO47" s="2032"/>
      <c r="BP47" s="1194" t="s">
        <v>802</v>
      </c>
      <c r="BQ47" s="1192">
        <f>'배수관 폐쇄 총괄(수시, 지역사업소)'!BU47</f>
        <v>0</v>
      </c>
      <c r="BR47" s="1192">
        <v>0</v>
      </c>
      <c r="BS47" s="1192">
        <v>0</v>
      </c>
      <c r="BT47" s="1192">
        <v>0</v>
      </c>
      <c r="BU47" s="1192">
        <v>0</v>
      </c>
      <c r="BV47" s="1192">
        <v>0</v>
      </c>
      <c r="BW47" s="1192">
        <v>0</v>
      </c>
      <c r="BX47" s="1192">
        <v>0</v>
      </c>
      <c r="BY47" s="1192">
        <v>0</v>
      </c>
      <c r="BZ47" s="1192">
        <v>0</v>
      </c>
      <c r="CA47" s="1192">
        <v>0</v>
      </c>
      <c r="CB47" s="1192">
        <v>0</v>
      </c>
      <c r="CC47" s="1192">
        <v>0</v>
      </c>
      <c r="CD47" s="1192">
        <v>0</v>
      </c>
      <c r="CE47" s="1192">
        <v>0</v>
      </c>
      <c r="CF47" s="1192">
        <v>0</v>
      </c>
      <c r="CG47" s="1192">
        <v>0</v>
      </c>
      <c r="CH47" s="1192">
        <v>0</v>
      </c>
      <c r="CI47" s="1192">
        <v>0</v>
      </c>
      <c r="CK47" s="2032"/>
      <c r="CL47" s="1194" t="s">
        <v>802</v>
      </c>
      <c r="CM47" s="1192">
        <f>'배수관 폐쇄 총괄(수시, 지역사업소)'!CQ47</f>
        <v>0</v>
      </c>
      <c r="CN47" s="1192">
        <v>0</v>
      </c>
      <c r="CO47" s="1192">
        <v>0</v>
      </c>
      <c r="CP47" s="1192">
        <v>0</v>
      </c>
      <c r="CQ47" s="1192">
        <v>0</v>
      </c>
      <c r="CR47" s="1192">
        <v>0</v>
      </c>
      <c r="CS47" s="1192">
        <v>0</v>
      </c>
      <c r="CT47" s="1192">
        <v>0</v>
      </c>
      <c r="CU47" s="1192">
        <v>0</v>
      </c>
      <c r="CV47" s="1192">
        <v>0</v>
      </c>
      <c r="CW47" s="1192">
        <v>0</v>
      </c>
      <c r="CX47" s="1192">
        <v>0</v>
      </c>
      <c r="CY47" s="1192">
        <v>0</v>
      </c>
      <c r="CZ47" s="1192">
        <v>0</v>
      </c>
      <c r="DA47" s="1192">
        <v>0</v>
      </c>
      <c r="DB47" s="1192">
        <v>0</v>
      </c>
      <c r="DC47" s="1192">
        <v>0</v>
      </c>
      <c r="DD47" s="1192">
        <v>0</v>
      </c>
      <c r="DE47" s="1192">
        <v>0</v>
      </c>
      <c r="DG47" s="2032"/>
      <c r="DH47" s="1194" t="s">
        <v>802</v>
      </c>
      <c r="DI47" s="1192">
        <f>'배수관 폐쇄 총괄(수시, 지역사업소)'!DM47</f>
        <v>0</v>
      </c>
      <c r="DJ47" s="1192">
        <v>0</v>
      </c>
      <c r="DK47" s="1192">
        <v>0</v>
      </c>
      <c r="DL47" s="1192">
        <v>0</v>
      </c>
      <c r="DM47" s="1192">
        <v>0</v>
      </c>
      <c r="DN47" s="1192">
        <v>0</v>
      </c>
      <c r="DO47" s="1192">
        <v>0</v>
      </c>
      <c r="DP47" s="1192">
        <v>0</v>
      </c>
      <c r="DQ47" s="1192">
        <v>0</v>
      </c>
      <c r="DR47" s="1192">
        <v>0</v>
      </c>
      <c r="DS47" s="1192">
        <v>0</v>
      </c>
      <c r="DT47" s="1192">
        <v>0</v>
      </c>
      <c r="DU47" s="1192">
        <v>0</v>
      </c>
      <c r="DV47" s="1192">
        <v>0</v>
      </c>
      <c r="DW47" s="1192">
        <v>0</v>
      </c>
      <c r="DX47" s="1192">
        <v>0</v>
      </c>
      <c r="DY47" s="1192">
        <v>0</v>
      </c>
      <c r="DZ47" s="1192">
        <v>0</v>
      </c>
      <c r="EA47" s="1192">
        <v>0</v>
      </c>
    </row>
    <row r="48" spans="1:131" ht="19.2" customHeight="1">
      <c r="A48" s="2032"/>
      <c r="B48" s="1194" t="s">
        <v>803</v>
      </c>
      <c r="C48" s="1192">
        <f>'배수관 폐쇄 총괄(수시, 지역사업소)'!G48</f>
        <v>-536.32000000000005</v>
      </c>
      <c r="D48" s="1192">
        <v>0</v>
      </c>
      <c r="E48" s="1192">
        <v>0</v>
      </c>
      <c r="F48" s="1192">
        <v>536.32000000000005</v>
      </c>
      <c r="G48" s="1192">
        <v>-536.32000000000005</v>
      </c>
      <c r="H48" s="1192">
        <v>0</v>
      </c>
      <c r="I48" s="1192">
        <v>0</v>
      </c>
      <c r="J48" s="1192">
        <v>306.10000000000002</v>
      </c>
      <c r="K48" s="1192">
        <v>0</v>
      </c>
      <c r="L48" s="1192">
        <v>0</v>
      </c>
      <c r="M48" s="1192">
        <v>188.28</v>
      </c>
      <c r="N48" s="1192">
        <v>0</v>
      </c>
      <c r="O48" s="1192">
        <v>0</v>
      </c>
      <c r="P48" s="1192">
        <v>0</v>
      </c>
      <c r="Q48" s="1192">
        <v>0</v>
      </c>
      <c r="R48" s="1192">
        <v>0</v>
      </c>
      <c r="S48" s="1192">
        <v>41.94</v>
      </c>
      <c r="T48" s="1192">
        <v>0</v>
      </c>
      <c r="U48" s="1192">
        <v>0</v>
      </c>
      <c r="W48" s="2032"/>
      <c r="X48" s="1194" t="s">
        <v>803</v>
      </c>
      <c r="Y48" s="1192">
        <f>'배수관 폐쇄 총괄(수시, 지역사업소)'!AC48</f>
        <v>-51.16</v>
      </c>
      <c r="Z48" s="1192">
        <v>0</v>
      </c>
      <c r="AA48" s="1192">
        <v>0</v>
      </c>
      <c r="AB48" s="1192">
        <v>51.16</v>
      </c>
      <c r="AC48" s="1192">
        <v>-51.16</v>
      </c>
      <c r="AD48" s="1192">
        <v>0</v>
      </c>
      <c r="AE48" s="1192">
        <v>0</v>
      </c>
      <c r="AF48" s="1192">
        <v>51.16</v>
      </c>
      <c r="AG48" s="1192">
        <v>0</v>
      </c>
      <c r="AH48" s="1192">
        <v>0</v>
      </c>
      <c r="AI48" s="1192">
        <v>0</v>
      </c>
      <c r="AJ48" s="1192">
        <v>0</v>
      </c>
      <c r="AK48" s="1192">
        <v>0</v>
      </c>
      <c r="AL48" s="1192">
        <v>0</v>
      </c>
      <c r="AM48" s="1192">
        <v>0</v>
      </c>
      <c r="AN48" s="1192">
        <v>0</v>
      </c>
      <c r="AO48" s="1192">
        <v>0</v>
      </c>
      <c r="AP48" s="1192">
        <v>0</v>
      </c>
      <c r="AQ48" s="1192">
        <v>0</v>
      </c>
      <c r="AS48" s="2032"/>
      <c r="AT48" s="1194" t="s">
        <v>803</v>
      </c>
      <c r="AU48" s="1192">
        <f>'배수관 폐쇄 총괄(수시, 지역사업소)'!AY48</f>
        <v>-186.82</v>
      </c>
      <c r="AV48" s="1192">
        <v>0</v>
      </c>
      <c r="AW48" s="1192">
        <v>0</v>
      </c>
      <c r="AX48" s="1192">
        <v>186.82</v>
      </c>
      <c r="AY48" s="1192">
        <v>-186.82</v>
      </c>
      <c r="AZ48" s="1192">
        <v>0</v>
      </c>
      <c r="BA48" s="1192">
        <v>0</v>
      </c>
      <c r="BB48" s="1192">
        <v>161.51</v>
      </c>
      <c r="BC48" s="1192">
        <v>0</v>
      </c>
      <c r="BD48" s="1192">
        <v>0</v>
      </c>
      <c r="BE48" s="1192">
        <v>25.31</v>
      </c>
      <c r="BF48" s="1192">
        <v>0</v>
      </c>
      <c r="BG48" s="1192">
        <v>0</v>
      </c>
      <c r="BH48" s="1192">
        <v>0</v>
      </c>
      <c r="BI48" s="1192">
        <v>0</v>
      </c>
      <c r="BJ48" s="1192">
        <v>0</v>
      </c>
      <c r="BK48" s="1192">
        <v>0</v>
      </c>
      <c r="BL48" s="1192">
        <v>0</v>
      </c>
      <c r="BM48" s="1192">
        <v>0</v>
      </c>
      <c r="BO48" s="2032"/>
      <c r="BP48" s="1194" t="s">
        <v>803</v>
      </c>
      <c r="BQ48" s="1192">
        <f>'배수관 폐쇄 총괄(수시, 지역사업소)'!BU48</f>
        <v>-162.97</v>
      </c>
      <c r="BR48" s="1192">
        <v>0</v>
      </c>
      <c r="BS48" s="1192">
        <v>0</v>
      </c>
      <c r="BT48" s="1192">
        <v>162.97</v>
      </c>
      <c r="BU48" s="1192">
        <v>-162.97</v>
      </c>
      <c r="BV48" s="1192">
        <v>0</v>
      </c>
      <c r="BW48" s="1192">
        <v>0</v>
      </c>
      <c r="BX48" s="1192">
        <v>0</v>
      </c>
      <c r="BY48" s="1192">
        <v>0</v>
      </c>
      <c r="BZ48" s="1192">
        <v>0</v>
      </c>
      <c r="CA48" s="1192">
        <v>162.97</v>
      </c>
      <c r="CB48" s="1192">
        <v>0</v>
      </c>
      <c r="CC48" s="1192">
        <v>0</v>
      </c>
      <c r="CD48" s="1192">
        <v>0</v>
      </c>
      <c r="CE48" s="1192">
        <v>0</v>
      </c>
      <c r="CF48" s="1192">
        <v>0</v>
      </c>
      <c r="CG48" s="1192">
        <v>0</v>
      </c>
      <c r="CH48" s="1192">
        <v>0</v>
      </c>
      <c r="CI48" s="1192">
        <v>0</v>
      </c>
      <c r="CK48" s="2032"/>
      <c r="CL48" s="1194" t="s">
        <v>803</v>
      </c>
      <c r="CM48" s="1192">
        <f>'배수관 폐쇄 총괄(수시, 지역사업소)'!CQ48</f>
        <v>0</v>
      </c>
      <c r="CN48" s="1192">
        <v>0</v>
      </c>
      <c r="CO48" s="1192">
        <v>0</v>
      </c>
      <c r="CP48" s="1192">
        <v>0</v>
      </c>
      <c r="CQ48" s="1192">
        <v>0</v>
      </c>
      <c r="CR48" s="1192">
        <v>0</v>
      </c>
      <c r="CS48" s="1192">
        <v>0</v>
      </c>
      <c r="CT48" s="1192">
        <v>0</v>
      </c>
      <c r="CU48" s="1192">
        <v>0</v>
      </c>
      <c r="CV48" s="1192">
        <v>0</v>
      </c>
      <c r="CW48" s="1192">
        <v>0</v>
      </c>
      <c r="CX48" s="1192">
        <v>0</v>
      </c>
      <c r="CY48" s="1192">
        <v>0</v>
      </c>
      <c r="CZ48" s="1192">
        <v>0</v>
      </c>
      <c r="DA48" s="1192">
        <v>0</v>
      </c>
      <c r="DB48" s="1192">
        <v>0</v>
      </c>
      <c r="DC48" s="1192">
        <v>0</v>
      </c>
      <c r="DD48" s="1192">
        <v>0</v>
      </c>
      <c r="DE48" s="1192">
        <v>0</v>
      </c>
      <c r="DG48" s="2032"/>
      <c r="DH48" s="1194" t="s">
        <v>803</v>
      </c>
      <c r="DI48" s="1192">
        <f>'배수관 폐쇄 총괄(수시, 지역사업소)'!DM48</f>
        <v>0</v>
      </c>
      <c r="DJ48" s="1192">
        <v>0</v>
      </c>
      <c r="DK48" s="1192">
        <v>0</v>
      </c>
      <c r="DL48" s="1192">
        <v>0</v>
      </c>
      <c r="DM48" s="1192">
        <v>0</v>
      </c>
      <c r="DN48" s="1192">
        <v>0</v>
      </c>
      <c r="DO48" s="1192">
        <v>0</v>
      </c>
      <c r="DP48" s="1192">
        <v>0</v>
      </c>
      <c r="DQ48" s="1192">
        <v>0</v>
      </c>
      <c r="DR48" s="1192">
        <v>0</v>
      </c>
      <c r="DS48" s="1192">
        <v>0</v>
      </c>
      <c r="DT48" s="1192">
        <v>0</v>
      </c>
      <c r="DU48" s="1192">
        <v>0</v>
      </c>
      <c r="DV48" s="1192">
        <v>0</v>
      </c>
      <c r="DW48" s="1192">
        <v>0</v>
      </c>
      <c r="DX48" s="1192">
        <v>0</v>
      </c>
      <c r="DY48" s="1192">
        <v>0</v>
      </c>
      <c r="DZ48" s="1192">
        <v>0</v>
      </c>
      <c r="EA48" s="1192">
        <v>0</v>
      </c>
    </row>
    <row r="49" spans="1:131" ht="19.2" customHeight="1">
      <c r="A49" s="2032"/>
      <c r="B49" s="1195" t="s">
        <v>804</v>
      </c>
      <c r="C49" s="1192">
        <f>'배수관 폐쇄 총괄(수시, 지역사업소)'!G49</f>
        <v>0</v>
      </c>
      <c r="D49" s="1192">
        <v>0</v>
      </c>
      <c r="E49" s="1192">
        <v>0</v>
      </c>
      <c r="F49" s="1192">
        <v>0</v>
      </c>
      <c r="G49" s="1192">
        <v>0</v>
      </c>
      <c r="H49" s="1192">
        <v>0</v>
      </c>
      <c r="I49" s="1192">
        <v>0</v>
      </c>
      <c r="J49" s="1192">
        <v>0</v>
      </c>
      <c r="K49" s="1192">
        <v>0</v>
      </c>
      <c r="L49" s="1192">
        <v>0</v>
      </c>
      <c r="M49" s="1192">
        <v>0</v>
      </c>
      <c r="N49" s="1192">
        <v>0</v>
      </c>
      <c r="O49" s="1192">
        <v>0</v>
      </c>
      <c r="P49" s="1192">
        <v>0</v>
      </c>
      <c r="Q49" s="1192">
        <v>0</v>
      </c>
      <c r="R49" s="1192">
        <v>0</v>
      </c>
      <c r="S49" s="1192">
        <v>0</v>
      </c>
      <c r="T49" s="1192">
        <v>0</v>
      </c>
      <c r="U49" s="1192">
        <v>0</v>
      </c>
      <c r="W49" s="2032"/>
      <c r="X49" s="1195" t="s">
        <v>804</v>
      </c>
      <c r="Y49" s="1192">
        <f>'배수관 폐쇄 총괄(수시, 지역사업소)'!AC49</f>
        <v>0</v>
      </c>
      <c r="Z49" s="1192">
        <v>0</v>
      </c>
      <c r="AA49" s="1192">
        <v>0</v>
      </c>
      <c r="AB49" s="1192">
        <v>0</v>
      </c>
      <c r="AC49" s="1192">
        <v>0</v>
      </c>
      <c r="AD49" s="1192">
        <v>0</v>
      </c>
      <c r="AE49" s="1192">
        <v>0</v>
      </c>
      <c r="AF49" s="1192">
        <v>0</v>
      </c>
      <c r="AG49" s="1192">
        <v>0</v>
      </c>
      <c r="AH49" s="1192">
        <v>0</v>
      </c>
      <c r="AI49" s="1192">
        <v>0</v>
      </c>
      <c r="AJ49" s="1192">
        <v>0</v>
      </c>
      <c r="AK49" s="1192">
        <v>0</v>
      </c>
      <c r="AL49" s="1192">
        <v>0</v>
      </c>
      <c r="AM49" s="1192">
        <v>0</v>
      </c>
      <c r="AN49" s="1192">
        <v>0</v>
      </c>
      <c r="AO49" s="1192">
        <v>0</v>
      </c>
      <c r="AP49" s="1192">
        <v>0</v>
      </c>
      <c r="AQ49" s="1192">
        <v>0</v>
      </c>
      <c r="AS49" s="2032"/>
      <c r="AT49" s="1195" t="s">
        <v>804</v>
      </c>
      <c r="AU49" s="1192">
        <f>'배수관 폐쇄 총괄(수시, 지역사업소)'!AY49</f>
        <v>0</v>
      </c>
      <c r="AV49" s="1192">
        <v>0</v>
      </c>
      <c r="AW49" s="1192">
        <v>0</v>
      </c>
      <c r="AX49" s="1192">
        <v>0</v>
      </c>
      <c r="AY49" s="1192">
        <v>0</v>
      </c>
      <c r="AZ49" s="1192">
        <v>0</v>
      </c>
      <c r="BA49" s="1192">
        <v>0</v>
      </c>
      <c r="BB49" s="1192">
        <v>0</v>
      </c>
      <c r="BC49" s="1192">
        <v>0</v>
      </c>
      <c r="BD49" s="1192">
        <v>0</v>
      </c>
      <c r="BE49" s="1192">
        <v>0</v>
      </c>
      <c r="BF49" s="1192">
        <v>0</v>
      </c>
      <c r="BG49" s="1192">
        <v>0</v>
      </c>
      <c r="BH49" s="1192">
        <v>0</v>
      </c>
      <c r="BI49" s="1192">
        <v>0</v>
      </c>
      <c r="BJ49" s="1192">
        <v>0</v>
      </c>
      <c r="BK49" s="1192">
        <v>0</v>
      </c>
      <c r="BL49" s="1192">
        <v>0</v>
      </c>
      <c r="BM49" s="1192">
        <v>0</v>
      </c>
      <c r="BO49" s="2032"/>
      <c r="BP49" s="1195" t="s">
        <v>804</v>
      </c>
      <c r="BQ49" s="1192">
        <f>'배수관 폐쇄 총괄(수시, 지역사업소)'!BU49</f>
        <v>0</v>
      </c>
      <c r="BR49" s="1192">
        <v>0</v>
      </c>
      <c r="BS49" s="1192">
        <v>0</v>
      </c>
      <c r="BT49" s="1192">
        <v>0</v>
      </c>
      <c r="BU49" s="1192">
        <v>0</v>
      </c>
      <c r="BV49" s="1192">
        <v>0</v>
      </c>
      <c r="BW49" s="1192">
        <v>0</v>
      </c>
      <c r="BX49" s="1192">
        <v>0</v>
      </c>
      <c r="BY49" s="1192">
        <v>0</v>
      </c>
      <c r="BZ49" s="1192">
        <v>0</v>
      </c>
      <c r="CA49" s="1192">
        <v>0</v>
      </c>
      <c r="CB49" s="1192">
        <v>0</v>
      </c>
      <c r="CC49" s="1192">
        <v>0</v>
      </c>
      <c r="CD49" s="1192">
        <v>0</v>
      </c>
      <c r="CE49" s="1192">
        <v>0</v>
      </c>
      <c r="CF49" s="1192">
        <v>0</v>
      </c>
      <c r="CG49" s="1192">
        <v>0</v>
      </c>
      <c r="CH49" s="1192">
        <v>0</v>
      </c>
      <c r="CI49" s="1192">
        <v>0</v>
      </c>
      <c r="CK49" s="2032"/>
      <c r="CL49" s="1195" t="s">
        <v>804</v>
      </c>
      <c r="CM49" s="1192">
        <f>'배수관 폐쇄 총괄(수시, 지역사업소)'!CQ49</f>
        <v>0</v>
      </c>
      <c r="CN49" s="1192">
        <v>0</v>
      </c>
      <c r="CO49" s="1192">
        <v>0</v>
      </c>
      <c r="CP49" s="1192">
        <v>0</v>
      </c>
      <c r="CQ49" s="1192">
        <v>0</v>
      </c>
      <c r="CR49" s="1192">
        <v>0</v>
      </c>
      <c r="CS49" s="1192">
        <v>0</v>
      </c>
      <c r="CT49" s="1192">
        <v>0</v>
      </c>
      <c r="CU49" s="1192">
        <v>0</v>
      </c>
      <c r="CV49" s="1192">
        <v>0</v>
      </c>
      <c r="CW49" s="1192">
        <v>0</v>
      </c>
      <c r="CX49" s="1192">
        <v>0</v>
      </c>
      <c r="CY49" s="1192">
        <v>0</v>
      </c>
      <c r="CZ49" s="1192">
        <v>0</v>
      </c>
      <c r="DA49" s="1192">
        <v>0</v>
      </c>
      <c r="DB49" s="1192">
        <v>0</v>
      </c>
      <c r="DC49" s="1192">
        <v>0</v>
      </c>
      <c r="DD49" s="1192">
        <v>0</v>
      </c>
      <c r="DE49" s="1192">
        <v>0</v>
      </c>
      <c r="DG49" s="2032"/>
      <c r="DH49" s="1195" t="s">
        <v>804</v>
      </c>
      <c r="DI49" s="1192">
        <f>'배수관 폐쇄 총괄(수시, 지역사업소)'!DM49</f>
        <v>0</v>
      </c>
      <c r="DJ49" s="1192">
        <v>0</v>
      </c>
      <c r="DK49" s="1192">
        <v>0</v>
      </c>
      <c r="DL49" s="1192">
        <v>0</v>
      </c>
      <c r="DM49" s="1192">
        <v>0</v>
      </c>
      <c r="DN49" s="1192">
        <v>0</v>
      </c>
      <c r="DO49" s="1192">
        <v>0</v>
      </c>
      <c r="DP49" s="1192">
        <v>0</v>
      </c>
      <c r="DQ49" s="1192">
        <v>0</v>
      </c>
      <c r="DR49" s="1192">
        <v>0</v>
      </c>
      <c r="DS49" s="1192">
        <v>0</v>
      </c>
      <c r="DT49" s="1192">
        <v>0</v>
      </c>
      <c r="DU49" s="1192">
        <v>0</v>
      </c>
      <c r="DV49" s="1192">
        <v>0</v>
      </c>
      <c r="DW49" s="1192">
        <v>0</v>
      </c>
      <c r="DX49" s="1192">
        <v>0</v>
      </c>
      <c r="DY49" s="1192">
        <v>0</v>
      </c>
      <c r="DZ49" s="1192">
        <v>0</v>
      </c>
      <c r="EA49" s="1192">
        <v>0</v>
      </c>
    </row>
    <row r="50" spans="1:131" ht="19.2" customHeight="1">
      <c r="A50" s="2032"/>
      <c r="B50" s="1195" t="s">
        <v>805</v>
      </c>
      <c r="C50" s="1192">
        <f>'배수관 폐쇄 총괄(수시, 지역사업소)'!G50</f>
        <v>0</v>
      </c>
      <c r="D50" s="1192">
        <v>0</v>
      </c>
      <c r="E50" s="1192">
        <v>0</v>
      </c>
      <c r="F50" s="1192">
        <v>0</v>
      </c>
      <c r="G50" s="1192">
        <v>0</v>
      </c>
      <c r="H50" s="1192">
        <v>0</v>
      </c>
      <c r="I50" s="1192">
        <v>0</v>
      </c>
      <c r="J50" s="1192">
        <v>0</v>
      </c>
      <c r="K50" s="1192">
        <v>0</v>
      </c>
      <c r="L50" s="1192">
        <v>0</v>
      </c>
      <c r="M50" s="1192">
        <v>0</v>
      </c>
      <c r="N50" s="1192">
        <v>0</v>
      </c>
      <c r="O50" s="1192">
        <v>0</v>
      </c>
      <c r="P50" s="1192">
        <v>0</v>
      </c>
      <c r="Q50" s="1192">
        <v>0</v>
      </c>
      <c r="R50" s="1192">
        <v>0</v>
      </c>
      <c r="S50" s="1192">
        <v>0</v>
      </c>
      <c r="T50" s="1192">
        <v>0</v>
      </c>
      <c r="U50" s="1192">
        <v>0</v>
      </c>
      <c r="W50" s="2032"/>
      <c r="X50" s="1195" t="s">
        <v>805</v>
      </c>
      <c r="Y50" s="1192">
        <f>'배수관 폐쇄 총괄(수시, 지역사업소)'!AC50</f>
        <v>0</v>
      </c>
      <c r="Z50" s="1192">
        <v>0</v>
      </c>
      <c r="AA50" s="1192">
        <v>0</v>
      </c>
      <c r="AB50" s="1192">
        <v>0</v>
      </c>
      <c r="AC50" s="1192">
        <v>0</v>
      </c>
      <c r="AD50" s="1192">
        <v>0</v>
      </c>
      <c r="AE50" s="1192">
        <v>0</v>
      </c>
      <c r="AF50" s="1192">
        <v>0</v>
      </c>
      <c r="AG50" s="1192">
        <v>0</v>
      </c>
      <c r="AH50" s="1192">
        <v>0</v>
      </c>
      <c r="AI50" s="1192">
        <v>0</v>
      </c>
      <c r="AJ50" s="1192">
        <v>0</v>
      </c>
      <c r="AK50" s="1192">
        <v>0</v>
      </c>
      <c r="AL50" s="1192">
        <v>0</v>
      </c>
      <c r="AM50" s="1192">
        <v>0</v>
      </c>
      <c r="AN50" s="1192">
        <v>0</v>
      </c>
      <c r="AO50" s="1192">
        <v>0</v>
      </c>
      <c r="AP50" s="1192">
        <v>0</v>
      </c>
      <c r="AQ50" s="1192">
        <v>0</v>
      </c>
      <c r="AS50" s="2032"/>
      <c r="AT50" s="1195" t="s">
        <v>805</v>
      </c>
      <c r="AU50" s="1192">
        <f>'배수관 폐쇄 총괄(수시, 지역사업소)'!AY50</f>
        <v>0</v>
      </c>
      <c r="AV50" s="1192">
        <v>0</v>
      </c>
      <c r="AW50" s="1192">
        <v>0</v>
      </c>
      <c r="AX50" s="1192">
        <v>0</v>
      </c>
      <c r="AY50" s="1192">
        <v>0</v>
      </c>
      <c r="AZ50" s="1192">
        <v>0</v>
      </c>
      <c r="BA50" s="1192">
        <v>0</v>
      </c>
      <c r="BB50" s="1192">
        <v>0</v>
      </c>
      <c r="BC50" s="1192">
        <v>0</v>
      </c>
      <c r="BD50" s="1192">
        <v>0</v>
      </c>
      <c r="BE50" s="1192">
        <v>0</v>
      </c>
      <c r="BF50" s="1192">
        <v>0</v>
      </c>
      <c r="BG50" s="1192">
        <v>0</v>
      </c>
      <c r="BH50" s="1192">
        <v>0</v>
      </c>
      <c r="BI50" s="1192">
        <v>0</v>
      </c>
      <c r="BJ50" s="1192">
        <v>0</v>
      </c>
      <c r="BK50" s="1192">
        <v>0</v>
      </c>
      <c r="BL50" s="1192">
        <v>0</v>
      </c>
      <c r="BM50" s="1192">
        <v>0</v>
      </c>
      <c r="BO50" s="2032"/>
      <c r="BP50" s="1195" t="s">
        <v>805</v>
      </c>
      <c r="BQ50" s="1192">
        <f>'배수관 폐쇄 총괄(수시, 지역사업소)'!BU50</f>
        <v>0</v>
      </c>
      <c r="BR50" s="1192">
        <v>0</v>
      </c>
      <c r="BS50" s="1192">
        <v>0</v>
      </c>
      <c r="BT50" s="1192">
        <v>0</v>
      </c>
      <c r="BU50" s="1192">
        <v>0</v>
      </c>
      <c r="BV50" s="1192">
        <v>0</v>
      </c>
      <c r="BW50" s="1192">
        <v>0</v>
      </c>
      <c r="BX50" s="1192">
        <v>0</v>
      </c>
      <c r="BY50" s="1192">
        <v>0</v>
      </c>
      <c r="BZ50" s="1192">
        <v>0</v>
      </c>
      <c r="CA50" s="1192">
        <v>0</v>
      </c>
      <c r="CB50" s="1192">
        <v>0</v>
      </c>
      <c r="CC50" s="1192">
        <v>0</v>
      </c>
      <c r="CD50" s="1192">
        <v>0</v>
      </c>
      <c r="CE50" s="1192">
        <v>0</v>
      </c>
      <c r="CF50" s="1192">
        <v>0</v>
      </c>
      <c r="CG50" s="1192">
        <v>0</v>
      </c>
      <c r="CH50" s="1192">
        <v>0</v>
      </c>
      <c r="CI50" s="1192">
        <v>0</v>
      </c>
      <c r="CK50" s="2032"/>
      <c r="CL50" s="1195" t="s">
        <v>805</v>
      </c>
      <c r="CM50" s="1192">
        <f>'배수관 폐쇄 총괄(수시, 지역사업소)'!CQ50</f>
        <v>0</v>
      </c>
      <c r="CN50" s="1192">
        <v>0</v>
      </c>
      <c r="CO50" s="1192">
        <v>0</v>
      </c>
      <c r="CP50" s="1192">
        <v>0</v>
      </c>
      <c r="CQ50" s="1192">
        <v>0</v>
      </c>
      <c r="CR50" s="1192">
        <v>0</v>
      </c>
      <c r="CS50" s="1192">
        <v>0</v>
      </c>
      <c r="CT50" s="1192">
        <v>0</v>
      </c>
      <c r="CU50" s="1192">
        <v>0</v>
      </c>
      <c r="CV50" s="1192">
        <v>0</v>
      </c>
      <c r="CW50" s="1192">
        <v>0</v>
      </c>
      <c r="CX50" s="1192">
        <v>0</v>
      </c>
      <c r="CY50" s="1192">
        <v>0</v>
      </c>
      <c r="CZ50" s="1192">
        <v>0</v>
      </c>
      <c r="DA50" s="1192">
        <v>0</v>
      </c>
      <c r="DB50" s="1192">
        <v>0</v>
      </c>
      <c r="DC50" s="1192">
        <v>0</v>
      </c>
      <c r="DD50" s="1192">
        <v>0</v>
      </c>
      <c r="DE50" s="1192">
        <v>0</v>
      </c>
      <c r="DG50" s="2032"/>
      <c r="DH50" s="1195" t="s">
        <v>805</v>
      </c>
      <c r="DI50" s="1192">
        <f>'배수관 폐쇄 총괄(수시, 지역사업소)'!DM50</f>
        <v>0</v>
      </c>
      <c r="DJ50" s="1192">
        <v>0</v>
      </c>
      <c r="DK50" s="1192">
        <v>0</v>
      </c>
      <c r="DL50" s="1192">
        <v>0</v>
      </c>
      <c r="DM50" s="1192">
        <v>0</v>
      </c>
      <c r="DN50" s="1192">
        <v>0</v>
      </c>
      <c r="DO50" s="1192">
        <v>0</v>
      </c>
      <c r="DP50" s="1192">
        <v>0</v>
      </c>
      <c r="DQ50" s="1192">
        <v>0</v>
      </c>
      <c r="DR50" s="1192">
        <v>0</v>
      </c>
      <c r="DS50" s="1192">
        <v>0</v>
      </c>
      <c r="DT50" s="1192">
        <v>0</v>
      </c>
      <c r="DU50" s="1192">
        <v>0</v>
      </c>
      <c r="DV50" s="1192">
        <v>0</v>
      </c>
      <c r="DW50" s="1192">
        <v>0</v>
      </c>
      <c r="DX50" s="1192">
        <v>0</v>
      </c>
      <c r="DY50" s="1192">
        <v>0</v>
      </c>
      <c r="DZ50" s="1192">
        <v>0</v>
      </c>
      <c r="EA50" s="1192">
        <v>0</v>
      </c>
    </row>
    <row r="51" spans="1:131" ht="19.2" customHeight="1">
      <c r="A51" s="2032"/>
      <c r="B51" s="1195" t="s">
        <v>806</v>
      </c>
      <c r="C51" s="1192">
        <f>'배수관 폐쇄 총괄(수시, 지역사업소)'!G51</f>
        <v>0</v>
      </c>
      <c r="D51" s="1192">
        <v>0</v>
      </c>
      <c r="E51" s="1192">
        <v>0</v>
      </c>
      <c r="F51" s="1192">
        <v>0</v>
      </c>
      <c r="G51" s="1192">
        <v>0</v>
      </c>
      <c r="H51" s="1192">
        <v>0</v>
      </c>
      <c r="I51" s="1192">
        <v>0</v>
      </c>
      <c r="J51" s="1192">
        <v>0</v>
      </c>
      <c r="K51" s="1192">
        <v>0</v>
      </c>
      <c r="L51" s="1192">
        <v>0</v>
      </c>
      <c r="M51" s="1192">
        <v>0</v>
      </c>
      <c r="N51" s="1192">
        <v>0</v>
      </c>
      <c r="O51" s="1192">
        <v>0</v>
      </c>
      <c r="P51" s="1192">
        <v>0</v>
      </c>
      <c r="Q51" s="1192">
        <v>0</v>
      </c>
      <c r="R51" s="1192">
        <v>0</v>
      </c>
      <c r="S51" s="1192">
        <v>0</v>
      </c>
      <c r="T51" s="1192">
        <v>0</v>
      </c>
      <c r="U51" s="1192">
        <v>0</v>
      </c>
      <c r="W51" s="2032"/>
      <c r="X51" s="1195" t="s">
        <v>806</v>
      </c>
      <c r="Y51" s="1192">
        <f>'배수관 폐쇄 총괄(수시, 지역사업소)'!AC51</f>
        <v>0</v>
      </c>
      <c r="Z51" s="1192">
        <v>0</v>
      </c>
      <c r="AA51" s="1192">
        <v>0</v>
      </c>
      <c r="AB51" s="1192">
        <v>0</v>
      </c>
      <c r="AC51" s="1192">
        <v>0</v>
      </c>
      <c r="AD51" s="1192">
        <v>0</v>
      </c>
      <c r="AE51" s="1192">
        <v>0</v>
      </c>
      <c r="AF51" s="1192">
        <v>0</v>
      </c>
      <c r="AG51" s="1192">
        <v>0</v>
      </c>
      <c r="AH51" s="1192">
        <v>0</v>
      </c>
      <c r="AI51" s="1192">
        <v>0</v>
      </c>
      <c r="AJ51" s="1192">
        <v>0</v>
      </c>
      <c r="AK51" s="1192">
        <v>0</v>
      </c>
      <c r="AL51" s="1192">
        <v>0</v>
      </c>
      <c r="AM51" s="1192">
        <v>0</v>
      </c>
      <c r="AN51" s="1192">
        <v>0</v>
      </c>
      <c r="AO51" s="1192">
        <v>0</v>
      </c>
      <c r="AP51" s="1192">
        <v>0</v>
      </c>
      <c r="AQ51" s="1192">
        <v>0</v>
      </c>
      <c r="AS51" s="2032"/>
      <c r="AT51" s="1195" t="s">
        <v>806</v>
      </c>
      <c r="AU51" s="1192">
        <f>'배수관 폐쇄 총괄(수시, 지역사업소)'!AY51</f>
        <v>0</v>
      </c>
      <c r="AV51" s="1192">
        <v>0</v>
      </c>
      <c r="AW51" s="1192">
        <v>0</v>
      </c>
      <c r="AX51" s="1192">
        <v>0</v>
      </c>
      <c r="AY51" s="1192">
        <v>0</v>
      </c>
      <c r="AZ51" s="1192">
        <v>0</v>
      </c>
      <c r="BA51" s="1192">
        <v>0</v>
      </c>
      <c r="BB51" s="1192">
        <v>0</v>
      </c>
      <c r="BC51" s="1192">
        <v>0</v>
      </c>
      <c r="BD51" s="1192">
        <v>0</v>
      </c>
      <c r="BE51" s="1192">
        <v>0</v>
      </c>
      <c r="BF51" s="1192">
        <v>0</v>
      </c>
      <c r="BG51" s="1192">
        <v>0</v>
      </c>
      <c r="BH51" s="1192">
        <v>0</v>
      </c>
      <c r="BI51" s="1192">
        <v>0</v>
      </c>
      <c r="BJ51" s="1192">
        <v>0</v>
      </c>
      <c r="BK51" s="1192">
        <v>0</v>
      </c>
      <c r="BL51" s="1192">
        <v>0</v>
      </c>
      <c r="BM51" s="1192">
        <v>0</v>
      </c>
      <c r="BO51" s="2032"/>
      <c r="BP51" s="1195" t="s">
        <v>806</v>
      </c>
      <c r="BQ51" s="1192">
        <f>'배수관 폐쇄 총괄(수시, 지역사업소)'!BU51</f>
        <v>0</v>
      </c>
      <c r="BR51" s="1192">
        <v>0</v>
      </c>
      <c r="BS51" s="1192">
        <v>0</v>
      </c>
      <c r="BT51" s="1192">
        <v>0</v>
      </c>
      <c r="BU51" s="1192">
        <v>0</v>
      </c>
      <c r="BV51" s="1192">
        <v>0</v>
      </c>
      <c r="BW51" s="1192">
        <v>0</v>
      </c>
      <c r="BX51" s="1192">
        <v>0</v>
      </c>
      <c r="BY51" s="1192">
        <v>0</v>
      </c>
      <c r="BZ51" s="1192">
        <v>0</v>
      </c>
      <c r="CA51" s="1192">
        <v>0</v>
      </c>
      <c r="CB51" s="1192">
        <v>0</v>
      </c>
      <c r="CC51" s="1192">
        <v>0</v>
      </c>
      <c r="CD51" s="1192">
        <v>0</v>
      </c>
      <c r="CE51" s="1192">
        <v>0</v>
      </c>
      <c r="CF51" s="1192">
        <v>0</v>
      </c>
      <c r="CG51" s="1192">
        <v>0</v>
      </c>
      <c r="CH51" s="1192">
        <v>0</v>
      </c>
      <c r="CI51" s="1192">
        <v>0</v>
      </c>
      <c r="CK51" s="2032"/>
      <c r="CL51" s="1195" t="s">
        <v>806</v>
      </c>
      <c r="CM51" s="1192">
        <f>'배수관 폐쇄 총괄(수시, 지역사업소)'!CQ51</f>
        <v>0</v>
      </c>
      <c r="CN51" s="1192">
        <v>0</v>
      </c>
      <c r="CO51" s="1192">
        <v>0</v>
      </c>
      <c r="CP51" s="1192">
        <v>0</v>
      </c>
      <c r="CQ51" s="1192">
        <v>0</v>
      </c>
      <c r="CR51" s="1192">
        <v>0</v>
      </c>
      <c r="CS51" s="1192">
        <v>0</v>
      </c>
      <c r="CT51" s="1192">
        <v>0</v>
      </c>
      <c r="CU51" s="1192">
        <v>0</v>
      </c>
      <c r="CV51" s="1192">
        <v>0</v>
      </c>
      <c r="CW51" s="1192">
        <v>0</v>
      </c>
      <c r="CX51" s="1192">
        <v>0</v>
      </c>
      <c r="CY51" s="1192">
        <v>0</v>
      </c>
      <c r="CZ51" s="1192">
        <v>0</v>
      </c>
      <c r="DA51" s="1192">
        <v>0</v>
      </c>
      <c r="DB51" s="1192">
        <v>0</v>
      </c>
      <c r="DC51" s="1192">
        <v>0</v>
      </c>
      <c r="DD51" s="1192">
        <v>0</v>
      </c>
      <c r="DE51" s="1192">
        <v>0</v>
      </c>
      <c r="DG51" s="2032"/>
      <c r="DH51" s="1195" t="s">
        <v>806</v>
      </c>
      <c r="DI51" s="1192">
        <f>'배수관 폐쇄 총괄(수시, 지역사업소)'!DM51</f>
        <v>0</v>
      </c>
      <c r="DJ51" s="1192">
        <v>0</v>
      </c>
      <c r="DK51" s="1192">
        <v>0</v>
      </c>
      <c r="DL51" s="1192">
        <v>0</v>
      </c>
      <c r="DM51" s="1192">
        <v>0</v>
      </c>
      <c r="DN51" s="1192">
        <v>0</v>
      </c>
      <c r="DO51" s="1192">
        <v>0</v>
      </c>
      <c r="DP51" s="1192">
        <v>0</v>
      </c>
      <c r="DQ51" s="1192">
        <v>0</v>
      </c>
      <c r="DR51" s="1192">
        <v>0</v>
      </c>
      <c r="DS51" s="1192">
        <v>0</v>
      </c>
      <c r="DT51" s="1192">
        <v>0</v>
      </c>
      <c r="DU51" s="1192">
        <v>0</v>
      </c>
      <c r="DV51" s="1192">
        <v>0</v>
      </c>
      <c r="DW51" s="1192">
        <v>0</v>
      </c>
      <c r="DX51" s="1192">
        <v>0</v>
      </c>
      <c r="DY51" s="1192">
        <v>0</v>
      </c>
      <c r="DZ51" s="1192">
        <v>0</v>
      </c>
      <c r="EA51" s="1192">
        <v>0</v>
      </c>
    </row>
    <row r="52" spans="1:131" ht="19.2" customHeight="1">
      <c r="A52" s="2032"/>
      <c r="B52" s="1194" t="s">
        <v>807</v>
      </c>
      <c r="C52" s="1192">
        <f>'배수관 폐쇄 총괄(수시, 지역사업소)'!G52</f>
        <v>0</v>
      </c>
      <c r="D52" s="1192">
        <v>0</v>
      </c>
      <c r="E52" s="1192">
        <v>0</v>
      </c>
      <c r="F52" s="1192">
        <v>0</v>
      </c>
      <c r="G52" s="1192">
        <v>0</v>
      </c>
      <c r="H52" s="1192">
        <v>0</v>
      </c>
      <c r="I52" s="1192">
        <v>0</v>
      </c>
      <c r="J52" s="1192">
        <v>0</v>
      </c>
      <c r="K52" s="1192">
        <v>0</v>
      </c>
      <c r="L52" s="1192">
        <v>0</v>
      </c>
      <c r="M52" s="1192">
        <v>0</v>
      </c>
      <c r="N52" s="1192">
        <v>0</v>
      </c>
      <c r="O52" s="1192">
        <v>0</v>
      </c>
      <c r="P52" s="1192">
        <v>0</v>
      </c>
      <c r="Q52" s="1192">
        <v>0</v>
      </c>
      <c r="R52" s="1192">
        <v>0</v>
      </c>
      <c r="S52" s="1192">
        <v>0</v>
      </c>
      <c r="T52" s="1192">
        <v>0</v>
      </c>
      <c r="U52" s="1192">
        <v>0</v>
      </c>
      <c r="W52" s="2032"/>
      <c r="X52" s="1194" t="s">
        <v>807</v>
      </c>
      <c r="Y52" s="1192">
        <f>'배수관 폐쇄 총괄(수시, 지역사업소)'!AC52</f>
        <v>0</v>
      </c>
      <c r="Z52" s="1192">
        <v>0</v>
      </c>
      <c r="AA52" s="1192">
        <v>0</v>
      </c>
      <c r="AB52" s="1192">
        <v>0</v>
      </c>
      <c r="AC52" s="1192">
        <v>0</v>
      </c>
      <c r="AD52" s="1192">
        <v>0</v>
      </c>
      <c r="AE52" s="1192">
        <v>0</v>
      </c>
      <c r="AF52" s="1192">
        <v>0</v>
      </c>
      <c r="AG52" s="1192">
        <v>0</v>
      </c>
      <c r="AH52" s="1192">
        <v>0</v>
      </c>
      <c r="AI52" s="1192">
        <v>0</v>
      </c>
      <c r="AJ52" s="1192">
        <v>0</v>
      </c>
      <c r="AK52" s="1192">
        <v>0</v>
      </c>
      <c r="AL52" s="1192">
        <v>0</v>
      </c>
      <c r="AM52" s="1192">
        <v>0</v>
      </c>
      <c r="AN52" s="1192">
        <v>0</v>
      </c>
      <c r="AO52" s="1192">
        <v>0</v>
      </c>
      <c r="AP52" s="1192">
        <v>0</v>
      </c>
      <c r="AQ52" s="1192">
        <v>0</v>
      </c>
      <c r="AS52" s="2032"/>
      <c r="AT52" s="1194" t="s">
        <v>807</v>
      </c>
      <c r="AU52" s="1192">
        <f>'배수관 폐쇄 총괄(수시, 지역사업소)'!AY52</f>
        <v>0</v>
      </c>
      <c r="AV52" s="1192">
        <v>0</v>
      </c>
      <c r="AW52" s="1192">
        <v>0</v>
      </c>
      <c r="AX52" s="1192">
        <v>0</v>
      </c>
      <c r="AY52" s="1192">
        <v>0</v>
      </c>
      <c r="AZ52" s="1192">
        <v>0</v>
      </c>
      <c r="BA52" s="1192">
        <v>0</v>
      </c>
      <c r="BB52" s="1192">
        <v>0</v>
      </c>
      <c r="BC52" s="1192">
        <v>0</v>
      </c>
      <c r="BD52" s="1192">
        <v>0</v>
      </c>
      <c r="BE52" s="1192">
        <v>0</v>
      </c>
      <c r="BF52" s="1192">
        <v>0</v>
      </c>
      <c r="BG52" s="1192">
        <v>0</v>
      </c>
      <c r="BH52" s="1192">
        <v>0</v>
      </c>
      <c r="BI52" s="1192">
        <v>0</v>
      </c>
      <c r="BJ52" s="1192">
        <v>0</v>
      </c>
      <c r="BK52" s="1192">
        <v>0</v>
      </c>
      <c r="BL52" s="1192">
        <v>0</v>
      </c>
      <c r="BM52" s="1192">
        <v>0</v>
      </c>
      <c r="BO52" s="2032"/>
      <c r="BP52" s="1194" t="s">
        <v>807</v>
      </c>
      <c r="BQ52" s="1192">
        <f>'배수관 폐쇄 총괄(수시, 지역사업소)'!BU52</f>
        <v>0</v>
      </c>
      <c r="BR52" s="1192">
        <v>0</v>
      </c>
      <c r="BS52" s="1192">
        <v>0</v>
      </c>
      <c r="BT52" s="1192">
        <v>0</v>
      </c>
      <c r="BU52" s="1192">
        <v>0</v>
      </c>
      <c r="BV52" s="1192">
        <v>0</v>
      </c>
      <c r="BW52" s="1192">
        <v>0</v>
      </c>
      <c r="BX52" s="1192">
        <v>0</v>
      </c>
      <c r="BY52" s="1192">
        <v>0</v>
      </c>
      <c r="BZ52" s="1192">
        <v>0</v>
      </c>
      <c r="CA52" s="1192">
        <v>0</v>
      </c>
      <c r="CB52" s="1192">
        <v>0</v>
      </c>
      <c r="CC52" s="1192">
        <v>0</v>
      </c>
      <c r="CD52" s="1192">
        <v>0</v>
      </c>
      <c r="CE52" s="1192">
        <v>0</v>
      </c>
      <c r="CF52" s="1192">
        <v>0</v>
      </c>
      <c r="CG52" s="1192">
        <v>0</v>
      </c>
      <c r="CH52" s="1192">
        <v>0</v>
      </c>
      <c r="CI52" s="1192">
        <v>0</v>
      </c>
      <c r="CK52" s="2032"/>
      <c r="CL52" s="1194" t="s">
        <v>807</v>
      </c>
      <c r="CM52" s="1192">
        <f>'배수관 폐쇄 총괄(수시, 지역사업소)'!CQ52</f>
        <v>0</v>
      </c>
      <c r="CN52" s="1192">
        <v>0</v>
      </c>
      <c r="CO52" s="1192">
        <v>0</v>
      </c>
      <c r="CP52" s="1192">
        <v>0</v>
      </c>
      <c r="CQ52" s="1192">
        <v>0</v>
      </c>
      <c r="CR52" s="1192">
        <v>0</v>
      </c>
      <c r="CS52" s="1192">
        <v>0</v>
      </c>
      <c r="CT52" s="1192">
        <v>0</v>
      </c>
      <c r="CU52" s="1192">
        <v>0</v>
      </c>
      <c r="CV52" s="1192">
        <v>0</v>
      </c>
      <c r="CW52" s="1192">
        <v>0</v>
      </c>
      <c r="CX52" s="1192">
        <v>0</v>
      </c>
      <c r="CY52" s="1192">
        <v>0</v>
      </c>
      <c r="CZ52" s="1192">
        <v>0</v>
      </c>
      <c r="DA52" s="1192">
        <v>0</v>
      </c>
      <c r="DB52" s="1192">
        <v>0</v>
      </c>
      <c r="DC52" s="1192">
        <v>0</v>
      </c>
      <c r="DD52" s="1192">
        <v>0</v>
      </c>
      <c r="DE52" s="1192">
        <v>0</v>
      </c>
      <c r="DG52" s="2032"/>
      <c r="DH52" s="1194" t="s">
        <v>807</v>
      </c>
      <c r="DI52" s="1192">
        <f>'배수관 폐쇄 총괄(수시, 지역사업소)'!DM52</f>
        <v>0</v>
      </c>
      <c r="DJ52" s="1192">
        <v>0</v>
      </c>
      <c r="DK52" s="1192">
        <v>0</v>
      </c>
      <c r="DL52" s="1192">
        <v>0</v>
      </c>
      <c r="DM52" s="1192">
        <v>0</v>
      </c>
      <c r="DN52" s="1192">
        <v>0</v>
      </c>
      <c r="DO52" s="1192">
        <v>0</v>
      </c>
      <c r="DP52" s="1192">
        <v>0</v>
      </c>
      <c r="DQ52" s="1192">
        <v>0</v>
      </c>
      <c r="DR52" s="1192">
        <v>0</v>
      </c>
      <c r="DS52" s="1192">
        <v>0</v>
      </c>
      <c r="DT52" s="1192">
        <v>0</v>
      </c>
      <c r="DU52" s="1192">
        <v>0</v>
      </c>
      <c r="DV52" s="1192">
        <v>0</v>
      </c>
      <c r="DW52" s="1192">
        <v>0</v>
      </c>
      <c r="DX52" s="1192">
        <v>0</v>
      </c>
      <c r="DY52" s="1192">
        <v>0</v>
      </c>
      <c r="DZ52" s="1192">
        <v>0</v>
      </c>
      <c r="EA52" s="1192">
        <v>0</v>
      </c>
    </row>
    <row r="53" spans="1:131" ht="19.2" customHeight="1">
      <c r="A53" s="2032"/>
      <c r="B53" s="1195" t="s">
        <v>821</v>
      </c>
      <c r="C53" s="1192">
        <f>'배수관 폐쇄 총괄(수시, 지역사업소)'!G53</f>
        <v>0</v>
      </c>
      <c r="D53" s="1192">
        <v>0</v>
      </c>
      <c r="E53" s="1192">
        <v>0</v>
      </c>
      <c r="F53" s="1192">
        <v>0</v>
      </c>
      <c r="G53" s="1192">
        <v>0</v>
      </c>
      <c r="H53" s="1192">
        <v>0</v>
      </c>
      <c r="I53" s="1192">
        <v>0</v>
      </c>
      <c r="J53" s="1192">
        <v>0</v>
      </c>
      <c r="K53" s="1192">
        <v>0</v>
      </c>
      <c r="L53" s="1192">
        <v>0</v>
      </c>
      <c r="M53" s="1192">
        <v>0</v>
      </c>
      <c r="N53" s="1192">
        <v>0</v>
      </c>
      <c r="O53" s="1192">
        <v>0</v>
      </c>
      <c r="P53" s="1192">
        <v>0</v>
      </c>
      <c r="Q53" s="1192">
        <v>0</v>
      </c>
      <c r="R53" s="1192">
        <v>0</v>
      </c>
      <c r="S53" s="1192">
        <v>0</v>
      </c>
      <c r="T53" s="1192">
        <v>0</v>
      </c>
      <c r="U53" s="1192">
        <v>0</v>
      </c>
      <c r="W53" s="2032"/>
      <c r="X53" s="1195" t="s">
        <v>821</v>
      </c>
      <c r="Y53" s="1192">
        <f>'배수관 폐쇄 총괄(수시, 지역사업소)'!AC53</f>
        <v>0</v>
      </c>
      <c r="Z53" s="1192">
        <v>0</v>
      </c>
      <c r="AA53" s="1192">
        <v>0</v>
      </c>
      <c r="AB53" s="1192">
        <v>0</v>
      </c>
      <c r="AC53" s="1192">
        <v>0</v>
      </c>
      <c r="AD53" s="1192">
        <v>0</v>
      </c>
      <c r="AE53" s="1192">
        <v>0</v>
      </c>
      <c r="AF53" s="1192">
        <v>0</v>
      </c>
      <c r="AG53" s="1192">
        <v>0</v>
      </c>
      <c r="AH53" s="1192">
        <v>0</v>
      </c>
      <c r="AI53" s="1192">
        <v>0</v>
      </c>
      <c r="AJ53" s="1192">
        <v>0</v>
      </c>
      <c r="AK53" s="1192">
        <v>0</v>
      </c>
      <c r="AL53" s="1192">
        <v>0</v>
      </c>
      <c r="AM53" s="1192">
        <v>0</v>
      </c>
      <c r="AN53" s="1192">
        <v>0</v>
      </c>
      <c r="AO53" s="1192">
        <v>0</v>
      </c>
      <c r="AP53" s="1192">
        <v>0</v>
      </c>
      <c r="AQ53" s="1192">
        <v>0</v>
      </c>
      <c r="AS53" s="2032"/>
      <c r="AT53" s="1195" t="s">
        <v>821</v>
      </c>
      <c r="AU53" s="1192">
        <f>'배수관 폐쇄 총괄(수시, 지역사업소)'!AY53</f>
        <v>0</v>
      </c>
      <c r="AV53" s="1192">
        <v>0</v>
      </c>
      <c r="AW53" s="1192">
        <v>0</v>
      </c>
      <c r="AX53" s="1192">
        <v>0</v>
      </c>
      <c r="AY53" s="1192">
        <v>0</v>
      </c>
      <c r="AZ53" s="1192">
        <v>0</v>
      </c>
      <c r="BA53" s="1192">
        <v>0</v>
      </c>
      <c r="BB53" s="1192">
        <v>0</v>
      </c>
      <c r="BC53" s="1192">
        <v>0</v>
      </c>
      <c r="BD53" s="1192">
        <v>0</v>
      </c>
      <c r="BE53" s="1192">
        <v>0</v>
      </c>
      <c r="BF53" s="1192">
        <v>0</v>
      </c>
      <c r="BG53" s="1192">
        <v>0</v>
      </c>
      <c r="BH53" s="1192">
        <v>0</v>
      </c>
      <c r="BI53" s="1192">
        <v>0</v>
      </c>
      <c r="BJ53" s="1192">
        <v>0</v>
      </c>
      <c r="BK53" s="1192">
        <v>0</v>
      </c>
      <c r="BL53" s="1192">
        <v>0</v>
      </c>
      <c r="BM53" s="1192">
        <v>0</v>
      </c>
      <c r="BO53" s="2032"/>
      <c r="BP53" s="1195" t="s">
        <v>821</v>
      </c>
      <c r="BQ53" s="1192">
        <f>'배수관 폐쇄 총괄(수시, 지역사업소)'!BU53</f>
        <v>0</v>
      </c>
      <c r="BR53" s="1192">
        <v>0</v>
      </c>
      <c r="BS53" s="1192">
        <v>0</v>
      </c>
      <c r="BT53" s="1192">
        <v>0</v>
      </c>
      <c r="BU53" s="1192">
        <v>0</v>
      </c>
      <c r="BV53" s="1192">
        <v>0</v>
      </c>
      <c r="BW53" s="1192">
        <v>0</v>
      </c>
      <c r="BX53" s="1192">
        <v>0</v>
      </c>
      <c r="BY53" s="1192">
        <v>0</v>
      </c>
      <c r="BZ53" s="1192">
        <v>0</v>
      </c>
      <c r="CA53" s="1192">
        <v>0</v>
      </c>
      <c r="CB53" s="1192">
        <v>0</v>
      </c>
      <c r="CC53" s="1192">
        <v>0</v>
      </c>
      <c r="CD53" s="1192">
        <v>0</v>
      </c>
      <c r="CE53" s="1192">
        <v>0</v>
      </c>
      <c r="CF53" s="1192">
        <v>0</v>
      </c>
      <c r="CG53" s="1192">
        <v>0</v>
      </c>
      <c r="CH53" s="1192">
        <v>0</v>
      </c>
      <c r="CI53" s="1192">
        <v>0</v>
      </c>
      <c r="CK53" s="2032"/>
      <c r="CL53" s="1195" t="s">
        <v>821</v>
      </c>
      <c r="CM53" s="1192">
        <f>'배수관 폐쇄 총괄(수시, 지역사업소)'!CQ53</f>
        <v>0</v>
      </c>
      <c r="CN53" s="1192">
        <v>0</v>
      </c>
      <c r="CO53" s="1192">
        <v>0</v>
      </c>
      <c r="CP53" s="1192">
        <v>0</v>
      </c>
      <c r="CQ53" s="1192">
        <v>0</v>
      </c>
      <c r="CR53" s="1192">
        <v>0</v>
      </c>
      <c r="CS53" s="1192">
        <v>0</v>
      </c>
      <c r="CT53" s="1192">
        <v>0</v>
      </c>
      <c r="CU53" s="1192">
        <v>0</v>
      </c>
      <c r="CV53" s="1192">
        <v>0</v>
      </c>
      <c r="CW53" s="1192">
        <v>0</v>
      </c>
      <c r="CX53" s="1192">
        <v>0</v>
      </c>
      <c r="CY53" s="1192">
        <v>0</v>
      </c>
      <c r="CZ53" s="1192">
        <v>0</v>
      </c>
      <c r="DA53" s="1192">
        <v>0</v>
      </c>
      <c r="DB53" s="1192">
        <v>0</v>
      </c>
      <c r="DC53" s="1192">
        <v>0</v>
      </c>
      <c r="DD53" s="1192">
        <v>0</v>
      </c>
      <c r="DE53" s="1192">
        <v>0</v>
      </c>
      <c r="DG53" s="2032"/>
      <c r="DH53" s="1195" t="s">
        <v>821</v>
      </c>
      <c r="DI53" s="1192">
        <f>'배수관 폐쇄 총괄(수시, 지역사업소)'!DM53</f>
        <v>0</v>
      </c>
      <c r="DJ53" s="1192">
        <v>0</v>
      </c>
      <c r="DK53" s="1192">
        <v>0</v>
      </c>
      <c r="DL53" s="1192">
        <v>0</v>
      </c>
      <c r="DM53" s="1192">
        <v>0</v>
      </c>
      <c r="DN53" s="1192">
        <v>0</v>
      </c>
      <c r="DO53" s="1192">
        <v>0</v>
      </c>
      <c r="DP53" s="1192">
        <v>0</v>
      </c>
      <c r="DQ53" s="1192">
        <v>0</v>
      </c>
      <c r="DR53" s="1192">
        <v>0</v>
      </c>
      <c r="DS53" s="1192">
        <v>0</v>
      </c>
      <c r="DT53" s="1192">
        <v>0</v>
      </c>
      <c r="DU53" s="1192">
        <v>0</v>
      </c>
      <c r="DV53" s="1192">
        <v>0</v>
      </c>
      <c r="DW53" s="1192">
        <v>0</v>
      </c>
      <c r="DX53" s="1192">
        <v>0</v>
      </c>
      <c r="DY53" s="1192">
        <v>0</v>
      </c>
      <c r="DZ53" s="1192">
        <v>0</v>
      </c>
      <c r="EA53" s="1192">
        <v>0</v>
      </c>
    </row>
    <row r="54" spans="1:131" ht="19.2" customHeight="1">
      <c r="A54" s="2032"/>
      <c r="B54" s="1195" t="s">
        <v>822</v>
      </c>
      <c r="C54" s="1192">
        <f>'배수관 폐쇄 총괄(수시, 지역사업소)'!G54</f>
        <v>0</v>
      </c>
      <c r="D54" s="1192">
        <v>0</v>
      </c>
      <c r="E54" s="1192">
        <v>0</v>
      </c>
      <c r="F54" s="1192">
        <v>0</v>
      </c>
      <c r="G54" s="1192">
        <v>0</v>
      </c>
      <c r="H54" s="1192">
        <v>0</v>
      </c>
      <c r="I54" s="1192">
        <v>0</v>
      </c>
      <c r="J54" s="1192">
        <v>0</v>
      </c>
      <c r="K54" s="1192">
        <v>0</v>
      </c>
      <c r="L54" s="1192">
        <v>0</v>
      </c>
      <c r="M54" s="1192">
        <v>0</v>
      </c>
      <c r="N54" s="1192">
        <v>0</v>
      </c>
      <c r="O54" s="1192">
        <v>0</v>
      </c>
      <c r="P54" s="1192">
        <v>0</v>
      </c>
      <c r="Q54" s="1192">
        <v>0</v>
      </c>
      <c r="R54" s="1192">
        <v>0</v>
      </c>
      <c r="S54" s="1192">
        <v>0</v>
      </c>
      <c r="T54" s="1192">
        <v>0</v>
      </c>
      <c r="U54" s="1192">
        <v>0</v>
      </c>
      <c r="W54" s="2032"/>
      <c r="X54" s="1195" t="s">
        <v>822</v>
      </c>
      <c r="Y54" s="1192">
        <f>'배수관 폐쇄 총괄(수시, 지역사업소)'!AC54</f>
        <v>0</v>
      </c>
      <c r="Z54" s="1192">
        <v>0</v>
      </c>
      <c r="AA54" s="1192">
        <v>0</v>
      </c>
      <c r="AB54" s="1192">
        <v>0</v>
      </c>
      <c r="AC54" s="1192">
        <v>0</v>
      </c>
      <c r="AD54" s="1192">
        <v>0</v>
      </c>
      <c r="AE54" s="1192">
        <v>0</v>
      </c>
      <c r="AF54" s="1192">
        <v>0</v>
      </c>
      <c r="AG54" s="1192">
        <v>0</v>
      </c>
      <c r="AH54" s="1192">
        <v>0</v>
      </c>
      <c r="AI54" s="1192">
        <v>0</v>
      </c>
      <c r="AJ54" s="1192">
        <v>0</v>
      </c>
      <c r="AK54" s="1192">
        <v>0</v>
      </c>
      <c r="AL54" s="1192">
        <v>0</v>
      </c>
      <c r="AM54" s="1192">
        <v>0</v>
      </c>
      <c r="AN54" s="1192">
        <v>0</v>
      </c>
      <c r="AO54" s="1192">
        <v>0</v>
      </c>
      <c r="AP54" s="1192">
        <v>0</v>
      </c>
      <c r="AQ54" s="1192">
        <v>0</v>
      </c>
      <c r="AS54" s="2032"/>
      <c r="AT54" s="1195" t="s">
        <v>822</v>
      </c>
      <c r="AU54" s="1192">
        <f>'배수관 폐쇄 총괄(수시, 지역사업소)'!AY54</f>
        <v>0</v>
      </c>
      <c r="AV54" s="1192">
        <v>0</v>
      </c>
      <c r="AW54" s="1192">
        <v>0</v>
      </c>
      <c r="AX54" s="1192">
        <v>0</v>
      </c>
      <c r="AY54" s="1192">
        <v>0</v>
      </c>
      <c r="AZ54" s="1192">
        <v>0</v>
      </c>
      <c r="BA54" s="1192">
        <v>0</v>
      </c>
      <c r="BB54" s="1192">
        <v>0</v>
      </c>
      <c r="BC54" s="1192">
        <v>0</v>
      </c>
      <c r="BD54" s="1192">
        <v>0</v>
      </c>
      <c r="BE54" s="1192">
        <v>0</v>
      </c>
      <c r="BF54" s="1192">
        <v>0</v>
      </c>
      <c r="BG54" s="1192">
        <v>0</v>
      </c>
      <c r="BH54" s="1192">
        <v>0</v>
      </c>
      <c r="BI54" s="1192">
        <v>0</v>
      </c>
      <c r="BJ54" s="1192">
        <v>0</v>
      </c>
      <c r="BK54" s="1192">
        <v>0</v>
      </c>
      <c r="BL54" s="1192">
        <v>0</v>
      </c>
      <c r="BM54" s="1192">
        <v>0</v>
      </c>
      <c r="BO54" s="2032"/>
      <c r="BP54" s="1195" t="s">
        <v>822</v>
      </c>
      <c r="BQ54" s="1192">
        <f>'배수관 폐쇄 총괄(수시, 지역사업소)'!BU54</f>
        <v>0</v>
      </c>
      <c r="BR54" s="1192">
        <v>0</v>
      </c>
      <c r="BS54" s="1192">
        <v>0</v>
      </c>
      <c r="BT54" s="1192">
        <v>0</v>
      </c>
      <c r="BU54" s="1192">
        <v>0</v>
      </c>
      <c r="BV54" s="1192">
        <v>0</v>
      </c>
      <c r="BW54" s="1192">
        <v>0</v>
      </c>
      <c r="BX54" s="1192">
        <v>0</v>
      </c>
      <c r="BY54" s="1192">
        <v>0</v>
      </c>
      <c r="BZ54" s="1192">
        <v>0</v>
      </c>
      <c r="CA54" s="1192">
        <v>0</v>
      </c>
      <c r="CB54" s="1192">
        <v>0</v>
      </c>
      <c r="CC54" s="1192">
        <v>0</v>
      </c>
      <c r="CD54" s="1192">
        <v>0</v>
      </c>
      <c r="CE54" s="1192">
        <v>0</v>
      </c>
      <c r="CF54" s="1192">
        <v>0</v>
      </c>
      <c r="CG54" s="1192">
        <v>0</v>
      </c>
      <c r="CH54" s="1192">
        <v>0</v>
      </c>
      <c r="CI54" s="1192">
        <v>0</v>
      </c>
      <c r="CK54" s="2032"/>
      <c r="CL54" s="1195" t="s">
        <v>822</v>
      </c>
      <c r="CM54" s="1192">
        <f>'배수관 폐쇄 총괄(수시, 지역사업소)'!CQ54</f>
        <v>0</v>
      </c>
      <c r="CN54" s="1192">
        <v>0</v>
      </c>
      <c r="CO54" s="1192">
        <v>0</v>
      </c>
      <c r="CP54" s="1192">
        <v>0</v>
      </c>
      <c r="CQ54" s="1192">
        <v>0</v>
      </c>
      <c r="CR54" s="1192">
        <v>0</v>
      </c>
      <c r="CS54" s="1192">
        <v>0</v>
      </c>
      <c r="CT54" s="1192">
        <v>0</v>
      </c>
      <c r="CU54" s="1192">
        <v>0</v>
      </c>
      <c r="CV54" s="1192">
        <v>0</v>
      </c>
      <c r="CW54" s="1192">
        <v>0</v>
      </c>
      <c r="CX54" s="1192">
        <v>0</v>
      </c>
      <c r="CY54" s="1192">
        <v>0</v>
      </c>
      <c r="CZ54" s="1192">
        <v>0</v>
      </c>
      <c r="DA54" s="1192">
        <v>0</v>
      </c>
      <c r="DB54" s="1192">
        <v>0</v>
      </c>
      <c r="DC54" s="1192">
        <v>0</v>
      </c>
      <c r="DD54" s="1192">
        <v>0</v>
      </c>
      <c r="DE54" s="1192">
        <v>0</v>
      </c>
      <c r="DG54" s="2032"/>
      <c r="DH54" s="1195" t="s">
        <v>822</v>
      </c>
      <c r="DI54" s="1192">
        <f>'배수관 폐쇄 총괄(수시, 지역사업소)'!DM54</f>
        <v>0</v>
      </c>
      <c r="DJ54" s="1192">
        <v>0</v>
      </c>
      <c r="DK54" s="1192">
        <v>0</v>
      </c>
      <c r="DL54" s="1192">
        <v>0</v>
      </c>
      <c r="DM54" s="1192">
        <v>0</v>
      </c>
      <c r="DN54" s="1192">
        <v>0</v>
      </c>
      <c r="DO54" s="1192">
        <v>0</v>
      </c>
      <c r="DP54" s="1192">
        <v>0</v>
      </c>
      <c r="DQ54" s="1192">
        <v>0</v>
      </c>
      <c r="DR54" s="1192">
        <v>0</v>
      </c>
      <c r="DS54" s="1192">
        <v>0</v>
      </c>
      <c r="DT54" s="1192">
        <v>0</v>
      </c>
      <c r="DU54" s="1192">
        <v>0</v>
      </c>
      <c r="DV54" s="1192">
        <v>0</v>
      </c>
      <c r="DW54" s="1192">
        <v>0</v>
      </c>
      <c r="DX54" s="1192">
        <v>0</v>
      </c>
      <c r="DY54" s="1192">
        <v>0</v>
      </c>
      <c r="DZ54" s="1192">
        <v>0</v>
      </c>
      <c r="EA54" s="1192">
        <v>0</v>
      </c>
    </row>
    <row r="55" spans="1:131" ht="19.2" customHeight="1">
      <c r="A55" s="2032"/>
      <c r="B55" s="1627" t="s">
        <v>952</v>
      </c>
      <c r="C55" s="1192">
        <f>'배수관 폐쇄 총괄(수시, 지역사업소)'!G55</f>
        <v>0</v>
      </c>
      <c r="D55" s="1192">
        <v>0</v>
      </c>
      <c r="E55" s="1192">
        <v>0</v>
      </c>
      <c r="F55" s="1192">
        <v>0</v>
      </c>
      <c r="G55" s="1192">
        <v>0</v>
      </c>
      <c r="H55" s="1192">
        <v>0</v>
      </c>
      <c r="I55" s="1192">
        <v>0</v>
      </c>
      <c r="J55" s="1192">
        <v>0</v>
      </c>
      <c r="K55" s="1192">
        <v>0</v>
      </c>
      <c r="L55" s="1192">
        <v>0</v>
      </c>
      <c r="M55" s="1192">
        <v>0</v>
      </c>
      <c r="N55" s="1192">
        <v>0</v>
      </c>
      <c r="O55" s="1192">
        <v>0</v>
      </c>
      <c r="P55" s="1192">
        <v>0</v>
      </c>
      <c r="Q55" s="1192">
        <v>0</v>
      </c>
      <c r="R55" s="1192">
        <v>0</v>
      </c>
      <c r="S55" s="1192">
        <v>0</v>
      </c>
      <c r="T55" s="1192">
        <v>0</v>
      </c>
      <c r="U55" s="1192">
        <v>0</v>
      </c>
      <c r="W55" s="2032"/>
      <c r="X55" s="1627" t="s">
        <v>952</v>
      </c>
      <c r="Y55" s="1192">
        <f>'배수관 폐쇄 총괄(수시, 지역사업소)'!AC55</f>
        <v>0</v>
      </c>
      <c r="Z55" s="1192">
        <v>0</v>
      </c>
      <c r="AA55" s="1192">
        <v>0</v>
      </c>
      <c r="AB55" s="1192">
        <v>0</v>
      </c>
      <c r="AC55" s="1192">
        <v>0</v>
      </c>
      <c r="AD55" s="1192">
        <v>0</v>
      </c>
      <c r="AE55" s="1192">
        <v>0</v>
      </c>
      <c r="AF55" s="1192">
        <v>0</v>
      </c>
      <c r="AG55" s="1192">
        <v>0</v>
      </c>
      <c r="AH55" s="1192">
        <v>0</v>
      </c>
      <c r="AI55" s="1192">
        <v>0</v>
      </c>
      <c r="AJ55" s="1192">
        <v>0</v>
      </c>
      <c r="AK55" s="1192">
        <v>0</v>
      </c>
      <c r="AL55" s="1192">
        <v>0</v>
      </c>
      <c r="AM55" s="1192">
        <v>0</v>
      </c>
      <c r="AN55" s="1192">
        <v>0</v>
      </c>
      <c r="AO55" s="1192">
        <v>0</v>
      </c>
      <c r="AP55" s="1192">
        <v>0</v>
      </c>
      <c r="AQ55" s="1192">
        <v>0</v>
      </c>
      <c r="AS55" s="2032"/>
      <c r="AT55" s="1627" t="s">
        <v>952</v>
      </c>
      <c r="AU55" s="1192">
        <f>'배수관 폐쇄 총괄(수시, 지역사업소)'!AY55</f>
        <v>0</v>
      </c>
      <c r="AV55" s="1192">
        <v>0</v>
      </c>
      <c r="AW55" s="1192">
        <v>0</v>
      </c>
      <c r="AX55" s="1192">
        <v>0</v>
      </c>
      <c r="AY55" s="1192">
        <v>0</v>
      </c>
      <c r="AZ55" s="1192">
        <v>0</v>
      </c>
      <c r="BA55" s="1192">
        <v>0</v>
      </c>
      <c r="BB55" s="1192">
        <v>0</v>
      </c>
      <c r="BC55" s="1192">
        <v>0</v>
      </c>
      <c r="BD55" s="1192">
        <v>0</v>
      </c>
      <c r="BE55" s="1192">
        <v>0</v>
      </c>
      <c r="BF55" s="1192">
        <v>0</v>
      </c>
      <c r="BG55" s="1192">
        <v>0</v>
      </c>
      <c r="BH55" s="1192">
        <v>0</v>
      </c>
      <c r="BI55" s="1192">
        <v>0</v>
      </c>
      <c r="BJ55" s="1192">
        <v>0</v>
      </c>
      <c r="BK55" s="1192">
        <v>0</v>
      </c>
      <c r="BL55" s="1192">
        <v>0</v>
      </c>
      <c r="BM55" s="1192">
        <v>0</v>
      </c>
      <c r="BO55" s="2032"/>
      <c r="BP55" s="1627" t="s">
        <v>952</v>
      </c>
      <c r="BQ55" s="1192">
        <f>'배수관 폐쇄 총괄(수시, 지역사업소)'!BU55</f>
        <v>0</v>
      </c>
      <c r="BR55" s="1192">
        <v>0</v>
      </c>
      <c r="BS55" s="1192">
        <v>0</v>
      </c>
      <c r="BT55" s="1192">
        <v>0</v>
      </c>
      <c r="BU55" s="1192">
        <v>0</v>
      </c>
      <c r="BV55" s="1192">
        <v>0</v>
      </c>
      <c r="BW55" s="1192">
        <v>0</v>
      </c>
      <c r="BX55" s="1192">
        <v>0</v>
      </c>
      <c r="BY55" s="1192">
        <v>0</v>
      </c>
      <c r="BZ55" s="1192">
        <v>0</v>
      </c>
      <c r="CA55" s="1192">
        <v>0</v>
      </c>
      <c r="CB55" s="1192">
        <v>0</v>
      </c>
      <c r="CC55" s="1192">
        <v>0</v>
      </c>
      <c r="CD55" s="1192">
        <v>0</v>
      </c>
      <c r="CE55" s="1192">
        <v>0</v>
      </c>
      <c r="CF55" s="1192">
        <v>0</v>
      </c>
      <c r="CG55" s="1192">
        <v>0</v>
      </c>
      <c r="CH55" s="1192">
        <v>0</v>
      </c>
      <c r="CI55" s="1192">
        <v>0</v>
      </c>
      <c r="CK55" s="2032"/>
      <c r="CL55" s="1627" t="s">
        <v>952</v>
      </c>
      <c r="CM55" s="1192">
        <f>'배수관 폐쇄 총괄(수시, 지역사업소)'!CQ55</f>
        <v>0</v>
      </c>
      <c r="CN55" s="1192">
        <v>0</v>
      </c>
      <c r="CO55" s="1192">
        <v>0</v>
      </c>
      <c r="CP55" s="1192">
        <v>0</v>
      </c>
      <c r="CQ55" s="1192">
        <v>0</v>
      </c>
      <c r="CR55" s="1192">
        <v>0</v>
      </c>
      <c r="CS55" s="1192">
        <v>0</v>
      </c>
      <c r="CT55" s="1192">
        <v>0</v>
      </c>
      <c r="CU55" s="1192">
        <v>0</v>
      </c>
      <c r="CV55" s="1192">
        <v>0</v>
      </c>
      <c r="CW55" s="1192">
        <v>0</v>
      </c>
      <c r="CX55" s="1192">
        <v>0</v>
      </c>
      <c r="CY55" s="1192">
        <v>0</v>
      </c>
      <c r="CZ55" s="1192">
        <v>0</v>
      </c>
      <c r="DA55" s="1192">
        <v>0</v>
      </c>
      <c r="DB55" s="1192">
        <v>0</v>
      </c>
      <c r="DC55" s="1192">
        <v>0</v>
      </c>
      <c r="DD55" s="1192">
        <v>0</v>
      </c>
      <c r="DE55" s="1192">
        <v>0</v>
      </c>
      <c r="DG55" s="2032"/>
      <c r="DH55" s="1627" t="s">
        <v>952</v>
      </c>
      <c r="DI55" s="1192">
        <f>'배수관 폐쇄 총괄(수시, 지역사업소)'!DM55</f>
        <v>0</v>
      </c>
      <c r="DJ55" s="1192">
        <v>0</v>
      </c>
      <c r="DK55" s="1192">
        <v>0</v>
      </c>
      <c r="DL55" s="1192">
        <v>0</v>
      </c>
      <c r="DM55" s="1192">
        <v>0</v>
      </c>
      <c r="DN55" s="1192">
        <v>0</v>
      </c>
      <c r="DO55" s="1192">
        <v>0</v>
      </c>
      <c r="DP55" s="1192">
        <v>0</v>
      </c>
      <c r="DQ55" s="1192">
        <v>0</v>
      </c>
      <c r="DR55" s="1192">
        <v>0</v>
      </c>
      <c r="DS55" s="1192">
        <v>0</v>
      </c>
      <c r="DT55" s="1192">
        <v>0</v>
      </c>
      <c r="DU55" s="1192">
        <v>0</v>
      </c>
      <c r="DV55" s="1192">
        <v>0</v>
      </c>
      <c r="DW55" s="1192">
        <v>0</v>
      </c>
      <c r="DX55" s="1192">
        <v>0</v>
      </c>
      <c r="DY55" s="1192">
        <v>0</v>
      </c>
      <c r="DZ55" s="1192">
        <v>0</v>
      </c>
      <c r="EA55" s="1192">
        <v>0</v>
      </c>
    </row>
    <row r="56" spans="1:131" ht="20.25" customHeight="1">
      <c r="A56" s="2397" t="s">
        <v>789</v>
      </c>
      <c r="B56" s="1196" t="s">
        <v>41</v>
      </c>
      <c r="C56" s="1190">
        <f>SUM('배수관 폐쇄 총괄(수시, 지역사업소)'!C57:'배수관 폐쇄 총괄(수시, 지역사업소)'!C72)</f>
        <v>2819.96</v>
      </c>
      <c r="D56" s="1190">
        <f>SUM('배수관 폐쇄 총괄(수시, 지역사업소)'!D57:'배수관 폐쇄 총괄(수시, 지역사업소)'!D72)</f>
        <v>10974.2</v>
      </c>
      <c r="E56" s="1190">
        <f>SUM('배수관 폐쇄 총괄(수시, 지역사업소)'!E57:'배수관 폐쇄 총괄(수시, 지역사업소)'!E72)</f>
        <v>0</v>
      </c>
      <c r="F56" s="1190">
        <f>SUM('배수관 폐쇄 총괄(수시, 지역사업소)'!F57:'배수관 폐쇄 총괄(수시, 지역사업소)'!F72)</f>
        <v>8154.24</v>
      </c>
      <c r="G56" s="1190">
        <f>SUM('배수관 폐쇄 총괄(수시, 지역사업소)'!G57:'배수관 폐쇄 총괄(수시, 지역사업소)'!G72)</f>
        <v>2819.96</v>
      </c>
      <c r="H56" s="1190">
        <f>SUM('배수관 폐쇄 총괄(수시, 지역사업소)'!H57:'배수관 폐쇄 총괄(수시, 지역사업소)'!H72)</f>
        <v>623.20000000000005</v>
      </c>
      <c r="I56" s="1190">
        <f>SUM('배수관 폐쇄 총괄(수시, 지역사업소)'!I57:'배수관 폐쇄 총괄(수시, 지역사업소)'!I72)</f>
        <v>0</v>
      </c>
      <c r="J56" s="1190">
        <f>SUM('배수관 폐쇄 총괄(수시, 지역사업소)'!J57:'배수관 폐쇄 총괄(수시, 지역사업소)'!J72)</f>
        <v>2949.73</v>
      </c>
      <c r="K56" s="1190">
        <f>SUM('배수관 폐쇄 총괄(수시, 지역사업소)'!K57:'배수관 폐쇄 총괄(수시, 지역사업소)'!K72)</f>
        <v>34.270000000000003</v>
      </c>
      <c r="L56" s="1190">
        <f>SUM('배수관 폐쇄 총괄(수시, 지역사업소)'!L57:'배수관 폐쇄 총괄(수시, 지역사업소)'!L72)</f>
        <v>0</v>
      </c>
      <c r="M56" s="1190">
        <f>SUM('배수관 폐쇄 총괄(수시, 지역사업소)'!M57:'배수관 폐쇄 총괄(수시, 지역사업소)'!M72)</f>
        <v>2802.91</v>
      </c>
      <c r="N56" s="1190">
        <f>SUM('배수관 폐쇄 총괄(수시, 지역사업소)'!N57:'배수관 폐쇄 총괄(수시, 지역사업소)'!N72)</f>
        <v>2003.44</v>
      </c>
      <c r="O56" s="1190">
        <f>SUM('배수관 폐쇄 총괄(수시, 지역사업소)'!O57:'배수관 폐쇄 총괄(수시, 지역사업소)'!O72)</f>
        <v>0</v>
      </c>
      <c r="P56" s="1190">
        <f>SUM('배수관 폐쇄 총괄(수시, 지역사업소)'!P57:'배수관 폐쇄 총괄(수시, 지역사업소)'!P72)</f>
        <v>1232.27</v>
      </c>
      <c r="Q56" s="1190">
        <f>SUM('배수관 폐쇄 총괄(수시, 지역사업소)'!Q57:'배수관 폐쇄 총괄(수시, 지역사업소)'!Q72)</f>
        <v>773.49</v>
      </c>
      <c r="R56" s="1190">
        <f>SUM('배수관 폐쇄 총괄(수시, 지역사업소)'!R57:'배수관 폐쇄 총괄(수시, 지역사업소)'!R72)</f>
        <v>0</v>
      </c>
      <c r="S56" s="1190">
        <f>SUM('배수관 폐쇄 총괄(수시, 지역사업소)'!S57:'배수관 폐쇄 총괄(수시, 지역사업소)'!S72)</f>
        <v>1169.47</v>
      </c>
      <c r="T56" s="1190">
        <f>SUM('배수관 폐쇄 총괄(수시, 지역사업소)'!T57:'배수관 폐쇄 총괄(수시, 지역사업소)'!T72)</f>
        <v>7539.6600000000008</v>
      </c>
      <c r="U56" s="1190">
        <f>SUM('배수관 폐쇄 총괄(수시, 지역사업소)'!U57:'배수관 폐쇄 총괄(수시, 지역사업소)'!U72)</f>
        <v>0</v>
      </c>
      <c r="W56" s="2397" t="s">
        <v>789</v>
      </c>
      <c r="X56" s="1196" t="s">
        <v>41</v>
      </c>
      <c r="Y56" s="1190">
        <f>SUM('배수관 폐쇄 총괄(수시, 지역사업소)'!Y57:'배수관 폐쇄 총괄(수시, 지역사업소)'!Y72)</f>
        <v>1193.94</v>
      </c>
      <c r="Z56" s="1190">
        <f>SUM('배수관 폐쇄 총괄(수시, 지역사업소)'!Z57:'배수관 폐쇄 총괄(수시, 지역사업소)'!Z72)</f>
        <v>1851.95</v>
      </c>
      <c r="AA56" s="1190">
        <f>SUM('배수관 폐쇄 총괄(수시, 지역사업소)'!AA57:'배수관 폐쇄 총괄(수시, 지역사업소)'!AA72)</f>
        <v>0</v>
      </c>
      <c r="AB56" s="1190">
        <f>SUM('배수관 폐쇄 총괄(수시, 지역사업소)'!AB57:'배수관 폐쇄 총괄(수시, 지역사업소)'!AB72)</f>
        <v>658.01</v>
      </c>
      <c r="AC56" s="1190">
        <f>SUM('배수관 폐쇄 총괄(수시, 지역사업소)'!AC57:'배수관 폐쇄 총괄(수시, 지역사업소)'!AC72)</f>
        <v>1193.94</v>
      </c>
      <c r="AD56" s="1190">
        <f>SUM('배수관 폐쇄 총괄(수시, 지역사업소)'!AD57:'배수관 폐쇄 총괄(수시, 지역사업소)'!AD72)</f>
        <v>452.01</v>
      </c>
      <c r="AE56" s="1190">
        <f>SUM('배수관 폐쇄 총괄(수시, 지역사업소)'!AE57:'배수관 폐쇄 총괄(수시, 지역사업소)'!AE72)</f>
        <v>0</v>
      </c>
      <c r="AF56" s="1190">
        <f>SUM('배수관 폐쇄 총괄(수시, 지역사업소)'!AF57:'배수관 폐쇄 총괄(수시, 지역사업소)'!AF72)</f>
        <v>0</v>
      </c>
      <c r="AG56" s="1190">
        <f>SUM('배수관 폐쇄 총괄(수시, 지역사업소)'!AG57:'배수관 폐쇄 총괄(수시, 지역사업소)'!AG72)</f>
        <v>0</v>
      </c>
      <c r="AH56" s="1190">
        <f>SUM('배수관 폐쇄 총괄(수시, 지역사업소)'!AH57:'배수관 폐쇄 총괄(수시, 지역사업소)'!AH72)</f>
        <v>0</v>
      </c>
      <c r="AI56" s="1190">
        <f>SUM('배수관 폐쇄 총괄(수시, 지역사업소)'!AI57:'배수관 폐쇄 총괄(수시, 지역사업소)'!AI72)</f>
        <v>591.54999999999995</v>
      </c>
      <c r="AJ56" s="1190">
        <f>SUM('배수관 폐쇄 총괄(수시, 지역사업소)'!AJ57:'배수관 폐쇄 총괄(수시, 지역사업소)'!AJ72)</f>
        <v>252.11</v>
      </c>
      <c r="AK56" s="1190">
        <f>SUM('배수관 폐쇄 총괄(수시, 지역사업소)'!AK57:'배수관 폐쇄 총괄(수시, 지역사업소)'!AK72)</f>
        <v>0</v>
      </c>
      <c r="AL56" s="1190">
        <f>SUM('배수관 폐쇄 총괄(수시, 지역사업소)'!AL57:'배수관 폐쇄 총괄(수시, 지역사업소)'!AL72)</f>
        <v>66.459999999999994</v>
      </c>
      <c r="AM56" s="1190">
        <f>SUM('배수관 폐쇄 총괄(수시, 지역사업소)'!AM57:'배수관 폐쇄 총괄(수시, 지역사업소)'!AM72)</f>
        <v>218.34</v>
      </c>
      <c r="AN56" s="1190">
        <f>SUM('배수관 폐쇄 총괄(수시, 지역사업소)'!AN57:'배수관 폐쇄 총괄(수시, 지역사업소)'!AN72)</f>
        <v>0</v>
      </c>
      <c r="AO56" s="1190">
        <f>SUM('배수관 폐쇄 총괄(수시, 지역사업소)'!AO57:'배수관 폐쇄 총괄(수시, 지역사업소)'!AO72)</f>
        <v>0</v>
      </c>
      <c r="AP56" s="1190">
        <f>SUM('배수관 폐쇄 총괄(수시, 지역사업소)'!AP57:'배수관 폐쇄 총괄(수시, 지역사업소)'!AP72)</f>
        <v>929.49</v>
      </c>
      <c r="AQ56" s="1190">
        <f>SUM('배수관 폐쇄 총괄(수시, 지역사업소)'!AQ57:'배수관 폐쇄 총괄(수시, 지역사업소)'!AQ72)</f>
        <v>0</v>
      </c>
      <c r="AS56" s="2397" t="s">
        <v>789</v>
      </c>
      <c r="AT56" s="1196" t="s">
        <v>41</v>
      </c>
      <c r="AU56" s="1190">
        <f>SUM('배수관 폐쇄 총괄(수시, 지역사업소)'!AU57:'배수관 폐쇄 총괄(수시, 지역사업소)'!AU72)</f>
        <v>-402.41999999999996</v>
      </c>
      <c r="AV56" s="1190">
        <f>SUM('배수관 폐쇄 총괄(수시, 지역사업소)'!AV57:'배수관 폐쇄 총괄(수시, 지역사업소)'!AV72)</f>
        <v>1750.98</v>
      </c>
      <c r="AW56" s="1190">
        <f>SUM('배수관 폐쇄 총괄(수시, 지역사업소)'!AW57:'배수관 폐쇄 총괄(수시, 지역사업소)'!AW72)</f>
        <v>0</v>
      </c>
      <c r="AX56" s="1190">
        <f>SUM('배수관 폐쇄 총괄(수시, 지역사업소)'!AX57:'배수관 폐쇄 총괄(수시, 지역사업소)'!AX72)</f>
        <v>2153.4</v>
      </c>
      <c r="AY56" s="1190">
        <f>SUM('배수관 폐쇄 총괄(수시, 지역사업소)'!AY57:'배수관 폐쇄 총괄(수시, 지역사업소)'!AY72)</f>
        <v>-402.41999999999996</v>
      </c>
      <c r="AZ56" s="1190">
        <f>SUM('배수관 폐쇄 총괄(수시, 지역사업소)'!AZ57:'배수관 폐쇄 총괄(수시, 지역사업소)'!AZ72)</f>
        <v>72.7</v>
      </c>
      <c r="BA56" s="1190">
        <f>SUM('배수관 폐쇄 총괄(수시, 지역사업소)'!BA57:'배수관 폐쇄 총괄(수시, 지역사업소)'!BA72)</f>
        <v>0</v>
      </c>
      <c r="BB56" s="1190">
        <f>SUM('배수관 폐쇄 총괄(수시, 지역사업소)'!BB57:'배수관 폐쇄 총괄(수시, 지역사업소)'!BB72)</f>
        <v>1412.37</v>
      </c>
      <c r="BC56" s="1190">
        <f>SUM('배수관 폐쇄 총괄(수시, 지역사업소)'!BC57:'배수관 폐쇄 총괄(수시, 지역사업소)'!BC72)</f>
        <v>0</v>
      </c>
      <c r="BD56" s="1190">
        <f>SUM('배수관 폐쇄 총괄(수시, 지역사업소)'!BD57:'배수관 폐쇄 총괄(수시, 지역사업소)'!BD72)</f>
        <v>0</v>
      </c>
      <c r="BE56" s="1190">
        <f>SUM('배수관 폐쇄 총괄(수시, 지역사업소)'!BE57:'배수관 폐쇄 총괄(수시, 지역사업소)'!BE72)</f>
        <v>741.17</v>
      </c>
      <c r="BF56" s="1190">
        <f>SUM('배수관 폐쇄 총괄(수시, 지역사업소)'!BF57:'배수관 폐쇄 총괄(수시, 지역사업소)'!BF72)</f>
        <v>129.63</v>
      </c>
      <c r="BG56" s="1190">
        <f>SUM('배수관 폐쇄 총괄(수시, 지역사업소)'!BG57:'배수관 폐쇄 총괄(수시, 지역사업소)'!BG72)</f>
        <v>0</v>
      </c>
      <c r="BH56" s="1190">
        <f>SUM('배수관 폐쇄 총괄(수시, 지역사업소)'!BH57:'배수관 폐쇄 총괄(수시, 지역사업소)'!BH72)</f>
        <v>0</v>
      </c>
      <c r="BI56" s="1190">
        <f>SUM('배수관 폐쇄 총괄(수시, 지역사업소)'!BI57:'배수관 폐쇄 총괄(수시, 지역사업소)'!BI72)</f>
        <v>0</v>
      </c>
      <c r="BJ56" s="1190">
        <f>SUM('배수관 폐쇄 총괄(수시, 지역사업소)'!BJ57:'배수관 폐쇄 총괄(수시, 지역사업소)'!BJ72)</f>
        <v>0</v>
      </c>
      <c r="BK56" s="1190">
        <f>SUM('배수관 폐쇄 총괄(수시, 지역사업소)'!BK57:'배수관 폐쇄 총괄(수시, 지역사업소)'!BK72)</f>
        <v>0</v>
      </c>
      <c r="BL56" s="1190">
        <f>SUM('배수관 폐쇄 총괄(수시, 지역사업소)'!BL57:'배수관 폐쇄 총괄(수시, 지역사업소)'!BL72)</f>
        <v>1548.5099999999998</v>
      </c>
      <c r="BM56" s="1190">
        <f>SUM('배수관 폐쇄 총괄(수시, 지역사업소)'!BM57:'배수관 폐쇄 총괄(수시, 지역사업소)'!BM72)</f>
        <v>0</v>
      </c>
      <c r="BO56" s="2397" t="s">
        <v>789</v>
      </c>
      <c r="BP56" s="1196" t="s">
        <v>41</v>
      </c>
      <c r="BQ56" s="1190">
        <f>SUM('배수관 폐쇄 총괄(수시, 지역사업소)'!BQ57:'배수관 폐쇄 총괄(수시, 지역사업소)'!BQ72)</f>
        <v>1457.92</v>
      </c>
      <c r="BR56" s="1190">
        <f>SUM('배수관 폐쇄 총괄(수시, 지역사업소)'!BR57:'배수관 폐쇄 총괄(수시, 지역사업소)'!BR72)</f>
        <v>3095.29</v>
      </c>
      <c r="BS56" s="1190">
        <f>SUM('배수관 폐쇄 총괄(수시, 지역사업소)'!BS57:'배수관 폐쇄 총괄(수시, 지역사업소)'!BS72)</f>
        <v>0</v>
      </c>
      <c r="BT56" s="1190">
        <f>SUM('배수관 폐쇄 총괄(수시, 지역사업소)'!BT57:'배수관 폐쇄 총괄(수시, 지역사업소)'!BT72)</f>
        <v>1637.37</v>
      </c>
      <c r="BU56" s="1190">
        <f>SUM('배수관 폐쇄 총괄(수시, 지역사업소)'!BU57:'배수관 폐쇄 총괄(수시, 지역사업소)'!BU72)</f>
        <v>1457.92</v>
      </c>
      <c r="BV56" s="1190">
        <f>SUM('배수관 폐쇄 총괄(수시, 지역사업소)'!BV57:'배수관 폐쇄 총괄(수시, 지역사업소)'!BV72)</f>
        <v>0.49</v>
      </c>
      <c r="BW56" s="1190">
        <f>SUM('배수관 폐쇄 총괄(수시, 지역사업소)'!BW57:'배수관 폐쇄 총괄(수시, 지역사업소)'!BW72)</f>
        <v>0</v>
      </c>
      <c r="BX56" s="1190">
        <f>SUM('배수관 폐쇄 총괄(수시, 지역사업소)'!BX57:'배수관 폐쇄 총괄(수시, 지역사업소)'!BX72)</f>
        <v>483.59</v>
      </c>
      <c r="BY56" s="1190">
        <f>SUM('배수관 폐쇄 총괄(수시, 지역사업소)'!BY57:'배수관 폐쇄 총괄(수시, 지역사업소)'!BY72)</f>
        <v>34.270000000000003</v>
      </c>
      <c r="BZ56" s="1190">
        <f>SUM('배수관 폐쇄 총괄(수시, 지역사업소)'!BZ57:'배수관 폐쇄 총괄(수시, 지역사업소)'!BZ72)</f>
        <v>0</v>
      </c>
      <c r="CA56" s="1190">
        <f>SUM('배수관 폐쇄 총괄(수시, 지역사업소)'!CA57:'배수관 폐쇄 총괄(수시, 지역사업소)'!CA72)</f>
        <v>866.4</v>
      </c>
      <c r="CB56" s="1190">
        <f>SUM('배수관 폐쇄 총괄(수시, 지역사업소)'!CB57:'배수관 폐쇄 총괄(수시, 지역사업소)'!CB72)</f>
        <v>8</v>
      </c>
      <c r="CC56" s="1190">
        <f>SUM('배수관 폐쇄 총괄(수시, 지역사업소)'!CC57:'배수관 폐쇄 총괄(수시, 지역사업소)'!CC72)</f>
        <v>0</v>
      </c>
      <c r="CD56" s="1190">
        <f>SUM('배수관 폐쇄 총괄(수시, 지역사업소)'!CD57:'배수관 폐쇄 총괄(수시, 지역사업소)'!CD72)</f>
        <v>24.73</v>
      </c>
      <c r="CE56" s="1190">
        <f>SUM('배수관 폐쇄 총괄(수시, 지역사업소)'!CE57:'배수관 폐쇄 총괄(수시, 지역사업소)'!CE72)</f>
        <v>555.15</v>
      </c>
      <c r="CF56" s="1190">
        <f>SUM('배수관 폐쇄 총괄(수시, 지역사업소)'!CF57:'배수관 폐쇄 총괄(수시, 지역사업소)'!CF72)</f>
        <v>0</v>
      </c>
      <c r="CG56" s="1190">
        <f>SUM('배수관 폐쇄 총괄(수시, 지역사업소)'!CG57:'배수관 폐쇄 총괄(수시, 지역사업소)'!CG72)</f>
        <v>262.64999999999998</v>
      </c>
      <c r="CH56" s="1190">
        <f>SUM('배수관 폐쇄 총괄(수시, 지역사업소)'!CH57:'배수관 폐쇄 총괄(수시, 지역사업소)'!CH72)</f>
        <v>2497.38</v>
      </c>
      <c r="CI56" s="1190">
        <f>SUM('배수관 폐쇄 총괄(수시, 지역사업소)'!CI57:'배수관 폐쇄 총괄(수시, 지역사업소)'!CI72)</f>
        <v>0</v>
      </c>
      <c r="CK56" s="2397" t="s">
        <v>789</v>
      </c>
      <c r="CL56" s="1196" t="s">
        <v>41</v>
      </c>
      <c r="CM56" s="1190">
        <f>SUM('배수관 폐쇄 총괄(수시, 지역사업소)'!CM57:'배수관 폐쇄 총괄(수시, 지역사업소)'!CM72)</f>
        <v>418.29000000000008</v>
      </c>
      <c r="CN56" s="1190">
        <f>SUM('배수관 폐쇄 총괄(수시, 지역사업소)'!CN57:'배수관 폐쇄 총괄(수시, 지역사업소)'!CN72)</f>
        <v>1161.83</v>
      </c>
      <c r="CO56" s="1190">
        <f>SUM('배수관 폐쇄 총괄(수시, 지역사업소)'!CO57:'배수관 폐쇄 총괄(수시, 지역사업소)'!CO72)</f>
        <v>0</v>
      </c>
      <c r="CP56" s="1190">
        <f>SUM('배수관 폐쇄 총괄(수시, 지역사업소)'!CP57:'배수관 폐쇄 총괄(수시, 지역사업소)'!CP72)</f>
        <v>743.54</v>
      </c>
      <c r="CQ56" s="1190">
        <f>SUM('배수관 폐쇄 총괄(수시, 지역사업소)'!CQ57:'배수관 폐쇄 총괄(수시, 지역사업소)'!CQ72)</f>
        <v>418.29000000000008</v>
      </c>
      <c r="CR56" s="1190">
        <f>SUM('배수관 폐쇄 총괄(수시, 지역사업소)'!CR57:'배수관 폐쇄 총괄(수시, 지역사업소)'!CR72)</f>
        <v>3</v>
      </c>
      <c r="CS56" s="1190">
        <f>SUM('배수관 폐쇄 총괄(수시, 지역사업소)'!CS57:'배수관 폐쇄 총괄(수시, 지역사업소)'!CS72)</f>
        <v>0</v>
      </c>
      <c r="CT56" s="1190">
        <f>SUM('배수관 폐쇄 총괄(수시, 지역사업소)'!CT57:'배수관 폐쇄 총괄(수시, 지역사업소)'!CT72)</f>
        <v>0</v>
      </c>
      <c r="CU56" s="1190">
        <f>SUM('배수관 폐쇄 총괄(수시, 지역사업소)'!CU57:'배수관 폐쇄 총괄(수시, 지역사업소)'!CU72)</f>
        <v>0</v>
      </c>
      <c r="CV56" s="1190">
        <f>SUM('배수관 폐쇄 총괄(수시, 지역사업소)'!CV57:'배수관 폐쇄 총괄(수시, 지역사업소)'!CV72)</f>
        <v>0</v>
      </c>
      <c r="CW56" s="1190">
        <f>SUM('배수관 폐쇄 총괄(수시, 지역사업소)'!CW57:'배수관 폐쇄 총괄(수시, 지역사업소)'!CW72)</f>
        <v>603.08999999999992</v>
      </c>
      <c r="CX56" s="1190">
        <f>SUM('배수관 폐쇄 총괄(수시, 지역사업소)'!CX57:'배수관 폐쇄 총괄(수시, 지역사업소)'!CX72)</f>
        <v>69</v>
      </c>
      <c r="CY56" s="1190">
        <f>SUM('배수관 폐쇄 총괄(수시, 지역사업소)'!CY57:'배수관 폐쇄 총괄(수시, 지역사업소)'!CY72)</f>
        <v>0</v>
      </c>
      <c r="CZ56" s="1190">
        <f>SUM('배수관 폐쇄 총괄(수시, 지역사업소)'!CZ57:'배수관 폐쇄 총괄(수시, 지역사업소)'!CZ72)</f>
        <v>140.44999999999999</v>
      </c>
      <c r="DA56" s="1190">
        <f>SUM('배수관 폐쇄 총괄(수시, 지역사업소)'!DA57:'배수관 폐쇄 총괄(수시, 지역사업소)'!DA72)</f>
        <v>0</v>
      </c>
      <c r="DB56" s="1190">
        <f>SUM('배수관 폐쇄 총괄(수시, 지역사업소)'!DB57:'배수관 폐쇄 총괄(수시, 지역사업소)'!DB72)</f>
        <v>0</v>
      </c>
      <c r="DC56" s="1190">
        <f>SUM('배수관 폐쇄 총괄(수시, 지역사업소)'!DC57:'배수관 폐쇄 총괄(수시, 지역사업소)'!DC72)</f>
        <v>0</v>
      </c>
      <c r="DD56" s="1190">
        <f>SUM('배수관 폐쇄 총괄(수시, 지역사업소)'!DD57:'배수관 폐쇄 총괄(수시, 지역사업소)'!DD72)</f>
        <v>1089.83</v>
      </c>
      <c r="DE56" s="1190">
        <f>SUM('배수관 폐쇄 총괄(수시, 지역사업소)'!DE57:'배수관 폐쇄 총괄(수시, 지역사업소)'!DE72)</f>
        <v>0</v>
      </c>
      <c r="DG56" s="2397" t="s">
        <v>789</v>
      </c>
      <c r="DH56" s="1196" t="s">
        <v>41</v>
      </c>
      <c r="DI56" s="1190">
        <f>SUM('배수관 폐쇄 총괄(수시, 지역사업소)'!DI57:'배수관 폐쇄 총괄(수시, 지역사업소)'!DI72)</f>
        <v>3114.15</v>
      </c>
      <c r="DJ56" s="1190">
        <f>SUM('배수관 폐쇄 총괄(수시, 지역사업소)'!DJ57:'배수관 폐쇄 총괄(수시, 지역사업소)'!DJ72)</f>
        <v>3114.15</v>
      </c>
      <c r="DK56" s="1190">
        <f>SUM('배수관 폐쇄 총괄(수시, 지역사업소)'!DK57:'배수관 폐쇄 총괄(수시, 지역사업소)'!DK72)</f>
        <v>0</v>
      </c>
      <c r="DL56" s="1190">
        <f>SUM('배수관 폐쇄 총괄(수시, 지역사업소)'!DL57:'배수관 폐쇄 총괄(수시, 지역사업소)'!DL72)</f>
        <v>0</v>
      </c>
      <c r="DM56" s="1190">
        <f>SUM('배수관 폐쇄 총괄(수시, 지역사업소)'!DM57:'배수관 폐쇄 총괄(수시, 지역사업소)'!DM72)</f>
        <v>3114.15</v>
      </c>
      <c r="DN56" s="1190">
        <f>SUM('배수관 폐쇄 총괄(수시, 지역사업소)'!DN57:'배수관 폐쇄 총괄(수시, 지역사업소)'!DN72)</f>
        <v>95</v>
      </c>
      <c r="DO56" s="1190">
        <f>SUM('배수관 폐쇄 총괄(수시, 지역사업소)'!DO57:'배수관 폐쇄 총괄(수시, 지역사업소)'!DO72)</f>
        <v>0</v>
      </c>
      <c r="DP56" s="1190">
        <f>SUM('배수관 폐쇄 총괄(수시, 지역사업소)'!DP57:'배수관 폐쇄 총괄(수시, 지역사업소)'!DP72)</f>
        <v>0</v>
      </c>
      <c r="DQ56" s="1190">
        <f>SUM('배수관 폐쇄 총괄(수시, 지역사업소)'!DQ57:'배수관 폐쇄 총괄(수시, 지역사업소)'!DQ72)</f>
        <v>0</v>
      </c>
      <c r="DR56" s="1190">
        <f>SUM('배수관 폐쇄 총괄(수시, 지역사업소)'!DR57:'배수관 폐쇄 총괄(수시, 지역사업소)'!DR72)</f>
        <v>0</v>
      </c>
      <c r="DS56" s="1190">
        <f>SUM('배수관 폐쇄 총괄(수시, 지역사업소)'!DS57:'배수관 폐쇄 총괄(수시, 지역사업소)'!DS72)</f>
        <v>0</v>
      </c>
      <c r="DT56" s="1190">
        <f>SUM('배수관 폐쇄 총괄(수시, 지역사업소)'!DT57:'배수관 폐쇄 총괄(수시, 지역사업소)'!DT72)</f>
        <v>1544.6999999999998</v>
      </c>
      <c r="DU56" s="1190">
        <f>SUM('배수관 폐쇄 총괄(수시, 지역사업소)'!DU57:'배수관 폐쇄 총괄(수시, 지역사업소)'!DU72)</f>
        <v>0</v>
      </c>
      <c r="DV56" s="1190">
        <f>SUM('배수관 폐쇄 총괄(수시, 지역사업소)'!DV57:'배수관 폐쇄 총괄(수시, 지역사업소)'!DV72)</f>
        <v>0</v>
      </c>
      <c r="DW56" s="1190">
        <f>SUM('배수관 폐쇄 총괄(수시, 지역사업소)'!DW57:'배수관 폐쇄 총괄(수시, 지역사업소)'!DW72)</f>
        <v>0</v>
      </c>
      <c r="DX56" s="1190">
        <f>SUM('배수관 폐쇄 총괄(수시, 지역사업소)'!DX57:'배수관 폐쇄 총괄(수시, 지역사업소)'!DX72)</f>
        <v>0</v>
      </c>
      <c r="DY56" s="1190">
        <f>SUM('배수관 폐쇄 총괄(수시, 지역사업소)'!DY57:'배수관 폐쇄 총괄(수시, 지역사업소)'!DY72)</f>
        <v>0</v>
      </c>
      <c r="DZ56" s="1190">
        <f>SUM('배수관 폐쇄 총괄(수시, 지역사업소)'!DZ57:'배수관 폐쇄 총괄(수시, 지역사업소)'!DZ72)</f>
        <v>1474.45</v>
      </c>
      <c r="EA56" s="1190">
        <f>SUM('배수관 폐쇄 총괄(수시, 지역사업소)'!EA57:'배수관 폐쇄 총괄(수시, 지역사업소)'!EA72)</f>
        <v>0</v>
      </c>
    </row>
    <row r="57" spans="1:131" ht="19.2" customHeight="1">
      <c r="A57" s="2397" t="s">
        <v>789</v>
      </c>
      <c r="B57" s="1191" t="s">
        <v>951</v>
      </c>
      <c r="C57" s="1192">
        <f>'배수관 폐쇄 총괄(수시, 지역사업소)'!G57</f>
        <v>5892.02</v>
      </c>
      <c r="D57" s="1192">
        <v>6013.5</v>
      </c>
      <c r="E57" s="1192">
        <v>0</v>
      </c>
      <c r="F57" s="1192">
        <v>121.48</v>
      </c>
      <c r="G57" s="1192">
        <v>5892.02</v>
      </c>
      <c r="H57" s="1192">
        <v>431.53</v>
      </c>
      <c r="I57" s="1192">
        <v>0</v>
      </c>
      <c r="J57" s="1192">
        <v>0</v>
      </c>
      <c r="K57" s="1192">
        <v>34.270000000000003</v>
      </c>
      <c r="L57" s="1192">
        <v>0</v>
      </c>
      <c r="M57" s="1192">
        <v>6.74</v>
      </c>
      <c r="N57" s="1192">
        <v>329.11</v>
      </c>
      <c r="O57" s="1192">
        <v>0</v>
      </c>
      <c r="P57" s="1192">
        <v>0</v>
      </c>
      <c r="Q57" s="1192">
        <v>595.01</v>
      </c>
      <c r="R57" s="1192">
        <v>0</v>
      </c>
      <c r="S57" s="1192">
        <v>114.88</v>
      </c>
      <c r="T57" s="1192">
        <v>4623.4399999999996</v>
      </c>
      <c r="U57" s="1192">
        <v>0</v>
      </c>
      <c r="W57" s="2397" t="s">
        <v>789</v>
      </c>
      <c r="X57" s="1191" t="s">
        <v>951</v>
      </c>
      <c r="Y57" s="1192">
        <f>'배수관 폐쇄 총괄(수시, 지역사업소)'!AC57</f>
        <v>1329.72</v>
      </c>
      <c r="Z57" s="1192">
        <v>1329.72</v>
      </c>
      <c r="AA57" s="1192">
        <v>0</v>
      </c>
      <c r="AB57" s="1192">
        <v>0</v>
      </c>
      <c r="AC57" s="1192">
        <v>1329.72</v>
      </c>
      <c r="AD57" s="1192">
        <v>362.54</v>
      </c>
      <c r="AE57" s="1192">
        <v>0</v>
      </c>
      <c r="AF57" s="1192">
        <v>0</v>
      </c>
      <c r="AG57" s="1192">
        <v>0</v>
      </c>
      <c r="AH57" s="1192">
        <v>0</v>
      </c>
      <c r="AI57" s="1192">
        <v>0</v>
      </c>
      <c r="AJ57" s="1192">
        <v>252.11</v>
      </c>
      <c r="AK57" s="1192">
        <v>0</v>
      </c>
      <c r="AL57" s="1192">
        <v>0</v>
      </c>
      <c r="AM57" s="1192">
        <v>218.34</v>
      </c>
      <c r="AN57" s="1192">
        <v>0</v>
      </c>
      <c r="AO57" s="1192">
        <v>0</v>
      </c>
      <c r="AP57" s="1192">
        <v>496.73</v>
      </c>
      <c r="AQ57" s="1192">
        <v>0</v>
      </c>
      <c r="AS57" s="2397" t="s">
        <v>789</v>
      </c>
      <c r="AT57" s="1191" t="s">
        <v>951</v>
      </c>
      <c r="AU57" s="1192">
        <f>'배수관 폐쇄 총괄(수시, 지역사업소)'!AY57</f>
        <v>1251.8699999999999</v>
      </c>
      <c r="AV57" s="1192">
        <v>1252.01</v>
      </c>
      <c r="AW57" s="1192">
        <v>0</v>
      </c>
      <c r="AX57" s="1192">
        <v>0.14000000000000001</v>
      </c>
      <c r="AY57" s="1192">
        <v>1251.8699999999999</v>
      </c>
      <c r="AZ57" s="1192">
        <v>65.5</v>
      </c>
      <c r="BA57" s="1192">
        <v>0</v>
      </c>
      <c r="BB57" s="1192">
        <v>0</v>
      </c>
      <c r="BC57" s="1192">
        <v>0</v>
      </c>
      <c r="BD57" s="1192">
        <v>0</v>
      </c>
      <c r="BE57" s="1192">
        <v>0.28000000000000003</v>
      </c>
      <c r="BF57" s="1192">
        <v>0</v>
      </c>
      <c r="BG57" s="1192">
        <v>0</v>
      </c>
      <c r="BH57" s="1192">
        <v>0</v>
      </c>
      <c r="BI57" s="1192">
        <v>0</v>
      </c>
      <c r="BJ57" s="1192">
        <v>0</v>
      </c>
      <c r="BK57" s="1192">
        <v>0</v>
      </c>
      <c r="BL57" s="1192">
        <v>1186.3699999999999</v>
      </c>
      <c r="BM57" s="1192">
        <v>0</v>
      </c>
      <c r="BO57" s="2397" t="s">
        <v>789</v>
      </c>
      <c r="BP57" s="1191" t="s">
        <v>951</v>
      </c>
      <c r="BQ57" s="1192">
        <f>'배수관 폐쇄 총괄(수시, 지역사업소)'!BU57</f>
        <v>1232.33</v>
      </c>
      <c r="BR57" s="1192">
        <v>1232.33</v>
      </c>
      <c r="BS57" s="1192">
        <v>0</v>
      </c>
      <c r="BT57" s="1192">
        <v>0</v>
      </c>
      <c r="BU57" s="1192">
        <v>1232.33</v>
      </c>
      <c r="BV57" s="1192">
        <v>0.49</v>
      </c>
      <c r="BW57" s="1192">
        <v>0</v>
      </c>
      <c r="BX57" s="1192">
        <v>0</v>
      </c>
      <c r="BY57" s="1192">
        <v>34.270000000000003</v>
      </c>
      <c r="BZ57" s="1192">
        <v>0</v>
      </c>
      <c r="CA57" s="1192">
        <v>0</v>
      </c>
      <c r="CB57" s="1192">
        <v>8</v>
      </c>
      <c r="CC57" s="1192">
        <v>0</v>
      </c>
      <c r="CD57" s="1192">
        <v>0</v>
      </c>
      <c r="CE57" s="1192">
        <v>376.67</v>
      </c>
      <c r="CF57" s="1192">
        <v>0</v>
      </c>
      <c r="CG57" s="1192">
        <v>0</v>
      </c>
      <c r="CH57" s="1192">
        <v>812.9</v>
      </c>
      <c r="CI57" s="1192">
        <v>0</v>
      </c>
      <c r="CK57" s="2397" t="s">
        <v>789</v>
      </c>
      <c r="CL57" s="1191" t="s">
        <v>951</v>
      </c>
      <c r="CM57" s="1192">
        <f>'배수관 폐쇄 총괄(수시, 지역사업소)'!CQ57</f>
        <v>796.34</v>
      </c>
      <c r="CN57" s="1192">
        <v>802.8</v>
      </c>
      <c r="CO57" s="1192">
        <v>0</v>
      </c>
      <c r="CP57" s="1192">
        <v>6.46</v>
      </c>
      <c r="CQ57" s="1192">
        <v>796.34</v>
      </c>
      <c r="CR57" s="1192">
        <v>3</v>
      </c>
      <c r="CS57" s="1192">
        <v>0</v>
      </c>
      <c r="CT57" s="1192">
        <v>0</v>
      </c>
      <c r="CU57" s="1192">
        <v>0</v>
      </c>
      <c r="CV57" s="1192">
        <v>0</v>
      </c>
      <c r="CW57" s="1192">
        <v>6.46</v>
      </c>
      <c r="CX57" s="1192">
        <v>69</v>
      </c>
      <c r="CY57" s="1192">
        <v>0</v>
      </c>
      <c r="CZ57" s="1192">
        <v>0</v>
      </c>
      <c r="DA57" s="1192">
        <v>0</v>
      </c>
      <c r="DB57" s="1192">
        <v>0</v>
      </c>
      <c r="DC57" s="1192">
        <v>0</v>
      </c>
      <c r="DD57" s="1192">
        <v>730.8</v>
      </c>
      <c r="DE57" s="1192">
        <v>0</v>
      </c>
      <c r="DG57" s="2397" t="s">
        <v>789</v>
      </c>
      <c r="DH57" s="1191" t="s">
        <v>951</v>
      </c>
      <c r="DI57" s="1192">
        <f>'배수관 폐쇄 총괄(수시, 지역사업소)'!DM57</f>
        <v>1396.64</v>
      </c>
      <c r="DJ57" s="1192">
        <v>1396.64</v>
      </c>
      <c r="DK57" s="1192">
        <v>0</v>
      </c>
      <c r="DL57" s="1192">
        <v>0</v>
      </c>
      <c r="DM57" s="1192">
        <v>1396.64</v>
      </c>
      <c r="DN57" s="1192">
        <v>0</v>
      </c>
      <c r="DO57" s="1192">
        <v>0</v>
      </c>
      <c r="DP57" s="1192">
        <v>0</v>
      </c>
      <c r="DQ57" s="1192">
        <v>0</v>
      </c>
      <c r="DR57" s="1192">
        <v>0</v>
      </c>
      <c r="DS57" s="1192">
        <v>0</v>
      </c>
      <c r="DT57" s="1192">
        <v>0</v>
      </c>
      <c r="DU57" s="1192">
        <v>0</v>
      </c>
      <c r="DV57" s="1192">
        <v>0</v>
      </c>
      <c r="DW57" s="1192">
        <v>0</v>
      </c>
      <c r="DX57" s="1192">
        <v>0</v>
      </c>
      <c r="DY57" s="1192">
        <v>0</v>
      </c>
      <c r="DZ57" s="1192">
        <v>1396.64</v>
      </c>
      <c r="EA57" s="1192">
        <v>0</v>
      </c>
    </row>
    <row r="58" spans="1:131" ht="19.2" customHeight="1">
      <c r="A58" s="2032"/>
      <c r="B58" s="1191" t="s">
        <v>796</v>
      </c>
      <c r="C58" s="1192">
        <f>'배수관 폐쇄 총괄(수시, 지역사업소)'!G58</f>
        <v>0</v>
      </c>
      <c r="D58" s="1192">
        <v>0</v>
      </c>
      <c r="E58" s="1192">
        <v>0</v>
      </c>
      <c r="F58" s="1192">
        <v>0</v>
      </c>
      <c r="G58" s="1192">
        <v>0</v>
      </c>
      <c r="H58" s="1192">
        <v>0</v>
      </c>
      <c r="I58" s="1192">
        <v>0</v>
      </c>
      <c r="J58" s="1192">
        <v>0</v>
      </c>
      <c r="K58" s="1192">
        <v>0</v>
      </c>
      <c r="L58" s="1192">
        <v>0</v>
      </c>
      <c r="M58" s="1192">
        <v>0</v>
      </c>
      <c r="N58" s="1192">
        <v>0</v>
      </c>
      <c r="O58" s="1192">
        <v>0</v>
      </c>
      <c r="P58" s="1192">
        <v>0</v>
      </c>
      <c r="Q58" s="1192">
        <v>0</v>
      </c>
      <c r="R58" s="1192">
        <v>0</v>
      </c>
      <c r="S58" s="1192">
        <v>0</v>
      </c>
      <c r="T58" s="1192">
        <v>0</v>
      </c>
      <c r="U58" s="1192">
        <v>0</v>
      </c>
      <c r="W58" s="2032"/>
      <c r="X58" s="1191" t="s">
        <v>796</v>
      </c>
      <c r="Y58" s="1192">
        <f>'배수관 폐쇄 총괄(수시, 지역사업소)'!AC58</f>
        <v>0</v>
      </c>
      <c r="Z58" s="1192">
        <v>0</v>
      </c>
      <c r="AA58" s="1192">
        <v>0</v>
      </c>
      <c r="AB58" s="1192">
        <v>0</v>
      </c>
      <c r="AC58" s="1192">
        <v>0</v>
      </c>
      <c r="AD58" s="1192">
        <v>0</v>
      </c>
      <c r="AE58" s="1192">
        <v>0</v>
      </c>
      <c r="AF58" s="1192">
        <v>0</v>
      </c>
      <c r="AG58" s="1192">
        <v>0</v>
      </c>
      <c r="AH58" s="1192">
        <v>0</v>
      </c>
      <c r="AI58" s="1192">
        <v>0</v>
      </c>
      <c r="AJ58" s="1192">
        <v>0</v>
      </c>
      <c r="AK58" s="1192">
        <v>0</v>
      </c>
      <c r="AL58" s="1192">
        <v>0</v>
      </c>
      <c r="AM58" s="1192">
        <v>0</v>
      </c>
      <c r="AN58" s="1192">
        <v>0</v>
      </c>
      <c r="AO58" s="1192">
        <v>0</v>
      </c>
      <c r="AP58" s="1192">
        <v>0</v>
      </c>
      <c r="AQ58" s="1192">
        <v>0</v>
      </c>
      <c r="AS58" s="2032"/>
      <c r="AT58" s="1191" t="s">
        <v>796</v>
      </c>
      <c r="AU58" s="1192">
        <f>'배수관 폐쇄 총괄(수시, 지역사업소)'!AY58</f>
        <v>0</v>
      </c>
      <c r="AV58" s="1192">
        <v>0</v>
      </c>
      <c r="AW58" s="1192">
        <v>0</v>
      </c>
      <c r="AX58" s="1192">
        <v>0</v>
      </c>
      <c r="AY58" s="1192">
        <v>0</v>
      </c>
      <c r="AZ58" s="1192">
        <v>0</v>
      </c>
      <c r="BA58" s="1192">
        <v>0</v>
      </c>
      <c r="BB58" s="1192">
        <v>0</v>
      </c>
      <c r="BC58" s="1192">
        <v>0</v>
      </c>
      <c r="BD58" s="1192">
        <v>0</v>
      </c>
      <c r="BE58" s="1192">
        <v>0</v>
      </c>
      <c r="BF58" s="1192">
        <v>0</v>
      </c>
      <c r="BG58" s="1192">
        <v>0</v>
      </c>
      <c r="BH58" s="1192">
        <v>0</v>
      </c>
      <c r="BI58" s="1192">
        <v>0</v>
      </c>
      <c r="BJ58" s="1192">
        <v>0</v>
      </c>
      <c r="BK58" s="1192">
        <v>0</v>
      </c>
      <c r="BL58" s="1192">
        <v>0</v>
      </c>
      <c r="BM58" s="1192">
        <v>0</v>
      </c>
      <c r="BO58" s="2032"/>
      <c r="BP58" s="1191" t="s">
        <v>796</v>
      </c>
      <c r="BQ58" s="1192">
        <f>'배수관 폐쇄 총괄(수시, 지역사업소)'!BU58</f>
        <v>0</v>
      </c>
      <c r="BR58" s="1192">
        <v>0</v>
      </c>
      <c r="BS58" s="1192">
        <v>0</v>
      </c>
      <c r="BT58" s="1192">
        <v>0</v>
      </c>
      <c r="BU58" s="1192">
        <v>0</v>
      </c>
      <c r="BV58" s="1192">
        <v>0</v>
      </c>
      <c r="BW58" s="1192">
        <v>0</v>
      </c>
      <c r="BX58" s="1192">
        <v>0</v>
      </c>
      <c r="BY58" s="1192">
        <v>0</v>
      </c>
      <c r="BZ58" s="1192">
        <v>0</v>
      </c>
      <c r="CA58" s="1192">
        <v>0</v>
      </c>
      <c r="CB58" s="1192">
        <v>0</v>
      </c>
      <c r="CC58" s="1192">
        <v>0</v>
      </c>
      <c r="CD58" s="1192">
        <v>0</v>
      </c>
      <c r="CE58" s="1192">
        <v>0</v>
      </c>
      <c r="CF58" s="1192">
        <v>0</v>
      </c>
      <c r="CG58" s="1192">
        <v>0</v>
      </c>
      <c r="CH58" s="1192">
        <v>0</v>
      </c>
      <c r="CI58" s="1192">
        <v>0</v>
      </c>
      <c r="CK58" s="2032"/>
      <c r="CL58" s="1191" t="s">
        <v>796</v>
      </c>
      <c r="CM58" s="1192">
        <f>'배수관 폐쇄 총괄(수시, 지역사업소)'!CQ58</f>
        <v>0</v>
      </c>
      <c r="CN58" s="1192">
        <v>0</v>
      </c>
      <c r="CO58" s="1192">
        <v>0</v>
      </c>
      <c r="CP58" s="1192">
        <v>0</v>
      </c>
      <c r="CQ58" s="1192">
        <v>0</v>
      </c>
      <c r="CR58" s="1192">
        <v>0</v>
      </c>
      <c r="CS58" s="1192">
        <v>0</v>
      </c>
      <c r="CT58" s="1192">
        <v>0</v>
      </c>
      <c r="CU58" s="1192">
        <v>0</v>
      </c>
      <c r="CV58" s="1192">
        <v>0</v>
      </c>
      <c r="CW58" s="1192">
        <v>0</v>
      </c>
      <c r="CX58" s="1192">
        <v>0</v>
      </c>
      <c r="CY58" s="1192">
        <v>0</v>
      </c>
      <c r="CZ58" s="1192">
        <v>0</v>
      </c>
      <c r="DA58" s="1192">
        <v>0</v>
      </c>
      <c r="DB58" s="1192">
        <v>0</v>
      </c>
      <c r="DC58" s="1192">
        <v>0</v>
      </c>
      <c r="DD58" s="1192">
        <v>0</v>
      </c>
      <c r="DE58" s="1192">
        <v>0</v>
      </c>
      <c r="DG58" s="2032"/>
      <c r="DH58" s="1191" t="s">
        <v>796</v>
      </c>
      <c r="DI58" s="1192">
        <f>'배수관 폐쇄 총괄(수시, 지역사업소)'!DM58</f>
        <v>0</v>
      </c>
      <c r="DJ58" s="1192">
        <v>0</v>
      </c>
      <c r="DK58" s="1192">
        <v>0</v>
      </c>
      <c r="DL58" s="1192">
        <v>0</v>
      </c>
      <c r="DM58" s="1192">
        <v>0</v>
      </c>
      <c r="DN58" s="1192">
        <v>0</v>
      </c>
      <c r="DO58" s="1192">
        <v>0</v>
      </c>
      <c r="DP58" s="1192">
        <v>0</v>
      </c>
      <c r="DQ58" s="1192">
        <v>0</v>
      </c>
      <c r="DR58" s="1192">
        <v>0</v>
      </c>
      <c r="DS58" s="1192">
        <v>0</v>
      </c>
      <c r="DT58" s="1192">
        <v>0</v>
      </c>
      <c r="DU58" s="1192">
        <v>0</v>
      </c>
      <c r="DV58" s="1192">
        <v>0</v>
      </c>
      <c r="DW58" s="1192">
        <v>0</v>
      </c>
      <c r="DX58" s="1192">
        <v>0</v>
      </c>
      <c r="DY58" s="1192">
        <v>0</v>
      </c>
      <c r="DZ58" s="1192">
        <v>0</v>
      </c>
      <c r="EA58" s="1192">
        <v>0</v>
      </c>
    </row>
    <row r="59" spans="1:131" ht="19.2" customHeight="1">
      <c r="A59" s="2032"/>
      <c r="B59" s="1191" t="s">
        <v>797</v>
      </c>
      <c r="C59" s="1192">
        <f>'배수관 폐쇄 총괄(수시, 지역사업소)'!G59</f>
        <v>-447.6</v>
      </c>
      <c r="D59" s="1192">
        <v>1.52</v>
      </c>
      <c r="E59" s="1192">
        <v>0</v>
      </c>
      <c r="F59" s="1192">
        <v>449.12</v>
      </c>
      <c r="G59" s="1192">
        <v>-447.6</v>
      </c>
      <c r="H59" s="1192">
        <v>0</v>
      </c>
      <c r="I59" s="1192">
        <v>0</v>
      </c>
      <c r="J59" s="1192">
        <v>162.21</v>
      </c>
      <c r="K59" s="1192">
        <v>0</v>
      </c>
      <c r="L59" s="1192">
        <v>0</v>
      </c>
      <c r="M59" s="1192">
        <v>0</v>
      </c>
      <c r="N59" s="1192">
        <v>0</v>
      </c>
      <c r="O59" s="1192">
        <v>0</v>
      </c>
      <c r="P59" s="1192">
        <v>101.29</v>
      </c>
      <c r="Q59" s="1192">
        <v>0</v>
      </c>
      <c r="R59" s="1192">
        <v>0</v>
      </c>
      <c r="S59" s="1192">
        <v>185.62</v>
      </c>
      <c r="T59" s="1192">
        <v>1.52</v>
      </c>
      <c r="U59" s="1192">
        <v>0</v>
      </c>
      <c r="W59" s="2032"/>
      <c r="X59" s="1191" t="s">
        <v>797</v>
      </c>
      <c r="Y59" s="1192">
        <f>'배수관 폐쇄 총괄(수시, 지역사업소)'!AC59</f>
        <v>0</v>
      </c>
      <c r="Z59" s="1192">
        <v>0</v>
      </c>
      <c r="AA59" s="1192">
        <v>0</v>
      </c>
      <c r="AB59" s="1192">
        <v>0</v>
      </c>
      <c r="AC59" s="1192">
        <v>0</v>
      </c>
      <c r="AD59" s="1192">
        <v>0</v>
      </c>
      <c r="AE59" s="1192">
        <v>0</v>
      </c>
      <c r="AF59" s="1192">
        <v>0</v>
      </c>
      <c r="AG59" s="1192">
        <v>0</v>
      </c>
      <c r="AH59" s="1192">
        <v>0</v>
      </c>
      <c r="AI59" s="1192">
        <v>0</v>
      </c>
      <c r="AJ59" s="1192">
        <v>0</v>
      </c>
      <c r="AK59" s="1192">
        <v>0</v>
      </c>
      <c r="AL59" s="1192">
        <v>0</v>
      </c>
      <c r="AM59" s="1192">
        <v>0</v>
      </c>
      <c r="AN59" s="1192">
        <v>0</v>
      </c>
      <c r="AO59" s="1192">
        <v>0</v>
      </c>
      <c r="AP59" s="1192">
        <v>0</v>
      </c>
      <c r="AQ59" s="1192">
        <v>0</v>
      </c>
      <c r="AS59" s="2032"/>
      <c r="AT59" s="1191" t="s">
        <v>797</v>
      </c>
      <c r="AU59" s="1192">
        <f>'배수관 폐쇄 총괄(수시, 지역사업소)'!AY59</f>
        <v>-97.82</v>
      </c>
      <c r="AV59" s="1192">
        <v>1.52</v>
      </c>
      <c r="AW59" s="1192">
        <v>0</v>
      </c>
      <c r="AX59" s="1192">
        <v>99.34</v>
      </c>
      <c r="AY59" s="1192">
        <v>-97.82</v>
      </c>
      <c r="AZ59" s="1192">
        <v>0</v>
      </c>
      <c r="BA59" s="1192">
        <v>0</v>
      </c>
      <c r="BB59" s="1192">
        <v>99.34</v>
      </c>
      <c r="BC59" s="1192">
        <v>0</v>
      </c>
      <c r="BD59" s="1192">
        <v>0</v>
      </c>
      <c r="BE59" s="1192">
        <v>0</v>
      </c>
      <c r="BF59" s="1192">
        <v>0</v>
      </c>
      <c r="BG59" s="1192">
        <v>0</v>
      </c>
      <c r="BH59" s="1192">
        <v>0</v>
      </c>
      <c r="BI59" s="1192">
        <v>0</v>
      </c>
      <c r="BJ59" s="1192">
        <v>0</v>
      </c>
      <c r="BK59" s="1192">
        <v>0</v>
      </c>
      <c r="BL59" s="1192">
        <v>1.52</v>
      </c>
      <c r="BM59" s="1192">
        <v>0</v>
      </c>
      <c r="BO59" s="2032"/>
      <c r="BP59" s="1191" t="s">
        <v>797</v>
      </c>
      <c r="BQ59" s="1192">
        <f>'배수관 폐쇄 총괄(수시, 지역사업소)'!BU59</f>
        <v>-185.62</v>
      </c>
      <c r="BR59" s="1192">
        <v>0</v>
      </c>
      <c r="BS59" s="1192">
        <v>0</v>
      </c>
      <c r="BT59" s="1192">
        <v>185.62</v>
      </c>
      <c r="BU59" s="1192">
        <v>-185.62</v>
      </c>
      <c r="BV59" s="1192">
        <v>0</v>
      </c>
      <c r="BW59" s="1192">
        <v>0</v>
      </c>
      <c r="BX59" s="1192">
        <v>0</v>
      </c>
      <c r="BY59" s="1192">
        <v>0</v>
      </c>
      <c r="BZ59" s="1192">
        <v>0</v>
      </c>
      <c r="CA59" s="1192">
        <v>0</v>
      </c>
      <c r="CB59" s="1192">
        <v>0</v>
      </c>
      <c r="CC59" s="1192">
        <v>0</v>
      </c>
      <c r="CD59" s="1192">
        <v>0</v>
      </c>
      <c r="CE59" s="1192">
        <v>0</v>
      </c>
      <c r="CF59" s="1192">
        <v>0</v>
      </c>
      <c r="CG59" s="1192">
        <v>185.62</v>
      </c>
      <c r="CH59" s="1192">
        <v>0</v>
      </c>
      <c r="CI59" s="1192">
        <v>0</v>
      </c>
      <c r="CK59" s="2032"/>
      <c r="CL59" s="1191" t="s">
        <v>797</v>
      </c>
      <c r="CM59" s="1192">
        <f>'배수관 폐쇄 총괄(수시, 지역사업소)'!CQ59</f>
        <v>-101</v>
      </c>
      <c r="CN59" s="1192">
        <v>0</v>
      </c>
      <c r="CO59" s="1192">
        <v>0</v>
      </c>
      <c r="CP59" s="1192">
        <v>101</v>
      </c>
      <c r="CQ59" s="1192">
        <v>-101</v>
      </c>
      <c r="CR59" s="1192">
        <v>0</v>
      </c>
      <c r="CS59" s="1192">
        <v>0</v>
      </c>
      <c r="CT59" s="1192">
        <v>0</v>
      </c>
      <c r="CU59" s="1192">
        <v>0</v>
      </c>
      <c r="CV59" s="1192">
        <v>0</v>
      </c>
      <c r="CW59" s="1192">
        <v>0</v>
      </c>
      <c r="CX59" s="1192">
        <v>0</v>
      </c>
      <c r="CY59" s="1192">
        <v>0</v>
      </c>
      <c r="CZ59" s="1192">
        <v>101</v>
      </c>
      <c r="DA59" s="1192">
        <v>0</v>
      </c>
      <c r="DB59" s="1192">
        <v>0</v>
      </c>
      <c r="DC59" s="1192">
        <v>0</v>
      </c>
      <c r="DD59" s="1192">
        <v>0</v>
      </c>
      <c r="DE59" s="1192">
        <v>0</v>
      </c>
      <c r="DG59" s="2032"/>
      <c r="DH59" s="1191" t="s">
        <v>797</v>
      </c>
      <c r="DI59" s="1192">
        <f>'배수관 폐쇄 총괄(수시, 지역사업소)'!DM59</f>
        <v>0</v>
      </c>
      <c r="DJ59" s="1192">
        <v>0</v>
      </c>
      <c r="DK59" s="1192">
        <v>0</v>
      </c>
      <c r="DL59" s="1192">
        <v>0</v>
      </c>
      <c r="DM59" s="1192">
        <v>0</v>
      </c>
      <c r="DN59" s="1192">
        <v>0</v>
      </c>
      <c r="DO59" s="1192">
        <v>0</v>
      </c>
      <c r="DP59" s="1192">
        <v>0</v>
      </c>
      <c r="DQ59" s="1192">
        <v>0</v>
      </c>
      <c r="DR59" s="1192">
        <v>0</v>
      </c>
      <c r="DS59" s="1192">
        <v>0</v>
      </c>
      <c r="DT59" s="1192">
        <v>0</v>
      </c>
      <c r="DU59" s="1192">
        <v>0</v>
      </c>
      <c r="DV59" s="1192">
        <v>0</v>
      </c>
      <c r="DW59" s="1192">
        <v>0</v>
      </c>
      <c r="DX59" s="1192">
        <v>0</v>
      </c>
      <c r="DY59" s="1192">
        <v>0</v>
      </c>
      <c r="DZ59" s="1192">
        <v>0</v>
      </c>
      <c r="EA59" s="1192">
        <v>0</v>
      </c>
    </row>
    <row r="60" spans="1:131" ht="19.2" customHeight="1">
      <c r="A60" s="2032"/>
      <c r="B60" s="1191" t="s">
        <v>780</v>
      </c>
      <c r="C60" s="1192">
        <f>'배수관 폐쇄 총괄(수시, 지역사업소)'!G60</f>
        <v>-2361.19</v>
      </c>
      <c r="D60" s="1192">
        <v>1758.39</v>
      </c>
      <c r="E60" s="1192">
        <v>0</v>
      </c>
      <c r="F60" s="1192">
        <v>4119.58</v>
      </c>
      <c r="G60" s="1192">
        <v>-2361.19</v>
      </c>
      <c r="H60" s="1192">
        <v>101</v>
      </c>
      <c r="I60" s="1192">
        <v>0</v>
      </c>
      <c r="J60" s="1192">
        <v>1354.21</v>
      </c>
      <c r="K60" s="1192">
        <v>0</v>
      </c>
      <c r="L60" s="1192">
        <v>0</v>
      </c>
      <c r="M60" s="1192">
        <v>1367.84</v>
      </c>
      <c r="N60" s="1192">
        <v>1220.55</v>
      </c>
      <c r="O60" s="1192">
        <v>0</v>
      </c>
      <c r="P60" s="1192">
        <v>810.74</v>
      </c>
      <c r="Q60" s="1192">
        <v>0</v>
      </c>
      <c r="R60" s="1192">
        <v>0</v>
      </c>
      <c r="S60" s="1192">
        <v>586.79</v>
      </c>
      <c r="T60" s="1192">
        <v>436.84</v>
      </c>
      <c r="U60" s="1192">
        <v>0</v>
      </c>
      <c r="W60" s="2032"/>
      <c r="X60" s="1191" t="s">
        <v>780</v>
      </c>
      <c r="Y60" s="1192">
        <f>'배수관 폐쇄 총괄(수시, 지역사업소)'!AC60</f>
        <v>-186.46</v>
      </c>
      <c r="Z60" s="1192">
        <v>6</v>
      </c>
      <c r="AA60" s="1192">
        <v>0</v>
      </c>
      <c r="AB60" s="1192">
        <v>192.46</v>
      </c>
      <c r="AC60" s="1192">
        <v>-186.46</v>
      </c>
      <c r="AD60" s="1192">
        <v>6</v>
      </c>
      <c r="AE60" s="1192">
        <v>0</v>
      </c>
      <c r="AF60" s="1192">
        <v>0</v>
      </c>
      <c r="AG60" s="1192">
        <v>0</v>
      </c>
      <c r="AH60" s="1192">
        <v>0</v>
      </c>
      <c r="AI60" s="1192">
        <v>192.46</v>
      </c>
      <c r="AJ60" s="1192">
        <v>0</v>
      </c>
      <c r="AK60" s="1192">
        <v>0</v>
      </c>
      <c r="AL60" s="1192">
        <v>0</v>
      </c>
      <c r="AM60" s="1192">
        <v>0</v>
      </c>
      <c r="AN60" s="1192">
        <v>0</v>
      </c>
      <c r="AO60" s="1192">
        <v>0</v>
      </c>
      <c r="AP60" s="1192">
        <v>0</v>
      </c>
      <c r="AQ60" s="1192">
        <v>0</v>
      </c>
      <c r="AS60" s="2032"/>
      <c r="AT60" s="1191" t="s">
        <v>780</v>
      </c>
      <c r="AU60" s="1192">
        <f>'배수관 폐쇄 총괄(수시, 지역사업소)'!AY60</f>
        <v>-670.86</v>
      </c>
      <c r="AV60" s="1192">
        <v>0</v>
      </c>
      <c r="AW60" s="1192">
        <v>0</v>
      </c>
      <c r="AX60" s="1192">
        <v>670.86</v>
      </c>
      <c r="AY60" s="1192">
        <v>-670.86</v>
      </c>
      <c r="AZ60" s="1192">
        <v>0</v>
      </c>
      <c r="BA60" s="1192">
        <v>0</v>
      </c>
      <c r="BB60" s="1192">
        <v>257.55</v>
      </c>
      <c r="BC60" s="1192">
        <v>0</v>
      </c>
      <c r="BD60" s="1192">
        <v>0</v>
      </c>
      <c r="BE60" s="1192">
        <v>413.31</v>
      </c>
      <c r="BF60" s="1192">
        <v>0</v>
      </c>
      <c r="BG60" s="1192">
        <v>0</v>
      </c>
      <c r="BH60" s="1192">
        <v>0</v>
      </c>
      <c r="BI60" s="1192">
        <v>0</v>
      </c>
      <c r="BJ60" s="1192">
        <v>0</v>
      </c>
      <c r="BK60" s="1192">
        <v>0</v>
      </c>
      <c r="BL60" s="1192">
        <v>0</v>
      </c>
      <c r="BM60" s="1192">
        <v>0</v>
      </c>
      <c r="BO60" s="2032"/>
      <c r="BP60" s="1191" t="s">
        <v>780</v>
      </c>
      <c r="BQ60" s="1192">
        <f>'배수관 폐쇄 총괄(수시, 지역사업소)'!BU60</f>
        <v>-1235.1199999999999</v>
      </c>
      <c r="BR60" s="1192">
        <v>0</v>
      </c>
      <c r="BS60" s="1192">
        <v>0</v>
      </c>
      <c r="BT60" s="1192">
        <v>1235.1199999999999</v>
      </c>
      <c r="BU60" s="1192">
        <v>-1235.1199999999999</v>
      </c>
      <c r="BV60" s="1192">
        <v>0</v>
      </c>
      <c r="BW60" s="1192">
        <v>0</v>
      </c>
      <c r="BX60" s="1192">
        <v>483.25</v>
      </c>
      <c r="BY60" s="1192">
        <v>0</v>
      </c>
      <c r="BZ60" s="1192">
        <v>0</v>
      </c>
      <c r="CA60" s="1192">
        <v>721.64</v>
      </c>
      <c r="CB60" s="1192">
        <v>0</v>
      </c>
      <c r="CC60" s="1192">
        <v>0</v>
      </c>
      <c r="CD60" s="1192">
        <v>24.73</v>
      </c>
      <c r="CE60" s="1192">
        <v>0</v>
      </c>
      <c r="CF60" s="1192">
        <v>0</v>
      </c>
      <c r="CG60" s="1192">
        <v>5.5</v>
      </c>
      <c r="CH60" s="1192">
        <v>0</v>
      </c>
      <c r="CI60" s="1192">
        <v>0</v>
      </c>
      <c r="CK60" s="2032"/>
      <c r="CL60" s="1191" t="s">
        <v>780</v>
      </c>
      <c r="CM60" s="1192">
        <f>'배수관 폐쇄 총괄(수시, 지역사업소)'!CQ60</f>
        <v>307.72000000000003</v>
      </c>
      <c r="CN60" s="1192">
        <v>359.03</v>
      </c>
      <c r="CO60" s="1192">
        <v>0</v>
      </c>
      <c r="CP60" s="1192">
        <v>51.31</v>
      </c>
      <c r="CQ60" s="1192">
        <v>307.72000000000003</v>
      </c>
      <c r="CR60" s="1192">
        <v>0</v>
      </c>
      <c r="CS60" s="1192">
        <v>0</v>
      </c>
      <c r="CT60" s="1192">
        <v>0</v>
      </c>
      <c r="CU60" s="1192">
        <v>0</v>
      </c>
      <c r="CV60" s="1192">
        <v>0</v>
      </c>
      <c r="CW60" s="1192">
        <v>39.729999999999997</v>
      </c>
      <c r="CX60" s="1192">
        <v>0</v>
      </c>
      <c r="CY60" s="1192">
        <v>0</v>
      </c>
      <c r="CZ60" s="1192">
        <v>11.58</v>
      </c>
      <c r="DA60" s="1192">
        <v>0</v>
      </c>
      <c r="DB60" s="1192">
        <v>0</v>
      </c>
      <c r="DC60" s="1192">
        <v>0</v>
      </c>
      <c r="DD60" s="1192">
        <v>359.03</v>
      </c>
      <c r="DE60" s="1192">
        <v>0</v>
      </c>
      <c r="DG60" s="2032"/>
      <c r="DH60" s="1191" t="s">
        <v>780</v>
      </c>
      <c r="DI60" s="1192">
        <f>'배수관 폐쇄 총괄(수시, 지역사업소)'!DM60</f>
        <v>1393.36</v>
      </c>
      <c r="DJ60" s="1192">
        <v>1393.36</v>
      </c>
      <c r="DK60" s="1192">
        <v>0</v>
      </c>
      <c r="DL60" s="1192">
        <v>0</v>
      </c>
      <c r="DM60" s="1192">
        <v>1393.36</v>
      </c>
      <c r="DN60" s="1192">
        <v>95</v>
      </c>
      <c r="DO60" s="1192">
        <v>0</v>
      </c>
      <c r="DP60" s="1192">
        <v>0</v>
      </c>
      <c r="DQ60" s="1192">
        <v>0</v>
      </c>
      <c r="DR60" s="1192">
        <v>0</v>
      </c>
      <c r="DS60" s="1192">
        <v>0</v>
      </c>
      <c r="DT60" s="1192">
        <v>1220.55</v>
      </c>
      <c r="DU60" s="1192">
        <v>0</v>
      </c>
      <c r="DV60" s="1192">
        <v>0</v>
      </c>
      <c r="DW60" s="1192">
        <v>0</v>
      </c>
      <c r="DX60" s="1192">
        <v>0</v>
      </c>
      <c r="DY60" s="1192">
        <v>0</v>
      </c>
      <c r="DZ60" s="1192">
        <v>77.81</v>
      </c>
      <c r="EA60" s="1192">
        <v>0</v>
      </c>
    </row>
    <row r="61" spans="1:131" ht="19.2" customHeight="1">
      <c r="A61" s="2032"/>
      <c r="B61" s="1193" t="s">
        <v>781</v>
      </c>
      <c r="C61" s="1192">
        <f>'배수관 폐쇄 총괄(수시, 지역사업소)'!G61</f>
        <v>0</v>
      </c>
      <c r="D61" s="1192">
        <v>0</v>
      </c>
      <c r="E61" s="1192">
        <v>0</v>
      </c>
      <c r="F61" s="1192">
        <v>0</v>
      </c>
      <c r="G61" s="1192">
        <v>0</v>
      </c>
      <c r="H61" s="1192">
        <v>0</v>
      </c>
      <c r="I61" s="1192">
        <v>0</v>
      </c>
      <c r="J61" s="1192">
        <v>0</v>
      </c>
      <c r="K61" s="1192">
        <v>0</v>
      </c>
      <c r="L61" s="1192">
        <v>0</v>
      </c>
      <c r="M61" s="1192">
        <v>0</v>
      </c>
      <c r="N61" s="1192">
        <v>0</v>
      </c>
      <c r="O61" s="1192">
        <v>0</v>
      </c>
      <c r="P61" s="1192">
        <v>0</v>
      </c>
      <c r="Q61" s="1192">
        <v>0</v>
      </c>
      <c r="R61" s="1192">
        <v>0</v>
      </c>
      <c r="S61" s="1192">
        <v>0</v>
      </c>
      <c r="T61" s="1192">
        <v>0</v>
      </c>
      <c r="U61" s="1192">
        <v>0</v>
      </c>
      <c r="W61" s="2032"/>
      <c r="X61" s="1193" t="s">
        <v>781</v>
      </c>
      <c r="Y61" s="1192">
        <f>'배수관 폐쇄 총괄(수시, 지역사업소)'!AC61</f>
        <v>0</v>
      </c>
      <c r="Z61" s="1192">
        <v>0</v>
      </c>
      <c r="AA61" s="1192">
        <v>0</v>
      </c>
      <c r="AB61" s="1192">
        <v>0</v>
      </c>
      <c r="AC61" s="1192">
        <v>0</v>
      </c>
      <c r="AD61" s="1192">
        <v>0</v>
      </c>
      <c r="AE61" s="1192">
        <v>0</v>
      </c>
      <c r="AF61" s="1192">
        <v>0</v>
      </c>
      <c r="AG61" s="1192">
        <v>0</v>
      </c>
      <c r="AH61" s="1192">
        <v>0</v>
      </c>
      <c r="AI61" s="1192">
        <v>0</v>
      </c>
      <c r="AJ61" s="1192">
        <v>0</v>
      </c>
      <c r="AK61" s="1192">
        <v>0</v>
      </c>
      <c r="AL61" s="1192">
        <v>0</v>
      </c>
      <c r="AM61" s="1192">
        <v>0</v>
      </c>
      <c r="AN61" s="1192">
        <v>0</v>
      </c>
      <c r="AO61" s="1192">
        <v>0</v>
      </c>
      <c r="AP61" s="1192">
        <v>0</v>
      </c>
      <c r="AQ61" s="1192">
        <v>0</v>
      </c>
      <c r="AS61" s="2032"/>
      <c r="AT61" s="1193" t="s">
        <v>781</v>
      </c>
      <c r="AU61" s="1192">
        <f>'배수관 폐쇄 총괄(수시, 지역사업소)'!AY61</f>
        <v>0</v>
      </c>
      <c r="AV61" s="1192">
        <v>0</v>
      </c>
      <c r="AW61" s="1192">
        <v>0</v>
      </c>
      <c r="AX61" s="1192">
        <v>0</v>
      </c>
      <c r="AY61" s="1192">
        <v>0</v>
      </c>
      <c r="AZ61" s="1192">
        <v>0</v>
      </c>
      <c r="BA61" s="1192">
        <v>0</v>
      </c>
      <c r="BB61" s="1192">
        <v>0</v>
      </c>
      <c r="BC61" s="1192">
        <v>0</v>
      </c>
      <c r="BD61" s="1192">
        <v>0</v>
      </c>
      <c r="BE61" s="1192">
        <v>0</v>
      </c>
      <c r="BF61" s="1192">
        <v>0</v>
      </c>
      <c r="BG61" s="1192">
        <v>0</v>
      </c>
      <c r="BH61" s="1192">
        <v>0</v>
      </c>
      <c r="BI61" s="1192">
        <v>0</v>
      </c>
      <c r="BJ61" s="1192">
        <v>0</v>
      </c>
      <c r="BK61" s="1192">
        <v>0</v>
      </c>
      <c r="BL61" s="1192">
        <v>0</v>
      </c>
      <c r="BM61" s="1192">
        <v>0</v>
      </c>
      <c r="BO61" s="2032"/>
      <c r="BP61" s="1193" t="s">
        <v>781</v>
      </c>
      <c r="BQ61" s="1192">
        <f>'배수관 폐쇄 총괄(수시, 지역사업소)'!BU61</f>
        <v>0</v>
      </c>
      <c r="BR61" s="1192">
        <v>0</v>
      </c>
      <c r="BS61" s="1192">
        <v>0</v>
      </c>
      <c r="BT61" s="1192">
        <v>0</v>
      </c>
      <c r="BU61" s="1192">
        <v>0</v>
      </c>
      <c r="BV61" s="1192">
        <v>0</v>
      </c>
      <c r="BW61" s="1192">
        <v>0</v>
      </c>
      <c r="BX61" s="1192">
        <v>0</v>
      </c>
      <c r="BY61" s="1192">
        <v>0</v>
      </c>
      <c r="BZ61" s="1192">
        <v>0</v>
      </c>
      <c r="CA61" s="1192">
        <v>0</v>
      </c>
      <c r="CB61" s="1192">
        <v>0</v>
      </c>
      <c r="CC61" s="1192">
        <v>0</v>
      </c>
      <c r="CD61" s="1192">
        <v>0</v>
      </c>
      <c r="CE61" s="1192">
        <v>0</v>
      </c>
      <c r="CF61" s="1192">
        <v>0</v>
      </c>
      <c r="CG61" s="1192">
        <v>0</v>
      </c>
      <c r="CH61" s="1192">
        <v>0</v>
      </c>
      <c r="CI61" s="1192">
        <v>0</v>
      </c>
      <c r="CK61" s="2032"/>
      <c r="CL61" s="1193" t="s">
        <v>781</v>
      </c>
      <c r="CM61" s="1192">
        <f>'배수관 폐쇄 총괄(수시, 지역사업소)'!CQ61</f>
        <v>0</v>
      </c>
      <c r="CN61" s="1192">
        <v>0</v>
      </c>
      <c r="CO61" s="1192">
        <v>0</v>
      </c>
      <c r="CP61" s="1192">
        <v>0</v>
      </c>
      <c r="CQ61" s="1192">
        <v>0</v>
      </c>
      <c r="CR61" s="1192">
        <v>0</v>
      </c>
      <c r="CS61" s="1192">
        <v>0</v>
      </c>
      <c r="CT61" s="1192">
        <v>0</v>
      </c>
      <c r="CU61" s="1192">
        <v>0</v>
      </c>
      <c r="CV61" s="1192">
        <v>0</v>
      </c>
      <c r="CW61" s="1192">
        <v>0</v>
      </c>
      <c r="CX61" s="1192">
        <v>0</v>
      </c>
      <c r="CY61" s="1192">
        <v>0</v>
      </c>
      <c r="CZ61" s="1192">
        <v>0</v>
      </c>
      <c r="DA61" s="1192">
        <v>0</v>
      </c>
      <c r="DB61" s="1192">
        <v>0</v>
      </c>
      <c r="DC61" s="1192">
        <v>0</v>
      </c>
      <c r="DD61" s="1192">
        <v>0</v>
      </c>
      <c r="DE61" s="1192">
        <v>0</v>
      </c>
      <c r="DG61" s="2032"/>
      <c r="DH61" s="1193" t="s">
        <v>781</v>
      </c>
      <c r="DI61" s="1192">
        <f>'배수관 폐쇄 총괄(수시, 지역사업소)'!DM61</f>
        <v>0</v>
      </c>
      <c r="DJ61" s="1192">
        <v>0</v>
      </c>
      <c r="DK61" s="1192">
        <v>0</v>
      </c>
      <c r="DL61" s="1192">
        <v>0</v>
      </c>
      <c r="DM61" s="1192">
        <v>0</v>
      </c>
      <c r="DN61" s="1192">
        <v>0</v>
      </c>
      <c r="DO61" s="1192">
        <v>0</v>
      </c>
      <c r="DP61" s="1192">
        <v>0</v>
      </c>
      <c r="DQ61" s="1192">
        <v>0</v>
      </c>
      <c r="DR61" s="1192">
        <v>0</v>
      </c>
      <c r="DS61" s="1192">
        <v>0</v>
      </c>
      <c r="DT61" s="1192">
        <v>0</v>
      </c>
      <c r="DU61" s="1192">
        <v>0</v>
      </c>
      <c r="DV61" s="1192">
        <v>0</v>
      </c>
      <c r="DW61" s="1192">
        <v>0</v>
      </c>
      <c r="DX61" s="1192">
        <v>0</v>
      </c>
      <c r="DY61" s="1192">
        <v>0</v>
      </c>
      <c r="DZ61" s="1192">
        <v>0</v>
      </c>
      <c r="EA61" s="1192">
        <v>0</v>
      </c>
    </row>
    <row r="62" spans="1:131" ht="19.2" customHeight="1">
      <c r="A62" s="2032"/>
      <c r="B62" s="1193" t="s">
        <v>786</v>
      </c>
      <c r="C62" s="1192">
        <f>'배수관 폐쇄 총괄(수시, 지역사업소)'!G62</f>
        <v>0</v>
      </c>
      <c r="D62" s="1192">
        <v>0</v>
      </c>
      <c r="E62" s="1192">
        <v>0</v>
      </c>
      <c r="F62" s="1192">
        <v>0</v>
      </c>
      <c r="G62" s="1192">
        <v>0</v>
      </c>
      <c r="H62" s="1192">
        <v>0</v>
      </c>
      <c r="I62" s="1192">
        <v>0</v>
      </c>
      <c r="J62" s="1192">
        <v>0</v>
      </c>
      <c r="K62" s="1192">
        <v>0</v>
      </c>
      <c r="L62" s="1192">
        <v>0</v>
      </c>
      <c r="M62" s="1192">
        <v>0</v>
      </c>
      <c r="N62" s="1192">
        <v>0</v>
      </c>
      <c r="O62" s="1192">
        <v>0</v>
      </c>
      <c r="P62" s="1192">
        <v>0</v>
      </c>
      <c r="Q62" s="1192">
        <v>0</v>
      </c>
      <c r="R62" s="1192">
        <v>0</v>
      </c>
      <c r="S62" s="1192">
        <v>0</v>
      </c>
      <c r="T62" s="1192">
        <v>0</v>
      </c>
      <c r="U62" s="1192">
        <v>0</v>
      </c>
      <c r="W62" s="2032"/>
      <c r="X62" s="1193" t="s">
        <v>786</v>
      </c>
      <c r="Y62" s="1192">
        <f>'배수관 폐쇄 총괄(수시, 지역사업소)'!AC62</f>
        <v>0</v>
      </c>
      <c r="Z62" s="1192">
        <v>0</v>
      </c>
      <c r="AA62" s="1192">
        <v>0</v>
      </c>
      <c r="AB62" s="1192">
        <v>0</v>
      </c>
      <c r="AC62" s="1192">
        <v>0</v>
      </c>
      <c r="AD62" s="1192">
        <v>0</v>
      </c>
      <c r="AE62" s="1192">
        <v>0</v>
      </c>
      <c r="AF62" s="1192">
        <v>0</v>
      </c>
      <c r="AG62" s="1192">
        <v>0</v>
      </c>
      <c r="AH62" s="1192">
        <v>0</v>
      </c>
      <c r="AI62" s="1192">
        <v>0</v>
      </c>
      <c r="AJ62" s="1192">
        <v>0</v>
      </c>
      <c r="AK62" s="1192">
        <v>0</v>
      </c>
      <c r="AL62" s="1192">
        <v>0</v>
      </c>
      <c r="AM62" s="1192">
        <v>0</v>
      </c>
      <c r="AN62" s="1192">
        <v>0</v>
      </c>
      <c r="AO62" s="1192">
        <v>0</v>
      </c>
      <c r="AP62" s="1192">
        <v>0</v>
      </c>
      <c r="AQ62" s="1192">
        <v>0</v>
      </c>
      <c r="AS62" s="2032"/>
      <c r="AT62" s="1193" t="s">
        <v>786</v>
      </c>
      <c r="AU62" s="1192">
        <f>'배수관 폐쇄 총괄(수시, 지역사업소)'!AY62</f>
        <v>0</v>
      </c>
      <c r="AV62" s="1192">
        <v>0</v>
      </c>
      <c r="AW62" s="1192">
        <v>0</v>
      </c>
      <c r="AX62" s="1192">
        <v>0</v>
      </c>
      <c r="AY62" s="1192">
        <v>0</v>
      </c>
      <c r="AZ62" s="1192">
        <v>0</v>
      </c>
      <c r="BA62" s="1192">
        <v>0</v>
      </c>
      <c r="BB62" s="1192">
        <v>0</v>
      </c>
      <c r="BC62" s="1192">
        <v>0</v>
      </c>
      <c r="BD62" s="1192">
        <v>0</v>
      </c>
      <c r="BE62" s="1192">
        <v>0</v>
      </c>
      <c r="BF62" s="1192">
        <v>0</v>
      </c>
      <c r="BG62" s="1192">
        <v>0</v>
      </c>
      <c r="BH62" s="1192">
        <v>0</v>
      </c>
      <c r="BI62" s="1192">
        <v>0</v>
      </c>
      <c r="BJ62" s="1192">
        <v>0</v>
      </c>
      <c r="BK62" s="1192">
        <v>0</v>
      </c>
      <c r="BL62" s="1192">
        <v>0</v>
      </c>
      <c r="BM62" s="1192">
        <v>0</v>
      </c>
      <c r="BO62" s="2032"/>
      <c r="BP62" s="1193" t="s">
        <v>786</v>
      </c>
      <c r="BQ62" s="1192">
        <f>'배수관 폐쇄 총괄(수시, 지역사업소)'!BU62</f>
        <v>0</v>
      </c>
      <c r="BR62" s="1192">
        <v>0</v>
      </c>
      <c r="BS62" s="1192">
        <v>0</v>
      </c>
      <c r="BT62" s="1192">
        <v>0</v>
      </c>
      <c r="BU62" s="1192">
        <v>0</v>
      </c>
      <c r="BV62" s="1192">
        <v>0</v>
      </c>
      <c r="BW62" s="1192">
        <v>0</v>
      </c>
      <c r="BX62" s="1192">
        <v>0</v>
      </c>
      <c r="BY62" s="1192">
        <v>0</v>
      </c>
      <c r="BZ62" s="1192">
        <v>0</v>
      </c>
      <c r="CA62" s="1192">
        <v>0</v>
      </c>
      <c r="CB62" s="1192">
        <v>0</v>
      </c>
      <c r="CC62" s="1192">
        <v>0</v>
      </c>
      <c r="CD62" s="1192">
        <v>0</v>
      </c>
      <c r="CE62" s="1192">
        <v>0</v>
      </c>
      <c r="CF62" s="1192">
        <v>0</v>
      </c>
      <c r="CG62" s="1192">
        <v>0</v>
      </c>
      <c r="CH62" s="1192">
        <v>0</v>
      </c>
      <c r="CI62" s="1192">
        <v>0</v>
      </c>
      <c r="CK62" s="2032"/>
      <c r="CL62" s="1193" t="s">
        <v>786</v>
      </c>
      <c r="CM62" s="1192">
        <f>'배수관 폐쇄 총괄(수시, 지역사업소)'!CQ62</f>
        <v>0</v>
      </c>
      <c r="CN62" s="1192">
        <v>0</v>
      </c>
      <c r="CO62" s="1192">
        <v>0</v>
      </c>
      <c r="CP62" s="1192">
        <v>0</v>
      </c>
      <c r="CQ62" s="1192">
        <v>0</v>
      </c>
      <c r="CR62" s="1192">
        <v>0</v>
      </c>
      <c r="CS62" s="1192">
        <v>0</v>
      </c>
      <c r="CT62" s="1192">
        <v>0</v>
      </c>
      <c r="CU62" s="1192">
        <v>0</v>
      </c>
      <c r="CV62" s="1192">
        <v>0</v>
      </c>
      <c r="CW62" s="1192">
        <v>0</v>
      </c>
      <c r="CX62" s="1192">
        <v>0</v>
      </c>
      <c r="CY62" s="1192">
        <v>0</v>
      </c>
      <c r="CZ62" s="1192">
        <v>0</v>
      </c>
      <c r="DA62" s="1192">
        <v>0</v>
      </c>
      <c r="DB62" s="1192">
        <v>0</v>
      </c>
      <c r="DC62" s="1192">
        <v>0</v>
      </c>
      <c r="DD62" s="1192">
        <v>0</v>
      </c>
      <c r="DE62" s="1192">
        <v>0</v>
      </c>
      <c r="DG62" s="2032"/>
      <c r="DH62" s="1193" t="s">
        <v>786</v>
      </c>
      <c r="DI62" s="1192">
        <f>'배수관 폐쇄 총괄(수시, 지역사업소)'!DM62</f>
        <v>0</v>
      </c>
      <c r="DJ62" s="1192">
        <v>0</v>
      </c>
      <c r="DK62" s="1192">
        <v>0</v>
      </c>
      <c r="DL62" s="1192">
        <v>0</v>
      </c>
      <c r="DM62" s="1192">
        <v>0</v>
      </c>
      <c r="DN62" s="1192">
        <v>0</v>
      </c>
      <c r="DO62" s="1192">
        <v>0</v>
      </c>
      <c r="DP62" s="1192">
        <v>0</v>
      </c>
      <c r="DQ62" s="1192">
        <v>0</v>
      </c>
      <c r="DR62" s="1192">
        <v>0</v>
      </c>
      <c r="DS62" s="1192">
        <v>0</v>
      </c>
      <c r="DT62" s="1192">
        <v>0</v>
      </c>
      <c r="DU62" s="1192">
        <v>0</v>
      </c>
      <c r="DV62" s="1192">
        <v>0</v>
      </c>
      <c r="DW62" s="1192">
        <v>0</v>
      </c>
      <c r="DX62" s="1192">
        <v>0</v>
      </c>
      <c r="DY62" s="1192">
        <v>0</v>
      </c>
      <c r="DZ62" s="1192">
        <v>0</v>
      </c>
      <c r="EA62" s="1192">
        <v>0</v>
      </c>
    </row>
    <row r="63" spans="1:131" ht="19.2" customHeight="1">
      <c r="A63" s="2032"/>
      <c r="B63" s="1193" t="s">
        <v>799</v>
      </c>
      <c r="C63" s="1192">
        <f>'배수관 폐쇄 총괄(수시, 지역사업소)'!G63</f>
        <v>-474.14</v>
      </c>
      <c r="D63" s="1192">
        <v>122.7</v>
      </c>
      <c r="E63" s="1192">
        <v>0</v>
      </c>
      <c r="F63" s="1192">
        <v>596.84</v>
      </c>
      <c r="G63" s="1192">
        <v>-474.14</v>
      </c>
      <c r="H63" s="1192">
        <v>0</v>
      </c>
      <c r="I63" s="1192">
        <v>0</v>
      </c>
      <c r="J63" s="1192">
        <v>12.07</v>
      </c>
      <c r="K63" s="1192">
        <v>0</v>
      </c>
      <c r="L63" s="1192">
        <v>0</v>
      </c>
      <c r="M63" s="1192">
        <v>556.9</v>
      </c>
      <c r="N63" s="1192">
        <v>0</v>
      </c>
      <c r="O63" s="1192">
        <v>0</v>
      </c>
      <c r="P63" s="1192">
        <v>27.87</v>
      </c>
      <c r="Q63" s="1192">
        <v>0</v>
      </c>
      <c r="R63" s="1192">
        <v>0</v>
      </c>
      <c r="S63" s="1192">
        <v>0</v>
      </c>
      <c r="T63" s="1192">
        <v>122.7</v>
      </c>
      <c r="U63" s="1192">
        <v>0</v>
      </c>
      <c r="W63" s="2032"/>
      <c r="X63" s="1193" t="s">
        <v>799</v>
      </c>
      <c r="Y63" s="1192">
        <f>'배수관 폐쇄 총괄(수시, 지역사업소)'!AC63</f>
        <v>0</v>
      </c>
      <c r="Z63" s="1192">
        <v>0</v>
      </c>
      <c r="AA63" s="1192">
        <v>0</v>
      </c>
      <c r="AB63" s="1192">
        <v>0</v>
      </c>
      <c r="AC63" s="1192">
        <v>0</v>
      </c>
      <c r="AD63" s="1192">
        <v>0</v>
      </c>
      <c r="AE63" s="1192">
        <v>0</v>
      </c>
      <c r="AF63" s="1192">
        <v>0</v>
      </c>
      <c r="AG63" s="1192">
        <v>0</v>
      </c>
      <c r="AH63" s="1192">
        <v>0</v>
      </c>
      <c r="AI63" s="1192">
        <v>0</v>
      </c>
      <c r="AJ63" s="1192">
        <v>0</v>
      </c>
      <c r="AK63" s="1192">
        <v>0</v>
      </c>
      <c r="AL63" s="1192">
        <v>0</v>
      </c>
      <c r="AM63" s="1192">
        <v>0</v>
      </c>
      <c r="AN63" s="1192">
        <v>0</v>
      </c>
      <c r="AO63" s="1192">
        <v>0</v>
      </c>
      <c r="AP63" s="1192">
        <v>0</v>
      </c>
      <c r="AQ63" s="1192">
        <v>0</v>
      </c>
      <c r="AS63" s="2032"/>
      <c r="AT63" s="1193" t="s">
        <v>799</v>
      </c>
      <c r="AU63" s="1192">
        <f>'배수관 폐쇄 총괄(수시, 지역사업소)'!AY63</f>
        <v>0</v>
      </c>
      <c r="AV63" s="1192">
        <v>0</v>
      </c>
      <c r="AW63" s="1192">
        <v>0</v>
      </c>
      <c r="AX63" s="1192">
        <v>0</v>
      </c>
      <c r="AY63" s="1192">
        <v>0</v>
      </c>
      <c r="AZ63" s="1192">
        <v>0</v>
      </c>
      <c r="BA63" s="1192">
        <v>0</v>
      </c>
      <c r="BB63" s="1192">
        <v>0</v>
      </c>
      <c r="BC63" s="1192">
        <v>0</v>
      </c>
      <c r="BD63" s="1192">
        <v>0</v>
      </c>
      <c r="BE63" s="1192">
        <v>0</v>
      </c>
      <c r="BF63" s="1192">
        <v>0</v>
      </c>
      <c r="BG63" s="1192">
        <v>0</v>
      </c>
      <c r="BH63" s="1192">
        <v>0</v>
      </c>
      <c r="BI63" s="1192">
        <v>0</v>
      </c>
      <c r="BJ63" s="1192">
        <v>0</v>
      </c>
      <c r="BK63" s="1192">
        <v>0</v>
      </c>
      <c r="BL63" s="1192">
        <v>0</v>
      </c>
      <c r="BM63" s="1192">
        <v>0</v>
      </c>
      <c r="BO63" s="2032"/>
      <c r="BP63" s="1193" t="s">
        <v>799</v>
      </c>
      <c r="BQ63" s="1192">
        <f>'배수관 폐쇄 총괄(수시, 지역사업소)'!BU63</f>
        <v>122.7</v>
      </c>
      <c r="BR63" s="1192">
        <v>122.7</v>
      </c>
      <c r="BS63" s="1192">
        <v>0</v>
      </c>
      <c r="BT63" s="1192">
        <v>0</v>
      </c>
      <c r="BU63" s="1192">
        <v>122.7</v>
      </c>
      <c r="BV63" s="1192">
        <v>0</v>
      </c>
      <c r="BW63" s="1192">
        <v>0</v>
      </c>
      <c r="BX63" s="1192">
        <v>0</v>
      </c>
      <c r="BY63" s="1192">
        <v>0</v>
      </c>
      <c r="BZ63" s="1192">
        <v>0</v>
      </c>
      <c r="CA63" s="1192">
        <v>0</v>
      </c>
      <c r="CB63" s="1192">
        <v>0</v>
      </c>
      <c r="CC63" s="1192">
        <v>0</v>
      </c>
      <c r="CD63" s="1192">
        <v>0</v>
      </c>
      <c r="CE63" s="1192">
        <v>0</v>
      </c>
      <c r="CF63" s="1192">
        <v>0</v>
      </c>
      <c r="CG63" s="1192">
        <v>0</v>
      </c>
      <c r="CH63" s="1192">
        <v>122.7</v>
      </c>
      <c r="CI63" s="1192">
        <v>0</v>
      </c>
      <c r="CK63" s="2032"/>
      <c r="CL63" s="1193" t="s">
        <v>799</v>
      </c>
      <c r="CM63" s="1192">
        <f>'배수관 폐쇄 총괄(수시, 지역사업소)'!CQ63</f>
        <v>-584.77</v>
      </c>
      <c r="CN63" s="1192">
        <v>0</v>
      </c>
      <c r="CO63" s="1192">
        <v>0</v>
      </c>
      <c r="CP63" s="1192">
        <v>584.77</v>
      </c>
      <c r="CQ63" s="1192">
        <v>-584.77</v>
      </c>
      <c r="CR63" s="1192">
        <v>0</v>
      </c>
      <c r="CS63" s="1192">
        <v>0</v>
      </c>
      <c r="CT63" s="1192">
        <v>0</v>
      </c>
      <c r="CU63" s="1192">
        <v>0</v>
      </c>
      <c r="CV63" s="1192">
        <v>0</v>
      </c>
      <c r="CW63" s="1192">
        <v>556.9</v>
      </c>
      <c r="CX63" s="1192">
        <v>0</v>
      </c>
      <c r="CY63" s="1192">
        <v>0</v>
      </c>
      <c r="CZ63" s="1192">
        <v>27.87</v>
      </c>
      <c r="DA63" s="1192">
        <v>0</v>
      </c>
      <c r="DB63" s="1192">
        <v>0</v>
      </c>
      <c r="DC63" s="1192">
        <v>0</v>
      </c>
      <c r="DD63" s="1192">
        <v>0</v>
      </c>
      <c r="DE63" s="1192">
        <v>0</v>
      </c>
      <c r="DG63" s="2032"/>
      <c r="DH63" s="1193" t="s">
        <v>799</v>
      </c>
      <c r="DI63" s="1192">
        <f>'배수관 폐쇄 총괄(수시, 지역사업소)'!DM63</f>
        <v>0</v>
      </c>
      <c r="DJ63" s="1192">
        <v>0</v>
      </c>
      <c r="DK63" s="1192">
        <v>0</v>
      </c>
      <c r="DL63" s="1192">
        <v>0</v>
      </c>
      <c r="DM63" s="1192">
        <v>0</v>
      </c>
      <c r="DN63" s="1192">
        <v>0</v>
      </c>
      <c r="DO63" s="1192">
        <v>0</v>
      </c>
      <c r="DP63" s="1192">
        <v>0</v>
      </c>
      <c r="DQ63" s="1192">
        <v>0</v>
      </c>
      <c r="DR63" s="1192">
        <v>0</v>
      </c>
      <c r="DS63" s="1192">
        <v>0</v>
      </c>
      <c r="DT63" s="1192">
        <v>0</v>
      </c>
      <c r="DU63" s="1192">
        <v>0</v>
      </c>
      <c r="DV63" s="1192">
        <v>0</v>
      </c>
      <c r="DW63" s="1192">
        <v>0</v>
      </c>
      <c r="DX63" s="1192">
        <v>0</v>
      </c>
      <c r="DY63" s="1192">
        <v>0</v>
      </c>
      <c r="DZ63" s="1192">
        <v>0</v>
      </c>
      <c r="EA63" s="1192">
        <v>0</v>
      </c>
    </row>
    <row r="64" spans="1:131" ht="19.2" customHeight="1">
      <c r="A64" s="2032"/>
      <c r="B64" s="1194" t="s">
        <v>802</v>
      </c>
      <c r="C64" s="1192">
        <f>'배수관 폐쇄 총괄(수시, 지역사업소)'!G64</f>
        <v>0</v>
      </c>
      <c r="D64" s="1192">
        <v>0</v>
      </c>
      <c r="E64" s="1192">
        <v>0</v>
      </c>
      <c r="F64" s="1192">
        <v>0</v>
      </c>
      <c r="G64" s="1192">
        <v>0</v>
      </c>
      <c r="H64" s="1192">
        <v>0</v>
      </c>
      <c r="I64" s="1192">
        <v>0</v>
      </c>
      <c r="J64" s="1192">
        <v>0</v>
      </c>
      <c r="K64" s="1192">
        <v>0</v>
      </c>
      <c r="L64" s="1192">
        <v>0</v>
      </c>
      <c r="M64" s="1192">
        <v>0</v>
      </c>
      <c r="N64" s="1192">
        <v>0</v>
      </c>
      <c r="O64" s="1192">
        <v>0</v>
      </c>
      <c r="P64" s="1192">
        <v>0</v>
      </c>
      <c r="Q64" s="1192">
        <v>0</v>
      </c>
      <c r="R64" s="1192">
        <v>0</v>
      </c>
      <c r="S64" s="1192">
        <v>0</v>
      </c>
      <c r="T64" s="1192">
        <v>0</v>
      </c>
      <c r="U64" s="1192">
        <v>0</v>
      </c>
      <c r="W64" s="2032"/>
      <c r="X64" s="1194" t="s">
        <v>802</v>
      </c>
      <c r="Y64" s="1192">
        <f>'배수관 폐쇄 총괄(수시, 지역사업소)'!AC64</f>
        <v>0</v>
      </c>
      <c r="Z64" s="1192">
        <v>0</v>
      </c>
      <c r="AA64" s="1192">
        <v>0</v>
      </c>
      <c r="AB64" s="1192">
        <v>0</v>
      </c>
      <c r="AC64" s="1192">
        <v>0</v>
      </c>
      <c r="AD64" s="1192">
        <v>0</v>
      </c>
      <c r="AE64" s="1192">
        <v>0</v>
      </c>
      <c r="AF64" s="1192">
        <v>0</v>
      </c>
      <c r="AG64" s="1192">
        <v>0</v>
      </c>
      <c r="AH64" s="1192">
        <v>0</v>
      </c>
      <c r="AI64" s="1192">
        <v>0</v>
      </c>
      <c r="AJ64" s="1192">
        <v>0</v>
      </c>
      <c r="AK64" s="1192">
        <v>0</v>
      </c>
      <c r="AL64" s="1192">
        <v>0</v>
      </c>
      <c r="AM64" s="1192">
        <v>0</v>
      </c>
      <c r="AN64" s="1192">
        <v>0</v>
      </c>
      <c r="AO64" s="1192">
        <v>0</v>
      </c>
      <c r="AP64" s="1192">
        <v>0</v>
      </c>
      <c r="AQ64" s="1192">
        <v>0</v>
      </c>
      <c r="AS64" s="2032"/>
      <c r="AT64" s="1194" t="s">
        <v>802</v>
      </c>
      <c r="AU64" s="1192">
        <f>'배수관 폐쇄 총괄(수시, 지역사업소)'!AY64</f>
        <v>0</v>
      </c>
      <c r="AV64" s="1192">
        <v>0</v>
      </c>
      <c r="AW64" s="1192">
        <v>0</v>
      </c>
      <c r="AX64" s="1192">
        <v>0</v>
      </c>
      <c r="AY64" s="1192">
        <v>0</v>
      </c>
      <c r="AZ64" s="1192">
        <v>0</v>
      </c>
      <c r="BA64" s="1192">
        <v>0</v>
      </c>
      <c r="BB64" s="1192">
        <v>0</v>
      </c>
      <c r="BC64" s="1192">
        <v>0</v>
      </c>
      <c r="BD64" s="1192">
        <v>0</v>
      </c>
      <c r="BE64" s="1192">
        <v>0</v>
      </c>
      <c r="BF64" s="1192">
        <v>0</v>
      </c>
      <c r="BG64" s="1192">
        <v>0</v>
      </c>
      <c r="BH64" s="1192">
        <v>0</v>
      </c>
      <c r="BI64" s="1192">
        <v>0</v>
      </c>
      <c r="BJ64" s="1192">
        <v>0</v>
      </c>
      <c r="BK64" s="1192">
        <v>0</v>
      </c>
      <c r="BL64" s="1192">
        <v>0</v>
      </c>
      <c r="BM64" s="1192">
        <v>0</v>
      </c>
      <c r="BO64" s="2032"/>
      <c r="BP64" s="1194" t="s">
        <v>802</v>
      </c>
      <c r="BQ64" s="1192">
        <f>'배수관 폐쇄 총괄(수시, 지역사업소)'!BU64</f>
        <v>0</v>
      </c>
      <c r="BR64" s="1192">
        <v>0</v>
      </c>
      <c r="BS64" s="1192">
        <v>0</v>
      </c>
      <c r="BT64" s="1192">
        <v>0</v>
      </c>
      <c r="BU64" s="1192">
        <v>0</v>
      </c>
      <c r="BV64" s="1192">
        <v>0</v>
      </c>
      <c r="BW64" s="1192">
        <v>0</v>
      </c>
      <c r="BX64" s="1192">
        <v>0</v>
      </c>
      <c r="BY64" s="1192">
        <v>0</v>
      </c>
      <c r="BZ64" s="1192">
        <v>0</v>
      </c>
      <c r="CA64" s="1192">
        <v>0</v>
      </c>
      <c r="CB64" s="1192">
        <v>0</v>
      </c>
      <c r="CC64" s="1192">
        <v>0</v>
      </c>
      <c r="CD64" s="1192">
        <v>0</v>
      </c>
      <c r="CE64" s="1192">
        <v>0</v>
      </c>
      <c r="CF64" s="1192">
        <v>0</v>
      </c>
      <c r="CG64" s="1192">
        <v>0</v>
      </c>
      <c r="CH64" s="1192">
        <v>0</v>
      </c>
      <c r="CI64" s="1192">
        <v>0</v>
      </c>
      <c r="CK64" s="2032"/>
      <c r="CL64" s="1194" t="s">
        <v>802</v>
      </c>
      <c r="CM64" s="1192">
        <f>'배수관 폐쇄 총괄(수시, 지역사업소)'!CQ64</f>
        <v>0</v>
      </c>
      <c r="CN64" s="1192">
        <v>0</v>
      </c>
      <c r="CO64" s="1192">
        <v>0</v>
      </c>
      <c r="CP64" s="1192">
        <v>0</v>
      </c>
      <c r="CQ64" s="1192">
        <v>0</v>
      </c>
      <c r="CR64" s="1192">
        <v>0</v>
      </c>
      <c r="CS64" s="1192">
        <v>0</v>
      </c>
      <c r="CT64" s="1192">
        <v>0</v>
      </c>
      <c r="CU64" s="1192">
        <v>0</v>
      </c>
      <c r="CV64" s="1192">
        <v>0</v>
      </c>
      <c r="CW64" s="1192">
        <v>0</v>
      </c>
      <c r="CX64" s="1192">
        <v>0</v>
      </c>
      <c r="CY64" s="1192">
        <v>0</v>
      </c>
      <c r="CZ64" s="1192">
        <v>0</v>
      </c>
      <c r="DA64" s="1192">
        <v>0</v>
      </c>
      <c r="DB64" s="1192">
        <v>0</v>
      </c>
      <c r="DC64" s="1192">
        <v>0</v>
      </c>
      <c r="DD64" s="1192">
        <v>0</v>
      </c>
      <c r="DE64" s="1192">
        <v>0</v>
      </c>
      <c r="DG64" s="2032"/>
      <c r="DH64" s="1194" t="s">
        <v>802</v>
      </c>
      <c r="DI64" s="1192">
        <f>'배수관 폐쇄 총괄(수시, 지역사업소)'!DM64</f>
        <v>0</v>
      </c>
      <c r="DJ64" s="1192">
        <v>0</v>
      </c>
      <c r="DK64" s="1192">
        <v>0</v>
      </c>
      <c r="DL64" s="1192">
        <v>0</v>
      </c>
      <c r="DM64" s="1192">
        <v>0</v>
      </c>
      <c r="DN64" s="1192">
        <v>0</v>
      </c>
      <c r="DO64" s="1192">
        <v>0</v>
      </c>
      <c r="DP64" s="1192">
        <v>0</v>
      </c>
      <c r="DQ64" s="1192">
        <v>0</v>
      </c>
      <c r="DR64" s="1192">
        <v>0</v>
      </c>
      <c r="DS64" s="1192">
        <v>0</v>
      </c>
      <c r="DT64" s="1192">
        <v>0</v>
      </c>
      <c r="DU64" s="1192">
        <v>0</v>
      </c>
      <c r="DV64" s="1192">
        <v>0</v>
      </c>
      <c r="DW64" s="1192">
        <v>0</v>
      </c>
      <c r="DX64" s="1192">
        <v>0</v>
      </c>
      <c r="DY64" s="1192">
        <v>0</v>
      </c>
      <c r="DZ64" s="1192">
        <v>0</v>
      </c>
      <c r="EA64" s="1192">
        <v>0</v>
      </c>
    </row>
    <row r="65" spans="1:131" ht="19.2" customHeight="1">
      <c r="A65" s="2032"/>
      <c r="B65" s="1194" t="s">
        <v>803</v>
      </c>
      <c r="C65" s="1192">
        <f>'배수관 폐쇄 총괄(수시, 지역사업소)'!G65</f>
        <v>-2867.22</v>
      </c>
      <c r="D65" s="1192">
        <v>0</v>
      </c>
      <c r="E65" s="1192">
        <v>0</v>
      </c>
      <c r="F65" s="1192">
        <v>2867.22</v>
      </c>
      <c r="G65" s="1192">
        <v>-2867.22</v>
      </c>
      <c r="H65" s="1192">
        <v>0</v>
      </c>
      <c r="I65" s="1192">
        <v>0</v>
      </c>
      <c r="J65" s="1192">
        <v>1421.24</v>
      </c>
      <c r="K65" s="1192">
        <v>0</v>
      </c>
      <c r="L65" s="1192">
        <v>0</v>
      </c>
      <c r="M65" s="1192">
        <v>871.43</v>
      </c>
      <c r="N65" s="1192">
        <v>0</v>
      </c>
      <c r="O65" s="1192">
        <v>0</v>
      </c>
      <c r="P65" s="1192">
        <v>292.37</v>
      </c>
      <c r="Q65" s="1192">
        <v>0</v>
      </c>
      <c r="R65" s="1192">
        <v>0</v>
      </c>
      <c r="S65" s="1192">
        <v>282.18</v>
      </c>
      <c r="T65" s="1192">
        <v>0</v>
      </c>
      <c r="U65" s="1192">
        <v>0</v>
      </c>
      <c r="W65" s="2032"/>
      <c r="X65" s="1194" t="s">
        <v>803</v>
      </c>
      <c r="Y65" s="1192">
        <f>'배수관 폐쇄 총괄(수시, 지역사업소)'!AC65</f>
        <v>-465.55</v>
      </c>
      <c r="Z65" s="1192">
        <v>0</v>
      </c>
      <c r="AA65" s="1192">
        <v>0</v>
      </c>
      <c r="AB65" s="1192">
        <v>465.55</v>
      </c>
      <c r="AC65" s="1192">
        <v>-465.55</v>
      </c>
      <c r="AD65" s="1192">
        <v>0</v>
      </c>
      <c r="AE65" s="1192">
        <v>0</v>
      </c>
      <c r="AF65" s="1192">
        <v>0</v>
      </c>
      <c r="AG65" s="1192">
        <v>0</v>
      </c>
      <c r="AH65" s="1192">
        <v>0</v>
      </c>
      <c r="AI65" s="1192">
        <v>399.09</v>
      </c>
      <c r="AJ65" s="1192">
        <v>0</v>
      </c>
      <c r="AK65" s="1192">
        <v>0</v>
      </c>
      <c r="AL65" s="1192">
        <v>66.459999999999994</v>
      </c>
      <c r="AM65" s="1192">
        <v>0</v>
      </c>
      <c r="AN65" s="1192">
        <v>0</v>
      </c>
      <c r="AO65" s="1192">
        <v>0</v>
      </c>
      <c r="AP65" s="1192">
        <v>0</v>
      </c>
      <c r="AQ65" s="1192">
        <v>0</v>
      </c>
      <c r="AS65" s="2032"/>
      <c r="AT65" s="1194" t="s">
        <v>803</v>
      </c>
      <c r="AU65" s="1192">
        <f>'배수관 폐쇄 총괄(수시, 지역사업소)'!AY65</f>
        <v>-1383.06</v>
      </c>
      <c r="AV65" s="1192">
        <v>0</v>
      </c>
      <c r="AW65" s="1192">
        <v>0</v>
      </c>
      <c r="AX65" s="1192">
        <v>1383.06</v>
      </c>
      <c r="AY65" s="1192">
        <v>-1383.06</v>
      </c>
      <c r="AZ65" s="1192">
        <v>0</v>
      </c>
      <c r="BA65" s="1192">
        <v>0</v>
      </c>
      <c r="BB65" s="1192">
        <v>1055.48</v>
      </c>
      <c r="BC65" s="1192">
        <v>0</v>
      </c>
      <c r="BD65" s="1192">
        <v>0</v>
      </c>
      <c r="BE65" s="1192">
        <v>327.58</v>
      </c>
      <c r="BF65" s="1192">
        <v>0</v>
      </c>
      <c r="BG65" s="1192">
        <v>0</v>
      </c>
      <c r="BH65" s="1192">
        <v>0</v>
      </c>
      <c r="BI65" s="1192">
        <v>0</v>
      </c>
      <c r="BJ65" s="1192">
        <v>0</v>
      </c>
      <c r="BK65" s="1192">
        <v>0</v>
      </c>
      <c r="BL65" s="1192">
        <v>0</v>
      </c>
      <c r="BM65" s="1192">
        <v>0</v>
      </c>
      <c r="BO65" s="2032"/>
      <c r="BP65" s="1194" t="s">
        <v>803</v>
      </c>
      <c r="BQ65" s="1192">
        <f>'배수관 폐쇄 총괄(수시, 지역사업소)'!BU65</f>
        <v>-216.63</v>
      </c>
      <c r="BR65" s="1192">
        <v>0</v>
      </c>
      <c r="BS65" s="1192">
        <v>0</v>
      </c>
      <c r="BT65" s="1192">
        <v>216.63</v>
      </c>
      <c r="BU65" s="1192">
        <v>-216.63</v>
      </c>
      <c r="BV65" s="1192">
        <v>0</v>
      </c>
      <c r="BW65" s="1192">
        <v>0</v>
      </c>
      <c r="BX65" s="1192">
        <v>0.34</v>
      </c>
      <c r="BY65" s="1192">
        <v>0</v>
      </c>
      <c r="BZ65" s="1192">
        <v>0</v>
      </c>
      <c r="CA65" s="1192">
        <v>144.76</v>
      </c>
      <c r="CB65" s="1192">
        <v>0</v>
      </c>
      <c r="CC65" s="1192">
        <v>0</v>
      </c>
      <c r="CD65" s="1192">
        <v>0</v>
      </c>
      <c r="CE65" s="1192">
        <v>0</v>
      </c>
      <c r="CF65" s="1192">
        <v>0</v>
      </c>
      <c r="CG65" s="1192">
        <v>71.53</v>
      </c>
      <c r="CH65" s="1192">
        <v>0</v>
      </c>
      <c r="CI65" s="1192">
        <v>0</v>
      </c>
      <c r="CK65" s="2032"/>
      <c r="CL65" s="1194" t="s">
        <v>803</v>
      </c>
      <c r="CM65" s="1192">
        <f>'배수관 폐쇄 총괄(수시, 지역사업소)'!CQ65</f>
        <v>0</v>
      </c>
      <c r="CN65" s="1192">
        <v>0</v>
      </c>
      <c r="CO65" s="1192">
        <v>0</v>
      </c>
      <c r="CP65" s="1192">
        <v>0</v>
      </c>
      <c r="CQ65" s="1192">
        <v>0</v>
      </c>
      <c r="CR65" s="1192">
        <v>0</v>
      </c>
      <c r="CS65" s="1192">
        <v>0</v>
      </c>
      <c r="CT65" s="1192">
        <v>0</v>
      </c>
      <c r="CU65" s="1192">
        <v>0</v>
      </c>
      <c r="CV65" s="1192">
        <v>0</v>
      </c>
      <c r="CW65" s="1192">
        <v>0</v>
      </c>
      <c r="CX65" s="1192">
        <v>0</v>
      </c>
      <c r="CY65" s="1192">
        <v>0</v>
      </c>
      <c r="CZ65" s="1192">
        <v>0</v>
      </c>
      <c r="DA65" s="1192">
        <v>0</v>
      </c>
      <c r="DB65" s="1192">
        <v>0</v>
      </c>
      <c r="DC65" s="1192">
        <v>0</v>
      </c>
      <c r="DD65" s="1192">
        <v>0</v>
      </c>
      <c r="DE65" s="1192">
        <v>0</v>
      </c>
      <c r="DG65" s="2032"/>
      <c r="DH65" s="1194" t="s">
        <v>803</v>
      </c>
      <c r="DI65" s="1192">
        <f>'배수관 폐쇄 총괄(수시, 지역사업소)'!DM65</f>
        <v>0</v>
      </c>
      <c r="DJ65" s="1192">
        <v>0</v>
      </c>
      <c r="DK65" s="1192">
        <v>0</v>
      </c>
      <c r="DL65" s="1192">
        <v>0</v>
      </c>
      <c r="DM65" s="1192">
        <v>0</v>
      </c>
      <c r="DN65" s="1192">
        <v>0</v>
      </c>
      <c r="DO65" s="1192">
        <v>0</v>
      </c>
      <c r="DP65" s="1192">
        <v>0</v>
      </c>
      <c r="DQ65" s="1192">
        <v>0</v>
      </c>
      <c r="DR65" s="1192">
        <v>0</v>
      </c>
      <c r="DS65" s="1192">
        <v>0</v>
      </c>
      <c r="DT65" s="1192">
        <v>0</v>
      </c>
      <c r="DU65" s="1192">
        <v>0</v>
      </c>
      <c r="DV65" s="1192">
        <v>0</v>
      </c>
      <c r="DW65" s="1192">
        <v>0</v>
      </c>
      <c r="DX65" s="1192">
        <v>0</v>
      </c>
      <c r="DY65" s="1192">
        <v>0</v>
      </c>
      <c r="DZ65" s="1192">
        <v>0</v>
      </c>
      <c r="EA65" s="1192">
        <v>0</v>
      </c>
    </row>
    <row r="66" spans="1:131" ht="19.2" customHeight="1">
      <c r="A66" s="2032"/>
      <c r="B66" s="1195" t="s">
        <v>804</v>
      </c>
      <c r="C66" s="1192">
        <f>'배수관 폐쇄 총괄(수시, 지역사업소)'!G66</f>
        <v>406.86</v>
      </c>
      <c r="D66" s="1192">
        <v>406.86</v>
      </c>
      <c r="E66" s="1192">
        <v>0</v>
      </c>
      <c r="F66" s="1192">
        <v>0</v>
      </c>
      <c r="G66" s="1192">
        <v>406.86</v>
      </c>
      <c r="H66" s="1192">
        <v>82.71</v>
      </c>
      <c r="I66" s="1192">
        <v>0</v>
      </c>
      <c r="J66" s="1192">
        <v>0</v>
      </c>
      <c r="K66" s="1192">
        <v>0</v>
      </c>
      <c r="L66" s="1192">
        <v>0</v>
      </c>
      <c r="M66" s="1192">
        <v>0</v>
      </c>
      <c r="N66" s="1192">
        <v>324.14999999999998</v>
      </c>
      <c r="O66" s="1192">
        <v>0</v>
      </c>
      <c r="P66" s="1192">
        <v>0</v>
      </c>
      <c r="Q66" s="1192">
        <v>0</v>
      </c>
      <c r="R66" s="1192">
        <v>0</v>
      </c>
      <c r="S66" s="1192">
        <v>0</v>
      </c>
      <c r="T66" s="1192">
        <v>0</v>
      </c>
      <c r="U66" s="1192">
        <v>0</v>
      </c>
      <c r="W66" s="2032"/>
      <c r="X66" s="1195" t="s">
        <v>804</v>
      </c>
      <c r="Y66" s="1192">
        <f>'배수관 폐쇄 총괄(수시, 지역사업소)'!AC66</f>
        <v>82.71</v>
      </c>
      <c r="Z66" s="1192">
        <v>82.71</v>
      </c>
      <c r="AA66" s="1192">
        <v>0</v>
      </c>
      <c r="AB66" s="1192">
        <v>0</v>
      </c>
      <c r="AC66" s="1192">
        <v>82.71</v>
      </c>
      <c r="AD66" s="1192">
        <v>82.71</v>
      </c>
      <c r="AE66" s="1192">
        <v>0</v>
      </c>
      <c r="AF66" s="1192">
        <v>0</v>
      </c>
      <c r="AG66" s="1192">
        <v>0</v>
      </c>
      <c r="AH66" s="1192">
        <v>0</v>
      </c>
      <c r="AI66" s="1192">
        <v>0</v>
      </c>
      <c r="AJ66" s="1192">
        <v>0</v>
      </c>
      <c r="AK66" s="1192">
        <v>0</v>
      </c>
      <c r="AL66" s="1192">
        <v>0</v>
      </c>
      <c r="AM66" s="1192">
        <v>0</v>
      </c>
      <c r="AN66" s="1192">
        <v>0</v>
      </c>
      <c r="AO66" s="1192">
        <v>0</v>
      </c>
      <c r="AP66" s="1192">
        <v>0</v>
      </c>
      <c r="AQ66" s="1192">
        <v>0</v>
      </c>
      <c r="AS66" s="2032"/>
      <c r="AT66" s="1195" t="s">
        <v>804</v>
      </c>
      <c r="AU66" s="1192">
        <f>'배수관 폐쇄 총괄(수시, 지역사업소)'!AY66</f>
        <v>0</v>
      </c>
      <c r="AV66" s="1192">
        <v>0</v>
      </c>
      <c r="AW66" s="1192">
        <v>0</v>
      </c>
      <c r="AX66" s="1192">
        <v>0</v>
      </c>
      <c r="AY66" s="1192">
        <v>0</v>
      </c>
      <c r="AZ66" s="1192">
        <v>0</v>
      </c>
      <c r="BA66" s="1192">
        <v>0</v>
      </c>
      <c r="BB66" s="1192">
        <v>0</v>
      </c>
      <c r="BC66" s="1192">
        <v>0</v>
      </c>
      <c r="BD66" s="1192">
        <v>0</v>
      </c>
      <c r="BE66" s="1192">
        <v>0</v>
      </c>
      <c r="BF66" s="1192">
        <v>0</v>
      </c>
      <c r="BG66" s="1192">
        <v>0</v>
      </c>
      <c r="BH66" s="1192">
        <v>0</v>
      </c>
      <c r="BI66" s="1192">
        <v>0</v>
      </c>
      <c r="BJ66" s="1192">
        <v>0</v>
      </c>
      <c r="BK66" s="1192">
        <v>0</v>
      </c>
      <c r="BL66" s="1192">
        <v>0</v>
      </c>
      <c r="BM66" s="1192">
        <v>0</v>
      </c>
      <c r="BO66" s="2032"/>
      <c r="BP66" s="1195" t="s">
        <v>804</v>
      </c>
      <c r="BQ66" s="1192">
        <f>'배수관 폐쇄 총괄(수시, 지역사업소)'!BU66</f>
        <v>0</v>
      </c>
      <c r="BR66" s="1192">
        <v>0</v>
      </c>
      <c r="BS66" s="1192">
        <v>0</v>
      </c>
      <c r="BT66" s="1192">
        <v>0</v>
      </c>
      <c r="BU66" s="1192">
        <v>0</v>
      </c>
      <c r="BV66" s="1192">
        <v>0</v>
      </c>
      <c r="BW66" s="1192">
        <v>0</v>
      </c>
      <c r="BX66" s="1192">
        <v>0</v>
      </c>
      <c r="BY66" s="1192">
        <v>0</v>
      </c>
      <c r="BZ66" s="1192">
        <v>0</v>
      </c>
      <c r="CA66" s="1192">
        <v>0</v>
      </c>
      <c r="CB66" s="1192">
        <v>0</v>
      </c>
      <c r="CC66" s="1192">
        <v>0</v>
      </c>
      <c r="CD66" s="1192">
        <v>0</v>
      </c>
      <c r="CE66" s="1192">
        <v>0</v>
      </c>
      <c r="CF66" s="1192">
        <v>0</v>
      </c>
      <c r="CG66" s="1192">
        <v>0</v>
      </c>
      <c r="CH66" s="1192">
        <v>0</v>
      </c>
      <c r="CI66" s="1192">
        <v>0</v>
      </c>
      <c r="CK66" s="2032"/>
      <c r="CL66" s="1195" t="s">
        <v>804</v>
      </c>
      <c r="CM66" s="1192">
        <f>'배수관 폐쇄 총괄(수시, 지역사업소)'!CQ66</f>
        <v>0</v>
      </c>
      <c r="CN66" s="1192">
        <v>0</v>
      </c>
      <c r="CO66" s="1192">
        <v>0</v>
      </c>
      <c r="CP66" s="1192">
        <v>0</v>
      </c>
      <c r="CQ66" s="1192">
        <v>0</v>
      </c>
      <c r="CR66" s="1192">
        <v>0</v>
      </c>
      <c r="CS66" s="1192">
        <v>0</v>
      </c>
      <c r="CT66" s="1192">
        <v>0</v>
      </c>
      <c r="CU66" s="1192">
        <v>0</v>
      </c>
      <c r="CV66" s="1192">
        <v>0</v>
      </c>
      <c r="CW66" s="1192">
        <v>0</v>
      </c>
      <c r="CX66" s="1192">
        <v>0</v>
      </c>
      <c r="CY66" s="1192">
        <v>0</v>
      </c>
      <c r="CZ66" s="1192">
        <v>0</v>
      </c>
      <c r="DA66" s="1192">
        <v>0</v>
      </c>
      <c r="DB66" s="1192">
        <v>0</v>
      </c>
      <c r="DC66" s="1192">
        <v>0</v>
      </c>
      <c r="DD66" s="1192">
        <v>0</v>
      </c>
      <c r="DE66" s="1192">
        <v>0</v>
      </c>
      <c r="DG66" s="2032"/>
      <c r="DH66" s="1195" t="s">
        <v>804</v>
      </c>
      <c r="DI66" s="1192">
        <f>'배수관 폐쇄 총괄(수시, 지역사업소)'!DM66</f>
        <v>324.14999999999998</v>
      </c>
      <c r="DJ66" s="1192">
        <v>324.14999999999998</v>
      </c>
      <c r="DK66" s="1192">
        <v>0</v>
      </c>
      <c r="DL66" s="1192">
        <v>0</v>
      </c>
      <c r="DM66" s="1192">
        <v>324.14999999999998</v>
      </c>
      <c r="DN66" s="1192">
        <v>0</v>
      </c>
      <c r="DO66" s="1192">
        <v>0</v>
      </c>
      <c r="DP66" s="1192">
        <v>0</v>
      </c>
      <c r="DQ66" s="1192">
        <v>0</v>
      </c>
      <c r="DR66" s="1192">
        <v>0</v>
      </c>
      <c r="DS66" s="1192">
        <v>0</v>
      </c>
      <c r="DT66" s="1192">
        <v>324.14999999999998</v>
      </c>
      <c r="DU66" s="1192">
        <v>0</v>
      </c>
      <c r="DV66" s="1192">
        <v>0</v>
      </c>
      <c r="DW66" s="1192">
        <v>0</v>
      </c>
      <c r="DX66" s="1192">
        <v>0</v>
      </c>
      <c r="DY66" s="1192">
        <v>0</v>
      </c>
      <c r="DZ66" s="1192">
        <v>0</v>
      </c>
      <c r="EA66" s="1192">
        <v>0</v>
      </c>
    </row>
    <row r="67" spans="1:131" ht="19.2" customHeight="1">
      <c r="A67" s="2032"/>
      <c r="B67" s="1195" t="s">
        <v>805</v>
      </c>
      <c r="C67" s="1192">
        <f>'배수관 폐쇄 총괄(수시, 지역사업소)'!G67</f>
        <v>129.63</v>
      </c>
      <c r="D67" s="1192">
        <v>129.63</v>
      </c>
      <c r="E67" s="1192">
        <v>0</v>
      </c>
      <c r="F67" s="1192">
        <v>0</v>
      </c>
      <c r="G67" s="1192">
        <v>129.63</v>
      </c>
      <c r="H67" s="1192">
        <v>0</v>
      </c>
      <c r="I67" s="1192">
        <v>0</v>
      </c>
      <c r="J67" s="1192">
        <v>0</v>
      </c>
      <c r="K67" s="1192">
        <v>0</v>
      </c>
      <c r="L67" s="1192">
        <v>0</v>
      </c>
      <c r="M67" s="1192">
        <v>0</v>
      </c>
      <c r="N67" s="1192">
        <v>129.63</v>
      </c>
      <c r="O67" s="1192">
        <v>0</v>
      </c>
      <c r="P67" s="1192">
        <v>0</v>
      </c>
      <c r="Q67" s="1192">
        <v>0</v>
      </c>
      <c r="R67" s="1192">
        <v>0</v>
      </c>
      <c r="S67" s="1192">
        <v>0</v>
      </c>
      <c r="T67" s="1192">
        <v>0</v>
      </c>
      <c r="U67" s="1192">
        <v>0</v>
      </c>
      <c r="W67" s="2032"/>
      <c r="X67" s="1195" t="s">
        <v>805</v>
      </c>
      <c r="Y67" s="1192">
        <f>'배수관 폐쇄 총괄(수시, 지역사업소)'!AC67</f>
        <v>0</v>
      </c>
      <c r="Z67" s="1192">
        <v>0</v>
      </c>
      <c r="AA67" s="1192">
        <v>0</v>
      </c>
      <c r="AB67" s="1192">
        <v>0</v>
      </c>
      <c r="AC67" s="1192">
        <v>0</v>
      </c>
      <c r="AD67" s="1192">
        <v>0</v>
      </c>
      <c r="AE67" s="1192">
        <v>0</v>
      </c>
      <c r="AF67" s="1192">
        <v>0</v>
      </c>
      <c r="AG67" s="1192">
        <v>0</v>
      </c>
      <c r="AH67" s="1192">
        <v>0</v>
      </c>
      <c r="AI67" s="1192">
        <v>0</v>
      </c>
      <c r="AJ67" s="1192">
        <v>0</v>
      </c>
      <c r="AK67" s="1192">
        <v>0</v>
      </c>
      <c r="AL67" s="1192">
        <v>0</v>
      </c>
      <c r="AM67" s="1192">
        <v>0</v>
      </c>
      <c r="AN67" s="1192">
        <v>0</v>
      </c>
      <c r="AO67" s="1192">
        <v>0</v>
      </c>
      <c r="AP67" s="1192">
        <v>0</v>
      </c>
      <c r="AQ67" s="1192">
        <v>0</v>
      </c>
      <c r="AS67" s="2032"/>
      <c r="AT67" s="1195" t="s">
        <v>805</v>
      </c>
      <c r="AU67" s="1192">
        <f>'배수관 폐쇄 총괄(수시, 지역사업소)'!AY67</f>
        <v>129.63</v>
      </c>
      <c r="AV67" s="1192">
        <v>129.63</v>
      </c>
      <c r="AW67" s="1192">
        <v>0</v>
      </c>
      <c r="AX67" s="1192">
        <v>0</v>
      </c>
      <c r="AY67" s="1192">
        <v>129.63</v>
      </c>
      <c r="AZ67" s="1192">
        <v>0</v>
      </c>
      <c r="BA67" s="1192">
        <v>0</v>
      </c>
      <c r="BB67" s="1192">
        <v>0</v>
      </c>
      <c r="BC67" s="1192">
        <v>0</v>
      </c>
      <c r="BD67" s="1192">
        <v>0</v>
      </c>
      <c r="BE67" s="1192">
        <v>0</v>
      </c>
      <c r="BF67" s="1192">
        <v>129.63</v>
      </c>
      <c r="BG67" s="1192">
        <v>0</v>
      </c>
      <c r="BH67" s="1192">
        <v>0</v>
      </c>
      <c r="BI67" s="1192">
        <v>0</v>
      </c>
      <c r="BJ67" s="1192">
        <v>0</v>
      </c>
      <c r="BK67" s="1192">
        <v>0</v>
      </c>
      <c r="BL67" s="1192">
        <v>0</v>
      </c>
      <c r="BM67" s="1192">
        <v>0</v>
      </c>
      <c r="BO67" s="2032"/>
      <c r="BP67" s="1195" t="s">
        <v>805</v>
      </c>
      <c r="BQ67" s="1192">
        <f>'배수관 폐쇄 총괄(수시, 지역사업소)'!BU67</f>
        <v>0</v>
      </c>
      <c r="BR67" s="1192">
        <v>0</v>
      </c>
      <c r="BS67" s="1192">
        <v>0</v>
      </c>
      <c r="BT67" s="1192">
        <v>0</v>
      </c>
      <c r="BU67" s="1192">
        <v>0</v>
      </c>
      <c r="BV67" s="1192">
        <v>0</v>
      </c>
      <c r="BW67" s="1192">
        <v>0</v>
      </c>
      <c r="BX67" s="1192">
        <v>0</v>
      </c>
      <c r="BY67" s="1192">
        <v>0</v>
      </c>
      <c r="BZ67" s="1192">
        <v>0</v>
      </c>
      <c r="CA67" s="1192">
        <v>0</v>
      </c>
      <c r="CB67" s="1192">
        <v>0</v>
      </c>
      <c r="CC67" s="1192">
        <v>0</v>
      </c>
      <c r="CD67" s="1192">
        <v>0</v>
      </c>
      <c r="CE67" s="1192">
        <v>0</v>
      </c>
      <c r="CF67" s="1192">
        <v>0</v>
      </c>
      <c r="CG67" s="1192">
        <v>0</v>
      </c>
      <c r="CH67" s="1192">
        <v>0</v>
      </c>
      <c r="CI67" s="1192">
        <v>0</v>
      </c>
      <c r="CK67" s="2032"/>
      <c r="CL67" s="1195" t="s">
        <v>805</v>
      </c>
      <c r="CM67" s="1192">
        <f>'배수관 폐쇄 총괄(수시, 지역사업소)'!CQ67</f>
        <v>0</v>
      </c>
      <c r="CN67" s="1192">
        <v>0</v>
      </c>
      <c r="CO67" s="1192">
        <v>0</v>
      </c>
      <c r="CP67" s="1192">
        <v>0</v>
      </c>
      <c r="CQ67" s="1192">
        <v>0</v>
      </c>
      <c r="CR67" s="1192">
        <v>0</v>
      </c>
      <c r="CS67" s="1192">
        <v>0</v>
      </c>
      <c r="CT67" s="1192">
        <v>0</v>
      </c>
      <c r="CU67" s="1192">
        <v>0</v>
      </c>
      <c r="CV67" s="1192">
        <v>0</v>
      </c>
      <c r="CW67" s="1192">
        <v>0</v>
      </c>
      <c r="CX67" s="1192">
        <v>0</v>
      </c>
      <c r="CY67" s="1192">
        <v>0</v>
      </c>
      <c r="CZ67" s="1192">
        <v>0</v>
      </c>
      <c r="DA67" s="1192">
        <v>0</v>
      </c>
      <c r="DB67" s="1192">
        <v>0</v>
      </c>
      <c r="DC67" s="1192">
        <v>0</v>
      </c>
      <c r="DD67" s="1192">
        <v>0</v>
      </c>
      <c r="DE67" s="1192">
        <v>0</v>
      </c>
      <c r="DG67" s="2032"/>
      <c r="DH67" s="1195" t="s">
        <v>805</v>
      </c>
      <c r="DI67" s="1192">
        <f>'배수관 폐쇄 총괄(수시, 지역사업소)'!DM67</f>
        <v>0</v>
      </c>
      <c r="DJ67" s="1192">
        <v>0</v>
      </c>
      <c r="DK67" s="1192">
        <v>0</v>
      </c>
      <c r="DL67" s="1192">
        <v>0</v>
      </c>
      <c r="DM67" s="1192">
        <v>0</v>
      </c>
      <c r="DN67" s="1192">
        <v>0</v>
      </c>
      <c r="DO67" s="1192">
        <v>0</v>
      </c>
      <c r="DP67" s="1192">
        <v>0</v>
      </c>
      <c r="DQ67" s="1192">
        <v>0</v>
      </c>
      <c r="DR67" s="1192">
        <v>0</v>
      </c>
      <c r="DS67" s="1192">
        <v>0</v>
      </c>
      <c r="DT67" s="1192">
        <v>0</v>
      </c>
      <c r="DU67" s="1192">
        <v>0</v>
      </c>
      <c r="DV67" s="1192">
        <v>0</v>
      </c>
      <c r="DW67" s="1192">
        <v>0</v>
      </c>
      <c r="DX67" s="1192">
        <v>0</v>
      </c>
      <c r="DY67" s="1192">
        <v>0</v>
      </c>
      <c r="DZ67" s="1192">
        <v>0</v>
      </c>
      <c r="EA67" s="1192">
        <v>0</v>
      </c>
    </row>
    <row r="68" spans="1:131" ht="19.2" customHeight="1">
      <c r="A68" s="2032"/>
      <c r="B68" s="1195" t="s">
        <v>806</v>
      </c>
      <c r="C68" s="1192">
        <f>'배수관 폐쇄 총괄(수시, 지역사업소)'!G68</f>
        <v>0</v>
      </c>
      <c r="D68" s="1192">
        <v>0</v>
      </c>
      <c r="E68" s="1192">
        <v>0</v>
      </c>
      <c r="F68" s="1192">
        <v>0</v>
      </c>
      <c r="G68" s="1192">
        <v>0</v>
      </c>
      <c r="H68" s="1192">
        <v>0</v>
      </c>
      <c r="I68" s="1192">
        <v>0</v>
      </c>
      <c r="J68" s="1192">
        <v>0</v>
      </c>
      <c r="K68" s="1192">
        <v>0</v>
      </c>
      <c r="L68" s="1192">
        <v>0</v>
      </c>
      <c r="M68" s="1192">
        <v>0</v>
      </c>
      <c r="N68" s="1192">
        <v>0</v>
      </c>
      <c r="O68" s="1192">
        <v>0</v>
      </c>
      <c r="P68" s="1192">
        <v>0</v>
      </c>
      <c r="Q68" s="1192">
        <v>0</v>
      </c>
      <c r="R68" s="1192">
        <v>0</v>
      </c>
      <c r="S68" s="1192">
        <v>0</v>
      </c>
      <c r="T68" s="1192">
        <v>0</v>
      </c>
      <c r="U68" s="1192">
        <v>0</v>
      </c>
      <c r="W68" s="2032"/>
      <c r="X68" s="1195" t="s">
        <v>806</v>
      </c>
      <c r="Y68" s="1192">
        <f>'배수관 폐쇄 총괄(수시, 지역사업소)'!AC68</f>
        <v>0</v>
      </c>
      <c r="Z68" s="1192">
        <v>0</v>
      </c>
      <c r="AA68" s="1192">
        <v>0</v>
      </c>
      <c r="AB68" s="1192">
        <v>0</v>
      </c>
      <c r="AC68" s="1192">
        <v>0</v>
      </c>
      <c r="AD68" s="1192">
        <v>0</v>
      </c>
      <c r="AE68" s="1192">
        <v>0</v>
      </c>
      <c r="AF68" s="1192">
        <v>0</v>
      </c>
      <c r="AG68" s="1192">
        <v>0</v>
      </c>
      <c r="AH68" s="1192">
        <v>0</v>
      </c>
      <c r="AI68" s="1192">
        <v>0</v>
      </c>
      <c r="AJ68" s="1192">
        <v>0</v>
      </c>
      <c r="AK68" s="1192">
        <v>0</v>
      </c>
      <c r="AL68" s="1192">
        <v>0</v>
      </c>
      <c r="AM68" s="1192">
        <v>0</v>
      </c>
      <c r="AN68" s="1192">
        <v>0</v>
      </c>
      <c r="AO68" s="1192">
        <v>0</v>
      </c>
      <c r="AP68" s="1192">
        <v>0</v>
      </c>
      <c r="AQ68" s="1192">
        <v>0</v>
      </c>
      <c r="AS68" s="2032"/>
      <c r="AT68" s="1195" t="s">
        <v>806</v>
      </c>
      <c r="AU68" s="1192">
        <f>'배수관 폐쇄 총괄(수시, 지역사업소)'!AY68</f>
        <v>0</v>
      </c>
      <c r="AV68" s="1192">
        <v>0</v>
      </c>
      <c r="AW68" s="1192">
        <v>0</v>
      </c>
      <c r="AX68" s="1192">
        <v>0</v>
      </c>
      <c r="AY68" s="1192">
        <v>0</v>
      </c>
      <c r="AZ68" s="1192">
        <v>0</v>
      </c>
      <c r="BA68" s="1192">
        <v>0</v>
      </c>
      <c r="BB68" s="1192">
        <v>0</v>
      </c>
      <c r="BC68" s="1192">
        <v>0</v>
      </c>
      <c r="BD68" s="1192">
        <v>0</v>
      </c>
      <c r="BE68" s="1192">
        <v>0</v>
      </c>
      <c r="BF68" s="1192">
        <v>0</v>
      </c>
      <c r="BG68" s="1192">
        <v>0</v>
      </c>
      <c r="BH68" s="1192">
        <v>0</v>
      </c>
      <c r="BI68" s="1192">
        <v>0</v>
      </c>
      <c r="BJ68" s="1192">
        <v>0</v>
      </c>
      <c r="BK68" s="1192">
        <v>0</v>
      </c>
      <c r="BL68" s="1192">
        <v>0</v>
      </c>
      <c r="BM68" s="1192">
        <v>0</v>
      </c>
      <c r="BO68" s="2032"/>
      <c r="BP68" s="1195" t="s">
        <v>806</v>
      </c>
      <c r="BQ68" s="1192">
        <f>'배수관 폐쇄 총괄(수시, 지역사업소)'!BU68</f>
        <v>0</v>
      </c>
      <c r="BR68" s="1192">
        <v>0</v>
      </c>
      <c r="BS68" s="1192">
        <v>0</v>
      </c>
      <c r="BT68" s="1192">
        <v>0</v>
      </c>
      <c r="BU68" s="1192">
        <v>0</v>
      </c>
      <c r="BV68" s="1192">
        <v>0</v>
      </c>
      <c r="BW68" s="1192">
        <v>0</v>
      </c>
      <c r="BX68" s="1192">
        <v>0</v>
      </c>
      <c r="BY68" s="1192">
        <v>0</v>
      </c>
      <c r="BZ68" s="1192">
        <v>0</v>
      </c>
      <c r="CA68" s="1192">
        <v>0</v>
      </c>
      <c r="CB68" s="1192">
        <v>0</v>
      </c>
      <c r="CC68" s="1192">
        <v>0</v>
      </c>
      <c r="CD68" s="1192">
        <v>0</v>
      </c>
      <c r="CE68" s="1192">
        <v>0</v>
      </c>
      <c r="CF68" s="1192">
        <v>0</v>
      </c>
      <c r="CG68" s="1192">
        <v>0</v>
      </c>
      <c r="CH68" s="1192">
        <v>0</v>
      </c>
      <c r="CI68" s="1192">
        <v>0</v>
      </c>
      <c r="CK68" s="2032"/>
      <c r="CL68" s="1195" t="s">
        <v>806</v>
      </c>
      <c r="CM68" s="1192">
        <f>'배수관 폐쇄 총괄(수시, 지역사업소)'!CQ68</f>
        <v>0</v>
      </c>
      <c r="CN68" s="1192">
        <v>0</v>
      </c>
      <c r="CO68" s="1192">
        <v>0</v>
      </c>
      <c r="CP68" s="1192">
        <v>0</v>
      </c>
      <c r="CQ68" s="1192">
        <v>0</v>
      </c>
      <c r="CR68" s="1192">
        <v>0</v>
      </c>
      <c r="CS68" s="1192">
        <v>0</v>
      </c>
      <c r="CT68" s="1192">
        <v>0</v>
      </c>
      <c r="CU68" s="1192">
        <v>0</v>
      </c>
      <c r="CV68" s="1192">
        <v>0</v>
      </c>
      <c r="CW68" s="1192">
        <v>0</v>
      </c>
      <c r="CX68" s="1192">
        <v>0</v>
      </c>
      <c r="CY68" s="1192">
        <v>0</v>
      </c>
      <c r="CZ68" s="1192">
        <v>0</v>
      </c>
      <c r="DA68" s="1192">
        <v>0</v>
      </c>
      <c r="DB68" s="1192">
        <v>0</v>
      </c>
      <c r="DC68" s="1192">
        <v>0</v>
      </c>
      <c r="DD68" s="1192">
        <v>0</v>
      </c>
      <c r="DE68" s="1192">
        <v>0</v>
      </c>
      <c r="DG68" s="2032"/>
      <c r="DH68" s="1195" t="s">
        <v>806</v>
      </c>
      <c r="DI68" s="1192">
        <f>'배수관 폐쇄 총괄(수시, 지역사업소)'!DM68</f>
        <v>0</v>
      </c>
      <c r="DJ68" s="1192">
        <v>0</v>
      </c>
      <c r="DK68" s="1192">
        <v>0</v>
      </c>
      <c r="DL68" s="1192">
        <v>0</v>
      </c>
      <c r="DM68" s="1192">
        <v>0</v>
      </c>
      <c r="DN68" s="1192">
        <v>0</v>
      </c>
      <c r="DO68" s="1192">
        <v>0</v>
      </c>
      <c r="DP68" s="1192">
        <v>0</v>
      </c>
      <c r="DQ68" s="1192">
        <v>0</v>
      </c>
      <c r="DR68" s="1192">
        <v>0</v>
      </c>
      <c r="DS68" s="1192">
        <v>0</v>
      </c>
      <c r="DT68" s="1192">
        <v>0</v>
      </c>
      <c r="DU68" s="1192">
        <v>0</v>
      </c>
      <c r="DV68" s="1192">
        <v>0</v>
      </c>
      <c r="DW68" s="1192">
        <v>0</v>
      </c>
      <c r="DX68" s="1192">
        <v>0</v>
      </c>
      <c r="DY68" s="1192">
        <v>0</v>
      </c>
      <c r="DZ68" s="1192">
        <v>0</v>
      </c>
      <c r="EA68" s="1192">
        <v>0</v>
      </c>
    </row>
    <row r="69" spans="1:131" ht="19.2" customHeight="1">
      <c r="A69" s="2032"/>
      <c r="B69" s="1194" t="s">
        <v>807</v>
      </c>
      <c r="C69" s="1192">
        <f>'배수관 폐쇄 총괄(수시, 지역사업소)'!G69</f>
        <v>0</v>
      </c>
      <c r="D69" s="1192">
        <v>0</v>
      </c>
      <c r="E69" s="1192">
        <v>0</v>
      </c>
      <c r="F69" s="1192">
        <v>0</v>
      </c>
      <c r="G69" s="1192">
        <v>0</v>
      </c>
      <c r="H69" s="1192">
        <v>0</v>
      </c>
      <c r="I69" s="1192">
        <v>0</v>
      </c>
      <c r="J69" s="1192">
        <v>0</v>
      </c>
      <c r="K69" s="1192">
        <v>0</v>
      </c>
      <c r="L69" s="1192">
        <v>0</v>
      </c>
      <c r="M69" s="1192">
        <v>0</v>
      </c>
      <c r="N69" s="1192">
        <v>0</v>
      </c>
      <c r="O69" s="1192">
        <v>0</v>
      </c>
      <c r="P69" s="1192">
        <v>0</v>
      </c>
      <c r="Q69" s="1192">
        <v>0</v>
      </c>
      <c r="R69" s="1192">
        <v>0</v>
      </c>
      <c r="S69" s="1192">
        <v>0</v>
      </c>
      <c r="T69" s="1192">
        <v>0</v>
      </c>
      <c r="U69" s="1192">
        <v>0</v>
      </c>
      <c r="W69" s="2032"/>
      <c r="X69" s="1194" t="s">
        <v>807</v>
      </c>
      <c r="Y69" s="1192">
        <f>'배수관 폐쇄 총괄(수시, 지역사업소)'!AC69</f>
        <v>0</v>
      </c>
      <c r="Z69" s="1192">
        <v>0</v>
      </c>
      <c r="AA69" s="1192">
        <v>0</v>
      </c>
      <c r="AB69" s="1192">
        <v>0</v>
      </c>
      <c r="AC69" s="1192">
        <v>0</v>
      </c>
      <c r="AD69" s="1192">
        <v>0</v>
      </c>
      <c r="AE69" s="1192">
        <v>0</v>
      </c>
      <c r="AF69" s="1192">
        <v>0</v>
      </c>
      <c r="AG69" s="1192">
        <v>0</v>
      </c>
      <c r="AH69" s="1192">
        <v>0</v>
      </c>
      <c r="AI69" s="1192">
        <v>0</v>
      </c>
      <c r="AJ69" s="1192">
        <v>0</v>
      </c>
      <c r="AK69" s="1192">
        <v>0</v>
      </c>
      <c r="AL69" s="1192">
        <v>0</v>
      </c>
      <c r="AM69" s="1192">
        <v>0</v>
      </c>
      <c r="AN69" s="1192">
        <v>0</v>
      </c>
      <c r="AO69" s="1192">
        <v>0</v>
      </c>
      <c r="AP69" s="1192">
        <v>0</v>
      </c>
      <c r="AQ69" s="1192">
        <v>0</v>
      </c>
      <c r="AS69" s="2032"/>
      <c r="AT69" s="1194" t="s">
        <v>807</v>
      </c>
      <c r="AU69" s="1192">
        <f>'배수관 폐쇄 총괄(수시, 지역사업소)'!AY69</f>
        <v>0</v>
      </c>
      <c r="AV69" s="1192">
        <v>0</v>
      </c>
      <c r="AW69" s="1192">
        <v>0</v>
      </c>
      <c r="AX69" s="1192">
        <v>0</v>
      </c>
      <c r="AY69" s="1192">
        <v>0</v>
      </c>
      <c r="AZ69" s="1192">
        <v>0</v>
      </c>
      <c r="BA69" s="1192">
        <v>0</v>
      </c>
      <c r="BB69" s="1192">
        <v>0</v>
      </c>
      <c r="BC69" s="1192">
        <v>0</v>
      </c>
      <c r="BD69" s="1192">
        <v>0</v>
      </c>
      <c r="BE69" s="1192">
        <v>0</v>
      </c>
      <c r="BF69" s="1192">
        <v>0</v>
      </c>
      <c r="BG69" s="1192">
        <v>0</v>
      </c>
      <c r="BH69" s="1192">
        <v>0</v>
      </c>
      <c r="BI69" s="1192">
        <v>0</v>
      </c>
      <c r="BJ69" s="1192">
        <v>0</v>
      </c>
      <c r="BK69" s="1192">
        <v>0</v>
      </c>
      <c r="BL69" s="1192">
        <v>0</v>
      </c>
      <c r="BM69" s="1192">
        <v>0</v>
      </c>
      <c r="BO69" s="2032"/>
      <c r="BP69" s="1194" t="s">
        <v>807</v>
      </c>
      <c r="BQ69" s="1192">
        <f>'배수관 폐쇄 총괄(수시, 지역사업소)'!BU69</f>
        <v>0</v>
      </c>
      <c r="BR69" s="1192">
        <v>0</v>
      </c>
      <c r="BS69" s="1192">
        <v>0</v>
      </c>
      <c r="BT69" s="1192">
        <v>0</v>
      </c>
      <c r="BU69" s="1192">
        <v>0</v>
      </c>
      <c r="BV69" s="1192">
        <v>0</v>
      </c>
      <c r="BW69" s="1192">
        <v>0</v>
      </c>
      <c r="BX69" s="1192">
        <v>0</v>
      </c>
      <c r="BY69" s="1192">
        <v>0</v>
      </c>
      <c r="BZ69" s="1192">
        <v>0</v>
      </c>
      <c r="CA69" s="1192">
        <v>0</v>
      </c>
      <c r="CB69" s="1192">
        <v>0</v>
      </c>
      <c r="CC69" s="1192">
        <v>0</v>
      </c>
      <c r="CD69" s="1192">
        <v>0</v>
      </c>
      <c r="CE69" s="1192">
        <v>0</v>
      </c>
      <c r="CF69" s="1192">
        <v>0</v>
      </c>
      <c r="CG69" s="1192">
        <v>0</v>
      </c>
      <c r="CH69" s="1192">
        <v>0</v>
      </c>
      <c r="CI69" s="1192">
        <v>0</v>
      </c>
      <c r="CK69" s="2032"/>
      <c r="CL69" s="1194" t="s">
        <v>807</v>
      </c>
      <c r="CM69" s="1192">
        <f>'배수관 폐쇄 총괄(수시, 지역사업소)'!CQ69</f>
        <v>0</v>
      </c>
      <c r="CN69" s="1192">
        <v>0</v>
      </c>
      <c r="CO69" s="1192">
        <v>0</v>
      </c>
      <c r="CP69" s="1192">
        <v>0</v>
      </c>
      <c r="CQ69" s="1192">
        <v>0</v>
      </c>
      <c r="CR69" s="1192">
        <v>0</v>
      </c>
      <c r="CS69" s="1192">
        <v>0</v>
      </c>
      <c r="CT69" s="1192">
        <v>0</v>
      </c>
      <c r="CU69" s="1192">
        <v>0</v>
      </c>
      <c r="CV69" s="1192">
        <v>0</v>
      </c>
      <c r="CW69" s="1192">
        <v>0</v>
      </c>
      <c r="CX69" s="1192">
        <v>0</v>
      </c>
      <c r="CY69" s="1192">
        <v>0</v>
      </c>
      <c r="CZ69" s="1192">
        <v>0</v>
      </c>
      <c r="DA69" s="1192">
        <v>0</v>
      </c>
      <c r="DB69" s="1192">
        <v>0</v>
      </c>
      <c r="DC69" s="1192">
        <v>0</v>
      </c>
      <c r="DD69" s="1192">
        <v>0</v>
      </c>
      <c r="DE69" s="1192">
        <v>0</v>
      </c>
      <c r="DG69" s="2032"/>
      <c r="DH69" s="1194" t="s">
        <v>807</v>
      </c>
      <c r="DI69" s="1192">
        <f>'배수관 폐쇄 총괄(수시, 지역사업소)'!DM69</f>
        <v>0</v>
      </c>
      <c r="DJ69" s="1192">
        <v>0</v>
      </c>
      <c r="DK69" s="1192">
        <v>0</v>
      </c>
      <c r="DL69" s="1192">
        <v>0</v>
      </c>
      <c r="DM69" s="1192">
        <v>0</v>
      </c>
      <c r="DN69" s="1192">
        <v>0</v>
      </c>
      <c r="DO69" s="1192">
        <v>0</v>
      </c>
      <c r="DP69" s="1192">
        <v>0</v>
      </c>
      <c r="DQ69" s="1192">
        <v>0</v>
      </c>
      <c r="DR69" s="1192">
        <v>0</v>
      </c>
      <c r="DS69" s="1192">
        <v>0</v>
      </c>
      <c r="DT69" s="1192">
        <v>0</v>
      </c>
      <c r="DU69" s="1192">
        <v>0</v>
      </c>
      <c r="DV69" s="1192">
        <v>0</v>
      </c>
      <c r="DW69" s="1192">
        <v>0</v>
      </c>
      <c r="DX69" s="1192">
        <v>0</v>
      </c>
      <c r="DY69" s="1192">
        <v>0</v>
      </c>
      <c r="DZ69" s="1192">
        <v>0</v>
      </c>
      <c r="EA69" s="1192">
        <v>0</v>
      </c>
    </row>
    <row r="70" spans="1:131" ht="19.2" customHeight="1">
      <c r="A70" s="2032"/>
      <c r="B70" s="1195" t="s">
        <v>821</v>
      </c>
      <c r="C70" s="1192">
        <f>'배수관 폐쇄 총괄(수시, 지역사업소)'!G70</f>
        <v>41.85</v>
      </c>
      <c r="D70" s="1192">
        <v>41.85</v>
      </c>
      <c r="E70" s="1192">
        <v>0</v>
      </c>
      <c r="F70" s="1192">
        <v>0</v>
      </c>
      <c r="G70" s="1192">
        <v>41.85</v>
      </c>
      <c r="H70" s="1192">
        <v>0</v>
      </c>
      <c r="I70" s="1192">
        <v>0</v>
      </c>
      <c r="J70" s="1192">
        <v>0</v>
      </c>
      <c r="K70" s="1192">
        <v>0</v>
      </c>
      <c r="L70" s="1192">
        <v>0</v>
      </c>
      <c r="M70" s="1192">
        <v>0</v>
      </c>
      <c r="N70" s="1192">
        <v>0</v>
      </c>
      <c r="O70" s="1192">
        <v>0</v>
      </c>
      <c r="P70" s="1192">
        <v>0</v>
      </c>
      <c r="Q70" s="1192">
        <v>0</v>
      </c>
      <c r="R70" s="1192">
        <v>0</v>
      </c>
      <c r="S70" s="1192">
        <v>0</v>
      </c>
      <c r="T70" s="1192">
        <v>41.85</v>
      </c>
      <c r="U70" s="1192">
        <v>0</v>
      </c>
      <c r="W70" s="2032"/>
      <c r="X70" s="1195" t="s">
        <v>821</v>
      </c>
      <c r="Y70" s="1192">
        <f>'배수관 폐쇄 총괄(수시, 지역사업소)'!AC70</f>
        <v>41.85</v>
      </c>
      <c r="Z70" s="1192">
        <v>41.85</v>
      </c>
      <c r="AA70" s="1192">
        <v>0</v>
      </c>
      <c r="AB70" s="1192">
        <v>0</v>
      </c>
      <c r="AC70" s="1192">
        <v>41.85</v>
      </c>
      <c r="AD70" s="1192">
        <v>0</v>
      </c>
      <c r="AE70" s="1192">
        <v>0</v>
      </c>
      <c r="AF70" s="1192">
        <v>0</v>
      </c>
      <c r="AG70" s="1192">
        <v>0</v>
      </c>
      <c r="AH70" s="1192">
        <v>0</v>
      </c>
      <c r="AI70" s="1192">
        <v>0</v>
      </c>
      <c r="AJ70" s="1192">
        <v>0</v>
      </c>
      <c r="AK70" s="1192">
        <v>0</v>
      </c>
      <c r="AL70" s="1192">
        <v>0</v>
      </c>
      <c r="AM70" s="1192">
        <v>0</v>
      </c>
      <c r="AN70" s="1192">
        <v>0</v>
      </c>
      <c r="AO70" s="1192">
        <v>0</v>
      </c>
      <c r="AP70" s="1192">
        <v>41.85</v>
      </c>
      <c r="AQ70" s="1192">
        <v>0</v>
      </c>
      <c r="AS70" s="2032"/>
      <c r="AT70" s="1195" t="s">
        <v>821</v>
      </c>
      <c r="AU70" s="1192">
        <f>'배수관 폐쇄 총괄(수시, 지역사업소)'!AY70</f>
        <v>0</v>
      </c>
      <c r="AV70" s="1192">
        <v>0</v>
      </c>
      <c r="AW70" s="1192">
        <v>0</v>
      </c>
      <c r="AX70" s="1192">
        <v>0</v>
      </c>
      <c r="AY70" s="1192">
        <v>0</v>
      </c>
      <c r="AZ70" s="1192">
        <v>0</v>
      </c>
      <c r="BA70" s="1192">
        <v>0</v>
      </c>
      <c r="BB70" s="1192">
        <v>0</v>
      </c>
      <c r="BC70" s="1192">
        <v>0</v>
      </c>
      <c r="BD70" s="1192">
        <v>0</v>
      </c>
      <c r="BE70" s="1192">
        <v>0</v>
      </c>
      <c r="BF70" s="1192">
        <v>0</v>
      </c>
      <c r="BG70" s="1192">
        <v>0</v>
      </c>
      <c r="BH70" s="1192">
        <v>0</v>
      </c>
      <c r="BI70" s="1192">
        <v>0</v>
      </c>
      <c r="BJ70" s="1192">
        <v>0</v>
      </c>
      <c r="BK70" s="1192">
        <v>0</v>
      </c>
      <c r="BL70" s="1192">
        <v>0</v>
      </c>
      <c r="BM70" s="1192">
        <v>0</v>
      </c>
      <c r="BO70" s="2032"/>
      <c r="BP70" s="1195" t="s">
        <v>821</v>
      </c>
      <c r="BQ70" s="1192">
        <f>'배수관 폐쇄 총괄(수시, 지역사업소)'!BU70</f>
        <v>0</v>
      </c>
      <c r="BR70" s="1192">
        <v>0</v>
      </c>
      <c r="BS70" s="1192">
        <v>0</v>
      </c>
      <c r="BT70" s="1192">
        <v>0</v>
      </c>
      <c r="BU70" s="1192">
        <v>0</v>
      </c>
      <c r="BV70" s="1192">
        <v>0</v>
      </c>
      <c r="BW70" s="1192">
        <v>0</v>
      </c>
      <c r="BX70" s="1192">
        <v>0</v>
      </c>
      <c r="BY70" s="1192">
        <v>0</v>
      </c>
      <c r="BZ70" s="1192">
        <v>0</v>
      </c>
      <c r="CA70" s="1192">
        <v>0</v>
      </c>
      <c r="CB70" s="1192">
        <v>0</v>
      </c>
      <c r="CC70" s="1192">
        <v>0</v>
      </c>
      <c r="CD70" s="1192">
        <v>0</v>
      </c>
      <c r="CE70" s="1192">
        <v>0</v>
      </c>
      <c r="CF70" s="1192">
        <v>0</v>
      </c>
      <c r="CG70" s="1192">
        <v>0</v>
      </c>
      <c r="CH70" s="1192">
        <v>0</v>
      </c>
      <c r="CI70" s="1192">
        <v>0</v>
      </c>
      <c r="CK70" s="2032"/>
      <c r="CL70" s="1195" t="s">
        <v>821</v>
      </c>
      <c r="CM70" s="1192">
        <f>'배수관 폐쇄 총괄(수시, 지역사업소)'!CQ70</f>
        <v>0</v>
      </c>
      <c r="CN70" s="1192">
        <v>0</v>
      </c>
      <c r="CO70" s="1192">
        <v>0</v>
      </c>
      <c r="CP70" s="1192">
        <v>0</v>
      </c>
      <c r="CQ70" s="1192">
        <v>0</v>
      </c>
      <c r="CR70" s="1192">
        <v>0</v>
      </c>
      <c r="CS70" s="1192">
        <v>0</v>
      </c>
      <c r="CT70" s="1192">
        <v>0</v>
      </c>
      <c r="CU70" s="1192">
        <v>0</v>
      </c>
      <c r="CV70" s="1192">
        <v>0</v>
      </c>
      <c r="CW70" s="1192">
        <v>0</v>
      </c>
      <c r="CX70" s="1192">
        <v>0</v>
      </c>
      <c r="CY70" s="1192">
        <v>0</v>
      </c>
      <c r="CZ70" s="1192">
        <v>0</v>
      </c>
      <c r="DA70" s="1192">
        <v>0</v>
      </c>
      <c r="DB70" s="1192">
        <v>0</v>
      </c>
      <c r="DC70" s="1192">
        <v>0</v>
      </c>
      <c r="DD70" s="1192">
        <v>0</v>
      </c>
      <c r="DE70" s="1192">
        <v>0</v>
      </c>
      <c r="DG70" s="2032"/>
      <c r="DH70" s="1195" t="s">
        <v>821</v>
      </c>
      <c r="DI70" s="1192">
        <f>'배수관 폐쇄 총괄(수시, 지역사업소)'!DM70</f>
        <v>0</v>
      </c>
      <c r="DJ70" s="1192">
        <v>0</v>
      </c>
      <c r="DK70" s="1192">
        <v>0</v>
      </c>
      <c r="DL70" s="1192">
        <v>0</v>
      </c>
      <c r="DM70" s="1192">
        <v>0</v>
      </c>
      <c r="DN70" s="1192">
        <v>0</v>
      </c>
      <c r="DO70" s="1192">
        <v>0</v>
      </c>
      <c r="DP70" s="1192">
        <v>0</v>
      </c>
      <c r="DQ70" s="1192">
        <v>0</v>
      </c>
      <c r="DR70" s="1192">
        <v>0</v>
      </c>
      <c r="DS70" s="1192">
        <v>0</v>
      </c>
      <c r="DT70" s="1192">
        <v>0</v>
      </c>
      <c r="DU70" s="1192">
        <v>0</v>
      </c>
      <c r="DV70" s="1192">
        <v>0</v>
      </c>
      <c r="DW70" s="1192">
        <v>0</v>
      </c>
      <c r="DX70" s="1192">
        <v>0</v>
      </c>
      <c r="DY70" s="1192">
        <v>0</v>
      </c>
      <c r="DZ70" s="1192">
        <v>0</v>
      </c>
      <c r="EA70" s="1192">
        <v>0</v>
      </c>
    </row>
    <row r="71" spans="1:131" ht="19.2" customHeight="1">
      <c r="A71" s="2032"/>
      <c r="B71" s="1195" t="s">
        <v>822</v>
      </c>
      <c r="C71" s="1192">
        <f>'배수관 폐쇄 총괄(수시, 지역사업소)'!G71</f>
        <v>310.07</v>
      </c>
      <c r="D71" s="1192">
        <v>310.07</v>
      </c>
      <c r="E71" s="1192">
        <v>0</v>
      </c>
      <c r="F71" s="1192">
        <v>0</v>
      </c>
      <c r="G71" s="1192">
        <v>310.07</v>
      </c>
      <c r="H71" s="1192">
        <v>7.2</v>
      </c>
      <c r="I71" s="1192">
        <v>0</v>
      </c>
      <c r="J71" s="1192">
        <v>0</v>
      </c>
      <c r="K71" s="1192">
        <v>0</v>
      </c>
      <c r="L71" s="1192">
        <v>0</v>
      </c>
      <c r="M71" s="1192">
        <v>0</v>
      </c>
      <c r="N71" s="1192">
        <v>0</v>
      </c>
      <c r="O71" s="1192">
        <v>0</v>
      </c>
      <c r="P71" s="1192">
        <v>0</v>
      </c>
      <c r="Q71" s="1192">
        <v>178.48</v>
      </c>
      <c r="R71" s="1192">
        <v>0</v>
      </c>
      <c r="S71" s="1192">
        <v>0</v>
      </c>
      <c r="T71" s="1192">
        <v>124.39</v>
      </c>
      <c r="U71" s="1192">
        <v>0</v>
      </c>
      <c r="W71" s="2032"/>
      <c r="X71" s="1195" t="s">
        <v>822</v>
      </c>
      <c r="Y71" s="1192">
        <f>'배수관 폐쇄 총괄(수시, 지역사업소)'!AC71</f>
        <v>124.39</v>
      </c>
      <c r="Z71" s="1192">
        <v>124.39</v>
      </c>
      <c r="AA71" s="1192">
        <v>0</v>
      </c>
      <c r="AB71" s="1192">
        <v>0</v>
      </c>
      <c r="AC71" s="1192">
        <v>124.39</v>
      </c>
      <c r="AD71" s="1192">
        <v>0</v>
      </c>
      <c r="AE71" s="1192">
        <v>0</v>
      </c>
      <c r="AF71" s="1192">
        <v>0</v>
      </c>
      <c r="AG71" s="1192">
        <v>0</v>
      </c>
      <c r="AH71" s="1192">
        <v>0</v>
      </c>
      <c r="AI71" s="1192">
        <v>0</v>
      </c>
      <c r="AJ71" s="1192">
        <v>0</v>
      </c>
      <c r="AK71" s="1192">
        <v>0</v>
      </c>
      <c r="AL71" s="1192">
        <v>0</v>
      </c>
      <c r="AM71" s="1192">
        <v>0</v>
      </c>
      <c r="AN71" s="1192">
        <v>0</v>
      </c>
      <c r="AO71" s="1192">
        <v>0</v>
      </c>
      <c r="AP71" s="1192">
        <v>124.39</v>
      </c>
      <c r="AQ71" s="1192">
        <v>0</v>
      </c>
      <c r="AS71" s="2032"/>
      <c r="AT71" s="1195" t="s">
        <v>822</v>
      </c>
      <c r="AU71" s="1192">
        <f>'배수관 폐쇄 총괄(수시, 지역사업소)'!AY71</f>
        <v>7.2</v>
      </c>
      <c r="AV71" s="1192">
        <v>7.2</v>
      </c>
      <c r="AW71" s="1192">
        <v>0</v>
      </c>
      <c r="AX71" s="1192">
        <v>0</v>
      </c>
      <c r="AY71" s="1192">
        <v>7.2</v>
      </c>
      <c r="AZ71" s="1192">
        <v>7.2</v>
      </c>
      <c r="BA71" s="1192">
        <v>0</v>
      </c>
      <c r="BB71" s="1192">
        <v>0</v>
      </c>
      <c r="BC71" s="1192">
        <v>0</v>
      </c>
      <c r="BD71" s="1192">
        <v>0</v>
      </c>
      <c r="BE71" s="1192">
        <v>0</v>
      </c>
      <c r="BF71" s="1192">
        <v>0</v>
      </c>
      <c r="BG71" s="1192">
        <v>0</v>
      </c>
      <c r="BH71" s="1192">
        <v>0</v>
      </c>
      <c r="BI71" s="1192">
        <v>0</v>
      </c>
      <c r="BJ71" s="1192">
        <v>0</v>
      </c>
      <c r="BK71" s="1192">
        <v>0</v>
      </c>
      <c r="BL71" s="1192">
        <v>0</v>
      </c>
      <c r="BM71" s="1192">
        <v>0</v>
      </c>
      <c r="BO71" s="2032"/>
      <c r="BP71" s="1195" t="s">
        <v>822</v>
      </c>
      <c r="BQ71" s="1192">
        <f>'배수관 폐쇄 총괄(수시, 지역사업소)'!BU71</f>
        <v>178.48</v>
      </c>
      <c r="BR71" s="1192">
        <v>178.48</v>
      </c>
      <c r="BS71" s="1192">
        <v>0</v>
      </c>
      <c r="BT71" s="1192">
        <v>0</v>
      </c>
      <c r="BU71" s="1192">
        <v>178.48</v>
      </c>
      <c r="BV71" s="1192">
        <v>0</v>
      </c>
      <c r="BW71" s="1192">
        <v>0</v>
      </c>
      <c r="BX71" s="1192">
        <v>0</v>
      </c>
      <c r="BY71" s="1192">
        <v>0</v>
      </c>
      <c r="BZ71" s="1192">
        <v>0</v>
      </c>
      <c r="CA71" s="1192">
        <v>0</v>
      </c>
      <c r="CB71" s="1192">
        <v>0</v>
      </c>
      <c r="CC71" s="1192">
        <v>0</v>
      </c>
      <c r="CD71" s="1192">
        <v>0</v>
      </c>
      <c r="CE71" s="1192">
        <v>178.48</v>
      </c>
      <c r="CF71" s="1192">
        <v>0</v>
      </c>
      <c r="CG71" s="1192">
        <v>0</v>
      </c>
      <c r="CH71" s="1192">
        <v>0</v>
      </c>
      <c r="CI71" s="1192">
        <v>0</v>
      </c>
      <c r="CK71" s="2032"/>
      <c r="CL71" s="1195" t="s">
        <v>822</v>
      </c>
      <c r="CM71" s="1192">
        <f>'배수관 폐쇄 총괄(수시, 지역사업소)'!CQ71</f>
        <v>0</v>
      </c>
      <c r="CN71" s="1192">
        <v>0</v>
      </c>
      <c r="CO71" s="1192">
        <v>0</v>
      </c>
      <c r="CP71" s="1192">
        <v>0</v>
      </c>
      <c r="CQ71" s="1192">
        <v>0</v>
      </c>
      <c r="CR71" s="1192">
        <v>0</v>
      </c>
      <c r="CS71" s="1192">
        <v>0</v>
      </c>
      <c r="CT71" s="1192">
        <v>0</v>
      </c>
      <c r="CU71" s="1192">
        <v>0</v>
      </c>
      <c r="CV71" s="1192">
        <v>0</v>
      </c>
      <c r="CW71" s="1192">
        <v>0</v>
      </c>
      <c r="CX71" s="1192">
        <v>0</v>
      </c>
      <c r="CY71" s="1192">
        <v>0</v>
      </c>
      <c r="CZ71" s="1192">
        <v>0</v>
      </c>
      <c r="DA71" s="1192">
        <v>0</v>
      </c>
      <c r="DB71" s="1192">
        <v>0</v>
      </c>
      <c r="DC71" s="1192">
        <v>0</v>
      </c>
      <c r="DD71" s="1192">
        <v>0</v>
      </c>
      <c r="DE71" s="1192">
        <v>0</v>
      </c>
      <c r="DG71" s="2032"/>
      <c r="DH71" s="1195" t="s">
        <v>822</v>
      </c>
      <c r="DI71" s="1192">
        <f>'배수관 폐쇄 총괄(수시, 지역사업소)'!DM71</f>
        <v>0</v>
      </c>
      <c r="DJ71" s="1192">
        <v>0</v>
      </c>
      <c r="DK71" s="1192">
        <v>0</v>
      </c>
      <c r="DL71" s="1192">
        <v>0</v>
      </c>
      <c r="DM71" s="1192">
        <v>0</v>
      </c>
      <c r="DN71" s="1192">
        <v>0</v>
      </c>
      <c r="DO71" s="1192">
        <v>0</v>
      </c>
      <c r="DP71" s="1192">
        <v>0</v>
      </c>
      <c r="DQ71" s="1192">
        <v>0</v>
      </c>
      <c r="DR71" s="1192">
        <v>0</v>
      </c>
      <c r="DS71" s="1192">
        <v>0</v>
      </c>
      <c r="DT71" s="1192">
        <v>0</v>
      </c>
      <c r="DU71" s="1192">
        <v>0</v>
      </c>
      <c r="DV71" s="1192">
        <v>0</v>
      </c>
      <c r="DW71" s="1192">
        <v>0</v>
      </c>
      <c r="DX71" s="1192">
        <v>0</v>
      </c>
      <c r="DY71" s="1192">
        <v>0</v>
      </c>
      <c r="DZ71" s="1192">
        <v>0</v>
      </c>
      <c r="EA71" s="1192">
        <v>0</v>
      </c>
    </row>
    <row r="72" spans="1:131" ht="19.2" customHeight="1">
      <c r="A72" s="2032"/>
      <c r="B72" s="1627" t="s">
        <v>952</v>
      </c>
      <c r="C72" s="1192">
        <f>'배수관 폐쇄 총괄(수시, 지역사업소)'!G72</f>
        <v>2189.6799999999998</v>
      </c>
      <c r="D72" s="1192">
        <v>2189.6799999999998</v>
      </c>
      <c r="E72" s="1192">
        <v>0</v>
      </c>
      <c r="F72" s="1192">
        <v>0</v>
      </c>
      <c r="G72" s="1192">
        <v>2189.6799999999998</v>
      </c>
      <c r="H72" s="1192">
        <v>0.76</v>
      </c>
      <c r="I72" s="1192">
        <v>0</v>
      </c>
      <c r="J72" s="1192">
        <v>0</v>
      </c>
      <c r="K72" s="1192">
        <v>0</v>
      </c>
      <c r="L72" s="1192">
        <v>0</v>
      </c>
      <c r="M72" s="1192">
        <v>0</v>
      </c>
      <c r="N72" s="1192">
        <v>0</v>
      </c>
      <c r="O72" s="1192">
        <v>0</v>
      </c>
      <c r="P72" s="1192">
        <v>0</v>
      </c>
      <c r="Q72" s="1192">
        <v>0</v>
      </c>
      <c r="R72" s="1192">
        <v>0</v>
      </c>
      <c r="S72" s="1192">
        <v>0</v>
      </c>
      <c r="T72" s="1192">
        <v>2188.92</v>
      </c>
      <c r="U72" s="1192">
        <v>0</v>
      </c>
      <c r="W72" s="2032"/>
      <c r="X72" s="1627" t="s">
        <v>952</v>
      </c>
      <c r="Y72" s="1192">
        <f>'배수관 폐쇄 총괄(수시, 지역사업소)'!AC72</f>
        <v>267.27999999999997</v>
      </c>
      <c r="Z72" s="1192">
        <v>267.27999999999997</v>
      </c>
      <c r="AA72" s="1192">
        <v>0</v>
      </c>
      <c r="AB72" s="1192">
        <v>0</v>
      </c>
      <c r="AC72" s="1192">
        <v>267.27999999999997</v>
      </c>
      <c r="AD72" s="1192">
        <v>0.76</v>
      </c>
      <c r="AE72" s="1192">
        <v>0</v>
      </c>
      <c r="AF72" s="1192">
        <v>0</v>
      </c>
      <c r="AG72" s="1192">
        <v>0</v>
      </c>
      <c r="AH72" s="1192">
        <v>0</v>
      </c>
      <c r="AI72" s="1192">
        <v>0</v>
      </c>
      <c r="AJ72" s="1192">
        <v>0</v>
      </c>
      <c r="AK72" s="1192">
        <v>0</v>
      </c>
      <c r="AL72" s="1192">
        <v>0</v>
      </c>
      <c r="AM72" s="1192">
        <v>0</v>
      </c>
      <c r="AN72" s="1192">
        <v>0</v>
      </c>
      <c r="AO72" s="1192">
        <v>0</v>
      </c>
      <c r="AP72" s="1192">
        <v>266.52</v>
      </c>
      <c r="AQ72" s="1192">
        <v>0</v>
      </c>
      <c r="AS72" s="2032"/>
      <c r="AT72" s="1627" t="s">
        <v>952</v>
      </c>
      <c r="AU72" s="1192">
        <f>'배수관 폐쇄 총괄(수시, 지역사업소)'!AY72</f>
        <v>360.62</v>
      </c>
      <c r="AV72" s="1192">
        <v>360.62</v>
      </c>
      <c r="AW72" s="1192">
        <v>0</v>
      </c>
      <c r="AX72" s="1192">
        <v>0</v>
      </c>
      <c r="AY72" s="1192">
        <v>360.62</v>
      </c>
      <c r="AZ72" s="1192">
        <v>0</v>
      </c>
      <c r="BA72" s="1192">
        <v>0</v>
      </c>
      <c r="BB72" s="1192">
        <v>0</v>
      </c>
      <c r="BC72" s="1192">
        <v>0</v>
      </c>
      <c r="BD72" s="1192">
        <v>0</v>
      </c>
      <c r="BE72" s="1192">
        <v>0</v>
      </c>
      <c r="BF72" s="1192">
        <v>0</v>
      </c>
      <c r="BG72" s="1192">
        <v>0</v>
      </c>
      <c r="BH72" s="1192">
        <v>0</v>
      </c>
      <c r="BI72" s="1192">
        <v>0</v>
      </c>
      <c r="BJ72" s="1192">
        <v>0</v>
      </c>
      <c r="BK72" s="1192">
        <v>0</v>
      </c>
      <c r="BL72" s="1192">
        <v>360.62</v>
      </c>
      <c r="BM72" s="1192">
        <v>0</v>
      </c>
      <c r="BO72" s="2032"/>
      <c r="BP72" s="1627" t="s">
        <v>952</v>
      </c>
      <c r="BQ72" s="1192">
        <f>'배수관 폐쇄 총괄(수시, 지역사업소)'!BU72</f>
        <v>1561.78</v>
      </c>
      <c r="BR72" s="1192">
        <v>1561.78</v>
      </c>
      <c r="BS72" s="1192">
        <v>0</v>
      </c>
      <c r="BT72" s="1192">
        <v>0</v>
      </c>
      <c r="BU72" s="1192">
        <v>1561.78</v>
      </c>
      <c r="BV72" s="1192">
        <v>0</v>
      </c>
      <c r="BW72" s="1192">
        <v>0</v>
      </c>
      <c r="BX72" s="1192">
        <v>0</v>
      </c>
      <c r="BY72" s="1192">
        <v>0</v>
      </c>
      <c r="BZ72" s="1192">
        <v>0</v>
      </c>
      <c r="CA72" s="1192">
        <v>0</v>
      </c>
      <c r="CB72" s="1192">
        <v>0</v>
      </c>
      <c r="CC72" s="1192">
        <v>0</v>
      </c>
      <c r="CD72" s="1192">
        <v>0</v>
      </c>
      <c r="CE72" s="1192">
        <v>0</v>
      </c>
      <c r="CF72" s="1192">
        <v>0</v>
      </c>
      <c r="CG72" s="1192">
        <v>0</v>
      </c>
      <c r="CH72" s="1192">
        <v>1561.78</v>
      </c>
      <c r="CI72" s="1192">
        <v>0</v>
      </c>
      <c r="CK72" s="2032"/>
      <c r="CL72" s="1627" t="s">
        <v>952</v>
      </c>
      <c r="CM72" s="1192">
        <f>'배수관 폐쇄 총괄(수시, 지역사업소)'!CQ72</f>
        <v>0</v>
      </c>
      <c r="CN72" s="1192">
        <v>0</v>
      </c>
      <c r="CO72" s="1192">
        <v>0</v>
      </c>
      <c r="CP72" s="1192">
        <v>0</v>
      </c>
      <c r="CQ72" s="1192">
        <v>0</v>
      </c>
      <c r="CR72" s="1192">
        <v>0</v>
      </c>
      <c r="CS72" s="1192">
        <v>0</v>
      </c>
      <c r="CT72" s="1192">
        <v>0</v>
      </c>
      <c r="CU72" s="1192">
        <v>0</v>
      </c>
      <c r="CV72" s="1192">
        <v>0</v>
      </c>
      <c r="CW72" s="1192">
        <v>0</v>
      </c>
      <c r="CX72" s="1192">
        <v>0</v>
      </c>
      <c r="CY72" s="1192">
        <v>0</v>
      </c>
      <c r="CZ72" s="1192">
        <v>0</v>
      </c>
      <c r="DA72" s="1192">
        <v>0</v>
      </c>
      <c r="DB72" s="1192">
        <v>0</v>
      </c>
      <c r="DC72" s="1192">
        <v>0</v>
      </c>
      <c r="DD72" s="1192">
        <v>0</v>
      </c>
      <c r="DE72" s="1192">
        <v>0</v>
      </c>
      <c r="DG72" s="2032"/>
      <c r="DH72" s="1627" t="s">
        <v>952</v>
      </c>
      <c r="DI72" s="1192">
        <f>'배수관 폐쇄 총괄(수시, 지역사업소)'!DM72</f>
        <v>0</v>
      </c>
      <c r="DJ72" s="1192">
        <v>0</v>
      </c>
      <c r="DK72" s="1192">
        <v>0</v>
      </c>
      <c r="DL72" s="1192">
        <v>0</v>
      </c>
      <c r="DM72" s="1192">
        <v>0</v>
      </c>
      <c r="DN72" s="1192">
        <v>0</v>
      </c>
      <c r="DO72" s="1192">
        <v>0</v>
      </c>
      <c r="DP72" s="1192">
        <v>0</v>
      </c>
      <c r="DQ72" s="1192">
        <v>0</v>
      </c>
      <c r="DR72" s="1192">
        <v>0</v>
      </c>
      <c r="DS72" s="1192">
        <v>0</v>
      </c>
      <c r="DT72" s="1192">
        <v>0</v>
      </c>
      <c r="DU72" s="1192">
        <v>0</v>
      </c>
      <c r="DV72" s="1192">
        <v>0</v>
      </c>
      <c r="DW72" s="1192">
        <v>0</v>
      </c>
      <c r="DX72" s="1192">
        <v>0</v>
      </c>
      <c r="DY72" s="1192">
        <v>0</v>
      </c>
      <c r="DZ72" s="1192">
        <v>0</v>
      </c>
      <c r="EA72" s="1192">
        <v>0</v>
      </c>
    </row>
    <row r="73" spans="1:131" ht="20.25" customHeight="1">
      <c r="A73" s="2397" t="s">
        <v>810</v>
      </c>
      <c r="B73" s="1196" t="s">
        <v>41</v>
      </c>
      <c r="C73" s="1190">
        <f>SUM('배수관 폐쇄 총괄(수시, 지역사업소)'!C74:'배수관 폐쇄 총괄(수시, 지역사업소)'!C89)</f>
        <v>2038.5600000000004</v>
      </c>
      <c r="D73" s="1190">
        <f>SUM('배수관 폐쇄 총괄(수시, 지역사업소)'!D74:'배수관 폐쇄 총괄(수시, 지역사업소)'!D89)</f>
        <v>6108.8599999999988</v>
      </c>
      <c r="E73" s="1190">
        <f>SUM('배수관 폐쇄 총괄(수시, 지역사업소)'!E74:'배수관 폐쇄 총괄(수시, 지역사업소)'!E89)</f>
        <v>0</v>
      </c>
      <c r="F73" s="1190">
        <f>SUM('배수관 폐쇄 총괄(수시, 지역사업소)'!F74:'배수관 폐쇄 총괄(수시, 지역사업소)'!F89)</f>
        <v>4070.3</v>
      </c>
      <c r="G73" s="1190">
        <f>SUM('배수관 폐쇄 총괄(수시, 지역사업소)'!G74:'배수관 폐쇄 총괄(수시, 지역사업소)'!G89)</f>
        <v>2038.5600000000004</v>
      </c>
      <c r="H73" s="1190">
        <f>SUM('배수관 폐쇄 총괄(수시, 지역사업소)'!H74:'배수관 폐쇄 총괄(수시, 지역사업소)'!H89)</f>
        <v>195.14999999999998</v>
      </c>
      <c r="I73" s="1190">
        <f>SUM('배수관 폐쇄 총괄(수시, 지역사업소)'!I74:'배수관 폐쇄 총괄(수시, 지역사업소)'!I89)</f>
        <v>0</v>
      </c>
      <c r="J73" s="1190">
        <f>SUM('배수관 폐쇄 총괄(수시, 지역사업소)'!J74:'배수관 폐쇄 총괄(수시, 지역사업소)'!J89)</f>
        <v>1641.84</v>
      </c>
      <c r="K73" s="1190">
        <f>SUM('배수관 폐쇄 총괄(수시, 지역사업소)'!K74:'배수관 폐쇄 총괄(수시, 지역사업소)'!K89)</f>
        <v>100.74</v>
      </c>
      <c r="L73" s="1190">
        <f>SUM('배수관 폐쇄 총괄(수시, 지역사업소)'!L74:'배수관 폐쇄 총괄(수시, 지역사업소)'!L89)</f>
        <v>0</v>
      </c>
      <c r="M73" s="1190">
        <f>SUM('배수관 폐쇄 총괄(수시, 지역사업소)'!M74:'배수관 폐쇄 총괄(수시, 지역사업소)'!M89)</f>
        <v>1636.17</v>
      </c>
      <c r="N73" s="1190">
        <f>SUM('배수관 폐쇄 총괄(수시, 지역사업소)'!N74:'배수관 폐쇄 총괄(수시, 지역사업소)'!N89)</f>
        <v>429.72999999999996</v>
      </c>
      <c r="O73" s="1190">
        <f>SUM('배수관 폐쇄 총괄(수시, 지역사업소)'!O74:'배수관 폐쇄 총괄(수시, 지역사업소)'!O89)</f>
        <v>0</v>
      </c>
      <c r="P73" s="1190">
        <f>SUM('배수관 폐쇄 총괄(수시, 지역사업소)'!P74:'배수관 폐쇄 총괄(수시, 지역사업소)'!P89)</f>
        <v>433.33</v>
      </c>
      <c r="Q73" s="1190">
        <f>SUM('배수관 폐쇄 총괄(수시, 지역사업소)'!Q74:'배수관 폐쇄 총괄(수시, 지역사업소)'!Q89)</f>
        <v>1251</v>
      </c>
      <c r="R73" s="1190">
        <f>SUM('배수관 폐쇄 총괄(수시, 지역사업소)'!R74:'배수관 폐쇄 총괄(수시, 지역사업소)'!R89)</f>
        <v>0</v>
      </c>
      <c r="S73" s="1190">
        <f>SUM('배수관 폐쇄 총괄(수시, 지역사업소)'!S74:'배수관 폐쇄 총괄(수시, 지역사업소)'!S89)</f>
        <v>358.96000000000004</v>
      </c>
      <c r="T73" s="1190">
        <f>SUM('배수관 폐쇄 총괄(수시, 지역사업소)'!T74:'배수관 폐쇄 총괄(수시, 지역사업소)'!T89)</f>
        <v>4132.2400000000007</v>
      </c>
      <c r="U73" s="1190">
        <f>SUM('배수관 폐쇄 총괄(수시, 지역사업소)'!U74:'배수관 폐쇄 총괄(수시, 지역사업소)'!U89)</f>
        <v>0</v>
      </c>
      <c r="W73" s="2397" t="s">
        <v>810</v>
      </c>
      <c r="X73" s="1196" t="s">
        <v>41</v>
      </c>
      <c r="Y73" s="1190">
        <f>SUM('배수관 폐쇄 총괄(수시, 지역사업소)'!Y74:'배수관 폐쇄 총괄(수시, 지역사업소)'!Y89)</f>
        <v>1940.05</v>
      </c>
      <c r="Z73" s="1190">
        <f>SUM('배수관 폐쇄 총괄(수시, 지역사업소)'!Z74:'배수관 폐쇄 총괄(수시, 지역사업소)'!Z89)</f>
        <v>2854.2500000000005</v>
      </c>
      <c r="AA73" s="1190">
        <f>SUM('배수관 폐쇄 총괄(수시, 지역사업소)'!AA74:'배수관 폐쇄 총괄(수시, 지역사업소)'!AA89)</f>
        <v>0</v>
      </c>
      <c r="AB73" s="1190">
        <f>SUM('배수관 폐쇄 총괄(수시, 지역사업소)'!AB74:'배수관 폐쇄 총괄(수시, 지역사업소)'!AB89)</f>
        <v>914.19999999999993</v>
      </c>
      <c r="AC73" s="1190">
        <f>SUM('배수관 폐쇄 총괄(수시, 지역사업소)'!AC74:'배수관 폐쇄 총괄(수시, 지역사업소)'!AC89)</f>
        <v>1940.05</v>
      </c>
      <c r="AD73" s="1190">
        <f>SUM('배수관 폐쇄 총괄(수시, 지역사업소)'!AD74:'배수관 폐쇄 총괄(수시, 지역사업소)'!AD89)</f>
        <v>165.62</v>
      </c>
      <c r="AE73" s="1190">
        <f>SUM('배수관 폐쇄 총괄(수시, 지역사업소)'!AE74:'배수관 폐쇄 총괄(수시, 지역사업소)'!AE89)</f>
        <v>0</v>
      </c>
      <c r="AF73" s="1190">
        <f>SUM('배수관 폐쇄 총괄(수시, 지역사업소)'!AF74:'배수관 폐쇄 총괄(수시, 지역사업소)'!AF89)</f>
        <v>109.01</v>
      </c>
      <c r="AG73" s="1190">
        <f>SUM('배수관 폐쇄 총괄(수시, 지역사업소)'!AG74:'배수관 폐쇄 총괄(수시, 지역사업소)'!AG89)</f>
        <v>21.009999999999998</v>
      </c>
      <c r="AH73" s="1190">
        <f>SUM('배수관 폐쇄 총괄(수시, 지역사업소)'!AH74:'배수관 폐쇄 총괄(수시, 지역사업소)'!AH89)</f>
        <v>0</v>
      </c>
      <c r="AI73" s="1190">
        <f>SUM('배수관 폐쇄 총괄(수시, 지역사업소)'!AI74:'배수관 폐쇄 총괄(수시, 지역사업소)'!AI89)</f>
        <v>725.13</v>
      </c>
      <c r="AJ73" s="1190">
        <f>SUM('배수관 폐쇄 총괄(수시, 지역사업소)'!AJ74:'배수관 폐쇄 총괄(수시, 지역사업소)'!AJ89)</f>
        <v>197.24</v>
      </c>
      <c r="AK73" s="1190">
        <f>SUM('배수관 폐쇄 총괄(수시, 지역사업소)'!AK74:'배수관 폐쇄 총괄(수시, 지역사업소)'!AK89)</f>
        <v>0</v>
      </c>
      <c r="AL73" s="1190">
        <f>SUM('배수관 폐쇄 총괄(수시, 지역사업소)'!AL74:'배수관 폐쇄 총괄(수시, 지역사업소)'!AL89)</f>
        <v>48.71</v>
      </c>
      <c r="AM73" s="1190">
        <f>SUM('배수관 폐쇄 총괄(수시, 지역사업소)'!AM74:'배수관 폐쇄 총괄(수시, 지역사업소)'!AM89)</f>
        <v>897.85</v>
      </c>
      <c r="AN73" s="1190">
        <f>SUM('배수관 폐쇄 총괄(수시, 지역사업소)'!AN74:'배수관 폐쇄 총괄(수시, 지역사업소)'!AN89)</f>
        <v>0</v>
      </c>
      <c r="AO73" s="1190">
        <f>SUM('배수관 폐쇄 총괄(수시, 지역사업소)'!AO74:'배수관 폐쇄 총괄(수시, 지역사업소)'!AO89)</f>
        <v>31.35</v>
      </c>
      <c r="AP73" s="1190">
        <f>SUM('배수관 폐쇄 총괄(수시, 지역사업소)'!AP74:'배수관 폐쇄 총괄(수시, 지역사업소)'!AP89)</f>
        <v>1572.53</v>
      </c>
      <c r="AQ73" s="1190">
        <f>SUM('배수관 폐쇄 총괄(수시, 지역사업소)'!AQ74:'배수관 폐쇄 총괄(수시, 지역사업소)'!AQ89)</f>
        <v>0</v>
      </c>
      <c r="AS73" s="2397" t="s">
        <v>810</v>
      </c>
      <c r="AT73" s="1196" t="s">
        <v>41</v>
      </c>
      <c r="AU73" s="1190">
        <f>SUM('배수관 폐쇄 총괄(수시, 지역사업소)'!AU74:'배수관 폐쇄 총괄(수시, 지역사업소)'!AU89)</f>
        <v>225.57</v>
      </c>
      <c r="AV73" s="1190">
        <f>SUM('배수관 폐쇄 총괄(수시, 지역사업소)'!AV74:'배수관 폐쇄 총괄(수시, 지역사업소)'!AV89)</f>
        <v>842.02</v>
      </c>
      <c r="AW73" s="1190">
        <f>SUM('배수관 폐쇄 총괄(수시, 지역사업소)'!AW74:'배수관 폐쇄 총괄(수시, 지역사업소)'!AW89)</f>
        <v>0</v>
      </c>
      <c r="AX73" s="1190">
        <f>SUM('배수관 폐쇄 총괄(수시, 지역사업소)'!AX74:'배수관 폐쇄 총괄(수시, 지역사업소)'!AX89)</f>
        <v>616.45000000000005</v>
      </c>
      <c r="AY73" s="1190">
        <f>SUM('배수관 폐쇄 총괄(수시, 지역사업소)'!AY74:'배수관 폐쇄 총괄(수시, 지역사업소)'!AY89)</f>
        <v>225.57</v>
      </c>
      <c r="AZ73" s="1190">
        <f>SUM('배수관 폐쇄 총괄(수시, 지역사업소)'!AZ74:'배수관 폐쇄 총괄(수시, 지역사업소)'!AZ89)</f>
        <v>25.53</v>
      </c>
      <c r="BA73" s="1190">
        <f>SUM('배수관 폐쇄 총괄(수시, 지역사업소)'!BA74:'배수관 폐쇄 총괄(수시, 지역사업소)'!BA89)</f>
        <v>0</v>
      </c>
      <c r="BB73" s="1190">
        <f>SUM('배수관 폐쇄 총괄(수시, 지역사업소)'!BB74:'배수관 폐쇄 총괄(수시, 지역사업소)'!BB89)</f>
        <v>39.76</v>
      </c>
      <c r="BC73" s="1190">
        <f>SUM('배수관 폐쇄 총괄(수시, 지역사업소)'!BC74:'배수관 폐쇄 총괄(수시, 지역사업소)'!BC89)</f>
        <v>79.13</v>
      </c>
      <c r="BD73" s="1190">
        <f>SUM('배수관 폐쇄 총괄(수시, 지역사업소)'!BD74:'배수관 폐쇄 총괄(수시, 지역사업소)'!BD89)</f>
        <v>0</v>
      </c>
      <c r="BE73" s="1190">
        <f>SUM('배수관 폐쇄 총괄(수시, 지역사업소)'!BE74:'배수관 폐쇄 총괄(수시, 지역사업소)'!BE89)</f>
        <v>576.69000000000005</v>
      </c>
      <c r="BF73" s="1190">
        <f>SUM('배수관 폐쇄 총괄(수시, 지역사업소)'!BF74:'배수관 폐쇄 총괄(수시, 지역사업소)'!BF89)</f>
        <v>0</v>
      </c>
      <c r="BG73" s="1190">
        <f>SUM('배수관 폐쇄 총괄(수시, 지역사업소)'!BG74:'배수관 폐쇄 총괄(수시, 지역사업소)'!BG89)</f>
        <v>0</v>
      </c>
      <c r="BH73" s="1190">
        <f>SUM('배수관 폐쇄 총괄(수시, 지역사업소)'!BH74:'배수관 폐쇄 총괄(수시, 지역사업소)'!BH89)</f>
        <v>0</v>
      </c>
      <c r="BI73" s="1190">
        <f>SUM('배수관 폐쇄 총괄(수시, 지역사업소)'!BI74:'배수관 폐쇄 총괄(수시, 지역사업소)'!BI89)</f>
        <v>5.15</v>
      </c>
      <c r="BJ73" s="1190">
        <f>SUM('배수관 폐쇄 총괄(수시, 지역사업소)'!BJ74:'배수관 폐쇄 총괄(수시, 지역사업소)'!BJ89)</f>
        <v>0</v>
      </c>
      <c r="BK73" s="1190">
        <f>SUM('배수관 폐쇄 총괄(수시, 지역사업소)'!BK74:'배수관 폐쇄 총괄(수시, 지역사업소)'!BK89)</f>
        <v>0</v>
      </c>
      <c r="BL73" s="1190">
        <f>SUM('배수관 폐쇄 총괄(수시, 지역사업소)'!BL74:'배수관 폐쇄 총괄(수시, 지역사업소)'!BL89)</f>
        <v>732.21</v>
      </c>
      <c r="BM73" s="1190">
        <f>SUM('배수관 폐쇄 총괄(수시, 지역사업소)'!BM74:'배수관 폐쇄 총괄(수시, 지역사업소)'!BM89)</f>
        <v>0</v>
      </c>
      <c r="BO73" s="2397" t="s">
        <v>810</v>
      </c>
      <c r="BP73" s="1196" t="s">
        <v>41</v>
      </c>
      <c r="BQ73" s="1190">
        <f>SUM('배수관 폐쇄 총괄(수시, 지역사업소)'!BQ74:'배수관 폐쇄 총괄(수시, 지역사업소)'!BQ89)</f>
        <v>-582.7399999999999</v>
      </c>
      <c r="BR73" s="1190">
        <f>SUM('배수관 폐쇄 총괄(수시, 지역사업소)'!BR74:'배수관 폐쇄 총괄(수시, 지역사업소)'!BR89)</f>
        <v>353.22</v>
      </c>
      <c r="BS73" s="1190">
        <f>SUM('배수관 폐쇄 총괄(수시, 지역사업소)'!BS74:'배수관 폐쇄 총괄(수시, 지역사업소)'!BS89)</f>
        <v>0</v>
      </c>
      <c r="BT73" s="1190">
        <f>SUM('배수관 폐쇄 총괄(수시, 지역사업소)'!BT74:'배수관 폐쇄 총괄(수시, 지역사업소)'!BT89)</f>
        <v>935.95999999999992</v>
      </c>
      <c r="BU73" s="1190">
        <f>SUM('배수관 폐쇄 총괄(수시, 지역사업소)'!BU74:'배수관 폐쇄 총괄(수시, 지역사업소)'!BU89)</f>
        <v>-582.7399999999999</v>
      </c>
      <c r="BV73" s="1190">
        <f>SUM('배수관 폐쇄 총괄(수시, 지역사업소)'!BV74:'배수관 폐쇄 총괄(수시, 지역사업소)'!BV89)</f>
        <v>0</v>
      </c>
      <c r="BW73" s="1190">
        <f>SUM('배수관 폐쇄 총괄(수시, 지역사업소)'!BW74:'배수관 폐쇄 총괄(수시, 지역사업소)'!BW89)</f>
        <v>0</v>
      </c>
      <c r="BX73" s="1190">
        <f>SUM('배수관 폐쇄 총괄(수시, 지역사업소)'!BX74:'배수관 폐쇄 총괄(수시, 지역사업소)'!BX89)</f>
        <v>658.4</v>
      </c>
      <c r="BY73" s="1190">
        <f>SUM('배수관 폐쇄 총괄(수시, 지역사업소)'!BY74:'배수관 폐쇄 총괄(수시, 지역사업소)'!BY89)</f>
        <v>0</v>
      </c>
      <c r="BZ73" s="1190">
        <f>SUM('배수관 폐쇄 총괄(수시, 지역사업소)'!BZ74:'배수관 폐쇄 총괄(수시, 지역사업소)'!BZ89)</f>
        <v>0</v>
      </c>
      <c r="CA73" s="1190">
        <f>SUM('배수관 폐쇄 총괄(수시, 지역사업소)'!CA74:'배수관 폐쇄 총괄(수시, 지역사업소)'!CA89)</f>
        <v>129.12</v>
      </c>
      <c r="CB73" s="1190">
        <f>SUM('배수관 폐쇄 총괄(수시, 지역사업소)'!CB74:'배수관 폐쇄 총괄(수시, 지역사업소)'!CB89)</f>
        <v>26.01</v>
      </c>
      <c r="CC73" s="1190">
        <f>SUM('배수관 폐쇄 총괄(수시, 지역사업소)'!CC74:'배수관 폐쇄 총괄(수시, 지역사업소)'!CC89)</f>
        <v>0</v>
      </c>
      <c r="CD73" s="1190">
        <f>SUM('배수관 폐쇄 총괄(수시, 지역사업소)'!CD74:'배수관 폐쇄 총괄(수시, 지역사업소)'!CD89)</f>
        <v>75.59</v>
      </c>
      <c r="CE73" s="1190">
        <f>SUM('배수관 폐쇄 총괄(수시, 지역사업소)'!CE74:'배수관 폐쇄 총괄(수시, 지역사업소)'!CE89)</f>
        <v>326.84000000000003</v>
      </c>
      <c r="CF73" s="1190">
        <f>SUM('배수관 폐쇄 총괄(수시, 지역사업소)'!CF74:'배수관 폐쇄 총괄(수시, 지역사업소)'!CF89)</f>
        <v>0</v>
      </c>
      <c r="CG73" s="1190">
        <f>SUM('배수관 폐쇄 총괄(수시, 지역사업소)'!CG74:'배수관 폐쇄 총괄(수시, 지역사업소)'!CG89)</f>
        <v>72.849999999999994</v>
      </c>
      <c r="CH73" s="1190">
        <f>SUM('배수관 폐쇄 총괄(수시, 지역사업소)'!CH74:'배수관 폐쇄 총괄(수시, 지역사업소)'!CH89)</f>
        <v>0.37</v>
      </c>
      <c r="CI73" s="1190">
        <f>SUM('배수관 폐쇄 총괄(수시, 지역사업소)'!CI74:'배수관 폐쇄 총괄(수시, 지역사업소)'!CI89)</f>
        <v>0</v>
      </c>
      <c r="CK73" s="2397" t="s">
        <v>810</v>
      </c>
      <c r="CL73" s="1196" t="s">
        <v>41</v>
      </c>
      <c r="CM73" s="1190">
        <f>SUM('배수관 폐쇄 총괄(수시, 지역사업소)'!CM74:'배수관 폐쇄 총괄(수시, 지역사업소)'!CM89)</f>
        <v>544.17999999999995</v>
      </c>
      <c r="CN73" s="1190">
        <f>SUM('배수관 폐쇄 총괄(수시, 지역사업소)'!CN74:'배수관 폐쇄 총괄(수시, 지역사업소)'!CN89)</f>
        <v>748.94</v>
      </c>
      <c r="CO73" s="1190">
        <f>SUM('배수관 폐쇄 총괄(수시, 지역사업소)'!CO74:'배수관 폐쇄 총괄(수시, 지역사업소)'!CO89)</f>
        <v>0</v>
      </c>
      <c r="CP73" s="1190">
        <f>SUM('배수관 폐쇄 총괄(수시, 지역사업소)'!CP74:'배수관 폐쇄 총괄(수시, 지역사업소)'!CP89)</f>
        <v>204.76</v>
      </c>
      <c r="CQ73" s="1190">
        <f>SUM('배수관 폐쇄 총괄(수시, 지역사업소)'!CQ74:'배수관 폐쇄 총괄(수시, 지역사업소)'!CQ89)</f>
        <v>544.17999999999995</v>
      </c>
      <c r="CR73" s="1190">
        <f>SUM('배수관 폐쇄 총괄(수시, 지역사업소)'!CR74:'배수관 폐쇄 총괄(수시, 지역사업소)'!CR89)</f>
        <v>4</v>
      </c>
      <c r="CS73" s="1190">
        <f>SUM('배수관 폐쇄 총괄(수시, 지역사업소)'!CS74:'배수관 폐쇄 총괄(수시, 지역사업소)'!CS89)</f>
        <v>0</v>
      </c>
      <c r="CT73" s="1190">
        <f>SUM('배수관 폐쇄 총괄(수시, 지역사업소)'!CT74:'배수관 폐쇄 총괄(수시, 지역사업소)'!CT89)</f>
        <v>0</v>
      </c>
      <c r="CU73" s="1190">
        <f>SUM('배수관 폐쇄 총괄(수시, 지역사업소)'!CU74:'배수관 폐쇄 총괄(수시, 지역사업소)'!CU89)</f>
        <v>0.6</v>
      </c>
      <c r="CV73" s="1190">
        <f>SUM('배수관 폐쇄 총괄(수시, 지역사업소)'!CV74:'배수관 폐쇄 총괄(수시, 지역사업소)'!CV89)</f>
        <v>0</v>
      </c>
      <c r="CW73" s="1190">
        <f>SUM('배수관 폐쇄 총괄(수시, 지역사업소)'!CW74:'배수관 폐쇄 총괄(수시, 지역사업소)'!CW89)</f>
        <v>204.76</v>
      </c>
      <c r="CX73" s="1190">
        <f>SUM('배수관 폐쇄 총괄(수시, 지역사업소)'!CX74:'배수관 폐쇄 총괄(수시, 지역사업소)'!CX89)</f>
        <v>0</v>
      </c>
      <c r="CY73" s="1190">
        <f>SUM('배수관 폐쇄 총괄(수시, 지역사업소)'!CY74:'배수관 폐쇄 총괄(수시, 지역사업소)'!CY89)</f>
        <v>0</v>
      </c>
      <c r="CZ73" s="1190">
        <f>SUM('배수관 폐쇄 총괄(수시, 지역사업소)'!CZ74:'배수관 폐쇄 총괄(수시, 지역사업소)'!CZ89)</f>
        <v>0</v>
      </c>
      <c r="DA73" s="1190">
        <f>SUM('배수관 폐쇄 총괄(수시, 지역사업소)'!DA74:'배수관 폐쇄 총괄(수시, 지역사업소)'!DA89)</f>
        <v>0</v>
      </c>
      <c r="DB73" s="1190">
        <f>SUM('배수관 폐쇄 총괄(수시, 지역사업소)'!DB74:'배수관 폐쇄 총괄(수시, 지역사업소)'!DB89)</f>
        <v>0</v>
      </c>
      <c r="DC73" s="1190">
        <f>SUM('배수관 폐쇄 총괄(수시, 지역사업소)'!DC74:'배수관 폐쇄 총괄(수시, 지역사업소)'!DC89)</f>
        <v>0</v>
      </c>
      <c r="DD73" s="1190">
        <f>SUM('배수관 폐쇄 총괄(수시, 지역사업소)'!DD74:'배수관 폐쇄 총괄(수시, 지역사업소)'!DD89)</f>
        <v>744.34</v>
      </c>
      <c r="DE73" s="1190">
        <f>SUM('배수관 폐쇄 총괄(수시, 지역사업소)'!DE74:'배수관 폐쇄 총괄(수시, 지역사업소)'!DE89)</f>
        <v>0</v>
      </c>
      <c r="DG73" s="2397" t="s">
        <v>810</v>
      </c>
      <c r="DH73" s="1196" t="s">
        <v>41</v>
      </c>
      <c r="DI73" s="1190">
        <f>SUM('배수관 폐쇄 총괄(수시, 지역사업소)'!DI74:'배수관 폐쇄 총괄(수시, 지역사업소)'!DI89)</f>
        <v>1289.6899999999998</v>
      </c>
      <c r="DJ73" s="1190">
        <f>SUM('배수관 폐쇄 총괄(수시, 지역사업소)'!DJ74:'배수관 폐쇄 총괄(수시, 지역사업소)'!DJ89)</f>
        <v>1310.4299999999998</v>
      </c>
      <c r="DK73" s="1190">
        <f>SUM('배수관 폐쇄 총괄(수시, 지역사업소)'!DK74:'배수관 폐쇄 총괄(수시, 지역사업소)'!DK89)</f>
        <v>0</v>
      </c>
      <c r="DL73" s="1190">
        <f>SUM('배수관 폐쇄 총괄(수시, 지역사업소)'!DL74:'배수관 폐쇄 총괄(수시, 지역사업소)'!DL89)</f>
        <v>20.74</v>
      </c>
      <c r="DM73" s="1190">
        <f>SUM('배수관 폐쇄 총괄(수시, 지역사업소)'!DM74:'배수관 폐쇄 총괄(수시, 지역사업소)'!DM89)</f>
        <v>1289.6899999999998</v>
      </c>
      <c r="DN73" s="1190">
        <f>SUM('배수관 폐쇄 총괄(수시, 지역사업소)'!DN74:'배수관 폐쇄 총괄(수시, 지역사업소)'!DN89)</f>
        <v>0</v>
      </c>
      <c r="DO73" s="1190">
        <f>SUM('배수관 폐쇄 총괄(수시, 지역사업소)'!DO74:'배수관 폐쇄 총괄(수시, 지역사업소)'!DO89)</f>
        <v>0</v>
      </c>
      <c r="DP73" s="1190">
        <f>SUM('배수관 폐쇄 총괄(수시, 지역사업소)'!DP74:'배수관 폐쇄 총괄(수시, 지역사업소)'!DP89)</f>
        <v>5.15</v>
      </c>
      <c r="DQ73" s="1190">
        <f>SUM('배수관 폐쇄 총괄(수시, 지역사업소)'!DQ74:'배수관 폐쇄 총괄(수시, 지역사업소)'!DQ89)</f>
        <v>0</v>
      </c>
      <c r="DR73" s="1190">
        <f>SUM('배수관 폐쇄 총괄(수시, 지역사업소)'!DR74:'배수관 폐쇄 총괄(수시, 지역사업소)'!DR89)</f>
        <v>0</v>
      </c>
      <c r="DS73" s="1190">
        <f>SUM('배수관 폐쇄 총괄(수시, 지역사업소)'!DS74:'배수관 폐쇄 총괄(수시, 지역사업소)'!DS89)</f>
        <v>0.47</v>
      </c>
      <c r="DT73" s="1190">
        <f>SUM('배수관 폐쇄 총괄(수시, 지역사업소)'!DT74:'배수관 폐쇄 총괄(수시, 지역사업소)'!DT89)</f>
        <v>206.48</v>
      </c>
      <c r="DU73" s="1190">
        <f>SUM('배수관 폐쇄 총괄(수시, 지역사업소)'!DU74:'배수관 폐쇄 총괄(수시, 지역사업소)'!DU89)</f>
        <v>0</v>
      </c>
      <c r="DV73" s="1190">
        <f>SUM('배수관 폐쇄 총괄(수시, 지역사업소)'!DV74:'배수관 폐쇄 총괄(수시, 지역사업소)'!DV89)</f>
        <v>15.12</v>
      </c>
      <c r="DW73" s="1190">
        <f>SUM('배수관 폐쇄 총괄(수시, 지역사업소)'!DW74:'배수관 폐쇄 총괄(수시, 지역사업소)'!DW89)</f>
        <v>21.16</v>
      </c>
      <c r="DX73" s="1190">
        <f>SUM('배수관 폐쇄 총괄(수시, 지역사업소)'!DX74:'배수관 폐쇄 총괄(수시, 지역사업소)'!DX89)</f>
        <v>0</v>
      </c>
      <c r="DY73" s="1190">
        <f>SUM('배수관 폐쇄 총괄(수시, 지역사업소)'!DY74:'배수관 폐쇄 총괄(수시, 지역사업소)'!DY89)</f>
        <v>0</v>
      </c>
      <c r="DZ73" s="1190">
        <f>SUM('배수관 폐쇄 총괄(수시, 지역사업소)'!DZ74:'배수관 폐쇄 총괄(수시, 지역사업소)'!DZ89)</f>
        <v>1082.79</v>
      </c>
      <c r="EA73" s="1190">
        <f>SUM('배수관 폐쇄 총괄(수시, 지역사업소)'!EA74:'배수관 폐쇄 총괄(수시, 지역사업소)'!EA89)</f>
        <v>0</v>
      </c>
    </row>
    <row r="74" spans="1:131" ht="19.2" customHeight="1">
      <c r="A74" s="2397" t="s">
        <v>810</v>
      </c>
      <c r="B74" s="1191" t="s">
        <v>951</v>
      </c>
      <c r="C74" s="1192">
        <f>'배수관 폐쇄 총괄(수시, 지역사업소)'!G74</f>
        <v>3829.15</v>
      </c>
      <c r="D74" s="1192">
        <v>3829.15</v>
      </c>
      <c r="E74" s="1192">
        <v>0</v>
      </c>
      <c r="F74" s="1192">
        <v>0</v>
      </c>
      <c r="G74" s="1192">
        <v>3829.15</v>
      </c>
      <c r="H74" s="1192">
        <v>183.95</v>
      </c>
      <c r="I74" s="1192">
        <v>0</v>
      </c>
      <c r="J74" s="1192">
        <v>0</v>
      </c>
      <c r="K74" s="1192">
        <v>9.4499999999999993</v>
      </c>
      <c r="L74" s="1192">
        <v>0</v>
      </c>
      <c r="M74" s="1192">
        <v>0</v>
      </c>
      <c r="N74" s="1192">
        <v>223.25</v>
      </c>
      <c r="O74" s="1192">
        <v>0</v>
      </c>
      <c r="P74" s="1192">
        <v>0</v>
      </c>
      <c r="Q74" s="1192">
        <v>1155.56</v>
      </c>
      <c r="R74" s="1192">
        <v>0</v>
      </c>
      <c r="S74" s="1192">
        <v>0</v>
      </c>
      <c r="T74" s="1192">
        <v>2256.94</v>
      </c>
      <c r="U74" s="1192">
        <v>0</v>
      </c>
      <c r="W74" s="2397" t="s">
        <v>810</v>
      </c>
      <c r="X74" s="1191" t="s">
        <v>951</v>
      </c>
      <c r="Y74" s="1192">
        <f>'배수관 폐쇄 총괄(수시, 지역사업소)'!AC74</f>
        <v>2170.5700000000002</v>
      </c>
      <c r="Z74" s="1192">
        <v>2170.5700000000002</v>
      </c>
      <c r="AA74" s="1192">
        <v>0</v>
      </c>
      <c r="AB74" s="1192">
        <v>0</v>
      </c>
      <c r="AC74" s="1192">
        <v>2170.5700000000002</v>
      </c>
      <c r="AD74" s="1192">
        <v>165.62</v>
      </c>
      <c r="AE74" s="1192">
        <v>0</v>
      </c>
      <c r="AF74" s="1192">
        <v>0</v>
      </c>
      <c r="AG74" s="1192">
        <v>8.85</v>
      </c>
      <c r="AH74" s="1192">
        <v>0</v>
      </c>
      <c r="AI74" s="1192">
        <v>0</v>
      </c>
      <c r="AJ74" s="1192">
        <v>197.24</v>
      </c>
      <c r="AK74" s="1192">
        <v>0</v>
      </c>
      <c r="AL74" s="1192">
        <v>0</v>
      </c>
      <c r="AM74" s="1192">
        <v>897.85</v>
      </c>
      <c r="AN74" s="1192">
        <v>0</v>
      </c>
      <c r="AO74" s="1192">
        <v>0</v>
      </c>
      <c r="AP74" s="1192">
        <v>901.01</v>
      </c>
      <c r="AQ74" s="1192">
        <v>0</v>
      </c>
      <c r="AS74" s="2397" t="s">
        <v>810</v>
      </c>
      <c r="AT74" s="1191" t="s">
        <v>951</v>
      </c>
      <c r="AU74" s="1192">
        <f>'배수관 폐쇄 총괄(수시, 지역사업소)'!AY74</f>
        <v>572</v>
      </c>
      <c r="AV74" s="1192">
        <v>572</v>
      </c>
      <c r="AW74" s="1192">
        <v>0</v>
      </c>
      <c r="AX74" s="1192">
        <v>0</v>
      </c>
      <c r="AY74" s="1192">
        <v>572</v>
      </c>
      <c r="AZ74" s="1192">
        <v>14.33</v>
      </c>
      <c r="BA74" s="1192">
        <v>0</v>
      </c>
      <c r="BB74" s="1192">
        <v>0</v>
      </c>
      <c r="BC74" s="1192">
        <v>0</v>
      </c>
      <c r="BD74" s="1192">
        <v>0</v>
      </c>
      <c r="BE74" s="1192">
        <v>0</v>
      </c>
      <c r="BF74" s="1192">
        <v>0</v>
      </c>
      <c r="BG74" s="1192">
        <v>0</v>
      </c>
      <c r="BH74" s="1192">
        <v>0</v>
      </c>
      <c r="BI74" s="1192">
        <v>5.15</v>
      </c>
      <c r="BJ74" s="1192">
        <v>0</v>
      </c>
      <c r="BK74" s="1192">
        <v>0</v>
      </c>
      <c r="BL74" s="1192">
        <v>552.52</v>
      </c>
      <c r="BM74" s="1192">
        <v>0</v>
      </c>
      <c r="BO74" s="2397" t="s">
        <v>810</v>
      </c>
      <c r="BP74" s="1191" t="s">
        <v>951</v>
      </c>
      <c r="BQ74" s="1192">
        <f>'배수관 폐쇄 총괄(수시, 지역사업소)'!BU74</f>
        <v>278.94</v>
      </c>
      <c r="BR74" s="1192">
        <v>278.94</v>
      </c>
      <c r="BS74" s="1192">
        <v>0</v>
      </c>
      <c r="BT74" s="1192">
        <v>0</v>
      </c>
      <c r="BU74" s="1192">
        <v>278.94</v>
      </c>
      <c r="BV74" s="1192">
        <v>0</v>
      </c>
      <c r="BW74" s="1192">
        <v>0</v>
      </c>
      <c r="BX74" s="1192">
        <v>0</v>
      </c>
      <c r="BY74" s="1192">
        <v>0</v>
      </c>
      <c r="BZ74" s="1192">
        <v>0</v>
      </c>
      <c r="CA74" s="1192">
        <v>0</v>
      </c>
      <c r="CB74" s="1192">
        <v>26.01</v>
      </c>
      <c r="CC74" s="1192">
        <v>0</v>
      </c>
      <c r="CD74" s="1192">
        <v>0</v>
      </c>
      <c r="CE74" s="1192">
        <v>252.56</v>
      </c>
      <c r="CF74" s="1192">
        <v>0</v>
      </c>
      <c r="CG74" s="1192">
        <v>0</v>
      </c>
      <c r="CH74" s="1192">
        <v>0.37</v>
      </c>
      <c r="CI74" s="1192">
        <v>0</v>
      </c>
      <c r="CK74" s="2397" t="s">
        <v>810</v>
      </c>
      <c r="CL74" s="1191" t="s">
        <v>951</v>
      </c>
      <c r="CM74" s="1192">
        <f>'배수관 폐쇄 총괄(수시, 지역사업소)'!CQ74</f>
        <v>195.6</v>
      </c>
      <c r="CN74" s="1192">
        <v>195.6</v>
      </c>
      <c r="CO74" s="1192">
        <v>0</v>
      </c>
      <c r="CP74" s="1192">
        <v>0</v>
      </c>
      <c r="CQ74" s="1192">
        <v>195.6</v>
      </c>
      <c r="CR74" s="1192">
        <v>4</v>
      </c>
      <c r="CS74" s="1192">
        <v>0</v>
      </c>
      <c r="CT74" s="1192">
        <v>0</v>
      </c>
      <c r="CU74" s="1192">
        <v>0.6</v>
      </c>
      <c r="CV74" s="1192">
        <v>0</v>
      </c>
      <c r="CW74" s="1192">
        <v>0</v>
      </c>
      <c r="CX74" s="1192">
        <v>0</v>
      </c>
      <c r="CY74" s="1192">
        <v>0</v>
      </c>
      <c r="CZ74" s="1192">
        <v>0</v>
      </c>
      <c r="DA74" s="1192">
        <v>0</v>
      </c>
      <c r="DB74" s="1192">
        <v>0</v>
      </c>
      <c r="DC74" s="1192">
        <v>0</v>
      </c>
      <c r="DD74" s="1192">
        <v>191</v>
      </c>
      <c r="DE74" s="1192">
        <v>0</v>
      </c>
      <c r="DG74" s="2397" t="s">
        <v>810</v>
      </c>
      <c r="DH74" s="1191" t="s">
        <v>951</v>
      </c>
      <c r="DI74" s="1192">
        <f>'배수관 폐쇄 총괄(수시, 지역사업소)'!DM74</f>
        <v>612.04</v>
      </c>
      <c r="DJ74" s="1192">
        <v>612.04</v>
      </c>
      <c r="DK74" s="1192">
        <v>0</v>
      </c>
      <c r="DL74" s="1192">
        <v>0</v>
      </c>
      <c r="DM74" s="1192">
        <v>612.04</v>
      </c>
      <c r="DN74" s="1192">
        <v>0</v>
      </c>
      <c r="DO74" s="1192">
        <v>0</v>
      </c>
      <c r="DP74" s="1192">
        <v>0</v>
      </c>
      <c r="DQ74" s="1192">
        <v>0</v>
      </c>
      <c r="DR74" s="1192">
        <v>0</v>
      </c>
      <c r="DS74" s="1192">
        <v>0</v>
      </c>
      <c r="DT74" s="1192">
        <v>0</v>
      </c>
      <c r="DU74" s="1192">
        <v>0</v>
      </c>
      <c r="DV74" s="1192">
        <v>0</v>
      </c>
      <c r="DW74" s="1192">
        <v>0</v>
      </c>
      <c r="DX74" s="1192">
        <v>0</v>
      </c>
      <c r="DY74" s="1192">
        <v>0</v>
      </c>
      <c r="DZ74" s="1192">
        <v>612.04</v>
      </c>
      <c r="EA74" s="1192">
        <v>0</v>
      </c>
    </row>
    <row r="75" spans="1:131" ht="19.2" customHeight="1">
      <c r="A75" s="2032"/>
      <c r="B75" s="1191" t="s">
        <v>796</v>
      </c>
      <c r="C75" s="1192">
        <f>'배수관 폐쇄 총괄(수시, 지역사업소)'!G75</f>
        <v>-16.86</v>
      </c>
      <c r="D75" s="1192">
        <v>0</v>
      </c>
      <c r="E75" s="1192">
        <v>0</v>
      </c>
      <c r="F75" s="1192">
        <v>16.86</v>
      </c>
      <c r="G75" s="1192">
        <v>-16.86</v>
      </c>
      <c r="H75" s="1192">
        <v>0</v>
      </c>
      <c r="I75" s="1192">
        <v>0</v>
      </c>
      <c r="J75" s="1192">
        <v>0</v>
      </c>
      <c r="K75" s="1192">
        <v>0</v>
      </c>
      <c r="L75" s="1192">
        <v>0</v>
      </c>
      <c r="M75" s="1192">
        <v>16.86</v>
      </c>
      <c r="N75" s="1192">
        <v>0</v>
      </c>
      <c r="O75" s="1192">
        <v>0</v>
      </c>
      <c r="P75" s="1192">
        <v>0</v>
      </c>
      <c r="Q75" s="1192">
        <v>0</v>
      </c>
      <c r="R75" s="1192">
        <v>0</v>
      </c>
      <c r="S75" s="1192">
        <v>0</v>
      </c>
      <c r="T75" s="1192">
        <v>0</v>
      </c>
      <c r="U75" s="1192">
        <v>0</v>
      </c>
      <c r="W75" s="2032"/>
      <c r="X75" s="1191" t="s">
        <v>796</v>
      </c>
      <c r="Y75" s="1192">
        <f>'배수관 폐쇄 총괄(수시, 지역사업소)'!AC75</f>
        <v>0</v>
      </c>
      <c r="Z75" s="1192">
        <v>0</v>
      </c>
      <c r="AA75" s="1192">
        <v>0</v>
      </c>
      <c r="AB75" s="1192">
        <v>0</v>
      </c>
      <c r="AC75" s="1192">
        <v>0</v>
      </c>
      <c r="AD75" s="1192">
        <v>0</v>
      </c>
      <c r="AE75" s="1192">
        <v>0</v>
      </c>
      <c r="AF75" s="1192">
        <v>0</v>
      </c>
      <c r="AG75" s="1192">
        <v>0</v>
      </c>
      <c r="AH75" s="1192">
        <v>0</v>
      </c>
      <c r="AI75" s="1192">
        <v>0</v>
      </c>
      <c r="AJ75" s="1192">
        <v>0</v>
      </c>
      <c r="AK75" s="1192">
        <v>0</v>
      </c>
      <c r="AL75" s="1192">
        <v>0</v>
      </c>
      <c r="AM75" s="1192">
        <v>0</v>
      </c>
      <c r="AN75" s="1192">
        <v>0</v>
      </c>
      <c r="AO75" s="1192">
        <v>0</v>
      </c>
      <c r="AP75" s="1192">
        <v>0</v>
      </c>
      <c r="AQ75" s="1192">
        <v>0</v>
      </c>
      <c r="AS75" s="2032"/>
      <c r="AT75" s="1191" t="s">
        <v>796</v>
      </c>
      <c r="AU75" s="1192">
        <f>'배수관 폐쇄 총괄(수시, 지역사업소)'!AY75</f>
        <v>0</v>
      </c>
      <c r="AV75" s="1192">
        <v>0</v>
      </c>
      <c r="AW75" s="1192">
        <v>0</v>
      </c>
      <c r="AX75" s="1192">
        <v>0</v>
      </c>
      <c r="AY75" s="1192">
        <v>0</v>
      </c>
      <c r="AZ75" s="1192">
        <v>0</v>
      </c>
      <c r="BA75" s="1192">
        <v>0</v>
      </c>
      <c r="BB75" s="1192">
        <v>0</v>
      </c>
      <c r="BC75" s="1192">
        <v>0</v>
      </c>
      <c r="BD75" s="1192">
        <v>0</v>
      </c>
      <c r="BE75" s="1192">
        <v>0</v>
      </c>
      <c r="BF75" s="1192">
        <v>0</v>
      </c>
      <c r="BG75" s="1192">
        <v>0</v>
      </c>
      <c r="BH75" s="1192">
        <v>0</v>
      </c>
      <c r="BI75" s="1192">
        <v>0</v>
      </c>
      <c r="BJ75" s="1192">
        <v>0</v>
      </c>
      <c r="BK75" s="1192">
        <v>0</v>
      </c>
      <c r="BL75" s="1192">
        <v>0</v>
      </c>
      <c r="BM75" s="1192">
        <v>0</v>
      </c>
      <c r="BO75" s="2032"/>
      <c r="BP75" s="1191" t="s">
        <v>796</v>
      </c>
      <c r="BQ75" s="1192">
        <f>'배수관 폐쇄 총괄(수시, 지역사업소)'!BU75</f>
        <v>-16.86</v>
      </c>
      <c r="BR75" s="1192">
        <v>0</v>
      </c>
      <c r="BS75" s="1192">
        <v>0</v>
      </c>
      <c r="BT75" s="1192">
        <v>16.86</v>
      </c>
      <c r="BU75" s="1192">
        <v>-16.86</v>
      </c>
      <c r="BV75" s="1192">
        <v>0</v>
      </c>
      <c r="BW75" s="1192">
        <v>0</v>
      </c>
      <c r="BX75" s="1192">
        <v>0</v>
      </c>
      <c r="BY75" s="1192">
        <v>0</v>
      </c>
      <c r="BZ75" s="1192">
        <v>0</v>
      </c>
      <c r="CA75" s="1192">
        <v>16.86</v>
      </c>
      <c r="CB75" s="1192">
        <v>0</v>
      </c>
      <c r="CC75" s="1192">
        <v>0</v>
      </c>
      <c r="CD75" s="1192">
        <v>0</v>
      </c>
      <c r="CE75" s="1192">
        <v>0</v>
      </c>
      <c r="CF75" s="1192">
        <v>0</v>
      </c>
      <c r="CG75" s="1192">
        <v>0</v>
      </c>
      <c r="CH75" s="1192">
        <v>0</v>
      </c>
      <c r="CI75" s="1192">
        <v>0</v>
      </c>
      <c r="CK75" s="2032"/>
      <c r="CL75" s="1191" t="s">
        <v>796</v>
      </c>
      <c r="CM75" s="1192">
        <f>'배수관 폐쇄 총괄(수시, 지역사업소)'!CQ75</f>
        <v>0</v>
      </c>
      <c r="CN75" s="1192">
        <v>0</v>
      </c>
      <c r="CO75" s="1192">
        <v>0</v>
      </c>
      <c r="CP75" s="1192">
        <v>0</v>
      </c>
      <c r="CQ75" s="1192">
        <v>0</v>
      </c>
      <c r="CR75" s="1192">
        <v>0</v>
      </c>
      <c r="CS75" s="1192">
        <v>0</v>
      </c>
      <c r="CT75" s="1192">
        <v>0</v>
      </c>
      <c r="CU75" s="1192">
        <v>0</v>
      </c>
      <c r="CV75" s="1192">
        <v>0</v>
      </c>
      <c r="CW75" s="1192">
        <v>0</v>
      </c>
      <c r="CX75" s="1192">
        <v>0</v>
      </c>
      <c r="CY75" s="1192">
        <v>0</v>
      </c>
      <c r="CZ75" s="1192">
        <v>0</v>
      </c>
      <c r="DA75" s="1192">
        <v>0</v>
      </c>
      <c r="DB75" s="1192">
        <v>0</v>
      </c>
      <c r="DC75" s="1192">
        <v>0</v>
      </c>
      <c r="DD75" s="1192">
        <v>0</v>
      </c>
      <c r="DE75" s="1192">
        <v>0</v>
      </c>
      <c r="DG75" s="2032"/>
      <c r="DH75" s="1191" t="s">
        <v>796</v>
      </c>
      <c r="DI75" s="1192">
        <f>'배수관 폐쇄 총괄(수시, 지역사업소)'!DM75</f>
        <v>0</v>
      </c>
      <c r="DJ75" s="1192">
        <v>0</v>
      </c>
      <c r="DK75" s="1192">
        <v>0</v>
      </c>
      <c r="DL75" s="1192">
        <v>0</v>
      </c>
      <c r="DM75" s="1192">
        <v>0</v>
      </c>
      <c r="DN75" s="1192">
        <v>0</v>
      </c>
      <c r="DO75" s="1192">
        <v>0</v>
      </c>
      <c r="DP75" s="1192">
        <v>0</v>
      </c>
      <c r="DQ75" s="1192">
        <v>0</v>
      </c>
      <c r="DR75" s="1192">
        <v>0</v>
      </c>
      <c r="DS75" s="1192">
        <v>0</v>
      </c>
      <c r="DT75" s="1192">
        <v>0</v>
      </c>
      <c r="DU75" s="1192">
        <v>0</v>
      </c>
      <c r="DV75" s="1192">
        <v>0</v>
      </c>
      <c r="DW75" s="1192">
        <v>0</v>
      </c>
      <c r="DX75" s="1192">
        <v>0</v>
      </c>
      <c r="DY75" s="1192">
        <v>0</v>
      </c>
      <c r="DZ75" s="1192">
        <v>0</v>
      </c>
      <c r="EA75" s="1192">
        <v>0</v>
      </c>
    </row>
    <row r="76" spans="1:131" ht="19.2" customHeight="1">
      <c r="A76" s="2032"/>
      <c r="B76" s="1191" t="s">
        <v>797</v>
      </c>
      <c r="C76" s="1192">
        <f>'배수관 폐쇄 총괄(수시, 지역사업소)'!G76</f>
        <v>-404.93</v>
      </c>
      <c r="D76" s="1192">
        <v>200.91</v>
      </c>
      <c r="E76" s="1192">
        <v>0</v>
      </c>
      <c r="F76" s="1192">
        <v>605.84</v>
      </c>
      <c r="G76" s="1192">
        <v>-404.93</v>
      </c>
      <c r="H76" s="1192">
        <v>0</v>
      </c>
      <c r="I76" s="1192">
        <v>0</v>
      </c>
      <c r="J76" s="1192">
        <v>10</v>
      </c>
      <c r="K76" s="1192">
        <v>0</v>
      </c>
      <c r="L76" s="1192">
        <v>0</v>
      </c>
      <c r="M76" s="1192">
        <v>554.94000000000005</v>
      </c>
      <c r="N76" s="1192">
        <v>200.91</v>
      </c>
      <c r="O76" s="1192">
        <v>0</v>
      </c>
      <c r="P76" s="1192">
        <v>40.9</v>
      </c>
      <c r="Q76" s="1192">
        <v>0</v>
      </c>
      <c r="R76" s="1192">
        <v>0</v>
      </c>
      <c r="S76" s="1192">
        <v>0</v>
      </c>
      <c r="T76" s="1192">
        <v>0</v>
      </c>
      <c r="U76" s="1192">
        <v>0</v>
      </c>
      <c r="W76" s="2032"/>
      <c r="X76" s="1191" t="s">
        <v>797</v>
      </c>
      <c r="Y76" s="1192">
        <f>'배수관 폐쇄 총괄(수시, 지역사업소)'!AC76</f>
        <v>-179.41</v>
      </c>
      <c r="Z76" s="1192">
        <v>0</v>
      </c>
      <c r="AA76" s="1192">
        <v>0</v>
      </c>
      <c r="AB76" s="1192">
        <v>179.41</v>
      </c>
      <c r="AC76" s="1192">
        <v>-179.41</v>
      </c>
      <c r="AD76" s="1192">
        <v>0</v>
      </c>
      <c r="AE76" s="1192">
        <v>0</v>
      </c>
      <c r="AF76" s="1192">
        <v>4.8499999999999996</v>
      </c>
      <c r="AG76" s="1192">
        <v>0</v>
      </c>
      <c r="AH76" s="1192">
        <v>0</v>
      </c>
      <c r="AI76" s="1192">
        <v>174.56</v>
      </c>
      <c r="AJ76" s="1192">
        <v>0</v>
      </c>
      <c r="AK76" s="1192">
        <v>0</v>
      </c>
      <c r="AL76" s="1192">
        <v>0</v>
      </c>
      <c r="AM76" s="1192">
        <v>0</v>
      </c>
      <c r="AN76" s="1192">
        <v>0</v>
      </c>
      <c r="AO76" s="1192">
        <v>0</v>
      </c>
      <c r="AP76" s="1192">
        <v>0</v>
      </c>
      <c r="AQ76" s="1192">
        <v>0</v>
      </c>
      <c r="AS76" s="2032"/>
      <c r="AT76" s="1191" t="s">
        <v>797</v>
      </c>
      <c r="AU76" s="1192">
        <f>'배수관 폐쇄 총괄(수시, 지역사업소)'!AY76</f>
        <v>-380.38</v>
      </c>
      <c r="AV76" s="1192">
        <v>0</v>
      </c>
      <c r="AW76" s="1192">
        <v>0</v>
      </c>
      <c r="AX76" s="1192">
        <v>380.38</v>
      </c>
      <c r="AY76" s="1192">
        <v>-380.38</v>
      </c>
      <c r="AZ76" s="1192">
        <v>0</v>
      </c>
      <c r="BA76" s="1192">
        <v>0</v>
      </c>
      <c r="BB76" s="1192">
        <v>0</v>
      </c>
      <c r="BC76" s="1192">
        <v>0</v>
      </c>
      <c r="BD76" s="1192">
        <v>0</v>
      </c>
      <c r="BE76" s="1192">
        <v>380.38</v>
      </c>
      <c r="BF76" s="1192">
        <v>0</v>
      </c>
      <c r="BG76" s="1192">
        <v>0</v>
      </c>
      <c r="BH76" s="1192">
        <v>0</v>
      </c>
      <c r="BI76" s="1192">
        <v>0</v>
      </c>
      <c r="BJ76" s="1192">
        <v>0</v>
      </c>
      <c r="BK76" s="1192">
        <v>0</v>
      </c>
      <c r="BL76" s="1192">
        <v>0</v>
      </c>
      <c r="BM76" s="1192">
        <v>0</v>
      </c>
      <c r="BO76" s="2032"/>
      <c r="BP76" s="1191" t="s">
        <v>797</v>
      </c>
      <c r="BQ76" s="1192">
        <f>'배수관 폐쇄 총괄(수시, 지역사업소)'!BU76</f>
        <v>0</v>
      </c>
      <c r="BR76" s="1192">
        <v>0</v>
      </c>
      <c r="BS76" s="1192">
        <v>0</v>
      </c>
      <c r="BT76" s="1192">
        <v>0</v>
      </c>
      <c r="BU76" s="1192">
        <v>0</v>
      </c>
      <c r="BV76" s="1192">
        <v>0</v>
      </c>
      <c r="BW76" s="1192">
        <v>0</v>
      </c>
      <c r="BX76" s="1192">
        <v>0</v>
      </c>
      <c r="BY76" s="1192">
        <v>0</v>
      </c>
      <c r="BZ76" s="1192">
        <v>0</v>
      </c>
      <c r="CA76" s="1192">
        <v>0</v>
      </c>
      <c r="CB76" s="1192">
        <v>0</v>
      </c>
      <c r="CC76" s="1192">
        <v>0</v>
      </c>
      <c r="CD76" s="1192">
        <v>0</v>
      </c>
      <c r="CE76" s="1192">
        <v>0</v>
      </c>
      <c r="CF76" s="1192">
        <v>0</v>
      </c>
      <c r="CG76" s="1192">
        <v>0</v>
      </c>
      <c r="CH76" s="1192">
        <v>0</v>
      </c>
      <c r="CI76" s="1192">
        <v>0</v>
      </c>
      <c r="CK76" s="2032"/>
      <c r="CL76" s="1191" t="s">
        <v>797</v>
      </c>
      <c r="CM76" s="1192">
        <f>'배수관 폐쇄 총괄(수시, 지역사업소)'!CQ76</f>
        <v>0</v>
      </c>
      <c r="CN76" s="1192">
        <v>0</v>
      </c>
      <c r="CO76" s="1192">
        <v>0</v>
      </c>
      <c r="CP76" s="1192">
        <v>0</v>
      </c>
      <c r="CQ76" s="1192">
        <v>0</v>
      </c>
      <c r="CR76" s="1192">
        <v>0</v>
      </c>
      <c r="CS76" s="1192">
        <v>0</v>
      </c>
      <c r="CT76" s="1192">
        <v>0</v>
      </c>
      <c r="CU76" s="1192">
        <v>0</v>
      </c>
      <c r="CV76" s="1192">
        <v>0</v>
      </c>
      <c r="CW76" s="1192">
        <v>0</v>
      </c>
      <c r="CX76" s="1192">
        <v>0</v>
      </c>
      <c r="CY76" s="1192">
        <v>0</v>
      </c>
      <c r="CZ76" s="1192">
        <v>0</v>
      </c>
      <c r="DA76" s="1192">
        <v>0</v>
      </c>
      <c r="DB76" s="1192">
        <v>0</v>
      </c>
      <c r="DC76" s="1192">
        <v>0</v>
      </c>
      <c r="DD76" s="1192">
        <v>0</v>
      </c>
      <c r="DE76" s="1192">
        <v>0</v>
      </c>
      <c r="DG76" s="2032"/>
      <c r="DH76" s="1191" t="s">
        <v>797</v>
      </c>
      <c r="DI76" s="1192">
        <f>'배수관 폐쇄 총괄(수시, 지역사업소)'!DM76</f>
        <v>180.64</v>
      </c>
      <c r="DJ76" s="1192">
        <v>200.91</v>
      </c>
      <c r="DK76" s="1192">
        <v>0</v>
      </c>
      <c r="DL76" s="1192">
        <v>20.27</v>
      </c>
      <c r="DM76" s="1192">
        <v>180.64</v>
      </c>
      <c r="DN76" s="1192">
        <v>0</v>
      </c>
      <c r="DO76" s="1192">
        <v>0</v>
      </c>
      <c r="DP76" s="1192">
        <v>5.15</v>
      </c>
      <c r="DQ76" s="1192">
        <v>0</v>
      </c>
      <c r="DR76" s="1192">
        <v>0</v>
      </c>
      <c r="DS76" s="1192">
        <v>0</v>
      </c>
      <c r="DT76" s="1192">
        <v>200.91</v>
      </c>
      <c r="DU76" s="1192">
        <v>0</v>
      </c>
      <c r="DV76" s="1192">
        <v>15.12</v>
      </c>
      <c r="DW76" s="1192">
        <v>0</v>
      </c>
      <c r="DX76" s="1192">
        <v>0</v>
      </c>
      <c r="DY76" s="1192">
        <v>0</v>
      </c>
      <c r="DZ76" s="1192">
        <v>0</v>
      </c>
      <c r="EA76" s="1192">
        <v>0</v>
      </c>
    </row>
    <row r="77" spans="1:131" ht="19.2" customHeight="1">
      <c r="A77" s="2032"/>
      <c r="B77" s="1191" t="s">
        <v>780</v>
      </c>
      <c r="C77" s="1192">
        <f>'배수관 폐쇄 총괄(수시, 지역사업소)'!G77</f>
        <v>-2247.7199999999998</v>
      </c>
      <c r="D77" s="1192">
        <v>623.26</v>
      </c>
      <c r="E77" s="1192">
        <v>0</v>
      </c>
      <c r="F77" s="1192">
        <v>2870.98</v>
      </c>
      <c r="G77" s="1192">
        <v>-2247.7199999999998</v>
      </c>
      <c r="H77" s="1192">
        <v>0</v>
      </c>
      <c r="I77" s="1192">
        <v>0</v>
      </c>
      <c r="J77" s="1192">
        <v>1512.57</v>
      </c>
      <c r="K77" s="1192">
        <v>0</v>
      </c>
      <c r="L77" s="1192">
        <v>0</v>
      </c>
      <c r="M77" s="1192">
        <v>612.1</v>
      </c>
      <c r="N77" s="1192">
        <v>5.57</v>
      </c>
      <c r="O77" s="1192">
        <v>0</v>
      </c>
      <c r="P77" s="1192">
        <v>388.7</v>
      </c>
      <c r="Q77" s="1192">
        <v>21.16</v>
      </c>
      <c r="R77" s="1192">
        <v>0</v>
      </c>
      <c r="S77" s="1192">
        <v>357.61</v>
      </c>
      <c r="T77" s="1192">
        <v>596.53</v>
      </c>
      <c r="U77" s="1192">
        <v>0</v>
      </c>
      <c r="W77" s="2032"/>
      <c r="X77" s="1191" t="s">
        <v>780</v>
      </c>
      <c r="Y77" s="1192">
        <f>'배수관 폐쇄 총괄(수시, 지역사업소)'!AC77</f>
        <v>-350.12</v>
      </c>
      <c r="Z77" s="1192">
        <v>0</v>
      </c>
      <c r="AA77" s="1192">
        <v>0</v>
      </c>
      <c r="AB77" s="1192">
        <v>350.12</v>
      </c>
      <c r="AC77" s="1192">
        <v>-350.12</v>
      </c>
      <c r="AD77" s="1192">
        <v>0</v>
      </c>
      <c r="AE77" s="1192">
        <v>0</v>
      </c>
      <c r="AF77" s="1192">
        <v>24.65</v>
      </c>
      <c r="AG77" s="1192">
        <v>0</v>
      </c>
      <c r="AH77" s="1192">
        <v>0</v>
      </c>
      <c r="AI77" s="1192">
        <v>245.41</v>
      </c>
      <c r="AJ77" s="1192">
        <v>0</v>
      </c>
      <c r="AK77" s="1192">
        <v>0</v>
      </c>
      <c r="AL77" s="1192">
        <v>48.71</v>
      </c>
      <c r="AM77" s="1192">
        <v>0</v>
      </c>
      <c r="AN77" s="1192">
        <v>0</v>
      </c>
      <c r="AO77" s="1192">
        <v>31.35</v>
      </c>
      <c r="AP77" s="1192">
        <v>0</v>
      </c>
      <c r="AQ77" s="1192">
        <v>0</v>
      </c>
      <c r="AS77" s="2032"/>
      <c r="AT77" s="1191" t="s">
        <v>780</v>
      </c>
      <c r="AU77" s="1192">
        <f>'배수관 폐쇄 총괄(수시, 지역사업소)'!AY77</f>
        <v>-149.12</v>
      </c>
      <c r="AV77" s="1192">
        <v>0</v>
      </c>
      <c r="AW77" s="1192">
        <v>0</v>
      </c>
      <c r="AX77" s="1192">
        <v>149.12</v>
      </c>
      <c r="AY77" s="1192">
        <v>-149.12</v>
      </c>
      <c r="AZ77" s="1192">
        <v>0</v>
      </c>
      <c r="BA77" s="1192">
        <v>0</v>
      </c>
      <c r="BB77" s="1192">
        <v>0</v>
      </c>
      <c r="BC77" s="1192">
        <v>0</v>
      </c>
      <c r="BD77" s="1192">
        <v>0</v>
      </c>
      <c r="BE77" s="1192">
        <v>149.12</v>
      </c>
      <c r="BF77" s="1192">
        <v>0</v>
      </c>
      <c r="BG77" s="1192">
        <v>0</v>
      </c>
      <c r="BH77" s="1192">
        <v>0</v>
      </c>
      <c r="BI77" s="1192">
        <v>0</v>
      </c>
      <c r="BJ77" s="1192">
        <v>0</v>
      </c>
      <c r="BK77" s="1192">
        <v>0</v>
      </c>
      <c r="BL77" s="1192">
        <v>0</v>
      </c>
      <c r="BM77" s="1192">
        <v>0</v>
      </c>
      <c r="BO77" s="2032"/>
      <c r="BP77" s="1191" t="s">
        <v>780</v>
      </c>
      <c r="BQ77" s="1192">
        <f>'배수관 폐쇄 총괄(수시, 지역사업소)'!BU77</f>
        <v>-819.18</v>
      </c>
      <c r="BR77" s="1192">
        <v>0</v>
      </c>
      <c r="BS77" s="1192">
        <v>0</v>
      </c>
      <c r="BT77" s="1192">
        <v>819.18</v>
      </c>
      <c r="BU77" s="1192">
        <v>-819.18</v>
      </c>
      <c r="BV77" s="1192">
        <v>0</v>
      </c>
      <c r="BW77" s="1192">
        <v>0</v>
      </c>
      <c r="BX77" s="1192">
        <v>658.4</v>
      </c>
      <c r="BY77" s="1192">
        <v>0</v>
      </c>
      <c r="BZ77" s="1192">
        <v>0</v>
      </c>
      <c r="CA77" s="1192">
        <v>12.34</v>
      </c>
      <c r="CB77" s="1192">
        <v>0</v>
      </c>
      <c r="CC77" s="1192">
        <v>0</v>
      </c>
      <c r="CD77" s="1192">
        <v>75.59</v>
      </c>
      <c r="CE77" s="1192">
        <v>0</v>
      </c>
      <c r="CF77" s="1192">
        <v>0</v>
      </c>
      <c r="CG77" s="1192">
        <v>72.849999999999994</v>
      </c>
      <c r="CH77" s="1192">
        <v>0</v>
      </c>
      <c r="CI77" s="1192">
        <v>0</v>
      </c>
      <c r="CK77" s="2032"/>
      <c r="CL77" s="1191" t="s">
        <v>780</v>
      </c>
      <c r="CM77" s="1192">
        <f>'배수관 폐쇄 총괄(수시, 지역사업소)'!CQ77</f>
        <v>348.58</v>
      </c>
      <c r="CN77" s="1192">
        <v>553.34</v>
      </c>
      <c r="CO77" s="1192">
        <v>0</v>
      </c>
      <c r="CP77" s="1192">
        <v>204.76</v>
      </c>
      <c r="CQ77" s="1192">
        <v>348.58</v>
      </c>
      <c r="CR77" s="1192">
        <v>0</v>
      </c>
      <c r="CS77" s="1192">
        <v>0</v>
      </c>
      <c r="CT77" s="1192">
        <v>0</v>
      </c>
      <c r="CU77" s="1192">
        <v>0</v>
      </c>
      <c r="CV77" s="1192">
        <v>0</v>
      </c>
      <c r="CW77" s="1192">
        <v>204.76</v>
      </c>
      <c r="CX77" s="1192">
        <v>0</v>
      </c>
      <c r="CY77" s="1192">
        <v>0</v>
      </c>
      <c r="CZ77" s="1192">
        <v>0</v>
      </c>
      <c r="DA77" s="1192">
        <v>0</v>
      </c>
      <c r="DB77" s="1192">
        <v>0</v>
      </c>
      <c r="DC77" s="1192">
        <v>0</v>
      </c>
      <c r="DD77" s="1192">
        <v>553.34</v>
      </c>
      <c r="DE77" s="1192">
        <v>0</v>
      </c>
      <c r="DG77" s="2032"/>
      <c r="DH77" s="1191" t="s">
        <v>780</v>
      </c>
      <c r="DI77" s="1192">
        <f>'배수관 폐쇄 총괄(수시, 지역사업소)'!DM77</f>
        <v>69.45</v>
      </c>
      <c r="DJ77" s="1192">
        <v>69.92</v>
      </c>
      <c r="DK77" s="1192">
        <v>0</v>
      </c>
      <c r="DL77" s="1192">
        <v>0.47</v>
      </c>
      <c r="DM77" s="1192">
        <v>69.45</v>
      </c>
      <c r="DN77" s="1192">
        <v>0</v>
      </c>
      <c r="DO77" s="1192">
        <v>0</v>
      </c>
      <c r="DP77" s="1192">
        <v>0</v>
      </c>
      <c r="DQ77" s="1192">
        <v>0</v>
      </c>
      <c r="DR77" s="1192">
        <v>0</v>
      </c>
      <c r="DS77" s="1192">
        <v>0.47</v>
      </c>
      <c r="DT77" s="1192">
        <v>5.57</v>
      </c>
      <c r="DU77" s="1192">
        <v>0</v>
      </c>
      <c r="DV77" s="1192">
        <v>0</v>
      </c>
      <c r="DW77" s="1192">
        <v>21.16</v>
      </c>
      <c r="DX77" s="1192">
        <v>0</v>
      </c>
      <c r="DY77" s="1192">
        <v>0</v>
      </c>
      <c r="DZ77" s="1192">
        <v>43.19</v>
      </c>
      <c r="EA77" s="1192">
        <v>0</v>
      </c>
    </row>
    <row r="78" spans="1:131" ht="19.2" customHeight="1">
      <c r="A78" s="2032"/>
      <c r="B78" s="1193" t="s">
        <v>781</v>
      </c>
      <c r="C78" s="1192">
        <f>'배수관 폐쇄 총괄(수시, 지역사업소)'!G78</f>
        <v>0</v>
      </c>
      <c r="D78" s="1192">
        <v>0</v>
      </c>
      <c r="E78" s="1192">
        <v>0</v>
      </c>
      <c r="F78" s="1192">
        <v>0</v>
      </c>
      <c r="G78" s="1192">
        <v>0</v>
      </c>
      <c r="H78" s="1192">
        <v>0</v>
      </c>
      <c r="I78" s="1192">
        <v>0</v>
      </c>
      <c r="J78" s="1192">
        <v>0</v>
      </c>
      <c r="K78" s="1192">
        <v>0</v>
      </c>
      <c r="L78" s="1192">
        <v>0</v>
      </c>
      <c r="M78" s="1192">
        <v>0</v>
      </c>
      <c r="N78" s="1192">
        <v>0</v>
      </c>
      <c r="O78" s="1192">
        <v>0</v>
      </c>
      <c r="P78" s="1192">
        <v>0</v>
      </c>
      <c r="Q78" s="1192">
        <v>0</v>
      </c>
      <c r="R78" s="1192">
        <v>0</v>
      </c>
      <c r="S78" s="1192">
        <v>0</v>
      </c>
      <c r="T78" s="1192">
        <v>0</v>
      </c>
      <c r="U78" s="1192">
        <v>0</v>
      </c>
      <c r="W78" s="2032"/>
      <c r="X78" s="1193" t="s">
        <v>781</v>
      </c>
      <c r="Y78" s="1192">
        <f>'배수관 폐쇄 총괄(수시, 지역사업소)'!AC78</f>
        <v>0</v>
      </c>
      <c r="Z78" s="1192">
        <v>0</v>
      </c>
      <c r="AA78" s="1192">
        <v>0</v>
      </c>
      <c r="AB78" s="1192">
        <v>0</v>
      </c>
      <c r="AC78" s="1192">
        <v>0</v>
      </c>
      <c r="AD78" s="1192">
        <v>0</v>
      </c>
      <c r="AE78" s="1192">
        <v>0</v>
      </c>
      <c r="AF78" s="1192">
        <v>0</v>
      </c>
      <c r="AG78" s="1192">
        <v>0</v>
      </c>
      <c r="AH78" s="1192">
        <v>0</v>
      </c>
      <c r="AI78" s="1192">
        <v>0</v>
      </c>
      <c r="AJ78" s="1192">
        <v>0</v>
      </c>
      <c r="AK78" s="1192">
        <v>0</v>
      </c>
      <c r="AL78" s="1192">
        <v>0</v>
      </c>
      <c r="AM78" s="1192">
        <v>0</v>
      </c>
      <c r="AN78" s="1192">
        <v>0</v>
      </c>
      <c r="AO78" s="1192">
        <v>0</v>
      </c>
      <c r="AP78" s="1192">
        <v>0</v>
      </c>
      <c r="AQ78" s="1192">
        <v>0</v>
      </c>
      <c r="AS78" s="2032"/>
      <c r="AT78" s="1193" t="s">
        <v>781</v>
      </c>
      <c r="AU78" s="1192">
        <f>'배수관 폐쇄 총괄(수시, 지역사업소)'!AY78</f>
        <v>0</v>
      </c>
      <c r="AV78" s="1192">
        <v>0</v>
      </c>
      <c r="AW78" s="1192">
        <v>0</v>
      </c>
      <c r="AX78" s="1192">
        <v>0</v>
      </c>
      <c r="AY78" s="1192">
        <v>0</v>
      </c>
      <c r="AZ78" s="1192">
        <v>0</v>
      </c>
      <c r="BA78" s="1192">
        <v>0</v>
      </c>
      <c r="BB78" s="1192">
        <v>0</v>
      </c>
      <c r="BC78" s="1192">
        <v>0</v>
      </c>
      <c r="BD78" s="1192">
        <v>0</v>
      </c>
      <c r="BE78" s="1192">
        <v>0</v>
      </c>
      <c r="BF78" s="1192">
        <v>0</v>
      </c>
      <c r="BG78" s="1192">
        <v>0</v>
      </c>
      <c r="BH78" s="1192">
        <v>0</v>
      </c>
      <c r="BI78" s="1192">
        <v>0</v>
      </c>
      <c r="BJ78" s="1192">
        <v>0</v>
      </c>
      <c r="BK78" s="1192">
        <v>0</v>
      </c>
      <c r="BL78" s="1192">
        <v>0</v>
      </c>
      <c r="BM78" s="1192">
        <v>0</v>
      </c>
      <c r="BO78" s="2032"/>
      <c r="BP78" s="1193" t="s">
        <v>781</v>
      </c>
      <c r="BQ78" s="1192">
        <f>'배수관 폐쇄 총괄(수시, 지역사업소)'!BU78</f>
        <v>0</v>
      </c>
      <c r="BR78" s="1192">
        <v>0</v>
      </c>
      <c r="BS78" s="1192">
        <v>0</v>
      </c>
      <c r="BT78" s="1192">
        <v>0</v>
      </c>
      <c r="BU78" s="1192">
        <v>0</v>
      </c>
      <c r="BV78" s="1192">
        <v>0</v>
      </c>
      <c r="BW78" s="1192">
        <v>0</v>
      </c>
      <c r="BX78" s="1192">
        <v>0</v>
      </c>
      <c r="BY78" s="1192">
        <v>0</v>
      </c>
      <c r="BZ78" s="1192">
        <v>0</v>
      </c>
      <c r="CA78" s="1192">
        <v>0</v>
      </c>
      <c r="CB78" s="1192">
        <v>0</v>
      </c>
      <c r="CC78" s="1192">
        <v>0</v>
      </c>
      <c r="CD78" s="1192">
        <v>0</v>
      </c>
      <c r="CE78" s="1192">
        <v>0</v>
      </c>
      <c r="CF78" s="1192">
        <v>0</v>
      </c>
      <c r="CG78" s="1192">
        <v>0</v>
      </c>
      <c r="CH78" s="1192">
        <v>0</v>
      </c>
      <c r="CI78" s="1192">
        <v>0</v>
      </c>
      <c r="CK78" s="2032"/>
      <c r="CL78" s="1193" t="s">
        <v>781</v>
      </c>
      <c r="CM78" s="1192">
        <f>'배수관 폐쇄 총괄(수시, 지역사업소)'!CQ78</f>
        <v>0</v>
      </c>
      <c r="CN78" s="1192">
        <v>0</v>
      </c>
      <c r="CO78" s="1192">
        <v>0</v>
      </c>
      <c r="CP78" s="1192">
        <v>0</v>
      </c>
      <c r="CQ78" s="1192">
        <v>0</v>
      </c>
      <c r="CR78" s="1192">
        <v>0</v>
      </c>
      <c r="CS78" s="1192">
        <v>0</v>
      </c>
      <c r="CT78" s="1192">
        <v>0</v>
      </c>
      <c r="CU78" s="1192">
        <v>0</v>
      </c>
      <c r="CV78" s="1192">
        <v>0</v>
      </c>
      <c r="CW78" s="1192">
        <v>0</v>
      </c>
      <c r="CX78" s="1192">
        <v>0</v>
      </c>
      <c r="CY78" s="1192">
        <v>0</v>
      </c>
      <c r="CZ78" s="1192">
        <v>0</v>
      </c>
      <c r="DA78" s="1192">
        <v>0</v>
      </c>
      <c r="DB78" s="1192">
        <v>0</v>
      </c>
      <c r="DC78" s="1192">
        <v>0</v>
      </c>
      <c r="DD78" s="1192">
        <v>0</v>
      </c>
      <c r="DE78" s="1192">
        <v>0</v>
      </c>
      <c r="DG78" s="2032"/>
      <c r="DH78" s="1193" t="s">
        <v>781</v>
      </c>
      <c r="DI78" s="1192">
        <f>'배수관 폐쇄 총괄(수시, 지역사업소)'!DM78</f>
        <v>0</v>
      </c>
      <c r="DJ78" s="1192">
        <v>0</v>
      </c>
      <c r="DK78" s="1192">
        <v>0</v>
      </c>
      <c r="DL78" s="1192">
        <v>0</v>
      </c>
      <c r="DM78" s="1192">
        <v>0</v>
      </c>
      <c r="DN78" s="1192">
        <v>0</v>
      </c>
      <c r="DO78" s="1192">
        <v>0</v>
      </c>
      <c r="DP78" s="1192">
        <v>0</v>
      </c>
      <c r="DQ78" s="1192">
        <v>0</v>
      </c>
      <c r="DR78" s="1192">
        <v>0</v>
      </c>
      <c r="DS78" s="1192">
        <v>0</v>
      </c>
      <c r="DT78" s="1192">
        <v>0</v>
      </c>
      <c r="DU78" s="1192">
        <v>0</v>
      </c>
      <c r="DV78" s="1192">
        <v>0</v>
      </c>
      <c r="DW78" s="1192">
        <v>0</v>
      </c>
      <c r="DX78" s="1192">
        <v>0</v>
      </c>
      <c r="DY78" s="1192">
        <v>0</v>
      </c>
      <c r="DZ78" s="1192">
        <v>0</v>
      </c>
      <c r="EA78" s="1192">
        <v>0</v>
      </c>
    </row>
    <row r="79" spans="1:131" ht="19.2" customHeight="1">
      <c r="A79" s="2032"/>
      <c r="B79" s="1193" t="s">
        <v>786</v>
      </c>
      <c r="C79" s="1192">
        <f>'배수관 폐쇄 총괄(수시, 지역사업소)'!G79</f>
        <v>0</v>
      </c>
      <c r="D79" s="1192">
        <v>0</v>
      </c>
      <c r="E79" s="1192">
        <v>0</v>
      </c>
      <c r="F79" s="1192">
        <v>0</v>
      </c>
      <c r="G79" s="1192">
        <v>0</v>
      </c>
      <c r="H79" s="1192">
        <v>0</v>
      </c>
      <c r="I79" s="1192">
        <v>0</v>
      </c>
      <c r="J79" s="1192">
        <v>0</v>
      </c>
      <c r="K79" s="1192">
        <v>0</v>
      </c>
      <c r="L79" s="1192">
        <v>0</v>
      </c>
      <c r="M79" s="1192">
        <v>0</v>
      </c>
      <c r="N79" s="1192">
        <v>0</v>
      </c>
      <c r="O79" s="1192">
        <v>0</v>
      </c>
      <c r="P79" s="1192">
        <v>0</v>
      </c>
      <c r="Q79" s="1192">
        <v>0</v>
      </c>
      <c r="R79" s="1192">
        <v>0</v>
      </c>
      <c r="S79" s="1192">
        <v>0</v>
      </c>
      <c r="T79" s="1192">
        <v>0</v>
      </c>
      <c r="U79" s="1192">
        <v>0</v>
      </c>
      <c r="W79" s="2032"/>
      <c r="X79" s="1193" t="s">
        <v>786</v>
      </c>
      <c r="Y79" s="1192">
        <f>'배수관 폐쇄 총괄(수시, 지역사업소)'!AC79</f>
        <v>0</v>
      </c>
      <c r="Z79" s="1192">
        <v>0</v>
      </c>
      <c r="AA79" s="1192">
        <v>0</v>
      </c>
      <c r="AB79" s="1192">
        <v>0</v>
      </c>
      <c r="AC79" s="1192">
        <v>0</v>
      </c>
      <c r="AD79" s="1192">
        <v>0</v>
      </c>
      <c r="AE79" s="1192">
        <v>0</v>
      </c>
      <c r="AF79" s="1192">
        <v>0</v>
      </c>
      <c r="AG79" s="1192">
        <v>0</v>
      </c>
      <c r="AH79" s="1192">
        <v>0</v>
      </c>
      <c r="AI79" s="1192">
        <v>0</v>
      </c>
      <c r="AJ79" s="1192">
        <v>0</v>
      </c>
      <c r="AK79" s="1192">
        <v>0</v>
      </c>
      <c r="AL79" s="1192">
        <v>0</v>
      </c>
      <c r="AM79" s="1192">
        <v>0</v>
      </c>
      <c r="AN79" s="1192">
        <v>0</v>
      </c>
      <c r="AO79" s="1192">
        <v>0</v>
      </c>
      <c r="AP79" s="1192">
        <v>0</v>
      </c>
      <c r="AQ79" s="1192">
        <v>0</v>
      </c>
      <c r="AS79" s="2032"/>
      <c r="AT79" s="1193" t="s">
        <v>786</v>
      </c>
      <c r="AU79" s="1192">
        <f>'배수관 폐쇄 총괄(수시, 지역사업소)'!AY79</f>
        <v>0</v>
      </c>
      <c r="AV79" s="1192">
        <v>0</v>
      </c>
      <c r="AW79" s="1192">
        <v>0</v>
      </c>
      <c r="AX79" s="1192">
        <v>0</v>
      </c>
      <c r="AY79" s="1192">
        <v>0</v>
      </c>
      <c r="AZ79" s="1192">
        <v>0</v>
      </c>
      <c r="BA79" s="1192">
        <v>0</v>
      </c>
      <c r="BB79" s="1192">
        <v>0</v>
      </c>
      <c r="BC79" s="1192">
        <v>0</v>
      </c>
      <c r="BD79" s="1192">
        <v>0</v>
      </c>
      <c r="BE79" s="1192">
        <v>0</v>
      </c>
      <c r="BF79" s="1192">
        <v>0</v>
      </c>
      <c r="BG79" s="1192">
        <v>0</v>
      </c>
      <c r="BH79" s="1192">
        <v>0</v>
      </c>
      <c r="BI79" s="1192">
        <v>0</v>
      </c>
      <c r="BJ79" s="1192">
        <v>0</v>
      </c>
      <c r="BK79" s="1192">
        <v>0</v>
      </c>
      <c r="BL79" s="1192">
        <v>0</v>
      </c>
      <c r="BM79" s="1192">
        <v>0</v>
      </c>
      <c r="BO79" s="2032"/>
      <c r="BP79" s="1193" t="s">
        <v>786</v>
      </c>
      <c r="BQ79" s="1192">
        <f>'배수관 폐쇄 총괄(수시, 지역사업소)'!BU79</f>
        <v>0</v>
      </c>
      <c r="BR79" s="1192">
        <v>0</v>
      </c>
      <c r="BS79" s="1192">
        <v>0</v>
      </c>
      <c r="BT79" s="1192">
        <v>0</v>
      </c>
      <c r="BU79" s="1192">
        <v>0</v>
      </c>
      <c r="BV79" s="1192">
        <v>0</v>
      </c>
      <c r="BW79" s="1192">
        <v>0</v>
      </c>
      <c r="BX79" s="1192">
        <v>0</v>
      </c>
      <c r="BY79" s="1192">
        <v>0</v>
      </c>
      <c r="BZ79" s="1192">
        <v>0</v>
      </c>
      <c r="CA79" s="1192">
        <v>0</v>
      </c>
      <c r="CB79" s="1192">
        <v>0</v>
      </c>
      <c r="CC79" s="1192">
        <v>0</v>
      </c>
      <c r="CD79" s="1192">
        <v>0</v>
      </c>
      <c r="CE79" s="1192">
        <v>0</v>
      </c>
      <c r="CF79" s="1192">
        <v>0</v>
      </c>
      <c r="CG79" s="1192">
        <v>0</v>
      </c>
      <c r="CH79" s="1192">
        <v>0</v>
      </c>
      <c r="CI79" s="1192">
        <v>0</v>
      </c>
      <c r="CK79" s="2032"/>
      <c r="CL79" s="1193" t="s">
        <v>786</v>
      </c>
      <c r="CM79" s="1192">
        <f>'배수관 폐쇄 총괄(수시, 지역사업소)'!CQ79</f>
        <v>0</v>
      </c>
      <c r="CN79" s="1192">
        <v>0</v>
      </c>
      <c r="CO79" s="1192">
        <v>0</v>
      </c>
      <c r="CP79" s="1192">
        <v>0</v>
      </c>
      <c r="CQ79" s="1192">
        <v>0</v>
      </c>
      <c r="CR79" s="1192">
        <v>0</v>
      </c>
      <c r="CS79" s="1192">
        <v>0</v>
      </c>
      <c r="CT79" s="1192">
        <v>0</v>
      </c>
      <c r="CU79" s="1192">
        <v>0</v>
      </c>
      <c r="CV79" s="1192">
        <v>0</v>
      </c>
      <c r="CW79" s="1192">
        <v>0</v>
      </c>
      <c r="CX79" s="1192">
        <v>0</v>
      </c>
      <c r="CY79" s="1192">
        <v>0</v>
      </c>
      <c r="CZ79" s="1192">
        <v>0</v>
      </c>
      <c r="DA79" s="1192">
        <v>0</v>
      </c>
      <c r="DB79" s="1192">
        <v>0</v>
      </c>
      <c r="DC79" s="1192">
        <v>0</v>
      </c>
      <c r="DD79" s="1192">
        <v>0</v>
      </c>
      <c r="DE79" s="1192">
        <v>0</v>
      </c>
      <c r="DG79" s="2032"/>
      <c r="DH79" s="1193" t="s">
        <v>786</v>
      </c>
      <c r="DI79" s="1192">
        <f>'배수관 폐쇄 총괄(수시, 지역사업소)'!DM79</f>
        <v>0</v>
      </c>
      <c r="DJ79" s="1192">
        <v>0</v>
      </c>
      <c r="DK79" s="1192">
        <v>0</v>
      </c>
      <c r="DL79" s="1192">
        <v>0</v>
      </c>
      <c r="DM79" s="1192">
        <v>0</v>
      </c>
      <c r="DN79" s="1192">
        <v>0</v>
      </c>
      <c r="DO79" s="1192">
        <v>0</v>
      </c>
      <c r="DP79" s="1192">
        <v>0</v>
      </c>
      <c r="DQ79" s="1192">
        <v>0</v>
      </c>
      <c r="DR79" s="1192">
        <v>0</v>
      </c>
      <c r="DS79" s="1192">
        <v>0</v>
      </c>
      <c r="DT79" s="1192">
        <v>0</v>
      </c>
      <c r="DU79" s="1192">
        <v>0</v>
      </c>
      <c r="DV79" s="1192">
        <v>0</v>
      </c>
      <c r="DW79" s="1192">
        <v>0</v>
      </c>
      <c r="DX79" s="1192">
        <v>0</v>
      </c>
      <c r="DY79" s="1192">
        <v>0</v>
      </c>
      <c r="DZ79" s="1192">
        <v>0</v>
      </c>
      <c r="EA79" s="1192">
        <v>0</v>
      </c>
    </row>
    <row r="80" spans="1:131" ht="19.2" customHeight="1">
      <c r="A80" s="2032"/>
      <c r="B80" s="1193" t="s">
        <v>799</v>
      </c>
      <c r="C80" s="1192">
        <f>'배수관 폐쇄 총괄(수시, 지역사업소)'!G80</f>
        <v>0</v>
      </c>
      <c r="D80" s="1192">
        <v>0</v>
      </c>
      <c r="E80" s="1192">
        <v>0</v>
      </c>
      <c r="F80" s="1192">
        <v>0</v>
      </c>
      <c r="G80" s="1192">
        <v>0</v>
      </c>
      <c r="H80" s="1192">
        <v>0</v>
      </c>
      <c r="I80" s="1192">
        <v>0</v>
      </c>
      <c r="J80" s="1192">
        <v>0</v>
      </c>
      <c r="K80" s="1192">
        <v>0</v>
      </c>
      <c r="L80" s="1192">
        <v>0</v>
      </c>
      <c r="M80" s="1192">
        <v>0</v>
      </c>
      <c r="N80" s="1192">
        <v>0</v>
      </c>
      <c r="O80" s="1192">
        <v>0</v>
      </c>
      <c r="P80" s="1192">
        <v>0</v>
      </c>
      <c r="Q80" s="1192">
        <v>0</v>
      </c>
      <c r="R80" s="1192">
        <v>0</v>
      </c>
      <c r="S80" s="1192">
        <v>0</v>
      </c>
      <c r="T80" s="1192">
        <v>0</v>
      </c>
      <c r="U80" s="1192">
        <v>0</v>
      </c>
      <c r="W80" s="2032"/>
      <c r="X80" s="1193" t="s">
        <v>799</v>
      </c>
      <c r="Y80" s="1192">
        <f>'배수관 폐쇄 총괄(수시, 지역사업소)'!AC80</f>
        <v>0</v>
      </c>
      <c r="Z80" s="1192">
        <v>0</v>
      </c>
      <c r="AA80" s="1192">
        <v>0</v>
      </c>
      <c r="AB80" s="1192">
        <v>0</v>
      </c>
      <c r="AC80" s="1192">
        <v>0</v>
      </c>
      <c r="AD80" s="1192">
        <v>0</v>
      </c>
      <c r="AE80" s="1192">
        <v>0</v>
      </c>
      <c r="AF80" s="1192">
        <v>0</v>
      </c>
      <c r="AG80" s="1192">
        <v>0</v>
      </c>
      <c r="AH80" s="1192">
        <v>0</v>
      </c>
      <c r="AI80" s="1192">
        <v>0</v>
      </c>
      <c r="AJ80" s="1192">
        <v>0</v>
      </c>
      <c r="AK80" s="1192">
        <v>0</v>
      </c>
      <c r="AL80" s="1192">
        <v>0</v>
      </c>
      <c r="AM80" s="1192">
        <v>0</v>
      </c>
      <c r="AN80" s="1192">
        <v>0</v>
      </c>
      <c r="AO80" s="1192">
        <v>0</v>
      </c>
      <c r="AP80" s="1192">
        <v>0</v>
      </c>
      <c r="AQ80" s="1192">
        <v>0</v>
      </c>
      <c r="AS80" s="2032"/>
      <c r="AT80" s="1193" t="s">
        <v>799</v>
      </c>
      <c r="AU80" s="1192">
        <f>'배수관 폐쇄 총괄(수시, 지역사업소)'!AY80</f>
        <v>0</v>
      </c>
      <c r="AV80" s="1192">
        <v>0</v>
      </c>
      <c r="AW80" s="1192">
        <v>0</v>
      </c>
      <c r="AX80" s="1192">
        <v>0</v>
      </c>
      <c r="AY80" s="1192">
        <v>0</v>
      </c>
      <c r="AZ80" s="1192">
        <v>0</v>
      </c>
      <c r="BA80" s="1192">
        <v>0</v>
      </c>
      <c r="BB80" s="1192">
        <v>0</v>
      </c>
      <c r="BC80" s="1192">
        <v>0</v>
      </c>
      <c r="BD80" s="1192">
        <v>0</v>
      </c>
      <c r="BE80" s="1192">
        <v>0</v>
      </c>
      <c r="BF80" s="1192">
        <v>0</v>
      </c>
      <c r="BG80" s="1192">
        <v>0</v>
      </c>
      <c r="BH80" s="1192">
        <v>0</v>
      </c>
      <c r="BI80" s="1192">
        <v>0</v>
      </c>
      <c r="BJ80" s="1192">
        <v>0</v>
      </c>
      <c r="BK80" s="1192">
        <v>0</v>
      </c>
      <c r="BL80" s="1192">
        <v>0</v>
      </c>
      <c r="BM80" s="1192">
        <v>0</v>
      </c>
      <c r="BO80" s="2032"/>
      <c r="BP80" s="1193" t="s">
        <v>799</v>
      </c>
      <c r="BQ80" s="1192">
        <f>'배수관 폐쇄 총괄(수시, 지역사업소)'!BU80</f>
        <v>0</v>
      </c>
      <c r="BR80" s="1192">
        <v>0</v>
      </c>
      <c r="BS80" s="1192">
        <v>0</v>
      </c>
      <c r="BT80" s="1192">
        <v>0</v>
      </c>
      <c r="BU80" s="1192">
        <v>0</v>
      </c>
      <c r="BV80" s="1192">
        <v>0</v>
      </c>
      <c r="BW80" s="1192">
        <v>0</v>
      </c>
      <c r="BX80" s="1192">
        <v>0</v>
      </c>
      <c r="BY80" s="1192">
        <v>0</v>
      </c>
      <c r="BZ80" s="1192">
        <v>0</v>
      </c>
      <c r="CA80" s="1192">
        <v>0</v>
      </c>
      <c r="CB80" s="1192">
        <v>0</v>
      </c>
      <c r="CC80" s="1192">
        <v>0</v>
      </c>
      <c r="CD80" s="1192">
        <v>0</v>
      </c>
      <c r="CE80" s="1192">
        <v>0</v>
      </c>
      <c r="CF80" s="1192">
        <v>0</v>
      </c>
      <c r="CG80" s="1192">
        <v>0</v>
      </c>
      <c r="CH80" s="1192">
        <v>0</v>
      </c>
      <c r="CI80" s="1192">
        <v>0</v>
      </c>
      <c r="CK80" s="2032"/>
      <c r="CL80" s="1193" t="s">
        <v>799</v>
      </c>
      <c r="CM80" s="1192">
        <f>'배수관 폐쇄 총괄(수시, 지역사업소)'!CQ80</f>
        <v>0</v>
      </c>
      <c r="CN80" s="1192">
        <v>0</v>
      </c>
      <c r="CO80" s="1192">
        <v>0</v>
      </c>
      <c r="CP80" s="1192">
        <v>0</v>
      </c>
      <c r="CQ80" s="1192">
        <v>0</v>
      </c>
      <c r="CR80" s="1192">
        <v>0</v>
      </c>
      <c r="CS80" s="1192">
        <v>0</v>
      </c>
      <c r="CT80" s="1192">
        <v>0</v>
      </c>
      <c r="CU80" s="1192">
        <v>0</v>
      </c>
      <c r="CV80" s="1192">
        <v>0</v>
      </c>
      <c r="CW80" s="1192">
        <v>0</v>
      </c>
      <c r="CX80" s="1192">
        <v>0</v>
      </c>
      <c r="CY80" s="1192">
        <v>0</v>
      </c>
      <c r="CZ80" s="1192">
        <v>0</v>
      </c>
      <c r="DA80" s="1192">
        <v>0</v>
      </c>
      <c r="DB80" s="1192">
        <v>0</v>
      </c>
      <c r="DC80" s="1192">
        <v>0</v>
      </c>
      <c r="DD80" s="1192">
        <v>0</v>
      </c>
      <c r="DE80" s="1192">
        <v>0</v>
      </c>
      <c r="DG80" s="2032"/>
      <c r="DH80" s="1193" t="s">
        <v>799</v>
      </c>
      <c r="DI80" s="1192">
        <f>'배수관 폐쇄 총괄(수시, 지역사업소)'!DM80</f>
        <v>0</v>
      </c>
      <c r="DJ80" s="1192">
        <v>0</v>
      </c>
      <c r="DK80" s="1192">
        <v>0</v>
      </c>
      <c r="DL80" s="1192">
        <v>0</v>
      </c>
      <c r="DM80" s="1192">
        <v>0</v>
      </c>
      <c r="DN80" s="1192">
        <v>0</v>
      </c>
      <c r="DO80" s="1192">
        <v>0</v>
      </c>
      <c r="DP80" s="1192">
        <v>0</v>
      </c>
      <c r="DQ80" s="1192">
        <v>0</v>
      </c>
      <c r="DR80" s="1192">
        <v>0</v>
      </c>
      <c r="DS80" s="1192">
        <v>0</v>
      </c>
      <c r="DT80" s="1192">
        <v>0</v>
      </c>
      <c r="DU80" s="1192">
        <v>0</v>
      </c>
      <c r="DV80" s="1192">
        <v>0</v>
      </c>
      <c r="DW80" s="1192">
        <v>0</v>
      </c>
      <c r="DX80" s="1192">
        <v>0</v>
      </c>
      <c r="DY80" s="1192">
        <v>0</v>
      </c>
      <c r="DZ80" s="1192">
        <v>0</v>
      </c>
      <c r="EA80" s="1192">
        <v>0</v>
      </c>
    </row>
    <row r="81" spans="1:131" ht="19.2" customHeight="1">
      <c r="A81" s="2032"/>
      <c r="B81" s="1194" t="s">
        <v>802</v>
      </c>
      <c r="C81" s="1192">
        <f>'배수관 폐쇄 총괄(수시, 지역사업소)'!G81</f>
        <v>-3.73</v>
      </c>
      <c r="D81" s="1192">
        <v>0</v>
      </c>
      <c r="E81" s="1192">
        <v>0</v>
      </c>
      <c r="F81" s="1192">
        <v>3.73</v>
      </c>
      <c r="G81" s="1192">
        <v>-3.73</v>
      </c>
      <c r="H81" s="1192">
        <v>0</v>
      </c>
      <c r="I81" s="1192">
        <v>0</v>
      </c>
      <c r="J81" s="1192">
        <v>0</v>
      </c>
      <c r="K81" s="1192">
        <v>0</v>
      </c>
      <c r="L81" s="1192">
        <v>0</v>
      </c>
      <c r="M81" s="1192">
        <v>0</v>
      </c>
      <c r="N81" s="1192">
        <v>0</v>
      </c>
      <c r="O81" s="1192">
        <v>0</v>
      </c>
      <c r="P81" s="1192">
        <v>3.73</v>
      </c>
      <c r="Q81" s="1192">
        <v>0</v>
      </c>
      <c r="R81" s="1192">
        <v>0</v>
      </c>
      <c r="S81" s="1192">
        <v>0</v>
      </c>
      <c r="T81" s="1192">
        <v>0</v>
      </c>
      <c r="U81" s="1192">
        <v>0</v>
      </c>
      <c r="W81" s="2032"/>
      <c r="X81" s="1194" t="s">
        <v>802</v>
      </c>
      <c r="Y81" s="1192">
        <f>'배수관 폐쇄 총괄(수시, 지역사업소)'!AC81</f>
        <v>0</v>
      </c>
      <c r="Z81" s="1192">
        <v>0</v>
      </c>
      <c r="AA81" s="1192">
        <v>0</v>
      </c>
      <c r="AB81" s="1192">
        <v>0</v>
      </c>
      <c r="AC81" s="1192">
        <v>0</v>
      </c>
      <c r="AD81" s="1192">
        <v>0</v>
      </c>
      <c r="AE81" s="1192">
        <v>0</v>
      </c>
      <c r="AF81" s="1192">
        <v>0</v>
      </c>
      <c r="AG81" s="1192">
        <v>0</v>
      </c>
      <c r="AH81" s="1192">
        <v>0</v>
      </c>
      <c r="AI81" s="1192">
        <v>0</v>
      </c>
      <c r="AJ81" s="1192">
        <v>0</v>
      </c>
      <c r="AK81" s="1192">
        <v>0</v>
      </c>
      <c r="AL81" s="1192">
        <v>0</v>
      </c>
      <c r="AM81" s="1192">
        <v>0</v>
      </c>
      <c r="AN81" s="1192">
        <v>0</v>
      </c>
      <c r="AO81" s="1192">
        <v>0</v>
      </c>
      <c r="AP81" s="1192">
        <v>0</v>
      </c>
      <c r="AQ81" s="1192">
        <v>0</v>
      </c>
      <c r="AS81" s="2032"/>
      <c r="AT81" s="1194" t="s">
        <v>802</v>
      </c>
      <c r="AU81" s="1192">
        <f>'배수관 폐쇄 총괄(수시, 지역사업소)'!AY81</f>
        <v>0</v>
      </c>
      <c r="AV81" s="1192">
        <v>0</v>
      </c>
      <c r="AW81" s="1192">
        <v>0</v>
      </c>
      <c r="AX81" s="1192">
        <v>0</v>
      </c>
      <c r="AY81" s="1192">
        <v>0</v>
      </c>
      <c r="AZ81" s="1192">
        <v>0</v>
      </c>
      <c r="BA81" s="1192">
        <v>0</v>
      </c>
      <c r="BB81" s="1192">
        <v>0</v>
      </c>
      <c r="BC81" s="1192">
        <v>0</v>
      </c>
      <c r="BD81" s="1192">
        <v>0</v>
      </c>
      <c r="BE81" s="1192">
        <v>0</v>
      </c>
      <c r="BF81" s="1192">
        <v>0</v>
      </c>
      <c r="BG81" s="1192">
        <v>0</v>
      </c>
      <c r="BH81" s="1192">
        <v>0</v>
      </c>
      <c r="BI81" s="1192">
        <v>0</v>
      </c>
      <c r="BJ81" s="1192">
        <v>0</v>
      </c>
      <c r="BK81" s="1192">
        <v>0</v>
      </c>
      <c r="BL81" s="1192">
        <v>0</v>
      </c>
      <c r="BM81" s="1192">
        <v>0</v>
      </c>
      <c r="BO81" s="2032"/>
      <c r="BP81" s="1194" t="s">
        <v>802</v>
      </c>
      <c r="BQ81" s="1192">
        <f>'배수관 폐쇄 총괄(수시, 지역사업소)'!BU81</f>
        <v>0</v>
      </c>
      <c r="BR81" s="1192">
        <v>0</v>
      </c>
      <c r="BS81" s="1192">
        <v>0</v>
      </c>
      <c r="BT81" s="1192">
        <v>0</v>
      </c>
      <c r="BU81" s="1192">
        <v>0</v>
      </c>
      <c r="BV81" s="1192">
        <v>0</v>
      </c>
      <c r="BW81" s="1192">
        <v>0</v>
      </c>
      <c r="BX81" s="1192">
        <v>0</v>
      </c>
      <c r="BY81" s="1192">
        <v>0</v>
      </c>
      <c r="BZ81" s="1192">
        <v>0</v>
      </c>
      <c r="CA81" s="1192">
        <v>0</v>
      </c>
      <c r="CB81" s="1192">
        <v>0</v>
      </c>
      <c r="CC81" s="1192">
        <v>0</v>
      </c>
      <c r="CD81" s="1192">
        <v>0</v>
      </c>
      <c r="CE81" s="1192">
        <v>0</v>
      </c>
      <c r="CF81" s="1192">
        <v>0</v>
      </c>
      <c r="CG81" s="1192">
        <v>0</v>
      </c>
      <c r="CH81" s="1192">
        <v>0</v>
      </c>
      <c r="CI81" s="1192">
        <v>0</v>
      </c>
      <c r="CK81" s="2032"/>
      <c r="CL81" s="1194" t="s">
        <v>802</v>
      </c>
      <c r="CM81" s="1192">
        <f>'배수관 폐쇄 총괄(수시, 지역사업소)'!CQ81</f>
        <v>0</v>
      </c>
      <c r="CN81" s="1192">
        <v>0</v>
      </c>
      <c r="CO81" s="1192">
        <v>0</v>
      </c>
      <c r="CP81" s="1192">
        <v>0</v>
      </c>
      <c r="CQ81" s="1192">
        <v>0</v>
      </c>
      <c r="CR81" s="1192">
        <v>0</v>
      </c>
      <c r="CS81" s="1192">
        <v>0</v>
      </c>
      <c r="CT81" s="1192">
        <v>0</v>
      </c>
      <c r="CU81" s="1192">
        <v>0</v>
      </c>
      <c r="CV81" s="1192">
        <v>0</v>
      </c>
      <c r="CW81" s="1192">
        <v>0</v>
      </c>
      <c r="CX81" s="1192">
        <v>0</v>
      </c>
      <c r="CY81" s="1192">
        <v>0</v>
      </c>
      <c r="CZ81" s="1192">
        <v>0</v>
      </c>
      <c r="DA81" s="1192">
        <v>0</v>
      </c>
      <c r="DB81" s="1192">
        <v>0</v>
      </c>
      <c r="DC81" s="1192">
        <v>0</v>
      </c>
      <c r="DD81" s="1192">
        <v>0</v>
      </c>
      <c r="DE81" s="1192">
        <v>0</v>
      </c>
      <c r="DG81" s="2032"/>
      <c r="DH81" s="1194" t="s">
        <v>802</v>
      </c>
      <c r="DI81" s="1192">
        <f>'배수관 폐쇄 총괄(수시, 지역사업소)'!DM81</f>
        <v>0</v>
      </c>
      <c r="DJ81" s="1192">
        <v>0</v>
      </c>
      <c r="DK81" s="1192">
        <v>0</v>
      </c>
      <c r="DL81" s="1192">
        <v>0</v>
      </c>
      <c r="DM81" s="1192">
        <v>0</v>
      </c>
      <c r="DN81" s="1192">
        <v>0</v>
      </c>
      <c r="DO81" s="1192">
        <v>0</v>
      </c>
      <c r="DP81" s="1192">
        <v>0</v>
      </c>
      <c r="DQ81" s="1192">
        <v>0</v>
      </c>
      <c r="DR81" s="1192">
        <v>0</v>
      </c>
      <c r="DS81" s="1192">
        <v>0</v>
      </c>
      <c r="DT81" s="1192">
        <v>0</v>
      </c>
      <c r="DU81" s="1192">
        <v>0</v>
      </c>
      <c r="DV81" s="1192">
        <v>0</v>
      </c>
      <c r="DW81" s="1192">
        <v>0</v>
      </c>
      <c r="DX81" s="1192">
        <v>0</v>
      </c>
      <c r="DY81" s="1192">
        <v>0</v>
      </c>
      <c r="DZ81" s="1192">
        <v>0</v>
      </c>
      <c r="EA81" s="1192">
        <v>0</v>
      </c>
    </row>
    <row r="82" spans="1:131" ht="19.2" customHeight="1">
      <c r="A82" s="2032"/>
      <c r="B82" s="1194" t="s">
        <v>803</v>
      </c>
      <c r="C82" s="1192">
        <f>'배수관 폐쇄 총괄(수시, 지역사업소)'!G82</f>
        <v>-571.76</v>
      </c>
      <c r="D82" s="1192">
        <v>0</v>
      </c>
      <c r="E82" s="1192">
        <v>0</v>
      </c>
      <c r="F82" s="1192">
        <v>571.76</v>
      </c>
      <c r="G82" s="1192">
        <v>-571.76</v>
      </c>
      <c r="H82" s="1192">
        <v>0</v>
      </c>
      <c r="I82" s="1192">
        <v>0</v>
      </c>
      <c r="J82" s="1192">
        <v>119.27</v>
      </c>
      <c r="K82" s="1192">
        <v>0</v>
      </c>
      <c r="L82" s="1192">
        <v>0</v>
      </c>
      <c r="M82" s="1192">
        <v>451.14</v>
      </c>
      <c r="N82" s="1192">
        <v>0</v>
      </c>
      <c r="O82" s="1192">
        <v>0</v>
      </c>
      <c r="P82" s="1192">
        <v>0</v>
      </c>
      <c r="Q82" s="1192">
        <v>0</v>
      </c>
      <c r="R82" s="1192">
        <v>0</v>
      </c>
      <c r="S82" s="1192">
        <v>1.35</v>
      </c>
      <c r="T82" s="1192">
        <v>0</v>
      </c>
      <c r="U82" s="1192">
        <v>0</v>
      </c>
      <c r="W82" s="2032"/>
      <c r="X82" s="1194" t="s">
        <v>803</v>
      </c>
      <c r="Y82" s="1192">
        <f>'배수관 폐쇄 총괄(수시, 지역사업소)'!AC82</f>
        <v>-383.54</v>
      </c>
      <c r="Z82" s="1192">
        <v>0</v>
      </c>
      <c r="AA82" s="1192">
        <v>0</v>
      </c>
      <c r="AB82" s="1192">
        <v>383.54</v>
      </c>
      <c r="AC82" s="1192">
        <v>-383.54</v>
      </c>
      <c r="AD82" s="1192">
        <v>0</v>
      </c>
      <c r="AE82" s="1192">
        <v>0</v>
      </c>
      <c r="AF82" s="1192">
        <v>79.510000000000005</v>
      </c>
      <c r="AG82" s="1192">
        <v>0</v>
      </c>
      <c r="AH82" s="1192">
        <v>0</v>
      </c>
      <c r="AI82" s="1192">
        <v>304.02999999999997</v>
      </c>
      <c r="AJ82" s="1192">
        <v>0</v>
      </c>
      <c r="AK82" s="1192">
        <v>0</v>
      </c>
      <c r="AL82" s="1192">
        <v>0</v>
      </c>
      <c r="AM82" s="1192">
        <v>0</v>
      </c>
      <c r="AN82" s="1192">
        <v>0</v>
      </c>
      <c r="AO82" s="1192">
        <v>0</v>
      </c>
      <c r="AP82" s="1192">
        <v>0</v>
      </c>
      <c r="AQ82" s="1192">
        <v>0</v>
      </c>
      <c r="AS82" s="2032"/>
      <c r="AT82" s="1194" t="s">
        <v>803</v>
      </c>
      <c r="AU82" s="1192">
        <f>'배수관 폐쇄 총괄(수시, 지역사업소)'!AY82</f>
        <v>-86.95</v>
      </c>
      <c r="AV82" s="1192">
        <v>0</v>
      </c>
      <c r="AW82" s="1192">
        <v>0</v>
      </c>
      <c r="AX82" s="1192">
        <v>86.95</v>
      </c>
      <c r="AY82" s="1192">
        <v>-86.95</v>
      </c>
      <c r="AZ82" s="1192">
        <v>0</v>
      </c>
      <c r="BA82" s="1192">
        <v>0</v>
      </c>
      <c r="BB82" s="1192">
        <v>39.76</v>
      </c>
      <c r="BC82" s="1192">
        <v>0</v>
      </c>
      <c r="BD82" s="1192">
        <v>0</v>
      </c>
      <c r="BE82" s="1192">
        <v>47.19</v>
      </c>
      <c r="BF82" s="1192">
        <v>0</v>
      </c>
      <c r="BG82" s="1192">
        <v>0</v>
      </c>
      <c r="BH82" s="1192">
        <v>0</v>
      </c>
      <c r="BI82" s="1192">
        <v>0</v>
      </c>
      <c r="BJ82" s="1192">
        <v>0</v>
      </c>
      <c r="BK82" s="1192">
        <v>0</v>
      </c>
      <c r="BL82" s="1192">
        <v>0</v>
      </c>
      <c r="BM82" s="1192">
        <v>0</v>
      </c>
      <c r="BO82" s="2032"/>
      <c r="BP82" s="1194" t="s">
        <v>803</v>
      </c>
      <c r="BQ82" s="1192">
        <f>'배수관 폐쇄 총괄(수시, 지역사업소)'!BU82</f>
        <v>-99.92</v>
      </c>
      <c r="BR82" s="1192">
        <v>0</v>
      </c>
      <c r="BS82" s="1192">
        <v>0</v>
      </c>
      <c r="BT82" s="1192">
        <v>99.92</v>
      </c>
      <c r="BU82" s="1192">
        <v>-99.92</v>
      </c>
      <c r="BV82" s="1192">
        <v>0</v>
      </c>
      <c r="BW82" s="1192">
        <v>0</v>
      </c>
      <c r="BX82" s="1192">
        <v>0</v>
      </c>
      <c r="BY82" s="1192">
        <v>0</v>
      </c>
      <c r="BZ82" s="1192">
        <v>0</v>
      </c>
      <c r="CA82" s="1192">
        <v>99.92</v>
      </c>
      <c r="CB82" s="1192">
        <v>0</v>
      </c>
      <c r="CC82" s="1192">
        <v>0</v>
      </c>
      <c r="CD82" s="1192">
        <v>0</v>
      </c>
      <c r="CE82" s="1192">
        <v>0</v>
      </c>
      <c r="CF82" s="1192">
        <v>0</v>
      </c>
      <c r="CG82" s="1192">
        <v>0</v>
      </c>
      <c r="CH82" s="1192">
        <v>0</v>
      </c>
      <c r="CI82" s="1192">
        <v>0</v>
      </c>
      <c r="CK82" s="2032"/>
      <c r="CL82" s="1194" t="s">
        <v>803</v>
      </c>
      <c r="CM82" s="1192">
        <f>'배수관 폐쇄 총괄(수시, 지역사업소)'!CQ82</f>
        <v>0</v>
      </c>
      <c r="CN82" s="1192">
        <v>0</v>
      </c>
      <c r="CO82" s="1192">
        <v>0</v>
      </c>
      <c r="CP82" s="1192">
        <v>0</v>
      </c>
      <c r="CQ82" s="1192">
        <v>0</v>
      </c>
      <c r="CR82" s="1192">
        <v>0</v>
      </c>
      <c r="CS82" s="1192">
        <v>0</v>
      </c>
      <c r="CT82" s="1192">
        <v>0</v>
      </c>
      <c r="CU82" s="1192">
        <v>0</v>
      </c>
      <c r="CV82" s="1192">
        <v>0</v>
      </c>
      <c r="CW82" s="1192">
        <v>0</v>
      </c>
      <c r="CX82" s="1192">
        <v>0</v>
      </c>
      <c r="CY82" s="1192">
        <v>0</v>
      </c>
      <c r="CZ82" s="1192">
        <v>0</v>
      </c>
      <c r="DA82" s="1192">
        <v>0</v>
      </c>
      <c r="DB82" s="1192">
        <v>0</v>
      </c>
      <c r="DC82" s="1192">
        <v>0</v>
      </c>
      <c r="DD82" s="1192">
        <v>0</v>
      </c>
      <c r="DE82" s="1192">
        <v>0</v>
      </c>
      <c r="DG82" s="2032"/>
      <c r="DH82" s="1194" t="s">
        <v>803</v>
      </c>
      <c r="DI82" s="1192">
        <f>'배수관 폐쇄 총괄(수시, 지역사업소)'!DM82</f>
        <v>0</v>
      </c>
      <c r="DJ82" s="1192">
        <v>0</v>
      </c>
      <c r="DK82" s="1192">
        <v>0</v>
      </c>
      <c r="DL82" s="1192">
        <v>0</v>
      </c>
      <c r="DM82" s="1192">
        <v>0</v>
      </c>
      <c r="DN82" s="1192">
        <v>0</v>
      </c>
      <c r="DO82" s="1192">
        <v>0</v>
      </c>
      <c r="DP82" s="1192">
        <v>0</v>
      </c>
      <c r="DQ82" s="1192">
        <v>0</v>
      </c>
      <c r="DR82" s="1192">
        <v>0</v>
      </c>
      <c r="DS82" s="1192">
        <v>0</v>
      </c>
      <c r="DT82" s="1192">
        <v>0</v>
      </c>
      <c r="DU82" s="1192">
        <v>0</v>
      </c>
      <c r="DV82" s="1192">
        <v>0</v>
      </c>
      <c r="DW82" s="1192">
        <v>0</v>
      </c>
      <c r="DX82" s="1192">
        <v>0</v>
      </c>
      <c r="DY82" s="1192">
        <v>0</v>
      </c>
      <c r="DZ82" s="1192">
        <v>0</v>
      </c>
      <c r="EA82" s="1192">
        <v>0</v>
      </c>
    </row>
    <row r="83" spans="1:131" ht="19.2" customHeight="1">
      <c r="A83" s="2032"/>
      <c r="B83" s="1195" t="s">
        <v>804</v>
      </c>
      <c r="C83" s="1192">
        <f>'배수관 폐쇄 총괄(수시, 지역사업소)'!G83</f>
        <v>-1.1299999999999999</v>
      </c>
      <c r="D83" s="1192">
        <v>0</v>
      </c>
      <c r="E83" s="1192">
        <v>0</v>
      </c>
      <c r="F83" s="1192">
        <v>1.1299999999999999</v>
      </c>
      <c r="G83" s="1192">
        <v>-1.1299999999999999</v>
      </c>
      <c r="H83" s="1192">
        <v>0</v>
      </c>
      <c r="I83" s="1192">
        <v>0</v>
      </c>
      <c r="J83" s="1192">
        <v>0</v>
      </c>
      <c r="K83" s="1192">
        <v>0</v>
      </c>
      <c r="L83" s="1192">
        <v>0</v>
      </c>
      <c r="M83" s="1192">
        <v>1.1299999999999999</v>
      </c>
      <c r="N83" s="1192">
        <v>0</v>
      </c>
      <c r="O83" s="1192">
        <v>0</v>
      </c>
      <c r="P83" s="1192">
        <v>0</v>
      </c>
      <c r="Q83" s="1192">
        <v>0</v>
      </c>
      <c r="R83" s="1192">
        <v>0</v>
      </c>
      <c r="S83" s="1192">
        <v>0</v>
      </c>
      <c r="T83" s="1192">
        <v>0</v>
      </c>
      <c r="U83" s="1192">
        <v>0</v>
      </c>
      <c r="W83" s="2032"/>
      <c r="X83" s="1195" t="s">
        <v>804</v>
      </c>
      <c r="Y83" s="1192">
        <f>'배수관 폐쇄 총괄(수시, 지역사업소)'!AC83</f>
        <v>-1.1299999999999999</v>
      </c>
      <c r="Z83" s="1192">
        <v>0</v>
      </c>
      <c r="AA83" s="1192">
        <v>0</v>
      </c>
      <c r="AB83" s="1192">
        <v>1.1299999999999999</v>
      </c>
      <c r="AC83" s="1192">
        <v>-1.1299999999999999</v>
      </c>
      <c r="AD83" s="1192">
        <v>0</v>
      </c>
      <c r="AE83" s="1192">
        <v>0</v>
      </c>
      <c r="AF83" s="1192">
        <v>0</v>
      </c>
      <c r="AG83" s="1192">
        <v>0</v>
      </c>
      <c r="AH83" s="1192">
        <v>0</v>
      </c>
      <c r="AI83" s="1192">
        <v>1.1299999999999999</v>
      </c>
      <c r="AJ83" s="1192">
        <v>0</v>
      </c>
      <c r="AK83" s="1192">
        <v>0</v>
      </c>
      <c r="AL83" s="1192">
        <v>0</v>
      </c>
      <c r="AM83" s="1192">
        <v>0</v>
      </c>
      <c r="AN83" s="1192">
        <v>0</v>
      </c>
      <c r="AO83" s="1192">
        <v>0</v>
      </c>
      <c r="AP83" s="1192">
        <v>0</v>
      </c>
      <c r="AQ83" s="1192">
        <v>0</v>
      </c>
      <c r="AS83" s="2032"/>
      <c r="AT83" s="1195" t="s">
        <v>804</v>
      </c>
      <c r="AU83" s="1192">
        <f>'배수관 폐쇄 총괄(수시, 지역사업소)'!AY83</f>
        <v>0</v>
      </c>
      <c r="AV83" s="1192">
        <v>0</v>
      </c>
      <c r="AW83" s="1192">
        <v>0</v>
      </c>
      <c r="AX83" s="1192">
        <v>0</v>
      </c>
      <c r="AY83" s="1192">
        <v>0</v>
      </c>
      <c r="AZ83" s="1192">
        <v>0</v>
      </c>
      <c r="BA83" s="1192">
        <v>0</v>
      </c>
      <c r="BB83" s="1192">
        <v>0</v>
      </c>
      <c r="BC83" s="1192">
        <v>0</v>
      </c>
      <c r="BD83" s="1192">
        <v>0</v>
      </c>
      <c r="BE83" s="1192">
        <v>0</v>
      </c>
      <c r="BF83" s="1192">
        <v>0</v>
      </c>
      <c r="BG83" s="1192">
        <v>0</v>
      </c>
      <c r="BH83" s="1192">
        <v>0</v>
      </c>
      <c r="BI83" s="1192">
        <v>0</v>
      </c>
      <c r="BJ83" s="1192">
        <v>0</v>
      </c>
      <c r="BK83" s="1192">
        <v>0</v>
      </c>
      <c r="BL83" s="1192">
        <v>0</v>
      </c>
      <c r="BM83" s="1192">
        <v>0</v>
      </c>
      <c r="BO83" s="2032"/>
      <c r="BP83" s="1195" t="s">
        <v>804</v>
      </c>
      <c r="BQ83" s="1192">
        <f>'배수관 폐쇄 총괄(수시, 지역사업소)'!BU83</f>
        <v>0</v>
      </c>
      <c r="BR83" s="1192">
        <v>0</v>
      </c>
      <c r="BS83" s="1192">
        <v>0</v>
      </c>
      <c r="BT83" s="1192">
        <v>0</v>
      </c>
      <c r="BU83" s="1192">
        <v>0</v>
      </c>
      <c r="BV83" s="1192">
        <v>0</v>
      </c>
      <c r="BW83" s="1192">
        <v>0</v>
      </c>
      <c r="BX83" s="1192">
        <v>0</v>
      </c>
      <c r="BY83" s="1192">
        <v>0</v>
      </c>
      <c r="BZ83" s="1192">
        <v>0</v>
      </c>
      <c r="CA83" s="1192">
        <v>0</v>
      </c>
      <c r="CB83" s="1192">
        <v>0</v>
      </c>
      <c r="CC83" s="1192">
        <v>0</v>
      </c>
      <c r="CD83" s="1192">
        <v>0</v>
      </c>
      <c r="CE83" s="1192">
        <v>0</v>
      </c>
      <c r="CF83" s="1192">
        <v>0</v>
      </c>
      <c r="CG83" s="1192">
        <v>0</v>
      </c>
      <c r="CH83" s="1192">
        <v>0</v>
      </c>
      <c r="CI83" s="1192">
        <v>0</v>
      </c>
      <c r="CK83" s="2032"/>
      <c r="CL83" s="1195" t="s">
        <v>804</v>
      </c>
      <c r="CM83" s="1192">
        <f>'배수관 폐쇄 총괄(수시, 지역사업소)'!CQ83</f>
        <v>0</v>
      </c>
      <c r="CN83" s="1192">
        <v>0</v>
      </c>
      <c r="CO83" s="1192">
        <v>0</v>
      </c>
      <c r="CP83" s="1192">
        <v>0</v>
      </c>
      <c r="CQ83" s="1192">
        <v>0</v>
      </c>
      <c r="CR83" s="1192">
        <v>0</v>
      </c>
      <c r="CS83" s="1192">
        <v>0</v>
      </c>
      <c r="CT83" s="1192">
        <v>0</v>
      </c>
      <c r="CU83" s="1192">
        <v>0</v>
      </c>
      <c r="CV83" s="1192">
        <v>0</v>
      </c>
      <c r="CW83" s="1192">
        <v>0</v>
      </c>
      <c r="CX83" s="1192">
        <v>0</v>
      </c>
      <c r="CY83" s="1192">
        <v>0</v>
      </c>
      <c r="CZ83" s="1192">
        <v>0</v>
      </c>
      <c r="DA83" s="1192">
        <v>0</v>
      </c>
      <c r="DB83" s="1192">
        <v>0</v>
      </c>
      <c r="DC83" s="1192">
        <v>0</v>
      </c>
      <c r="DD83" s="1192">
        <v>0</v>
      </c>
      <c r="DE83" s="1192">
        <v>0</v>
      </c>
      <c r="DG83" s="2032"/>
      <c r="DH83" s="1195" t="s">
        <v>804</v>
      </c>
      <c r="DI83" s="1192">
        <f>'배수관 폐쇄 총괄(수시, 지역사업소)'!DM83</f>
        <v>0</v>
      </c>
      <c r="DJ83" s="1192">
        <v>0</v>
      </c>
      <c r="DK83" s="1192">
        <v>0</v>
      </c>
      <c r="DL83" s="1192">
        <v>0</v>
      </c>
      <c r="DM83" s="1192">
        <v>0</v>
      </c>
      <c r="DN83" s="1192">
        <v>0</v>
      </c>
      <c r="DO83" s="1192">
        <v>0</v>
      </c>
      <c r="DP83" s="1192">
        <v>0</v>
      </c>
      <c r="DQ83" s="1192">
        <v>0</v>
      </c>
      <c r="DR83" s="1192">
        <v>0</v>
      </c>
      <c r="DS83" s="1192">
        <v>0</v>
      </c>
      <c r="DT83" s="1192">
        <v>0</v>
      </c>
      <c r="DU83" s="1192">
        <v>0</v>
      </c>
      <c r="DV83" s="1192">
        <v>0</v>
      </c>
      <c r="DW83" s="1192">
        <v>0</v>
      </c>
      <c r="DX83" s="1192">
        <v>0</v>
      </c>
      <c r="DY83" s="1192">
        <v>0</v>
      </c>
      <c r="DZ83" s="1192">
        <v>0</v>
      </c>
      <c r="EA83" s="1192">
        <v>0</v>
      </c>
    </row>
    <row r="84" spans="1:131" ht="19.2" customHeight="1">
      <c r="A84" s="2032"/>
      <c r="B84" s="1195" t="s">
        <v>805</v>
      </c>
      <c r="C84" s="1192">
        <f>'배수관 폐쇄 총괄(수시, 지역사업소)'!G84</f>
        <v>11.2</v>
      </c>
      <c r="D84" s="1192">
        <v>11.2</v>
      </c>
      <c r="E84" s="1192">
        <v>0</v>
      </c>
      <c r="F84" s="1192">
        <v>0</v>
      </c>
      <c r="G84" s="1192">
        <v>11.2</v>
      </c>
      <c r="H84" s="1192">
        <v>11.2</v>
      </c>
      <c r="I84" s="1192">
        <v>0</v>
      </c>
      <c r="J84" s="1192">
        <v>0</v>
      </c>
      <c r="K84" s="1192">
        <v>0</v>
      </c>
      <c r="L84" s="1192">
        <v>0</v>
      </c>
      <c r="M84" s="1192">
        <v>0</v>
      </c>
      <c r="N84" s="1192">
        <v>0</v>
      </c>
      <c r="O84" s="1192">
        <v>0</v>
      </c>
      <c r="P84" s="1192">
        <v>0</v>
      </c>
      <c r="Q84" s="1192">
        <v>0</v>
      </c>
      <c r="R84" s="1192">
        <v>0</v>
      </c>
      <c r="S84" s="1192">
        <v>0</v>
      </c>
      <c r="T84" s="1192">
        <v>0</v>
      </c>
      <c r="U84" s="1192">
        <v>0</v>
      </c>
      <c r="W84" s="2032"/>
      <c r="X84" s="1195" t="s">
        <v>805</v>
      </c>
      <c r="Y84" s="1192">
        <f>'배수관 폐쇄 총괄(수시, 지역사업소)'!AC84</f>
        <v>0</v>
      </c>
      <c r="Z84" s="1192">
        <v>0</v>
      </c>
      <c r="AA84" s="1192">
        <v>0</v>
      </c>
      <c r="AB84" s="1192">
        <v>0</v>
      </c>
      <c r="AC84" s="1192">
        <v>0</v>
      </c>
      <c r="AD84" s="1192">
        <v>0</v>
      </c>
      <c r="AE84" s="1192">
        <v>0</v>
      </c>
      <c r="AF84" s="1192">
        <v>0</v>
      </c>
      <c r="AG84" s="1192">
        <v>0</v>
      </c>
      <c r="AH84" s="1192">
        <v>0</v>
      </c>
      <c r="AI84" s="1192">
        <v>0</v>
      </c>
      <c r="AJ84" s="1192">
        <v>0</v>
      </c>
      <c r="AK84" s="1192">
        <v>0</v>
      </c>
      <c r="AL84" s="1192">
        <v>0</v>
      </c>
      <c r="AM84" s="1192">
        <v>0</v>
      </c>
      <c r="AN84" s="1192">
        <v>0</v>
      </c>
      <c r="AO84" s="1192">
        <v>0</v>
      </c>
      <c r="AP84" s="1192">
        <v>0</v>
      </c>
      <c r="AQ84" s="1192">
        <v>0</v>
      </c>
      <c r="AS84" s="2032"/>
      <c r="AT84" s="1195" t="s">
        <v>805</v>
      </c>
      <c r="AU84" s="1192">
        <f>'배수관 폐쇄 총괄(수시, 지역사업소)'!AY84</f>
        <v>11.2</v>
      </c>
      <c r="AV84" s="1192">
        <v>11.2</v>
      </c>
      <c r="AW84" s="1192">
        <v>0</v>
      </c>
      <c r="AX84" s="1192">
        <v>0</v>
      </c>
      <c r="AY84" s="1192">
        <v>11.2</v>
      </c>
      <c r="AZ84" s="1192">
        <v>11.2</v>
      </c>
      <c r="BA84" s="1192">
        <v>0</v>
      </c>
      <c r="BB84" s="1192">
        <v>0</v>
      </c>
      <c r="BC84" s="1192">
        <v>0</v>
      </c>
      <c r="BD84" s="1192">
        <v>0</v>
      </c>
      <c r="BE84" s="1192">
        <v>0</v>
      </c>
      <c r="BF84" s="1192">
        <v>0</v>
      </c>
      <c r="BG84" s="1192">
        <v>0</v>
      </c>
      <c r="BH84" s="1192">
        <v>0</v>
      </c>
      <c r="BI84" s="1192">
        <v>0</v>
      </c>
      <c r="BJ84" s="1192">
        <v>0</v>
      </c>
      <c r="BK84" s="1192">
        <v>0</v>
      </c>
      <c r="BL84" s="1192">
        <v>0</v>
      </c>
      <c r="BM84" s="1192">
        <v>0</v>
      </c>
      <c r="BO84" s="2032"/>
      <c r="BP84" s="1195" t="s">
        <v>805</v>
      </c>
      <c r="BQ84" s="1192">
        <f>'배수관 폐쇄 총괄(수시, 지역사업소)'!BU84</f>
        <v>0</v>
      </c>
      <c r="BR84" s="1192">
        <v>0</v>
      </c>
      <c r="BS84" s="1192">
        <v>0</v>
      </c>
      <c r="BT84" s="1192">
        <v>0</v>
      </c>
      <c r="BU84" s="1192">
        <v>0</v>
      </c>
      <c r="BV84" s="1192">
        <v>0</v>
      </c>
      <c r="BW84" s="1192">
        <v>0</v>
      </c>
      <c r="BX84" s="1192">
        <v>0</v>
      </c>
      <c r="BY84" s="1192">
        <v>0</v>
      </c>
      <c r="BZ84" s="1192">
        <v>0</v>
      </c>
      <c r="CA84" s="1192">
        <v>0</v>
      </c>
      <c r="CB84" s="1192">
        <v>0</v>
      </c>
      <c r="CC84" s="1192">
        <v>0</v>
      </c>
      <c r="CD84" s="1192">
        <v>0</v>
      </c>
      <c r="CE84" s="1192">
        <v>0</v>
      </c>
      <c r="CF84" s="1192">
        <v>0</v>
      </c>
      <c r="CG84" s="1192">
        <v>0</v>
      </c>
      <c r="CH84" s="1192">
        <v>0</v>
      </c>
      <c r="CI84" s="1192">
        <v>0</v>
      </c>
      <c r="CK84" s="2032"/>
      <c r="CL84" s="1195" t="s">
        <v>805</v>
      </c>
      <c r="CM84" s="1192">
        <f>'배수관 폐쇄 총괄(수시, 지역사업소)'!CQ84</f>
        <v>0</v>
      </c>
      <c r="CN84" s="1192">
        <v>0</v>
      </c>
      <c r="CO84" s="1192">
        <v>0</v>
      </c>
      <c r="CP84" s="1192">
        <v>0</v>
      </c>
      <c r="CQ84" s="1192">
        <v>0</v>
      </c>
      <c r="CR84" s="1192">
        <v>0</v>
      </c>
      <c r="CS84" s="1192">
        <v>0</v>
      </c>
      <c r="CT84" s="1192">
        <v>0</v>
      </c>
      <c r="CU84" s="1192">
        <v>0</v>
      </c>
      <c r="CV84" s="1192">
        <v>0</v>
      </c>
      <c r="CW84" s="1192">
        <v>0</v>
      </c>
      <c r="CX84" s="1192">
        <v>0</v>
      </c>
      <c r="CY84" s="1192">
        <v>0</v>
      </c>
      <c r="CZ84" s="1192">
        <v>0</v>
      </c>
      <c r="DA84" s="1192">
        <v>0</v>
      </c>
      <c r="DB84" s="1192">
        <v>0</v>
      </c>
      <c r="DC84" s="1192">
        <v>0</v>
      </c>
      <c r="DD84" s="1192">
        <v>0</v>
      </c>
      <c r="DE84" s="1192">
        <v>0</v>
      </c>
      <c r="DG84" s="2032"/>
      <c r="DH84" s="1195" t="s">
        <v>805</v>
      </c>
      <c r="DI84" s="1192">
        <f>'배수관 폐쇄 총괄(수시, 지역사업소)'!DM84</f>
        <v>0</v>
      </c>
      <c r="DJ84" s="1192">
        <v>0</v>
      </c>
      <c r="DK84" s="1192">
        <v>0</v>
      </c>
      <c r="DL84" s="1192">
        <v>0</v>
      </c>
      <c r="DM84" s="1192">
        <v>0</v>
      </c>
      <c r="DN84" s="1192">
        <v>0</v>
      </c>
      <c r="DO84" s="1192">
        <v>0</v>
      </c>
      <c r="DP84" s="1192">
        <v>0</v>
      </c>
      <c r="DQ84" s="1192">
        <v>0</v>
      </c>
      <c r="DR84" s="1192">
        <v>0</v>
      </c>
      <c r="DS84" s="1192">
        <v>0</v>
      </c>
      <c r="DT84" s="1192">
        <v>0</v>
      </c>
      <c r="DU84" s="1192">
        <v>0</v>
      </c>
      <c r="DV84" s="1192">
        <v>0</v>
      </c>
      <c r="DW84" s="1192">
        <v>0</v>
      </c>
      <c r="DX84" s="1192">
        <v>0</v>
      </c>
      <c r="DY84" s="1192">
        <v>0</v>
      </c>
      <c r="DZ84" s="1192">
        <v>0</v>
      </c>
      <c r="EA84" s="1192">
        <v>0</v>
      </c>
    </row>
    <row r="85" spans="1:131" ht="19.2" customHeight="1">
      <c r="A85" s="2032"/>
      <c r="B85" s="1195" t="s">
        <v>806</v>
      </c>
      <c r="C85" s="1192">
        <f>'배수관 폐쇄 총괄(수시, 지역사업소)'!G85</f>
        <v>79.13</v>
      </c>
      <c r="D85" s="1192">
        <v>79.13</v>
      </c>
      <c r="E85" s="1192">
        <v>0</v>
      </c>
      <c r="F85" s="1192">
        <v>0</v>
      </c>
      <c r="G85" s="1192">
        <v>79.13</v>
      </c>
      <c r="H85" s="1192">
        <v>0</v>
      </c>
      <c r="I85" s="1192">
        <v>0</v>
      </c>
      <c r="J85" s="1192">
        <v>0</v>
      </c>
      <c r="K85" s="1192">
        <v>79.13</v>
      </c>
      <c r="L85" s="1192">
        <v>0</v>
      </c>
      <c r="M85" s="1192">
        <v>0</v>
      </c>
      <c r="N85" s="1192">
        <v>0</v>
      </c>
      <c r="O85" s="1192">
        <v>0</v>
      </c>
      <c r="P85" s="1192">
        <v>0</v>
      </c>
      <c r="Q85" s="1192">
        <v>0</v>
      </c>
      <c r="R85" s="1192">
        <v>0</v>
      </c>
      <c r="S85" s="1192">
        <v>0</v>
      </c>
      <c r="T85" s="1192">
        <v>0</v>
      </c>
      <c r="U85" s="1192">
        <v>0</v>
      </c>
      <c r="W85" s="2032"/>
      <c r="X85" s="1195" t="s">
        <v>806</v>
      </c>
      <c r="Y85" s="1192">
        <f>'배수관 폐쇄 총괄(수시, 지역사업소)'!AC85</f>
        <v>0</v>
      </c>
      <c r="Z85" s="1192">
        <v>0</v>
      </c>
      <c r="AA85" s="1192">
        <v>0</v>
      </c>
      <c r="AB85" s="1192">
        <v>0</v>
      </c>
      <c r="AC85" s="1192">
        <v>0</v>
      </c>
      <c r="AD85" s="1192">
        <v>0</v>
      </c>
      <c r="AE85" s="1192">
        <v>0</v>
      </c>
      <c r="AF85" s="1192">
        <v>0</v>
      </c>
      <c r="AG85" s="1192">
        <v>0</v>
      </c>
      <c r="AH85" s="1192">
        <v>0</v>
      </c>
      <c r="AI85" s="1192">
        <v>0</v>
      </c>
      <c r="AJ85" s="1192">
        <v>0</v>
      </c>
      <c r="AK85" s="1192">
        <v>0</v>
      </c>
      <c r="AL85" s="1192">
        <v>0</v>
      </c>
      <c r="AM85" s="1192">
        <v>0</v>
      </c>
      <c r="AN85" s="1192">
        <v>0</v>
      </c>
      <c r="AO85" s="1192">
        <v>0</v>
      </c>
      <c r="AP85" s="1192">
        <v>0</v>
      </c>
      <c r="AQ85" s="1192">
        <v>0</v>
      </c>
      <c r="AS85" s="2032"/>
      <c r="AT85" s="1195" t="s">
        <v>806</v>
      </c>
      <c r="AU85" s="1192">
        <f>'배수관 폐쇄 총괄(수시, 지역사업소)'!AY85</f>
        <v>79.13</v>
      </c>
      <c r="AV85" s="1192">
        <v>79.13</v>
      </c>
      <c r="AW85" s="1192">
        <v>0</v>
      </c>
      <c r="AX85" s="1192">
        <v>0</v>
      </c>
      <c r="AY85" s="1192">
        <v>79.13</v>
      </c>
      <c r="AZ85" s="1192">
        <v>0</v>
      </c>
      <c r="BA85" s="1192">
        <v>0</v>
      </c>
      <c r="BB85" s="1192">
        <v>0</v>
      </c>
      <c r="BC85" s="1192">
        <v>79.13</v>
      </c>
      <c r="BD85" s="1192">
        <v>0</v>
      </c>
      <c r="BE85" s="1192">
        <v>0</v>
      </c>
      <c r="BF85" s="1192">
        <v>0</v>
      </c>
      <c r="BG85" s="1192">
        <v>0</v>
      </c>
      <c r="BH85" s="1192">
        <v>0</v>
      </c>
      <c r="BI85" s="1192">
        <v>0</v>
      </c>
      <c r="BJ85" s="1192">
        <v>0</v>
      </c>
      <c r="BK85" s="1192">
        <v>0</v>
      </c>
      <c r="BL85" s="1192">
        <v>0</v>
      </c>
      <c r="BM85" s="1192">
        <v>0</v>
      </c>
      <c r="BO85" s="2032"/>
      <c r="BP85" s="1195" t="s">
        <v>806</v>
      </c>
      <c r="BQ85" s="1192">
        <f>'배수관 폐쇄 총괄(수시, 지역사업소)'!BU85</f>
        <v>0</v>
      </c>
      <c r="BR85" s="1192">
        <v>0</v>
      </c>
      <c r="BS85" s="1192">
        <v>0</v>
      </c>
      <c r="BT85" s="1192">
        <v>0</v>
      </c>
      <c r="BU85" s="1192">
        <v>0</v>
      </c>
      <c r="BV85" s="1192">
        <v>0</v>
      </c>
      <c r="BW85" s="1192">
        <v>0</v>
      </c>
      <c r="BX85" s="1192">
        <v>0</v>
      </c>
      <c r="BY85" s="1192">
        <v>0</v>
      </c>
      <c r="BZ85" s="1192">
        <v>0</v>
      </c>
      <c r="CA85" s="1192">
        <v>0</v>
      </c>
      <c r="CB85" s="1192">
        <v>0</v>
      </c>
      <c r="CC85" s="1192">
        <v>0</v>
      </c>
      <c r="CD85" s="1192">
        <v>0</v>
      </c>
      <c r="CE85" s="1192">
        <v>0</v>
      </c>
      <c r="CF85" s="1192">
        <v>0</v>
      </c>
      <c r="CG85" s="1192">
        <v>0</v>
      </c>
      <c r="CH85" s="1192">
        <v>0</v>
      </c>
      <c r="CI85" s="1192">
        <v>0</v>
      </c>
      <c r="CK85" s="2032"/>
      <c r="CL85" s="1195" t="s">
        <v>806</v>
      </c>
      <c r="CM85" s="1192">
        <f>'배수관 폐쇄 총괄(수시, 지역사업소)'!CQ85</f>
        <v>0</v>
      </c>
      <c r="CN85" s="1192">
        <v>0</v>
      </c>
      <c r="CO85" s="1192">
        <v>0</v>
      </c>
      <c r="CP85" s="1192">
        <v>0</v>
      </c>
      <c r="CQ85" s="1192">
        <v>0</v>
      </c>
      <c r="CR85" s="1192">
        <v>0</v>
      </c>
      <c r="CS85" s="1192">
        <v>0</v>
      </c>
      <c r="CT85" s="1192">
        <v>0</v>
      </c>
      <c r="CU85" s="1192">
        <v>0</v>
      </c>
      <c r="CV85" s="1192">
        <v>0</v>
      </c>
      <c r="CW85" s="1192">
        <v>0</v>
      </c>
      <c r="CX85" s="1192">
        <v>0</v>
      </c>
      <c r="CY85" s="1192">
        <v>0</v>
      </c>
      <c r="CZ85" s="1192">
        <v>0</v>
      </c>
      <c r="DA85" s="1192">
        <v>0</v>
      </c>
      <c r="DB85" s="1192">
        <v>0</v>
      </c>
      <c r="DC85" s="1192">
        <v>0</v>
      </c>
      <c r="DD85" s="1192">
        <v>0</v>
      </c>
      <c r="DE85" s="1192">
        <v>0</v>
      </c>
      <c r="DG85" s="2032"/>
      <c r="DH85" s="1195" t="s">
        <v>806</v>
      </c>
      <c r="DI85" s="1192">
        <f>'배수관 폐쇄 총괄(수시, 지역사업소)'!DM85</f>
        <v>0</v>
      </c>
      <c r="DJ85" s="1192">
        <v>0</v>
      </c>
      <c r="DK85" s="1192">
        <v>0</v>
      </c>
      <c r="DL85" s="1192">
        <v>0</v>
      </c>
      <c r="DM85" s="1192">
        <v>0</v>
      </c>
      <c r="DN85" s="1192">
        <v>0</v>
      </c>
      <c r="DO85" s="1192">
        <v>0</v>
      </c>
      <c r="DP85" s="1192">
        <v>0</v>
      </c>
      <c r="DQ85" s="1192">
        <v>0</v>
      </c>
      <c r="DR85" s="1192">
        <v>0</v>
      </c>
      <c r="DS85" s="1192">
        <v>0</v>
      </c>
      <c r="DT85" s="1192">
        <v>0</v>
      </c>
      <c r="DU85" s="1192">
        <v>0</v>
      </c>
      <c r="DV85" s="1192">
        <v>0</v>
      </c>
      <c r="DW85" s="1192">
        <v>0</v>
      </c>
      <c r="DX85" s="1192">
        <v>0</v>
      </c>
      <c r="DY85" s="1192">
        <v>0</v>
      </c>
      <c r="DZ85" s="1192">
        <v>0</v>
      </c>
      <c r="EA85" s="1192">
        <v>0</v>
      </c>
    </row>
    <row r="86" spans="1:131" ht="19.2" customHeight="1">
      <c r="A86" s="2032"/>
      <c r="B86" s="1194" t="s">
        <v>807</v>
      </c>
      <c r="C86" s="1192">
        <f>'배수관 폐쇄 총괄(수시, 지역사업소)'!G86</f>
        <v>0</v>
      </c>
      <c r="D86" s="1192">
        <v>0</v>
      </c>
      <c r="E86" s="1192">
        <v>0</v>
      </c>
      <c r="F86" s="1192">
        <v>0</v>
      </c>
      <c r="G86" s="1192">
        <v>0</v>
      </c>
      <c r="H86" s="1192">
        <v>0</v>
      </c>
      <c r="I86" s="1192">
        <v>0</v>
      </c>
      <c r="J86" s="1192">
        <v>0</v>
      </c>
      <c r="K86" s="1192">
        <v>0</v>
      </c>
      <c r="L86" s="1192">
        <v>0</v>
      </c>
      <c r="M86" s="1192">
        <v>0</v>
      </c>
      <c r="N86" s="1192">
        <v>0</v>
      </c>
      <c r="O86" s="1192">
        <v>0</v>
      </c>
      <c r="P86" s="1192">
        <v>0</v>
      </c>
      <c r="Q86" s="1192">
        <v>0</v>
      </c>
      <c r="R86" s="1192">
        <v>0</v>
      </c>
      <c r="S86" s="1192">
        <v>0</v>
      </c>
      <c r="T86" s="1192">
        <v>0</v>
      </c>
      <c r="U86" s="1192">
        <v>0</v>
      </c>
      <c r="W86" s="2032"/>
      <c r="X86" s="1194" t="s">
        <v>807</v>
      </c>
      <c r="Y86" s="1192">
        <f>'배수관 폐쇄 총괄(수시, 지역사업소)'!AC86</f>
        <v>0</v>
      </c>
      <c r="Z86" s="1192">
        <v>0</v>
      </c>
      <c r="AA86" s="1192">
        <v>0</v>
      </c>
      <c r="AB86" s="1192">
        <v>0</v>
      </c>
      <c r="AC86" s="1192">
        <v>0</v>
      </c>
      <c r="AD86" s="1192">
        <v>0</v>
      </c>
      <c r="AE86" s="1192">
        <v>0</v>
      </c>
      <c r="AF86" s="1192">
        <v>0</v>
      </c>
      <c r="AG86" s="1192">
        <v>0</v>
      </c>
      <c r="AH86" s="1192">
        <v>0</v>
      </c>
      <c r="AI86" s="1192">
        <v>0</v>
      </c>
      <c r="AJ86" s="1192">
        <v>0</v>
      </c>
      <c r="AK86" s="1192">
        <v>0</v>
      </c>
      <c r="AL86" s="1192">
        <v>0</v>
      </c>
      <c r="AM86" s="1192">
        <v>0</v>
      </c>
      <c r="AN86" s="1192">
        <v>0</v>
      </c>
      <c r="AO86" s="1192">
        <v>0</v>
      </c>
      <c r="AP86" s="1192">
        <v>0</v>
      </c>
      <c r="AQ86" s="1192">
        <v>0</v>
      </c>
      <c r="AS86" s="2032"/>
      <c r="AT86" s="1194" t="s">
        <v>807</v>
      </c>
      <c r="AU86" s="1192">
        <f>'배수관 폐쇄 총괄(수시, 지역사업소)'!AY86</f>
        <v>0</v>
      </c>
      <c r="AV86" s="1192">
        <v>0</v>
      </c>
      <c r="AW86" s="1192">
        <v>0</v>
      </c>
      <c r="AX86" s="1192">
        <v>0</v>
      </c>
      <c r="AY86" s="1192">
        <v>0</v>
      </c>
      <c r="AZ86" s="1192">
        <v>0</v>
      </c>
      <c r="BA86" s="1192">
        <v>0</v>
      </c>
      <c r="BB86" s="1192">
        <v>0</v>
      </c>
      <c r="BC86" s="1192">
        <v>0</v>
      </c>
      <c r="BD86" s="1192">
        <v>0</v>
      </c>
      <c r="BE86" s="1192">
        <v>0</v>
      </c>
      <c r="BF86" s="1192">
        <v>0</v>
      </c>
      <c r="BG86" s="1192">
        <v>0</v>
      </c>
      <c r="BH86" s="1192">
        <v>0</v>
      </c>
      <c r="BI86" s="1192">
        <v>0</v>
      </c>
      <c r="BJ86" s="1192">
        <v>0</v>
      </c>
      <c r="BK86" s="1192">
        <v>0</v>
      </c>
      <c r="BL86" s="1192">
        <v>0</v>
      </c>
      <c r="BM86" s="1192">
        <v>0</v>
      </c>
      <c r="BO86" s="2032"/>
      <c r="BP86" s="1194" t="s">
        <v>807</v>
      </c>
      <c r="BQ86" s="1192">
        <f>'배수관 폐쇄 총괄(수시, 지역사업소)'!BU86</f>
        <v>0</v>
      </c>
      <c r="BR86" s="1192">
        <v>0</v>
      </c>
      <c r="BS86" s="1192">
        <v>0</v>
      </c>
      <c r="BT86" s="1192">
        <v>0</v>
      </c>
      <c r="BU86" s="1192">
        <v>0</v>
      </c>
      <c r="BV86" s="1192">
        <v>0</v>
      </c>
      <c r="BW86" s="1192">
        <v>0</v>
      </c>
      <c r="BX86" s="1192">
        <v>0</v>
      </c>
      <c r="BY86" s="1192">
        <v>0</v>
      </c>
      <c r="BZ86" s="1192">
        <v>0</v>
      </c>
      <c r="CA86" s="1192">
        <v>0</v>
      </c>
      <c r="CB86" s="1192">
        <v>0</v>
      </c>
      <c r="CC86" s="1192">
        <v>0</v>
      </c>
      <c r="CD86" s="1192">
        <v>0</v>
      </c>
      <c r="CE86" s="1192">
        <v>0</v>
      </c>
      <c r="CF86" s="1192">
        <v>0</v>
      </c>
      <c r="CG86" s="1192">
        <v>0</v>
      </c>
      <c r="CH86" s="1192">
        <v>0</v>
      </c>
      <c r="CI86" s="1192">
        <v>0</v>
      </c>
      <c r="CK86" s="2032"/>
      <c r="CL86" s="1194" t="s">
        <v>807</v>
      </c>
      <c r="CM86" s="1192">
        <f>'배수관 폐쇄 총괄(수시, 지역사업소)'!CQ86</f>
        <v>0</v>
      </c>
      <c r="CN86" s="1192">
        <v>0</v>
      </c>
      <c r="CO86" s="1192">
        <v>0</v>
      </c>
      <c r="CP86" s="1192">
        <v>0</v>
      </c>
      <c r="CQ86" s="1192">
        <v>0</v>
      </c>
      <c r="CR86" s="1192">
        <v>0</v>
      </c>
      <c r="CS86" s="1192">
        <v>0</v>
      </c>
      <c r="CT86" s="1192">
        <v>0</v>
      </c>
      <c r="CU86" s="1192">
        <v>0</v>
      </c>
      <c r="CV86" s="1192">
        <v>0</v>
      </c>
      <c r="CW86" s="1192">
        <v>0</v>
      </c>
      <c r="CX86" s="1192">
        <v>0</v>
      </c>
      <c r="CY86" s="1192">
        <v>0</v>
      </c>
      <c r="CZ86" s="1192">
        <v>0</v>
      </c>
      <c r="DA86" s="1192">
        <v>0</v>
      </c>
      <c r="DB86" s="1192">
        <v>0</v>
      </c>
      <c r="DC86" s="1192">
        <v>0</v>
      </c>
      <c r="DD86" s="1192">
        <v>0</v>
      </c>
      <c r="DE86" s="1192">
        <v>0</v>
      </c>
      <c r="DG86" s="2032"/>
      <c r="DH86" s="1194" t="s">
        <v>807</v>
      </c>
      <c r="DI86" s="1192">
        <f>'배수관 폐쇄 총괄(수시, 지역사업소)'!DM86</f>
        <v>0</v>
      </c>
      <c r="DJ86" s="1192">
        <v>0</v>
      </c>
      <c r="DK86" s="1192">
        <v>0</v>
      </c>
      <c r="DL86" s="1192">
        <v>0</v>
      </c>
      <c r="DM86" s="1192">
        <v>0</v>
      </c>
      <c r="DN86" s="1192">
        <v>0</v>
      </c>
      <c r="DO86" s="1192">
        <v>0</v>
      </c>
      <c r="DP86" s="1192">
        <v>0</v>
      </c>
      <c r="DQ86" s="1192">
        <v>0</v>
      </c>
      <c r="DR86" s="1192">
        <v>0</v>
      </c>
      <c r="DS86" s="1192">
        <v>0</v>
      </c>
      <c r="DT86" s="1192">
        <v>0</v>
      </c>
      <c r="DU86" s="1192">
        <v>0</v>
      </c>
      <c r="DV86" s="1192">
        <v>0</v>
      </c>
      <c r="DW86" s="1192">
        <v>0</v>
      </c>
      <c r="DX86" s="1192">
        <v>0</v>
      </c>
      <c r="DY86" s="1192">
        <v>0</v>
      </c>
      <c r="DZ86" s="1192">
        <v>0</v>
      </c>
      <c r="EA86" s="1192">
        <v>0</v>
      </c>
    </row>
    <row r="87" spans="1:131" ht="19.2" customHeight="1">
      <c r="A87" s="2032"/>
      <c r="B87" s="1195" t="s">
        <v>821</v>
      </c>
      <c r="C87" s="1192">
        <f>'배수관 폐쇄 총괄(수시, 지역사업소)'!G87</f>
        <v>649.23</v>
      </c>
      <c r="D87" s="1192">
        <v>649.23</v>
      </c>
      <c r="E87" s="1192">
        <v>0</v>
      </c>
      <c r="F87" s="1192">
        <v>0</v>
      </c>
      <c r="G87" s="1192">
        <v>649.23</v>
      </c>
      <c r="H87" s="1192">
        <v>0</v>
      </c>
      <c r="I87" s="1192">
        <v>0</v>
      </c>
      <c r="J87" s="1192">
        <v>0</v>
      </c>
      <c r="K87" s="1192">
        <v>12.16</v>
      </c>
      <c r="L87" s="1192">
        <v>0</v>
      </c>
      <c r="M87" s="1192">
        <v>0</v>
      </c>
      <c r="N87" s="1192">
        <v>0</v>
      </c>
      <c r="O87" s="1192">
        <v>0</v>
      </c>
      <c r="P87" s="1192">
        <v>0</v>
      </c>
      <c r="Q87" s="1192">
        <v>0</v>
      </c>
      <c r="R87" s="1192">
        <v>0</v>
      </c>
      <c r="S87" s="1192">
        <v>0</v>
      </c>
      <c r="T87" s="1192">
        <v>637.07000000000005</v>
      </c>
      <c r="U87" s="1192">
        <v>0</v>
      </c>
      <c r="W87" s="2032"/>
      <c r="X87" s="1195" t="s">
        <v>821</v>
      </c>
      <c r="Y87" s="1192">
        <f>'배수관 폐쇄 총괄(수시, 지역사업소)'!AC87</f>
        <v>649.23</v>
      </c>
      <c r="Z87" s="1192">
        <v>649.23</v>
      </c>
      <c r="AA87" s="1192">
        <v>0</v>
      </c>
      <c r="AB87" s="1192">
        <v>0</v>
      </c>
      <c r="AC87" s="1192">
        <v>649.23</v>
      </c>
      <c r="AD87" s="1192">
        <v>0</v>
      </c>
      <c r="AE87" s="1192">
        <v>0</v>
      </c>
      <c r="AF87" s="1192">
        <v>0</v>
      </c>
      <c r="AG87" s="1192">
        <v>12.16</v>
      </c>
      <c r="AH87" s="1192">
        <v>0</v>
      </c>
      <c r="AI87" s="1192">
        <v>0</v>
      </c>
      <c r="AJ87" s="1192">
        <v>0</v>
      </c>
      <c r="AK87" s="1192">
        <v>0</v>
      </c>
      <c r="AL87" s="1192">
        <v>0</v>
      </c>
      <c r="AM87" s="1192">
        <v>0</v>
      </c>
      <c r="AN87" s="1192">
        <v>0</v>
      </c>
      <c r="AO87" s="1192">
        <v>0</v>
      </c>
      <c r="AP87" s="1192">
        <v>637.07000000000005</v>
      </c>
      <c r="AQ87" s="1192">
        <v>0</v>
      </c>
      <c r="AS87" s="2032"/>
      <c r="AT87" s="1195" t="s">
        <v>821</v>
      </c>
      <c r="AU87" s="1192">
        <f>'배수관 폐쇄 총괄(수시, 지역사업소)'!AY87</f>
        <v>0</v>
      </c>
      <c r="AV87" s="1192">
        <v>0</v>
      </c>
      <c r="AW87" s="1192">
        <v>0</v>
      </c>
      <c r="AX87" s="1192">
        <v>0</v>
      </c>
      <c r="AY87" s="1192">
        <v>0</v>
      </c>
      <c r="AZ87" s="1192">
        <v>0</v>
      </c>
      <c r="BA87" s="1192">
        <v>0</v>
      </c>
      <c r="BB87" s="1192">
        <v>0</v>
      </c>
      <c r="BC87" s="1192">
        <v>0</v>
      </c>
      <c r="BD87" s="1192">
        <v>0</v>
      </c>
      <c r="BE87" s="1192">
        <v>0</v>
      </c>
      <c r="BF87" s="1192">
        <v>0</v>
      </c>
      <c r="BG87" s="1192">
        <v>0</v>
      </c>
      <c r="BH87" s="1192">
        <v>0</v>
      </c>
      <c r="BI87" s="1192">
        <v>0</v>
      </c>
      <c r="BJ87" s="1192">
        <v>0</v>
      </c>
      <c r="BK87" s="1192">
        <v>0</v>
      </c>
      <c r="BL87" s="1192">
        <v>0</v>
      </c>
      <c r="BM87" s="1192">
        <v>0</v>
      </c>
      <c r="BO87" s="2032"/>
      <c r="BP87" s="1195" t="s">
        <v>821</v>
      </c>
      <c r="BQ87" s="1192">
        <f>'배수관 폐쇄 총괄(수시, 지역사업소)'!BU87</f>
        <v>0</v>
      </c>
      <c r="BR87" s="1192">
        <v>0</v>
      </c>
      <c r="BS87" s="1192">
        <v>0</v>
      </c>
      <c r="BT87" s="1192">
        <v>0</v>
      </c>
      <c r="BU87" s="1192">
        <v>0</v>
      </c>
      <c r="BV87" s="1192">
        <v>0</v>
      </c>
      <c r="BW87" s="1192">
        <v>0</v>
      </c>
      <c r="BX87" s="1192">
        <v>0</v>
      </c>
      <c r="BY87" s="1192">
        <v>0</v>
      </c>
      <c r="BZ87" s="1192">
        <v>0</v>
      </c>
      <c r="CA87" s="1192">
        <v>0</v>
      </c>
      <c r="CB87" s="1192">
        <v>0</v>
      </c>
      <c r="CC87" s="1192">
        <v>0</v>
      </c>
      <c r="CD87" s="1192">
        <v>0</v>
      </c>
      <c r="CE87" s="1192">
        <v>0</v>
      </c>
      <c r="CF87" s="1192">
        <v>0</v>
      </c>
      <c r="CG87" s="1192">
        <v>0</v>
      </c>
      <c r="CH87" s="1192">
        <v>0</v>
      </c>
      <c r="CI87" s="1192">
        <v>0</v>
      </c>
      <c r="CK87" s="2032"/>
      <c r="CL87" s="1195" t="s">
        <v>821</v>
      </c>
      <c r="CM87" s="1192">
        <f>'배수관 폐쇄 총괄(수시, 지역사업소)'!CQ87</f>
        <v>0</v>
      </c>
      <c r="CN87" s="1192">
        <v>0</v>
      </c>
      <c r="CO87" s="1192">
        <v>0</v>
      </c>
      <c r="CP87" s="1192">
        <v>0</v>
      </c>
      <c r="CQ87" s="1192">
        <v>0</v>
      </c>
      <c r="CR87" s="1192">
        <v>0</v>
      </c>
      <c r="CS87" s="1192">
        <v>0</v>
      </c>
      <c r="CT87" s="1192">
        <v>0</v>
      </c>
      <c r="CU87" s="1192">
        <v>0</v>
      </c>
      <c r="CV87" s="1192">
        <v>0</v>
      </c>
      <c r="CW87" s="1192">
        <v>0</v>
      </c>
      <c r="CX87" s="1192">
        <v>0</v>
      </c>
      <c r="CY87" s="1192">
        <v>0</v>
      </c>
      <c r="CZ87" s="1192">
        <v>0</v>
      </c>
      <c r="DA87" s="1192">
        <v>0</v>
      </c>
      <c r="DB87" s="1192">
        <v>0</v>
      </c>
      <c r="DC87" s="1192">
        <v>0</v>
      </c>
      <c r="DD87" s="1192">
        <v>0</v>
      </c>
      <c r="DE87" s="1192">
        <v>0</v>
      </c>
      <c r="DG87" s="2032"/>
      <c r="DH87" s="1195" t="s">
        <v>821</v>
      </c>
      <c r="DI87" s="1192">
        <f>'배수관 폐쇄 총괄(수시, 지역사업소)'!DM87</f>
        <v>0</v>
      </c>
      <c r="DJ87" s="1192">
        <v>0</v>
      </c>
      <c r="DK87" s="1192">
        <v>0</v>
      </c>
      <c r="DL87" s="1192">
        <v>0</v>
      </c>
      <c r="DM87" s="1192">
        <v>0</v>
      </c>
      <c r="DN87" s="1192">
        <v>0</v>
      </c>
      <c r="DO87" s="1192">
        <v>0</v>
      </c>
      <c r="DP87" s="1192">
        <v>0</v>
      </c>
      <c r="DQ87" s="1192">
        <v>0</v>
      </c>
      <c r="DR87" s="1192">
        <v>0</v>
      </c>
      <c r="DS87" s="1192">
        <v>0</v>
      </c>
      <c r="DT87" s="1192">
        <v>0</v>
      </c>
      <c r="DU87" s="1192">
        <v>0</v>
      </c>
      <c r="DV87" s="1192">
        <v>0</v>
      </c>
      <c r="DW87" s="1192">
        <v>0</v>
      </c>
      <c r="DX87" s="1192">
        <v>0</v>
      </c>
      <c r="DY87" s="1192">
        <v>0</v>
      </c>
      <c r="DZ87" s="1192">
        <v>0</v>
      </c>
      <c r="EA87" s="1192">
        <v>0</v>
      </c>
    </row>
    <row r="88" spans="1:131" ht="19.2" customHeight="1">
      <c r="A88" s="2032"/>
      <c r="B88" s="1195" t="s">
        <v>822</v>
      </c>
      <c r="C88" s="1192">
        <f>'배수관 폐쇄 총괄(수시, 지역사업소)'!G88</f>
        <v>426.95</v>
      </c>
      <c r="D88" s="1192">
        <v>426.95</v>
      </c>
      <c r="E88" s="1192">
        <v>0</v>
      </c>
      <c r="F88" s="1192">
        <v>0</v>
      </c>
      <c r="G88" s="1192">
        <v>426.95</v>
      </c>
      <c r="H88" s="1192">
        <v>0</v>
      </c>
      <c r="I88" s="1192">
        <v>0</v>
      </c>
      <c r="J88" s="1192">
        <v>0</v>
      </c>
      <c r="K88" s="1192">
        <v>0</v>
      </c>
      <c r="L88" s="1192">
        <v>0</v>
      </c>
      <c r="M88" s="1192">
        <v>0</v>
      </c>
      <c r="N88" s="1192">
        <v>0</v>
      </c>
      <c r="O88" s="1192">
        <v>0</v>
      </c>
      <c r="P88" s="1192">
        <v>0</v>
      </c>
      <c r="Q88" s="1192">
        <v>74.28</v>
      </c>
      <c r="R88" s="1192">
        <v>0</v>
      </c>
      <c r="S88" s="1192">
        <v>0</v>
      </c>
      <c r="T88" s="1192">
        <v>352.67</v>
      </c>
      <c r="U88" s="1192">
        <v>0</v>
      </c>
      <c r="W88" s="2032"/>
      <c r="X88" s="1195" t="s">
        <v>822</v>
      </c>
      <c r="Y88" s="1192">
        <f>'배수관 폐쇄 총괄(수시, 지역사업소)'!AC88</f>
        <v>33.630000000000003</v>
      </c>
      <c r="Z88" s="1192">
        <v>33.630000000000003</v>
      </c>
      <c r="AA88" s="1192">
        <v>0</v>
      </c>
      <c r="AB88" s="1192">
        <v>0</v>
      </c>
      <c r="AC88" s="1192">
        <v>33.630000000000003</v>
      </c>
      <c r="AD88" s="1192">
        <v>0</v>
      </c>
      <c r="AE88" s="1192">
        <v>0</v>
      </c>
      <c r="AF88" s="1192">
        <v>0</v>
      </c>
      <c r="AG88" s="1192">
        <v>0</v>
      </c>
      <c r="AH88" s="1192">
        <v>0</v>
      </c>
      <c r="AI88" s="1192">
        <v>0</v>
      </c>
      <c r="AJ88" s="1192">
        <v>0</v>
      </c>
      <c r="AK88" s="1192">
        <v>0</v>
      </c>
      <c r="AL88" s="1192">
        <v>0</v>
      </c>
      <c r="AM88" s="1192">
        <v>0</v>
      </c>
      <c r="AN88" s="1192">
        <v>0</v>
      </c>
      <c r="AO88" s="1192">
        <v>0</v>
      </c>
      <c r="AP88" s="1192">
        <v>33.630000000000003</v>
      </c>
      <c r="AQ88" s="1192">
        <v>0</v>
      </c>
      <c r="AS88" s="2032"/>
      <c r="AT88" s="1195" t="s">
        <v>822</v>
      </c>
      <c r="AU88" s="1192">
        <f>'배수관 폐쇄 총괄(수시, 지역사업소)'!AY88</f>
        <v>54.51</v>
      </c>
      <c r="AV88" s="1192">
        <v>54.51</v>
      </c>
      <c r="AW88" s="1192">
        <v>0</v>
      </c>
      <c r="AX88" s="1192">
        <v>0</v>
      </c>
      <c r="AY88" s="1192">
        <v>54.51</v>
      </c>
      <c r="AZ88" s="1192">
        <v>0</v>
      </c>
      <c r="BA88" s="1192">
        <v>0</v>
      </c>
      <c r="BB88" s="1192">
        <v>0</v>
      </c>
      <c r="BC88" s="1192">
        <v>0</v>
      </c>
      <c r="BD88" s="1192">
        <v>0</v>
      </c>
      <c r="BE88" s="1192">
        <v>0</v>
      </c>
      <c r="BF88" s="1192">
        <v>0</v>
      </c>
      <c r="BG88" s="1192">
        <v>0</v>
      </c>
      <c r="BH88" s="1192">
        <v>0</v>
      </c>
      <c r="BI88" s="1192">
        <v>0</v>
      </c>
      <c r="BJ88" s="1192">
        <v>0</v>
      </c>
      <c r="BK88" s="1192">
        <v>0</v>
      </c>
      <c r="BL88" s="1192">
        <v>54.51</v>
      </c>
      <c r="BM88" s="1192">
        <v>0</v>
      </c>
      <c r="BO88" s="2032"/>
      <c r="BP88" s="1195" t="s">
        <v>822</v>
      </c>
      <c r="BQ88" s="1192">
        <f>'배수관 폐쇄 총괄(수시, 지역사업소)'!BU88</f>
        <v>74.28</v>
      </c>
      <c r="BR88" s="1192">
        <v>74.28</v>
      </c>
      <c r="BS88" s="1192">
        <v>0</v>
      </c>
      <c r="BT88" s="1192">
        <v>0</v>
      </c>
      <c r="BU88" s="1192">
        <v>74.28</v>
      </c>
      <c r="BV88" s="1192">
        <v>0</v>
      </c>
      <c r="BW88" s="1192">
        <v>0</v>
      </c>
      <c r="BX88" s="1192">
        <v>0</v>
      </c>
      <c r="BY88" s="1192">
        <v>0</v>
      </c>
      <c r="BZ88" s="1192">
        <v>0</v>
      </c>
      <c r="CA88" s="1192">
        <v>0</v>
      </c>
      <c r="CB88" s="1192">
        <v>0</v>
      </c>
      <c r="CC88" s="1192">
        <v>0</v>
      </c>
      <c r="CD88" s="1192">
        <v>0</v>
      </c>
      <c r="CE88" s="1192">
        <v>74.28</v>
      </c>
      <c r="CF88" s="1192">
        <v>0</v>
      </c>
      <c r="CG88" s="1192">
        <v>0</v>
      </c>
      <c r="CH88" s="1192">
        <v>0</v>
      </c>
      <c r="CI88" s="1192">
        <v>0</v>
      </c>
      <c r="CK88" s="2032"/>
      <c r="CL88" s="1195" t="s">
        <v>822</v>
      </c>
      <c r="CM88" s="1192">
        <f>'배수관 폐쇄 총괄(수시, 지역사업소)'!CQ88</f>
        <v>0</v>
      </c>
      <c r="CN88" s="1192">
        <v>0</v>
      </c>
      <c r="CO88" s="1192">
        <v>0</v>
      </c>
      <c r="CP88" s="1192">
        <v>0</v>
      </c>
      <c r="CQ88" s="1192">
        <v>0</v>
      </c>
      <c r="CR88" s="1192">
        <v>0</v>
      </c>
      <c r="CS88" s="1192">
        <v>0</v>
      </c>
      <c r="CT88" s="1192">
        <v>0</v>
      </c>
      <c r="CU88" s="1192">
        <v>0</v>
      </c>
      <c r="CV88" s="1192">
        <v>0</v>
      </c>
      <c r="CW88" s="1192">
        <v>0</v>
      </c>
      <c r="CX88" s="1192">
        <v>0</v>
      </c>
      <c r="CY88" s="1192">
        <v>0</v>
      </c>
      <c r="CZ88" s="1192">
        <v>0</v>
      </c>
      <c r="DA88" s="1192">
        <v>0</v>
      </c>
      <c r="DB88" s="1192">
        <v>0</v>
      </c>
      <c r="DC88" s="1192">
        <v>0</v>
      </c>
      <c r="DD88" s="1192">
        <v>0</v>
      </c>
      <c r="DE88" s="1192">
        <v>0</v>
      </c>
      <c r="DG88" s="2032"/>
      <c r="DH88" s="1195" t="s">
        <v>822</v>
      </c>
      <c r="DI88" s="1192">
        <f>'배수관 폐쇄 총괄(수시, 지역사업소)'!DM88</f>
        <v>264.52999999999997</v>
      </c>
      <c r="DJ88" s="1192">
        <v>264.52999999999997</v>
      </c>
      <c r="DK88" s="1192">
        <v>0</v>
      </c>
      <c r="DL88" s="1192">
        <v>0</v>
      </c>
      <c r="DM88" s="1192">
        <v>264.52999999999997</v>
      </c>
      <c r="DN88" s="1192">
        <v>0</v>
      </c>
      <c r="DO88" s="1192">
        <v>0</v>
      </c>
      <c r="DP88" s="1192">
        <v>0</v>
      </c>
      <c r="DQ88" s="1192">
        <v>0</v>
      </c>
      <c r="DR88" s="1192">
        <v>0</v>
      </c>
      <c r="DS88" s="1192">
        <v>0</v>
      </c>
      <c r="DT88" s="1192">
        <v>0</v>
      </c>
      <c r="DU88" s="1192">
        <v>0</v>
      </c>
      <c r="DV88" s="1192">
        <v>0</v>
      </c>
      <c r="DW88" s="1192">
        <v>0</v>
      </c>
      <c r="DX88" s="1192">
        <v>0</v>
      </c>
      <c r="DY88" s="1192">
        <v>0</v>
      </c>
      <c r="DZ88" s="1192">
        <v>264.52999999999997</v>
      </c>
      <c r="EA88" s="1192">
        <v>0</v>
      </c>
    </row>
    <row r="89" spans="1:131" ht="19.2" customHeight="1">
      <c r="A89" s="2032"/>
      <c r="B89" s="1627" t="s">
        <v>952</v>
      </c>
      <c r="C89" s="1192">
        <f>'배수관 폐쇄 총괄(수시, 지역사업소)'!G89</f>
        <v>289.02999999999997</v>
      </c>
      <c r="D89" s="1192">
        <v>289.02999999999997</v>
      </c>
      <c r="E89" s="1192">
        <v>0</v>
      </c>
      <c r="F89" s="1192">
        <v>0</v>
      </c>
      <c r="G89" s="1192">
        <v>289.02999999999997</v>
      </c>
      <c r="H89" s="1192">
        <v>0</v>
      </c>
      <c r="I89" s="1192">
        <v>0</v>
      </c>
      <c r="J89" s="1192">
        <v>0</v>
      </c>
      <c r="K89" s="1192">
        <v>0</v>
      </c>
      <c r="L89" s="1192">
        <v>0</v>
      </c>
      <c r="M89" s="1192">
        <v>0</v>
      </c>
      <c r="N89" s="1192">
        <v>0</v>
      </c>
      <c r="O89" s="1192">
        <v>0</v>
      </c>
      <c r="P89" s="1192">
        <v>0</v>
      </c>
      <c r="Q89" s="1192">
        <v>0</v>
      </c>
      <c r="R89" s="1192">
        <v>0</v>
      </c>
      <c r="S89" s="1192">
        <v>0</v>
      </c>
      <c r="T89" s="1192">
        <v>289.02999999999997</v>
      </c>
      <c r="U89" s="1192">
        <v>0</v>
      </c>
      <c r="W89" s="2032"/>
      <c r="X89" s="1627" t="s">
        <v>952</v>
      </c>
      <c r="Y89" s="1192">
        <f>'배수관 폐쇄 총괄(수시, 지역사업소)'!AC89</f>
        <v>0.82</v>
      </c>
      <c r="Z89" s="1192">
        <v>0.82</v>
      </c>
      <c r="AA89" s="1192">
        <v>0</v>
      </c>
      <c r="AB89" s="1192">
        <v>0</v>
      </c>
      <c r="AC89" s="1192">
        <v>0.82</v>
      </c>
      <c r="AD89" s="1192">
        <v>0</v>
      </c>
      <c r="AE89" s="1192">
        <v>0</v>
      </c>
      <c r="AF89" s="1192">
        <v>0</v>
      </c>
      <c r="AG89" s="1192">
        <v>0</v>
      </c>
      <c r="AH89" s="1192">
        <v>0</v>
      </c>
      <c r="AI89" s="1192">
        <v>0</v>
      </c>
      <c r="AJ89" s="1192">
        <v>0</v>
      </c>
      <c r="AK89" s="1192">
        <v>0</v>
      </c>
      <c r="AL89" s="1192">
        <v>0</v>
      </c>
      <c r="AM89" s="1192">
        <v>0</v>
      </c>
      <c r="AN89" s="1192">
        <v>0</v>
      </c>
      <c r="AO89" s="1192">
        <v>0</v>
      </c>
      <c r="AP89" s="1192">
        <v>0.82</v>
      </c>
      <c r="AQ89" s="1192">
        <v>0</v>
      </c>
      <c r="AS89" s="2032"/>
      <c r="AT89" s="1627" t="s">
        <v>952</v>
      </c>
      <c r="AU89" s="1192">
        <f>'배수관 폐쇄 총괄(수시, 지역사업소)'!AY89</f>
        <v>125.18</v>
      </c>
      <c r="AV89" s="1192">
        <v>125.18</v>
      </c>
      <c r="AW89" s="1192">
        <v>0</v>
      </c>
      <c r="AX89" s="1192">
        <v>0</v>
      </c>
      <c r="AY89" s="1192">
        <v>125.18</v>
      </c>
      <c r="AZ89" s="1192">
        <v>0</v>
      </c>
      <c r="BA89" s="1192">
        <v>0</v>
      </c>
      <c r="BB89" s="1192">
        <v>0</v>
      </c>
      <c r="BC89" s="1192">
        <v>0</v>
      </c>
      <c r="BD89" s="1192">
        <v>0</v>
      </c>
      <c r="BE89" s="1192">
        <v>0</v>
      </c>
      <c r="BF89" s="1192">
        <v>0</v>
      </c>
      <c r="BG89" s="1192">
        <v>0</v>
      </c>
      <c r="BH89" s="1192">
        <v>0</v>
      </c>
      <c r="BI89" s="1192">
        <v>0</v>
      </c>
      <c r="BJ89" s="1192">
        <v>0</v>
      </c>
      <c r="BK89" s="1192">
        <v>0</v>
      </c>
      <c r="BL89" s="1192">
        <v>125.18</v>
      </c>
      <c r="BM89" s="1192">
        <v>0</v>
      </c>
      <c r="BO89" s="2032"/>
      <c r="BP89" s="1627" t="s">
        <v>952</v>
      </c>
      <c r="BQ89" s="1192">
        <f>'배수관 폐쇄 총괄(수시, 지역사업소)'!BU89</f>
        <v>0</v>
      </c>
      <c r="BR89" s="1192">
        <v>0</v>
      </c>
      <c r="BS89" s="1192">
        <v>0</v>
      </c>
      <c r="BT89" s="1192">
        <v>0</v>
      </c>
      <c r="BU89" s="1192">
        <v>0</v>
      </c>
      <c r="BV89" s="1192">
        <v>0</v>
      </c>
      <c r="BW89" s="1192">
        <v>0</v>
      </c>
      <c r="BX89" s="1192">
        <v>0</v>
      </c>
      <c r="BY89" s="1192">
        <v>0</v>
      </c>
      <c r="BZ89" s="1192">
        <v>0</v>
      </c>
      <c r="CA89" s="1192">
        <v>0</v>
      </c>
      <c r="CB89" s="1192">
        <v>0</v>
      </c>
      <c r="CC89" s="1192">
        <v>0</v>
      </c>
      <c r="CD89" s="1192">
        <v>0</v>
      </c>
      <c r="CE89" s="1192">
        <v>0</v>
      </c>
      <c r="CF89" s="1192">
        <v>0</v>
      </c>
      <c r="CG89" s="1192">
        <v>0</v>
      </c>
      <c r="CH89" s="1192">
        <v>0</v>
      </c>
      <c r="CI89" s="1192">
        <v>0</v>
      </c>
      <c r="CK89" s="2032"/>
      <c r="CL89" s="1627" t="s">
        <v>952</v>
      </c>
      <c r="CM89" s="1192">
        <f>'배수관 폐쇄 총괄(수시, 지역사업소)'!CQ89</f>
        <v>0</v>
      </c>
      <c r="CN89" s="1192">
        <v>0</v>
      </c>
      <c r="CO89" s="1192">
        <v>0</v>
      </c>
      <c r="CP89" s="1192">
        <v>0</v>
      </c>
      <c r="CQ89" s="1192">
        <v>0</v>
      </c>
      <c r="CR89" s="1192">
        <v>0</v>
      </c>
      <c r="CS89" s="1192">
        <v>0</v>
      </c>
      <c r="CT89" s="1192">
        <v>0</v>
      </c>
      <c r="CU89" s="1192">
        <v>0</v>
      </c>
      <c r="CV89" s="1192">
        <v>0</v>
      </c>
      <c r="CW89" s="1192">
        <v>0</v>
      </c>
      <c r="CX89" s="1192">
        <v>0</v>
      </c>
      <c r="CY89" s="1192">
        <v>0</v>
      </c>
      <c r="CZ89" s="1192">
        <v>0</v>
      </c>
      <c r="DA89" s="1192">
        <v>0</v>
      </c>
      <c r="DB89" s="1192">
        <v>0</v>
      </c>
      <c r="DC89" s="1192">
        <v>0</v>
      </c>
      <c r="DD89" s="1192">
        <v>0</v>
      </c>
      <c r="DE89" s="1192">
        <v>0</v>
      </c>
      <c r="DG89" s="2032"/>
      <c r="DH89" s="1627" t="s">
        <v>952</v>
      </c>
      <c r="DI89" s="1192">
        <f>'배수관 폐쇄 총괄(수시, 지역사업소)'!DM89</f>
        <v>163.03</v>
      </c>
      <c r="DJ89" s="1192">
        <v>163.03</v>
      </c>
      <c r="DK89" s="1192">
        <v>0</v>
      </c>
      <c r="DL89" s="1192">
        <v>0</v>
      </c>
      <c r="DM89" s="1192">
        <v>163.03</v>
      </c>
      <c r="DN89" s="1192">
        <v>0</v>
      </c>
      <c r="DO89" s="1192">
        <v>0</v>
      </c>
      <c r="DP89" s="1192">
        <v>0</v>
      </c>
      <c r="DQ89" s="1192">
        <v>0</v>
      </c>
      <c r="DR89" s="1192">
        <v>0</v>
      </c>
      <c r="DS89" s="1192">
        <v>0</v>
      </c>
      <c r="DT89" s="1192">
        <v>0</v>
      </c>
      <c r="DU89" s="1192">
        <v>0</v>
      </c>
      <c r="DV89" s="1192">
        <v>0</v>
      </c>
      <c r="DW89" s="1192">
        <v>0</v>
      </c>
      <c r="DX89" s="1192">
        <v>0</v>
      </c>
      <c r="DY89" s="1192">
        <v>0</v>
      </c>
      <c r="DZ89" s="1192">
        <v>163.03</v>
      </c>
      <c r="EA89" s="1192">
        <v>0</v>
      </c>
    </row>
    <row r="90" spans="1:131" ht="20.25" customHeight="1">
      <c r="A90" s="2397" t="s">
        <v>811</v>
      </c>
      <c r="B90" s="1196" t="s">
        <v>41</v>
      </c>
      <c r="C90" s="1190">
        <f>SUM('배수관 폐쇄 총괄(수시, 지역사업소)'!C91:'배수관 폐쇄 총괄(수시, 지역사업소)'!C106)</f>
        <v>94.610000000000355</v>
      </c>
      <c r="D90" s="1190">
        <f>SUM('배수관 폐쇄 총괄(수시, 지역사업소)'!D91:'배수관 폐쇄 총괄(수시, 지역사업소)'!D106)</f>
        <v>2956.08</v>
      </c>
      <c r="E90" s="1190">
        <f>SUM('배수관 폐쇄 총괄(수시, 지역사업소)'!E91:'배수관 폐쇄 총괄(수시, 지역사업소)'!E106)</f>
        <v>0</v>
      </c>
      <c r="F90" s="1190">
        <f>SUM('배수관 폐쇄 총괄(수시, 지역사업소)'!F91:'배수관 폐쇄 총괄(수시, 지역사업소)'!F106)</f>
        <v>2861.4699999999993</v>
      </c>
      <c r="G90" s="1190">
        <f>SUM('배수관 폐쇄 총괄(수시, 지역사업소)'!G91:'배수관 폐쇄 총괄(수시, 지역사업소)'!G106)</f>
        <v>94.610000000000355</v>
      </c>
      <c r="H90" s="1190">
        <f>SUM('배수관 폐쇄 총괄(수시, 지역사업소)'!H91:'배수관 폐쇄 총괄(수시, 지역사업소)'!H106)</f>
        <v>0</v>
      </c>
      <c r="I90" s="1190">
        <f>SUM('배수관 폐쇄 총괄(수시, 지역사업소)'!I91:'배수관 폐쇄 총괄(수시, 지역사업소)'!I106)</f>
        <v>0</v>
      </c>
      <c r="J90" s="1190">
        <f>SUM('배수관 폐쇄 총괄(수시, 지역사업소)'!J91:'배수관 폐쇄 총괄(수시, 지역사업소)'!J106)</f>
        <v>234.76999999999998</v>
      </c>
      <c r="K90" s="1190">
        <f>SUM('배수관 폐쇄 총괄(수시, 지역사업소)'!K91:'배수관 폐쇄 총괄(수시, 지역사업소)'!K106)</f>
        <v>20.93</v>
      </c>
      <c r="L90" s="1190">
        <f>SUM('배수관 폐쇄 총괄(수시, 지역사업소)'!L91:'배수관 폐쇄 총괄(수시, 지역사업소)'!L106)</f>
        <v>0</v>
      </c>
      <c r="M90" s="1190">
        <f>SUM('배수관 폐쇄 총괄(수시, 지역사업소)'!M91:'배수관 폐쇄 총괄(수시, 지역사업소)'!M106)</f>
        <v>2139.3700000000003</v>
      </c>
      <c r="N90" s="1190">
        <f>SUM('배수관 폐쇄 총괄(수시, 지역사업소)'!N91:'배수관 폐쇄 총괄(수시, 지역사업소)'!N106)</f>
        <v>0</v>
      </c>
      <c r="O90" s="1190">
        <f>SUM('배수관 폐쇄 총괄(수시, 지역사업소)'!O91:'배수관 폐쇄 총괄(수시, 지역사업소)'!O106)</f>
        <v>0</v>
      </c>
      <c r="P90" s="1190">
        <f>SUM('배수관 폐쇄 총괄(수시, 지역사업소)'!P91:'배수관 폐쇄 총괄(수시, 지역사업소)'!P106)</f>
        <v>0.52</v>
      </c>
      <c r="Q90" s="1190">
        <f>SUM('배수관 폐쇄 총괄(수시, 지역사업소)'!Q91:'배수관 폐쇄 총괄(수시, 지역사업소)'!Q106)</f>
        <v>137.63</v>
      </c>
      <c r="R90" s="1190">
        <f>SUM('배수관 폐쇄 총괄(수시, 지역사업소)'!R91:'배수관 폐쇄 총괄(수시, 지역사업소)'!R106)</f>
        <v>0</v>
      </c>
      <c r="S90" s="1190">
        <f>SUM('배수관 폐쇄 총괄(수시, 지역사업소)'!S91:'배수관 폐쇄 총괄(수시, 지역사업소)'!S106)</f>
        <v>486.81</v>
      </c>
      <c r="T90" s="1190">
        <f>SUM('배수관 폐쇄 총괄(수시, 지역사업소)'!T91:'배수관 폐쇄 총괄(수시, 지역사업소)'!T106)</f>
        <v>2797.52</v>
      </c>
      <c r="U90" s="1190">
        <f>SUM('배수관 폐쇄 총괄(수시, 지역사업소)'!U91:'배수관 폐쇄 총괄(수시, 지역사업소)'!U106)</f>
        <v>0</v>
      </c>
      <c r="W90" s="2397" t="s">
        <v>811</v>
      </c>
      <c r="X90" s="1196" t="s">
        <v>41</v>
      </c>
      <c r="Y90" s="1190">
        <f>SUM('배수관 폐쇄 총괄(수시, 지역사업소)'!Y91:'배수관 폐쇄 총괄(수시, 지역사업소)'!Y106)</f>
        <v>62.580000000000027</v>
      </c>
      <c r="Z90" s="1190">
        <f>SUM('배수관 폐쇄 총괄(수시, 지역사업소)'!Z91:'배수관 폐쇄 총괄(수시, 지역사업소)'!Z106)</f>
        <v>329.41</v>
      </c>
      <c r="AA90" s="1190">
        <f>SUM('배수관 폐쇄 총괄(수시, 지역사업소)'!AA91:'배수관 폐쇄 총괄(수시, 지역사업소)'!AA106)</f>
        <v>0</v>
      </c>
      <c r="AB90" s="1190">
        <f>SUM('배수관 폐쇄 총괄(수시, 지역사업소)'!AB91:'배수관 폐쇄 총괄(수시, 지역사업소)'!AB106)</f>
        <v>266.83</v>
      </c>
      <c r="AC90" s="1190">
        <f>SUM('배수관 폐쇄 총괄(수시, 지역사업소)'!AC91:'배수관 폐쇄 총괄(수시, 지역사업소)'!AC106)</f>
        <v>62.580000000000027</v>
      </c>
      <c r="AD90" s="1190">
        <f>SUM('배수관 폐쇄 총괄(수시, 지역사업소)'!AD91:'배수관 폐쇄 총괄(수시, 지역사업소)'!AD106)</f>
        <v>0</v>
      </c>
      <c r="AE90" s="1190">
        <f>SUM('배수관 폐쇄 총괄(수시, 지역사업소)'!AE91:'배수관 폐쇄 총괄(수시, 지역사업소)'!AE106)</f>
        <v>0</v>
      </c>
      <c r="AF90" s="1190">
        <f>SUM('배수관 폐쇄 총괄(수시, 지역사업소)'!AF91:'배수관 폐쇄 총괄(수시, 지역사업소)'!AF106)</f>
        <v>0.95</v>
      </c>
      <c r="AG90" s="1190">
        <f>SUM('배수관 폐쇄 총괄(수시, 지역사업소)'!AG91:'배수관 폐쇄 총괄(수시, 지역사업소)'!AG106)</f>
        <v>0.27</v>
      </c>
      <c r="AH90" s="1190">
        <f>SUM('배수관 폐쇄 총괄(수시, 지역사업소)'!AH91:'배수관 폐쇄 총괄(수시, 지역사업소)'!AH106)</f>
        <v>0</v>
      </c>
      <c r="AI90" s="1190">
        <f>SUM('배수관 폐쇄 총괄(수시, 지역사업소)'!AI91:'배수관 폐쇄 총괄(수시, 지역사업소)'!AI106)</f>
        <v>249.87</v>
      </c>
      <c r="AJ90" s="1190">
        <f>SUM('배수관 폐쇄 총괄(수시, 지역사업소)'!AJ91:'배수관 폐쇄 총괄(수시, 지역사업소)'!AJ106)</f>
        <v>0</v>
      </c>
      <c r="AK90" s="1190">
        <f>SUM('배수관 폐쇄 총괄(수시, 지역사업소)'!AK91:'배수관 폐쇄 총괄(수시, 지역사업소)'!AK106)</f>
        <v>0</v>
      </c>
      <c r="AL90" s="1190">
        <f>SUM('배수관 폐쇄 총괄(수시, 지역사업소)'!AL91:'배수관 폐쇄 총괄(수시, 지역사업소)'!AL106)</f>
        <v>0</v>
      </c>
      <c r="AM90" s="1190">
        <f>SUM('배수관 폐쇄 총괄(수시, 지역사업소)'!AM91:'배수관 폐쇄 총괄(수시, 지역사업소)'!AM106)</f>
        <v>0</v>
      </c>
      <c r="AN90" s="1190">
        <f>SUM('배수관 폐쇄 총괄(수시, 지역사업소)'!AN91:'배수관 폐쇄 총괄(수시, 지역사업소)'!AN106)</f>
        <v>0</v>
      </c>
      <c r="AO90" s="1190">
        <f>SUM('배수관 폐쇄 총괄(수시, 지역사업소)'!AO91:'배수관 폐쇄 총괄(수시, 지역사업소)'!AO106)</f>
        <v>16.010000000000002</v>
      </c>
      <c r="AP90" s="1190">
        <f>SUM('배수관 폐쇄 총괄(수시, 지역사업소)'!AP91:'배수관 폐쇄 총괄(수시, 지역사업소)'!AP106)</f>
        <v>329.14000000000004</v>
      </c>
      <c r="AQ90" s="1190">
        <f>SUM('배수관 폐쇄 총괄(수시, 지역사업소)'!AQ91:'배수관 폐쇄 총괄(수시, 지역사업소)'!AQ106)</f>
        <v>0</v>
      </c>
      <c r="AS90" s="2397" t="s">
        <v>811</v>
      </c>
      <c r="AT90" s="1196" t="s">
        <v>41</v>
      </c>
      <c r="AU90" s="1190">
        <f>SUM('배수관 폐쇄 총괄(수시, 지역사업소)'!AU91:'배수관 폐쇄 총괄(수시, 지역사업소)'!AU106)</f>
        <v>-228.40000000000003</v>
      </c>
      <c r="AV90" s="1190">
        <f>SUM('배수관 폐쇄 총괄(수시, 지역사업소)'!AV91:'배수관 폐쇄 총괄(수시, 지역사업소)'!AV106)</f>
        <v>2.17</v>
      </c>
      <c r="AW90" s="1190">
        <f>SUM('배수관 폐쇄 총괄(수시, 지역사업소)'!AW91:'배수관 폐쇄 총괄(수시, 지역사업소)'!AW106)</f>
        <v>0</v>
      </c>
      <c r="AX90" s="1190">
        <f>SUM('배수관 폐쇄 총괄(수시, 지역사업소)'!AX91:'배수관 폐쇄 총괄(수시, 지역사업소)'!AX106)</f>
        <v>230.57</v>
      </c>
      <c r="AY90" s="1190">
        <f>SUM('배수관 폐쇄 총괄(수시, 지역사업소)'!AY91:'배수관 폐쇄 총괄(수시, 지역사업소)'!AY106)</f>
        <v>-228.40000000000003</v>
      </c>
      <c r="AZ90" s="1190">
        <f>SUM('배수관 폐쇄 총괄(수시, 지역사업소)'!AZ91:'배수관 폐쇄 총괄(수시, 지역사업소)'!AZ106)</f>
        <v>0</v>
      </c>
      <c r="BA90" s="1190">
        <f>SUM('배수관 폐쇄 총괄(수시, 지역사업소)'!BA91:'배수관 폐쇄 총괄(수시, 지역사업소)'!BA106)</f>
        <v>0</v>
      </c>
      <c r="BB90" s="1190">
        <f>SUM('배수관 폐쇄 총괄(수시, 지역사업소)'!BB91:'배수관 폐쇄 총괄(수시, 지역사업소)'!BB106)</f>
        <v>230.57</v>
      </c>
      <c r="BC90" s="1190">
        <f>SUM('배수관 폐쇄 총괄(수시, 지역사업소)'!BC91:'배수관 폐쇄 총괄(수시, 지역사업소)'!BC106)</f>
        <v>0</v>
      </c>
      <c r="BD90" s="1190">
        <f>SUM('배수관 폐쇄 총괄(수시, 지역사업소)'!BD91:'배수관 폐쇄 총괄(수시, 지역사업소)'!BD106)</f>
        <v>0</v>
      </c>
      <c r="BE90" s="1190">
        <f>SUM('배수관 폐쇄 총괄(수시, 지역사업소)'!BE91:'배수관 폐쇄 총괄(수시, 지역사업소)'!BE106)</f>
        <v>0</v>
      </c>
      <c r="BF90" s="1190">
        <f>SUM('배수관 폐쇄 총괄(수시, 지역사업소)'!BF91:'배수관 폐쇄 총괄(수시, 지역사업소)'!BF106)</f>
        <v>0</v>
      </c>
      <c r="BG90" s="1190">
        <f>SUM('배수관 폐쇄 총괄(수시, 지역사업소)'!BG91:'배수관 폐쇄 총괄(수시, 지역사업소)'!BG106)</f>
        <v>0</v>
      </c>
      <c r="BH90" s="1190">
        <f>SUM('배수관 폐쇄 총괄(수시, 지역사업소)'!BH91:'배수관 폐쇄 총괄(수시, 지역사업소)'!BH106)</f>
        <v>0</v>
      </c>
      <c r="BI90" s="1190">
        <f>SUM('배수관 폐쇄 총괄(수시, 지역사업소)'!BI91:'배수관 폐쇄 총괄(수시, 지역사업소)'!BI106)</f>
        <v>0</v>
      </c>
      <c r="BJ90" s="1190">
        <f>SUM('배수관 폐쇄 총괄(수시, 지역사업소)'!BJ91:'배수관 폐쇄 총괄(수시, 지역사업소)'!BJ106)</f>
        <v>0</v>
      </c>
      <c r="BK90" s="1190">
        <f>SUM('배수관 폐쇄 총괄(수시, 지역사업소)'!BK91:'배수관 폐쇄 총괄(수시, 지역사업소)'!BK106)</f>
        <v>0</v>
      </c>
      <c r="BL90" s="1190">
        <f>SUM('배수관 폐쇄 총괄(수시, 지역사업소)'!BL91:'배수관 폐쇄 총괄(수시, 지역사업소)'!BL106)</f>
        <v>2.17</v>
      </c>
      <c r="BM90" s="1190">
        <f>SUM('배수관 폐쇄 총괄(수시, 지역사업소)'!BM91:'배수관 폐쇄 총괄(수시, 지역사업소)'!BM106)</f>
        <v>0</v>
      </c>
      <c r="BO90" s="2397" t="s">
        <v>811</v>
      </c>
      <c r="BP90" s="1196" t="s">
        <v>41</v>
      </c>
      <c r="BQ90" s="1190">
        <f>SUM('배수관 폐쇄 총괄(수시, 지역사업소)'!BQ91:'배수관 폐쇄 총괄(수시, 지역사업소)'!BQ106)</f>
        <v>299.5</v>
      </c>
      <c r="BR90" s="1190">
        <f>SUM('배수관 폐쇄 총괄(수시, 지역사업소)'!BR91:'배수관 폐쇄 총괄(수시, 지역사업소)'!BR106)</f>
        <v>1973.89</v>
      </c>
      <c r="BS90" s="1190">
        <f>SUM('배수관 폐쇄 총괄(수시, 지역사업소)'!BS91:'배수관 폐쇄 총괄(수시, 지역사업소)'!BS106)</f>
        <v>0</v>
      </c>
      <c r="BT90" s="1190">
        <f>SUM('배수관 폐쇄 총괄(수시, 지역사업소)'!BT91:'배수관 폐쇄 총괄(수시, 지역사업소)'!BT106)</f>
        <v>1674.39</v>
      </c>
      <c r="BU90" s="1190">
        <f>SUM('배수관 폐쇄 총괄(수시, 지역사업소)'!BU91:'배수관 폐쇄 총괄(수시, 지역사업소)'!BU106)</f>
        <v>299.5</v>
      </c>
      <c r="BV90" s="1190">
        <f>SUM('배수관 폐쇄 총괄(수시, 지역사업소)'!BV91:'배수관 폐쇄 총괄(수시, 지역사업소)'!BV106)</f>
        <v>0</v>
      </c>
      <c r="BW90" s="1190">
        <f>SUM('배수관 폐쇄 총괄(수시, 지역사업소)'!BW91:'배수관 폐쇄 총괄(수시, 지역사업소)'!BW106)</f>
        <v>0</v>
      </c>
      <c r="BX90" s="1190">
        <f>SUM('배수관 폐쇄 총괄(수시, 지역사업소)'!BX91:'배수관 폐쇄 총괄(수시, 지역사업소)'!BX106)</f>
        <v>0</v>
      </c>
      <c r="BY90" s="1190">
        <f>SUM('배수관 폐쇄 총괄(수시, 지역사업소)'!BY91:'배수관 폐쇄 총괄(수시, 지역사업소)'!BY106)</f>
        <v>20.66</v>
      </c>
      <c r="BZ90" s="1190">
        <f>SUM('배수관 폐쇄 총괄(수시, 지역사업소)'!BZ91:'배수관 폐쇄 총괄(수시, 지역사업소)'!BZ106)</f>
        <v>0</v>
      </c>
      <c r="CA90" s="1190">
        <f>SUM('배수관 폐쇄 총괄(수시, 지역사업소)'!CA91:'배수관 폐쇄 총괄(수시, 지역사업소)'!CA106)</f>
        <v>1426.74</v>
      </c>
      <c r="CB90" s="1190">
        <f>SUM('배수관 폐쇄 총괄(수시, 지역사업소)'!CB91:'배수관 폐쇄 총괄(수시, 지역사업소)'!CB106)</f>
        <v>0</v>
      </c>
      <c r="CC90" s="1190">
        <f>SUM('배수관 폐쇄 총괄(수시, 지역사업소)'!CC91:'배수관 폐쇄 총괄(수시, 지역사업소)'!CC106)</f>
        <v>0</v>
      </c>
      <c r="CD90" s="1190">
        <f>SUM('배수관 폐쇄 총괄(수시, 지역사업소)'!CD91:'배수관 폐쇄 총괄(수시, 지역사업소)'!CD106)</f>
        <v>0.52</v>
      </c>
      <c r="CE90" s="1190">
        <f>SUM('배수관 폐쇄 총괄(수시, 지역사업소)'!CE91:'배수관 폐쇄 총괄(수시, 지역사업소)'!CE106)</f>
        <v>137.63</v>
      </c>
      <c r="CF90" s="1190">
        <f>SUM('배수관 폐쇄 총괄(수시, 지역사업소)'!CF91:'배수관 폐쇄 총괄(수시, 지역사업소)'!CF106)</f>
        <v>0</v>
      </c>
      <c r="CG90" s="1190">
        <f>SUM('배수관 폐쇄 총괄(수시, 지역사업소)'!CG91:'배수관 폐쇄 총괄(수시, 지역사업소)'!CG106)</f>
        <v>247.13</v>
      </c>
      <c r="CH90" s="1190">
        <f>SUM('배수관 폐쇄 총괄(수시, 지역사업소)'!CH91:'배수관 폐쇄 총괄(수시, 지역사업소)'!CH106)</f>
        <v>1815.6000000000001</v>
      </c>
      <c r="CI90" s="1190">
        <f>SUM('배수관 폐쇄 총괄(수시, 지역사업소)'!CI91:'배수관 폐쇄 총괄(수시, 지역사업소)'!CI106)</f>
        <v>0</v>
      </c>
      <c r="CK90" s="2397" t="s">
        <v>811</v>
      </c>
      <c r="CL90" s="1196" t="s">
        <v>41</v>
      </c>
      <c r="CM90" s="1190">
        <f>SUM('배수관 폐쇄 총괄(수시, 지역사업소)'!CM91:'배수관 폐쇄 총괄(수시, 지역사업소)'!CM106)</f>
        <v>-60.120000000000005</v>
      </c>
      <c r="CN90" s="1190">
        <f>SUM('배수관 폐쇄 총괄(수시, 지역사업소)'!CN91:'배수관 폐쇄 총괄(수시, 지역사업소)'!CN106)</f>
        <v>402.64</v>
      </c>
      <c r="CO90" s="1190">
        <f>SUM('배수관 폐쇄 총괄(수시, 지역사업소)'!CO91:'배수관 폐쇄 총괄(수시, 지역사업소)'!CO106)</f>
        <v>0</v>
      </c>
      <c r="CP90" s="1190">
        <f>SUM('배수관 폐쇄 총괄(수시, 지역사업소)'!CP91:'배수관 폐쇄 총괄(수시, 지역사업소)'!CP106)</f>
        <v>462.76</v>
      </c>
      <c r="CQ90" s="1190">
        <f>SUM('배수관 폐쇄 총괄(수시, 지역사업소)'!CQ91:'배수관 폐쇄 총괄(수시, 지역사업소)'!CQ106)</f>
        <v>-60.120000000000005</v>
      </c>
      <c r="CR90" s="1190">
        <f>SUM('배수관 폐쇄 총괄(수시, 지역사업소)'!CR91:'배수관 폐쇄 총괄(수시, 지역사업소)'!CR106)</f>
        <v>0</v>
      </c>
      <c r="CS90" s="1190">
        <f>SUM('배수관 폐쇄 총괄(수시, 지역사업소)'!CS91:'배수관 폐쇄 총괄(수시, 지역사업소)'!CS106)</f>
        <v>0</v>
      </c>
      <c r="CT90" s="1190">
        <f>SUM('배수관 폐쇄 총괄(수시, 지역사업소)'!CT91:'배수관 폐쇄 총괄(수시, 지역사업소)'!CT106)</f>
        <v>0</v>
      </c>
      <c r="CU90" s="1190">
        <f>SUM('배수관 폐쇄 총괄(수시, 지역사업소)'!CU91:'배수관 폐쇄 총괄(수시, 지역사업소)'!CU106)</f>
        <v>0</v>
      </c>
      <c r="CV90" s="1190">
        <f>SUM('배수관 폐쇄 총괄(수시, 지역사업소)'!CV91:'배수관 폐쇄 총괄(수시, 지역사업소)'!CV106)</f>
        <v>0</v>
      </c>
      <c r="CW90" s="1190">
        <f>SUM('배수관 폐쇄 총괄(수시, 지역사업소)'!CW91:'배수관 폐쇄 총괄(수시, 지역사업소)'!CW106)</f>
        <v>462.76</v>
      </c>
      <c r="CX90" s="1190">
        <f>SUM('배수관 폐쇄 총괄(수시, 지역사업소)'!CX91:'배수관 폐쇄 총괄(수시, 지역사업소)'!CX106)</f>
        <v>0</v>
      </c>
      <c r="CY90" s="1190">
        <f>SUM('배수관 폐쇄 총괄(수시, 지역사업소)'!CY91:'배수관 폐쇄 총괄(수시, 지역사업소)'!CY106)</f>
        <v>0</v>
      </c>
      <c r="CZ90" s="1190">
        <f>SUM('배수관 폐쇄 총괄(수시, 지역사업소)'!CZ91:'배수관 폐쇄 총괄(수시, 지역사업소)'!CZ106)</f>
        <v>0</v>
      </c>
      <c r="DA90" s="1190">
        <f>SUM('배수관 폐쇄 총괄(수시, 지역사업소)'!DA91:'배수관 폐쇄 총괄(수시, 지역사업소)'!DA106)</f>
        <v>0</v>
      </c>
      <c r="DB90" s="1190">
        <f>SUM('배수관 폐쇄 총괄(수시, 지역사업소)'!DB91:'배수관 폐쇄 총괄(수시, 지역사업소)'!DB106)</f>
        <v>0</v>
      </c>
      <c r="DC90" s="1190">
        <f>SUM('배수관 폐쇄 총괄(수시, 지역사업소)'!DC91:'배수관 폐쇄 총괄(수시, 지역사업소)'!DC106)</f>
        <v>0</v>
      </c>
      <c r="DD90" s="1190">
        <f>SUM('배수관 폐쇄 총괄(수시, 지역사업소)'!DD91:'배수관 폐쇄 총괄(수시, 지역사업소)'!DD106)</f>
        <v>402.64</v>
      </c>
      <c r="DE90" s="1190">
        <f>SUM('배수관 폐쇄 총괄(수시, 지역사업소)'!DE91:'배수관 폐쇄 총괄(수시, 지역사업소)'!DE106)</f>
        <v>0</v>
      </c>
      <c r="DG90" s="2397" t="s">
        <v>811</v>
      </c>
      <c r="DH90" s="1196" t="s">
        <v>41</v>
      </c>
      <c r="DI90" s="1190">
        <f>SUM('배수관 폐쇄 총괄(수시, 지역사업소)'!DI91:'배수관 폐쇄 총괄(수시, 지역사업소)'!DI106)</f>
        <v>247.97</v>
      </c>
      <c r="DJ90" s="1190">
        <f>SUM('배수관 폐쇄 총괄(수시, 지역사업소)'!DJ91:'배수관 폐쇄 총괄(수시, 지역사업소)'!DJ106)</f>
        <v>247.97</v>
      </c>
      <c r="DK90" s="1190">
        <f>SUM('배수관 폐쇄 총괄(수시, 지역사업소)'!DK91:'배수관 폐쇄 총괄(수시, 지역사업소)'!DK106)</f>
        <v>0</v>
      </c>
      <c r="DL90" s="1190">
        <f>SUM('배수관 폐쇄 총괄(수시, 지역사업소)'!DL91:'배수관 폐쇄 총괄(수시, 지역사업소)'!DL106)</f>
        <v>0</v>
      </c>
      <c r="DM90" s="1190">
        <f>SUM('배수관 폐쇄 총괄(수시, 지역사업소)'!DM91:'배수관 폐쇄 총괄(수시, 지역사업소)'!DM106)</f>
        <v>247.97</v>
      </c>
      <c r="DN90" s="1190">
        <f>SUM('배수관 폐쇄 총괄(수시, 지역사업소)'!DN91:'배수관 폐쇄 총괄(수시, 지역사업소)'!DN106)</f>
        <v>0</v>
      </c>
      <c r="DO90" s="1190">
        <f>SUM('배수관 폐쇄 총괄(수시, 지역사업소)'!DO91:'배수관 폐쇄 총괄(수시, 지역사업소)'!DO106)</f>
        <v>0</v>
      </c>
      <c r="DP90" s="1190">
        <f>SUM('배수관 폐쇄 총괄(수시, 지역사업소)'!DP91:'배수관 폐쇄 총괄(수시, 지역사업소)'!DP106)</f>
        <v>0</v>
      </c>
      <c r="DQ90" s="1190">
        <f>SUM('배수관 폐쇄 총괄(수시, 지역사업소)'!DQ91:'배수관 폐쇄 총괄(수시, 지역사업소)'!DQ106)</f>
        <v>0</v>
      </c>
      <c r="DR90" s="1190">
        <f>SUM('배수관 폐쇄 총괄(수시, 지역사업소)'!DR91:'배수관 폐쇄 총괄(수시, 지역사업소)'!DR106)</f>
        <v>0</v>
      </c>
      <c r="DS90" s="1190">
        <f>SUM('배수관 폐쇄 총괄(수시, 지역사업소)'!DS91:'배수관 폐쇄 총괄(수시, 지역사업소)'!DS106)</f>
        <v>0</v>
      </c>
      <c r="DT90" s="1190">
        <f>SUM('배수관 폐쇄 총괄(수시, 지역사업소)'!DT91:'배수관 폐쇄 총괄(수시, 지역사업소)'!DT106)</f>
        <v>0</v>
      </c>
      <c r="DU90" s="1190">
        <f>SUM('배수관 폐쇄 총괄(수시, 지역사업소)'!DU91:'배수관 폐쇄 총괄(수시, 지역사업소)'!DU106)</f>
        <v>0</v>
      </c>
      <c r="DV90" s="1190">
        <f>SUM('배수관 폐쇄 총괄(수시, 지역사업소)'!DV91:'배수관 폐쇄 총괄(수시, 지역사업소)'!DV106)</f>
        <v>0</v>
      </c>
      <c r="DW90" s="1190">
        <f>SUM('배수관 폐쇄 총괄(수시, 지역사업소)'!DW91:'배수관 폐쇄 총괄(수시, 지역사업소)'!DW106)</f>
        <v>0</v>
      </c>
      <c r="DX90" s="1190">
        <f>SUM('배수관 폐쇄 총괄(수시, 지역사업소)'!DX91:'배수관 폐쇄 총괄(수시, 지역사업소)'!DX106)</f>
        <v>0</v>
      </c>
      <c r="DY90" s="1190">
        <f>SUM('배수관 폐쇄 총괄(수시, 지역사업소)'!DY91:'배수관 폐쇄 총괄(수시, 지역사업소)'!DY106)</f>
        <v>0</v>
      </c>
      <c r="DZ90" s="1190">
        <f>SUM('배수관 폐쇄 총괄(수시, 지역사업소)'!DZ91:'배수관 폐쇄 총괄(수시, 지역사업소)'!DZ106)</f>
        <v>247.97</v>
      </c>
      <c r="EA90" s="1190">
        <f>SUM('배수관 폐쇄 총괄(수시, 지역사업소)'!EA91:'배수관 폐쇄 총괄(수시, 지역사업소)'!EA106)</f>
        <v>0</v>
      </c>
    </row>
    <row r="91" spans="1:131" ht="19.2" customHeight="1">
      <c r="A91" s="2397" t="s">
        <v>811</v>
      </c>
      <c r="B91" s="1191" t="s">
        <v>951</v>
      </c>
      <c r="C91" s="1192">
        <f>'배수관 폐쇄 총괄(수시, 지역사업소)'!G91</f>
        <v>779.97</v>
      </c>
      <c r="D91" s="1192">
        <v>779.97</v>
      </c>
      <c r="E91" s="1192">
        <v>0</v>
      </c>
      <c r="F91" s="1192">
        <v>0</v>
      </c>
      <c r="G91" s="1192">
        <v>779.97</v>
      </c>
      <c r="H91" s="1192">
        <v>0</v>
      </c>
      <c r="I91" s="1192">
        <v>0</v>
      </c>
      <c r="J91" s="1192">
        <v>0</v>
      </c>
      <c r="K91" s="1192">
        <v>20.93</v>
      </c>
      <c r="L91" s="1192">
        <v>0</v>
      </c>
      <c r="M91" s="1192">
        <v>0</v>
      </c>
      <c r="N91" s="1192">
        <v>0</v>
      </c>
      <c r="O91" s="1192">
        <v>0</v>
      </c>
      <c r="P91" s="1192">
        <v>0</v>
      </c>
      <c r="Q91" s="1192">
        <v>17.71</v>
      </c>
      <c r="R91" s="1192">
        <v>0</v>
      </c>
      <c r="S91" s="1192">
        <v>0</v>
      </c>
      <c r="T91" s="1192">
        <v>741.33</v>
      </c>
      <c r="U91" s="1192">
        <v>0</v>
      </c>
      <c r="W91" s="2397" t="s">
        <v>811</v>
      </c>
      <c r="X91" s="1191" t="s">
        <v>951</v>
      </c>
      <c r="Y91" s="1192">
        <f>'배수관 폐쇄 총괄(수시, 지역사업소)'!AC91</f>
        <v>314.74</v>
      </c>
      <c r="Z91" s="1192">
        <v>314.74</v>
      </c>
      <c r="AA91" s="1192">
        <v>0</v>
      </c>
      <c r="AB91" s="1192">
        <v>0</v>
      </c>
      <c r="AC91" s="1192">
        <v>314.74</v>
      </c>
      <c r="AD91" s="1192">
        <v>0</v>
      </c>
      <c r="AE91" s="1192">
        <v>0</v>
      </c>
      <c r="AF91" s="1192">
        <v>0</v>
      </c>
      <c r="AG91" s="1192">
        <v>0.27</v>
      </c>
      <c r="AH91" s="1192">
        <v>0</v>
      </c>
      <c r="AI91" s="1192">
        <v>0</v>
      </c>
      <c r="AJ91" s="1192">
        <v>0</v>
      </c>
      <c r="AK91" s="1192">
        <v>0</v>
      </c>
      <c r="AL91" s="1192">
        <v>0</v>
      </c>
      <c r="AM91" s="1192">
        <v>0</v>
      </c>
      <c r="AN91" s="1192">
        <v>0</v>
      </c>
      <c r="AO91" s="1192">
        <v>0</v>
      </c>
      <c r="AP91" s="1192">
        <v>314.47000000000003</v>
      </c>
      <c r="AQ91" s="1192">
        <v>0</v>
      </c>
      <c r="AS91" s="2397" t="s">
        <v>811</v>
      </c>
      <c r="AT91" s="1191" t="s">
        <v>951</v>
      </c>
      <c r="AU91" s="1192">
        <f>'배수관 폐쇄 총괄(수시, 지역사업소)'!AY91</f>
        <v>2.17</v>
      </c>
      <c r="AV91" s="1192">
        <v>2.17</v>
      </c>
      <c r="AW91" s="1192">
        <v>0</v>
      </c>
      <c r="AX91" s="1192">
        <v>0</v>
      </c>
      <c r="AY91" s="1192">
        <v>2.17</v>
      </c>
      <c r="AZ91" s="1192">
        <v>0</v>
      </c>
      <c r="BA91" s="1192">
        <v>0</v>
      </c>
      <c r="BB91" s="1192">
        <v>0</v>
      </c>
      <c r="BC91" s="1192">
        <v>0</v>
      </c>
      <c r="BD91" s="1192">
        <v>0</v>
      </c>
      <c r="BE91" s="1192">
        <v>0</v>
      </c>
      <c r="BF91" s="1192">
        <v>0</v>
      </c>
      <c r="BG91" s="1192">
        <v>0</v>
      </c>
      <c r="BH91" s="1192">
        <v>0</v>
      </c>
      <c r="BI91" s="1192">
        <v>0</v>
      </c>
      <c r="BJ91" s="1192">
        <v>0</v>
      </c>
      <c r="BK91" s="1192">
        <v>0</v>
      </c>
      <c r="BL91" s="1192">
        <v>2.17</v>
      </c>
      <c r="BM91" s="1192">
        <v>0</v>
      </c>
      <c r="BO91" s="2397" t="s">
        <v>811</v>
      </c>
      <c r="BP91" s="1191" t="s">
        <v>951</v>
      </c>
      <c r="BQ91" s="1192">
        <f>'배수관 폐쇄 총괄(수시, 지역사업소)'!BU91</f>
        <v>124.52</v>
      </c>
      <c r="BR91" s="1192">
        <v>124.52</v>
      </c>
      <c r="BS91" s="1192">
        <v>0</v>
      </c>
      <c r="BT91" s="1192">
        <v>0</v>
      </c>
      <c r="BU91" s="1192">
        <v>124.52</v>
      </c>
      <c r="BV91" s="1192">
        <v>0</v>
      </c>
      <c r="BW91" s="1192">
        <v>0</v>
      </c>
      <c r="BX91" s="1192">
        <v>0</v>
      </c>
      <c r="BY91" s="1192">
        <v>20.66</v>
      </c>
      <c r="BZ91" s="1192">
        <v>0</v>
      </c>
      <c r="CA91" s="1192">
        <v>0</v>
      </c>
      <c r="CB91" s="1192">
        <v>0</v>
      </c>
      <c r="CC91" s="1192">
        <v>0</v>
      </c>
      <c r="CD91" s="1192">
        <v>0</v>
      </c>
      <c r="CE91" s="1192">
        <v>17.71</v>
      </c>
      <c r="CF91" s="1192">
        <v>0</v>
      </c>
      <c r="CG91" s="1192">
        <v>0</v>
      </c>
      <c r="CH91" s="1192">
        <v>86.15</v>
      </c>
      <c r="CI91" s="1192">
        <v>0</v>
      </c>
      <c r="CK91" s="2397" t="s">
        <v>811</v>
      </c>
      <c r="CL91" s="1191" t="s">
        <v>951</v>
      </c>
      <c r="CM91" s="1192">
        <f>'배수관 폐쇄 총괄(수시, 지역사업소)'!CQ91</f>
        <v>322.08</v>
      </c>
      <c r="CN91" s="1192">
        <v>322.08</v>
      </c>
      <c r="CO91" s="1192">
        <v>0</v>
      </c>
      <c r="CP91" s="1192">
        <v>0</v>
      </c>
      <c r="CQ91" s="1192">
        <v>322.08</v>
      </c>
      <c r="CR91" s="1192">
        <v>0</v>
      </c>
      <c r="CS91" s="1192">
        <v>0</v>
      </c>
      <c r="CT91" s="1192">
        <v>0</v>
      </c>
      <c r="CU91" s="1192">
        <v>0</v>
      </c>
      <c r="CV91" s="1192">
        <v>0</v>
      </c>
      <c r="CW91" s="1192">
        <v>0</v>
      </c>
      <c r="CX91" s="1192">
        <v>0</v>
      </c>
      <c r="CY91" s="1192">
        <v>0</v>
      </c>
      <c r="CZ91" s="1192">
        <v>0</v>
      </c>
      <c r="DA91" s="1192">
        <v>0</v>
      </c>
      <c r="DB91" s="1192">
        <v>0</v>
      </c>
      <c r="DC91" s="1192">
        <v>0</v>
      </c>
      <c r="DD91" s="1192">
        <v>322.08</v>
      </c>
      <c r="DE91" s="1192">
        <v>0</v>
      </c>
      <c r="DG91" s="2397" t="s">
        <v>811</v>
      </c>
      <c r="DH91" s="1191" t="s">
        <v>951</v>
      </c>
      <c r="DI91" s="1192">
        <f>'배수관 폐쇄 총괄(수시, 지역사업소)'!DM91</f>
        <v>16.46</v>
      </c>
      <c r="DJ91" s="1192">
        <v>16.46</v>
      </c>
      <c r="DK91" s="1192">
        <v>0</v>
      </c>
      <c r="DL91" s="1192">
        <v>0</v>
      </c>
      <c r="DM91" s="1192">
        <v>16.46</v>
      </c>
      <c r="DN91" s="1192">
        <v>0</v>
      </c>
      <c r="DO91" s="1192">
        <v>0</v>
      </c>
      <c r="DP91" s="1192">
        <v>0</v>
      </c>
      <c r="DQ91" s="1192">
        <v>0</v>
      </c>
      <c r="DR91" s="1192">
        <v>0</v>
      </c>
      <c r="DS91" s="1192">
        <v>0</v>
      </c>
      <c r="DT91" s="1192">
        <v>0</v>
      </c>
      <c r="DU91" s="1192">
        <v>0</v>
      </c>
      <c r="DV91" s="1192">
        <v>0</v>
      </c>
      <c r="DW91" s="1192">
        <v>0</v>
      </c>
      <c r="DX91" s="1192">
        <v>0</v>
      </c>
      <c r="DY91" s="1192">
        <v>0</v>
      </c>
      <c r="DZ91" s="1192">
        <v>16.46</v>
      </c>
      <c r="EA91" s="1192">
        <v>0</v>
      </c>
    </row>
    <row r="92" spans="1:131" ht="19.2" customHeight="1">
      <c r="A92" s="2032"/>
      <c r="B92" s="1191" t="s">
        <v>796</v>
      </c>
      <c r="C92" s="1192">
        <f>'배수관 폐쇄 총괄(수시, 지역사업소)'!G92</f>
        <v>0</v>
      </c>
      <c r="D92" s="1192">
        <v>0</v>
      </c>
      <c r="E92" s="1192">
        <v>0</v>
      </c>
      <c r="F92" s="1192">
        <v>0</v>
      </c>
      <c r="G92" s="1192">
        <v>0</v>
      </c>
      <c r="H92" s="1192">
        <v>0</v>
      </c>
      <c r="I92" s="1192">
        <v>0</v>
      </c>
      <c r="J92" s="1192">
        <v>0</v>
      </c>
      <c r="K92" s="1192">
        <v>0</v>
      </c>
      <c r="L92" s="1192">
        <v>0</v>
      </c>
      <c r="M92" s="1192">
        <v>0</v>
      </c>
      <c r="N92" s="1192">
        <v>0</v>
      </c>
      <c r="O92" s="1192">
        <v>0</v>
      </c>
      <c r="P92" s="1192">
        <v>0</v>
      </c>
      <c r="Q92" s="1192">
        <v>0</v>
      </c>
      <c r="R92" s="1192">
        <v>0</v>
      </c>
      <c r="S92" s="1192">
        <v>0</v>
      </c>
      <c r="T92" s="1192">
        <v>0</v>
      </c>
      <c r="U92" s="1192">
        <v>0</v>
      </c>
      <c r="W92" s="2032"/>
      <c r="X92" s="1191" t="s">
        <v>796</v>
      </c>
      <c r="Y92" s="1192">
        <f>'배수관 폐쇄 총괄(수시, 지역사업소)'!AC92</f>
        <v>0</v>
      </c>
      <c r="Z92" s="1192">
        <v>0</v>
      </c>
      <c r="AA92" s="1192">
        <v>0</v>
      </c>
      <c r="AB92" s="1192">
        <v>0</v>
      </c>
      <c r="AC92" s="1192">
        <v>0</v>
      </c>
      <c r="AD92" s="1192">
        <v>0</v>
      </c>
      <c r="AE92" s="1192">
        <v>0</v>
      </c>
      <c r="AF92" s="1192">
        <v>0</v>
      </c>
      <c r="AG92" s="1192">
        <v>0</v>
      </c>
      <c r="AH92" s="1192">
        <v>0</v>
      </c>
      <c r="AI92" s="1192">
        <v>0</v>
      </c>
      <c r="AJ92" s="1192">
        <v>0</v>
      </c>
      <c r="AK92" s="1192">
        <v>0</v>
      </c>
      <c r="AL92" s="1192">
        <v>0</v>
      </c>
      <c r="AM92" s="1192">
        <v>0</v>
      </c>
      <c r="AN92" s="1192">
        <v>0</v>
      </c>
      <c r="AO92" s="1192">
        <v>0</v>
      </c>
      <c r="AP92" s="1192">
        <v>0</v>
      </c>
      <c r="AQ92" s="1192">
        <v>0</v>
      </c>
      <c r="AS92" s="2032"/>
      <c r="AT92" s="1191" t="s">
        <v>796</v>
      </c>
      <c r="AU92" s="1192">
        <f>'배수관 폐쇄 총괄(수시, 지역사업소)'!AY92</f>
        <v>0</v>
      </c>
      <c r="AV92" s="1192">
        <v>0</v>
      </c>
      <c r="AW92" s="1192">
        <v>0</v>
      </c>
      <c r="AX92" s="1192">
        <v>0</v>
      </c>
      <c r="AY92" s="1192">
        <v>0</v>
      </c>
      <c r="AZ92" s="1192">
        <v>0</v>
      </c>
      <c r="BA92" s="1192">
        <v>0</v>
      </c>
      <c r="BB92" s="1192">
        <v>0</v>
      </c>
      <c r="BC92" s="1192">
        <v>0</v>
      </c>
      <c r="BD92" s="1192">
        <v>0</v>
      </c>
      <c r="BE92" s="1192">
        <v>0</v>
      </c>
      <c r="BF92" s="1192">
        <v>0</v>
      </c>
      <c r="BG92" s="1192">
        <v>0</v>
      </c>
      <c r="BH92" s="1192">
        <v>0</v>
      </c>
      <c r="BI92" s="1192">
        <v>0</v>
      </c>
      <c r="BJ92" s="1192">
        <v>0</v>
      </c>
      <c r="BK92" s="1192">
        <v>0</v>
      </c>
      <c r="BL92" s="1192">
        <v>0</v>
      </c>
      <c r="BM92" s="1192">
        <v>0</v>
      </c>
      <c r="BO92" s="2032"/>
      <c r="BP92" s="1191" t="s">
        <v>796</v>
      </c>
      <c r="BQ92" s="1192">
        <f>'배수관 폐쇄 총괄(수시, 지역사업소)'!BU92</f>
        <v>0</v>
      </c>
      <c r="BR92" s="1192">
        <v>0</v>
      </c>
      <c r="BS92" s="1192">
        <v>0</v>
      </c>
      <c r="BT92" s="1192">
        <v>0</v>
      </c>
      <c r="BU92" s="1192">
        <v>0</v>
      </c>
      <c r="BV92" s="1192">
        <v>0</v>
      </c>
      <c r="BW92" s="1192">
        <v>0</v>
      </c>
      <c r="BX92" s="1192">
        <v>0</v>
      </c>
      <c r="BY92" s="1192">
        <v>0</v>
      </c>
      <c r="BZ92" s="1192">
        <v>0</v>
      </c>
      <c r="CA92" s="1192">
        <v>0</v>
      </c>
      <c r="CB92" s="1192">
        <v>0</v>
      </c>
      <c r="CC92" s="1192">
        <v>0</v>
      </c>
      <c r="CD92" s="1192">
        <v>0</v>
      </c>
      <c r="CE92" s="1192">
        <v>0</v>
      </c>
      <c r="CF92" s="1192">
        <v>0</v>
      </c>
      <c r="CG92" s="1192">
        <v>0</v>
      </c>
      <c r="CH92" s="1192">
        <v>0</v>
      </c>
      <c r="CI92" s="1192">
        <v>0</v>
      </c>
      <c r="CK92" s="2032"/>
      <c r="CL92" s="1191" t="s">
        <v>796</v>
      </c>
      <c r="CM92" s="1192">
        <f>'배수관 폐쇄 총괄(수시, 지역사업소)'!CQ92</f>
        <v>0</v>
      </c>
      <c r="CN92" s="1192">
        <v>0</v>
      </c>
      <c r="CO92" s="1192">
        <v>0</v>
      </c>
      <c r="CP92" s="1192">
        <v>0</v>
      </c>
      <c r="CQ92" s="1192">
        <v>0</v>
      </c>
      <c r="CR92" s="1192">
        <v>0</v>
      </c>
      <c r="CS92" s="1192">
        <v>0</v>
      </c>
      <c r="CT92" s="1192">
        <v>0</v>
      </c>
      <c r="CU92" s="1192">
        <v>0</v>
      </c>
      <c r="CV92" s="1192">
        <v>0</v>
      </c>
      <c r="CW92" s="1192">
        <v>0</v>
      </c>
      <c r="CX92" s="1192">
        <v>0</v>
      </c>
      <c r="CY92" s="1192">
        <v>0</v>
      </c>
      <c r="CZ92" s="1192">
        <v>0</v>
      </c>
      <c r="DA92" s="1192">
        <v>0</v>
      </c>
      <c r="DB92" s="1192">
        <v>0</v>
      </c>
      <c r="DC92" s="1192">
        <v>0</v>
      </c>
      <c r="DD92" s="1192">
        <v>0</v>
      </c>
      <c r="DE92" s="1192">
        <v>0</v>
      </c>
      <c r="DG92" s="2032"/>
      <c r="DH92" s="1191" t="s">
        <v>796</v>
      </c>
      <c r="DI92" s="1192">
        <f>'배수관 폐쇄 총괄(수시, 지역사업소)'!DM92</f>
        <v>0</v>
      </c>
      <c r="DJ92" s="1192">
        <v>0</v>
      </c>
      <c r="DK92" s="1192">
        <v>0</v>
      </c>
      <c r="DL92" s="1192">
        <v>0</v>
      </c>
      <c r="DM92" s="1192">
        <v>0</v>
      </c>
      <c r="DN92" s="1192">
        <v>0</v>
      </c>
      <c r="DO92" s="1192">
        <v>0</v>
      </c>
      <c r="DP92" s="1192">
        <v>0</v>
      </c>
      <c r="DQ92" s="1192">
        <v>0</v>
      </c>
      <c r="DR92" s="1192">
        <v>0</v>
      </c>
      <c r="DS92" s="1192">
        <v>0</v>
      </c>
      <c r="DT92" s="1192">
        <v>0</v>
      </c>
      <c r="DU92" s="1192">
        <v>0</v>
      </c>
      <c r="DV92" s="1192">
        <v>0</v>
      </c>
      <c r="DW92" s="1192">
        <v>0</v>
      </c>
      <c r="DX92" s="1192">
        <v>0</v>
      </c>
      <c r="DY92" s="1192">
        <v>0</v>
      </c>
      <c r="DZ92" s="1192">
        <v>0</v>
      </c>
      <c r="EA92" s="1192">
        <v>0</v>
      </c>
    </row>
    <row r="93" spans="1:131" ht="19.2" customHeight="1">
      <c r="A93" s="2032"/>
      <c r="B93" s="1191" t="s">
        <v>797</v>
      </c>
      <c r="C93" s="1192">
        <f>'배수관 폐쇄 총괄(수시, 지역사업소)'!G93</f>
        <v>-155.24</v>
      </c>
      <c r="D93" s="1192">
        <v>0</v>
      </c>
      <c r="E93" s="1192">
        <v>0</v>
      </c>
      <c r="F93" s="1192">
        <v>155.24</v>
      </c>
      <c r="G93" s="1192">
        <v>-155.24</v>
      </c>
      <c r="H93" s="1192">
        <v>0</v>
      </c>
      <c r="I93" s="1192">
        <v>0</v>
      </c>
      <c r="J93" s="1192">
        <v>154.69</v>
      </c>
      <c r="K93" s="1192">
        <v>0</v>
      </c>
      <c r="L93" s="1192">
        <v>0</v>
      </c>
      <c r="M93" s="1192">
        <v>0.55000000000000004</v>
      </c>
      <c r="N93" s="1192">
        <v>0</v>
      </c>
      <c r="O93" s="1192">
        <v>0</v>
      </c>
      <c r="P93" s="1192">
        <v>0</v>
      </c>
      <c r="Q93" s="1192">
        <v>0</v>
      </c>
      <c r="R93" s="1192">
        <v>0</v>
      </c>
      <c r="S93" s="1192">
        <v>0</v>
      </c>
      <c r="T93" s="1192">
        <v>0</v>
      </c>
      <c r="U93" s="1192">
        <v>0</v>
      </c>
      <c r="W93" s="2032"/>
      <c r="X93" s="1191" t="s">
        <v>797</v>
      </c>
      <c r="Y93" s="1192">
        <f>'배수관 폐쇄 총괄(수시, 지역사업소)'!AC93</f>
        <v>-1.5</v>
      </c>
      <c r="Z93" s="1192">
        <v>0</v>
      </c>
      <c r="AA93" s="1192">
        <v>0</v>
      </c>
      <c r="AB93" s="1192">
        <v>1.5</v>
      </c>
      <c r="AC93" s="1192">
        <v>-1.5</v>
      </c>
      <c r="AD93" s="1192">
        <v>0</v>
      </c>
      <c r="AE93" s="1192">
        <v>0</v>
      </c>
      <c r="AF93" s="1192">
        <v>0.95</v>
      </c>
      <c r="AG93" s="1192">
        <v>0</v>
      </c>
      <c r="AH93" s="1192">
        <v>0</v>
      </c>
      <c r="AI93" s="1192">
        <v>0.55000000000000004</v>
      </c>
      <c r="AJ93" s="1192">
        <v>0</v>
      </c>
      <c r="AK93" s="1192">
        <v>0</v>
      </c>
      <c r="AL93" s="1192">
        <v>0</v>
      </c>
      <c r="AM93" s="1192">
        <v>0</v>
      </c>
      <c r="AN93" s="1192">
        <v>0</v>
      </c>
      <c r="AO93" s="1192">
        <v>0</v>
      </c>
      <c r="AP93" s="1192">
        <v>0</v>
      </c>
      <c r="AQ93" s="1192">
        <v>0</v>
      </c>
      <c r="AS93" s="2032"/>
      <c r="AT93" s="1191" t="s">
        <v>797</v>
      </c>
      <c r="AU93" s="1192">
        <f>'배수관 폐쇄 총괄(수시, 지역사업소)'!AY93</f>
        <v>-153.74</v>
      </c>
      <c r="AV93" s="1192">
        <v>0</v>
      </c>
      <c r="AW93" s="1192">
        <v>0</v>
      </c>
      <c r="AX93" s="1192">
        <v>153.74</v>
      </c>
      <c r="AY93" s="1192">
        <v>-153.74</v>
      </c>
      <c r="AZ93" s="1192">
        <v>0</v>
      </c>
      <c r="BA93" s="1192">
        <v>0</v>
      </c>
      <c r="BB93" s="1192">
        <v>153.74</v>
      </c>
      <c r="BC93" s="1192">
        <v>0</v>
      </c>
      <c r="BD93" s="1192">
        <v>0</v>
      </c>
      <c r="BE93" s="1192">
        <v>0</v>
      </c>
      <c r="BF93" s="1192">
        <v>0</v>
      </c>
      <c r="BG93" s="1192">
        <v>0</v>
      </c>
      <c r="BH93" s="1192">
        <v>0</v>
      </c>
      <c r="BI93" s="1192">
        <v>0</v>
      </c>
      <c r="BJ93" s="1192">
        <v>0</v>
      </c>
      <c r="BK93" s="1192">
        <v>0</v>
      </c>
      <c r="BL93" s="1192">
        <v>0</v>
      </c>
      <c r="BM93" s="1192">
        <v>0</v>
      </c>
      <c r="BO93" s="2032"/>
      <c r="BP93" s="1191" t="s">
        <v>797</v>
      </c>
      <c r="BQ93" s="1192">
        <f>'배수관 폐쇄 총괄(수시, 지역사업소)'!BU93</f>
        <v>0</v>
      </c>
      <c r="BR93" s="1192">
        <v>0</v>
      </c>
      <c r="BS93" s="1192">
        <v>0</v>
      </c>
      <c r="BT93" s="1192">
        <v>0</v>
      </c>
      <c r="BU93" s="1192">
        <v>0</v>
      </c>
      <c r="BV93" s="1192">
        <v>0</v>
      </c>
      <c r="BW93" s="1192">
        <v>0</v>
      </c>
      <c r="BX93" s="1192">
        <v>0</v>
      </c>
      <c r="BY93" s="1192">
        <v>0</v>
      </c>
      <c r="BZ93" s="1192">
        <v>0</v>
      </c>
      <c r="CA93" s="1192">
        <v>0</v>
      </c>
      <c r="CB93" s="1192">
        <v>0</v>
      </c>
      <c r="CC93" s="1192">
        <v>0</v>
      </c>
      <c r="CD93" s="1192">
        <v>0</v>
      </c>
      <c r="CE93" s="1192">
        <v>0</v>
      </c>
      <c r="CF93" s="1192">
        <v>0</v>
      </c>
      <c r="CG93" s="1192">
        <v>0</v>
      </c>
      <c r="CH93" s="1192">
        <v>0</v>
      </c>
      <c r="CI93" s="1192">
        <v>0</v>
      </c>
      <c r="CK93" s="2032"/>
      <c r="CL93" s="1191" t="s">
        <v>797</v>
      </c>
      <c r="CM93" s="1192">
        <f>'배수관 폐쇄 총괄(수시, 지역사업소)'!CQ93</f>
        <v>0</v>
      </c>
      <c r="CN93" s="1192">
        <v>0</v>
      </c>
      <c r="CO93" s="1192">
        <v>0</v>
      </c>
      <c r="CP93" s="1192">
        <v>0</v>
      </c>
      <c r="CQ93" s="1192">
        <v>0</v>
      </c>
      <c r="CR93" s="1192">
        <v>0</v>
      </c>
      <c r="CS93" s="1192">
        <v>0</v>
      </c>
      <c r="CT93" s="1192">
        <v>0</v>
      </c>
      <c r="CU93" s="1192">
        <v>0</v>
      </c>
      <c r="CV93" s="1192">
        <v>0</v>
      </c>
      <c r="CW93" s="1192">
        <v>0</v>
      </c>
      <c r="CX93" s="1192">
        <v>0</v>
      </c>
      <c r="CY93" s="1192">
        <v>0</v>
      </c>
      <c r="CZ93" s="1192">
        <v>0</v>
      </c>
      <c r="DA93" s="1192">
        <v>0</v>
      </c>
      <c r="DB93" s="1192">
        <v>0</v>
      </c>
      <c r="DC93" s="1192">
        <v>0</v>
      </c>
      <c r="DD93" s="1192">
        <v>0</v>
      </c>
      <c r="DE93" s="1192">
        <v>0</v>
      </c>
      <c r="DG93" s="2032"/>
      <c r="DH93" s="1191" t="s">
        <v>797</v>
      </c>
      <c r="DI93" s="1192">
        <f>'배수관 폐쇄 총괄(수시, 지역사업소)'!DM93</f>
        <v>0</v>
      </c>
      <c r="DJ93" s="1192">
        <v>0</v>
      </c>
      <c r="DK93" s="1192">
        <v>0</v>
      </c>
      <c r="DL93" s="1192">
        <v>0</v>
      </c>
      <c r="DM93" s="1192">
        <v>0</v>
      </c>
      <c r="DN93" s="1192">
        <v>0</v>
      </c>
      <c r="DO93" s="1192">
        <v>0</v>
      </c>
      <c r="DP93" s="1192">
        <v>0</v>
      </c>
      <c r="DQ93" s="1192">
        <v>0</v>
      </c>
      <c r="DR93" s="1192">
        <v>0</v>
      </c>
      <c r="DS93" s="1192">
        <v>0</v>
      </c>
      <c r="DT93" s="1192">
        <v>0</v>
      </c>
      <c r="DU93" s="1192">
        <v>0</v>
      </c>
      <c r="DV93" s="1192">
        <v>0</v>
      </c>
      <c r="DW93" s="1192">
        <v>0</v>
      </c>
      <c r="DX93" s="1192">
        <v>0</v>
      </c>
      <c r="DY93" s="1192">
        <v>0</v>
      </c>
      <c r="DZ93" s="1192">
        <v>0</v>
      </c>
      <c r="EA93" s="1192">
        <v>0</v>
      </c>
    </row>
    <row r="94" spans="1:131" ht="19.2" customHeight="1">
      <c r="A94" s="2032"/>
      <c r="B94" s="1191" t="s">
        <v>780</v>
      </c>
      <c r="C94" s="1192">
        <f>'배수관 폐쇄 총괄(수시, 지역사업소)'!G94</f>
        <v>-2446.6799999999998</v>
      </c>
      <c r="D94" s="1192">
        <v>80.56</v>
      </c>
      <c r="E94" s="1192">
        <v>0</v>
      </c>
      <c r="F94" s="1192">
        <v>2527.2399999999998</v>
      </c>
      <c r="G94" s="1192">
        <v>-2446.6799999999998</v>
      </c>
      <c r="H94" s="1192">
        <v>0</v>
      </c>
      <c r="I94" s="1192">
        <v>0</v>
      </c>
      <c r="J94" s="1192">
        <v>4.72</v>
      </c>
      <c r="K94" s="1192">
        <v>0</v>
      </c>
      <c r="L94" s="1192">
        <v>0</v>
      </c>
      <c r="M94" s="1192">
        <v>2138.8200000000002</v>
      </c>
      <c r="N94" s="1192">
        <v>0</v>
      </c>
      <c r="O94" s="1192">
        <v>0</v>
      </c>
      <c r="P94" s="1192">
        <v>0.52</v>
      </c>
      <c r="Q94" s="1192">
        <v>0</v>
      </c>
      <c r="R94" s="1192">
        <v>0</v>
      </c>
      <c r="S94" s="1192">
        <v>383.18</v>
      </c>
      <c r="T94" s="1192">
        <v>80.56</v>
      </c>
      <c r="U94" s="1192">
        <v>0</v>
      </c>
      <c r="W94" s="2032"/>
      <c r="X94" s="1191" t="s">
        <v>780</v>
      </c>
      <c r="Y94" s="1192">
        <f>'배수관 폐쇄 총괄(수시, 지역사업소)'!AC94</f>
        <v>-265.33</v>
      </c>
      <c r="Z94" s="1192">
        <v>0</v>
      </c>
      <c r="AA94" s="1192">
        <v>0</v>
      </c>
      <c r="AB94" s="1192">
        <v>265.33</v>
      </c>
      <c r="AC94" s="1192">
        <v>-265.33</v>
      </c>
      <c r="AD94" s="1192">
        <v>0</v>
      </c>
      <c r="AE94" s="1192">
        <v>0</v>
      </c>
      <c r="AF94" s="1192">
        <v>0</v>
      </c>
      <c r="AG94" s="1192">
        <v>0</v>
      </c>
      <c r="AH94" s="1192">
        <v>0</v>
      </c>
      <c r="AI94" s="1192">
        <v>249.32</v>
      </c>
      <c r="AJ94" s="1192">
        <v>0</v>
      </c>
      <c r="AK94" s="1192">
        <v>0</v>
      </c>
      <c r="AL94" s="1192">
        <v>0</v>
      </c>
      <c r="AM94" s="1192">
        <v>0</v>
      </c>
      <c r="AN94" s="1192">
        <v>0</v>
      </c>
      <c r="AO94" s="1192">
        <v>16.010000000000002</v>
      </c>
      <c r="AP94" s="1192">
        <v>0</v>
      </c>
      <c r="AQ94" s="1192">
        <v>0</v>
      </c>
      <c r="AS94" s="2032"/>
      <c r="AT94" s="1191" t="s">
        <v>780</v>
      </c>
      <c r="AU94" s="1192">
        <f>'배수관 폐쇄 총괄(수시, 지역사업소)'!AY94</f>
        <v>-1.47</v>
      </c>
      <c r="AV94" s="1192">
        <v>0</v>
      </c>
      <c r="AW94" s="1192">
        <v>0</v>
      </c>
      <c r="AX94" s="1192">
        <v>1.47</v>
      </c>
      <c r="AY94" s="1192">
        <v>-1.47</v>
      </c>
      <c r="AZ94" s="1192">
        <v>0</v>
      </c>
      <c r="BA94" s="1192">
        <v>0</v>
      </c>
      <c r="BB94" s="1192">
        <v>1.47</v>
      </c>
      <c r="BC94" s="1192">
        <v>0</v>
      </c>
      <c r="BD94" s="1192">
        <v>0</v>
      </c>
      <c r="BE94" s="1192">
        <v>0</v>
      </c>
      <c r="BF94" s="1192">
        <v>0</v>
      </c>
      <c r="BG94" s="1192">
        <v>0</v>
      </c>
      <c r="BH94" s="1192">
        <v>0</v>
      </c>
      <c r="BI94" s="1192">
        <v>0</v>
      </c>
      <c r="BJ94" s="1192">
        <v>0</v>
      </c>
      <c r="BK94" s="1192">
        <v>0</v>
      </c>
      <c r="BL94" s="1192">
        <v>0</v>
      </c>
      <c r="BM94" s="1192">
        <v>0</v>
      </c>
      <c r="BO94" s="2032"/>
      <c r="BP94" s="1191" t="s">
        <v>780</v>
      </c>
      <c r="BQ94" s="1192">
        <f>'배수관 폐쇄 총괄(수시, 지역사업소)'!BU94</f>
        <v>-1659.14</v>
      </c>
      <c r="BR94" s="1192">
        <v>0</v>
      </c>
      <c r="BS94" s="1192">
        <v>0</v>
      </c>
      <c r="BT94" s="1192">
        <v>1659.14</v>
      </c>
      <c r="BU94" s="1192">
        <v>-1659.14</v>
      </c>
      <c r="BV94" s="1192">
        <v>0</v>
      </c>
      <c r="BW94" s="1192">
        <v>0</v>
      </c>
      <c r="BX94" s="1192">
        <v>0</v>
      </c>
      <c r="BY94" s="1192">
        <v>0</v>
      </c>
      <c r="BZ94" s="1192">
        <v>0</v>
      </c>
      <c r="CA94" s="1192">
        <v>1426.74</v>
      </c>
      <c r="CB94" s="1192">
        <v>0</v>
      </c>
      <c r="CC94" s="1192">
        <v>0</v>
      </c>
      <c r="CD94" s="1192">
        <v>0.52</v>
      </c>
      <c r="CE94" s="1192">
        <v>0</v>
      </c>
      <c r="CF94" s="1192">
        <v>0</v>
      </c>
      <c r="CG94" s="1192">
        <v>231.88</v>
      </c>
      <c r="CH94" s="1192">
        <v>0</v>
      </c>
      <c r="CI94" s="1192">
        <v>0</v>
      </c>
      <c r="CK94" s="2032"/>
      <c r="CL94" s="1191" t="s">
        <v>780</v>
      </c>
      <c r="CM94" s="1192">
        <f>'배수관 폐쇄 총괄(수시, 지역사업소)'!CQ94</f>
        <v>-382.2</v>
      </c>
      <c r="CN94" s="1192">
        <v>80.56</v>
      </c>
      <c r="CO94" s="1192">
        <v>0</v>
      </c>
      <c r="CP94" s="1192">
        <v>462.76</v>
      </c>
      <c r="CQ94" s="1192">
        <v>-382.2</v>
      </c>
      <c r="CR94" s="1192">
        <v>0</v>
      </c>
      <c r="CS94" s="1192">
        <v>0</v>
      </c>
      <c r="CT94" s="1192">
        <v>0</v>
      </c>
      <c r="CU94" s="1192">
        <v>0</v>
      </c>
      <c r="CV94" s="1192">
        <v>0</v>
      </c>
      <c r="CW94" s="1192">
        <v>462.76</v>
      </c>
      <c r="CX94" s="1192">
        <v>0</v>
      </c>
      <c r="CY94" s="1192">
        <v>0</v>
      </c>
      <c r="CZ94" s="1192">
        <v>0</v>
      </c>
      <c r="DA94" s="1192">
        <v>0</v>
      </c>
      <c r="DB94" s="1192">
        <v>0</v>
      </c>
      <c r="DC94" s="1192">
        <v>0</v>
      </c>
      <c r="DD94" s="1192">
        <v>80.56</v>
      </c>
      <c r="DE94" s="1192">
        <v>0</v>
      </c>
      <c r="DG94" s="2032"/>
      <c r="DH94" s="1191" t="s">
        <v>780</v>
      </c>
      <c r="DI94" s="1192">
        <f>'배수관 폐쇄 총괄(수시, 지역사업소)'!DM94</f>
        <v>0</v>
      </c>
      <c r="DJ94" s="1192">
        <v>0</v>
      </c>
      <c r="DK94" s="1192">
        <v>0</v>
      </c>
      <c r="DL94" s="1192">
        <v>0</v>
      </c>
      <c r="DM94" s="1192">
        <v>0</v>
      </c>
      <c r="DN94" s="1192">
        <v>0</v>
      </c>
      <c r="DO94" s="1192">
        <v>0</v>
      </c>
      <c r="DP94" s="1192">
        <v>0</v>
      </c>
      <c r="DQ94" s="1192">
        <v>0</v>
      </c>
      <c r="DR94" s="1192">
        <v>0</v>
      </c>
      <c r="DS94" s="1192">
        <v>0</v>
      </c>
      <c r="DT94" s="1192">
        <v>0</v>
      </c>
      <c r="DU94" s="1192">
        <v>0</v>
      </c>
      <c r="DV94" s="1192">
        <v>0</v>
      </c>
      <c r="DW94" s="1192">
        <v>0</v>
      </c>
      <c r="DX94" s="1192">
        <v>0</v>
      </c>
      <c r="DY94" s="1192">
        <v>0</v>
      </c>
      <c r="DZ94" s="1192">
        <v>0</v>
      </c>
      <c r="EA94" s="1192">
        <v>0</v>
      </c>
    </row>
    <row r="95" spans="1:131" ht="19.2" customHeight="1">
      <c r="A95" s="2032"/>
      <c r="B95" s="1193" t="s">
        <v>781</v>
      </c>
      <c r="C95" s="1192">
        <f>'배수관 폐쇄 총괄(수시, 지역사업소)'!G95</f>
        <v>0</v>
      </c>
      <c r="D95" s="1192">
        <v>0</v>
      </c>
      <c r="E95" s="1192">
        <v>0</v>
      </c>
      <c r="F95" s="1192">
        <v>0</v>
      </c>
      <c r="G95" s="1192">
        <v>0</v>
      </c>
      <c r="H95" s="1192">
        <v>0</v>
      </c>
      <c r="I95" s="1192">
        <v>0</v>
      </c>
      <c r="J95" s="1192">
        <v>0</v>
      </c>
      <c r="K95" s="1192">
        <v>0</v>
      </c>
      <c r="L95" s="1192">
        <v>0</v>
      </c>
      <c r="M95" s="1192">
        <v>0</v>
      </c>
      <c r="N95" s="1192">
        <v>0</v>
      </c>
      <c r="O95" s="1192">
        <v>0</v>
      </c>
      <c r="P95" s="1192">
        <v>0</v>
      </c>
      <c r="Q95" s="1192">
        <v>0</v>
      </c>
      <c r="R95" s="1192">
        <v>0</v>
      </c>
      <c r="S95" s="1192">
        <v>0</v>
      </c>
      <c r="T95" s="1192">
        <v>0</v>
      </c>
      <c r="U95" s="1192">
        <v>0</v>
      </c>
      <c r="W95" s="2032"/>
      <c r="X95" s="1193" t="s">
        <v>781</v>
      </c>
      <c r="Y95" s="1192">
        <f>'배수관 폐쇄 총괄(수시, 지역사업소)'!AC95</f>
        <v>0</v>
      </c>
      <c r="Z95" s="1192">
        <v>0</v>
      </c>
      <c r="AA95" s="1192">
        <v>0</v>
      </c>
      <c r="AB95" s="1192">
        <v>0</v>
      </c>
      <c r="AC95" s="1192">
        <v>0</v>
      </c>
      <c r="AD95" s="1192">
        <v>0</v>
      </c>
      <c r="AE95" s="1192">
        <v>0</v>
      </c>
      <c r="AF95" s="1192">
        <v>0</v>
      </c>
      <c r="AG95" s="1192">
        <v>0</v>
      </c>
      <c r="AH95" s="1192">
        <v>0</v>
      </c>
      <c r="AI95" s="1192">
        <v>0</v>
      </c>
      <c r="AJ95" s="1192">
        <v>0</v>
      </c>
      <c r="AK95" s="1192">
        <v>0</v>
      </c>
      <c r="AL95" s="1192">
        <v>0</v>
      </c>
      <c r="AM95" s="1192">
        <v>0</v>
      </c>
      <c r="AN95" s="1192">
        <v>0</v>
      </c>
      <c r="AO95" s="1192">
        <v>0</v>
      </c>
      <c r="AP95" s="1192">
        <v>0</v>
      </c>
      <c r="AQ95" s="1192">
        <v>0</v>
      </c>
      <c r="AS95" s="2032"/>
      <c r="AT95" s="1193" t="s">
        <v>781</v>
      </c>
      <c r="AU95" s="1192">
        <f>'배수관 폐쇄 총괄(수시, 지역사업소)'!AY95</f>
        <v>0</v>
      </c>
      <c r="AV95" s="1192">
        <v>0</v>
      </c>
      <c r="AW95" s="1192">
        <v>0</v>
      </c>
      <c r="AX95" s="1192">
        <v>0</v>
      </c>
      <c r="AY95" s="1192">
        <v>0</v>
      </c>
      <c r="AZ95" s="1192">
        <v>0</v>
      </c>
      <c r="BA95" s="1192">
        <v>0</v>
      </c>
      <c r="BB95" s="1192">
        <v>0</v>
      </c>
      <c r="BC95" s="1192">
        <v>0</v>
      </c>
      <c r="BD95" s="1192">
        <v>0</v>
      </c>
      <c r="BE95" s="1192">
        <v>0</v>
      </c>
      <c r="BF95" s="1192">
        <v>0</v>
      </c>
      <c r="BG95" s="1192">
        <v>0</v>
      </c>
      <c r="BH95" s="1192">
        <v>0</v>
      </c>
      <c r="BI95" s="1192">
        <v>0</v>
      </c>
      <c r="BJ95" s="1192">
        <v>0</v>
      </c>
      <c r="BK95" s="1192">
        <v>0</v>
      </c>
      <c r="BL95" s="1192">
        <v>0</v>
      </c>
      <c r="BM95" s="1192">
        <v>0</v>
      </c>
      <c r="BO95" s="2032"/>
      <c r="BP95" s="1193" t="s">
        <v>781</v>
      </c>
      <c r="BQ95" s="1192">
        <f>'배수관 폐쇄 총괄(수시, 지역사업소)'!BU95</f>
        <v>0</v>
      </c>
      <c r="BR95" s="1192">
        <v>0</v>
      </c>
      <c r="BS95" s="1192">
        <v>0</v>
      </c>
      <c r="BT95" s="1192">
        <v>0</v>
      </c>
      <c r="BU95" s="1192">
        <v>0</v>
      </c>
      <c r="BV95" s="1192">
        <v>0</v>
      </c>
      <c r="BW95" s="1192">
        <v>0</v>
      </c>
      <c r="BX95" s="1192">
        <v>0</v>
      </c>
      <c r="BY95" s="1192">
        <v>0</v>
      </c>
      <c r="BZ95" s="1192">
        <v>0</v>
      </c>
      <c r="CA95" s="1192">
        <v>0</v>
      </c>
      <c r="CB95" s="1192">
        <v>0</v>
      </c>
      <c r="CC95" s="1192">
        <v>0</v>
      </c>
      <c r="CD95" s="1192">
        <v>0</v>
      </c>
      <c r="CE95" s="1192">
        <v>0</v>
      </c>
      <c r="CF95" s="1192">
        <v>0</v>
      </c>
      <c r="CG95" s="1192">
        <v>0</v>
      </c>
      <c r="CH95" s="1192">
        <v>0</v>
      </c>
      <c r="CI95" s="1192">
        <v>0</v>
      </c>
      <c r="CK95" s="2032"/>
      <c r="CL95" s="1193" t="s">
        <v>781</v>
      </c>
      <c r="CM95" s="1192">
        <f>'배수관 폐쇄 총괄(수시, 지역사업소)'!CQ95</f>
        <v>0</v>
      </c>
      <c r="CN95" s="1192">
        <v>0</v>
      </c>
      <c r="CO95" s="1192">
        <v>0</v>
      </c>
      <c r="CP95" s="1192">
        <v>0</v>
      </c>
      <c r="CQ95" s="1192">
        <v>0</v>
      </c>
      <c r="CR95" s="1192">
        <v>0</v>
      </c>
      <c r="CS95" s="1192">
        <v>0</v>
      </c>
      <c r="CT95" s="1192">
        <v>0</v>
      </c>
      <c r="CU95" s="1192">
        <v>0</v>
      </c>
      <c r="CV95" s="1192">
        <v>0</v>
      </c>
      <c r="CW95" s="1192">
        <v>0</v>
      </c>
      <c r="CX95" s="1192">
        <v>0</v>
      </c>
      <c r="CY95" s="1192">
        <v>0</v>
      </c>
      <c r="CZ95" s="1192">
        <v>0</v>
      </c>
      <c r="DA95" s="1192">
        <v>0</v>
      </c>
      <c r="DB95" s="1192">
        <v>0</v>
      </c>
      <c r="DC95" s="1192">
        <v>0</v>
      </c>
      <c r="DD95" s="1192">
        <v>0</v>
      </c>
      <c r="DE95" s="1192">
        <v>0</v>
      </c>
      <c r="DG95" s="2032"/>
      <c r="DH95" s="1193" t="s">
        <v>781</v>
      </c>
      <c r="DI95" s="1192">
        <f>'배수관 폐쇄 총괄(수시, 지역사업소)'!DM95</f>
        <v>0</v>
      </c>
      <c r="DJ95" s="1192">
        <v>0</v>
      </c>
      <c r="DK95" s="1192">
        <v>0</v>
      </c>
      <c r="DL95" s="1192">
        <v>0</v>
      </c>
      <c r="DM95" s="1192">
        <v>0</v>
      </c>
      <c r="DN95" s="1192">
        <v>0</v>
      </c>
      <c r="DO95" s="1192">
        <v>0</v>
      </c>
      <c r="DP95" s="1192">
        <v>0</v>
      </c>
      <c r="DQ95" s="1192">
        <v>0</v>
      </c>
      <c r="DR95" s="1192">
        <v>0</v>
      </c>
      <c r="DS95" s="1192">
        <v>0</v>
      </c>
      <c r="DT95" s="1192">
        <v>0</v>
      </c>
      <c r="DU95" s="1192">
        <v>0</v>
      </c>
      <c r="DV95" s="1192">
        <v>0</v>
      </c>
      <c r="DW95" s="1192">
        <v>0</v>
      </c>
      <c r="DX95" s="1192">
        <v>0</v>
      </c>
      <c r="DY95" s="1192">
        <v>0</v>
      </c>
      <c r="DZ95" s="1192">
        <v>0</v>
      </c>
      <c r="EA95" s="1192">
        <v>0</v>
      </c>
    </row>
    <row r="96" spans="1:131" ht="19.2" customHeight="1">
      <c r="A96" s="2032"/>
      <c r="B96" s="1193" t="s">
        <v>786</v>
      </c>
      <c r="C96" s="1192">
        <f>'배수관 폐쇄 총괄(수시, 지역사업소)'!G96</f>
        <v>0</v>
      </c>
      <c r="D96" s="1192">
        <v>0</v>
      </c>
      <c r="E96" s="1192">
        <v>0</v>
      </c>
      <c r="F96" s="1192">
        <v>0</v>
      </c>
      <c r="G96" s="1192">
        <v>0</v>
      </c>
      <c r="H96" s="1192">
        <v>0</v>
      </c>
      <c r="I96" s="1192">
        <v>0</v>
      </c>
      <c r="J96" s="1192">
        <v>0</v>
      </c>
      <c r="K96" s="1192">
        <v>0</v>
      </c>
      <c r="L96" s="1192">
        <v>0</v>
      </c>
      <c r="M96" s="1192">
        <v>0</v>
      </c>
      <c r="N96" s="1192">
        <v>0</v>
      </c>
      <c r="O96" s="1192">
        <v>0</v>
      </c>
      <c r="P96" s="1192">
        <v>0</v>
      </c>
      <c r="Q96" s="1192">
        <v>0</v>
      </c>
      <c r="R96" s="1192">
        <v>0</v>
      </c>
      <c r="S96" s="1192">
        <v>0</v>
      </c>
      <c r="T96" s="1192">
        <v>0</v>
      </c>
      <c r="U96" s="1192">
        <v>0</v>
      </c>
      <c r="W96" s="2032"/>
      <c r="X96" s="1193" t="s">
        <v>786</v>
      </c>
      <c r="Y96" s="1192">
        <f>'배수관 폐쇄 총괄(수시, 지역사업소)'!AC96</f>
        <v>0</v>
      </c>
      <c r="Z96" s="1192">
        <v>0</v>
      </c>
      <c r="AA96" s="1192">
        <v>0</v>
      </c>
      <c r="AB96" s="1192">
        <v>0</v>
      </c>
      <c r="AC96" s="1192">
        <v>0</v>
      </c>
      <c r="AD96" s="1192">
        <v>0</v>
      </c>
      <c r="AE96" s="1192">
        <v>0</v>
      </c>
      <c r="AF96" s="1192">
        <v>0</v>
      </c>
      <c r="AG96" s="1192">
        <v>0</v>
      </c>
      <c r="AH96" s="1192">
        <v>0</v>
      </c>
      <c r="AI96" s="1192">
        <v>0</v>
      </c>
      <c r="AJ96" s="1192">
        <v>0</v>
      </c>
      <c r="AK96" s="1192">
        <v>0</v>
      </c>
      <c r="AL96" s="1192">
        <v>0</v>
      </c>
      <c r="AM96" s="1192">
        <v>0</v>
      </c>
      <c r="AN96" s="1192">
        <v>0</v>
      </c>
      <c r="AO96" s="1192">
        <v>0</v>
      </c>
      <c r="AP96" s="1192">
        <v>0</v>
      </c>
      <c r="AQ96" s="1192">
        <v>0</v>
      </c>
      <c r="AS96" s="2032"/>
      <c r="AT96" s="1193" t="s">
        <v>786</v>
      </c>
      <c r="AU96" s="1192">
        <f>'배수관 폐쇄 총괄(수시, 지역사업소)'!AY96</f>
        <v>0</v>
      </c>
      <c r="AV96" s="1192">
        <v>0</v>
      </c>
      <c r="AW96" s="1192">
        <v>0</v>
      </c>
      <c r="AX96" s="1192">
        <v>0</v>
      </c>
      <c r="AY96" s="1192">
        <v>0</v>
      </c>
      <c r="AZ96" s="1192">
        <v>0</v>
      </c>
      <c r="BA96" s="1192">
        <v>0</v>
      </c>
      <c r="BB96" s="1192">
        <v>0</v>
      </c>
      <c r="BC96" s="1192">
        <v>0</v>
      </c>
      <c r="BD96" s="1192">
        <v>0</v>
      </c>
      <c r="BE96" s="1192">
        <v>0</v>
      </c>
      <c r="BF96" s="1192">
        <v>0</v>
      </c>
      <c r="BG96" s="1192">
        <v>0</v>
      </c>
      <c r="BH96" s="1192">
        <v>0</v>
      </c>
      <c r="BI96" s="1192">
        <v>0</v>
      </c>
      <c r="BJ96" s="1192">
        <v>0</v>
      </c>
      <c r="BK96" s="1192">
        <v>0</v>
      </c>
      <c r="BL96" s="1192">
        <v>0</v>
      </c>
      <c r="BM96" s="1192">
        <v>0</v>
      </c>
      <c r="BO96" s="2032"/>
      <c r="BP96" s="1193" t="s">
        <v>786</v>
      </c>
      <c r="BQ96" s="1192">
        <f>'배수관 폐쇄 총괄(수시, 지역사업소)'!BU96</f>
        <v>0</v>
      </c>
      <c r="BR96" s="1192">
        <v>0</v>
      </c>
      <c r="BS96" s="1192">
        <v>0</v>
      </c>
      <c r="BT96" s="1192">
        <v>0</v>
      </c>
      <c r="BU96" s="1192">
        <v>0</v>
      </c>
      <c r="BV96" s="1192">
        <v>0</v>
      </c>
      <c r="BW96" s="1192">
        <v>0</v>
      </c>
      <c r="BX96" s="1192">
        <v>0</v>
      </c>
      <c r="BY96" s="1192">
        <v>0</v>
      </c>
      <c r="BZ96" s="1192">
        <v>0</v>
      </c>
      <c r="CA96" s="1192">
        <v>0</v>
      </c>
      <c r="CB96" s="1192">
        <v>0</v>
      </c>
      <c r="CC96" s="1192">
        <v>0</v>
      </c>
      <c r="CD96" s="1192">
        <v>0</v>
      </c>
      <c r="CE96" s="1192">
        <v>0</v>
      </c>
      <c r="CF96" s="1192">
        <v>0</v>
      </c>
      <c r="CG96" s="1192">
        <v>0</v>
      </c>
      <c r="CH96" s="1192">
        <v>0</v>
      </c>
      <c r="CI96" s="1192">
        <v>0</v>
      </c>
      <c r="CK96" s="2032"/>
      <c r="CL96" s="1193" t="s">
        <v>786</v>
      </c>
      <c r="CM96" s="1192">
        <f>'배수관 폐쇄 총괄(수시, 지역사업소)'!CQ96</f>
        <v>0</v>
      </c>
      <c r="CN96" s="1192">
        <v>0</v>
      </c>
      <c r="CO96" s="1192">
        <v>0</v>
      </c>
      <c r="CP96" s="1192">
        <v>0</v>
      </c>
      <c r="CQ96" s="1192">
        <v>0</v>
      </c>
      <c r="CR96" s="1192">
        <v>0</v>
      </c>
      <c r="CS96" s="1192">
        <v>0</v>
      </c>
      <c r="CT96" s="1192">
        <v>0</v>
      </c>
      <c r="CU96" s="1192">
        <v>0</v>
      </c>
      <c r="CV96" s="1192">
        <v>0</v>
      </c>
      <c r="CW96" s="1192">
        <v>0</v>
      </c>
      <c r="CX96" s="1192">
        <v>0</v>
      </c>
      <c r="CY96" s="1192">
        <v>0</v>
      </c>
      <c r="CZ96" s="1192">
        <v>0</v>
      </c>
      <c r="DA96" s="1192">
        <v>0</v>
      </c>
      <c r="DB96" s="1192">
        <v>0</v>
      </c>
      <c r="DC96" s="1192">
        <v>0</v>
      </c>
      <c r="DD96" s="1192">
        <v>0</v>
      </c>
      <c r="DE96" s="1192">
        <v>0</v>
      </c>
      <c r="DG96" s="2032"/>
      <c r="DH96" s="1193" t="s">
        <v>786</v>
      </c>
      <c r="DI96" s="1192">
        <f>'배수관 폐쇄 총괄(수시, 지역사업소)'!DM96</f>
        <v>0</v>
      </c>
      <c r="DJ96" s="1192">
        <v>0</v>
      </c>
      <c r="DK96" s="1192">
        <v>0</v>
      </c>
      <c r="DL96" s="1192">
        <v>0</v>
      </c>
      <c r="DM96" s="1192">
        <v>0</v>
      </c>
      <c r="DN96" s="1192">
        <v>0</v>
      </c>
      <c r="DO96" s="1192">
        <v>0</v>
      </c>
      <c r="DP96" s="1192">
        <v>0</v>
      </c>
      <c r="DQ96" s="1192">
        <v>0</v>
      </c>
      <c r="DR96" s="1192">
        <v>0</v>
      </c>
      <c r="DS96" s="1192">
        <v>0</v>
      </c>
      <c r="DT96" s="1192">
        <v>0</v>
      </c>
      <c r="DU96" s="1192">
        <v>0</v>
      </c>
      <c r="DV96" s="1192">
        <v>0</v>
      </c>
      <c r="DW96" s="1192">
        <v>0</v>
      </c>
      <c r="DX96" s="1192">
        <v>0</v>
      </c>
      <c r="DY96" s="1192">
        <v>0</v>
      </c>
      <c r="DZ96" s="1192">
        <v>0</v>
      </c>
      <c r="EA96" s="1192">
        <v>0</v>
      </c>
    </row>
    <row r="97" spans="1:131" ht="19.2" customHeight="1">
      <c r="A97" s="2032"/>
      <c r="B97" s="1193" t="s">
        <v>799</v>
      </c>
      <c r="C97" s="1192">
        <f>'배수관 폐쇄 총괄(수시, 지역사업소)'!G97</f>
        <v>0</v>
      </c>
      <c r="D97" s="1192">
        <v>0</v>
      </c>
      <c r="E97" s="1192">
        <v>0</v>
      </c>
      <c r="F97" s="1192">
        <v>0</v>
      </c>
      <c r="G97" s="1192">
        <v>0</v>
      </c>
      <c r="H97" s="1192">
        <v>0</v>
      </c>
      <c r="I97" s="1192">
        <v>0</v>
      </c>
      <c r="J97" s="1192">
        <v>0</v>
      </c>
      <c r="K97" s="1192">
        <v>0</v>
      </c>
      <c r="L97" s="1192">
        <v>0</v>
      </c>
      <c r="M97" s="1192">
        <v>0</v>
      </c>
      <c r="N97" s="1192">
        <v>0</v>
      </c>
      <c r="O97" s="1192">
        <v>0</v>
      </c>
      <c r="P97" s="1192">
        <v>0</v>
      </c>
      <c r="Q97" s="1192">
        <v>0</v>
      </c>
      <c r="R97" s="1192">
        <v>0</v>
      </c>
      <c r="S97" s="1192">
        <v>0</v>
      </c>
      <c r="T97" s="1192">
        <v>0</v>
      </c>
      <c r="U97" s="1192">
        <v>0</v>
      </c>
      <c r="W97" s="2032"/>
      <c r="X97" s="1193" t="s">
        <v>799</v>
      </c>
      <c r="Y97" s="1192">
        <f>'배수관 폐쇄 총괄(수시, 지역사업소)'!AC97</f>
        <v>0</v>
      </c>
      <c r="Z97" s="1192">
        <v>0</v>
      </c>
      <c r="AA97" s="1192">
        <v>0</v>
      </c>
      <c r="AB97" s="1192">
        <v>0</v>
      </c>
      <c r="AC97" s="1192">
        <v>0</v>
      </c>
      <c r="AD97" s="1192">
        <v>0</v>
      </c>
      <c r="AE97" s="1192">
        <v>0</v>
      </c>
      <c r="AF97" s="1192">
        <v>0</v>
      </c>
      <c r="AG97" s="1192">
        <v>0</v>
      </c>
      <c r="AH97" s="1192">
        <v>0</v>
      </c>
      <c r="AI97" s="1192">
        <v>0</v>
      </c>
      <c r="AJ97" s="1192">
        <v>0</v>
      </c>
      <c r="AK97" s="1192">
        <v>0</v>
      </c>
      <c r="AL97" s="1192">
        <v>0</v>
      </c>
      <c r="AM97" s="1192">
        <v>0</v>
      </c>
      <c r="AN97" s="1192">
        <v>0</v>
      </c>
      <c r="AO97" s="1192">
        <v>0</v>
      </c>
      <c r="AP97" s="1192">
        <v>0</v>
      </c>
      <c r="AQ97" s="1192">
        <v>0</v>
      </c>
      <c r="AS97" s="2032"/>
      <c r="AT97" s="1193" t="s">
        <v>799</v>
      </c>
      <c r="AU97" s="1192">
        <f>'배수관 폐쇄 총괄(수시, 지역사업소)'!AY97</f>
        <v>0</v>
      </c>
      <c r="AV97" s="1192">
        <v>0</v>
      </c>
      <c r="AW97" s="1192">
        <v>0</v>
      </c>
      <c r="AX97" s="1192">
        <v>0</v>
      </c>
      <c r="AY97" s="1192">
        <v>0</v>
      </c>
      <c r="AZ97" s="1192">
        <v>0</v>
      </c>
      <c r="BA97" s="1192">
        <v>0</v>
      </c>
      <c r="BB97" s="1192">
        <v>0</v>
      </c>
      <c r="BC97" s="1192">
        <v>0</v>
      </c>
      <c r="BD97" s="1192">
        <v>0</v>
      </c>
      <c r="BE97" s="1192">
        <v>0</v>
      </c>
      <c r="BF97" s="1192">
        <v>0</v>
      </c>
      <c r="BG97" s="1192">
        <v>0</v>
      </c>
      <c r="BH97" s="1192">
        <v>0</v>
      </c>
      <c r="BI97" s="1192">
        <v>0</v>
      </c>
      <c r="BJ97" s="1192">
        <v>0</v>
      </c>
      <c r="BK97" s="1192">
        <v>0</v>
      </c>
      <c r="BL97" s="1192">
        <v>0</v>
      </c>
      <c r="BM97" s="1192">
        <v>0</v>
      </c>
      <c r="BO97" s="2032"/>
      <c r="BP97" s="1193" t="s">
        <v>799</v>
      </c>
      <c r="BQ97" s="1192">
        <f>'배수관 폐쇄 총괄(수시, 지역사업소)'!BU97</f>
        <v>0</v>
      </c>
      <c r="BR97" s="1192">
        <v>0</v>
      </c>
      <c r="BS97" s="1192">
        <v>0</v>
      </c>
      <c r="BT97" s="1192">
        <v>0</v>
      </c>
      <c r="BU97" s="1192">
        <v>0</v>
      </c>
      <c r="BV97" s="1192">
        <v>0</v>
      </c>
      <c r="BW97" s="1192">
        <v>0</v>
      </c>
      <c r="BX97" s="1192">
        <v>0</v>
      </c>
      <c r="BY97" s="1192">
        <v>0</v>
      </c>
      <c r="BZ97" s="1192">
        <v>0</v>
      </c>
      <c r="CA97" s="1192">
        <v>0</v>
      </c>
      <c r="CB97" s="1192">
        <v>0</v>
      </c>
      <c r="CC97" s="1192">
        <v>0</v>
      </c>
      <c r="CD97" s="1192">
        <v>0</v>
      </c>
      <c r="CE97" s="1192">
        <v>0</v>
      </c>
      <c r="CF97" s="1192">
        <v>0</v>
      </c>
      <c r="CG97" s="1192">
        <v>0</v>
      </c>
      <c r="CH97" s="1192">
        <v>0</v>
      </c>
      <c r="CI97" s="1192">
        <v>0</v>
      </c>
      <c r="CK97" s="2032"/>
      <c r="CL97" s="1193" t="s">
        <v>799</v>
      </c>
      <c r="CM97" s="1192">
        <f>'배수관 폐쇄 총괄(수시, 지역사업소)'!CQ97</f>
        <v>0</v>
      </c>
      <c r="CN97" s="1192">
        <v>0</v>
      </c>
      <c r="CO97" s="1192">
        <v>0</v>
      </c>
      <c r="CP97" s="1192">
        <v>0</v>
      </c>
      <c r="CQ97" s="1192">
        <v>0</v>
      </c>
      <c r="CR97" s="1192">
        <v>0</v>
      </c>
      <c r="CS97" s="1192">
        <v>0</v>
      </c>
      <c r="CT97" s="1192">
        <v>0</v>
      </c>
      <c r="CU97" s="1192">
        <v>0</v>
      </c>
      <c r="CV97" s="1192">
        <v>0</v>
      </c>
      <c r="CW97" s="1192">
        <v>0</v>
      </c>
      <c r="CX97" s="1192">
        <v>0</v>
      </c>
      <c r="CY97" s="1192">
        <v>0</v>
      </c>
      <c r="CZ97" s="1192">
        <v>0</v>
      </c>
      <c r="DA97" s="1192">
        <v>0</v>
      </c>
      <c r="DB97" s="1192">
        <v>0</v>
      </c>
      <c r="DC97" s="1192">
        <v>0</v>
      </c>
      <c r="DD97" s="1192">
        <v>0</v>
      </c>
      <c r="DE97" s="1192">
        <v>0</v>
      </c>
      <c r="DG97" s="2032"/>
      <c r="DH97" s="1193" t="s">
        <v>799</v>
      </c>
      <c r="DI97" s="1192">
        <f>'배수관 폐쇄 총괄(수시, 지역사업소)'!DM97</f>
        <v>0</v>
      </c>
      <c r="DJ97" s="1192">
        <v>0</v>
      </c>
      <c r="DK97" s="1192">
        <v>0</v>
      </c>
      <c r="DL97" s="1192">
        <v>0</v>
      </c>
      <c r="DM97" s="1192">
        <v>0</v>
      </c>
      <c r="DN97" s="1192">
        <v>0</v>
      </c>
      <c r="DO97" s="1192">
        <v>0</v>
      </c>
      <c r="DP97" s="1192">
        <v>0</v>
      </c>
      <c r="DQ97" s="1192">
        <v>0</v>
      </c>
      <c r="DR97" s="1192">
        <v>0</v>
      </c>
      <c r="DS97" s="1192">
        <v>0</v>
      </c>
      <c r="DT97" s="1192">
        <v>0</v>
      </c>
      <c r="DU97" s="1192">
        <v>0</v>
      </c>
      <c r="DV97" s="1192">
        <v>0</v>
      </c>
      <c r="DW97" s="1192">
        <v>0</v>
      </c>
      <c r="DX97" s="1192">
        <v>0</v>
      </c>
      <c r="DY97" s="1192">
        <v>0</v>
      </c>
      <c r="DZ97" s="1192">
        <v>0</v>
      </c>
      <c r="EA97" s="1192">
        <v>0</v>
      </c>
    </row>
    <row r="98" spans="1:131" ht="19.2" customHeight="1">
      <c r="A98" s="2032"/>
      <c r="B98" s="1194" t="s">
        <v>802</v>
      </c>
      <c r="C98" s="1192">
        <f>'배수관 폐쇄 총괄(수시, 지역사업소)'!G98</f>
        <v>0</v>
      </c>
      <c r="D98" s="1192">
        <v>0</v>
      </c>
      <c r="E98" s="1192">
        <v>0</v>
      </c>
      <c r="F98" s="1192">
        <v>0</v>
      </c>
      <c r="G98" s="1192">
        <v>0</v>
      </c>
      <c r="H98" s="1192">
        <v>0</v>
      </c>
      <c r="I98" s="1192">
        <v>0</v>
      </c>
      <c r="J98" s="1192">
        <v>0</v>
      </c>
      <c r="K98" s="1192">
        <v>0</v>
      </c>
      <c r="L98" s="1192">
        <v>0</v>
      </c>
      <c r="M98" s="1192">
        <v>0</v>
      </c>
      <c r="N98" s="1192">
        <v>0</v>
      </c>
      <c r="O98" s="1192">
        <v>0</v>
      </c>
      <c r="P98" s="1192">
        <v>0</v>
      </c>
      <c r="Q98" s="1192">
        <v>0</v>
      </c>
      <c r="R98" s="1192">
        <v>0</v>
      </c>
      <c r="S98" s="1192">
        <v>0</v>
      </c>
      <c r="T98" s="1192">
        <v>0</v>
      </c>
      <c r="U98" s="1192">
        <v>0</v>
      </c>
      <c r="W98" s="2032"/>
      <c r="X98" s="1194" t="s">
        <v>802</v>
      </c>
      <c r="Y98" s="1192">
        <f>'배수관 폐쇄 총괄(수시, 지역사업소)'!AC98</f>
        <v>0</v>
      </c>
      <c r="Z98" s="1192">
        <v>0</v>
      </c>
      <c r="AA98" s="1192">
        <v>0</v>
      </c>
      <c r="AB98" s="1192">
        <v>0</v>
      </c>
      <c r="AC98" s="1192">
        <v>0</v>
      </c>
      <c r="AD98" s="1192">
        <v>0</v>
      </c>
      <c r="AE98" s="1192">
        <v>0</v>
      </c>
      <c r="AF98" s="1192">
        <v>0</v>
      </c>
      <c r="AG98" s="1192">
        <v>0</v>
      </c>
      <c r="AH98" s="1192">
        <v>0</v>
      </c>
      <c r="AI98" s="1192">
        <v>0</v>
      </c>
      <c r="AJ98" s="1192">
        <v>0</v>
      </c>
      <c r="AK98" s="1192">
        <v>0</v>
      </c>
      <c r="AL98" s="1192">
        <v>0</v>
      </c>
      <c r="AM98" s="1192">
        <v>0</v>
      </c>
      <c r="AN98" s="1192">
        <v>0</v>
      </c>
      <c r="AO98" s="1192">
        <v>0</v>
      </c>
      <c r="AP98" s="1192">
        <v>0</v>
      </c>
      <c r="AQ98" s="1192">
        <v>0</v>
      </c>
      <c r="AS98" s="2032"/>
      <c r="AT98" s="1194" t="s">
        <v>802</v>
      </c>
      <c r="AU98" s="1192">
        <f>'배수관 폐쇄 총괄(수시, 지역사업소)'!AY98</f>
        <v>0</v>
      </c>
      <c r="AV98" s="1192">
        <v>0</v>
      </c>
      <c r="AW98" s="1192">
        <v>0</v>
      </c>
      <c r="AX98" s="1192">
        <v>0</v>
      </c>
      <c r="AY98" s="1192">
        <v>0</v>
      </c>
      <c r="AZ98" s="1192">
        <v>0</v>
      </c>
      <c r="BA98" s="1192">
        <v>0</v>
      </c>
      <c r="BB98" s="1192">
        <v>0</v>
      </c>
      <c r="BC98" s="1192">
        <v>0</v>
      </c>
      <c r="BD98" s="1192">
        <v>0</v>
      </c>
      <c r="BE98" s="1192">
        <v>0</v>
      </c>
      <c r="BF98" s="1192">
        <v>0</v>
      </c>
      <c r="BG98" s="1192">
        <v>0</v>
      </c>
      <c r="BH98" s="1192">
        <v>0</v>
      </c>
      <c r="BI98" s="1192">
        <v>0</v>
      </c>
      <c r="BJ98" s="1192">
        <v>0</v>
      </c>
      <c r="BK98" s="1192">
        <v>0</v>
      </c>
      <c r="BL98" s="1192">
        <v>0</v>
      </c>
      <c r="BM98" s="1192">
        <v>0</v>
      </c>
      <c r="BO98" s="2032"/>
      <c r="BP98" s="1194" t="s">
        <v>802</v>
      </c>
      <c r="BQ98" s="1192">
        <f>'배수관 폐쇄 총괄(수시, 지역사업소)'!BU98</f>
        <v>0</v>
      </c>
      <c r="BR98" s="1192">
        <v>0</v>
      </c>
      <c r="BS98" s="1192">
        <v>0</v>
      </c>
      <c r="BT98" s="1192">
        <v>0</v>
      </c>
      <c r="BU98" s="1192">
        <v>0</v>
      </c>
      <c r="BV98" s="1192">
        <v>0</v>
      </c>
      <c r="BW98" s="1192">
        <v>0</v>
      </c>
      <c r="BX98" s="1192">
        <v>0</v>
      </c>
      <c r="BY98" s="1192">
        <v>0</v>
      </c>
      <c r="BZ98" s="1192">
        <v>0</v>
      </c>
      <c r="CA98" s="1192">
        <v>0</v>
      </c>
      <c r="CB98" s="1192">
        <v>0</v>
      </c>
      <c r="CC98" s="1192">
        <v>0</v>
      </c>
      <c r="CD98" s="1192">
        <v>0</v>
      </c>
      <c r="CE98" s="1192">
        <v>0</v>
      </c>
      <c r="CF98" s="1192">
        <v>0</v>
      </c>
      <c r="CG98" s="1192">
        <v>0</v>
      </c>
      <c r="CH98" s="1192">
        <v>0</v>
      </c>
      <c r="CI98" s="1192">
        <v>0</v>
      </c>
      <c r="CK98" s="2032"/>
      <c r="CL98" s="1194" t="s">
        <v>802</v>
      </c>
      <c r="CM98" s="1192">
        <f>'배수관 폐쇄 총괄(수시, 지역사업소)'!CQ98</f>
        <v>0</v>
      </c>
      <c r="CN98" s="1192">
        <v>0</v>
      </c>
      <c r="CO98" s="1192">
        <v>0</v>
      </c>
      <c r="CP98" s="1192">
        <v>0</v>
      </c>
      <c r="CQ98" s="1192">
        <v>0</v>
      </c>
      <c r="CR98" s="1192">
        <v>0</v>
      </c>
      <c r="CS98" s="1192">
        <v>0</v>
      </c>
      <c r="CT98" s="1192">
        <v>0</v>
      </c>
      <c r="CU98" s="1192">
        <v>0</v>
      </c>
      <c r="CV98" s="1192">
        <v>0</v>
      </c>
      <c r="CW98" s="1192">
        <v>0</v>
      </c>
      <c r="CX98" s="1192">
        <v>0</v>
      </c>
      <c r="CY98" s="1192">
        <v>0</v>
      </c>
      <c r="CZ98" s="1192">
        <v>0</v>
      </c>
      <c r="DA98" s="1192">
        <v>0</v>
      </c>
      <c r="DB98" s="1192">
        <v>0</v>
      </c>
      <c r="DC98" s="1192">
        <v>0</v>
      </c>
      <c r="DD98" s="1192">
        <v>0</v>
      </c>
      <c r="DE98" s="1192">
        <v>0</v>
      </c>
      <c r="DG98" s="2032"/>
      <c r="DH98" s="1194" t="s">
        <v>802</v>
      </c>
      <c r="DI98" s="1192">
        <f>'배수관 폐쇄 총괄(수시, 지역사업소)'!DM98</f>
        <v>0</v>
      </c>
      <c r="DJ98" s="1192">
        <v>0</v>
      </c>
      <c r="DK98" s="1192">
        <v>0</v>
      </c>
      <c r="DL98" s="1192">
        <v>0</v>
      </c>
      <c r="DM98" s="1192">
        <v>0</v>
      </c>
      <c r="DN98" s="1192">
        <v>0</v>
      </c>
      <c r="DO98" s="1192">
        <v>0</v>
      </c>
      <c r="DP98" s="1192">
        <v>0</v>
      </c>
      <c r="DQ98" s="1192">
        <v>0</v>
      </c>
      <c r="DR98" s="1192">
        <v>0</v>
      </c>
      <c r="DS98" s="1192">
        <v>0</v>
      </c>
      <c r="DT98" s="1192">
        <v>0</v>
      </c>
      <c r="DU98" s="1192">
        <v>0</v>
      </c>
      <c r="DV98" s="1192">
        <v>0</v>
      </c>
      <c r="DW98" s="1192">
        <v>0</v>
      </c>
      <c r="DX98" s="1192">
        <v>0</v>
      </c>
      <c r="DY98" s="1192">
        <v>0</v>
      </c>
      <c r="DZ98" s="1192">
        <v>0</v>
      </c>
      <c r="EA98" s="1192">
        <v>0</v>
      </c>
    </row>
    <row r="99" spans="1:131" ht="19.2" customHeight="1">
      <c r="A99" s="2032"/>
      <c r="B99" s="1194" t="s">
        <v>803</v>
      </c>
      <c r="C99" s="1192">
        <f>'배수관 폐쇄 총괄(수시, 지역사업소)'!G99</f>
        <v>-178.99</v>
      </c>
      <c r="D99" s="1192">
        <v>0</v>
      </c>
      <c r="E99" s="1192">
        <v>0</v>
      </c>
      <c r="F99" s="1192">
        <v>178.99</v>
      </c>
      <c r="G99" s="1192">
        <v>-178.99</v>
      </c>
      <c r="H99" s="1192">
        <v>0</v>
      </c>
      <c r="I99" s="1192">
        <v>0</v>
      </c>
      <c r="J99" s="1192">
        <v>75.36</v>
      </c>
      <c r="K99" s="1192">
        <v>0</v>
      </c>
      <c r="L99" s="1192">
        <v>0</v>
      </c>
      <c r="M99" s="1192">
        <v>0</v>
      </c>
      <c r="N99" s="1192">
        <v>0</v>
      </c>
      <c r="O99" s="1192">
        <v>0</v>
      </c>
      <c r="P99" s="1192">
        <v>0</v>
      </c>
      <c r="Q99" s="1192">
        <v>0</v>
      </c>
      <c r="R99" s="1192">
        <v>0</v>
      </c>
      <c r="S99" s="1192">
        <v>103.63</v>
      </c>
      <c r="T99" s="1192">
        <v>0</v>
      </c>
      <c r="U99" s="1192">
        <v>0</v>
      </c>
      <c r="W99" s="2032"/>
      <c r="X99" s="1194" t="s">
        <v>803</v>
      </c>
      <c r="Y99" s="1192">
        <f>'배수관 폐쇄 총괄(수시, 지역사업소)'!AC99</f>
        <v>0</v>
      </c>
      <c r="Z99" s="1192">
        <v>0</v>
      </c>
      <c r="AA99" s="1192">
        <v>0</v>
      </c>
      <c r="AB99" s="1192">
        <v>0</v>
      </c>
      <c r="AC99" s="1192">
        <v>0</v>
      </c>
      <c r="AD99" s="1192">
        <v>0</v>
      </c>
      <c r="AE99" s="1192">
        <v>0</v>
      </c>
      <c r="AF99" s="1192">
        <v>0</v>
      </c>
      <c r="AG99" s="1192">
        <v>0</v>
      </c>
      <c r="AH99" s="1192">
        <v>0</v>
      </c>
      <c r="AI99" s="1192">
        <v>0</v>
      </c>
      <c r="AJ99" s="1192">
        <v>0</v>
      </c>
      <c r="AK99" s="1192">
        <v>0</v>
      </c>
      <c r="AL99" s="1192">
        <v>0</v>
      </c>
      <c r="AM99" s="1192">
        <v>0</v>
      </c>
      <c r="AN99" s="1192">
        <v>0</v>
      </c>
      <c r="AO99" s="1192">
        <v>0</v>
      </c>
      <c r="AP99" s="1192">
        <v>0</v>
      </c>
      <c r="AQ99" s="1192">
        <v>0</v>
      </c>
      <c r="AS99" s="2032"/>
      <c r="AT99" s="1194" t="s">
        <v>803</v>
      </c>
      <c r="AU99" s="1192">
        <f>'배수관 폐쇄 총괄(수시, 지역사업소)'!AY99</f>
        <v>-75.36</v>
      </c>
      <c r="AV99" s="1192">
        <v>0</v>
      </c>
      <c r="AW99" s="1192">
        <v>0</v>
      </c>
      <c r="AX99" s="1192">
        <v>75.36</v>
      </c>
      <c r="AY99" s="1192">
        <v>-75.36</v>
      </c>
      <c r="AZ99" s="1192">
        <v>0</v>
      </c>
      <c r="BA99" s="1192">
        <v>0</v>
      </c>
      <c r="BB99" s="1192">
        <v>75.36</v>
      </c>
      <c r="BC99" s="1192">
        <v>0</v>
      </c>
      <c r="BD99" s="1192">
        <v>0</v>
      </c>
      <c r="BE99" s="1192">
        <v>0</v>
      </c>
      <c r="BF99" s="1192">
        <v>0</v>
      </c>
      <c r="BG99" s="1192">
        <v>0</v>
      </c>
      <c r="BH99" s="1192">
        <v>0</v>
      </c>
      <c r="BI99" s="1192">
        <v>0</v>
      </c>
      <c r="BJ99" s="1192">
        <v>0</v>
      </c>
      <c r="BK99" s="1192">
        <v>0</v>
      </c>
      <c r="BL99" s="1192">
        <v>0</v>
      </c>
      <c r="BM99" s="1192">
        <v>0</v>
      </c>
      <c r="BO99" s="2032"/>
      <c r="BP99" s="1194" t="s">
        <v>803</v>
      </c>
      <c r="BQ99" s="1192">
        <f>'배수관 폐쇄 총괄(수시, 지역사업소)'!BU99</f>
        <v>-15.25</v>
      </c>
      <c r="BR99" s="1192">
        <v>0</v>
      </c>
      <c r="BS99" s="1192">
        <v>0</v>
      </c>
      <c r="BT99" s="1192">
        <v>15.25</v>
      </c>
      <c r="BU99" s="1192">
        <v>-15.25</v>
      </c>
      <c r="BV99" s="1192">
        <v>0</v>
      </c>
      <c r="BW99" s="1192">
        <v>0</v>
      </c>
      <c r="BX99" s="1192">
        <v>0</v>
      </c>
      <c r="BY99" s="1192">
        <v>0</v>
      </c>
      <c r="BZ99" s="1192">
        <v>0</v>
      </c>
      <c r="CA99" s="1192">
        <v>0</v>
      </c>
      <c r="CB99" s="1192">
        <v>0</v>
      </c>
      <c r="CC99" s="1192">
        <v>0</v>
      </c>
      <c r="CD99" s="1192">
        <v>0</v>
      </c>
      <c r="CE99" s="1192">
        <v>0</v>
      </c>
      <c r="CF99" s="1192">
        <v>0</v>
      </c>
      <c r="CG99" s="1192">
        <v>15.25</v>
      </c>
      <c r="CH99" s="1192">
        <v>0</v>
      </c>
      <c r="CI99" s="1192">
        <v>0</v>
      </c>
      <c r="CK99" s="2032"/>
      <c r="CL99" s="1194" t="s">
        <v>803</v>
      </c>
      <c r="CM99" s="1192">
        <f>'배수관 폐쇄 총괄(수시, 지역사업소)'!CQ99</f>
        <v>0</v>
      </c>
      <c r="CN99" s="1192">
        <v>0</v>
      </c>
      <c r="CO99" s="1192">
        <v>0</v>
      </c>
      <c r="CP99" s="1192">
        <v>0</v>
      </c>
      <c r="CQ99" s="1192">
        <v>0</v>
      </c>
      <c r="CR99" s="1192">
        <v>0</v>
      </c>
      <c r="CS99" s="1192">
        <v>0</v>
      </c>
      <c r="CT99" s="1192">
        <v>0</v>
      </c>
      <c r="CU99" s="1192">
        <v>0</v>
      </c>
      <c r="CV99" s="1192">
        <v>0</v>
      </c>
      <c r="CW99" s="1192">
        <v>0</v>
      </c>
      <c r="CX99" s="1192">
        <v>0</v>
      </c>
      <c r="CY99" s="1192">
        <v>0</v>
      </c>
      <c r="CZ99" s="1192">
        <v>0</v>
      </c>
      <c r="DA99" s="1192">
        <v>0</v>
      </c>
      <c r="DB99" s="1192">
        <v>0</v>
      </c>
      <c r="DC99" s="1192">
        <v>0</v>
      </c>
      <c r="DD99" s="1192">
        <v>0</v>
      </c>
      <c r="DE99" s="1192">
        <v>0</v>
      </c>
      <c r="DG99" s="2032"/>
      <c r="DH99" s="1194" t="s">
        <v>803</v>
      </c>
      <c r="DI99" s="1192">
        <f>'배수관 폐쇄 총괄(수시, 지역사업소)'!DM99</f>
        <v>0</v>
      </c>
      <c r="DJ99" s="1192">
        <v>0</v>
      </c>
      <c r="DK99" s="1192">
        <v>0</v>
      </c>
      <c r="DL99" s="1192">
        <v>0</v>
      </c>
      <c r="DM99" s="1192">
        <v>0</v>
      </c>
      <c r="DN99" s="1192">
        <v>0</v>
      </c>
      <c r="DO99" s="1192">
        <v>0</v>
      </c>
      <c r="DP99" s="1192">
        <v>0</v>
      </c>
      <c r="DQ99" s="1192">
        <v>0</v>
      </c>
      <c r="DR99" s="1192">
        <v>0</v>
      </c>
      <c r="DS99" s="1192">
        <v>0</v>
      </c>
      <c r="DT99" s="1192">
        <v>0</v>
      </c>
      <c r="DU99" s="1192">
        <v>0</v>
      </c>
      <c r="DV99" s="1192">
        <v>0</v>
      </c>
      <c r="DW99" s="1192">
        <v>0</v>
      </c>
      <c r="DX99" s="1192">
        <v>0</v>
      </c>
      <c r="DY99" s="1192">
        <v>0</v>
      </c>
      <c r="DZ99" s="1192">
        <v>0</v>
      </c>
      <c r="EA99" s="1192">
        <v>0</v>
      </c>
    </row>
    <row r="100" spans="1:131" ht="19.2" customHeight="1">
      <c r="A100" s="2032"/>
      <c r="B100" s="1195" t="s">
        <v>804</v>
      </c>
      <c r="C100" s="1192">
        <f>'배수관 폐쇄 총괄(수시, 지역사업소)'!G100</f>
        <v>0</v>
      </c>
      <c r="D100" s="1192">
        <v>0</v>
      </c>
      <c r="E100" s="1192">
        <v>0</v>
      </c>
      <c r="F100" s="1192">
        <v>0</v>
      </c>
      <c r="G100" s="1192">
        <v>0</v>
      </c>
      <c r="H100" s="1192">
        <v>0</v>
      </c>
      <c r="I100" s="1192">
        <v>0</v>
      </c>
      <c r="J100" s="1192">
        <v>0</v>
      </c>
      <c r="K100" s="1192">
        <v>0</v>
      </c>
      <c r="L100" s="1192">
        <v>0</v>
      </c>
      <c r="M100" s="1192">
        <v>0</v>
      </c>
      <c r="N100" s="1192">
        <v>0</v>
      </c>
      <c r="O100" s="1192">
        <v>0</v>
      </c>
      <c r="P100" s="1192">
        <v>0</v>
      </c>
      <c r="Q100" s="1192">
        <v>0</v>
      </c>
      <c r="R100" s="1192">
        <v>0</v>
      </c>
      <c r="S100" s="1192">
        <v>0</v>
      </c>
      <c r="T100" s="1192">
        <v>0</v>
      </c>
      <c r="U100" s="1192">
        <v>0</v>
      </c>
      <c r="W100" s="2032"/>
      <c r="X100" s="1195" t="s">
        <v>804</v>
      </c>
      <c r="Y100" s="1192">
        <f>'배수관 폐쇄 총괄(수시, 지역사업소)'!AC100</f>
        <v>0</v>
      </c>
      <c r="Z100" s="1192">
        <v>0</v>
      </c>
      <c r="AA100" s="1192">
        <v>0</v>
      </c>
      <c r="AB100" s="1192">
        <v>0</v>
      </c>
      <c r="AC100" s="1192">
        <v>0</v>
      </c>
      <c r="AD100" s="1192">
        <v>0</v>
      </c>
      <c r="AE100" s="1192">
        <v>0</v>
      </c>
      <c r="AF100" s="1192">
        <v>0</v>
      </c>
      <c r="AG100" s="1192">
        <v>0</v>
      </c>
      <c r="AH100" s="1192">
        <v>0</v>
      </c>
      <c r="AI100" s="1192">
        <v>0</v>
      </c>
      <c r="AJ100" s="1192">
        <v>0</v>
      </c>
      <c r="AK100" s="1192">
        <v>0</v>
      </c>
      <c r="AL100" s="1192">
        <v>0</v>
      </c>
      <c r="AM100" s="1192">
        <v>0</v>
      </c>
      <c r="AN100" s="1192">
        <v>0</v>
      </c>
      <c r="AO100" s="1192">
        <v>0</v>
      </c>
      <c r="AP100" s="1192">
        <v>0</v>
      </c>
      <c r="AQ100" s="1192">
        <v>0</v>
      </c>
      <c r="AS100" s="2032"/>
      <c r="AT100" s="1195" t="s">
        <v>804</v>
      </c>
      <c r="AU100" s="1192">
        <f>'배수관 폐쇄 총괄(수시, 지역사업소)'!AY100</f>
        <v>0</v>
      </c>
      <c r="AV100" s="1192">
        <v>0</v>
      </c>
      <c r="AW100" s="1192">
        <v>0</v>
      </c>
      <c r="AX100" s="1192">
        <v>0</v>
      </c>
      <c r="AY100" s="1192">
        <v>0</v>
      </c>
      <c r="AZ100" s="1192">
        <v>0</v>
      </c>
      <c r="BA100" s="1192">
        <v>0</v>
      </c>
      <c r="BB100" s="1192">
        <v>0</v>
      </c>
      <c r="BC100" s="1192">
        <v>0</v>
      </c>
      <c r="BD100" s="1192">
        <v>0</v>
      </c>
      <c r="BE100" s="1192">
        <v>0</v>
      </c>
      <c r="BF100" s="1192">
        <v>0</v>
      </c>
      <c r="BG100" s="1192">
        <v>0</v>
      </c>
      <c r="BH100" s="1192">
        <v>0</v>
      </c>
      <c r="BI100" s="1192">
        <v>0</v>
      </c>
      <c r="BJ100" s="1192">
        <v>0</v>
      </c>
      <c r="BK100" s="1192">
        <v>0</v>
      </c>
      <c r="BL100" s="1192">
        <v>0</v>
      </c>
      <c r="BM100" s="1192">
        <v>0</v>
      </c>
      <c r="BO100" s="2032"/>
      <c r="BP100" s="1195" t="s">
        <v>804</v>
      </c>
      <c r="BQ100" s="1192">
        <f>'배수관 폐쇄 총괄(수시, 지역사업소)'!BU100</f>
        <v>0</v>
      </c>
      <c r="BR100" s="1192">
        <v>0</v>
      </c>
      <c r="BS100" s="1192">
        <v>0</v>
      </c>
      <c r="BT100" s="1192">
        <v>0</v>
      </c>
      <c r="BU100" s="1192">
        <v>0</v>
      </c>
      <c r="BV100" s="1192">
        <v>0</v>
      </c>
      <c r="BW100" s="1192">
        <v>0</v>
      </c>
      <c r="BX100" s="1192">
        <v>0</v>
      </c>
      <c r="BY100" s="1192">
        <v>0</v>
      </c>
      <c r="BZ100" s="1192">
        <v>0</v>
      </c>
      <c r="CA100" s="1192">
        <v>0</v>
      </c>
      <c r="CB100" s="1192">
        <v>0</v>
      </c>
      <c r="CC100" s="1192">
        <v>0</v>
      </c>
      <c r="CD100" s="1192">
        <v>0</v>
      </c>
      <c r="CE100" s="1192">
        <v>0</v>
      </c>
      <c r="CF100" s="1192">
        <v>0</v>
      </c>
      <c r="CG100" s="1192">
        <v>0</v>
      </c>
      <c r="CH100" s="1192">
        <v>0</v>
      </c>
      <c r="CI100" s="1192">
        <v>0</v>
      </c>
      <c r="CK100" s="2032"/>
      <c r="CL100" s="1195" t="s">
        <v>804</v>
      </c>
      <c r="CM100" s="1192">
        <f>'배수관 폐쇄 총괄(수시, 지역사업소)'!CQ100</f>
        <v>0</v>
      </c>
      <c r="CN100" s="1192">
        <v>0</v>
      </c>
      <c r="CO100" s="1192">
        <v>0</v>
      </c>
      <c r="CP100" s="1192">
        <v>0</v>
      </c>
      <c r="CQ100" s="1192">
        <v>0</v>
      </c>
      <c r="CR100" s="1192">
        <v>0</v>
      </c>
      <c r="CS100" s="1192">
        <v>0</v>
      </c>
      <c r="CT100" s="1192">
        <v>0</v>
      </c>
      <c r="CU100" s="1192">
        <v>0</v>
      </c>
      <c r="CV100" s="1192">
        <v>0</v>
      </c>
      <c r="CW100" s="1192">
        <v>0</v>
      </c>
      <c r="CX100" s="1192">
        <v>0</v>
      </c>
      <c r="CY100" s="1192">
        <v>0</v>
      </c>
      <c r="CZ100" s="1192">
        <v>0</v>
      </c>
      <c r="DA100" s="1192">
        <v>0</v>
      </c>
      <c r="DB100" s="1192">
        <v>0</v>
      </c>
      <c r="DC100" s="1192">
        <v>0</v>
      </c>
      <c r="DD100" s="1192">
        <v>0</v>
      </c>
      <c r="DE100" s="1192">
        <v>0</v>
      </c>
      <c r="DG100" s="2032"/>
      <c r="DH100" s="1195" t="s">
        <v>804</v>
      </c>
      <c r="DI100" s="1192">
        <f>'배수관 폐쇄 총괄(수시, 지역사업소)'!DM100</f>
        <v>0</v>
      </c>
      <c r="DJ100" s="1192">
        <v>0</v>
      </c>
      <c r="DK100" s="1192">
        <v>0</v>
      </c>
      <c r="DL100" s="1192">
        <v>0</v>
      </c>
      <c r="DM100" s="1192">
        <v>0</v>
      </c>
      <c r="DN100" s="1192">
        <v>0</v>
      </c>
      <c r="DO100" s="1192">
        <v>0</v>
      </c>
      <c r="DP100" s="1192">
        <v>0</v>
      </c>
      <c r="DQ100" s="1192">
        <v>0</v>
      </c>
      <c r="DR100" s="1192">
        <v>0</v>
      </c>
      <c r="DS100" s="1192">
        <v>0</v>
      </c>
      <c r="DT100" s="1192">
        <v>0</v>
      </c>
      <c r="DU100" s="1192">
        <v>0</v>
      </c>
      <c r="DV100" s="1192">
        <v>0</v>
      </c>
      <c r="DW100" s="1192">
        <v>0</v>
      </c>
      <c r="DX100" s="1192">
        <v>0</v>
      </c>
      <c r="DY100" s="1192">
        <v>0</v>
      </c>
      <c r="DZ100" s="1192">
        <v>0</v>
      </c>
      <c r="EA100" s="1192">
        <v>0</v>
      </c>
    </row>
    <row r="101" spans="1:131" ht="19.2" customHeight="1">
      <c r="A101" s="2032"/>
      <c r="B101" s="1195" t="s">
        <v>805</v>
      </c>
      <c r="C101" s="1192">
        <f>'배수관 폐쇄 총괄(수시, 지역사업소)'!G101</f>
        <v>0</v>
      </c>
      <c r="D101" s="1192">
        <v>0</v>
      </c>
      <c r="E101" s="1192">
        <v>0</v>
      </c>
      <c r="F101" s="1192">
        <v>0</v>
      </c>
      <c r="G101" s="1192">
        <v>0</v>
      </c>
      <c r="H101" s="1192">
        <v>0</v>
      </c>
      <c r="I101" s="1192">
        <v>0</v>
      </c>
      <c r="J101" s="1192">
        <v>0</v>
      </c>
      <c r="K101" s="1192">
        <v>0</v>
      </c>
      <c r="L101" s="1192">
        <v>0</v>
      </c>
      <c r="M101" s="1192">
        <v>0</v>
      </c>
      <c r="N101" s="1192">
        <v>0</v>
      </c>
      <c r="O101" s="1192">
        <v>0</v>
      </c>
      <c r="P101" s="1192">
        <v>0</v>
      </c>
      <c r="Q101" s="1192">
        <v>0</v>
      </c>
      <c r="R101" s="1192">
        <v>0</v>
      </c>
      <c r="S101" s="1192">
        <v>0</v>
      </c>
      <c r="T101" s="1192">
        <v>0</v>
      </c>
      <c r="U101" s="1192">
        <v>0</v>
      </c>
      <c r="W101" s="2032"/>
      <c r="X101" s="1195" t="s">
        <v>805</v>
      </c>
      <c r="Y101" s="1192">
        <f>'배수관 폐쇄 총괄(수시, 지역사업소)'!AC101</f>
        <v>0</v>
      </c>
      <c r="Z101" s="1192">
        <v>0</v>
      </c>
      <c r="AA101" s="1192">
        <v>0</v>
      </c>
      <c r="AB101" s="1192">
        <v>0</v>
      </c>
      <c r="AC101" s="1192">
        <v>0</v>
      </c>
      <c r="AD101" s="1192">
        <v>0</v>
      </c>
      <c r="AE101" s="1192">
        <v>0</v>
      </c>
      <c r="AF101" s="1192">
        <v>0</v>
      </c>
      <c r="AG101" s="1192">
        <v>0</v>
      </c>
      <c r="AH101" s="1192">
        <v>0</v>
      </c>
      <c r="AI101" s="1192">
        <v>0</v>
      </c>
      <c r="AJ101" s="1192">
        <v>0</v>
      </c>
      <c r="AK101" s="1192">
        <v>0</v>
      </c>
      <c r="AL101" s="1192">
        <v>0</v>
      </c>
      <c r="AM101" s="1192">
        <v>0</v>
      </c>
      <c r="AN101" s="1192">
        <v>0</v>
      </c>
      <c r="AO101" s="1192">
        <v>0</v>
      </c>
      <c r="AP101" s="1192">
        <v>0</v>
      </c>
      <c r="AQ101" s="1192">
        <v>0</v>
      </c>
      <c r="AS101" s="2032"/>
      <c r="AT101" s="1195" t="s">
        <v>805</v>
      </c>
      <c r="AU101" s="1192">
        <f>'배수관 폐쇄 총괄(수시, 지역사업소)'!AY101</f>
        <v>0</v>
      </c>
      <c r="AV101" s="1192">
        <v>0</v>
      </c>
      <c r="AW101" s="1192">
        <v>0</v>
      </c>
      <c r="AX101" s="1192">
        <v>0</v>
      </c>
      <c r="AY101" s="1192">
        <v>0</v>
      </c>
      <c r="AZ101" s="1192">
        <v>0</v>
      </c>
      <c r="BA101" s="1192">
        <v>0</v>
      </c>
      <c r="BB101" s="1192">
        <v>0</v>
      </c>
      <c r="BC101" s="1192">
        <v>0</v>
      </c>
      <c r="BD101" s="1192">
        <v>0</v>
      </c>
      <c r="BE101" s="1192">
        <v>0</v>
      </c>
      <c r="BF101" s="1192">
        <v>0</v>
      </c>
      <c r="BG101" s="1192">
        <v>0</v>
      </c>
      <c r="BH101" s="1192">
        <v>0</v>
      </c>
      <c r="BI101" s="1192">
        <v>0</v>
      </c>
      <c r="BJ101" s="1192">
        <v>0</v>
      </c>
      <c r="BK101" s="1192">
        <v>0</v>
      </c>
      <c r="BL101" s="1192">
        <v>0</v>
      </c>
      <c r="BM101" s="1192">
        <v>0</v>
      </c>
      <c r="BO101" s="2032"/>
      <c r="BP101" s="1195" t="s">
        <v>805</v>
      </c>
      <c r="BQ101" s="1192">
        <f>'배수관 폐쇄 총괄(수시, 지역사업소)'!BU101</f>
        <v>0</v>
      </c>
      <c r="BR101" s="1192">
        <v>0</v>
      </c>
      <c r="BS101" s="1192">
        <v>0</v>
      </c>
      <c r="BT101" s="1192">
        <v>0</v>
      </c>
      <c r="BU101" s="1192">
        <v>0</v>
      </c>
      <c r="BV101" s="1192">
        <v>0</v>
      </c>
      <c r="BW101" s="1192">
        <v>0</v>
      </c>
      <c r="BX101" s="1192">
        <v>0</v>
      </c>
      <c r="BY101" s="1192">
        <v>0</v>
      </c>
      <c r="BZ101" s="1192">
        <v>0</v>
      </c>
      <c r="CA101" s="1192">
        <v>0</v>
      </c>
      <c r="CB101" s="1192">
        <v>0</v>
      </c>
      <c r="CC101" s="1192">
        <v>0</v>
      </c>
      <c r="CD101" s="1192">
        <v>0</v>
      </c>
      <c r="CE101" s="1192">
        <v>0</v>
      </c>
      <c r="CF101" s="1192">
        <v>0</v>
      </c>
      <c r="CG101" s="1192">
        <v>0</v>
      </c>
      <c r="CH101" s="1192">
        <v>0</v>
      </c>
      <c r="CI101" s="1192">
        <v>0</v>
      </c>
      <c r="CK101" s="2032"/>
      <c r="CL101" s="1195" t="s">
        <v>805</v>
      </c>
      <c r="CM101" s="1192">
        <f>'배수관 폐쇄 총괄(수시, 지역사업소)'!CQ101</f>
        <v>0</v>
      </c>
      <c r="CN101" s="1192">
        <v>0</v>
      </c>
      <c r="CO101" s="1192">
        <v>0</v>
      </c>
      <c r="CP101" s="1192">
        <v>0</v>
      </c>
      <c r="CQ101" s="1192">
        <v>0</v>
      </c>
      <c r="CR101" s="1192">
        <v>0</v>
      </c>
      <c r="CS101" s="1192">
        <v>0</v>
      </c>
      <c r="CT101" s="1192">
        <v>0</v>
      </c>
      <c r="CU101" s="1192">
        <v>0</v>
      </c>
      <c r="CV101" s="1192">
        <v>0</v>
      </c>
      <c r="CW101" s="1192">
        <v>0</v>
      </c>
      <c r="CX101" s="1192">
        <v>0</v>
      </c>
      <c r="CY101" s="1192">
        <v>0</v>
      </c>
      <c r="CZ101" s="1192">
        <v>0</v>
      </c>
      <c r="DA101" s="1192">
        <v>0</v>
      </c>
      <c r="DB101" s="1192">
        <v>0</v>
      </c>
      <c r="DC101" s="1192">
        <v>0</v>
      </c>
      <c r="DD101" s="1192">
        <v>0</v>
      </c>
      <c r="DE101" s="1192">
        <v>0</v>
      </c>
      <c r="DG101" s="2032"/>
      <c r="DH101" s="1195" t="s">
        <v>805</v>
      </c>
      <c r="DI101" s="1192">
        <f>'배수관 폐쇄 총괄(수시, 지역사업소)'!DM101</f>
        <v>0</v>
      </c>
      <c r="DJ101" s="1192">
        <v>0</v>
      </c>
      <c r="DK101" s="1192">
        <v>0</v>
      </c>
      <c r="DL101" s="1192">
        <v>0</v>
      </c>
      <c r="DM101" s="1192">
        <v>0</v>
      </c>
      <c r="DN101" s="1192">
        <v>0</v>
      </c>
      <c r="DO101" s="1192">
        <v>0</v>
      </c>
      <c r="DP101" s="1192">
        <v>0</v>
      </c>
      <c r="DQ101" s="1192">
        <v>0</v>
      </c>
      <c r="DR101" s="1192">
        <v>0</v>
      </c>
      <c r="DS101" s="1192">
        <v>0</v>
      </c>
      <c r="DT101" s="1192">
        <v>0</v>
      </c>
      <c r="DU101" s="1192">
        <v>0</v>
      </c>
      <c r="DV101" s="1192">
        <v>0</v>
      </c>
      <c r="DW101" s="1192">
        <v>0</v>
      </c>
      <c r="DX101" s="1192">
        <v>0</v>
      </c>
      <c r="DY101" s="1192">
        <v>0</v>
      </c>
      <c r="DZ101" s="1192">
        <v>0</v>
      </c>
      <c r="EA101" s="1192">
        <v>0</v>
      </c>
    </row>
    <row r="102" spans="1:131" ht="19.2" customHeight="1">
      <c r="A102" s="2032"/>
      <c r="B102" s="1195" t="s">
        <v>806</v>
      </c>
      <c r="C102" s="1192">
        <f>'배수관 폐쇄 총괄(수시, 지역사업소)'!G102</f>
        <v>0</v>
      </c>
      <c r="D102" s="1192">
        <v>0</v>
      </c>
      <c r="E102" s="1192">
        <v>0</v>
      </c>
      <c r="F102" s="1192">
        <v>0</v>
      </c>
      <c r="G102" s="1192">
        <v>0</v>
      </c>
      <c r="H102" s="1192">
        <v>0</v>
      </c>
      <c r="I102" s="1192">
        <v>0</v>
      </c>
      <c r="J102" s="1192">
        <v>0</v>
      </c>
      <c r="K102" s="1192">
        <v>0</v>
      </c>
      <c r="L102" s="1192">
        <v>0</v>
      </c>
      <c r="M102" s="1192">
        <v>0</v>
      </c>
      <c r="N102" s="1192">
        <v>0</v>
      </c>
      <c r="O102" s="1192">
        <v>0</v>
      </c>
      <c r="P102" s="1192">
        <v>0</v>
      </c>
      <c r="Q102" s="1192">
        <v>0</v>
      </c>
      <c r="R102" s="1192">
        <v>0</v>
      </c>
      <c r="S102" s="1192">
        <v>0</v>
      </c>
      <c r="T102" s="1192">
        <v>0</v>
      </c>
      <c r="U102" s="1192">
        <v>0</v>
      </c>
      <c r="W102" s="2032"/>
      <c r="X102" s="1195" t="s">
        <v>806</v>
      </c>
      <c r="Y102" s="1192">
        <f>'배수관 폐쇄 총괄(수시, 지역사업소)'!AC102</f>
        <v>0</v>
      </c>
      <c r="Z102" s="1192">
        <v>0</v>
      </c>
      <c r="AA102" s="1192">
        <v>0</v>
      </c>
      <c r="AB102" s="1192">
        <v>0</v>
      </c>
      <c r="AC102" s="1192">
        <v>0</v>
      </c>
      <c r="AD102" s="1192">
        <v>0</v>
      </c>
      <c r="AE102" s="1192">
        <v>0</v>
      </c>
      <c r="AF102" s="1192">
        <v>0</v>
      </c>
      <c r="AG102" s="1192">
        <v>0</v>
      </c>
      <c r="AH102" s="1192">
        <v>0</v>
      </c>
      <c r="AI102" s="1192">
        <v>0</v>
      </c>
      <c r="AJ102" s="1192">
        <v>0</v>
      </c>
      <c r="AK102" s="1192">
        <v>0</v>
      </c>
      <c r="AL102" s="1192">
        <v>0</v>
      </c>
      <c r="AM102" s="1192">
        <v>0</v>
      </c>
      <c r="AN102" s="1192">
        <v>0</v>
      </c>
      <c r="AO102" s="1192">
        <v>0</v>
      </c>
      <c r="AP102" s="1192">
        <v>0</v>
      </c>
      <c r="AQ102" s="1192">
        <v>0</v>
      </c>
      <c r="AS102" s="2032"/>
      <c r="AT102" s="1195" t="s">
        <v>806</v>
      </c>
      <c r="AU102" s="1192">
        <f>'배수관 폐쇄 총괄(수시, 지역사업소)'!AY102</f>
        <v>0</v>
      </c>
      <c r="AV102" s="1192">
        <v>0</v>
      </c>
      <c r="AW102" s="1192">
        <v>0</v>
      </c>
      <c r="AX102" s="1192">
        <v>0</v>
      </c>
      <c r="AY102" s="1192">
        <v>0</v>
      </c>
      <c r="AZ102" s="1192">
        <v>0</v>
      </c>
      <c r="BA102" s="1192">
        <v>0</v>
      </c>
      <c r="BB102" s="1192">
        <v>0</v>
      </c>
      <c r="BC102" s="1192">
        <v>0</v>
      </c>
      <c r="BD102" s="1192">
        <v>0</v>
      </c>
      <c r="BE102" s="1192">
        <v>0</v>
      </c>
      <c r="BF102" s="1192">
        <v>0</v>
      </c>
      <c r="BG102" s="1192">
        <v>0</v>
      </c>
      <c r="BH102" s="1192">
        <v>0</v>
      </c>
      <c r="BI102" s="1192">
        <v>0</v>
      </c>
      <c r="BJ102" s="1192">
        <v>0</v>
      </c>
      <c r="BK102" s="1192">
        <v>0</v>
      </c>
      <c r="BL102" s="1192">
        <v>0</v>
      </c>
      <c r="BM102" s="1192">
        <v>0</v>
      </c>
      <c r="BO102" s="2032"/>
      <c r="BP102" s="1195" t="s">
        <v>806</v>
      </c>
      <c r="BQ102" s="1192">
        <f>'배수관 폐쇄 총괄(수시, 지역사업소)'!BU102</f>
        <v>0</v>
      </c>
      <c r="BR102" s="1192">
        <v>0</v>
      </c>
      <c r="BS102" s="1192">
        <v>0</v>
      </c>
      <c r="BT102" s="1192">
        <v>0</v>
      </c>
      <c r="BU102" s="1192">
        <v>0</v>
      </c>
      <c r="BV102" s="1192">
        <v>0</v>
      </c>
      <c r="BW102" s="1192">
        <v>0</v>
      </c>
      <c r="BX102" s="1192">
        <v>0</v>
      </c>
      <c r="BY102" s="1192">
        <v>0</v>
      </c>
      <c r="BZ102" s="1192">
        <v>0</v>
      </c>
      <c r="CA102" s="1192">
        <v>0</v>
      </c>
      <c r="CB102" s="1192">
        <v>0</v>
      </c>
      <c r="CC102" s="1192">
        <v>0</v>
      </c>
      <c r="CD102" s="1192">
        <v>0</v>
      </c>
      <c r="CE102" s="1192">
        <v>0</v>
      </c>
      <c r="CF102" s="1192">
        <v>0</v>
      </c>
      <c r="CG102" s="1192">
        <v>0</v>
      </c>
      <c r="CH102" s="1192">
        <v>0</v>
      </c>
      <c r="CI102" s="1192">
        <v>0</v>
      </c>
      <c r="CK102" s="2032"/>
      <c r="CL102" s="1195" t="s">
        <v>806</v>
      </c>
      <c r="CM102" s="1192">
        <f>'배수관 폐쇄 총괄(수시, 지역사업소)'!CQ102</f>
        <v>0</v>
      </c>
      <c r="CN102" s="1192">
        <v>0</v>
      </c>
      <c r="CO102" s="1192">
        <v>0</v>
      </c>
      <c r="CP102" s="1192">
        <v>0</v>
      </c>
      <c r="CQ102" s="1192">
        <v>0</v>
      </c>
      <c r="CR102" s="1192">
        <v>0</v>
      </c>
      <c r="CS102" s="1192">
        <v>0</v>
      </c>
      <c r="CT102" s="1192">
        <v>0</v>
      </c>
      <c r="CU102" s="1192">
        <v>0</v>
      </c>
      <c r="CV102" s="1192">
        <v>0</v>
      </c>
      <c r="CW102" s="1192">
        <v>0</v>
      </c>
      <c r="CX102" s="1192">
        <v>0</v>
      </c>
      <c r="CY102" s="1192">
        <v>0</v>
      </c>
      <c r="CZ102" s="1192">
        <v>0</v>
      </c>
      <c r="DA102" s="1192">
        <v>0</v>
      </c>
      <c r="DB102" s="1192">
        <v>0</v>
      </c>
      <c r="DC102" s="1192">
        <v>0</v>
      </c>
      <c r="DD102" s="1192">
        <v>0</v>
      </c>
      <c r="DE102" s="1192">
        <v>0</v>
      </c>
      <c r="DG102" s="2032"/>
      <c r="DH102" s="1195" t="s">
        <v>806</v>
      </c>
      <c r="DI102" s="1192">
        <f>'배수관 폐쇄 총괄(수시, 지역사업소)'!DM102</f>
        <v>0</v>
      </c>
      <c r="DJ102" s="1192">
        <v>0</v>
      </c>
      <c r="DK102" s="1192">
        <v>0</v>
      </c>
      <c r="DL102" s="1192">
        <v>0</v>
      </c>
      <c r="DM102" s="1192">
        <v>0</v>
      </c>
      <c r="DN102" s="1192">
        <v>0</v>
      </c>
      <c r="DO102" s="1192">
        <v>0</v>
      </c>
      <c r="DP102" s="1192">
        <v>0</v>
      </c>
      <c r="DQ102" s="1192">
        <v>0</v>
      </c>
      <c r="DR102" s="1192">
        <v>0</v>
      </c>
      <c r="DS102" s="1192">
        <v>0</v>
      </c>
      <c r="DT102" s="1192">
        <v>0</v>
      </c>
      <c r="DU102" s="1192">
        <v>0</v>
      </c>
      <c r="DV102" s="1192">
        <v>0</v>
      </c>
      <c r="DW102" s="1192">
        <v>0</v>
      </c>
      <c r="DX102" s="1192">
        <v>0</v>
      </c>
      <c r="DY102" s="1192">
        <v>0</v>
      </c>
      <c r="DZ102" s="1192">
        <v>0</v>
      </c>
      <c r="EA102" s="1192">
        <v>0</v>
      </c>
    </row>
    <row r="103" spans="1:131" ht="19.2" customHeight="1">
      <c r="A103" s="2032"/>
      <c r="B103" s="1194" t="s">
        <v>807</v>
      </c>
      <c r="C103" s="1192">
        <f>'배수관 폐쇄 총괄(수시, 지역사업소)'!G103</f>
        <v>0</v>
      </c>
      <c r="D103" s="1192">
        <v>0</v>
      </c>
      <c r="E103" s="1192">
        <v>0</v>
      </c>
      <c r="F103" s="1192">
        <v>0</v>
      </c>
      <c r="G103" s="1192">
        <v>0</v>
      </c>
      <c r="H103" s="1192">
        <v>0</v>
      </c>
      <c r="I103" s="1192">
        <v>0</v>
      </c>
      <c r="J103" s="1192">
        <v>0</v>
      </c>
      <c r="K103" s="1192">
        <v>0</v>
      </c>
      <c r="L103" s="1192">
        <v>0</v>
      </c>
      <c r="M103" s="1192">
        <v>0</v>
      </c>
      <c r="N103" s="1192">
        <v>0</v>
      </c>
      <c r="O103" s="1192">
        <v>0</v>
      </c>
      <c r="P103" s="1192">
        <v>0</v>
      </c>
      <c r="Q103" s="1192">
        <v>0</v>
      </c>
      <c r="R103" s="1192">
        <v>0</v>
      </c>
      <c r="S103" s="1192">
        <v>0</v>
      </c>
      <c r="T103" s="1192">
        <v>0</v>
      </c>
      <c r="U103" s="1192">
        <v>0</v>
      </c>
      <c r="W103" s="2032"/>
      <c r="X103" s="1194" t="s">
        <v>807</v>
      </c>
      <c r="Y103" s="1192">
        <f>'배수관 폐쇄 총괄(수시, 지역사업소)'!AC103</f>
        <v>0</v>
      </c>
      <c r="Z103" s="1192">
        <v>0</v>
      </c>
      <c r="AA103" s="1192">
        <v>0</v>
      </c>
      <c r="AB103" s="1192">
        <v>0</v>
      </c>
      <c r="AC103" s="1192">
        <v>0</v>
      </c>
      <c r="AD103" s="1192">
        <v>0</v>
      </c>
      <c r="AE103" s="1192">
        <v>0</v>
      </c>
      <c r="AF103" s="1192">
        <v>0</v>
      </c>
      <c r="AG103" s="1192">
        <v>0</v>
      </c>
      <c r="AH103" s="1192">
        <v>0</v>
      </c>
      <c r="AI103" s="1192">
        <v>0</v>
      </c>
      <c r="AJ103" s="1192">
        <v>0</v>
      </c>
      <c r="AK103" s="1192">
        <v>0</v>
      </c>
      <c r="AL103" s="1192">
        <v>0</v>
      </c>
      <c r="AM103" s="1192">
        <v>0</v>
      </c>
      <c r="AN103" s="1192">
        <v>0</v>
      </c>
      <c r="AO103" s="1192">
        <v>0</v>
      </c>
      <c r="AP103" s="1192">
        <v>0</v>
      </c>
      <c r="AQ103" s="1192">
        <v>0</v>
      </c>
      <c r="AS103" s="2032"/>
      <c r="AT103" s="1194" t="s">
        <v>807</v>
      </c>
      <c r="AU103" s="1192">
        <f>'배수관 폐쇄 총괄(수시, 지역사업소)'!AY103</f>
        <v>0</v>
      </c>
      <c r="AV103" s="1192">
        <v>0</v>
      </c>
      <c r="AW103" s="1192">
        <v>0</v>
      </c>
      <c r="AX103" s="1192">
        <v>0</v>
      </c>
      <c r="AY103" s="1192">
        <v>0</v>
      </c>
      <c r="AZ103" s="1192">
        <v>0</v>
      </c>
      <c r="BA103" s="1192">
        <v>0</v>
      </c>
      <c r="BB103" s="1192">
        <v>0</v>
      </c>
      <c r="BC103" s="1192">
        <v>0</v>
      </c>
      <c r="BD103" s="1192">
        <v>0</v>
      </c>
      <c r="BE103" s="1192">
        <v>0</v>
      </c>
      <c r="BF103" s="1192">
        <v>0</v>
      </c>
      <c r="BG103" s="1192">
        <v>0</v>
      </c>
      <c r="BH103" s="1192">
        <v>0</v>
      </c>
      <c r="BI103" s="1192">
        <v>0</v>
      </c>
      <c r="BJ103" s="1192">
        <v>0</v>
      </c>
      <c r="BK103" s="1192">
        <v>0</v>
      </c>
      <c r="BL103" s="1192">
        <v>0</v>
      </c>
      <c r="BM103" s="1192">
        <v>0</v>
      </c>
      <c r="BO103" s="2032"/>
      <c r="BP103" s="1194" t="s">
        <v>807</v>
      </c>
      <c r="BQ103" s="1192">
        <f>'배수관 폐쇄 총괄(수시, 지역사업소)'!BU103</f>
        <v>0</v>
      </c>
      <c r="BR103" s="1192">
        <v>0</v>
      </c>
      <c r="BS103" s="1192">
        <v>0</v>
      </c>
      <c r="BT103" s="1192">
        <v>0</v>
      </c>
      <c r="BU103" s="1192">
        <v>0</v>
      </c>
      <c r="BV103" s="1192">
        <v>0</v>
      </c>
      <c r="BW103" s="1192">
        <v>0</v>
      </c>
      <c r="BX103" s="1192">
        <v>0</v>
      </c>
      <c r="BY103" s="1192">
        <v>0</v>
      </c>
      <c r="BZ103" s="1192">
        <v>0</v>
      </c>
      <c r="CA103" s="1192">
        <v>0</v>
      </c>
      <c r="CB103" s="1192">
        <v>0</v>
      </c>
      <c r="CC103" s="1192">
        <v>0</v>
      </c>
      <c r="CD103" s="1192">
        <v>0</v>
      </c>
      <c r="CE103" s="1192">
        <v>0</v>
      </c>
      <c r="CF103" s="1192">
        <v>0</v>
      </c>
      <c r="CG103" s="1192">
        <v>0</v>
      </c>
      <c r="CH103" s="1192">
        <v>0</v>
      </c>
      <c r="CI103" s="1192">
        <v>0</v>
      </c>
      <c r="CK103" s="2032"/>
      <c r="CL103" s="1194" t="s">
        <v>807</v>
      </c>
      <c r="CM103" s="1192">
        <f>'배수관 폐쇄 총괄(수시, 지역사업소)'!CQ103</f>
        <v>0</v>
      </c>
      <c r="CN103" s="1192">
        <v>0</v>
      </c>
      <c r="CO103" s="1192">
        <v>0</v>
      </c>
      <c r="CP103" s="1192">
        <v>0</v>
      </c>
      <c r="CQ103" s="1192">
        <v>0</v>
      </c>
      <c r="CR103" s="1192">
        <v>0</v>
      </c>
      <c r="CS103" s="1192">
        <v>0</v>
      </c>
      <c r="CT103" s="1192">
        <v>0</v>
      </c>
      <c r="CU103" s="1192">
        <v>0</v>
      </c>
      <c r="CV103" s="1192">
        <v>0</v>
      </c>
      <c r="CW103" s="1192">
        <v>0</v>
      </c>
      <c r="CX103" s="1192">
        <v>0</v>
      </c>
      <c r="CY103" s="1192">
        <v>0</v>
      </c>
      <c r="CZ103" s="1192">
        <v>0</v>
      </c>
      <c r="DA103" s="1192">
        <v>0</v>
      </c>
      <c r="DB103" s="1192">
        <v>0</v>
      </c>
      <c r="DC103" s="1192">
        <v>0</v>
      </c>
      <c r="DD103" s="1192">
        <v>0</v>
      </c>
      <c r="DE103" s="1192">
        <v>0</v>
      </c>
      <c r="DG103" s="2032"/>
      <c r="DH103" s="1194" t="s">
        <v>807</v>
      </c>
      <c r="DI103" s="1192">
        <f>'배수관 폐쇄 총괄(수시, 지역사업소)'!DM103</f>
        <v>0</v>
      </c>
      <c r="DJ103" s="1192">
        <v>0</v>
      </c>
      <c r="DK103" s="1192">
        <v>0</v>
      </c>
      <c r="DL103" s="1192">
        <v>0</v>
      </c>
      <c r="DM103" s="1192">
        <v>0</v>
      </c>
      <c r="DN103" s="1192">
        <v>0</v>
      </c>
      <c r="DO103" s="1192">
        <v>0</v>
      </c>
      <c r="DP103" s="1192">
        <v>0</v>
      </c>
      <c r="DQ103" s="1192">
        <v>0</v>
      </c>
      <c r="DR103" s="1192">
        <v>0</v>
      </c>
      <c r="DS103" s="1192">
        <v>0</v>
      </c>
      <c r="DT103" s="1192">
        <v>0</v>
      </c>
      <c r="DU103" s="1192">
        <v>0</v>
      </c>
      <c r="DV103" s="1192">
        <v>0</v>
      </c>
      <c r="DW103" s="1192">
        <v>0</v>
      </c>
      <c r="DX103" s="1192">
        <v>0</v>
      </c>
      <c r="DY103" s="1192">
        <v>0</v>
      </c>
      <c r="DZ103" s="1192">
        <v>0</v>
      </c>
      <c r="EA103" s="1192">
        <v>0</v>
      </c>
    </row>
    <row r="104" spans="1:131" ht="19.2" customHeight="1">
      <c r="A104" s="2032"/>
      <c r="B104" s="1195" t="s">
        <v>821</v>
      </c>
      <c r="C104" s="1192">
        <f>'배수관 폐쇄 총괄(수시, 지역사업소)'!G104</f>
        <v>14.67</v>
      </c>
      <c r="D104" s="1192">
        <v>14.67</v>
      </c>
      <c r="E104" s="1192">
        <v>0</v>
      </c>
      <c r="F104" s="1192">
        <v>0</v>
      </c>
      <c r="G104" s="1192">
        <v>14.67</v>
      </c>
      <c r="H104" s="1192">
        <v>0</v>
      </c>
      <c r="I104" s="1192">
        <v>0</v>
      </c>
      <c r="J104" s="1192">
        <v>0</v>
      </c>
      <c r="K104" s="1192">
        <v>0</v>
      </c>
      <c r="L104" s="1192">
        <v>0</v>
      </c>
      <c r="M104" s="1192">
        <v>0</v>
      </c>
      <c r="N104" s="1192">
        <v>0</v>
      </c>
      <c r="O104" s="1192">
        <v>0</v>
      </c>
      <c r="P104" s="1192">
        <v>0</v>
      </c>
      <c r="Q104" s="1192">
        <v>0</v>
      </c>
      <c r="R104" s="1192">
        <v>0</v>
      </c>
      <c r="S104" s="1192">
        <v>0</v>
      </c>
      <c r="T104" s="1192">
        <v>14.67</v>
      </c>
      <c r="U104" s="1192">
        <v>0</v>
      </c>
      <c r="W104" s="2032"/>
      <c r="X104" s="1195" t="s">
        <v>821</v>
      </c>
      <c r="Y104" s="1192">
        <f>'배수관 폐쇄 총괄(수시, 지역사업소)'!AC104</f>
        <v>14.67</v>
      </c>
      <c r="Z104" s="1192">
        <v>14.67</v>
      </c>
      <c r="AA104" s="1192">
        <v>0</v>
      </c>
      <c r="AB104" s="1192">
        <v>0</v>
      </c>
      <c r="AC104" s="1192">
        <v>14.67</v>
      </c>
      <c r="AD104" s="1192">
        <v>0</v>
      </c>
      <c r="AE104" s="1192">
        <v>0</v>
      </c>
      <c r="AF104" s="1192">
        <v>0</v>
      </c>
      <c r="AG104" s="1192">
        <v>0</v>
      </c>
      <c r="AH104" s="1192">
        <v>0</v>
      </c>
      <c r="AI104" s="1192">
        <v>0</v>
      </c>
      <c r="AJ104" s="1192">
        <v>0</v>
      </c>
      <c r="AK104" s="1192">
        <v>0</v>
      </c>
      <c r="AL104" s="1192">
        <v>0</v>
      </c>
      <c r="AM104" s="1192">
        <v>0</v>
      </c>
      <c r="AN104" s="1192">
        <v>0</v>
      </c>
      <c r="AO104" s="1192">
        <v>0</v>
      </c>
      <c r="AP104" s="1192">
        <v>14.67</v>
      </c>
      <c r="AQ104" s="1192">
        <v>0</v>
      </c>
      <c r="AS104" s="2032"/>
      <c r="AT104" s="1195" t="s">
        <v>821</v>
      </c>
      <c r="AU104" s="1192">
        <f>'배수관 폐쇄 총괄(수시, 지역사업소)'!AY104</f>
        <v>0</v>
      </c>
      <c r="AV104" s="1192">
        <v>0</v>
      </c>
      <c r="AW104" s="1192">
        <v>0</v>
      </c>
      <c r="AX104" s="1192">
        <v>0</v>
      </c>
      <c r="AY104" s="1192">
        <v>0</v>
      </c>
      <c r="AZ104" s="1192">
        <v>0</v>
      </c>
      <c r="BA104" s="1192">
        <v>0</v>
      </c>
      <c r="BB104" s="1192">
        <v>0</v>
      </c>
      <c r="BC104" s="1192">
        <v>0</v>
      </c>
      <c r="BD104" s="1192">
        <v>0</v>
      </c>
      <c r="BE104" s="1192">
        <v>0</v>
      </c>
      <c r="BF104" s="1192">
        <v>0</v>
      </c>
      <c r="BG104" s="1192">
        <v>0</v>
      </c>
      <c r="BH104" s="1192">
        <v>0</v>
      </c>
      <c r="BI104" s="1192">
        <v>0</v>
      </c>
      <c r="BJ104" s="1192">
        <v>0</v>
      </c>
      <c r="BK104" s="1192">
        <v>0</v>
      </c>
      <c r="BL104" s="1192">
        <v>0</v>
      </c>
      <c r="BM104" s="1192">
        <v>0</v>
      </c>
      <c r="BO104" s="2032"/>
      <c r="BP104" s="1195" t="s">
        <v>821</v>
      </c>
      <c r="BQ104" s="1192">
        <f>'배수관 폐쇄 총괄(수시, 지역사업소)'!BU104</f>
        <v>0</v>
      </c>
      <c r="BR104" s="1192">
        <v>0</v>
      </c>
      <c r="BS104" s="1192">
        <v>0</v>
      </c>
      <c r="BT104" s="1192">
        <v>0</v>
      </c>
      <c r="BU104" s="1192">
        <v>0</v>
      </c>
      <c r="BV104" s="1192">
        <v>0</v>
      </c>
      <c r="BW104" s="1192">
        <v>0</v>
      </c>
      <c r="BX104" s="1192">
        <v>0</v>
      </c>
      <c r="BY104" s="1192">
        <v>0</v>
      </c>
      <c r="BZ104" s="1192">
        <v>0</v>
      </c>
      <c r="CA104" s="1192">
        <v>0</v>
      </c>
      <c r="CB104" s="1192">
        <v>0</v>
      </c>
      <c r="CC104" s="1192">
        <v>0</v>
      </c>
      <c r="CD104" s="1192">
        <v>0</v>
      </c>
      <c r="CE104" s="1192">
        <v>0</v>
      </c>
      <c r="CF104" s="1192">
        <v>0</v>
      </c>
      <c r="CG104" s="1192">
        <v>0</v>
      </c>
      <c r="CH104" s="1192">
        <v>0</v>
      </c>
      <c r="CI104" s="1192">
        <v>0</v>
      </c>
      <c r="CK104" s="2032"/>
      <c r="CL104" s="1195" t="s">
        <v>821</v>
      </c>
      <c r="CM104" s="1192">
        <f>'배수관 폐쇄 총괄(수시, 지역사업소)'!CQ104</f>
        <v>0</v>
      </c>
      <c r="CN104" s="1192">
        <v>0</v>
      </c>
      <c r="CO104" s="1192">
        <v>0</v>
      </c>
      <c r="CP104" s="1192">
        <v>0</v>
      </c>
      <c r="CQ104" s="1192">
        <v>0</v>
      </c>
      <c r="CR104" s="1192">
        <v>0</v>
      </c>
      <c r="CS104" s="1192">
        <v>0</v>
      </c>
      <c r="CT104" s="1192">
        <v>0</v>
      </c>
      <c r="CU104" s="1192">
        <v>0</v>
      </c>
      <c r="CV104" s="1192">
        <v>0</v>
      </c>
      <c r="CW104" s="1192">
        <v>0</v>
      </c>
      <c r="CX104" s="1192">
        <v>0</v>
      </c>
      <c r="CY104" s="1192">
        <v>0</v>
      </c>
      <c r="CZ104" s="1192">
        <v>0</v>
      </c>
      <c r="DA104" s="1192">
        <v>0</v>
      </c>
      <c r="DB104" s="1192">
        <v>0</v>
      </c>
      <c r="DC104" s="1192">
        <v>0</v>
      </c>
      <c r="DD104" s="1192">
        <v>0</v>
      </c>
      <c r="DE104" s="1192">
        <v>0</v>
      </c>
      <c r="DG104" s="2032"/>
      <c r="DH104" s="1195" t="s">
        <v>821</v>
      </c>
      <c r="DI104" s="1192">
        <f>'배수관 폐쇄 총괄(수시, 지역사업소)'!DM104</f>
        <v>0</v>
      </c>
      <c r="DJ104" s="1192">
        <v>0</v>
      </c>
      <c r="DK104" s="1192">
        <v>0</v>
      </c>
      <c r="DL104" s="1192">
        <v>0</v>
      </c>
      <c r="DM104" s="1192">
        <v>0</v>
      </c>
      <c r="DN104" s="1192">
        <v>0</v>
      </c>
      <c r="DO104" s="1192">
        <v>0</v>
      </c>
      <c r="DP104" s="1192">
        <v>0</v>
      </c>
      <c r="DQ104" s="1192">
        <v>0</v>
      </c>
      <c r="DR104" s="1192">
        <v>0</v>
      </c>
      <c r="DS104" s="1192">
        <v>0</v>
      </c>
      <c r="DT104" s="1192">
        <v>0</v>
      </c>
      <c r="DU104" s="1192">
        <v>0</v>
      </c>
      <c r="DV104" s="1192">
        <v>0</v>
      </c>
      <c r="DW104" s="1192">
        <v>0</v>
      </c>
      <c r="DX104" s="1192">
        <v>0</v>
      </c>
      <c r="DY104" s="1192">
        <v>0</v>
      </c>
      <c r="DZ104" s="1192">
        <v>0</v>
      </c>
      <c r="EA104" s="1192">
        <v>0</v>
      </c>
    </row>
    <row r="105" spans="1:131" ht="19.2" customHeight="1">
      <c r="A105" s="2032"/>
      <c r="B105" s="1195" t="s">
        <v>822</v>
      </c>
      <c r="C105" s="1192">
        <f>'배수관 폐쇄 총괄(수시, 지역사업소)'!G105</f>
        <v>119.92</v>
      </c>
      <c r="D105" s="1192">
        <v>119.92</v>
      </c>
      <c r="E105" s="1192">
        <v>0</v>
      </c>
      <c r="F105" s="1192">
        <v>0</v>
      </c>
      <c r="G105" s="1192">
        <v>119.92</v>
      </c>
      <c r="H105" s="1192">
        <v>0</v>
      </c>
      <c r="I105" s="1192">
        <v>0</v>
      </c>
      <c r="J105" s="1192">
        <v>0</v>
      </c>
      <c r="K105" s="1192">
        <v>0</v>
      </c>
      <c r="L105" s="1192">
        <v>0</v>
      </c>
      <c r="M105" s="1192">
        <v>0</v>
      </c>
      <c r="N105" s="1192">
        <v>0</v>
      </c>
      <c r="O105" s="1192">
        <v>0</v>
      </c>
      <c r="P105" s="1192">
        <v>0</v>
      </c>
      <c r="Q105" s="1192">
        <v>119.92</v>
      </c>
      <c r="R105" s="1192">
        <v>0</v>
      </c>
      <c r="S105" s="1192">
        <v>0</v>
      </c>
      <c r="T105" s="1192">
        <v>0</v>
      </c>
      <c r="U105" s="1192">
        <v>0</v>
      </c>
      <c r="W105" s="2032"/>
      <c r="X105" s="1195" t="s">
        <v>822</v>
      </c>
      <c r="Y105" s="1192">
        <f>'배수관 폐쇄 총괄(수시, 지역사업소)'!AC105</f>
        <v>0</v>
      </c>
      <c r="Z105" s="1192">
        <v>0</v>
      </c>
      <c r="AA105" s="1192">
        <v>0</v>
      </c>
      <c r="AB105" s="1192">
        <v>0</v>
      </c>
      <c r="AC105" s="1192">
        <v>0</v>
      </c>
      <c r="AD105" s="1192">
        <v>0</v>
      </c>
      <c r="AE105" s="1192">
        <v>0</v>
      </c>
      <c r="AF105" s="1192">
        <v>0</v>
      </c>
      <c r="AG105" s="1192">
        <v>0</v>
      </c>
      <c r="AH105" s="1192">
        <v>0</v>
      </c>
      <c r="AI105" s="1192">
        <v>0</v>
      </c>
      <c r="AJ105" s="1192">
        <v>0</v>
      </c>
      <c r="AK105" s="1192">
        <v>0</v>
      </c>
      <c r="AL105" s="1192">
        <v>0</v>
      </c>
      <c r="AM105" s="1192">
        <v>0</v>
      </c>
      <c r="AN105" s="1192">
        <v>0</v>
      </c>
      <c r="AO105" s="1192">
        <v>0</v>
      </c>
      <c r="AP105" s="1192">
        <v>0</v>
      </c>
      <c r="AQ105" s="1192">
        <v>0</v>
      </c>
      <c r="AS105" s="2032"/>
      <c r="AT105" s="1195" t="s">
        <v>822</v>
      </c>
      <c r="AU105" s="1192">
        <f>'배수관 폐쇄 총괄(수시, 지역사업소)'!AY105</f>
        <v>0</v>
      </c>
      <c r="AV105" s="1192">
        <v>0</v>
      </c>
      <c r="AW105" s="1192">
        <v>0</v>
      </c>
      <c r="AX105" s="1192">
        <v>0</v>
      </c>
      <c r="AY105" s="1192">
        <v>0</v>
      </c>
      <c r="AZ105" s="1192">
        <v>0</v>
      </c>
      <c r="BA105" s="1192">
        <v>0</v>
      </c>
      <c r="BB105" s="1192">
        <v>0</v>
      </c>
      <c r="BC105" s="1192">
        <v>0</v>
      </c>
      <c r="BD105" s="1192">
        <v>0</v>
      </c>
      <c r="BE105" s="1192">
        <v>0</v>
      </c>
      <c r="BF105" s="1192">
        <v>0</v>
      </c>
      <c r="BG105" s="1192">
        <v>0</v>
      </c>
      <c r="BH105" s="1192">
        <v>0</v>
      </c>
      <c r="BI105" s="1192">
        <v>0</v>
      </c>
      <c r="BJ105" s="1192">
        <v>0</v>
      </c>
      <c r="BK105" s="1192">
        <v>0</v>
      </c>
      <c r="BL105" s="1192">
        <v>0</v>
      </c>
      <c r="BM105" s="1192">
        <v>0</v>
      </c>
      <c r="BO105" s="2032"/>
      <c r="BP105" s="1195" t="s">
        <v>822</v>
      </c>
      <c r="BQ105" s="1192">
        <f>'배수관 폐쇄 총괄(수시, 지역사업소)'!BU105</f>
        <v>119.92</v>
      </c>
      <c r="BR105" s="1192">
        <v>119.92</v>
      </c>
      <c r="BS105" s="1192">
        <v>0</v>
      </c>
      <c r="BT105" s="1192">
        <v>0</v>
      </c>
      <c r="BU105" s="1192">
        <v>119.92</v>
      </c>
      <c r="BV105" s="1192">
        <v>0</v>
      </c>
      <c r="BW105" s="1192">
        <v>0</v>
      </c>
      <c r="BX105" s="1192">
        <v>0</v>
      </c>
      <c r="BY105" s="1192">
        <v>0</v>
      </c>
      <c r="BZ105" s="1192">
        <v>0</v>
      </c>
      <c r="CA105" s="1192">
        <v>0</v>
      </c>
      <c r="CB105" s="1192">
        <v>0</v>
      </c>
      <c r="CC105" s="1192">
        <v>0</v>
      </c>
      <c r="CD105" s="1192">
        <v>0</v>
      </c>
      <c r="CE105" s="1192">
        <v>119.92</v>
      </c>
      <c r="CF105" s="1192">
        <v>0</v>
      </c>
      <c r="CG105" s="1192">
        <v>0</v>
      </c>
      <c r="CH105" s="1192">
        <v>0</v>
      </c>
      <c r="CI105" s="1192">
        <v>0</v>
      </c>
      <c r="CK105" s="2032"/>
      <c r="CL105" s="1195" t="s">
        <v>822</v>
      </c>
      <c r="CM105" s="1192">
        <f>'배수관 폐쇄 총괄(수시, 지역사업소)'!CQ105</f>
        <v>0</v>
      </c>
      <c r="CN105" s="1192">
        <v>0</v>
      </c>
      <c r="CO105" s="1192">
        <v>0</v>
      </c>
      <c r="CP105" s="1192">
        <v>0</v>
      </c>
      <c r="CQ105" s="1192">
        <v>0</v>
      </c>
      <c r="CR105" s="1192">
        <v>0</v>
      </c>
      <c r="CS105" s="1192">
        <v>0</v>
      </c>
      <c r="CT105" s="1192">
        <v>0</v>
      </c>
      <c r="CU105" s="1192">
        <v>0</v>
      </c>
      <c r="CV105" s="1192">
        <v>0</v>
      </c>
      <c r="CW105" s="1192">
        <v>0</v>
      </c>
      <c r="CX105" s="1192">
        <v>0</v>
      </c>
      <c r="CY105" s="1192">
        <v>0</v>
      </c>
      <c r="CZ105" s="1192">
        <v>0</v>
      </c>
      <c r="DA105" s="1192">
        <v>0</v>
      </c>
      <c r="DB105" s="1192">
        <v>0</v>
      </c>
      <c r="DC105" s="1192">
        <v>0</v>
      </c>
      <c r="DD105" s="1192">
        <v>0</v>
      </c>
      <c r="DE105" s="1192">
        <v>0</v>
      </c>
      <c r="DG105" s="2032"/>
      <c r="DH105" s="1195" t="s">
        <v>822</v>
      </c>
      <c r="DI105" s="1192">
        <f>'배수관 폐쇄 총괄(수시, 지역사업소)'!DM105</f>
        <v>0</v>
      </c>
      <c r="DJ105" s="1192">
        <v>0</v>
      </c>
      <c r="DK105" s="1192">
        <v>0</v>
      </c>
      <c r="DL105" s="1192">
        <v>0</v>
      </c>
      <c r="DM105" s="1192">
        <v>0</v>
      </c>
      <c r="DN105" s="1192">
        <v>0</v>
      </c>
      <c r="DO105" s="1192">
        <v>0</v>
      </c>
      <c r="DP105" s="1192">
        <v>0</v>
      </c>
      <c r="DQ105" s="1192">
        <v>0</v>
      </c>
      <c r="DR105" s="1192">
        <v>0</v>
      </c>
      <c r="DS105" s="1192">
        <v>0</v>
      </c>
      <c r="DT105" s="1192">
        <v>0</v>
      </c>
      <c r="DU105" s="1192">
        <v>0</v>
      </c>
      <c r="DV105" s="1192">
        <v>0</v>
      </c>
      <c r="DW105" s="1192">
        <v>0</v>
      </c>
      <c r="DX105" s="1192">
        <v>0</v>
      </c>
      <c r="DY105" s="1192">
        <v>0</v>
      </c>
      <c r="DZ105" s="1192">
        <v>0</v>
      </c>
      <c r="EA105" s="1192">
        <v>0</v>
      </c>
    </row>
    <row r="106" spans="1:131" ht="19.2" customHeight="1">
      <c r="A106" s="2032"/>
      <c r="B106" s="1627" t="s">
        <v>952</v>
      </c>
      <c r="C106" s="1192">
        <f>'배수관 폐쇄 총괄(수시, 지역사업소)'!G106</f>
        <v>1960.96</v>
      </c>
      <c r="D106" s="1192">
        <v>1960.96</v>
      </c>
      <c r="E106" s="1192">
        <v>0</v>
      </c>
      <c r="F106" s="1192">
        <v>0</v>
      </c>
      <c r="G106" s="1192">
        <v>1960.96</v>
      </c>
      <c r="H106" s="1192">
        <v>0</v>
      </c>
      <c r="I106" s="1192">
        <v>0</v>
      </c>
      <c r="J106" s="1192">
        <v>0</v>
      </c>
      <c r="K106" s="1192">
        <v>0</v>
      </c>
      <c r="L106" s="1192">
        <v>0</v>
      </c>
      <c r="M106" s="1192">
        <v>0</v>
      </c>
      <c r="N106" s="1192">
        <v>0</v>
      </c>
      <c r="O106" s="1192">
        <v>0</v>
      </c>
      <c r="P106" s="1192">
        <v>0</v>
      </c>
      <c r="Q106" s="1192">
        <v>0</v>
      </c>
      <c r="R106" s="1192">
        <v>0</v>
      </c>
      <c r="S106" s="1192">
        <v>0</v>
      </c>
      <c r="T106" s="1192">
        <v>1960.96</v>
      </c>
      <c r="U106" s="1192">
        <v>0</v>
      </c>
      <c r="W106" s="2032"/>
      <c r="X106" s="1627" t="s">
        <v>952</v>
      </c>
      <c r="Y106" s="1192">
        <f>'배수관 폐쇄 총괄(수시, 지역사업소)'!AC106</f>
        <v>0</v>
      </c>
      <c r="Z106" s="1192">
        <v>0</v>
      </c>
      <c r="AA106" s="1192">
        <v>0</v>
      </c>
      <c r="AB106" s="1192">
        <v>0</v>
      </c>
      <c r="AC106" s="1192">
        <v>0</v>
      </c>
      <c r="AD106" s="1192">
        <v>0</v>
      </c>
      <c r="AE106" s="1192">
        <v>0</v>
      </c>
      <c r="AF106" s="1192">
        <v>0</v>
      </c>
      <c r="AG106" s="1192">
        <v>0</v>
      </c>
      <c r="AH106" s="1192">
        <v>0</v>
      </c>
      <c r="AI106" s="1192">
        <v>0</v>
      </c>
      <c r="AJ106" s="1192">
        <v>0</v>
      </c>
      <c r="AK106" s="1192">
        <v>0</v>
      </c>
      <c r="AL106" s="1192">
        <v>0</v>
      </c>
      <c r="AM106" s="1192">
        <v>0</v>
      </c>
      <c r="AN106" s="1192">
        <v>0</v>
      </c>
      <c r="AO106" s="1192">
        <v>0</v>
      </c>
      <c r="AP106" s="1192">
        <v>0</v>
      </c>
      <c r="AQ106" s="1192">
        <v>0</v>
      </c>
      <c r="AS106" s="2032"/>
      <c r="AT106" s="1627" t="s">
        <v>952</v>
      </c>
      <c r="AU106" s="1192">
        <f>'배수관 폐쇄 총괄(수시, 지역사업소)'!AY106</f>
        <v>0</v>
      </c>
      <c r="AV106" s="1192">
        <v>0</v>
      </c>
      <c r="AW106" s="1192">
        <v>0</v>
      </c>
      <c r="AX106" s="1192">
        <v>0</v>
      </c>
      <c r="AY106" s="1192">
        <v>0</v>
      </c>
      <c r="AZ106" s="1192">
        <v>0</v>
      </c>
      <c r="BA106" s="1192">
        <v>0</v>
      </c>
      <c r="BB106" s="1192">
        <v>0</v>
      </c>
      <c r="BC106" s="1192">
        <v>0</v>
      </c>
      <c r="BD106" s="1192">
        <v>0</v>
      </c>
      <c r="BE106" s="1192">
        <v>0</v>
      </c>
      <c r="BF106" s="1192">
        <v>0</v>
      </c>
      <c r="BG106" s="1192">
        <v>0</v>
      </c>
      <c r="BH106" s="1192">
        <v>0</v>
      </c>
      <c r="BI106" s="1192">
        <v>0</v>
      </c>
      <c r="BJ106" s="1192">
        <v>0</v>
      </c>
      <c r="BK106" s="1192">
        <v>0</v>
      </c>
      <c r="BL106" s="1192">
        <v>0</v>
      </c>
      <c r="BM106" s="1192">
        <v>0</v>
      </c>
      <c r="BO106" s="2032"/>
      <c r="BP106" s="1627" t="s">
        <v>952</v>
      </c>
      <c r="BQ106" s="1192">
        <f>'배수관 폐쇄 총괄(수시, 지역사업소)'!BU106</f>
        <v>1729.45</v>
      </c>
      <c r="BR106" s="1192">
        <v>1729.45</v>
      </c>
      <c r="BS106" s="1192">
        <v>0</v>
      </c>
      <c r="BT106" s="1192">
        <v>0</v>
      </c>
      <c r="BU106" s="1192">
        <v>1729.45</v>
      </c>
      <c r="BV106" s="1192">
        <v>0</v>
      </c>
      <c r="BW106" s="1192">
        <v>0</v>
      </c>
      <c r="BX106" s="1192">
        <v>0</v>
      </c>
      <c r="BY106" s="1192">
        <v>0</v>
      </c>
      <c r="BZ106" s="1192">
        <v>0</v>
      </c>
      <c r="CA106" s="1192">
        <v>0</v>
      </c>
      <c r="CB106" s="1192">
        <v>0</v>
      </c>
      <c r="CC106" s="1192">
        <v>0</v>
      </c>
      <c r="CD106" s="1192">
        <v>0</v>
      </c>
      <c r="CE106" s="1192">
        <v>0</v>
      </c>
      <c r="CF106" s="1192">
        <v>0</v>
      </c>
      <c r="CG106" s="1192">
        <v>0</v>
      </c>
      <c r="CH106" s="1192">
        <v>1729.45</v>
      </c>
      <c r="CI106" s="1192">
        <v>0</v>
      </c>
      <c r="CK106" s="2032"/>
      <c r="CL106" s="1627" t="s">
        <v>952</v>
      </c>
      <c r="CM106" s="1192">
        <f>'배수관 폐쇄 총괄(수시, 지역사업소)'!CQ106</f>
        <v>0</v>
      </c>
      <c r="CN106" s="1192">
        <v>0</v>
      </c>
      <c r="CO106" s="1192">
        <v>0</v>
      </c>
      <c r="CP106" s="1192">
        <v>0</v>
      </c>
      <c r="CQ106" s="1192">
        <v>0</v>
      </c>
      <c r="CR106" s="1192">
        <v>0</v>
      </c>
      <c r="CS106" s="1192">
        <v>0</v>
      </c>
      <c r="CT106" s="1192">
        <v>0</v>
      </c>
      <c r="CU106" s="1192">
        <v>0</v>
      </c>
      <c r="CV106" s="1192">
        <v>0</v>
      </c>
      <c r="CW106" s="1192">
        <v>0</v>
      </c>
      <c r="CX106" s="1192">
        <v>0</v>
      </c>
      <c r="CY106" s="1192">
        <v>0</v>
      </c>
      <c r="CZ106" s="1192">
        <v>0</v>
      </c>
      <c r="DA106" s="1192">
        <v>0</v>
      </c>
      <c r="DB106" s="1192">
        <v>0</v>
      </c>
      <c r="DC106" s="1192">
        <v>0</v>
      </c>
      <c r="DD106" s="1192">
        <v>0</v>
      </c>
      <c r="DE106" s="1192">
        <v>0</v>
      </c>
      <c r="DG106" s="2032"/>
      <c r="DH106" s="1627" t="s">
        <v>952</v>
      </c>
      <c r="DI106" s="1192">
        <f>'배수관 폐쇄 총괄(수시, 지역사업소)'!DM106</f>
        <v>231.51</v>
      </c>
      <c r="DJ106" s="1192">
        <v>231.51</v>
      </c>
      <c r="DK106" s="1192">
        <v>0</v>
      </c>
      <c r="DL106" s="1192">
        <v>0</v>
      </c>
      <c r="DM106" s="1192">
        <v>231.51</v>
      </c>
      <c r="DN106" s="1192">
        <v>0</v>
      </c>
      <c r="DO106" s="1192">
        <v>0</v>
      </c>
      <c r="DP106" s="1192">
        <v>0</v>
      </c>
      <c r="DQ106" s="1192">
        <v>0</v>
      </c>
      <c r="DR106" s="1192">
        <v>0</v>
      </c>
      <c r="DS106" s="1192">
        <v>0</v>
      </c>
      <c r="DT106" s="1192">
        <v>0</v>
      </c>
      <c r="DU106" s="1192">
        <v>0</v>
      </c>
      <c r="DV106" s="1192">
        <v>0</v>
      </c>
      <c r="DW106" s="1192">
        <v>0</v>
      </c>
      <c r="DX106" s="1192">
        <v>0</v>
      </c>
      <c r="DY106" s="1192">
        <v>0</v>
      </c>
      <c r="DZ106" s="1192">
        <v>231.51</v>
      </c>
      <c r="EA106" s="1192">
        <v>0</v>
      </c>
    </row>
    <row r="107" spans="1:131" ht="20.25" customHeight="1">
      <c r="A107" s="2397" t="s">
        <v>812</v>
      </c>
      <c r="B107" s="1196" t="s">
        <v>41</v>
      </c>
      <c r="C107" s="1190">
        <f>SUM('배수관 폐쇄 총괄(수시, 지역사업소)'!C108:'배수관 폐쇄 총괄(수시, 지역사업소)'!C123)</f>
        <v>-308.64000000000004</v>
      </c>
      <c r="D107" s="1190">
        <f>SUM('배수관 폐쇄 총괄(수시, 지역사업소)'!D108:'배수관 폐쇄 총괄(수시, 지역사업소)'!D123)</f>
        <v>0.83</v>
      </c>
      <c r="E107" s="1190">
        <f>SUM('배수관 폐쇄 총괄(수시, 지역사업소)'!E108:'배수관 폐쇄 총괄(수시, 지역사업소)'!E123)</f>
        <v>0</v>
      </c>
      <c r="F107" s="1190">
        <f>SUM('배수관 폐쇄 총괄(수시, 지역사업소)'!F108:'배수관 폐쇄 총괄(수시, 지역사업소)'!F123)</f>
        <v>309.47000000000003</v>
      </c>
      <c r="G107" s="1190">
        <f>SUM('배수관 폐쇄 총괄(수시, 지역사업소)'!G108:'배수관 폐쇄 총괄(수시, 지역사업소)'!G123)</f>
        <v>-308.64000000000004</v>
      </c>
      <c r="H107" s="1190">
        <f>SUM('배수관 폐쇄 총괄(수시, 지역사업소)'!H108:'배수관 폐쇄 총괄(수시, 지역사업소)'!H123)</f>
        <v>0</v>
      </c>
      <c r="I107" s="1190">
        <f>SUM('배수관 폐쇄 총괄(수시, 지역사업소)'!I108:'배수관 폐쇄 총괄(수시, 지역사업소)'!I123)</f>
        <v>0</v>
      </c>
      <c r="J107" s="1190">
        <f>SUM('배수관 폐쇄 총괄(수시, 지역사업소)'!J108:'배수관 폐쇄 총괄(수시, 지역사업소)'!J123)</f>
        <v>0</v>
      </c>
      <c r="K107" s="1190">
        <f>SUM('배수관 폐쇄 총괄(수시, 지역사업소)'!K108:'배수관 폐쇄 총괄(수시, 지역사업소)'!K123)</f>
        <v>0</v>
      </c>
      <c r="L107" s="1190">
        <f>SUM('배수관 폐쇄 총괄(수시, 지역사업소)'!L108:'배수관 폐쇄 총괄(수시, 지역사업소)'!L123)</f>
        <v>0</v>
      </c>
      <c r="M107" s="1190">
        <f>SUM('배수관 폐쇄 총괄(수시, 지역사업소)'!M108:'배수관 폐쇄 총괄(수시, 지역사업소)'!M123)</f>
        <v>222.72</v>
      </c>
      <c r="N107" s="1190">
        <f>SUM('배수관 폐쇄 총괄(수시, 지역사업소)'!N108:'배수관 폐쇄 총괄(수시, 지역사업소)'!N123)</f>
        <v>0</v>
      </c>
      <c r="O107" s="1190">
        <f>SUM('배수관 폐쇄 총괄(수시, 지역사업소)'!O108:'배수관 폐쇄 총괄(수시, 지역사업소)'!O123)</f>
        <v>0</v>
      </c>
      <c r="P107" s="1190">
        <f>SUM('배수관 폐쇄 총괄(수시, 지역사업소)'!P108:'배수관 폐쇄 총괄(수시, 지역사업소)'!P123)</f>
        <v>0</v>
      </c>
      <c r="Q107" s="1190">
        <f>SUM('배수관 폐쇄 총괄(수시, 지역사업소)'!Q108:'배수관 폐쇄 총괄(수시, 지역사업소)'!Q123)</f>
        <v>0</v>
      </c>
      <c r="R107" s="1190">
        <f>SUM('배수관 폐쇄 총괄(수시, 지역사업소)'!R108:'배수관 폐쇄 총괄(수시, 지역사업소)'!R123)</f>
        <v>0</v>
      </c>
      <c r="S107" s="1190">
        <f>SUM('배수관 폐쇄 총괄(수시, 지역사업소)'!S108:'배수관 폐쇄 총괄(수시, 지역사업소)'!S123)</f>
        <v>86.75</v>
      </c>
      <c r="T107" s="1190">
        <f>SUM('배수관 폐쇄 총괄(수시, 지역사업소)'!T108:'배수관 폐쇄 총괄(수시, 지역사업소)'!T123)</f>
        <v>0.83</v>
      </c>
      <c r="U107" s="1190">
        <f>SUM('배수관 폐쇄 총괄(수시, 지역사업소)'!U108:'배수관 폐쇄 총괄(수시, 지역사업소)'!U123)</f>
        <v>0</v>
      </c>
      <c r="W107" s="2397" t="s">
        <v>812</v>
      </c>
      <c r="X107" s="1196" t="s">
        <v>41</v>
      </c>
      <c r="Y107" s="1190">
        <f>SUM('배수관 폐쇄 총괄(수시, 지역사업소)'!Y108:'배수관 폐쇄 총괄(수시, 지역사업소)'!Y123)</f>
        <v>-89.41</v>
      </c>
      <c r="Z107" s="1190">
        <f>SUM('배수관 폐쇄 총괄(수시, 지역사업소)'!Z108:'배수관 폐쇄 총괄(수시, 지역사업소)'!Z123)</f>
        <v>0</v>
      </c>
      <c r="AA107" s="1190">
        <f>SUM('배수관 폐쇄 총괄(수시, 지역사업소)'!AA108:'배수관 폐쇄 총괄(수시, 지역사업소)'!AA123)</f>
        <v>0</v>
      </c>
      <c r="AB107" s="1190">
        <f>SUM('배수관 폐쇄 총괄(수시, 지역사업소)'!AB108:'배수관 폐쇄 총괄(수시, 지역사업소)'!AB123)</f>
        <v>89.41</v>
      </c>
      <c r="AC107" s="1190">
        <f>SUM('배수관 폐쇄 총괄(수시, 지역사업소)'!AC108:'배수관 폐쇄 총괄(수시, 지역사업소)'!AC123)</f>
        <v>-89.41</v>
      </c>
      <c r="AD107" s="1190">
        <f>SUM('배수관 폐쇄 총괄(수시, 지역사업소)'!AD108:'배수관 폐쇄 총괄(수시, 지역사업소)'!AD123)</f>
        <v>0</v>
      </c>
      <c r="AE107" s="1190">
        <f>SUM('배수관 폐쇄 총괄(수시, 지역사업소)'!AE108:'배수관 폐쇄 총괄(수시, 지역사업소)'!AE123)</f>
        <v>0</v>
      </c>
      <c r="AF107" s="1190">
        <f>SUM('배수관 폐쇄 총괄(수시, 지역사업소)'!AF108:'배수관 폐쇄 총괄(수시, 지역사업소)'!AF123)</f>
        <v>0</v>
      </c>
      <c r="AG107" s="1190">
        <f>SUM('배수관 폐쇄 총괄(수시, 지역사업소)'!AG108:'배수관 폐쇄 총괄(수시, 지역사업소)'!AG123)</f>
        <v>0</v>
      </c>
      <c r="AH107" s="1190">
        <f>SUM('배수관 폐쇄 총괄(수시, 지역사업소)'!AH108:'배수관 폐쇄 총괄(수시, 지역사업소)'!AH123)</f>
        <v>0</v>
      </c>
      <c r="AI107" s="1190">
        <f>SUM('배수관 폐쇄 총괄(수시, 지역사업소)'!AI108:'배수관 폐쇄 총괄(수시, 지역사업소)'!AI123)</f>
        <v>2.66</v>
      </c>
      <c r="AJ107" s="1190">
        <f>SUM('배수관 폐쇄 총괄(수시, 지역사업소)'!AJ108:'배수관 폐쇄 총괄(수시, 지역사업소)'!AJ123)</f>
        <v>0</v>
      </c>
      <c r="AK107" s="1190">
        <f>SUM('배수관 폐쇄 총괄(수시, 지역사업소)'!AK108:'배수관 폐쇄 총괄(수시, 지역사업소)'!AK123)</f>
        <v>0</v>
      </c>
      <c r="AL107" s="1190">
        <f>SUM('배수관 폐쇄 총괄(수시, 지역사업소)'!AL108:'배수관 폐쇄 총괄(수시, 지역사업소)'!AL123)</f>
        <v>0</v>
      </c>
      <c r="AM107" s="1190">
        <f>SUM('배수관 폐쇄 총괄(수시, 지역사업소)'!AM108:'배수관 폐쇄 총괄(수시, 지역사업소)'!AM123)</f>
        <v>0</v>
      </c>
      <c r="AN107" s="1190">
        <f>SUM('배수관 폐쇄 총괄(수시, 지역사업소)'!AN108:'배수관 폐쇄 총괄(수시, 지역사업소)'!AN123)</f>
        <v>0</v>
      </c>
      <c r="AO107" s="1190">
        <f>SUM('배수관 폐쇄 총괄(수시, 지역사업소)'!AO108:'배수관 폐쇄 총괄(수시, 지역사업소)'!AO123)</f>
        <v>86.75</v>
      </c>
      <c r="AP107" s="1190">
        <f>SUM('배수관 폐쇄 총괄(수시, 지역사업소)'!AP108:'배수관 폐쇄 총괄(수시, 지역사업소)'!AP123)</f>
        <v>0</v>
      </c>
      <c r="AQ107" s="1190">
        <f>SUM('배수관 폐쇄 총괄(수시, 지역사업소)'!AQ108:'배수관 폐쇄 총괄(수시, 지역사업소)'!AQ123)</f>
        <v>0</v>
      </c>
      <c r="AS107" s="2397" t="s">
        <v>812</v>
      </c>
      <c r="AT107" s="1196" t="s">
        <v>41</v>
      </c>
      <c r="AU107" s="1190">
        <f>SUM('배수관 폐쇄 총괄(수시, 지역사업소)'!AU108:'배수관 폐쇄 총괄(수시, 지역사업소)'!AU123)</f>
        <v>0</v>
      </c>
      <c r="AV107" s="1190">
        <f>SUM('배수관 폐쇄 총괄(수시, 지역사업소)'!AV108:'배수관 폐쇄 총괄(수시, 지역사업소)'!AV123)</f>
        <v>0</v>
      </c>
      <c r="AW107" s="1190">
        <f>SUM('배수관 폐쇄 총괄(수시, 지역사업소)'!AW108:'배수관 폐쇄 총괄(수시, 지역사업소)'!AW123)</f>
        <v>0</v>
      </c>
      <c r="AX107" s="1190">
        <f>SUM('배수관 폐쇄 총괄(수시, 지역사업소)'!AX108:'배수관 폐쇄 총괄(수시, 지역사업소)'!AX123)</f>
        <v>0</v>
      </c>
      <c r="AY107" s="1190">
        <f>SUM('배수관 폐쇄 총괄(수시, 지역사업소)'!AY108:'배수관 폐쇄 총괄(수시, 지역사업소)'!AY123)</f>
        <v>0</v>
      </c>
      <c r="AZ107" s="1190">
        <f>SUM('배수관 폐쇄 총괄(수시, 지역사업소)'!AZ108:'배수관 폐쇄 총괄(수시, 지역사업소)'!AZ123)</f>
        <v>0</v>
      </c>
      <c r="BA107" s="1190">
        <f>SUM('배수관 폐쇄 총괄(수시, 지역사업소)'!BA108:'배수관 폐쇄 총괄(수시, 지역사업소)'!BA123)</f>
        <v>0</v>
      </c>
      <c r="BB107" s="1190">
        <f>SUM('배수관 폐쇄 총괄(수시, 지역사업소)'!BB108:'배수관 폐쇄 총괄(수시, 지역사업소)'!BB123)</f>
        <v>0</v>
      </c>
      <c r="BC107" s="1190">
        <f>SUM('배수관 폐쇄 총괄(수시, 지역사업소)'!BC108:'배수관 폐쇄 총괄(수시, 지역사업소)'!BC123)</f>
        <v>0</v>
      </c>
      <c r="BD107" s="1190">
        <f>SUM('배수관 폐쇄 총괄(수시, 지역사업소)'!BD108:'배수관 폐쇄 총괄(수시, 지역사업소)'!BD123)</f>
        <v>0</v>
      </c>
      <c r="BE107" s="1190">
        <f>SUM('배수관 폐쇄 총괄(수시, 지역사업소)'!BE108:'배수관 폐쇄 총괄(수시, 지역사업소)'!BE123)</f>
        <v>0</v>
      </c>
      <c r="BF107" s="1190">
        <f>SUM('배수관 폐쇄 총괄(수시, 지역사업소)'!BF108:'배수관 폐쇄 총괄(수시, 지역사업소)'!BF123)</f>
        <v>0</v>
      </c>
      <c r="BG107" s="1190">
        <f>SUM('배수관 폐쇄 총괄(수시, 지역사업소)'!BG108:'배수관 폐쇄 총괄(수시, 지역사업소)'!BG123)</f>
        <v>0</v>
      </c>
      <c r="BH107" s="1190">
        <f>SUM('배수관 폐쇄 총괄(수시, 지역사업소)'!BH108:'배수관 폐쇄 총괄(수시, 지역사업소)'!BH123)</f>
        <v>0</v>
      </c>
      <c r="BI107" s="1190">
        <f>SUM('배수관 폐쇄 총괄(수시, 지역사업소)'!BI108:'배수관 폐쇄 총괄(수시, 지역사업소)'!BI123)</f>
        <v>0</v>
      </c>
      <c r="BJ107" s="1190">
        <f>SUM('배수관 폐쇄 총괄(수시, 지역사업소)'!BJ108:'배수관 폐쇄 총괄(수시, 지역사업소)'!BJ123)</f>
        <v>0</v>
      </c>
      <c r="BK107" s="1190">
        <f>SUM('배수관 폐쇄 총괄(수시, 지역사업소)'!BK108:'배수관 폐쇄 총괄(수시, 지역사업소)'!BK123)</f>
        <v>0</v>
      </c>
      <c r="BL107" s="1190">
        <f>SUM('배수관 폐쇄 총괄(수시, 지역사업소)'!BL108:'배수관 폐쇄 총괄(수시, 지역사업소)'!BL123)</f>
        <v>0</v>
      </c>
      <c r="BM107" s="1190">
        <f>SUM('배수관 폐쇄 총괄(수시, 지역사업소)'!BM108:'배수관 폐쇄 총괄(수시, 지역사업소)'!BM123)</f>
        <v>0</v>
      </c>
      <c r="BO107" s="2397" t="s">
        <v>812</v>
      </c>
      <c r="BP107" s="1196" t="s">
        <v>41</v>
      </c>
      <c r="BQ107" s="1190">
        <f>SUM('배수관 폐쇄 총괄(수시, 지역사업소)'!BQ108:'배수관 폐쇄 총괄(수시, 지역사업소)'!BQ123)</f>
        <v>-218.2</v>
      </c>
      <c r="BR107" s="1190">
        <f>SUM('배수관 폐쇄 총괄(수시, 지역사업소)'!BR108:'배수관 폐쇄 총괄(수시, 지역사업소)'!BR123)</f>
        <v>0</v>
      </c>
      <c r="BS107" s="1190">
        <f>SUM('배수관 폐쇄 총괄(수시, 지역사업소)'!BS108:'배수관 폐쇄 총괄(수시, 지역사업소)'!BS123)</f>
        <v>0</v>
      </c>
      <c r="BT107" s="1190">
        <f>SUM('배수관 폐쇄 총괄(수시, 지역사업소)'!BT108:'배수관 폐쇄 총괄(수시, 지역사업소)'!BT123)</f>
        <v>218.2</v>
      </c>
      <c r="BU107" s="1190">
        <f>SUM('배수관 폐쇄 총괄(수시, 지역사업소)'!BU108:'배수관 폐쇄 총괄(수시, 지역사업소)'!BU123)</f>
        <v>-218.2</v>
      </c>
      <c r="BV107" s="1190">
        <f>SUM('배수관 폐쇄 총괄(수시, 지역사업소)'!BV108:'배수관 폐쇄 총괄(수시, 지역사업소)'!BV123)</f>
        <v>0</v>
      </c>
      <c r="BW107" s="1190">
        <f>SUM('배수관 폐쇄 총괄(수시, 지역사업소)'!BW108:'배수관 폐쇄 총괄(수시, 지역사업소)'!BW123)</f>
        <v>0</v>
      </c>
      <c r="BX107" s="1190">
        <f>SUM('배수관 폐쇄 총괄(수시, 지역사업소)'!BX108:'배수관 폐쇄 총괄(수시, 지역사업소)'!BX123)</f>
        <v>0</v>
      </c>
      <c r="BY107" s="1190">
        <f>SUM('배수관 폐쇄 총괄(수시, 지역사업소)'!BY108:'배수관 폐쇄 총괄(수시, 지역사업소)'!BY123)</f>
        <v>0</v>
      </c>
      <c r="BZ107" s="1190">
        <f>SUM('배수관 폐쇄 총괄(수시, 지역사업소)'!BZ108:'배수관 폐쇄 총괄(수시, 지역사업소)'!BZ123)</f>
        <v>0</v>
      </c>
      <c r="CA107" s="1190">
        <f>SUM('배수관 폐쇄 총괄(수시, 지역사업소)'!CA108:'배수관 폐쇄 총괄(수시, 지역사업소)'!CA123)</f>
        <v>218.2</v>
      </c>
      <c r="CB107" s="1190">
        <f>SUM('배수관 폐쇄 총괄(수시, 지역사업소)'!CB108:'배수관 폐쇄 총괄(수시, 지역사업소)'!CB123)</f>
        <v>0</v>
      </c>
      <c r="CC107" s="1190">
        <f>SUM('배수관 폐쇄 총괄(수시, 지역사업소)'!CC108:'배수관 폐쇄 총괄(수시, 지역사업소)'!CC123)</f>
        <v>0</v>
      </c>
      <c r="CD107" s="1190">
        <f>SUM('배수관 폐쇄 총괄(수시, 지역사업소)'!CD108:'배수관 폐쇄 총괄(수시, 지역사업소)'!CD123)</f>
        <v>0</v>
      </c>
      <c r="CE107" s="1190">
        <f>SUM('배수관 폐쇄 총괄(수시, 지역사업소)'!CE108:'배수관 폐쇄 총괄(수시, 지역사업소)'!CE123)</f>
        <v>0</v>
      </c>
      <c r="CF107" s="1190">
        <f>SUM('배수관 폐쇄 총괄(수시, 지역사업소)'!CF108:'배수관 폐쇄 총괄(수시, 지역사업소)'!CF123)</f>
        <v>0</v>
      </c>
      <c r="CG107" s="1190">
        <f>SUM('배수관 폐쇄 총괄(수시, 지역사업소)'!CG108:'배수관 폐쇄 총괄(수시, 지역사업소)'!CG123)</f>
        <v>0</v>
      </c>
      <c r="CH107" s="1190">
        <f>SUM('배수관 폐쇄 총괄(수시, 지역사업소)'!CH108:'배수관 폐쇄 총괄(수시, 지역사업소)'!CH123)</f>
        <v>0</v>
      </c>
      <c r="CI107" s="1190">
        <f>SUM('배수관 폐쇄 총괄(수시, 지역사업소)'!CI108:'배수관 폐쇄 총괄(수시, 지역사업소)'!CI123)</f>
        <v>0</v>
      </c>
      <c r="CK107" s="2397" t="s">
        <v>812</v>
      </c>
      <c r="CL107" s="1196" t="s">
        <v>41</v>
      </c>
      <c r="CM107" s="1190">
        <f>SUM('배수관 폐쇄 총괄(수시, 지역사업소)'!CM108:'배수관 폐쇄 총괄(수시, 지역사업소)'!CM123)</f>
        <v>-1.0300000000000002</v>
      </c>
      <c r="CN107" s="1190">
        <f>SUM('배수관 폐쇄 총괄(수시, 지역사업소)'!CN108:'배수관 폐쇄 총괄(수시, 지역사업소)'!CN123)</f>
        <v>0.83</v>
      </c>
      <c r="CO107" s="1190">
        <f>SUM('배수관 폐쇄 총괄(수시, 지역사업소)'!CO108:'배수관 폐쇄 총괄(수시, 지역사업소)'!CO123)</f>
        <v>0</v>
      </c>
      <c r="CP107" s="1190">
        <f>SUM('배수관 폐쇄 총괄(수시, 지역사업소)'!CP108:'배수관 폐쇄 총괄(수시, 지역사업소)'!CP123)</f>
        <v>1.86</v>
      </c>
      <c r="CQ107" s="1190">
        <f>SUM('배수관 폐쇄 총괄(수시, 지역사업소)'!CQ108:'배수관 폐쇄 총괄(수시, 지역사업소)'!CQ123)</f>
        <v>-1.0300000000000002</v>
      </c>
      <c r="CR107" s="1190">
        <f>SUM('배수관 폐쇄 총괄(수시, 지역사업소)'!CR108:'배수관 폐쇄 총괄(수시, 지역사업소)'!CR123)</f>
        <v>0</v>
      </c>
      <c r="CS107" s="1190">
        <f>SUM('배수관 폐쇄 총괄(수시, 지역사업소)'!CS108:'배수관 폐쇄 총괄(수시, 지역사업소)'!CS123)</f>
        <v>0</v>
      </c>
      <c r="CT107" s="1190">
        <f>SUM('배수관 폐쇄 총괄(수시, 지역사업소)'!CT108:'배수관 폐쇄 총괄(수시, 지역사업소)'!CT123)</f>
        <v>0</v>
      </c>
      <c r="CU107" s="1190">
        <f>SUM('배수관 폐쇄 총괄(수시, 지역사업소)'!CU108:'배수관 폐쇄 총괄(수시, 지역사업소)'!CU123)</f>
        <v>0</v>
      </c>
      <c r="CV107" s="1190">
        <f>SUM('배수관 폐쇄 총괄(수시, 지역사업소)'!CV108:'배수관 폐쇄 총괄(수시, 지역사업소)'!CV123)</f>
        <v>0</v>
      </c>
      <c r="CW107" s="1190">
        <f>SUM('배수관 폐쇄 총괄(수시, 지역사업소)'!CW108:'배수관 폐쇄 총괄(수시, 지역사업소)'!CW123)</f>
        <v>1.86</v>
      </c>
      <c r="CX107" s="1190">
        <f>SUM('배수관 폐쇄 총괄(수시, 지역사업소)'!CX108:'배수관 폐쇄 총괄(수시, 지역사업소)'!CX123)</f>
        <v>0</v>
      </c>
      <c r="CY107" s="1190">
        <f>SUM('배수관 폐쇄 총괄(수시, 지역사업소)'!CY108:'배수관 폐쇄 총괄(수시, 지역사업소)'!CY123)</f>
        <v>0</v>
      </c>
      <c r="CZ107" s="1190">
        <f>SUM('배수관 폐쇄 총괄(수시, 지역사업소)'!CZ108:'배수관 폐쇄 총괄(수시, 지역사업소)'!CZ123)</f>
        <v>0</v>
      </c>
      <c r="DA107" s="1190">
        <f>SUM('배수관 폐쇄 총괄(수시, 지역사업소)'!DA108:'배수관 폐쇄 총괄(수시, 지역사업소)'!DA123)</f>
        <v>0</v>
      </c>
      <c r="DB107" s="1190">
        <f>SUM('배수관 폐쇄 총괄(수시, 지역사업소)'!DB108:'배수관 폐쇄 총괄(수시, 지역사업소)'!DB123)</f>
        <v>0</v>
      </c>
      <c r="DC107" s="1190">
        <f>SUM('배수관 폐쇄 총괄(수시, 지역사업소)'!DC108:'배수관 폐쇄 총괄(수시, 지역사업소)'!DC123)</f>
        <v>0</v>
      </c>
      <c r="DD107" s="1190">
        <f>SUM('배수관 폐쇄 총괄(수시, 지역사업소)'!DD108:'배수관 폐쇄 총괄(수시, 지역사업소)'!DD123)</f>
        <v>0.83</v>
      </c>
      <c r="DE107" s="1190">
        <f>SUM('배수관 폐쇄 총괄(수시, 지역사업소)'!DE108:'배수관 폐쇄 총괄(수시, 지역사업소)'!DE123)</f>
        <v>0</v>
      </c>
      <c r="DG107" s="2397" t="s">
        <v>812</v>
      </c>
      <c r="DH107" s="1196" t="s">
        <v>41</v>
      </c>
      <c r="DI107" s="1190">
        <f>SUM('배수관 폐쇄 총괄(수시, 지역사업소)'!DI108:'배수관 폐쇄 총괄(수시, 지역사업소)'!DI123)</f>
        <v>0</v>
      </c>
      <c r="DJ107" s="1190">
        <f>SUM('배수관 폐쇄 총괄(수시, 지역사업소)'!DJ108:'배수관 폐쇄 총괄(수시, 지역사업소)'!DJ123)</f>
        <v>0</v>
      </c>
      <c r="DK107" s="1190">
        <f>SUM('배수관 폐쇄 총괄(수시, 지역사업소)'!DK108:'배수관 폐쇄 총괄(수시, 지역사업소)'!DK123)</f>
        <v>0</v>
      </c>
      <c r="DL107" s="1190">
        <f>SUM('배수관 폐쇄 총괄(수시, 지역사업소)'!DL108:'배수관 폐쇄 총괄(수시, 지역사업소)'!DL123)</f>
        <v>0</v>
      </c>
      <c r="DM107" s="1190">
        <f>SUM('배수관 폐쇄 총괄(수시, 지역사업소)'!DM108:'배수관 폐쇄 총괄(수시, 지역사업소)'!DM123)</f>
        <v>0</v>
      </c>
      <c r="DN107" s="1190">
        <f>SUM('배수관 폐쇄 총괄(수시, 지역사업소)'!DN108:'배수관 폐쇄 총괄(수시, 지역사업소)'!DN123)</f>
        <v>0</v>
      </c>
      <c r="DO107" s="1190">
        <f>SUM('배수관 폐쇄 총괄(수시, 지역사업소)'!DO108:'배수관 폐쇄 총괄(수시, 지역사업소)'!DO123)</f>
        <v>0</v>
      </c>
      <c r="DP107" s="1190">
        <f>SUM('배수관 폐쇄 총괄(수시, 지역사업소)'!DP108:'배수관 폐쇄 총괄(수시, 지역사업소)'!DP123)</f>
        <v>0</v>
      </c>
      <c r="DQ107" s="1190">
        <f>SUM('배수관 폐쇄 총괄(수시, 지역사업소)'!DQ108:'배수관 폐쇄 총괄(수시, 지역사업소)'!DQ123)</f>
        <v>0</v>
      </c>
      <c r="DR107" s="1190">
        <f>SUM('배수관 폐쇄 총괄(수시, 지역사업소)'!DR108:'배수관 폐쇄 총괄(수시, 지역사업소)'!DR123)</f>
        <v>0</v>
      </c>
      <c r="DS107" s="1190">
        <f>SUM('배수관 폐쇄 총괄(수시, 지역사업소)'!DS108:'배수관 폐쇄 총괄(수시, 지역사업소)'!DS123)</f>
        <v>0</v>
      </c>
      <c r="DT107" s="1190">
        <f>SUM('배수관 폐쇄 총괄(수시, 지역사업소)'!DT108:'배수관 폐쇄 총괄(수시, 지역사업소)'!DT123)</f>
        <v>0</v>
      </c>
      <c r="DU107" s="1190">
        <f>SUM('배수관 폐쇄 총괄(수시, 지역사업소)'!DU108:'배수관 폐쇄 총괄(수시, 지역사업소)'!DU123)</f>
        <v>0</v>
      </c>
      <c r="DV107" s="1190">
        <f>SUM('배수관 폐쇄 총괄(수시, 지역사업소)'!DV108:'배수관 폐쇄 총괄(수시, 지역사업소)'!DV123)</f>
        <v>0</v>
      </c>
      <c r="DW107" s="1190">
        <f>SUM('배수관 폐쇄 총괄(수시, 지역사업소)'!DW108:'배수관 폐쇄 총괄(수시, 지역사업소)'!DW123)</f>
        <v>0</v>
      </c>
      <c r="DX107" s="1190">
        <f>SUM('배수관 폐쇄 총괄(수시, 지역사업소)'!DX108:'배수관 폐쇄 총괄(수시, 지역사업소)'!DX123)</f>
        <v>0</v>
      </c>
      <c r="DY107" s="1190">
        <f>SUM('배수관 폐쇄 총괄(수시, 지역사업소)'!DY108:'배수관 폐쇄 총괄(수시, 지역사업소)'!DY123)</f>
        <v>0</v>
      </c>
      <c r="DZ107" s="1190">
        <f>SUM('배수관 폐쇄 총괄(수시, 지역사업소)'!DZ108:'배수관 폐쇄 총괄(수시, 지역사업소)'!DZ123)</f>
        <v>0</v>
      </c>
      <c r="EA107" s="1190">
        <f>SUM('배수관 폐쇄 총괄(수시, 지역사업소)'!EA108:'배수관 폐쇄 총괄(수시, 지역사업소)'!EA123)</f>
        <v>0</v>
      </c>
    </row>
    <row r="108" spans="1:131" ht="19.2" customHeight="1">
      <c r="A108" s="2397" t="s">
        <v>812</v>
      </c>
      <c r="B108" s="1191" t="s">
        <v>951</v>
      </c>
      <c r="C108" s="1192">
        <f>'배수관 폐쇄 총괄(수시, 지역사업소)'!G108</f>
        <v>0.83</v>
      </c>
      <c r="D108" s="1192">
        <v>0.83</v>
      </c>
      <c r="E108" s="1192">
        <v>0</v>
      </c>
      <c r="F108" s="1192">
        <v>0</v>
      </c>
      <c r="G108" s="1192">
        <v>0.83</v>
      </c>
      <c r="H108" s="1192">
        <v>0</v>
      </c>
      <c r="I108" s="1192">
        <v>0</v>
      </c>
      <c r="J108" s="1192">
        <v>0</v>
      </c>
      <c r="K108" s="1192">
        <v>0</v>
      </c>
      <c r="L108" s="1192">
        <v>0</v>
      </c>
      <c r="M108" s="1192">
        <v>0</v>
      </c>
      <c r="N108" s="1192">
        <v>0</v>
      </c>
      <c r="O108" s="1192">
        <v>0</v>
      </c>
      <c r="P108" s="1192">
        <v>0</v>
      </c>
      <c r="Q108" s="1192">
        <v>0</v>
      </c>
      <c r="R108" s="1192">
        <v>0</v>
      </c>
      <c r="S108" s="1192">
        <v>0</v>
      </c>
      <c r="T108" s="1192">
        <v>0.83</v>
      </c>
      <c r="U108" s="1192">
        <v>0</v>
      </c>
      <c r="W108" s="2397" t="s">
        <v>812</v>
      </c>
      <c r="X108" s="1191" t="s">
        <v>951</v>
      </c>
      <c r="Y108" s="1192">
        <f>'배수관 폐쇄 총괄(수시, 지역사업소)'!AC108</f>
        <v>0</v>
      </c>
      <c r="Z108" s="1192">
        <v>0</v>
      </c>
      <c r="AA108" s="1192">
        <v>0</v>
      </c>
      <c r="AB108" s="1192">
        <v>0</v>
      </c>
      <c r="AC108" s="1192">
        <v>0</v>
      </c>
      <c r="AD108" s="1192">
        <v>0</v>
      </c>
      <c r="AE108" s="1192">
        <v>0</v>
      </c>
      <c r="AF108" s="1192">
        <v>0</v>
      </c>
      <c r="AG108" s="1192">
        <v>0</v>
      </c>
      <c r="AH108" s="1192">
        <v>0</v>
      </c>
      <c r="AI108" s="1192">
        <v>0</v>
      </c>
      <c r="AJ108" s="1192">
        <v>0</v>
      </c>
      <c r="AK108" s="1192">
        <v>0</v>
      </c>
      <c r="AL108" s="1192">
        <v>0</v>
      </c>
      <c r="AM108" s="1192">
        <v>0</v>
      </c>
      <c r="AN108" s="1192">
        <v>0</v>
      </c>
      <c r="AO108" s="1192">
        <v>0</v>
      </c>
      <c r="AP108" s="1192">
        <v>0</v>
      </c>
      <c r="AQ108" s="1192">
        <v>0</v>
      </c>
      <c r="AS108" s="2397" t="s">
        <v>812</v>
      </c>
      <c r="AT108" s="1191" t="s">
        <v>951</v>
      </c>
      <c r="AU108" s="1192">
        <f>'배수관 폐쇄 총괄(수시, 지역사업소)'!AY108</f>
        <v>0</v>
      </c>
      <c r="AV108" s="1192">
        <v>0</v>
      </c>
      <c r="AW108" s="1192">
        <v>0</v>
      </c>
      <c r="AX108" s="1192">
        <v>0</v>
      </c>
      <c r="AY108" s="1192">
        <v>0</v>
      </c>
      <c r="AZ108" s="1192">
        <v>0</v>
      </c>
      <c r="BA108" s="1192">
        <v>0</v>
      </c>
      <c r="BB108" s="1192">
        <v>0</v>
      </c>
      <c r="BC108" s="1192">
        <v>0</v>
      </c>
      <c r="BD108" s="1192">
        <v>0</v>
      </c>
      <c r="BE108" s="1192">
        <v>0</v>
      </c>
      <c r="BF108" s="1192">
        <v>0</v>
      </c>
      <c r="BG108" s="1192">
        <v>0</v>
      </c>
      <c r="BH108" s="1192">
        <v>0</v>
      </c>
      <c r="BI108" s="1192">
        <v>0</v>
      </c>
      <c r="BJ108" s="1192">
        <v>0</v>
      </c>
      <c r="BK108" s="1192">
        <v>0</v>
      </c>
      <c r="BL108" s="1192">
        <v>0</v>
      </c>
      <c r="BM108" s="1192">
        <v>0</v>
      </c>
      <c r="BO108" s="2397" t="s">
        <v>812</v>
      </c>
      <c r="BP108" s="1191" t="s">
        <v>951</v>
      </c>
      <c r="BQ108" s="1192">
        <f>'배수관 폐쇄 총괄(수시, 지역사업소)'!BU108</f>
        <v>0</v>
      </c>
      <c r="BR108" s="1192">
        <v>0</v>
      </c>
      <c r="BS108" s="1192">
        <v>0</v>
      </c>
      <c r="BT108" s="1192">
        <v>0</v>
      </c>
      <c r="BU108" s="1192">
        <v>0</v>
      </c>
      <c r="BV108" s="1192">
        <v>0</v>
      </c>
      <c r="BW108" s="1192">
        <v>0</v>
      </c>
      <c r="BX108" s="1192">
        <v>0</v>
      </c>
      <c r="BY108" s="1192">
        <v>0</v>
      </c>
      <c r="BZ108" s="1192">
        <v>0</v>
      </c>
      <c r="CA108" s="1192">
        <v>0</v>
      </c>
      <c r="CB108" s="1192">
        <v>0</v>
      </c>
      <c r="CC108" s="1192">
        <v>0</v>
      </c>
      <c r="CD108" s="1192">
        <v>0</v>
      </c>
      <c r="CE108" s="1192">
        <v>0</v>
      </c>
      <c r="CF108" s="1192">
        <v>0</v>
      </c>
      <c r="CG108" s="1192">
        <v>0</v>
      </c>
      <c r="CH108" s="1192">
        <v>0</v>
      </c>
      <c r="CI108" s="1192">
        <v>0</v>
      </c>
      <c r="CK108" s="2397" t="s">
        <v>812</v>
      </c>
      <c r="CL108" s="1191" t="s">
        <v>951</v>
      </c>
      <c r="CM108" s="1192">
        <f>'배수관 폐쇄 총괄(수시, 지역사업소)'!CQ108</f>
        <v>0.83</v>
      </c>
      <c r="CN108" s="1192">
        <v>0.83</v>
      </c>
      <c r="CO108" s="1192">
        <v>0</v>
      </c>
      <c r="CP108" s="1192">
        <v>0</v>
      </c>
      <c r="CQ108" s="1192">
        <v>0.83</v>
      </c>
      <c r="CR108" s="1192">
        <v>0</v>
      </c>
      <c r="CS108" s="1192">
        <v>0</v>
      </c>
      <c r="CT108" s="1192">
        <v>0</v>
      </c>
      <c r="CU108" s="1192">
        <v>0</v>
      </c>
      <c r="CV108" s="1192">
        <v>0</v>
      </c>
      <c r="CW108" s="1192">
        <v>0</v>
      </c>
      <c r="CX108" s="1192">
        <v>0</v>
      </c>
      <c r="CY108" s="1192">
        <v>0</v>
      </c>
      <c r="CZ108" s="1192">
        <v>0</v>
      </c>
      <c r="DA108" s="1192">
        <v>0</v>
      </c>
      <c r="DB108" s="1192">
        <v>0</v>
      </c>
      <c r="DC108" s="1192">
        <v>0</v>
      </c>
      <c r="DD108" s="1192">
        <v>0.83</v>
      </c>
      <c r="DE108" s="1192">
        <v>0</v>
      </c>
      <c r="DG108" s="2397" t="s">
        <v>812</v>
      </c>
      <c r="DH108" s="1191" t="s">
        <v>951</v>
      </c>
      <c r="DI108" s="1192">
        <f>'배수관 폐쇄 총괄(수시, 지역사업소)'!DM108</f>
        <v>0</v>
      </c>
      <c r="DJ108" s="1192">
        <v>0</v>
      </c>
      <c r="DK108" s="1192">
        <v>0</v>
      </c>
      <c r="DL108" s="1192">
        <v>0</v>
      </c>
      <c r="DM108" s="1192">
        <v>0</v>
      </c>
      <c r="DN108" s="1192">
        <v>0</v>
      </c>
      <c r="DO108" s="1192">
        <v>0</v>
      </c>
      <c r="DP108" s="1192">
        <v>0</v>
      </c>
      <c r="DQ108" s="1192">
        <v>0</v>
      </c>
      <c r="DR108" s="1192">
        <v>0</v>
      </c>
      <c r="DS108" s="1192">
        <v>0</v>
      </c>
      <c r="DT108" s="1192">
        <v>0</v>
      </c>
      <c r="DU108" s="1192">
        <v>0</v>
      </c>
      <c r="DV108" s="1192">
        <v>0</v>
      </c>
      <c r="DW108" s="1192">
        <v>0</v>
      </c>
      <c r="DX108" s="1192">
        <v>0</v>
      </c>
      <c r="DY108" s="1192">
        <v>0</v>
      </c>
      <c r="DZ108" s="1192">
        <v>0</v>
      </c>
      <c r="EA108" s="1192">
        <v>0</v>
      </c>
    </row>
    <row r="109" spans="1:131" ht="19.2" customHeight="1">
      <c r="A109" s="2032"/>
      <c r="B109" s="1191" t="s">
        <v>796</v>
      </c>
      <c r="C109" s="1192">
        <f>'배수관 폐쇄 총괄(수시, 지역사업소)'!G109</f>
        <v>0</v>
      </c>
      <c r="D109" s="1192">
        <v>0</v>
      </c>
      <c r="E109" s="1192">
        <v>0</v>
      </c>
      <c r="F109" s="1192">
        <v>0</v>
      </c>
      <c r="G109" s="1192">
        <v>0</v>
      </c>
      <c r="H109" s="1192">
        <v>0</v>
      </c>
      <c r="I109" s="1192">
        <v>0</v>
      </c>
      <c r="J109" s="1192">
        <v>0</v>
      </c>
      <c r="K109" s="1192">
        <v>0</v>
      </c>
      <c r="L109" s="1192">
        <v>0</v>
      </c>
      <c r="M109" s="1192">
        <v>0</v>
      </c>
      <c r="N109" s="1192">
        <v>0</v>
      </c>
      <c r="O109" s="1192">
        <v>0</v>
      </c>
      <c r="P109" s="1192">
        <v>0</v>
      </c>
      <c r="Q109" s="1192">
        <v>0</v>
      </c>
      <c r="R109" s="1192">
        <v>0</v>
      </c>
      <c r="S109" s="1192">
        <v>0</v>
      </c>
      <c r="T109" s="1192">
        <v>0</v>
      </c>
      <c r="U109" s="1192">
        <v>0</v>
      </c>
      <c r="W109" s="2032"/>
      <c r="X109" s="1191" t="s">
        <v>796</v>
      </c>
      <c r="Y109" s="1192">
        <f>'배수관 폐쇄 총괄(수시, 지역사업소)'!AC109</f>
        <v>0</v>
      </c>
      <c r="Z109" s="1192">
        <v>0</v>
      </c>
      <c r="AA109" s="1192">
        <v>0</v>
      </c>
      <c r="AB109" s="1192">
        <v>0</v>
      </c>
      <c r="AC109" s="1192">
        <v>0</v>
      </c>
      <c r="AD109" s="1192">
        <v>0</v>
      </c>
      <c r="AE109" s="1192">
        <v>0</v>
      </c>
      <c r="AF109" s="1192">
        <v>0</v>
      </c>
      <c r="AG109" s="1192">
        <v>0</v>
      </c>
      <c r="AH109" s="1192">
        <v>0</v>
      </c>
      <c r="AI109" s="1192">
        <v>0</v>
      </c>
      <c r="AJ109" s="1192">
        <v>0</v>
      </c>
      <c r="AK109" s="1192">
        <v>0</v>
      </c>
      <c r="AL109" s="1192">
        <v>0</v>
      </c>
      <c r="AM109" s="1192">
        <v>0</v>
      </c>
      <c r="AN109" s="1192">
        <v>0</v>
      </c>
      <c r="AO109" s="1192">
        <v>0</v>
      </c>
      <c r="AP109" s="1192">
        <v>0</v>
      </c>
      <c r="AQ109" s="1192">
        <v>0</v>
      </c>
      <c r="AS109" s="2032"/>
      <c r="AT109" s="1191" t="s">
        <v>796</v>
      </c>
      <c r="AU109" s="1192">
        <f>'배수관 폐쇄 총괄(수시, 지역사업소)'!AY109</f>
        <v>0</v>
      </c>
      <c r="AV109" s="1192">
        <v>0</v>
      </c>
      <c r="AW109" s="1192">
        <v>0</v>
      </c>
      <c r="AX109" s="1192">
        <v>0</v>
      </c>
      <c r="AY109" s="1192">
        <v>0</v>
      </c>
      <c r="AZ109" s="1192">
        <v>0</v>
      </c>
      <c r="BA109" s="1192">
        <v>0</v>
      </c>
      <c r="BB109" s="1192">
        <v>0</v>
      </c>
      <c r="BC109" s="1192">
        <v>0</v>
      </c>
      <c r="BD109" s="1192">
        <v>0</v>
      </c>
      <c r="BE109" s="1192">
        <v>0</v>
      </c>
      <c r="BF109" s="1192">
        <v>0</v>
      </c>
      <c r="BG109" s="1192">
        <v>0</v>
      </c>
      <c r="BH109" s="1192">
        <v>0</v>
      </c>
      <c r="BI109" s="1192">
        <v>0</v>
      </c>
      <c r="BJ109" s="1192">
        <v>0</v>
      </c>
      <c r="BK109" s="1192">
        <v>0</v>
      </c>
      <c r="BL109" s="1192">
        <v>0</v>
      </c>
      <c r="BM109" s="1192">
        <v>0</v>
      </c>
      <c r="BO109" s="2032"/>
      <c r="BP109" s="1191" t="s">
        <v>796</v>
      </c>
      <c r="BQ109" s="1192">
        <f>'배수관 폐쇄 총괄(수시, 지역사업소)'!BU109</f>
        <v>0</v>
      </c>
      <c r="BR109" s="1192">
        <v>0</v>
      </c>
      <c r="BS109" s="1192">
        <v>0</v>
      </c>
      <c r="BT109" s="1192">
        <v>0</v>
      </c>
      <c r="BU109" s="1192">
        <v>0</v>
      </c>
      <c r="BV109" s="1192">
        <v>0</v>
      </c>
      <c r="BW109" s="1192">
        <v>0</v>
      </c>
      <c r="BX109" s="1192">
        <v>0</v>
      </c>
      <c r="BY109" s="1192">
        <v>0</v>
      </c>
      <c r="BZ109" s="1192">
        <v>0</v>
      </c>
      <c r="CA109" s="1192">
        <v>0</v>
      </c>
      <c r="CB109" s="1192">
        <v>0</v>
      </c>
      <c r="CC109" s="1192">
        <v>0</v>
      </c>
      <c r="CD109" s="1192">
        <v>0</v>
      </c>
      <c r="CE109" s="1192">
        <v>0</v>
      </c>
      <c r="CF109" s="1192">
        <v>0</v>
      </c>
      <c r="CG109" s="1192">
        <v>0</v>
      </c>
      <c r="CH109" s="1192">
        <v>0</v>
      </c>
      <c r="CI109" s="1192">
        <v>0</v>
      </c>
      <c r="CK109" s="2032"/>
      <c r="CL109" s="1191" t="s">
        <v>796</v>
      </c>
      <c r="CM109" s="1192">
        <f>'배수관 폐쇄 총괄(수시, 지역사업소)'!CQ109</f>
        <v>0</v>
      </c>
      <c r="CN109" s="1192">
        <v>0</v>
      </c>
      <c r="CO109" s="1192">
        <v>0</v>
      </c>
      <c r="CP109" s="1192">
        <v>0</v>
      </c>
      <c r="CQ109" s="1192">
        <v>0</v>
      </c>
      <c r="CR109" s="1192">
        <v>0</v>
      </c>
      <c r="CS109" s="1192">
        <v>0</v>
      </c>
      <c r="CT109" s="1192">
        <v>0</v>
      </c>
      <c r="CU109" s="1192">
        <v>0</v>
      </c>
      <c r="CV109" s="1192">
        <v>0</v>
      </c>
      <c r="CW109" s="1192">
        <v>0</v>
      </c>
      <c r="CX109" s="1192">
        <v>0</v>
      </c>
      <c r="CY109" s="1192">
        <v>0</v>
      </c>
      <c r="CZ109" s="1192">
        <v>0</v>
      </c>
      <c r="DA109" s="1192">
        <v>0</v>
      </c>
      <c r="DB109" s="1192">
        <v>0</v>
      </c>
      <c r="DC109" s="1192">
        <v>0</v>
      </c>
      <c r="DD109" s="1192">
        <v>0</v>
      </c>
      <c r="DE109" s="1192">
        <v>0</v>
      </c>
      <c r="DG109" s="2032"/>
      <c r="DH109" s="1191" t="s">
        <v>796</v>
      </c>
      <c r="DI109" s="1192">
        <f>'배수관 폐쇄 총괄(수시, 지역사업소)'!DM109</f>
        <v>0</v>
      </c>
      <c r="DJ109" s="1192">
        <v>0</v>
      </c>
      <c r="DK109" s="1192">
        <v>0</v>
      </c>
      <c r="DL109" s="1192">
        <v>0</v>
      </c>
      <c r="DM109" s="1192">
        <v>0</v>
      </c>
      <c r="DN109" s="1192">
        <v>0</v>
      </c>
      <c r="DO109" s="1192">
        <v>0</v>
      </c>
      <c r="DP109" s="1192">
        <v>0</v>
      </c>
      <c r="DQ109" s="1192">
        <v>0</v>
      </c>
      <c r="DR109" s="1192">
        <v>0</v>
      </c>
      <c r="DS109" s="1192">
        <v>0</v>
      </c>
      <c r="DT109" s="1192">
        <v>0</v>
      </c>
      <c r="DU109" s="1192">
        <v>0</v>
      </c>
      <c r="DV109" s="1192">
        <v>0</v>
      </c>
      <c r="DW109" s="1192">
        <v>0</v>
      </c>
      <c r="DX109" s="1192">
        <v>0</v>
      </c>
      <c r="DY109" s="1192">
        <v>0</v>
      </c>
      <c r="DZ109" s="1192">
        <v>0</v>
      </c>
      <c r="EA109" s="1192">
        <v>0</v>
      </c>
    </row>
    <row r="110" spans="1:131" ht="19.2" customHeight="1">
      <c r="A110" s="2032"/>
      <c r="B110" s="1191" t="s">
        <v>797</v>
      </c>
      <c r="C110" s="1192">
        <f>'배수관 폐쇄 총괄(수시, 지역사업소)'!G110</f>
        <v>-0.8</v>
      </c>
      <c r="D110" s="1192">
        <v>0</v>
      </c>
      <c r="E110" s="1192">
        <v>0</v>
      </c>
      <c r="F110" s="1192">
        <v>0.8</v>
      </c>
      <c r="G110" s="1192">
        <v>-0.8</v>
      </c>
      <c r="H110" s="1192">
        <v>0</v>
      </c>
      <c r="I110" s="1192">
        <v>0</v>
      </c>
      <c r="J110" s="1192">
        <v>0</v>
      </c>
      <c r="K110" s="1192">
        <v>0</v>
      </c>
      <c r="L110" s="1192">
        <v>0</v>
      </c>
      <c r="M110" s="1192">
        <v>0.8</v>
      </c>
      <c r="N110" s="1192">
        <v>0</v>
      </c>
      <c r="O110" s="1192">
        <v>0</v>
      </c>
      <c r="P110" s="1192">
        <v>0</v>
      </c>
      <c r="Q110" s="1192">
        <v>0</v>
      </c>
      <c r="R110" s="1192">
        <v>0</v>
      </c>
      <c r="S110" s="1192">
        <v>0</v>
      </c>
      <c r="T110" s="1192">
        <v>0</v>
      </c>
      <c r="U110" s="1192">
        <v>0</v>
      </c>
      <c r="W110" s="2032"/>
      <c r="X110" s="1191" t="s">
        <v>797</v>
      </c>
      <c r="Y110" s="1192">
        <f>'배수관 폐쇄 총괄(수시, 지역사업소)'!AC110</f>
        <v>-0.8</v>
      </c>
      <c r="Z110" s="1192">
        <v>0</v>
      </c>
      <c r="AA110" s="1192">
        <v>0</v>
      </c>
      <c r="AB110" s="1192">
        <v>0.8</v>
      </c>
      <c r="AC110" s="1192">
        <v>-0.8</v>
      </c>
      <c r="AD110" s="1192">
        <v>0</v>
      </c>
      <c r="AE110" s="1192">
        <v>0</v>
      </c>
      <c r="AF110" s="1192">
        <v>0</v>
      </c>
      <c r="AG110" s="1192">
        <v>0</v>
      </c>
      <c r="AH110" s="1192">
        <v>0</v>
      </c>
      <c r="AI110" s="1192">
        <v>0.8</v>
      </c>
      <c r="AJ110" s="1192">
        <v>0</v>
      </c>
      <c r="AK110" s="1192">
        <v>0</v>
      </c>
      <c r="AL110" s="1192">
        <v>0</v>
      </c>
      <c r="AM110" s="1192">
        <v>0</v>
      </c>
      <c r="AN110" s="1192">
        <v>0</v>
      </c>
      <c r="AO110" s="1192">
        <v>0</v>
      </c>
      <c r="AP110" s="1192">
        <v>0</v>
      </c>
      <c r="AQ110" s="1192">
        <v>0</v>
      </c>
      <c r="AS110" s="2032"/>
      <c r="AT110" s="1191" t="s">
        <v>797</v>
      </c>
      <c r="AU110" s="1192">
        <f>'배수관 폐쇄 총괄(수시, 지역사업소)'!AY110</f>
        <v>0</v>
      </c>
      <c r="AV110" s="1192">
        <v>0</v>
      </c>
      <c r="AW110" s="1192">
        <v>0</v>
      </c>
      <c r="AX110" s="1192">
        <v>0</v>
      </c>
      <c r="AY110" s="1192">
        <v>0</v>
      </c>
      <c r="AZ110" s="1192">
        <v>0</v>
      </c>
      <c r="BA110" s="1192">
        <v>0</v>
      </c>
      <c r="BB110" s="1192">
        <v>0</v>
      </c>
      <c r="BC110" s="1192">
        <v>0</v>
      </c>
      <c r="BD110" s="1192">
        <v>0</v>
      </c>
      <c r="BE110" s="1192">
        <v>0</v>
      </c>
      <c r="BF110" s="1192">
        <v>0</v>
      </c>
      <c r="BG110" s="1192">
        <v>0</v>
      </c>
      <c r="BH110" s="1192">
        <v>0</v>
      </c>
      <c r="BI110" s="1192">
        <v>0</v>
      </c>
      <c r="BJ110" s="1192">
        <v>0</v>
      </c>
      <c r="BK110" s="1192">
        <v>0</v>
      </c>
      <c r="BL110" s="1192">
        <v>0</v>
      </c>
      <c r="BM110" s="1192">
        <v>0</v>
      </c>
      <c r="BO110" s="2032"/>
      <c r="BP110" s="1191" t="s">
        <v>797</v>
      </c>
      <c r="BQ110" s="1192">
        <f>'배수관 폐쇄 총괄(수시, 지역사업소)'!BU110</f>
        <v>0</v>
      </c>
      <c r="BR110" s="1192">
        <v>0</v>
      </c>
      <c r="BS110" s="1192">
        <v>0</v>
      </c>
      <c r="BT110" s="1192">
        <v>0</v>
      </c>
      <c r="BU110" s="1192">
        <v>0</v>
      </c>
      <c r="BV110" s="1192">
        <v>0</v>
      </c>
      <c r="BW110" s="1192">
        <v>0</v>
      </c>
      <c r="BX110" s="1192">
        <v>0</v>
      </c>
      <c r="BY110" s="1192">
        <v>0</v>
      </c>
      <c r="BZ110" s="1192">
        <v>0</v>
      </c>
      <c r="CA110" s="1192">
        <v>0</v>
      </c>
      <c r="CB110" s="1192">
        <v>0</v>
      </c>
      <c r="CC110" s="1192">
        <v>0</v>
      </c>
      <c r="CD110" s="1192">
        <v>0</v>
      </c>
      <c r="CE110" s="1192">
        <v>0</v>
      </c>
      <c r="CF110" s="1192">
        <v>0</v>
      </c>
      <c r="CG110" s="1192">
        <v>0</v>
      </c>
      <c r="CH110" s="1192">
        <v>0</v>
      </c>
      <c r="CI110" s="1192">
        <v>0</v>
      </c>
      <c r="CK110" s="2032"/>
      <c r="CL110" s="1191" t="s">
        <v>797</v>
      </c>
      <c r="CM110" s="1192">
        <f>'배수관 폐쇄 총괄(수시, 지역사업소)'!CQ110</f>
        <v>0</v>
      </c>
      <c r="CN110" s="1192">
        <v>0</v>
      </c>
      <c r="CO110" s="1192">
        <v>0</v>
      </c>
      <c r="CP110" s="1192">
        <v>0</v>
      </c>
      <c r="CQ110" s="1192">
        <v>0</v>
      </c>
      <c r="CR110" s="1192">
        <v>0</v>
      </c>
      <c r="CS110" s="1192">
        <v>0</v>
      </c>
      <c r="CT110" s="1192">
        <v>0</v>
      </c>
      <c r="CU110" s="1192">
        <v>0</v>
      </c>
      <c r="CV110" s="1192">
        <v>0</v>
      </c>
      <c r="CW110" s="1192">
        <v>0</v>
      </c>
      <c r="CX110" s="1192">
        <v>0</v>
      </c>
      <c r="CY110" s="1192">
        <v>0</v>
      </c>
      <c r="CZ110" s="1192">
        <v>0</v>
      </c>
      <c r="DA110" s="1192">
        <v>0</v>
      </c>
      <c r="DB110" s="1192">
        <v>0</v>
      </c>
      <c r="DC110" s="1192">
        <v>0</v>
      </c>
      <c r="DD110" s="1192">
        <v>0</v>
      </c>
      <c r="DE110" s="1192">
        <v>0</v>
      </c>
      <c r="DG110" s="2032"/>
      <c r="DH110" s="1191" t="s">
        <v>797</v>
      </c>
      <c r="DI110" s="1192">
        <f>'배수관 폐쇄 총괄(수시, 지역사업소)'!DM110</f>
        <v>0</v>
      </c>
      <c r="DJ110" s="1192">
        <v>0</v>
      </c>
      <c r="DK110" s="1192">
        <v>0</v>
      </c>
      <c r="DL110" s="1192">
        <v>0</v>
      </c>
      <c r="DM110" s="1192">
        <v>0</v>
      </c>
      <c r="DN110" s="1192">
        <v>0</v>
      </c>
      <c r="DO110" s="1192">
        <v>0</v>
      </c>
      <c r="DP110" s="1192">
        <v>0</v>
      </c>
      <c r="DQ110" s="1192">
        <v>0</v>
      </c>
      <c r="DR110" s="1192">
        <v>0</v>
      </c>
      <c r="DS110" s="1192">
        <v>0</v>
      </c>
      <c r="DT110" s="1192">
        <v>0</v>
      </c>
      <c r="DU110" s="1192">
        <v>0</v>
      </c>
      <c r="DV110" s="1192">
        <v>0</v>
      </c>
      <c r="DW110" s="1192">
        <v>0</v>
      </c>
      <c r="DX110" s="1192">
        <v>0</v>
      </c>
      <c r="DY110" s="1192">
        <v>0</v>
      </c>
      <c r="DZ110" s="1192">
        <v>0</v>
      </c>
      <c r="EA110" s="1192">
        <v>0</v>
      </c>
    </row>
    <row r="111" spans="1:131" ht="19.2" customHeight="1">
      <c r="A111" s="2032"/>
      <c r="B111" s="1191" t="s">
        <v>780</v>
      </c>
      <c r="C111" s="1192">
        <f>'배수관 폐쇄 총괄(수시, 지역사업소)'!G111</f>
        <v>-308.67</v>
      </c>
      <c r="D111" s="1192">
        <v>0</v>
      </c>
      <c r="E111" s="1192">
        <v>0</v>
      </c>
      <c r="F111" s="1192">
        <v>308.67</v>
      </c>
      <c r="G111" s="1192">
        <v>-308.67</v>
      </c>
      <c r="H111" s="1192">
        <v>0</v>
      </c>
      <c r="I111" s="1192">
        <v>0</v>
      </c>
      <c r="J111" s="1192">
        <v>0</v>
      </c>
      <c r="K111" s="1192">
        <v>0</v>
      </c>
      <c r="L111" s="1192">
        <v>0</v>
      </c>
      <c r="M111" s="1192">
        <v>221.92</v>
      </c>
      <c r="N111" s="1192">
        <v>0</v>
      </c>
      <c r="O111" s="1192">
        <v>0</v>
      </c>
      <c r="P111" s="1192">
        <v>0</v>
      </c>
      <c r="Q111" s="1192">
        <v>0</v>
      </c>
      <c r="R111" s="1192">
        <v>0</v>
      </c>
      <c r="S111" s="1192">
        <v>86.75</v>
      </c>
      <c r="T111" s="1192">
        <v>0</v>
      </c>
      <c r="U111" s="1192">
        <v>0</v>
      </c>
      <c r="W111" s="2032"/>
      <c r="X111" s="1191" t="s">
        <v>780</v>
      </c>
      <c r="Y111" s="1192">
        <f>'배수관 폐쇄 총괄(수시, 지역사업소)'!AC111</f>
        <v>-88.61</v>
      </c>
      <c r="Z111" s="1192">
        <v>0</v>
      </c>
      <c r="AA111" s="1192">
        <v>0</v>
      </c>
      <c r="AB111" s="1192">
        <v>88.61</v>
      </c>
      <c r="AC111" s="1192">
        <v>-88.61</v>
      </c>
      <c r="AD111" s="1192">
        <v>0</v>
      </c>
      <c r="AE111" s="1192">
        <v>0</v>
      </c>
      <c r="AF111" s="1192">
        <v>0</v>
      </c>
      <c r="AG111" s="1192">
        <v>0</v>
      </c>
      <c r="AH111" s="1192">
        <v>0</v>
      </c>
      <c r="AI111" s="1192">
        <v>1.86</v>
      </c>
      <c r="AJ111" s="1192">
        <v>0</v>
      </c>
      <c r="AK111" s="1192">
        <v>0</v>
      </c>
      <c r="AL111" s="1192">
        <v>0</v>
      </c>
      <c r="AM111" s="1192">
        <v>0</v>
      </c>
      <c r="AN111" s="1192">
        <v>0</v>
      </c>
      <c r="AO111" s="1192">
        <v>86.75</v>
      </c>
      <c r="AP111" s="1192">
        <v>0</v>
      </c>
      <c r="AQ111" s="1192">
        <v>0</v>
      </c>
      <c r="AS111" s="2032"/>
      <c r="AT111" s="1191" t="s">
        <v>780</v>
      </c>
      <c r="AU111" s="1192">
        <f>'배수관 폐쇄 총괄(수시, 지역사업소)'!AY111</f>
        <v>0</v>
      </c>
      <c r="AV111" s="1192">
        <v>0</v>
      </c>
      <c r="AW111" s="1192">
        <v>0</v>
      </c>
      <c r="AX111" s="1192">
        <v>0</v>
      </c>
      <c r="AY111" s="1192">
        <v>0</v>
      </c>
      <c r="AZ111" s="1192">
        <v>0</v>
      </c>
      <c r="BA111" s="1192">
        <v>0</v>
      </c>
      <c r="BB111" s="1192">
        <v>0</v>
      </c>
      <c r="BC111" s="1192">
        <v>0</v>
      </c>
      <c r="BD111" s="1192">
        <v>0</v>
      </c>
      <c r="BE111" s="1192">
        <v>0</v>
      </c>
      <c r="BF111" s="1192">
        <v>0</v>
      </c>
      <c r="BG111" s="1192">
        <v>0</v>
      </c>
      <c r="BH111" s="1192">
        <v>0</v>
      </c>
      <c r="BI111" s="1192">
        <v>0</v>
      </c>
      <c r="BJ111" s="1192">
        <v>0</v>
      </c>
      <c r="BK111" s="1192">
        <v>0</v>
      </c>
      <c r="BL111" s="1192">
        <v>0</v>
      </c>
      <c r="BM111" s="1192">
        <v>0</v>
      </c>
      <c r="BO111" s="2032"/>
      <c r="BP111" s="1191" t="s">
        <v>780</v>
      </c>
      <c r="BQ111" s="1192">
        <f>'배수관 폐쇄 총괄(수시, 지역사업소)'!BU111</f>
        <v>-218.2</v>
      </c>
      <c r="BR111" s="1192">
        <v>0</v>
      </c>
      <c r="BS111" s="1192">
        <v>0</v>
      </c>
      <c r="BT111" s="1192">
        <v>218.2</v>
      </c>
      <c r="BU111" s="1192">
        <v>-218.2</v>
      </c>
      <c r="BV111" s="1192">
        <v>0</v>
      </c>
      <c r="BW111" s="1192">
        <v>0</v>
      </c>
      <c r="BX111" s="1192">
        <v>0</v>
      </c>
      <c r="BY111" s="1192">
        <v>0</v>
      </c>
      <c r="BZ111" s="1192">
        <v>0</v>
      </c>
      <c r="CA111" s="1192">
        <v>218.2</v>
      </c>
      <c r="CB111" s="1192">
        <v>0</v>
      </c>
      <c r="CC111" s="1192">
        <v>0</v>
      </c>
      <c r="CD111" s="1192">
        <v>0</v>
      </c>
      <c r="CE111" s="1192">
        <v>0</v>
      </c>
      <c r="CF111" s="1192">
        <v>0</v>
      </c>
      <c r="CG111" s="1192">
        <v>0</v>
      </c>
      <c r="CH111" s="1192">
        <v>0</v>
      </c>
      <c r="CI111" s="1192">
        <v>0</v>
      </c>
      <c r="CK111" s="2032"/>
      <c r="CL111" s="1191" t="s">
        <v>780</v>
      </c>
      <c r="CM111" s="1192">
        <f>'배수관 폐쇄 총괄(수시, 지역사업소)'!CQ111</f>
        <v>-1.86</v>
      </c>
      <c r="CN111" s="1192">
        <v>0</v>
      </c>
      <c r="CO111" s="1192">
        <v>0</v>
      </c>
      <c r="CP111" s="1192">
        <v>1.86</v>
      </c>
      <c r="CQ111" s="1192">
        <v>-1.86</v>
      </c>
      <c r="CR111" s="1192">
        <v>0</v>
      </c>
      <c r="CS111" s="1192">
        <v>0</v>
      </c>
      <c r="CT111" s="1192">
        <v>0</v>
      </c>
      <c r="CU111" s="1192">
        <v>0</v>
      </c>
      <c r="CV111" s="1192">
        <v>0</v>
      </c>
      <c r="CW111" s="1192">
        <v>1.86</v>
      </c>
      <c r="CX111" s="1192">
        <v>0</v>
      </c>
      <c r="CY111" s="1192">
        <v>0</v>
      </c>
      <c r="CZ111" s="1192">
        <v>0</v>
      </c>
      <c r="DA111" s="1192">
        <v>0</v>
      </c>
      <c r="DB111" s="1192">
        <v>0</v>
      </c>
      <c r="DC111" s="1192">
        <v>0</v>
      </c>
      <c r="DD111" s="1192">
        <v>0</v>
      </c>
      <c r="DE111" s="1192">
        <v>0</v>
      </c>
      <c r="DG111" s="2032"/>
      <c r="DH111" s="1191" t="s">
        <v>780</v>
      </c>
      <c r="DI111" s="1192">
        <f>'배수관 폐쇄 총괄(수시, 지역사업소)'!DM111</f>
        <v>0</v>
      </c>
      <c r="DJ111" s="1192">
        <v>0</v>
      </c>
      <c r="DK111" s="1192">
        <v>0</v>
      </c>
      <c r="DL111" s="1192">
        <v>0</v>
      </c>
      <c r="DM111" s="1192">
        <v>0</v>
      </c>
      <c r="DN111" s="1192">
        <v>0</v>
      </c>
      <c r="DO111" s="1192">
        <v>0</v>
      </c>
      <c r="DP111" s="1192">
        <v>0</v>
      </c>
      <c r="DQ111" s="1192">
        <v>0</v>
      </c>
      <c r="DR111" s="1192">
        <v>0</v>
      </c>
      <c r="DS111" s="1192">
        <v>0</v>
      </c>
      <c r="DT111" s="1192">
        <v>0</v>
      </c>
      <c r="DU111" s="1192">
        <v>0</v>
      </c>
      <c r="DV111" s="1192">
        <v>0</v>
      </c>
      <c r="DW111" s="1192">
        <v>0</v>
      </c>
      <c r="DX111" s="1192">
        <v>0</v>
      </c>
      <c r="DY111" s="1192">
        <v>0</v>
      </c>
      <c r="DZ111" s="1192">
        <v>0</v>
      </c>
      <c r="EA111" s="1192">
        <v>0</v>
      </c>
    </row>
    <row r="112" spans="1:131" ht="19.2" customHeight="1">
      <c r="A112" s="2032"/>
      <c r="B112" s="1193" t="s">
        <v>781</v>
      </c>
      <c r="C112" s="1192">
        <f>'배수관 폐쇄 총괄(수시, 지역사업소)'!G112</f>
        <v>0</v>
      </c>
      <c r="D112" s="1192">
        <v>0</v>
      </c>
      <c r="E112" s="1192">
        <v>0</v>
      </c>
      <c r="F112" s="1192">
        <v>0</v>
      </c>
      <c r="G112" s="1192">
        <v>0</v>
      </c>
      <c r="H112" s="1192">
        <v>0</v>
      </c>
      <c r="I112" s="1192">
        <v>0</v>
      </c>
      <c r="J112" s="1192">
        <v>0</v>
      </c>
      <c r="K112" s="1192">
        <v>0</v>
      </c>
      <c r="L112" s="1192">
        <v>0</v>
      </c>
      <c r="M112" s="1192">
        <v>0</v>
      </c>
      <c r="N112" s="1192">
        <v>0</v>
      </c>
      <c r="O112" s="1192">
        <v>0</v>
      </c>
      <c r="P112" s="1192">
        <v>0</v>
      </c>
      <c r="Q112" s="1192">
        <v>0</v>
      </c>
      <c r="R112" s="1192">
        <v>0</v>
      </c>
      <c r="S112" s="1192">
        <v>0</v>
      </c>
      <c r="T112" s="1192">
        <v>0</v>
      </c>
      <c r="U112" s="1192">
        <v>0</v>
      </c>
      <c r="W112" s="2032"/>
      <c r="X112" s="1193" t="s">
        <v>781</v>
      </c>
      <c r="Y112" s="1192">
        <f>'배수관 폐쇄 총괄(수시, 지역사업소)'!AC112</f>
        <v>0</v>
      </c>
      <c r="Z112" s="1192">
        <v>0</v>
      </c>
      <c r="AA112" s="1192">
        <v>0</v>
      </c>
      <c r="AB112" s="1192">
        <v>0</v>
      </c>
      <c r="AC112" s="1192">
        <v>0</v>
      </c>
      <c r="AD112" s="1192">
        <v>0</v>
      </c>
      <c r="AE112" s="1192">
        <v>0</v>
      </c>
      <c r="AF112" s="1192">
        <v>0</v>
      </c>
      <c r="AG112" s="1192">
        <v>0</v>
      </c>
      <c r="AH112" s="1192">
        <v>0</v>
      </c>
      <c r="AI112" s="1192">
        <v>0</v>
      </c>
      <c r="AJ112" s="1192">
        <v>0</v>
      </c>
      <c r="AK112" s="1192">
        <v>0</v>
      </c>
      <c r="AL112" s="1192">
        <v>0</v>
      </c>
      <c r="AM112" s="1192">
        <v>0</v>
      </c>
      <c r="AN112" s="1192">
        <v>0</v>
      </c>
      <c r="AO112" s="1192">
        <v>0</v>
      </c>
      <c r="AP112" s="1192">
        <v>0</v>
      </c>
      <c r="AQ112" s="1192">
        <v>0</v>
      </c>
      <c r="AS112" s="2032"/>
      <c r="AT112" s="1193" t="s">
        <v>781</v>
      </c>
      <c r="AU112" s="1192">
        <f>'배수관 폐쇄 총괄(수시, 지역사업소)'!AY112</f>
        <v>0</v>
      </c>
      <c r="AV112" s="1192">
        <v>0</v>
      </c>
      <c r="AW112" s="1192">
        <v>0</v>
      </c>
      <c r="AX112" s="1192">
        <v>0</v>
      </c>
      <c r="AY112" s="1192">
        <v>0</v>
      </c>
      <c r="AZ112" s="1192">
        <v>0</v>
      </c>
      <c r="BA112" s="1192">
        <v>0</v>
      </c>
      <c r="BB112" s="1192">
        <v>0</v>
      </c>
      <c r="BC112" s="1192">
        <v>0</v>
      </c>
      <c r="BD112" s="1192">
        <v>0</v>
      </c>
      <c r="BE112" s="1192">
        <v>0</v>
      </c>
      <c r="BF112" s="1192">
        <v>0</v>
      </c>
      <c r="BG112" s="1192">
        <v>0</v>
      </c>
      <c r="BH112" s="1192">
        <v>0</v>
      </c>
      <c r="BI112" s="1192">
        <v>0</v>
      </c>
      <c r="BJ112" s="1192">
        <v>0</v>
      </c>
      <c r="BK112" s="1192">
        <v>0</v>
      </c>
      <c r="BL112" s="1192">
        <v>0</v>
      </c>
      <c r="BM112" s="1192">
        <v>0</v>
      </c>
      <c r="BO112" s="2032"/>
      <c r="BP112" s="1193" t="s">
        <v>781</v>
      </c>
      <c r="BQ112" s="1192">
        <f>'배수관 폐쇄 총괄(수시, 지역사업소)'!BU112</f>
        <v>0</v>
      </c>
      <c r="BR112" s="1192">
        <v>0</v>
      </c>
      <c r="BS112" s="1192">
        <v>0</v>
      </c>
      <c r="BT112" s="1192">
        <v>0</v>
      </c>
      <c r="BU112" s="1192">
        <v>0</v>
      </c>
      <c r="BV112" s="1192">
        <v>0</v>
      </c>
      <c r="BW112" s="1192">
        <v>0</v>
      </c>
      <c r="BX112" s="1192">
        <v>0</v>
      </c>
      <c r="BY112" s="1192">
        <v>0</v>
      </c>
      <c r="BZ112" s="1192">
        <v>0</v>
      </c>
      <c r="CA112" s="1192">
        <v>0</v>
      </c>
      <c r="CB112" s="1192">
        <v>0</v>
      </c>
      <c r="CC112" s="1192">
        <v>0</v>
      </c>
      <c r="CD112" s="1192">
        <v>0</v>
      </c>
      <c r="CE112" s="1192">
        <v>0</v>
      </c>
      <c r="CF112" s="1192">
        <v>0</v>
      </c>
      <c r="CG112" s="1192">
        <v>0</v>
      </c>
      <c r="CH112" s="1192">
        <v>0</v>
      </c>
      <c r="CI112" s="1192">
        <v>0</v>
      </c>
      <c r="CK112" s="2032"/>
      <c r="CL112" s="1193" t="s">
        <v>781</v>
      </c>
      <c r="CM112" s="1192">
        <f>'배수관 폐쇄 총괄(수시, 지역사업소)'!CQ112</f>
        <v>0</v>
      </c>
      <c r="CN112" s="1192">
        <v>0</v>
      </c>
      <c r="CO112" s="1192">
        <v>0</v>
      </c>
      <c r="CP112" s="1192">
        <v>0</v>
      </c>
      <c r="CQ112" s="1192">
        <v>0</v>
      </c>
      <c r="CR112" s="1192">
        <v>0</v>
      </c>
      <c r="CS112" s="1192">
        <v>0</v>
      </c>
      <c r="CT112" s="1192">
        <v>0</v>
      </c>
      <c r="CU112" s="1192">
        <v>0</v>
      </c>
      <c r="CV112" s="1192">
        <v>0</v>
      </c>
      <c r="CW112" s="1192">
        <v>0</v>
      </c>
      <c r="CX112" s="1192">
        <v>0</v>
      </c>
      <c r="CY112" s="1192">
        <v>0</v>
      </c>
      <c r="CZ112" s="1192">
        <v>0</v>
      </c>
      <c r="DA112" s="1192">
        <v>0</v>
      </c>
      <c r="DB112" s="1192">
        <v>0</v>
      </c>
      <c r="DC112" s="1192">
        <v>0</v>
      </c>
      <c r="DD112" s="1192">
        <v>0</v>
      </c>
      <c r="DE112" s="1192">
        <v>0</v>
      </c>
      <c r="DG112" s="2032"/>
      <c r="DH112" s="1193" t="s">
        <v>781</v>
      </c>
      <c r="DI112" s="1192">
        <f>'배수관 폐쇄 총괄(수시, 지역사업소)'!DM112</f>
        <v>0</v>
      </c>
      <c r="DJ112" s="1192">
        <v>0</v>
      </c>
      <c r="DK112" s="1192">
        <v>0</v>
      </c>
      <c r="DL112" s="1192">
        <v>0</v>
      </c>
      <c r="DM112" s="1192">
        <v>0</v>
      </c>
      <c r="DN112" s="1192">
        <v>0</v>
      </c>
      <c r="DO112" s="1192">
        <v>0</v>
      </c>
      <c r="DP112" s="1192">
        <v>0</v>
      </c>
      <c r="DQ112" s="1192">
        <v>0</v>
      </c>
      <c r="DR112" s="1192">
        <v>0</v>
      </c>
      <c r="DS112" s="1192">
        <v>0</v>
      </c>
      <c r="DT112" s="1192">
        <v>0</v>
      </c>
      <c r="DU112" s="1192">
        <v>0</v>
      </c>
      <c r="DV112" s="1192">
        <v>0</v>
      </c>
      <c r="DW112" s="1192">
        <v>0</v>
      </c>
      <c r="DX112" s="1192">
        <v>0</v>
      </c>
      <c r="DY112" s="1192">
        <v>0</v>
      </c>
      <c r="DZ112" s="1192">
        <v>0</v>
      </c>
      <c r="EA112" s="1192">
        <v>0</v>
      </c>
    </row>
    <row r="113" spans="1:131" ht="19.2" customHeight="1">
      <c r="A113" s="2032"/>
      <c r="B113" s="1193" t="s">
        <v>786</v>
      </c>
      <c r="C113" s="1192">
        <f>'배수관 폐쇄 총괄(수시, 지역사업소)'!G113</f>
        <v>0</v>
      </c>
      <c r="D113" s="1192">
        <v>0</v>
      </c>
      <c r="E113" s="1192">
        <v>0</v>
      </c>
      <c r="F113" s="1192">
        <v>0</v>
      </c>
      <c r="G113" s="1192">
        <v>0</v>
      </c>
      <c r="H113" s="1192">
        <v>0</v>
      </c>
      <c r="I113" s="1192">
        <v>0</v>
      </c>
      <c r="J113" s="1192">
        <v>0</v>
      </c>
      <c r="K113" s="1192">
        <v>0</v>
      </c>
      <c r="L113" s="1192">
        <v>0</v>
      </c>
      <c r="M113" s="1192">
        <v>0</v>
      </c>
      <c r="N113" s="1192">
        <v>0</v>
      </c>
      <c r="O113" s="1192">
        <v>0</v>
      </c>
      <c r="P113" s="1192">
        <v>0</v>
      </c>
      <c r="Q113" s="1192">
        <v>0</v>
      </c>
      <c r="R113" s="1192">
        <v>0</v>
      </c>
      <c r="S113" s="1192">
        <v>0</v>
      </c>
      <c r="T113" s="1192">
        <v>0</v>
      </c>
      <c r="U113" s="1192">
        <v>0</v>
      </c>
      <c r="W113" s="2032"/>
      <c r="X113" s="1193" t="s">
        <v>786</v>
      </c>
      <c r="Y113" s="1192">
        <f>'배수관 폐쇄 총괄(수시, 지역사업소)'!AC113</f>
        <v>0</v>
      </c>
      <c r="Z113" s="1192">
        <v>0</v>
      </c>
      <c r="AA113" s="1192">
        <v>0</v>
      </c>
      <c r="AB113" s="1192">
        <v>0</v>
      </c>
      <c r="AC113" s="1192">
        <v>0</v>
      </c>
      <c r="AD113" s="1192">
        <v>0</v>
      </c>
      <c r="AE113" s="1192">
        <v>0</v>
      </c>
      <c r="AF113" s="1192">
        <v>0</v>
      </c>
      <c r="AG113" s="1192">
        <v>0</v>
      </c>
      <c r="AH113" s="1192">
        <v>0</v>
      </c>
      <c r="AI113" s="1192">
        <v>0</v>
      </c>
      <c r="AJ113" s="1192">
        <v>0</v>
      </c>
      <c r="AK113" s="1192">
        <v>0</v>
      </c>
      <c r="AL113" s="1192">
        <v>0</v>
      </c>
      <c r="AM113" s="1192">
        <v>0</v>
      </c>
      <c r="AN113" s="1192">
        <v>0</v>
      </c>
      <c r="AO113" s="1192">
        <v>0</v>
      </c>
      <c r="AP113" s="1192">
        <v>0</v>
      </c>
      <c r="AQ113" s="1192">
        <v>0</v>
      </c>
      <c r="AS113" s="2032"/>
      <c r="AT113" s="1193" t="s">
        <v>786</v>
      </c>
      <c r="AU113" s="1192">
        <f>'배수관 폐쇄 총괄(수시, 지역사업소)'!AY113</f>
        <v>0</v>
      </c>
      <c r="AV113" s="1192">
        <v>0</v>
      </c>
      <c r="AW113" s="1192">
        <v>0</v>
      </c>
      <c r="AX113" s="1192">
        <v>0</v>
      </c>
      <c r="AY113" s="1192">
        <v>0</v>
      </c>
      <c r="AZ113" s="1192">
        <v>0</v>
      </c>
      <c r="BA113" s="1192">
        <v>0</v>
      </c>
      <c r="BB113" s="1192">
        <v>0</v>
      </c>
      <c r="BC113" s="1192">
        <v>0</v>
      </c>
      <c r="BD113" s="1192">
        <v>0</v>
      </c>
      <c r="BE113" s="1192">
        <v>0</v>
      </c>
      <c r="BF113" s="1192">
        <v>0</v>
      </c>
      <c r="BG113" s="1192">
        <v>0</v>
      </c>
      <c r="BH113" s="1192">
        <v>0</v>
      </c>
      <c r="BI113" s="1192">
        <v>0</v>
      </c>
      <c r="BJ113" s="1192">
        <v>0</v>
      </c>
      <c r="BK113" s="1192">
        <v>0</v>
      </c>
      <c r="BL113" s="1192">
        <v>0</v>
      </c>
      <c r="BM113" s="1192">
        <v>0</v>
      </c>
      <c r="BO113" s="2032"/>
      <c r="BP113" s="1193" t="s">
        <v>786</v>
      </c>
      <c r="BQ113" s="1192">
        <f>'배수관 폐쇄 총괄(수시, 지역사업소)'!BU113</f>
        <v>0</v>
      </c>
      <c r="BR113" s="1192">
        <v>0</v>
      </c>
      <c r="BS113" s="1192">
        <v>0</v>
      </c>
      <c r="BT113" s="1192">
        <v>0</v>
      </c>
      <c r="BU113" s="1192">
        <v>0</v>
      </c>
      <c r="BV113" s="1192">
        <v>0</v>
      </c>
      <c r="BW113" s="1192">
        <v>0</v>
      </c>
      <c r="BX113" s="1192">
        <v>0</v>
      </c>
      <c r="BY113" s="1192">
        <v>0</v>
      </c>
      <c r="BZ113" s="1192">
        <v>0</v>
      </c>
      <c r="CA113" s="1192">
        <v>0</v>
      </c>
      <c r="CB113" s="1192">
        <v>0</v>
      </c>
      <c r="CC113" s="1192">
        <v>0</v>
      </c>
      <c r="CD113" s="1192">
        <v>0</v>
      </c>
      <c r="CE113" s="1192">
        <v>0</v>
      </c>
      <c r="CF113" s="1192">
        <v>0</v>
      </c>
      <c r="CG113" s="1192">
        <v>0</v>
      </c>
      <c r="CH113" s="1192">
        <v>0</v>
      </c>
      <c r="CI113" s="1192">
        <v>0</v>
      </c>
      <c r="CK113" s="2032"/>
      <c r="CL113" s="1193" t="s">
        <v>786</v>
      </c>
      <c r="CM113" s="1192">
        <f>'배수관 폐쇄 총괄(수시, 지역사업소)'!CQ113</f>
        <v>0</v>
      </c>
      <c r="CN113" s="1192">
        <v>0</v>
      </c>
      <c r="CO113" s="1192">
        <v>0</v>
      </c>
      <c r="CP113" s="1192">
        <v>0</v>
      </c>
      <c r="CQ113" s="1192">
        <v>0</v>
      </c>
      <c r="CR113" s="1192">
        <v>0</v>
      </c>
      <c r="CS113" s="1192">
        <v>0</v>
      </c>
      <c r="CT113" s="1192">
        <v>0</v>
      </c>
      <c r="CU113" s="1192">
        <v>0</v>
      </c>
      <c r="CV113" s="1192">
        <v>0</v>
      </c>
      <c r="CW113" s="1192">
        <v>0</v>
      </c>
      <c r="CX113" s="1192">
        <v>0</v>
      </c>
      <c r="CY113" s="1192">
        <v>0</v>
      </c>
      <c r="CZ113" s="1192">
        <v>0</v>
      </c>
      <c r="DA113" s="1192">
        <v>0</v>
      </c>
      <c r="DB113" s="1192">
        <v>0</v>
      </c>
      <c r="DC113" s="1192">
        <v>0</v>
      </c>
      <c r="DD113" s="1192">
        <v>0</v>
      </c>
      <c r="DE113" s="1192">
        <v>0</v>
      </c>
      <c r="DG113" s="2032"/>
      <c r="DH113" s="1193" t="s">
        <v>786</v>
      </c>
      <c r="DI113" s="1192">
        <f>'배수관 폐쇄 총괄(수시, 지역사업소)'!DM113</f>
        <v>0</v>
      </c>
      <c r="DJ113" s="1192">
        <v>0</v>
      </c>
      <c r="DK113" s="1192">
        <v>0</v>
      </c>
      <c r="DL113" s="1192">
        <v>0</v>
      </c>
      <c r="DM113" s="1192">
        <v>0</v>
      </c>
      <c r="DN113" s="1192">
        <v>0</v>
      </c>
      <c r="DO113" s="1192">
        <v>0</v>
      </c>
      <c r="DP113" s="1192">
        <v>0</v>
      </c>
      <c r="DQ113" s="1192">
        <v>0</v>
      </c>
      <c r="DR113" s="1192">
        <v>0</v>
      </c>
      <c r="DS113" s="1192">
        <v>0</v>
      </c>
      <c r="DT113" s="1192">
        <v>0</v>
      </c>
      <c r="DU113" s="1192">
        <v>0</v>
      </c>
      <c r="DV113" s="1192">
        <v>0</v>
      </c>
      <c r="DW113" s="1192">
        <v>0</v>
      </c>
      <c r="DX113" s="1192">
        <v>0</v>
      </c>
      <c r="DY113" s="1192">
        <v>0</v>
      </c>
      <c r="DZ113" s="1192">
        <v>0</v>
      </c>
      <c r="EA113" s="1192">
        <v>0</v>
      </c>
    </row>
    <row r="114" spans="1:131" ht="19.2" customHeight="1">
      <c r="A114" s="2032"/>
      <c r="B114" s="1193" t="s">
        <v>799</v>
      </c>
      <c r="C114" s="1192">
        <f>'배수관 폐쇄 총괄(수시, 지역사업소)'!G114</f>
        <v>0</v>
      </c>
      <c r="D114" s="1192">
        <v>0</v>
      </c>
      <c r="E114" s="1192">
        <v>0</v>
      </c>
      <c r="F114" s="1192">
        <v>0</v>
      </c>
      <c r="G114" s="1192">
        <v>0</v>
      </c>
      <c r="H114" s="1192">
        <v>0</v>
      </c>
      <c r="I114" s="1192">
        <v>0</v>
      </c>
      <c r="J114" s="1192">
        <v>0</v>
      </c>
      <c r="K114" s="1192">
        <v>0</v>
      </c>
      <c r="L114" s="1192">
        <v>0</v>
      </c>
      <c r="M114" s="1192">
        <v>0</v>
      </c>
      <c r="N114" s="1192">
        <v>0</v>
      </c>
      <c r="O114" s="1192">
        <v>0</v>
      </c>
      <c r="P114" s="1192">
        <v>0</v>
      </c>
      <c r="Q114" s="1192">
        <v>0</v>
      </c>
      <c r="R114" s="1192">
        <v>0</v>
      </c>
      <c r="S114" s="1192">
        <v>0</v>
      </c>
      <c r="T114" s="1192">
        <v>0</v>
      </c>
      <c r="U114" s="1192">
        <v>0</v>
      </c>
      <c r="W114" s="2032"/>
      <c r="X114" s="1193" t="s">
        <v>799</v>
      </c>
      <c r="Y114" s="1192">
        <f>'배수관 폐쇄 총괄(수시, 지역사업소)'!AC114</f>
        <v>0</v>
      </c>
      <c r="Z114" s="1192">
        <v>0</v>
      </c>
      <c r="AA114" s="1192">
        <v>0</v>
      </c>
      <c r="AB114" s="1192">
        <v>0</v>
      </c>
      <c r="AC114" s="1192">
        <v>0</v>
      </c>
      <c r="AD114" s="1192">
        <v>0</v>
      </c>
      <c r="AE114" s="1192">
        <v>0</v>
      </c>
      <c r="AF114" s="1192">
        <v>0</v>
      </c>
      <c r="AG114" s="1192">
        <v>0</v>
      </c>
      <c r="AH114" s="1192">
        <v>0</v>
      </c>
      <c r="AI114" s="1192">
        <v>0</v>
      </c>
      <c r="AJ114" s="1192">
        <v>0</v>
      </c>
      <c r="AK114" s="1192">
        <v>0</v>
      </c>
      <c r="AL114" s="1192">
        <v>0</v>
      </c>
      <c r="AM114" s="1192">
        <v>0</v>
      </c>
      <c r="AN114" s="1192">
        <v>0</v>
      </c>
      <c r="AO114" s="1192">
        <v>0</v>
      </c>
      <c r="AP114" s="1192">
        <v>0</v>
      </c>
      <c r="AQ114" s="1192">
        <v>0</v>
      </c>
      <c r="AS114" s="2032"/>
      <c r="AT114" s="1193" t="s">
        <v>799</v>
      </c>
      <c r="AU114" s="1192">
        <f>'배수관 폐쇄 총괄(수시, 지역사업소)'!AY114</f>
        <v>0</v>
      </c>
      <c r="AV114" s="1192">
        <v>0</v>
      </c>
      <c r="AW114" s="1192">
        <v>0</v>
      </c>
      <c r="AX114" s="1192">
        <v>0</v>
      </c>
      <c r="AY114" s="1192">
        <v>0</v>
      </c>
      <c r="AZ114" s="1192">
        <v>0</v>
      </c>
      <c r="BA114" s="1192">
        <v>0</v>
      </c>
      <c r="BB114" s="1192">
        <v>0</v>
      </c>
      <c r="BC114" s="1192">
        <v>0</v>
      </c>
      <c r="BD114" s="1192">
        <v>0</v>
      </c>
      <c r="BE114" s="1192">
        <v>0</v>
      </c>
      <c r="BF114" s="1192">
        <v>0</v>
      </c>
      <c r="BG114" s="1192">
        <v>0</v>
      </c>
      <c r="BH114" s="1192">
        <v>0</v>
      </c>
      <c r="BI114" s="1192">
        <v>0</v>
      </c>
      <c r="BJ114" s="1192">
        <v>0</v>
      </c>
      <c r="BK114" s="1192">
        <v>0</v>
      </c>
      <c r="BL114" s="1192">
        <v>0</v>
      </c>
      <c r="BM114" s="1192">
        <v>0</v>
      </c>
      <c r="BO114" s="2032"/>
      <c r="BP114" s="1193" t="s">
        <v>799</v>
      </c>
      <c r="BQ114" s="1192">
        <f>'배수관 폐쇄 총괄(수시, 지역사업소)'!BU114</f>
        <v>0</v>
      </c>
      <c r="BR114" s="1192">
        <v>0</v>
      </c>
      <c r="BS114" s="1192">
        <v>0</v>
      </c>
      <c r="BT114" s="1192">
        <v>0</v>
      </c>
      <c r="BU114" s="1192">
        <v>0</v>
      </c>
      <c r="BV114" s="1192">
        <v>0</v>
      </c>
      <c r="BW114" s="1192">
        <v>0</v>
      </c>
      <c r="BX114" s="1192">
        <v>0</v>
      </c>
      <c r="BY114" s="1192">
        <v>0</v>
      </c>
      <c r="BZ114" s="1192">
        <v>0</v>
      </c>
      <c r="CA114" s="1192">
        <v>0</v>
      </c>
      <c r="CB114" s="1192">
        <v>0</v>
      </c>
      <c r="CC114" s="1192">
        <v>0</v>
      </c>
      <c r="CD114" s="1192">
        <v>0</v>
      </c>
      <c r="CE114" s="1192">
        <v>0</v>
      </c>
      <c r="CF114" s="1192">
        <v>0</v>
      </c>
      <c r="CG114" s="1192">
        <v>0</v>
      </c>
      <c r="CH114" s="1192">
        <v>0</v>
      </c>
      <c r="CI114" s="1192">
        <v>0</v>
      </c>
      <c r="CK114" s="2032"/>
      <c r="CL114" s="1193" t="s">
        <v>799</v>
      </c>
      <c r="CM114" s="1192">
        <f>'배수관 폐쇄 총괄(수시, 지역사업소)'!CQ114</f>
        <v>0</v>
      </c>
      <c r="CN114" s="1192">
        <v>0</v>
      </c>
      <c r="CO114" s="1192">
        <v>0</v>
      </c>
      <c r="CP114" s="1192">
        <v>0</v>
      </c>
      <c r="CQ114" s="1192">
        <v>0</v>
      </c>
      <c r="CR114" s="1192">
        <v>0</v>
      </c>
      <c r="CS114" s="1192">
        <v>0</v>
      </c>
      <c r="CT114" s="1192">
        <v>0</v>
      </c>
      <c r="CU114" s="1192">
        <v>0</v>
      </c>
      <c r="CV114" s="1192">
        <v>0</v>
      </c>
      <c r="CW114" s="1192">
        <v>0</v>
      </c>
      <c r="CX114" s="1192">
        <v>0</v>
      </c>
      <c r="CY114" s="1192">
        <v>0</v>
      </c>
      <c r="CZ114" s="1192">
        <v>0</v>
      </c>
      <c r="DA114" s="1192">
        <v>0</v>
      </c>
      <c r="DB114" s="1192">
        <v>0</v>
      </c>
      <c r="DC114" s="1192">
        <v>0</v>
      </c>
      <c r="DD114" s="1192">
        <v>0</v>
      </c>
      <c r="DE114" s="1192">
        <v>0</v>
      </c>
      <c r="DG114" s="2032"/>
      <c r="DH114" s="1193" t="s">
        <v>799</v>
      </c>
      <c r="DI114" s="1192">
        <f>'배수관 폐쇄 총괄(수시, 지역사업소)'!DM114</f>
        <v>0</v>
      </c>
      <c r="DJ114" s="1192">
        <v>0</v>
      </c>
      <c r="DK114" s="1192">
        <v>0</v>
      </c>
      <c r="DL114" s="1192">
        <v>0</v>
      </c>
      <c r="DM114" s="1192">
        <v>0</v>
      </c>
      <c r="DN114" s="1192">
        <v>0</v>
      </c>
      <c r="DO114" s="1192">
        <v>0</v>
      </c>
      <c r="DP114" s="1192">
        <v>0</v>
      </c>
      <c r="DQ114" s="1192">
        <v>0</v>
      </c>
      <c r="DR114" s="1192">
        <v>0</v>
      </c>
      <c r="DS114" s="1192">
        <v>0</v>
      </c>
      <c r="DT114" s="1192">
        <v>0</v>
      </c>
      <c r="DU114" s="1192">
        <v>0</v>
      </c>
      <c r="DV114" s="1192">
        <v>0</v>
      </c>
      <c r="DW114" s="1192">
        <v>0</v>
      </c>
      <c r="DX114" s="1192">
        <v>0</v>
      </c>
      <c r="DY114" s="1192">
        <v>0</v>
      </c>
      <c r="DZ114" s="1192">
        <v>0</v>
      </c>
      <c r="EA114" s="1192">
        <v>0</v>
      </c>
    </row>
    <row r="115" spans="1:131" ht="19.2" customHeight="1">
      <c r="A115" s="2032"/>
      <c r="B115" s="1194" t="s">
        <v>802</v>
      </c>
      <c r="C115" s="1192">
        <f>'배수관 폐쇄 총괄(수시, 지역사업소)'!G115</f>
        <v>0</v>
      </c>
      <c r="D115" s="1192">
        <v>0</v>
      </c>
      <c r="E115" s="1192">
        <v>0</v>
      </c>
      <c r="F115" s="1192">
        <v>0</v>
      </c>
      <c r="G115" s="1192">
        <v>0</v>
      </c>
      <c r="H115" s="1192">
        <v>0</v>
      </c>
      <c r="I115" s="1192">
        <v>0</v>
      </c>
      <c r="J115" s="1192">
        <v>0</v>
      </c>
      <c r="K115" s="1192">
        <v>0</v>
      </c>
      <c r="L115" s="1192">
        <v>0</v>
      </c>
      <c r="M115" s="1192">
        <v>0</v>
      </c>
      <c r="N115" s="1192">
        <v>0</v>
      </c>
      <c r="O115" s="1192">
        <v>0</v>
      </c>
      <c r="P115" s="1192">
        <v>0</v>
      </c>
      <c r="Q115" s="1192">
        <v>0</v>
      </c>
      <c r="R115" s="1192">
        <v>0</v>
      </c>
      <c r="S115" s="1192">
        <v>0</v>
      </c>
      <c r="T115" s="1192">
        <v>0</v>
      </c>
      <c r="U115" s="1192">
        <v>0</v>
      </c>
      <c r="W115" s="2032"/>
      <c r="X115" s="1194" t="s">
        <v>802</v>
      </c>
      <c r="Y115" s="1192">
        <f>'배수관 폐쇄 총괄(수시, 지역사업소)'!AC115</f>
        <v>0</v>
      </c>
      <c r="Z115" s="1192">
        <v>0</v>
      </c>
      <c r="AA115" s="1192">
        <v>0</v>
      </c>
      <c r="AB115" s="1192">
        <v>0</v>
      </c>
      <c r="AC115" s="1192">
        <v>0</v>
      </c>
      <c r="AD115" s="1192">
        <v>0</v>
      </c>
      <c r="AE115" s="1192">
        <v>0</v>
      </c>
      <c r="AF115" s="1192">
        <v>0</v>
      </c>
      <c r="AG115" s="1192">
        <v>0</v>
      </c>
      <c r="AH115" s="1192">
        <v>0</v>
      </c>
      <c r="AI115" s="1192">
        <v>0</v>
      </c>
      <c r="AJ115" s="1192">
        <v>0</v>
      </c>
      <c r="AK115" s="1192">
        <v>0</v>
      </c>
      <c r="AL115" s="1192">
        <v>0</v>
      </c>
      <c r="AM115" s="1192">
        <v>0</v>
      </c>
      <c r="AN115" s="1192">
        <v>0</v>
      </c>
      <c r="AO115" s="1192">
        <v>0</v>
      </c>
      <c r="AP115" s="1192">
        <v>0</v>
      </c>
      <c r="AQ115" s="1192">
        <v>0</v>
      </c>
      <c r="AS115" s="2032"/>
      <c r="AT115" s="1194" t="s">
        <v>802</v>
      </c>
      <c r="AU115" s="1192">
        <f>'배수관 폐쇄 총괄(수시, 지역사업소)'!AY115</f>
        <v>0</v>
      </c>
      <c r="AV115" s="1192">
        <v>0</v>
      </c>
      <c r="AW115" s="1192">
        <v>0</v>
      </c>
      <c r="AX115" s="1192">
        <v>0</v>
      </c>
      <c r="AY115" s="1192">
        <v>0</v>
      </c>
      <c r="AZ115" s="1192">
        <v>0</v>
      </c>
      <c r="BA115" s="1192">
        <v>0</v>
      </c>
      <c r="BB115" s="1192">
        <v>0</v>
      </c>
      <c r="BC115" s="1192">
        <v>0</v>
      </c>
      <c r="BD115" s="1192">
        <v>0</v>
      </c>
      <c r="BE115" s="1192">
        <v>0</v>
      </c>
      <c r="BF115" s="1192">
        <v>0</v>
      </c>
      <c r="BG115" s="1192">
        <v>0</v>
      </c>
      <c r="BH115" s="1192">
        <v>0</v>
      </c>
      <c r="BI115" s="1192">
        <v>0</v>
      </c>
      <c r="BJ115" s="1192">
        <v>0</v>
      </c>
      <c r="BK115" s="1192">
        <v>0</v>
      </c>
      <c r="BL115" s="1192">
        <v>0</v>
      </c>
      <c r="BM115" s="1192">
        <v>0</v>
      </c>
      <c r="BO115" s="2032"/>
      <c r="BP115" s="1194" t="s">
        <v>802</v>
      </c>
      <c r="BQ115" s="1192">
        <f>'배수관 폐쇄 총괄(수시, 지역사업소)'!BU115</f>
        <v>0</v>
      </c>
      <c r="BR115" s="1192">
        <v>0</v>
      </c>
      <c r="BS115" s="1192">
        <v>0</v>
      </c>
      <c r="BT115" s="1192">
        <v>0</v>
      </c>
      <c r="BU115" s="1192">
        <v>0</v>
      </c>
      <c r="BV115" s="1192">
        <v>0</v>
      </c>
      <c r="BW115" s="1192">
        <v>0</v>
      </c>
      <c r="BX115" s="1192">
        <v>0</v>
      </c>
      <c r="BY115" s="1192">
        <v>0</v>
      </c>
      <c r="BZ115" s="1192">
        <v>0</v>
      </c>
      <c r="CA115" s="1192">
        <v>0</v>
      </c>
      <c r="CB115" s="1192">
        <v>0</v>
      </c>
      <c r="CC115" s="1192">
        <v>0</v>
      </c>
      <c r="CD115" s="1192">
        <v>0</v>
      </c>
      <c r="CE115" s="1192">
        <v>0</v>
      </c>
      <c r="CF115" s="1192">
        <v>0</v>
      </c>
      <c r="CG115" s="1192">
        <v>0</v>
      </c>
      <c r="CH115" s="1192">
        <v>0</v>
      </c>
      <c r="CI115" s="1192">
        <v>0</v>
      </c>
      <c r="CK115" s="2032"/>
      <c r="CL115" s="1194" t="s">
        <v>802</v>
      </c>
      <c r="CM115" s="1192">
        <f>'배수관 폐쇄 총괄(수시, 지역사업소)'!CQ115</f>
        <v>0</v>
      </c>
      <c r="CN115" s="1192">
        <v>0</v>
      </c>
      <c r="CO115" s="1192">
        <v>0</v>
      </c>
      <c r="CP115" s="1192">
        <v>0</v>
      </c>
      <c r="CQ115" s="1192">
        <v>0</v>
      </c>
      <c r="CR115" s="1192">
        <v>0</v>
      </c>
      <c r="CS115" s="1192">
        <v>0</v>
      </c>
      <c r="CT115" s="1192">
        <v>0</v>
      </c>
      <c r="CU115" s="1192">
        <v>0</v>
      </c>
      <c r="CV115" s="1192">
        <v>0</v>
      </c>
      <c r="CW115" s="1192">
        <v>0</v>
      </c>
      <c r="CX115" s="1192">
        <v>0</v>
      </c>
      <c r="CY115" s="1192">
        <v>0</v>
      </c>
      <c r="CZ115" s="1192">
        <v>0</v>
      </c>
      <c r="DA115" s="1192">
        <v>0</v>
      </c>
      <c r="DB115" s="1192">
        <v>0</v>
      </c>
      <c r="DC115" s="1192">
        <v>0</v>
      </c>
      <c r="DD115" s="1192">
        <v>0</v>
      </c>
      <c r="DE115" s="1192">
        <v>0</v>
      </c>
      <c r="DG115" s="2032"/>
      <c r="DH115" s="1194" t="s">
        <v>802</v>
      </c>
      <c r="DI115" s="1192">
        <f>'배수관 폐쇄 총괄(수시, 지역사업소)'!DM115</f>
        <v>0</v>
      </c>
      <c r="DJ115" s="1192">
        <v>0</v>
      </c>
      <c r="DK115" s="1192">
        <v>0</v>
      </c>
      <c r="DL115" s="1192">
        <v>0</v>
      </c>
      <c r="DM115" s="1192">
        <v>0</v>
      </c>
      <c r="DN115" s="1192">
        <v>0</v>
      </c>
      <c r="DO115" s="1192">
        <v>0</v>
      </c>
      <c r="DP115" s="1192">
        <v>0</v>
      </c>
      <c r="DQ115" s="1192">
        <v>0</v>
      </c>
      <c r="DR115" s="1192">
        <v>0</v>
      </c>
      <c r="DS115" s="1192">
        <v>0</v>
      </c>
      <c r="DT115" s="1192">
        <v>0</v>
      </c>
      <c r="DU115" s="1192">
        <v>0</v>
      </c>
      <c r="DV115" s="1192">
        <v>0</v>
      </c>
      <c r="DW115" s="1192">
        <v>0</v>
      </c>
      <c r="DX115" s="1192">
        <v>0</v>
      </c>
      <c r="DY115" s="1192">
        <v>0</v>
      </c>
      <c r="DZ115" s="1192">
        <v>0</v>
      </c>
      <c r="EA115" s="1192">
        <v>0</v>
      </c>
    </row>
    <row r="116" spans="1:131" ht="19.2" customHeight="1">
      <c r="A116" s="2032"/>
      <c r="B116" s="1194" t="s">
        <v>803</v>
      </c>
      <c r="C116" s="1192">
        <f>'배수관 폐쇄 총괄(수시, 지역사업소)'!G116</f>
        <v>0</v>
      </c>
      <c r="D116" s="1192">
        <v>0</v>
      </c>
      <c r="E116" s="1192">
        <v>0</v>
      </c>
      <c r="F116" s="1192">
        <v>0</v>
      </c>
      <c r="G116" s="1192">
        <v>0</v>
      </c>
      <c r="H116" s="1192">
        <v>0</v>
      </c>
      <c r="I116" s="1192">
        <v>0</v>
      </c>
      <c r="J116" s="1192">
        <v>0</v>
      </c>
      <c r="K116" s="1192">
        <v>0</v>
      </c>
      <c r="L116" s="1192">
        <v>0</v>
      </c>
      <c r="M116" s="1192">
        <v>0</v>
      </c>
      <c r="N116" s="1192">
        <v>0</v>
      </c>
      <c r="O116" s="1192">
        <v>0</v>
      </c>
      <c r="P116" s="1192">
        <v>0</v>
      </c>
      <c r="Q116" s="1192">
        <v>0</v>
      </c>
      <c r="R116" s="1192">
        <v>0</v>
      </c>
      <c r="S116" s="1192">
        <v>0</v>
      </c>
      <c r="T116" s="1192">
        <v>0</v>
      </c>
      <c r="U116" s="1192">
        <v>0</v>
      </c>
      <c r="W116" s="2032"/>
      <c r="X116" s="1194" t="s">
        <v>803</v>
      </c>
      <c r="Y116" s="1192">
        <f>'배수관 폐쇄 총괄(수시, 지역사업소)'!AC116</f>
        <v>0</v>
      </c>
      <c r="Z116" s="1192">
        <v>0</v>
      </c>
      <c r="AA116" s="1192">
        <v>0</v>
      </c>
      <c r="AB116" s="1192">
        <v>0</v>
      </c>
      <c r="AC116" s="1192">
        <v>0</v>
      </c>
      <c r="AD116" s="1192">
        <v>0</v>
      </c>
      <c r="AE116" s="1192">
        <v>0</v>
      </c>
      <c r="AF116" s="1192">
        <v>0</v>
      </c>
      <c r="AG116" s="1192">
        <v>0</v>
      </c>
      <c r="AH116" s="1192">
        <v>0</v>
      </c>
      <c r="AI116" s="1192">
        <v>0</v>
      </c>
      <c r="AJ116" s="1192">
        <v>0</v>
      </c>
      <c r="AK116" s="1192">
        <v>0</v>
      </c>
      <c r="AL116" s="1192">
        <v>0</v>
      </c>
      <c r="AM116" s="1192">
        <v>0</v>
      </c>
      <c r="AN116" s="1192">
        <v>0</v>
      </c>
      <c r="AO116" s="1192">
        <v>0</v>
      </c>
      <c r="AP116" s="1192">
        <v>0</v>
      </c>
      <c r="AQ116" s="1192">
        <v>0</v>
      </c>
      <c r="AS116" s="2032"/>
      <c r="AT116" s="1194" t="s">
        <v>803</v>
      </c>
      <c r="AU116" s="1192">
        <f>'배수관 폐쇄 총괄(수시, 지역사업소)'!AY116</f>
        <v>0</v>
      </c>
      <c r="AV116" s="1192">
        <v>0</v>
      </c>
      <c r="AW116" s="1192">
        <v>0</v>
      </c>
      <c r="AX116" s="1192">
        <v>0</v>
      </c>
      <c r="AY116" s="1192">
        <v>0</v>
      </c>
      <c r="AZ116" s="1192">
        <v>0</v>
      </c>
      <c r="BA116" s="1192">
        <v>0</v>
      </c>
      <c r="BB116" s="1192">
        <v>0</v>
      </c>
      <c r="BC116" s="1192">
        <v>0</v>
      </c>
      <c r="BD116" s="1192">
        <v>0</v>
      </c>
      <c r="BE116" s="1192">
        <v>0</v>
      </c>
      <c r="BF116" s="1192">
        <v>0</v>
      </c>
      <c r="BG116" s="1192">
        <v>0</v>
      </c>
      <c r="BH116" s="1192">
        <v>0</v>
      </c>
      <c r="BI116" s="1192">
        <v>0</v>
      </c>
      <c r="BJ116" s="1192">
        <v>0</v>
      </c>
      <c r="BK116" s="1192">
        <v>0</v>
      </c>
      <c r="BL116" s="1192">
        <v>0</v>
      </c>
      <c r="BM116" s="1192">
        <v>0</v>
      </c>
      <c r="BO116" s="2032"/>
      <c r="BP116" s="1194" t="s">
        <v>803</v>
      </c>
      <c r="BQ116" s="1192">
        <f>'배수관 폐쇄 총괄(수시, 지역사업소)'!BU116</f>
        <v>0</v>
      </c>
      <c r="BR116" s="1192">
        <v>0</v>
      </c>
      <c r="BS116" s="1192">
        <v>0</v>
      </c>
      <c r="BT116" s="1192">
        <v>0</v>
      </c>
      <c r="BU116" s="1192">
        <v>0</v>
      </c>
      <c r="BV116" s="1192">
        <v>0</v>
      </c>
      <c r="BW116" s="1192">
        <v>0</v>
      </c>
      <c r="BX116" s="1192">
        <v>0</v>
      </c>
      <c r="BY116" s="1192">
        <v>0</v>
      </c>
      <c r="BZ116" s="1192">
        <v>0</v>
      </c>
      <c r="CA116" s="1192">
        <v>0</v>
      </c>
      <c r="CB116" s="1192">
        <v>0</v>
      </c>
      <c r="CC116" s="1192">
        <v>0</v>
      </c>
      <c r="CD116" s="1192">
        <v>0</v>
      </c>
      <c r="CE116" s="1192">
        <v>0</v>
      </c>
      <c r="CF116" s="1192">
        <v>0</v>
      </c>
      <c r="CG116" s="1192">
        <v>0</v>
      </c>
      <c r="CH116" s="1192">
        <v>0</v>
      </c>
      <c r="CI116" s="1192">
        <v>0</v>
      </c>
      <c r="CK116" s="2032"/>
      <c r="CL116" s="1194" t="s">
        <v>803</v>
      </c>
      <c r="CM116" s="1192">
        <f>'배수관 폐쇄 총괄(수시, 지역사업소)'!CQ116</f>
        <v>0</v>
      </c>
      <c r="CN116" s="1192">
        <v>0</v>
      </c>
      <c r="CO116" s="1192">
        <v>0</v>
      </c>
      <c r="CP116" s="1192">
        <v>0</v>
      </c>
      <c r="CQ116" s="1192">
        <v>0</v>
      </c>
      <c r="CR116" s="1192">
        <v>0</v>
      </c>
      <c r="CS116" s="1192">
        <v>0</v>
      </c>
      <c r="CT116" s="1192">
        <v>0</v>
      </c>
      <c r="CU116" s="1192">
        <v>0</v>
      </c>
      <c r="CV116" s="1192">
        <v>0</v>
      </c>
      <c r="CW116" s="1192">
        <v>0</v>
      </c>
      <c r="CX116" s="1192">
        <v>0</v>
      </c>
      <c r="CY116" s="1192">
        <v>0</v>
      </c>
      <c r="CZ116" s="1192">
        <v>0</v>
      </c>
      <c r="DA116" s="1192">
        <v>0</v>
      </c>
      <c r="DB116" s="1192">
        <v>0</v>
      </c>
      <c r="DC116" s="1192">
        <v>0</v>
      </c>
      <c r="DD116" s="1192">
        <v>0</v>
      </c>
      <c r="DE116" s="1192">
        <v>0</v>
      </c>
      <c r="DG116" s="2032"/>
      <c r="DH116" s="1194" t="s">
        <v>803</v>
      </c>
      <c r="DI116" s="1192">
        <f>'배수관 폐쇄 총괄(수시, 지역사업소)'!DM116</f>
        <v>0</v>
      </c>
      <c r="DJ116" s="1192">
        <v>0</v>
      </c>
      <c r="DK116" s="1192">
        <v>0</v>
      </c>
      <c r="DL116" s="1192">
        <v>0</v>
      </c>
      <c r="DM116" s="1192">
        <v>0</v>
      </c>
      <c r="DN116" s="1192">
        <v>0</v>
      </c>
      <c r="DO116" s="1192">
        <v>0</v>
      </c>
      <c r="DP116" s="1192">
        <v>0</v>
      </c>
      <c r="DQ116" s="1192">
        <v>0</v>
      </c>
      <c r="DR116" s="1192">
        <v>0</v>
      </c>
      <c r="DS116" s="1192">
        <v>0</v>
      </c>
      <c r="DT116" s="1192">
        <v>0</v>
      </c>
      <c r="DU116" s="1192">
        <v>0</v>
      </c>
      <c r="DV116" s="1192">
        <v>0</v>
      </c>
      <c r="DW116" s="1192">
        <v>0</v>
      </c>
      <c r="DX116" s="1192">
        <v>0</v>
      </c>
      <c r="DY116" s="1192">
        <v>0</v>
      </c>
      <c r="DZ116" s="1192">
        <v>0</v>
      </c>
      <c r="EA116" s="1192">
        <v>0</v>
      </c>
    </row>
    <row r="117" spans="1:131" ht="19.2" customHeight="1">
      <c r="A117" s="2032"/>
      <c r="B117" s="1195" t="s">
        <v>804</v>
      </c>
      <c r="C117" s="1192">
        <f>'배수관 폐쇄 총괄(수시, 지역사업소)'!G117</f>
        <v>0</v>
      </c>
      <c r="D117" s="1192">
        <v>0</v>
      </c>
      <c r="E117" s="1192">
        <v>0</v>
      </c>
      <c r="F117" s="1192">
        <v>0</v>
      </c>
      <c r="G117" s="1192">
        <v>0</v>
      </c>
      <c r="H117" s="1192">
        <v>0</v>
      </c>
      <c r="I117" s="1192">
        <v>0</v>
      </c>
      <c r="J117" s="1192">
        <v>0</v>
      </c>
      <c r="K117" s="1192">
        <v>0</v>
      </c>
      <c r="L117" s="1192">
        <v>0</v>
      </c>
      <c r="M117" s="1192">
        <v>0</v>
      </c>
      <c r="N117" s="1192">
        <v>0</v>
      </c>
      <c r="O117" s="1192">
        <v>0</v>
      </c>
      <c r="P117" s="1192">
        <v>0</v>
      </c>
      <c r="Q117" s="1192">
        <v>0</v>
      </c>
      <c r="R117" s="1192">
        <v>0</v>
      </c>
      <c r="S117" s="1192">
        <v>0</v>
      </c>
      <c r="T117" s="1192">
        <v>0</v>
      </c>
      <c r="U117" s="1192">
        <v>0</v>
      </c>
      <c r="W117" s="2032"/>
      <c r="X117" s="1195" t="s">
        <v>804</v>
      </c>
      <c r="Y117" s="1192">
        <f>'배수관 폐쇄 총괄(수시, 지역사업소)'!AC117</f>
        <v>0</v>
      </c>
      <c r="Z117" s="1192">
        <v>0</v>
      </c>
      <c r="AA117" s="1192">
        <v>0</v>
      </c>
      <c r="AB117" s="1192">
        <v>0</v>
      </c>
      <c r="AC117" s="1192">
        <v>0</v>
      </c>
      <c r="AD117" s="1192">
        <v>0</v>
      </c>
      <c r="AE117" s="1192">
        <v>0</v>
      </c>
      <c r="AF117" s="1192">
        <v>0</v>
      </c>
      <c r="AG117" s="1192">
        <v>0</v>
      </c>
      <c r="AH117" s="1192">
        <v>0</v>
      </c>
      <c r="AI117" s="1192">
        <v>0</v>
      </c>
      <c r="AJ117" s="1192">
        <v>0</v>
      </c>
      <c r="AK117" s="1192">
        <v>0</v>
      </c>
      <c r="AL117" s="1192">
        <v>0</v>
      </c>
      <c r="AM117" s="1192">
        <v>0</v>
      </c>
      <c r="AN117" s="1192">
        <v>0</v>
      </c>
      <c r="AO117" s="1192">
        <v>0</v>
      </c>
      <c r="AP117" s="1192">
        <v>0</v>
      </c>
      <c r="AQ117" s="1192">
        <v>0</v>
      </c>
      <c r="AS117" s="2032"/>
      <c r="AT117" s="1195" t="s">
        <v>804</v>
      </c>
      <c r="AU117" s="1192">
        <f>'배수관 폐쇄 총괄(수시, 지역사업소)'!AY117</f>
        <v>0</v>
      </c>
      <c r="AV117" s="1192">
        <v>0</v>
      </c>
      <c r="AW117" s="1192">
        <v>0</v>
      </c>
      <c r="AX117" s="1192">
        <v>0</v>
      </c>
      <c r="AY117" s="1192">
        <v>0</v>
      </c>
      <c r="AZ117" s="1192">
        <v>0</v>
      </c>
      <c r="BA117" s="1192">
        <v>0</v>
      </c>
      <c r="BB117" s="1192">
        <v>0</v>
      </c>
      <c r="BC117" s="1192">
        <v>0</v>
      </c>
      <c r="BD117" s="1192">
        <v>0</v>
      </c>
      <c r="BE117" s="1192">
        <v>0</v>
      </c>
      <c r="BF117" s="1192">
        <v>0</v>
      </c>
      <c r="BG117" s="1192">
        <v>0</v>
      </c>
      <c r="BH117" s="1192">
        <v>0</v>
      </c>
      <c r="BI117" s="1192">
        <v>0</v>
      </c>
      <c r="BJ117" s="1192">
        <v>0</v>
      </c>
      <c r="BK117" s="1192">
        <v>0</v>
      </c>
      <c r="BL117" s="1192">
        <v>0</v>
      </c>
      <c r="BM117" s="1192">
        <v>0</v>
      </c>
      <c r="BO117" s="2032"/>
      <c r="BP117" s="1195" t="s">
        <v>804</v>
      </c>
      <c r="BQ117" s="1192">
        <f>'배수관 폐쇄 총괄(수시, 지역사업소)'!BU117</f>
        <v>0</v>
      </c>
      <c r="BR117" s="1192">
        <v>0</v>
      </c>
      <c r="BS117" s="1192">
        <v>0</v>
      </c>
      <c r="BT117" s="1192">
        <v>0</v>
      </c>
      <c r="BU117" s="1192">
        <v>0</v>
      </c>
      <c r="BV117" s="1192">
        <v>0</v>
      </c>
      <c r="BW117" s="1192">
        <v>0</v>
      </c>
      <c r="BX117" s="1192">
        <v>0</v>
      </c>
      <c r="BY117" s="1192">
        <v>0</v>
      </c>
      <c r="BZ117" s="1192">
        <v>0</v>
      </c>
      <c r="CA117" s="1192">
        <v>0</v>
      </c>
      <c r="CB117" s="1192">
        <v>0</v>
      </c>
      <c r="CC117" s="1192">
        <v>0</v>
      </c>
      <c r="CD117" s="1192">
        <v>0</v>
      </c>
      <c r="CE117" s="1192">
        <v>0</v>
      </c>
      <c r="CF117" s="1192">
        <v>0</v>
      </c>
      <c r="CG117" s="1192">
        <v>0</v>
      </c>
      <c r="CH117" s="1192">
        <v>0</v>
      </c>
      <c r="CI117" s="1192">
        <v>0</v>
      </c>
      <c r="CK117" s="2032"/>
      <c r="CL117" s="1195" t="s">
        <v>804</v>
      </c>
      <c r="CM117" s="1192">
        <f>'배수관 폐쇄 총괄(수시, 지역사업소)'!CQ117</f>
        <v>0</v>
      </c>
      <c r="CN117" s="1192">
        <v>0</v>
      </c>
      <c r="CO117" s="1192">
        <v>0</v>
      </c>
      <c r="CP117" s="1192">
        <v>0</v>
      </c>
      <c r="CQ117" s="1192">
        <v>0</v>
      </c>
      <c r="CR117" s="1192">
        <v>0</v>
      </c>
      <c r="CS117" s="1192">
        <v>0</v>
      </c>
      <c r="CT117" s="1192">
        <v>0</v>
      </c>
      <c r="CU117" s="1192">
        <v>0</v>
      </c>
      <c r="CV117" s="1192">
        <v>0</v>
      </c>
      <c r="CW117" s="1192">
        <v>0</v>
      </c>
      <c r="CX117" s="1192">
        <v>0</v>
      </c>
      <c r="CY117" s="1192">
        <v>0</v>
      </c>
      <c r="CZ117" s="1192">
        <v>0</v>
      </c>
      <c r="DA117" s="1192">
        <v>0</v>
      </c>
      <c r="DB117" s="1192">
        <v>0</v>
      </c>
      <c r="DC117" s="1192">
        <v>0</v>
      </c>
      <c r="DD117" s="1192">
        <v>0</v>
      </c>
      <c r="DE117" s="1192">
        <v>0</v>
      </c>
      <c r="DG117" s="2032"/>
      <c r="DH117" s="1195" t="s">
        <v>804</v>
      </c>
      <c r="DI117" s="1192">
        <f>'배수관 폐쇄 총괄(수시, 지역사업소)'!DM117</f>
        <v>0</v>
      </c>
      <c r="DJ117" s="1192">
        <v>0</v>
      </c>
      <c r="DK117" s="1192">
        <v>0</v>
      </c>
      <c r="DL117" s="1192">
        <v>0</v>
      </c>
      <c r="DM117" s="1192">
        <v>0</v>
      </c>
      <c r="DN117" s="1192">
        <v>0</v>
      </c>
      <c r="DO117" s="1192">
        <v>0</v>
      </c>
      <c r="DP117" s="1192">
        <v>0</v>
      </c>
      <c r="DQ117" s="1192">
        <v>0</v>
      </c>
      <c r="DR117" s="1192">
        <v>0</v>
      </c>
      <c r="DS117" s="1192">
        <v>0</v>
      </c>
      <c r="DT117" s="1192">
        <v>0</v>
      </c>
      <c r="DU117" s="1192">
        <v>0</v>
      </c>
      <c r="DV117" s="1192">
        <v>0</v>
      </c>
      <c r="DW117" s="1192">
        <v>0</v>
      </c>
      <c r="DX117" s="1192">
        <v>0</v>
      </c>
      <c r="DY117" s="1192">
        <v>0</v>
      </c>
      <c r="DZ117" s="1192">
        <v>0</v>
      </c>
      <c r="EA117" s="1192">
        <v>0</v>
      </c>
    </row>
    <row r="118" spans="1:131" ht="19.2" customHeight="1">
      <c r="A118" s="2032"/>
      <c r="B118" s="1195" t="s">
        <v>805</v>
      </c>
      <c r="C118" s="1192">
        <f>'배수관 폐쇄 총괄(수시, 지역사업소)'!G118</f>
        <v>0</v>
      </c>
      <c r="D118" s="1192">
        <v>0</v>
      </c>
      <c r="E118" s="1192">
        <v>0</v>
      </c>
      <c r="F118" s="1192">
        <v>0</v>
      </c>
      <c r="G118" s="1192">
        <v>0</v>
      </c>
      <c r="H118" s="1192">
        <v>0</v>
      </c>
      <c r="I118" s="1192">
        <v>0</v>
      </c>
      <c r="J118" s="1192">
        <v>0</v>
      </c>
      <c r="K118" s="1192">
        <v>0</v>
      </c>
      <c r="L118" s="1192">
        <v>0</v>
      </c>
      <c r="M118" s="1192">
        <v>0</v>
      </c>
      <c r="N118" s="1192">
        <v>0</v>
      </c>
      <c r="O118" s="1192">
        <v>0</v>
      </c>
      <c r="P118" s="1192">
        <v>0</v>
      </c>
      <c r="Q118" s="1192">
        <v>0</v>
      </c>
      <c r="R118" s="1192">
        <v>0</v>
      </c>
      <c r="S118" s="1192">
        <v>0</v>
      </c>
      <c r="T118" s="1192">
        <v>0</v>
      </c>
      <c r="U118" s="1192">
        <v>0</v>
      </c>
      <c r="W118" s="2032"/>
      <c r="X118" s="1195" t="s">
        <v>805</v>
      </c>
      <c r="Y118" s="1192">
        <f>'배수관 폐쇄 총괄(수시, 지역사업소)'!AC118</f>
        <v>0</v>
      </c>
      <c r="Z118" s="1192">
        <v>0</v>
      </c>
      <c r="AA118" s="1192">
        <v>0</v>
      </c>
      <c r="AB118" s="1192">
        <v>0</v>
      </c>
      <c r="AC118" s="1192">
        <v>0</v>
      </c>
      <c r="AD118" s="1192">
        <v>0</v>
      </c>
      <c r="AE118" s="1192">
        <v>0</v>
      </c>
      <c r="AF118" s="1192">
        <v>0</v>
      </c>
      <c r="AG118" s="1192">
        <v>0</v>
      </c>
      <c r="AH118" s="1192">
        <v>0</v>
      </c>
      <c r="AI118" s="1192">
        <v>0</v>
      </c>
      <c r="AJ118" s="1192">
        <v>0</v>
      </c>
      <c r="AK118" s="1192">
        <v>0</v>
      </c>
      <c r="AL118" s="1192">
        <v>0</v>
      </c>
      <c r="AM118" s="1192">
        <v>0</v>
      </c>
      <c r="AN118" s="1192">
        <v>0</v>
      </c>
      <c r="AO118" s="1192">
        <v>0</v>
      </c>
      <c r="AP118" s="1192">
        <v>0</v>
      </c>
      <c r="AQ118" s="1192">
        <v>0</v>
      </c>
      <c r="AS118" s="2032"/>
      <c r="AT118" s="1195" t="s">
        <v>805</v>
      </c>
      <c r="AU118" s="1192">
        <f>'배수관 폐쇄 총괄(수시, 지역사업소)'!AY118</f>
        <v>0</v>
      </c>
      <c r="AV118" s="1192">
        <v>0</v>
      </c>
      <c r="AW118" s="1192">
        <v>0</v>
      </c>
      <c r="AX118" s="1192">
        <v>0</v>
      </c>
      <c r="AY118" s="1192">
        <v>0</v>
      </c>
      <c r="AZ118" s="1192">
        <v>0</v>
      </c>
      <c r="BA118" s="1192">
        <v>0</v>
      </c>
      <c r="BB118" s="1192">
        <v>0</v>
      </c>
      <c r="BC118" s="1192">
        <v>0</v>
      </c>
      <c r="BD118" s="1192">
        <v>0</v>
      </c>
      <c r="BE118" s="1192">
        <v>0</v>
      </c>
      <c r="BF118" s="1192">
        <v>0</v>
      </c>
      <c r="BG118" s="1192">
        <v>0</v>
      </c>
      <c r="BH118" s="1192">
        <v>0</v>
      </c>
      <c r="BI118" s="1192">
        <v>0</v>
      </c>
      <c r="BJ118" s="1192">
        <v>0</v>
      </c>
      <c r="BK118" s="1192">
        <v>0</v>
      </c>
      <c r="BL118" s="1192">
        <v>0</v>
      </c>
      <c r="BM118" s="1192">
        <v>0</v>
      </c>
      <c r="BO118" s="2032"/>
      <c r="BP118" s="1195" t="s">
        <v>805</v>
      </c>
      <c r="BQ118" s="1192">
        <f>'배수관 폐쇄 총괄(수시, 지역사업소)'!BU118</f>
        <v>0</v>
      </c>
      <c r="BR118" s="1192">
        <v>0</v>
      </c>
      <c r="BS118" s="1192">
        <v>0</v>
      </c>
      <c r="BT118" s="1192">
        <v>0</v>
      </c>
      <c r="BU118" s="1192">
        <v>0</v>
      </c>
      <c r="BV118" s="1192">
        <v>0</v>
      </c>
      <c r="BW118" s="1192">
        <v>0</v>
      </c>
      <c r="BX118" s="1192">
        <v>0</v>
      </c>
      <c r="BY118" s="1192">
        <v>0</v>
      </c>
      <c r="BZ118" s="1192">
        <v>0</v>
      </c>
      <c r="CA118" s="1192">
        <v>0</v>
      </c>
      <c r="CB118" s="1192">
        <v>0</v>
      </c>
      <c r="CC118" s="1192">
        <v>0</v>
      </c>
      <c r="CD118" s="1192">
        <v>0</v>
      </c>
      <c r="CE118" s="1192">
        <v>0</v>
      </c>
      <c r="CF118" s="1192">
        <v>0</v>
      </c>
      <c r="CG118" s="1192">
        <v>0</v>
      </c>
      <c r="CH118" s="1192">
        <v>0</v>
      </c>
      <c r="CI118" s="1192">
        <v>0</v>
      </c>
      <c r="CK118" s="2032"/>
      <c r="CL118" s="1195" t="s">
        <v>805</v>
      </c>
      <c r="CM118" s="1192">
        <f>'배수관 폐쇄 총괄(수시, 지역사업소)'!CQ118</f>
        <v>0</v>
      </c>
      <c r="CN118" s="1192">
        <v>0</v>
      </c>
      <c r="CO118" s="1192">
        <v>0</v>
      </c>
      <c r="CP118" s="1192">
        <v>0</v>
      </c>
      <c r="CQ118" s="1192">
        <v>0</v>
      </c>
      <c r="CR118" s="1192">
        <v>0</v>
      </c>
      <c r="CS118" s="1192">
        <v>0</v>
      </c>
      <c r="CT118" s="1192">
        <v>0</v>
      </c>
      <c r="CU118" s="1192">
        <v>0</v>
      </c>
      <c r="CV118" s="1192">
        <v>0</v>
      </c>
      <c r="CW118" s="1192">
        <v>0</v>
      </c>
      <c r="CX118" s="1192">
        <v>0</v>
      </c>
      <c r="CY118" s="1192">
        <v>0</v>
      </c>
      <c r="CZ118" s="1192">
        <v>0</v>
      </c>
      <c r="DA118" s="1192">
        <v>0</v>
      </c>
      <c r="DB118" s="1192">
        <v>0</v>
      </c>
      <c r="DC118" s="1192">
        <v>0</v>
      </c>
      <c r="DD118" s="1192">
        <v>0</v>
      </c>
      <c r="DE118" s="1192">
        <v>0</v>
      </c>
      <c r="DG118" s="2032"/>
      <c r="DH118" s="1195" t="s">
        <v>805</v>
      </c>
      <c r="DI118" s="1192">
        <f>'배수관 폐쇄 총괄(수시, 지역사업소)'!DM118</f>
        <v>0</v>
      </c>
      <c r="DJ118" s="1192">
        <v>0</v>
      </c>
      <c r="DK118" s="1192">
        <v>0</v>
      </c>
      <c r="DL118" s="1192">
        <v>0</v>
      </c>
      <c r="DM118" s="1192">
        <v>0</v>
      </c>
      <c r="DN118" s="1192">
        <v>0</v>
      </c>
      <c r="DO118" s="1192">
        <v>0</v>
      </c>
      <c r="DP118" s="1192">
        <v>0</v>
      </c>
      <c r="DQ118" s="1192">
        <v>0</v>
      </c>
      <c r="DR118" s="1192">
        <v>0</v>
      </c>
      <c r="DS118" s="1192">
        <v>0</v>
      </c>
      <c r="DT118" s="1192">
        <v>0</v>
      </c>
      <c r="DU118" s="1192">
        <v>0</v>
      </c>
      <c r="DV118" s="1192">
        <v>0</v>
      </c>
      <c r="DW118" s="1192">
        <v>0</v>
      </c>
      <c r="DX118" s="1192">
        <v>0</v>
      </c>
      <c r="DY118" s="1192">
        <v>0</v>
      </c>
      <c r="DZ118" s="1192">
        <v>0</v>
      </c>
      <c r="EA118" s="1192">
        <v>0</v>
      </c>
    </row>
    <row r="119" spans="1:131" ht="19.2" customHeight="1">
      <c r="A119" s="2032"/>
      <c r="B119" s="1195" t="s">
        <v>806</v>
      </c>
      <c r="C119" s="1192">
        <f>'배수관 폐쇄 총괄(수시, 지역사업소)'!G119</f>
        <v>0</v>
      </c>
      <c r="D119" s="1192">
        <v>0</v>
      </c>
      <c r="E119" s="1192">
        <v>0</v>
      </c>
      <c r="F119" s="1192">
        <v>0</v>
      </c>
      <c r="G119" s="1192">
        <v>0</v>
      </c>
      <c r="H119" s="1192">
        <v>0</v>
      </c>
      <c r="I119" s="1192">
        <v>0</v>
      </c>
      <c r="J119" s="1192">
        <v>0</v>
      </c>
      <c r="K119" s="1192">
        <v>0</v>
      </c>
      <c r="L119" s="1192">
        <v>0</v>
      </c>
      <c r="M119" s="1192">
        <v>0</v>
      </c>
      <c r="N119" s="1192">
        <v>0</v>
      </c>
      <c r="O119" s="1192">
        <v>0</v>
      </c>
      <c r="P119" s="1192">
        <v>0</v>
      </c>
      <c r="Q119" s="1192">
        <v>0</v>
      </c>
      <c r="R119" s="1192">
        <v>0</v>
      </c>
      <c r="S119" s="1192">
        <v>0</v>
      </c>
      <c r="T119" s="1192">
        <v>0</v>
      </c>
      <c r="U119" s="1192">
        <v>0</v>
      </c>
      <c r="W119" s="2032"/>
      <c r="X119" s="1195" t="s">
        <v>806</v>
      </c>
      <c r="Y119" s="1192">
        <f>'배수관 폐쇄 총괄(수시, 지역사업소)'!AC119</f>
        <v>0</v>
      </c>
      <c r="Z119" s="1192">
        <v>0</v>
      </c>
      <c r="AA119" s="1192">
        <v>0</v>
      </c>
      <c r="AB119" s="1192">
        <v>0</v>
      </c>
      <c r="AC119" s="1192">
        <v>0</v>
      </c>
      <c r="AD119" s="1192">
        <v>0</v>
      </c>
      <c r="AE119" s="1192">
        <v>0</v>
      </c>
      <c r="AF119" s="1192">
        <v>0</v>
      </c>
      <c r="AG119" s="1192">
        <v>0</v>
      </c>
      <c r="AH119" s="1192">
        <v>0</v>
      </c>
      <c r="AI119" s="1192">
        <v>0</v>
      </c>
      <c r="AJ119" s="1192">
        <v>0</v>
      </c>
      <c r="AK119" s="1192">
        <v>0</v>
      </c>
      <c r="AL119" s="1192">
        <v>0</v>
      </c>
      <c r="AM119" s="1192">
        <v>0</v>
      </c>
      <c r="AN119" s="1192">
        <v>0</v>
      </c>
      <c r="AO119" s="1192">
        <v>0</v>
      </c>
      <c r="AP119" s="1192">
        <v>0</v>
      </c>
      <c r="AQ119" s="1192">
        <v>0</v>
      </c>
      <c r="AS119" s="2032"/>
      <c r="AT119" s="1195" t="s">
        <v>806</v>
      </c>
      <c r="AU119" s="1192">
        <f>'배수관 폐쇄 총괄(수시, 지역사업소)'!AY119</f>
        <v>0</v>
      </c>
      <c r="AV119" s="1192">
        <v>0</v>
      </c>
      <c r="AW119" s="1192">
        <v>0</v>
      </c>
      <c r="AX119" s="1192">
        <v>0</v>
      </c>
      <c r="AY119" s="1192">
        <v>0</v>
      </c>
      <c r="AZ119" s="1192">
        <v>0</v>
      </c>
      <c r="BA119" s="1192">
        <v>0</v>
      </c>
      <c r="BB119" s="1192">
        <v>0</v>
      </c>
      <c r="BC119" s="1192">
        <v>0</v>
      </c>
      <c r="BD119" s="1192">
        <v>0</v>
      </c>
      <c r="BE119" s="1192">
        <v>0</v>
      </c>
      <c r="BF119" s="1192">
        <v>0</v>
      </c>
      <c r="BG119" s="1192">
        <v>0</v>
      </c>
      <c r="BH119" s="1192">
        <v>0</v>
      </c>
      <c r="BI119" s="1192">
        <v>0</v>
      </c>
      <c r="BJ119" s="1192">
        <v>0</v>
      </c>
      <c r="BK119" s="1192">
        <v>0</v>
      </c>
      <c r="BL119" s="1192">
        <v>0</v>
      </c>
      <c r="BM119" s="1192">
        <v>0</v>
      </c>
      <c r="BO119" s="2032"/>
      <c r="BP119" s="1195" t="s">
        <v>806</v>
      </c>
      <c r="BQ119" s="1192">
        <f>'배수관 폐쇄 총괄(수시, 지역사업소)'!BU119</f>
        <v>0</v>
      </c>
      <c r="BR119" s="1192">
        <v>0</v>
      </c>
      <c r="BS119" s="1192">
        <v>0</v>
      </c>
      <c r="BT119" s="1192">
        <v>0</v>
      </c>
      <c r="BU119" s="1192">
        <v>0</v>
      </c>
      <c r="BV119" s="1192">
        <v>0</v>
      </c>
      <c r="BW119" s="1192">
        <v>0</v>
      </c>
      <c r="BX119" s="1192">
        <v>0</v>
      </c>
      <c r="BY119" s="1192">
        <v>0</v>
      </c>
      <c r="BZ119" s="1192">
        <v>0</v>
      </c>
      <c r="CA119" s="1192">
        <v>0</v>
      </c>
      <c r="CB119" s="1192">
        <v>0</v>
      </c>
      <c r="CC119" s="1192">
        <v>0</v>
      </c>
      <c r="CD119" s="1192">
        <v>0</v>
      </c>
      <c r="CE119" s="1192">
        <v>0</v>
      </c>
      <c r="CF119" s="1192">
        <v>0</v>
      </c>
      <c r="CG119" s="1192">
        <v>0</v>
      </c>
      <c r="CH119" s="1192">
        <v>0</v>
      </c>
      <c r="CI119" s="1192">
        <v>0</v>
      </c>
      <c r="CK119" s="2032"/>
      <c r="CL119" s="1195" t="s">
        <v>806</v>
      </c>
      <c r="CM119" s="1192">
        <f>'배수관 폐쇄 총괄(수시, 지역사업소)'!CQ119</f>
        <v>0</v>
      </c>
      <c r="CN119" s="1192">
        <v>0</v>
      </c>
      <c r="CO119" s="1192">
        <v>0</v>
      </c>
      <c r="CP119" s="1192">
        <v>0</v>
      </c>
      <c r="CQ119" s="1192">
        <v>0</v>
      </c>
      <c r="CR119" s="1192">
        <v>0</v>
      </c>
      <c r="CS119" s="1192">
        <v>0</v>
      </c>
      <c r="CT119" s="1192">
        <v>0</v>
      </c>
      <c r="CU119" s="1192">
        <v>0</v>
      </c>
      <c r="CV119" s="1192">
        <v>0</v>
      </c>
      <c r="CW119" s="1192">
        <v>0</v>
      </c>
      <c r="CX119" s="1192">
        <v>0</v>
      </c>
      <c r="CY119" s="1192">
        <v>0</v>
      </c>
      <c r="CZ119" s="1192">
        <v>0</v>
      </c>
      <c r="DA119" s="1192">
        <v>0</v>
      </c>
      <c r="DB119" s="1192">
        <v>0</v>
      </c>
      <c r="DC119" s="1192">
        <v>0</v>
      </c>
      <c r="DD119" s="1192">
        <v>0</v>
      </c>
      <c r="DE119" s="1192">
        <v>0</v>
      </c>
      <c r="DG119" s="2032"/>
      <c r="DH119" s="1195" t="s">
        <v>806</v>
      </c>
      <c r="DI119" s="1192">
        <f>'배수관 폐쇄 총괄(수시, 지역사업소)'!DM119</f>
        <v>0</v>
      </c>
      <c r="DJ119" s="1192">
        <v>0</v>
      </c>
      <c r="DK119" s="1192">
        <v>0</v>
      </c>
      <c r="DL119" s="1192">
        <v>0</v>
      </c>
      <c r="DM119" s="1192">
        <v>0</v>
      </c>
      <c r="DN119" s="1192">
        <v>0</v>
      </c>
      <c r="DO119" s="1192">
        <v>0</v>
      </c>
      <c r="DP119" s="1192">
        <v>0</v>
      </c>
      <c r="DQ119" s="1192">
        <v>0</v>
      </c>
      <c r="DR119" s="1192">
        <v>0</v>
      </c>
      <c r="DS119" s="1192">
        <v>0</v>
      </c>
      <c r="DT119" s="1192">
        <v>0</v>
      </c>
      <c r="DU119" s="1192">
        <v>0</v>
      </c>
      <c r="DV119" s="1192">
        <v>0</v>
      </c>
      <c r="DW119" s="1192">
        <v>0</v>
      </c>
      <c r="DX119" s="1192">
        <v>0</v>
      </c>
      <c r="DY119" s="1192">
        <v>0</v>
      </c>
      <c r="DZ119" s="1192">
        <v>0</v>
      </c>
      <c r="EA119" s="1192">
        <v>0</v>
      </c>
    </row>
    <row r="120" spans="1:131" ht="19.2" customHeight="1">
      <c r="A120" s="2032"/>
      <c r="B120" s="1194" t="s">
        <v>807</v>
      </c>
      <c r="C120" s="1192">
        <f>'배수관 폐쇄 총괄(수시, 지역사업소)'!G120</f>
        <v>0</v>
      </c>
      <c r="D120" s="1192">
        <v>0</v>
      </c>
      <c r="E120" s="1192">
        <v>0</v>
      </c>
      <c r="F120" s="1192">
        <v>0</v>
      </c>
      <c r="G120" s="1192">
        <v>0</v>
      </c>
      <c r="H120" s="1192">
        <v>0</v>
      </c>
      <c r="I120" s="1192">
        <v>0</v>
      </c>
      <c r="J120" s="1192">
        <v>0</v>
      </c>
      <c r="K120" s="1192">
        <v>0</v>
      </c>
      <c r="L120" s="1192">
        <v>0</v>
      </c>
      <c r="M120" s="1192">
        <v>0</v>
      </c>
      <c r="N120" s="1192">
        <v>0</v>
      </c>
      <c r="O120" s="1192">
        <v>0</v>
      </c>
      <c r="P120" s="1192">
        <v>0</v>
      </c>
      <c r="Q120" s="1192">
        <v>0</v>
      </c>
      <c r="R120" s="1192">
        <v>0</v>
      </c>
      <c r="S120" s="1192">
        <v>0</v>
      </c>
      <c r="T120" s="1192">
        <v>0</v>
      </c>
      <c r="U120" s="1192">
        <v>0</v>
      </c>
      <c r="W120" s="2032"/>
      <c r="X120" s="1194" t="s">
        <v>807</v>
      </c>
      <c r="Y120" s="1192">
        <f>'배수관 폐쇄 총괄(수시, 지역사업소)'!AC120</f>
        <v>0</v>
      </c>
      <c r="Z120" s="1192">
        <v>0</v>
      </c>
      <c r="AA120" s="1192">
        <v>0</v>
      </c>
      <c r="AB120" s="1192">
        <v>0</v>
      </c>
      <c r="AC120" s="1192">
        <v>0</v>
      </c>
      <c r="AD120" s="1192">
        <v>0</v>
      </c>
      <c r="AE120" s="1192">
        <v>0</v>
      </c>
      <c r="AF120" s="1192">
        <v>0</v>
      </c>
      <c r="AG120" s="1192">
        <v>0</v>
      </c>
      <c r="AH120" s="1192">
        <v>0</v>
      </c>
      <c r="AI120" s="1192">
        <v>0</v>
      </c>
      <c r="AJ120" s="1192">
        <v>0</v>
      </c>
      <c r="AK120" s="1192">
        <v>0</v>
      </c>
      <c r="AL120" s="1192">
        <v>0</v>
      </c>
      <c r="AM120" s="1192">
        <v>0</v>
      </c>
      <c r="AN120" s="1192">
        <v>0</v>
      </c>
      <c r="AO120" s="1192">
        <v>0</v>
      </c>
      <c r="AP120" s="1192">
        <v>0</v>
      </c>
      <c r="AQ120" s="1192">
        <v>0</v>
      </c>
      <c r="AS120" s="2032"/>
      <c r="AT120" s="1194" t="s">
        <v>807</v>
      </c>
      <c r="AU120" s="1192">
        <f>'배수관 폐쇄 총괄(수시, 지역사업소)'!AY120</f>
        <v>0</v>
      </c>
      <c r="AV120" s="1192">
        <v>0</v>
      </c>
      <c r="AW120" s="1192">
        <v>0</v>
      </c>
      <c r="AX120" s="1192">
        <v>0</v>
      </c>
      <c r="AY120" s="1192">
        <v>0</v>
      </c>
      <c r="AZ120" s="1192">
        <v>0</v>
      </c>
      <c r="BA120" s="1192">
        <v>0</v>
      </c>
      <c r="BB120" s="1192">
        <v>0</v>
      </c>
      <c r="BC120" s="1192">
        <v>0</v>
      </c>
      <c r="BD120" s="1192">
        <v>0</v>
      </c>
      <c r="BE120" s="1192">
        <v>0</v>
      </c>
      <c r="BF120" s="1192">
        <v>0</v>
      </c>
      <c r="BG120" s="1192">
        <v>0</v>
      </c>
      <c r="BH120" s="1192">
        <v>0</v>
      </c>
      <c r="BI120" s="1192">
        <v>0</v>
      </c>
      <c r="BJ120" s="1192">
        <v>0</v>
      </c>
      <c r="BK120" s="1192">
        <v>0</v>
      </c>
      <c r="BL120" s="1192">
        <v>0</v>
      </c>
      <c r="BM120" s="1192">
        <v>0</v>
      </c>
      <c r="BO120" s="2032"/>
      <c r="BP120" s="1194" t="s">
        <v>807</v>
      </c>
      <c r="BQ120" s="1192">
        <f>'배수관 폐쇄 총괄(수시, 지역사업소)'!BU120</f>
        <v>0</v>
      </c>
      <c r="BR120" s="1192">
        <v>0</v>
      </c>
      <c r="BS120" s="1192">
        <v>0</v>
      </c>
      <c r="BT120" s="1192">
        <v>0</v>
      </c>
      <c r="BU120" s="1192">
        <v>0</v>
      </c>
      <c r="BV120" s="1192">
        <v>0</v>
      </c>
      <c r="BW120" s="1192">
        <v>0</v>
      </c>
      <c r="BX120" s="1192">
        <v>0</v>
      </c>
      <c r="BY120" s="1192">
        <v>0</v>
      </c>
      <c r="BZ120" s="1192">
        <v>0</v>
      </c>
      <c r="CA120" s="1192">
        <v>0</v>
      </c>
      <c r="CB120" s="1192">
        <v>0</v>
      </c>
      <c r="CC120" s="1192">
        <v>0</v>
      </c>
      <c r="CD120" s="1192">
        <v>0</v>
      </c>
      <c r="CE120" s="1192">
        <v>0</v>
      </c>
      <c r="CF120" s="1192">
        <v>0</v>
      </c>
      <c r="CG120" s="1192">
        <v>0</v>
      </c>
      <c r="CH120" s="1192">
        <v>0</v>
      </c>
      <c r="CI120" s="1192">
        <v>0</v>
      </c>
      <c r="CK120" s="2032"/>
      <c r="CL120" s="1194" t="s">
        <v>807</v>
      </c>
      <c r="CM120" s="1192">
        <f>'배수관 폐쇄 총괄(수시, 지역사업소)'!CQ120</f>
        <v>0</v>
      </c>
      <c r="CN120" s="1192">
        <v>0</v>
      </c>
      <c r="CO120" s="1192">
        <v>0</v>
      </c>
      <c r="CP120" s="1192">
        <v>0</v>
      </c>
      <c r="CQ120" s="1192">
        <v>0</v>
      </c>
      <c r="CR120" s="1192">
        <v>0</v>
      </c>
      <c r="CS120" s="1192">
        <v>0</v>
      </c>
      <c r="CT120" s="1192">
        <v>0</v>
      </c>
      <c r="CU120" s="1192">
        <v>0</v>
      </c>
      <c r="CV120" s="1192">
        <v>0</v>
      </c>
      <c r="CW120" s="1192">
        <v>0</v>
      </c>
      <c r="CX120" s="1192">
        <v>0</v>
      </c>
      <c r="CY120" s="1192">
        <v>0</v>
      </c>
      <c r="CZ120" s="1192">
        <v>0</v>
      </c>
      <c r="DA120" s="1192">
        <v>0</v>
      </c>
      <c r="DB120" s="1192">
        <v>0</v>
      </c>
      <c r="DC120" s="1192">
        <v>0</v>
      </c>
      <c r="DD120" s="1192">
        <v>0</v>
      </c>
      <c r="DE120" s="1192">
        <v>0</v>
      </c>
      <c r="DG120" s="2032"/>
      <c r="DH120" s="1194" t="s">
        <v>807</v>
      </c>
      <c r="DI120" s="1192">
        <f>'배수관 폐쇄 총괄(수시, 지역사업소)'!DM120</f>
        <v>0</v>
      </c>
      <c r="DJ120" s="1192">
        <v>0</v>
      </c>
      <c r="DK120" s="1192">
        <v>0</v>
      </c>
      <c r="DL120" s="1192">
        <v>0</v>
      </c>
      <c r="DM120" s="1192">
        <v>0</v>
      </c>
      <c r="DN120" s="1192">
        <v>0</v>
      </c>
      <c r="DO120" s="1192">
        <v>0</v>
      </c>
      <c r="DP120" s="1192">
        <v>0</v>
      </c>
      <c r="DQ120" s="1192">
        <v>0</v>
      </c>
      <c r="DR120" s="1192">
        <v>0</v>
      </c>
      <c r="DS120" s="1192">
        <v>0</v>
      </c>
      <c r="DT120" s="1192">
        <v>0</v>
      </c>
      <c r="DU120" s="1192">
        <v>0</v>
      </c>
      <c r="DV120" s="1192">
        <v>0</v>
      </c>
      <c r="DW120" s="1192">
        <v>0</v>
      </c>
      <c r="DX120" s="1192">
        <v>0</v>
      </c>
      <c r="DY120" s="1192">
        <v>0</v>
      </c>
      <c r="DZ120" s="1192">
        <v>0</v>
      </c>
      <c r="EA120" s="1192">
        <v>0</v>
      </c>
    </row>
    <row r="121" spans="1:131" ht="19.2" customHeight="1">
      <c r="A121" s="2032"/>
      <c r="B121" s="1195" t="s">
        <v>821</v>
      </c>
      <c r="C121" s="1192">
        <f>'배수관 폐쇄 총괄(수시, 지역사업소)'!G121</f>
        <v>0</v>
      </c>
      <c r="D121" s="1192">
        <v>0</v>
      </c>
      <c r="E121" s="1192">
        <v>0</v>
      </c>
      <c r="F121" s="1192">
        <v>0</v>
      </c>
      <c r="G121" s="1192">
        <v>0</v>
      </c>
      <c r="H121" s="1192">
        <v>0</v>
      </c>
      <c r="I121" s="1192">
        <v>0</v>
      </c>
      <c r="J121" s="1192">
        <v>0</v>
      </c>
      <c r="K121" s="1192">
        <v>0</v>
      </c>
      <c r="L121" s="1192">
        <v>0</v>
      </c>
      <c r="M121" s="1192">
        <v>0</v>
      </c>
      <c r="N121" s="1192">
        <v>0</v>
      </c>
      <c r="O121" s="1192">
        <v>0</v>
      </c>
      <c r="P121" s="1192">
        <v>0</v>
      </c>
      <c r="Q121" s="1192">
        <v>0</v>
      </c>
      <c r="R121" s="1192">
        <v>0</v>
      </c>
      <c r="S121" s="1192">
        <v>0</v>
      </c>
      <c r="T121" s="1192">
        <v>0</v>
      </c>
      <c r="U121" s="1192">
        <v>0</v>
      </c>
      <c r="W121" s="2032"/>
      <c r="X121" s="1195" t="s">
        <v>821</v>
      </c>
      <c r="Y121" s="1192">
        <f>'배수관 폐쇄 총괄(수시, 지역사업소)'!AC121</f>
        <v>0</v>
      </c>
      <c r="Z121" s="1192">
        <v>0</v>
      </c>
      <c r="AA121" s="1192">
        <v>0</v>
      </c>
      <c r="AB121" s="1192">
        <v>0</v>
      </c>
      <c r="AC121" s="1192">
        <v>0</v>
      </c>
      <c r="AD121" s="1192">
        <v>0</v>
      </c>
      <c r="AE121" s="1192">
        <v>0</v>
      </c>
      <c r="AF121" s="1192">
        <v>0</v>
      </c>
      <c r="AG121" s="1192">
        <v>0</v>
      </c>
      <c r="AH121" s="1192">
        <v>0</v>
      </c>
      <c r="AI121" s="1192">
        <v>0</v>
      </c>
      <c r="AJ121" s="1192">
        <v>0</v>
      </c>
      <c r="AK121" s="1192">
        <v>0</v>
      </c>
      <c r="AL121" s="1192">
        <v>0</v>
      </c>
      <c r="AM121" s="1192">
        <v>0</v>
      </c>
      <c r="AN121" s="1192">
        <v>0</v>
      </c>
      <c r="AO121" s="1192">
        <v>0</v>
      </c>
      <c r="AP121" s="1192">
        <v>0</v>
      </c>
      <c r="AQ121" s="1192">
        <v>0</v>
      </c>
      <c r="AS121" s="2032"/>
      <c r="AT121" s="1195" t="s">
        <v>821</v>
      </c>
      <c r="AU121" s="1192">
        <f>'배수관 폐쇄 총괄(수시, 지역사업소)'!AY121</f>
        <v>0</v>
      </c>
      <c r="AV121" s="1192">
        <v>0</v>
      </c>
      <c r="AW121" s="1192">
        <v>0</v>
      </c>
      <c r="AX121" s="1192">
        <v>0</v>
      </c>
      <c r="AY121" s="1192">
        <v>0</v>
      </c>
      <c r="AZ121" s="1192">
        <v>0</v>
      </c>
      <c r="BA121" s="1192">
        <v>0</v>
      </c>
      <c r="BB121" s="1192">
        <v>0</v>
      </c>
      <c r="BC121" s="1192">
        <v>0</v>
      </c>
      <c r="BD121" s="1192">
        <v>0</v>
      </c>
      <c r="BE121" s="1192">
        <v>0</v>
      </c>
      <c r="BF121" s="1192">
        <v>0</v>
      </c>
      <c r="BG121" s="1192">
        <v>0</v>
      </c>
      <c r="BH121" s="1192">
        <v>0</v>
      </c>
      <c r="BI121" s="1192">
        <v>0</v>
      </c>
      <c r="BJ121" s="1192">
        <v>0</v>
      </c>
      <c r="BK121" s="1192">
        <v>0</v>
      </c>
      <c r="BL121" s="1192">
        <v>0</v>
      </c>
      <c r="BM121" s="1192">
        <v>0</v>
      </c>
      <c r="BO121" s="2032"/>
      <c r="BP121" s="1195" t="s">
        <v>821</v>
      </c>
      <c r="BQ121" s="1192">
        <f>'배수관 폐쇄 총괄(수시, 지역사업소)'!BU121</f>
        <v>0</v>
      </c>
      <c r="BR121" s="1192">
        <v>0</v>
      </c>
      <c r="BS121" s="1192">
        <v>0</v>
      </c>
      <c r="BT121" s="1192">
        <v>0</v>
      </c>
      <c r="BU121" s="1192">
        <v>0</v>
      </c>
      <c r="BV121" s="1192">
        <v>0</v>
      </c>
      <c r="BW121" s="1192">
        <v>0</v>
      </c>
      <c r="BX121" s="1192">
        <v>0</v>
      </c>
      <c r="BY121" s="1192">
        <v>0</v>
      </c>
      <c r="BZ121" s="1192">
        <v>0</v>
      </c>
      <c r="CA121" s="1192">
        <v>0</v>
      </c>
      <c r="CB121" s="1192">
        <v>0</v>
      </c>
      <c r="CC121" s="1192">
        <v>0</v>
      </c>
      <c r="CD121" s="1192">
        <v>0</v>
      </c>
      <c r="CE121" s="1192">
        <v>0</v>
      </c>
      <c r="CF121" s="1192">
        <v>0</v>
      </c>
      <c r="CG121" s="1192">
        <v>0</v>
      </c>
      <c r="CH121" s="1192">
        <v>0</v>
      </c>
      <c r="CI121" s="1192">
        <v>0</v>
      </c>
      <c r="CK121" s="2032"/>
      <c r="CL121" s="1195" t="s">
        <v>821</v>
      </c>
      <c r="CM121" s="1192">
        <f>'배수관 폐쇄 총괄(수시, 지역사업소)'!CQ121</f>
        <v>0</v>
      </c>
      <c r="CN121" s="1192">
        <v>0</v>
      </c>
      <c r="CO121" s="1192">
        <v>0</v>
      </c>
      <c r="CP121" s="1192">
        <v>0</v>
      </c>
      <c r="CQ121" s="1192">
        <v>0</v>
      </c>
      <c r="CR121" s="1192">
        <v>0</v>
      </c>
      <c r="CS121" s="1192">
        <v>0</v>
      </c>
      <c r="CT121" s="1192">
        <v>0</v>
      </c>
      <c r="CU121" s="1192">
        <v>0</v>
      </c>
      <c r="CV121" s="1192">
        <v>0</v>
      </c>
      <c r="CW121" s="1192">
        <v>0</v>
      </c>
      <c r="CX121" s="1192">
        <v>0</v>
      </c>
      <c r="CY121" s="1192">
        <v>0</v>
      </c>
      <c r="CZ121" s="1192">
        <v>0</v>
      </c>
      <c r="DA121" s="1192">
        <v>0</v>
      </c>
      <c r="DB121" s="1192">
        <v>0</v>
      </c>
      <c r="DC121" s="1192">
        <v>0</v>
      </c>
      <c r="DD121" s="1192">
        <v>0</v>
      </c>
      <c r="DE121" s="1192">
        <v>0</v>
      </c>
      <c r="DG121" s="2032"/>
      <c r="DH121" s="1195" t="s">
        <v>821</v>
      </c>
      <c r="DI121" s="1192">
        <f>'배수관 폐쇄 총괄(수시, 지역사업소)'!DM121</f>
        <v>0</v>
      </c>
      <c r="DJ121" s="1192">
        <v>0</v>
      </c>
      <c r="DK121" s="1192">
        <v>0</v>
      </c>
      <c r="DL121" s="1192">
        <v>0</v>
      </c>
      <c r="DM121" s="1192">
        <v>0</v>
      </c>
      <c r="DN121" s="1192">
        <v>0</v>
      </c>
      <c r="DO121" s="1192">
        <v>0</v>
      </c>
      <c r="DP121" s="1192">
        <v>0</v>
      </c>
      <c r="DQ121" s="1192">
        <v>0</v>
      </c>
      <c r="DR121" s="1192">
        <v>0</v>
      </c>
      <c r="DS121" s="1192">
        <v>0</v>
      </c>
      <c r="DT121" s="1192">
        <v>0</v>
      </c>
      <c r="DU121" s="1192">
        <v>0</v>
      </c>
      <c r="DV121" s="1192">
        <v>0</v>
      </c>
      <c r="DW121" s="1192">
        <v>0</v>
      </c>
      <c r="DX121" s="1192">
        <v>0</v>
      </c>
      <c r="DY121" s="1192">
        <v>0</v>
      </c>
      <c r="DZ121" s="1192">
        <v>0</v>
      </c>
      <c r="EA121" s="1192">
        <v>0</v>
      </c>
    </row>
    <row r="122" spans="1:131" ht="19.2" customHeight="1">
      <c r="A122" s="2032"/>
      <c r="B122" s="1195" t="s">
        <v>822</v>
      </c>
      <c r="C122" s="1192">
        <f>'배수관 폐쇄 총괄(수시, 지역사업소)'!G122</f>
        <v>0</v>
      </c>
      <c r="D122" s="1192">
        <v>0</v>
      </c>
      <c r="E122" s="1192">
        <v>0</v>
      </c>
      <c r="F122" s="1192">
        <v>0</v>
      </c>
      <c r="G122" s="1192">
        <v>0</v>
      </c>
      <c r="H122" s="1192">
        <v>0</v>
      </c>
      <c r="I122" s="1192">
        <v>0</v>
      </c>
      <c r="J122" s="1192">
        <v>0</v>
      </c>
      <c r="K122" s="1192">
        <v>0</v>
      </c>
      <c r="L122" s="1192">
        <v>0</v>
      </c>
      <c r="M122" s="1192">
        <v>0</v>
      </c>
      <c r="N122" s="1192">
        <v>0</v>
      </c>
      <c r="O122" s="1192">
        <v>0</v>
      </c>
      <c r="P122" s="1192">
        <v>0</v>
      </c>
      <c r="Q122" s="1192">
        <v>0</v>
      </c>
      <c r="R122" s="1192">
        <v>0</v>
      </c>
      <c r="S122" s="1192">
        <v>0</v>
      </c>
      <c r="T122" s="1192">
        <v>0</v>
      </c>
      <c r="U122" s="1192">
        <v>0</v>
      </c>
      <c r="W122" s="2032"/>
      <c r="X122" s="1195" t="s">
        <v>822</v>
      </c>
      <c r="Y122" s="1192">
        <f>'배수관 폐쇄 총괄(수시, 지역사업소)'!AC122</f>
        <v>0</v>
      </c>
      <c r="Z122" s="1192">
        <v>0</v>
      </c>
      <c r="AA122" s="1192">
        <v>0</v>
      </c>
      <c r="AB122" s="1192">
        <v>0</v>
      </c>
      <c r="AC122" s="1192">
        <v>0</v>
      </c>
      <c r="AD122" s="1192">
        <v>0</v>
      </c>
      <c r="AE122" s="1192">
        <v>0</v>
      </c>
      <c r="AF122" s="1192">
        <v>0</v>
      </c>
      <c r="AG122" s="1192">
        <v>0</v>
      </c>
      <c r="AH122" s="1192">
        <v>0</v>
      </c>
      <c r="AI122" s="1192">
        <v>0</v>
      </c>
      <c r="AJ122" s="1192">
        <v>0</v>
      </c>
      <c r="AK122" s="1192">
        <v>0</v>
      </c>
      <c r="AL122" s="1192">
        <v>0</v>
      </c>
      <c r="AM122" s="1192">
        <v>0</v>
      </c>
      <c r="AN122" s="1192">
        <v>0</v>
      </c>
      <c r="AO122" s="1192">
        <v>0</v>
      </c>
      <c r="AP122" s="1192">
        <v>0</v>
      </c>
      <c r="AQ122" s="1192">
        <v>0</v>
      </c>
      <c r="AS122" s="2032"/>
      <c r="AT122" s="1195" t="s">
        <v>822</v>
      </c>
      <c r="AU122" s="1192">
        <f>'배수관 폐쇄 총괄(수시, 지역사업소)'!AY122</f>
        <v>0</v>
      </c>
      <c r="AV122" s="1192">
        <v>0</v>
      </c>
      <c r="AW122" s="1192">
        <v>0</v>
      </c>
      <c r="AX122" s="1192">
        <v>0</v>
      </c>
      <c r="AY122" s="1192">
        <v>0</v>
      </c>
      <c r="AZ122" s="1192">
        <v>0</v>
      </c>
      <c r="BA122" s="1192">
        <v>0</v>
      </c>
      <c r="BB122" s="1192">
        <v>0</v>
      </c>
      <c r="BC122" s="1192">
        <v>0</v>
      </c>
      <c r="BD122" s="1192">
        <v>0</v>
      </c>
      <c r="BE122" s="1192">
        <v>0</v>
      </c>
      <c r="BF122" s="1192">
        <v>0</v>
      </c>
      <c r="BG122" s="1192">
        <v>0</v>
      </c>
      <c r="BH122" s="1192">
        <v>0</v>
      </c>
      <c r="BI122" s="1192">
        <v>0</v>
      </c>
      <c r="BJ122" s="1192">
        <v>0</v>
      </c>
      <c r="BK122" s="1192">
        <v>0</v>
      </c>
      <c r="BL122" s="1192">
        <v>0</v>
      </c>
      <c r="BM122" s="1192">
        <v>0</v>
      </c>
      <c r="BO122" s="2032"/>
      <c r="BP122" s="1195" t="s">
        <v>822</v>
      </c>
      <c r="BQ122" s="1192">
        <f>'배수관 폐쇄 총괄(수시, 지역사업소)'!BU122</f>
        <v>0</v>
      </c>
      <c r="BR122" s="1192">
        <v>0</v>
      </c>
      <c r="BS122" s="1192">
        <v>0</v>
      </c>
      <c r="BT122" s="1192">
        <v>0</v>
      </c>
      <c r="BU122" s="1192">
        <v>0</v>
      </c>
      <c r="BV122" s="1192">
        <v>0</v>
      </c>
      <c r="BW122" s="1192">
        <v>0</v>
      </c>
      <c r="BX122" s="1192">
        <v>0</v>
      </c>
      <c r="BY122" s="1192">
        <v>0</v>
      </c>
      <c r="BZ122" s="1192">
        <v>0</v>
      </c>
      <c r="CA122" s="1192">
        <v>0</v>
      </c>
      <c r="CB122" s="1192">
        <v>0</v>
      </c>
      <c r="CC122" s="1192">
        <v>0</v>
      </c>
      <c r="CD122" s="1192">
        <v>0</v>
      </c>
      <c r="CE122" s="1192">
        <v>0</v>
      </c>
      <c r="CF122" s="1192">
        <v>0</v>
      </c>
      <c r="CG122" s="1192">
        <v>0</v>
      </c>
      <c r="CH122" s="1192">
        <v>0</v>
      </c>
      <c r="CI122" s="1192">
        <v>0</v>
      </c>
      <c r="CK122" s="2032"/>
      <c r="CL122" s="1195" t="s">
        <v>822</v>
      </c>
      <c r="CM122" s="1192">
        <f>'배수관 폐쇄 총괄(수시, 지역사업소)'!CQ122</f>
        <v>0</v>
      </c>
      <c r="CN122" s="1192">
        <v>0</v>
      </c>
      <c r="CO122" s="1192">
        <v>0</v>
      </c>
      <c r="CP122" s="1192">
        <v>0</v>
      </c>
      <c r="CQ122" s="1192">
        <v>0</v>
      </c>
      <c r="CR122" s="1192">
        <v>0</v>
      </c>
      <c r="CS122" s="1192">
        <v>0</v>
      </c>
      <c r="CT122" s="1192">
        <v>0</v>
      </c>
      <c r="CU122" s="1192">
        <v>0</v>
      </c>
      <c r="CV122" s="1192">
        <v>0</v>
      </c>
      <c r="CW122" s="1192">
        <v>0</v>
      </c>
      <c r="CX122" s="1192">
        <v>0</v>
      </c>
      <c r="CY122" s="1192">
        <v>0</v>
      </c>
      <c r="CZ122" s="1192">
        <v>0</v>
      </c>
      <c r="DA122" s="1192">
        <v>0</v>
      </c>
      <c r="DB122" s="1192">
        <v>0</v>
      </c>
      <c r="DC122" s="1192">
        <v>0</v>
      </c>
      <c r="DD122" s="1192">
        <v>0</v>
      </c>
      <c r="DE122" s="1192">
        <v>0</v>
      </c>
      <c r="DG122" s="2032"/>
      <c r="DH122" s="1195" t="s">
        <v>822</v>
      </c>
      <c r="DI122" s="1192">
        <f>'배수관 폐쇄 총괄(수시, 지역사업소)'!DM122</f>
        <v>0</v>
      </c>
      <c r="DJ122" s="1192">
        <v>0</v>
      </c>
      <c r="DK122" s="1192">
        <v>0</v>
      </c>
      <c r="DL122" s="1192">
        <v>0</v>
      </c>
      <c r="DM122" s="1192">
        <v>0</v>
      </c>
      <c r="DN122" s="1192">
        <v>0</v>
      </c>
      <c r="DO122" s="1192">
        <v>0</v>
      </c>
      <c r="DP122" s="1192">
        <v>0</v>
      </c>
      <c r="DQ122" s="1192">
        <v>0</v>
      </c>
      <c r="DR122" s="1192">
        <v>0</v>
      </c>
      <c r="DS122" s="1192">
        <v>0</v>
      </c>
      <c r="DT122" s="1192">
        <v>0</v>
      </c>
      <c r="DU122" s="1192">
        <v>0</v>
      </c>
      <c r="DV122" s="1192">
        <v>0</v>
      </c>
      <c r="DW122" s="1192">
        <v>0</v>
      </c>
      <c r="DX122" s="1192">
        <v>0</v>
      </c>
      <c r="DY122" s="1192">
        <v>0</v>
      </c>
      <c r="DZ122" s="1192">
        <v>0</v>
      </c>
      <c r="EA122" s="1192">
        <v>0</v>
      </c>
    </row>
    <row r="123" spans="1:131" ht="19.2" customHeight="1">
      <c r="A123" s="2032"/>
      <c r="B123" s="1627" t="s">
        <v>952</v>
      </c>
      <c r="C123" s="1192">
        <f>'배수관 폐쇄 총괄(수시, 지역사업소)'!G123</f>
        <v>0</v>
      </c>
      <c r="D123" s="1192">
        <v>0</v>
      </c>
      <c r="E123" s="1192">
        <v>0</v>
      </c>
      <c r="F123" s="1192">
        <v>0</v>
      </c>
      <c r="G123" s="1192">
        <v>0</v>
      </c>
      <c r="H123" s="1192">
        <v>0</v>
      </c>
      <c r="I123" s="1192">
        <v>0</v>
      </c>
      <c r="J123" s="1192">
        <v>0</v>
      </c>
      <c r="K123" s="1192">
        <v>0</v>
      </c>
      <c r="L123" s="1192">
        <v>0</v>
      </c>
      <c r="M123" s="1192">
        <v>0</v>
      </c>
      <c r="N123" s="1192">
        <v>0</v>
      </c>
      <c r="O123" s="1192">
        <v>0</v>
      </c>
      <c r="P123" s="1192">
        <v>0</v>
      </c>
      <c r="Q123" s="1192">
        <v>0</v>
      </c>
      <c r="R123" s="1192">
        <v>0</v>
      </c>
      <c r="S123" s="1192">
        <v>0</v>
      </c>
      <c r="T123" s="1192">
        <v>0</v>
      </c>
      <c r="U123" s="1192">
        <v>0</v>
      </c>
      <c r="W123" s="2032"/>
      <c r="X123" s="1627" t="s">
        <v>952</v>
      </c>
      <c r="Y123" s="1192">
        <f>'배수관 폐쇄 총괄(수시, 지역사업소)'!AC123</f>
        <v>0</v>
      </c>
      <c r="Z123" s="1192">
        <v>0</v>
      </c>
      <c r="AA123" s="1192">
        <v>0</v>
      </c>
      <c r="AB123" s="1192">
        <v>0</v>
      </c>
      <c r="AC123" s="1192">
        <v>0</v>
      </c>
      <c r="AD123" s="1192">
        <v>0</v>
      </c>
      <c r="AE123" s="1192">
        <v>0</v>
      </c>
      <c r="AF123" s="1192">
        <v>0</v>
      </c>
      <c r="AG123" s="1192">
        <v>0</v>
      </c>
      <c r="AH123" s="1192">
        <v>0</v>
      </c>
      <c r="AI123" s="1192">
        <v>0</v>
      </c>
      <c r="AJ123" s="1192">
        <v>0</v>
      </c>
      <c r="AK123" s="1192">
        <v>0</v>
      </c>
      <c r="AL123" s="1192">
        <v>0</v>
      </c>
      <c r="AM123" s="1192">
        <v>0</v>
      </c>
      <c r="AN123" s="1192">
        <v>0</v>
      </c>
      <c r="AO123" s="1192">
        <v>0</v>
      </c>
      <c r="AP123" s="1192">
        <v>0</v>
      </c>
      <c r="AQ123" s="1192">
        <v>0</v>
      </c>
      <c r="AS123" s="2032"/>
      <c r="AT123" s="1627" t="s">
        <v>952</v>
      </c>
      <c r="AU123" s="1192">
        <f>'배수관 폐쇄 총괄(수시, 지역사업소)'!AY123</f>
        <v>0</v>
      </c>
      <c r="AV123" s="1192">
        <v>0</v>
      </c>
      <c r="AW123" s="1192">
        <v>0</v>
      </c>
      <c r="AX123" s="1192">
        <v>0</v>
      </c>
      <c r="AY123" s="1192">
        <v>0</v>
      </c>
      <c r="AZ123" s="1192">
        <v>0</v>
      </c>
      <c r="BA123" s="1192">
        <v>0</v>
      </c>
      <c r="BB123" s="1192">
        <v>0</v>
      </c>
      <c r="BC123" s="1192">
        <v>0</v>
      </c>
      <c r="BD123" s="1192">
        <v>0</v>
      </c>
      <c r="BE123" s="1192">
        <v>0</v>
      </c>
      <c r="BF123" s="1192">
        <v>0</v>
      </c>
      <c r="BG123" s="1192">
        <v>0</v>
      </c>
      <c r="BH123" s="1192">
        <v>0</v>
      </c>
      <c r="BI123" s="1192">
        <v>0</v>
      </c>
      <c r="BJ123" s="1192">
        <v>0</v>
      </c>
      <c r="BK123" s="1192">
        <v>0</v>
      </c>
      <c r="BL123" s="1192">
        <v>0</v>
      </c>
      <c r="BM123" s="1192">
        <v>0</v>
      </c>
      <c r="BO123" s="2032"/>
      <c r="BP123" s="1627" t="s">
        <v>952</v>
      </c>
      <c r="BQ123" s="1192">
        <f>'배수관 폐쇄 총괄(수시, 지역사업소)'!BU123</f>
        <v>0</v>
      </c>
      <c r="BR123" s="1192">
        <v>0</v>
      </c>
      <c r="BS123" s="1192">
        <v>0</v>
      </c>
      <c r="BT123" s="1192">
        <v>0</v>
      </c>
      <c r="BU123" s="1192">
        <v>0</v>
      </c>
      <c r="BV123" s="1192">
        <v>0</v>
      </c>
      <c r="BW123" s="1192">
        <v>0</v>
      </c>
      <c r="BX123" s="1192">
        <v>0</v>
      </c>
      <c r="BY123" s="1192">
        <v>0</v>
      </c>
      <c r="BZ123" s="1192">
        <v>0</v>
      </c>
      <c r="CA123" s="1192">
        <v>0</v>
      </c>
      <c r="CB123" s="1192">
        <v>0</v>
      </c>
      <c r="CC123" s="1192">
        <v>0</v>
      </c>
      <c r="CD123" s="1192">
        <v>0</v>
      </c>
      <c r="CE123" s="1192">
        <v>0</v>
      </c>
      <c r="CF123" s="1192">
        <v>0</v>
      </c>
      <c r="CG123" s="1192">
        <v>0</v>
      </c>
      <c r="CH123" s="1192">
        <v>0</v>
      </c>
      <c r="CI123" s="1192">
        <v>0</v>
      </c>
      <c r="CK123" s="2032"/>
      <c r="CL123" s="1627" t="s">
        <v>952</v>
      </c>
      <c r="CM123" s="1192">
        <f>'배수관 폐쇄 총괄(수시, 지역사업소)'!CQ123</f>
        <v>0</v>
      </c>
      <c r="CN123" s="1192">
        <v>0</v>
      </c>
      <c r="CO123" s="1192">
        <v>0</v>
      </c>
      <c r="CP123" s="1192">
        <v>0</v>
      </c>
      <c r="CQ123" s="1192">
        <v>0</v>
      </c>
      <c r="CR123" s="1192">
        <v>0</v>
      </c>
      <c r="CS123" s="1192">
        <v>0</v>
      </c>
      <c r="CT123" s="1192">
        <v>0</v>
      </c>
      <c r="CU123" s="1192">
        <v>0</v>
      </c>
      <c r="CV123" s="1192">
        <v>0</v>
      </c>
      <c r="CW123" s="1192">
        <v>0</v>
      </c>
      <c r="CX123" s="1192">
        <v>0</v>
      </c>
      <c r="CY123" s="1192">
        <v>0</v>
      </c>
      <c r="CZ123" s="1192">
        <v>0</v>
      </c>
      <c r="DA123" s="1192">
        <v>0</v>
      </c>
      <c r="DB123" s="1192">
        <v>0</v>
      </c>
      <c r="DC123" s="1192">
        <v>0</v>
      </c>
      <c r="DD123" s="1192">
        <v>0</v>
      </c>
      <c r="DE123" s="1192">
        <v>0</v>
      </c>
      <c r="DG123" s="2032"/>
      <c r="DH123" s="1627" t="s">
        <v>952</v>
      </c>
      <c r="DI123" s="1192">
        <f>'배수관 폐쇄 총괄(수시, 지역사업소)'!DM123</f>
        <v>0</v>
      </c>
      <c r="DJ123" s="1192">
        <v>0</v>
      </c>
      <c r="DK123" s="1192">
        <v>0</v>
      </c>
      <c r="DL123" s="1192">
        <v>0</v>
      </c>
      <c r="DM123" s="1192">
        <v>0</v>
      </c>
      <c r="DN123" s="1192">
        <v>0</v>
      </c>
      <c r="DO123" s="1192">
        <v>0</v>
      </c>
      <c r="DP123" s="1192">
        <v>0</v>
      </c>
      <c r="DQ123" s="1192">
        <v>0</v>
      </c>
      <c r="DR123" s="1192">
        <v>0</v>
      </c>
      <c r="DS123" s="1192">
        <v>0</v>
      </c>
      <c r="DT123" s="1192">
        <v>0</v>
      </c>
      <c r="DU123" s="1192">
        <v>0</v>
      </c>
      <c r="DV123" s="1192">
        <v>0</v>
      </c>
      <c r="DW123" s="1192">
        <v>0</v>
      </c>
      <c r="DX123" s="1192">
        <v>0</v>
      </c>
      <c r="DY123" s="1192">
        <v>0</v>
      </c>
      <c r="DZ123" s="1192">
        <v>0</v>
      </c>
      <c r="EA123" s="1192">
        <v>0</v>
      </c>
    </row>
    <row r="124" spans="1:131" ht="20.25" customHeight="1">
      <c r="A124" s="2397" t="s">
        <v>813</v>
      </c>
      <c r="B124" s="1196" t="s">
        <v>41</v>
      </c>
      <c r="C124" s="1190">
        <f>SUM('배수관 폐쇄 총괄(수시, 지역사업소)'!C125:'배수관 폐쇄 총괄(수시, 지역사업소)'!C140)</f>
        <v>-408.77999999999992</v>
      </c>
      <c r="D124" s="1190">
        <f>SUM('배수관 폐쇄 총괄(수시, 지역사업소)'!D125:'배수관 폐쇄 총괄(수시, 지역사업소)'!D140)</f>
        <v>2644.88</v>
      </c>
      <c r="E124" s="1190">
        <f>SUM('배수관 폐쇄 총괄(수시, 지역사업소)'!E125:'배수관 폐쇄 총괄(수시, 지역사업소)'!E140)</f>
        <v>0</v>
      </c>
      <c r="F124" s="1190">
        <f>SUM('배수관 폐쇄 총괄(수시, 지역사업소)'!F125:'배수관 폐쇄 총괄(수시, 지역사업소)'!F140)</f>
        <v>3053.66</v>
      </c>
      <c r="G124" s="1190">
        <f>SUM('배수관 폐쇄 총괄(수시, 지역사업소)'!G125:'배수관 폐쇄 총괄(수시, 지역사업소)'!G140)</f>
        <v>-408.77999999999992</v>
      </c>
      <c r="H124" s="1190">
        <f>SUM('배수관 폐쇄 총괄(수시, 지역사업소)'!H125:'배수관 폐쇄 총괄(수시, 지역사업소)'!H140)</f>
        <v>0</v>
      </c>
      <c r="I124" s="1190">
        <f>SUM('배수관 폐쇄 총괄(수시, 지역사업소)'!I125:'배수관 폐쇄 총괄(수시, 지역사업소)'!I140)</f>
        <v>0</v>
      </c>
      <c r="J124" s="1190">
        <f>SUM('배수관 폐쇄 총괄(수시, 지역사업소)'!J125:'배수관 폐쇄 총괄(수시, 지역사업소)'!J140)</f>
        <v>356.56</v>
      </c>
      <c r="K124" s="1190">
        <f>SUM('배수관 폐쇄 총괄(수시, 지역사업소)'!K125:'배수관 폐쇄 총괄(수시, 지역사업소)'!K140)</f>
        <v>18.059999999999999</v>
      </c>
      <c r="L124" s="1190">
        <f>SUM('배수관 폐쇄 총괄(수시, 지역사업소)'!L125:'배수관 폐쇄 총괄(수시, 지역사업소)'!L140)</f>
        <v>0</v>
      </c>
      <c r="M124" s="1190">
        <f>SUM('배수관 폐쇄 총괄(수시, 지역사업소)'!M125:'배수관 폐쇄 총괄(수시, 지역사업소)'!M140)</f>
        <v>2697.1</v>
      </c>
      <c r="N124" s="1190">
        <f>SUM('배수관 폐쇄 총괄(수시, 지역사업소)'!N125:'배수관 폐쇄 총괄(수시, 지역사업소)'!N140)</f>
        <v>0</v>
      </c>
      <c r="O124" s="1190">
        <f>SUM('배수관 폐쇄 총괄(수시, 지역사업소)'!O125:'배수관 폐쇄 총괄(수시, 지역사업소)'!O140)</f>
        <v>0</v>
      </c>
      <c r="P124" s="1190">
        <f>SUM('배수관 폐쇄 총괄(수시, 지역사업소)'!P125:'배수관 폐쇄 총괄(수시, 지역사업소)'!P140)</f>
        <v>0</v>
      </c>
      <c r="Q124" s="1190">
        <f>SUM('배수관 폐쇄 총괄(수시, 지역사업소)'!Q125:'배수관 폐쇄 총괄(수시, 지역사업소)'!Q140)</f>
        <v>5.26</v>
      </c>
      <c r="R124" s="1190">
        <f>SUM('배수관 폐쇄 총괄(수시, 지역사업소)'!R125:'배수관 폐쇄 총괄(수시, 지역사업소)'!R140)</f>
        <v>0</v>
      </c>
      <c r="S124" s="1190">
        <f>SUM('배수관 폐쇄 총괄(수시, 지역사업소)'!S125:'배수관 폐쇄 총괄(수시, 지역사업소)'!S140)</f>
        <v>0</v>
      </c>
      <c r="T124" s="1190">
        <f>SUM('배수관 폐쇄 총괄(수시, 지역사업소)'!T125:'배수관 폐쇄 총괄(수시, 지역사업소)'!T140)</f>
        <v>2621.5600000000004</v>
      </c>
      <c r="U124" s="1190">
        <f>SUM('배수관 폐쇄 총괄(수시, 지역사업소)'!U125:'배수관 폐쇄 총괄(수시, 지역사업소)'!U140)</f>
        <v>0</v>
      </c>
      <c r="W124" s="2397" t="s">
        <v>813</v>
      </c>
      <c r="X124" s="1196" t="s">
        <v>41</v>
      </c>
      <c r="Y124" s="1190">
        <f>SUM('배수관 폐쇄 총괄(수시, 지역사업소)'!Y125:'배수관 폐쇄 총괄(수시, 지역사업소)'!Y140)</f>
        <v>-1320.82</v>
      </c>
      <c r="Z124" s="1190">
        <f>SUM('배수관 폐쇄 총괄(수시, 지역사업소)'!Z125:'배수관 폐쇄 총괄(수시, 지역사업소)'!Z140)</f>
        <v>0</v>
      </c>
      <c r="AA124" s="1190">
        <f>SUM('배수관 폐쇄 총괄(수시, 지역사업소)'!AA125:'배수관 폐쇄 총괄(수시, 지역사업소)'!AA140)</f>
        <v>0</v>
      </c>
      <c r="AB124" s="1190">
        <f>SUM('배수관 폐쇄 총괄(수시, 지역사업소)'!AB125:'배수관 폐쇄 총괄(수시, 지역사업소)'!AB140)</f>
        <v>1320.82</v>
      </c>
      <c r="AC124" s="1190">
        <f>SUM('배수관 폐쇄 총괄(수시, 지역사업소)'!AC125:'배수관 폐쇄 총괄(수시, 지역사업소)'!AC140)</f>
        <v>-1320.82</v>
      </c>
      <c r="AD124" s="1190">
        <f>SUM('배수관 폐쇄 총괄(수시, 지역사업소)'!AD125:'배수관 폐쇄 총괄(수시, 지역사업소)'!AD140)</f>
        <v>0</v>
      </c>
      <c r="AE124" s="1190">
        <f>SUM('배수관 폐쇄 총괄(수시, 지역사업소)'!AE125:'배수관 폐쇄 총괄(수시, 지역사업소)'!AE140)</f>
        <v>0</v>
      </c>
      <c r="AF124" s="1190">
        <f>SUM('배수관 폐쇄 총괄(수시, 지역사업소)'!AF125:'배수관 폐쇄 총괄(수시, 지역사업소)'!AF140)</f>
        <v>0</v>
      </c>
      <c r="AG124" s="1190">
        <f>SUM('배수관 폐쇄 총괄(수시, 지역사업소)'!AG125:'배수관 폐쇄 총괄(수시, 지역사업소)'!AG140)</f>
        <v>0</v>
      </c>
      <c r="AH124" s="1190">
        <f>SUM('배수관 폐쇄 총괄(수시, 지역사업소)'!AH125:'배수관 폐쇄 총괄(수시, 지역사업소)'!AH140)</f>
        <v>0</v>
      </c>
      <c r="AI124" s="1190">
        <f>SUM('배수관 폐쇄 총괄(수시, 지역사업소)'!AI125:'배수관 폐쇄 총괄(수시, 지역사업소)'!AI140)</f>
        <v>1320.82</v>
      </c>
      <c r="AJ124" s="1190">
        <f>SUM('배수관 폐쇄 총괄(수시, 지역사업소)'!AJ125:'배수관 폐쇄 총괄(수시, 지역사업소)'!AJ140)</f>
        <v>0</v>
      </c>
      <c r="AK124" s="1190">
        <f>SUM('배수관 폐쇄 총괄(수시, 지역사업소)'!AK125:'배수관 폐쇄 총괄(수시, 지역사업소)'!AK140)</f>
        <v>0</v>
      </c>
      <c r="AL124" s="1190">
        <f>SUM('배수관 폐쇄 총괄(수시, 지역사업소)'!AL125:'배수관 폐쇄 총괄(수시, 지역사업소)'!AL140)</f>
        <v>0</v>
      </c>
      <c r="AM124" s="1190">
        <f>SUM('배수관 폐쇄 총괄(수시, 지역사업소)'!AM125:'배수관 폐쇄 총괄(수시, 지역사업소)'!AM140)</f>
        <v>0</v>
      </c>
      <c r="AN124" s="1190">
        <f>SUM('배수관 폐쇄 총괄(수시, 지역사업소)'!AN125:'배수관 폐쇄 총괄(수시, 지역사업소)'!AN140)</f>
        <v>0</v>
      </c>
      <c r="AO124" s="1190">
        <f>SUM('배수관 폐쇄 총괄(수시, 지역사업소)'!AO125:'배수관 폐쇄 총괄(수시, 지역사업소)'!AO140)</f>
        <v>0</v>
      </c>
      <c r="AP124" s="1190">
        <f>SUM('배수관 폐쇄 총괄(수시, 지역사업소)'!AP125:'배수관 폐쇄 총괄(수시, 지역사업소)'!AP140)</f>
        <v>0</v>
      </c>
      <c r="AQ124" s="1190">
        <f>SUM('배수관 폐쇄 총괄(수시, 지역사업소)'!AQ125:'배수관 폐쇄 총괄(수시, 지역사업소)'!AQ140)</f>
        <v>0</v>
      </c>
      <c r="AS124" s="2397" t="s">
        <v>813</v>
      </c>
      <c r="AT124" s="1196" t="s">
        <v>41</v>
      </c>
      <c r="AU124" s="1190">
        <f>SUM('배수관 폐쇄 총괄(수시, 지역사업소)'!AU125:'배수관 폐쇄 총괄(수시, 지역사업소)'!AU140)</f>
        <v>-284.55</v>
      </c>
      <c r="AV124" s="1190">
        <f>SUM('배수관 폐쇄 총괄(수시, 지역사업소)'!AV125:'배수관 폐쇄 총괄(수시, 지역사업소)'!AV140)</f>
        <v>0</v>
      </c>
      <c r="AW124" s="1190">
        <f>SUM('배수관 폐쇄 총괄(수시, 지역사업소)'!AW125:'배수관 폐쇄 총괄(수시, 지역사업소)'!AW140)</f>
        <v>0</v>
      </c>
      <c r="AX124" s="1190">
        <f>SUM('배수관 폐쇄 총괄(수시, 지역사업소)'!AX125:'배수관 폐쇄 총괄(수시, 지역사업소)'!AX140)</f>
        <v>284.55</v>
      </c>
      <c r="AY124" s="1190">
        <f>SUM('배수관 폐쇄 총괄(수시, 지역사업소)'!AY125:'배수관 폐쇄 총괄(수시, 지역사업소)'!AY140)</f>
        <v>-284.55</v>
      </c>
      <c r="AZ124" s="1190">
        <f>SUM('배수관 폐쇄 총괄(수시, 지역사업소)'!AZ125:'배수관 폐쇄 총괄(수시, 지역사업소)'!AZ140)</f>
        <v>0</v>
      </c>
      <c r="BA124" s="1190">
        <f>SUM('배수관 폐쇄 총괄(수시, 지역사업소)'!BA125:'배수관 폐쇄 총괄(수시, 지역사업소)'!BA140)</f>
        <v>0</v>
      </c>
      <c r="BB124" s="1190">
        <f>SUM('배수관 폐쇄 총괄(수시, 지역사업소)'!BB125:'배수관 폐쇄 총괄(수시, 지역사업소)'!BB140)</f>
        <v>284.55</v>
      </c>
      <c r="BC124" s="1190">
        <f>SUM('배수관 폐쇄 총괄(수시, 지역사업소)'!BC125:'배수관 폐쇄 총괄(수시, 지역사업소)'!BC140)</f>
        <v>0</v>
      </c>
      <c r="BD124" s="1190">
        <f>SUM('배수관 폐쇄 총괄(수시, 지역사업소)'!BD125:'배수관 폐쇄 총괄(수시, 지역사업소)'!BD140)</f>
        <v>0</v>
      </c>
      <c r="BE124" s="1190">
        <f>SUM('배수관 폐쇄 총괄(수시, 지역사업소)'!BE125:'배수관 폐쇄 총괄(수시, 지역사업소)'!BE140)</f>
        <v>0</v>
      </c>
      <c r="BF124" s="1190">
        <f>SUM('배수관 폐쇄 총괄(수시, 지역사업소)'!BF125:'배수관 폐쇄 총괄(수시, 지역사업소)'!BF140)</f>
        <v>0</v>
      </c>
      <c r="BG124" s="1190">
        <f>SUM('배수관 폐쇄 총괄(수시, 지역사업소)'!BG125:'배수관 폐쇄 총괄(수시, 지역사업소)'!BG140)</f>
        <v>0</v>
      </c>
      <c r="BH124" s="1190">
        <f>SUM('배수관 폐쇄 총괄(수시, 지역사업소)'!BH125:'배수관 폐쇄 총괄(수시, 지역사업소)'!BH140)</f>
        <v>0</v>
      </c>
      <c r="BI124" s="1190">
        <f>SUM('배수관 폐쇄 총괄(수시, 지역사업소)'!BI125:'배수관 폐쇄 총괄(수시, 지역사업소)'!BI140)</f>
        <v>0</v>
      </c>
      <c r="BJ124" s="1190">
        <f>SUM('배수관 폐쇄 총괄(수시, 지역사업소)'!BJ125:'배수관 폐쇄 총괄(수시, 지역사업소)'!BJ140)</f>
        <v>0</v>
      </c>
      <c r="BK124" s="1190">
        <f>SUM('배수관 폐쇄 총괄(수시, 지역사업소)'!BK125:'배수관 폐쇄 총괄(수시, 지역사업소)'!BK140)</f>
        <v>0</v>
      </c>
      <c r="BL124" s="1190">
        <f>SUM('배수관 폐쇄 총괄(수시, 지역사업소)'!BL125:'배수관 폐쇄 총괄(수시, 지역사업소)'!BL140)</f>
        <v>0</v>
      </c>
      <c r="BM124" s="1190">
        <f>SUM('배수관 폐쇄 총괄(수시, 지역사업소)'!BM125:'배수관 폐쇄 총괄(수시, 지역사업소)'!BM140)</f>
        <v>0</v>
      </c>
      <c r="BO124" s="2397" t="s">
        <v>813</v>
      </c>
      <c r="BP124" s="1196" t="s">
        <v>41</v>
      </c>
      <c r="BQ124" s="1190">
        <f>SUM('배수관 폐쇄 총괄(수시, 지역사업소)'!BQ125:'배수관 폐쇄 총괄(수시, 지역사업소)'!BQ140)</f>
        <v>-102.58000000000004</v>
      </c>
      <c r="BR124" s="1190">
        <f>SUM('배수관 폐쇄 총괄(수시, 지역사업소)'!BR125:'배수관 폐쇄 총괄(수시, 지역사업소)'!BR140)</f>
        <v>176.14</v>
      </c>
      <c r="BS124" s="1190">
        <f>SUM('배수관 폐쇄 총괄(수시, 지역사업소)'!BS125:'배수관 폐쇄 총괄(수시, 지역사업소)'!BS140)</f>
        <v>0</v>
      </c>
      <c r="BT124" s="1190">
        <f>SUM('배수관 폐쇄 총괄(수시, 지역사업소)'!BT125:'배수관 폐쇄 총괄(수시, 지역사업소)'!BT140)</f>
        <v>278.72000000000003</v>
      </c>
      <c r="BU124" s="1190">
        <f>SUM('배수관 폐쇄 총괄(수시, 지역사업소)'!BU125:'배수관 폐쇄 총괄(수시, 지역사업소)'!BU140)</f>
        <v>-102.58000000000004</v>
      </c>
      <c r="BV124" s="1190">
        <f>SUM('배수관 폐쇄 총괄(수시, 지역사업소)'!BV125:'배수관 폐쇄 총괄(수시, 지역사업소)'!BV140)</f>
        <v>0</v>
      </c>
      <c r="BW124" s="1190">
        <f>SUM('배수관 폐쇄 총괄(수시, 지역사업소)'!BW125:'배수관 폐쇄 총괄(수시, 지역사업소)'!BW140)</f>
        <v>0</v>
      </c>
      <c r="BX124" s="1190">
        <f>SUM('배수관 폐쇄 총괄(수시, 지역사업소)'!BX125:'배수관 폐쇄 총괄(수시, 지역사업소)'!BX140)</f>
        <v>0</v>
      </c>
      <c r="BY124" s="1190">
        <f>SUM('배수관 폐쇄 총괄(수시, 지역사업소)'!BY125:'배수관 폐쇄 총괄(수시, 지역사업소)'!BY140)</f>
        <v>3.2</v>
      </c>
      <c r="BZ124" s="1190">
        <f>SUM('배수관 폐쇄 총괄(수시, 지역사업소)'!BZ125:'배수관 폐쇄 총괄(수시, 지역사업소)'!BZ140)</f>
        <v>0</v>
      </c>
      <c r="CA124" s="1190">
        <f>SUM('배수관 폐쇄 총괄(수시, 지역사업소)'!CA125:'배수관 폐쇄 총괄(수시, 지역사업소)'!CA140)</f>
        <v>278.72000000000003</v>
      </c>
      <c r="CB124" s="1190">
        <f>SUM('배수관 폐쇄 총괄(수시, 지역사업소)'!CB125:'배수관 폐쇄 총괄(수시, 지역사업소)'!CB140)</f>
        <v>0</v>
      </c>
      <c r="CC124" s="1190">
        <f>SUM('배수관 폐쇄 총괄(수시, 지역사업소)'!CC125:'배수관 폐쇄 총괄(수시, 지역사업소)'!CC140)</f>
        <v>0</v>
      </c>
      <c r="CD124" s="1190">
        <f>SUM('배수관 폐쇄 총괄(수시, 지역사업소)'!CD125:'배수관 폐쇄 총괄(수시, 지역사업소)'!CD140)</f>
        <v>0</v>
      </c>
      <c r="CE124" s="1190">
        <f>SUM('배수관 폐쇄 총괄(수시, 지역사업소)'!CE125:'배수관 폐쇄 총괄(수시, 지역사업소)'!CE140)</f>
        <v>0</v>
      </c>
      <c r="CF124" s="1190">
        <f>SUM('배수관 폐쇄 총괄(수시, 지역사업소)'!CF125:'배수관 폐쇄 총괄(수시, 지역사업소)'!CF140)</f>
        <v>0</v>
      </c>
      <c r="CG124" s="1190">
        <f>SUM('배수관 폐쇄 총괄(수시, 지역사업소)'!CG125:'배수관 폐쇄 총괄(수시, 지역사업소)'!CG140)</f>
        <v>0</v>
      </c>
      <c r="CH124" s="1190">
        <f>SUM('배수관 폐쇄 총괄(수시, 지역사업소)'!CH125:'배수관 폐쇄 총괄(수시, 지역사업소)'!CH140)</f>
        <v>172.94</v>
      </c>
      <c r="CI124" s="1190">
        <f>SUM('배수관 폐쇄 총괄(수시, 지역사업소)'!CI125:'배수관 폐쇄 총괄(수시, 지역사업소)'!CI140)</f>
        <v>0</v>
      </c>
      <c r="CK124" s="2397" t="s">
        <v>813</v>
      </c>
      <c r="CL124" s="1196" t="s">
        <v>41</v>
      </c>
      <c r="CM124" s="1190">
        <f>SUM('배수관 폐쇄 총괄(수시, 지역사업소)'!CM125:'배수관 폐쇄 총괄(수시, 지역사업소)'!CM140)</f>
        <v>591.79</v>
      </c>
      <c r="CN124" s="1190">
        <f>SUM('배수관 폐쇄 총괄(수시, 지역사업소)'!CN125:'배수관 폐쇄 총괄(수시, 지역사업소)'!CN140)</f>
        <v>1761.3600000000001</v>
      </c>
      <c r="CO124" s="1190">
        <f>SUM('배수관 폐쇄 총괄(수시, 지역사업소)'!CO125:'배수관 폐쇄 총괄(수시, 지역사업소)'!CO140)</f>
        <v>0</v>
      </c>
      <c r="CP124" s="1190">
        <f>SUM('배수관 폐쇄 총괄(수시, 지역사업소)'!CP125:'배수관 폐쇄 총괄(수시, 지역사업소)'!CP140)</f>
        <v>1169.57</v>
      </c>
      <c r="CQ124" s="1190">
        <f>SUM('배수관 폐쇄 총괄(수시, 지역사업소)'!CQ125:'배수관 폐쇄 총괄(수시, 지역사업소)'!CQ140)</f>
        <v>591.79</v>
      </c>
      <c r="CR124" s="1190">
        <f>SUM('배수관 폐쇄 총괄(수시, 지역사업소)'!CR125:'배수관 폐쇄 총괄(수시, 지역사업소)'!CR140)</f>
        <v>0</v>
      </c>
      <c r="CS124" s="1190">
        <f>SUM('배수관 폐쇄 총괄(수시, 지역사업소)'!CS125:'배수관 폐쇄 총괄(수시, 지역사업소)'!CS140)</f>
        <v>0</v>
      </c>
      <c r="CT124" s="1190">
        <f>SUM('배수관 폐쇄 총괄(수시, 지역사업소)'!CT125:'배수관 폐쇄 총괄(수시, 지역사업소)'!CT140)</f>
        <v>72.010000000000005</v>
      </c>
      <c r="CU124" s="1190">
        <f>SUM('배수관 폐쇄 총괄(수시, 지역사업소)'!CU125:'배수관 폐쇄 총괄(수시, 지역사업소)'!CU140)</f>
        <v>14.86</v>
      </c>
      <c r="CV124" s="1190">
        <f>SUM('배수관 폐쇄 총괄(수시, 지역사업소)'!CV125:'배수관 폐쇄 총괄(수시, 지역사업소)'!CV140)</f>
        <v>0</v>
      </c>
      <c r="CW124" s="1190">
        <f>SUM('배수관 폐쇄 총괄(수시, 지역사업소)'!CW125:'배수관 폐쇄 총괄(수시, 지역사업소)'!CW140)</f>
        <v>1097.56</v>
      </c>
      <c r="CX124" s="1190">
        <f>SUM('배수관 폐쇄 총괄(수시, 지역사업소)'!CX125:'배수관 폐쇄 총괄(수시, 지역사업소)'!CX140)</f>
        <v>0</v>
      </c>
      <c r="CY124" s="1190">
        <f>SUM('배수관 폐쇄 총괄(수시, 지역사업소)'!CY125:'배수관 폐쇄 총괄(수시, 지역사업소)'!CY140)</f>
        <v>0</v>
      </c>
      <c r="CZ124" s="1190">
        <f>SUM('배수관 폐쇄 총괄(수시, 지역사업소)'!CZ125:'배수관 폐쇄 총괄(수시, 지역사업소)'!CZ140)</f>
        <v>0</v>
      </c>
      <c r="DA124" s="1190">
        <f>SUM('배수관 폐쇄 총괄(수시, 지역사업소)'!DA125:'배수관 폐쇄 총괄(수시, 지역사업소)'!DA140)</f>
        <v>5.26</v>
      </c>
      <c r="DB124" s="1190">
        <f>SUM('배수관 폐쇄 총괄(수시, 지역사업소)'!DB125:'배수관 폐쇄 총괄(수시, 지역사업소)'!DB140)</f>
        <v>0</v>
      </c>
      <c r="DC124" s="1190">
        <f>SUM('배수관 폐쇄 총괄(수시, 지역사업소)'!DC125:'배수관 폐쇄 총괄(수시, 지역사업소)'!DC140)</f>
        <v>0</v>
      </c>
      <c r="DD124" s="1190">
        <f>SUM('배수관 폐쇄 총괄(수시, 지역사업소)'!DD125:'배수관 폐쇄 총괄(수시, 지역사업소)'!DD140)</f>
        <v>1741.2400000000002</v>
      </c>
      <c r="DE124" s="1190">
        <f>SUM('배수관 폐쇄 총괄(수시, 지역사업소)'!DE125:'배수관 폐쇄 총괄(수시, 지역사업소)'!DE140)</f>
        <v>0</v>
      </c>
      <c r="DG124" s="2397" t="s">
        <v>813</v>
      </c>
      <c r="DH124" s="1196" t="s">
        <v>41</v>
      </c>
      <c r="DI124" s="1190">
        <f>SUM('배수관 폐쇄 총괄(수시, 지역사업소)'!DI125:'배수관 폐쇄 총괄(수시, 지역사업소)'!DI140)</f>
        <v>707.38</v>
      </c>
      <c r="DJ124" s="1190">
        <f>SUM('배수관 폐쇄 총괄(수시, 지역사업소)'!DJ125:'배수관 폐쇄 총괄(수시, 지역사업소)'!DJ140)</f>
        <v>707.38</v>
      </c>
      <c r="DK124" s="1190">
        <f>SUM('배수관 폐쇄 총괄(수시, 지역사업소)'!DK125:'배수관 폐쇄 총괄(수시, 지역사업소)'!DK140)</f>
        <v>0</v>
      </c>
      <c r="DL124" s="1190">
        <f>SUM('배수관 폐쇄 총괄(수시, 지역사업소)'!DL125:'배수관 폐쇄 총괄(수시, 지역사업소)'!DL140)</f>
        <v>0</v>
      </c>
      <c r="DM124" s="1190">
        <f>SUM('배수관 폐쇄 총괄(수시, 지역사업소)'!DM125:'배수관 폐쇄 총괄(수시, 지역사업소)'!DM140)</f>
        <v>707.38</v>
      </c>
      <c r="DN124" s="1190">
        <f>SUM('배수관 폐쇄 총괄(수시, 지역사업소)'!DN125:'배수관 폐쇄 총괄(수시, 지역사업소)'!DN140)</f>
        <v>0</v>
      </c>
      <c r="DO124" s="1190">
        <f>SUM('배수관 폐쇄 총괄(수시, 지역사업소)'!DO125:'배수관 폐쇄 총괄(수시, 지역사업소)'!DO140)</f>
        <v>0</v>
      </c>
      <c r="DP124" s="1190">
        <f>SUM('배수관 폐쇄 총괄(수시, 지역사업소)'!DP125:'배수관 폐쇄 총괄(수시, 지역사업소)'!DP140)</f>
        <v>0</v>
      </c>
      <c r="DQ124" s="1190">
        <f>SUM('배수관 폐쇄 총괄(수시, 지역사업소)'!DQ125:'배수관 폐쇄 총괄(수시, 지역사업소)'!DQ140)</f>
        <v>0</v>
      </c>
      <c r="DR124" s="1190">
        <f>SUM('배수관 폐쇄 총괄(수시, 지역사업소)'!DR125:'배수관 폐쇄 총괄(수시, 지역사업소)'!DR140)</f>
        <v>0</v>
      </c>
      <c r="DS124" s="1190">
        <f>SUM('배수관 폐쇄 총괄(수시, 지역사업소)'!DS125:'배수관 폐쇄 총괄(수시, 지역사업소)'!DS140)</f>
        <v>0</v>
      </c>
      <c r="DT124" s="1190">
        <f>SUM('배수관 폐쇄 총괄(수시, 지역사업소)'!DT125:'배수관 폐쇄 총괄(수시, 지역사업소)'!DT140)</f>
        <v>0</v>
      </c>
      <c r="DU124" s="1190">
        <f>SUM('배수관 폐쇄 총괄(수시, 지역사업소)'!DU125:'배수관 폐쇄 총괄(수시, 지역사업소)'!DU140)</f>
        <v>0</v>
      </c>
      <c r="DV124" s="1190">
        <f>SUM('배수관 폐쇄 총괄(수시, 지역사업소)'!DV125:'배수관 폐쇄 총괄(수시, 지역사업소)'!DV140)</f>
        <v>0</v>
      </c>
      <c r="DW124" s="1190">
        <f>SUM('배수관 폐쇄 총괄(수시, 지역사업소)'!DW125:'배수관 폐쇄 총괄(수시, 지역사업소)'!DW140)</f>
        <v>0</v>
      </c>
      <c r="DX124" s="1190">
        <f>SUM('배수관 폐쇄 총괄(수시, 지역사업소)'!DX125:'배수관 폐쇄 총괄(수시, 지역사업소)'!DX140)</f>
        <v>0</v>
      </c>
      <c r="DY124" s="1190">
        <f>SUM('배수관 폐쇄 총괄(수시, 지역사업소)'!DY125:'배수관 폐쇄 총괄(수시, 지역사업소)'!DY140)</f>
        <v>0</v>
      </c>
      <c r="DZ124" s="1190">
        <f>SUM('배수관 폐쇄 총괄(수시, 지역사업소)'!DZ125:'배수관 폐쇄 총괄(수시, 지역사업소)'!DZ140)</f>
        <v>707.38</v>
      </c>
      <c r="EA124" s="1190">
        <f>SUM('배수관 폐쇄 총괄(수시, 지역사업소)'!EA125:'배수관 폐쇄 총괄(수시, 지역사업소)'!EA140)</f>
        <v>0</v>
      </c>
    </row>
    <row r="125" spans="1:131" ht="19.2" customHeight="1">
      <c r="A125" s="2397" t="s">
        <v>813</v>
      </c>
      <c r="B125" s="1191" t="s">
        <v>951</v>
      </c>
      <c r="C125" s="1192">
        <f>'배수관 폐쇄 총괄(수시, 지역사업소)'!G125</f>
        <v>2000.48</v>
      </c>
      <c r="D125" s="1192">
        <v>2000.48</v>
      </c>
      <c r="E125" s="1192">
        <v>0</v>
      </c>
      <c r="F125" s="1192">
        <v>0</v>
      </c>
      <c r="G125" s="1192">
        <v>2000.48</v>
      </c>
      <c r="H125" s="1192">
        <v>0</v>
      </c>
      <c r="I125" s="1192">
        <v>0</v>
      </c>
      <c r="J125" s="1192">
        <v>0</v>
      </c>
      <c r="K125" s="1192">
        <v>18.059999999999999</v>
      </c>
      <c r="L125" s="1192">
        <v>0</v>
      </c>
      <c r="M125" s="1192">
        <v>0</v>
      </c>
      <c r="N125" s="1192">
        <v>0</v>
      </c>
      <c r="O125" s="1192">
        <v>0</v>
      </c>
      <c r="P125" s="1192">
        <v>0</v>
      </c>
      <c r="Q125" s="1192">
        <v>5.26</v>
      </c>
      <c r="R125" s="1192">
        <v>0</v>
      </c>
      <c r="S125" s="1192">
        <v>0</v>
      </c>
      <c r="T125" s="1192">
        <v>1977.16</v>
      </c>
      <c r="U125" s="1192">
        <v>0</v>
      </c>
      <c r="W125" s="2397" t="s">
        <v>813</v>
      </c>
      <c r="X125" s="1191" t="s">
        <v>951</v>
      </c>
      <c r="Y125" s="1192">
        <f>'배수관 폐쇄 총괄(수시, 지역사업소)'!AC125</f>
        <v>0</v>
      </c>
      <c r="Z125" s="1192">
        <v>0</v>
      </c>
      <c r="AA125" s="1192">
        <v>0</v>
      </c>
      <c r="AB125" s="1192">
        <v>0</v>
      </c>
      <c r="AC125" s="1192">
        <v>0</v>
      </c>
      <c r="AD125" s="1192">
        <v>0</v>
      </c>
      <c r="AE125" s="1192">
        <v>0</v>
      </c>
      <c r="AF125" s="1192">
        <v>0</v>
      </c>
      <c r="AG125" s="1192">
        <v>0</v>
      </c>
      <c r="AH125" s="1192">
        <v>0</v>
      </c>
      <c r="AI125" s="1192">
        <v>0</v>
      </c>
      <c r="AJ125" s="1192">
        <v>0</v>
      </c>
      <c r="AK125" s="1192">
        <v>0</v>
      </c>
      <c r="AL125" s="1192">
        <v>0</v>
      </c>
      <c r="AM125" s="1192">
        <v>0</v>
      </c>
      <c r="AN125" s="1192">
        <v>0</v>
      </c>
      <c r="AO125" s="1192">
        <v>0</v>
      </c>
      <c r="AP125" s="1192">
        <v>0</v>
      </c>
      <c r="AQ125" s="1192">
        <v>0</v>
      </c>
      <c r="AS125" s="2397" t="s">
        <v>813</v>
      </c>
      <c r="AT125" s="1191" t="s">
        <v>951</v>
      </c>
      <c r="AU125" s="1192">
        <f>'배수관 폐쇄 총괄(수시, 지역사업소)'!AY125</f>
        <v>0</v>
      </c>
      <c r="AV125" s="1192">
        <v>0</v>
      </c>
      <c r="AW125" s="1192">
        <v>0</v>
      </c>
      <c r="AX125" s="1192">
        <v>0</v>
      </c>
      <c r="AY125" s="1192">
        <v>0</v>
      </c>
      <c r="AZ125" s="1192">
        <v>0</v>
      </c>
      <c r="BA125" s="1192">
        <v>0</v>
      </c>
      <c r="BB125" s="1192">
        <v>0</v>
      </c>
      <c r="BC125" s="1192">
        <v>0</v>
      </c>
      <c r="BD125" s="1192">
        <v>0</v>
      </c>
      <c r="BE125" s="1192">
        <v>0</v>
      </c>
      <c r="BF125" s="1192">
        <v>0</v>
      </c>
      <c r="BG125" s="1192">
        <v>0</v>
      </c>
      <c r="BH125" s="1192">
        <v>0</v>
      </c>
      <c r="BI125" s="1192">
        <v>0</v>
      </c>
      <c r="BJ125" s="1192">
        <v>0</v>
      </c>
      <c r="BK125" s="1192">
        <v>0</v>
      </c>
      <c r="BL125" s="1192">
        <v>0</v>
      </c>
      <c r="BM125" s="1192">
        <v>0</v>
      </c>
      <c r="BO125" s="2397" t="s">
        <v>813</v>
      </c>
      <c r="BP125" s="1191" t="s">
        <v>951</v>
      </c>
      <c r="BQ125" s="1192">
        <f>'배수관 폐쇄 총괄(수시, 지역사업소)'!BU125</f>
        <v>176.14</v>
      </c>
      <c r="BR125" s="1192">
        <v>176.14</v>
      </c>
      <c r="BS125" s="1192">
        <v>0</v>
      </c>
      <c r="BT125" s="1192">
        <v>0</v>
      </c>
      <c r="BU125" s="1192">
        <v>176.14</v>
      </c>
      <c r="BV125" s="1192">
        <v>0</v>
      </c>
      <c r="BW125" s="1192">
        <v>0</v>
      </c>
      <c r="BX125" s="1192">
        <v>0</v>
      </c>
      <c r="BY125" s="1192">
        <v>3.2</v>
      </c>
      <c r="BZ125" s="1192">
        <v>0</v>
      </c>
      <c r="CA125" s="1192">
        <v>0</v>
      </c>
      <c r="CB125" s="1192">
        <v>0</v>
      </c>
      <c r="CC125" s="1192">
        <v>0</v>
      </c>
      <c r="CD125" s="1192">
        <v>0</v>
      </c>
      <c r="CE125" s="1192">
        <v>0</v>
      </c>
      <c r="CF125" s="1192">
        <v>0</v>
      </c>
      <c r="CG125" s="1192">
        <v>0</v>
      </c>
      <c r="CH125" s="1192">
        <v>172.94</v>
      </c>
      <c r="CI125" s="1192">
        <v>0</v>
      </c>
      <c r="CK125" s="2397" t="s">
        <v>813</v>
      </c>
      <c r="CL125" s="1191" t="s">
        <v>951</v>
      </c>
      <c r="CM125" s="1192">
        <f>'배수관 폐쇄 총괄(수시, 지역사업소)'!CQ125</f>
        <v>1117.51</v>
      </c>
      <c r="CN125" s="1192">
        <v>1117.51</v>
      </c>
      <c r="CO125" s="1192">
        <v>0</v>
      </c>
      <c r="CP125" s="1192">
        <v>0</v>
      </c>
      <c r="CQ125" s="1192">
        <v>1117.51</v>
      </c>
      <c r="CR125" s="1192">
        <v>0</v>
      </c>
      <c r="CS125" s="1192">
        <v>0</v>
      </c>
      <c r="CT125" s="1192">
        <v>0</v>
      </c>
      <c r="CU125" s="1192">
        <v>14.86</v>
      </c>
      <c r="CV125" s="1192">
        <v>0</v>
      </c>
      <c r="CW125" s="1192">
        <v>0</v>
      </c>
      <c r="CX125" s="1192">
        <v>0</v>
      </c>
      <c r="CY125" s="1192">
        <v>0</v>
      </c>
      <c r="CZ125" s="1192">
        <v>0</v>
      </c>
      <c r="DA125" s="1192">
        <v>5.26</v>
      </c>
      <c r="DB125" s="1192">
        <v>0</v>
      </c>
      <c r="DC125" s="1192">
        <v>0</v>
      </c>
      <c r="DD125" s="1192">
        <v>1097.3900000000001</v>
      </c>
      <c r="DE125" s="1192">
        <v>0</v>
      </c>
      <c r="DG125" s="2397" t="s">
        <v>813</v>
      </c>
      <c r="DH125" s="1191" t="s">
        <v>951</v>
      </c>
      <c r="DI125" s="1192">
        <f>'배수관 폐쇄 총괄(수시, 지역사업소)'!DM125</f>
        <v>706.83</v>
      </c>
      <c r="DJ125" s="1192">
        <v>706.83</v>
      </c>
      <c r="DK125" s="1192">
        <v>0</v>
      </c>
      <c r="DL125" s="1192">
        <v>0</v>
      </c>
      <c r="DM125" s="1192">
        <v>706.83</v>
      </c>
      <c r="DN125" s="1192">
        <v>0</v>
      </c>
      <c r="DO125" s="1192">
        <v>0</v>
      </c>
      <c r="DP125" s="1192">
        <v>0</v>
      </c>
      <c r="DQ125" s="1192">
        <v>0</v>
      </c>
      <c r="DR125" s="1192">
        <v>0</v>
      </c>
      <c r="DS125" s="1192">
        <v>0</v>
      </c>
      <c r="DT125" s="1192">
        <v>0</v>
      </c>
      <c r="DU125" s="1192">
        <v>0</v>
      </c>
      <c r="DV125" s="1192">
        <v>0</v>
      </c>
      <c r="DW125" s="1192">
        <v>0</v>
      </c>
      <c r="DX125" s="1192">
        <v>0</v>
      </c>
      <c r="DY125" s="1192">
        <v>0</v>
      </c>
      <c r="DZ125" s="1192">
        <v>706.83</v>
      </c>
      <c r="EA125" s="1192">
        <v>0</v>
      </c>
    </row>
    <row r="126" spans="1:131" ht="19.2" customHeight="1">
      <c r="A126" s="2032"/>
      <c r="B126" s="1191" t="s">
        <v>796</v>
      </c>
      <c r="C126" s="1192">
        <f>'배수관 폐쇄 총괄(수시, 지역사업소)'!G126</f>
        <v>0</v>
      </c>
      <c r="D126" s="1192">
        <v>0</v>
      </c>
      <c r="E126" s="1192">
        <v>0</v>
      </c>
      <c r="F126" s="1192">
        <v>0</v>
      </c>
      <c r="G126" s="1192">
        <v>0</v>
      </c>
      <c r="H126" s="1192">
        <v>0</v>
      </c>
      <c r="I126" s="1192">
        <v>0</v>
      </c>
      <c r="J126" s="1192">
        <v>0</v>
      </c>
      <c r="K126" s="1192">
        <v>0</v>
      </c>
      <c r="L126" s="1192">
        <v>0</v>
      </c>
      <c r="M126" s="1192">
        <v>0</v>
      </c>
      <c r="N126" s="1192">
        <v>0</v>
      </c>
      <c r="O126" s="1192">
        <v>0</v>
      </c>
      <c r="P126" s="1192">
        <v>0</v>
      </c>
      <c r="Q126" s="1192">
        <v>0</v>
      </c>
      <c r="R126" s="1192">
        <v>0</v>
      </c>
      <c r="S126" s="1192">
        <v>0</v>
      </c>
      <c r="T126" s="1192">
        <v>0</v>
      </c>
      <c r="U126" s="1192">
        <v>0</v>
      </c>
      <c r="W126" s="2032"/>
      <c r="X126" s="1191" t="s">
        <v>796</v>
      </c>
      <c r="Y126" s="1192">
        <f>'배수관 폐쇄 총괄(수시, 지역사업소)'!AC126</f>
        <v>0</v>
      </c>
      <c r="Z126" s="1192">
        <v>0</v>
      </c>
      <c r="AA126" s="1192">
        <v>0</v>
      </c>
      <c r="AB126" s="1192">
        <v>0</v>
      </c>
      <c r="AC126" s="1192">
        <v>0</v>
      </c>
      <c r="AD126" s="1192">
        <v>0</v>
      </c>
      <c r="AE126" s="1192">
        <v>0</v>
      </c>
      <c r="AF126" s="1192">
        <v>0</v>
      </c>
      <c r="AG126" s="1192">
        <v>0</v>
      </c>
      <c r="AH126" s="1192">
        <v>0</v>
      </c>
      <c r="AI126" s="1192">
        <v>0</v>
      </c>
      <c r="AJ126" s="1192">
        <v>0</v>
      </c>
      <c r="AK126" s="1192">
        <v>0</v>
      </c>
      <c r="AL126" s="1192">
        <v>0</v>
      </c>
      <c r="AM126" s="1192">
        <v>0</v>
      </c>
      <c r="AN126" s="1192">
        <v>0</v>
      </c>
      <c r="AO126" s="1192">
        <v>0</v>
      </c>
      <c r="AP126" s="1192">
        <v>0</v>
      </c>
      <c r="AQ126" s="1192">
        <v>0</v>
      </c>
      <c r="AS126" s="2032"/>
      <c r="AT126" s="1191" t="s">
        <v>796</v>
      </c>
      <c r="AU126" s="1192">
        <f>'배수관 폐쇄 총괄(수시, 지역사업소)'!AY126</f>
        <v>0</v>
      </c>
      <c r="AV126" s="1192">
        <v>0</v>
      </c>
      <c r="AW126" s="1192">
        <v>0</v>
      </c>
      <c r="AX126" s="1192">
        <v>0</v>
      </c>
      <c r="AY126" s="1192">
        <v>0</v>
      </c>
      <c r="AZ126" s="1192">
        <v>0</v>
      </c>
      <c r="BA126" s="1192">
        <v>0</v>
      </c>
      <c r="BB126" s="1192">
        <v>0</v>
      </c>
      <c r="BC126" s="1192">
        <v>0</v>
      </c>
      <c r="BD126" s="1192">
        <v>0</v>
      </c>
      <c r="BE126" s="1192">
        <v>0</v>
      </c>
      <c r="BF126" s="1192">
        <v>0</v>
      </c>
      <c r="BG126" s="1192">
        <v>0</v>
      </c>
      <c r="BH126" s="1192">
        <v>0</v>
      </c>
      <c r="BI126" s="1192">
        <v>0</v>
      </c>
      <c r="BJ126" s="1192">
        <v>0</v>
      </c>
      <c r="BK126" s="1192">
        <v>0</v>
      </c>
      <c r="BL126" s="1192">
        <v>0</v>
      </c>
      <c r="BM126" s="1192">
        <v>0</v>
      </c>
      <c r="BO126" s="2032"/>
      <c r="BP126" s="1191" t="s">
        <v>796</v>
      </c>
      <c r="BQ126" s="1192">
        <f>'배수관 폐쇄 총괄(수시, 지역사업소)'!BU126</f>
        <v>0</v>
      </c>
      <c r="BR126" s="1192">
        <v>0</v>
      </c>
      <c r="BS126" s="1192">
        <v>0</v>
      </c>
      <c r="BT126" s="1192">
        <v>0</v>
      </c>
      <c r="BU126" s="1192">
        <v>0</v>
      </c>
      <c r="BV126" s="1192">
        <v>0</v>
      </c>
      <c r="BW126" s="1192">
        <v>0</v>
      </c>
      <c r="BX126" s="1192">
        <v>0</v>
      </c>
      <c r="BY126" s="1192">
        <v>0</v>
      </c>
      <c r="BZ126" s="1192">
        <v>0</v>
      </c>
      <c r="CA126" s="1192">
        <v>0</v>
      </c>
      <c r="CB126" s="1192">
        <v>0</v>
      </c>
      <c r="CC126" s="1192">
        <v>0</v>
      </c>
      <c r="CD126" s="1192">
        <v>0</v>
      </c>
      <c r="CE126" s="1192">
        <v>0</v>
      </c>
      <c r="CF126" s="1192">
        <v>0</v>
      </c>
      <c r="CG126" s="1192">
        <v>0</v>
      </c>
      <c r="CH126" s="1192">
        <v>0</v>
      </c>
      <c r="CI126" s="1192">
        <v>0</v>
      </c>
      <c r="CK126" s="2032"/>
      <c r="CL126" s="1191" t="s">
        <v>796</v>
      </c>
      <c r="CM126" s="1192">
        <f>'배수관 폐쇄 총괄(수시, 지역사업소)'!CQ126</f>
        <v>0</v>
      </c>
      <c r="CN126" s="1192">
        <v>0</v>
      </c>
      <c r="CO126" s="1192">
        <v>0</v>
      </c>
      <c r="CP126" s="1192">
        <v>0</v>
      </c>
      <c r="CQ126" s="1192">
        <v>0</v>
      </c>
      <c r="CR126" s="1192">
        <v>0</v>
      </c>
      <c r="CS126" s="1192">
        <v>0</v>
      </c>
      <c r="CT126" s="1192">
        <v>0</v>
      </c>
      <c r="CU126" s="1192">
        <v>0</v>
      </c>
      <c r="CV126" s="1192">
        <v>0</v>
      </c>
      <c r="CW126" s="1192">
        <v>0</v>
      </c>
      <c r="CX126" s="1192">
        <v>0</v>
      </c>
      <c r="CY126" s="1192">
        <v>0</v>
      </c>
      <c r="CZ126" s="1192">
        <v>0</v>
      </c>
      <c r="DA126" s="1192">
        <v>0</v>
      </c>
      <c r="DB126" s="1192">
        <v>0</v>
      </c>
      <c r="DC126" s="1192">
        <v>0</v>
      </c>
      <c r="DD126" s="1192">
        <v>0</v>
      </c>
      <c r="DE126" s="1192">
        <v>0</v>
      </c>
      <c r="DG126" s="2032"/>
      <c r="DH126" s="1191" t="s">
        <v>796</v>
      </c>
      <c r="DI126" s="1192">
        <f>'배수관 폐쇄 총괄(수시, 지역사업소)'!DM126</f>
        <v>0</v>
      </c>
      <c r="DJ126" s="1192">
        <v>0</v>
      </c>
      <c r="DK126" s="1192">
        <v>0</v>
      </c>
      <c r="DL126" s="1192">
        <v>0</v>
      </c>
      <c r="DM126" s="1192">
        <v>0</v>
      </c>
      <c r="DN126" s="1192">
        <v>0</v>
      </c>
      <c r="DO126" s="1192">
        <v>0</v>
      </c>
      <c r="DP126" s="1192">
        <v>0</v>
      </c>
      <c r="DQ126" s="1192">
        <v>0</v>
      </c>
      <c r="DR126" s="1192">
        <v>0</v>
      </c>
      <c r="DS126" s="1192">
        <v>0</v>
      </c>
      <c r="DT126" s="1192">
        <v>0</v>
      </c>
      <c r="DU126" s="1192">
        <v>0</v>
      </c>
      <c r="DV126" s="1192">
        <v>0</v>
      </c>
      <c r="DW126" s="1192">
        <v>0</v>
      </c>
      <c r="DX126" s="1192">
        <v>0</v>
      </c>
      <c r="DY126" s="1192">
        <v>0</v>
      </c>
      <c r="DZ126" s="1192">
        <v>0</v>
      </c>
      <c r="EA126" s="1192">
        <v>0</v>
      </c>
    </row>
    <row r="127" spans="1:131" ht="19.2" customHeight="1">
      <c r="A127" s="2032"/>
      <c r="B127" s="1191" t="s">
        <v>797</v>
      </c>
      <c r="C127" s="1192">
        <f>'배수관 폐쇄 총괄(수시, 지역사업소)'!G127</f>
        <v>0</v>
      </c>
      <c r="D127" s="1192">
        <v>0</v>
      </c>
      <c r="E127" s="1192">
        <v>0</v>
      </c>
      <c r="F127" s="1192">
        <v>0</v>
      </c>
      <c r="G127" s="1192">
        <v>0</v>
      </c>
      <c r="H127" s="1192">
        <v>0</v>
      </c>
      <c r="I127" s="1192">
        <v>0</v>
      </c>
      <c r="J127" s="1192">
        <v>0</v>
      </c>
      <c r="K127" s="1192">
        <v>0</v>
      </c>
      <c r="L127" s="1192">
        <v>0</v>
      </c>
      <c r="M127" s="1192">
        <v>0</v>
      </c>
      <c r="N127" s="1192">
        <v>0</v>
      </c>
      <c r="O127" s="1192">
        <v>0</v>
      </c>
      <c r="P127" s="1192">
        <v>0</v>
      </c>
      <c r="Q127" s="1192">
        <v>0</v>
      </c>
      <c r="R127" s="1192">
        <v>0</v>
      </c>
      <c r="S127" s="1192">
        <v>0</v>
      </c>
      <c r="T127" s="1192">
        <v>0</v>
      </c>
      <c r="U127" s="1192">
        <v>0</v>
      </c>
      <c r="W127" s="2032"/>
      <c r="X127" s="1191" t="s">
        <v>797</v>
      </c>
      <c r="Y127" s="1192">
        <f>'배수관 폐쇄 총괄(수시, 지역사업소)'!AC127</f>
        <v>0</v>
      </c>
      <c r="Z127" s="1192">
        <v>0</v>
      </c>
      <c r="AA127" s="1192">
        <v>0</v>
      </c>
      <c r="AB127" s="1192">
        <v>0</v>
      </c>
      <c r="AC127" s="1192">
        <v>0</v>
      </c>
      <c r="AD127" s="1192">
        <v>0</v>
      </c>
      <c r="AE127" s="1192">
        <v>0</v>
      </c>
      <c r="AF127" s="1192">
        <v>0</v>
      </c>
      <c r="AG127" s="1192">
        <v>0</v>
      </c>
      <c r="AH127" s="1192">
        <v>0</v>
      </c>
      <c r="AI127" s="1192">
        <v>0</v>
      </c>
      <c r="AJ127" s="1192">
        <v>0</v>
      </c>
      <c r="AK127" s="1192">
        <v>0</v>
      </c>
      <c r="AL127" s="1192">
        <v>0</v>
      </c>
      <c r="AM127" s="1192">
        <v>0</v>
      </c>
      <c r="AN127" s="1192">
        <v>0</v>
      </c>
      <c r="AO127" s="1192">
        <v>0</v>
      </c>
      <c r="AP127" s="1192">
        <v>0</v>
      </c>
      <c r="AQ127" s="1192">
        <v>0</v>
      </c>
      <c r="AS127" s="2032"/>
      <c r="AT127" s="1191" t="s">
        <v>797</v>
      </c>
      <c r="AU127" s="1192">
        <f>'배수관 폐쇄 총괄(수시, 지역사업소)'!AY127</f>
        <v>0</v>
      </c>
      <c r="AV127" s="1192">
        <v>0</v>
      </c>
      <c r="AW127" s="1192">
        <v>0</v>
      </c>
      <c r="AX127" s="1192">
        <v>0</v>
      </c>
      <c r="AY127" s="1192">
        <v>0</v>
      </c>
      <c r="AZ127" s="1192">
        <v>0</v>
      </c>
      <c r="BA127" s="1192">
        <v>0</v>
      </c>
      <c r="BB127" s="1192">
        <v>0</v>
      </c>
      <c r="BC127" s="1192">
        <v>0</v>
      </c>
      <c r="BD127" s="1192">
        <v>0</v>
      </c>
      <c r="BE127" s="1192">
        <v>0</v>
      </c>
      <c r="BF127" s="1192">
        <v>0</v>
      </c>
      <c r="BG127" s="1192">
        <v>0</v>
      </c>
      <c r="BH127" s="1192">
        <v>0</v>
      </c>
      <c r="BI127" s="1192">
        <v>0</v>
      </c>
      <c r="BJ127" s="1192">
        <v>0</v>
      </c>
      <c r="BK127" s="1192">
        <v>0</v>
      </c>
      <c r="BL127" s="1192">
        <v>0</v>
      </c>
      <c r="BM127" s="1192">
        <v>0</v>
      </c>
      <c r="BO127" s="2032"/>
      <c r="BP127" s="1191" t="s">
        <v>797</v>
      </c>
      <c r="BQ127" s="1192">
        <f>'배수관 폐쇄 총괄(수시, 지역사업소)'!BU127</f>
        <v>0</v>
      </c>
      <c r="BR127" s="1192">
        <v>0</v>
      </c>
      <c r="BS127" s="1192">
        <v>0</v>
      </c>
      <c r="BT127" s="1192">
        <v>0</v>
      </c>
      <c r="BU127" s="1192">
        <v>0</v>
      </c>
      <c r="BV127" s="1192">
        <v>0</v>
      </c>
      <c r="BW127" s="1192">
        <v>0</v>
      </c>
      <c r="BX127" s="1192">
        <v>0</v>
      </c>
      <c r="BY127" s="1192">
        <v>0</v>
      </c>
      <c r="BZ127" s="1192">
        <v>0</v>
      </c>
      <c r="CA127" s="1192">
        <v>0</v>
      </c>
      <c r="CB127" s="1192">
        <v>0</v>
      </c>
      <c r="CC127" s="1192">
        <v>0</v>
      </c>
      <c r="CD127" s="1192">
        <v>0</v>
      </c>
      <c r="CE127" s="1192">
        <v>0</v>
      </c>
      <c r="CF127" s="1192">
        <v>0</v>
      </c>
      <c r="CG127" s="1192">
        <v>0</v>
      </c>
      <c r="CH127" s="1192">
        <v>0</v>
      </c>
      <c r="CI127" s="1192">
        <v>0</v>
      </c>
      <c r="CK127" s="2032"/>
      <c r="CL127" s="1191" t="s">
        <v>797</v>
      </c>
      <c r="CM127" s="1192">
        <f>'배수관 폐쇄 총괄(수시, 지역사업소)'!CQ127</f>
        <v>0</v>
      </c>
      <c r="CN127" s="1192">
        <v>0</v>
      </c>
      <c r="CO127" s="1192">
        <v>0</v>
      </c>
      <c r="CP127" s="1192">
        <v>0</v>
      </c>
      <c r="CQ127" s="1192">
        <v>0</v>
      </c>
      <c r="CR127" s="1192">
        <v>0</v>
      </c>
      <c r="CS127" s="1192">
        <v>0</v>
      </c>
      <c r="CT127" s="1192">
        <v>0</v>
      </c>
      <c r="CU127" s="1192">
        <v>0</v>
      </c>
      <c r="CV127" s="1192">
        <v>0</v>
      </c>
      <c r="CW127" s="1192">
        <v>0</v>
      </c>
      <c r="CX127" s="1192">
        <v>0</v>
      </c>
      <c r="CY127" s="1192">
        <v>0</v>
      </c>
      <c r="CZ127" s="1192">
        <v>0</v>
      </c>
      <c r="DA127" s="1192">
        <v>0</v>
      </c>
      <c r="DB127" s="1192">
        <v>0</v>
      </c>
      <c r="DC127" s="1192">
        <v>0</v>
      </c>
      <c r="DD127" s="1192">
        <v>0</v>
      </c>
      <c r="DE127" s="1192">
        <v>0</v>
      </c>
      <c r="DG127" s="2032"/>
      <c r="DH127" s="1191" t="s">
        <v>797</v>
      </c>
      <c r="DI127" s="1192">
        <f>'배수관 폐쇄 총괄(수시, 지역사업소)'!DM127</f>
        <v>0</v>
      </c>
      <c r="DJ127" s="1192">
        <v>0</v>
      </c>
      <c r="DK127" s="1192">
        <v>0</v>
      </c>
      <c r="DL127" s="1192">
        <v>0</v>
      </c>
      <c r="DM127" s="1192">
        <v>0</v>
      </c>
      <c r="DN127" s="1192">
        <v>0</v>
      </c>
      <c r="DO127" s="1192">
        <v>0</v>
      </c>
      <c r="DP127" s="1192">
        <v>0</v>
      </c>
      <c r="DQ127" s="1192">
        <v>0</v>
      </c>
      <c r="DR127" s="1192">
        <v>0</v>
      </c>
      <c r="DS127" s="1192">
        <v>0</v>
      </c>
      <c r="DT127" s="1192">
        <v>0</v>
      </c>
      <c r="DU127" s="1192">
        <v>0</v>
      </c>
      <c r="DV127" s="1192">
        <v>0</v>
      </c>
      <c r="DW127" s="1192">
        <v>0</v>
      </c>
      <c r="DX127" s="1192">
        <v>0</v>
      </c>
      <c r="DY127" s="1192">
        <v>0</v>
      </c>
      <c r="DZ127" s="1192">
        <v>0</v>
      </c>
      <c r="EA127" s="1192">
        <v>0</v>
      </c>
    </row>
    <row r="128" spans="1:131" ht="19.2" customHeight="1">
      <c r="A128" s="2032"/>
      <c r="B128" s="1191" t="s">
        <v>780</v>
      </c>
      <c r="C128" s="1192">
        <f>'배수관 폐쇄 총괄(수시, 지역사업소)'!G128</f>
        <v>-2409.81</v>
      </c>
      <c r="D128" s="1192">
        <v>643.85</v>
      </c>
      <c r="E128" s="1192">
        <v>0</v>
      </c>
      <c r="F128" s="1192">
        <v>3053.66</v>
      </c>
      <c r="G128" s="1192">
        <v>-2409.81</v>
      </c>
      <c r="H128" s="1192">
        <v>0</v>
      </c>
      <c r="I128" s="1192">
        <v>0</v>
      </c>
      <c r="J128" s="1192">
        <v>356.56</v>
      </c>
      <c r="K128" s="1192">
        <v>0</v>
      </c>
      <c r="L128" s="1192">
        <v>0</v>
      </c>
      <c r="M128" s="1192">
        <v>2697.1</v>
      </c>
      <c r="N128" s="1192">
        <v>0</v>
      </c>
      <c r="O128" s="1192">
        <v>0</v>
      </c>
      <c r="P128" s="1192">
        <v>0</v>
      </c>
      <c r="Q128" s="1192">
        <v>0</v>
      </c>
      <c r="R128" s="1192">
        <v>0</v>
      </c>
      <c r="S128" s="1192">
        <v>0</v>
      </c>
      <c r="T128" s="1192">
        <v>643.85</v>
      </c>
      <c r="U128" s="1192">
        <v>0</v>
      </c>
      <c r="W128" s="2032"/>
      <c r="X128" s="1191" t="s">
        <v>780</v>
      </c>
      <c r="Y128" s="1192">
        <f>'배수관 폐쇄 총괄(수시, 지역사업소)'!AC128</f>
        <v>-1320.82</v>
      </c>
      <c r="Z128" s="1192">
        <v>0</v>
      </c>
      <c r="AA128" s="1192">
        <v>0</v>
      </c>
      <c r="AB128" s="1192">
        <v>1320.82</v>
      </c>
      <c r="AC128" s="1192">
        <v>-1320.82</v>
      </c>
      <c r="AD128" s="1192">
        <v>0</v>
      </c>
      <c r="AE128" s="1192">
        <v>0</v>
      </c>
      <c r="AF128" s="1192">
        <v>0</v>
      </c>
      <c r="AG128" s="1192">
        <v>0</v>
      </c>
      <c r="AH128" s="1192">
        <v>0</v>
      </c>
      <c r="AI128" s="1192">
        <v>1320.82</v>
      </c>
      <c r="AJ128" s="1192">
        <v>0</v>
      </c>
      <c r="AK128" s="1192">
        <v>0</v>
      </c>
      <c r="AL128" s="1192">
        <v>0</v>
      </c>
      <c r="AM128" s="1192">
        <v>0</v>
      </c>
      <c r="AN128" s="1192">
        <v>0</v>
      </c>
      <c r="AO128" s="1192">
        <v>0</v>
      </c>
      <c r="AP128" s="1192">
        <v>0</v>
      </c>
      <c r="AQ128" s="1192">
        <v>0</v>
      </c>
      <c r="AS128" s="2032"/>
      <c r="AT128" s="1191" t="s">
        <v>780</v>
      </c>
      <c r="AU128" s="1192">
        <f>'배수관 폐쇄 총괄(수시, 지역사업소)'!AY128</f>
        <v>-284.55</v>
      </c>
      <c r="AV128" s="1192">
        <v>0</v>
      </c>
      <c r="AW128" s="1192">
        <v>0</v>
      </c>
      <c r="AX128" s="1192">
        <v>284.55</v>
      </c>
      <c r="AY128" s="1192">
        <v>-284.55</v>
      </c>
      <c r="AZ128" s="1192">
        <v>0</v>
      </c>
      <c r="BA128" s="1192">
        <v>0</v>
      </c>
      <c r="BB128" s="1192">
        <v>284.55</v>
      </c>
      <c r="BC128" s="1192">
        <v>0</v>
      </c>
      <c r="BD128" s="1192">
        <v>0</v>
      </c>
      <c r="BE128" s="1192">
        <v>0</v>
      </c>
      <c r="BF128" s="1192">
        <v>0</v>
      </c>
      <c r="BG128" s="1192">
        <v>0</v>
      </c>
      <c r="BH128" s="1192">
        <v>0</v>
      </c>
      <c r="BI128" s="1192">
        <v>0</v>
      </c>
      <c r="BJ128" s="1192">
        <v>0</v>
      </c>
      <c r="BK128" s="1192">
        <v>0</v>
      </c>
      <c r="BL128" s="1192">
        <v>0</v>
      </c>
      <c r="BM128" s="1192">
        <v>0</v>
      </c>
      <c r="BO128" s="2032"/>
      <c r="BP128" s="1191" t="s">
        <v>780</v>
      </c>
      <c r="BQ128" s="1192">
        <f>'배수관 폐쇄 총괄(수시, 지역사업소)'!BU128</f>
        <v>-278.72000000000003</v>
      </c>
      <c r="BR128" s="1192">
        <v>0</v>
      </c>
      <c r="BS128" s="1192">
        <v>0</v>
      </c>
      <c r="BT128" s="1192">
        <v>278.72000000000003</v>
      </c>
      <c r="BU128" s="1192">
        <v>-278.72000000000003</v>
      </c>
      <c r="BV128" s="1192">
        <v>0</v>
      </c>
      <c r="BW128" s="1192">
        <v>0</v>
      </c>
      <c r="BX128" s="1192">
        <v>0</v>
      </c>
      <c r="BY128" s="1192">
        <v>0</v>
      </c>
      <c r="BZ128" s="1192">
        <v>0</v>
      </c>
      <c r="CA128" s="1192">
        <v>278.72000000000003</v>
      </c>
      <c r="CB128" s="1192">
        <v>0</v>
      </c>
      <c r="CC128" s="1192">
        <v>0</v>
      </c>
      <c r="CD128" s="1192">
        <v>0</v>
      </c>
      <c r="CE128" s="1192">
        <v>0</v>
      </c>
      <c r="CF128" s="1192">
        <v>0</v>
      </c>
      <c r="CG128" s="1192">
        <v>0</v>
      </c>
      <c r="CH128" s="1192">
        <v>0</v>
      </c>
      <c r="CI128" s="1192">
        <v>0</v>
      </c>
      <c r="CK128" s="2032"/>
      <c r="CL128" s="1191" t="s">
        <v>780</v>
      </c>
      <c r="CM128" s="1192">
        <f>'배수관 폐쇄 총괄(수시, 지역사업소)'!CQ128</f>
        <v>-525.72</v>
      </c>
      <c r="CN128" s="1192">
        <v>643.85</v>
      </c>
      <c r="CO128" s="1192">
        <v>0</v>
      </c>
      <c r="CP128" s="1192">
        <v>1169.57</v>
      </c>
      <c r="CQ128" s="1192">
        <v>-525.72</v>
      </c>
      <c r="CR128" s="1192">
        <v>0</v>
      </c>
      <c r="CS128" s="1192">
        <v>0</v>
      </c>
      <c r="CT128" s="1192">
        <v>72.010000000000005</v>
      </c>
      <c r="CU128" s="1192">
        <v>0</v>
      </c>
      <c r="CV128" s="1192">
        <v>0</v>
      </c>
      <c r="CW128" s="1192">
        <v>1097.56</v>
      </c>
      <c r="CX128" s="1192">
        <v>0</v>
      </c>
      <c r="CY128" s="1192">
        <v>0</v>
      </c>
      <c r="CZ128" s="1192">
        <v>0</v>
      </c>
      <c r="DA128" s="1192">
        <v>0</v>
      </c>
      <c r="DB128" s="1192">
        <v>0</v>
      </c>
      <c r="DC128" s="1192">
        <v>0</v>
      </c>
      <c r="DD128" s="1192">
        <v>643.85</v>
      </c>
      <c r="DE128" s="1192">
        <v>0</v>
      </c>
      <c r="DG128" s="2032"/>
      <c r="DH128" s="1191" t="s">
        <v>780</v>
      </c>
      <c r="DI128" s="1192">
        <f>'배수관 폐쇄 총괄(수시, 지역사업소)'!DM128</f>
        <v>0</v>
      </c>
      <c r="DJ128" s="1192">
        <v>0</v>
      </c>
      <c r="DK128" s="1192">
        <v>0</v>
      </c>
      <c r="DL128" s="1192">
        <v>0</v>
      </c>
      <c r="DM128" s="1192">
        <v>0</v>
      </c>
      <c r="DN128" s="1192">
        <v>0</v>
      </c>
      <c r="DO128" s="1192">
        <v>0</v>
      </c>
      <c r="DP128" s="1192">
        <v>0</v>
      </c>
      <c r="DQ128" s="1192">
        <v>0</v>
      </c>
      <c r="DR128" s="1192">
        <v>0</v>
      </c>
      <c r="DS128" s="1192">
        <v>0</v>
      </c>
      <c r="DT128" s="1192">
        <v>0</v>
      </c>
      <c r="DU128" s="1192">
        <v>0</v>
      </c>
      <c r="DV128" s="1192">
        <v>0</v>
      </c>
      <c r="DW128" s="1192">
        <v>0</v>
      </c>
      <c r="DX128" s="1192">
        <v>0</v>
      </c>
      <c r="DY128" s="1192">
        <v>0</v>
      </c>
      <c r="DZ128" s="1192">
        <v>0</v>
      </c>
      <c r="EA128" s="1192">
        <v>0</v>
      </c>
    </row>
    <row r="129" spans="1:131" ht="19.2" customHeight="1">
      <c r="A129" s="2032"/>
      <c r="B129" s="1193" t="s">
        <v>781</v>
      </c>
      <c r="C129" s="1192">
        <f>'배수관 폐쇄 총괄(수시, 지역사업소)'!G129</f>
        <v>0</v>
      </c>
      <c r="D129" s="1192">
        <v>0</v>
      </c>
      <c r="E129" s="1192">
        <v>0</v>
      </c>
      <c r="F129" s="1192">
        <v>0</v>
      </c>
      <c r="G129" s="1192">
        <v>0</v>
      </c>
      <c r="H129" s="1192">
        <v>0</v>
      </c>
      <c r="I129" s="1192">
        <v>0</v>
      </c>
      <c r="J129" s="1192">
        <v>0</v>
      </c>
      <c r="K129" s="1192">
        <v>0</v>
      </c>
      <c r="L129" s="1192">
        <v>0</v>
      </c>
      <c r="M129" s="1192">
        <v>0</v>
      </c>
      <c r="N129" s="1192">
        <v>0</v>
      </c>
      <c r="O129" s="1192">
        <v>0</v>
      </c>
      <c r="P129" s="1192">
        <v>0</v>
      </c>
      <c r="Q129" s="1192">
        <v>0</v>
      </c>
      <c r="R129" s="1192">
        <v>0</v>
      </c>
      <c r="S129" s="1192">
        <v>0</v>
      </c>
      <c r="T129" s="1192">
        <v>0</v>
      </c>
      <c r="U129" s="1192">
        <v>0</v>
      </c>
      <c r="W129" s="2032"/>
      <c r="X129" s="1193" t="s">
        <v>781</v>
      </c>
      <c r="Y129" s="1192">
        <f>'배수관 폐쇄 총괄(수시, 지역사업소)'!AC129</f>
        <v>0</v>
      </c>
      <c r="Z129" s="1192">
        <v>0</v>
      </c>
      <c r="AA129" s="1192">
        <v>0</v>
      </c>
      <c r="AB129" s="1192">
        <v>0</v>
      </c>
      <c r="AC129" s="1192">
        <v>0</v>
      </c>
      <c r="AD129" s="1192">
        <v>0</v>
      </c>
      <c r="AE129" s="1192">
        <v>0</v>
      </c>
      <c r="AF129" s="1192">
        <v>0</v>
      </c>
      <c r="AG129" s="1192">
        <v>0</v>
      </c>
      <c r="AH129" s="1192">
        <v>0</v>
      </c>
      <c r="AI129" s="1192">
        <v>0</v>
      </c>
      <c r="AJ129" s="1192">
        <v>0</v>
      </c>
      <c r="AK129" s="1192">
        <v>0</v>
      </c>
      <c r="AL129" s="1192">
        <v>0</v>
      </c>
      <c r="AM129" s="1192">
        <v>0</v>
      </c>
      <c r="AN129" s="1192">
        <v>0</v>
      </c>
      <c r="AO129" s="1192">
        <v>0</v>
      </c>
      <c r="AP129" s="1192">
        <v>0</v>
      </c>
      <c r="AQ129" s="1192">
        <v>0</v>
      </c>
      <c r="AS129" s="2032"/>
      <c r="AT129" s="1193" t="s">
        <v>781</v>
      </c>
      <c r="AU129" s="1192">
        <f>'배수관 폐쇄 총괄(수시, 지역사업소)'!AY129</f>
        <v>0</v>
      </c>
      <c r="AV129" s="1192">
        <v>0</v>
      </c>
      <c r="AW129" s="1192">
        <v>0</v>
      </c>
      <c r="AX129" s="1192">
        <v>0</v>
      </c>
      <c r="AY129" s="1192">
        <v>0</v>
      </c>
      <c r="AZ129" s="1192">
        <v>0</v>
      </c>
      <c r="BA129" s="1192">
        <v>0</v>
      </c>
      <c r="BB129" s="1192">
        <v>0</v>
      </c>
      <c r="BC129" s="1192">
        <v>0</v>
      </c>
      <c r="BD129" s="1192">
        <v>0</v>
      </c>
      <c r="BE129" s="1192">
        <v>0</v>
      </c>
      <c r="BF129" s="1192">
        <v>0</v>
      </c>
      <c r="BG129" s="1192">
        <v>0</v>
      </c>
      <c r="BH129" s="1192">
        <v>0</v>
      </c>
      <c r="BI129" s="1192">
        <v>0</v>
      </c>
      <c r="BJ129" s="1192">
        <v>0</v>
      </c>
      <c r="BK129" s="1192">
        <v>0</v>
      </c>
      <c r="BL129" s="1192">
        <v>0</v>
      </c>
      <c r="BM129" s="1192">
        <v>0</v>
      </c>
      <c r="BO129" s="2032"/>
      <c r="BP129" s="1193" t="s">
        <v>781</v>
      </c>
      <c r="BQ129" s="1192">
        <f>'배수관 폐쇄 총괄(수시, 지역사업소)'!BU129</f>
        <v>0</v>
      </c>
      <c r="BR129" s="1192">
        <v>0</v>
      </c>
      <c r="BS129" s="1192">
        <v>0</v>
      </c>
      <c r="BT129" s="1192">
        <v>0</v>
      </c>
      <c r="BU129" s="1192">
        <v>0</v>
      </c>
      <c r="BV129" s="1192">
        <v>0</v>
      </c>
      <c r="BW129" s="1192">
        <v>0</v>
      </c>
      <c r="BX129" s="1192">
        <v>0</v>
      </c>
      <c r="BY129" s="1192">
        <v>0</v>
      </c>
      <c r="BZ129" s="1192">
        <v>0</v>
      </c>
      <c r="CA129" s="1192">
        <v>0</v>
      </c>
      <c r="CB129" s="1192">
        <v>0</v>
      </c>
      <c r="CC129" s="1192">
        <v>0</v>
      </c>
      <c r="CD129" s="1192">
        <v>0</v>
      </c>
      <c r="CE129" s="1192">
        <v>0</v>
      </c>
      <c r="CF129" s="1192">
        <v>0</v>
      </c>
      <c r="CG129" s="1192">
        <v>0</v>
      </c>
      <c r="CH129" s="1192">
        <v>0</v>
      </c>
      <c r="CI129" s="1192">
        <v>0</v>
      </c>
      <c r="CK129" s="2032"/>
      <c r="CL129" s="1193" t="s">
        <v>781</v>
      </c>
      <c r="CM129" s="1192">
        <f>'배수관 폐쇄 총괄(수시, 지역사업소)'!CQ129</f>
        <v>0</v>
      </c>
      <c r="CN129" s="1192">
        <v>0</v>
      </c>
      <c r="CO129" s="1192">
        <v>0</v>
      </c>
      <c r="CP129" s="1192">
        <v>0</v>
      </c>
      <c r="CQ129" s="1192">
        <v>0</v>
      </c>
      <c r="CR129" s="1192">
        <v>0</v>
      </c>
      <c r="CS129" s="1192">
        <v>0</v>
      </c>
      <c r="CT129" s="1192">
        <v>0</v>
      </c>
      <c r="CU129" s="1192">
        <v>0</v>
      </c>
      <c r="CV129" s="1192">
        <v>0</v>
      </c>
      <c r="CW129" s="1192">
        <v>0</v>
      </c>
      <c r="CX129" s="1192">
        <v>0</v>
      </c>
      <c r="CY129" s="1192">
        <v>0</v>
      </c>
      <c r="CZ129" s="1192">
        <v>0</v>
      </c>
      <c r="DA129" s="1192">
        <v>0</v>
      </c>
      <c r="DB129" s="1192">
        <v>0</v>
      </c>
      <c r="DC129" s="1192">
        <v>0</v>
      </c>
      <c r="DD129" s="1192">
        <v>0</v>
      </c>
      <c r="DE129" s="1192">
        <v>0</v>
      </c>
      <c r="DG129" s="2032"/>
      <c r="DH129" s="1193" t="s">
        <v>781</v>
      </c>
      <c r="DI129" s="1192">
        <f>'배수관 폐쇄 총괄(수시, 지역사업소)'!DM129</f>
        <v>0</v>
      </c>
      <c r="DJ129" s="1192">
        <v>0</v>
      </c>
      <c r="DK129" s="1192">
        <v>0</v>
      </c>
      <c r="DL129" s="1192">
        <v>0</v>
      </c>
      <c r="DM129" s="1192">
        <v>0</v>
      </c>
      <c r="DN129" s="1192">
        <v>0</v>
      </c>
      <c r="DO129" s="1192">
        <v>0</v>
      </c>
      <c r="DP129" s="1192">
        <v>0</v>
      </c>
      <c r="DQ129" s="1192">
        <v>0</v>
      </c>
      <c r="DR129" s="1192">
        <v>0</v>
      </c>
      <c r="DS129" s="1192">
        <v>0</v>
      </c>
      <c r="DT129" s="1192">
        <v>0</v>
      </c>
      <c r="DU129" s="1192">
        <v>0</v>
      </c>
      <c r="DV129" s="1192">
        <v>0</v>
      </c>
      <c r="DW129" s="1192">
        <v>0</v>
      </c>
      <c r="DX129" s="1192">
        <v>0</v>
      </c>
      <c r="DY129" s="1192">
        <v>0</v>
      </c>
      <c r="DZ129" s="1192">
        <v>0</v>
      </c>
      <c r="EA129" s="1192">
        <v>0</v>
      </c>
    </row>
    <row r="130" spans="1:131" ht="19.2" customHeight="1">
      <c r="A130" s="2032"/>
      <c r="B130" s="1193" t="s">
        <v>786</v>
      </c>
      <c r="C130" s="1192">
        <f>'배수관 폐쇄 총괄(수시, 지역사업소)'!G130</f>
        <v>0</v>
      </c>
      <c r="D130" s="1192">
        <v>0</v>
      </c>
      <c r="E130" s="1192">
        <v>0</v>
      </c>
      <c r="F130" s="1192">
        <v>0</v>
      </c>
      <c r="G130" s="1192">
        <v>0</v>
      </c>
      <c r="H130" s="1192">
        <v>0</v>
      </c>
      <c r="I130" s="1192">
        <v>0</v>
      </c>
      <c r="J130" s="1192">
        <v>0</v>
      </c>
      <c r="K130" s="1192">
        <v>0</v>
      </c>
      <c r="L130" s="1192">
        <v>0</v>
      </c>
      <c r="M130" s="1192">
        <v>0</v>
      </c>
      <c r="N130" s="1192">
        <v>0</v>
      </c>
      <c r="O130" s="1192">
        <v>0</v>
      </c>
      <c r="P130" s="1192">
        <v>0</v>
      </c>
      <c r="Q130" s="1192">
        <v>0</v>
      </c>
      <c r="R130" s="1192">
        <v>0</v>
      </c>
      <c r="S130" s="1192">
        <v>0</v>
      </c>
      <c r="T130" s="1192">
        <v>0</v>
      </c>
      <c r="U130" s="1192">
        <v>0</v>
      </c>
      <c r="W130" s="2032"/>
      <c r="X130" s="1193" t="s">
        <v>786</v>
      </c>
      <c r="Y130" s="1192">
        <f>'배수관 폐쇄 총괄(수시, 지역사업소)'!AC130</f>
        <v>0</v>
      </c>
      <c r="Z130" s="1192">
        <v>0</v>
      </c>
      <c r="AA130" s="1192">
        <v>0</v>
      </c>
      <c r="AB130" s="1192">
        <v>0</v>
      </c>
      <c r="AC130" s="1192">
        <v>0</v>
      </c>
      <c r="AD130" s="1192">
        <v>0</v>
      </c>
      <c r="AE130" s="1192">
        <v>0</v>
      </c>
      <c r="AF130" s="1192">
        <v>0</v>
      </c>
      <c r="AG130" s="1192">
        <v>0</v>
      </c>
      <c r="AH130" s="1192">
        <v>0</v>
      </c>
      <c r="AI130" s="1192">
        <v>0</v>
      </c>
      <c r="AJ130" s="1192">
        <v>0</v>
      </c>
      <c r="AK130" s="1192">
        <v>0</v>
      </c>
      <c r="AL130" s="1192">
        <v>0</v>
      </c>
      <c r="AM130" s="1192">
        <v>0</v>
      </c>
      <c r="AN130" s="1192">
        <v>0</v>
      </c>
      <c r="AO130" s="1192">
        <v>0</v>
      </c>
      <c r="AP130" s="1192">
        <v>0</v>
      </c>
      <c r="AQ130" s="1192">
        <v>0</v>
      </c>
      <c r="AS130" s="2032"/>
      <c r="AT130" s="1193" t="s">
        <v>786</v>
      </c>
      <c r="AU130" s="1192">
        <f>'배수관 폐쇄 총괄(수시, 지역사업소)'!AY130</f>
        <v>0</v>
      </c>
      <c r="AV130" s="1192">
        <v>0</v>
      </c>
      <c r="AW130" s="1192">
        <v>0</v>
      </c>
      <c r="AX130" s="1192">
        <v>0</v>
      </c>
      <c r="AY130" s="1192">
        <v>0</v>
      </c>
      <c r="AZ130" s="1192">
        <v>0</v>
      </c>
      <c r="BA130" s="1192">
        <v>0</v>
      </c>
      <c r="BB130" s="1192">
        <v>0</v>
      </c>
      <c r="BC130" s="1192">
        <v>0</v>
      </c>
      <c r="BD130" s="1192">
        <v>0</v>
      </c>
      <c r="BE130" s="1192">
        <v>0</v>
      </c>
      <c r="BF130" s="1192">
        <v>0</v>
      </c>
      <c r="BG130" s="1192">
        <v>0</v>
      </c>
      <c r="BH130" s="1192">
        <v>0</v>
      </c>
      <c r="BI130" s="1192">
        <v>0</v>
      </c>
      <c r="BJ130" s="1192">
        <v>0</v>
      </c>
      <c r="BK130" s="1192">
        <v>0</v>
      </c>
      <c r="BL130" s="1192">
        <v>0</v>
      </c>
      <c r="BM130" s="1192">
        <v>0</v>
      </c>
      <c r="BO130" s="2032"/>
      <c r="BP130" s="1193" t="s">
        <v>786</v>
      </c>
      <c r="BQ130" s="1192">
        <f>'배수관 폐쇄 총괄(수시, 지역사업소)'!BU130</f>
        <v>0</v>
      </c>
      <c r="BR130" s="1192">
        <v>0</v>
      </c>
      <c r="BS130" s="1192">
        <v>0</v>
      </c>
      <c r="BT130" s="1192">
        <v>0</v>
      </c>
      <c r="BU130" s="1192">
        <v>0</v>
      </c>
      <c r="BV130" s="1192">
        <v>0</v>
      </c>
      <c r="BW130" s="1192">
        <v>0</v>
      </c>
      <c r="BX130" s="1192">
        <v>0</v>
      </c>
      <c r="BY130" s="1192">
        <v>0</v>
      </c>
      <c r="BZ130" s="1192">
        <v>0</v>
      </c>
      <c r="CA130" s="1192">
        <v>0</v>
      </c>
      <c r="CB130" s="1192">
        <v>0</v>
      </c>
      <c r="CC130" s="1192">
        <v>0</v>
      </c>
      <c r="CD130" s="1192">
        <v>0</v>
      </c>
      <c r="CE130" s="1192">
        <v>0</v>
      </c>
      <c r="CF130" s="1192">
        <v>0</v>
      </c>
      <c r="CG130" s="1192">
        <v>0</v>
      </c>
      <c r="CH130" s="1192">
        <v>0</v>
      </c>
      <c r="CI130" s="1192">
        <v>0</v>
      </c>
      <c r="CK130" s="2032"/>
      <c r="CL130" s="1193" t="s">
        <v>786</v>
      </c>
      <c r="CM130" s="1192">
        <f>'배수관 폐쇄 총괄(수시, 지역사업소)'!CQ130</f>
        <v>0</v>
      </c>
      <c r="CN130" s="1192">
        <v>0</v>
      </c>
      <c r="CO130" s="1192">
        <v>0</v>
      </c>
      <c r="CP130" s="1192">
        <v>0</v>
      </c>
      <c r="CQ130" s="1192">
        <v>0</v>
      </c>
      <c r="CR130" s="1192">
        <v>0</v>
      </c>
      <c r="CS130" s="1192">
        <v>0</v>
      </c>
      <c r="CT130" s="1192">
        <v>0</v>
      </c>
      <c r="CU130" s="1192">
        <v>0</v>
      </c>
      <c r="CV130" s="1192">
        <v>0</v>
      </c>
      <c r="CW130" s="1192">
        <v>0</v>
      </c>
      <c r="CX130" s="1192">
        <v>0</v>
      </c>
      <c r="CY130" s="1192">
        <v>0</v>
      </c>
      <c r="CZ130" s="1192">
        <v>0</v>
      </c>
      <c r="DA130" s="1192">
        <v>0</v>
      </c>
      <c r="DB130" s="1192">
        <v>0</v>
      </c>
      <c r="DC130" s="1192">
        <v>0</v>
      </c>
      <c r="DD130" s="1192">
        <v>0</v>
      </c>
      <c r="DE130" s="1192">
        <v>0</v>
      </c>
      <c r="DG130" s="2032"/>
      <c r="DH130" s="1193" t="s">
        <v>786</v>
      </c>
      <c r="DI130" s="1192">
        <f>'배수관 폐쇄 총괄(수시, 지역사업소)'!DM130</f>
        <v>0</v>
      </c>
      <c r="DJ130" s="1192">
        <v>0</v>
      </c>
      <c r="DK130" s="1192">
        <v>0</v>
      </c>
      <c r="DL130" s="1192">
        <v>0</v>
      </c>
      <c r="DM130" s="1192">
        <v>0</v>
      </c>
      <c r="DN130" s="1192">
        <v>0</v>
      </c>
      <c r="DO130" s="1192">
        <v>0</v>
      </c>
      <c r="DP130" s="1192">
        <v>0</v>
      </c>
      <c r="DQ130" s="1192">
        <v>0</v>
      </c>
      <c r="DR130" s="1192">
        <v>0</v>
      </c>
      <c r="DS130" s="1192">
        <v>0</v>
      </c>
      <c r="DT130" s="1192">
        <v>0</v>
      </c>
      <c r="DU130" s="1192">
        <v>0</v>
      </c>
      <c r="DV130" s="1192">
        <v>0</v>
      </c>
      <c r="DW130" s="1192">
        <v>0</v>
      </c>
      <c r="DX130" s="1192">
        <v>0</v>
      </c>
      <c r="DY130" s="1192">
        <v>0</v>
      </c>
      <c r="DZ130" s="1192">
        <v>0</v>
      </c>
      <c r="EA130" s="1192">
        <v>0</v>
      </c>
    </row>
    <row r="131" spans="1:131" ht="19.2" customHeight="1">
      <c r="A131" s="2032"/>
      <c r="B131" s="1193" t="s">
        <v>799</v>
      </c>
      <c r="C131" s="1192">
        <f>'배수관 폐쇄 총괄(수시, 지역사업소)'!G131</f>
        <v>0</v>
      </c>
      <c r="D131" s="1192">
        <v>0</v>
      </c>
      <c r="E131" s="1192">
        <v>0</v>
      </c>
      <c r="F131" s="1192">
        <v>0</v>
      </c>
      <c r="G131" s="1192">
        <v>0</v>
      </c>
      <c r="H131" s="1192">
        <v>0</v>
      </c>
      <c r="I131" s="1192">
        <v>0</v>
      </c>
      <c r="J131" s="1192">
        <v>0</v>
      </c>
      <c r="K131" s="1192">
        <v>0</v>
      </c>
      <c r="L131" s="1192">
        <v>0</v>
      </c>
      <c r="M131" s="1192">
        <v>0</v>
      </c>
      <c r="N131" s="1192">
        <v>0</v>
      </c>
      <c r="O131" s="1192">
        <v>0</v>
      </c>
      <c r="P131" s="1192">
        <v>0</v>
      </c>
      <c r="Q131" s="1192">
        <v>0</v>
      </c>
      <c r="R131" s="1192">
        <v>0</v>
      </c>
      <c r="S131" s="1192">
        <v>0</v>
      </c>
      <c r="T131" s="1192">
        <v>0</v>
      </c>
      <c r="U131" s="1192">
        <v>0</v>
      </c>
      <c r="W131" s="2032"/>
      <c r="X131" s="1193" t="s">
        <v>799</v>
      </c>
      <c r="Y131" s="1192">
        <f>'배수관 폐쇄 총괄(수시, 지역사업소)'!AC131</f>
        <v>0</v>
      </c>
      <c r="Z131" s="1192">
        <v>0</v>
      </c>
      <c r="AA131" s="1192">
        <v>0</v>
      </c>
      <c r="AB131" s="1192">
        <v>0</v>
      </c>
      <c r="AC131" s="1192">
        <v>0</v>
      </c>
      <c r="AD131" s="1192">
        <v>0</v>
      </c>
      <c r="AE131" s="1192">
        <v>0</v>
      </c>
      <c r="AF131" s="1192">
        <v>0</v>
      </c>
      <c r="AG131" s="1192">
        <v>0</v>
      </c>
      <c r="AH131" s="1192">
        <v>0</v>
      </c>
      <c r="AI131" s="1192">
        <v>0</v>
      </c>
      <c r="AJ131" s="1192">
        <v>0</v>
      </c>
      <c r="AK131" s="1192">
        <v>0</v>
      </c>
      <c r="AL131" s="1192">
        <v>0</v>
      </c>
      <c r="AM131" s="1192">
        <v>0</v>
      </c>
      <c r="AN131" s="1192">
        <v>0</v>
      </c>
      <c r="AO131" s="1192">
        <v>0</v>
      </c>
      <c r="AP131" s="1192">
        <v>0</v>
      </c>
      <c r="AQ131" s="1192">
        <v>0</v>
      </c>
      <c r="AS131" s="2032"/>
      <c r="AT131" s="1193" t="s">
        <v>799</v>
      </c>
      <c r="AU131" s="1192">
        <f>'배수관 폐쇄 총괄(수시, 지역사업소)'!AY131</f>
        <v>0</v>
      </c>
      <c r="AV131" s="1192">
        <v>0</v>
      </c>
      <c r="AW131" s="1192">
        <v>0</v>
      </c>
      <c r="AX131" s="1192">
        <v>0</v>
      </c>
      <c r="AY131" s="1192">
        <v>0</v>
      </c>
      <c r="AZ131" s="1192">
        <v>0</v>
      </c>
      <c r="BA131" s="1192">
        <v>0</v>
      </c>
      <c r="BB131" s="1192">
        <v>0</v>
      </c>
      <c r="BC131" s="1192">
        <v>0</v>
      </c>
      <c r="BD131" s="1192">
        <v>0</v>
      </c>
      <c r="BE131" s="1192">
        <v>0</v>
      </c>
      <c r="BF131" s="1192">
        <v>0</v>
      </c>
      <c r="BG131" s="1192">
        <v>0</v>
      </c>
      <c r="BH131" s="1192">
        <v>0</v>
      </c>
      <c r="BI131" s="1192">
        <v>0</v>
      </c>
      <c r="BJ131" s="1192">
        <v>0</v>
      </c>
      <c r="BK131" s="1192">
        <v>0</v>
      </c>
      <c r="BL131" s="1192">
        <v>0</v>
      </c>
      <c r="BM131" s="1192">
        <v>0</v>
      </c>
      <c r="BO131" s="2032"/>
      <c r="BP131" s="1193" t="s">
        <v>799</v>
      </c>
      <c r="BQ131" s="1192">
        <f>'배수관 폐쇄 총괄(수시, 지역사업소)'!BU131</f>
        <v>0</v>
      </c>
      <c r="BR131" s="1192">
        <v>0</v>
      </c>
      <c r="BS131" s="1192">
        <v>0</v>
      </c>
      <c r="BT131" s="1192">
        <v>0</v>
      </c>
      <c r="BU131" s="1192">
        <v>0</v>
      </c>
      <c r="BV131" s="1192">
        <v>0</v>
      </c>
      <c r="BW131" s="1192">
        <v>0</v>
      </c>
      <c r="BX131" s="1192">
        <v>0</v>
      </c>
      <c r="BY131" s="1192">
        <v>0</v>
      </c>
      <c r="BZ131" s="1192">
        <v>0</v>
      </c>
      <c r="CA131" s="1192">
        <v>0</v>
      </c>
      <c r="CB131" s="1192">
        <v>0</v>
      </c>
      <c r="CC131" s="1192">
        <v>0</v>
      </c>
      <c r="CD131" s="1192">
        <v>0</v>
      </c>
      <c r="CE131" s="1192">
        <v>0</v>
      </c>
      <c r="CF131" s="1192">
        <v>0</v>
      </c>
      <c r="CG131" s="1192">
        <v>0</v>
      </c>
      <c r="CH131" s="1192">
        <v>0</v>
      </c>
      <c r="CI131" s="1192">
        <v>0</v>
      </c>
      <c r="CK131" s="2032"/>
      <c r="CL131" s="1193" t="s">
        <v>799</v>
      </c>
      <c r="CM131" s="1192">
        <f>'배수관 폐쇄 총괄(수시, 지역사업소)'!CQ131</f>
        <v>0</v>
      </c>
      <c r="CN131" s="1192">
        <v>0</v>
      </c>
      <c r="CO131" s="1192">
        <v>0</v>
      </c>
      <c r="CP131" s="1192">
        <v>0</v>
      </c>
      <c r="CQ131" s="1192">
        <v>0</v>
      </c>
      <c r="CR131" s="1192">
        <v>0</v>
      </c>
      <c r="CS131" s="1192">
        <v>0</v>
      </c>
      <c r="CT131" s="1192">
        <v>0</v>
      </c>
      <c r="CU131" s="1192">
        <v>0</v>
      </c>
      <c r="CV131" s="1192">
        <v>0</v>
      </c>
      <c r="CW131" s="1192">
        <v>0</v>
      </c>
      <c r="CX131" s="1192">
        <v>0</v>
      </c>
      <c r="CY131" s="1192">
        <v>0</v>
      </c>
      <c r="CZ131" s="1192">
        <v>0</v>
      </c>
      <c r="DA131" s="1192">
        <v>0</v>
      </c>
      <c r="DB131" s="1192">
        <v>0</v>
      </c>
      <c r="DC131" s="1192">
        <v>0</v>
      </c>
      <c r="DD131" s="1192">
        <v>0</v>
      </c>
      <c r="DE131" s="1192">
        <v>0</v>
      </c>
      <c r="DG131" s="2032"/>
      <c r="DH131" s="1193" t="s">
        <v>799</v>
      </c>
      <c r="DI131" s="1192">
        <f>'배수관 폐쇄 총괄(수시, 지역사업소)'!DM131</f>
        <v>0</v>
      </c>
      <c r="DJ131" s="1192">
        <v>0</v>
      </c>
      <c r="DK131" s="1192">
        <v>0</v>
      </c>
      <c r="DL131" s="1192">
        <v>0</v>
      </c>
      <c r="DM131" s="1192">
        <v>0</v>
      </c>
      <c r="DN131" s="1192">
        <v>0</v>
      </c>
      <c r="DO131" s="1192">
        <v>0</v>
      </c>
      <c r="DP131" s="1192">
        <v>0</v>
      </c>
      <c r="DQ131" s="1192">
        <v>0</v>
      </c>
      <c r="DR131" s="1192">
        <v>0</v>
      </c>
      <c r="DS131" s="1192">
        <v>0</v>
      </c>
      <c r="DT131" s="1192">
        <v>0</v>
      </c>
      <c r="DU131" s="1192">
        <v>0</v>
      </c>
      <c r="DV131" s="1192">
        <v>0</v>
      </c>
      <c r="DW131" s="1192">
        <v>0</v>
      </c>
      <c r="DX131" s="1192">
        <v>0</v>
      </c>
      <c r="DY131" s="1192">
        <v>0</v>
      </c>
      <c r="DZ131" s="1192">
        <v>0</v>
      </c>
      <c r="EA131" s="1192">
        <v>0</v>
      </c>
    </row>
    <row r="132" spans="1:131" ht="19.2" customHeight="1">
      <c r="A132" s="2032"/>
      <c r="B132" s="1194" t="s">
        <v>802</v>
      </c>
      <c r="C132" s="1192">
        <f>'배수관 폐쇄 총괄(수시, 지역사업소)'!G132</f>
        <v>0</v>
      </c>
      <c r="D132" s="1192">
        <v>0</v>
      </c>
      <c r="E132" s="1192">
        <v>0</v>
      </c>
      <c r="F132" s="1192">
        <v>0</v>
      </c>
      <c r="G132" s="1192">
        <v>0</v>
      </c>
      <c r="H132" s="1192">
        <v>0</v>
      </c>
      <c r="I132" s="1192">
        <v>0</v>
      </c>
      <c r="J132" s="1192">
        <v>0</v>
      </c>
      <c r="K132" s="1192">
        <v>0</v>
      </c>
      <c r="L132" s="1192">
        <v>0</v>
      </c>
      <c r="M132" s="1192">
        <v>0</v>
      </c>
      <c r="N132" s="1192">
        <v>0</v>
      </c>
      <c r="O132" s="1192">
        <v>0</v>
      </c>
      <c r="P132" s="1192">
        <v>0</v>
      </c>
      <c r="Q132" s="1192">
        <v>0</v>
      </c>
      <c r="R132" s="1192">
        <v>0</v>
      </c>
      <c r="S132" s="1192">
        <v>0</v>
      </c>
      <c r="T132" s="1192">
        <v>0</v>
      </c>
      <c r="U132" s="1192">
        <v>0</v>
      </c>
      <c r="W132" s="2032"/>
      <c r="X132" s="1194" t="s">
        <v>802</v>
      </c>
      <c r="Y132" s="1192">
        <f>'배수관 폐쇄 총괄(수시, 지역사업소)'!AC132</f>
        <v>0</v>
      </c>
      <c r="Z132" s="1192">
        <v>0</v>
      </c>
      <c r="AA132" s="1192">
        <v>0</v>
      </c>
      <c r="AB132" s="1192">
        <v>0</v>
      </c>
      <c r="AC132" s="1192">
        <v>0</v>
      </c>
      <c r="AD132" s="1192">
        <v>0</v>
      </c>
      <c r="AE132" s="1192">
        <v>0</v>
      </c>
      <c r="AF132" s="1192">
        <v>0</v>
      </c>
      <c r="AG132" s="1192">
        <v>0</v>
      </c>
      <c r="AH132" s="1192">
        <v>0</v>
      </c>
      <c r="AI132" s="1192">
        <v>0</v>
      </c>
      <c r="AJ132" s="1192">
        <v>0</v>
      </c>
      <c r="AK132" s="1192">
        <v>0</v>
      </c>
      <c r="AL132" s="1192">
        <v>0</v>
      </c>
      <c r="AM132" s="1192">
        <v>0</v>
      </c>
      <c r="AN132" s="1192">
        <v>0</v>
      </c>
      <c r="AO132" s="1192">
        <v>0</v>
      </c>
      <c r="AP132" s="1192">
        <v>0</v>
      </c>
      <c r="AQ132" s="1192">
        <v>0</v>
      </c>
      <c r="AS132" s="2032"/>
      <c r="AT132" s="1194" t="s">
        <v>802</v>
      </c>
      <c r="AU132" s="1192">
        <f>'배수관 폐쇄 총괄(수시, 지역사업소)'!AY132</f>
        <v>0</v>
      </c>
      <c r="AV132" s="1192">
        <v>0</v>
      </c>
      <c r="AW132" s="1192">
        <v>0</v>
      </c>
      <c r="AX132" s="1192">
        <v>0</v>
      </c>
      <c r="AY132" s="1192">
        <v>0</v>
      </c>
      <c r="AZ132" s="1192">
        <v>0</v>
      </c>
      <c r="BA132" s="1192">
        <v>0</v>
      </c>
      <c r="BB132" s="1192">
        <v>0</v>
      </c>
      <c r="BC132" s="1192">
        <v>0</v>
      </c>
      <c r="BD132" s="1192">
        <v>0</v>
      </c>
      <c r="BE132" s="1192">
        <v>0</v>
      </c>
      <c r="BF132" s="1192">
        <v>0</v>
      </c>
      <c r="BG132" s="1192">
        <v>0</v>
      </c>
      <c r="BH132" s="1192">
        <v>0</v>
      </c>
      <c r="BI132" s="1192">
        <v>0</v>
      </c>
      <c r="BJ132" s="1192">
        <v>0</v>
      </c>
      <c r="BK132" s="1192">
        <v>0</v>
      </c>
      <c r="BL132" s="1192">
        <v>0</v>
      </c>
      <c r="BM132" s="1192">
        <v>0</v>
      </c>
      <c r="BO132" s="2032"/>
      <c r="BP132" s="1194" t="s">
        <v>802</v>
      </c>
      <c r="BQ132" s="1192">
        <f>'배수관 폐쇄 총괄(수시, 지역사업소)'!BU132</f>
        <v>0</v>
      </c>
      <c r="BR132" s="1192">
        <v>0</v>
      </c>
      <c r="BS132" s="1192">
        <v>0</v>
      </c>
      <c r="BT132" s="1192">
        <v>0</v>
      </c>
      <c r="BU132" s="1192">
        <v>0</v>
      </c>
      <c r="BV132" s="1192">
        <v>0</v>
      </c>
      <c r="BW132" s="1192">
        <v>0</v>
      </c>
      <c r="BX132" s="1192">
        <v>0</v>
      </c>
      <c r="BY132" s="1192">
        <v>0</v>
      </c>
      <c r="BZ132" s="1192">
        <v>0</v>
      </c>
      <c r="CA132" s="1192">
        <v>0</v>
      </c>
      <c r="CB132" s="1192">
        <v>0</v>
      </c>
      <c r="CC132" s="1192">
        <v>0</v>
      </c>
      <c r="CD132" s="1192">
        <v>0</v>
      </c>
      <c r="CE132" s="1192">
        <v>0</v>
      </c>
      <c r="CF132" s="1192">
        <v>0</v>
      </c>
      <c r="CG132" s="1192">
        <v>0</v>
      </c>
      <c r="CH132" s="1192">
        <v>0</v>
      </c>
      <c r="CI132" s="1192">
        <v>0</v>
      </c>
      <c r="CK132" s="2032"/>
      <c r="CL132" s="1194" t="s">
        <v>802</v>
      </c>
      <c r="CM132" s="1192">
        <f>'배수관 폐쇄 총괄(수시, 지역사업소)'!CQ132</f>
        <v>0</v>
      </c>
      <c r="CN132" s="1192">
        <v>0</v>
      </c>
      <c r="CO132" s="1192">
        <v>0</v>
      </c>
      <c r="CP132" s="1192">
        <v>0</v>
      </c>
      <c r="CQ132" s="1192">
        <v>0</v>
      </c>
      <c r="CR132" s="1192">
        <v>0</v>
      </c>
      <c r="CS132" s="1192">
        <v>0</v>
      </c>
      <c r="CT132" s="1192">
        <v>0</v>
      </c>
      <c r="CU132" s="1192">
        <v>0</v>
      </c>
      <c r="CV132" s="1192">
        <v>0</v>
      </c>
      <c r="CW132" s="1192">
        <v>0</v>
      </c>
      <c r="CX132" s="1192">
        <v>0</v>
      </c>
      <c r="CY132" s="1192">
        <v>0</v>
      </c>
      <c r="CZ132" s="1192">
        <v>0</v>
      </c>
      <c r="DA132" s="1192">
        <v>0</v>
      </c>
      <c r="DB132" s="1192">
        <v>0</v>
      </c>
      <c r="DC132" s="1192">
        <v>0</v>
      </c>
      <c r="DD132" s="1192">
        <v>0</v>
      </c>
      <c r="DE132" s="1192">
        <v>0</v>
      </c>
      <c r="DG132" s="2032"/>
      <c r="DH132" s="1194" t="s">
        <v>802</v>
      </c>
      <c r="DI132" s="1192">
        <f>'배수관 폐쇄 총괄(수시, 지역사업소)'!DM132</f>
        <v>0</v>
      </c>
      <c r="DJ132" s="1192">
        <v>0</v>
      </c>
      <c r="DK132" s="1192">
        <v>0</v>
      </c>
      <c r="DL132" s="1192">
        <v>0</v>
      </c>
      <c r="DM132" s="1192">
        <v>0</v>
      </c>
      <c r="DN132" s="1192">
        <v>0</v>
      </c>
      <c r="DO132" s="1192">
        <v>0</v>
      </c>
      <c r="DP132" s="1192">
        <v>0</v>
      </c>
      <c r="DQ132" s="1192">
        <v>0</v>
      </c>
      <c r="DR132" s="1192">
        <v>0</v>
      </c>
      <c r="DS132" s="1192">
        <v>0</v>
      </c>
      <c r="DT132" s="1192">
        <v>0</v>
      </c>
      <c r="DU132" s="1192">
        <v>0</v>
      </c>
      <c r="DV132" s="1192">
        <v>0</v>
      </c>
      <c r="DW132" s="1192">
        <v>0</v>
      </c>
      <c r="DX132" s="1192">
        <v>0</v>
      </c>
      <c r="DY132" s="1192">
        <v>0</v>
      </c>
      <c r="DZ132" s="1192">
        <v>0</v>
      </c>
      <c r="EA132" s="1192">
        <v>0</v>
      </c>
    </row>
    <row r="133" spans="1:131" ht="19.2" customHeight="1">
      <c r="A133" s="2032"/>
      <c r="B133" s="1194" t="s">
        <v>803</v>
      </c>
      <c r="C133" s="1192">
        <f>'배수관 폐쇄 총괄(수시, 지역사업소)'!G133</f>
        <v>0</v>
      </c>
      <c r="D133" s="1192">
        <v>0</v>
      </c>
      <c r="E133" s="1192">
        <v>0</v>
      </c>
      <c r="F133" s="1192">
        <v>0</v>
      </c>
      <c r="G133" s="1192">
        <v>0</v>
      </c>
      <c r="H133" s="1192">
        <v>0</v>
      </c>
      <c r="I133" s="1192">
        <v>0</v>
      </c>
      <c r="J133" s="1192">
        <v>0</v>
      </c>
      <c r="K133" s="1192">
        <v>0</v>
      </c>
      <c r="L133" s="1192">
        <v>0</v>
      </c>
      <c r="M133" s="1192">
        <v>0</v>
      </c>
      <c r="N133" s="1192">
        <v>0</v>
      </c>
      <c r="O133" s="1192">
        <v>0</v>
      </c>
      <c r="P133" s="1192">
        <v>0</v>
      </c>
      <c r="Q133" s="1192">
        <v>0</v>
      </c>
      <c r="R133" s="1192">
        <v>0</v>
      </c>
      <c r="S133" s="1192">
        <v>0</v>
      </c>
      <c r="T133" s="1192">
        <v>0</v>
      </c>
      <c r="U133" s="1192">
        <v>0</v>
      </c>
      <c r="W133" s="2032"/>
      <c r="X133" s="1194" t="s">
        <v>803</v>
      </c>
      <c r="Y133" s="1192">
        <f>'배수관 폐쇄 총괄(수시, 지역사업소)'!AC133</f>
        <v>0</v>
      </c>
      <c r="Z133" s="1192">
        <v>0</v>
      </c>
      <c r="AA133" s="1192">
        <v>0</v>
      </c>
      <c r="AB133" s="1192">
        <v>0</v>
      </c>
      <c r="AC133" s="1192">
        <v>0</v>
      </c>
      <c r="AD133" s="1192">
        <v>0</v>
      </c>
      <c r="AE133" s="1192">
        <v>0</v>
      </c>
      <c r="AF133" s="1192">
        <v>0</v>
      </c>
      <c r="AG133" s="1192">
        <v>0</v>
      </c>
      <c r="AH133" s="1192">
        <v>0</v>
      </c>
      <c r="AI133" s="1192">
        <v>0</v>
      </c>
      <c r="AJ133" s="1192">
        <v>0</v>
      </c>
      <c r="AK133" s="1192">
        <v>0</v>
      </c>
      <c r="AL133" s="1192">
        <v>0</v>
      </c>
      <c r="AM133" s="1192">
        <v>0</v>
      </c>
      <c r="AN133" s="1192">
        <v>0</v>
      </c>
      <c r="AO133" s="1192">
        <v>0</v>
      </c>
      <c r="AP133" s="1192">
        <v>0</v>
      </c>
      <c r="AQ133" s="1192">
        <v>0</v>
      </c>
      <c r="AS133" s="2032"/>
      <c r="AT133" s="1194" t="s">
        <v>803</v>
      </c>
      <c r="AU133" s="1192">
        <f>'배수관 폐쇄 총괄(수시, 지역사업소)'!AY133</f>
        <v>0</v>
      </c>
      <c r="AV133" s="1192">
        <v>0</v>
      </c>
      <c r="AW133" s="1192">
        <v>0</v>
      </c>
      <c r="AX133" s="1192">
        <v>0</v>
      </c>
      <c r="AY133" s="1192">
        <v>0</v>
      </c>
      <c r="AZ133" s="1192">
        <v>0</v>
      </c>
      <c r="BA133" s="1192">
        <v>0</v>
      </c>
      <c r="BB133" s="1192">
        <v>0</v>
      </c>
      <c r="BC133" s="1192">
        <v>0</v>
      </c>
      <c r="BD133" s="1192">
        <v>0</v>
      </c>
      <c r="BE133" s="1192">
        <v>0</v>
      </c>
      <c r="BF133" s="1192">
        <v>0</v>
      </c>
      <c r="BG133" s="1192">
        <v>0</v>
      </c>
      <c r="BH133" s="1192">
        <v>0</v>
      </c>
      <c r="BI133" s="1192">
        <v>0</v>
      </c>
      <c r="BJ133" s="1192">
        <v>0</v>
      </c>
      <c r="BK133" s="1192">
        <v>0</v>
      </c>
      <c r="BL133" s="1192">
        <v>0</v>
      </c>
      <c r="BM133" s="1192">
        <v>0</v>
      </c>
      <c r="BO133" s="2032"/>
      <c r="BP133" s="1194" t="s">
        <v>803</v>
      </c>
      <c r="BQ133" s="1192">
        <f>'배수관 폐쇄 총괄(수시, 지역사업소)'!BU133</f>
        <v>0</v>
      </c>
      <c r="BR133" s="1192">
        <v>0</v>
      </c>
      <c r="BS133" s="1192">
        <v>0</v>
      </c>
      <c r="BT133" s="1192">
        <v>0</v>
      </c>
      <c r="BU133" s="1192">
        <v>0</v>
      </c>
      <c r="BV133" s="1192">
        <v>0</v>
      </c>
      <c r="BW133" s="1192">
        <v>0</v>
      </c>
      <c r="BX133" s="1192">
        <v>0</v>
      </c>
      <c r="BY133" s="1192">
        <v>0</v>
      </c>
      <c r="BZ133" s="1192">
        <v>0</v>
      </c>
      <c r="CA133" s="1192">
        <v>0</v>
      </c>
      <c r="CB133" s="1192">
        <v>0</v>
      </c>
      <c r="CC133" s="1192">
        <v>0</v>
      </c>
      <c r="CD133" s="1192">
        <v>0</v>
      </c>
      <c r="CE133" s="1192">
        <v>0</v>
      </c>
      <c r="CF133" s="1192">
        <v>0</v>
      </c>
      <c r="CG133" s="1192">
        <v>0</v>
      </c>
      <c r="CH133" s="1192">
        <v>0</v>
      </c>
      <c r="CI133" s="1192">
        <v>0</v>
      </c>
      <c r="CK133" s="2032"/>
      <c r="CL133" s="1194" t="s">
        <v>803</v>
      </c>
      <c r="CM133" s="1192">
        <f>'배수관 폐쇄 총괄(수시, 지역사업소)'!CQ133</f>
        <v>0</v>
      </c>
      <c r="CN133" s="1192">
        <v>0</v>
      </c>
      <c r="CO133" s="1192">
        <v>0</v>
      </c>
      <c r="CP133" s="1192">
        <v>0</v>
      </c>
      <c r="CQ133" s="1192">
        <v>0</v>
      </c>
      <c r="CR133" s="1192">
        <v>0</v>
      </c>
      <c r="CS133" s="1192">
        <v>0</v>
      </c>
      <c r="CT133" s="1192">
        <v>0</v>
      </c>
      <c r="CU133" s="1192">
        <v>0</v>
      </c>
      <c r="CV133" s="1192">
        <v>0</v>
      </c>
      <c r="CW133" s="1192">
        <v>0</v>
      </c>
      <c r="CX133" s="1192">
        <v>0</v>
      </c>
      <c r="CY133" s="1192">
        <v>0</v>
      </c>
      <c r="CZ133" s="1192">
        <v>0</v>
      </c>
      <c r="DA133" s="1192">
        <v>0</v>
      </c>
      <c r="DB133" s="1192">
        <v>0</v>
      </c>
      <c r="DC133" s="1192">
        <v>0</v>
      </c>
      <c r="DD133" s="1192">
        <v>0</v>
      </c>
      <c r="DE133" s="1192">
        <v>0</v>
      </c>
      <c r="DG133" s="2032"/>
      <c r="DH133" s="1194" t="s">
        <v>803</v>
      </c>
      <c r="DI133" s="1192">
        <f>'배수관 폐쇄 총괄(수시, 지역사업소)'!DM133</f>
        <v>0</v>
      </c>
      <c r="DJ133" s="1192">
        <v>0</v>
      </c>
      <c r="DK133" s="1192">
        <v>0</v>
      </c>
      <c r="DL133" s="1192">
        <v>0</v>
      </c>
      <c r="DM133" s="1192">
        <v>0</v>
      </c>
      <c r="DN133" s="1192">
        <v>0</v>
      </c>
      <c r="DO133" s="1192">
        <v>0</v>
      </c>
      <c r="DP133" s="1192">
        <v>0</v>
      </c>
      <c r="DQ133" s="1192">
        <v>0</v>
      </c>
      <c r="DR133" s="1192">
        <v>0</v>
      </c>
      <c r="DS133" s="1192">
        <v>0</v>
      </c>
      <c r="DT133" s="1192">
        <v>0</v>
      </c>
      <c r="DU133" s="1192">
        <v>0</v>
      </c>
      <c r="DV133" s="1192">
        <v>0</v>
      </c>
      <c r="DW133" s="1192">
        <v>0</v>
      </c>
      <c r="DX133" s="1192">
        <v>0</v>
      </c>
      <c r="DY133" s="1192">
        <v>0</v>
      </c>
      <c r="DZ133" s="1192">
        <v>0</v>
      </c>
      <c r="EA133" s="1192">
        <v>0</v>
      </c>
    </row>
    <row r="134" spans="1:131" ht="19.2" customHeight="1">
      <c r="A134" s="2032"/>
      <c r="B134" s="1195" t="s">
        <v>804</v>
      </c>
      <c r="C134" s="1192">
        <f>'배수관 폐쇄 총괄(수시, 지역사업소)'!G134</f>
        <v>0</v>
      </c>
      <c r="D134" s="1192">
        <v>0</v>
      </c>
      <c r="E134" s="1192">
        <v>0</v>
      </c>
      <c r="F134" s="1192">
        <v>0</v>
      </c>
      <c r="G134" s="1192">
        <v>0</v>
      </c>
      <c r="H134" s="1192">
        <v>0</v>
      </c>
      <c r="I134" s="1192">
        <v>0</v>
      </c>
      <c r="J134" s="1192">
        <v>0</v>
      </c>
      <c r="K134" s="1192">
        <v>0</v>
      </c>
      <c r="L134" s="1192">
        <v>0</v>
      </c>
      <c r="M134" s="1192">
        <v>0</v>
      </c>
      <c r="N134" s="1192">
        <v>0</v>
      </c>
      <c r="O134" s="1192">
        <v>0</v>
      </c>
      <c r="P134" s="1192">
        <v>0</v>
      </c>
      <c r="Q134" s="1192">
        <v>0</v>
      </c>
      <c r="R134" s="1192">
        <v>0</v>
      </c>
      <c r="S134" s="1192">
        <v>0</v>
      </c>
      <c r="T134" s="1192">
        <v>0</v>
      </c>
      <c r="U134" s="1192">
        <v>0</v>
      </c>
      <c r="W134" s="2032"/>
      <c r="X134" s="1195" t="s">
        <v>804</v>
      </c>
      <c r="Y134" s="1192">
        <f>'배수관 폐쇄 총괄(수시, 지역사업소)'!AC134</f>
        <v>0</v>
      </c>
      <c r="Z134" s="1192">
        <v>0</v>
      </c>
      <c r="AA134" s="1192">
        <v>0</v>
      </c>
      <c r="AB134" s="1192">
        <v>0</v>
      </c>
      <c r="AC134" s="1192">
        <v>0</v>
      </c>
      <c r="AD134" s="1192">
        <v>0</v>
      </c>
      <c r="AE134" s="1192">
        <v>0</v>
      </c>
      <c r="AF134" s="1192">
        <v>0</v>
      </c>
      <c r="AG134" s="1192">
        <v>0</v>
      </c>
      <c r="AH134" s="1192">
        <v>0</v>
      </c>
      <c r="AI134" s="1192">
        <v>0</v>
      </c>
      <c r="AJ134" s="1192">
        <v>0</v>
      </c>
      <c r="AK134" s="1192">
        <v>0</v>
      </c>
      <c r="AL134" s="1192">
        <v>0</v>
      </c>
      <c r="AM134" s="1192">
        <v>0</v>
      </c>
      <c r="AN134" s="1192">
        <v>0</v>
      </c>
      <c r="AO134" s="1192">
        <v>0</v>
      </c>
      <c r="AP134" s="1192">
        <v>0</v>
      </c>
      <c r="AQ134" s="1192">
        <v>0</v>
      </c>
      <c r="AS134" s="2032"/>
      <c r="AT134" s="1195" t="s">
        <v>804</v>
      </c>
      <c r="AU134" s="1192">
        <f>'배수관 폐쇄 총괄(수시, 지역사업소)'!AY134</f>
        <v>0</v>
      </c>
      <c r="AV134" s="1192">
        <v>0</v>
      </c>
      <c r="AW134" s="1192">
        <v>0</v>
      </c>
      <c r="AX134" s="1192">
        <v>0</v>
      </c>
      <c r="AY134" s="1192">
        <v>0</v>
      </c>
      <c r="AZ134" s="1192">
        <v>0</v>
      </c>
      <c r="BA134" s="1192">
        <v>0</v>
      </c>
      <c r="BB134" s="1192">
        <v>0</v>
      </c>
      <c r="BC134" s="1192">
        <v>0</v>
      </c>
      <c r="BD134" s="1192">
        <v>0</v>
      </c>
      <c r="BE134" s="1192">
        <v>0</v>
      </c>
      <c r="BF134" s="1192">
        <v>0</v>
      </c>
      <c r="BG134" s="1192">
        <v>0</v>
      </c>
      <c r="BH134" s="1192">
        <v>0</v>
      </c>
      <c r="BI134" s="1192">
        <v>0</v>
      </c>
      <c r="BJ134" s="1192">
        <v>0</v>
      </c>
      <c r="BK134" s="1192">
        <v>0</v>
      </c>
      <c r="BL134" s="1192">
        <v>0</v>
      </c>
      <c r="BM134" s="1192">
        <v>0</v>
      </c>
      <c r="BO134" s="2032"/>
      <c r="BP134" s="1195" t="s">
        <v>804</v>
      </c>
      <c r="BQ134" s="1192">
        <f>'배수관 폐쇄 총괄(수시, 지역사업소)'!BU134</f>
        <v>0</v>
      </c>
      <c r="BR134" s="1192">
        <v>0</v>
      </c>
      <c r="BS134" s="1192">
        <v>0</v>
      </c>
      <c r="BT134" s="1192">
        <v>0</v>
      </c>
      <c r="BU134" s="1192">
        <v>0</v>
      </c>
      <c r="BV134" s="1192">
        <v>0</v>
      </c>
      <c r="BW134" s="1192">
        <v>0</v>
      </c>
      <c r="BX134" s="1192">
        <v>0</v>
      </c>
      <c r="BY134" s="1192">
        <v>0</v>
      </c>
      <c r="BZ134" s="1192">
        <v>0</v>
      </c>
      <c r="CA134" s="1192">
        <v>0</v>
      </c>
      <c r="CB134" s="1192">
        <v>0</v>
      </c>
      <c r="CC134" s="1192">
        <v>0</v>
      </c>
      <c r="CD134" s="1192">
        <v>0</v>
      </c>
      <c r="CE134" s="1192">
        <v>0</v>
      </c>
      <c r="CF134" s="1192">
        <v>0</v>
      </c>
      <c r="CG134" s="1192">
        <v>0</v>
      </c>
      <c r="CH134" s="1192">
        <v>0</v>
      </c>
      <c r="CI134" s="1192">
        <v>0</v>
      </c>
      <c r="CK134" s="2032"/>
      <c r="CL134" s="1195" t="s">
        <v>804</v>
      </c>
      <c r="CM134" s="1192">
        <f>'배수관 폐쇄 총괄(수시, 지역사업소)'!CQ134</f>
        <v>0</v>
      </c>
      <c r="CN134" s="1192">
        <v>0</v>
      </c>
      <c r="CO134" s="1192">
        <v>0</v>
      </c>
      <c r="CP134" s="1192">
        <v>0</v>
      </c>
      <c r="CQ134" s="1192">
        <v>0</v>
      </c>
      <c r="CR134" s="1192">
        <v>0</v>
      </c>
      <c r="CS134" s="1192">
        <v>0</v>
      </c>
      <c r="CT134" s="1192">
        <v>0</v>
      </c>
      <c r="CU134" s="1192">
        <v>0</v>
      </c>
      <c r="CV134" s="1192">
        <v>0</v>
      </c>
      <c r="CW134" s="1192">
        <v>0</v>
      </c>
      <c r="CX134" s="1192">
        <v>0</v>
      </c>
      <c r="CY134" s="1192">
        <v>0</v>
      </c>
      <c r="CZ134" s="1192">
        <v>0</v>
      </c>
      <c r="DA134" s="1192">
        <v>0</v>
      </c>
      <c r="DB134" s="1192">
        <v>0</v>
      </c>
      <c r="DC134" s="1192">
        <v>0</v>
      </c>
      <c r="DD134" s="1192">
        <v>0</v>
      </c>
      <c r="DE134" s="1192">
        <v>0</v>
      </c>
      <c r="DG134" s="2032"/>
      <c r="DH134" s="1195" t="s">
        <v>804</v>
      </c>
      <c r="DI134" s="1192">
        <f>'배수관 폐쇄 총괄(수시, 지역사업소)'!DM134</f>
        <v>0</v>
      </c>
      <c r="DJ134" s="1192">
        <v>0</v>
      </c>
      <c r="DK134" s="1192">
        <v>0</v>
      </c>
      <c r="DL134" s="1192">
        <v>0</v>
      </c>
      <c r="DM134" s="1192">
        <v>0</v>
      </c>
      <c r="DN134" s="1192">
        <v>0</v>
      </c>
      <c r="DO134" s="1192">
        <v>0</v>
      </c>
      <c r="DP134" s="1192">
        <v>0</v>
      </c>
      <c r="DQ134" s="1192">
        <v>0</v>
      </c>
      <c r="DR134" s="1192">
        <v>0</v>
      </c>
      <c r="DS134" s="1192">
        <v>0</v>
      </c>
      <c r="DT134" s="1192">
        <v>0</v>
      </c>
      <c r="DU134" s="1192">
        <v>0</v>
      </c>
      <c r="DV134" s="1192">
        <v>0</v>
      </c>
      <c r="DW134" s="1192">
        <v>0</v>
      </c>
      <c r="DX134" s="1192">
        <v>0</v>
      </c>
      <c r="DY134" s="1192">
        <v>0</v>
      </c>
      <c r="DZ134" s="1192">
        <v>0</v>
      </c>
      <c r="EA134" s="1192">
        <v>0</v>
      </c>
    </row>
    <row r="135" spans="1:131" ht="19.2" customHeight="1">
      <c r="A135" s="2032"/>
      <c r="B135" s="1195" t="s">
        <v>805</v>
      </c>
      <c r="C135" s="1192">
        <f>'배수관 폐쇄 총괄(수시, 지역사업소)'!G135</f>
        <v>0</v>
      </c>
      <c r="D135" s="1192">
        <v>0</v>
      </c>
      <c r="E135" s="1192">
        <v>0</v>
      </c>
      <c r="F135" s="1192">
        <v>0</v>
      </c>
      <c r="G135" s="1192">
        <v>0</v>
      </c>
      <c r="H135" s="1192">
        <v>0</v>
      </c>
      <c r="I135" s="1192">
        <v>0</v>
      </c>
      <c r="J135" s="1192">
        <v>0</v>
      </c>
      <c r="K135" s="1192">
        <v>0</v>
      </c>
      <c r="L135" s="1192">
        <v>0</v>
      </c>
      <c r="M135" s="1192">
        <v>0</v>
      </c>
      <c r="N135" s="1192">
        <v>0</v>
      </c>
      <c r="O135" s="1192">
        <v>0</v>
      </c>
      <c r="P135" s="1192">
        <v>0</v>
      </c>
      <c r="Q135" s="1192">
        <v>0</v>
      </c>
      <c r="R135" s="1192">
        <v>0</v>
      </c>
      <c r="S135" s="1192">
        <v>0</v>
      </c>
      <c r="T135" s="1192">
        <v>0</v>
      </c>
      <c r="U135" s="1192">
        <v>0</v>
      </c>
      <c r="W135" s="2032"/>
      <c r="X135" s="1195" t="s">
        <v>805</v>
      </c>
      <c r="Y135" s="1192">
        <f>'배수관 폐쇄 총괄(수시, 지역사업소)'!AC135</f>
        <v>0</v>
      </c>
      <c r="Z135" s="1192">
        <v>0</v>
      </c>
      <c r="AA135" s="1192">
        <v>0</v>
      </c>
      <c r="AB135" s="1192">
        <v>0</v>
      </c>
      <c r="AC135" s="1192">
        <v>0</v>
      </c>
      <c r="AD135" s="1192">
        <v>0</v>
      </c>
      <c r="AE135" s="1192">
        <v>0</v>
      </c>
      <c r="AF135" s="1192">
        <v>0</v>
      </c>
      <c r="AG135" s="1192">
        <v>0</v>
      </c>
      <c r="AH135" s="1192">
        <v>0</v>
      </c>
      <c r="AI135" s="1192">
        <v>0</v>
      </c>
      <c r="AJ135" s="1192">
        <v>0</v>
      </c>
      <c r="AK135" s="1192">
        <v>0</v>
      </c>
      <c r="AL135" s="1192">
        <v>0</v>
      </c>
      <c r="AM135" s="1192">
        <v>0</v>
      </c>
      <c r="AN135" s="1192">
        <v>0</v>
      </c>
      <c r="AO135" s="1192">
        <v>0</v>
      </c>
      <c r="AP135" s="1192">
        <v>0</v>
      </c>
      <c r="AQ135" s="1192">
        <v>0</v>
      </c>
      <c r="AS135" s="2032"/>
      <c r="AT135" s="1195" t="s">
        <v>805</v>
      </c>
      <c r="AU135" s="1192">
        <f>'배수관 폐쇄 총괄(수시, 지역사업소)'!AY135</f>
        <v>0</v>
      </c>
      <c r="AV135" s="1192">
        <v>0</v>
      </c>
      <c r="AW135" s="1192">
        <v>0</v>
      </c>
      <c r="AX135" s="1192">
        <v>0</v>
      </c>
      <c r="AY135" s="1192">
        <v>0</v>
      </c>
      <c r="AZ135" s="1192">
        <v>0</v>
      </c>
      <c r="BA135" s="1192">
        <v>0</v>
      </c>
      <c r="BB135" s="1192">
        <v>0</v>
      </c>
      <c r="BC135" s="1192">
        <v>0</v>
      </c>
      <c r="BD135" s="1192">
        <v>0</v>
      </c>
      <c r="BE135" s="1192">
        <v>0</v>
      </c>
      <c r="BF135" s="1192">
        <v>0</v>
      </c>
      <c r="BG135" s="1192">
        <v>0</v>
      </c>
      <c r="BH135" s="1192">
        <v>0</v>
      </c>
      <c r="BI135" s="1192">
        <v>0</v>
      </c>
      <c r="BJ135" s="1192">
        <v>0</v>
      </c>
      <c r="BK135" s="1192">
        <v>0</v>
      </c>
      <c r="BL135" s="1192">
        <v>0</v>
      </c>
      <c r="BM135" s="1192">
        <v>0</v>
      </c>
      <c r="BO135" s="2032"/>
      <c r="BP135" s="1195" t="s">
        <v>805</v>
      </c>
      <c r="BQ135" s="1192">
        <f>'배수관 폐쇄 총괄(수시, 지역사업소)'!BU135</f>
        <v>0</v>
      </c>
      <c r="BR135" s="1192">
        <v>0</v>
      </c>
      <c r="BS135" s="1192">
        <v>0</v>
      </c>
      <c r="BT135" s="1192">
        <v>0</v>
      </c>
      <c r="BU135" s="1192">
        <v>0</v>
      </c>
      <c r="BV135" s="1192">
        <v>0</v>
      </c>
      <c r="BW135" s="1192">
        <v>0</v>
      </c>
      <c r="BX135" s="1192">
        <v>0</v>
      </c>
      <c r="BY135" s="1192">
        <v>0</v>
      </c>
      <c r="BZ135" s="1192">
        <v>0</v>
      </c>
      <c r="CA135" s="1192">
        <v>0</v>
      </c>
      <c r="CB135" s="1192">
        <v>0</v>
      </c>
      <c r="CC135" s="1192">
        <v>0</v>
      </c>
      <c r="CD135" s="1192">
        <v>0</v>
      </c>
      <c r="CE135" s="1192">
        <v>0</v>
      </c>
      <c r="CF135" s="1192">
        <v>0</v>
      </c>
      <c r="CG135" s="1192">
        <v>0</v>
      </c>
      <c r="CH135" s="1192">
        <v>0</v>
      </c>
      <c r="CI135" s="1192">
        <v>0</v>
      </c>
      <c r="CK135" s="2032"/>
      <c r="CL135" s="1195" t="s">
        <v>805</v>
      </c>
      <c r="CM135" s="1192">
        <f>'배수관 폐쇄 총괄(수시, 지역사업소)'!CQ135</f>
        <v>0</v>
      </c>
      <c r="CN135" s="1192">
        <v>0</v>
      </c>
      <c r="CO135" s="1192">
        <v>0</v>
      </c>
      <c r="CP135" s="1192">
        <v>0</v>
      </c>
      <c r="CQ135" s="1192">
        <v>0</v>
      </c>
      <c r="CR135" s="1192">
        <v>0</v>
      </c>
      <c r="CS135" s="1192">
        <v>0</v>
      </c>
      <c r="CT135" s="1192">
        <v>0</v>
      </c>
      <c r="CU135" s="1192">
        <v>0</v>
      </c>
      <c r="CV135" s="1192">
        <v>0</v>
      </c>
      <c r="CW135" s="1192">
        <v>0</v>
      </c>
      <c r="CX135" s="1192">
        <v>0</v>
      </c>
      <c r="CY135" s="1192">
        <v>0</v>
      </c>
      <c r="CZ135" s="1192">
        <v>0</v>
      </c>
      <c r="DA135" s="1192">
        <v>0</v>
      </c>
      <c r="DB135" s="1192">
        <v>0</v>
      </c>
      <c r="DC135" s="1192">
        <v>0</v>
      </c>
      <c r="DD135" s="1192">
        <v>0</v>
      </c>
      <c r="DE135" s="1192">
        <v>0</v>
      </c>
      <c r="DG135" s="2032"/>
      <c r="DH135" s="1195" t="s">
        <v>805</v>
      </c>
      <c r="DI135" s="1192">
        <f>'배수관 폐쇄 총괄(수시, 지역사업소)'!DM135</f>
        <v>0</v>
      </c>
      <c r="DJ135" s="1192">
        <v>0</v>
      </c>
      <c r="DK135" s="1192">
        <v>0</v>
      </c>
      <c r="DL135" s="1192">
        <v>0</v>
      </c>
      <c r="DM135" s="1192">
        <v>0</v>
      </c>
      <c r="DN135" s="1192">
        <v>0</v>
      </c>
      <c r="DO135" s="1192">
        <v>0</v>
      </c>
      <c r="DP135" s="1192">
        <v>0</v>
      </c>
      <c r="DQ135" s="1192">
        <v>0</v>
      </c>
      <c r="DR135" s="1192">
        <v>0</v>
      </c>
      <c r="DS135" s="1192">
        <v>0</v>
      </c>
      <c r="DT135" s="1192">
        <v>0</v>
      </c>
      <c r="DU135" s="1192">
        <v>0</v>
      </c>
      <c r="DV135" s="1192">
        <v>0</v>
      </c>
      <c r="DW135" s="1192">
        <v>0</v>
      </c>
      <c r="DX135" s="1192">
        <v>0</v>
      </c>
      <c r="DY135" s="1192">
        <v>0</v>
      </c>
      <c r="DZ135" s="1192">
        <v>0</v>
      </c>
      <c r="EA135" s="1192">
        <v>0</v>
      </c>
    </row>
    <row r="136" spans="1:131" ht="19.2" customHeight="1">
      <c r="A136" s="2032"/>
      <c r="B136" s="1195" t="s">
        <v>806</v>
      </c>
      <c r="C136" s="1192">
        <f>'배수관 폐쇄 총괄(수시, 지역사업소)'!G136</f>
        <v>0</v>
      </c>
      <c r="D136" s="1192">
        <v>0</v>
      </c>
      <c r="E136" s="1192">
        <v>0</v>
      </c>
      <c r="F136" s="1192">
        <v>0</v>
      </c>
      <c r="G136" s="1192">
        <v>0</v>
      </c>
      <c r="H136" s="1192">
        <v>0</v>
      </c>
      <c r="I136" s="1192">
        <v>0</v>
      </c>
      <c r="J136" s="1192">
        <v>0</v>
      </c>
      <c r="K136" s="1192">
        <v>0</v>
      </c>
      <c r="L136" s="1192">
        <v>0</v>
      </c>
      <c r="M136" s="1192">
        <v>0</v>
      </c>
      <c r="N136" s="1192">
        <v>0</v>
      </c>
      <c r="O136" s="1192">
        <v>0</v>
      </c>
      <c r="P136" s="1192">
        <v>0</v>
      </c>
      <c r="Q136" s="1192">
        <v>0</v>
      </c>
      <c r="R136" s="1192">
        <v>0</v>
      </c>
      <c r="S136" s="1192">
        <v>0</v>
      </c>
      <c r="T136" s="1192">
        <v>0</v>
      </c>
      <c r="U136" s="1192">
        <v>0</v>
      </c>
      <c r="W136" s="2032"/>
      <c r="X136" s="1195" t="s">
        <v>806</v>
      </c>
      <c r="Y136" s="1192">
        <f>'배수관 폐쇄 총괄(수시, 지역사업소)'!AC136</f>
        <v>0</v>
      </c>
      <c r="Z136" s="1192">
        <v>0</v>
      </c>
      <c r="AA136" s="1192">
        <v>0</v>
      </c>
      <c r="AB136" s="1192">
        <v>0</v>
      </c>
      <c r="AC136" s="1192">
        <v>0</v>
      </c>
      <c r="AD136" s="1192">
        <v>0</v>
      </c>
      <c r="AE136" s="1192">
        <v>0</v>
      </c>
      <c r="AF136" s="1192">
        <v>0</v>
      </c>
      <c r="AG136" s="1192">
        <v>0</v>
      </c>
      <c r="AH136" s="1192">
        <v>0</v>
      </c>
      <c r="AI136" s="1192">
        <v>0</v>
      </c>
      <c r="AJ136" s="1192">
        <v>0</v>
      </c>
      <c r="AK136" s="1192">
        <v>0</v>
      </c>
      <c r="AL136" s="1192">
        <v>0</v>
      </c>
      <c r="AM136" s="1192">
        <v>0</v>
      </c>
      <c r="AN136" s="1192">
        <v>0</v>
      </c>
      <c r="AO136" s="1192">
        <v>0</v>
      </c>
      <c r="AP136" s="1192">
        <v>0</v>
      </c>
      <c r="AQ136" s="1192">
        <v>0</v>
      </c>
      <c r="AS136" s="2032"/>
      <c r="AT136" s="1195" t="s">
        <v>806</v>
      </c>
      <c r="AU136" s="1192">
        <f>'배수관 폐쇄 총괄(수시, 지역사업소)'!AY136</f>
        <v>0</v>
      </c>
      <c r="AV136" s="1192">
        <v>0</v>
      </c>
      <c r="AW136" s="1192">
        <v>0</v>
      </c>
      <c r="AX136" s="1192">
        <v>0</v>
      </c>
      <c r="AY136" s="1192">
        <v>0</v>
      </c>
      <c r="AZ136" s="1192">
        <v>0</v>
      </c>
      <c r="BA136" s="1192">
        <v>0</v>
      </c>
      <c r="BB136" s="1192">
        <v>0</v>
      </c>
      <c r="BC136" s="1192">
        <v>0</v>
      </c>
      <c r="BD136" s="1192">
        <v>0</v>
      </c>
      <c r="BE136" s="1192">
        <v>0</v>
      </c>
      <c r="BF136" s="1192">
        <v>0</v>
      </c>
      <c r="BG136" s="1192">
        <v>0</v>
      </c>
      <c r="BH136" s="1192">
        <v>0</v>
      </c>
      <c r="BI136" s="1192">
        <v>0</v>
      </c>
      <c r="BJ136" s="1192">
        <v>0</v>
      </c>
      <c r="BK136" s="1192">
        <v>0</v>
      </c>
      <c r="BL136" s="1192">
        <v>0</v>
      </c>
      <c r="BM136" s="1192">
        <v>0</v>
      </c>
      <c r="BO136" s="2032"/>
      <c r="BP136" s="1195" t="s">
        <v>806</v>
      </c>
      <c r="BQ136" s="1192">
        <f>'배수관 폐쇄 총괄(수시, 지역사업소)'!BU136</f>
        <v>0</v>
      </c>
      <c r="BR136" s="1192">
        <v>0</v>
      </c>
      <c r="BS136" s="1192">
        <v>0</v>
      </c>
      <c r="BT136" s="1192">
        <v>0</v>
      </c>
      <c r="BU136" s="1192">
        <v>0</v>
      </c>
      <c r="BV136" s="1192">
        <v>0</v>
      </c>
      <c r="BW136" s="1192">
        <v>0</v>
      </c>
      <c r="BX136" s="1192">
        <v>0</v>
      </c>
      <c r="BY136" s="1192">
        <v>0</v>
      </c>
      <c r="BZ136" s="1192">
        <v>0</v>
      </c>
      <c r="CA136" s="1192">
        <v>0</v>
      </c>
      <c r="CB136" s="1192">
        <v>0</v>
      </c>
      <c r="CC136" s="1192">
        <v>0</v>
      </c>
      <c r="CD136" s="1192">
        <v>0</v>
      </c>
      <c r="CE136" s="1192">
        <v>0</v>
      </c>
      <c r="CF136" s="1192">
        <v>0</v>
      </c>
      <c r="CG136" s="1192">
        <v>0</v>
      </c>
      <c r="CH136" s="1192">
        <v>0</v>
      </c>
      <c r="CI136" s="1192">
        <v>0</v>
      </c>
      <c r="CK136" s="2032"/>
      <c r="CL136" s="1195" t="s">
        <v>806</v>
      </c>
      <c r="CM136" s="1192">
        <f>'배수관 폐쇄 총괄(수시, 지역사업소)'!CQ136</f>
        <v>0</v>
      </c>
      <c r="CN136" s="1192">
        <v>0</v>
      </c>
      <c r="CO136" s="1192">
        <v>0</v>
      </c>
      <c r="CP136" s="1192">
        <v>0</v>
      </c>
      <c r="CQ136" s="1192">
        <v>0</v>
      </c>
      <c r="CR136" s="1192">
        <v>0</v>
      </c>
      <c r="CS136" s="1192">
        <v>0</v>
      </c>
      <c r="CT136" s="1192">
        <v>0</v>
      </c>
      <c r="CU136" s="1192">
        <v>0</v>
      </c>
      <c r="CV136" s="1192">
        <v>0</v>
      </c>
      <c r="CW136" s="1192">
        <v>0</v>
      </c>
      <c r="CX136" s="1192">
        <v>0</v>
      </c>
      <c r="CY136" s="1192">
        <v>0</v>
      </c>
      <c r="CZ136" s="1192">
        <v>0</v>
      </c>
      <c r="DA136" s="1192">
        <v>0</v>
      </c>
      <c r="DB136" s="1192">
        <v>0</v>
      </c>
      <c r="DC136" s="1192">
        <v>0</v>
      </c>
      <c r="DD136" s="1192">
        <v>0</v>
      </c>
      <c r="DE136" s="1192">
        <v>0</v>
      </c>
      <c r="DG136" s="2032"/>
      <c r="DH136" s="1195" t="s">
        <v>806</v>
      </c>
      <c r="DI136" s="1192">
        <f>'배수관 폐쇄 총괄(수시, 지역사업소)'!DM136</f>
        <v>0</v>
      </c>
      <c r="DJ136" s="1192">
        <v>0</v>
      </c>
      <c r="DK136" s="1192">
        <v>0</v>
      </c>
      <c r="DL136" s="1192">
        <v>0</v>
      </c>
      <c r="DM136" s="1192">
        <v>0</v>
      </c>
      <c r="DN136" s="1192">
        <v>0</v>
      </c>
      <c r="DO136" s="1192">
        <v>0</v>
      </c>
      <c r="DP136" s="1192">
        <v>0</v>
      </c>
      <c r="DQ136" s="1192">
        <v>0</v>
      </c>
      <c r="DR136" s="1192">
        <v>0</v>
      </c>
      <c r="DS136" s="1192">
        <v>0</v>
      </c>
      <c r="DT136" s="1192">
        <v>0</v>
      </c>
      <c r="DU136" s="1192">
        <v>0</v>
      </c>
      <c r="DV136" s="1192">
        <v>0</v>
      </c>
      <c r="DW136" s="1192">
        <v>0</v>
      </c>
      <c r="DX136" s="1192">
        <v>0</v>
      </c>
      <c r="DY136" s="1192">
        <v>0</v>
      </c>
      <c r="DZ136" s="1192">
        <v>0</v>
      </c>
      <c r="EA136" s="1192">
        <v>0</v>
      </c>
    </row>
    <row r="137" spans="1:131" ht="19.2" customHeight="1">
      <c r="A137" s="2032"/>
      <c r="B137" s="1194" t="s">
        <v>807</v>
      </c>
      <c r="C137" s="1192">
        <f>'배수관 폐쇄 총괄(수시, 지역사업소)'!G137</f>
        <v>0</v>
      </c>
      <c r="D137" s="1192">
        <v>0</v>
      </c>
      <c r="E137" s="1192">
        <v>0</v>
      </c>
      <c r="F137" s="1192">
        <v>0</v>
      </c>
      <c r="G137" s="1192">
        <v>0</v>
      </c>
      <c r="H137" s="1192">
        <v>0</v>
      </c>
      <c r="I137" s="1192">
        <v>0</v>
      </c>
      <c r="J137" s="1192">
        <v>0</v>
      </c>
      <c r="K137" s="1192">
        <v>0</v>
      </c>
      <c r="L137" s="1192">
        <v>0</v>
      </c>
      <c r="M137" s="1192">
        <v>0</v>
      </c>
      <c r="N137" s="1192">
        <v>0</v>
      </c>
      <c r="O137" s="1192">
        <v>0</v>
      </c>
      <c r="P137" s="1192">
        <v>0</v>
      </c>
      <c r="Q137" s="1192">
        <v>0</v>
      </c>
      <c r="R137" s="1192">
        <v>0</v>
      </c>
      <c r="S137" s="1192">
        <v>0</v>
      </c>
      <c r="T137" s="1192">
        <v>0</v>
      </c>
      <c r="U137" s="1192">
        <v>0</v>
      </c>
      <c r="W137" s="2032"/>
      <c r="X137" s="1194" t="s">
        <v>807</v>
      </c>
      <c r="Y137" s="1192">
        <f>'배수관 폐쇄 총괄(수시, 지역사업소)'!AC137</f>
        <v>0</v>
      </c>
      <c r="Z137" s="1192">
        <v>0</v>
      </c>
      <c r="AA137" s="1192">
        <v>0</v>
      </c>
      <c r="AB137" s="1192">
        <v>0</v>
      </c>
      <c r="AC137" s="1192">
        <v>0</v>
      </c>
      <c r="AD137" s="1192">
        <v>0</v>
      </c>
      <c r="AE137" s="1192">
        <v>0</v>
      </c>
      <c r="AF137" s="1192">
        <v>0</v>
      </c>
      <c r="AG137" s="1192">
        <v>0</v>
      </c>
      <c r="AH137" s="1192">
        <v>0</v>
      </c>
      <c r="AI137" s="1192">
        <v>0</v>
      </c>
      <c r="AJ137" s="1192">
        <v>0</v>
      </c>
      <c r="AK137" s="1192">
        <v>0</v>
      </c>
      <c r="AL137" s="1192">
        <v>0</v>
      </c>
      <c r="AM137" s="1192">
        <v>0</v>
      </c>
      <c r="AN137" s="1192">
        <v>0</v>
      </c>
      <c r="AO137" s="1192">
        <v>0</v>
      </c>
      <c r="AP137" s="1192">
        <v>0</v>
      </c>
      <c r="AQ137" s="1192">
        <v>0</v>
      </c>
      <c r="AS137" s="2032"/>
      <c r="AT137" s="1194" t="s">
        <v>807</v>
      </c>
      <c r="AU137" s="1192">
        <f>'배수관 폐쇄 총괄(수시, 지역사업소)'!AY137</f>
        <v>0</v>
      </c>
      <c r="AV137" s="1192">
        <v>0</v>
      </c>
      <c r="AW137" s="1192">
        <v>0</v>
      </c>
      <c r="AX137" s="1192">
        <v>0</v>
      </c>
      <c r="AY137" s="1192">
        <v>0</v>
      </c>
      <c r="AZ137" s="1192">
        <v>0</v>
      </c>
      <c r="BA137" s="1192">
        <v>0</v>
      </c>
      <c r="BB137" s="1192">
        <v>0</v>
      </c>
      <c r="BC137" s="1192">
        <v>0</v>
      </c>
      <c r="BD137" s="1192">
        <v>0</v>
      </c>
      <c r="BE137" s="1192">
        <v>0</v>
      </c>
      <c r="BF137" s="1192">
        <v>0</v>
      </c>
      <c r="BG137" s="1192">
        <v>0</v>
      </c>
      <c r="BH137" s="1192">
        <v>0</v>
      </c>
      <c r="BI137" s="1192">
        <v>0</v>
      </c>
      <c r="BJ137" s="1192">
        <v>0</v>
      </c>
      <c r="BK137" s="1192">
        <v>0</v>
      </c>
      <c r="BL137" s="1192">
        <v>0</v>
      </c>
      <c r="BM137" s="1192">
        <v>0</v>
      </c>
      <c r="BO137" s="2032"/>
      <c r="BP137" s="1194" t="s">
        <v>807</v>
      </c>
      <c r="BQ137" s="1192">
        <f>'배수관 폐쇄 총괄(수시, 지역사업소)'!BU137</f>
        <v>0</v>
      </c>
      <c r="BR137" s="1192">
        <v>0</v>
      </c>
      <c r="BS137" s="1192">
        <v>0</v>
      </c>
      <c r="BT137" s="1192">
        <v>0</v>
      </c>
      <c r="BU137" s="1192">
        <v>0</v>
      </c>
      <c r="BV137" s="1192">
        <v>0</v>
      </c>
      <c r="BW137" s="1192">
        <v>0</v>
      </c>
      <c r="BX137" s="1192">
        <v>0</v>
      </c>
      <c r="BY137" s="1192">
        <v>0</v>
      </c>
      <c r="BZ137" s="1192">
        <v>0</v>
      </c>
      <c r="CA137" s="1192">
        <v>0</v>
      </c>
      <c r="CB137" s="1192">
        <v>0</v>
      </c>
      <c r="CC137" s="1192">
        <v>0</v>
      </c>
      <c r="CD137" s="1192">
        <v>0</v>
      </c>
      <c r="CE137" s="1192">
        <v>0</v>
      </c>
      <c r="CF137" s="1192">
        <v>0</v>
      </c>
      <c r="CG137" s="1192">
        <v>0</v>
      </c>
      <c r="CH137" s="1192">
        <v>0</v>
      </c>
      <c r="CI137" s="1192">
        <v>0</v>
      </c>
      <c r="CK137" s="2032"/>
      <c r="CL137" s="1194" t="s">
        <v>807</v>
      </c>
      <c r="CM137" s="1192">
        <f>'배수관 폐쇄 총괄(수시, 지역사업소)'!CQ137</f>
        <v>0</v>
      </c>
      <c r="CN137" s="1192">
        <v>0</v>
      </c>
      <c r="CO137" s="1192">
        <v>0</v>
      </c>
      <c r="CP137" s="1192">
        <v>0</v>
      </c>
      <c r="CQ137" s="1192">
        <v>0</v>
      </c>
      <c r="CR137" s="1192">
        <v>0</v>
      </c>
      <c r="CS137" s="1192">
        <v>0</v>
      </c>
      <c r="CT137" s="1192">
        <v>0</v>
      </c>
      <c r="CU137" s="1192">
        <v>0</v>
      </c>
      <c r="CV137" s="1192">
        <v>0</v>
      </c>
      <c r="CW137" s="1192">
        <v>0</v>
      </c>
      <c r="CX137" s="1192">
        <v>0</v>
      </c>
      <c r="CY137" s="1192">
        <v>0</v>
      </c>
      <c r="CZ137" s="1192">
        <v>0</v>
      </c>
      <c r="DA137" s="1192">
        <v>0</v>
      </c>
      <c r="DB137" s="1192">
        <v>0</v>
      </c>
      <c r="DC137" s="1192">
        <v>0</v>
      </c>
      <c r="DD137" s="1192">
        <v>0</v>
      </c>
      <c r="DE137" s="1192">
        <v>0</v>
      </c>
      <c r="DG137" s="2032"/>
      <c r="DH137" s="1194" t="s">
        <v>807</v>
      </c>
      <c r="DI137" s="1192">
        <f>'배수관 폐쇄 총괄(수시, 지역사업소)'!DM137</f>
        <v>0</v>
      </c>
      <c r="DJ137" s="1192">
        <v>0</v>
      </c>
      <c r="DK137" s="1192">
        <v>0</v>
      </c>
      <c r="DL137" s="1192">
        <v>0</v>
      </c>
      <c r="DM137" s="1192">
        <v>0</v>
      </c>
      <c r="DN137" s="1192">
        <v>0</v>
      </c>
      <c r="DO137" s="1192">
        <v>0</v>
      </c>
      <c r="DP137" s="1192">
        <v>0</v>
      </c>
      <c r="DQ137" s="1192">
        <v>0</v>
      </c>
      <c r="DR137" s="1192">
        <v>0</v>
      </c>
      <c r="DS137" s="1192">
        <v>0</v>
      </c>
      <c r="DT137" s="1192">
        <v>0</v>
      </c>
      <c r="DU137" s="1192">
        <v>0</v>
      </c>
      <c r="DV137" s="1192">
        <v>0</v>
      </c>
      <c r="DW137" s="1192">
        <v>0</v>
      </c>
      <c r="DX137" s="1192">
        <v>0</v>
      </c>
      <c r="DY137" s="1192">
        <v>0</v>
      </c>
      <c r="DZ137" s="1192">
        <v>0</v>
      </c>
      <c r="EA137" s="1192">
        <v>0</v>
      </c>
    </row>
    <row r="138" spans="1:131" ht="19.2" customHeight="1">
      <c r="A138" s="2032"/>
      <c r="B138" s="1195" t="s">
        <v>821</v>
      </c>
      <c r="C138" s="1192">
        <f>'배수관 폐쇄 총괄(수시, 지역사업소)'!G138</f>
        <v>0</v>
      </c>
      <c r="D138" s="1192">
        <v>0</v>
      </c>
      <c r="E138" s="1192">
        <v>0</v>
      </c>
      <c r="F138" s="1192">
        <v>0</v>
      </c>
      <c r="G138" s="1192">
        <v>0</v>
      </c>
      <c r="H138" s="1192">
        <v>0</v>
      </c>
      <c r="I138" s="1192">
        <v>0</v>
      </c>
      <c r="J138" s="1192">
        <v>0</v>
      </c>
      <c r="K138" s="1192">
        <v>0</v>
      </c>
      <c r="L138" s="1192">
        <v>0</v>
      </c>
      <c r="M138" s="1192">
        <v>0</v>
      </c>
      <c r="N138" s="1192">
        <v>0</v>
      </c>
      <c r="O138" s="1192">
        <v>0</v>
      </c>
      <c r="P138" s="1192">
        <v>0</v>
      </c>
      <c r="Q138" s="1192">
        <v>0</v>
      </c>
      <c r="R138" s="1192">
        <v>0</v>
      </c>
      <c r="S138" s="1192">
        <v>0</v>
      </c>
      <c r="T138" s="1192">
        <v>0</v>
      </c>
      <c r="U138" s="1192">
        <v>0</v>
      </c>
      <c r="W138" s="2032"/>
      <c r="X138" s="1195" t="s">
        <v>821</v>
      </c>
      <c r="Y138" s="1192">
        <f>'배수관 폐쇄 총괄(수시, 지역사업소)'!AC138</f>
        <v>0</v>
      </c>
      <c r="Z138" s="1192">
        <v>0</v>
      </c>
      <c r="AA138" s="1192">
        <v>0</v>
      </c>
      <c r="AB138" s="1192">
        <v>0</v>
      </c>
      <c r="AC138" s="1192">
        <v>0</v>
      </c>
      <c r="AD138" s="1192">
        <v>0</v>
      </c>
      <c r="AE138" s="1192">
        <v>0</v>
      </c>
      <c r="AF138" s="1192">
        <v>0</v>
      </c>
      <c r="AG138" s="1192">
        <v>0</v>
      </c>
      <c r="AH138" s="1192">
        <v>0</v>
      </c>
      <c r="AI138" s="1192">
        <v>0</v>
      </c>
      <c r="AJ138" s="1192">
        <v>0</v>
      </c>
      <c r="AK138" s="1192">
        <v>0</v>
      </c>
      <c r="AL138" s="1192">
        <v>0</v>
      </c>
      <c r="AM138" s="1192">
        <v>0</v>
      </c>
      <c r="AN138" s="1192">
        <v>0</v>
      </c>
      <c r="AO138" s="1192">
        <v>0</v>
      </c>
      <c r="AP138" s="1192">
        <v>0</v>
      </c>
      <c r="AQ138" s="1192">
        <v>0</v>
      </c>
      <c r="AS138" s="2032"/>
      <c r="AT138" s="1195" t="s">
        <v>821</v>
      </c>
      <c r="AU138" s="1192">
        <f>'배수관 폐쇄 총괄(수시, 지역사업소)'!AY138</f>
        <v>0</v>
      </c>
      <c r="AV138" s="1192">
        <v>0</v>
      </c>
      <c r="AW138" s="1192">
        <v>0</v>
      </c>
      <c r="AX138" s="1192">
        <v>0</v>
      </c>
      <c r="AY138" s="1192">
        <v>0</v>
      </c>
      <c r="AZ138" s="1192">
        <v>0</v>
      </c>
      <c r="BA138" s="1192">
        <v>0</v>
      </c>
      <c r="BB138" s="1192">
        <v>0</v>
      </c>
      <c r="BC138" s="1192">
        <v>0</v>
      </c>
      <c r="BD138" s="1192">
        <v>0</v>
      </c>
      <c r="BE138" s="1192">
        <v>0</v>
      </c>
      <c r="BF138" s="1192">
        <v>0</v>
      </c>
      <c r="BG138" s="1192">
        <v>0</v>
      </c>
      <c r="BH138" s="1192">
        <v>0</v>
      </c>
      <c r="BI138" s="1192">
        <v>0</v>
      </c>
      <c r="BJ138" s="1192">
        <v>0</v>
      </c>
      <c r="BK138" s="1192">
        <v>0</v>
      </c>
      <c r="BL138" s="1192">
        <v>0</v>
      </c>
      <c r="BM138" s="1192">
        <v>0</v>
      </c>
      <c r="BO138" s="2032"/>
      <c r="BP138" s="1195" t="s">
        <v>821</v>
      </c>
      <c r="BQ138" s="1192">
        <f>'배수관 폐쇄 총괄(수시, 지역사업소)'!BU138</f>
        <v>0</v>
      </c>
      <c r="BR138" s="1192">
        <v>0</v>
      </c>
      <c r="BS138" s="1192">
        <v>0</v>
      </c>
      <c r="BT138" s="1192">
        <v>0</v>
      </c>
      <c r="BU138" s="1192">
        <v>0</v>
      </c>
      <c r="BV138" s="1192">
        <v>0</v>
      </c>
      <c r="BW138" s="1192">
        <v>0</v>
      </c>
      <c r="BX138" s="1192">
        <v>0</v>
      </c>
      <c r="BY138" s="1192">
        <v>0</v>
      </c>
      <c r="BZ138" s="1192">
        <v>0</v>
      </c>
      <c r="CA138" s="1192">
        <v>0</v>
      </c>
      <c r="CB138" s="1192">
        <v>0</v>
      </c>
      <c r="CC138" s="1192">
        <v>0</v>
      </c>
      <c r="CD138" s="1192">
        <v>0</v>
      </c>
      <c r="CE138" s="1192">
        <v>0</v>
      </c>
      <c r="CF138" s="1192">
        <v>0</v>
      </c>
      <c r="CG138" s="1192">
        <v>0</v>
      </c>
      <c r="CH138" s="1192">
        <v>0</v>
      </c>
      <c r="CI138" s="1192">
        <v>0</v>
      </c>
      <c r="CK138" s="2032"/>
      <c r="CL138" s="1195" t="s">
        <v>821</v>
      </c>
      <c r="CM138" s="1192">
        <f>'배수관 폐쇄 총괄(수시, 지역사업소)'!CQ138</f>
        <v>0</v>
      </c>
      <c r="CN138" s="1192">
        <v>0</v>
      </c>
      <c r="CO138" s="1192">
        <v>0</v>
      </c>
      <c r="CP138" s="1192">
        <v>0</v>
      </c>
      <c r="CQ138" s="1192">
        <v>0</v>
      </c>
      <c r="CR138" s="1192">
        <v>0</v>
      </c>
      <c r="CS138" s="1192">
        <v>0</v>
      </c>
      <c r="CT138" s="1192">
        <v>0</v>
      </c>
      <c r="CU138" s="1192">
        <v>0</v>
      </c>
      <c r="CV138" s="1192">
        <v>0</v>
      </c>
      <c r="CW138" s="1192">
        <v>0</v>
      </c>
      <c r="CX138" s="1192">
        <v>0</v>
      </c>
      <c r="CY138" s="1192">
        <v>0</v>
      </c>
      <c r="CZ138" s="1192">
        <v>0</v>
      </c>
      <c r="DA138" s="1192">
        <v>0</v>
      </c>
      <c r="DB138" s="1192">
        <v>0</v>
      </c>
      <c r="DC138" s="1192">
        <v>0</v>
      </c>
      <c r="DD138" s="1192">
        <v>0</v>
      </c>
      <c r="DE138" s="1192">
        <v>0</v>
      </c>
      <c r="DG138" s="2032"/>
      <c r="DH138" s="1195" t="s">
        <v>821</v>
      </c>
      <c r="DI138" s="1192">
        <f>'배수관 폐쇄 총괄(수시, 지역사업소)'!DM138</f>
        <v>0</v>
      </c>
      <c r="DJ138" s="1192">
        <v>0</v>
      </c>
      <c r="DK138" s="1192">
        <v>0</v>
      </c>
      <c r="DL138" s="1192">
        <v>0</v>
      </c>
      <c r="DM138" s="1192">
        <v>0</v>
      </c>
      <c r="DN138" s="1192">
        <v>0</v>
      </c>
      <c r="DO138" s="1192">
        <v>0</v>
      </c>
      <c r="DP138" s="1192">
        <v>0</v>
      </c>
      <c r="DQ138" s="1192">
        <v>0</v>
      </c>
      <c r="DR138" s="1192">
        <v>0</v>
      </c>
      <c r="DS138" s="1192">
        <v>0</v>
      </c>
      <c r="DT138" s="1192">
        <v>0</v>
      </c>
      <c r="DU138" s="1192">
        <v>0</v>
      </c>
      <c r="DV138" s="1192">
        <v>0</v>
      </c>
      <c r="DW138" s="1192">
        <v>0</v>
      </c>
      <c r="DX138" s="1192">
        <v>0</v>
      </c>
      <c r="DY138" s="1192">
        <v>0</v>
      </c>
      <c r="DZ138" s="1192">
        <v>0</v>
      </c>
      <c r="EA138" s="1192">
        <v>0</v>
      </c>
    </row>
    <row r="139" spans="1:131" ht="19.2" customHeight="1">
      <c r="A139" s="2032"/>
      <c r="B139" s="1195" t="s">
        <v>822</v>
      </c>
      <c r="C139" s="1192">
        <f>'배수관 폐쇄 총괄(수시, 지역사업소)'!G139</f>
        <v>0</v>
      </c>
      <c r="D139" s="1192">
        <v>0</v>
      </c>
      <c r="E139" s="1192">
        <v>0</v>
      </c>
      <c r="F139" s="1192">
        <v>0</v>
      </c>
      <c r="G139" s="1192">
        <v>0</v>
      </c>
      <c r="H139" s="1192">
        <v>0</v>
      </c>
      <c r="I139" s="1192">
        <v>0</v>
      </c>
      <c r="J139" s="1192">
        <v>0</v>
      </c>
      <c r="K139" s="1192">
        <v>0</v>
      </c>
      <c r="L139" s="1192">
        <v>0</v>
      </c>
      <c r="M139" s="1192">
        <v>0</v>
      </c>
      <c r="N139" s="1192">
        <v>0</v>
      </c>
      <c r="O139" s="1192">
        <v>0</v>
      </c>
      <c r="P139" s="1192">
        <v>0</v>
      </c>
      <c r="Q139" s="1192">
        <v>0</v>
      </c>
      <c r="R139" s="1192">
        <v>0</v>
      </c>
      <c r="S139" s="1192">
        <v>0</v>
      </c>
      <c r="T139" s="1192">
        <v>0</v>
      </c>
      <c r="U139" s="1192">
        <v>0</v>
      </c>
      <c r="W139" s="2032"/>
      <c r="X139" s="1195" t="s">
        <v>822</v>
      </c>
      <c r="Y139" s="1192">
        <f>'배수관 폐쇄 총괄(수시, 지역사업소)'!AC139</f>
        <v>0</v>
      </c>
      <c r="Z139" s="1192">
        <v>0</v>
      </c>
      <c r="AA139" s="1192">
        <v>0</v>
      </c>
      <c r="AB139" s="1192">
        <v>0</v>
      </c>
      <c r="AC139" s="1192">
        <v>0</v>
      </c>
      <c r="AD139" s="1192">
        <v>0</v>
      </c>
      <c r="AE139" s="1192">
        <v>0</v>
      </c>
      <c r="AF139" s="1192">
        <v>0</v>
      </c>
      <c r="AG139" s="1192">
        <v>0</v>
      </c>
      <c r="AH139" s="1192">
        <v>0</v>
      </c>
      <c r="AI139" s="1192">
        <v>0</v>
      </c>
      <c r="AJ139" s="1192">
        <v>0</v>
      </c>
      <c r="AK139" s="1192">
        <v>0</v>
      </c>
      <c r="AL139" s="1192">
        <v>0</v>
      </c>
      <c r="AM139" s="1192">
        <v>0</v>
      </c>
      <c r="AN139" s="1192">
        <v>0</v>
      </c>
      <c r="AO139" s="1192">
        <v>0</v>
      </c>
      <c r="AP139" s="1192">
        <v>0</v>
      </c>
      <c r="AQ139" s="1192">
        <v>0</v>
      </c>
      <c r="AS139" s="2032"/>
      <c r="AT139" s="1195" t="s">
        <v>822</v>
      </c>
      <c r="AU139" s="1192">
        <f>'배수관 폐쇄 총괄(수시, 지역사업소)'!AY139</f>
        <v>0</v>
      </c>
      <c r="AV139" s="1192">
        <v>0</v>
      </c>
      <c r="AW139" s="1192">
        <v>0</v>
      </c>
      <c r="AX139" s="1192">
        <v>0</v>
      </c>
      <c r="AY139" s="1192">
        <v>0</v>
      </c>
      <c r="AZ139" s="1192">
        <v>0</v>
      </c>
      <c r="BA139" s="1192">
        <v>0</v>
      </c>
      <c r="BB139" s="1192">
        <v>0</v>
      </c>
      <c r="BC139" s="1192">
        <v>0</v>
      </c>
      <c r="BD139" s="1192">
        <v>0</v>
      </c>
      <c r="BE139" s="1192">
        <v>0</v>
      </c>
      <c r="BF139" s="1192">
        <v>0</v>
      </c>
      <c r="BG139" s="1192">
        <v>0</v>
      </c>
      <c r="BH139" s="1192">
        <v>0</v>
      </c>
      <c r="BI139" s="1192">
        <v>0</v>
      </c>
      <c r="BJ139" s="1192">
        <v>0</v>
      </c>
      <c r="BK139" s="1192">
        <v>0</v>
      </c>
      <c r="BL139" s="1192">
        <v>0</v>
      </c>
      <c r="BM139" s="1192">
        <v>0</v>
      </c>
      <c r="BO139" s="2032"/>
      <c r="BP139" s="1195" t="s">
        <v>822</v>
      </c>
      <c r="BQ139" s="1192">
        <f>'배수관 폐쇄 총괄(수시, 지역사업소)'!BU139</f>
        <v>0</v>
      </c>
      <c r="BR139" s="1192">
        <v>0</v>
      </c>
      <c r="BS139" s="1192">
        <v>0</v>
      </c>
      <c r="BT139" s="1192">
        <v>0</v>
      </c>
      <c r="BU139" s="1192">
        <v>0</v>
      </c>
      <c r="BV139" s="1192">
        <v>0</v>
      </c>
      <c r="BW139" s="1192">
        <v>0</v>
      </c>
      <c r="BX139" s="1192">
        <v>0</v>
      </c>
      <c r="BY139" s="1192">
        <v>0</v>
      </c>
      <c r="BZ139" s="1192">
        <v>0</v>
      </c>
      <c r="CA139" s="1192">
        <v>0</v>
      </c>
      <c r="CB139" s="1192">
        <v>0</v>
      </c>
      <c r="CC139" s="1192">
        <v>0</v>
      </c>
      <c r="CD139" s="1192">
        <v>0</v>
      </c>
      <c r="CE139" s="1192">
        <v>0</v>
      </c>
      <c r="CF139" s="1192">
        <v>0</v>
      </c>
      <c r="CG139" s="1192">
        <v>0</v>
      </c>
      <c r="CH139" s="1192">
        <v>0</v>
      </c>
      <c r="CI139" s="1192">
        <v>0</v>
      </c>
      <c r="CK139" s="2032"/>
      <c r="CL139" s="1195" t="s">
        <v>822</v>
      </c>
      <c r="CM139" s="1192">
        <f>'배수관 폐쇄 총괄(수시, 지역사업소)'!CQ139</f>
        <v>0</v>
      </c>
      <c r="CN139" s="1192">
        <v>0</v>
      </c>
      <c r="CO139" s="1192">
        <v>0</v>
      </c>
      <c r="CP139" s="1192">
        <v>0</v>
      </c>
      <c r="CQ139" s="1192">
        <v>0</v>
      </c>
      <c r="CR139" s="1192">
        <v>0</v>
      </c>
      <c r="CS139" s="1192">
        <v>0</v>
      </c>
      <c r="CT139" s="1192">
        <v>0</v>
      </c>
      <c r="CU139" s="1192">
        <v>0</v>
      </c>
      <c r="CV139" s="1192">
        <v>0</v>
      </c>
      <c r="CW139" s="1192">
        <v>0</v>
      </c>
      <c r="CX139" s="1192">
        <v>0</v>
      </c>
      <c r="CY139" s="1192">
        <v>0</v>
      </c>
      <c r="CZ139" s="1192">
        <v>0</v>
      </c>
      <c r="DA139" s="1192">
        <v>0</v>
      </c>
      <c r="DB139" s="1192">
        <v>0</v>
      </c>
      <c r="DC139" s="1192">
        <v>0</v>
      </c>
      <c r="DD139" s="1192">
        <v>0</v>
      </c>
      <c r="DE139" s="1192">
        <v>0</v>
      </c>
      <c r="DG139" s="2032"/>
      <c r="DH139" s="1195" t="s">
        <v>822</v>
      </c>
      <c r="DI139" s="1192">
        <f>'배수관 폐쇄 총괄(수시, 지역사업소)'!DM139</f>
        <v>0</v>
      </c>
      <c r="DJ139" s="1192">
        <v>0</v>
      </c>
      <c r="DK139" s="1192">
        <v>0</v>
      </c>
      <c r="DL139" s="1192">
        <v>0</v>
      </c>
      <c r="DM139" s="1192">
        <v>0</v>
      </c>
      <c r="DN139" s="1192">
        <v>0</v>
      </c>
      <c r="DO139" s="1192">
        <v>0</v>
      </c>
      <c r="DP139" s="1192">
        <v>0</v>
      </c>
      <c r="DQ139" s="1192">
        <v>0</v>
      </c>
      <c r="DR139" s="1192">
        <v>0</v>
      </c>
      <c r="DS139" s="1192">
        <v>0</v>
      </c>
      <c r="DT139" s="1192">
        <v>0</v>
      </c>
      <c r="DU139" s="1192">
        <v>0</v>
      </c>
      <c r="DV139" s="1192">
        <v>0</v>
      </c>
      <c r="DW139" s="1192">
        <v>0</v>
      </c>
      <c r="DX139" s="1192">
        <v>0</v>
      </c>
      <c r="DY139" s="1192">
        <v>0</v>
      </c>
      <c r="DZ139" s="1192">
        <v>0</v>
      </c>
      <c r="EA139" s="1192">
        <v>0</v>
      </c>
    </row>
    <row r="140" spans="1:131" ht="19.2" customHeight="1">
      <c r="A140" s="2032"/>
      <c r="B140" s="1627" t="s">
        <v>952</v>
      </c>
      <c r="C140" s="1192">
        <f>'배수관 폐쇄 총괄(수시, 지역사업소)'!G140</f>
        <v>0.55000000000000004</v>
      </c>
      <c r="D140" s="1192">
        <v>0.55000000000000004</v>
      </c>
      <c r="E140" s="1192">
        <v>0</v>
      </c>
      <c r="F140" s="1192">
        <v>0</v>
      </c>
      <c r="G140" s="1192">
        <v>0.55000000000000004</v>
      </c>
      <c r="H140" s="1192">
        <v>0</v>
      </c>
      <c r="I140" s="1192">
        <v>0</v>
      </c>
      <c r="J140" s="1192">
        <v>0</v>
      </c>
      <c r="K140" s="1192">
        <v>0</v>
      </c>
      <c r="L140" s="1192">
        <v>0</v>
      </c>
      <c r="M140" s="1192">
        <v>0</v>
      </c>
      <c r="N140" s="1192">
        <v>0</v>
      </c>
      <c r="O140" s="1192">
        <v>0</v>
      </c>
      <c r="P140" s="1192">
        <v>0</v>
      </c>
      <c r="Q140" s="1192">
        <v>0</v>
      </c>
      <c r="R140" s="1192">
        <v>0</v>
      </c>
      <c r="S140" s="1192">
        <v>0</v>
      </c>
      <c r="T140" s="1192">
        <v>0.55000000000000004</v>
      </c>
      <c r="U140" s="1192">
        <v>0</v>
      </c>
      <c r="W140" s="2032"/>
      <c r="X140" s="1627" t="s">
        <v>952</v>
      </c>
      <c r="Y140" s="1192">
        <f>'배수관 폐쇄 총괄(수시, 지역사업소)'!AC140</f>
        <v>0</v>
      </c>
      <c r="Z140" s="1192">
        <v>0</v>
      </c>
      <c r="AA140" s="1192">
        <v>0</v>
      </c>
      <c r="AB140" s="1192">
        <v>0</v>
      </c>
      <c r="AC140" s="1192">
        <v>0</v>
      </c>
      <c r="AD140" s="1192">
        <v>0</v>
      </c>
      <c r="AE140" s="1192">
        <v>0</v>
      </c>
      <c r="AF140" s="1192">
        <v>0</v>
      </c>
      <c r="AG140" s="1192">
        <v>0</v>
      </c>
      <c r="AH140" s="1192">
        <v>0</v>
      </c>
      <c r="AI140" s="1192">
        <v>0</v>
      </c>
      <c r="AJ140" s="1192">
        <v>0</v>
      </c>
      <c r="AK140" s="1192">
        <v>0</v>
      </c>
      <c r="AL140" s="1192">
        <v>0</v>
      </c>
      <c r="AM140" s="1192">
        <v>0</v>
      </c>
      <c r="AN140" s="1192">
        <v>0</v>
      </c>
      <c r="AO140" s="1192">
        <v>0</v>
      </c>
      <c r="AP140" s="1192">
        <v>0</v>
      </c>
      <c r="AQ140" s="1192">
        <v>0</v>
      </c>
      <c r="AS140" s="2032"/>
      <c r="AT140" s="1627" t="s">
        <v>952</v>
      </c>
      <c r="AU140" s="1192">
        <f>'배수관 폐쇄 총괄(수시, 지역사업소)'!AY140</f>
        <v>0</v>
      </c>
      <c r="AV140" s="1192">
        <v>0</v>
      </c>
      <c r="AW140" s="1192">
        <v>0</v>
      </c>
      <c r="AX140" s="1192">
        <v>0</v>
      </c>
      <c r="AY140" s="1192">
        <v>0</v>
      </c>
      <c r="AZ140" s="1192">
        <v>0</v>
      </c>
      <c r="BA140" s="1192">
        <v>0</v>
      </c>
      <c r="BB140" s="1192">
        <v>0</v>
      </c>
      <c r="BC140" s="1192">
        <v>0</v>
      </c>
      <c r="BD140" s="1192">
        <v>0</v>
      </c>
      <c r="BE140" s="1192">
        <v>0</v>
      </c>
      <c r="BF140" s="1192">
        <v>0</v>
      </c>
      <c r="BG140" s="1192">
        <v>0</v>
      </c>
      <c r="BH140" s="1192">
        <v>0</v>
      </c>
      <c r="BI140" s="1192">
        <v>0</v>
      </c>
      <c r="BJ140" s="1192">
        <v>0</v>
      </c>
      <c r="BK140" s="1192">
        <v>0</v>
      </c>
      <c r="BL140" s="1192">
        <v>0</v>
      </c>
      <c r="BM140" s="1192">
        <v>0</v>
      </c>
      <c r="BO140" s="2032"/>
      <c r="BP140" s="1627" t="s">
        <v>952</v>
      </c>
      <c r="BQ140" s="1192">
        <f>'배수관 폐쇄 총괄(수시, 지역사업소)'!BU140</f>
        <v>0</v>
      </c>
      <c r="BR140" s="1192">
        <v>0</v>
      </c>
      <c r="BS140" s="1192">
        <v>0</v>
      </c>
      <c r="BT140" s="1192">
        <v>0</v>
      </c>
      <c r="BU140" s="1192">
        <v>0</v>
      </c>
      <c r="BV140" s="1192">
        <v>0</v>
      </c>
      <c r="BW140" s="1192">
        <v>0</v>
      </c>
      <c r="BX140" s="1192">
        <v>0</v>
      </c>
      <c r="BY140" s="1192">
        <v>0</v>
      </c>
      <c r="BZ140" s="1192">
        <v>0</v>
      </c>
      <c r="CA140" s="1192">
        <v>0</v>
      </c>
      <c r="CB140" s="1192">
        <v>0</v>
      </c>
      <c r="CC140" s="1192">
        <v>0</v>
      </c>
      <c r="CD140" s="1192">
        <v>0</v>
      </c>
      <c r="CE140" s="1192">
        <v>0</v>
      </c>
      <c r="CF140" s="1192">
        <v>0</v>
      </c>
      <c r="CG140" s="1192">
        <v>0</v>
      </c>
      <c r="CH140" s="1192">
        <v>0</v>
      </c>
      <c r="CI140" s="1192">
        <v>0</v>
      </c>
      <c r="CK140" s="2032"/>
      <c r="CL140" s="1627" t="s">
        <v>952</v>
      </c>
      <c r="CM140" s="1192">
        <f>'배수관 폐쇄 총괄(수시, 지역사업소)'!CQ140</f>
        <v>0</v>
      </c>
      <c r="CN140" s="1192">
        <v>0</v>
      </c>
      <c r="CO140" s="1192">
        <v>0</v>
      </c>
      <c r="CP140" s="1192">
        <v>0</v>
      </c>
      <c r="CQ140" s="1192">
        <v>0</v>
      </c>
      <c r="CR140" s="1192">
        <v>0</v>
      </c>
      <c r="CS140" s="1192">
        <v>0</v>
      </c>
      <c r="CT140" s="1192">
        <v>0</v>
      </c>
      <c r="CU140" s="1192">
        <v>0</v>
      </c>
      <c r="CV140" s="1192">
        <v>0</v>
      </c>
      <c r="CW140" s="1192">
        <v>0</v>
      </c>
      <c r="CX140" s="1192">
        <v>0</v>
      </c>
      <c r="CY140" s="1192">
        <v>0</v>
      </c>
      <c r="CZ140" s="1192">
        <v>0</v>
      </c>
      <c r="DA140" s="1192">
        <v>0</v>
      </c>
      <c r="DB140" s="1192">
        <v>0</v>
      </c>
      <c r="DC140" s="1192">
        <v>0</v>
      </c>
      <c r="DD140" s="1192">
        <v>0</v>
      </c>
      <c r="DE140" s="1192">
        <v>0</v>
      </c>
      <c r="DG140" s="2032"/>
      <c r="DH140" s="1627" t="s">
        <v>952</v>
      </c>
      <c r="DI140" s="1192">
        <f>'배수관 폐쇄 총괄(수시, 지역사업소)'!DM140</f>
        <v>0.55000000000000004</v>
      </c>
      <c r="DJ140" s="1192">
        <v>0.55000000000000004</v>
      </c>
      <c r="DK140" s="1192">
        <v>0</v>
      </c>
      <c r="DL140" s="1192">
        <v>0</v>
      </c>
      <c r="DM140" s="1192">
        <v>0.55000000000000004</v>
      </c>
      <c r="DN140" s="1192">
        <v>0</v>
      </c>
      <c r="DO140" s="1192">
        <v>0</v>
      </c>
      <c r="DP140" s="1192">
        <v>0</v>
      </c>
      <c r="DQ140" s="1192">
        <v>0</v>
      </c>
      <c r="DR140" s="1192">
        <v>0</v>
      </c>
      <c r="DS140" s="1192">
        <v>0</v>
      </c>
      <c r="DT140" s="1192">
        <v>0</v>
      </c>
      <c r="DU140" s="1192">
        <v>0</v>
      </c>
      <c r="DV140" s="1192">
        <v>0</v>
      </c>
      <c r="DW140" s="1192">
        <v>0</v>
      </c>
      <c r="DX140" s="1192">
        <v>0</v>
      </c>
      <c r="DY140" s="1192">
        <v>0</v>
      </c>
      <c r="DZ140" s="1192">
        <v>0.55000000000000004</v>
      </c>
      <c r="EA140" s="1192">
        <v>0</v>
      </c>
    </row>
    <row r="141" spans="1:131" ht="20.25" customHeight="1">
      <c r="A141" s="2397" t="s">
        <v>814</v>
      </c>
      <c r="B141" s="1196" t="s">
        <v>41</v>
      </c>
      <c r="C141" s="1190">
        <f>SUM('배수관 폐쇄 총괄(수시, 지역사업소)'!C142:'배수관 폐쇄 총괄(수시, 지역사업소)'!C157)</f>
        <v>-154.22</v>
      </c>
      <c r="D141" s="1190">
        <f>SUM('배수관 폐쇄 총괄(수시, 지역사업소)'!D142:'배수관 폐쇄 총괄(수시, 지역사업소)'!D157)</f>
        <v>0.54</v>
      </c>
      <c r="E141" s="1190">
        <f>SUM('배수관 폐쇄 총괄(수시, 지역사업소)'!E142:'배수관 폐쇄 총괄(수시, 지역사업소)'!E157)</f>
        <v>0</v>
      </c>
      <c r="F141" s="1190">
        <f>SUM('배수관 폐쇄 총괄(수시, 지역사업소)'!F142:'배수관 폐쇄 총괄(수시, 지역사업소)'!F157)</f>
        <v>154.76</v>
      </c>
      <c r="G141" s="1190">
        <f>SUM('배수관 폐쇄 총괄(수시, 지역사업소)'!G142:'배수관 폐쇄 총괄(수시, 지역사업소)'!G157)</f>
        <v>-154.22</v>
      </c>
      <c r="H141" s="1190">
        <f>SUM('배수관 폐쇄 총괄(수시, 지역사업소)'!H142:'배수관 폐쇄 총괄(수시, 지역사업소)'!H157)</f>
        <v>0</v>
      </c>
      <c r="I141" s="1190">
        <f>SUM('배수관 폐쇄 총괄(수시, 지역사업소)'!I142:'배수관 폐쇄 총괄(수시, 지역사업소)'!I157)</f>
        <v>0</v>
      </c>
      <c r="J141" s="1190">
        <f>SUM('배수관 폐쇄 총괄(수시, 지역사업소)'!J142:'배수관 폐쇄 총괄(수시, 지역사업소)'!J157)</f>
        <v>0</v>
      </c>
      <c r="K141" s="1190">
        <f>SUM('배수관 폐쇄 총괄(수시, 지역사업소)'!K142:'배수관 폐쇄 총괄(수시, 지역사업소)'!K157)</f>
        <v>0</v>
      </c>
      <c r="L141" s="1190">
        <f>SUM('배수관 폐쇄 총괄(수시, 지역사업소)'!L142:'배수관 폐쇄 총괄(수시, 지역사업소)'!L157)</f>
        <v>0</v>
      </c>
      <c r="M141" s="1190">
        <f>SUM('배수관 폐쇄 총괄(수시, 지역사업소)'!M142:'배수관 폐쇄 총괄(수시, 지역사업소)'!M157)</f>
        <v>154.76</v>
      </c>
      <c r="N141" s="1190">
        <f>SUM('배수관 폐쇄 총괄(수시, 지역사업소)'!N142:'배수관 폐쇄 총괄(수시, 지역사업소)'!N157)</f>
        <v>0</v>
      </c>
      <c r="O141" s="1190">
        <f>SUM('배수관 폐쇄 총괄(수시, 지역사업소)'!O142:'배수관 폐쇄 총괄(수시, 지역사업소)'!O157)</f>
        <v>0</v>
      </c>
      <c r="P141" s="1190">
        <f>SUM('배수관 폐쇄 총괄(수시, 지역사업소)'!P142:'배수관 폐쇄 총괄(수시, 지역사업소)'!P157)</f>
        <v>0</v>
      </c>
      <c r="Q141" s="1190">
        <f>SUM('배수관 폐쇄 총괄(수시, 지역사업소)'!Q142:'배수관 폐쇄 총괄(수시, 지역사업소)'!Q157)</f>
        <v>0</v>
      </c>
      <c r="R141" s="1190">
        <f>SUM('배수관 폐쇄 총괄(수시, 지역사업소)'!R142:'배수관 폐쇄 총괄(수시, 지역사업소)'!R157)</f>
        <v>0</v>
      </c>
      <c r="S141" s="1190">
        <f>SUM('배수관 폐쇄 총괄(수시, 지역사업소)'!S142:'배수관 폐쇄 총괄(수시, 지역사업소)'!S157)</f>
        <v>0</v>
      </c>
      <c r="T141" s="1190">
        <f>SUM('배수관 폐쇄 총괄(수시, 지역사업소)'!T142:'배수관 폐쇄 총괄(수시, 지역사업소)'!T157)</f>
        <v>0.54</v>
      </c>
      <c r="U141" s="1190">
        <f>SUM('배수관 폐쇄 총괄(수시, 지역사업소)'!U142:'배수관 폐쇄 총괄(수시, 지역사업소)'!U157)</f>
        <v>0</v>
      </c>
      <c r="W141" s="2397" t="s">
        <v>814</v>
      </c>
      <c r="X141" s="1196" t="s">
        <v>41</v>
      </c>
      <c r="Y141" s="1190">
        <f>SUM('배수관 폐쇄 총괄(수시, 지역사업소)'!Y142:'배수관 폐쇄 총괄(수시, 지역사업소)'!Y157)</f>
        <v>0</v>
      </c>
      <c r="Z141" s="1190">
        <f>SUM('배수관 폐쇄 총괄(수시, 지역사업소)'!Z142:'배수관 폐쇄 총괄(수시, 지역사업소)'!Z157)</f>
        <v>0</v>
      </c>
      <c r="AA141" s="1190">
        <f>SUM('배수관 폐쇄 총괄(수시, 지역사업소)'!AA142:'배수관 폐쇄 총괄(수시, 지역사업소)'!AA157)</f>
        <v>0</v>
      </c>
      <c r="AB141" s="1190">
        <f>SUM('배수관 폐쇄 총괄(수시, 지역사업소)'!AB142:'배수관 폐쇄 총괄(수시, 지역사업소)'!AB157)</f>
        <v>0</v>
      </c>
      <c r="AC141" s="1190">
        <f>SUM('배수관 폐쇄 총괄(수시, 지역사업소)'!AC142:'배수관 폐쇄 총괄(수시, 지역사업소)'!AC157)</f>
        <v>0</v>
      </c>
      <c r="AD141" s="1190">
        <f>SUM('배수관 폐쇄 총괄(수시, 지역사업소)'!AD142:'배수관 폐쇄 총괄(수시, 지역사업소)'!AD157)</f>
        <v>0</v>
      </c>
      <c r="AE141" s="1190">
        <f>SUM('배수관 폐쇄 총괄(수시, 지역사업소)'!AE142:'배수관 폐쇄 총괄(수시, 지역사업소)'!AE157)</f>
        <v>0</v>
      </c>
      <c r="AF141" s="1190">
        <f>SUM('배수관 폐쇄 총괄(수시, 지역사업소)'!AF142:'배수관 폐쇄 총괄(수시, 지역사업소)'!AF157)</f>
        <v>0</v>
      </c>
      <c r="AG141" s="1190">
        <f>SUM('배수관 폐쇄 총괄(수시, 지역사업소)'!AG142:'배수관 폐쇄 총괄(수시, 지역사업소)'!AG157)</f>
        <v>0</v>
      </c>
      <c r="AH141" s="1190">
        <f>SUM('배수관 폐쇄 총괄(수시, 지역사업소)'!AH142:'배수관 폐쇄 총괄(수시, 지역사업소)'!AH157)</f>
        <v>0</v>
      </c>
      <c r="AI141" s="1190">
        <f>SUM('배수관 폐쇄 총괄(수시, 지역사업소)'!AI142:'배수관 폐쇄 총괄(수시, 지역사업소)'!AI157)</f>
        <v>0</v>
      </c>
      <c r="AJ141" s="1190">
        <f>SUM('배수관 폐쇄 총괄(수시, 지역사업소)'!AJ142:'배수관 폐쇄 총괄(수시, 지역사업소)'!AJ157)</f>
        <v>0</v>
      </c>
      <c r="AK141" s="1190">
        <f>SUM('배수관 폐쇄 총괄(수시, 지역사업소)'!AK142:'배수관 폐쇄 총괄(수시, 지역사업소)'!AK157)</f>
        <v>0</v>
      </c>
      <c r="AL141" s="1190">
        <f>SUM('배수관 폐쇄 총괄(수시, 지역사업소)'!AL142:'배수관 폐쇄 총괄(수시, 지역사업소)'!AL157)</f>
        <v>0</v>
      </c>
      <c r="AM141" s="1190">
        <f>SUM('배수관 폐쇄 총괄(수시, 지역사업소)'!AM142:'배수관 폐쇄 총괄(수시, 지역사업소)'!AM157)</f>
        <v>0</v>
      </c>
      <c r="AN141" s="1190">
        <f>SUM('배수관 폐쇄 총괄(수시, 지역사업소)'!AN142:'배수관 폐쇄 총괄(수시, 지역사업소)'!AN157)</f>
        <v>0</v>
      </c>
      <c r="AO141" s="1190">
        <f>SUM('배수관 폐쇄 총괄(수시, 지역사업소)'!AO142:'배수관 폐쇄 총괄(수시, 지역사업소)'!AO157)</f>
        <v>0</v>
      </c>
      <c r="AP141" s="1190">
        <f>SUM('배수관 폐쇄 총괄(수시, 지역사업소)'!AP142:'배수관 폐쇄 총괄(수시, 지역사업소)'!AP157)</f>
        <v>0</v>
      </c>
      <c r="AQ141" s="1190">
        <f>SUM('배수관 폐쇄 총괄(수시, 지역사업소)'!AQ142:'배수관 폐쇄 총괄(수시, 지역사업소)'!AQ157)</f>
        <v>0</v>
      </c>
      <c r="AS141" s="2397" t="s">
        <v>814</v>
      </c>
      <c r="AT141" s="1196" t="s">
        <v>41</v>
      </c>
      <c r="AU141" s="1190">
        <f>SUM('배수관 폐쇄 총괄(수시, 지역사업소)'!AU142:'배수관 폐쇄 총괄(수시, 지역사업소)'!AU157)</f>
        <v>0</v>
      </c>
      <c r="AV141" s="1190">
        <f>SUM('배수관 폐쇄 총괄(수시, 지역사업소)'!AV142:'배수관 폐쇄 총괄(수시, 지역사업소)'!AV157)</f>
        <v>0</v>
      </c>
      <c r="AW141" s="1190">
        <f>SUM('배수관 폐쇄 총괄(수시, 지역사업소)'!AW142:'배수관 폐쇄 총괄(수시, 지역사업소)'!AW157)</f>
        <v>0</v>
      </c>
      <c r="AX141" s="1190">
        <f>SUM('배수관 폐쇄 총괄(수시, 지역사업소)'!AX142:'배수관 폐쇄 총괄(수시, 지역사업소)'!AX157)</f>
        <v>0</v>
      </c>
      <c r="AY141" s="1190">
        <f>SUM('배수관 폐쇄 총괄(수시, 지역사업소)'!AY142:'배수관 폐쇄 총괄(수시, 지역사업소)'!AY157)</f>
        <v>0</v>
      </c>
      <c r="AZ141" s="1190">
        <f>SUM('배수관 폐쇄 총괄(수시, 지역사업소)'!AZ142:'배수관 폐쇄 총괄(수시, 지역사업소)'!AZ157)</f>
        <v>0</v>
      </c>
      <c r="BA141" s="1190">
        <f>SUM('배수관 폐쇄 총괄(수시, 지역사업소)'!BA142:'배수관 폐쇄 총괄(수시, 지역사업소)'!BA157)</f>
        <v>0</v>
      </c>
      <c r="BB141" s="1190">
        <f>SUM('배수관 폐쇄 총괄(수시, 지역사업소)'!BB142:'배수관 폐쇄 총괄(수시, 지역사업소)'!BB157)</f>
        <v>0</v>
      </c>
      <c r="BC141" s="1190">
        <f>SUM('배수관 폐쇄 총괄(수시, 지역사업소)'!BC142:'배수관 폐쇄 총괄(수시, 지역사업소)'!BC157)</f>
        <v>0</v>
      </c>
      <c r="BD141" s="1190">
        <f>SUM('배수관 폐쇄 총괄(수시, 지역사업소)'!BD142:'배수관 폐쇄 총괄(수시, 지역사업소)'!BD157)</f>
        <v>0</v>
      </c>
      <c r="BE141" s="1190">
        <f>SUM('배수관 폐쇄 총괄(수시, 지역사업소)'!BE142:'배수관 폐쇄 총괄(수시, 지역사업소)'!BE157)</f>
        <v>0</v>
      </c>
      <c r="BF141" s="1190">
        <f>SUM('배수관 폐쇄 총괄(수시, 지역사업소)'!BF142:'배수관 폐쇄 총괄(수시, 지역사업소)'!BF157)</f>
        <v>0</v>
      </c>
      <c r="BG141" s="1190">
        <f>SUM('배수관 폐쇄 총괄(수시, 지역사업소)'!BG142:'배수관 폐쇄 총괄(수시, 지역사업소)'!BG157)</f>
        <v>0</v>
      </c>
      <c r="BH141" s="1190">
        <f>SUM('배수관 폐쇄 총괄(수시, 지역사업소)'!BH142:'배수관 폐쇄 총괄(수시, 지역사업소)'!BH157)</f>
        <v>0</v>
      </c>
      <c r="BI141" s="1190">
        <f>SUM('배수관 폐쇄 총괄(수시, 지역사업소)'!BI142:'배수관 폐쇄 총괄(수시, 지역사업소)'!BI157)</f>
        <v>0</v>
      </c>
      <c r="BJ141" s="1190">
        <f>SUM('배수관 폐쇄 총괄(수시, 지역사업소)'!BJ142:'배수관 폐쇄 총괄(수시, 지역사업소)'!BJ157)</f>
        <v>0</v>
      </c>
      <c r="BK141" s="1190">
        <f>SUM('배수관 폐쇄 총괄(수시, 지역사업소)'!BK142:'배수관 폐쇄 총괄(수시, 지역사업소)'!BK157)</f>
        <v>0</v>
      </c>
      <c r="BL141" s="1190">
        <f>SUM('배수관 폐쇄 총괄(수시, 지역사업소)'!BL142:'배수관 폐쇄 총괄(수시, 지역사업소)'!BL157)</f>
        <v>0</v>
      </c>
      <c r="BM141" s="1190">
        <f>SUM('배수관 폐쇄 총괄(수시, 지역사업소)'!BM142:'배수관 폐쇄 총괄(수시, 지역사업소)'!BM157)</f>
        <v>0</v>
      </c>
      <c r="BO141" s="2397" t="s">
        <v>814</v>
      </c>
      <c r="BP141" s="1196" t="s">
        <v>41</v>
      </c>
      <c r="BQ141" s="1190">
        <f>SUM('배수관 폐쇄 총괄(수시, 지역사업소)'!BQ142:'배수관 폐쇄 총괄(수시, 지역사업소)'!BQ157)</f>
        <v>-154.76</v>
      </c>
      <c r="BR141" s="1190">
        <f>SUM('배수관 폐쇄 총괄(수시, 지역사업소)'!BR142:'배수관 폐쇄 총괄(수시, 지역사업소)'!BR157)</f>
        <v>0</v>
      </c>
      <c r="BS141" s="1190">
        <f>SUM('배수관 폐쇄 총괄(수시, 지역사업소)'!BS142:'배수관 폐쇄 총괄(수시, 지역사업소)'!BS157)</f>
        <v>0</v>
      </c>
      <c r="BT141" s="1190">
        <f>SUM('배수관 폐쇄 총괄(수시, 지역사업소)'!BT142:'배수관 폐쇄 총괄(수시, 지역사업소)'!BT157)</f>
        <v>154.76</v>
      </c>
      <c r="BU141" s="1190">
        <f>SUM('배수관 폐쇄 총괄(수시, 지역사업소)'!BU142:'배수관 폐쇄 총괄(수시, 지역사업소)'!BU157)</f>
        <v>-154.76</v>
      </c>
      <c r="BV141" s="1190">
        <f>SUM('배수관 폐쇄 총괄(수시, 지역사업소)'!BV142:'배수관 폐쇄 총괄(수시, 지역사업소)'!BV157)</f>
        <v>0</v>
      </c>
      <c r="BW141" s="1190">
        <f>SUM('배수관 폐쇄 총괄(수시, 지역사업소)'!BW142:'배수관 폐쇄 총괄(수시, 지역사업소)'!BW157)</f>
        <v>0</v>
      </c>
      <c r="BX141" s="1190">
        <f>SUM('배수관 폐쇄 총괄(수시, 지역사업소)'!BX142:'배수관 폐쇄 총괄(수시, 지역사업소)'!BX157)</f>
        <v>0</v>
      </c>
      <c r="BY141" s="1190">
        <f>SUM('배수관 폐쇄 총괄(수시, 지역사업소)'!BY142:'배수관 폐쇄 총괄(수시, 지역사업소)'!BY157)</f>
        <v>0</v>
      </c>
      <c r="BZ141" s="1190">
        <f>SUM('배수관 폐쇄 총괄(수시, 지역사업소)'!BZ142:'배수관 폐쇄 총괄(수시, 지역사업소)'!BZ157)</f>
        <v>0</v>
      </c>
      <c r="CA141" s="1190">
        <f>SUM('배수관 폐쇄 총괄(수시, 지역사업소)'!CA142:'배수관 폐쇄 총괄(수시, 지역사업소)'!CA157)</f>
        <v>154.76</v>
      </c>
      <c r="CB141" s="1190">
        <f>SUM('배수관 폐쇄 총괄(수시, 지역사업소)'!CB142:'배수관 폐쇄 총괄(수시, 지역사업소)'!CB157)</f>
        <v>0</v>
      </c>
      <c r="CC141" s="1190">
        <f>SUM('배수관 폐쇄 총괄(수시, 지역사업소)'!CC142:'배수관 폐쇄 총괄(수시, 지역사업소)'!CC157)</f>
        <v>0</v>
      </c>
      <c r="CD141" s="1190">
        <f>SUM('배수관 폐쇄 총괄(수시, 지역사업소)'!CD142:'배수관 폐쇄 총괄(수시, 지역사업소)'!CD157)</f>
        <v>0</v>
      </c>
      <c r="CE141" s="1190">
        <f>SUM('배수관 폐쇄 총괄(수시, 지역사업소)'!CE142:'배수관 폐쇄 총괄(수시, 지역사업소)'!CE157)</f>
        <v>0</v>
      </c>
      <c r="CF141" s="1190">
        <f>SUM('배수관 폐쇄 총괄(수시, 지역사업소)'!CF142:'배수관 폐쇄 총괄(수시, 지역사업소)'!CF157)</f>
        <v>0</v>
      </c>
      <c r="CG141" s="1190">
        <f>SUM('배수관 폐쇄 총괄(수시, 지역사업소)'!CG142:'배수관 폐쇄 총괄(수시, 지역사업소)'!CG157)</f>
        <v>0</v>
      </c>
      <c r="CH141" s="1190">
        <f>SUM('배수관 폐쇄 총괄(수시, 지역사업소)'!CH142:'배수관 폐쇄 총괄(수시, 지역사업소)'!CH157)</f>
        <v>0</v>
      </c>
      <c r="CI141" s="1190">
        <f>SUM('배수관 폐쇄 총괄(수시, 지역사업소)'!CI142:'배수관 폐쇄 총괄(수시, 지역사업소)'!CI157)</f>
        <v>0</v>
      </c>
      <c r="CK141" s="2397" t="s">
        <v>814</v>
      </c>
      <c r="CL141" s="1196" t="s">
        <v>41</v>
      </c>
      <c r="CM141" s="1190">
        <f>SUM('배수관 폐쇄 총괄(수시, 지역사업소)'!CM142:'배수관 폐쇄 총괄(수시, 지역사업소)'!CM157)</f>
        <v>0</v>
      </c>
      <c r="CN141" s="1190">
        <f>SUM('배수관 폐쇄 총괄(수시, 지역사업소)'!CN142:'배수관 폐쇄 총괄(수시, 지역사업소)'!CN157)</f>
        <v>0</v>
      </c>
      <c r="CO141" s="1190">
        <f>SUM('배수관 폐쇄 총괄(수시, 지역사업소)'!CO142:'배수관 폐쇄 총괄(수시, 지역사업소)'!CO157)</f>
        <v>0</v>
      </c>
      <c r="CP141" s="1190">
        <f>SUM('배수관 폐쇄 총괄(수시, 지역사업소)'!CP142:'배수관 폐쇄 총괄(수시, 지역사업소)'!CP157)</f>
        <v>0</v>
      </c>
      <c r="CQ141" s="1190">
        <f>SUM('배수관 폐쇄 총괄(수시, 지역사업소)'!CQ142:'배수관 폐쇄 총괄(수시, 지역사업소)'!CQ157)</f>
        <v>0</v>
      </c>
      <c r="CR141" s="1190">
        <f>SUM('배수관 폐쇄 총괄(수시, 지역사업소)'!CR142:'배수관 폐쇄 총괄(수시, 지역사업소)'!CR157)</f>
        <v>0</v>
      </c>
      <c r="CS141" s="1190">
        <f>SUM('배수관 폐쇄 총괄(수시, 지역사업소)'!CS142:'배수관 폐쇄 총괄(수시, 지역사업소)'!CS157)</f>
        <v>0</v>
      </c>
      <c r="CT141" s="1190">
        <f>SUM('배수관 폐쇄 총괄(수시, 지역사업소)'!CT142:'배수관 폐쇄 총괄(수시, 지역사업소)'!CT157)</f>
        <v>0</v>
      </c>
      <c r="CU141" s="1190">
        <f>SUM('배수관 폐쇄 총괄(수시, 지역사업소)'!CU142:'배수관 폐쇄 총괄(수시, 지역사업소)'!CU157)</f>
        <v>0</v>
      </c>
      <c r="CV141" s="1190">
        <f>SUM('배수관 폐쇄 총괄(수시, 지역사업소)'!CV142:'배수관 폐쇄 총괄(수시, 지역사업소)'!CV157)</f>
        <v>0</v>
      </c>
      <c r="CW141" s="1190">
        <f>SUM('배수관 폐쇄 총괄(수시, 지역사업소)'!CW142:'배수관 폐쇄 총괄(수시, 지역사업소)'!CW157)</f>
        <v>0</v>
      </c>
      <c r="CX141" s="1190">
        <f>SUM('배수관 폐쇄 총괄(수시, 지역사업소)'!CX142:'배수관 폐쇄 총괄(수시, 지역사업소)'!CX157)</f>
        <v>0</v>
      </c>
      <c r="CY141" s="1190">
        <f>SUM('배수관 폐쇄 총괄(수시, 지역사업소)'!CY142:'배수관 폐쇄 총괄(수시, 지역사업소)'!CY157)</f>
        <v>0</v>
      </c>
      <c r="CZ141" s="1190">
        <f>SUM('배수관 폐쇄 총괄(수시, 지역사업소)'!CZ142:'배수관 폐쇄 총괄(수시, 지역사업소)'!CZ157)</f>
        <v>0</v>
      </c>
      <c r="DA141" s="1190">
        <f>SUM('배수관 폐쇄 총괄(수시, 지역사업소)'!DA142:'배수관 폐쇄 총괄(수시, 지역사업소)'!DA157)</f>
        <v>0</v>
      </c>
      <c r="DB141" s="1190">
        <f>SUM('배수관 폐쇄 총괄(수시, 지역사업소)'!DB142:'배수관 폐쇄 총괄(수시, 지역사업소)'!DB157)</f>
        <v>0</v>
      </c>
      <c r="DC141" s="1190">
        <f>SUM('배수관 폐쇄 총괄(수시, 지역사업소)'!DC142:'배수관 폐쇄 총괄(수시, 지역사업소)'!DC157)</f>
        <v>0</v>
      </c>
      <c r="DD141" s="1190">
        <f>SUM('배수관 폐쇄 총괄(수시, 지역사업소)'!DD142:'배수관 폐쇄 총괄(수시, 지역사업소)'!DD157)</f>
        <v>0</v>
      </c>
      <c r="DE141" s="1190">
        <f>SUM('배수관 폐쇄 총괄(수시, 지역사업소)'!DE142:'배수관 폐쇄 총괄(수시, 지역사업소)'!DE157)</f>
        <v>0</v>
      </c>
      <c r="DG141" s="2397" t="s">
        <v>814</v>
      </c>
      <c r="DH141" s="1196" t="s">
        <v>41</v>
      </c>
      <c r="DI141" s="1190">
        <f>SUM('배수관 폐쇄 총괄(수시, 지역사업소)'!DI142:'배수관 폐쇄 총괄(수시, 지역사업소)'!DI157)</f>
        <v>0.54</v>
      </c>
      <c r="DJ141" s="1190">
        <f>SUM('배수관 폐쇄 총괄(수시, 지역사업소)'!DJ142:'배수관 폐쇄 총괄(수시, 지역사업소)'!DJ157)</f>
        <v>0.54</v>
      </c>
      <c r="DK141" s="1190">
        <f>SUM('배수관 폐쇄 총괄(수시, 지역사업소)'!DK142:'배수관 폐쇄 총괄(수시, 지역사업소)'!DK157)</f>
        <v>0</v>
      </c>
      <c r="DL141" s="1190">
        <f>SUM('배수관 폐쇄 총괄(수시, 지역사업소)'!DL142:'배수관 폐쇄 총괄(수시, 지역사업소)'!DL157)</f>
        <v>0</v>
      </c>
      <c r="DM141" s="1190">
        <f>SUM('배수관 폐쇄 총괄(수시, 지역사업소)'!DM142:'배수관 폐쇄 총괄(수시, 지역사업소)'!DM157)</f>
        <v>0.54</v>
      </c>
      <c r="DN141" s="1190">
        <f>SUM('배수관 폐쇄 총괄(수시, 지역사업소)'!DN142:'배수관 폐쇄 총괄(수시, 지역사업소)'!DN157)</f>
        <v>0</v>
      </c>
      <c r="DO141" s="1190">
        <f>SUM('배수관 폐쇄 총괄(수시, 지역사업소)'!DO142:'배수관 폐쇄 총괄(수시, 지역사업소)'!DO157)</f>
        <v>0</v>
      </c>
      <c r="DP141" s="1190">
        <f>SUM('배수관 폐쇄 총괄(수시, 지역사업소)'!DP142:'배수관 폐쇄 총괄(수시, 지역사업소)'!DP157)</f>
        <v>0</v>
      </c>
      <c r="DQ141" s="1190">
        <f>SUM('배수관 폐쇄 총괄(수시, 지역사업소)'!DQ142:'배수관 폐쇄 총괄(수시, 지역사업소)'!DQ157)</f>
        <v>0</v>
      </c>
      <c r="DR141" s="1190">
        <f>SUM('배수관 폐쇄 총괄(수시, 지역사업소)'!DR142:'배수관 폐쇄 총괄(수시, 지역사업소)'!DR157)</f>
        <v>0</v>
      </c>
      <c r="DS141" s="1190">
        <f>SUM('배수관 폐쇄 총괄(수시, 지역사업소)'!DS142:'배수관 폐쇄 총괄(수시, 지역사업소)'!DS157)</f>
        <v>0</v>
      </c>
      <c r="DT141" s="1190">
        <f>SUM('배수관 폐쇄 총괄(수시, 지역사업소)'!DT142:'배수관 폐쇄 총괄(수시, 지역사업소)'!DT157)</f>
        <v>0</v>
      </c>
      <c r="DU141" s="1190">
        <f>SUM('배수관 폐쇄 총괄(수시, 지역사업소)'!DU142:'배수관 폐쇄 총괄(수시, 지역사업소)'!DU157)</f>
        <v>0</v>
      </c>
      <c r="DV141" s="1190">
        <f>SUM('배수관 폐쇄 총괄(수시, 지역사업소)'!DV142:'배수관 폐쇄 총괄(수시, 지역사업소)'!DV157)</f>
        <v>0</v>
      </c>
      <c r="DW141" s="1190">
        <f>SUM('배수관 폐쇄 총괄(수시, 지역사업소)'!DW142:'배수관 폐쇄 총괄(수시, 지역사업소)'!DW157)</f>
        <v>0</v>
      </c>
      <c r="DX141" s="1190">
        <f>SUM('배수관 폐쇄 총괄(수시, 지역사업소)'!DX142:'배수관 폐쇄 총괄(수시, 지역사업소)'!DX157)</f>
        <v>0</v>
      </c>
      <c r="DY141" s="1190">
        <f>SUM('배수관 폐쇄 총괄(수시, 지역사업소)'!DY142:'배수관 폐쇄 총괄(수시, 지역사업소)'!DY157)</f>
        <v>0</v>
      </c>
      <c r="DZ141" s="1190">
        <f>SUM('배수관 폐쇄 총괄(수시, 지역사업소)'!DZ142:'배수관 폐쇄 총괄(수시, 지역사업소)'!DZ157)</f>
        <v>0.54</v>
      </c>
      <c r="EA141" s="1190">
        <f>SUM('배수관 폐쇄 총괄(수시, 지역사업소)'!EA142:'배수관 폐쇄 총괄(수시, 지역사업소)'!EA157)</f>
        <v>0</v>
      </c>
    </row>
    <row r="142" spans="1:131" ht="19.2" customHeight="1">
      <c r="A142" s="2397" t="s">
        <v>814</v>
      </c>
      <c r="B142" s="1191" t="s">
        <v>951</v>
      </c>
      <c r="C142" s="1192">
        <f>'배수관 폐쇄 총괄(수시, 지역사업소)'!G142</f>
        <v>0.54</v>
      </c>
      <c r="D142" s="1192">
        <v>0.54</v>
      </c>
      <c r="E142" s="1192">
        <v>0</v>
      </c>
      <c r="F142" s="1192">
        <v>0</v>
      </c>
      <c r="G142" s="1192">
        <v>0.54</v>
      </c>
      <c r="H142" s="1192">
        <v>0</v>
      </c>
      <c r="I142" s="1192">
        <v>0</v>
      </c>
      <c r="J142" s="1192">
        <v>0</v>
      </c>
      <c r="K142" s="1192">
        <v>0</v>
      </c>
      <c r="L142" s="1192">
        <v>0</v>
      </c>
      <c r="M142" s="1192">
        <v>0</v>
      </c>
      <c r="N142" s="1192">
        <v>0</v>
      </c>
      <c r="O142" s="1192">
        <v>0</v>
      </c>
      <c r="P142" s="1192">
        <v>0</v>
      </c>
      <c r="Q142" s="1192">
        <v>0</v>
      </c>
      <c r="R142" s="1192">
        <v>0</v>
      </c>
      <c r="S142" s="1192">
        <v>0</v>
      </c>
      <c r="T142" s="1192">
        <v>0.54</v>
      </c>
      <c r="U142" s="1192">
        <v>0</v>
      </c>
      <c r="W142" s="2397" t="s">
        <v>814</v>
      </c>
      <c r="X142" s="1191" t="s">
        <v>951</v>
      </c>
      <c r="Y142" s="1192">
        <f>'배수관 폐쇄 총괄(수시, 지역사업소)'!AC142</f>
        <v>0</v>
      </c>
      <c r="Z142" s="1192">
        <v>0</v>
      </c>
      <c r="AA142" s="1192">
        <v>0</v>
      </c>
      <c r="AB142" s="1192">
        <v>0</v>
      </c>
      <c r="AC142" s="1192">
        <v>0</v>
      </c>
      <c r="AD142" s="1192">
        <v>0</v>
      </c>
      <c r="AE142" s="1192">
        <v>0</v>
      </c>
      <c r="AF142" s="1192">
        <v>0</v>
      </c>
      <c r="AG142" s="1192">
        <v>0</v>
      </c>
      <c r="AH142" s="1192">
        <v>0</v>
      </c>
      <c r="AI142" s="1192">
        <v>0</v>
      </c>
      <c r="AJ142" s="1192">
        <v>0</v>
      </c>
      <c r="AK142" s="1192">
        <v>0</v>
      </c>
      <c r="AL142" s="1192">
        <v>0</v>
      </c>
      <c r="AM142" s="1192">
        <v>0</v>
      </c>
      <c r="AN142" s="1192">
        <v>0</v>
      </c>
      <c r="AO142" s="1192">
        <v>0</v>
      </c>
      <c r="AP142" s="1192">
        <v>0</v>
      </c>
      <c r="AQ142" s="1192">
        <v>0</v>
      </c>
      <c r="AS142" s="2397" t="s">
        <v>814</v>
      </c>
      <c r="AT142" s="1191" t="s">
        <v>951</v>
      </c>
      <c r="AU142" s="1192">
        <f>'배수관 폐쇄 총괄(수시, 지역사업소)'!AY142</f>
        <v>0</v>
      </c>
      <c r="AV142" s="1192">
        <v>0</v>
      </c>
      <c r="AW142" s="1192">
        <v>0</v>
      </c>
      <c r="AX142" s="1192">
        <v>0</v>
      </c>
      <c r="AY142" s="1192">
        <v>0</v>
      </c>
      <c r="AZ142" s="1192">
        <v>0</v>
      </c>
      <c r="BA142" s="1192">
        <v>0</v>
      </c>
      <c r="BB142" s="1192">
        <v>0</v>
      </c>
      <c r="BC142" s="1192">
        <v>0</v>
      </c>
      <c r="BD142" s="1192">
        <v>0</v>
      </c>
      <c r="BE142" s="1192">
        <v>0</v>
      </c>
      <c r="BF142" s="1192">
        <v>0</v>
      </c>
      <c r="BG142" s="1192">
        <v>0</v>
      </c>
      <c r="BH142" s="1192">
        <v>0</v>
      </c>
      <c r="BI142" s="1192">
        <v>0</v>
      </c>
      <c r="BJ142" s="1192">
        <v>0</v>
      </c>
      <c r="BK142" s="1192">
        <v>0</v>
      </c>
      <c r="BL142" s="1192">
        <v>0</v>
      </c>
      <c r="BM142" s="1192">
        <v>0</v>
      </c>
      <c r="BO142" s="2397" t="s">
        <v>814</v>
      </c>
      <c r="BP142" s="1191" t="s">
        <v>951</v>
      </c>
      <c r="BQ142" s="1192">
        <f>'배수관 폐쇄 총괄(수시, 지역사업소)'!BU142</f>
        <v>0</v>
      </c>
      <c r="BR142" s="1192">
        <v>0</v>
      </c>
      <c r="BS142" s="1192">
        <v>0</v>
      </c>
      <c r="BT142" s="1192">
        <v>0</v>
      </c>
      <c r="BU142" s="1192">
        <v>0</v>
      </c>
      <c r="BV142" s="1192">
        <v>0</v>
      </c>
      <c r="BW142" s="1192">
        <v>0</v>
      </c>
      <c r="BX142" s="1192">
        <v>0</v>
      </c>
      <c r="BY142" s="1192">
        <v>0</v>
      </c>
      <c r="BZ142" s="1192">
        <v>0</v>
      </c>
      <c r="CA142" s="1192">
        <v>0</v>
      </c>
      <c r="CB142" s="1192">
        <v>0</v>
      </c>
      <c r="CC142" s="1192">
        <v>0</v>
      </c>
      <c r="CD142" s="1192">
        <v>0</v>
      </c>
      <c r="CE142" s="1192">
        <v>0</v>
      </c>
      <c r="CF142" s="1192">
        <v>0</v>
      </c>
      <c r="CG142" s="1192">
        <v>0</v>
      </c>
      <c r="CH142" s="1192">
        <v>0</v>
      </c>
      <c r="CI142" s="1192">
        <v>0</v>
      </c>
      <c r="CK142" s="2397" t="s">
        <v>814</v>
      </c>
      <c r="CL142" s="1191" t="s">
        <v>951</v>
      </c>
      <c r="CM142" s="1192">
        <f>'배수관 폐쇄 총괄(수시, 지역사업소)'!CQ142</f>
        <v>0</v>
      </c>
      <c r="CN142" s="1192">
        <v>0</v>
      </c>
      <c r="CO142" s="1192">
        <v>0</v>
      </c>
      <c r="CP142" s="1192">
        <v>0</v>
      </c>
      <c r="CQ142" s="1192">
        <v>0</v>
      </c>
      <c r="CR142" s="1192">
        <v>0</v>
      </c>
      <c r="CS142" s="1192">
        <v>0</v>
      </c>
      <c r="CT142" s="1192">
        <v>0</v>
      </c>
      <c r="CU142" s="1192">
        <v>0</v>
      </c>
      <c r="CV142" s="1192">
        <v>0</v>
      </c>
      <c r="CW142" s="1192">
        <v>0</v>
      </c>
      <c r="CX142" s="1192">
        <v>0</v>
      </c>
      <c r="CY142" s="1192">
        <v>0</v>
      </c>
      <c r="CZ142" s="1192">
        <v>0</v>
      </c>
      <c r="DA142" s="1192">
        <v>0</v>
      </c>
      <c r="DB142" s="1192">
        <v>0</v>
      </c>
      <c r="DC142" s="1192">
        <v>0</v>
      </c>
      <c r="DD142" s="1192">
        <v>0</v>
      </c>
      <c r="DE142" s="1192">
        <v>0</v>
      </c>
      <c r="DG142" s="2397" t="s">
        <v>814</v>
      </c>
      <c r="DH142" s="1191" t="s">
        <v>951</v>
      </c>
      <c r="DI142" s="1192">
        <f>'배수관 폐쇄 총괄(수시, 지역사업소)'!DM142</f>
        <v>0.54</v>
      </c>
      <c r="DJ142" s="1192">
        <v>0.54</v>
      </c>
      <c r="DK142" s="1192">
        <v>0</v>
      </c>
      <c r="DL142" s="1192">
        <v>0</v>
      </c>
      <c r="DM142" s="1192">
        <v>0.54</v>
      </c>
      <c r="DN142" s="1192">
        <v>0</v>
      </c>
      <c r="DO142" s="1192">
        <v>0</v>
      </c>
      <c r="DP142" s="1192">
        <v>0</v>
      </c>
      <c r="DQ142" s="1192">
        <v>0</v>
      </c>
      <c r="DR142" s="1192">
        <v>0</v>
      </c>
      <c r="DS142" s="1192">
        <v>0</v>
      </c>
      <c r="DT142" s="1192">
        <v>0</v>
      </c>
      <c r="DU142" s="1192">
        <v>0</v>
      </c>
      <c r="DV142" s="1192">
        <v>0</v>
      </c>
      <c r="DW142" s="1192">
        <v>0</v>
      </c>
      <c r="DX142" s="1192">
        <v>0</v>
      </c>
      <c r="DY142" s="1192">
        <v>0</v>
      </c>
      <c r="DZ142" s="1192">
        <v>0.54</v>
      </c>
      <c r="EA142" s="1192">
        <v>0</v>
      </c>
    </row>
    <row r="143" spans="1:131" ht="19.2" customHeight="1">
      <c r="A143" s="2032"/>
      <c r="B143" s="1191" t="s">
        <v>796</v>
      </c>
      <c r="C143" s="1192">
        <f>'배수관 폐쇄 총괄(수시, 지역사업소)'!G143</f>
        <v>0</v>
      </c>
      <c r="D143" s="1192">
        <v>0</v>
      </c>
      <c r="E143" s="1192">
        <v>0</v>
      </c>
      <c r="F143" s="1192">
        <v>0</v>
      </c>
      <c r="G143" s="1192">
        <v>0</v>
      </c>
      <c r="H143" s="1192">
        <v>0</v>
      </c>
      <c r="I143" s="1192">
        <v>0</v>
      </c>
      <c r="J143" s="1192">
        <v>0</v>
      </c>
      <c r="K143" s="1192">
        <v>0</v>
      </c>
      <c r="L143" s="1192">
        <v>0</v>
      </c>
      <c r="M143" s="1192">
        <v>0</v>
      </c>
      <c r="N143" s="1192">
        <v>0</v>
      </c>
      <c r="O143" s="1192">
        <v>0</v>
      </c>
      <c r="P143" s="1192">
        <v>0</v>
      </c>
      <c r="Q143" s="1192">
        <v>0</v>
      </c>
      <c r="R143" s="1192">
        <v>0</v>
      </c>
      <c r="S143" s="1192">
        <v>0</v>
      </c>
      <c r="T143" s="1192">
        <v>0</v>
      </c>
      <c r="U143" s="1192">
        <v>0</v>
      </c>
      <c r="W143" s="2032"/>
      <c r="X143" s="1191" t="s">
        <v>796</v>
      </c>
      <c r="Y143" s="1192">
        <f>'배수관 폐쇄 총괄(수시, 지역사업소)'!AC143</f>
        <v>0</v>
      </c>
      <c r="Z143" s="1192">
        <v>0</v>
      </c>
      <c r="AA143" s="1192">
        <v>0</v>
      </c>
      <c r="AB143" s="1192">
        <v>0</v>
      </c>
      <c r="AC143" s="1192">
        <v>0</v>
      </c>
      <c r="AD143" s="1192">
        <v>0</v>
      </c>
      <c r="AE143" s="1192">
        <v>0</v>
      </c>
      <c r="AF143" s="1192">
        <v>0</v>
      </c>
      <c r="AG143" s="1192">
        <v>0</v>
      </c>
      <c r="AH143" s="1192">
        <v>0</v>
      </c>
      <c r="AI143" s="1192">
        <v>0</v>
      </c>
      <c r="AJ143" s="1192">
        <v>0</v>
      </c>
      <c r="AK143" s="1192">
        <v>0</v>
      </c>
      <c r="AL143" s="1192">
        <v>0</v>
      </c>
      <c r="AM143" s="1192">
        <v>0</v>
      </c>
      <c r="AN143" s="1192">
        <v>0</v>
      </c>
      <c r="AO143" s="1192">
        <v>0</v>
      </c>
      <c r="AP143" s="1192">
        <v>0</v>
      </c>
      <c r="AQ143" s="1192">
        <v>0</v>
      </c>
      <c r="AS143" s="2032"/>
      <c r="AT143" s="1191" t="s">
        <v>796</v>
      </c>
      <c r="AU143" s="1192">
        <f>'배수관 폐쇄 총괄(수시, 지역사업소)'!AY143</f>
        <v>0</v>
      </c>
      <c r="AV143" s="1192">
        <v>0</v>
      </c>
      <c r="AW143" s="1192">
        <v>0</v>
      </c>
      <c r="AX143" s="1192">
        <v>0</v>
      </c>
      <c r="AY143" s="1192">
        <v>0</v>
      </c>
      <c r="AZ143" s="1192">
        <v>0</v>
      </c>
      <c r="BA143" s="1192">
        <v>0</v>
      </c>
      <c r="BB143" s="1192">
        <v>0</v>
      </c>
      <c r="BC143" s="1192">
        <v>0</v>
      </c>
      <c r="BD143" s="1192">
        <v>0</v>
      </c>
      <c r="BE143" s="1192">
        <v>0</v>
      </c>
      <c r="BF143" s="1192">
        <v>0</v>
      </c>
      <c r="BG143" s="1192">
        <v>0</v>
      </c>
      <c r="BH143" s="1192">
        <v>0</v>
      </c>
      <c r="BI143" s="1192">
        <v>0</v>
      </c>
      <c r="BJ143" s="1192">
        <v>0</v>
      </c>
      <c r="BK143" s="1192">
        <v>0</v>
      </c>
      <c r="BL143" s="1192">
        <v>0</v>
      </c>
      <c r="BM143" s="1192">
        <v>0</v>
      </c>
      <c r="BO143" s="2032"/>
      <c r="BP143" s="1191" t="s">
        <v>796</v>
      </c>
      <c r="BQ143" s="1192">
        <f>'배수관 폐쇄 총괄(수시, 지역사업소)'!BU143</f>
        <v>0</v>
      </c>
      <c r="BR143" s="1192">
        <v>0</v>
      </c>
      <c r="BS143" s="1192">
        <v>0</v>
      </c>
      <c r="BT143" s="1192">
        <v>0</v>
      </c>
      <c r="BU143" s="1192">
        <v>0</v>
      </c>
      <c r="BV143" s="1192">
        <v>0</v>
      </c>
      <c r="BW143" s="1192">
        <v>0</v>
      </c>
      <c r="BX143" s="1192">
        <v>0</v>
      </c>
      <c r="BY143" s="1192">
        <v>0</v>
      </c>
      <c r="BZ143" s="1192">
        <v>0</v>
      </c>
      <c r="CA143" s="1192">
        <v>0</v>
      </c>
      <c r="CB143" s="1192">
        <v>0</v>
      </c>
      <c r="CC143" s="1192">
        <v>0</v>
      </c>
      <c r="CD143" s="1192">
        <v>0</v>
      </c>
      <c r="CE143" s="1192">
        <v>0</v>
      </c>
      <c r="CF143" s="1192">
        <v>0</v>
      </c>
      <c r="CG143" s="1192">
        <v>0</v>
      </c>
      <c r="CH143" s="1192">
        <v>0</v>
      </c>
      <c r="CI143" s="1192">
        <v>0</v>
      </c>
      <c r="CK143" s="2032"/>
      <c r="CL143" s="1191" t="s">
        <v>796</v>
      </c>
      <c r="CM143" s="1192">
        <f>'배수관 폐쇄 총괄(수시, 지역사업소)'!CQ143</f>
        <v>0</v>
      </c>
      <c r="CN143" s="1192">
        <v>0</v>
      </c>
      <c r="CO143" s="1192">
        <v>0</v>
      </c>
      <c r="CP143" s="1192">
        <v>0</v>
      </c>
      <c r="CQ143" s="1192">
        <v>0</v>
      </c>
      <c r="CR143" s="1192">
        <v>0</v>
      </c>
      <c r="CS143" s="1192">
        <v>0</v>
      </c>
      <c r="CT143" s="1192">
        <v>0</v>
      </c>
      <c r="CU143" s="1192">
        <v>0</v>
      </c>
      <c r="CV143" s="1192">
        <v>0</v>
      </c>
      <c r="CW143" s="1192">
        <v>0</v>
      </c>
      <c r="CX143" s="1192">
        <v>0</v>
      </c>
      <c r="CY143" s="1192">
        <v>0</v>
      </c>
      <c r="CZ143" s="1192">
        <v>0</v>
      </c>
      <c r="DA143" s="1192">
        <v>0</v>
      </c>
      <c r="DB143" s="1192">
        <v>0</v>
      </c>
      <c r="DC143" s="1192">
        <v>0</v>
      </c>
      <c r="DD143" s="1192">
        <v>0</v>
      </c>
      <c r="DE143" s="1192">
        <v>0</v>
      </c>
      <c r="DG143" s="2032"/>
      <c r="DH143" s="1191" t="s">
        <v>796</v>
      </c>
      <c r="DI143" s="1192">
        <f>'배수관 폐쇄 총괄(수시, 지역사업소)'!DM143</f>
        <v>0</v>
      </c>
      <c r="DJ143" s="1192">
        <v>0</v>
      </c>
      <c r="DK143" s="1192">
        <v>0</v>
      </c>
      <c r="DL143" s="1192">
        <v>0</v>
      </c>
      <c r="DM143" s="1192">
        <v>0</v>
      </c>
      <c r="DN143" s="1192">
        <v>0</v>
      </c>
      <c r="DO143" s="1192">
        <v>0</v>
      </c>
      <c r="DP143" s="1192">
        <v>0</v>
      </c>
      <c r="DQ143" s="1192">
        <v>0</v>
      </c>
      <c r="DR143" s="1192">
        <v>0</v>
      </c>
      <c r="DS143" s="1192">
        <v>0</v>
      </c>
      <c r="DT143" s="1192">
        <v>0</v>
      </c>
      <c r="DU143" s="1192">
        <v>0</v>
      </c>
      <c r="DV143" s="1192">
        <v>0</v>
      </c>
      <c r="DW143" s="1192">
        <v>0</v>
      </c>
      <c r="DX143" s="1192">
        <v>0</v>
      </c>
      <c r="DY143" s="1192">
        <v>0</v>
      </c>
      <c r="DZ143" s="1192">
        <v>0</v>
      </c>
      <c r="EA143" s="1192">
        <v>0</v>
      </c>
    </row>
    <row r="144" spans="1:131" ht="19.2" customHeight="1">
      <c r="A144" s="2032"/>
      <c r="B144" s="1191" t="s">
        <v>797</v>
      </c>
      <c r="C144" s="1192">
        <f>'배수관 폐쇄 총괄(수시, 지역사업소)'!G144</f>
        <v>0</v>
      </c>
      <c r="D144" s="1192">
        <v>0</v>
      </c>
      <c r="E144" s="1192">
        <v>0</v>
      </c>
      <c r="F144" s="1192">
        <v>0</v>
      </c>
      <c r="G144" s="1192">
        <v>0</v>
      </c>
      <c r="H144" s="1192">
        <v>0</v>
      </c>
      <c r="I144" s="1192">
        <v>0</v>
      </c>
      <c r="J144" s="1192">
        <v>0</v>
      </c>
      <c r="K144" s="1192">
        <v>0</v>
      </c>
      <c r="L144" s="1192">
        <v>0</v>
      </c>
      <c r="M144" s="1192">
        <v>0</v>
      </c>
      <c r="N144" s="1192">
        <v>0</v>
      </c>
      <c r="O144" s="1192">
        <v>0</v>
      </c>
      <c r="P144" s="1192">
        <v>0</v>
      </c>
      <c r="Q144" s="1192">
        <v>0</v>
      </c>
      <c r="R144" s="1192">
        <v>0</v>
      </c>
      <c r="S144" s="1192">
        <v>0</v>
      </c>
      <c r="T144" s="1192">
        <v>0</v>
      </c>
      <c r="U144" s="1192">
        <v>0</v>
      </c>
      <c r="W144" s="2032"/>
      <c r="X144" s="1191" t="s">
        <v>797</v>
      </c>
      <c r="Y144" s="1192">
        <f>'배수관 폐쇄 총괄(수시, 지역사업소)'!AC144</f>
        <v>0</v>
      </c>
      <c r="Z144" s="1192">
        <v>0</v>
      </c>
      <c r="AA144" s="1192">
        <v>0</v>
      </c>
      <c r="AB144" s="1192">
        <v>0</v>
      </c>
      <c r="AC144" s="1192">
        <v>0</v>
      </c>
      <c r="AD144" s="1192">
        <v>0</v>
      </c>
      <c r="AE144" s="1192">
        <v>0</v>
      </c>
      <c r="AF144" s="1192">
        <v>0</v>
      </c>
      <c r="AG144" s="1192">
        <v>0</v>
      </c>
      <c r="AH144" s="1192">
        <v>0</v>
      </c>
      <c r="AI144" s="1192">
        <v>0</v>
      </c>
      <c r="AJ144" s="1192">
        <v>0</v>
      </c>
      <c r="AK144" s="1192">
        <v>0</v>
      </c>
      <c r="AL144" s="1192">
        <v>0</v>
      </c>
      <c r="AM144" s="1192">
        <v>0</v>
      </c>
      <c r="AN144" s="1192">
        <v>0</v>
      </c>
      <c r="AO144" s="1192">
        <v>0</v>
      </c>
      <c r="AP144" s="1192">
        <v>0</v>
      </c>
      <c r="AQ144" s="1192">
        <v>0</v>
      </c>
      <c r="AS144" s="2032"/>
      <c r="AT144" s="1191" t="s">
        <v>797</v>
      </c>
      <c r="AU144" s="1192">
        <f>'배수관 폐쇄 총괄(수시, 지역사업소)'!AY144</f>
        <v>0</v>
      </c>
      <c r="AV144" s="1192">
        <v>0</v>
      </c>
      <c r="AW144" s="1192">
        <v>0</v>
      </c>
      <c r="AX144" s="1192">
        <v>0</v>
      </c>
      <c r="AY144" s="1192">
        <v>0</v>
      </c>
      <c r="AZ144" s="1192">
        <v>0</v>
      </c>
      <c r="BA144" s="1192">
        <v>0</v>
      </c>
      <c r="BB144" s="1192">
        <v>0</v>
      </c>
      <c r="BC144" s="1192">
        <v>0</v>
      </c>
      <c r="BD144" s="1192">
        <v>0</v>
      </c>
      <c r="BE144" s="1192">
        <v>0</v>
      </c>
      <c r="BF144" s="1192">
        <v>0</v>
      </c>
      <c r="BG144" s="1192">
        <v>0</v>
      </c>
      <c r="BH144" s="1192">
        <v>0</v>
      </c>
      <c r="BI144" s="1192">
        <v>0</v>
      </c>
      <c r="BJ144" s="1192">
        <v>0</v>
      </c>
      <c r="BK144" s="1192">
        <v>0</v>
      </c>
      <c r="BL144" s="1192">
        <v>0</v>
      </c>
      <c r="BM144" s="1192">
        <v>0</v>
      </c>
      <c r="BO144" s="2032"/>
      <c r="BP144" s="1191" t="s">
        <v>797</v>
      </c>
      <c r="BQ144" s="1192">
        <f>'배수관 폐쇄 총괄(수시, 지역사업소)'!BU144</f>
        <v>0</v>
      </c>
      <c r="BR144" s="1192">
        <v>0</v>
      </c>
      <c r="BS144" s="1192">
        <v>0</v>
      </c>
      <c r="BT144" s="1192">
        <v>0</v>
      </c>
      <c r="BU144" s="1192">
        <v>0</v>
      </c>
      <c r="BV144" s="1192">
        <v>0</v>
      </c>
      <c r="BW144" s="1192">
        <v>0</v>
      </c>
      <c r="BX144" s="1192">
        <v>0</v>
      </c>
      <c r="BY144" s="1192">
        <v>0</v>
      </c>
      <c r="BZ144" s="1192">
        <v>0</v>
      </c>
      <c r="CA144" s="1192">
        <v>0</v>
      </c>
      <c r="CB144" s="1192">
        <v>0</v>
      </c>
      <c r="CC144" s="1192">
        <v>0</v>
      </c>
      <c r="CD144" s="1192">
        <v>0</v>
      </c>
      <c r="CE144" s="1192">
        <v>0</v>
      </c>
      <c r="CF144" s="1192">
        <v>0</v>
      </c>
      <c r="CG144" s="1192">
        <v>0</v>
      </c>
      <c r="CH144" s="1192">
        <v>0</v>
      </c>
      <c r="CI144" s="1192">
        <v>0</v>
      </c>
      <c r="CK144" s="2032"/>
      <c r="CL144" s="1191" t="s">
        <v>797</v>
      </c>
      <c r="CM144" s="1192">
        <f>'배수관 폐쇄 총괄(수시, 지역사업소)'!CQ144</f>
        <v>0</v>
      </c>
      <c r="CN144" s="1192">
        <v>0</v>
      </c>
      <c r="CO144" s="1192">
        <v>0</v>
      </c>
      <c r="CP144" s="1192">
        <v>0</v>
      </c>
      <c r="CQ144" s="1192">
        <v>0</v>
      </c>
      <c r="CR144" s="1192">
        <v>0</v>
      </c>
      <c r="CS144" s="1192">
        <v>0</v>
      </c>
      <c r="CT144" s="1192">
        <v>0</v>
      </c>
      <c r="CU144" s="1192">
        <v>0</v>
      </c>
      <c r="CV144" s="1192">
        <v>0</v>
      </c>
      <c r="CW144" s="1192">
        <v>0</v>
      </c>
      <c r="CX144" s="1192">
        <v>0</v>
      </c>
      <c r="CY144" s="1192">
        <v>0</v>
      </c>
      <c r="CZ144" s="1192">
        <v>0</v>
      </c>
      <c r="DA144" s="1192">
        <v>0</v>
      </c>
      <c r="DB144" s="1192">
        <v>0</v>
      </c>
      <c r="DC144" s="1192">
        <v>0</v>
      </c>
      <c r="DD144" s="1192">
        <v>0</v>
      </c>
      <c r="DE144" s="1192">
        <v>0</v>
      </c>
      <c r="DG144" s="2032"/>
      <c r="DH144" s="1191" t="s">
        <v>797</v>
      </c>
      <c r="DI144" s="1192">
        <f>'배수관 폐쇄 총괄(수시, 지역사업소)'!DM144</f>
        <v>0</v>
      </c>
      <c r="DJ144" s="1192">
        <v>0</v>
      </c>
      <c r="DK144" s="1192">
        <v>0</v>
      </c>
      <c r="DL144" s="1192">
        <v>0</v>
      </c>
      <c r="DM144" s="1192">
        <v>0</v>
      </c>
      <c r="DN144" s="1192">
        <v>0</v>
      </c>
      <c r="DO144" s="1192">
        <v>0</v>
      </c>
      <c r="DP144" s="1192">
        <v>0</v>
      </c>
      <c r="DQ144" s="1192">
        <v>0</v>
      </c>
      <c r="DR144" s="1192">
        <v>0</v>
      </c>
      <c r="DS144" s="1192">
        <v>0</v>
      </c>
      <c r="DT144" s="1192">
        <v>0</v>
      </c>
      <c r="DU144" s="1192">
        <v>0</v>
      </c>
      <c r="DV144" s="1192">
        <v>0</v>
      </c>
      <c r="DW144" s="1192">
        <v>0</v>
      </c>
      <c r="DX144" s="1192">
        <v>0</v>
      </c>
      <c r="DY144" s="1192">
        <v>0</v>
      </c>
      <c r="DZ144" s="1192">
        <v>0</v>
      </c>
      <c r="EA144" s="1192">
        <v>0</v>
      </c>
    </row>
    <row r="145" spans="1:131" ht="19.2" customHeight="1">
      <c r="A145" s="2032"/>
      <c r="B145" s="1191" t="s">
        <v>780</v>
      </c>
      <c r="C145" s="1192">
        <f>'배수관 폐쇄 총괄(수시, 지역사업소)'!G145</f>
        <v>-154.76</v>
      </c>
      <c r="D145" s="1192">
        <v>0</v>
      </c>
      <c r="E145" s="1192">
        <v>0</v>
      </c>
      <c r="F145" s="1192">
        <v>154.76</v>
      </c>
      <c r="G145" s="1192">
        <v>-154.76</v>
      </c>
      <c r="H145" s="1192">
        <v>0</v>
      </c>
      <c r="I145" s="1192">
        <v>0</v>
      </c>
      <c r="J145" s="1192">
        <v>0</v>
      </c>
      <c r="K145" s="1192">
        <v>0</v>
      </c>
      <c r="L145" s="1192">
        <v>0</v>
      </c>
      <c r="M145" s="1192">
        <v>154.76</v>
      </c>
      <c r="N145" s="1192">
        <v>0</v>
      </c>
      <c r="O145" s="1192">
        <v>0</v>
      </c>
      <c r="P145" s="1192">
        <v>0</v>
      </c>
      <c r="Q145" s="1192">
        <v>0</v>
      </c>
      <c r="R145" s="1192">
        <v>0</v>
      </c>
      <c r="S145" s="1192">
        <v>0</v>
      </c>
      <c r="T145" s="1192">
        <v>0</v>
      </c>
      <c r="U145" s="1192">
        <v>0</v>
      </c>
      <c r="W145" s="2032"/>
      <c r="X145" s="1191" t="s">
        <v>780</v>
      </c>
      <c r="Y145" s="1192">
        <f>'배수관 폐쇄 총괄(수시, 지역사업소)'!AC145</f>
        <v>0</v>
      </c>
      <c r="Z145" s="1192">
        <v>0</v>
      </c>
      <c r="AA145" s="1192">
        <v>0</v>
      </c>
      <c r="AB145" s="1192">
        <v>0</v>
      </c>
      <c r="AC145" s="1192">
        <v>0</v>
      </c>
      <c r="AD145" s="1192">
        <v>0</v>
      </c>
      <c r="AE145" s="1192">
        <v>0</v>
      </c>
      <c r="AF145" s="1192">
        <v>0</v>
      </c>
      <c r="AG145" s="1192">
        <v>0</v>
      </c>
      <c r="AH145" s="1192">
        <v>0</v>
      </c>
      <c r="AI145" s="1192">
        <v>0</v>
      </c>
      <c r="AJ145" s="1192">
        <v>0</v>
      </c>
      <c r="AK145" s="1192">
        <v>0</v>
      </c>
      <c r="AL145" s="1192">
        <v>0</v>
      </c>
      <c r="AM145" s="1192">
        <v>0</v>
      </c>
      <c r="AN145" s="1192">
        <v>0</v>
      </c>
      <c r="AO145" s="1192">
        <v>0</v>
      </c>
      <c r="AP145" s="1192">
        <v>0</v>
      </c>
      <c r="AQ145" s="1192">
        <v>0</v>
      </c>
      <c r="AS145" s="2032"/>
      <c r="AT145" s="1191" t="s">
        <v>780</v>
      </c>
      <c r="AU145" s="1192">
        <f>'배수관 폐쇄 총괄(수시, 지역사업소)'!AY145</f>
        <v>0</v>
      </c>
      <c r="AV145" s="1192">
        <v>0</v>
      </c>
      <c r="AW145" s="1192">
        <v>0</v>
      </c>
      <c r="AX145" s="1192">
        <v>0</v>
      </c>
      <c r="AY145" s="1192">
        <v>0</v>
      </c>
      <c r="AZ145" s="1192">
        <v>0</v>
      </c>
      <c r="BA145" s="1192">
        <v>0</v>
      </c>
      <c r="BB145" s="1192">
        <v>0</v>
      </c>
      <c r="BC145" s="1192">
        <v>0</v>
      </c>
      <c r="BD145" s="1192">
        <v>0</v>
      </c>
      <c r="BE145" s="1192">
        <v>0</v>
      </c>
      <c r="BF145" s="1192">
        <v>0</v>
      </c>
      <c r="BG145" s="1192">
        <v>0</v>
      </c>
      <c r="BH145" s="1192">
        <v>0</v>
      </c>
      <c r="BI145" s="1192">
        <v>0</v>
      </c>
      <c r="BJ145" s="1192">
        <v>0</v>
      </c>
      <c r="BK145" s="1192">
        <v>0</v>
      </c>
      <c r="BL145" s="1192">
        <v>0</v>
      </c>
      <c r="BM145" s="1192">
        <v>0</v>
      </c>
      <c r="BO145" s="2032"/>
      <c r="BP145" s="1191" t="s">
        <v>780</v>
      </c>
      <c r="BQ145" s="1192">
        <f>'배수관 폐쇄 총괄(수시, 지역사업소)'!BU145</f>
        <v>-154.76</v>
      </c>
      <c r="BR145" s="1192">
        <v>0</v>
      </c>
      <c r="BS145" s="1192">
        <v>0</v>
      </c>
      <c r="BT145" s="1192">
        <v>154.76</v>
      </c>
      <c r="BU145" s="1192">
        <v>-154.76</v>
      </c>
      <c r="BV145" s="1192">
        <v>0</v>
      </c>
      <c r="BW145" s="1192">
        <v>0</v>
      </c>
      <c r="BX145" s="1192">
        <v>0</v>
      </c>
      <c r="BY145" s="1192">
        <v>0</v>
      </c>
      <c r="BZ145" s="1192">
        <v>0</v>
      </c>
      <c r="CA145" s="1192">
        <v>154.76</v>
      </c>
      <c r="CB145" s="1192">
        <v>0</v>
      </c>
      <c r="CC145" s="1192">
        <v>0</v>
      </c>
      <c r="CD145" s="1192">
        <v>0</v>
      </c>
      <c r="CE145" s="1192">
        <v>0</v>
      </c>
      <c r="CF145" s="1192">
        <v>0</v>
      </c>
      <c r="CG145" s="1192">
        <v>0</v>
      </c>
      <c r="CH145" s="1192">
        <v>0</v>
      </c>
      <c r="CI145" s="1192">
        <v>0</v>
      </c>
      <c r="CK145" s="2032"/>
      <c r="CL145" s="1191" t="s">
        <v>780</v>
      </c>
      <c r="CM145" s="1192">
        <f>'배수관 폐쇄 총괄(수시, 지역사업소)'!CQ145</f>
        <v>0</v>
      </c>
      <c r="CN145" s="1192">
        <v>0</v>
      </c>
      <c r="CO145" s="1192">
        <v>0</v>
      </c>
      <c r="CP145" s="1192">
        <v>0</v>
      </c>
      <c r="CQ145" s="1192">
        <v>0</v>
      </c>
      <c r="CR145" s="1192">
        <v>0</v>
      </c>
      <c r="CS145" s="1192">
        <v>0</v>
      </c>
      <c r="CT145" s="1192">
        <v>0</v>
      </c>
      <c r="CU145" s="1192">
        <v>0</v>
      </c>
      <c r="CV145" s="1192">
        <v>0</v>
      </c>
      <c r="CW145" s="1192">
        <v>0</v>
      </c>
      <c r="CX145" s="1192">
        <v>0</v>
      </c>
      <c r="CY145" s="1192">
        <v>0</v>
      </c>
      <c r="CZ145" s="1192">
        <v>0</v>
      </c>
      <c r="DA145" s="1192">
        <v>0</v>
      </c>
      <c r="DB145" s="1192">
        <v>0</v>
      </c>
      <c r="DC145" s="1192">
        <v>0</v>
      </c>
      <c r="DD145" s="1192">
        <v>0</v>
      </c>
      <c r="DE145" s="1192">
        <v>0</v>
      </c>
      <c r="DG145" s="2032"/>
      <c r="DH145" s="1191" t="s">
        <v>780</v>
      </c>
      <c r="DI145" s="1192">
        <f>'배수관 폐쇄 총괄(수시, 지역사업소)'!DM145</f>
        <v>0</v>
      </c>
      <c r="DJ145" s="1192">
        <v>0</v>
      </c>
      <c r="DK145" s="1192">
        <v>0</v>
      </c>
      <c r="DL145" s="1192">
        <v>0</v>
      </c>
      <c r="DM145" s="1192">
        <v>0</v>
      </c>
      <c r="DN145" s="1192">
        <v>0</v>
      </c>
      <c r="DO145" s="1192">
        <v>0</v>
      </c>
      <c r="DP145" s="1192">
        <v>0</v>
      </c>
      <c r="DQ145" s="1192">
        <v>0</v>
      </c>
      <c r="DR145" s="1192">
        <v>0</v>
      </c>
      <c r="DS145" s="1192">
        <v>0</v>
      </c>
      <c r="DT145" s="1192">
        <v>0</v>
      </c>
      <c r="DU145" s="1192">
        <v>0</v>
      </c>
      <c r="DV145" s="1192">
        <v>0</v>
      </c>
      <c r="DW145" s="1192">
        <v>0</v>
      </c>
      <c r="DX145" s="1192">
        <v>0</v>
      </c>
      <c r="DY145" s="1192">
        <v>0</v>
      </c>
      <c r="DZ145" s="1192">
        <v>0</v>
      </c>
      <c r="EA145" s="1192">
        <v>0</v>
      </c>
    </row>
    <row r="146" spans="1:131" ht="19.2" customHeight="1">
      <c r="A146" s="2032"/>
      <c r="B146" s="1193" t="s">
        <v>781</v>
      </c>
      <c r="C146" s="1192">
        <f>'배수관 폐쇄 총괄(수시, 지역사업소)'!G146</f>
        <v>0</v>
      </c>
      <c r="D146" s="1192">
        <v>0</v>
      </c>
      <c r="E146" s="1192">
        <v>0</v>
      </c>
      <c r="F146" s="1192">
        <v>0</v>
      </c>
      <c r="G146" s="1192">
        <v>0</v>
      </c>
      <c r="H146" s="1192">
        <v>0</v>
      </c>
      <c r="I146" s="1192">
        <v>0</v>
      </c>
      <c r="J146" s="1192">
        <v>0</v>
      </c>
      <c r="K146" s="1192">
        <v>0</v>
      </c>
      <c r="L146" s="1192">
        <v>0</v>
      </c>
      <c r="M146" s="1192">
        <v>0</v>
      </c>
      <c r="N146" s="1192">
        <v>0</v>
      </c>
      <c r="O146" s="1192">
        <v>0</v>
      </c>
      <c r="P146" s="1192">
        <v>0</v>
      </c>
      <c r="Q146" s="1192">
        <v>0</v>
      </c>
      <c r="R146" s="1192">
        <v>0</v>
      </c>
      <c r="S146" s="1192">
        <v>0</v>
      </c>
      <c r="T146" s="1192">
        <v>0</v>
      </c>
      <c r="U146" s="1192">
        <v>0</v>
      </c>
      <c r="W146" s="2032"/>
      <c r="X146" s="1193" t="s">
        <v>781</v>
      </c>
      <c r="Y146" s="1192">
        <f>'배수관 폐쇄 총괄(수시, 지역사업소)'!AC146</f>
        <v>0</v>
      </c>
      <c r="Z146" s="1192">
        <v>0</v>
      </c>
      <c r="AA146" s="1192">
        <v>0</v>
      </c>
      <c r="AB146" s="1192">
        <v>0</v>
      </c>
      <c r="AC146" s="1192">
        <v>0</v>
      </c>
      <c r="AD146" s="1192">
        <v>0</v>
      </c>
      <c r="AE146" s="1192">
        <v>0</v>
      </c>
      <c r="AF146" s="1192">
        <v>0</v>
      </c>
      <c r="AG146" s="1192">
        <v>0</v>
      </c>
      <c r="AH146" s="1192">
        <v>0</v>
      </c>
      <c r="AI146" s="1192">
        <v>0</v>
      </c>
      <c r="AJ146" s="1192">
        <v>0</v>
      </c>
      <c r="AK146" s="1192">
        <v>0</v>
      </c>
      <c r="AL146" s="1192">
        <v>0</v>
      </c>
      <c r="AM146" s="1192">
        <v>0</v>
      </c>
      <c r="AN146" s="1192">
        <v>0</v>
      </c>
      <c r="AO146" s="1192">
        <v>0</v>
      </c>
      <c r="AP146" s="1192">
        <v>0</v>
      </c>
      <c r="AQ146" s="1192">
        <v>0</v>
      </c>
      <c r="AS146" s="2032"/>
      <c r="AT146" s="1193" t="s">
        <v>781</v>
      </c>
      <c r="AU146" s="1192">
        <f>'배수관 폐쇄 총괄(수시, 지역사업소)'!AY146</f>
        <v>0</v>
      </c>
      <c r="AV146" s="1192">
        <v>0</v>
      </c>
      <c r="AW146" s="1192">
        <v>0</v>
      </c>
      <c r="AX146" s="1192">
        <v>0</v>
      </c>
      <c r="AY146" s="1192">
        <v>0</v>
      </c>
      <c r="AZ146" s="1192">
        <v>0</v>
      </c>
      <c r="BA146" s="1192">
        <v>0</v>
      </c>
      <c r="BB146" s="1192">
        <v>0</v>
      </c>
      <c r="BC146" s="1192">
        <v>0</v>
      </c>
      <c r="BD146" s="1192">
        <v>0</v>
      </c>
      <c r="BE146" s="1192">
        <v>0</v>
      </c>
      <c r="BF146" s="1192">
        <v>0</v>
      </c>
      <c r="BG146" s="1192">
        <v>0</v>
      </c>
      <c r="BH146" s="1192">
        <v>0</v>
      </c>
      <c r="BI146" s="1192">
        <v>0</v>
      </c>
      <c r="BJ146" s="1192">
        <v>0</v>
      </c>
      <c r="BK146" s="1192">
        <v>0</v>
      </c>
      <c r="BL146" s="1192">
        <v>0</v>
      </c>
      <c r="BM146" s="1192">
        <v>0</v>
      </c>
      <c r="BO146" s="2032"/>
      <c r="BP146" s="1193" t="s">
        <v>781</v>
      </c>
      <c r="BQ146" s="1192">
        <f>'배수관 폐쇄 총괄(수시, 지역사업소)'!BU146</f>
        <v>0</v>
      </c>
      <c r="BR146" s="1192">
        <v>0</v>
      </c>
      <c r="BS146" s="1192">
        <v>0</v>
      </c>
      <c r="BT146" s="1192">
        <v>0</v>
      </c>
      <c r="BU146" s="1192">
        <v>0</v>
      </c>
      <c r="BV146" s="1192">
        <v>0</v>
      </c>
      <c r="BW146" s="1192">
        <v>0</v>
      </c>
      <c r="BX146" s="1192">
        <v>0</v>
      </c>
      <c r="BY146" s="1192">
        <v>0</v>
      </c>
      <c r="BZ146" s="1192">
        <v>0</v>
      </c>
      <c r="CA146" s="1192">
        <v>0</v>
      </c>
      <c r="CB146" s="1192">
        <v>0</v>
      </c>
      <c r="CC146" s="1192">
        <v>0</v>
      </c>
      <c r="CD146" s="1192">
        <v>0</v>
      </c>
      <c r="CE146" s="1192">
        <v>0</v>
      </c>
      <c r="CF146" s="1192">
        <v>0</v>
      </c>
      <c r="CG146" s="1192">
        <v>0</v>
      </c>
      <c r="CH146" s="1192">
        <v>0</v>
      </c>
      <c r="CI146" s="1192">
        <v>0</v>
      </c>
      <c r="CK146" s="2032"/>
      <c r="CL146" s="1193" t="s">
        <v>781</v>
      </c>
      <c r="CM146" s="1192">
        <f>'배수관 폐쇄 총괄(수시, 지역사업소)'!CQ146</f>
        <v>0</v>
      </c>
      <c r="CN146" s="1192">
        <v>0</v>
      </c>
      <c r="CO146" s="1192">
        <v>0</v>
      </c>
      <c r="CP146" s="1192">
        <v>0</v>
      </c>
      <c r="CQ146" s="1192">
        <v>0</v>
      </c>
      <c r="CR146" s="1192">
        <v>0</v>
      </c>
      <c r="CS146" s="1192">
        <v>0</v>
      </c>
      <c r="CT146" s="1192">
        <v>0</v>
      </c>
      <c r="CU146" s="1192">
        <v>0</v>
      </c>
      <c r="CV146" s="1192">
        <v>0</v>
      </c>
      <c r="CW146" s="1192">
        <v>0</v>
      </c>
      <c r="CX146" s="1192">
        <v>0</v>
      </c>
      <c r="CY146" s="1192">
        <v>0</v>
      </c>
      <c r="CZ146" s="1192">
        <v>0</v>
      </c>
      <c r="DA146" s="1192">
        <v>0</v>
      </c>
      <c r="DB146" s="1192">
        <v>0</v>
      </c>
      <c r="DC146" s="1192">
        <v>0</v>
      </c>
      <c r="DD146" s="1192">
        <v>0</v>
      </c>
      <c r="DE146" s="1192">
        <v>0</v>
      </c>
      <c r="DG146" s="2032"/>
      <c r="DH146" s="1193" t="s">
        <v>781</v>
      </c>
      <c r="DI146" s="1192">
        <f>'배수관 폐쇄 총괄(수시, 지역사업소)'!DM146</f>
        <v>0</v>
      </c>
      <c r="DJ146" s="1192">
        <v>0</v>
      </c>
      <c r="DK146" s="1192">
        <v>0</v>
      </c>
      <c r="DL146" s="1192">
        <v>0</v>
      </c>
      <c r="DM146" s="1192">
        <v>0</v>
      </c>
      <c r="DN146" s="1192">
        <v>0</v>
      </c>
      <c r="DO146" s="1192">
        <v>0</v>
      </c>
      <c r="DP146" s="1192">
        <v>0</v>
      </c>
      <c r="DQ146" s="1192">
        <v>0</v>
      </c>
      <c r="DR146" s="1192">
        <v>0</v>
      </c>
      <c r="DS146" s="1192">
        <v>0</v>
      </c>
      <c r="DT146" s="1192">
        <v>0</v>
      </c>
      <c r="DU146" s="1192">
        <v>0</v>
      </c>
      <c r="DV146" s="1192">
        <v>0</v>
      </c>
      <c r="DW146" s="1192">
        <v>0</v>
      </c>
      <c r="DX146" s="1192">
        <v>0</v>
      </c>
      <c r="DY146" s="1192">
        <v>0</v>
      </c>
      <c r="DZ146" s="1192">
        <v>0</v>
      </c>
      <c r="EA146" s="1192">
        <v>0</v>
      </c>
    </row>
    <row r="147" spans="1:131" ht="19.2" customHeight="1">
      <c r="A147" s="2032"/>
      <c r="B147" s="1193" t="s">
        <v>786</v>
      </c>
      <c r="C147" s="1192">
        <f>'배수관 폐쇄 총괄(수시, 지역사업소)'!G147</f>
        <v>0</v>
      </c>
      <c r="D147" s="1192">
        <v>0</v>
      </c>
      <c r="E147" s="1192">
        <v>0</v>
      </c>
      <c r="F147" s="1192">
        <v>0</v>
      </c>
      <c r="G147" s="1192">
        <v>0</v>
      </c>
      <c r="H147" s="1192">
        <v>0</v>
      </c>
      <c r="I147" s="1192">
        <v>0</v>
      </c>
      <c r="J147" s="1192">
        <v>0</v>
      </c>
      <c r="K147" s="1192">
        <v>0</v>
      </c>
      <c r="L147" s="1192">
        <v>0</v>
      </c>
      <c r="M147" s="1192">
        <v>0</v>
      </c>
      <c r="N147" s="1192">
        <v>0</v>
      </c>
      <c r="O147" s="1192">
        <v>0</v>
      </c>
      <c r="P147" s="1192">
        <v>0</v>
      </c>
      <c r="Q147" s="1192">
        <v>0</v>
      </c>
      <c r="R147" s="1192">
        <v>0</v>
      </c>
      <c r="S147" s="1192">
        <v>0</v>
      </c>
      <c r="T147" s="1192">
        <v>0</v>
      </c>
      <c r="U147" s="1192">
        <v>0</v>
      </c>
      <c r="W147" s="2032"/>
      <c r="X147" s="1193" t="s">
        <v>786</v>
      </c>
      <c r="Y147" s="1192">
        <f>'배수관 폐쇄 총괄(수시, 지역사업소)'!AC147</f>
        <v>0</v>
      </c>
      <c r="Z147" s="1192">
        <v>0</v>
      </c>
      <c r="AA147" s="1192">
        <v>0</v>
      </c>
      <c r="AB147" s="1192">
        <v>0</v>
      </c>
      <c r="AC147" s="1192">
        <v>0</v>
      </c>
      <c r="AD147" s="1192">
        <v>0</v>
      </c>
      <c r="AE147" s="1192">
        <v>0</v>
      </c>
      <c r="AF147" s="1192">
        <v>0</v>
      </c>
      <c r="AG147" s="1192">
        <v>0</v>
      </c>
      <c r="AH147" s="1192">
        <v>0</v>
      </c>
      <c r="AI147" s="1192">
        <v>0</v>
      </c>
      <c r="AJ147" s="1192">
        <v>0</v>
      </c>
      <c r="AK147" s="1192">
        <v>0</v>
      </c>
      <c r="AL147" s="1192">
        <v>0</v>
      </c>
      <c r="AM147" s="1192">
        <v>0</v>
      </c>
      <c r="AN147" s="1192">
        <v>0</v>
      </c>
      <c r="AO147" s="1192">
        <v>0</v>
      </c>
      <c r="AP147" s="1192">
        <v>0</v>
      </c>
      <c r="AQ147" s="1192">
        <v>0</v>
      </c>
      <c r="AS147" s="2032"/>
      <c r="AT147" s="1193" t="s">
        <v>786</v>
      </c>
      <c r="AU147" s="1192">
        <f>'배수관 폐쇄 총괄(수시, 지역사업소)'!AY147</f>
        <v>0</v>
      </c>
      <c r="AV147" s="1192">
        <v>0</v>
      </c>
      <c r="AW147" s="1192">
        <v>0</v>
      </c>
      <c r="AX147" s="1192">
        <v>0</v>
      </c>
      <c r="AY147" s="1192">
        <v>0</v>
      </c>
      <c r="AZ147" s="1192">
        <v>0</v>
      </c>
      <c r="BA147" s="1192">
        <v>0</v>
      </c>
      <c r="BB147" s="1192">
        <v>0</v>
      </c>
      <c r="BC147" s="1192">
        <v>0</v>
      </c>
      <c r="BD147" s="1192">
        <v>0</v>
      </c>
      <c r="BE147" s="1192">
        <v>0</v>
      </c>
      <c r="BF147" s="1192">
        <v>0</v>
      </c>
      <c r="BG147" s="1192">
        <v>0</v>
      </c>
      <c r="BH147" s="1192">
        <v>0</v>
      </c>
      <c r="BI147" s="1192">
        <v>0</v>
      </c>
      <c r="BJ147" s="1192">
        <v>0</v>
      </c>
      <c r="BK147" s="1192">
        <v>0</v>
      </c>
      <c r="BL147" s="1192">
        <v>0</v>
      </c>
      <c r="BM147" s="1192">
        <v>0</v>
      </c>
      <c r="BO147" s="2032"/>
      <c r="BP147" s="1193" t="s">
        <v>786</v>
      </c>
      <c r="BQ147" s="1192">
        <f>'배수관 폐쇄 총괄(수시, 지역사업소)'!BU147</f>
        <v>0</v>
      </c>
      <c r="BR147" s="1192">
        <v>0</v>
      </c>
      <c r="BS147" s="1192">
        <v>0</v>
      </c>
      <c r="BT147" s="1192">
        <v>0</v>
      </c>
      <c r="BU147" s="1192">
        <v>0</v>
      </c>
      <c r="BV147" s="1192">
        <v>0</v>
      </c>
      <c r="BW147" s="1192">
        <v>0</v>
      </c>
      <c r="BX147" s="1192">
        <v>0</v>
      </c>
      <c r="BY147" s="1192">
        <v>0</v>
      </c>
      <c r="BZ147" s="1192">
        <v>0</v>
      </c>
      <c r="CA147" s="1192">
        <v>0</v>
      </c>
      <c r="CB147" s="1192">
        <v>0</v>
      </c>
      <c r="CC147" s="1192">
        <v>0</v>
      </c>
      <c r="CD147" s="1192">
        <v>0</v>
      </c>
      <c r="CE147" s="1192">
        <v>0</v>
      </c>
      <c r="CF147" s="1192">
        <v>0</v>
      </c>
      <c r="CG147" s="1192">
        <v>0</v>
      </c>
      <c r="CH147" s="1192">
        <v>0</v>
      </c>
      <c r="CI147" s="1192">
        <v>0</v>
      </c>
      <c r="CK147" s="2032"/>
      <c r="CL147" s="1193" t="s">
        <v>786</v>
      </c>
      <c r="CM147" s="1192">
        <f>'배수관 폐쇄 총괄(수시, 지역사업소)'!CQ147</f>
        <v>0</v>
      </c>
      <c r="CN147" s="1192">
        <v>0</v>
      </c>
      <c r="CO147" s="1192">
        <v>0</v>
      </c>
      <c r="CP147" s="1192">
        <v>0</v>
      </c>
      <c r="CQ147" s="1192">
        <v>0</v>
      </c>
      <c r="CR147" s="1192">
        <v>0</v>
      </c>
      <c r="CS147" s="1192">
        <v>0</v>
      </c>
      <c r="CT147" s="1192">
        <v>0</v>
      </c>
      <c r="CU147" s="1192">
        <v>0</v>
      </c>
      <c r="CV147" s="1192">
        <v>0</v>
      </c>
      <c r="CW147" s="1192">
        <v>0</v>
      </c>
      <c r="CX147" s="1192">
        <v>0</v>
      </c>
      <c r="CY147" s="1192">
        <v>0</v>
      </c>
      <c r="CZ147" s="1192">
        <v>0</v>
      </c>
      <c r="DA147" s="1192">
        <v>0</v>
      </c>
      <c r="DB147" s="1192">
        <v>0</v>
      </c>
      <c r="DC147" s="1192">
        <v>0</v>
      </c>
      <c r="DD147" s="1192">
        <v>0</v>
      </c>
      <c r="DE147" s="1192">
        <v>0</v>
      </c>
      <c r="DG147" s="2032"/>
      <c r="DH147" s="1193" t="s">
        <v>786</v>
      </c>
      <c r="DI147" s="1192">
        <f>'배수관 폐쇄 총괄(수시, 지역사업소)'!DM147</f>
        <v>0</v>
      </c>
      <c r="DJ147" s="1192">
        <v>0</v>
      </c>
      <c r="DK147" s="1192">
        <v>0</v>
      </c>
      <c r="DL147" s="1192">
        <v>0</v>
      </c>
      <c r="DM147" s="1192">
        <v>0</v>
      </c>
      <c r="DN147" s="1192">
        <v>0</v>
      </c>
      <c r="DO147" s="1192">
        <v>0</v>
      </c>
      <c r="DP147" s="1192">
        <v>0</v>
      </c>
      <c r="DQ147" s="1192">
        <v>0</v>
      </c>
      <c r="DR147" s="1192">
        <v>0</v>
      </c>
      <c r="DS147" s="1192">
        <v>0</v>
      </c>
      <c r="DT147" s="1192">
        <v>0</v>
      </c>
      <c r="DU147" s="1192">
        <v>0</v>
      </c>
      <c r="DV147" s="1192">
        <v>0</v>
      </c>
      <c r="DW147" s="1192">
        <v>0</v>
      </c>
      <c r="DX147" s="1192">
        <v>0</v>
      </c>
      <c r="DY147" s="1192">
        <v>0</v>
      </c>
      <c r="DZ147" s="1192">
        <v>0</v>
      </c>
      <c r="EA147" s="1192">
        <v>0</v>
      </c>
    </row>
    <row r="148" spans="1:131" ht="19.2" customHeight="1">
      <c r="A148" s="2032"/>
      <c r="B148" s="1193" t="s">
        <v>799</v>
      </c>
      <c r="C148" s="1192">
        <f>'배수관 폐쇄 총괄(수시, 지역사업소)'!G148</f>
        <v>0</v>
      </c>
      <c r="D148" s="1192">
        <v>0</v>
      </c>
      <c r="E148" s="1192">
        <v>0</v>
      </c>
      <c r="F148" s="1192">
        <v>0</v>
      </c>
      <c r="G148" s="1192">
        <v>0</v>
      </c>
      <c r="H148" s="1192">
        <v>0</v>
      </c>
      <c r="I148" s="1192">
        <v>0</v>
      </c>
      <c r="J148" s="1192">
        <v>0</v>
      </c>
      <c r="K148" s="1192">
        <v>0</v>
      </c>
      <c r="L148" s="1192">
        <v>0</v>
      </c>
      <c r="M148" s="1192">
        <v>0</v>
      </c>
      <c r="N148" s="1192">
        <v>0</v>
      </c>
      <c r="O148" s="1192">
        <v>0</v>
      </c>
      <c r="P148" s="1192">
        <v>0</v>
      </c>
      <c r="Q148" s="1192">
        <v>0</v>
      </c>
      <c r="R148" s="1192">
        <v>0</v>
      </c>
      <c r="S148" s="1192">
        <v>0</v>
      </c>
      <c r="T148" s="1192">
        <v>0</v>
      </c>
      <c r="U148" s="1192">
        <v>0</v>
      </c>
      <c r="W148" s="2032"/>
      <c r="X148" s="1193" t="s">
        <v>799</v>
      </c>
      <c r="Y148" s="1192">
        <f>'배수관 폐쇄 총괄(수시, 지역사업소)'!AC148</f>
        <v>0</v>
      </c>
      <c r="Z148" s="1192">
        <v>0</v>
      </c>
      <c r="AA148" s="1192">
        <v>0</v>
      </c>
      <c r="AB148" s="1192">
        <v>0</v>
      </c>
      <c r="AC148" s="1192">
        <v>0</v>
      </c>
      <c r="AD148" s="1192">
        <v>0</v>
      </c>
      <c r="AE148" s="1192">
        <v>0</v>
      </c>
      <c r="AF148" s="1192">
        <v>0</v>
      </c>
      <c r="AG148" s="1192">
        <v>0</v>
      </c>
      <c r="AH148" s="1192">
        <v>0</v>
      </c>
      <c r="AI148" s="1192">
        <v>0</v>
      </c>
      <c r="AJ148" s="1192">
        <v>0</v>
      </c>
      <c r="AK148" s="1192">
        <v>0</v>
      </c>
      <c r="AL148" s="1192">
        <v>0</v>
      </c>
      <c r="AM148" s="1192">
        <v>0</v>
      </c>
      <c r="AN148" s="1192">
        <v>0</v>
      </c>
      <c r="AO148" s="1192">
        <v>0</v>
      </c>
      <c r="AP148" s="1192">
        <v>0</v>
      </c>
      <c r="AQ148" s="1192">
        <v>0</v>
      </c>
      <c r="AS148" s="2032"/>
      <c r="AT148" s="1193" t="s">
        <v>799</v>
      </c>
      <c r="AU148" s="1192">
        <f>'배수관 폐쇄 총괄(수시, 지역사업소)'!AY148</f>
        <v>0</v>
      </c>
      <c r="AV148" s="1192">
        <v>0</v>
      </c>
      <c r="AW148" s="1192">
        <v>0</v>
      </c>
      <c r="AX148" s="1192">
        <v>0</v>
      </c>
      <c r="AY148" s="1192">
        <v>0</v>
      </c>
      <c r="AZ148" s="1192">
        <v>0</v>
      </c>
      <c r="BA148" s="1192">
        <v>0</v>
      </c>
      <c r="BB148" s="1192">
        <v>0</v>
      </c>
      <c r="BC148" s="1192">
        <v>0</v>
      </c>
      <c r="BD148" s="1192">
        <v>0</v>
      </c>
      <c r="BE148" s="1192">
        <v>0</v>
      </c>
      <c r="BF148" s="1192">
        <v>0</v>
      </c>
      <c r="BG148" s="1192">
        <v>0</v>
      </c>
      <c r="BH148" s="1192">
        <v>0</v>
      </c>
      <c r="BI148" s="1192">
        <v>0</v>
      </c>
      <c r="BJ148" s="1192">
        <v>0</v>
      </c>
      <c r="BK148" s="1192">
        <v>0</v>
      </c>
      <c r="BL148" s="1192">
        <v>0</v>
      </c>
      <c r="BM148" s="1192">
        <v>0</v>
      </c>
      <c r="BO148" s="2032"/>
      <c r="BP148" s="1193" t="s">
        <v>799</v>
      </c>
      <c r="BQ148" s="1192">
        <f>'배수관 폐쇄 총괄(수시, 지역사업소)'!BU148</f>
        <v>0</v>
      </c>
      <c r="BR148" s="1192">
        <v>0</v>
      </c>
      <c r="BS148" s="1192">
        <v>0</v>
      </c>
      <c r="BT148" s="1192">
        <v>0</v>
      </c>
      <c r="BU148" s="1192">
        <v>0</v>
      </c>
      <c r="BV148" s="1192">
        <v>0</v>
      </c>
      <c r="BW148" s="1192">
        <v>0</v>
      </c>
      <c r="BX148" s="1192">
        <v>0</v>
      </c>
      <c r="BY148" s="1192">
        <v>0</v>
      </c>
      <c r="BZ148" s="1192">
        <v>0</v>
      </c>
      <c r="CA148" s="1192">
        <v>0</v>
      </c>
      <c r="CB148" s="1192">
        <v>0</v>
      </c>
      <c r="CC148" s="1192">
        <v>0</v>
      </c>
      <c r="CD148" s="1192">
        <v>0</v>
      </c>
      <c r="CE148" s="1192">
        <v>0</v>
      </c>
      <c r="CF148" s="1192">
        <v>0</v>
      </c>
      <c r="CG148" s="1192">
        <v>0</v>
      </c>
      <c r="CH148" s="1192">
        <v>0</v>
      </c>
      <c r="CI148" s="1192">
        <v>0</v>
      </c>
      <c r="CK148" s="2032"/>
      <c r="CL148" s="1193" t="s">
        <v>799</v>
      </c>
      <c r="CM148" s="1192">
        <f>'배수관 폐쇄 총괄(수시, 지역사업소)'!CQ148</f>
        <v>0</v>
      </c>
      <c r="CN148" s="1192">
        <v>0</v>
      </c>
      <c r="CO148" s="1192">
        <v>0</v>
      </c>
      <c r="CP148" s="1192">
        <v>0</v>
      </c>
      <c r="CQ148" s="1192">
        <v>0</v>
      </c>
      <c r="CR148" s="1192">
        <v>0</v>
      </c>
      <c r="CS148" s="1192">
        <v>0</v>
      </c>
      <c r="CT148" s="1192">
        <v>0</v>
      </c>
      <c r="CU148" s="1192">
        <v>0</v>
      </c>
      <c r="CV148" s="1192">
        <v>0</v>
      </c>
      <c r="CW148" s="1192">
        <v>0</v>
      </c>
      <c r="CX148" s="1192">
        <v>0</v>
      </c>
      <c r="CY148" s="1192">
        <v>0</v>
      </c>
      <c r="CZ148" s="1192">
        <v>0</v>
      </c>
      <c r="DA148" s="1192">
        <v>0</v>
      </c>
      <c r="DB148" s="1192">
        <v>0</v>
      </c>
      <c r="DC148" s="1192">
        <v>0</v>
      </c>
      <c r="DD148" s="1192">
        <v>0</v>
      </c>
      <c r="DE148" s="1192">
        <v>0</v>
      </c>
      <c r="DG148" s="2032"/>
      <c r="DH148" s="1193" t="s">
        <v>799</v>
      </c>
      <c r="DI148" s="1192">
        <f>'배수관 폐쇄 총괄(수시, 지역사업소)'!DM148</f>
        <v>0</v>
      </c>
      <c r="DJ148" s="1192">
        <v>0</v>
      </c>
      <c r="DK148" s="1192">
        <v>0</v>
      </c>
      <c r="DL148" s="1192">
        <v>0</v>
      </c>
      <c r="DM148" s="1192">
        <v>0</v>
      </c>
      <c r="DN148" s="1192">
        <v>0</v>
      </c>
      <c r="DO148" s="1192">
        <v>0</v>
      </c>
      <c r="DP148" s="1192">
        <v>0</v>
      </c>
      <c r="DQ148" s="1192">
        <v>0</v>
      </c>
      <c r="DR148" s="1192">
        <v>0</v>
      </c>
      <c r="DS148" s="1192">
        <v>0</v>
      </c>
      <c r="DT148" s="1192">
        <v>0</v>
      </c>
      <c r="DU148" s="1192">
        <v>0</v>
      </c>
      <c r="DV148" s="1192">
        <v>0</v>
      </c>
      <c r="DW148" s="1192">
        <v>0</v>
      </c>
      <c r="DX148" s="1192">
        <v>0</v>
      </c>
      <c r="DY148" s="1192">
        <v>0</v>
      </c>
      <c r="DZ148" s="1192">
        <v>0</v>
      </c>
      <c r="EA148" s="1192">
        <v>0</v>
      </c>
    </row>
    <row r="149" spans="1:131" ht="19.2" customHeight="1">
      <c r="A149" s="2032"/>
      <c r="B149" s="1194" t="s">
        <v>802</v>
      </c>
      <c r="C149" s="1192">
        <f>'배수관 폐쇄 총괄(수시, 지역사업소)'!G149</f>
        <v>0</v>
      </c>
      <c r="D149" s="1192">
        <v>0</v>
      </c>
      <c r="E149" s="1192">
        <v>0</v>
      </c>
      <c r="F149" s="1192">
        <v>0</v>
      </c>
      <c r="G149" s="1192">
        <v>0</v>
      </c>
      <c r="H149" s="1192">
        <v>0</v>
      </c>
      <c r="I149" s="1192">
        <v>0</v>
      </c>
      <c r="J149" s="1192">
        <v>0</v>
      </c>
      <c r="K149" s="1192">
        <v>0</v>
      </c>
      <c r="L149" s="1192">
        <v>0</v>
      </c>
      <c r="M149" s="1192">
        <v>0</v>
      </c>
      <c r="N149" s="1192">
        <v>0</v>
      </c>
      <c r="O149" s="1192">
        <v>0</v>
      </c>
      <c r="P149" s="1192">
        <v>0</v>
      </c>
      <c r="Q149" s="1192">
        <v>0</v>
      </c>
      <c r="R149" s="1192">
        <v>0</v>
      </c>
      <c r="S149" s="1192">
        <v>0</v>
      </c>
      <c r="T149" s="1192">
        <v>0</v>
      </c>
      <c r="U149" s="1192">
        <v>0</v>
      </c>
      <c r="W149" s="2032"/>
      <c r="X149" s="1194" t="s">
        <v>802</v>
      </c>
      <c r="Y149" s="1192">
        <f>'배수관 폐쇄 총괄(수시, 지역사업소)'!AC149</f>
        <v>0</v>
      </c>
      <c r="Z149" s="1192">
        <v>0</v>
      </c>
      <c r="AA149" s="1192">
        <v>0</v>
      </c>
      <c r="AB149" s="1192">
        <v>0</v>
      </c>
      <c r="AC149" s="1192">
        <v>0</v>
      </c>
      <c r="AD149" s="1192">
        <v>0</v>
      </c>
      <c r="AE149" s="1192">
        <v>0</v>
      </c>
      <c r="AF149" s="1192">
        <v>0</v>
      </c>
      <c r="AG149" s="1192">
        <v>0</v>
      </c>
      <c r="AH149" s="1192">
        <v>0</v>
      </c>
      <c r="AI149" s="1192">
        <v>0</v>
      </c>
      <c r="AJ149" s="1192">
        <v>0</v>
      </c>
      <c r="AK149" s="1192">
        <v>0</v>
      </c>
      <c r="AL149" s="1192">
        <v>0</v>
      </c>
      <c r="AM149" s="1192">
        <v>0</v>
      </c>
      <c r="AN149" s="1192">
        <v>0</v>
      </c>
      <c r="AO149" s="1192">
        <v>0</v>
      </c>
      <c r="AP149" s="1192">
        <v>0</v>
      </c>
      <c r="AQ149" s="1192">
        <v>0</v>
      </c>
      <c r="AS149" s="2032"/>
      <c r="AT149" s="1194" t="s">
        <v>802</v>
      </c>
      <c r="AU149" s="1192">
        <f>'배수관 폐쇄 총괄(수시, 지역사업소)'!AY149</f>
        <v>0</v>
      </c>
      <c r="AV149" s="1192">
        <v>0</v>
      </c>
      <c r="AW149" s="1192">
        <v>0</v>
      </c>
      <c r="AX149" s="1192">
        <v>0</v>
      </c>
      <c r="AY149" s="1192">
        <v>0</v>
      </c>
      <c r="AZ149" s="1192">
        <v>0</v>
      </c>
      <c r="BA149" s="1192">
        <v>0</v>
      </c>
      <c r="BB149" s="1192">
        <v>0</v>
      </c>
      <c r="BC149" s="1192">
        <v>0</v>
      </c>
      <c r="BD149" s="1192">
        <v>0</v>
      </c>
      <c r="BE149" s="1192">
        <v>0</v>
      </c>
      <c r="BF149" s="1192">
        <v>0</v>
      </c>
      <c r="BG149" s="1192">
        <v>0</v>
      </c>
      <c r="BH149" s="1192">
        <v>0</v>
      </c>
      <c r="BI149" s="1192">
        <v>0</v>
      </c>
      <c r="BJ149" s="1192">
        <v>0</v>
      </c>
      <c r="BK149" s="1192">
        <v>0</v>
      </c>
      <c r="BL149" s="1192">
        <v>0</v>
      </c>
      <c r="BM149" s="1192">
        <v>0</v>
      </c>
      <c r="BO149" s="2032"/>
      <c r="BP149" s="1194" t="s">
        <v>802</v>
      </c>
      <c r="BQ149" s="1192">
        <f>'배수관 폐쇄 총괄(수시, 지역사업소)'!BU149</f>
        <v>0</v>
      </c>
      <c r="BR149" s="1192">
        <v>0</v>
      </c>
      <c r="BS149" s="1192">
        <v>0</v>
      </c>
      <c r="BT149" s="1192">
        <v>0</v>
      </c>
      <c r="BU149" s="1192">
        <v>0</v>
      </c>
      <c r="BV149" s="1192">
        <v>0</v>
      </c>
      <c r="BW149" s="1192">
        <v>0</v>
      </c>
      <c r="BX149" s="1192">
        <v>0</v>
      </c>
      <c r="BY149" s="1192">
        <v>0</v>
      </c>
      <c r="BZ149" s="1192">
        <v>0</v>
      </c>
      <c r="CA149" s="1192">
        <v>0</v>
      </c>
      <c r="CB149" s="1192">
        <v>0</v>
      </c>
      <c r="CC149" s="1192">
        <v>0</v>
      </c>
      <c r="CD149" s="1192">
        <v>0</v>
      </c>
      <c r="CE149" s="1192">
        <v>0</v>
      </c>
      <c r="CF149" s="1192">
        <v>0</v>
      </c>
      <c r="CG149" s="1192">
        <v>0</v>
      </c>
      <c r="CH149" s="1192">
        <v>0</v>
      </c>
      <c r="CI149" s="1192">
        <v>0</v>
      </c>
      <c r="CK149" s="2032"/>
      <c r="CL149" s="1194" t="s">
        <v>802</v>
      </c>
      <c r="CM149" s="1192">
        <f>'배수관 폐쇄 총괄(수시, 지역사업소)'!CQ149</f>
        <v>0</v>
      </c>
      <c r="CN149" s="1192">
        <v>0</v>
      </c>
      <c r="CO149" s="1192">
        <v>0</v>
      </c>
      <c r="CP149" s="1192">
        <v>0</v>
      </c>
      <c r="CQ149" s="1192">
        <v>0</v>
      </c>
      <c r="CR149" s="1192">
        <v>0</v>
      </c>
      <c r="CS149" s="1192">
        <v>0</v>
      </c>
      <c r="CT149" s="1192">
        <v>0</v>
      </c>
      <c r="CU149" s="1192">
        <v>0</v>
      </c>
      <c r="CV149" s="1192">
        <v>0</v>
      </c>
      <c r="CW149" s="1192">
        <v>0</v>
      </c>
      <c r="CX149" s="1192">
        <v>0</v>
      </c>
      <c r="CY149" s="1192">
        <v>0</v>
      </c>
      <c r="CZ149" s="1192">
        <v>0</v>
      </c>
      <c r="DA149" s="1192">
        <v>0</v>
      </c>
      <c r="DB149" s="1192">
        <v>0</v>
      </c>
      <c r="DC149" s="1192">
        <v>0</v>
      </c>
      <c r="DD149" s="1192">
        <v>0</v>
      </c>
      <c r="DE149" s="1192">
        <v>0</v>
      </c>
      <c r="DG149" s="2032"/>
      <c r="DH149" s="1194" t="s">
        <v>802</v>
      </c>
      <c r="DI149" s="1192">
        <f>'배수관 폐쇄 총괄(수시, 지역사업소)'!DM149</f>
        <v>0</v>
      </c>
      <c r="DJ149" s="1192">
        <v>0</v>
      </c>
      <c r="DK149" s="1192">
        <v>0</v>
      </c>
      <c r="DL149" s="1192">
        <v>0</v>
      </c>
      <c r="DM149" s="1192">
        <v>0</v>
      </c>
      <c r="DN149" s="1192">
        <v>0</v>
      </c>
      <c r="DO149" s="1192">
        <v>0</v>
      </c>
      <c r="DP149" s="1192">
        <v>0</v>
      </c>
      <c r="DQ149" s="1192">
        <v>0</v>
      </c>
      <c r="DR149" s="1192">
        <v>0</v>
      </c>
      <c r="DS149" s="1192">
        <v>0</v>
      </c>
      <c r="DT149" s="1192">
        <v>0</v>
      </c>
      <c r="DU149" s="1192">
        <v>0</v>
      </c>
      <c r="DV149" s="1192">
        <v>0</v>
      </c>
      <c r="DW149" s="1192">
        <v>0</v>
      </c>
      <c r="DX149" s="1192">
        <v>0</v>
      </c>
      <c r="DY149" s="1192">
        <v>0</v>
      </c>
      <c r="DZ149" s="1192">
        <v>0</v>
      </c>
      <c r="EA149" s="1192">
        <v>0</v>
      </c>
    </row>
    <row r="150" spans="1:131" ht="19.2" customHeight="1">
      <c r="A150" s="2032"/>
      <c r="B150" s="1194" t="s">
        <v>803</v>
      </c>
      <c r="C150" s="1192">
        <f>'배수관 폐쇄 총괄(수시, 지역사업소)'!G150</f>
        <v>0</v>
      </c>
      <c r="D150" s="1192">
        <v>0</v>
      </c>
      <c r="E150" s="1192">
        <v>0</v>
      </c>
      <c r="F150" s="1192">
        <v>0</v>
      </c>
      <c r="G150" s="1192">
        <v>0</v>
      </c>
      <c r="H150" s="1192">
        <v>0</v>
      </c>
      <c r="I150" s="1192">
        <v>0</v>
      </c>
      <c r="J150" s="1192">
        <v>0</v>
      </c>
      <c r="K150" s="1192">
        <v>0</v>
      </c>
      <c r="L150" s="1192">
        <v>0</v>
      </c>
      <c r="M150" s="1192">
        <v>0</v>
      </c>
      <c r="N150" s="1192">
        <v>0</v>
      </c>
      <c r="O150" s="1192">
        <v>0</v>
      </c>
      <c r="P150" s="1192">
        <v>0</v>
      </c>
      <c r="Q150" s="1192">
        <v>0</v>
      </c>
      <c r="R150" s="1192">
        <v>0</v>
      </c>
      <c r="S150" s="1192">
        <v>0</v>
      </c>
      <c r="T150" s="1192">
        <v>0</v>
      </c>
      <c r="U150" s="1192">
        <v>0</v>
      </c>
      <c r="W150" s="2032"/>
      <c r="X150" s="1194" t="s">
        <v>803</v>
      </c>
      <c r="Y150" s="1192">
        <f>'배수관 폐쇄 총괄(수시, 지역사업소)'!AC150</f>
        <v>0</v>
      </c>
      <c r="Z150" s="1192">
        <v>0</v>
      </c>
      <c r="AA150" s="1192">
        <v>0</v>
      </c>
      <c r="AB150" s="1192">
        <v>0</v>
      </c>
      <c r="AC150" s="1192">
        <v>0</v>
      </c>
      <c r="AD150" s="1192">
        <v>0</v>
      </c>
      <c r="AE150" s="1192">
        <v>0</v>
      </c>
      <c r="AF150" s="1192">
        <v>0</v>
      </c>
      <c r="AG150" s="1192">
        <v>0</v>
      </c>
      <c r="AH150" s="1192">
        <v>0</v>
      </c>
      <c r="AI150" s="1192">
        <v>0</v>
      </c>
      <c r="AJ150" s="1192">
        <v>0</v>
      </c>
      <c r="AK150" s="1192">
        <v>0</v>
      </c>
      <c r="AL150" s="1192">
        <v>0</v>
      </c>
      <c r="AM150" s="1192">
        <v>0</v>
      </c>
      <c r="AN150" s="1192">
        <v>0</v>
      </c>
      <c r="AO150" s="1192">
        <v>0</v>
      </c>
      <c r="AP150" s="1192">
        <v>0</v>
      </c>
      <c r="AQ150" s="1192">
        <v>0</v>
      </c>
      <c r="AS150" s="2032"/>
      <c r="AT150" s="1194" t="s">
        <v>803</v>
      </c>
      <c r="AU150" s="1192">
        <f>'배수관 폐쇄 총괄(수시, 지역사업소)'!AY150</f>
        <v>0</v>
      </c>
      <c r="AV150" s="1192">
        <v>0</v>
      </c>
      <c r="AW150" s="1192">
        <v>0</v>
      </c>
      <c r="AX150" s="1192">
        <v>0</v>
      </c>
      <c r="AY150" s="1192">
        <v>0</v>
      </c>
      <c r="AZ150" s="1192">
        <v>0</v>
      </c>
      <c r="BA150" s="1192">
        <v>0</v>
      </c>
      <c r="BB150" s="1192">
        <v>0</v>
      </c>
      <c r="BC150" s="1192">
        <v>0</v>
      </c>
      <c r="BD150" s="1192">
        <v>0</v>
      </c>
      <c r="BE150" s="1192">
        <v>0</v>
      </c>
      <c r="BF150" s="1192">
        <v>0</v>
      </c>
      <c r="BG150" s="1192">
        <v>0</v>
      </c>
      <c r="BH150" s="1192">
        <v>0</v>
      </c>
      <c r="BI150" s="1192">
        <v>0</v>
      </c>
      <c r="BJ150" s="1192">
        <v>0</v>
      </c>
      <c r="BK150" s="1192">
        <v>0</v>
      </c>
      <c r="BL150" s="1192">
        <v>0</v>
      </c>
      <c r="BM150" s="1192">
        <v>0</v>
      </c>
      <c r="BO150" s="2032"/>
      <c r="BP150" s="1194" t="s">
        <v>803</v>
      </c>
      <c r="BQ150" s="1192">
        <f>'배수관 폐쇄 총괄(수시, 지역사업소)'!BU150</f>
        <v>0</v>
      </c>
      <c r="BR150" s="1192">
        <v>0</v>
      </c>
      <c r="BS150" s="1192">
        <v>0</v>
      </c>
      <c r="BT150" s="1192">
        <v>0</v>
      </c>
      <c r="BU150" s="1192">
        <v>0</v>
      </c>
      <c r="BV150" s="1192">
        <v>0</v>
      </c>
      <c r="BW150" s="1192">
        <v>0</v>
      </c>
      <c r="BX150" s="1192">
        <v>0</v>
      </c>
      <c r="BY150" s="1192">
        <v>0</v>
      </c>
      <c r="BZ150" s="1192">
        <v>0</v>
      </c>
      <c r="CA150" s="1192">
        <v>0</v>
      </c>
      <c r="CB150" s="1192">
        <v>0</v>
      </c>
      <c r="CC150" s="1192">
        <v>0</v>
      </c>
      <c r="CD150" s="1192">
        <v>0</v>
      </c>
      <c r="CE150" s="1192">
        <v>0</v>
      </c>
      <c r="CF150" s="1192">
        <v>0</v>
      </c>
      <c r="CG150" s="1192">
        <v>0</v>
      </c>
      <c r="CH150" s="1192">
        <v>0</v>
      </c>
      <c r="CI150" s="1192">
        <v>0</v>
      </c>
      <c r="CK150" s="2032"/>
      <c r="CL150" s="1194" t="s">
        <v>803</v>
      </c>
      <c r="CM150" s="1192">
        <f>'배수관 폐쇄 총괄(수시, 지역사업소)'!CQ150</f>
        <v>0</v>
      </c>
      <c r="CN150" s="1192">
        <v>0</v>
      </c>
      <c r="CO150" s="1192">
        <v>0</v>
      </c>
      <c r="CP150" s="1192">
        <v>0</v>
      </c>
      <c r="CQ150" s="1192">
        <v>0</v>
      </c>
      <c r="CR150" s="1192">
        <v>0</v>
      </c>
      <c r="CS150" s="1192">
        <v>0</v>
      </c>
      <c r="CT150" s="1192">
        <v>0</v>
      </c>
      <c r="CU150" s="1192">
        <v>0</v>
      </c>
      <c r="CV150" s="1192">
        <v>0</v>
      </c>
      <c r="CW150" s="1192">
        <v>0</v>
      </c>
      <c r="CX150" s="1192">
        <v>0</v>
      </c>
      <c r="CY150" s="1192">
        <v>0</v>
      </c>
      <c r="CZ150" s="1192">
        <v>0</v>
      </c>
      <c r="DA150" s="1192">
        <v>0</v>
      </c>
      <c r="DB150" s="1192">
        <v>0</v>
      </c>
      <c r="DC150" s="1192">
        <v>0</v>
      </c>
      <c r="DD150" s="1192">
        <v>0</v>
      </c>
      <c r="DE150" s="1192">
        <v>0</v>
      </c>
      <c r="DG150" s="2032"/>
      <c r="DH150" s="1194" t="s">
        <v>803</v>
      </c>
      <c r="DI150" s="1192">
        <f>'배수관 폐쇄 총괄(수시, 지역사업소)'!DM150</f>
        <v>0</v>
      </c>
      <c r="DJ150" s="1192">
        <v>0</v>
      </c>
      <c r="DK150" s="1192">
        <v>0</v>
      </c>
      <c r="DL150" s="1192">
        <v>0</v>
      </c>
      <c r="DM150" s="1192">
        <v>0</v>
      </c>
      <c r="DN150" s="1192">
        <v>0</v>
      </c>
      <c r="DO150" s="1192">
        <v>0</v>
      </c>
      <c r="DP150" s="1192">
        <v>0</v>
      </c>
      <c r="DQ150" s="1192">
        <v>0</v>
      </c>
      <c r="DR150" s="1192">
        <v>0</v>
      </c>
      <c r="DS150" s="1192">
        <v>0</v>
      </c>
      <c r="DT150" s="1192">
        <v>0</v>
      </c>
      <c r="DU150" s="1192">
        <v>0</v>
      </c>
      <c r="DV150" s="1192">
        <v>0</v>
      </c>
      <c r="DW150" s="1192">
        <v>0</v>
      </c>
      <c r="DX150" s="1192">
        <v>0</v>
      </c>
      <c r="DY150" s="1192">
        <v>0</v>
      </c>
      <c r="DZ150" s="1192">
        <v>0</v>
      </c>
      <c r="EA150" s="1192">
        <v>0</v>
      </c>
    </row>
    <row r="151" spans="1:131" ht="19.2" customHeight="1">
      <c r="A151" s="2032"/>
      <c r="B151" s="1195" t="s">
        <v>804</v>
      </c>
      <c r="C151" s="1192">
        <f>'배수관 폐쇄 총괄(수시, 지역사업소)'!G151</f>
        <v>0</v>
      </c>
      <c r="D151" s="1192">
        <v>0</v>
      </c>
      <c r="E151" s="1192">
        <v>0</v>
      </c>
      <c r="F151" s="1192">
        <v>0</v>
      </c>
      <c r="G151" s="1192">
        <v>0</v>
      </c>
      <c r="H151" s="1192">
        <v>0</v>
      </c>
      <c r="I151" s="1192">
        <v>0</v>
      </c>
      <c r="J151" s="1192">
        <v>0</v>
      </c>
      <c r="K151" s="1192">
        <v>0</v>
      </c>
      <c r="L151" s="1192">
        <v>0</v>
      </c>
      <c r="M151" s="1192">
        <v>0</v>
      </c>
      <c r="N151" s="1192">
        <v>0</v>
      </c>
      <c r="O151" s="1192">
        <v>0</v>
      </c>
      <c r="P151" s="1192">
        <v>0</v>
      </c>
      <c r="Q151" s="1192">
        <v>0</v>
      </c>
      <c r="R151" s="1192">
        <v>0</v>
      </c>
      <c r="S151" s="1192">
        <v>0</v>
      </c>
      <c r="T151" s="1192">
        <v>0</v>
      </c>
      <c r="U151" s="1192">
        <v>0</v>
      </c>
      <c r="W151" s="2032"/>
      <c r="X151" s="1195" t="s">
        <v>804</v>
      </c>
      <c r="Y151" s="1192">
        <f>'배수관 폐쇄 총괄(수시, 지역사업소)'!AC151</f>
        <v>0</v>
      </c>
      <c r="Z151" s="1192">
        <v>0</v>
      </c>
      <c r="AA151" s="1192">
        <v>0</v>
      </c>
      <c r="AB151" s="1192">
        <v>0</v>
      </c>
      <c r="AC151" s="1192">
        <v>0</v>
      </c>
      <c r="AD151" s="1192">
        <v>0</v>
      </c>
      <c r="AE151" s="1192">
        <v>0</v>
      </c>
      <c r="AF151" s="1192">
        <v>0</v>
      </c>
      <c r="AG151" s="1192">
        <v>0</v>
      </c>
      <c r="AH151" s="1192">
        <v>0</v>
      </c>
      <c r="AI151" s="1192">
        <v>0</v>
      </c>
      <c r="AJ151" s="1192">
        <v>0</v>
      </c>
      <c r="AK151" s="1192">
        <v>0</v>
      </c>
      <c r="AL151" s="1192">
        <v>0</v>
      </c>
      <c r="AM151" s="1192">
        <v>0</v>
      </c>
      <c r="AN151" s="1192">
        <v>0</v>
      </c>
      <c r="AO151" s="1192">
        <v>0</v>
      </c>
      <c r="AP151" s="1192">
        <v>0</v>
      </c>
      <c r="AQ151" s="1192">
        <v>0</v>
      </c>
      <c r="AS151" s="2032"/>
      <c r="AT151" s="1195" t="s">
        <v>804</v>
      </c>
      <c r="AU151" s="1192">
        <f>'배수관 폐쇄 총괄(수시, 지역사업소)'!AY151</f>
        <v>0</v>
      </c>
      <c r="AV151" s="1192">
        <v>0</v>
      </c>
      <c r="AW151" s="1192">
        <v>0</v>
      </c>
      <c r="AX151" s="1192">
        <v>0</v>
      </c>
      <c r="AY151" s="1192">
        <v>0</v>
      </c>
      <c r="AZ151" s="1192">
        <v>0</v>
      </c>
      <c r="BA151" s="1192">
        <v>0</v>
      </c>
      <c r="BB151" s="1192">
        <v>0</v>
      </c>
      <c r="BC151" s="1192">
        <v>0</v>
      </c>
      <c r="BD151" s="1192">
        <v>0</v>
      </c>
      <c r="BE151" s="1192">
        <v>0</v>
      </c>
      <c r="BF151" s="1192">
        <v>0</v>
      </c>
      <c r="BG151" s="1192">
        <v>0</v>
      </c>
      <c r="BH151" s="1192">
        <v>0</v>
      </c>
      <c r="BI151" s="1192">
        <v>0</v>
      </c>
      <c r="BJ151" s="1192">
        <v>0</v>
      </c>
      <c r="BK151" s="1192">
        <v>0</v>
      </c>
      <c r="BL151" s="1192">
        <v>0</v>
      </c>
      <c r="BM151" s="1192">
        <v>0</v>
      </c>
      <c r="BO151" s="2032"/>
      <c r="BP151" s="1195" t="s">
        <v>804</v>
      </c>
      <c r="BQ151" s="1192">
        <f>'배수관 폐쇄 총괄(수시, 지역사업소)'!BU151</f>
        <v>0</v>
      </c>
      <c r="BR151" s="1192">
        <v>0</v>
      </c>
      <c r="BS151" s="1192">
        <v>0</v>
      </c>
      <c r="BT151" s="1192">
        <v>0</v>
      </c>
      <c r="BU151" s="1192">
        <v>0</v>
      </c>
      <c r="BV151" s="1192">
        <v>0</v>
      </c>
      <c r="BW151" s="1192">
        <v>0</v>
      </c>
      <c r="BX151" s="1192">
        <v>0</v>
      </c>
      <c r="BY151" s="1192">
        <v>0</v>
      </c>
      <c r="BZ151" s="1192">
        <v>0</v>
      </c>
      <c r="CA151" s="1192">
        <v>0</v>
      </c>
      <c r="CB151" s="1192">
        <v>0</v>
      </c>
      <c r="CC151" s="1192">
        <v>0</v>
      </c>
      <c r="CD151" s="1192">
        <v>0</v>
      </c>
      <c r="CE151" s="1192">
        <v>0</v>
      </c>
      <c r="CF151" s="1192">
        <v>0</v>
      </c>
      <c r="CG151" s="1192">
        <v>0</v>
      </c>
      <c r="CH151" s="1192">
        <v>0</v>
      </c>
      <c r="CI151" s="1192">
        <v>0</v>
      </c>
      <c r="CK151" s="2032"/>
      <c r="CL151" s="1195" t="s">
        <v>804</v>
      </c>
      <c r="CM151" s="1192">
        <f>'배수관 폐쇄 총괄(수시, 지역사업소)'!CQ151</f>
        <v>0</v>
      </c>
      <c r="CN151" s="1192">
        <v>0</v>
      </c>
      <c r="CO151" s="1192">
        <v>0</v>
      </c>
      <c r="CP151" s="1192">
        <v>0</v>
      </c>
      <c r="CQ151" s="1192">
        <v>0</v>
      </c>
      <c r="CR151" s="1192">
        <v>0</v>
      </c>
      <c r="CS151" s="1192">
        <v>0</v>
      </c>
      <c r="CT151" s="1192">
        <v>0</v>
      </c>
      <c r="CU151" s="1192">
        <v>0</v>
      </c>
      <c r="CV151" s="1192">
        <v>0</v>
      </c>
      <c r="CW151" s="1192">
        <v>0</v>
      </c>
      <c r="CX151" s="1192">
        <v>0</v>
      </c>
      <c r="CY151" s="1192">
        <v>0</v>
      </c>
      <c r="CZ151" s="1192">
        <v>0</v>
      </c>
      <c r="DA151" s="1192">
        <v>0</v>
      </c>
      <c r="DB151" s="1192">
        <v>0</v>
      </c>
      <c r="DC151" s="1192">
        <v>0</v>
      </c>
      <c r="DD151" s="1192">
        <v>0</v>
      </c>
      <c r="DE151" s="1192">
        <v>0</v>
      </c>
      <c r="DG151" s="2032"/>
      <c r="DH151" s="1195" t="s">
        <v>804</v>
      </c>
      <c r="DI151" s="1192">
        <f>'배수관 폐쇄 총괄(수시, 지역사업소)'!DM151</f>
        <v>0</v>
      </c>
      <c r="DJ151" s="1192">
        <v>0</v>
      </c>
      <c r="DK151" s="1192">
        <v>0</v>
      </c>
      <c r="DL151" s="1192">
        <v>0</v>
      </c>
      <c r="DM151" s="1192">
        <v>0</v>
      </c>
      <c r="DN151" s="1192">
        <v>0</v>
      </c>
      <c r="DO151" s="1192">
        <v>0</v>
      </c>
      <c r="DP151" s="1192">
        <v>0</v>
      </c>
      <c r="DQ151" s="1192">
        <v>0</v>
      </c>
      <c r="DR151" s="1192">
        <v>0</v>
      </c>
      <c r="DS151" s="1192">
        <v>0</v>
      </c>
      <c r="DT151" s="1192">
        <v>0</v>
      </c>
      <c r="DU151" s="1192">
        <v>0</v>
      </c>
      <c r="DV151" s="1192">
        <v>0</v>
      </c>
      <c r="DW151" s="1192">
        <v>0</v>
      </c>
      <c r="DX151" s="1192">
        <v>0</v>
      </c>
      <c r="DY151" s="1192">
        <v>0</v>
      </c>
      <c r="DZ151" s="1192">
        <v>0</v>
      </c>
      <c r="EA151" s="1192">
        <v>0</v>
      </c>
    </row>
    <row r="152" spans="1:131" ht="19.2" customHeight="1">
      <c r="A152" s="2032"/>
      <c r="B152" s="1195" t="s">
        <v>805</v>
      </c>
      <c r="C152" s="1192">
        <f>'배수관 폐쇄 총괄(수시, 지역사업소)'!G152</f>
        <v>0</v>
      </c>
      <c r="D152" s="1192">
        <v>0</v>
      </c>
      <c r="E152" s="1192">
        <v>0</v>
      </c>
      <c r="F152" s="1192">
        <v>0</v>
      </c>
      <c r="G152" s="1192">
        <v>0</v>
      </c>
      <c r="H152" s="1192">
        <v>0</v>
      </c>
      <c r="I152" s="1192">
        <v>0</v>
      </c>
      <c r="J152" s="1192">
        <v>0</v>
      </c>
      <c r="K152" s="1192">
        <v>0</v>
      </c>
      <c r="L152" s="1192">
        <v>0</v>
      </c>
      <c r="M152" s="1192">
        <v>0</v>
      </c>
      <c r="N152" s="1192">
        <v>0</v>
      </c>
      <c r="O152" s="1192">
        <v>0</v>
      </c>
      <c r="P152" s="1192">
        <v>0</v>
      </c>
      <c r="Q152" s="1192">
        <v>0</v>
      </c>
      <c r="R152" s="1192">
        <v>0</v>
      </c>
      <c r="S152" s="1192">
        <v>0</v>
      </c>
      <c r="T152" s="1192">
        <v>0</v>
      </c>
      <c r="U152" s="1192">
        <v>0</v>
      </c>
      <c r="W152" s="2032"/>
      <c r="X152" s="1195" t="s">
        <v>805</v>
      </c>
      <c r="Y152" s="1192">
        <f>'배수관 폐쇄 총괄(수시, 지역사업소)'!AC152</f>
        <v>0</v>
      </c>
      <c r="Z152" s="1192">
        <v>0</v>
      </c>
      <c r="AA152" s="1192">
        <v>0</v>
      </c>
      <c r="AB152" s="1192">
        <v>0</v>
      </c>
      <c r="AC152" s="1192">
        <v>0</v>
      </c>
      <c r="AD152" s="1192">
        <v>0</v>
      </c>
      <c r="AE152" s="1192">
        <v>0</v>
      </c>
      <c r="AF152" s="1192">
        <v>0</v>
      </c>
      <c r="AG152" s="1192">
        <v>0</v>
      </c>
      <c r="AH152" s="1192">
        <v>0</v>
      </c>
      <c r="AI152" s="1192">
        <v>0</v>
      </c>
      <c r="AJ152" s="1192">
        <v>0</v>
      </c>
      <c r="AK152" s="1192">
        <v>0</v>
      </c>
      <c r="AL152" s="1192">
        <v>0</v>
      </c>
      <c r="AM152" s="1192">
        <v>0</v>
      </c>
      <c r="AN152" s="1192">
        <v>0</v>
      </c>
      <c r="AO152" s="1192">
        <v>0</v>
      </c>
      <c r="AP152" s="1192">
        <v>0</v>
      </c>
      <c r="AQ152" s="1192">
        <v>0</v>
      </c>
      <c r="AS152" s="2032"/>
      <c r="AT152" s="1195" t="s">
        <v>805</v>
      </c>
      <c r="AU152" s="1192">
        <f>'배수관 폐쇄 총괄(수시, 지역사업소)'!AY152</f>
        <v>0</v>
      </c>
      <c r="AV152" s="1192">
        <v>0</v>
      </c>
      <c r="AW152" s="1192">
        <v>0</v>
      </c>
      <c r="AX152" s="1192">
        <v>0</v>
      </c>
      <c r="AY152" s="1192">
        <v>0</v>
      </c>
      <c r="AZ152" s="1192">
        <v>0</v>
      </c>
      <c r="BA152" s="1192">
        <v>0</v>
      </c>
      <c r="BB152" s="1192">
        <v>0</v>
      </c>
      <c r="BC152" s="1192">
        <v>0</v>
      </c>
      <c r="BD152" s="1192">
        <v>0</v>
      </c>
      <c r="BE152" s="1192">
        <v>0</v>
      </c>
      <c r="BF152" s="1192">
        <v>0</v>
      </c>
      <c r="BG152" s="1192">
        <v>0</v>
      </c>
      <c r="BH152" s="1192">
        <v>0</v>
      </c>
      <c r="BI152" s="1192">
        <v>0</v>
      </c>
      <c r="BJ152" s="1192">
        <v>0</v>
      </c>
      <c r="BK152" s="1192">
        <v>0</v>
      </c>
      <c r="BL152" s="1192">
        <v>0</v>
      </c>
      <c r="BM152" s="1192">
        <v>0</v>
      </c>
      <c r="BO152" s="2032"/>
      <c r="BP152" s="1195" t="s">
        <v>805</v>
      </c>
      <c r="BQ152" s="1192">
        <f>'배수관 폐쇄 총괄(수시, 지역사업소)'!BU152</f>
        <v>0</v>
      </c>
      <c r="BR152" s="1192">
        <v>0</v>
      </c>
      <c r="BS152" s="1192">
        <v>0</v>
      </c>
      <c r="BT152" s="1192">
        <v>0</v>
      </c>
      <c r="BU152" s="1192">
        <v>0</v>
      </c>
      <c r="BV152" s="1192">
        <v>0</v>
      </c>
      <c r="BW152" s="1192">
        <v>0</v>
      </c>
      <c r="BX152" s="1192">
        <v>0</v>
      </c>
      <c r="BY152" s="1192">
        <v>0</v>
      </c>
      <c r="BZ152" s="1192">
        <v>0</v>
      </c>
      <c r="CA152" s="1192">
        <v>0</v>
      </c>
      <c r="CB152" s="1192">
        <v>0</v>
      </c>
      <c r="CC152" s="1192">
        <v>0</v>
      </c>
      <c r="CD152" s="1192">
        <v>0</v>
      </c>
      <c r="CE152" s="1192">
        <v>0</v>
      </c>
      <c r="CF152" s="1192">
        <v>0</v>
      </c>
      <c r="CG152" s="1192">
        <v>0</v>
      </c>
      <c r="CH152" s="1192">
        <v>0</v>
      </c>
      <c r="CI152" s="1192">
        <v>0</v>
      </c>
      <c r="CK152" s="2032"/>
      <c r="CL152" s="1195" t="s">
        <v>805</v>
      </c>
      <c r="CM152" s="1192">
        <f>'배수관 폐쇄 총괄(수시, 지역사업소)'!CQ152</f>
        <v>0</v>
      </c>
      <c r="CN152" s="1192">
        <v>0</v>
      </c>
      <c r="CO152" s="1192">
        <v>0</v>
      </c>
      <c r="CP152" s="1192">
        <v>0</v>
      </c>
      <c r="CQ152" s="1192">
        <v>0</v>
      </c>
      <c r="CR152" s="1192">
        <v>0</v>
      </c>
      <c r="CS152" s="1192">
        <v>0</v>
      </c>
      <c r="CT152" s="1192">
        <v>0</v>
      </c>
      <c r="CU152" s="1192">
        <v>0</v>
      </c>
      <c r="CV152" s="1192">
        <v>0</v>
      </c>
      <c r="CW152" s="1192">
        <v>0</v>
      </c>
      <c r="CX152" s="1192">
        <v>0</v>
      </c>
      <c r="CY152" s="1192">
        <v>0</v>
      </c>
      <c r="CZ152" s="1192">
        <v>0</v>
      </c>
      <c r="DA152" s="1192">
        <v>0</v>
      </c>
      <c r="DB152" s="1192">
        <v>0</v>
      </c>
      <c r="DC152" s="1192">
        <v>0</v>
      </c>
      <c r="DD152" s="1192">
        <v>0</v>
      </c>
      <c r="DE152" s="1192">
        <v>0</v>
      </c>
      <c r="DG152" s="2032"/>
      <c r="DH152" s="1195" t="s">
        <v>805</v>
      </c>
      <c r="DI152" s="1192">
        <f>'배수관 폐쇄 총괄(수시, 지역사업소)'!DM152</f>
        <v>0</v>
      </c>
      <c r="DJ152" s="1192">
        <v>0</v>
      </c>
      <c r="DK152" s="1192">
        <v>0</v>
      </c>
      <c r="DL152" s="1192">
        <v>0</v>
      </c>
      <c r="DM152" s="1192">
        <v>0</v>
      </c>
      <c r="DN152" s="1192">
        <v>0</v>
      </c>
      <c r="DO152" s="1192">
        <v>0</v>
      </c>
      <c r="DP152" s="1192">
        <v>0</v>
      </c>
      <c r="DQ152" s="1192">
        <v>0</v>
      </c>
      <c r="DR152" s="1192">
        <v>0</v>
      </c>
      <c r="DS152" s="1192">
        <v>0</v>
      </c>
      <c r="DT152" s="1192">
        <v>0</v>
      </c>
      <c r="DU152" s="1192">
        <v>0</v>
      </c>
      <c r="DV152" s="1192">
        <v>0</v>
      </c>
      <c r="DW152" s="1192">
        <v>0</v>
      </c>
      <c r="DX152" s="1192">
        <v>0</v>
      </c>
      <c r="DY152" s="1192">
        <v>0</v>
      </c>
      <c r="DZ152" s="1192">
        <v>0</v>
      </c>
      <c r="EA152" s="1192">
        <v>0</v>
      </c>
    </row>
    <row r="153" spans="1:131" ht="19.2" customHeight="1">
      <c r="A153" s="2032"/>
      <c r="B153" s="1195" t="s">
        <v>806</v>
      </c>
      <c r="C153" s="1192">
        <f>'배수관 폐쇄 총괄(수시, 지역사업소)'!G153</f>
        <v>0</v>
      </c>
      <c r="D153" s="1192">
        <v>0</v>
      </c>
      <c r="E153" s="1192">
        <v>0</v>
      </c>
      <c r="F153" s="1192">
        <v>0</v>
      </c>
      <c r="G153" s="1192">
        <v>0</v>
      </c>
      <c r="H153" s="1192">
        <v>0</v>
      </c>
      <c r="I153" s="1192">
        <v>0</v>
      </c>
      <c r="J153" s="1192">
        <v>0</v>
      </c>
      <c r="K153" s="1192">
        <v>0</v>
      </c>
      <c r="L153" s="1192">
        <v>0</v>
      </c>
      <c r="M153" s="1192">
        <v>0</v>
      </c>
      <c r="N153" s="1192">
        <v>0</v>
      </c>
      <c r="O153" s="1192">
        <v>0</v>
      </c>
      <c r="P153" s="1192">
        <v>0</v>
      </c>
      <c r="Q153" s="1192">
        <v>0</v>
      </c>
      <c r="R153" s="1192">
        <v>0</v>
      </c>
      <c r="S153" s="1192">
        <v>0</v>
      </c>
      <c r="T153" s="1192">
        <v>0</v>
      </c>
      <c r="U153" s="1192">
        <v>0</v>
      </c>
      <c r="W153" s="2032"/>
      <c r="X153" s="1195" t="s">
        <v>806</v>
      </c>
      <c r="Y153" s="1192">
        <f>'배수관 폐쇄 총괄(수시, 지역사업소)'!AC153</f>
        <v>0</v>
      </c>
      <c r="Z153" s="1192">
        <v>0</v>
      </c>
      <c r="AA153" s="1192">
        <v>0</v>
      </c>
      <c r="AB153" s="1192">
        <v>0</v>
      </c>
      <c r="AC153" s="1192">
        <v>0</v>
      </c>
      <c r="AD153" s="1192">
        <v>0</v>
      </c>
      <c r="AE153" s="1192">
        <v>0</v>
      </c>
      <c r="AF153" s="1192">
        <v>0</v>
      </c>
      <c r="AG153" s="1192">
        <v>0</v>
      </c>
      <c r="AH153" s="1192">
        <v>0</v>
      </c>
      <c r="AI153" s="1192">
        <v>0</v>
      </c>
      <c r="AJ153" s="1192">
        <v>0</v>
      </c>
      <c r="AK153" s="1192">
        <v>0</v>
      </c>
      <c r="AL153" s="1192">
        <v>0</v>
      </c>
      <c r="AM153" s="1192">
        <v>0</v>
      </c>
      <c r="AN153" s="1192">
        <v>0</v>
      </c>
      <c r="AO153" s="1192">
        <v>0</v>
      </c>
      <c r="AP153" s="1192">
        <v>0</v>
      </c>
      <c r="AQ153" s="1192">
        <v>0</v>
      </c>
      <c r="AS153" s="2032"/>
      <c r="AT153" s="1195" t="s">
        <v>806</v>
      </c>
      <c r="AU153" s="1192">
        <f>'배수관 폐쇄 총괄(수시, 지역사업소)'!AY153</f>
        <v>0</v>
      </c>
      <c r="AV153" s="1192">
        <v>0</v>
      </c>
      <c r="AW153" s="1192">
        <v>0</v>
      </c>
      <c r="AX153" s="1192">
        <v>0</v>
      </c>
      <c r="AY153" s="1192">
        <v>0</v>
      </c>
      <c r="AZ153" s="1192">
        <v>0</v>
      </c>
      <c r="BA153" s="1192">
        <v>0</v>
      </c>
      <c r="BB153" s="1192">
        <v>0</v>
      </c>
      <c r="BC153" s="1192">
        <v>0</v>
      </c>
      <c r="BD153" s="1192">
        <v>0</v>
      </c>
      <c r="BE153" s="1192">
        <v>0</v>
      </c>
      <c r="BF153" s="1192">
        <v>0</v>
      </c>
      <c r="BG153" s="1192">
        <v>0</v>
      </c>
      <c r="BH153" s="1192">
        <v>0</v>
      </c>
      <c r="BI153" s="1192">
        <v>0</v>
      </c>
      <c r="BJ153" s="1192">
        <v>0</v>
      </c>
      <c r="BK153" s="1192">
        <v>0</v>
      </c>
      <c r="BL153" s="1192">
        <v>0</v>
      </c>
      <c r="BM153" s="1192">
        <v>0</v>
      </c>
      <c r="BO153" s="2032"/>
      <c r="BP153" s="1195" t="s">
        <v>806</v>
      </c>
      <c r="BQ153" s="1192">
        <f>'배수관 폐쇄 총괄(수시, 지역사업소)'!BU153</f>
        <v>0</v>
      </c>
      <c r="BR153" s="1192">
        <v>0</v>
      </c>
      <c r="BS153" s="1192">
        <v>0</v>
      </c>
      <c r="BT153" s="1192">
        <v>0</v>
      </c>
      <c r="BU153" s="1192">
        <v>0</v>
      </c>
      <c r="BV153" s="1192">
        <v>0</v>
      </c>
      <c r="BW153" s="1192">
        <v>0</v>
      </c>
      <c r="BX153" s="1192">
        <v>0</v>
      </c>
      <c r="BY153" s="1192">
        <v>0</v>
      </c>
      <c r="BZ153" s="1192">
        <v>0</v>
      </c>
      <c r="CA153" s="1192">
        <v>0</v>
      </c>
      <c r="CB153" s="1192">
        <v>0</v>
      </c>
      <c r="CC153" s="1192">
        <v>0</v>
      </c>
      <c r="CD153" s="1192">
        <v>0</v>
      </c>
      <c r="CE153" s="1192">
        <v>0</v>
      </c>
      <c r="CF153" s="1192">
        <v>0</v>
      </c>
      <c r="CG153" s="1192">
        <v>0</v>
      </c>
      <c r="CH153" s="1192">
        <v>0</v>
      </c>
      <c r="CI153" s="1192">
        <v>0</v>
      </c>
      <c r="CK153" s="2032"/>
      <c r="CL153" s="1195" t="s">
        <v>806</v>
      </c>
      <c r="CM153" s="1192">
        <f>'배수관 폐쇄 총괄(수시, 지역사업소)'!CQ153</f>
        <v>0</v>
      </c>
      <c r="CN153" s="1192">
        <v>0</v>
      </c>
      <c r="CO153" s="1192">
        <v>0</v>
      </c>
      <c r="CP153" s="1192">
        <v>0</v>
      </c>
      <c r="CQ153" s="1192">
        <v>0</v>
      </c>
      <c r="CR153" s="1192">
        <v>0</v>
      </c>
      <c r="CS153" s="1192">
        <v>0</v>
      </c>
      <c r="CT153" s="1192">
        <v>0</v>
      </c>
      <c r="CU153" s="1192">
        <v>0</v>
      </c>
      <c r="CV153" s="1192">
        <v>0</v>
      </c>
      <c r="CW153" s="1192">
        <v>0</v>
      </c>
      <c r="CX153" s="1192">
        <v>0</v>
      </c>
      <c r="CY153" s="1192">
        <v>0</v>
      </c>
      <c r="CZ153" s="1192">
        <v>0</v>
      </c>
      <c r="DA153" s="1192">
        <v>0</v>
      </c>
      <c r="DB153" s="1192">
        <v>0</v>
      </c>
      <c r="DC153" s="1192">
        <v>0</v>
      </c>
      <c r="DD153" s="1192">
        <v>0</v>
      </c>
      <c r="DE153" s="1192">
        <v>0</v>
      </c>
      <c r="DG153" s="2032"/>
      <c r="DH153" s="1195" t="s">
        <v>806</v>
      </c>
      <c r="DI153" s="1192">
        <f>'배수관 폐쇄 총괄(수시, 지역사업소)'!DM153</f>
        <v>0</v>
      </c>
      <c r="DJ153" s="1192">
        <v>0</v>
      </c>
      <c r="DK153" s="1192">
        <v>0</v>
      </c>
      <c r="DL153" s="1192">
        <v>0</v>
      </c>
      <c r="DM153" s="1192">
        <v>0</v>
      </c>
      <c r="DN153" s="1192">
        <v>0</v>
      </c>
      <c r="DO153" s="1192">
        <v>0</v>
      </c>
      <c r="DP153" s="1192">
        <v>0</v>
      </c>
      <c r="DQ153" s="1192">
        <v>0</v>
      </c>
      <c r="DR153" s="1192">
        <v>0</v>
      </c>
      <c r="DS153" s="1192">
        <v>0</v>
      </c>
      <c r="DT153" s="1192">
        <v>0</v>
      </c>
      <c r="DU153" s="1192">
        <v>0</v>
      </c>
      <c r="DV153" s="1192">
        <v>0</v>
      </c>
      <c r="DW153" s="1192">
        <v>0</v>
      </c>
      <c r="DX153" s="1192">
        <v>0</v>
      </c>
      <c r="DY153" s="1192">
        <v>0</v>
      </c>
      <c r="DZ153" s="1192">
        <v>0</v>
      </c>
      <c r="EA153" s="1192">
        <v>0</v>
      </c>
    </row>
    <row r="154" spans="1:131" ht="19.2" customHeight="1">
      <c r="A154" s="2032"/>
      <c r="B154" s="1194" t="s">
        <v>807</v>
      </c>
      <c r="C154" s="1192">
        <f>'배수관 폐쇄 총괄(수시, 지역사업소)'!G154</f>
        <v>0</v>
      </c>
      <c r="D154" s="1192">
        <v>0</v>
      </c>
      <c r="E154" s="1192">
        <v>0</v>
      </c>
      <c r="F154" s="1192">
        <v>0</v>
      </c>
      <c r="G154" s="1192">
        <v>0</v>
      </c>
      <c r="H154" s="1192">
        <v>0</v>
      </c>
      <c r="I154" s="1192">
        <v>0</v>
      </c>
      <c r="J154" s="1192">
        <v>0</v>
      </c>
      <c r="K154" s="1192">
        <v>0</v>
      </c>
      <c r="L154" s="1192">
        <v>0</v>
      </c>
      <c r="M154" s="1192">
        <v>0</v>
      </c>
      <c r="N154" s="1192">
        <v>0</v>
      </c>
      <c r="O154" s="1192">
        <v>0</v>
      </c>
      <c r="P154" s="1192">
        <v>0</v>
      </c>
      <c r="Q154" s="1192">
        <v>0</v>
      </c>
      <c r="R154" s="1192">
        <v>0</v>
      </c>
      <c r="S154" s="1192">
        <v>0</v>
      </c>
      <c r="T154" s="1192">
        <v>0</v>
      </c>
      <c r="U154" s="1192">
        <v>0</v>
      </c>
      <c r="W154" s="2032"/>
      <c r="X154" s="1194" t="s">
        <v>807</v>
      </c>
      <c r="Y154" s="1192">
        <f>'배수관 폐쇄 총괄(수시, 지역사업소)'!AC154</f>
        <v>0</v>
      </c>
      <c r="Z154" s="1192">
        <v>0</v>
      </c>
      <c r="AA154" s="1192">
        <v>0</v>
      </c>
      <c r="AB154" s="1192">
        <v>0</v>
      </c>
      <c r="AC154" s="1192">
        <v>0</v>
      </c>
      <c r="AD154" s="1192">
        <v>0</v>
      </c>
      <c r="AE154" s="1192">
        <v>0</v>
      </c>
      <c r="AF154" s="1192">
        <v>0</v>
      </c>
      <c r="AG154" s="1192">
        <v>0</v>
      </c>
      <c r="AH154" s="1192">
        <v>0</v>
      </c>
      <c r="AI154" s="1192">
        <v>0</v>
      </c>
      <c r="AJ154" s="1192">
        <v>0</v>
      </c>
      <c r="AK154" s="1192">
        <v>0</v>
      </c>
      <c r="AL154" s="1192">
        <v>0</v>
      </c>
      <c r="AM154" s="1192">
        <v>0</v>
      </c>
      <c r="AN154" s="1192">
        <v>0</v>
      </c>
      <c r="AO154" s="1192">
        <v>0</v>
      </c>
      <c r="AP154" s="1192">
        <v>0</v>
      </c>
      <c r="AQ154" s="1192">
        <v>0</v>
      </c>
      <c r="AS154" s="2032"/>
      <c r="AT154" s="1194" t="s">
        <v>807</v>
      </c>
      <c r="AU154" s="1192">
        <f>'배수관 폐쇄 총괄(수시, 지역사업소)'!AY154</f>
        <v>0</v>
      </c>
      <c r="AV154" s="1192">
        <v>0</v>
      </c>
      <c r="AW154" s="1192">
        <v>0</v>
      </c>
      <c r="AX154" s="1192">
        <v>0</v>
      </c>
      <c r="AY154" s="1192">
        <v>0</v>
      </c>
      <c r="AZ154" s="1192">
        <v>0</v>
      </c>
      <c r="BA154" s="1192">
        <v>0</v>
      </c>
      <c r="BB154" s="1192">
        <v>0</v>
      </c>
      <c r="BC154" s="1192">
        <v>0</v>
      </c>
      <c r="BD154" s="1192">
        <v>0</v>
      </c>
      <c r="BE154" s="1192">
        <v>0</v>
      </c>
      <c r="BF154" s="1192">
        <v>0</v>
      </c>
      <c r="BG154" s="1192">
        <v>0</v>
      </c>
      <c r="BH154" s="1192">
        <v>0</v>
      </c>
      <c r="BI154" s="1192">
        <v>0</v>
      </c>
      <c r="BJ154" s="1192">
        <v>0</v>
      </c>
      <c r="BK154" s="1192">
        <v>0</v>
      </c>
      <c r="BL154" s="1192">
        <v>0</v>
      </c>
      <c r="BM154" s="1192">
        <v>0</v>
      </c>
      <c r="BO154" s="2032"/>
      <c r="BP154" s="1194" t="s">
        <v>807</v>
      </c>
      <c r="BQ154" s="1192">
        <f>'배수관 폐쇄 총괄(수시, 지역사업소)'!BU154</f>
        <v>0</v>
      </c>
      <c r="BR154" s="1192">
        <v>0</v>
      </c>
      <c r="BS154" s="1192">
        <v>0</v>
      </c>
      <c r="BT154" s="1192">
        <v>0</v>
      </c>
      <c r="BU154" s="1192">
        <v>0</v>
      </c>
      <c r="BV154" s="1192">
        <v>0</v>
      </c>
      <c r="BW154" s="1192">
        <v>0</v>
      </c>
      <c r="BX154" s="1192">
        <v>0</v>
      </c>
      <c r="BY154" s="1192">
        <v>0</v>
      </c>
      <c r="BZ154" s="1192">
        <v>0</v>
      </c>
      <c r="CA154" s="1192">
        <v>0</v>
      </c>
      <c r="CB154" s="1192">
        <v>0</v>
      </c>
      <c r="CC154" s="1192">
        <v>0</v>
      </c>
      <c r="CD154" s="1192">
        <v>0</v>
      </c>
      <c r="CE154" s="1192">
        <v>0</v>
      </c>
      <c r="CF154" s="1192">
        <v>0</v>
      </c>
      <c r="CG154" s="1192">
        <v>0</v>
      </c>
      <c r="CH154" s="1192">
        <v>0</v>
      </c>
      <c r="CI154" s="1192">
        <v>0</v>
      </c>
      <c r="CK154" s="2032"/>
      <c r="CL154" s="1194" t="s">
        <v>807</v>
      </c>
      <c r="CM154" s="1192">
        <f>'배수관 폐쇄 총괄(수시, 지역사업소)'!CQ154</f>
        <v>0</v>
      </c>
      <c r="CN154" s="1192">
        <v>0</v>
      </c>
      <c r="CO154" s="1192">
        <v>0</v>
      </c>
      <c r="CP154" s="1192">
        <v>0</v>
      </c>
      <c r="CQ154" s="1192">
        <v>0</v>
      </c>
      <c r="CR154" s="1192">
        <v>0</v>
      </c>
      <c r="CS154" s="1192">
        <v>0</v>
      </c>
      <c r="CT154" s="1192">
        <v>0</v>
      </c>
      <c r="CU154" s="1192">
        <v>0</v>
      </c>
      <c r="CV154" s="1192">
        <v>0</v>
      </c>
      <c r="CW154" s="1192">
        <v>0</v>
      </c>
      <c r="CX154" s="1192">
        <v>0</v>
      </c>
      <c r="CY154" s="1192">
        <v>0</v>
      </c>
      <c r="CZ154" s="1192">
        <v>0</v>
      </c>
      <c r="DA154" s="1192">
        <v>0</v>
      </c>
      <c r="DB154" s="1192">
        <v>0</v>
      </c>
      <c r="DC154" s="1192">
        <v>0</v>
      </c>
      <c r="DD154" s="1192">
        <v>0</v>
      </c>
      <c r="DE154" s="1192">
        <v>0</v>
      </c>
      <c r="DG154" s="2032"/>
      <c r="DH154" s="1194" t="s">
        <v>807</v>
      </c>
      <c r="DI154" s="1192">
        <f>'배수관 폐쇄 총괄(수시, 지역사업소)'!DM154</f>
        <v>0</v>
      </c>
      <c r="DJ154" s="1192">
        <v>0</v>
      </c>
      <c r="DK154" s="1192">
        <v>0</v>
      </c>
      <c r="DL154" s="1192">
        <v>0</v>
      </c>
      <c r="DM154" s="1192">
        <v>0</v>
      </c>
      <c r="DN154" s="1192">
        <v>0</v>
      </c>
      <c r="DO154" s="1192">
        <v>0</v>
      </c>
      <c r="DP154" s="1192">
        <v>0</v>
      </c>
      <c r="DQ154" s="1192">
        <v>0</v>
      </c>
      <c r="DR154" s="1192">
        <v>0</v>
      </c>
      <c r="DS154" s="1192">
        <v>0</v>
      </c>
      <c r="DT154" s="1192">
        <v>0</v>
      </c>
      <c r="DU154" s="1192">
        <v>0</v>
      </c>
      <c r="DV154" s="1192">
        <v>0</v>
      </c>
      <c r="DW154" s="1192">
        <v>0</v>
      </c>
      <c r="DX154" s="1192">
        <v>0</v>
      </c>
      <c r="DY154" s="1192">
        <v>0</v>
      </c>
      <c r="DZ154" s="1192">
        <v>0</v>
      </c>
      <c r="EA154" s="1192">
        <v>0</v>
      </c>
    </row>
    <row r="155" spans="1:131" ht="19.2" customHeight="1">
      <c r="A155" s="2032"/>
      <c r="B155" s="1195" t="s">
        <v>821</v>
      </c>
      <c r="C155" s="1192">
        <f>'배수관 폐쇄 총괄(수시, 지역사업소)'!G155</f>
        <v>0</v>
      </c>
      <c r="D155" s="1192">
        <v>0</v>
      </c>
      <c r="E155" s="1192">
        <v>0</v>
      </c>
      <c r="F155" s="1192">
        <v>0</v>
      </c>
      <c r="G155" s="1192">
        <v>0</v>
      </c>
      <c r="H155" s="1192">
        <v>0</v>
      </c>
      <c r="I155" s="1192">
        <v>0</v>
      </c>
      <c r="J155" s="1192">
        <v>0</v>
      </c>
      <c r="K155" s="1192">
        <v>0</v>
      </c>
      <c r="L155" s="1192">
        <v>0</v>
      </c>
      <c r="M155" s="1192">
        <v>0</v>
      </c>
      <c r="N155" s="1192">
        <v>0</v>
      </c>
      <c r="O155" s="1192">
        <v>0</v>
      </c>
      <c r="P155" s="1192">
        <v>0</v>
      </c>
      <c r="Q155" s="1192">
        <v>0</v>
      </c>
      <c r="R155" s="1192">
        <v>0</v>
      </c>
      <c r="S155" s="1192">
        <v>0</v>
      </c>
      <c r="T155" s="1192">
        <v>0</v>
      </c>
      <c r="U155" s="1192">
        <v>0</v>
      </c>
      <c r="W155" s="2032"/>
      <c r="X155" s="1195" t="s">
        <v>821</v>
      </c>
      <c r="Y155" s="1192">
        <f>'배수관 폐쇄 총괄(수시, 지역사업소)'!AC155</f>
        <v>0</v>
      </c>
      <c r="Z155" s="1192">
        <v>0</v>
      </c>
      <c r="AA155" s="1192">
        <v>0</v>
      </c>
      <c r="AB155" s="1192">
        <v>0</v>
      </c>
      <c r="AC155" s="1192">
        <v>0</v>
      </c>
      <c r="AD155" s="1192">
        <v>0</v>
      </c>
      <c r="AE155" s="1192">
        <v>0</v>
      </c>
      <c r="AF155" s="1192">
        <v>0</v>
      </c>
      <c r="AG155" s="1192">
        <v>0</v>
      </c>
      <c r="AH155" s="1192">
        <v>0</v>
      </c>
      <c r="AI155" s="1192">
        <v>0</v>
      </c>
      <c r="AJ155" s="1192">
        <v>0</v>
      </c>
      <c r="AK155" s="1192">
        <v>0</v>
      </c>
      <c r="AL155" s="1192">
        <v>0</v>
      </c>
      <c r="AM155" s="1192">
        <v>0</v>
      </c>
      <c r="AN155" s="1192">
        <v>0</v>
      </c>
      <c r="AO155" s="1192">
        <v>0</v>
      </c>
      <c r="AP155" s="1192">
        <v>0</v>
      </c>
      <c r="AQ155" s="1192">
        <v>0</v>
      </c>
      <c r="AS155" s="2032"/>
      <c r="AT155" s="1195" t="s">
        <v>821</v>
      </c>
      <c r="AU155" s="1192">
        <f>'배수관 폐쇄 총괄(수시, 지역사업소)'!AY155</f>
        <v>0</v>
      </c>
      <c r="AV155" s="1192">
        <v>0</v>
      </c>
      <c r="AW155" s="1192">
        <v>0</v>
      </c>
      <c r="AX155" s="1192">
        <v>0</v>
      </c>
      <c r="AY155" s="1192">
        <v>0</v>
      </c>
      <c r="AZ155" s="1192">
        <v>0</v>
      </c>
      <c r="BA155" s="1192">
        <v>0</v>
      </c>
      <c r="BB155" s="1192">
        <v>0</v>
      </c>
      <c r="BC155" s="1192">
        <v>0</v>
      </c>
      <c r="BD155" s="1192">
        <v>0</v>
      </c>
      <c r="BE155" s="1192">
        <v>0</v>
      </c>
      <c r="BF155" s="1192">
        <v>0</v>
      </c>
      <c r="BG155" s="1192">
        <v>0</v>
      </c>
      <c r="BH155" s="1192">
        <v>0</v>
      </c>
      <c r="BI155" s="1192">
        <v>0</v>
      </c>
      <c r="BJ155" s="1192">
        <v>0</v>
      </c>
      <c r="BK155" s="1192">
        <v>0</v>
      </c>
      <c r="BL155" s="1192">
        <v>0</v>
      </c>
      <c r="BM155" s="1192">
        <v>0</v>
      </c>
      <c r="BO155" s="2032"/>
      <c r="BP155" s="1195" t="s">
        <v>821</v>
      </c>
      <c r="BQ155" s="1192">
        <f>'배수관 폐쇄 총괄(수시, 지역사업소)'!BU155</f>
        <v>0</v>
      </c>
      <c r="BR155" s="1192">
        <v>0</v>
      </c>
      <c r="BS155" s="1192">
        <v>0</v>
      </c>
      <c r="BT155" s="1192">
        <v>0</v>
      </c>
      <c r="BU155" s="1192">
        <v>0</v>
      </c>
      <c r="BV155" s="1192">
        <v>0</v>
      </c>
      <c r="BW155" s="1192">
        <v>0</v>
      </c>
      <c r="BX155" s="1192">
        <v>0</v>
      </c>
      <c r="BY155" s="1192">
        <v>0</v>
      </c>
      <c r="BZ155" s="1192">
        <v>0</v>
      </c>
      <c r="CA155" s="1192">
        <v>0</v>
      </c>
      <c r="CB155" s="1192">
        <v>0</v>
      </c>
      <c r="CC155" s="1192">
        <v>0</v>
      </c>
      <c r="CD155" s="1192">
        <v>0</v>
      </c>
      <c r="CE155" s="1192">
        <v>0</v>
      </c>
      <c r="CF155" s="1192">
        <v>0</v>
      </c>
      <c r="CG155" s="1192">
        <v>0</v>
      </c>
      <c r="CH155" s="1192">
        <v>0</v>
      </c>
      <c r="CI155" s="1192">
        <v>0</v>
      </c>
      <c r="CK155" s="2032"/>
      <c r="CL155" s="1195" t="s">
        <v>821</v>
      </c>
      <c r="CM155" s="1192">
        <f>'배수관 폐쇄 총괄(수시, 지역사업소)'!CQ155</f>
        <v>0</v>
      </c>
      <c r="CN155" s="1192">
        <v>0</v>
      </c>
      <c r="CO155" s="1192">
        <v>0</v>
      </c>
      <c r="CP155" s="1192">
        <v>0</v>
      </c>
      <c r="CQ155" s="1192">
        <v>0</v>
      </c>
      <c r="CR155" s="1192">
        <v>0</v>
      </c>
      <c r="CS155" s="1192">
        <v>0</v>
      </c>
      <c r="CT155" s="1192">
        <v>0</v>
      </c>
      <c r="CU155" s="1192">
        <v>0</v>
      </c>
      <c r="CV155" s="1192">
        <v>0</v>
      </c>
      <c r="CW155" s="1192">
        <v>0</v>
      </c>
      <c r="CX155" s="1192">
        <v>0</v>
      </c>
      <c r="CY155" s="1192">
        <v>0</v>
      </c>
      <c r="CZ155" s="1192">
        <v>0</v>
      </c>
      <c r="DA155" s="1192">
        <v>0</v>
      </c>
      <c r="DB155" s="1192">
        <v>0</v>
      </c>
      <c r="DC155" s="1192">
        <v>0</v>
      </c>
      <c r="DD155" s="1192">
        <v>0</v>
      </c>
      <c r="DE155" s="1192">
        <v>0</v>
      </c>
      <c r="DG155" s="2032"/>
      <c r="DH155" s="1195" t="s">
        <v>821</v>
      </c>
      <c r="DI155" s="1192">
        <f>'배수관 폐쇄 총괄(수시, 지역사업소)'!DM155</f>
        <v>0</v>
      </c>
      <c r="DJ155" s="1192">
        <v>0</v>
      </c>
      <c r="DK155" s="1192">
        <v>0</v>
      </c>
      <c r="DL155" s="1192">
        <v>0</v>
      </c>
      <c r="DM155" s="1192">
        <v>0</v>
      </c>
      <c r="DN155" s="1192">
        <v>0</v>
      </c>
      <c r="DO155" s="1192">
        <v>0</v>
      </c>
      <c r="DP155" s="1192">
        <v>0</v>
      </c>
      <c r="DQ155" s="1192">
        <v>0</v>
      </c>
      <c r="DR155" s="1192">
        <v>0</v>
      </c>
      <c r="DS155" s="1192">
        <v>0</v>
      </c>
      <c r="DT155" s="1192">
        <v>0</v>
      </c>
      <c r="DU155" s="1192">
        <v>0</v>
      </c>
      <c r="DV155" s="1192">
        <v>0</v>
      </c>
      <c r="DW155" s="1192">
        <v>0</v>
      </c>
      <c r="DX155" s="1192">
        <v>0</v>
      </c>
      <c r="DY155" s="1192">
        <v>0</v>
      </c>
      <c r="DZ155" s="1192">
        <v>0</v>
      </c>
      <c r="EA155" s="1192">
        <v>0</v>
      </c>
    </row>
    <row r="156" spans="1:131" ht="19.2" customHeight="1">
      <c r="A156" s="2032"/>
      <c r="B156" s="1195" t="s">
        <v>822</v>
      </c>
      <c r="C156" s="1192">
        <f>'배수관 폐쇄 총괄(수시, 지역사업소)'!G156</f>
        <v>0</v>
      </c>
      <c r="D156" s="1192">
        <v>0</v>
      </c>
      <c r="E156" s="1192">
        <v>0</v>
      </c>
      <c r="F156" s="1192">
        <v>0</v>
      </c>
      <c r="G156" s="1192">
        <v>0</v>
      </c>
      <c r="H156" s="1192">
        <v>0</v>
      </c>
      <c r="I156" s="1192">
        <v>0</v>
      </c>
      <c r="J156" s="1192">
        <v>0</v>
      </c>
      <c r="K156" s="1192">
        <v>0</v>
      </c>
      <c r="L156" s="1192">
        <v>0</v>
      </c>
      <c r="M156" s="1192">
        <v>0</v>
      </c>
      <c r="N156" s="1192">
        <v>0</v>
      </c>
      <c r="O156" s="1192">
        <v>0</v>
      </c>
      <c r="P156" s="1192">
        <v>0</v>
      </c>
      <c r="Q156" s="1192">
        <v>0</v>
      </c>
      <c r="R156" s="1192">
        <v>0</v>
      </c>
      <c r="S156" s="1192">
        <v>0</v>
      </c>
      <c r="T156" s="1192">
        <v>0</v>
      </c>
      <c r="U156" s="1192">
        <v>0</v>
      </c>
      <c r="W156" s="2032"/>
      <c r="X156" s="1195" t="s">
        <v>822</v>
      </c>
      <c r="Y156" s="1192">
        <f>'배수관 폐쇄 총괄(수시, 지역사업소)'!AC156</f>
        <v>0</v>
      </c>
      <c r="Z156" s="1192">
        <v>0</v>
      </c>
      <c r="AA156" s="1192">
        <v>0</v>
      </c>
      <c r="AB156" s="1192">
        <v>0</v>
      </c>
      <c r="AC156" s="1192">
        <v>0</v>
      </c>
      <c r="AD156" s="1192">
        <v>0</v>
      </c>
      <c r="AE156" s="1192">
        <v>0</v>
      </c>
      <c r="AF156" s="1192">
        <v>0</v>
      </c>
      <c r="AG156" s="1192">
        <v>0</v>
      </c>
      <c r="AH156" s="1192">
        <v>0</v>
      </c>
      <c r="AI156" s="1192">
        <v>0</v>
      </c>
      <c r="AJ156" s="1192">
        <v>0</v>
      </c>
      <c r="AK156" s="1192">
        <v>0</v>
      </c>
      <c r="AL156" s="1192">
        <v>0</v>
      </c>
      <c r="AM156" s="1192">
        <v>0</v>
      </c>
      <c r="AN156" s="1192">
        <v>0</v>
      </c>
      <c r="AO156" s="1192">
        <v>0</v>
      </c>
      <c r="AP156" s="1192">
        <v>0</v>
      </c>
      <c r="AQ156" s="1192">
        <v>0</v>
      </c>
      <c r="AS156" s="2032"/>
      <c r="AT156" s="1195" t="s">
        <v>822</v>
      </c>
      <c r="AU156" s="1192">
        <f>'배수관 폐쇄 총괄(수시, 지역사업소)'!AY156</f>
        <v>0</v>
      </c>
      <c r="AV156" s="1192">
        <v>0</v>
      </c>
      <c r="AW156" s="1192">
        <v>0</v>
      </c>
      <c r="AX156" s="1192">
        <v>0</v>
      </c>
      <c r="AY156" s="1192">
        <v>0</v>
      </c>
      <c r="AZ156" s="1192">
        <v>0</v>
      </c>
      <c r="BA156" s="1192">
        <v>0</v>
      </c>
      <c r="BB156" s="1192">
        <v>0</v>
      </c>
      <c r="BC156" s="1192">
        <v>0</v>
      </c>
      <c r="BD156" s="1192">
        <v>0</v>
      </c>
      <c r="BE156" s="1192">
        <v>0</v>
      </c>
      <c r="BF156" s="1192">
        <v>0</v>
      </c>
      <c r="BG156" s="1192">
        <v>0</v>
      </c>
      <c r="BH156" s="1192">
        <v>0</v>
      </c>
      <c r="BI156" s="1192">
        <v>0</v>
      </c>
      <c r="BJ156" s="1192">
        <v>0</v>
      </c>
      <c r="BK156" s="1192">
        <v>0</v>
      </c>
      <c r="BL156" s="1192">
        <v>0</v>
      </c>
      <c r="BM156" s="1192">
        <v>0</v>
      </c>
      <c r="BO156" s="2032"/>
      <c r="BP156" s="1195" t="s">
        <v>822</v>
      </c>
      <c r="BQ156" s="1192">
        <f>'배수관 폐쇄 총괄(수시, 지역사업소)'!BU156</f>
        <v>0</v>
      </c>
      <c r="BR156" s="1192">
        <v>0</v>
      </c>
      <c r="BS156" s="1192">
        <v>0</v>
      </c>
      <c r="BT156" s="1192">
        <v>0</v>
      </c>
      <c r="BU156" s="1192">
        <v>0</v>
      </c>
      <c r="BV156" s="1192">
        <v>0</v>
      </c>
      <c r="BW156" s="1192">
        <v>0</v>
      </c>
      <c r="BX156" s="1192">
        <v>0</v>
      </c>
      <c r="BY156" s="1192">
        <v>0</v>
      </c>
      <c r="BZ156" s="1192">
        <v>0</v>
      </c>
      <c r="CA156" s="1192">
        <v>0</v>
      </c>
      <c r="CB156" s="1192">
        <v>0</v>
      </c>
      <c r="CC156" s="1192">
        <v>0</v>
      </c>
      <c r="CD156" s="1192">
        <v>0</v>
      </c>
      <c r="CE156" s="1192">
        <v>0</v>
      </c>
      <c r="CF156" s="1192">
        <v>0</v>
      </c>
      <c r="CG156" s="1192">
        <v>0</v>
      </c>
      <c r="CH156" s="1192">
        <v>0</v>
      </c>
      <c r="CI156" s="1192">
        <v>0</v>
      </c>
      <c r="CK156" s="2032"/>
      <c r="CL156" s="1195" t="s">
        <v>822</v>
      </c>
      <c r="CM156" s="1192">
        <f>'배수관 폐쇄 총괄(수시, 지역사업소)'!CQ156</f>
        <v>0</v>
      </c>
      <c r="CN156" s="1192">
        <v>0</v>
      </c>
      <c r="CO156" s="1192">
        <v>0</v>
      </c>
      <c r="CP156" s="1192">
        <v>0</v>
      </c>
      <c r="CQ156" s="1192">
        <v>0</v>
      </c>
      <c r="CR156" s="1192">
        <v>0</v>
      </c>
      <c r="CS156" s="1192">
        <v>0</v>
      </c>
      <c r="CT156" s="1192">
        <v>0</v>
      </c>
      <c r="CU156" s="1192">
        <v>0</v>
      </c>
      <c r="CV156" s="1192">
        <v>0</v>
      </c>
      <c r="CW156" s="1192">
        <v>0</v>
      </c>
      <c r="CX156" s="1192">
        <v>0</v>
      </c>
      <c r="CY156" s="1192">
        <v>0</v>
      </c>
      <c r="CZ156" s="1192">
        <v>0</v>
      </c>
      <c r="DA156" s="1192">
        <v>0</v>
      </c>
      <c r="DB156" s="1192">
        <v>0</v>
      </c>
      <c r="DC156" s="1192">
        <v>0</v>
      </c>
      <c r="DD156" s="1192">
        <v>0</v>
      </c>
      <c r="DE156" s="1192">
        <v>0</v>
      </c>
      <c r="DG156" s="2032"/>
      <c r="DH156" s="1195" t="s">
        <v>822</v>
      </c>
      <c r="DI156" s="1192">
        <f>'배수관 폐쇄 총괄(수시, 지역사업소)'!DM156</f>
        <v>0</v>
      </c>
      <c r="DJ156" s="1192">
        <v>0</v>
      </c>
      <c r="DK156" s="1192">
        <v>0</v>
      </c>
      <c r="DL156" s="1192">
        <v>0</v>
      </c>
      <c r="DM156" s="1192">
        <v>0</v>
      </c>
      <c r="DN156" s="1192">
        <v>0</v>
      </c>
      <c r="DO156" s="1192">
        <v>0</v>
      </c>
      <c r="DP156" s="1192">
        <v>0</v>
      </c>
      <c r="DQ156" s="1192">
        <v>0</v>
      </c>
      <c r="DR156" s="1192">
        <v>0</v>
      </c>
      <c r="DS156" s="1192">
        <v>0</v>
      </c>
      <c r="DT156" s="1192">
        <v>0</v>
      </c>
      <c r="DU156" s="1192">
        <v>0</v>
      </c>
      <c r="DV156" s="1192">
        <v>0</v>
      </c>
      <c r="DW156" s="1192">
        <v>0</v>
      </c>
      <c r="DX156" s="1192">
        <v>0</v>
      </c>
      <c r="DY156" s="1192">
        <v>0</v>
      </c>
      <c r="DZ156" s="1192">
        <v>0</v>
      </c>
      <c r="EA156" s="1192">
        <v>0</v>
      </c>
    </row>
    <row r="157" spans="1:131" ht="19.2" customHeight="1">
      <c r="A157" s="2032"/>
      <c r="B157" s="1627" t="s">
        <v>952</v>
      </c>
      <c r="C157" s="1192">
        <f>'배수관 폐쇄 총괄(수시, 지역사업소)'!G157</f>
        <v>0</v>
      </c>
      <c r="D157" s="1192">
        <v>0</v>
      </c>
      <c r="E157" s="1192">
        <v>0</v>
      </c>
      <c r="F157" s="1192">
        <v>0</v>
      </c>
      <c r="G157" s="1192">
        <v>0</v>
      </c>
      <c r="H157" s="1192">
        <v>0</v>
      </c>
      <c r="I157" s="1192">
        <v>0</v>
      </c>
      <c r="J157" s="1192">
        <v>0</v>
      </c>
      <c r="K157" s="1192">
        <v>0</v>
      </c>
      <c r="L157" s="1192">
        <v>0</v>
      </c>
      <c r="M157" s="1192">
        <v>0</v>
      </c>
      <c r="N157" s="1192">
        <v>0</v>
      </c>
      <c r="O157" s="1192">
        <v>0</v>
      </c>
      <c r="P157" s="1192">
        <v>0</v>
      </c>
      <c r="Q157" s="1192">
        <v>0</v>
      </c>
      <c r="R157" s="1192">
        <v>0</v>
      </c>
      <c r="S157" s="1192">
        <v>0</v>
      </c>
      <c r="T157" s="1192">
        <v>0</v>
      </c>
      <c r="U157" s="1192">
        <v>0</v>
      </c>
      <c r="W157" s="2032"/>
      <c r="X157" s="1627" t="s">
        <v>952</v>
      </c>
      <c r="Y157" s="1192">
        <f>'배수관 폐쇄 총괄(수시, 지역사업소)'!AC157</f>
        <v>0</v>
      </c>
      <c r="Z157" s="1192">
        <v>0</v>
      </c>
      <c r="AA157" s="1192">
        <v>0</v>
      </c>
      <c r="AB157" s="1192">
        <v>0</v>
      </c>
      <c r="AC157" s="1192">
        <v>0</v>
      </c>
      <c r="AD157" s="1192">
        <v>0</v>
      </c>
      <c r="AE157" s="1192">
        <v>0</v>
      </c>
      <c r="AF157" s="1192">
        <v>0</v>
      </c>
      <c r="AG157" s="1192">
        <v>0</v>
      </c>
      <c r="AH157" s="1192">
        <v>0</v>
      </c>
      <c r="AI157" s="1192">
        <v>0</v>
      </c>
      <c r="AJ157" s="1192">
        <v>0</v>
      </c>
      <c r="AK157" s="1192">
        <v>0</v>
      </c>
      <c r="AL157" s="1192">
        <v>0</v>
      </c>
      <c r="AM157" s="1192">
        <v>0</v>
      </c>
      <c r="AN157" s="1192">
        <v>0</v>
      </c>
      <c r="AO157" s="1192">
        <v>0</v>
      </c>
      <c r="AP157" s="1192">
        <v>0</v>
      </c>
      <c r="AQ157" s="1192">
        <v>0</v>
      </c>
      <c r="AS157" s="2032"/>
      <c r="AT157" s="1627" t="s">
        <v>952</v>
      </c>
      <c r="AU157" s="1192">
        <f>'배수관 폐쇄 총괄(수시, 지역사업소)'!AY157</f>
        <v>0</v>
      </c>
      <c r="AV157" s="1192">
        <v>0</v>
      </c>
      <c r="AW157" s="1192">
        <v>0</v>
      </c>
      <c r="AX157" s="1192">
        <v>0</v>
      </c>
      <c r="AY157" s="1192">
        <v>0</v>
      </c>
      <c r="AZ157" s="1192">
        <v>0</v>
      </c>
      <c r="BA157" s="1192">
        <v>0</v>
      </c>
      <c r="BB157" s="1192">
        <v>0</v>
      </c>
      <c r="BC157" s="1192">
        <v>0</v>
      </c>
      <c r="BD157" s="1192">
        <v>0</v>
      </c>
      <c r="BE157" s="1192">
        <v>0</v>
      </c>
      <c r="BF157" s="1192">
        <v>0</v>
      </c>
      <c r="BG157" s="1192">
        <v>0</v>
      </c>
      <c r="BH157" s="1192">
        <v>0</v>
      </c>
      <c r="BI157" s="1192">
        <v>0</v>
      </c>
      <c r="BJ157" s="1192">
        <v>0</v>
      </c>
      <c r="BK157" s="1192">
        <v>0</v>
      </c>
      <c r="BL157" s="1192">
        <v>0</v>
      </c>
      <c r="BM157" s="1192">
        <v>0</v>
      </c>
      <c r="BO157" s="2032"/>
      <c r="BP157" s="1627" t="s">
        <v>952</v>
      </c>
      <c r="BQ157" s="1192">
        <f>'배수관 폐쇄 총괄(수시, 지역사업소)'!BU157</f>
        <v>0</v>
      </c>
      <c r="BR157" s="1192">
        <v>0</v>
      </c>
      <c r="BS157" s="1192">
        <v>0</v>
      </c>
      <c r="BT157" s="1192">
        <v>0</v>
      </c>
      <c r="BU157" s="1192">
        <v>0</v>
      </c>
      <c r="BV157" s="1192">
        <v>0</v>
      </c>
      <c r="BW157" s="1192">
        <v>0</v>
      </c>
      <c r="BX157" s="1192">
        <v>0</v>
      </c>
      <c r="BY157" s="1192">
        <v>0</v>
      </c>
      <c r="BZ157" s="1192">
        <v>0</v>
      </c>
      <c r="CA157" s="1192">
        <v>0</v>
      </c>
      <c r="CB157" s="1192">
        <v>0</v>
      </c>
      <c r="CC157" s="1192">
        <v>0</v>
      </c>
      <c r="CD157" s="1192">
        <v>0</v>
      </c>
      <c r="CE157" s="1192">
        <v>0</v>
      </c>
      <c r="CF157" s="1192">
        <v>0</v>
      </c>
      <c r="CG157" s="1192">
        <v>0</v>
      </c>
      <c r="CH157" s="1192">
        <v>0</v>
      </c>
      <c r="CI157" s="1192">
        <v>0</v>
      </c>
      <c r="CK157" s="2032"/>
      <c r="CL157" s="1627" t="s">
        <v>952</v>
      </c>
      <c r="CM157" s="1192">
        <f>'배수관 폐쇄 총괄(수시, 지역사업소)'!CQ157</f>
        <v>0</v>
      </c>
      <c r="CN157" s="1192">
        <v>0</v>
      </c>
      <c r="CO157" s="1192">
        <v>0</v>
      </c>
      <c r="CP157" s="1192">
        <v>0</v>
      </c>
      <c r="CQ157" s="1192">
        <v>0</v>
      </c>
      <c r="CR157" s="1192">
        <v>0</v>
      </c>
      <c r="CS157" s="1192">
        <v>0</v>
      </c>
      <c r="CT157" s="1192">
        <v>0</v>
      </c>
      <c r="CU157" s="1192">
        <v>0</v>
      </c>
      <c r="CV157" s="1192">
        <v>0</v>
      </c>
      <c r="CW157" s="1192">
        <v>0</v>
      </c>
      <c r="CX157" s="1192">
        <v>0</v>
      </c>
      <c r="CY157" s="1192">
        <v>0</v>
      </c>
      <c r="CZ157" s="1192">
        <v>0</v>
      </c>
      <c r="DA157" s="1192">
        <v>0</v>
      </c>
      <c r="DB157" s="1192">
        <v>0</v>
      </c>
      <c r="DC157" s="1192">
        <v>0</v>
      </c>
      <c r="DD157" s="1192">
        <v>0</v>
      </c>
      <c r="DE157" s="1192">
        <v>0</v>
      </c>
      <c r="DG157" s="2032"/>
      <c r="DH157" s="1627" t="s">
        <v>952</v>
      </c>
      <c r="DI157" s="1192">
        <f>'배수관 폐쇄 총괄(수시, 지역사업소)'!DM157</f>
        <v>0</v>
      </c>
      <c r="DJ157" s="1192">
        <v>0</v>
      </c>
      <c r="DK157" s="1192">
        <v>0</v>
      </c>
      <c r="DL157" s="1192">
        <v>0</v>
      </c>
      <c r="DM157" s="1192">
        <v>0</v>
      </c>
      <c r="DN157" s="1192">
        <v>0</v>
      </c>
      <c r="DO157" s="1192">
        <v>0</v>
      </c>
      <c r="DP157" s="1192">
        <v>0</v>
      </c>
      <c r="DQ157" s="1192">
        <v>0</v>
      </c>
      <c r="DR157" s="1192">
        <v>0</v>
      </c>
      <c r="DS157" s="1192">
        <v>0</v>
      </c>
      <c r="DT157" s="1192">
        <v>0</v>
      </c>
      <c r="DU157" s="1192">
        <v>0</v>
      </c>
      <c r="DV157" s="1192">
        <v>0</v>
      </c>
      <c r="DW157" s="1192">
        <v>0</v>
      </c>
      <c r="DX157" s="1192">
        <v>0</v>
      </c>
      <c r="DY157" s="1192">
        <v>0</v>
      </c>
      <c r="DZ157" s="1192">
        <v>0</v>
      </c>
      <c r="EA157" s="1192">
        <v>0</v>
      </c>
    </row>
    <row r="158" spans="1:131" ht="20.25" customHeight="1">
      <c r="A158" s="2397" t="s">
        <v>782</v>
      </c>
      <c r="B158" s="1196" t="s">
        <v>41</v>
      </c>
      <c r="C158" s="1190">
        <f>SUM('배수관 폐쇄 총괄(수시, 지역사업소)'!C159:'배수관 폐쇄 총괄(수시, 지역사업소)'!C174)</f>
        <v>284.79000000000002</v>
      </c>
      <c r="D158" s="1190">
        <f>SUM('배수관 폐쇄 총괄(수시, 지역사업소)'!D159:'배수관 폐쇄 총괄(수시, 지역사업소)'!D174)</f>
        <v>986.39</v>
      </c>
      <c r="E158" s="1190">
        <f>SUM('배수관 폐쇄 총괄(수시, 지역사업소)'!E159:'배수관 폐쇄 총괄(수시, 지역사업소)'!E174)</f>
        <v>0</v>
      </c>
      <c r="F158" s="1190">
        <f>SUM('배수관 폐쇄 총괄(수시, 지역사업소)'!F159:'배수관 폐쇄 총괄(수시, 지역사업소)'!F174)</f>
        <v>701.6</v>
      </c>
      <c r="G158" s="1190">
        <f>SUM('배수관 폐쇄 총괄(수시, 지역사업소)'!G159:'배수관 폐쇄 총괄(수시, 지역사업소)'!G174)</f>
        <v>284.79000000000002</v>
      </c>
      <c r="H158" s="1190">
        <f>SUM('배수관 폐쇄 총괄(수시, 지역사업소)'!H159:'배수관 폐쇄 총괄(수시, 지역사업소)'!H174)</f>
        <v>0.49</v>
      </c>
      <c r="I158" s="1190">
        <f>SUM('배수관 폐쇄 총괄(수시, 지역사업소)'!I159:'배수관 폐쇄 총괄(수시, 지역사업소)'!I174)</f>
        <v>0</v>
      </c>
      <c r="J158" s="1190">
        <f>SUM('배수관 폐쇄 총괄(수시, 지역사업소)'!J159:'배수관 폐쇄 총괄(수시, 지역사업소)'!J174)</f>
        <v>0</v>
      </c>
      <c r="K158" s="1190">
        <f>SUM('배수관 폐쇄 총괄(수시, 지역사업소)'!K159:'배수관 폐쇄 총괄(수시, 지역사업소)'!K174)</f>
        <v>463.24</v>
      </c>
      <c r="L158" s="1190">
        <f>SUM('배수관 폐쇄 총괄(수시, 지역사업소)'!L159:'배수관 폐쇄 총괄(수시, 지역사업소)'!L174)</f>
        <v>0</v>
      </c>
      <c r="M158" s="1190">
        <f>SUM('배수관 폐쇄 총괄(수시, 지역사업소)'!M159:'배수관 폐쇄 총괄(수시, 지역사업소)'!M174)</f>
        <v>701.6</v>
      </c>
      <c r="N158" s="1190">
        <f>SUM('배수관 폐쇄 총괄(수시, 지역사업소)'!N159:'배수관 폐쇄 총괄(수시, 지역사업소)'!N174)</f>
        <v>38</v>
      </c>
      <c r="O158" s="1190">
        <f>SUM('배수관 폐쇄 총괄(수시, 지역사업소)'!O159:'배수관 폐쇄 총괄(수시, 지역사업소)'!O174)</f>
        <v>0</v>
      </c>
      <c r="P158" s="1190">
        <f>SUM('배수관 폐쇄 총괄(수시, 지역사업소)'!P159:'배수관 폐쇄 총괄(수시, 지역사업소)'!P174)</f>
        <v>0</v>
      </c>
      <c r="Q158" s="1190">
        <f>SUM('배수관 폐쇄 총괄(수시, 지역사업소)'!Q159:'배수관 폐쇄 총괄(수시, 지역사업소)'!Q174)</f>
        <v>0</v>
      </c>
      <c r="R158" s="1190">
        <f>SUM('배수관 폐쇄 총괄(수시, 지역사업소)'!R159:'배수관 폐쇄 총괄(수시, 지역사업소)'!R174)</f>
        <v>0</v>
      </c>
      <c r="S158" s="1190">
        <f>SUM('배수관 폐쇄 총괄(수시, 지역사업소)'!S159:'배수관 폐쇄 총괄(수시, 지역사업소)'!S174)</f>
        <v>0</v>
      </c>
      <c r="T158" s="1190">
        <f>SUM('배수관 폐쇄 총괄(수시, 지역사업소)'!T159:'배수관 폐쇄 총괄(수시, 지역사업소)'!T174)</f>
        <v>484.66</v>
      </c>
      <c r="U158" s="1190">
        <f>SUM('배수관 폐쇄 총괄(수시, 지역사업소)'!U159:'배수관 폐쇄 총괄(수시, 지역사업소)'!U174)</f>
        <v>0</v>
      </c>
      <c r="W158" s="2397" t="s">
        <v>782</v>
      </c>
      <c r="X158" s="1196" t="s">
        <v>41</v>
      </c>
      <c r="Y158" s="1190">
        <f>SUM('배수관 폐쇄 총괄(수시, 지역사업소)'!Y159:'배수관 폐쇄 총괄(수시, 지역사업소)'!Y174)</f>
        <v>-19.259999999999998</v>
      </c>
      <c r="Z158" s="1190">
        <f>SUM('배수관 폐쇄 총괄(수시, 지역사업소)'!Z159:'배수관 폐쇄 총괄(수시, 지역사업소)'!Z174)</f>
        <v>47.59</v>
      </c>
      <c r="AA158" s="1190">
        <f>SUM('배수관 폐쇄 총괄(수시, 지역사업소)'!AA159:'배수관 폐쇄 총괄(수시, 지역사업소)'!AA174)</f>
        <v>0</v>
      </c>
      <c r="AB158" s="1190">
        <f>SUM('배수관 폐쇄 총괄(수시, 지역사업소)'!AB159:'배수관 폐쇄 총괄(수시, 지역사업소)'!AB174)</f>
        <v>66.849999999999994</v>
      </c>
      <c r="AC158" s="1190">
        <f>SUM('배수관 폐쇄 총괄(수시, 지역사업소)'!AC159:'배수관 폐쇄 총괄(수시, 지역사업소)'!AC174)</f>
        <v>-19.259999999999998</v>
      </c>
      <c r="AD158" s="1190">
        <f>SUM('배수관 폐쇄 총괄(수시, 지역사업소)'!AD159:'배수관 폐쇄 총괄(수시, 지역사업소)'!AD174)</f>
        <v>0</v>
      </c>
      <c r="AE158" s="1190">
        <f>SUM('배수관 폐쇄 총괄(수시, 지역사업소)'!AE159:'배수관 폐쇄 총괄(수시, 지역사업소)'!AE174)</f>
        <v>0</v>
      </c>
      <c r="AF158" s="1190">
        <f>SUM('배수관 폐쇄 총괄(수시, 지역사업소)'!AF159:'배수관 폐쇄 총괄(수시, 지역사업소)'!AF174)</f>
        <v>0</v>
      </c>
      <c r="AG158" s="1190">
        <f>SUM('배수관 폐쇄 총괄(수시, 지역사업소)'!AG159:'배수관 폐쇄 총괄(수시, 지역사업소)'!AG174)</f>
        <v>46.94</v>
      </c>
      <c r="AH158" s="1190">
        <f>SUM('배수관 폐쇄 총괄(수시, 지역사업소)'!AH159:'배수관 폐쇄 총괄(수시, 지역사업소)'!AH174)</f>
        <v>0</v>
      </c>
      <c r="AI158" s="1190">
        <f>SUM('배수관 폐쇄 총괄(수시, 지역사업소)'!AI159:'배수관 폐쇄 총괄(수시, 지역사업소)'!AI174)</f>
        <v>66.849999999999994</v>
      </c>
      <c r="AJ158" s="1190">
        <f>SUM('배수관 폐쇄 총괄(수시, 지역사업소)'!AJ159:'배수관 폐쇄 총괄(수시, 지역사업소)'!AJ174)</f>
        <v>0</v>
      </c>
      <c r="AK158" s="1190">
        <f>SUM('배수관 폐쇄 총괄(수시, 지역사업소)'!AK159:'배수관 폐쇄 총괄(수시, 지역사업소)'!AK174)</f>
        <v>0</v>
      </c>
      <c r="AL158" s="1190">
        <f>SUM('배수관 폐쇄 총괄(수시, 지역사업소)'!AL159:'배수관 폐쇄 총괄(수시, 지역사업소)'!AL174)</f>
        <v>0</v>
      </c>
      <c r="AM158" s="1190">
        <f>SUM('배수관 폐쇄 총괄(수시, 지역사업소)'!AM159:'배수관 폐쇄 총괄(수시, 지역사업소)'!AM174)</f>
        <v>0</v>
      </c>
      <c r="AN158" s="1190">
        <f>SUM('배수관 폐쇄 총괄(수시, 지역사업소)'!AN159:'배수관 폐쇄 총괄(수시, 지역사업소)'!AN174)</f>
        <v>0</v>
      </c>
      <c r="AO158" s="1190">
        <f>SUM('배수관 폐쇄 총괄(수시, 지역사업소)'!AO159:'배수관 폐쇄 총괄(수시, 지역사업소)'!AO174)</f>
        <v>0</v>
      </c>
      <c r="AP158" s="1190">
        <f>SUM('배수관 폐쇄 총괄(수시, 지역사업소)'!AP159:'배수관 폐쇄 총괄(수시, 지역사업소)'!AP174)</f>
        <v>0.65</v>
      </c>
      <c r="AQ158" s="1190">
        <f>SUM('배수관 폐쇄 총괄(수시, 지역사업소)'!AQ159:'배수관 폐쇄 총괄(수시, 지역사업소)'!AQ174)</f>
        <v>0</v>
      </c>
      <c r="AS158" s="2397" t="s">
        <v>782</v>
      </c>
      <c r="AT158" s="1196" t="s">
        <v>41</v>
      </c>
      <c r="AU158" s="1190">
        <f>SUM('배수관 폐쇄 총괄(수시, 지역사업소)'!AU159:'배수관 폐쇄 총괄(수시, 지역사업소)'!AU174)</f>
        <v>12.15</v>
      </c>
      <c r="AV158" s="1190">
        <f>SUM('배수관 폐쇄 총괄(수시, 지역사업소)'!AV159:'배수관 폐쇄 총괄(수시, 지역사업소)'!AV174)</f>
        <v>12.15</v>
      </c>
      <c r="AW158" s="1190">
        <f>SUM('배수관 폐쇄 총괄(수시, 지역사업소)'!AW159:'배수관 폐쇄 총괄(수시, 지역사업소)'!AW174)</f>
        <v>0</v>
      </c>
      <c r="AX158" s="1190">
        <f>SUM('배수관 폐쇄 총괄(수시, 지역사업소)'!AX159:'배수관 폐쇄 총괄(수시, 지역사업소)'!AX174)</f>
        <v>0</v>
      </c>
      <c r="AY158" s="1190">
        <f>SUM('배수관 폐쇄 총괄(수시, 지역사업소)'!AY159:'배수관 폐쇄 총괄(수시, 지역사업소)'!AY174)</f>
        <v>12.15</v>
      </c>
      <c r="AZ158" s="1190">
        <f>SUM('배수관 폐쇄 총괄(수시, 지역사업소)'!AZ159:'배수관 폐쇄 총괄(수시, 지역사업소)'!AZ174)</f>
        <v>0</v>
      </c>
      <c r="BA158" s="1190">
        <f>SUM('배수관 폐쇄 총괄(수시, 지역사업소)'!BA159:'배수관 폐쇄 총괄(수시, 지역사업소)'!BA174)</f>
        <v>0</v>
      </c>
      <c r="BB158" s="1190">
        <f>SUM('배수관 폐쇄 총괄(수시, 지역사업소)'!BB159:'배수관 폐쇄 총괄(수시, 지역사업소)'!BB174)</f>
        <v>0</v>
      </c>
      <c r="BC158" s="1190">
        <f>SUM('배수관 폐쇄 총괄(수시, 지역사업소)'!BC159:'배수관 폐쇄 총괄(수시, 지역사업소)'!BC174)</f>
        <v>0</v>
      </c>
      <c r="BD158" s="1190">
        <f>SUM('배수관 폐쇄 총괄(수시, 지역사업소)'!BD159:'배수관 폐쇄 총괄(수시, 지역사업소)'!BD174)</f>
        <v>0</v>
      </c>
      <c r="BE158" s="1190">
        <f>SUM('배수관 폐쇄 총괄(수시, 지역사업소)'!BE159:'배수관 폐쇄 총괄(수시, 지역사업소)'!BE174)</f>
        <v>0</v>
      </c>
      <c r="BF158" s="1190">
        <f>SUM('배수관 폐쇄 총괄(수시, 지역사업소)'!BF159:'배수관 폐쇄 총괄(수시, 지역사업소)'!BF174)</f>
        <v>0</v>
      </c>
      <c r="BG158" s="1190">
        <f>SUM('배수관 폐쇄 총괄(수시, 지역사업소)'!BG159:'배수관 폐쇄 총괄(수시, 지역사업소)'!BG174)</f>
        <v>0</v>
      </c>
      <c r="BH158" s="1190">
        <f>SUM('배수관 폐쇄 총괄(수시, 지역사업소)'!BH159:'배수관 폐쇄 총괄(수시, 지역사업소)'!BH174)</f>
        <v>0</v>
      </c>
      <c r="BI158" s="1190">
        <f>SUM('배수관 폐쇄 총괄(수시, 지역사업소)'!BI159:'배수관 폐쇄 총괄(수시, 지역사업소)'!BI174)</f>
        <v>0</v>
      </c>
      <c r="BJ158" s="1190">
        <f>SUM('배수관 폐쇄 총괄(수시, 지역사업소)'!BJ159:'배수관 폐쇄 총괄(수시, 지역사업소)'!BJ174)</f>
        <v>0</v>
      </c>
      <c r="BK158" s="1190">
        <f>SUM('배수관 폐쇄 총괄(수시, 지역사업소)'!BK159:'배수관 폐쇄 총괄(수시, 지역사업소)'!BK174)</f>
        <v>0</v>
      </c>
      <c r="BL158" s="1190">
        <f>SUM('배수관 폐쇄 총괄(수시, 지역사업소)'!BL159:'배수관 폐쇄 총괄(수시, 지역사업소)'!BL174)</f>
        <v>12.15</v>
      </c>
      <c r="BM158" s="1190">
        <f>SUM('배수관 폐쇄 총괄(수시, 지역사업소)'!BM159:'배수관 폐쇄 총괄(수시, 지역사업소)'!BM174)</f>
        <v>0</v>
      </c>
      <c r="BO158" s="2397" t="s">
        <v>782</v>
      </c>
      <c r="BP158" s="1196" t="s">
        <v>41</v>
      </c>
      <c r="BQ158" s="1190">
        <f>SUM('배수관 폐쇄 총괄(수시, 지역사업소)'!BQ159:'배수관 폐쇄 총괄(수시, 지역사업소)'!BQ174)</f>
        <v>327.74</v>
      </c>
      <c r="BR158" s="1190">
        <f>SUM('배수관 폐쇄 총괄(수시, 지역사업소)'!BR159:'배수관 폐쇄 총괄(수시, 지역사업소)'!BR174)</f>
        <v>464.79</v>
      </c>
      <c r="BS158" s="1190">
        <f>SUM('배수관 폐쇄 총괄(수시, 지역사업소)'!BS159:'배수관 폐쇄 총괄(수시, 지역사업소)'!BS174)</f>
        <v>0</v>
      </c>
      <c r="BT158" s="1190">
        <f>SUM('배수관 폐쇄 총괄(수시, 지역사업소)'!BT159:'배수관 폐쇄 총괄(수시, 지역사업소)'!BT174)</f>
        <v>137.05000000000001</v>
      </c>
      <c r="BU158" s="1190">
        <f>SUM('배수관 폐쇄 총괄(수시, 지역사업소)'!BU159:'배수관 폐쇄 총괄(수시, 지역사업소)'!BU174)</f>
        <v>327.74</v>
      </c>
      <c r="BV158" s="1190">
        <f>SUM('배수관 폐쇄 총괄(수시, 지역사업소)'!BV159:'배수관 폐쇄 총괄(수시, 지역사업소)'!BV174)</f>
        <v>0.49</v>
      </c>
      <c r="BW158" s="1190">
        <f>SUM('배수관 폐쇄 총괄(수시, 지역사업소)'!BW159:'배수관 폐쇄 총괄(수시, 지역사업소)'!BW174)</f>
        <v>0</v>
      </c>
      <c r="BX158" s="1190">
        <f>SUM('배수관 폐쇄 총괄(수시, 지역사업소)'!BX159:'배수관 폐쇄 총괄(수시, 지역사업소)'!BX174)</f>
        <v>0</v>
      </c>
      <c r="BY158" s="1190">
        <f>SUM('배수관 폐쇄 총괄(수시, 지역사업소)'!BY159:'배수관 폐쇄 총괄(수시, 지역사업소)'!BY174)</f>
        <v>416.3</v>
      </c>
      <c r="BZ158" s="1190">
        <f>SUM('배수관 폐쇄 총괄(수시, 지역사업소)'!BZ159:'배수관 폐쇄 총괄(수시, 지역사업소)'!BZ174)</f>
        <v>0</v>
      </c>
      <c r="CA158" s="1190">
        <f>SUM('배수관 폐쇄 총괄(수시, 지역사업소)'!CA159:'배수관 폐쇄 총괄(수시, 지역사업소)'!CA174)</f>
        <v>137.05000000000001</v>
      </c>
      <c r="CB158" s="1190">
        <f>SUM('배수관 폐쇄 총괄(수시, 지역사업소)'!CB159:'배수관 폐쇄 총괄(수시, 지역사업소)'!CB174)</f>
        <v>38</v>
      </c>
      <c r="CC158" s="1190">
        <f>SUM('배수관 폐쇄 총괄(수시, 지역사업소)'!CC159:'배수관 폐쇄 총괄(수시, 지역사업소)'!CC174)</f>
        <v>0</v>
      </c>
      <c r="CD158" s="1190">
        <f>SUM('배수관 폐쇄 총괄(수시, 지역사업소)'!CD159:'배수관 폐쇄 총괄(수시, 지역사업소)'!CD174)</f>
        <v>0</v>
      </c>
      <c r="CE158" s="1190">
        <f>SUM('배수관 폐쇄 총괄(수시, 지역사업소)'!CE159:'배수관 폐쇄 총괄(수시, 지역사업소)'!CE174)</f>
        <v>0</v>
      </c>
      <c r="CF158" s="1190">
        <f>SUM('배수관 폐쇄 총괄(수시, 지역사업소)'!CF159:'배수관 폐쇄 총괄(수시, 지역사업소)'!CF174)</f>
        <v>0</v>
      </c>
      <c r="CG158" s="1190">
        <f>SUM('배수관 폐쇄 총괄(수시, 지역사업소)'!CG159:'배수관 폐쇄 총괄(수시, 지역사업소)'!CG174)</f>
        <v>0</v>
      </c>
      <c r="CH158" s="1190">
        <f>SUM('배수관 폐쇄 총괄(수시, 지역사업소)'!CH159:'배수관 폐쇄 총괄(수시, 지역사업소)'!CH174)</f>
        <v>10</v>
      </c>
      <c r="CI158" s="1190">
        <f>SUM('배수관 폐쇄 총괄(수시, 지역사업소)'!CI159:'배수관 폐쇄 총괄(수시, 지역사업소)'!CI174)</f>
        <v>0</v>
      </c>
      <c r="CK158" s="2397" t="s">
        <v>782</v>
      </c>
      <c r="CL158" s="1196" t="s">
        <v>41</v>
      </c>
      <c r="CM158" s="1190">
        <f>SUM('배수관 폐쇄 총괄(수시, 지역사업소)'!CM159:'배수관 폐쇄 총괄(수시, 지역사업소)'!CM174)</f>
        <v>-493.82</v>
      </c>
      <c r="CN158" s="1190">
        <f>SUM('배수관 폐쇄 총괄(수시, 지역사업소)'!CN159:'배수관 폐쇄 총괄(수시, 지역사업소)'!CN174)</f>
        <v>3.88</v>
      </c>
      <c r="CO158" s="1190">
        <f>SUM('배수관 폐쇄 총괄(수시, 지역사업소)'!CO159:'배수관 폐쇄 총괄(수시, 지역사업소)'!CO174)</f>
        <v>0</v>
      </c>
      <c r="CP158" s="1190">
        <f>SUM('배수관 폐쇄 총괄(수시, 지역사업소)'!CP159:'배수관 폐쇄 총괄(수시, 지역사업소)'!CP174)</f>
        <v>497.7</v>
      </c>
      <c r="CQ158" s="1190">
        <f>SUM('배수관 폐쇄 총괄(수시, 지역사업소)'!CQ159:'배수관 폐쇄 총괄(수시, 지역사업소)'!CQ174)</f>
        <v>-493.82</v>
      </c>
      <c r="CR158" s="1190">
        <f>SUM('배수관 폐쇄 총괄(수시, 지역사업소)'!CR159:'배수관 폐쇄 총괄(수시, 지역사업소)'!CR174)</f>
        <v>0</v>
      </c>
      <c r="CS158" s="1190">
        <f>SUM('배수관 폐쇄 총괄(수시, 지역사업소)'!CS159:'배수관 폐쇄 총괄(수시, 지역사업소)'!CS174)</f>
        <v>0</v>
      </c>
      <c r="CT158" s="1190">
        <f>SUM('배수관 폐쇄 총괄(수시, 지역사업소)'!CT159:'배수관 폐쇄 총괄(수시, 지역사업소)'!CT174)</f>
        <v>0</v>
      </c>
      <c r="CU158" s="1190">
        <f>SUM('배수관 폐쇄 총괄(수시, 지역사업소)'!CU159:'배수관 폐쇄 총괄(수시, 지역사업소)'!CU174)</f>
        <v>0</v>
      </c>
      <c r="CV158" s="1190">
        <f>SUM('배수관 폐쇄 총괄(수시, 지역사업소)'!CV159:'배수관 폐쇄 총괄(수시, 지역사업소)'!CV174)</f>
        <v>0</v>
      </c>
      <c r="CW158" s="1190">
        <f>SUM('배수관 폐쇄 총괄(수시, 지역사업소)'!CW159:'배수관 폐쇄 총괄(수시, 지역사업소)'!CW174)</f>
        <v>497.7</v>
      </c>
      <c r="CX158" s="1190">
        <f>SUM('배수관 폐쇄 총괄(수시, 지역사업소)'!CX159:'배수관 폐쇄 총괄(수시, 지역사업소)'!CX174)</f>
        <v>0</v>
      </c>
      <c r="CY158" s="1190">
        <f>SUM('배수관 폐쇄 총괄(수시, 지역사업소)'!CY159:'배수관 폐쇄 총괄(수시, 지역사업소)'!CY174)</f>
        <v>0</v>
      </c>
      <c r="CZ158" s="1190">
        <f>SUM('배수관 폐쇄 총괄(수시, 지역사업소)'!CZ159:'배수관 폐쇄 총괄(수시, 지역사업소)'!CZ174)</f>
        <v>0</v>
      </c>
      <c r="DA158" s="1190">
        <f>SUM('배수관 폐쇄 총괄(수시, 지역사업소)'!DA159:'배수관 폐쇄 총괄(수시, 지역사업소)'!DA174)</f>
        <v>0</v>
      </c>
      <c r="DB158" s="1190">
        <f>SUM('배수관 폐쇄 총괄(수시, 지역사업소)'!DB159:'배수관 폐쇄 총괄(수시, 지역사업소)'!DB174)</f>
        <v>0</v>
      </c>
      <c r="DC158" s="1190">
        <f>SUM('배수관 폐쇄 총괄(수시, 지역사업소)'!DC159:'배수관 폐쇄 총괄(수시, 지역사업소)'!DC174)</f>
        <v>0</v>
      </c>
      <c r="DD158" s="1190">
        <f>SUM('배수관 폐쇄 총괄(수시, 지역사업소)'!DD159:'배수관 폐쇄 총괄(수시, 지역사업소)'!DD174)</f>
        <v>3.88</v>
      </c>
      <c r="DE158" s="1190">
        <f>SUM('배수관 폐쇄 총괄(수시, 지역사업소)'!DE159:'배수관 폐쇄 총괄(수시, 지역사업소)'!DE174)</f>
        <v>0</v>
      </c>
      <c r="DG158" s="2397" t="s">
        <v>782</v>
      </c>
      <c r="DH158" s="1196" t="s">
        <v>41</v>
      </c>
      <c r="DI158" s="1190">
        <f>SUM('배수관 폐쇄 총괄(수시, 지역사업소)'!DI159:'배수관 폐쇄 총괄(수시, 지역사업소)'!DI174)</f>
        <v>457.98</v>
      </c>
      <c r="DJ158" s="1190">
        <f>SUM('배수관 폐쇄 총괄(수시, 지역사업소)'!DJ159:'배수관 폐쇄 총괄(수시, 지역사업소)'!DJ174)</f>
        <v>457.98</v>
      </c>
      <c r="DK158" s="1190">
        <f>SUM('배수관 폐쇄 총괄(수시, 지역사업소)'!DK159:'배수관 폐쇄 총괄(수시, 지역사업소)'!DK174)</f>
        <v>0</v>
      </c>
      <c r="DL158" s="1190">
        <f>SUM('배수관 폐쇄 총괄(수시, 지역사업소)'!DL159:'배수관 폐쇄 총괄(수시, 지역사업소)'!DL174)</f>
        <v>0</v>
      </c>
      <c r="DM158" s="1190">
        <f>SUM('배수관 폐쇄 총괄(수시, 지역사업소)'!DM159:'배수관 폐쇄 총괄(수시, 지역사업소)'!DM174)</f>
        <v>457.98</v>
      </c>
      <c r="DN158" s="1190">
        <f>SUM('배수관 폐쇄 총괄(수시, 지역사업소)'!DN159:'배수관 폐쇄 총괄(수시, 지역사업소)'!DN174)</f>
        <v>0</v>
      </c>
      <c r="DO158" s="1190">
        <f>SUM('배수관 폐쇄 총괄(수시, 지역사업소)'!DO159:'배수관 폐쇄 총괄(수시, 지역사업소)'!DO174)</f>
        <v>0</v>
      </c>
      <c r="DP158" s="1190">
        <f>SUM('배수관 폐쇄 총괄(수시, 지역사업소)'!DP159:'배수관 폐쇄 총괄(수시, 지역사업소)'!DP174)</f>
        <v>0</v>
      </c>
      <c r="DQ158" s="1190">
        <f>SUM('배수관 폐쇄 총괄(수시, 지역사업소)'!DQ159:'배수관 폐쇄 총괄(수시, 지역사업소)'!DQ174)</f>
        <v>0</v>
      </c>
      <c r="DR158" s="1190">
        <f>SUM('배수관 폐쇄 총괄(수시, 지역사업소)'!DR159:'배수관 폐쇄 총괄(수시, 지역사업소)'!DR174)</f>
        <v>0</v>
      </c>
      <c r="DS158" s="1190">
        <f>SUM('배수관 폐쇄 총괄(수시, 지역사업소)'!DS159:'배수관 폐쇄 총괄(수시, 지역사업소)'!DS174)</f>
        <v>0</v>
      </c>
      <c r="DT158" s="1190">
        <f>SUM('배수관 폐쇄 총괄(수시, 지역사업소)'!DT159:'배수관 폐쇄 총괄(수시, 지역사업소)'!DT174)</f>
        <v>0</v>
      </c>
      <c r="DU158" s="1190">
        <f>SUM('배수관 폐쇄 총괄(수시, 지역사업소)'!DU159:'배수관 폐쇄 총괄(수시, 지역사업소)'!DU174)</f>
        <v>0</v>
      </c>
      <c r="DV158" s="1190">
        <f>SUM('배수관 폐쇄 총괄(수시, 지역사업소)'!DV159:'배수관 폐쇄 총괄(수시, 지역사업소)'!DV174)</f>
        <v>0</v>
      </c>
      <c r="DW158" s="1190">
        <f>SUM('배수관 폐쇄 총괄(수시, 지역사업소)'!DW159:'배수관 폐쇄 총괄(수시, 지역사업소)'!DW174)</f>
        <v>0</v>
      </c>
      <c r="DX158" s="1190">
        <f>SUM('배수관 폐쇄 총괄(수시, 지역사업소)'!DX159:'배수관 폐쇄 총괄(수시, 지역사업소)'!DX174)</f>
        <v>0</v>
      </c>
      <c r="DY158" s="1190">
        <f>SUM('배수관 폐쇄 총괄(수시, 지역사업소)'!DY159:'배수관 폐쇄 총괄(수시, 지역사업소)'!DY174)</f>
        <v>0</v>
      </c>
      <c r="DZ158" s="1190">
        <f>SUM('배수관 폐쇄 총괄(수시, 지역사업소)'!DZ159:'배수관 폐쇄 총괄(수시, 지역사업소)'!DZ174)</f>
        <v>457.98</v>
      </c>
      <c r="EA158" s="1190">
        <f>SUM('배수관 폐쇄 총괄(수시, 지역사업소)'!EA159:'배수관 폐쇄 총괄(수시, 지역사업소)'!EA174)</f>
        <v>0</v>
      </c>
    </row>
    <row r="159" spans="1:131" ht="19.2" customHeight="1">
      <c r="A159" s="2397" t="s">
        <v>782</v>
      </c>
      <c r="B159" s="1191" t="s">
        <v>951</v>
      </c>
      <c r="C159" s="1192">
        <f>'배수관 폐쇄 총괄(수시, 지역사업소)'!G159</f>
        <v>973.34</v>
      </c>
      <c r="D159" s="1192">
        <v>973.34</v>
      </c>
      <c r="E159" s="1192">
        <v>0</v>
      </c>
      <c r="F159" s="1192">
        <v>0</v>
      </c>
      <c r="G159" s="1192">
        <v>973.34</v>
      </c>
      <c r="H159" s="1192">
        <v>0.49</v>
      </c>
      <c r="I159" s="1192">
        <v>0</v>
      </c>
      <c r="J159" s="1192">
        <v>0</v>
      </c>
      <c r="K159" s="1192">
        <v>463.24</v>
      </c>
      <c r="L159" s="1192">
        <v>0</v>
      </c>
      <c r="M159" s="1192">
        <v>0</v>
      </c>
      <c r="N159" s="1192">
        <v>38</v>
      </c>
      <c r="O159" s="1192">
        <v>0</v>
      </c>
      <c r="P159" s="1192">
        <v>0</v>
      </c>
      <c r="Q159" s="1192">
        <v>0</v>
      </c>
      <c r="R159" s="1192">
        <v>0</v>
      </c>
      <c r="S159" s="1192">
        <v>0</v>
      </c>
      <c r="T159" s="1192">
        <v>471.61</v>
      </c>
      <c r="U159" s="1192">
        <v>0</v>
      </c>
      <c r="W159" s="2397" t="s">
        <v>782</v>
      </c>
      <c r="X159" s="1191" t="s">
        <v>951</v>
      </c>
      <c r="Y159" s="1192">
        <f>'배수관 폐쇄 총괄(수시, 지역사업소)'!AC159</f>
        <v>47.59</v>
      </c>
      <c r="Z159" s="1192">
        <v>47.59</v>
      </c>
      <c r="AA159" s="1192">
        <v>0</v>
      </c>
      <c r="AB159" s="1192">
        <v>0</v>
      </c>
      <c r="AC159" s="1192">
        <v>47.59</v>
      </c>
      <c r="AD159" s="1192">
        <v>0</v>
      </c>
      <c r="AE159" s="1192">
        <v>0</v>
      </c>
      <c r="AF159" s="1192">
        <v>0</v>
      </c>
      <c r="AG159" s="1192">
        <v>46.94</v>
      </c>
      <c r="AH159" s="1192">
        <v>0</v>
      </c>
      <c r="AI159" s="1192">
        <v>0</v>
      </c>
      <c r="AJ159" s="1192">
        <v>0</v>
      </c>
      <c r="AK159" s="1192">
        <v>0</v>
      </c>
      <c r="AL159" s="1192">
        <v>0</v>
      </c>
      <c r="AM159" s="1192">
        <v>0</v>
      </c>
      <c r="AN159" s="1192">
        <v>0</v>
      </c>
      <c r="AO159" s="1192">
        <v>0</v>
      </c>
      <c r="AP159" s="1192">
        <v>0.65</v>
      </c>
      <c r="AQ159" s="1192">
        <v>0</v>
      </c>
      <c r="AS159" s="2397" t="s">
        <v>782</v>
      </c>
      <c r="AT159" s="1191" t="s">
        <v>951</v>
      </c>
      <c r="AU159" s="1192">
        <f>'배수관 폐쇄 총괄(수시, 지역사업소)'!AY159</f>
        <v>12.15</v>
      </c>
      <c r="AV159" s="1192">
        <v>12.15</v>
      </c>
      <c r="AW159" s="1192">
        <v>0</v>
      </c>
      <c r="AX159" s="1192">
        <v>0</v>
      </c>
      <c r="AY159" s="1192">
        <v>12.15</v>
      </c>
      <c r="AZ159" s="1192">
        <v>0</v>
      </c>
      <c r="BA159" s="1192">
        <v>0</v>
      </c>
      <c r="BB159" s="1192">
        <v>0</v>
      </c>
      <c r="BC159" s="1192">
        <v>0</v>
      </c>
      <c r="BD159" s="1192">
        <v>0</v>
      </c>
      <c r="BE159" s="1192">
        <v>0</v>
      </c>
      <c r="BF159" s="1192">
        <v>0</v>
      </c>
      <c r="BG159" s="1192">
        <v>0</v>
      </c>
      <c r="BH159" s="1192">
        <v>0</v>
      </c>
      <c r="BI159" s="1192">
        <v>0</v>
      </c>
      <c r="BJ159" s="1192">
        <v>0</v>
      </c>
      <c r="BK159" s="1192">
        <v>0</v>
      </c>
      <c r="BL159" s="1192">
        <v>12.15</v>
      </c>
      <c r="BM159" s="1192">
        <v>0</v>
      </c>
      <c r="BO159" s="2397" t="s">
        <v>782</v>
      </c>
      <c r="BP159" s="1191" t="s">
        <v>951</v>
      </c>
      <c r="BQ159" s="1192">
        <f>'배수관 폐쇄 총괄(수시, 지역사업소)'!BU159</f>
        <v>454.79</v>
      </c>
      <c r="BR159" s="1192">
        <v>454.79</v>
      </c>
      <c r="BS159" s="1192">
        <v>0</v>
      </c>
      <c r="BT159" s="1192">
        <v>0</v>
      </c>
      <c r="BU159" s="1192">
        <v>454.79</v>
      </c>
      <c r="BV159" s="1192">
        <v>0.49</v>
      </c>
      <c r="BW159" s="1192">
        <v>0</v>
      </c>
      <c r="BX159" s="1192">
        <v>0</v>
      </c>
      <c r="BY159" s="1192">
        <v>416.3</v>
      </c>
      <c r="BZ159" s="1192">
        <v>0</v>
      </c>
      <c r="CA159" s="1192">
        <v>0</v>
      </c>
      <c r="CB159" s="1192">
        <v>38</v>
      </c>
      <c r="CC159" s="1192">
        <v>0</v>
      </c>
      <c r="CD159" s="1192">
        <v>0</v>
      </c>
      <c r="CE159" s="1192">
        <v>0</v>
      </c>
      <c r="CF159" s="1192">
        <v>0</v>
      </c>
      <c r="CG159" s="1192">
        <v>0</v>
      </c>
      <c r="CH159" s="1192">
        <v>0</v>
      </c>
      <c r="CI159" s="1192">
        <v>0</v>
      </c>
      <c r="CK159" s="2397" t="s">
        <v>782</v>
      </c>
      <c r="CL159" s="1191" t="s">
        <v>951</v>
      </c>
      <c r="CM159" s="1192">
        <f>'배수관 폐쇄 총괄(수시, 지역사업소)'!CQ159</f>
        <v>3.88</v>
      </c>
      <c r="CN159" s="1192">
        <v>3.88</v>
      </c>
      <c r="CO159" s="1192">
        <v>0</v>
      </c>
      <c r="CP159" s="1192">
        <v>0</v>
      </c>
      <c r="CQ159" s="1192">
        <v>3.88</v>
      </c>
      <c r="CR159" s="1192">
        <v>0</v>
      </c>
      <c r="CS159" s="1192">
        <v>0</v>
      </c>
      <c r="CT159" s="1192">
        <v>0</v>
      </c>
      <c r="CU159" s="1192">
        <v>0</v>
      </c>
      <c r="CV159" s="1192">
        <v>0</v>
      </c>
      <c r="CW159" s="1192">
        <v>0</v>
      </c>
      <c r="CX159" s="1192">
        <v>0</v>
      </c>
      <c r="CY159" s="1192">
        <v>0</v>
      </c>
      <c r="CZ159" s="1192">
        <v>0</v>
      </c>
      <c r="DA159" s="1192">
        <v>0</v>
      </c>
      <c r="DB159" s="1192">
        <v>0</v>
      </c>
      <c r="DC159" s="1192">
        <v>0</v>
      </c>
      <c r="DD159" s="1192">
        <v>3.88</v>
      </c>
      <c r="DE159" s="1192">
        <v>0</v>
      </c>
      <c r="DG159" s="2397" t="s">
        <v>782</v>
      </c>
      <c r="DH159" s="1191" t="s">
        <v>951</v>
      </c>
      <c r="DI159" s="1192">
        <f>'배수관 폐쇄 총괄(수시, 지역사업소)'!DM159</f>
        <v>454.93</v>
      </c>
      <c r="DJ159" s="1192">
        <v>454.93</v>
      </c>
      <c r="DK159" s="1192">
        <v>0</v>
      </c>
      <c r="DL159" s="1192">
        <v>0</v>
      </c>
      <c r="DM159" s="1192">
        <v>454.93</v>
      </c>
      <c r="DN159" s="1192">
        <v>0</v>
      </c>
      <c r="DO159" s="1192">
        <v>0</v>
      </c>
      <c r="DP159" s="1192">
        <v>0</v>
      </c>
      <c r="DQ159" s="1192">
        <v>0</v>
      </c>
      <c r="DR159" s="1192">
        <v>0</v>
      </c>
      <c r="DS159" s="1192">
        <v>0</v>
      </c>
      <c r="DT159" s="1192">
        <v>0</v>
      </c>
      <c r="DU159" s="1192">
        <v>0</v>
      </c>
      <c r="DV159" s="1192">
        <v>0</v>
      </c>
      <c r="DW159" s="1192">
        <v>0</v>
      </c>
      <c r="DX159" s="1192">
        <v>0</v>
      </c>
      <c r="DY159" s="1192">
        <v>0</v>
      </c>
      <c r="DZ159" s="1192">
        <v>454.93</v>
      </c>
      <c r="EA159" s="1192">
        <v>0</v>
      </c>
    </row>
    <row r="160" spans="1:131" ht="19.2" customHeight="1">
      <c r="A160" s="2032"/>
      <c r="B160" s="1191" t="s">
        <v>796</v>
      </c>
      <c r="C160" s="1192">
        <f>'배수관 폐쇄 총괄(수시, 지역사업소)'!G160</f>
        <v>0</v>
      </c>
      <c r="D160" s="1192">
        <v>0</v>
      </c>
      <c r="E160" s="1192">
        <v>0</v>
      </c>
      <c r="F160" s="1192">
        <v>0</v>
      </c>
      <c r="G160" s="1192">
        <v>0</v>
      </c>
      <c r="H160" s="1192">
        <v>0</v>
      </c>
      <c r="I160" s="1192">
        <v>0</v>
      </c>
      <c r="J160" s="1192">
        <v>0</v>
      </c>
      <c r="K160" s="1192">
        <v>0</v>
      </c>
      <c r="L160" s="1192">
        <v>0</v>
      </c>
      <c r="M160" s="1192">
        <v>0</v>
      </c>
      <c r="N160" s="1192">
        <v>0</v>
      </c>
      <c r="O160" s="1192">
        <v>0</v>
      </c>
      <c r="P160" s="1192">
        <v>0</v>
      </c>
      <c r="Q160" s="1192">
        <v>0</v>
      </c>
      <c r="R160" s="1192">
        <v>0</v>
      </c>
      <c r="S160" s="1192">
        <v>0</v>
      </c>
      <c r="T160" s="1192">
        <v>0</v>
      </c>
      <c r="U160" s="1192">
        <v>0</v>
      </c>
      <c r="W160" s="2032"/>
      <c r="X160" s="1191" t="s">
        <v>796</v>
      </c>
      <c r="Y160" s="1192">
        <f>'배수관 폐쇄 총괄(수시, 지역사업소)'!AC160</f>
        <v>0</v>
      </c>
      <c r="Z160" s="1192">
        <v>0</v>
      </c>
      <c r="AA160" s="1192">
        <v>0</v>
      </c>
      <c r="AB160" s="1192">
        <v>0</v>
      </c>
      <c r="AC160" s="1192">
        <v>0</v>
      </c>
      <c r="AD160" s="1192">
        <v>0</v>
      </c>
      <c r="AE160" s="1192">
        <v>0</v>
      </c>
      <c r="AF160" s="1192">
        <v>0</v>
      </c>
      <c r="AG160" s="1192">
        <v>0</v>
      </c>
      <c r="AH160" s="1192">
        <v>0</v>
      </c>
      <c r="AI160" s="1192">
        <v>0</v>
      </c>
      <c r="AJ160" s="1192">
        <v>0</v>
      </c>
      <c r="AK160" s="1192">
        <v>0</v>
      </c>
      <c r="AL160" s="1192">
        <v>0</v>
      </c>
      <c r="AM160" s="1192">
        <v>0</v>
      </c>
      <c r="AN160" s="1192">
        <v>0</v>
      </c>
      <c r="AO160" s="1192">
        <v>0</v>
      </c>
      <c r="AP160" s="1192">
        <v>0</v>
      </c>
      <c r="AQ160" s="1192">
        <v>0</v>
      </c>
      <c r="AS160" s="2032"/>
      <c r="AT160" s="1191" t="s">
        <v>796</v>
      </c>
      <c r="AU160" s="1192">
        <f>'배수관 폐쇄 총괄(수시, 지역사업소)'!AY160</f>
        <v>0</v>
      </c>
      <c r="AV160" s="1192">
        <v>0</v>
      </c>
      <c r="AW160" s="1192">
        <v>0</v>
      </c>
      <c r="AX160" s="1192">
        <v>0</v>
      </c>
      <c r="AY160" s="1192">
        <v>0</v>
      </c>
      <c r="AZ160" s="1192">
        <v>0</v>
      </c>
      <c r="BA160" s="1192">
        <v>0</v>
      </c>
      <c r="BB160" s="1192">
        <v>0</v>
      </c>
      <c r="BC160" s="1192">
        <v>0</v>
      </c>
      <c r="BD160" s="1192">
        <v>0</v>
      </c>
      <c r="BE160" s="1192">
        <v>0</v>
      </c>
      <c r="BF160" s="1192">
        <v>0</v>
      </c>
      <c r="BG160" s="1192">
        <v>0</v>
      </c>
      <c r="BH160" s="1192">
        <v>0</v>
      </c>
      <c r="BI160" s="1192">
        <v>0</v>
      </c>
      <c r="BJ160" s="1192">
        <v>0</v>
      </c>
      <c r="BK160" s="1192">
        <v>0</v>
      </c>
      <c r="BL160" s="1192">
        <v>0</v>
      </c>
      <c r="BM160" s="1192">
        <v>0</v>
      </c>
      <c r="BO160" s="2032"/>
      <c r="BP160" s="1191" t="s">
        <v>796</v>
      </c>
      <c r="BQ160" s="1192">
        <f>'배수관 폐쇄 총괄(수시, 지역사업소)'!BU160</f>
        <v>0</v>
      </c>
      <c r="BR160" s="1192">
        <v>0</v>
      </c>
      <c r="BS160" s="1192">
        <v>0</v>
      </c>
      <c r="BT160" s="1192">
        <v>0</v>
      </c>
      <c r="BU160" s="1192">
        <v>0</v>
      </c>
      <c r="BV160" s="1192">
        <v>0</v>
      </c>
      <c r="BW160" s="1192">
        <v>0</v>
      </c>
      <c r="BX160" s="1192">
        <v>0</v>
      </c>
      <c r="BY160" s="1192">
        <v>0</v>
      </c>
      <c r="BZ160" s="1192">
        <v>0</v>
      </c>
      <c r="CA160" s="1192">
        <v>0</v>
      </c>
      <c r="CB160" s="1192">
        <v>0</v>
      </c>
      <c r="CC160" s="1192">
        <v>0</v>
      </c>
      <c r="CD160" s="1192">
        <v>0</v>
      </c>
      <c r="CE160" s="1192">
        <v>0</v>
      </c>
      <c r="CF160" s="1192">
        <v>0</v>
      </c>
      <c r="CG160" s="1192">
        <v>0</v>
      </c>
      <c r="CH160" s="1192">
        <v>0</v>
      </c>
      <c r="CI160" s="1192">
        <v>0</v>
      </c>
      <c r="CK160" s="2032"/>
      <c r="CL160" s="1191" t="s">
        <v>796</v>
      </c>
      <c r="CM160" s="1192">
        <f>'배수관 폐쇄 총괄(수시, 지역사업소)'!CQ160</f>
        <v>0</v>
      </c>
      <c r="CN160" s="1192">
        <v>0</v>
      </c>
      <c r="CO160" s="1192">
        <v>0</v>
      </c>
      <c r="CP160" s="1192">
        <v>0</v>
      </c>
      <c r="CQ160" s="1192">
        <v>0</v>
      </c>
      <c r="CR160" s="1192">
        <v>0</v>
      </c>
      <c r="CS160" s="1192">
        <v>0</v>
      </c>
      <c r="CT160" s="1192">
        <v>0</v>
      </c>
      <c r="CU160" s="1192">
        <v>0</v>
      </c>
      <c r="CV160" s="1192">
        <v>0</v>
      </c>
      <c r="CW160" s="1192">
        <v>0</v>
      </c>
      <c r="CX160" s="1192">
        <v>0</v>
      </c>
      <c r="CY160" s="1192">
        <v>0</v>
      </c>
      <c r="CZ160" s="1192">
        <v>0</v>
      </c>
      <c r="DA160" s="1192">
        <v>0</v>
      </c>
      <c r="DB160" s="1192">
        <v>0</v>
      </c>
      <c r="DC160" s="1192">
        <v>0</v>
      </c>
      <c r="DD160" s="1192">
        <v>0</v>
      </c>
      <c r="DE160" s="1192">
        <v>0</v>
      </c>
      <c r="DG160" s="2032"/>
      <c r="DH160" s="1191" t="s">
        <v>796</v>
      </c>
      <c r="DI160" s="1192">
        <f>'배수관 폐쇄 총괄(수시, 지역사업소)'!DM160</f>
        <v>0</v>
      </c>
      <c r="DJ160" s="1192">
        <v>0</v>
      </c>
      <c r="DK160" s="1192">
        <v>0</v>
      </c>
      <c r="DL160" s="1192">
        <v>0</v>
      </c>
      <c r="DM160" s="1192">
        <v>0</v>
      </c>
      <c r="DN160" s="1192">
        <v>0</v>
      </c>
      <c r="DO160" s="1192">
        <v>0</v>
      </c>
      <c r="DP160" s="1192">
        <v>0</v>
      </c>
      <c r="DQ160" s="1192">
        <v>0</v>
      </c>
      <c r="DR160" s="1192">
        <v>0</v>
      </c>
      <c r="DS160" s="1192">
        <v>0</v>
      </c>
      <c r="DT160" s="1192">
        <v>0</v>
      </c>
      <c r="DU160" s="1192">
        <v>0</v>
      </c>
      <c r="DV160" s="1192">
        <v>0</v>
      </c>
      <c r="DW160" s="1192">
        <v>0</v>
      </c>
      <c r="DX160" s="1192">
        <v>0</v>
      </c>
      <c r="DY160" s="1192">
        <v>0</v>
      </c>
      <c r="DZ160" s="1192">
        <v>0</v>
      </c>
      <c r="EA160" s="1192">
        <v>0</v>
      </c>
    </row>
    <row r="161" spans="1:131" ht="19.2" customHeight="1">
      <c r="A161" s="2032"/>
      <c r="B161" s="1191" t="s">
        <v>797</v>
      </c>
      <c r="C161" s="1192">
        <f>'배수관 폐쇄 총괄(수시, 지역사업소)'!G161</f>
        <v>-22.46</v>
      </c>
      <c r="D161" s="1192">
        <v>0</v>
      </c>
      <c r="E161" s="1192">
        <v>0</v>
      </c>
      <c r="F161" s="1192">
        <v>22.46</v>
      </c>
      <c r="G161" s="1192">
        <v>-22.46</v>
      </c>
      <c r="H161" s="1192">
        <v>0</v>
      </c>
      <c r="I161" s="1192">
        <v>0</v>
      </c>
      <c r="J161" s="1192">
        <v>0</v>
      </c>
      <c r="K161" s="1192">
        <v>0</v>
      </c>
      <c r="L161" s="1192">
        <v>0</v>
      </c>
      <c r="M161" s="1192">
        <v>22.46</v>
      </c>
      <c r="N161" s="1192">
        <v>0</v>
      </c>
      <c r="O161" s="1192">
        <v>0</v>
      </c>
      <c r="P161" s="1192">
        <v>0</v>
      </c>
      <c r="Q161" s="1192">
        <v>0</v>
      </c>
      <c r="R161" s="1192">
        <v>0</v>
      </c>
      <c r="S161" s="1192">
        <v>0</v>
      </c>
      <c r="T161" s="1192">
        <v>0</v>
      </c>
      <c r="U161" s="1192">
        <v>0</v>
      </c>
      <c r="W161" s="2032"/>
      <c r="X161" s="1191" t="s">
        <v>797</v>
      </c>
      <c r="Y161" s="1192">
        <f>'배수관 폐쇄 총괄(수시, 지역사업소)'!AC161</f>
        <v>-22.46</v>
      </c>
      <c r="Z161" s="1192">
        <v>0</v>
      </c>
      <c r="AA161" s="1192">
        <v>0</v>
      </c>
      <c r="AB161" s="1192">
        <v>22.46</v>
      </c>
      <c r="AC161" s="1192">
        <v>-22.46</v>
      </c>
      <c r="AD161" s="1192">
        <v>0</v>
      </c>
      <c r="AE161" s="1192">
        <v>0</v>
      </c>
      <c r="AF161" s="1192">
        <v>0</v>
      </c>
      <c r="AG161" s="1192">
        <v>0</v>
      </c>
      <c r="AH161" s="1192">
        <v>0</v>
      </c>
      <c r="AI161" s="1192">
        <v>22.46</v>
      </c>
      <c r="AJ161" s="1192">
        <v>0</v>
      </c>
      <c r="AK161" s="1192">
        <v>0</v>
      </c>
      <c r="AL161" s="1192">
        <v>0</v>
      </c>
      <c r="AM161" s="1192">
        <v>0</v>
      </c>
      <c r="AN161" s="1192">
        <v>0</v>
      </c>
      <c r="AO161" s="1192">
        <v>0</v>
      </c>
      <c r="AP161" s="1192">
        <v>0</v>
      </c>
      <c r="AQ161" s="1192">
        <v>0</v>
      </c>
      <c r="AS161" s="2032"/>
      <c r="AT161" s="1191" t="s">
        <v>797</v>
      </c>
      <c r="AU161" s="1192">
        <f>'배수관 폐쇄 총괄(수시, 지역사업소)'!AY161</f>
        <v>0</v>
      </c>
      <c r="AV161" s="1192">
        <v>0</v>
      </c>
      <c r="AW161" s="1192">
        <v>0</v>
      </c>
      <c r="AX161" s="1192">
        <v>0</v>
      </c>
      <c r="AY161" s="1192">
        <v>0</v>
      </c>
      <c r="AZ161" s="1192">
        <v>0</v>
      </c>
      <c r="BA161" s="1192">
        <v>0</v>
      </c>
      <c r="BB161" s="1192">
        <v>0</v>
      </c>
      <c r="BC161" s="1192">
        <v>0</v>
      </c>
      <c r="BD161" s="1192">
        <v>0</v>
      </c>
      <c r="BE161" s="1192">
        <v>0</v>
      </c>
      <c r="BF161" s="1192">
        <v>0</v>
      </c>
      <c r="BG161" s="1192">
        <v>0</v>
      </c>
      <c r="BH161" s="1192">
        <v>0</v>
      </c>
      <c r="BI161" s="1192">
        <v>0</v>
      </c>
      <c r="BJ161" s="1192">
        <v>0</v>
      </c>
      <c r="BK161" s="1192">
        <v>0</v>
      </c>
      <c r="BL161" s="1192">
        <v>0</v>
      </c>
      <c r="BM161" s="1192">
        <v>0</v>
      </c>
      <c r="BO161" s="2032"/>
      <c r="BP161" s="1191" t="s">
        <v>797</v>
      </c>
      <c r="BQ161" s="1192">
        <f>'배수관 폐쇄 총괄(수시, 지역사업소)'!BU161</f>
        <v>0</v>
      </c>
      <c r="BR161" s="1192">
        <v>0</v>
      </c>
      <c r="BS161" s="1192">
        <v>0</v>
      </c>
      <c r="BT161" s="1192">
        <v>0</v>
      </c>
      <c r="BU161" s="1192">
        <v>0</v>
      </c>
      <c r="BV161" s="1192">
        <v>0</v>
      </c>
      <c r="BW161" s="1192">
        <v>0</v>
      </c>
      <c r="BX161" s="1192">
        <v>0</v>
      </c>
      <c r="BY161" s="1192">
        <v>0</v>
      </c>
      <c r="BZ161" s="1192">
        <v>0</v>
      </c>
      <c r="CA161" s="1192">
        <v>0</v>
      </c>
      <c r="CB161" s="1192">
        <v>0</v>
      </c>
      <c r="CC161" s="1192">
        <v>0</v>
      </c>
      <c r="CD161" s="1192">
        <v>0</v>
      </c>
      <c r="CE161" s="1192">
        <v>0</v>
      </c>
      <c r="CF161" s="1192">
        <v>0</v>
      </c>
      <c r="CG161" s="1192">
        <v>0</v>
      </c>
      <c r="CH161" s="1192">
        <v>0</v>
      </c>
      <c r="CI161" s="1192">
        <v>0</v>
      </c>
      <c r="CK161" s="2032"/>
      <c r="CL161" s="1191" t="s">
        <v>797</v>
      </c>
      <c r="CM161" s="1192">
        <f>'배수관 폐쇄 총괄(수시, 지역사업소)'!CQ161</f>
        <v>0</v>
      </c>
      <c r="CN161" s="1192">
        <v>0</v>
      </c>
      <c r="CO161" s="1192">
        <v>0</v>
      </c>
      <c r="CP161" s="1192">
        <v>0</v>
      </c>
      <c r="CQ161" s="1192">
        <v>0</v>
      </c>
      <c r="CR161" s="1192">
        <v>0</v>
      </c>
      <c r="CS161" s="1192">
        <v>0</v>
      </c>
      <c r="CT161" s="1192">
        <v>0</v>
      </c>
      <c r="CU161" s="1192">
        <v>0</v>
      </c>
      <c r="CV161" s="1192">
        <v>0</v>
      </c>
      <c r="CW161" s="1192">
        <v>0</v>
      </c>
      <c r="CX161" s="1192">
        <v>0</v>
      </c>
      <c r="CY161" s="1192">
        <v>0</v>
      </c>
      <c r="CZ161" s="1192">
        <v>0</v>
      </c>
      <c r="DA161" s="1192">
        <v>0</v>
      </c>
      <c r="DB161" s="1192">
        <v>0</v>
      </c>
      <c r="DC161" s="1192">
        <v>0</v>
      </c>
      <c r="DD161" s="1192">
        <v>0</v>
      </c>
      <c r="DE161" s="1192">
        <v>0</v>
      </c>
      <c r="DG161" s="2032"/>
      <c r="DH161" s="1191" t="s">
        <v>797</v>
      </c>
      <c r="DI161" s="1192">
        <f>'배수관 폐쇄 총괄(수시, 지역사업소)'!DM161</f>
        <v>0</v>
      </c>
      <c r="DJ161" s="1192">
        <v>0</v>
      </c>
      <c r="DK161" s="1192">
        <v>0</v>
      </c>
      <c r="DL161" s="1192">
        <v>0</v>
      </c>
      <c r="DM161" s="1192">
        <v>0</v>
      </c>
      <c r="DN161" s="1192">
        <v>0</v>
      </c>
      <c r="DO161" s="1192">
        <v>0</v>
      </c>
      <c r="DP161" s="1192">
        <v>0</v>
      </c>
      <c r="DQ161" s="1192">
        <v>0</v>
      </c>
      <c r="DR161" s="1192">
        <v>0</v>
      </c>
      <c r="DS161" s="1192">
        <v>0</v>
      </c>
      <c r="DT161" s="1192">
        <v>0</v>
      </c>
      <c r="DU161" s="1192">
        <v>0</v>
      </c>
      <c r="DV161" s="1192">
        <v>0</v>
      </c>
      <c r="DW161" s="1192">
        <v>0</v>
      </c>
      <c r="DX161" s="1192">
        <v>0</v>
      </c>
      <c r="DY161" s="1192">
        <v>0</v>
      </c>
      <c r="DZ161" s="1192">
        <v>0</v>
      </c>
      <c r="EA161" s="1192">
        <v>0</v>
      </c>
    </row>
    <row r="162" spans="1:131" ht="19.2" customHeight="1">
      <c r="A162" s="2032"/>
      <c r="B162" s="1191" t="s">
        <v>780</v>
      </c>
      <c r="C162" s="1192">
        <f>'배수관 폐쇄 총괄(수시, 지역사업소)'!G162</f>
        <v>-669.14</v>
      </c>
      <c r="D162" s="1192">
        <v>10</v>
      </c>
      <c r="E162" s="1192">
        <v>0</v>
      </c>
      <c r="F162" s="1192">
        <v>679.14</v>
      </c>
      <c r="G162" s="1192">
        <v>-669.14</v>
      </c>
      <c r="H162" s="1192">
        <v>0</v>
      </c>
      <c r="I162" s="1192">
        <v>0</v>
      </c>
      <c r="J162" s="1192">
        <v>0</v>
      </c>
      <c r="K162" s="1192">
        <v>0</v>
      </c>
      <c r="L162" s="1192">
        <v>0</v>
      </c>
      <c r="M162" s="1192">
        <v>679.14</v>
      </c>
      <c r="N162" s="1192">
        <v>0</v>
      </c>
      <c r="O162" s="1192">
        <v>0</v>
      </c>
      <c r="P162" s="1192">
        <v>0</v>
      </c>
      <c r="Q162" s="1192">
        <v>0</v>
      </c>
      <c r="R162" s="1192">
        <v>0</v>
      </c>
      <c r="S162" s="1192">
        <v>0</v>
      </c>
      <c r="T162" s="1192">
        <v>10</v>
      </c>
      <c r="U162" s="1192">
        <v>0</v>
      </c>
      <c r="W162" s="2032"/>
      <c r="X162" s="1191" t="s">
        <v>780</v>
      </c>
      <c r="Y162" s="1192">
        <f>'배수관 폐쇄 총괄(수시, 지역사업소)'!AC162</f>
        <v>-44.39</v>
      </c>
      <c r="Z162" s="1192">
        <v>0</v>
      </c>
      <c r="AA162" s="1192">
        <v>0</v>
      </c>
      <c r="AB162" s="1192">
        <v>44.39</v>
      </c>
      <c r="AC162" s="1192">
        <v>-44.39</v>
      </c>
      <c r="AD162" s="1192">
        <v>0</v>
      </c>
      <c r="AE162" s="1192">
        <v>0</v>
      </c>
      <c r="AF162" s="1192">
        <v>0</v>
      </c>
      <c r="AG162" s="1192">
        <v>0</v>
      </c>
      <c r="AH162" s="1192">
        <v>0</v>
      </c>
      <c r="AI162" s="1192">
        <v>44.39</v>
      </c>
      <c r="AJ162" s="1192">
        <v>0</v>
      </c>
      <c r="AK162" s="1192">
        <v>0</v>
      </c>
      <c r="AL162" s="1192">
        <v>0</v>
      </c>
      <c r="AM162" s="1192">
        <v>0</v>
      </c>
      <c r="AN162" s="1192">
        <v>0</v>
      </c>
      <c r="AO162" s="1192">
        <v>0</v>
      </c>
      <c r="AP162" s="1192">
        <v>0</v>
      </c>
      <c r="AQ162" s="1192">
        <v>0</v>
      </c>
      <c r="AS162" s="2032"/>
      <c r="AT162" s="1191" t="s">
        <v>780</v>
      </c>
      <c r="AU162" s="1192">
        <f>'배수관 폐쇄 총괄(수시, 지역사업소)'!AY162</f>
        <v>0</v>
      </c>
      <c r="AV162" s="1192">
        <v>0</v>
      </c>
      <c r="AW162" s="1192">
        <v>0</v>
      </c>
      <c r="AX162" s="1192">
        <v>0</v>
      </c>
      <c r="AY162" s="1192">
        <v>0</v>
      </c>
      <c r="AZ162" s="1192">
        <v>0</v>
      </c>
      <c r="BA162" s="1192">
        <v>0</v>
      </c>
      <c r="BB162" s="1192">
        <v>0</v>
      </c>
      <c r="BC162" s="1192">
        <v>0</v>
      </c>
      <c r="BD162" s="1192">
        <v>0</v>
      </c>
      <c r="BE162" s="1192">
        <v>0</v>
      </c>
      <c r="BF162" s="1192">
        <v>0</v>
      </c>
      <c r="BG162" s="1192">
        <v>0</v>
      </c>
      <c r="BH162" s="1192">
        <v>0</v>
      </c>
      <c r="BI162" s="1192">
        <v>0</v>
      </c>
      <c r="BJ162" s="1192">
        <v>0</v>
      </c>
      <c r="BK162" s="1192">
        <v>0</v>
      </c>
      <c r="BL162" s="1192">
        <v>0</v>
      </c>
      <c r="BM162" s="1192">
        <v>0</v>
      </c>
      <c r="BO162" s="2032"/>
      <c r="BP162" s="1191" t="s">
        <v>780</v>
      </c>
      <c r="BQ162" s="1192">
        <f>'배수관 폐쇄 총괄(수시, 지역사업소)'!BU162</f>
        <v>-127.05</v>
      </c>
      <c r="BR162" s="1192">
        <v>10</v>
      </c>
      <c r="BS162" s="1192">
        <v>0</v>
      </c>
      <c r="BT162" s="1192">
        <v>137.05000000000001</v>
      </c>
      <c r="BU162" s="1192">
        <v>-127.05</v>
      </c>
      <c r="BV162" s="1192">
        <v>0</v>
      </c>
      <c r="BW162" s="1192">
        <v>0</v>
      </c>
      <c r="BX162" s="1192">
        <v>0</v>
      </c>
      <c r="BY162" s="1192">
        <v>0</v>
      </c>
      <c r="BZ162" s="1192">
        <v>0</v>
      </c>
      <c r="CA162" s="1192">
        <v>137.05000000000001</v>
      </c>
      <c r="CB162" s="1192">
        <v>0</v>
      </c>
      <c r="CC162" s="1192">
        <v>0</v>
      </c>
      <c r="CD162" s="1192">
        <v>0</v>
      </c>
      <c r="CE162" s="1192">
        <v>0</v>
      </c>
      <c r="CF162" s="1192">
        <v>0</v>
      </c>
      <c r="CG162" s="1192">
        <v>0</v>
      </c>
      <c r="CH162" s="1192">
        <v>10</v>
      </c>
      <c r="CI162" s="1192">
        <v>0</v>
      </c>
      <c r="CK162" s="2032"/>
      <c r="CL162" s="1191" t="s">
        <v>780</v>
      </c>
      <c r="CM162" s="1192">
        <f>'배수관 폐쇄 총괄(수시, 지역사업소)'!CQ162</f>
        <v>-497.7</v>
      </c>
      <c r="CN162" s="1192">
        <v>0</v>
      </c>
      <c r="CO162" s="1192">
        <v>0</v>
      </c>
      <c r="CP162" s="1192">
        <v>497.7</v>
      </c>
      <c r="CQ162" s="1192">
        <v>-497.7</v>
      </c>
      <c r="CR162" s="1192">
        <v>0</v>
      </c>
      <c r="CS162" s="1192">
        <v>0</v>
      </c>
      <c r="CT162" s="1192">
        <v>0</v>
      </c>
      <c r="CU162" s="1192">
        <v>0</v>
      </c>
      <c r="CV162" s="1192">
        <v>0</v>
      </c>
      <c r="CW162" s="1192">
        <v>497.7</v>
      </c>
      <c r="CX162" s="1192">
        <v>0</v>
      </c>
      <c r="CY162" s="1192">
        <v>0</v>
      </c>
      <c r="CZ162" s="1192">
        <v>0</v>
      </c>
      <c r="DA162" s="1192">
        <v>0</v>
      </c>
      <c r="DB162" s="1192">
        <v>0</v>
      </c>
      <c r="DC162" s="1192">
        <v>0</v>
      </c>
      <c r="DD162" s="1192">
        <v>0</v>
      </c>
      <c r="DE162" s="1192">
        <v>0</v>
      </c>
      <c r="DG162" s="2032"/>
      <c r="DH162" s="1191" t="s">
        <v>780</v>
      </c>
      <c r="DI162" s="1192">
        <f>'배수관 폐쇄 총괄(수시, 지역사업소)'!DM162</f>
        <v>0</v>
      </c>
      <c r="DJ162" s="1192">
        <v>0</v>
      </c>
      <c r="DK162" s="1192">
        <v>0</v>
      </c>
      <c r="DL162" s="1192">
        <v>0</v>
      </c>
      <c r="DM162" s="1192">
        <v>0</v>
      </c>
      <c r="DN162" s="1192">
        <v>0</v>
      </c>
      <c r="DO162" s="1192">
        <v>0</v>
      </c>
      <c r="DP162" s="1192">
        <v>0</v>
      </c>
      <c r="DQ162" s="1192">
        <v>0</v>
      </c>
      <c r="DR162" s="1192">
        <v>0</v>
      </c>
      <c r="DS162" s="1192">
        <v>0</v>
      </c>
      <c r="DT162" s="1192">
        <v>0</v>
      </c>
      <c r="DU162" s="1192">
        <v>0</v>
      </c>
      <c r="DV162" s="1192">
        <v>0</v>
      </c>
      <c r="DW162" s="1192">
        <v>0</v>
      </c>
      <c r="DX162" s="1192">
        <v>0</v>
      </c>
      <c r="DY162" s="1192">
        <v>0</v>
      </c>
      <c r="DZ162" s="1192">
        <v>0</v>
      </c>
      <c r="EA162" s="1192">
        <v>0</v>
      </c>
    </row>
    <row r="163" spans="1:131" ht="19.2" customHeight="1">
      <c r="A163" s="2032"/>
      <c r="B163" s="1193" t="s">
        <v>781</v>
      </c>
      <c r="C163" s="1192">
        <f>'배수관 폐쇄 총괄(수시, 지역사업소)'!G163</f>
        <v>0</v>
      </c>
      <c r="D163" s="1192">
        <v>0</v>
      </c>
      <c r="E163" s="1192">
        <v>0</v>
      </c>
      <c r="F163" s="1192">
        <v>0</v>
      </c>
      <c r="G163" s="1192">
        <v>0</v>
      </c>
      <c r="H163" s="1192">
        <v>0</v>
      </c>
      <c r="I163" s="1192">
        <v>0</v>
      </c>
      <c r="J163" s="1192">
        <v>0</v>
      </c>
      <c r="K163" s="1192">
        <v>0</v>
      </c>
      <c r="L163" s="1192">
        <v>0</v>
      </c>
      <c r="M163" s="1192">
        <v>0</v>
      </c>
      <c r="N163" s="1192">
        <v>0</v>
      </c>
      <c r="O163" s="1192">
        <v>0</v>
      </c>
      <c r="P163" s="1192">
        <v>0</v>
      </c>
      <c r="Q163" s="1192">
        <v>0</v>
      </c>
      <c r="R163" s="1192">
        <v>0</v>
      </c>
      <c r="S163" s="1192">
        <v>0</v>
      </c>
      <c r="T163" s="1192">
        <v>0</v>
      </c>
      <c r="U163" s="1192">
        <v>0</v>
      </c>
      <c r="W163" s="2032"/>
      <c r="X163" s="1193" t="s">
        <v>781</v>
      </c>
      <c r="Y163" s="1192">
        <f>'배수관 폐쇄 총괄(수시, 지역사업소)'!AC163</f>
        <v>0</v>
      </c>
      <c r="Z163" s="1192">
        <v>0</v>
      </c>
      <c r="AA163" s="1192">
        <v>0</v>
      </c>
      <c r="AB163" s="1192">
        <v>0</v>
      </c>
      <c r="AC163" s="1192">
        <v>0</v>
      </c>
      <c r="AD163" s="1192">
        <v>0</v>
      </c>
      <c r="AE163" s="1192">
        <v>0</v>
      </c>
      <c r="AF163" s="1192">
        <v>0</v>
      </c>
      <c r="AG163" s="1192">
        <v>0</v>
      </c>
      <c r="AH163" s="1192">
        <v>0</v>
      </c>
      <c r="AI163" s="1192">
        <v>0</v>
      </c>
      <c r="AJ163" s="1192">
        <v>0</v>
      </c>
      <c r="AK163" s="1192">
        <v>0</v>
      </c>
      <c r="AL163" s="1192">
        <v>0</v>
      </c>
      <c r="AM163" s="1192">
        <v>0</v>
      </c>
      <c r="AN163" s="1192">
        <v>0</v>
      </c>
      <c r="AO163" s="1192">
        <v>0</v>
      </c>
      <c r="AP163" s="1192">
        <v>0</v>
      </c>
      <c r="AQ163" s="1192">
        <v>0</v>
      </c>
      <c r="AS163" s="2032"/>
      <c r="AT163" s="1193" t="s">
        <v>781</v>
      </c>
      <c r="AU163" s="1192">
        <f>'배수관 폐쇄 총괄(수시, 지역사업소)'!AY163</f>
        <v>0</v>
      </c>
      <c r="AV163" s="1192">
        <v>0</v>
      </c>
      <c r="AW163" s="1192">
        <v>0</v>
      </c>
      <c r="AX163" s="1192">
        <v>0</v>
      </c>
      <c r="AY163" s="1192">
        <v>0</v>
      </c>
      <c r="AZ163" s="1192">
        <v>0</v>
      </c>
      <c r="BA163" s="1192">
        <v>0</v>
      </c>
      <c r="BB163" s="1192">
        <v>0</v>
      </c>
      <c r="BC163" s="1192">
        <v>0</v>
      </c>
      <c r="BD163" s="1192">
        <v>0</v>
      </c>
      <c r="BE163" s="1192">
        <v>0</v>
      </c>
      <c r="BF163" s="1192">
        <v>0</v>
      </c>
      <c r="BG163" s="1192">
        <v>0</v>
      </c>
      <c r="BH163" s="1192">
        <v>0</v>
      </c>
      <c r="BI163" s="1192">
        <v>0</v>
      </c>
      <c r="BJ163" s="1192">
        <v>0</v>
      </c>
      <c r="BK163" s="1192">
        <v>0</v>
      </c>
      <c r="BL163" s="1192">
        <v>0</v>
      </c>
      <c r="BM163" s="1192">
        <v>0</v>
      </c>
      <c r="BO163" s="2032"/>
      <c r="BP163" s="1193" t="s">
        <v>781</v>
      </c>
      <c r="BQ163" s="1192">
        <f>'배수관 폐쇄 총괄(수시, 지역사업소)'!BU163</f>
        <v>0</v>
      </c>
      <c r="BR163" s="1192">
        <v>0</v>
      </c>
      <c r="BS163" s="1192">
        <v>0</v>
      </c>
      <c r="BT163" s="1192">
        <v>0</v>
      </c>
      <c r="BU163" s="1192">
        <v>0</v>
      </c>
      <c r="BV163" s="1192">
        <v>0</v>
      </c>
      <c r="BW163" s="1192">
        <v>0</v>
      </c>
      <c r="BX163" s="1192">
        <v>0</v>
      </c>
      <c r="BY163" s="1192">
        <v>0</v>
      </c>
      <c r="BZ163" s="1192">
        <v>0</v>
      </c>
      <c r="CA163" s="1192">
        <v>0</v>
      </c>
      <c r="CB163" s="1192">
        <v>0</v>
      </c>
      <c r="CC163" s="1192">
        <v>0</v>
      </c>
      <c r="CD163" s="1192">
        <v>0</v>
      </c>
      <c r="CE163" s="1192">
        <v>0</v>
      </c>
      <c r="CF163" s="1192">
        <v>0</v>
      </c>
      <c r="CG163" s="1192">
        <v>0</v>
      </c>
      <c r="CH163" s="1192">
        <v>0</v>
      </c>
      <c r="CI163" s="1192">
        <v>0</v>
      </c>
      <c r="CK163" s="2032"/>
      <c r="CL163" s="1193" t="s">
        <v>781</v>
      </c>
      <c r="CM163" s="1192">
        <f>'배수관 폐쇄 총괄(수시, 지역사업소)'!CQ163</f>
        <v>0</v>
      </c>
      <c r="CN163" s="1192">
        <v>0</v>
      </c>
      <c r="CO163" s="1192">
        <v>0</v>
      </c>
      <c r="CP163" s="1192">
        <v>0</v>
      </c>
      <c r="CQ163" s="1192">
        <v>0</v>
      </c>
      <c r="CR163" s="1192">
        <v>0</v>
      </c>
      <c r="CS163" s="1192">
        <v>0</v>
      </c>
      <c r="CT163" s="1192">
        <v>0</v>
      </c>
      <c r="CU163" s="1192">
        <v>0</v>
      </c>
      <c r="CV163" s="1192">
        <v>0</v>
      </c>
      <c r="CW163" s="1192">
        <v>0</v>
      </c>
      <c r="CX163" s="1192">
        <v>0</v>
      </c>
      <c r="CY163" s="1192">
        <v>0</v>
      </c>
      <c r="CZ163" s="1192">
        <v>0</v>
      </c>
      <c r="DA163" s="1192">
        <v>0</v>
      </c>
      <c r="DB163" s="1192">
        <v>0</v>
      </c>
      <c r="DC163" s="1192">
        <v>0</v>
      </c>
      <c r="DD163" s="1192">
        <v>0</v>
      </c>
      <c r="DE163" s="1192">
        <v>0</v>
      </c>
      <c r="DG163" s="2032"/>
      <c r="DH163" s="1193" t="s">
        <v>781</v>
      </c>
      <c r="DI163" s="1192">
        <f>'배수관 폐쇄 총괄(수시, 지역사업소)'!DM163</f>
        <v>0</v>
      </c>
      <c r="DJ163" s="1192">
        <v>0</v>
      </c>
      <c r="DK163" s="1192">
        <v>0</v>
      </c>
      <c r="DL163" s="1192">
        <v>0</v>
      </c>
      <c r="DM163" s="1192">
        <v>0</v>
      </c>
      <c r="DN163" s="1192">
        <v>0</v>
      </c>
      <c r="DO163" s="1192">
        <v>0</v>
      </c>
      <c r="DP163" s="1192">
        <v>0</v>
      </c>
      <c r="DQ163" s="1192">
        <v>0</v>
      </c>
      <c r="DR163" s="1192">
        <v>0</v>
      </c>
      <c r="DS163" s="1192">
        <v>0</v>
      </c>
      <c r="DT163" s="1192">
        <v>0</v>
      </c>
      <c r="DU163" s="1192">
        <v>0</v>
      </c>
      <c r="DV163" s="1192">
        <v>0</v>
      </c>
      <c r="DW163" s="1192">
        <v>0</v>
      </c>
      <c r="DX163" s="1192">
        <v>0</v>
      </c>
      <c r="DY163" s="1192">
        <v>0</v>
      </c>
      <c r="DZ163" s="1192">
        <v>0</v>
      </c>
      <c r="EA163" s="1192">
        <v>0</v>
      </c>
    </row>
    <row r="164" spans="1:131" ht="19.2" customHeight="1">
      <c r="A164" s="2032"/>
      <c r="B164" s="1193" t="s">
        <v>786</v>
      </c>
      <c r="C164" s="1192">
        <f>'배수관 폐쇄 총괄(수시, 지역사업소)'!G164</f>
        <v>0</v>
      </c>
      <c r="D164" s="1192">
        <v>0</v>
      </c>
      <c r="E164" s="1192">
        <v>0</v>
      </c>
      <c r="F164" s="1192">
        <v>0</v>
      </c>
      <c r="G164" s="1192">
        <v>0</v>
      </c>
      <c r="H164" s="1192">
        <v>0</v>
      </c>
      <c r="I164" s="1192">
        <v>0</v>
      </c>
      <c r="J164" s="1192">
        <v>0</v>
      </c>
      <c r="K164" s="1192">
        <v>0</v>
      </c>
      <c r="L164" s="1192">
        <v>0</v>
      </c>
      <c r="M164" s="1192">
        <v>0</v>
      </c>
      <c r="N164" s="1192">
        <v>0</v>
      </c>
      <c r="O164" s="1192">
        <v>0</v>
      </c>
      <c r="P164" s="1192">
        <v>0</v>
      </c>
      <c r="Q164" s="1192">
        <v>0</v>
      </c>
      <c r="R164" s="1192">
        <v>0</v>
      </c>
      <c r="S164" s="1192">
        <v>0</v>
      </c>
      <c r="T164" s="1192">
        <v>0</v>
      </c>
      <c r="U164" s="1192">
        <v>0</v>
      </c>
      <c r="W164" s="2032"/>
      <c r="X164" s="1193" t="s">
        <v>786</v>
      </c>
      <c r="Y164" s="1192">
        <f>'배수관 폐쇄 총괄(수시, 지역사업소)'!AC164</f>
        <v>0</v>
      </c>
      <c r="Z164" s="1192">
        <v>0</v>
      </c>
      <c r="AA164" s="1192">
        <v>0</v>
      </c>
      <c r="AB164" s="1192">
        <v>0</v>
      </c>
      <c r="AC164" s="1192">
        <v>0</v>
      </c>
      <c r="AD164" s="1192">
        <v>0</v>
      </c>
      <c r="AE164" s="1192">
        <v>0</v>
      </c>
      <c r="AF164" s="1192">
        <v>0</v>
      </c>
      <c r="AG164" s="1192">
        <v>0</v>
      </c>
      <c r="AH164" s="1192">
        <v>0</v>
      </c>
      <c r="AI164" s="1192">
        <v>0</v>
      </c>
      <c r="AJ164" s="1192">
        <v>0</v>
      </c>
      <c r="AK164" s="1192">
        <v>0</v>
      </c>
      <c r="AL164" s="1192">
        <v>0</v>
      </c>
      <c r="AM164" s="1192">
        <v>0</v>
      </c>
      <c r="AN164" s="1192">
        <v>0</v>
      </c>
      <c r="AO164" s="1192">
        <v>0</v>
      </c>
      <c r="AP164" s="1192">
        <v>0</v>
      </c>
      <c r="AQ164" s="1192">
        <v>0</v>
      </c>
      <c r="AS164" s="2032"/>
      <c r="AT164" s="1193" t="s">
        <v>786</v>
      </c>
      <c r="AU164" s="1192">
        <f>'배수관 폐쇄 총괄(수시, 지역사업소)'!AY164</f>
        <v>0</v>
      </c>
      <c r="AV164" s="1192">
        <v>0</v>
      </c>
      <c r="AW164" s="1192">
        <v>0</v>
      </c>
      <c r="AX164" s="1192">
        <v>0</v>
      </c>
      <c r="AY164" s="1192">
        <v>0</v>
      </c>
      <c r="AZ164" s="1192">
        <v>0</v>
      </c>
      <c r="BA164" s="1192">
        <v>0</v>
      </c>
      <c r="BB164" s="1192">
        <v>0</v>
      </c>
      <c r="BC164" s="1192">
        <v>0</v>
      </c>
      <c r="BD164" s="1192">
        <v>0</v>
      </c>
      <c r="BE164" s="1192">
        <v>0</v>
      </c>
      <c r="BF164" s="1192">
        <v>0</v>
      </c>
      <c r="BG164" s="1192">
        <v>0</v>
      </c>
      <c r="BH164" s="1192">
        <v>0</v>
      </c>
      <c r="BI164" s="1192">
        <v>0</v>
      </c>
      <c r="BJ164" s="1192">
        <v>0</v>
      </c>
      <c r="BK164" s="1192">
        <v>0</v>
      </c>
      <c r="BL164" s="1192">
        <v>0</v>
      </c>
      <c r="BM164" s="1192">
        <v>0</v>
      </c>
      <c r="BO164" s="2032"/>
      <c r="BP164" s="1193" t="s">
        <v>786</v>
      </c>
      <c r="BQ164" s="1192">
        <f>'배수관 폐쇄 총괄(수시, 지역사업소)'!BU164</f>
        <v>0</v>
      </c>
      <c r="BR164" s="1192">
        <v>0</v>
      </c>
      <c r="BS164" s="1192">
        <v>0</v>
      </c>
      <c r="BT164" s="1192">
        <v>0</v>
      </c>
      <c r="BU164" s="1192">
        <v>0</v>
      </c>
      <c r="BV164" s="1192">
        <v>0</v>
      </c>
      <c r="BW164" s="1192">
        <v>0</v>
      </c>
      <c r="BX164" s="1192">
        <v>0</v>
      </c>
      <c r="BY164" s="1192">
        <v>0</v>
      </c>
      <c r="BZ164" s="1192">
        <v>0</v>
      </c>
      <c r="CA164" s="1192">
        <v>0</v>
      </c>
      <c r="CB164" s="1192">
        <v>0</v>
      </c>
      <c r="CC164" s="1192">
        <v>0</v>
      </c>
      <c r="CD164" s="1192">
        <v>0</v>
      </c>
      <c r="CE164" s="1192">
        <v>0</v>
      </c>
      <c r="CF164" s="1192">
        <v>0</v>
      </c>
      <c r="CG164" s="1192">
        <v>0</v>
      </c>
      <c r="CH164" s="1192">
        <v>0</v>
      </c>
      <c r="CI164" s="1192">
        <v>0</v>
      </c>
      <c r="CK164" s="2032"/>
      <c r="CL164" s="1193" t="s">
        <v>786</v>
      </c>
      <c r="CM164" s="1192">
        <f>'배수관 폐쇄 총괄(수시, 지역사업소)'!CQ164</f>
        <v>0</v>
      </c>
      <c r="CN164" s="1192">
        <v>0</v>
      </c>
      <c r="CO164" s="1192">
        <v>0</v>
      </c>
      <c r="CP164" s="1192">
        <v>0</v>
      </c>
      <c r="CQ164" s="1192">
        <v>0</v>
      </c>
      <c r="CR164" s="1192">
        <v>0</v>
      </c>
      <c r="CS164" s="1192">
        <v>0</v>
      </c>
      <c r="CT164" s="1192">
        <v>0</v>
      </c>
      <c r="CU164" s="1192">
        <v>0</v>
      </c>
      <c r="CV164" s="1192">
        <v>0</v>
      </c>
      <c r="CW164" s="1192">
        <v>0</v>
      </c>
      <c r="CX164" s="1192">
        <v>0</v>
      </c>
      <c r="CY164" s="1192">
        <v>0</v>
      </c>
      <c r="CZ164" s="1192">
        <v>0</v>
      </c>
      <c r="DA164" s="1192">
        <v>0</v>
      </c>
      <c r="DB164" s="1192">
        <v>0</v>
      </c>
      <c r="DC164" s="1192">
        <v>0</v>
      </c>
      <c r="DD164" s="1192">
        <v>0</v>
      </c>
      <c r="DE164" s="1192">
        <v>0</v>
      </c>
      <c r="DG164" s="2032"/>
      <c r="DH164" s="1193" t="s">
        <v>786</v>
      </c>
      <c r="DI164" s="1192">
        <f>'배수관 폐쇄 총괄(수시, 지역사업소)'!DM164</f>
        <v>0</v>
      </c>
      <c r="DJ164" s="1192">
        <v>0</v>
      </c>
      <c r="DK164" s="1192">
        <v>0</v>
      </c>
      <c r="DL164" s="1192">
        <v>0</v>
      </c>
      <c r="DM164" s="1192">
        <v>0</v>
      </c>
      <c r="DN164" s="1192">
        <v>0</v>
      </c>
      <c r="DO164" s="1192">
        <v>0</v>
      </c>
      <c r="DP164" s="1192">
        <v>0</v>
      </c>
      <c r="DQ164" s="1192">
        <v>0</v>
      </c>
      <c r="DR164" s="1192">
        <v>0</v>
      </c>
      <c r="DS164" s="1192">
        <v>0</v>
      </c>
      <c r="DT164" s="1192">
        <v>0</v>
      </c>
      <c r="DU164" s="1192">
        <v>0</v>
      </c>
      <c r="DV164" s="1192">
        <v>0</v>
      </c>
      <c r="DW164" s="1192">
        <v>0</v>
      </c>
      <c r="DX164" s="1192">
        <v>0</v>
      </c>
      <c r="DY164" s="1192">
        <v>0</v>
      </c>
      <c r="DZ164" s="1192">
        <v>0</v>
      </c>
      <c r="EA164" s="1192">
        <v>0</v>
      </c>
    </row>
    <row r="165" spans="1:131" ht="19.2" customHeight="1">
      <c r="A165" s="2032"/>
      <c r="B165" s="1193" t="s">
        <v>799</v>
      </c>
      <c r="C165" s="1192">
        <f>'배수관 폐쇄 총괄(수시, 지역사업소)'!G165</f>
        <v>0</v>
      </c>
      <c r="D165" s="1192">
        <v>0</v>
      </c>
      <c r="E165" s="1192">
        <v>0</v>
      </c>
      <c r="F165" s="1192">
        <v>0</v>
      </c>
      <c r="G165" s="1192">
        <v>0</v>
      </c>
      <c r="H165" s="1192">
        <v>0</v>
      </c>
      <c r="I165" s="1192">
        <v>0</v>
      </c>
      <c r="J165" s="1192">
        <v>0</v>
      </c>
      <c r="K165" s="1192">
        <v>0</v>
      </c>
      <c r="L165" s="1192">
        <v>0</v>
      </c>
      <c r="M165" s="1192">
        <v>0</v>
      </c>
      <c r="N165" s="1192">
        <v>0</v>
      </c>
      <c r="O165" s="1192">
        <v>0</v>
      </c>
      <c r="P165" s="1192">
        <v>0</v>
      </c>
      <c r="Q165" s="1192">
        <v>0</v>
      </c>
      <c r="R165" s="1192">
        <v>0</v>
      </c>
      <c r="S165" s="1192">
        <v>0</v>
      </c>
      <c r="T165" s="1192">
        <v>0</v>
      </c>
      <c r="U165" s="1192">
        <v>0</v>
      </c>
      <c r="W165" s="2032"/>
      <c r="X165" s="1193" t="s">
        <v>799</v>
      </c>
      <c r="Y165" s="1192">
        <f>'배수관 폐쇄 총괄(수시, 지역사업소)'!AC165</f>
        <v>0</v>
      </c>
      <c r="Z165" s="1192">
        <v>0</v>
      </c>
      <c r="AA165" s="1192">
        <v>0</v>
      </c>
      <c r="AB165" s="1192">
        <v>0</v>
      </c>
      <c r="AC165" s="1192">
        <v>0</v>
      </c>
      <c r="AD165" s="1192">
        <v>0</v>
      </c>
      <c r="AE165" s="1192">
        <v>0</v>
      </c>
      <c r="AF165" s="1192">
        <v>0</v>
      </c>
      <c r="AG165" s="1192">
        <v>0</v>
      </c>
      <c r="AH165" s="1192">
        <v>0</v>
      </c>
      <c r="AI165" s="1192">
        <v>0</v>
      </c>
      <c r="AJ165" s="1192">
        <v>0</v>
      </c>
      <c r="AK165" s="1192">
        <v>0</v>
      </c>
      <c r="AL165" s="1192">
        <v>0</v>
      </c>
      <c r="AM165" s="1192">
        <v>0</v>
      </c>
      <c r="AN165" s="1192">
        <v>0</v>
      </c>
      <c r="AO165" s="1192">
        <v>0</v>
      </c>
      <c r="AP165" s="1192">
        <v>0</v>
      </c>
      <c r="AQ165" s="1192">
        <v>0</v>
      </c>
      <c r="AS165" s="2032"/>
      <c r="AT165" s="1193" t="s">
        <v>799</v>
      </c>
      <c r="AU165" s="1192">
        <f>'배수관 폐쇄 총괄(수시, 지역사업소)'!AY165</f>
        <v>0</v>
      </c>
      <c r="AV165" s="1192">
        <v>0</v>
      </c>
      <c r="AW165" s="1192">
        <v>0</v>
      </c>
      <c r="AX165" s="1192">
        <v>0</v>
      </c>
      <c r="AY165" s="1192">
        <v>0</v>
      </c>
      <c r="AZ165" s="1192">
        <v>0</v>
      </c>
      <c r="BA165" s="1192">
        <v>0</v>
      </c>
      <c r="BB165" s="1192">
        <v>0</v>
      </c>
      <c r="BC165" s="1192">
        <v>0</v>
      </c>
      <c r="BD165" s="1192">
        <v>0</v>
      </c>
      <c r="BE165" s="1192">
        <v>0</v>
      </c>
      <c r="BF165" s="1192">
        <v>0</v>
      </c>
      <c r="BG165" s="1192">
        <v>0</v>
      </c>
      <c r="BH165" s="1192">
        <v>0</v>
      </c>
      <c r="BI165" s="1192">
        <v>0</v>
      </c>
      <c r="BJ165" s="1192">
        <v>0</v>
      </c>
      <c r="BK165" s="1192">
        <v>0</v>
      </c>
      <c r="BL165" s="1192">
        <v>0</v>
      </c>
      <c r="BM165" s="1192">
        <v>0</v>
      </c>
      <c r="BO165" s="2032"/>
      <c r="BP165" s="1193" t="s">
        <v>799</v>
      </c>
      <c r="BQ165" s="1192">
        <f>'배수관 폐쇄 총괄(수시, 지역사업소)'!BU165</f>
        <v>0</v>
      </c>
      <c r="BR165" s="1192">
        <v>0</v>
      </c>
      <c r="BS165" s="1192">
        <v>0</v>
      </c>
      <c r="BT165" s="1192">
        <v>0</v>
      </c>
      <c r="BU165" s="1192">
        <v>0</v>
      </c>
      <c r="BV165" s="1192">
        <v>0</v>
      </c>
      <c r="BW165" s="1192">
        <v>0</v>
      </c>
      <c r="BX165" s="1192">
        <v>0</v>
      </c>
      <c r="BY165" s="1192">
        <v>0</v>
      </c>
      <c r="BZ165" s="1192">
        <v>0</v>
      </c>
      <c r="CA165" s="1192">
        <v>0</v>
      </c>
      <c r="CB165" s="1192">
        <v>0</v>
      </c>
      <c r="CC165" s="1192">
        <v>0</v>
      </c>
      <c r="CD165" s="1192">
        <v>0</v>
      </c>
      <c r="CE165" s="1192">
        <v>0</v>
      </c>
      <c r="CF165" s="1192">
        <v>0</v>
      </c>
      <c r="CG165" s="1192">
        <v>0</v>
      </c>
      <c r="CH165" s="1192">
        <v>0</v>
      </c>
      <c r="CI165" s="1192">
        <v>0</v>
      </c>
      <c r="CK165" s="2032"/>
      <c r="CL165" s="1193" t="s">
        <v>799</v>
      </c>
      <c r="CM165" s="1192">
        <f>'배수관 폐쇄 총괄(수시, 지역사업소)'!CQ165</f>
        <v>0</v>
      </c>
      <c r="CN165" s="1192">
        <v>0</v>
      </c>
      <c r="CO165" s="1192">
        <v>0</v>
      </c>
      <c r="CP165" s="1192">
        <v>0</v>
      </c>
      <c r="CQ165" s="1192">
        <v>0</v>
      </c>
      <c r="CR165" s="1192">
        <v>0</v>
      </c>
      <c r="CS165" s="1192">
        <v>0</v>
      </c>
      <c r="CT165" s="1192">
        <v>0</v>
      </c>
      <c r="CU165" s="1192">
        <v>0</v>
      </c>
      <c r="CV165" s="1192">
        <v>0</v>
      </c>
      <c r="CW165" s="1192">
        <v>0</v>
      </c>
      <c r="CX165" s="1192">
        <v>0</v>
      </c>
      <c r="CY165" s="1192">
        <v>0</v>
      </c>
      <c r="CZ165" s="1192">
        <v>0</v>
      </c>
      <c r="DA165" s="1192">
        <v>0</v>
      </c>
      <c r="DB165" s="1192">
        <v>0</v>
      </c>
      <c r="DC165" s="1192">
        <v>0</v>
      </c>
      <c r="DD165" s="1192">
        <v>0</v>
      </c>
      <c r="DE165" s="1192">
        <v>0</v>
      </c>
      <c r="DG165" s="2032"/>
      <c r="DH165" s="1193" t="s">
        <v>799</v>
      </c>
      <c r="DI165" s="1192">
        <f>'배수관 폐쇄 총괄(수시, 지역사업소)'!DM165</f>
        <v>0</v>
      </c>
      <c r="DJ165" s="1192">
        <v>0</v>
      </c>
      <c r="DK165" s="1192">
        <v>0</v>
      </c>
      <c r="DL165" s="1192">
        <v>0</v>
      </c>
      <c r="DM165" s="1192">
        <v>0</v>
      </c>
      <c r="DN165" s="1192">
        <v>0</v>
      </c>
      <c r="DO165" s="1192">
        <v>0</v>
      </c>
      <c r="DP165" s="1192">
        <v>0</v>
      </c>
      <c r="DQ165" s="1192">
        <v>0</v>
      </c>
      <c r="DR165" s="1192">
        <v>0</v>
      </c>
      <c r="DS165" s="1192">
        <v>0</v>
      </c>
      <c r="DT165" s="1192">
        <v>0</v>
      </c>
      <c r="DU165" s="1192">
        <v>0</v>
      </c>
      <c r="DV165" s="1192">
        <v>0</v>
      </c>
      <c r="DW165" s="1192">
        <v>0</v>
      </c>
      <c r="DX165" s="1192">
        <v>0</v>
      </c>
      <c r="DY165" s="1192">
        <v>0</v>
      </c>
      <c r="DZ165" s="1192">
        <v>0</v>
      </c>
      <c r="EA165" s="1192">
        <v>0</v>
      </c>
    </row>
    <row r="166" spans="1:131" ht="19.2" customHeight="1">
      <c r="A166" s="2032"/>
      <c r="B166" s="1194" t="s">
        <v>802</v>
      </c>
      <c r="C166" s="1192">
        <f>'배수관 폐쇄 총괄(수시, 지역사업소)'!G166</f>
        <v>0</v>
      </c>
      <c r="D166" s="1192">
        <v>0</v>
      </c>
      <c r="E166" s="1192">
        <v>0</v>
      </c>
      <c r="F166" s="1192">
        <v>0</v>
      </c>
      <c r="G166" s="1192">
        <v>0</v>
      </c>
      <c r="H166" s="1192">
        <v>0</v>
      </c>
      <c r="I166" s="1192">
        <v>0</v>
      </c>
      <c r="J166" s="1192">
        <v>0</v>
      </c>
      <c r="K166" s="1192">
        <v>0</v>
      </c>
      <c r="L166" s="1192">
        <v>0</v>
      </c>
      <c r="M166" s="1192">
        <v>0</v>
      </c>
      <c r="N166" s="1192">
        <v>0</v>
      </c>
      <c r="O166" s="1192">
        <v>0</v>
      </c>
      <c r="P166" s="1192">
        <v>0</v>
      </c>
      <c r="Q166" s="1192">
        <v>0</v>
      </c>
      <c r="R166" s="1192">
        <v>0</v>
      </c>
      <c r="S166" s="1192">
        <v>0</v>
      </c>
      <c r="T166" s="1192">
        <v>0</v>
      </c>
      <c r="U166" s="1192">
        <v>0</v>
      </c>
      <c r="W166" s="2032"/>
      <c r="X166" s="1194" t="s">
        <v>802</v>
      </c>
      <c r="Y166" s="1192">
        <f>'배수관 폐쇄 총괄(수시, 지역사업소)'!AC166</f>
        <v>0</v>
      </c>
      <c r="Z166" s="1192">
        <v>0</v>
      </c>
      <c r="AA166" s="1192">
        <v>0</v>
      </c>
      <c r="AB166" s="1192">
        <v>0</v>
      </c>
      <c r="AC166" s="1192">
        <v>0</v>
      </c>
      <c r="AD166" s="1192">
        <v>0</v>
      </c>
      <c r="AE166" s="1192">
        <v>0</v>
      </c>
      <c r="AF166" s="1192">
        <v>0</v>
      </c>
      <c r="AG166" s="1192">
        <v>0</v>
      </c>
      <c r="AH166" s="1192">
        <v>0</v>
      </c>
      <c r="AI166" s="1192">
        <v>0</v>
      </c>
      <c r="AJ166" s="1192">
        <v>0</v>
      </c>
      <c r="AK166" s="1192">
        <v>0</v>
      </c>
      <c r="AL166" s="1192">
        <v>0</v>
      </c>
      <c r="AM166" s="1192">
        <v>0</v>
      </c>
      <c r="AN166" s="1192">
        <v>0</v>
      </c>
      <c r="AO166" s="1192">
        <v>0</v>
      </c>
      <c r="AP166" s="1192">
        <v>0</v>
      </c>
      <c r="AQ166" s="1192">
        <v>0</v>
      </c>
      <c r="AS166" s="2032"/>
      <c r="AT166" s="1194" t="s">
        <v>802</v>
      </c>
      <c r="AU166" s="1192">
        <f>'배수관 폐쇄 총괄(수시, 지역사업소)'!AY166</f>
        <v>0</v>
      </c>
      <c r="AV166" s="1192">
        <v>0</v>
      </c>
      <c r="AW166" s="1192">
        <v>0</v>
      </c>
      <c r="AX166" s="1192">
        <v>0</v>
      </c>
      <c r="AY166" s="1192">
        <v>0</v>
      </c>
      <c r="AZ166" s="1192">
        <v>0</v>
      </c>
      <c r="BA166" s="1192">
        <v>0</v>
      </c>
      <c r="BB166" s="1192">
        <v>0</v>
      </c>
      <c r="BC166" s="1192">
        <v>0</v>
      </c>
      <c r="BD166" s="1192">
        <v>0</v>
      </c>
      <c r="BE166" s="1192">
        <v>0</v>
      </c>
      <c r="BF166" s="1192">
        <v>0</v>
      </c>
      <c r="BG166" s="1192">
        <v>0</v>
      </c>
      <c r="BH166" s="1192">
        <v>0</v>
      </c>
      <c r="BI166" s="1192">
        <v>0</v>
      </c>
      <c r="BJ166" s="1192">
        <v>0</v>
      </c>
      <c r="BK166" s="1192">
        <v>0</v>
      </c>
      <c r="BL166" s="1192">
        <v>0</v>
      </c>
      <c r="BM166" s="1192">
        <v>0</v>
      </c>
      <c r="BO166" s="2032"/>
      <c r="BP166" s="1194" t="s">
        <v>802</v>
      </c>
      <c r="BQ166" s="1192">
        <f>'배수관 폐쇄 총괄(수시, 지역사업소)'!BU166</f>
        <v>0</v>
      </c>
      <c r="BR166" s="1192">
        <v>0</v>
      </c>
      <c r="BS166" s="1192">
        <v>0</v>
      </c>
      <c r="BT166" s="1192">
        <v>0</v>
      </c>
      <c r="BU166" s="1192">
        <v>0</v>
      </c>
      <c r="BV166" s="1192">
        <v>0</v>
      </c>
      <c r="BW166" s="1192">
        <v>0</v>
      </c>
      <c r="BX166" s="1192">
        <v>0</v>
      </c>
      <c r="BY166" s="1192">
        <v>0</v>
      </c>
      <c r="BZ166" s="1192">
        <v>0</v>
      </c>
      <c r="CA166" s="1192">
        <v>0</v>
      </c>
      <c r="CB166" s="1192">
        <v>0</v>
      </c>
      <c r="CC166" s="1192">
        <v>0</v>
      </c>
      <c r="CD166" s="1192">
        <v>0</v>
      </c>
      <c r="CE166" s="1192">
        <v>0</v>
      </c>
      <c r="CF166" s="1192">
        <v>0</v>
      </c>
      <c r="CG166" s="1192">
        <v>0</v>
      </c>
      <c r="CH166" s="1192">
        <v>0</v>
      </c>
      <c r="CI166" s="1192">
        <v>0</v>
      </c>
      <c r="CK166" s="2032"/>
      <c r="CL166" s="1194" t="s">
        <v>802</v>
      </c>
      <c r="CM166" s="1192">
        <f>'배수관 폐쇄 총괄(수시, 지역사업소)'!CQ166</f>
        <v>0</v>
      </c>
      <c r="CN166" s="1192">
        <v>0</v>
      </c>
      <c r="CO166" s="1192">
        <v>0</v>
      </c>
      <c r="CP166" s="1192">
        <v>0</v>
      </c>
      <c r="CQ166" s="1192">
        <v>0</v>
      </c>
      <c r="CR166" s="1192">
        <v>0</v>
      </c>
      <c r="CS166" s="1192">
        <v>0</v>
      </c>
      <c r="CT166" s="1192">
        <v>0</v>
      </c>
      <c r="CU166" s="1192">
        <v>0</v>
      </c>
      <c r="CV166" s="1192">
        <v>0</v>
      </c>
      <c r="CW166" s="1192">
        <v>0</v>
      </c>
      <c r="CX166" s="1192">
        <v>0</v>
      </c>
      <c r="CY166" s="1192">
        <v>0</v>
      </c>
      <c r="CZ166" s="1192">
        <v>0</v>
      </c>
      <c r="DA166" s="1192">
        <v>0</v>
      </c>
      <c r="DB166" s="1192">
        <v>0</v>
      </c>
      <c r="DC166" s="1192">
        <v>0</v>
      </c>
      <c r="DD166" s="1192">
        <v>0</v>
      </c>
      <c r="DE166" s="1192">
        <v>0</v>
      </c>
      <c r="DG166" s="2032"/>
      <c r="DH166" s="1194" t="s">
        <v>802</v>
      </c>
      <c r="DI166" s="1192">
        <f>'배수관 폐쇄 총괄(수시, 지역사업소)'!DM166</f>
        <v>0</v>
      </c>
      <c r="DJ166" s="1192">
        <v>0</v>
      </c>
      <c r="DK166" s="1192">
        <v>0</v>
      </c>
      <c r="DL166" s="1192">
        <v>0</v>
      </c>
      <c r="DM166" s="1192">
        <v>0</v>
      </c>
      <c r="DN166" s="1192">
        <v>0</v>
      </c>
      <c r="DO166" s="1192">
        <v>0</v>
      </c>
      <c r="DP166" s="1192">
        <v>0</v>
      </c>
      <c r="DQ166" s="1192">
        <v>0</v>
      </c>
      <c r="DR166" s="1192">
        <v>0</v>
      </c>
      <c r="DS166" s="1192">
        <v>0</v>
      </c>
      <c r="DT166" s="1192">
        <v>0</v>
      </c>
      <c r="DU166" s="1192">
        <v>0</v>
      </c>
      <c r="DV166" s="1192">
        <v>0</v>
      </c>
      <c r="DW166" s="1192">
        <v>0</v>
      </c>
      <c r="DX166" s="1192">
        <v>0</v>
      </c>
      <c r="DY166" s="1192">
        <v>0</v>
      </c>
      <c r="DZ166" s="1192">
        <v>0</v>
      </c>
      <c r="EA166" s="1192">
        <v>0</v>
      </c>
    </row>
    <row r="167" spans="1:131" ht="19.2" customHeight="1">
      <c r="A167" s="2032"/>
      <c r="B167" s="1194" t="s">
        <v>803</v>
      </c>
      <c r="C167" s="1192">
        <f>'배수관 폐쇄 총괄(수시, 지역사업소)'!G167</f>
        <v>0</v>
      </c>
      <c r="D167" s="1192">
        <v>0</v>
      </c>
      <c r="E167" s="1192">
        <v>0</v>
      </c>
      <c r="F167" s="1192">
        <v>0</v>
      </c>
      <c r="G167" s="1192">
        <v>0</v>
      </c>
      <c r="H167" s="1192">
        <v>0</v>
      </c>
      <c r="I167" s="1192">
        <v>0</v>
      </c>
      <c r="J167" s="1192">
        <v>0</v>
      </c>
      <c r="K167" s="1192">
        <v>0</v>
      </c>
      <c r="L167" s="1192">
        <v>0</v>
      </c>
      <c r="M167" s="1192">
        <v>0</v>
      </c>
      <c r="N167" s="1192">
        <v>0</v>
      </c>
      <c r="O167" s="1192">
        <v>0</v>
      </c>
      <c r="P167" s="1192">
        <v>0</v>
      </c>
      <c r="Q167" s="1192">
        <v>0</v>
      </c>
      <c r="R167" s="1192">
        <v>0</v>
      </c>
      <c r="S167" s="1192">
        <v>0</v>
      </c>
      <c r="T167" s="1192">
        <v>0</v>
      </c>
      <c r="U167" s="1192">
        <v>0</v>
      </c>
      <c r="W167" s="2032"/>
      <c r="X167" s="1194" t="s">
        <v>803</v>
      </c>
      <c r="Y167" s="1192">
        <f>'배수관 폐쇄 총괄(수시, 지역사업소)'!AC167</f>
        <v>0</v>
      </c>
      <c r="Z167" s="1192">
        <v>0</v>
      </c>
      <c r="AA167" s="1192">
        <v>0</v>
      </c>
      <c r="AB167" s="1192">
        <v>0</v>
      </c>
      <c r="AC167" s="1192">
        <v>0</v>
      </c>
      <c r="AD167" s="1192">
        <v>0</v>
      </c>
      <c r="AE167" s="1192">
        <v>0</v>
      </c>
      <c r="AF167" s="1192">
        <v>0</v>
      </c>
      <c r="AG167" s="1192">
        <v>0</v>
      </c>
      <c r="AH167" s="1192">
        <v>0</v>
      </c>
      <c r="AI167" s="1192">
        <v>0</v>
      </c>
      <c r="AJ167" s="1192">
        <v>0</v>
      </c>
      <c r="AK167" s="1192">
        <v>0</v>
      </c>
      <c r="AL167" s="1192">
        <v>0</v>
      </c>
      <c r="AM167" s="1192">
        <v>0</v>
      </c>
      <c r="AN167" s="1192">
        <v>0</v>
      </c>
      <c r="AO167" s="1192">
        <v>0</v>
      </c>
      <c r="AP167" s="1192">
        <v>0</v>
      </c>
      <c r="AQ167" s="1192">
        <v>0</v>
      </c>
      <c r="AS167" s="2032"/>
      <c r="AT167" s="1194" t="s">
        <v>803</v>
      </c>
      <c r="AU167" s="1192">
        <f>'배수관 폐쇄 총괄(수시, 지역사업소)'!AY167</f>
        <v>0</v>
      </c>
      <c r="AV167" s="1192">
        <v>0</v>
      </c>
      <c r="AW167" s="1192">
        <v>0</v>
      </c>
      <c r="AX167" s="1192">
        <v>0</v>
      </c>
      <c r="AY167" s="1192">
        <v>0</v>
      </c>
      <c r="AZ167" s="1192">
        <v>0</v>
      </c>
      <c r="BA167" s="1192">
        <v>0</v>
      </c>
      <c r="BB167" s="1192">
        <v>0</v>
      </c>
      <c r="BC167" s="1192">
        <v>0</v>
      </c>
      <c r="BD167" s="1192">
        <v>0</v>
      </c>
      <c r="BE167" s="1192">
        <v>0</v>
      </c>
      <c r="BF167" s="1192">
        <v>0</v>
      </c>
      <c r="BG167" s="1192">
        <v>0</v>
      </c>
      <c r="BH167" s="1192">
        <v>0</v>
      </c>
      <c r="BI167" s="1192">
        <v>0</v>
      </c>
      <c r="BJ167" s="1192">
        <v>0</v>
      </c>
      <c r="BK167" s="1192">
        <v>0</v>
      </c>
      <c r="BL167" s="1192">
        <v>0</v>
      </c>
      <c r="BM167" s="1192">
        <v>0</v>
      </c>
      <c r="BO167" s="2032"/>
      <c r="BP167" s="1194" t="s">
        <v>803</v>
      </c>
      <c r="BQ167" s="1192">
        <f>'배수관 폐쇄 총괄(수시, 지역사업소)'!BU167</f>
        <v>0</v>
      </c>
      <c r="BR167" s="1192">
        <v>0</v>
      </c>
      <c r="BS167" s="1192">
        <v>0</v>
      </c>
      <c r="BT167" s="1192">
        <v>0</v>
      </c>
      <c r="BU167" s="1192">
        <v>0</v>
      </c>
      <c r="BV167" s="1192">
        <v>0</v>
      </c>
      <c r="BW167" s="1192">
        <v>0</v>
      </c>
      <c r="BX167" s="1192">
        <v>0</v>
      </c>
      <c r="BY167" s="1192">
        <v>0</v>
      </c>
      <c r="BZ167" s="1192">
        <v>0</v>
      </c>
      <c r="CA167" s="1192">
        <v>0</v>
      </c>
      <c r="CB167" s="1192">
        <v>0</v>
      </c>
      <c r="CC167" s="1192">
        <v>0</v>
      </c>
      <c r="CD167" s="1192">
        <v>0</v>
      </c>
      <c r="CE167" s="1192">
        <v>0</v>
      </c>
      <c r="CF167" s="1192">
        <v>0</v>
      </c>
      <c r="CG167" s="1192">
        <v>0</v>
      </c>
      <c r="CH167" s="1192">
        <v>0</v>
      </c>
      <c r="CI167" s="1192">
        <v>0</v>
      </c>
      <c r="CK167" s="2032"/>
      <c r="CL167" s="1194" t="s">
        <v>803</v>
      </c>
      <c r="CM167" s="1192">
        <f>'배수관 폐쇄 총괄(수시, 지역사업소)'!CQ167</f>
        <v>0</v>
      </c>
      <c r="CN167" s="1192">
        <v>0</v>
      </c>
      <c r="CO167" s="1192">
        <v>0</v>
      </c>
      <c r="CP167" s="1192">
        <v>0</v>
      </c>
      <c r="CQ167" s="1192">
        <v>0</v>
      </c>
      <c r="CR167" s="1192">
        <v>0</v>
      </c>
      <c r="CS167" s="1192">
        <v>0</v>
      </c>
      <c r="CT167" s="1192">
        <v>0</v>
      </c>
      <c r="CU167" s="1192">
        <v>0</v>
      </c>
      <c r="CV167" s="1192">
        <v>0</v>
      </c>
      <c r="CW167" s="1192">
        <v>0</v>
      </c>
      <c r="CX167" s="1192">
        <v>0</v>
      </c>
      <c r="CY167" s="1192">
        <v>0</v>
      </c>
      <c r="CZ167" s="1192">
        <v>0</v>
      </c>
      <c r="DA167" s="1192">
        <v>0</v>
      </c>
      <c r="DB167" s="1192">
        <v>0</v>
      </c>
      <c r="DC167" s="1192">
        <v>0</v>
      </c>
      <c r="DD167" s="1192">
        <v>0</v>
      </c>
      <c r="DE167" s="1192">
        <v>0</v>
      </c>
      <c r="DG167" s="2032"/>
      <c r="DH167" s="1194" t="s">
        <v>803</v>
      </c>
      <c r="DI167" s="1192">
        <f>'배수관 폐쇄 총괄(수시, 지역사업소)'!DM167</f>
        <v>0</v>
      </c>
      <c r="DJ167" s="1192">
        <v>0</v>
      </c>
      <c r="DK167" s="1192">
        <v>0</v>
      </c>
      <c r="DL167" s="1192">
        <v>0</v>
      </c>
      <c r="DM167" s="1192">
        <v>0</v>
      </c>
      <c r="DN167" s="1192">
        <v>0</v>
      </c>
      <c r="DO167" s="1192">
        <v>0</v>
      </c>
      <c r="DP167" s="1192">
        <v>0</v>
      </c>
      <c r="DQ167" s="1192">
        <v>0</v>
      </c>
      <c r="DR167" s="1192">
        <v>0</v>
      </c>
      <c r="DS167" s="1192">
        <v>0</v>
      </c>
      <c r="DT167" s="1192">
        <v>0</v>
      </c>
      <c r="DU167" s="1192">
        <v>0</v>
      </c>
      <c r="DV167" s="1192">
        <v>0</v>
      </c>
      <c r="DW167" s="1192">
        <v>0</v>
      </c>
      <c r="DX167" s="1192">
        <v>0</v>
      </c>
      <c r="DY167" s="1192">
        <v>0</v>
      </c>
      <c r="DZ167" s="1192">
        <v>0</v>
      </c>
      <c r="EA167" s="1192">
        <v>0</v>
      </c>
    </row>
    <row r="168" spans="1:131" ht="19.2" customHeight="1">
      <c r="A168" s="2032"/>
      <c r="B168" s="1195" t="s">
        <v>804</v>
      </c>
      <c r="C168" s="1192">
        <f>'배수관 폐쇄 총괄(수시, 지역사업소)'!G168</f>
        <v>0</v>
      </c>
      <c r="D168" s="1192">
        <v>0</v>
      </c>
      <c r="E168" s="1192">
        <v>0</v>
      </c>
      <c r="F168" s="1192">
        <v>0</v>
      </c>
      <c r="G168" s="1192">
        <v>0</v>
      </c>
      <c r="H168" s="1192">
        <v>0</v>
      </c>
      <c r="I168" s="1192">
        <v>0</v>
      </c>
      <c r="J168" s="1192">
        <v>0</v>
      </c>
      <c r="K168" s="1192">
        <v>0</v>
      </c>
      <c r="L168" s="1192">
        <v>0</v>
      </c>
      <c r="M168" s="1192">
        <v>0</v>
      </c>
      <c r="N168" s="1192">
        <v>0</v>
      </c>
      <c r="O168" s="1192">
        <v>0</v>
      </c>
      <c r="P168" s="1192">
        <v>0</v>
      </c>
      <c r="Q168" s="1192">
        <v>0</v>
      </c>
      <c r="R168" s="1192">
        <v>0</v>
      </c>
      <c r="S168" s="1192">
        <v>0</v>
      </c>
      <c r="T168" s="1192">
        <v>0</v>
      </c>
      <c r="U168" s="1192">
        <v>0</v>
      </c>
      <c r="W168" s="2032"/>
      <c r="X168" s="1195" t="s">
        <v>804</v>
      </c>
      <c r="Y168" s="1192">
        <f>'배수관 폐쇄 총괄(수시, 지역사업소)'!AC168</f>
        <v>0</v>
      </c>
      <c r="Z168" s="1192">
        <v>0</v>
      </c>
      <c r="AA168" s="1192">
        <v>0</v>
      </c>
      <c r="AB168" s="1192">
        <v>0</v>
      </c>
      <c r="AC168" s="1192">
        <v>0</v>
      </c>
      <c r="AD168" s="1192">
        <v>0</v>
      </c>
      <c r="AE168" s="1192">
        <v>0</v>
      </c>
      <c r="AF168" s="1192">
        <v>0</v>
      </c>
      <c r="AG168" s="1192">
        <v>0</v>
      </c>
      <c r="AH168" s="1192">
        <v>0</v>
      </c>
      <c r="AI168" s="1192">
        <v>0</v>
      </c>
      <c r="AJ168" s="1192">
        <v>0</v>
      </c>
      <c r="AK168" s="1192">
        <v>0</v>
      </c>
      <c r="AL168" s="1192">
        <v>0</v>
      </c>
      <c r="AM168" s="1192">
        <v>0</v>
      </c>
      <c r="AN168" s="1192">
        <v>0</v>
      </c>
      <c r="AO168" s="1192">
        <v>0</v>
      </c>
      <c r="AP168" s="1192">
        <v>0</v>
      </c>
      <c r="AQ168" s="1192">
        <v>0</v>
      </c>
      <c r="AS168" s="2032"/>
      <c r="AT168" s="1195" t="s">
        <v>804</v>
      </c>
      <c r="AU168" s="1192">
        <f>'배수관 폐쇄 총괄(수시, 지역사업소)'!AY168</f>
        <v>0</v>
      </c>
      <c r="AV168" s="1192">
        <v>0</v>
      </c>
      <c r="AW168" s="1192">
        <v>0</v>
      </c>
      <c r="AX168" s="1192">
        <v>0</v>
      </c>
      <c r="AY168" s="1192">
        <v>0</v>
      </c>
      <c r="AZ168" s="1192">
        <v>0</v>
      </c>
      <c r="BA168" s="1192">
        <v>0</v>
      </c>
      <c r="BB168" s="1192">
        <v>0</v>
      </c>
      <c r="BC168" s="1192">
        <v>0</v>
      </c>
      <c r="BD168" s="1192">
        <v>0</v>
      </c>
      <c r="BE168" s="1192">
        <v>0</v>
      </c>
      <c r="BF168" s="1192">
        <v>0</v>
      </c>
      <c r="BG168" s="1192">
        <v>0</v>
      </c>
      <c r="BH168" s="1192">
        <v>0</v>
      </c>
      <c r="BI168" s="1192">
        <v>0</v>
      </c>
      <c r="BJ168" s="1192">
        <v>0</v>
      </c>
      <c r="BK168" s="1192">
        <v>0</v>
      </c>
      <c r="BL168" s="1192">
        <v>0</v>
      </c>
      <c r="BM168" s="1192">
        <v>0</v>
      </c>
      <c r="BO168" s="2032"/>
      <c r="BP168" s="1195" t="s">
        <v>804</v>
      </c>
      <c r="BQ168" s="1192">
        <f>'배수관 폐쇄 총괄(수시, 지역사업소)'!BU168</f>
        <v>0</v>
      </c>
      <c r="BR168" s="1192">
        <v>0</v>
      </c>
      <c r="BS168" s="1192">
        <v>0</v>
      </c>
      <c r="BT168" s="1192">
        <v>0</v>
      </c>
      <c r="BU168" s="1192">
        <v>0</v>
      </c>
      <c r="BV168" s="1192">
        <v>0</v>
      </c>
      <c r="BW168" s="1192">
        <v>0</v>
      </c>
      <c r="BX168" s="1192">
        <v>0</v>
      </c>
      <c r="BY168" s="1192">
        <v>0</v>
      </c>
      <c r="BZ168" s="1192">
        <v>0</v>
      </c>
      <c r="CA168" s="1192">
        <v>0</v>
      </c>
      <c r="CB168" s="1192">
        <v>0</v>
      </c>
      <c r="CC168" s="1192">
        <v>0</v>
      </c>
      <c r="CD168" s="1192">
        <v>0</v>
      </c>
      <c r="CE168" s="1192">
        <v>0</v>
      </c>
      <c r="CF168" s="1192">
        <v>0</v>
      </c>
      <c r="CG168" s="1192">
        <v>0</v>
      </c>
      <c r="CH168" s="1192">
        <v>0</v>
      </c>
      <c r="CI168" s="1192">
        <v>0</v>
      </c>
      <c r="CK168" s="2032"/>
      <c r="CL168" s="1195" t="s">
        <v>804</v>
      </c>
      <c r="CM168" s="1192">
        <f>'배수관 폐쇄 총괄(수시, 지역사업소)'!CQ168</f>
        <v>0</v>
      </c>
      <c r="CN168" s="1192">
        <v>0</v>
      </c>
      <c r="CO168" s="1192">
        <v>0</v>
      </c>
      <c r="CP168" s="1192">
        <v>0</v>
      </c>
      <c r="CQ168" s="1192">
        <v>0</v>
      </c>
      <c r="CR168" s="1192">
        <v>0</v>
      </c>
      <c r="CS168" s="1192">
        <v>0</v>
      </c>
      <c r="CT168" s="1192">
        <v>0</v>
      </c>
      <c r="CU168" s="1192">
        <v>0</v>
      </c>
      <c r="CV168" s="1192">
        <v>0</v>
      </c>
      <c r="CW168" s="1192">
        <v>0</v>
      </c>
      <c r="CX168" s="1192">
        <v>0</v>
      </c>
      <c r="CY168" s="1192">
        <v>0</v>
      </c>
      <c r="CZ168" s="1192">
        <v>0</v>
      </c>
      <c r="DA168" s="1192">
        <v>0</v>
      </c>
      <c r="DB168" s="1192">
        <v>0</v>
      </c>
      <c r="DC168" s="1192">
        <v>0</v>
      </c>
      <c r="DD168" s="1192">
        <v>0</v>
      </c>
      <c r="DE168" s="1192">
        <v>0</v>
      </c>
      <c r="DG168" s="2032"/>
      <c r="DH168" s="1195" t="s">
        <v>804</v>
      </c>
      <c r="DI168" s="1192">
        <f>'배수관 폐쇄 총괄(수시, 지역사업소)'!DM168</f>
        <v>0</v>
      </c>
      <c r="DJ168" s="1192">
        <v>0</v>
      </c>
      <c r="DK168" s="1192">
        <v>0</v>
      </c>
      <c r="DL168" s="1192">
        <v>0</v>
      </c>
      <c r="DM168" s="1192">
        <v>0</v>
      </c>
      <c r="DN168" s="1192">
        <v>0</v>
      </c>
      <c r="DO168" s="1192">
        <v>0</v>
      </c>
      <c r="DP168" s="1192">
        <v>0</v>
      </c>
      <c r="DQ168" s="1192">
        <v>0</v>
      </c>
      <c r="DR168" s="1192">
        <v>0</v>
      </c>
      <c r="DS168" s="1192">
        <v>0</v>
      </c>
      <c r="DT168" s="1192">
        <v>0</v>
      </c>
      <c r="DU168" s="1192">
        <v>0</v>
      </c>
      <c r="DV168" s="1192">
        <v>0</v>
      </c>
      <c r="DW168" s="1192">
        <v>0</v>
      </c>
      <c r="DX168" s="1192">
        <v>0</v>
      </c>
      <c r="DY168" s="1192">
        <v>0</v>
      </c>
      <c r="DZ168" s="1192">
        <v>0</v>
      </c>
      <c r="EA168" s="1192">
        <v>0</v>
      </c>
    </row>
    <row r="169" spans="1:131" ht="19.2" customHeight="1">
      <c r="A169" s="2032"/>
      <c r="B169" s="1195" t="s">
        <v>805</v>
      </c>
      <c r="C169" s="1192">
        <f>'배수관 폐쇄 총괄(수시, 지역사업소)'!G169</f>
        <v>0</v>
      </c>
      <c r="D169" s="1192">
        <v>0</v>
      </c>
      <c r="E169" s="1192">
        <v>0</v>
      </c>
      <c r="F169" s="1192">
        <v>0</v>
      </c>
      <c r="G169" s="1192">
        <v>0</v>
      </c>
      <c r="H169" s="1192">
        <v>0</v>
      </c>
      <c r="I169" s="1192">
        <v>0</v>
      </c>
      <c r="J169" s="1192">
        <v>0</v>
      </c>
      <c r="K169" s="1192">
        <v>0</v>
      </c>
      <c r="L169" s="1192">
        <v>0</v>
      </c>
      <c r="M169" s="1192">
        <v>0</v>
      </c>
      <c r="N169" s="1192">
        <v>0</v>
      </c>
      <c r="O169" s="1192">
        <v>0</v>
      </c>
      <c r="P169" s="1192">
        <v>0</v>
      </c>
      <c r="Q169" s="1192">
        <v>0</v>
      </c>
      <c r="R169" s="1192">
        <v>0</v>
      </c>
      <c r="S169" s="1192">
        <v>0</v>
      </c>
      <c r="T169" s="1192">
        <v>0</v>
      </c>
      <c r="U169" s="1192">
        <v>0</v>
      </c>
      <c r="W169" s="2032"/>
      <c r="X169" s="1195" t="s">
        <v>805</v>
      </c>
      <c r="Y169" s="1192">
        <f>'배수관 폐쇄 총괄(수시, 지역사업소)'!AC169</f>
        <v>0</v>
      </c>
      <c r="Z169" s="1192">
        <v>0</v>
      </c>
      <c r="AA169" s="1192">
        <v>0</v>
      </c>
      <c r="AB169" s="1192">
        <v>0</v>
      </c>
      <c r="AC169" s="1192">
        <v>0</v>
      </c>
      <c r="AD169" s="1192">
        <v>0</v>
      </c>
      <c r="AE169" s="1192">
        <v>0</v>
      </c>
      <c r="AF169" s="1192">
        <v>0</v>
      </c>
      <c r="AG169" s="1192">
        <v>0</v>
      </c>
      <c r="AH169" s="1192">
        <v>0</v>
      </c>
      <c r="AI169" s="1192">
        <v>0</v>
      </c>
      <c r="AJ169" s="1192">
        <v>0</v>
      </c>
      <c r="AK169" s="1192">
        <v>0</v>
      </c>
      <c r="AL169" s="1192">
        <v>0</v>
      </c>
      <c r="AM169" s="1192">
        <v>0</v>
      </c>
      <c r="AN169" s="1192">
        <v>0</v>
      </c>
      <c r="AO169" s="1192">
        <v>0</v>
      </c>
      <c r="AP169" s="1192">
        <v>0</v>
      </c>
      <c r="AQ169" s="1192">
        <v>0</v>
      </c>
      <c r="AS169" s="2032"/>
      <c r="AT169" s="1195" t="s">
        <v>805</v>
      </c>
      <c r="AU169" s="1192">
        <f>'배수관 폐쇄 총괄(수시, 지역사업소)'!AY169</f>
        <v>0</v>
      </c>
      <c r="AV169" s="1192">
        <v>0</v>
      </c>
      <c r="AW169" s="1192">
        <v>0</v>
      </c>
      <c r="AX169" s="1192">
        <v>0</v>
      </c>
      <c r="AY169" s="1192">
        <v>0</v>
      </c>
      <c r="AZ169" s="1192">
        <v>0</v>
      </c>
      <c r="BA169" s="1192">
        <v>0</v>
      </c>
      <c r="BB169" s="1192">
        <v>0</v>
      </c>
      <c r="BC169" s="1192">
        <v>0</v>
      </c>
      <c r="BD169" s="1192">
        <v>0</v>
      </c>
      <c r="BE169" s="1192">
        <v>0</v>
      </c>
      <c r="BF169" s="1192">
        <v>0</v>
      </c>
      <c r="BG169" s="1192">
        <v>0</v>
      </c>
      <c r="BH169" s="1192">
        <v>0</v>
      </c>
      <c r="BI169" s="1192">
        <v>0</v>
      </c>
      <c r="BJ169" s="1192">
        <v>0</v>
      </c>
      <c r="BK169" s="1192">
        <v>0</v>
      </c>
      <c r="BL169" s="1192">
        <v>0</v>
      </c>
      <c r="BM169" s="1192">
        <v>0</v>
      </c>
      <c r="BO169" s="2032"/>
      <c r="BP169" s="1195" t="s">
        <v>805</v>
      </c>
      <c r="BQ169" s="1192">
        <f>'배수관 폐쇄 총괄(수시, 지역사업소)'!BU169</f>
        <v>0</v>
      </c>
      <c r="BR169" s="1192">
        <v>0</v>
      </c>
      <c r="BS169" s="1192">
        <v>0</v>
      </c>
      <c r="BT169" s="1192">
        <v>0</v>
      </c>
      <c r="BU169" s="1192">
        <v>0</v>
      </c>
      <c r="BV169" s="1192">
        <v>0</v>
      </c>
      <c r="BW169" s="1192">
        <v>0</v>
      </c>
      <c r="BX169" s="1192">
        <v>0</v>
      </c>
      <c r="BY169" s="1192">
        <v>0</v>
      </c>
      <c r="BZ169" s="1192">
        <v>0</v>
      </c>
      <c r="CA169" s="1192">
        <v>0</v>
      </c>
      <c r="CB169" s="1192">
        <v>0</v>
      </c>
      <c r="CC169" s="1192">
        <v>0</v>
      </c>
      <c r="CD169" s="1192">
        <v>0</v>
      </c>
      <c r="CE169" s="1192">
        <v>0</v>
      </c>
      <c r="CF169" s="1192">
        <v>0</v>
      </c>
      <c r="CG169" s="1192">
        <v>0</v>
      </c>
      <c r="CH169" s="1192">
        <v>0</v>
      </c>
      <c r="CI169" s="1192">
        <v>0</v>
      </c>
      <c r="CK169" s="2032"/>
      <c r="CL169" s="1195" t="s">
        <v>805</v>
      </c>
      <c r="CM169" s="1192">
        <f>'배수관 폐쇄 총괄(수시, 지역사업소)'!CQ169</f>
        <v>0</v>
      </c>
      <c r="CN169" s="1192">
        <v>0</v>
      </c>
      <c r="CO169" s="1192">
        <v>0</v>
      </c>
      <c r="CP169" s="1192">
        <v>0</v>
      </c>
      <c r="CQ169" s="1192">
        <v>0</v>
      </c>
      <c r="CR169" s="1192">
        <v>0</v>
      </c>
      <c r="CS169" s="1192">
        <v>0</v>
      </c>
      <c r="CT169" s="1192">
        <v>0</v>
      </c>
      <c r="CU169" s="1192">
        <v>0</v>
      </c>
      <c r="CV169" s="1192">
        <v>0</v>
      </c>
      <c r="CW169" s="1192">
        <v>0</v>
      </c>
      <c r="CX169" s="1192">
        <v>0</v>
      </c>
      <c r="CY169" s="1192">
        <v>0</v>
      </c>
      <c r="CZ169" s="1192">
        <v>0</v>
      </c>
      <c r="DA169" s="1192">
        <v>0</v>
      </c>
      <c r="DB169" s="1192">
        <v>0</v>
      </c>
      <c r="DC169" s="1192">
        <v>0</v>
      </c>
      <c r="DD169" s="1192">
        <v>0</v>
      </c>
      <c r="DE169" s="1192">
        <v>0</v>
      </c>
      <c r="DG169" s="2032"/>
      <c r="DH169" s="1195" t="s">
        <v>805</v>
      </c>
      <c r="DI169" s="1192">
        <f>'배수관 폐쇄 총괄(수시, 지역사업소)'!DM169</f>
        <v>0</v>
      </c>
      <c r="DJ169" s="1192">
        <v>0</v>
      </c>
      <c r="DK169" s="1192">
        <v>0</v>
      </c>
      <c r="DL169" s="1192">
        <v>0</v>
      </c>
      <c r="DM169" s="1192">
        <v>0</v>
      </c>
      <c r="DN169" s="1192">
        <v>0</v>
      </c>
      <c r="DO169" s="1192">
        <v>0</v>
      </c>
      <c r="DP169" s="1192">
        <v>0</v>
      </c>
      <c r="DQ169" s="1192">
        <v>0</v>
      </c>
      <c r="DR169" s="1192">
        <v>0</v>
      </c>
      <c r="DS169" s="1192">
        <v>0</v>
      </c>
      <c r="DT169" s="1192">
        <v>0</v>
      </c>
      <c r="DU169" s="1192">
        <v>0</v>
      </c>
      <c r="DV169" s="1192">
        <v>0</v>
      </c>
      <c r="DW169" s="1192">
        <v>0</v>
      </c>
      <c r="DX169" s="1192">
        <v>0</v>
      </c>
      <c r="DY169" s="1192">
        <v>0</v>
      </c>
      <c r="DZ169" s="1192">
        <v>0</v>
      </c>
      <c r="EA169" s="1192">
        <v>0</v>
      </c>
    </row>
    <row r="170" spans="1:131" ht="19.2" customHeight="1">
      <c r="A170" s="2032"/>
      <c r="B170" s="1195" t="s">
        <v>806</v>
      </c>
      <c r="C170" s="1192">
        <f>'배수관 폐쇄 총괄(수시, 지역사업소)'!G170</f>
        <v>0</v>
      </c>
      <c r="D170" s="1192">
        <v>0</v>
      </c>
      <c r="E170" s="1192">
        <v>0</v>
      </c>
      <c r="F170" s="1192">
        <v>0</v>
      </c>
      <c r="G170" s="1192">
        <v>0</v>
      </c>
      <c r="H170" s="1192">
        <v>0</v>
      </c>
      <c r="I170" s="1192">
        <v>0</v>
      </c>
      <c r="J170" s="1192">
        <v>0</v>
      </c>
      <c r="K170" s="1192">
        <v>0</v>
      </c>
      <c r="L170" s="1192">
        <v>0</v>
      </c>
      <c r="M170" s="1192">
        <v>0</v>
      </c>
      <c r="N170" s="1192">
        <v>0</v>
      </c>
      <c r="O170" s="1192">
        <v>0</v>
      </c>
      <c r="P170" s="1192">
        <v>0</v>
      </c>
      <c r="Q170" s="1192">
        <v>0</v>
      </c>
      <c r="R170" s="1192">
        <v>0</v>
      </c>
      <c r="S170" s="1192">
        <v>0</v>
      </c>
      <c r="T170" s="1192">
        <v>0</v>
      </c>
      <c r="U170" s="1192">
        <v>0</v>
      </c>
      <c r="W170" s="2032"/>
      <c r="X170" s="1195" t="s">
        <v>806</v>
      </c>
      <c r="Y170" s="1192">
        <f>'배수관 폐쇄 총괄(수시, 지역사업소)'!AC170</f>
        <v>0</v>
      </c>
      <c r="Z170" s="1192">
        <v>0</v>
      </c>
      <c r="AA170" s="1192">
        <v>0</v>
      </c>
      <c r="AB170" s="1192">
        <v>0</v>
      </c>
      <c r="AC170" s="1192">
        <v>0</v>
      </c>
      <c r="AD170" s="1192">
        <v>0</v>
      </c>
      <c r="AE170" s="1192">
        <v>0</v>
      </c>
      <c r="AF170" s="1192">
        <v>0</v>
      </c>
      <c r="AG170" s="1192">
        <v>0</v>
      </c>
      <c r="AH170" s="1192">
        <v>0</v>
      </c>
      <c r="AI170" s="1192">
        <v>0</v>
      </c>
      <c r="AJ170" s="1192">
        <v>0</v>
      </c>
      <c r="AK170" s="1192">
        <v>0</v>
      </c>
      <c r="AL170" s="1192">
        <v>0</v>
      </c>
      <c r="AM170" s="1192">
        <v>0</v>
      </c>
      <c r="AN170" s="1192">
        <v>0</v>
      </c>
      <c r="AO170" s="1192">
        <v>0</v>
      </c>
      <c r="AP170" s="1192">
        <v>0</v>
      </c>
      <c r="AQ170" s="1192">
        <v>0</v>
      </c>
      <c r="AS170" s="2032"/>
      <c r="AT170" s="1195" t="s">
        <v>806</v>
      </c>
      <c r="AU170" s="1192">
        <f>'배수관 폐쇄 총괄(수시, 지역사업소)'!AY170</f>
        <v>0</v>
      </c>
      <c r="AV170" s="1192">
        <v>0</v>
      </c>
      <c r="AW170" s="1192">
        <v>0</v>
      </c>
      <c r="AX170" s="1192">
        <v>0</v>
      </c>
      <c r="AY170" s="1192">
        <v>0</v>
      </c>
      <c r="AZ170" s="1192">
        <v>0</v>
      </c>
      <c r="BA170" s="1192">
        <v>0</v>
      </c>
      <c r="BB170" s="1192">
        <v>0</v>
      </c>
      <c r="BC170" s="1192">
        <v>0</v>
      </c>
      <c r="BD170" s="1192">
        <v>0</v>
      </c>
      <c r="BE170" s="1192">
        <v>0</v>
      </c>
      <c r="BF170" s="1192">
        <v>0</v>
      </c>
      <c r="BG170" s="1192">
        <v>0</v>
      </c>
      <c r="BH170" s="1192">
        <v>0</v>
      </c>
      <c r="BI170" s="1192">
        <v>0</v>
      </c>
      <c r="BJ170" s="1192">
        <v>0</v>
      </c>
      <c r="BK170" s="1192">
        <v>0</v>
      </c>
      <c r="BL170" s="1192">
        <v>0</v>
      </c>
      <c r="BM170" s="1192">
        <v>0</v>
      </c>
      <c r="BO170" s="2032"/>
      <c r="BP170" s="1195" t="s">
        <v>806</v>
      </c>
      <c r="BQ170" s="1192">
        <f>'배수관 폐쇄 총괄(수시, 지역사업소)'!BU170</f>
        <v>0</v>
      </c>
      <c r="BR170" s="1192">
        <v>0</v>
      </c>
      <c r="BS170" s="1192">
        <v>0</v>
      </c>
      <c r="BT170" s="1192">
        <v>0</v>
      </c>
      <c r="BU170" s="1192">
        <v>0</v>
      </c>
      <c r="BV170" s="1192">
        <v>0</v>
      </c>
      <c r="BW170" s="1192">
        <v>0</v>
      </c>
      <c r="BX170" s="1192">
        <v>0</v>
      </c>
      <c r="BY170" s="1192">
        <v>0</v>
      </c>
      <c r="BZ170" s="1192">
        <v>0</v>
      </c>
      <c r="CA170" s="1192">
        <v>0</v>
      </c>
      <c r="CB170" s="1192">
        <v>0</v>
      </c>
      <c r="CC170" s="1192">
        <v>0</v>
      </c>
      <c r="CD170" s="1192">
        <v>0</v>
      </c>
      <c r="CE170" s="1192">
        <v>0</v>
      </c>
      <c r="CF170" s="1192">
        <v>0</v>
      </c>
      <c r="CG170" s="1192">
        <v>0</v>
      </c>
      <c r="CH170" s="1192">
        <v>0</v>
      </c>
      <c r="CI170" s="1192">
        <v>0</v>
      </c>
      <c r="CK170" s="2032"/>
      <c r="CL170" s="1195" t="s">
        <v>806</v>
      </c>
      <c r="CM170" s="1192">
        <f>'배수관 폐쇄 총괄(수시, 지역사업소)'!CQ170</f>
        <v>0</v>
      </c>
      <c r="CN170" s="1192">
        <v>0</v>
      </c>
      <c r="CO170" s="1192">
        <v>0</v>
      </c>
      <c r="CP170" s="1192">
        <v>0</v>
      </c>
      <c r="CQ170" s="1192">
        <v>0</v>
      </c>
      <c r="CR170" s="1192">
        <v>0</v>
      </c>
      <c r="CS170" s="1192">
        <v>0</v>
      </c>
      <c r="CT170" s="1192">
        <v>0</v>
      </c>
      <c r="CU170" s="1192">
        <v>0</v>
      </c>
      <c r="CV170" s="1192">
        <v>0</v>
      </c>
      <c r="CW170" s="1192">
        <v>0</v>
      </c>
      <c r="CX170" s="1192">
        <v>0</v>
      </c>
      <c r="CY170" s="1192">
        <v>0</v>
      </c>
      <c r="CZ170" s="1192">
        <v>0</v>
      </c>
      <c r="DA170" s="1192">
        <v>0</v>
      </c>
      <c r="DB170" s="1192">
        <v>0</v>
      </c>
      <c r="DC170" s="1192">
        <v>0</v>
      </c>
      <c r="DD170" s="1192">
        <v>0</v>
      </c>
      <c r="DE170" s="1192">
        <v>0</v>
      </c>
      <c r="DG170" s="2032"/>
      <c r="DH170" s="1195" t="s">
        <v>806</v>
      </c>
      <c r="DI170" s="1192">
        <f>'배수관 폐쇄 총괄(수시, 지역사업소)'!DM170</f>
        <v>0</v>
      </c>
      <c r="DJ170" s="1192">
        <v>0</v>
      </c>
      <c r="DK170" s="1192">
        <v>0</v>
      </c>
      <c r="DL170" s="1192">
        <v>0</v>
      </c>
      <c r="DM170" s="1192">
        <v>0</v>
      </c>
      <c r="DN170" s="1192">
        <v>0</v>
      </c>
      <c r="DO170" s="1192">
        <v>0</v>
      </c>
      <c r="DP170" s="1192">
        <v>0</v>
      </c>
      <c r="DQ170" s="1192">
        <v>0</v>
      </c>
      <c r="DR170" s="1192">
        <v>0</v>
      </c>
      <c r="DS170" s="1192">
        <v>0</v>
      </c>
      <c r="DT170" s="1192">
        <v>0</v>
      </c>
      <c r="DU170" s="1192">
        <v>0</v>
      </c>
      <c r="DV170" s="1192">
        <v>0</v>
      </c>
      <c r="DW170" s="1192">
        <v>0</v>
      </c>
      <c r="DX170" s="1192">
        <v>0</v>
      </c>
      <c r="DY170" s="1192">
        <v>0</v>
      </c>
      <c r="DZ170" s="1192">
        <v>0</v>
      </c>
      <c r="EA170" s="1192">
        <v>0</v>
      </c>
    </row>
    <row r="171" spans="1:131" ht="19.2" customHeight="1">
      <c r="A171" s="2032"/>
      <c r="B171" s="1194" t="s">
        <v>807</v>
      </c>
      <c r="C171" s="1192">
        <f>'배수관 폐쇄 총괄(수시, 지역사업소)'!G171</f>
        <v>0</v>
      </c>
      <c r="D171" s="1192">
        <v>0</v>
      </c>
      <c r="E171" s="1192">
        <v>0</v>
      </c>
      <c r="F171" s="1192">
        <v>0</v>
      </c>
      <c r="G171" s="1192">
        <v>0</v>
      </c>
      <c r="H171" s="1192">
        <v>0</v>
      </c>
      <c r="I171" s="1192">
        <v>0</v>
      </c>
      <c r="J171" s="1192">
        <v>0</v>
      </c>
      <c r="K171" s="1192">
        <v>0</v>
      </c>
      <c r="L171" s="1192">
        <v>0</v>
      </c>
      <c r="M171" s="1192">
        <v>0</v>
      </c>
      <c r="N171" s="1192">
        <v>0</v>
      </c>
      <c r="O171" s="1192">
        <v>0</v>
      </c>
      <c r="P171" s="1192">
        <v>0</v>
      </c>
      <c r="Q171" s="1192">
        <v>0</v>
      </c>
      <c r="R171" s="1192">
        <v>0</v>
      </c>
      <c r="S171" s="1192">
        <v>0</v>
      </c>
      <c r="T171" s="1192">
        <v>0</v>
      </c>
      <c r="U171" s="1192">
        <v>0</v>
      </c>
      <c r="W171" s="2032"/>
      <c r="X171" s="1194" t="s">
        <v>807</v>
      </c>
      <c r="Y171" s="1192">
        <f>'배수관 폐쇄 총괄(수시, 지역사업소)'!AC171</f>
        <v>0</v>
      </c>
      <c r="Z171" s="1192">
        <v>0</v>
      </c>
      <c r="AA171" s="1192">
        <v>0</v>
      </c>
      <c r="AB171" s="1192">
        <v>0</v>
      </c>
      <c r="AC171" s="1192">
        <v>0</v>
      </c>
      <c r="AD171" s="1192">
        <v>0</v>
      </c>
      <c r="AE171" s="1192">
        <v>0</v>
      </c>
      <c r="AF171" s="1192">
        <v>0</v>
      </c>
      <c r="AG171" s="1192">
        <v>0</v>
      </c>
      <c r="AH171" s="1192">
        <v>0</v>
      </c>
      <c r="AI171" s="1192">
        <v>0</v>
      </c>
      <c r="AJ171" s="1192">
        <v>0</v>
      </c>
      <c r="AK171" s="1192">
        <v>0</v>
      </c>
      <c r="AL171" s="1192">
        <v>0</v>
      </c>
      <c r="AM171" s="1192">
        <v>0</v>
      </c>
      <c r="AN171" s="1192">
        <v>0</v>
      </c>
      <c r="AO171" s="1192">
        <v>0</v>
      </c>
      <c r="AP171" s="1192">
        <v>0</v>
      </c>
      <c r="AQ171" s="1192">
        <v>0</v>
      </c>
      <c r="AS171" s="2032"/>
      <c r="AT171" s="1194" t="s">
        <v>807</v>
      </c>
      <c r="AU171" s="1192">
        <f>'배수관 폐쇄 총괄(수시, 지역사업소)'!AY171</f>
        <v>0</v>
      </c>
      <c r="AV171" s="1192">
        <v>0</v>
      </c>
      <c r="AW171" s="1192">
        <v>0</v>
      </c>
      <c r="AX171" s="1192">
        <v>0</v>
      </c>
      <c r="AY171" s="1192">
        <v>0</v>
      </c>
      <c r="AZ171" s="1192">
        <v>0</v>
      </c>
      <c r="BA171" s="1192">
        <v>0</v>
      </c>
      <c r="BB171" s="1192">
        <v>0</v>
      </c>
      <c r="BC171" s="1192">
        <v>0</v>
      </c>
      <c r="BD171" s="1192">
        <v>0</v>
      </c>
      <c r="BE171" s="1192">
        <v>0</v>
      </c>
      <c r="BF171" s="1192">
        <v>0</v>
      </c>
      <c r="BG171" s="1192">
        <v>0</v>
      </c>
      <c r="BH171" s="1192">
        <v>0</v>
      </c>
      <c r="BI171" s="1192">
        <v>0</v>
      </c>
      <c r="BJ171" s="1192">
        <v>0</v>
      </c>
      <c r="BK171" s="1192">
        <v>0</v>
      </c>
      <c r="BL171" s="1192">
        <v>0</v>
      </c>
      <c r="BM171" s="1192">
        <v>0</v>
      </c>
      <c r="BO171" s="2032"/>
      <c r="BP171" s="1194" t="s">
        <v>807</v>
      </c>
      <c r="BQ171" s="1192">
        <f>'배수관 폐쇄 총괄(수시, 지역사업소)'!BU171</f>
        <v>0</v>
      </c>
      <c r="BR171" s="1192">
        <v>0</v>
      </c>
      <c r="BS171" s="1192">
        <v>0</v>
      </c>
      <c r="BT171" s="1192">
        <v>0</v>
      </c>
      <c r="BU171" s="1192">
        <v>0</v>
      </c>
      <c r="BV171" s="1192">
        <v>0</v>
      </c>
      <c r="BW171" s="1192">
        <v>0</v>
      </c>
      <c r="BX171" s="1192">
        <v>0</v>
      </c>
      <c r="BY171" s="1192">
        <v>0</v>
      </c>
      <c r="BZ171" s="1192">
        <v>0</v>
      </c>
      <c r="CA171" s="1192">
        <v>0</v>
      </c>
      <c r="CB171" s="1192">
        <v>0</v>
      </c>
      <c r="CC171" s="1192">
        <v>0</v>
      </c>
      <c r="CD171" s="1192">
        <v>0</v>
      </c>
      <c r="CE171" s="1192">
        <v>0</v>
      </c>
      <c r="CF171" s="1192">
        <v>0</v>
      </c>
      <c r="CG171" s="1192">
        <v>0</v>
      </c>
      <c r="CH171" s="1192">
        <v>0</v>
      </c>
      <c r="CI171" s="1192">
        <v>0</v>
      </c>
      <c r="CK171" s="2032"/>
      <c r="CL171" s="1194" t="s">
        <v>807</v>
      </c>
      <c r="CM171" s="1192">
        <f>'배수관 폐쇄 총괄(수시, 지역사업소)'!CQ171</f>
        <v>0</v>
      </c>
      <c r="CN171" s="1192">
        <v>0</v>
      </c>
      <c r="CO171" s="1192">
        <v>0</v>
      </c>
      <c r="CP171" s="1192">
        <v>0</v>
      </c>
      <c r="CQ171" s="1192">
        <v>0</v>
      </c>
      <c r="CR171" s="1192">
        <v>0</v>
      </c>
      <c r="CS171" s="1192">
        <v>0</v>
      </c>
      <c r="CT171" s="1192">
        <v>0</v>
      </c>
      <c r="CU171" s="1192">
        <v>0</v>
      </c>
      <c r="CV171" s="1192">
        <v>0</v>
      </c>
      <c r="CW171" s="1192">
        <v>0</v>
      </c>
      <c r="CX171" s="1192">
        <v>0</v>
      </c>
      <c r="CY171" s="1192">
        <v>0</v>
      </c>
      <c r="CZ171" s="1192">
        <v>0</v>
      </c>
      <c r="DA171" s="1192">
        <v>0</v>
      </c>
      <c r="DB171" s="1192">
        <v>0</v>
      </c>
      <c r="DC171" s="1192">
        <v>0</v>
      </c>
      <c r="DD171" s="1192">
        <v>0</v>
      </c>
      <c r="DE171" s="1192">
        <v>0</v>
      </c>
      <c r="DG171" s="2032"/>
      <c r="DH171" s="1194" t="s">
        <v>807</v>
      </c>
      <c r="DI171" s="1192">
        <f>'배수관 폐쇄 총괄(수시, 지역사업소)'!DM171</f>
        <v>0</v>
      </c>
      <c r="DJ171" s="1192">
        <v>0</v>
      </c>
      <c r="DK171" s="1192">
        <v>0</v>
      </c>
      <c r="DL171" s="1192">
        <v>0</v>
      </c>
      <c r="DM171" s="1192">
        <v>0</v>
      </c>
      <c r="DN171" s="1192">
        <v>0</v>
      </c>
      <c r="DO171" s="1192">
        <v>0</v>
      </c>
      <c r="DP171" s="1192">
        <v>0</v>
      </c>
      <c r="DQ171" s="1192">
        <v>0</v>
      </c>
      <c r="DR171" s="1192">
        <v>0</v>
      </c>
      <c r="DS171" s="1192">
        <v>0</v>
      </c>
      <c r="DT171" s="1192">
        <v>0</v>
      </c>
      <c r="DU171" s="1192">
        <v>0</v>
      </c>
      <c r="DV171" s="1192">
        <v>0</v>
      </c>
      <c r="DW171" s="1192">
        <v>0</v>
      </c>
      <c r="DX171" s="1192">
        <v>0</v>
      </c>
      <c r="DY171" s="1192">
        <v>0</v>
      </c>
      <c r="DZ171" s="1192">
        <v>0</v>
      </c>
      <c r="EA171" s="1192">
        <v>0</v>
      </c>
    </row>
    <row r="172" spans="1:131" ht="19.2" customHeight="1">
      <c r="A172" s="2032"/>
      <c r="B172" s="1195" t="s">
        <v>821</v>
      </c>
      <c r="C172" s="1192">
        <f>'배수관 폐쇄 총괄(수시, 지역사업소)'!G172</f>
        <v>0</v>
      </c>
      <c r="D172" s="1192">
        <v>0</v>
      </c>
      <c r="E172" s="1192">
        <v>0</v>
      </c>
      <c r="F172" s="1192">
        <v>0</v>
      </c>
      <c r="G172" s="1192">
        <v>0</v>
      </c>
      <c r="H172" s="1192">
        <v>0</v>
      </c>
      <c r="I172" s="1192">
        <v>0</v>
      </c>
      <c r="J172" s="1192">
        <v>0</v>
      </c>
      <c r="K172" s="1192">
        <v>0</v>
      </c>
      <c r="L172" s="1192">
        <v>0</v>
      </c>
      <c r="M172" s="1192">
        <v>0</v>
      </c>
      <c r="N172" s="1192">
        <v>0</v>
      </c>
      <c r="O172" s="1192">
        <v>0</v>
      </c>
      <c r="P172" s="1192">
        <v>0</v>
      </c>
      <c r="Q172" s="1192">
        <v>0</v>
      </c>
      <c r="R172" s="1192">
        <v>0</v>
      </c>
      <c r="S172" s="1192">
        <v>0</v>
      </c>
      <c r="T172" s="1192">
        <v>0</v>
      </c>
      <c r="U172" s="1192">
        <v>0</v>
      </c>
      <c r="W172" s="2032"/>
      <c r="X172" s="1195" t="s">
        <v>821</v>
      </c>
      <c r="Y172" s="1192">
        <f>'배수관 폐쇄 총괄(수시, 지역사업소)'!AC172</f>
        <v>0</v>
      </c>
      <c r="Z172" s="1192">
        <v>0</v>
      </c>
      <c r="AA172" s="1192">
        <v>0</v>
      </c>
      <c r="AB172" s="1192">
        <v>0</v>
      </c>
      <c r="AC172" s="1192">
        <v>0</v>
      </c>
      <c r="AD172" s="1192">
        <v>0</v>
      </c>
      <c r="AE172" s="1192">
        <v>0</v>
      </c>
      <c r="AF172" s="1192">
        <v>0</v>
      </c>
      <c r="AG172" s="1192">
        <v>0</v>
      </c>
      <c r="AH172" s="1192">
        <v>0</v>
      </c>
      <c r="AI172" s="1192">
        <v>0</v>
      </c>
      <c r="AJ172" s="1192">
        <v>0</v>
      </c>
      <c r="AK172" s="1192">
        <v>0</v>
      </c>
      <c r="AL172" s="1192">
        <v>0</v>
      </c>
      <c r="AM172" s="1192">
        <v>0</v>
      </c>
      <c r="AN172" s="1192">
        <v>0</v>
      </c>
      <c r="AO172" s="1192">
        <v>0</v>
      </c>
      <c r="AP172" s="1192">
        <v>0</v>
      </c>
      <c r="AQ172" s="1192">
        <v>0</v>
      </c>
      <c r="AS172" s="2032"/>
      <c r="AT172" s="1195" t="s">
        <v>821</v>
      </c>
      <c r="AU172" s="1192">
        <f>'배수관 폐쇄 총괄(수시, 지역사업소)'!AY172</f>
        <v>0</v>
      </c>
      <c r="AV172" s="1192">
        <v>0</v>
      </c>
      <c r="AW172" s="1192">
        <v>0</v>
      </c>
      <c r="AX172" s="1192">
        <v>0</v>
      </c>
      <c r="AY172" s="1192">
        <v>0</v>
      </c>
      <c r="AZ172" s="1192">
        <v>0</v>
      </c>
      <c r="BA172" s="1192">
        <v>0</v>
      </c>
      <c r="BB172" s="1192">
        <v>0</v>
      </c>
      <c r="BC172" s="1192">
        <v>0</v>
      </c>
      <c r="BD172" s="1192">
        <v>0</v>
      </c>
      <c r="BE172" s="1192">
        <v>0</v>
      </c>
      <c r="BF172" s="1192">
        <v>0</v>
      </c>
      <c r="BG172" s="1192">
        <v>0</v>
      </c>
      <c r="BH172" s="1192">
        <v>0</v>
      </c>
      <c r="BI172" s="1192">
        <v>0</v>
      </c>
      <c r="BJ172" s="1192">
        <v>0</v>
      </c>
      <c r="BK172" s="1192">
        <v>0</v>
      </c>
      <c r="BL172" s="1192">
        <v>0</v>
      </c>
      <c r="BM172" s="1192">
        <v>0</v>
      </c>
      <c r="BO172" s="2032"/>
      <c r="BP172" s="1195" t="s">
        <v>821</v>
      </c>
      <c r="BQ172" s="1192">
        <f>'배수관 폐쇄 총괄(수시, 지역사업소)'!BU172</f>
        <v>0</v>
      </c>
      <c r="BR172" s="1192">
        <v>0</v>
      </c>
      <c r="BS172" s="1192">
        <v>0</v>
      </c>
      <c r="BT172" s="1192">
        <v>0</v>
      </c>
      <c r="BU172" s="1192">
        <v>0</v>
      </c>
      <c r="BV172" s="1192">
        <v>0</v>
      </c>
      <c r="BW172" s="1192">
        <v>0</v>
      </c>
      <c r="BX172" s="1192">
        <v>0</v>
      </c>
      <c r="BY172" s="1192">
        <v>0</v>
      </c>
      <c r="BZ172" s="1192">
        <v>0</v>
      </c>
      <c r="CA172" s="1192">
        <v>0</v>
      </c>
      <c r="CB172" s="1192">
        <v>0</v>
      </c>
      <c r="CC172" s="1192">
        <v>0</v>
      </c>
      <c r="CD172" s="1192">
        <v>0</v>
      </c>
      <c r="CE172" s="1192">
        <v>0</v>
      </c>
      <c r="CF172" s="1192">
        <v>0</v>
      </c>
      <c r="CG172" s="1192">
        <v>0</v>
      </c>
      <c r="CH172" s="1192">
        <v>0</v>
      </c>
      <c r="CI172" s="1192">
        <v>0</v>
      </c>
      <c r="CK172" s="2032"/>
      <c r="CL172" s="1195" t="s">
        <v>821</v>
      </c>
      <c r="CM172" s="1192">
        <f>'배수관 폐쇄 총괄(수시, 지역사업소)'!CQ172</f>
        <v>0</v>
      </c>
      <c r="CN172" s="1192">
        <v>0</v>
      </c>
      <c r="CO172" s="1192">
        <v>0</v>
      </c>
      <c r="CP172" s="1192">
        <v>0</v>
      </c>
      <c r="CQ172" s="1192">
        <v>0</v>
      </c>
      <c r="CR172" s="1192">
        <v>0</v>
      </c>
      <c r="CS172" s="1192">
        <v>0</v>
      </c>
      <c r="CT172" s="1192">
        <v>0</v>
      </c>
      <c r="CU172" s="1192">
        <v>0</v>
      </c>
      <c r="CV172" s="1192">
        <v>0</v>
      </c>
      <c r="CW172" s="1192">
        <v>0</v>
      </c>
      <c r="CX172" s="1192">
        <v>0</v>
      </c>
      <c r="CY172" s="1192">
        <v>0</v>
      </c>
      <c r="CZ172" s="1192">
        <v>0</v>
      </c>
      <c r="DA172" s="1192">
        <v>0</v>
      </c>
      <c r="DB172" s="1192">
        <v>0</v>
      </c>
      <c r="DC172" s="1192">
        <v>0</v>
      </c>
      <c r="DD172" s="1192">
        <v>0</v>
      </c>
      <c r="DE172" s="1192">
        <v>0</v>
      </c>
      <c r="DG172" s="2032"/>
      <c r="DH172" s="1195" t="s">
        <v>821</v>
      </c>
      <c r="DI172" s="1192">
        <f>'배수관 폐쇄 총괄(수시, 지역사업소)'!DM172</f>
        <v>0</v>
      </c>
      <c r="DJ172" s="1192">
        <v>0</v>
      </c>
      <c r="DK172" s="1192">
        <v>0</v>
      </c>
      <c r="DL172" s="1192">
        <v>0</v>
      </c>
      <c r="DM172" s="1192">
        <v>0</v>
      </c>
      <c r="DN172" s="1192">
        <v>0</v>
      </c>
      <c r="DO172" s="1192">
        <v>0</v>
      </c>
      <c r="DP172" s="1192">
        <v>0</v>
      </c>
      <c r="DQ172" s="1192">
        <v>0</v>
      </c>
      <c r="DR172" s="1192">
        <v>0</v>
      </c>
      <c r="DS172" s="1192">
        <v>0</v>
      </c>
      <c r="DT172" s="1192">
        <v>0</v>
      </c>
      <c r="DU172" s="1192">
        <v>0</v>
      </c>
      <c r="DV172" s="1192">
        <v>0</v>
      </c>
      <c r="DW172" s="1192">
        <v>0</v>
      </c>
      <c r="DX172" s="1192">
        <v>0</v>
      </c>
      <c r="DY172" s="1192">
        <v>0</v>
      </c>
      <c r="DZ172" s="1192">
        <v>0</v>
      </c>
      <c r="EA172" s="1192">
        <v>0</v>
      </c>
    </row>
    <row r="173" spans="1:131" ht="19.2" customHeight="1">
      <c r="A173" s="2032"/>
      <c r="B173" s="1195" t="s">
        <v>822</v>
      </c>
      <c r="C173" s="1192">
        <f>'배수관 폐쇄 총괄(수시, 지역사업소)'!G173</f>
        <v>0</v>
      </c>
      <c r="D173" s="1192">
        <v>0</v>
      </c>
      <c r="E173" s="1192">
        <v>0</v>
      </c>
      <c r="F173" s="1192">
        <v>0</v>
      </c>
      <c r="G173" s="1192">
        <v>0</v>
      </c>
      <c r="H173" s="1192">
        <v>0</v>
      </c>
      <c r="I173" s="1192">
        <v>0</v>
      </c>
      <c r="J173" s="1192">
        <v>0</v>
      </c>
      <c r="K173" s="1192">
        <v>0</v>
      </c>
      <c r="L173" s="1192">
        <v>0</v>
      </c>
      <c r="M173" s="1192">
        <v>0</v>
      </c>
      <c r="N173" s="1192">
        <v>0</v>
      </c>
      <c r="O173" s="1192">
        <v>0</v>
      </c>
      <c r="P173" s="1192">
        <v>0</v>
      </c>
      <c r="Q173" s="1192">
        <v>0</v>
      </c>
      <c r="R173" s="1192">
        <v>0</v>
      </c>
      <c r="S173" s="1192">
        <v>0</v>
      </c>
      <c r="T173" s="1192">
        <v>0</v>
      </c>
      <c r="U173" s="1192">
        <v>0</v>
      </c>
      <c r="W173" s="2032"/>
      <c r="X173" s="1195" t="s">
        <v>822</v>
      </c>
      <c r="Y173" s="1192">
        <f>'배수관 폐쇄 총괄(수시, 지역사업소)'!AC173</f>
        <v>0</v>
      </c>
      <c r="Z173" s="1192">
        <v>0</v>
      </c>
      <c r="AA173" s="1192">
        <v>0</v>
      </c>
      <c r="AB173" s="1192">
        <v>0</v>
      </c>
      <c r="AC173" s="1192">
        <v>0</v>
      </c>
      <c r="AD173" s="1192">
        <v>0</v>
      </c>
      <c r="AE173" s="1192">
        <v>0</v>
      </c>
      <c r="AF173" s="1192">
        <v>0</v>
      </c>
      <c r="AG173" s="1192">
        <v>0</v>
      </c>
      <c r="AH173" s="1192">
        <v>0</v>
      </c>
      <c r="AI173" s="1192">
        <v>0</v>
      </c>
      <c r="AJ173" s="1192">
        <v>0</v>
      </c>
      <c r="AK173" s="1192">
        <v>0</v>
      </c>
      <c r="AL173" s="1192">
        <v>0</v>
      </c>
      <c r="AM173" s="1192">
        <v>0</v>
      </c>
      <c r="AN173" s="1192">
        <v>0</v>
      </c>
      <c r="AO173" s="1192">
        <v>0</v>
      </c>
      <c r="AP173" s="1192">
        <v>0</v>
      </c>
      <c r="AQ173" s="1192">
        <v>0</v>
      </c>
      <c r="AS173" s="2032"/>
      <c r="AT173" s="1195" t="s">
        <v>822</v>
      </c>
      <c r="AU173" s="1192">
        <f>'배수관 폐쇄 총괄(수시, 지역사업소)'!AY173</f>
        <v>0</v>
      </c>
      <c r="AV173" s="1192">
        <v>0</v>
      </c>
      <c r="AW173" s="1192">
        <v>0</v>
      </c>
      <c r="AX173" s="1192">
        <v>0</v>
      </c>
      <c r="AY173" s="1192">
        <v>0</v>
      </c>
      <c r="AZ173" s="1192">
        <v>0</v>
      </c>
      <c r="BA173" s="1192">
        <v>0</v>
      </c>
      <c r="BB173" s="1192">
        <v>0</v>
      </c>
      <c r="BC173" s="1192">
        <v>0</v>
      </c>
      <c r="BD173" s="1192">
        <v>0</v>
      </c>
      <c r="BE173" s="1192">
        <v>0</v>
      </c>
      <c r="BF173" s="1192">
        <v>0</v>
      </c>
      <c r="BG173" s="1192">
        <v>0</v>
      </c>
      <c r="BH173" s="1192">
        <v>0</v>
      </c>
      <c r="BI173" s="1192">
        <v>0</v>
      </c>
      <c r="BJ173" s="1192">
        <v>0</v>
      </c>
      <c r="BK173" s="1192">
        <v>0</v>
      </c>
      <c r="BL173" s="1192">
        <v>0</v>
      </c>
      <c r="BM173" s="1192">
        <v>0</v>
      </c>
      <c r="BO173" s="2032"/>
      <c r="BP173" s="1195" t="s">
        <v>822</v>
      </c>
      <c r="BQ173" s="1192">
        <f>'배수관 폐쇄 총괄(수시, 지역사업소)'!BU173</f>
        <v>0</v>
      </c>
      <c r="BR173" s="1192">
        <v>0</v>
      </c>
      <c r="BS173" s="1192">
        <v>0</v>
      </c>
      <c r="BT173" s="1192">
        <v>0</v>
      </c>
      <c r="BU173" s="1192">
        <v>0</v>
      </c>
      <c r="BV173" s="1192">
        <v>0</v>
      </c>
      <c r="BW173" s="1192">
        <v>0</v>
      </c>
      <c r="BX173" s="1192">
        <v>0</v>
      </c>
      <c r="BY173" s="1192">
        <v>0</v>
      </c>
      <c r="BZ173" s="1192">
        <v>0</v>
      </c>
      <c r="CA173" s="1192">
        <v>0</v>
      </c>
      <c r="CB173" s="1192">
        <v>0</v>
      </c>
      <c r="CC173" s="1192">
        <v>0</v>
      </c>
      <c r="CD173" s="1192">
        <v>0</v>
      </c>
      <c r="CE173" s="1192">
        <v>0</v>
      </c>
      <c r="CF173" s="1192">
        <v>0</v>
      </c>
      <c r="CG173" s="1192">
        <v>0</v>
      </c>
      <c r="CH173" s="1192">
        <v>0</v>
      </c>
      <c r="CI173" s="1192">
        <v>0</v>
      </c>
      <c r="CK173" s="2032"/>
      <c r="CL173" s="1195" t="s">
        <v>822</v>
      </c>
      <c r="CM173" s="1192">
        <f>'배수관 폐쇄 총괄(수시, 지역사업소)'!CQ173</f>
        <v>0</v>
      </c>
      <c r="CN173" s="1192">
        <v>0</v>
      </c>
      <c r="CO173" s="1192">
        <v>0</v>
      </c>
      <c r="CP173" s="1192">
        <v>0</v>
      </c>
      <c r="CQ173" s="1192">
        <v>0</v>
      </c>
      <c r="CR173" s="1192">
        <v>0</v>
      </c>
      <c r="CS173" s="1192">
        <v>0</v>
      </c>
      <c r="CT173" s="1192">
        <v>0</v>
      </c>
      <c r="CU173" s="1192">
        <v>0</v>
      </c>
      <c r="CV173" s="1192">
        <v>0</v>
      </c>
      <c r="CW173" s="1192">
        <v>0</v>
      </c>
      <c r="CX173" s="1192">
        <v>0</v>
      </c>
      <c r="CY173" s="1192">
        <v>0</v>
      </c>
      <c r="CZ173" s="1192">
        <v>0</v>
      </c>
      <c r="DA173" s="1192">
        <v>0</v>
      </c>
      <c r="DB173" s="1192">
        <v>0</v>
      </c>
      <c r="DC173" s="1192">
        <v>0</v>
      </c>
      <c r="DD173" s="1192">
        <v>0</v>
      </c>
      <c r="DE173" s="1192">
        <v>0</v>
      </c>
      <c r="DG173" s="2032"/>
      <c r="DH173" s="1195" t="s">
        <v>822</v>
      </c>
      <c r="DI173" s="1192">
        <f>'배수관 폐쇄 총괄(수시, 지역사업소)'!DM173</f>
        <v>0</v>
      </c>
      <c r="DJ173" s="1192">
        <v>0</v>
      </c>
      <c r="DK173" s="1192">
        <v>0</v>
      </c>
      <c r="DL173" s="1192">
        <v>0</v>
      </c>
      <c r="DM173" s="1192">
        <v>0</v>
      </c>
      <c r="DN173" s="1192">
        <v>0</v>
      </c>
      <c r="DO173" s="1192">
        <v>0</v>
      </c>
      <c r="DP173" s="1192">
        <v>0</v>
      </c>
      <c r="DQ173" s="1192">
        <v>0</v>
      </c>
      <c r="DR173" s="1192">
        <v>0</v>
      </c>
      <c r="DS173" s="1192">
        <v>0</v>
      </c>
      <c r="DT173" s="1192">
        <v>0</v>
      </c>
      <c r="DU173" s="1192">
        <v>0</v>
      </c>
      <c r="DV173" s="1192">
        <v>0</v>
      </c>
      <c r="DW173" s="1192">
        <v>0</v>
      </c>
      <c r="DX173" s="1192">
        <v>0</v>
      </c>
      <c r="DY173" s="1192">
        <v>0</v>
      </c>
      <c r="DZ173" s="1192">
        <v>0</v>
      </c>
      <c r="EA173" s="1192">
        <v>0</v>
      </c>
    </row>
    <row r="174" spans="1:131" ht="19.2" customHeight="1">
      <c r="A174" s="2032"/>
      <c r="B174" s="1627" t="s">
        <v>952</v>
      </c>
      <c r="C174" s="1192">
        <f>'배수관 폐쇄 총괄(수시, 지역사업소)'!G174</f>
        <v>3.05</v>
      </c>
      <c r="D174" s="1192">
        <v>3.05</v>
      </c>
      <c r="E174" s="1192">
        <v>0</v>
      </c>
      <c r="F174" s="1192">
        <v>0</v>
      </c>
      <c r="G174" s="1192">
        <v>3.05</v>
      </c>
      <c r="H174" s="1192">
        <v>0</v>
      </c>
      <c r="I174" s="1192">
        <v>0</v>
      </c>
      <c r="J174" s="1192">
        <v>0</v>
      </c>
      <c r="K174" s="1192">
        <v>0</v>
      </c>
      <c r="L174" s="1192">
        <v>0</v>
      </c>
      <c r="M174" s="1192">
        <v>0</v>
      </c>
      <c r="N174" s="1192">
        <v>0</v>
      </c>
      <c r="O174" s="1192">
        <v>0</v>
      </c>
      <c r="P174" s="1192">
        <v>0</v>
      </c>
      <c r="Q174" s="1192">
        <v>0</v>
      </c>
      <c r="R174" s="1192">
        <v>0</v>
      </c>
      <c r="S174" s="1192">
        <v>0</v>
      </c>
      <c r="T174" s="1192">
        <v>3.05</v>
      </c>
      <c r="U174" s="1192">
        <v>0</v>
      </c>
      <c r="W174" s="2032"/>
      <c r="X174" s="1627" t="s">
        <v>952</v>
      </c>
      <c r="Y174" s="1192">
        <f>'배수관 폐쇄 총괄(수시, 지역사업소)'!AC174</f>
        <v>0</v>
      </c>
      <c r="Z174" s="1192">
        <v>0</v>
      </c>
      <c r="AA174" s="1192">
        <v>0</v>
      </c>
      <c r="AB174" s="1192">
        <v>0</v>
      </c>
      <c r="AC174" s="1192">
        <v>0</v>
      </c>
      <c r="AD174" s="1192">
        <v>0</v>
      </c>
      <c r="AE174" s="1192">
        <v>0</v>
      </c>
      <c r="AF174" s="1192">
        <v>0</v>
      </c>
      <c r="AG174" s="1192">
        <v>0</v>
      </c>
      <c r="AH174" s="1192">
        <v>0</v>
      </c>
      <c r="AI174" s="1192">
        <v>0</v>
      </c>
      <c r="AJ174" s="1192">
        <v>0</v>
      </c>
      <c r="AK174" s="1192">
        <v>0</v>
      </c>
      <c r="AL174" s="1192">
        <v>0</v>
      </c>
      <c r="AM174" s="1192">
        <v>0</v>
      </c>
      <c r="AN174" s="1192">
        <v>0</v>
      </c>
      <c r="AO174" s="1192">
        <v>0</v>
      </c>
      <c r="AP174" s="1192">
        <v>0</v>
      </c>
      <c r="AQ174" s="1192">
        <v>0</v>
      </c>
      <c r="AS174" s="2032"/>
      <c r="AT174" s="1627" t="s">
        <v>952</v>
      </c>
      <c r="AU174" s="1192">
        <f>'배수관 폐쇄 총괄(수시, 지역사업소)'!AY174</f>
        <v>0</v>
      </c>
      <c r="AV174" s="1192">
        <v>0</v>
      </c>
      <c r="AW174" s="1192">
        <v>0</v>
      </c>
      <c r="AX174" s="1192">
        <v>0</v>
      </c>
      <c r="AY174" s="1192">
        <v>0</v>
      </c>
      <c r="AZ174" s="1192">
        <v>0</v>
      </c>
      <c r="BA174" s="1192">
        <v>0</v>
      </c>
      <c r="BB174" s="1192">
        <v>0</v>
      </c>
      <c r="BC174" s="1192">
        <v>0</v>
      </c>
      <c r="BD174" s="1192">
        <v>0</v>
      </c>
      <c r="BE174" s="1192">
        <v>0</v>
      </c>
      <c r="BF174" s="1192">
        <v>0</v>
      </c>
      <c r="BG174" s="1192">
        <v>0</v>
      </c>
      <c r="BH174" s="1192">
        <v>0</v>
      </c>
      <c r="BI174" s="1192">
        <v>0</v>
      </c>
      <c r="BJ174" s="1192">
        <v>0</v>
      </c>
      <c r="BK174" s="1192">
        <v>0</v>
      </c>
      <c r="BL174" s="1192">
        <v>0</v>
      </c>
      <c r="BM174" s="1192">
        <v>0</v>
      </c>
      <c r="BO174" s="2032"/>
      <c r="BP174" s="1627" t="s">
        <v>952</v>
      </c>
      <c r="BQ174" s="1192">
        <f>'배수관 폐쇄 총괄(수시, 지역사업소)'!BU174</f>
        <v>0</v>
      </c>
      <c r="BR174" s="1192">
        <v>0</v>
      </c>
      <c r="BS174" s="1192">
        <v>0</v>
      </c>
      <c r="BT174" s="1192">
        <v>0</v>
      </c>
      <c r="BU174" s="1192">
        <v>0</v>
      </c>
      <c r="BV174" s="1192">
        <v>0</v>
      </c>
      <c r="BW174" s="1192">
        <v>0</v>
      </c>
      <c r="BX174" s="1192">
        <v>0</v>
      </c>
      <c r="BY174" s="1192">
        <v>0</v>
      </c>
      <c r="BZ174" s="1192">
        <v>0</v>
      </c>
      <c r="CA174" s="1192">
        <v>0</v>
      </c>
      <c r="CB174" s="1192">
        <v>0</v>
      </c>
      <c r="CC174" s="1192">
        <v>0</v>
      </c>
      <c r="CD174" s="1192">
        <v>0</v>
      </c>
      <c r="CE174" s="1192">
        <v>0</v>
      </c>
      <c r="CF174" s="1192">
        <v>0</v>
      </c>
      <c r="CG174" s="1192">
        <v>0</v>
      </c>
      <c r="CH174" s="1192">
        <v>0</v>
      </c>
      <c r="CI174" s="1192">
        <v>0</v>
      </c>
      <c r="CK174" s="2032"/>
      <c r="CL174" s="1627" t="s">
        <v>952</v>
      </c>
      <c r="CM174" s="1192">
        <f>'배수관 폐쇄 총괄(수시, 지역사업소)'!CQ174</f>
        <v>0</v>
      </c>
      <c r="CN174" s="1192">
        <v>0</v>
      </c>
      <c r="CO174" s="1192">
        <v>0</v>
      </c>
      <c r="CP174" s="1192">
        <v>0</v>
      </c>
      <c r="CQ174" s="1192">
        <v>0</v>
      </c>
      <c r="CR174" s="1192">
        <v>0</v>
      </c>
      <c r="CS174" s="1192">
        <v>0</v>
      </c>
      <c r="CT174" s="1192">
        <v>0</v>
      </c>
      <c r="CU174" s="1192">
        <v>0</v>
      </c>
      <c r="CV174" s="1192">
        <v>0</v>
      </c>
      <c r="CW174" s="1192">
        <v>0</v>
      </c>
      <c r="CX174" s="1192">
        <v>0</v>
      </c>
      <c r="CY174" s="1192">
        <v>0</v>
      </c>
      <c r="CZ174" s="1192">
        <v>0</v>
      </c>
      <c r="DA174" s="1192">
        <v>0</v>
      </c>
      <c r="DB174" s="1192">
        <v>0</v>
      </c>
      <c r="DC174" s="1192">
        <v>0</v>
      </c>
      <c r="DD174" s="1192">
        <v>0</v>
      </c>
      <c r="DE174" s="1192">
        <v>0</v>
      </c>
      <c r="DG174" s="2032"/>
      <c r="DH174" s="1627" t="s">
        <v>952</v>
      </c>
      <c r="DI174" s="1192">
        <f>'배수관 폐쇄 총괄(수시, 지역사업소)'!DM174</f>
        <v>3.05</v>
      </c>
      <c r="DJ174" s="1192">
        <v>3.05</v>
      </c>
      <c r="DK174" s="1192">
        <v>0</v>
      </c>
      <c r="DL174" s="1192">
        <v>0</v>
      </c>
      <c r="DM174" s="1192">
        <v>3.05</v>
      </c>
      <c r="DN174" s="1192">
        <v>0</v>
      </c>
      <c r="DO174" s="1192">
        <v>0</v>
      </c>
      <c r="DP174" s="1192">
        <v>0</v>
      </c>
      <c r="DQ174" s="1192">
        <v>0</v>
      </c>
      <c r="DR174" s="1192">
        <v>0</v>
      </c>
      <c r="DS174" s="1192">
        <v>0</v>
      </c>
      <c r="DT174" s="1192">
        <v>0</v>
      </c>
      <c r="DU174" s="1192">
        <v>0</v>
      </c>
      <c r="DV174" s="1192">
        <v>0</v>
      </c>
      <c r="DW174" s="1192">
        <v>0</v>
      </c>
      <c r="DX174" s="1192">
        <v>0</v>
      </c>
      <c r="DY174" s="1192">
        <v>0</v>
      </c>
      <c r="DZ174" s="1192">
        <v>3.05</v>
      </c>
      <c r="EA174" s="1192">
        <v>0</v>
      </c>
    </row>
    <row r="175" spans="1:131" ht="20.25" customHeight="1">
      <c r="A175" s="2397" t="s">
        <v>783</v>
      </c>
      <c r="B175" s="1196" t="s">
        <v>41</v>
      </c>
      <c r="C175" s="1190">
        <f>SUM('배수관 폐쇄 총괄(수시, 지역사업소)'!C176:'배수관 폐쇄 총괄(수시, 지역사업소)'!C191)</f>
        <v>-35.70999999999998</v>
      </c>
      <c r="D175" s="1190">
        <f>SUM('배수관 폐쇄 총괄(수시, 지역사업소)'!D176:'배수관 폐쇄 총괄(수시, 지역사업소)'!D191)</f>
        <v>421.92</v>
      </c>
      <c r="E175" s="1190">
        <f>SUM('배수관 폐쇄 총괄(수시, 지역사업소)'!E176:'배수관 폐쇄 총괄(수시, 지역사업소)'!E191)</f>
        <v>0</v>
      </c>
      <c r="F175" s="1190">
        <f>SUM('배수관 폐쇄 총괄(수시, 지역사업소)'!F176:'배수관 폐쇄 총괄(수시, 지역사업소)'!F191)</f>
        <v>457.63</v>
      </c>
      <c r="G175" s="1190">
        <f>SUM('배수관 폐쇄 총괄(수시, 지역사업소)'!G176:'배수관 폐쇄 총괄(수시, 지역사업소)'!G191)</f>
        <v>-35.70999999999998</v>
      </c>
      <c r="H175" s="1190">
        <f>SUM('배수관 폐쇄 총괄(수시, 지역사업소)'!H176:'배수관 폐쇄 총괄(수시, 지역사업소)'!H191)</f>
        <v>0</v>
      </c>
      <c r="I175" s="1190">
        <f>SUM('배수관 폐쇄 총괄(수시, 지역사업소)'!I176:'배수관 폐쇄 총괄(수시, 지역사업소)'!I191)</f>
        <v>0</v>
      </c>
      <c r="J175" s="1190">
        <f>SUM('배수관 폐쇄 총괄(수시, 지역사업소)'!J176:'배수관 폐쇄 총괄(수시, 지역사업소)'!J191)</f>
        <v>0</v>
      </c>
      <c r="K175" s="1190">
        <f>SUM('배수관 폐쇄 총괄(수시, 지역사업소)'!K176:'배수관 폐쇄 총괄(수시, 지역사업소)'!K191)</f>
        <v>31.45</v>
      </c>
      <c r="L175" s="1190">
        <f>SUM('배수관 폐쇄 총괄(수시, 지역사업소)'!L176:'배수관 폐쇄 총괄(수시, 지역사업소)'!L191)</f>
        <v>0</v>
      </c>
      <c r="M175" s="1190">
        <f>SUM('배수관 폐쇄 총괄(수시, 지역사업소)'!M176:'배수관 폐쇄 총괄(수시, 지역사업소)'!M191)</f>
        <v>419.25</v>
      </c>
      <c r="N175" s="1190">
        <f>SUM('배수관 폐쇄 총괄(수시, 지역사업소)'!N176:'배수관 폐쇄 총괄(수시, 지역사업소)'!N191)</f>
        <v>0</v>
      </c>
      <c r="O175" s="1190">
        <f>SUM('배수관 폐쇄 총괄(수시, 지역사업소)'!O176:'배수관 폐쇄 총괄(수시, 지역사업소)'!O191)</f>
        <v>0</v>
      </c>
      <c r="P175" s="1190">
        <f>SUM('배수관 폐쇄 총괄(수시, 지역사업소)'!P176:'배수관 폐쇄 총괄(수시, 지역사업소)'!P191)</f>
        <v>38.380000000000003</v>
      </c>
      <c r="Q175" s="1190">
        <f>SUM('배수관 폐쇄 총괄(수시, 지역사업소)'!Q176:'배수관 폐쇄 총괄(수시, 지역사업소)'!Q191)</f>
        <v>0</v>
      </c>
      <c r="R175" s="1190">
        <f>SUM('배수관 폐쇄 총괄(수시, 지역사업소)'!R176:'배수관 폐쇄 총괄(수시, 지역사업소)'!R191)</f>
        <v>0</v>
      </c>
      <c r="S175" s="1190">
        <f>SUM('배수관 폐쇄 총괄(수시, 지역사업소)'!S176:'배수관 폐쇄 총괄(수시, 지역사업소)'!S191)</f>
        <v>0</v>
      </c>
      <c r="T175" s="1190">
        <f>SUM('배수관 폐쇄 총괄(수시, 지역사업소)'!T176:'배수관 폐쇄 총괄(수시, 지역사업소)'!T191)</f>
        <v>390.47</v>
      </c>
      <c r="U175" s="1190">
        <f>SUM('배수관 폐쇄 총괄(수시, 지역사업소)'!U176:'배수관 폐쇄 총괄(수시, 지역사업소)'!U191)</f>
        <v>0</v>
      </c>
      <c r="W175" s="2397" t="s">
        <v>783</v>
      </c>
      <c r="X175" s="1196" t="s">
        <v>41</v>
      </c>
      <c r="Y175" s="1190">
        <f>SUM('배수관 폐쇄 총괄(수시, 지역사업소)'!Y176:'배수관 폐쇄 총괄(수시, 지역사업소)'!Y191)</f>
        <v>0</v>
      </c>
      <c r="Z175" s="1190">
        <f>SUM('배수관 폐쇄 총괄(수시, 지역사업소)'!Z176:'배수관 폐쇄 총괄(수시, 지역사업소)'!Z191)</f>
        <v>0</v>
      </c>
      <c r="AA175" s="1190">
        <f>SUM('배수관 폐쇄 총괄(수시, 지역사업소)'!AA176:'배수관 폐쇄 총괄(수시, 지역사업소)'!AA191)</f>
        <v>0</v>
      </c>
      <c r="AB175" s="1190">
        <f>SUM('배수관 폐쇄 총괄(수시, 지역사업소)'!AB176:'배수관 폐쇄 총괄(수시, 지역사업소)'!AB191)</f>
        <v>0</v>
      </c>
      <c r="AC175" s="1190">
        <f>SUM('배수관 폐쇄 총괄(수시, 지역사업소)'!AC176:'배수관 폐쇄 총괄(수시, 지역사업소)'!AC191)</f>
        <v>0</v>
      </c>
      <c r="AD175" s="1190">
        <f>SUM('배수관 폐쇄 총괄(수시, 지역사업소)'!AD176:'배수관 폐쇄 총괄(수시, 지역사업소)'!AD191)</f>
        <v>0</v>
      </c>
      <c r="AE175" s="1190">
        <f>SUM('배수관 폐쇄 총괄(수시, 지역사업소)'!AE176:'배수관 폐쇄 총괄(수시, 지역사업소)'!AE191)</f>
        <v>0</v>
      </c>
      <c r="AF175" s="1190">
        <f>SUM('배수관 폐쇄 총괄(수시, 지역사업소)'!AF176:'배수관 폐쇄 총괄(수시, 지역사업소)'!AF191)</f>
        <v>0</v>
      </c>
      <c r="AG175" s="1190">
        <f>SUM('배수관 폐쇄 총괄(수시, 지역사업소)'!AG176:'배수관 폐쇄 총괄(수시, 지역사업소)'!AG191)</f>
        <v>0</v>
      </c>
      <c r="AH175" s="1190">
        <f>SUM('배수관 폐쇄 총괄(수시, 지역사업소)'!AH176:'배수관 폐쇄 총괄(수시, 지역사업소)'!AH191)</f>
        <v>0</v>
      </c>
      <c r="AI175" s="1190">
        <f>SUM('배수관 폐쇄 총괄(수시, 지역사업소)'!AI176:'배수관 폐쇄 총괄(수시, 지역사업소)'!AI191)</f>
        <v>0</v>
      </c>
      <c r="AJ175" s="1190">
        <f>SUM('배수관 폐쇄 총괄(수시, 지역사업소)'!AJ176:'배수관 폐쇄 총괄(수시, 지역사업소)'!AJ191)</f>
        <v>0</v>
      </c>
      <c r="AK175" s="1190">
        <f>SUM('배수관 폐쇄 총괄(수시, 지역사업소)'!AK176:'배수관 폐쇄 총괄(수시, 지역사업소)'!AK191)</f>
        <v>0</v>
      </c>
      <c r="AL175" s="1190">
        <f>SUM('배수관 폐쇄 총괄(수시, 지역사업소)'!AL176:'배수관 폐쇄 총괄(수시, 지역사업소)'!AL191)</f>
        <v>0</v>
      </c>
      <c r="AM175" s="1190">
        <f>SUM('배수관 폐쇄 총괄(수시, 지역사업소)'!AM176:'배수관 폐쇄 총괄(수시, 지역사업소)'!AM191)</f>
        <v>0</v>
      </c>
      <c r="AN175" s="1190">
        <f>SUM('배수관 폐쇄 총괄(수시, 지역사업소)'!AN176:'배수관 폐쇄 총괄(수시, 지역사업소)'!AN191)</f>
        <v>0</v>
      </c>
      <c r="AO175" s="1190">
        <f>SUM('배수관 폐쇄 총괄(수시, 지역사업소)'!AO176:'배수관 폐쇄 총괄(수시, 지역사업소)'!AO191)</f>
        <v>0</v>
      </c>
      <c r="AP175" s="1190">
        <f>SUM('배수관 폐쇄 총괄(수시, 지역사업소)'!AP176:'배수관 폐쇄 총괄(수시, 지역사업소)'!AP191)</f>
        <v>0</v>
      </c>
      <c r="AQ175" s="1190">
        <f>SUM('배수관 폐쇄 총괄(수시, 지역사업소)'!AQ176:'배수관 폐쇄 총괄(수시, 지역사업소)'!AQ191)</f>
        <v>0</v>
      </c>
      <c r="AS175" s="2397" t="s">
        <v>783</v>
      </c>
      <c r="AT175" s="1196" t="s">
        <v>41</v>
      </c>
      <c r="AU175" s="1190">
        <f>SUM('배수관 폐쇄 총괄(수시, 지역사업소)'!AU176:'배수관 폐쇄 총괄(수시, 지역사업소)'!AU191)</f>
        <v>2.4700000000000273</v>
      </c>
      <c r="AV175" s="1190">
        <f>SUM('배수관 폐쇄 총괄(수시, 지역사업소)'!AV176:'배수관 폐쇄 총괄(수시, 지역사업소)'!AV191)</f>
        <v>421.72</v>
      </c>
      <c r="AW175" s="1190">
        <f>SUM('배수관 폐쇄 총괄(수시, 지역사업소)'!AW176:'배수관 폐쇄 총괄(수시, 지역사업소)'!AW191)</f>
        <v>0</v>
      </c>
      <c r="AX175" s="1190">
        <f>SUM('배수관 폐쇄 총괄(수시, 지역사업소)'!AX176:'배수관 폐쇄 총괄(수시, 지역사업소)'!AX191)</f>
        <v>419.25</v>
      </c>
      <c r="AY175" s="1190">
        <f>SUM('배수관 폐쇄 총괄(수시, 지역사업소)'!AY176:'배수관 폐쇄 총괄(수시, 지역사업소)'!AY191)</f>
        <v>2.4700000000000273</v>
      </c>
      <c r="AZ175" s="1190">
        <f>SUM('배수관 폐쇄 총괄(수시, 지역사업소)'!AZ176:'배수관 폐쇄 총괄(수시, 지역사업소)'!AZ191)</f>
        <v>0</v>
      </c>
      <c r="BA175" s="1190">
        <f>SUM('배수관 폐쇄 총괄(수시, 지역사업소)'!BA176:'배수관 폐쇄 총괄(수시, 지역사업소)'!BA191)</f>
        <v>0</v>
      </c>
      <c r="BB175" s="1190">
        <f>SUM('배수관 폐쇄 총괄(수시, 지역사업소)'!BB176:'배수관 폐쇄 총괄(수시, 지역사업소)'!BB191)</f>
        <v>0</v>
      </c>
      <c r="BC175" s="1190">
        <f>SUM('배수관 폐쇄 총괄(수시, 지역사업소)'!BC176:'배수관 폐쇄 총괄(수시, 지역사업소)'!BC191)</f>
        <v>31.45</v>
      </c>
      <c r="BD175" s="1190">
        <f>SUM('배수관 폐쇄 총괄(수시, 지역사업소)'!BD176:'배수관 폐쇄 총괄(수시, 지역사업소)'!BD191)</f>
        <v>0</v>
      </c>
      <c r="BE175" s="1190">
        <f>SUM('배수관 폐쇄 총괄(수시, 지역사업소)'!BE176:'배수관 폐쇄 총괄(수시, 지역사업소)'!BE191)</f>
        <v>419.25</v>
      </c>
      <c r="BF175" s="1190">
        <f>SUM('배수관 폐쇄 총괄(수시, 지역사업소)'!BF176:'배수관 폐쇄 총괄(수시, 지역사업소)'!BF191)</f>
        <v>0</v>
      </c>
      <c r="BG175" s="1190">
        <f>SUM('배수관 폐쇄 총괄(수시, 지역사업소)'!BG176:'배수관 폐쇄 총괄(수시, 지역사업소)'!BG191)</f>
        <v>0</v>
      </c>
      <c r="BH175" s="1190">
        <f>SUM('배수관 폐쇄 총괄(수시, 지역사업소)'!BH176:'배수관 폐쇄 총괄(수시, 지역사업소)'!BH191)</f>
        <v>0</v>
      </c>
      <c r="BI175" s="1190">
        <f>SUM('배수관 폐쇄 총괄(수시, 지역사업소)'!BI176:'배수관 폐쇄 총괄(수시, 지역사업소)'!BI191)</f>
        <v>0</v>
      </c>
      <c r="BJ175" s="1190">
        <f>SUM('배수관 폐쇄 총괄(수시, 지역사업소)'!BJ176:'배수관 폐쇄 총괄(수시, 지역사업소)'!BJ191)</f>
        <v>0</v>
      </c>
      <c r="BK175" s="1190">
        <f>SUM('배수관 폐쇄 총괄(수시, 지역사업소)'!BK176:'배수관 폐쇄 총괄(수시, 지역사업소)'!BK191)</f>
        <v>0</v>
      </c>
      <c r="BL175" s="1190">
        <f>SUM('배수관 폐쇄 총괄(수시, 지역사업소)'!BL176:'배수관 폐쇄 총괄(수시, 지역사업소)'!BL191)</f>
        <v>390.27</v>
      </c>
      <c r="BM175" s="1190">
        <f>SUM('배수관 폐쇄 총괄(수시, 지역사업소)'!BM176:'배수관 폐쇄 총괄(수시, 지역사업소)'!BM191)</f>
        <v>0</v>
      </c>
      <c r="BO175" s="2397" t="s">
        <v>783</v>
      </c>
      <c r="BP175" s="1196" t="s">
        <v>41</v>
      </c>
      <c r="BQ175" s="1190">
        <f>SUM('배수관 폐쇄 총괄(수시, 지역사업소)'!BQ176:'배수관 폐쇄 총괄(수시, 지역사업소)'!BQ191)</f>
        <v>0</v>
      </c>
      <c r="BR175" s="1190">
        <f>SUM('배수관 폐쇄 총괄(수시, 지역사업소)'!BR176:'배수관 폐쇄 총괄(수시, 지역사업소)'!BR191)</f>
        <v>0</v>
      </c>
      <c r="BS175" s="1190">
        <f>SUM('배수관 폐쇄 총괄(수시, 지역사업소)'!BS176:'배수관 폐쇄 총괄(수시, 지역사업소)'!BS191)</f>
        <v>0</v>
      </c>
      <c r="BT175" s="1190">
        <f>SUM('배수관 폐쇄 총괄(수시, 지역사업소)'!BT176:'배수관 폐쇄 총괄(수시, 지역사업소)'!BT191)</f>
        <v>0</v>
      </c>
      <c r="BU175" s="1190">
        <f>SUM('배수관 폐쇄 총괄(수시, 지역사업소)'!BU176:'배수관 폐쇄 총괄(수시, 지역사업소)'!BU191)</f>
        <v>0</v>
      </c>
      <c r="BV175" s="1190">
        <f>SUM('배수관 폐쇄 총괄(수시, 지역사업소)'!BV176:'배수관 폐쇄 총괄(수시, 지역사업소)'!BV191)</f>
        <v>0</v>
      </c>
      <c r="BW175" s="1190">
        <f>SUM('배수관 폐쇄 총괄(수시, 지역사업소)'!BW176:'배수관 폐쇄 총괄(수시, 지역사업소)'!BW191)</f>
        <v>0</v>
      </c>
      <c r="BX175" s="1190">
        <f>SUM('배수관 폐쇄 총괄(수시, 지역사업소)'!BX176:'배수관 폐쇄 총괄(수시, 지역사업소)'!BX191)</f>
        <v>0</v>
      </c>
      <c r="BY175" s="1190">
        <f>SUM('배수관 폐쇄 총괄(수시, 지역사업소)'!BY176:'배수관 폐쇄 총괄(수시, 지역사업소)'!BY191)</f>
        <v>0</v>
      </c>
      <c r="BZ175" s="1190">
        <f>SUM('배수관 폐쇄 총괄(수시, 지역사업소)'!BZ176:'배수관 폐쇄 총괄(수시, 지역사업소)'!BZ191)</f>
        <v>0</v>
      </c>
      <c r="CA175" s="1190">
        <f>SUM('배수관 폐쇄 총괄(수시, 지역사업소)'!CA176:'배수관 폐쇄 총괄(수시, 지역사업소)'!CA191)</f>
        <v>0</v>
      </c>
      <c r="CB175" s="1190">
        <f>SUM('배수관 폐쇄 총괄(수시, 지역사업소)'!CB176:'배수관 폐쇄 총괄(수시, 지역사업소)'!CB191)</f>
        <v>0</v>
      </c>
      <c r="CC175" s="1190">
        <f>SUM('배수관 폐쇄 총괄(수시, 지역사업소)'!CC176:'배수관 폐쇄 총괄(수시, 지역사업소)'!CC191)</f>
        <v>0</v>
      </c>
      <c r="CD175" s="1190">
        <f>SUM('배수관 폐쇄 총괄(수시, 지역사업소)'!CD176:'배수관 폐쇄 총괄(수시, 지역사업소)'!CD191)</f>
        <v>0</v>
      </c>
      <c r="CE175" s="1190">
        <f>SUM('배수관 폐쇄 총괄(수시, 지역사업소)'!CE176:'배수관 폐쇄 총괄(수시, 지역사업소)'!CE191)</f>
        <v>0</v>
      </c>
      <c r="CF175" s="1190">
        <f>SUM('배수관 폐쇄 총괄(수시, 지역사업소)'!CF176:'배수관 폐쇄 총괄(수시, 지역사업소)'!CF191)</f>
        <v>0</v>
      </c>
      <c r="CG175" s="1190">
        <f>SUM('배수관 폐쇄 총괄(수시, 지역사업소)'!CG176:'배수관 폐쇄 총괄(수시, 지역사업소)'!CG191)</f>
        <v>0</v>
      </c>
      <c r="CH175" s="1190">
        <f>SUM('배수관 폐쇄 총괄(수시, 지역사업소)'!CH176:'배수관 폐쇄 총괄(수시, 지역사업소)'!CH191)</f>
        <v>0</v>
      </c>
      <c r="CI175" s="1190">
        <f>SUM('배수관 폐쇄 총괄(수시, 지역사업소)'!CI176:'배수관 폐쇄 총괄(수시, 지역사업소)'!CI191)</f>
        <v>0</v>
      </c>
      <c r="CK175" s="2397" t="s">
        <v>783</v>
      </c>
      <c r="CL175" s="1196" t="s">
        <v>41</v>
      </c>
      <c r="CM175" s="1190">
        <f>SUM('배수관 폐쇄 총괄(수시, 지역사업소)'!CM176:'배수관 폐쇄 총괄(수시, 지역사업소)'!CM191)</f>
        <v>0</v>
      </c>
      <c r="CN175" s="1190">
        <f>SUM('배수관 폐쇄 총괄(수시, 지역사업소)'!CN176:'배수관 폐쇄 총괄(수시, 지역사업소)'!CN191)</f>
        <v>0</v>
      </c>
      <c r="CO175" s="1190">
        <f>SUM('배수관 폐쇄 총괄(수시, 지역사업소)'!CO176:'배수관 폐쇄 총괄(수시, 지역사업소)'!CO191)</f>
        <v>0</v>
      </c>
      <c r="CP175" s="1190">
        <f>SUM('배수관 폐쇄 총괄(수시, 지역사업소)'!CP176:'배수관 폐쇄 총괄(수시, 지역사업소)'!CP191)</f>
        <v>0</v>
      </c>
      <c r="CQ175" s="1190">
        <f>SUM('배수관 폐쇄 총괄(수시, 지역사업소)'!CQ176:'배수관 폐쇄 총괄(수시, 지역사업소)'!CQ191)</f>
        <v>0</v>
      </c>
      <c r="CR175" s="1190">
        <f>SUM('배수관 폐쇄 총괄(수시, 지역사업소)'!CR176:'배수관 폐쇄 총괄(수시, 지역사업소)'!CR191)</f>
        <v>0</v>
      </c>
      <c r="CS175" s="1190">
        <f>SUM('배수관 폐쇄 총괄(수시, 지역사업소)'!CS176:'배수관 폐쇄 총괄(수시, 지역사업소)'!CS191)</f>
        <v>0</v>
      </c>
      <c r="CT175" s="1190">
        <f>SUM('배수관 폐쇄 총괄(수시, 지역사업소)'!CT176:'배수관 폐쇄 총괄(수시, 지역사업소)'!CT191)</f>
        <v>0</v>
      </c>
      <c r="CU175" s="1190">
        <f>SUM('배수관 폐쇄 총괄(수시, 지역사업소)'!CU176:'배수관 폐쇄 총괄(수시, 지역사업소)'!CU191)</f>
        <v>0</v>
      </c>
      <c r="CV175" s="1190">
        <f>SUM('배수관 폐쇄 총괄(수시, 지역사업소)'!CV176:'배수관 폐쇄 총괄(수시, 지역사업소)'!CV191)</f>
        <v>0</v>
      </c>
      <c r="CW175" s="1190">
        <f>SUM('배수관 폐쇄 총괄(수시, 지역사업소)'!CW176:'배수관 폐쇄 총괄(수시, 지역사업소)'!CW191)</f>
        <v>0</v>
      </c>
      <c r="CX175" s="1190">
        <f>SUM('배수관 폐쇄 총괄(수시, 지역사업소)'!CX176:'배수관 폐쇄 총괄(수시, 지역사업소)'!CX191)</f>
        <v>0</v>
      </c>
      <c r="CY175" s="1190">
        <f>SUM('배수관 폐쇄 총괄(수시, 지역사업소)'!CY176:'배수관 폐쇄 총괄(수시, 지역사업소)'!CY191)</f>
        <v>0</v>
      </c>
      <c r="CZ175" s="1190">
        <f>SUM('배수관 폐쇄 총괄(수시, 지역사업소)'!CZ176:'배수관 폐쇄 총괄(수시, 지역사업소)'!CZ191)</f>
        <v>0</v>
      </c>
      <c r="DA175" s="1190">
        <f>SUM('배수관 폐쇄 총괄(수시, 지역사업소)'!DA176:'배수관 폐쇄 총괄(수시, 지역사업소)'!DA191)</f>
        <v>0</v>
      </c>
      <c r="DB175" s="1190">
        <f>SUM('배수관 폐쇄 총괄(수시, 지역사업소)'!DB176:'배수관 폐쇄 총괄(수시, 지역사업소)'!DB191)</f>
        <v>0</v>
      </c>
      <c r="DC175" s="1190">
        <f>SUM('배수관 폐쇄 총괄(수시, 지역사업소)'!DC176:'배수관 폐쇄 총괄(수시, 지역사업소)'!DC191)</f>
        <v>0</v>
      </c>
      <c r="DD175" s="1190">
        <f>SUM('배수관 폐쇄 총괄(수시, 지역사업소)'!DD176:'배수관 폐쇄 총괄(수시, 지역사업소)'!DD191)</f>
        <v>0</v>
      </c>
      <c r="DE175" s="1190">
        <f>SUM('배수관 폐쇄 총괄(수시, 지역사업소)'!DE176:'배수관 폐쇄 총괄(수시, 지역사업소)'!DE191)</f>
        <v>0</v>
      </c>
      <c r="DG175" s="2397" t="s">
        <v>783</v>
      </c>
      <c r="DH175" s="1196" t="s">
        <v>41</v>
      </c>
      <c r="DI175" s="1190">
        <f>SUM('배수관 폐쇄 총괄(수시, 지역사업소)'!DI176:'배수관 폐쇄 총괄(수시, 지역사업소)'!DI191)</f>
        <v>-38.18</v>
      </c>
      <c r="DJ175" s="1190">
        <f>SUM('배수관 폐쇄 총괄(수시, 지역사업소)'!DJ176:'배수관 폐쇄 총괄(수시, 지역사업소)'!DJ191)</f>
        <v>0.2</v>
      </c>
      <c r="DK175" s="1190">
        <f>SUM('배수관 폐쇄 총괄(수시, 지역사업소)'!DK176:'배수관 폐쇄 총괄(수시, 지역사업소)'!DK191)</f>
        <v>0</v>
      </c>
      <c r="DL175" s="1190">
        <f>SUM('배수관 폐쇄 총괄(수시, 지역사업소)'!DL176:'배수관 폐쇄 총괄(수시, 지역사업소)'!DL191)</f>
        <v>38.380000000000003</v>
      </c>
      <c r="DM175" s="1190">
        <f>SUM('배수관 폐쇄 총괄(수시, 지역사업소)'!DM176:'배수관 폐쇄 총괄(수시, 지역사업소)'!DM191)</f>
        <v>-38.18</v>
      </c>
      <c r="DN175" s="1190">
        <f>SUM('배수관 폐쇄 총괄(수시, 지역사업소)'!DN176:'배수관 폐쇄 총괄(수시, 지역사업소)'!DN191)</f>
        <v>0</v>
      </c>
      <c r="DO175" s="1190">
        <f>SUM('배수관 폐쇄 총괄(수시, 지역사업소)'!DO176:'배수관 폐쇄 총괄(수시, 지역사업소)'!DO191)</f>
        <v>0</v>
      </c>
      <c r="DP175" s="1190">
        <f>SUM('배수관 폐쇄 총괄(수시, 지역사업소)'!DP176:'배수관 폐쇄 총괄(수시, 지역사업소)'!DP191)</f>
        <v>0</v>
      </c>
      <c r="DQ175" s="1190">
        <f>SUM('배수관 폐쇄 총괄(수시, 지역사업소)'!DQ176:'배수관 폐쇄 총괄(수시, 지역사업소)'!DQ191)</f>
        <v>0</v>
      </c>
      <c r="DR175" s="1190">
        <f>SUM('배수관 폐쇄 총괄(수시, 지역사업소)'!DR176:'배수관 폐쇄 총괄(수시, 지역사업소)'!DR191)</f>
        <v>0</v>
      </c>
      <c r="DS175" s="1190">
        <f>SUM('배수관 폐쇄 총괄(수시, 지역사업소)'!DS176:'배수관 폐쇄 총괄(수시, 지역사업소)'!DS191)</f>
        <v>0</v>
      </c>
      <c r="DT175" s="1190">
        <f>SUM('배수관 폐쇄 총괄(수시, 지역사업소)'!DT176:'배수관 폐쇄 총괄(수시, 지역사업소)'!DT191)</f>
        <v>0</v>
      </c>
      <c r="DU175" s="1190">
        <f>SUM('배수관 폐쇄 총괄(수시, 지역사업소)'!DU176:'배수관 폐쇄 총괄(수시, 지역사업소)'!DU191)</f>
        <v>0</v>
      </c>
      <c r="DV175" s="1190">
        <f>SUM('배수관 폐쇄 총괄(수시, 지역사업소)'!DV176:'배수관 폐쇄 총괄(수시, 지역사업소)'!DV191)</f>
        <v>38.380000000000003</v>
      </c>
      <c r="DW175" s="1190">
        <f>SUM('배수관 폐쇄 총괄(수시, 지역사업소)'!DW176:'배수관 폐쇄 총괄(수시, 지역사업소)'!DW191)</f>
        <v>0</v>
      </c>
      <c r="DX175" s="1190">
        <f>SUM('배수관 폐쇄 총괄(수시, 지역사업소)'!DX176:'배수관 폐쇄 총괄(수시, 지역사업소)'!DX191)</f>
        <v>0</v>
      </c>
      <c r="DY175" s="1190">
        <f>SUM('배수관 폐쇄 총괄(수시, 지역사업소)'!DY176:'배수관 폐쇄 총괄(수시, 지역사업소)'!DY191)</f>
        <v>0</v>
      </c>
      <c r="DZ175" s="1190">
        <f>SUM('배수관 폐쇄 총괄(수시, 지역사업소)'!DZ176:'배수관 폐쇄 총괄(수시, 지역사업소)'!DZ191)</f>
        <v>0.2</v>
      </c>
      <c r="EA175" s="1190">
        <f>SUM('배수관 폐쇄 총괄(수시, 지역사업소)'!EA176:'배수관 폐쇄 총괄(수시, 지역사업소)'!EA191)</f>
        <v>0</v>
      </c>
    </row>
    <row r="176" spans="1:131" ht="19.2" customHeight="1">
      <c r="A176" s="2397" t="s">
        <v>783</v>
      </c>
      <c r="B176" s="1191" t="s">
        <v>951</v>
      </c>
      <c r="C176" s="1192">
        <f>'배수관 폐쇄 총괄(수시, 지역사업소)'!G176</f>
        <v>421.92</v>
      </c>
      <c r="D176" s="1192">
        <v>421.92</v>
      </c>
      <c r="E176" s="1192">
        <v>0</v>
      </c>
      <c r="F176" s="1192">
        <v>0</v>
      </c>
      <c r="G176" s="1192">
        <v>421.92</v>
      </c>
      <c r="H176" s="1192">
        <v>0</v>
      </c>
      <c r="I176" s="1192">
        <v>0</v>
      </c>
      <c r="J176" s="1192">
        <v>0</v>
      </c>
      <c r="K176" s="1192">
        <v>31.45</v>
      </c>
      <c r="L176" s="1192">
        <v>0</v>
      </c>
      <c r="M176" s="1192">
        <v>0</v>
      </c>
      <c r="N176" s="1192">
        <v>0</v>
      </c>
      <c r="O176" s="1192">
        <v>0</v>
      </c>
      <c r="P176" s="1192">
        <v>0</v>
      </c>
      <c r="Q176" s="1192">
        <v>0</v>
      </c>
      <c r="R176" s="1192">
        <v>0</v>
      </c>
      <c r="S176" s="1192">
        <v>0</v>
      </c>
      <c r="T176" s="1192">
        <v>390.47</v>
      </c>
      <c r="U176" s="1192">
        <v>0</v>
      </c>
      <c r="W176" s="2397" t="s">
        <v>783</v>
      </c>
      <c r="X176" s="1191" t="s">
        <v>951</v>
      </c>
      <c r="Y176" s="1192">
        <f>'배수관 폐쇄 총괄(수시, 지역사업소)'!AC176</f>
        <v>0</v>
      </c>
      <c r="Z176" s="1192">
        <v>0</v>
      </c>
      <c r="AA176" s="1192">
        <v>0</v>
      </c>
      <c r="AB176" s="1192">
        <v>0</v>
      </c>
      <c r="AC176" s="1192">
        <v>0</v>
      </c>
      <c r="AD176" s="1192">
        <v>0</v>
      </c>
      <c r="AE176" s="1192">
        <v>0</v>
      </c>
      <c r="AF176" s="1192">
        <v>0</v>
      </c>
      <c r="AG176" s="1192">
        <v>0</v>
      </c>
      <c r="AH176" s="1192">
        <v>0</v>
      </c>
      <c r="AI176" s="1192">
        <v>0</v>
      </c>
      <c r="AJ176" s="1192">
        <v>0</v>
      </c>
      <c r="AK176" s="1192">
        <v>0</v>
      </c>
      <c r="AL176" s="1192">
        <v>0</v>
      </c>
      <c r="AM176" s="1192">
        <v>0</v>
      </c>
      <c r="AN176" s="1192">
        <v>0</v>
      </c>
      <c r="AO176" s="1192">
        <v>0</v>
      </c>
      <c r="AP176" s="1192">
        <v>0</v>
      </c>
      <c r="AQ176" s="1192">
        <v>0</v>
      </c>
      <c r="AS176" s="2397" t="s">
        <v>783</v>
      </c>
      <c r="AT176" s="1191" t="s">
        <v>951</v>
      </c>
      <c r="AU176" s="1192">
        <f>'배수관 폐쇄 총괄(수시, 지역사업소)'!AY176</f>
        <v>421.72</v>
      </c>
      <c r="AV176" s="1192">
        <v>421.72</v>
      </c>
      <c r="AW176" s="1192">
        <v>0</v>
      </c>
      <c r="AX176" s="1192">
        <v>0</v>
      </c>
      <c r="AY176" s="1192">
        <v>421.72</v>
      </c>
      <c r="AZ176" s="1192">
        <v>0</v>
      </c>
      <c r="BA176" s="1192">
        <v>0</v>
      </c>
      <c r="BB176" s="1192">
        <v>0</v>
      </c>
      <c r="BC176" s="1192">
        <v>31.45</v>
      </c>
      <c r="BD176" s="1192">
        <v>0</v>
      </c>
      <c r="BE176" s="1192">
        <v>0</v>
      </c>
      <c r="BF176" s="1192">
        <v>0</v>
      </c>
      <c r="BG176" s="1192">
        <v>0</v>
      </c>
      <c r="BH176" s="1192">
        <v>0</v>
      </c>
      <c r="BI176" s="1192">
        <v>0</v>
      </c>
      <c r="BJ176" s="1192">
        <v>0</v>
      </c>
      <c r="BK176" s="1192">
        <v>0</v>
      </c>
      <c r="BL176" s="1192">
        <v>390.27</v>
      </c>
      <c r="BM176" s="1192">
        <v>0</v>
      </c>
      <c r="BO176" s="2397" t="s">
        <v>783</v>
      </c>
      <c r="BP176" s="1191" t="s">
        <v>951</v>
      </c>
      <c r="BQ176" s="1192">
        <f>'배수관 폐쇄 총괄(수시, 지역사업소)'!BU176</f>
        <v>0</v>
      </c>
      <c r="BR176" s="1192">
        <v>0</v>
      </c>
      <c r="BS176" s="1192">
        <v>0</v>
      </c>
      <c r="BT176" s="1192">
        <v>0</v>
      </c>
      <c r="BU176" s="1192">
        <v>0</v>
      </c>
      <c r="BV176" s="1192">
        <v>0</v>
      </c>
      <c r="BW176" s="1192">
        <v>0</v>
      </c>
      <c r="BX176" s="1192">
        <v>0</v>
      </c>
      <c r="BY176" s="1192">
        <v>0</v>
      </c>
      <c r="BZ176" s="1192">
        <v>0</v>
      </c>
      <c r="CA176" s="1192">
        <v>0</v>
      </c>
      <c r="CB176" s="1192">
        <v>0</v>
      </c>
      <c r="CC176" s="1192">
        <v>0</v>
      </c>
      <c r="CD176" s="1192">
        <v>0</v>
      </c>
      <c r="CE176" s="1192">
        <v>0</v>
      </c>
      <c r="CF176" s="1192">
        <v>0</v>
      </c>
      <c r="CG176" s="1192">
        <v>0</v>
      </c>
      <c r="CH176" s="1192">
        <v>0</v>
      </c>
      <c r="CI176" s="1192">
        <v>0</v>
      </c>
      <c r="CK176" s="2397" t="s">
        <v>783</v>
      </c>
      <c r="CL176" s="1191" t="s">
        <v>951</v>
      </c>
      <c r="CM176" s="1192">
        <f>'배수관 폐쇄 총괄(수시, 지역사업소)'!CQ176</f>
        <v>0</v>
      </c>
      <c r="CN176" s="1192">
        <v>0</v>
      </c>
      <c r="CO176" s="1192">
        <v>0</v>
      </c>
      <c r="CP176" s="1192">
        <v>0</v>
      </c>
      <c r="CQ176" s="1192">
        <v>0</v>
      </c>
      <c r="CR176" s="1192">
        <v>0</v>
      </c>
      <c r="CS176" s="1192">
        <v>0</v>
      </c>
      <c r="CT176" s="1192">
        <v>0</v>
      </c>
      <c r="CU176" s="1192">
        <v>0</v>
      </c>
      <c r="CV176" s="1192">
        <v>0</v>
      </c>
      <c r="CW176" s="1192">
        <v>0</v>
      </c>
      <c r="CX176" s="1192">
        <v>0</v>
      </c>
      <c r="CY176" s="1192">
        <v>0</v>
      </c>
      <c r="CZ176" s="1192">
        <v>0</v>
      </c>
      <c r="DA176" s="1192">
        <v>0</v>
      </c>
      <c r="DB176" s="1192">
        <v>0</v>
      </c>
      <c r="DC176" s="1192">
        <v>0</v>
      </c>
      <c r="DD176" s="1192">
        <v>0</v>
      </c>
      <c r="DE176" s="1192">
        <v>0</v>
      </c>
      <c r="DG176" s="2397" t="s">
        <v>783</v>
      </c>
      <c r="DH176" s="1191" t="s">
        <v>951</v>
      </c>
      <c r="DI176" s="1192">
        <f>'배수관 폐쇄 총괄(수시, 지역사업소)'!DM176</f>
        <v>0.2</v>
      </c>
      <c r="DJ176" s="1192">
        <v>0.2</v>
      </c>
      <c r="DK176" s="1192">
        <v>0</v>
      </c>
      <c r="DL176" s="1192">
        <v>0</v>
      </c>
      <c r="DM176" s="1192">
        <v>0.2</v>
      </c>
      <c r="DN176" s="1192">
        <v>0</v>
      </c>
      <c r="DO176" s="1192">
        <v>0</v>
      </c>
      <c r="DP176" s="1192">
        <v>0</v>
      </c>
      <c r="DQ176" s="1192">
        <v>0</v>
      </c>
      <c r="DR176" s="1192">
        <v>0</v>
      </c>
      <c r="DS176" s="1192">
        <v>0</v>
      </c>
      <c r="DT176" s="1192">
        <v>0</v>
      </c>
      <c r="DU176" s="1192">
        <v>0</v>
      </c>
      <c r="DV176" s="1192">
        <v>0</v>
      </c>
      <c r="DW176" s="1192">
        <v>0</v>
      </c>
      <c r="DX176" s="1192">
        <v>0</v>
      </c>
      <c r="DY176" s="1192">
        <v>0</v>
      </c>
      <c r="DZ176" s="1192">
        <v>0.2</v>
      </c>
      <c r="EA176" s="1192">
        <v>0</v>
      </c>
    </row>
    <row r="177" spans="1:131" ht="19.2" customHeight="1">
      <c r="A177" s="2032"/>
      <c r="B177" s="1191" t="s">
        <v>796</v>
      </c>
      <c r="C177" s="1192">
        <f>'배수관 폐쇄 총괄(수시, 지역사업소)'!G177</f>
        <v>0</v>
      </c>
      <c r="D177" s="1192">
        <v>0</v>
      </c>
      <c r="E177" s="1192">
        <v>0</v>
      </c>
      <c r="F177" s="1192">
        <v>0</v>
      </c>
      <c r="G177" s="1192">
        <v>0</v>
      </c>
      <c r="H177" s="1192">
        <v>0</v>
      </c>
      <c r="I177" s="1192">
        <v>0</v>
      </c>
      <c r="J177" s="1192">
        <v>0</v>
      </c>
      <c r="K177" s="1192">
        <v>0</v>
      </c>
      <c r="L177" s="1192">
        <v>0</v>
      </c>
      <c r="M177" s="1192">
        <v>0</v>
      </c>
      <c r="N177" s="1192">
        <v>0</v>
      </c>
      <c r="O177" s="1192">
        <v>0</v>
      </c>
      <c r="P177" s="1192">
        <v>0</v>
      </c>
      <c r="Q177" s="1192">
        <v>0</v>
      </c>
      <c r="R177" s="1192">
        <v>0</v>
      </c>
      <c r="S177" s="1192">
        <v>0</v>
      </c>
      <c r="T177" s="1192">
        <v>0</v>
      </c>
      <c r="U177" s="1192">
        <v>0</v>
      </c>
      <c r="W177" s="2032"/>
      <c r="X177" s="1191" t="s">
        <v>796</v>
      </c>
      <c r="Y177" s="1192">
        <f>'배수관 폐쇄 총괄(수시, 지역사업소)'!AC177</f>
        <v>0</v>
      </c>
      <c r="Z177" s="1192">
        <v>0</v>
      </c>
      <c r="AA177" s="1192">
        <v>0</v>
      </c>
      <c r="AB177" s="1192">
        <v>0</v>
      </c>
      <c r="AC177" s="1192">
        <v>0</v>
      </c>
      <c r="AD177" s="1192">
        <v>0</v>
      </c>
      <c r="AE177" s="1192">
        <v>0</v>
      </c>
      <c r="AF177" s="1192">
        <v>0</v>
      </c>
      <c r="AG177" s="1192">
        <v>0</v>
      </c>
      <c r="AH177" s="1192">
        <v>0</v>
      </c>
      <c r="AI177" s="1192">
        <v>0</v>
      </c>
      <c r="AJ177" s="1192">
        <v>0</v>
      </c>
      <c r="AK177" s="1192">
        <v>0</v>
      </c>
      <c r="AL177" s="1192">
        <v>0</v>
      </c>
      <c r="AM177" s="1192">
        <v>0</v>
      </c>
      <c r="AN177" s="1192">
        <v>0</v>
      </c>
      <c r="AO177" s="1192">
        <v>0</v>
      </c>
      <c r="AP177" s="1192">
        <v>0</v>
      </c>
      <c r="AQ177" s="1192">
        <v>0</v>
      </c>
      <c r="AS177" s="2032"/>
      <c r="AT177" s="1191" t="s">
        <v>796</v>
      </c>
      <c r="AU177" s="1192">
        <f>'배수관 폐쇄 총괄(수시, 지역사업소)'!AY177</f>
        <v>0</v>
      </c>
      <c r="AV177" s="1192">
        <v>0</v>
      </c>
      <c r="AW177" s="1192">
        <v>0</v>
      </c>
      <c r="AX177" s="1192">
        <v>0</v>
      </c>
      <c r="AY177" s="1192">
        <v>0</v>
      </c>
      <c r="AZ177" s="1192">
        <v>0</v>
      </c>
      <c r="BA177" s="1192">
        <v>0</v>
      </c>
      <c r="BB177" s="1192">
        <v>0</v>
      </c>
      <c r="BC177" s="1192">
        <v>0</v>
      </c>
      <c r="BD177" s="1192">
        <v>0</v>
      </c>
      <c r="BE177" s="1192">
        <v>0</v>
      </c>
      <c r="BF177" s="1192">
        <v>0</v>
      </c>
      <c r="BG177" s="1192">
        <v>0</v>
      </c>
      <c r="BH177" s="1192">
        <v>0</v>
      </c>
      <c r="BI177" s="1192">
        <v>0</v>
      </c>
      <c r="BJ177" s="1192">
        <v>0</v>
      </c>
      <c r="BK177" s="1192">
        <v>0</v>
      </c>
      <c r="BL177" s="1192">
        <v>0</v>
      </c>
      <c r="BM177" s="1192">
        <v>0</v>
      </c>
      <c r="BO177" s="2032"/>
      <c r="BP177" s="1191" t="s">
        <v>796</v>
      </c>
      <c r="BQ177" s="1192">
        <f>'배수관 폐쇄 총괄(수시, 지역사업소)'!BU177</f>
        <v>0</v>
      </c>
      <c r="BR177" s="1192">
        <v>0</v>
      </c>
      <c r="BS177" s="1192">
        <v>0</v>
      </c>
      <c r="BT177" s="1192">
        <v>0</v>
      </c>
      <c r="BU177" s="1192">
        <v>0</v>
      </c>
      <c r="BV177" s="1192">
        <v>0</v>
      </c>
      <c r="BW177" s="1192">
        <v>0</v>
      </c>
      <c r="BX177" s="1192">
        <v>0</v>
      </c>
      <c r="BY177" s="1192">
        <v>0</v>
      </c>
      <c r="BZ177" s="1192">
        <v>0</v>
      </c>
      <c r="CA177" s="1192">
        <v>0</v>
      </c>
      <c r="CB177" s="1192">
        <v>0</v>
      </c>
      <c r="CC177" s="1192">
        <v>0</v>
      </c>
      <c r="CD177" s="1192">
        <v>0</v>
      </c>
      <c r="CE177" s="1192">
        <v>0</v>
      </c>
      <c r="CF177" s="1192">
        <v>0</v>
      </c>
      <c r="CG177" s="1192">
        <v>0</v>
      </c>
      <c r="CH177" s="1192">
        <v>0</v>
      </c>
      <c r="CI177" s="1192">
        <v>0</v>
      </c>
      <c r="CK177" s="2032"/>
      <c r="CL177" s="1191" t="s">
        <v>796</v>
      </c>
      <c r="CM177" s="1192">
        <f>'배수관 폐쇄 총괄(수시, 지역사업소)'!CQ177</f>
        <v>0</v>
      </c>
      <c r="CN177" s="1192">
        <v>0</v>
      </c>
      <c r="CO177" s="1192">
        <v>0</v>
      </c>
      <c r="CP177" s="1192">
        <v>0</v>
      </c>
      <c r="CQ177" s="1192">
        <v>0</v>
      </c>
      <c r="CR177" s="1192">
        <v>0</v>
      </c>
      <c r="CS177" s="1192">
        <v>0</v>
      </c>
      <c r="CT177" s="1192">
        <v>0</v>
      </c>
      <c r="CU177" s="1192">
        <v>0</v>
      </c>
      <c r="CV177" s="1192">
        <v>0</v>
      </c>
      <c r="CW177" s="1192">
        <v>0</v>
      </c>
      <c r="CX177" s="1192">
        <v>0</v>
      </c>
      <c r="CY177" s="1192">
        <v>0</v>
      </c>
      <c r="CZ177" s="1192">
        <v>0</v>
      </c>
      <c r="DA177" s="1192">
        <v>0</v>
      </c>
      <c r="DB177" s="1192">
        <v>0</v>
      </c>
      <c r="DC177" s="1192">
        <v>0</v>
      </c>
      <c r="DD177" s="1192">
        <v>0</v>
      </c>
      <c r="DE177" s="1192">
        <v>0</v>
      </c>
      <c r="DG177" s="2032"/>
      <c r="DH177" s="1191" t="s">
        <v>796</v>
      </c>
      <c r="DI177" s="1192">
        <f>'배수관 폐쇄 총괄(수시, 지역사업소)'!DM177</f>
        <v>0</v>
      </c>
      <c r="DJ177" s="1192">
        <v>0</v>
      </c>
      <c r="DK177" s="1192">
        <v>0</v>
      </c>
      <c r="DL177" s="1192">
        <v>0</v>
      </c>
      <c r="DM177" s="1192">
        <v>0</v>
      </c>
      <c r="DN177" s="1192">
        <v>0</v>
      </c>
      <c r="DO177" s="1192">
        <v>0</v>
      </c>
      <c r="DP177" s="1192">
        <v>0</v>
      </c>
      <c r="DQ177" s="1192">
        <v>0</v>
      </c>
      <c r="DR177" s="1192">
        <v>0</v>
      </c>
      <c r="DS177" s="1192">
        <v>0</v>
      </c>
      <c r="DT177" s="1192">
        <v>0</v>
      </c>
      <c r="DU177" s="1192">
        <v>0</v>
      </c>
      <c r="DV177" s="1192">
        <v>0</v>
      </c>
      <c r="DW177" s="1192">
        <v>0</v>
      </c>
      <c r="DX177" s="1192">
        <v>0</v>
      </c>
      <c r="DY177" s="1192">
        <v>0</v>
      </c>
      <c r="DZ177" s="1192">
        <v>0</v>
      </c>
      <c r="EA177" s="1192">
        <v>0</v>
      </c>
    </row>
    <row r="178" spans="1:131" ht="19.2" customHeight="1">
      <c r="A178" s="2032"/>
      <c r="B178" s="1191" t="s">
        <v>797</v>
      </c>
      <c r="C178" s="1192">
        <f>'배수관 폐쇄 총괄(수시, 지역사업소)'!G178</f>
        <v>-38.380000000000003</v>
      </c>
      <c r="D178" s="1192">
        <v>0</v>
      </c>
      <c r="E178" s="1192">
        <v>0</v>
      </c>
      <c r="F178" s="1192">
        <v>38.380000000000003</v>
      </c>
      <c r="G178" s="1192">
        <v>-38.380000000000003</v>
      </c>
      <c r="H178" s="1192">
        <v>0</v>
      </c>
      <c r="I178" s="1192">
        <v>0</v>
      </c>
      <c r="J178" s="1192">
        <v>0</v>
      </c>
      <c r="K178" s="1192">
        <v>0</v>
      </c>
      <c r="L178" s="1192">
        <v>0</v>
      </c>
      <c r="M178" s="1192">
        <v>0</v>
      </c>
      <c r="N178" s="1192">
        <v>0</v>
      </c>
      <c r="O178" s="1192">
        <v>0</v>
      </c>
      <c r="P178" s="1192">
        <v>38.380000000000003</v>
      </c>
      <c r="Q178" s="1192">
        <v>0</v>
      </c>
      <c r="R178" s="1192">
        <v>0</v>
      </c>
      <c r="S178" s="1192">
        <v>0</v>
      </c>
      <c r="T178" s="1192">
        <v>0</v>
      </c>
      <c r="U178" s="1192">
        <v>0</v>
      </c>
      <c r="W178" s="2032"/>
      <c r="X178" s="1191" t="s">
        <v>797</v>
      </c>
      <c r="Y178" s="1192">
        <f>'배수관 폐쇄 총괄(수시, 지역사업소)'!AC178</f>
        <v>0</v>
      </c>
      <c r="Z178" s="1192">
        <v>0</v>
      </c>
      <c r="AA178" s="1192">
        <v>0</v>
      </c>
      <c r="AB178" s="1192">
        <v>0</v>
      </c>
      <c r="AC178" s="1192">
        <v>0</v>
      </c>
      <c r="AD178" s="1192">
        <v>0</v>
      </c>
      <c r="AE178" s="1192">
        <v>0</v>
      </c>
      <c r="AF178" s="1192">
        <v>0</v>
      </c>
      <c r="AG178" s="1192">
        <v>0</v>
      </c>
      <c r="AH178" s="1192">
        <v>0</v>
      </c>
      <c r="AI178" s="1192">
        <v>0</v>
      </c>
      <c r="AJ178" s="1192">
        <v>0</v>
      </c>
      <c r="AK178" s="1192">
        <v>0</v>
      </c>
      <c r="AL178" s="1192">
        <v>0</v>
      </c>
      <c r="AM178" s="1192">
        <v>0</v>
      </c>
      <c r="AN178" s="1192">
        <v>0</v>
      </c>
      <c r="AO178" s="1192">
        <v>0</v>
      </c>
      <c r="AP178" s="1192">
        <v>0</v>
      </c>
      <c r="AQ178" s="1192">
        <v>0</v>
      </c>
      <c r="AS178" s="2032"/>
      <c r="AT178" s="1191" t="s">
        <v>797</v>
      </c>
      <c r="AU178" s="1192">
        <f>'배수관 폐쇄 총괄(수시, 지역사업소)'!AY178</f>
        <v>0</v>
      </c>
      <c r="AV178" s="1192">
        <v>0</v>
      </c>
      <c r="AW178" s="1192">
        <v>0</v>
      </c>
      <c r="AX178" s="1192">
        <v>0</v>
      </c>
      <c r="AY178" s="1192">
        <v>0</v>
      </c>
      <c r="AZ178" s="1192">
        <v>0</v>
      </c>
      <c r="BA178" s="1192">
        <v>0</v>
      </c>
      <c r="BB178" s="1192">
        <v>0</v>
      </c>
      <c r="BC178" s="1192">
        <v>0</v>
      </c>
      <c r="BD178" s="1192">
        <v>0</v>
      </c>
      <c r="BE178" s="1192">
        <v>0</v>
      </c>
      <c r="BF178" s="1192">
        <v>0</v>
      </c>
      <c r="BG178" s="1192">
        <v>0</v>
      </c>
      <c r="BH178" s="1192">
        <v>0</v>
      </c>
      <c r="BI178" s="1192">
        <v>0</v>
      </c>
      <c r="BJ178" s="1192">
        <v>0</v>
      </c>
      <c r="BK178" s="1192">
        <v>0</v>
      </c>
      <c r="BL178" s="1192">
        <v>0</v>
      </c>
      <c r="BM178" s="1192">
        <v>0</v>
      </c>
      <c r="BO178" s="2032"/>
      <c r="BP178" s="1191" t="s">
        <v>797</v>
      </c>
      <c r="BQ178" s="1192">
        <f>'배수관 폐쇄 총괄(수시, 지역사업소)'!BU178</f>
        <v>0</v>
      </c>
      <c r="BR178" s="1192">
        <v>0</v>
      </c>
      <c r="BS178" s="1192">
        <v>0</v>
      </c>
      <c r="BT178" s="1192">
        <v>0</v>
      </c>
      <c r="BU178" s="1192">
        <v>0</v>
      </c>
      <c r="BV178" s="1192">
        <v>0</v>
      </c>
      <c r="BW178" s="1192">
        <v>0</v>
      </c>
      <c r="BX178" s="1192">
        <v>0</v>
      </c>
      <c r="BY178" s="1192">
        <v>0</v>
      </c>
      <c r="BZ178" s="1192">
        <v>0</v>
      </c>
      <c r="CA178" s="1192">
        <v>0</v>
      </c>
      <c r="CB178" s="1192">
        <v>0</v>
      </c>
      <c r="CC178" s="1192">
        <v>0</v>
      </c>
      <c r="CD178" s="1192">
        <v>0</v>
      </c>
      <c r="CE178" s="1192">
        <v>0</v>
      </c>
      <c r="CF178" s="1192">
        <v>0</v>
      </c>
      <c r="CG178" s="1192">
        <v>0</v>
      </c>
      <c r="CH178" s="1192">
        <v>0</v>
      </c>
      <c r="CI178" s="1192">
        <v>0</v>
      </c>
      <c r="CK178" s="2032"/>
      <c r="CL178" s="1191" t="s">
        <v>797</v>
      </c>
      <c r="CM178" s="1192">
        <f>'배수관 폐쇄 총괄(수시, 지역사업소)'!CQ178</f>
        <v>0</v>
      </c>
      <c r="CN178" s="1192">
        <v>0</v>
      </c>
      <c r="CO178" s="1192">
        <v>0</v>
      </c>
      <c r="CP178" s="1192">
        <v>0</v>
      </c>
      <c r="CQ178" s="1192">
        <v>0</v>
      </c>
      <c r="CR178" s="1192">
        <v>0</v>
      </c>
      <c r="CS178" s="1192">
        <v>0</v>
      </c>
      <c r="CT178" s="1192">
        <v>0</v>
      </c>
      <c r="CU178" s="1192">
        <v>0</v>
      </c>
      <c r="CV178" s="1192">
        <v>0</v>
      </c>
      <c r="CW178" s="1192">
        <v>0</v>
      </c>
      <c r="CX178" s="1192">
        <v>0</v>
      </c>
      <c r="CY178" s="1192">
        <v>0</v>
      </c>
      <c r="CZ178" s="1192">
        <v>0</v>
      </c>
      <c r="DA178" s="1192">
        <v>0</v>
      </c>
      <c r="DB178" s="1192">
        <v>0</v>
      </c>
      <c r="DC178" s="1192">
        <v>0</v>
      </c>
      <c r="DD178" s="1192">
        <v>0</v>
      </c>
      <c r="DE178" s="1192">
        <v>0</v>
      </c>
      <c r="DG178" s="2032"/>
      <c r="DH178" s="1191" t="s">
        <v>797</v>
      </c>
      <c r="DI178" s="1192">
        <f>'배수관 폐쇄 총괄(수시, 지역사업소)'!DM178</f>
        <v>-38.380000000000003</v>
      </c>
      <c r="DJ178" s="1192">
        <v>0</v>
      </c>
      <c r="DK178" s="1192">
        <v>0</v>
      </c>
      <c r="DL178" s="1192">
        <v>38.380000000000003</v>
      </c>
      <c r="DM178" s="1192">
        <v>-38.380000000000003</v>
      </c>
      <c r="DN178" s="1192">
        <v>0</v>
      </c>
      <c r="DO178" s="1192">
        <v>0</v>
      </c>
      <c r="DP178" s="1192">
        <v>0</v>
      </c>
      <c r="DQ178" s="1192">
        <v>0</v>
      </c>
      <c r="DR178" s="1192">
        <v>0</v>
      </c>
      <c r="DS178" s="1192">
        <v>0</v>
      </c>
      <c r="DT178" s="1192">
        <v>0</v>
      </c>
      <c r="DU178" s="1192">
        <v>0</v>
      </c>
      <c r="DV178" s="1192">
        <v>38.380000000000003</v>
      </c>
      <c r="DW178" s="1192">
        <v>0</v>
      </c>
      <c r="DX178" s="1192">
        <v>0</v>
      </c>
      <c r="DY178" s="1192">
        <v>0</v>
      </c>
      <c r="DZ178" s="1192">
        <v>0</v>
      </c>
      <c r="EA178" s="1192">
        <v>0</v>
      </c>
    </row>
    <row r="179" spans="1:131" ht="19.2" customHeight="1">
      <c r="A179" s="2032"/>
      <c r="B179" s="1191" t="s">
        <v>780</v>
      </c>
      <c r="C179" s="1192">
        <f>'배수관 폐쇄 총괄(수시, 지역사업소)'!G179</f>
        <v>-419.25</v>
      </c>
      <c r="D179" s="1192">
        <v>0</v>
      </c>
      <c r="E179" s="1192">
        <v>0</v>
      </c>
      <c r="F179" s="1192">
        <v>419.25</v>
      </c>
      <c r="G179" s="1192">
        <v>-419.25</v>
      </c>
      <c r="H179" s="1192">
        <v>0</v>
      </c>
      <c r="I179" s="1192">
        <v>0</v>
      </c>
      <c r="J179" s="1192">
        <v>0</v>
      </c>
      <c r="K179" s="1192">
        <v>0</v>
      </c>
      <c r="L179" s="1192">
        <v>0</v>
      </c>
      <c r="M179" s="1192">
        <v>419.25</v>
      </c>
      <c r="N179" s="1192">
        <v>0</v>
      </c>
      <c r="O179" s="1192">
        <v>0</v>
      </c>
      <c r="P179" s="1192">
        <v>0</v>
      </c>
      <c r="Q179" s="1192">
        <v>0</v>
      </c>
      <c r="R179" s="1192">
        <v>0</v>
      </c>
      <c r="S179" s="1192">
        <v>0</v>
      </c>
      <c r="T179" s="1192">
        <v>0</v>
      </c>
      <c r="U179" s="1192">
        <v>0</v>
      </c>
      <c r="W179" s="2032"/>
      <c r="X179" s="1191" t="s">
        <v>780</v>
      </c>
      <c r="Y179" s="1192">
        <f>'배수관 폐쇄 총괄(수시, 지역사업소)'!AC179</f>
        <v>0</v>
      </c>
      <c r="Z179" s="1192">
        <v>0</v>
      </c>
      <c r="AA179" s="1192">
        <v>0</v>
      </c>
      <c r="AB179" s="1192">
        <v>0</v>
      </c>
      <c r="AC179" s="1192">
        <v>0</v>
      </c>
      <c r="AD179" s="1192">
        <v>0</v>
      </c>
      <c r="AE179" s="1192">
        <v>0</v>
      </c>
      <c r="AF179" s="1192">
        <v>0</v>
      </c>
      <c r="AG179" s="1192">
        <v>0</v>
      </c>
      <c r="AH179" s="1192">
        <v>0</v>
      </c>
      <c r="AI179" s="1192">
        <v>0</v>
      </c>
      <c r="AJ179" s="1192">
        <v>0</v>
      </c>
      <c r="AK179" s="1192">
        <v>0</v>
      </c>
      <c r="AL179" s="1192">
        <v>0</v>
      </c>
      <c r="AM179" s="1192">
        <v>0</v>
      </c>
      <c r="AN179" s="1192">
        <v>0</v>
      </c>
      <c r="AO179" s="1192">
        <v>0</v>
      </c>
      <c r="AP179" s="1192">
        <v>0</v>
      </c>
      <c r="AQ179" s="1192">
        <v>0</v>
      </c>
      <c r="AS179" s="2032"/>
      <c r="AT179" s="1191" t="s">
        <v>780</v>
      </c>
      <c r="AU179" s="1192">
        <f>'배수관 폐쇄 총괄(수시, 지역사업소)'!AY179</f>
        <v>-419.25</v>
      </c>
      <c r="AV179" s="1192">
        <v>0</v>
      </c>
      <c r="AW179" s="1192">
        <v>0</v>
      </c>
      <c r="AX179" s="1192">
        <v>419.25</v>
      </c>
      <c r="AY179" s="1192">
        <v>-419.25</v>
      </c>
      <c r="AZ179" s="1192">
        <v>0</v>
      </c>
      <c r="BA179" s="1192">
        <v>0</v>
      </c>
      <c r="BB179" s="1192">
        <v>0</v>
      </c>
      <c r="BC179" s="1192">
        <v>0</v>
      </c>
      <c r="BD179" s="1192">
        <v>0</v>
      </c>
      <c r="BE179" s="1192">
        <v>419.25</v>
      </c>
      <c r="BF179" s="1192">
        <v>0</v>
      </c>
      <c r="BG179" s="1192">
        <v>0</v>
      </c>
      <c r="BH179" s="1192">
        <v>0</v>
      </c>
      <c r="BI179" s="1192">
        <v>0</v>
      </c>
      <c r="BJ179" s="1192">
        <v>0</v>
      </c>
      <c r="BK179" s="1192">
        <v>0</v>
      </c>
      <c r="BL179" s="1192">
        <v>0</v>
      </c>
      <c r="BM179" s="1192">
        <v>0</v>
      </c>
      <c r="BO179" s="2032"/>
      <c r="BP179" s="1191" t="s">
        <v>780</v>
      </c>
      <c r="BQ179" s="1192">
        <f>'배수관 폐쇄 총괄(수시, 지역사업소)'!BU179</f>
        <v>0</v>
      </c>
      <c r="BR179" s="1192">
        <v>0</v>
      </c>
      <c r="BS179" s="1192">
        <v>0</v>
      </c>
      <c r="BT179" s="1192">
        <v>0</v>
      </c>
      <c r="BU179" s="1192">
        <v>0</v>
      </c>
      <c r="BV179" s="1192">
        <v>0</v>
      </c>
      <c r="BW179" s="1192">
        <v>0</v>
      </c>
      <c r="BX179" s="1192">
        <v>0</v>
      </c>
      <c r="BY179" s="1192">
        <v>0</v>
      </c>
      <c r="BZ179" s="1192">
        <v>0</v>
      </c>
      <c r="CA179" s="1192">
        <v>0</v>
      </c>
      <c r="CB179" s="1192">
        <v>0</v>
      </c>
      <c r="CC179" s="1192">
        <v>0</v>
      </c>
      <c r="CD179" s="1192">
        <v>0</v>
      </c>
      <c r="CE179" s="1192">
        <v>0</v>
      </c>
      <c r="CF179" s="1192">
        <v>0</v>
      </c>
      <c r="CG179" s="1192">
        <v>0</v>
      </c>
      <c r="CH179" s="1192">
        <v>0</v>
      </c>
      <c r="CI179" s="1192">
        <v>0</v>
      </c>
      <c r="CK179" s="2032"/>
      <c r="CL179" s="1191" t="s">
        <v>780</v>
      </c>
      <c r="CM179" s="1192">
        <f>'배수관 폐쇄 총괄(수시, 지역사업소)'!CQ179</f>
        <v>0</v>
      </c>
      <c r="CN179" s="1192">
        <v>0</v>
      </c>
      <c r="CO179" s="1192">
        <v>0</v>
      </c>
      <c r="CP179" s="1192">
        <v>0</v>
      </c>
      <c r="CQ179" s="1192">
        <v>0</v>
      </c>
      <c r="CR179" s="1192">
        <v>0</v>
      </c>
      <c r="CS179" s="1192">
        <v>0</v>
      </c>
      <c r="CT179" s="1192">
        <v>0</v>
      </c>
      <c r="CU179" s="1192">
        <v>0</v>
      </c>
      <c r="CV179" s="1192">
        <v>0</v>
      </c>
      <c r="CW179" s="1192">
        <v>0</v>
      </c>
      <c r="CX179" s="1192">
        <v>0</v>
      </c>
      <c r="CY179" s="1192">
        <v>0</v>
      </c>
      <c r="CZ179" s="1192">
        <v>0</v>
      </c>
      <c r="DA179" s="1192">
        <v>0</v>
      </c>
      <c r="DB179" s="1192">
        <v>0</v>
      </c>
      <c r="DC179" s="1192">
        <v>0</v>
      </c>
      <c r="DD179" s="1192">
        <v>0</v>
      </c>
      <c r="DE179" s="1192">
        <v>0</v>
      </c>
      <c r="DG179" s="2032"/>
      <c r="DH179" s="1191" t="s">
        <v>780</v>
      </c>
      <c r="DI179" s="1192">
        <f>'배수관 폐쇄 총괄(수시, 지역사업소)'!DM179</f>
        <v>0</v>
      </c>
      <c r="DJ179" s="1192">
        <v>0</v>
      </c>
      <c r="DK179" s="1192">
        <v>0</v>
      </c>
      <c r="DL179" s="1192">
        <v>0</v>
      </c>
      <c r="DM179" s="1192">
        <v>0</v>
      </c>
      <c r="DN179" s="1192">
        <v>0</v>
      </c>
      <c r="DO179" s="1192">
        <v>0</v>
      </c>
      <c r="DP179" s="1192">
        <v>0</v>
      </c>
      <c r="DQ179" s="1192">
        <v>0</v>
      </c>
      <c r="DR179" s="1192">
        <v>0</v>
      </c>
      <c r="DS179" s="1192">
        <v>0</v>
      </c>
      <c r="DT179" s="1192">
        <v>0</v>
      </c>
      <c r="DU179" s="1192">
        <v>0</v>
      </c>
      <c r="DV179" s="1192">
        <v>0</v>
      </c>
      <c r="DW179" s="1192">
        <v>0</v>
      </c>
      <c r="DX179" s="1192">
        <v>0</v>
      </c>
      <c r="DY179" s="1192">
        <v>0</v>
      </c>
      <c r="DZ179" s="1192">
        <v>0</v>
      </c>
      <c r="EA179" s="1192">
        <v>0</v>
      </c>
    </row>
    <row r="180" spans="1:131" ht="19.2" customHeight="1">
      <c r="A180" s="2032"/>
      <c r="B180" s="1193" t="s">
        <v>781</v>
      </c>
      <c r="C180" s="1192">
        <f>'배수관 폐쇄 총괄(수시, 지역사업소)'!G180</f>
        <v>0</v>
      </c>
      <c r="D180" s="1192">
        <v>0</v>
      </c>
      <c r="E180" s="1192">
        <v>0</v>
      </c>
      <c r="F180" s="1192">
        <v>0</v>
      </c>
      <c r="G180" s="1192">
        <v>0</v>
      </c>
      <c r="H180" s="1192">
        <v>0</v>
      </c>
      <c r="I180" s="1192">
        <v>0</v>
      </c>
      <c r="J180" s="1192">
        <v>0</v>
      </c>
      <c r="K180" s="1192">
        <v>0</v>
      </c>
      <c r="L180" s="1192">
        <v>0</v>
      </c>
      <c r="M180" s="1192">
        <v>0</v>
      </c>
      <c r="N180" s="1192">
        <v>0</v>
      </c>
      <c r="O180" s="1192">
        <v>0</v>
      </c>
      <c r="P180" s="1192">
        <v>0</v>
      </c>
      <c r="Q180" s="1192">
        <v>0</v>
      </c>
      <c r="R180" s="1192">
        <v>0</v>
      </c>
      <c r="S180" s="1192">
        <v>0</v>
      </c>
      <c r="T180" s="1192">
        <v>0</v>
      </c>
      <c r="U180" s="1192">
        <v>0</v>
      </c>
      <c r="W180" s="2032"/>
      <c r="X180" s="1193" t="s">
        <v>781</v>
      </c>
      <c r="Y180" s="1192">
        <f>'배수관 폐쇄 총괄(수시, 지역사업소)'!AC180</f>
        <v>0</v>
      </c>
      <c r="Z180" s="1192">
        <v>0</v>
      </c>
      <c r="AA180" s="1192">
        <v>0</v>
      </c>
      <c r="AB180" s="1192">
        <v>0</v>
      </c>
      <c r="AC180" s="1192">
        <v>0</v>
      </c>
      <c r="AD180" s="1192">
        <v>0</v>
      </c>
      <c r="AE180" s="1192">
        <v>0</v>
      </c>
      <c r="AF180" s="1192">
        <v>0</v>
      </c>
      <c r="AG180" s="1192">
        <v>0</v>
      </c>
      <c r="AH180" s="1192">
        <v>0</v>
      </c>
      <c r="AI180" s="1192">
        <v>0</v>
      </c>
      <c r="AJ180" s="1192">
        <v>0</v>
      </c>
      <c r="AK180" s="1192">
        <v>0</v>
      </c>
      <c r="AL180" s="1192">
        <v>0</v>
      </c>
      <c r="AM180" s="1192">
        <v>0</v>
      </c>
      <c r="AN180" s="1192">
        <v>0</v>
      </c>
      <c r="AO180" s="1192">
        <v>0</v>
      </c>
      <c r="AP180" s="1192">
        <v>0</v>
      </c>
      <c r="AQ180" s="1192">
        <v>0</v>
      </c>
      <c r="AS180" s="2032"/>
      <c r="AT180" s="1193" t="s">
        <v>781</v>
      </c>
      <c r="AU180" s="1192">
        <f>'배수관 폐쇄 총괄(수시, 지역사업소)'!AY180</f>
        <v>0</v>
      </c>
      <c r="AV180" s="1192">
        <v>0</v>
      </c>
      <c r="AW180" s="1192">
        <v>0</v>
      </c>
      <c r="AX180" s="1192">
        <v>0</v>
      </c>
      <c r="AY180" s="1192">
        <v>0</v>
      </c>
      <c r="AZ180" s="1192">
        <v>0</v>
      </c>
      <c r="BA180" s="1192">
        <v>0</v>
      </c>
      <c r="BB180" s="1192">
        <v>0</v>
      </c>
      <c r="BC180" s="1192">
        <v>0</v>
      </c>
      <c r="BD180" s="1192">
        <v>0</v>
      </c>
      <c r="BE180" s="1192">
        <v>0</v>
      </c>
      <c r="BF180" s="1192">
        <v>0</v>
      </c>
      <c r="BG180" s="1192">
        <v>0</v>
      </c>
      <c r="BH180" s="1192">
        <v>0</v>
      </c>
      <c r="BI180" s="1192">
        <v>0</v>
      </c>
      <c r="BJ180" s="1192">
        <v>0</v>
      </c>
      <c r="BK180" s="1192">
        <v>0</v>
      </c>
      <c r="BL180" s="1192">
        <v>0</v>
      </c>
      <c r="BM180" s="1192">
        <v>0</v>
      </c>
      <c r="BO180" s="2032"/>
      <c r="BP180" s="1193" t="s">
        <v>781</v>
      </c>
      <c r="BQ180" s="1192">
        <f>'배수관 폐쇄 총괄(수시, 지역사업소)'!BU180</f>
        <v>0</v>
      </c>
      <c r="BR180" s="1192">
        <v>0</v>
      </c>
      <c r="BS180" s="1192">
        <v>0</v>
      </c>
      <c r="BT180" s="1192">
        <v>0</v>
      </c>
      <c r="BU180" s="1192">
        <v>0</v>
      </c>
      <c r="BV180" s="1192">
        <v>0</v>
      </c>
      <c r="BW180" s="1192">
        <v>0</v>
      </c>
      <c r="BX180" s="1192">
        <v>0</v>
      </c>
      <c r="BY180" s="1192">
        <v>0</v>
      </c>
      <c r="BZ180" s="1192">
        <v>0</v>
      </c>
      <c r="CA180" s="1192">
        <v>0</v>
      </c>
      <c r="CB180" s="1192">
        <v>0</v>
      </c>
      <c r="CC180" s="1192">
        <v>0</v>
      </c>
      <c r="CD180" s="1192">
        <v>0</v>
      </c>
      <c r="CE180" s="1192">
        <v>0</v>
      </c>
      <c r="CF180" s="1192">
        <v>0</v>
      </c>
      <c r="CG180" s="1192">
        <v>0</v>
      </c>
      <c r="CH180" s="1192">
        <v>0</v>
      </c>
      <c r="CI180" s="1192">
        <v>0</v>
      </c>
      <c r="CK180" s="2032"/>
      <c r="CL180" s="1193" t="s">
        <v>781</v>
      </c>
      <c r="CM180" s="1192">
        <f>'배수관 폐쇄 총괄(수시, 지역사업소)'!CQ180</f>
        <v>0</v>
      </c>
      <c r="CN180" s="1192">
        <v>0</v>
      </c>
      <c r="CO180" s="1192">
        <v>0</v>
      </c>
      <c r="CP180" s="1192">
        <v>0</v>
      </c>
      <c r="CQ180" s="1192">
        <v>0</v>
      </c>
      <c r="CR180" s="1192">
        <v>0</v>
      </c>
      <c r="CS180" s="1192">
        <v>0</v>
      </c>
      <c r="CT180" s="1192">
        <v>0</v>
      </c>
      <c r="CU180" s="1192">
        <v>0</v>
      </c>
      <c r="CV180" s="1192">
        <v>0</v>
      </c>
      <c r="CW180" s="1192">
        <v>0</v>
      </c>
      <c r="CX180" s="1192">
        <v>0</v>
      </c>
      <c r="CY180" s="1192">
        <v>0</v>
      </c>
      <c r="CZ180" s="1192">
        <v>0</v>
      </c>
      <c r="DA180" s="1192">
        <v>0</v>
      </c>
      <c r="DB180" s="1192">
        <v>0</v>
      </c>
      <c r="DC180" s="1192">
        <v>0</v>
      </c>
      <c r="DD180" s="1192">
        <v>0</v>
      </c>
      <c r="DE180" s="1192">
        <v>0</v>
      </c>
      <c r="DG180" s="2032"/>
      <c r="DH180" s="1193" t="s">
        <v>781</v>
      </c>
      <c r="DI180" s="1192">
        <f>'배수관 폐쇄 총괄(수시, 지역사업소)'!DM180</f>
        <v>0</v>
      </c>
      <c r="DJ180" s="1192">
        <v>0</v>
      </c>
      <c r="DK180" s="1192">
        <v>0</v>
      </c>
      <c r="DL180" s="1192">
        <v>0</v>
      </c>
      <c r="DM180" s="1192">
        <v>0</v>
      </c>
      <c r="DN180" s="1192">
        <v>0</v>
      </c>
      <c r="DO180" s="1192">
        <v>0</v>
      </c>
      <c r="DP180" s="1192">
        <v>0</v>
      </c>
      <c r="DQ180" s="1192">
        <v>0</v>
      </c>
      <c r="DR180" s="1192">
        <v>0</v>
      </c>
      <c r="DS180" s="1192">
        <v>0</v>
      </c>
      <c r="DT180" s="1192">
        <v>0</v>
      </c>
      <c r="DU180" s="1192">
        <v>0</v>
      </c>
      <c r="DV180" s="1192">
        <v>0</v>
      </c>
      <c r="DW180" s="1192">
        <v>0</v>
      </c>
      <c r="DX180" s="1192">
        <v>0</v>
      </c>
      <c r="DY180" s="1192">
        <v>0</v>
      </c>
      <c r="DZ180" s="1192">
        <v>0</v>
      </c>
      <c r="EA180" s="1192">
        <v>0</v>
      </c>
    </row>
    <row r="181" spans="1:131" ht="19.2" customHeight="1">
      <c r="A181" s="2032"/>
      <c r="B181" s="1193" t="s">
        <v>786</v>
      </c>
      <c r="C181" s="1192">
        <f>'배수관 폐쇄 총괄(수시, 지역사업소)'!G181</f>
        <v>0</v>
      </c>
      <c r="D181" s="1192">
        <v>0</v>
      </c>
      <c r="E181" s="1192">
        <v>0</v>
      </c>
      <c r="F181" s="1192">
        <v>0</v>
      </c>
      <c r="G181" s="1192">
        <v>0</v>
      </c>
      <c r="H181" s="1192">
        <v>0</v>
      </c>
      <c r="I181" s="1192">
        <v>0</v>
      </c>
      <c r="J181" s="1192">
        <v>0</v>
      </c>
      <c r="K181" s="1192">
        <v>0</v>
      </c>
      <c r="L181" s="1192">
        <v>0</v>
      </c>
      <c r="M181" s="1192">
        <v>0</v>
      </c>
      <c r="N181" s="1192">
        <v>0</v>
      </c>
      <c r="O181" s="1192">
        <v>0</v>
      </c>
      <c r="P181" s="1192">
        <v>0</v>
      </c>
      <c r="Q181" s="1192">
        <v>0</v>
      </c>
      <c r="R181" s="1192">
        <v>0</v>
      </c>
      <c r="S181" s="1192">
        <v>0</v>
      </c>
      <c r="T181" s="1192">
        <v>0</v>
      </c>
      <c r="U181" s="1192">
        <v>0</v>
      </c>
      <c r="W181" s="2032"/>
      <c r="X181" s="1193" t="s">
        <v>786</v>
      </c>
      <c r="Y181" s="1192">
        <f>'배수관 폐쇄 총괄(수시, 지역사업소)'!AC181</f>
        <v>0</v>
      </c>
      <c r="Z181" s="1192">
        <v>0</v>
      </c>
      <c r="AA181" s="1192">
        <v>0</v>
      </c>
      <c r="AB181" s="1192">
        <v>0</v>
      </c>
      <c r="AC181" s="1192">
        <v>0</v>
      </c>
      <c r="AD181" s="1192">
        <v>0</v>
      </c>
      <c r="AE181" s="1192">
        <v>0</v>
      </c>
      <c r="AF181" s="1192">
        <v>0</v>
      </c>
      <c r="AG181" s="1192">
        <v>0</v>
      </c>
      <c r="AH181" s="1192">
        <v>0</v>
      </c>
      <c r="AI181" s="1192">
        <v>0</v>
      </c>
      <c r="AJ181" s="1192">
        <v>0</v>
      </c>
      <c r="AK181" s="1192">
        <v>0</v>
      </c>
      <c r="AL181" s="1192">
        <v>0</v>
      </c>
      <c r="AM181" s="1192">
        <v>0</v>
      </c>
      <c r="AN181" s="1192">
        <v>0</v>
      </c>
      <c r="AO181" s="1192">
        <v>0</v>
      </c>
      <c r="AP181" s="1192">
        <v>0</v>
      </c>
      <c r="AQ181" s="1192">
        <v>0</v>
      </c>
      <c r="AS181" s="2032"/>
      <c r="AT181" s="1193" t="s">
        <v>786</v>
      </c>
      <c r="AU181" s="1192">
        <f>'배수관 폐쇄 총괄(수시, 지역사업소)'!AY181</f>
        <v>0</v>
      </c>
      <c r="AV181" s="1192">
        <v>0</v>
      </c>
      <c r="AW181" s="1192">
        <v>0</v>
      </c>
      <c r="AX181" s="1192">
        <v>0</v>
      </c>
      <c r="AY181" s="1192">
        <v>0</v>
      </c>
      <c r="AZ181" s="1192">
        <v>0</v>
      </c>
      <c r="BA181" s="1192">
        <v>0</v>
      </c>
      <c r="BB181" s="1192">
        <v>0</v>
      </c>
      <c r="BC181" s="1192">
        <v>0</v>
      </c>
      <c r="BD181" s="1192">
        <v>0</v>
      </c>
      <c r="BE181" s="1192">
        <v>0</v>
      </c>
      <c r="BF181" s="1192">
        <v>0</v>
      </c>
      <c r="BG181" s="1192">
        <v>0</v>
      </c>
      <c r="BH181" s="1192">
        <v>0</v>
      </c>
      <c r="BI181" s="1192">
        <v>0</v>
      </c>
      <c r="BJ181" s="1192">
        <v>0</v>
      </c>
      <c r="BK181" s="1192">
        <v>0</v>
      </c>
      <c r="BL181" s="1192">
        <v>0</v>
      </c>
      <c r="BM181" s="1192">
        <v>0</v>
      </c>
      <c r="BO181" s="2032"/>
      <c r="BP181" s="1193" t="s">
        <v>786</v>
      </c>
      <c r="BQ181" s="1192">
        <f>'배수관 폐쇄 총괄(수시, 지역사업소)'!BU181</f>
        <v>0</v>
      </c>
      <c r="BR181" s="1192">
        <v>0</v>
      </c>
      <c r="BS181" s="1192">
        <v>0</v>
      </c>
      <c r="BT181" s="1192">
        <v>0</v>
      </c>
      <c r="BU181" s="1192">
        <v>0</v>
      </c>
      <c r="BV181" s="1192">
        <v>0</v>
      </c>
      <c r="BW181" s="1192">
        <v>0</v>
      </c>
      <c r="BX181" s="1192">
        <v>0</v>
      </c>
      <c r="BY181" s="1192">
        <v>0</v>
      </c>
      <c r="BZ181" s="1192">
        <v>0</v>
      </c>
      <c r="CA181" s="1192">
        <v>0</v>
      </c>
      <c r="CB181" s="1192">
        <v>0</v>
      </c>
      <c r="CC181" s="1192">
        <v>0</v>
      </c>
      <c r="CD181" s="1192">
        <v>0</v>
      </c>
      <c r="CE181" s="1192">
        <v>0</v>
      </c>
      <c r="CF181" s="1192">
        <v>0</v>
      </c>
      <c r="CG181" s="1192">
        <v>0</v>
      </c>
      <c r="CH181" s="1192">
        <v>0</v>
      </c>
      <c r="CI181" s="1192">
        <v>0</v>
      </c>
      <c r="CK181" s="2032"/>
      <c r="CL181" s="1193" t="s">
        <v>786</v>
      </c>
      <c r="CM181" s="1192">
        <f>'배수관 폐쇄 총괄(수시, 지역사업소)'!CQ181</f>
        <v>0</v>
      </c>
      <c r="CN181" s="1192">
        <v>0</v>
      </c>
      <c r="CO181" s="1192">
        <v>0</v>
      </c>
      <c r="CP181" s="1192">
        <v>0</v>
      </c>
      <c r="CQ181" s="1192">
        <v>0</v>
      </c>
      <c r="CR181" s="1192">
        <v>0</v>
      </c>
      <c r="CS181" s="1192">
        <v>0</v>
      </c>
      <c r="CT181" s="1192">
        <v>0</v>
      </c>
      <c r="CU181" s="1192">
        <v>0</v>
      </c>
      <c r="CV181" s="1192">
        <v>0</v>
      </c>
      <c r="CW181" s="1192">
        <v>0</v>
      </c>
      <c r="CX181" s="1192">
        <v>0</v>
      </c>
      <c r="CY181" s="1192">
        <v>0</v>
      </c>
      <c r="CZ181" s="1192">
        <v>0</v>
      </c>
      <c r="DA181" s="1192">
        <v>0</v>
      </c>
      <c r="DB181" s="1192">
        <v>0</v>
      </c>
      <c r="DC181" s="1192">
        <v>0</v>
      </c>
      <c r="DD181" s="1192">
        <v>0</v>
      </c>
      <c r="DE181" s="1192">
        <v>0</v>
      </c>
      <c r="DG181" s="2032"/>
      <c r="DH181" s="1193" t="s">
        <v>786</v>
      </c>
      <c r="DI181" s="1192">
        <f>'배수관 폐쇄 총괄(수시, 지역사업소)'!DM181</f>
        <v>0</v>
      </c>
      <c r="DJ181" s="1192">
        <v>0</v>
      </c>
      <c r="DK181" s="1192">
        <v>0</v>
      </c>
      <c r="DL181" s="1192">
        <v>0</v>
      </c>
      <c r="DM181" s="1192">
        <v>0</v>
      </c>
      <c r="DN181" s="1192">
        <v>0</v>
      </c>
      <c r="DO181" s="1192">
        <v>0</v>
      </c>
      <c r="DP181" s="1192">
        <v>0</v>
      </c>
      <c r="DQ181" s="1192">
        <v>0</v>
      </c>
      <c r="DR181" s="1192">
        <v>0</v>
      </c>
      <c r="DS181" s="1192">
        <v>0</v>
      </c>
      <c r="DT181" s="1192">
        <v>0</v>
      </c>
      <c r="DU181" s="1192">
        <v>0</v>
      </c>
      <c r="DV181" s="1192">
        <v>0</v>
      </c>
      <c r="DW181" s="1192">
        <v>0</v>
      </c>
      <c r="DX181" s="1192">
        <v>0</v>
      </c>
      <c r="DY181" s="1192">
        <v>0</v>
      </c>
      <c r="DZ181" s="1192">
        <v>0</v>
      </c>
      <c r="EA181" s="1192">
        <v>0</v>
      </c>
    </row>
    <row r="182" spans="1:131" ht="19.2" customHeight="1">
      <c r="A182" s="2032"/>
      <c r="B182" s="1193" t="s">
        <v>799</v>
      </c>
      <c r="C182" s="1192">
        <f>'배수관 폐쇄 총괄(수시, 지역사업소)'!G182</f>
        <v>0</v>
      </c>
      <c r="D182" s="1192">
        <v>0</v>
      </c>
      <c r="E182" s="1192">
        <v>0</v>
      </c>
      <c r="F182" s="1192">
        <v>0</v>
      </c>
      <c r="G182" s="1192">
        <v>0</v>
      </c>
      <c r="H182" s="1192">
        <v>0</v>
      </c>
      <c r="I182" s="1192">
        <v>0</v>
      </c>
      <c r="J182" s="1192">
        <v>0</v>
      </c>
      <c r="K182" s="1192">
        <v>0</v>
      </c>
      <c r="L182" s="1192">
        <v>0</v>
      </c>
      <c r="M182" s="1192">
        <v>0</v>
      </c>
      <c r="N182" s="1192">
        <v>0</v>
      </c>
      <c r="O182" s="1192">
        <v>0</v>
      </c>
      <c r="P182" s="1192">
        <v>0</v>
      </c>
      <c r="Q182" s="1192">
        <v>0</v>
      </c>
      <c r="R182" s="1192">
        <v>0</v>
      </c>
      <c r="S182" s="1192">
        <v>0</v>
      </c>
      <c r="T182" s="1192">
        <v>0</v>
      </c>
      <c r="U182" s="1192">
        <v>0</v>
      </c>
      <c r="W182" s="2032"/>
      <c r="X182" s="1193" t="s">
        <v>799</v>
      </c>
      <c r="Y182" s="1192">
        <f>'배수관 폐쇄 총괄(수시, 지역사업소)'!AC182</f>
        <v>0</v>
      </c>
      <c r="Z182" s="1192">
        <v>0</v>
      </c>
      <c r="AA182" s="1192">
        <v>0</v>
      </c>
      <c r="AB182" s="1192">
        <v>0</v>
      </c>
      <c r="AC182" s="1192">
        <v>0</v>
      </c>
      <c r="AD182" s="1192">
        <v>0</v>
      </c>
      <c r="AE182" s="1192">
        <v>0</v>
      </c>
      <c r="AF182" s="1192">
        <v>0</v>
      </c>
      <c r="AG182" s="1192">
        <v>0</v>
      </c>
      <c r="AH182" s="1192">
        <v>0</v>
      </c>
      <c r="AI182" s="1192">
        <v>0</v>
      </c>
      <c r="AJ182" s="1192">
        <v>0</v>
      </c>
      <c r="AK182" s="1192">
        <v>0</v>
      </c>
      <c r="AL182" s="1192">
        <v>0</v>
      </c>
      <c r="AM182" s="1192">
        <v>0</v>
      </c>
      <c r="AN182" s="1192">
        <v>0</v>
      </c>
      <c r="AO182" s="1192">
        <v>0</v>
      </c>
      <c r="AP182" s="1192">
        <v>0</v>
      </c>
      <c r="AQ182" s="1192">
        <v>0</v>
      </c>
      <c r="AS182" s="2032"/>
      <c r="AT182" s="1193" t="s">
        <v>799</v>
      </c>
      <c r="AU182" s="1192">
        <f>'배수관 폐쇄 총괄(수시, 지역사업소)'!AY182</f>
        <v>0</v>
      </c>
      <c r="AV182" s="1192">
        <v>0</v>
      </c>
      <c r="AW182" s="1192">
        <v>0</v>
      </c>
      <c r="AX182" s="1192">
        <v>0</v>
      </c>
      <c r="AY182" s="1192">
        <v>0</v>
      </c>
      <c r="AZ182" s="1192">
        <v>0</v>
      </c>
      <c r="BA182" s="1192">
        <v>0</v>
      </c>
      <c r="BB182" s="1192">
        <v>0</v>
      </c>
      <c r="BC182" s="1192">
        <v>0</v>
      </c>
      <c r="BD182" s="1192">
        <v>0</v>
      </c>
      <c r="BE182" s="1192">
        <v>0</v>
      </c>
      <c r="BF182" s="1192">
        <v>0</v>
      </c>
      <c r="BG182" s="1192">
        <v>0</v>
      </c>
      <c r="BH182" s="1192">
        <v>0</v>
      </c>
      <c r="BI182" s="1192">
        <v>0</v>
      </c>
      <c r="BJ182" s="1192">
        <v>0</v>
      </c>
      <c r="BK182" s="1192">
        <v>0</v>
      </c>
      <c r="BL182" s="1192">
        <v>0</v>
      </c>
      <c r="BM182" s="1192">
        <v>0</v>
      </c>
      <c r="BO182" s="2032"/>
      <c r="BP182" s="1193" t="s">
        <v>799</v>
      </c>
      <c r="BQ182" s="1192">
        <f>'배수관 폐쇄 총괄(수시, 지역사업소)'!BU182</f>
        <v>0</v>
      </c>
      <c r="BR182" s="1192">
        <v>0</v>
      </c>
      <c r="BS182" s="1192">
        <v>0</v>
      </c>
      <c r="BT182" s="1192">
        <v>0</v>
      </c>
      <c r="BU182" s="1192">
        <v>0</v>
      </c>
      <c r="BV182" s="1192">
        <v>0</v>
      </c>
      <c r="BW182" s="1192">
        <v>0</v>
      </c>
      <c r="BX182" s="1192">
        <v>0</v>
      </c>
      <c r="BY182" s="1192">
        <v>0</v>
      </c>
      <c r="BZ182" s="1192">
        <v>0</v>
      </c>
      <c r="CA182" s="1192">
        <v>0</v>
      </c>
      <c r="CB182" s="1192">
        <v>0</v>
      </c>
      <c r="CC182" s="1192">
        <v>0</v>
      </c>
      <c r="CD182" s="1192">
        <v>0</v>
      </c>
      <c r="CE182" s="1192">
        <v>0</v>
      </c>
      <c r="CF182" s="1192">
        <v>0</v>
      </c>
      <c r="CG182" s="1192">
        <v>0</v>
      </c>
      <c r="CH182" s="1192">
        <v>0</v>
      </c>
      <c r="CI182" s="1192">
        <v>0</v>
      </c>
      <c r="CK182" s="2032"/>
      <c r="CL182" s="1193" t="s">
        <v>799</v>
      </c>
      <c r="CM182" s="1192">
        <f>'배수관 폐쇄 총괄(수시, 지역사업소)'!CQ182</f>
        <v>0</v>
      </c>
      <c r="CN182" s="1192">
        <v>0</v>
      </c>
      <c r="CO182" s="1192">
        <v>0</v>
      </c>
      <c r="CP182" s="1192">
        <v>0</v>
      </c>
      <c r="CQ182" s="1192">
        <v>0</v>
      </c>
      <c r="CR182" s="1192">
        <v>0</v>
      </c>
      <c r="CS182" s="1192">
        <v>0</v>
      </c>
      <c r="CT182" s="1192">
        <v>0</v>
      </c>
      <c r="CU182" s="1192">
        <v>0</v>
      </c>
      <c r="CV182" s="1192">
        <v>0</v>
      </c>
      <c r="CW182" s="1192">
        <v>0</v>
      </c>
      <c r="CX182" s="1192">
        <v>0</v>
      </c>
      <c r="CY182" s="1192">
        <v>0</v>
      </c>
      <c r="CZ182" s="1192">
        <v>0</v>
      </c>
      <c r="DA182" s="1192">
        <v>0</v>
      </c>
      <c r="DB182" s="1192">
        <v>0</v>
      </c>
      <c r="DC182" s="1192">
        <v>0</v>
      </c>
      <c r="DD182" s="1192">
        <v>0</v>
      </c>
      <c r="DE182" s="1192">
        <v>0</v>
      </c>
      <c r="DG182" s="2032"/>
      <c r="DH182" s="1193" t="s">
        <v>799</v>
      </c>
      <c r="DI182" s="1192">
        <f>'배수관 폐쇄 총괄(수시, 지역사업소)'!DM182</f>
        <v>0</v>
      </c>
      <c r="DJ182" s="1192">
        <v>0</v>
      </c>
      <c r="DK182" s="1192">
        <v>0</v>
      </c>
      <c r="DL182" s="1192">
        <v>0</v>
      </c>
      <c r="DM182" s="1192">
        <v>0</v>
      </c>
      <c r="DN182" s="1192">
        <v>0</v>
      </c>
      <c r="DO182" s="1192">
        <v>0</v>
      </c>
      <c r="DP182" s="1192">
        <v>0</v>
      </c>
      <c r="DQ182" s="1192">
        <v>0</v>
      </c>
      <c r="DR182" s="1192">
        <v>0</v>
      </c>
      <c r="DS182" s="1192">
        <v>0</v>
      </c>
      <c r="DT182" s="1192">
        <v>0</v>
      </c>
      <c r="DU182" s="1192">
        <v>0</v>
      </c>
      <c r="DV182" s="1192">
        <v>0</v>
      </c>
      <c r="DW182" s="1192">
        <v>0</v>
      </c>
      <c r="DX182" s="1192">
        <v>0</v>
      </c>
      <c r="DY182" s="1192">
        <v>0</v>
      </c>
      <c r="DZ182" s="1192">
        <v>0</v>
      </c>
      <c r="EA182" s="1192">
        <v>0</v>
      </c>
    </row>
    <row r="183" spans="1:131" ht="19.2" customHeight="1">
      <c r="A183" s="2032"/>
      <c r="B183" s="1194" t="s">
        <v>802</v>
      </c>
      <c r="C183" s="1192">
        <f>'배수관 폐쇄 총괄(수시, 지역사업소)'!G183</f>
        <v>0</v>
      </c>
      <c r="D183" s="1192">
        <v>0</v>
      </c>
      <c r="E183" s="1192">
        <v>0</v>
      </c>
      <c r="F183" s="1192">
        <v>0</v>
      </c>
      <c r="G183" s="1192">
        <v>0</v>
      </c>
      <c r="H183" s="1192">
        <v>0</v>
      </c>
      <c r="I183" s="1192">
        <v>0</v>
      </c>
      <c r="J183" s="1192">
        <v>0</v>
      </c>
      <c r="K183" s="1192">
        <v>0</v>
      </c>
      <c r="L183" s="1192">
        <v>0</v>
      </c>
      <c r="M183" s="1192">
        <v>0</v>
      </c>
      <c r="N183" s="1192">
        <v>0</v>
      </c>
      <c r="O183" s="1192">
        <v>0</v>
      </c>
      <c r="P183" s="1192">
        <v>0</v>
      </c>
      <c r="Q183" s="1192">
        <v>0</v>
      </c>
      <c r="R183" s="1192">
        <v>0</v>
      </c>
      <c r="S183" s="1192">
        <v>0</v>
      </c>
      <c r="T183" s="1192">
        <v>0</v>
      </c>
      <c r="U183" s="1192">
        <v>0</v>
      </c>
      <c r="W183" s="2032"/>
      <c r="X183" s="1194" t="s">
        <v>802</v>
      </c>
      <c r="Y183" s="1192">
        <f>'배수관 폐쇄 총괄(수시, 지역사업소)'!AC183</f>
        <v>0</v>
      </c>
      <c r="Z183" s="1192">
        <v>0</v>
      </c>
      <c r="AA183" s="1192">
        <v>0</v>
      </c>
      <c r="AB183" s="1192">
        <v>0</v>
      </c>
      <c r="AC183" s="1192">
        <v>0</v>
      </c>
      <c r="AD183" s="1192">
        <v>0</v>
      </c>
      <c r="AE183" s="1192">
        <v>0</v>
      </c>
      <c r="AF183" s="1192">
        <v>0</v>
      </c>
      <c r="AG183" s="1192">
        <v>0</v>
      </c>
      <c r="AH183" s="1192">
        <v>0</v>
      </c>
      <c r="AI183" s="1192">
        <v>0</v>
      </c>
      <c r="AJ183" s="1192">
        <v>0</v>
      </c>
      <c r="AK183" s="1192">
        <v>0</v>
      </c>
      <c r="AL183" s="1192">
        <v>0</v>
      </c>
      <c r="AM183" s="1192">
        <v>0</v>
      </c>
      <c r="AN183" s="1192">
        <v>0</v>
      </c>
      <c r="AO183" s="1192">
        <v>0</v>
      </c>
      <c r="AP183" s="1192">
        <v>0</v>
      </c>
      <c r="AQ183" s="1192">
        <v>0</v>
      </c>
      <c r="AS183" s="2032"/>
      <c r="AT183" s="1194" t="s">
        <v>802</v>
      </c>
      <c r="AU183" s="1192">
        <f>'배수관 폐쇄 총괄(수시, 지역사업소)'!AY183</f>
        <v>0</v>
      </c>
      <c r="AV183" s="1192">
        <v>0</v>
      </c>
      <c r="AW183" s="1192">
        <v>0</v>
      </c>
      <c r="AX183" s="1192">
        <v>0</v>
      </c>
      <c r="AY183" s="1192">
        <v>0</v>
      </c>
      <c r="AZ183" s="1192">
        <v>0</v>
      </c>
      <c r="BA183" s="1192">
        <v>0</v>
      </c>
      <c r="BB183" s="1192">
        <v>0</v>
      </c>
      <c r="BC183" s="1192">
        <v>0</v>
      </c>
      <c r="BD183" s="1192">
        <v>0</v>
      </c>
      <c r="BE183" s="1192">
        <v>0</v>
      </c>
      <c r="BF183" s="1192">
        <v>0</v>
      </c>
      <c r="BG183" s="1192">
        <v>0</v>
      </c>
      <c r="BH183" s="1192">
        <v>0</v>
      </c>
      <c r="BI183" s="1192">
        <v>0</v>
      </c>
      <c r="BJ183" s="1192">
        <v>0</v>
      </c>
      <c r="BK183" s="1192">
        <v>0</v>
      </c>
      <c r="BL183" s="1192">
        <v>0</v>
      </c>
      <c r="BM183" s="1192">
        <v>0</v>
      </c>
      <c r="BO183" s="2032"/>
      <c r="BP183" s="1194" t="s">
        <v>802</v>
      </c>
      <c r="BQ183" s="1192">
        <f>'배수관 폐쇄 총괄(수시, 지역사업소)'!BU183</f>
        <v>0</v>
      </c>
      <c r="BR183" s="1192">
        <v>0</v>
      </c>
      <c r="BS183" s="1192">
        <v>0</v>
      </c>
      <c r="BT183" s="1192">
        <v>0</v>
      </c>
      <c r="BU183" s="1192">
        <v>0</v>
      </c>
      <c r="BV183" s="1192">
        <v>0</v>
      </c>
      <c r="BW183" s="1192">
        <v>0</v>
      </c>
      <c r="BX183" s="1192">
        <v>0</v>
      </c>
      <c r="BY183" s="1192">
        <v>0</v>
      </c>
      <c r="BZ183" s="1192">
        <v>0</v>
      </c>
      <c r="CA183" s="1192">
        <v>0</v>
      </c>
      <c r="CB183" s="1192">
        <v>0</v>
      </c>
      <c r="CC183" s="1192">
        <v>0</v>
      </c>
      <c r="CD183" s="1192">
        <v>0</v>
      </c>
      <c r="CE183" s="1192">
        <v>0</v>
      </c>
      <c r="CF183" s="1192">
        <v>0</v>
      </c>
      <c r="CG183" s="1192">
        <v>0</v>
      </c>
      <c r="CH183" s="1192">
        <v>0</v>
      </c>
      <c r="CI183" s="1192">
        <v>0</v>
      </c>
      <c r="CK183" s="2032"/>
      <c r="CL183" s="1194" t="s">
        <v>802</v>
      </c>
      <c r="CM183" s="1192">
        <f>'배수관 폐쇄 총괄(수시, 지역사업소)'!CQ183</f>
        <v>0</v>
      </c>
      <c r="CN183" s="1192">
        <v>0</v>
      </c>
      <c r="CO183" s="1192">
        <v>0</v>
      </c>
      <c r="CP183" s="1192">
        <v>0</v>
      </c>
      <c r="CQ183" s="1192">
        <v>0</v>
      </c>
      <c r="CR183" s="1192">
        <v>0</v>
      </c>
      <c r="CS183" s="1192">
        <v>0</v>
      </c>
      <c r="CT183" s="1192">
        <v>0</v>
      </c>
      <c r="CU183" s="1192">
        <v>0</v>
      </c>
      <c r="CV183" s="1192">
        <v>0</v>
      </c>
      <c r="CW183" s="1192">
        <v>0</v>
      </c>
      <c r="CX183" s="1192">
        <v>0</v>
      </c>
      <c r="CY183" s="1192">
        <v>0</v>
      </c>
      <c r="CZ183" s="1192">
        <v>0</v>
      </c>
      <c r="DA183" s="1192">
        <v>0</v>
      </c>
      <c r="DB183" s="1192">
        <v>0</v>
      </c>
      <c r="DC183" s="1192">
        <v>0</v>
      </c>
      <c r="DD183" s="1192">
        <v>0</v>
      </c>
      <c r="DE183" s="1192">
        <v>0</v>
      </c>
      <c r="DG183" s="2032"/>
      <c r="DH183" s="1194" t="s">
        <v>802</v>
      </c>
      <c r="DI183" s="1192">
        <f>'배수관 폐쇄 총괄(수시, 지역사업소)'!DM183</f>
        <v>0</v>
      </c>
      <c r="DJ183" s="1192">
        <v>0</v>
      </c>
      <c r="DK183" s="1192">
        <v>0</v>
      </c>
      <c r="DL183" s="1192">
        <v>0</v>
      </c>
      <c r="DM183" s="1192">
        <v>0</v>
      </c>
      <c r="DN183" s="1192">
        <v>0</v>
      </c>
      <c r="DO183" s="1192">
        <v>0</v>
      </c>
      <c r="DP183" s="1192">
        <v>0</v>
      </c>
      <c r="DQ183" s="1192">
        <v>0</v>
      </c>
      <c r="DR183" s="1192">
        <v>0</v>
      </c>
      <c r="DS183" s="1192">
        <v>0</v>
      </c>
      <c r="DT183" s="1192">
        <v>0</v>
      </c>
      <c r="DU183" s="1192">
        <v>0</v>
      </c>
      <c r="DV183" s="1192">
        <v>0</v>
      </c>
      <c r="DW183" s="1192">
        <v>0</v>
      </c>
      <c r="DX183" s="1192">
        <v>0</v>
      </c>
      <c r="DY183" s="1192">
        <v>0</v>
      </c>
      <c r="DZ183" s="1192">
        <v>0</v>
      </c>
      <c r="EA183" s="1192">
        <v>0</v>
      </c>
    </row>
    <row r="184" spans="1:131" ht="19.2" customHeight="1">
      <c r="A184" s="2032"/>
      <c r="B184" s="1194" t="s">
        <v>803</v>
      </c>
      <c r="C184" s="1192">
        <f>'배수관 폐쇄 총괄(수시, 지역사업소)'!G184</f>
        <v>0</v>
      </c>
      <c r="D184" s="1192">
        <v>0</v>
      </c>
      <c r="E184" s="1192">
        <v>0</v>
      </c>
      <c r="F184" s="1192">
        <v>0</v>
      </c>
      <c r="G184" s="1192">
        <v>0</v>
      </c>
      <c r="H184" s="1192">
        <v>0</v>
      </c>
      <c r="I184" s="1192">
        <v>0</v>
      </c>
      <c r="J184" s="1192">
        <v>0</v>
      </c>
      <c r="K184" s="1192">
        <v>0</v>
      </c>
      <c r="L184" s="1192">
        <v>0</v>
      </c>
      <c r="M184" s="1192">
        <v>0</v>
      </c>
      <c r="N184" s="1192">
        <v>0</v>
      </c>
      <c r="O184" s="1192">
        <v>0</v>
      </c>
      <c r="P184" s="1192">
        <v>0</v>
      </c>
      <c r="Q184" s="1192">
        <v>0</v>
      </c>
      <c r="R184" s="1192">
        <v>0</v>
      </c>
      <c r="S184" s="1192">
        <v>0</v>
      </c>
      <c r="T184" s="1192">
        <v>0</v>
      </c>
      <c r="U184" s="1192">
        <v>0</v>
      </c>
      <c r="W184" s="2032"/>
      <c r="X184" s="1194" t="s">
        <v>803</v>
      </c>
      <c r="Y184" s="1192">
        <f>'배수관 폐쇄 총괄(수시, 지역사업소)'!AC184</f>
        <v>0</v>
      </c>
      <c r="Z184" s="1192">
        <v>0</v>
      </c>
      <c r="AA184" s="1192">
        <v>0</v>
      </c>
      <c r="AB184" s="1192">
        <v>0</v>
      </c>
      <c r="AC184" s="1192">
        <v>0</v>
      </c>
      <c r="AD184" s="1192">
        <v>0</v>
      </c>
      <c r="AE184" s="1192">
        <v>0</v>
      </c>
      <c r="AF184" s="1192">
        <v>0</v>
      </c>
      <c r="AG184" s="1192">
        <v>0</v>
      </c>
      <c r="AH184" s="1192">
        <v>0</v>
      </c>
      <c r="AI184" s="1192">
        <v>0</v>
      </c>
      <c r="AJ184" s="1192">
        <v>0</v>
      </c>
      <c r="AK184" s="1192">
        <v>0</v>
      </c>
      <c r="AL184" s="1192">
        <v>0</v>
      </c>
      <c r="AM184" s="1192">
        <v>0</v>
      </c>
      <c r="AN184" s="1192">
        <v>0</v>
      </c>
      <c r="AO184" s="1192">
        <v>0</v>
      </c>
      <c r="AP184" s="1192">
        <v>0</v>
      </c>
      <c r="AQ184" s="1192">
        <v>0</v>
      </c>
      <c r="AS184" s="2032"/>
      <c r="AT184" s="1194" t="s">
        <v>803</v>
      </c>
      <c r="AU184" s="1192">
        <f>'배수관 폐쇄 총괄(수시, 지역사업소)'!AY184</f>
        <v>0</v>
      </c>
      <c r="AV184" s="1192">
        <v>0</v>
      </c>
      <c r="AW184" s="1192">
        <v>0</v>
      </c>
      <c r="AX184" s="1192">
        <v>0</v>
      </c>
      <c r="AY184" s="1192">
        <v>0</v>
      </c>
      <c r="AZ184" s="1192">
        <v>0</v>
      </c>
      <c r="BA184" s="1192">
        <v>0</v>
      </c>
      <c r="BB184" s="1192">
        <v>0</v>
      </c>
      <c r="BC184" s="1192">
        <v>0</v>
      </c>
      <c r="BD184" s="1192">
        <v>0</v>
      </c>
      <c r="BE184" s="1192">
        <v>0</v>
      </c>
      <c r="BF184" s="1192">
        <v>0</v>
      </c>
      <c r="BG184" s="1192">
        <v>0</v>
      </c>
      <c r="BH184" s="1192">
        <v>0</v>
      </c>
      <c r="BI184" s="1192">
        <v>0</v>
      </c>
      <c r="BJ184" s="1192">
        <v>0</v>
      </c>
      <c r="BK184" s="1192">
        <v>0</v>
      </c>
      <c r="BL184" s="1192">
        <v>0</v>
      </c>
      <c r="BM184" s="1192">
        <v>0</v>
      </c>
      <c r="BO184" s="2032"/>
      <c r="BP184" s="1194" t="s">
        <v>803</v>
      </c>
      <c r="BQ184" s="1192">
        <f>'배수관 폐쇄 총괄(수시, 지역사업소)'!BU184</f>
        <v>0</v>
      </c>
      <c r="BR184" s="1192">
        <v>0</v>
      </c>
      <c r="BS184" s="1192">
        <v>0</v>
      </c>
      <c r="BT184" s="1192">
        <v>0</v>
      </c>
      <c r="BU184" s="1192">
        <v>0</v>
      </c>
      <c r="BV184" s="1192">
        <v>0</v>
      </c>
      <c r="BW184" s="1192">
        <v>0</v>
      </c>
      <c r="BX184" s="1192">
        <v>0</v>
      </c>
      <c r="BY184" s="1192">
        <v>0</v>
      </c>
      <c r="BZ184" s="1192">
        <v>0</v>
      </c>
      <c r="CA184" s="1192">
        <v>0</v>
      </c>
      <c r="CB184" s="1192">
        <v>0</v>
      </c>
      <c r="CC184" s="1192">
        <v>0</v>
      </c>
      <c r="CD184" s="1192">
        <v>0</v>
      </c>
      <c r="CE184" s="1192">
        <v>0</v>
      </c>
      <c r="CF184" s="1192">
        <v>0</v>
      </c>
      <c r="CG184" s="1192">
        <v>0</v>
      </c>
      <c r="CH184" s="1192">
        <v>0</v>
      </c>
      <c r="CI184" s="1192">
        <v>0</v>
      </c>
      <c r="CK184" s="2032"/>
      <c r="CL184" s="1194" t="s">
        <v>803</v>
      </c>
      <c r="CM184" s="1192">
        <f>'배수관 폐쇄 총괄(수시, 지역사업소)'!CQ184</f>
        <v>0</v>
      </c>
      <c r="CN184" s="1192">
        <v>0</v>
      </c>
      <c r="CO184" s="1192">
        <v>0</v>
      </c>
      <c r="CP184" s="1192">
        <v>0</v>
      </c>
      <c r="CQ184" s="1192">
        <v>0</v>
      </c>
      <c r="CR184" s="1192">
        <v>0</v>
      </c>
      <c r="CS184" s="1192">
        <v>0</v>
      </c>
      <c r="CT184" s="1192">
        <v>0</v>
      </c>
      <c r="CU184" s="1192">
        <v>0</v>
      </c>
      <c r="CV184" s="1192">
        <v>0</v>
      </c>
      <c r="CW184" s="1192">
        <v>0</v>
      </c>
      <c r="CX184" s="1192">
        <v>0</v>
      </c>
      <c r="CY184" s="1192">
        <v>0</v>
      </c>
      <c r="CZ184" s="1192">
        <v>0</v>
      </c>
      <c r="DA184" s="1192">
        <v>0</v>
      </c>
      <c r="DB184" s="1192">
        <v>0</v>
      </c>
      <c r="DC184" s="1192">
        <v>0</v>
      </c>
      <c r="DD184" s="1192">
        <v>0</v>
      </c>
      <c r="DE184" s="1192">
        <v>0</v>
      </c>
      <c r="DG184" s="2032"/>
      <c r="DH184" s="1194" t="s">
        <v>803</v>
      </c>
      <c r="DI184" s="1192">
        <f>'배수관 폐쇄 총괄(수시, 지역사업소)'!DM184</f>
        <v>0</v>
      </c>
      <c r="DJ184" s="1192">
        <v>0</v>
      </c>
      <c r="DK184" s="1192">
        <v>0</v>
      </c>
      <c r="DL184" s="1192">
        <v>0</v>
      </c>
      <c r="DM184" s="1192">
        <v>0</v>
      </c>
      <c r="DN184" s="1192">
        <v>0</v>
      </c>
      <c r="DO184" s="1192">
        <v>0</v>
      </c>
      <c r="DP184" s="1192">
        <v>0</v>
      </c>
      <c r="DQ184" s="1192">
        <v>0</v>
      </c>
      <c r="DR184" s="1192">
        <v>0</v>
      </c>
      <c r="DS184" s="1192">
        <v>0</v>
      </c>
      <c r="DT184" s="1192">
        <v>0</v>
      </c>
      <c r="DU184" s="1192">
        <v>0</v>
      </c>
      <c r="DV184" s="1192">
        <v>0</v>
      </c>
      <c r="DW184" s="1192">
        <v>0</v>
      </c>
      <c r="DX184" s="1192">
        <v>0</v>
      </c>
      <c r="DY184" s="1192">
        <v>0</v>
      </c>
      <c r="DZ184" s="1192">
        <v>0</v>
      </c>
      <c r="EA184" s="1192">
        <v>0</v>
      </c>
    </row>
    <row r="185" spans="1:131" ht="19.2" customHeight="1">
      <c r="A185" s="2032"/>
      <c r="B185" s="1195" t="s">
        <v>804</v>
      </c>
      <c r="C185" s="1192">
        <f>'배수관 폐쇄 총괄(수시, 지역사업소)'!G185</f>
        <v>0</v>
      </c>
      <c r="D185" s="1192">
        <v>0</v>
      </c>
      <c r="E185" s="1192">
        <v>0</v>
      </c>
      <c r="F185" s="1192">
        <v>0</v>
      </c>
      <c r="G185" s="1192">
        <v>0</v>
      </c>
      <c r="H185" s="1192">
        <v>0</v>
      </c>
      <c r="I185" s="1192">
        <v>0</v>
      </c>
      <c r="J185" s="1192">
        <v>0</v>
      </c>
      <c r="K185" s="1192">
        <v>0</v>
      </c>
      <c r="L185" s="1192">
        <v>0</v>
      </c>
      <c r="M185" s="1192">
        <v>0</v>
      </c>
      <c r="N185" s="1192">
        <v>0</v>
      </c>
      <c r="O185" s="1192">
        <v>0</v>
      </c>
      <c r="P185" s="1192">
        <v>0</v>
      </c>
      <c r="Q185" s="1192">
        <v>0</v>
      </c>
      <c r="R185" s="1192">
        <v>0</v>
      </c>
      <c r="S185" s="1192">
        <v>0</v>
      </c>
      <c r="T185" s="1192">
        <v>0</v>
      </c>
      <c r="U185" s="1192">
        <v>0</v>
      </c>
      <c r="W185" s="2032"/>
      <c r="X185" s="1195" t="s">
        <v>804</v>
      </c>
      <c r="Y185" s="1192">
        <f>'배수관 폐쇄 총괄(수시, 지역사업소)'!AC185</f>
        <v>0</v>
      </c>
      <c r="Z185" s="1192">
        <v>0</v>
      </c>
      <c r="AA185" s="1192">
        <v>0</v>
      </c>
      <c r="AB185" s="1192">
        <v>0</v>
      </c>
      <c r="AC185" s="1192">
        <v>0</v>
      </c>
      <c r="AD185" s="1192">
        <v>0</v>
      </c>
      <c r="AE185" s="1192">
        <v>0</v>
      </c>
      <c r="AF185" s="1192">
        <v>0</v>
      </c>
      <c r="AG185" s="1192">
        <v>0</v>
      </c>
      <c r="AH185" s="1192">
        <v>0</v>
      </c>
      <c r="AI185" s="1192">
        <v>0</v>
      </c>
      <c r="AJ185" s="1192">
        <v>0</v>
      </c>
      <c r="AK185" s="1192">
        <v>0</v>
      </c>
      <c r="AL185" s="1192">
        <v>0</v>
      </c>
      <c r="AM185" s="1192">
        <v>0</v>
      </c>
      <c r="AN185" s="1192">
        <v>0</v>
      </c>
      <c r="AO185" s="1192">
        <v>0</v>
      </c>
      <c r="AP185" s="1192">
        <v>0</v>
      </c>
      <c r="AQ185" s="1192">
        <v>0</v>
      </c>
      <c r="AS185" s="2032"/>
      <c r="AT185" s="1195" t="s">
        <v>804</v>
      </c>
      <c r="AU185" s="1192">
        <f>'배수관 폐쇄 총괄(수시, 지역사업소)'!AY185</f>
        <v>0</v>
      </c>
      <c r="AV185" s="1192">
        <v>0</v>
      </c>
      <c r="AW185" s="1192">
        <v>0</v>
      </c>
      <c r="AX185" s="1192">
        <v>0</v>
      </c>
      <c r="AY185" s="1192">
        <v>0</v>
      </c>
      <c r="AZ185" s="1192">
        <v>0</v>
      </c>
      <c r="BA185" s="1192">
        <v>0</v>
      </c>
      <c r="BB185" s="1192">
        <v>0</v>
      </c>
      <c r="BC185" s="1192">
        <v>0</v>
      </c>
      <c r="BD185" s="1192">
        <v>0</v>
      </c>
      <c r="BE185" s="1192">
        <v>0</v>
      </c>
      <c r="BF185" s="1192">
        <v>0</v>
      </c>
      <c r="BG185" s="1192">
        <v>0</v>
      </c>
      <c r="BH185" s="1192">
        <v>0</v>
      </c>
      <c r="BI185" s="1192">
        <v>0</v>
      </c>
      <c r="BJ185" s="1192">
        <v>0</v>
      </c>
      <c r="BK185" s="1192">
        <v>0</v>
      </c>
      <c r="BL185" s="1192">
        <v>0</v>
      </c>
      <c r="BM185" s="1192">
        <v>0</v>
      </c>
      <c r="BO185" s="2032"/>
      <c r="BP185" s="1195" t="s">
        <v>804</v>
      </c>
      <c r="BQ185" s="1192">
        <f>'배수관 폐쇄 총괄(수시, 지역사업소)'!BU185</f>
        <v>0</v>
      </c>
      <c r="BR185" s="1192">
        <v>0</v>
      </c>
      <c r="BS185" s="1192">
        <v>0</v>
      </c>
      <c r="BT185" s="1192">
        <v>0</v>
      </c>
      <c r="BU185" s="1192">
        <v>0</v>
      </c>
      <c r="BV185" s="1192">
        <v>0</v>
      </c>
      <c r="BW185" s="1192">
        <v>0</v>
      </c>
      <c r="BX185" s="1192">
        <v>0</v>
      </c>
      <c r="BY185" s="1192">
        <v>0</v>
      </c>
      <c r="BZ185" s="1192">
        <v>0</v>
      </c>
      <c r="CA185" s="1192">
        <v>0</v>
      </c>
      <c r="CB185" s="1192">
        <v>0</v>
      </c>
      <c r="CC185" s="1192">
        <v>0</v>
      </c>
      <c r="CD185" s="1192">
        <v>0</v>
      </c>
      <c r="CE185" s="1192">
        <v>0</v>
      </c>
      <c r="CF185" s="1192">
        <v>0</v>
      </c>
      <c r="CG185" s="1192">
        <v>0</v>
      </c>
      <c r="CH185" s="1192">
        <v>0</v>
      </c>
      <c r="CI185" s="1192">
        <v>0</v>
      </c>
      <c r="CK185" s="2032"/>
      <c r="CL185" s="1195" t="s">
        <v>804</v>
      </c>
      <c r="CM185" s="1192">
        <f>'배수관 폐쇄 총괄(수시, 지역사업소)'!CQ185</f>
        <v>0</v>
      </c>
      <c r="CN185" s="1192">
        <v>0</v>
      </c>
      <c r="CO185" s="1192">
        <v>0</v>
      </c>
      <c r="CP185" s="1192">
        <v>0</v>
      </c>
      <c r="CQ185" s="1192">
        <v>0</v>
      </c>
      <c r="CR185" s="1192">
        <v>0</v>
      </c>
      <c r="CS185" s="1192">
        <v>0</v>
      </c>
      <c r="CT185" s="1192">
        <v>0</v>
      </c>
      <c r="CU185" s="1192">
        <v>0</v>
      </c>
      <c r="CV185" s="1192">
        <v>0</v>
      </c>
      <c r="CW185" s="1192">
        <v>0</v>
      </c>
      <c r="CX185" s="1192">
        <v>0</v>
      </c>
      <c r="CY185" s="1192">
        <v>0</v>
      </c>
      <c r="CZ185" s="1192">
        <v>0</v>
      </c>
      <c r="DA185" s="1192">
        <v>0</v>
      </c>
      <c r="DB185" s="1192">
        <v>0</v>
      </c>
      <c r="DC185" s="1192">
        <v>0</v>
      </c>
      <c r="DD185" s="1192">
        <v>0</v>
      </c>
      <c r="DE185" s="1192">
        <v>0</v>
      </c>
      <c r="DG185" s="2032"/>
      <c r="DH185" s="1195" t="s">
        <v>804</v>
      </c>
      <c r="DI185" s="1192">
        <f>'배수관 폐쇄 총괄(수시, 지역사업소)'!DM185</f>
        <v>0</v>
      </c>
      <c r="DJ185" s="1192">
        <v>0</v>
      </c>
      <c r="DK185" s="1192">
        <v>0</v>
      </c>
      <c r="DL185" s="1192">
        <v>0</v>
      </c>
      <c r="DM185" s="1192">
        <v>0</v>
      </c>
      <c r="DN185" s="1192">
        <v>0</v>
      </c>
      <c r="DO185" s="1192">
        <v>0</v>
      </c>
      <c r="DP185" s="1192">
        <v>0</v>
      </c>
      <c r="DQ185" s="1192">
        <v>0</v>
      </c>
      <c r="DR185" s="1192">
        <v>0</v>
      </c>
      <c r="DS185" s="1192">
        <v>0</v>
      </c>
      <c r="DT185" s="1192">
        <v>0</v>
      </c>
      <c r="DU185" s="1192">
        <v>0</v>
      </c>
      <c r="DV185" s="1192">
        <v>0</v>
      </c>
      <c r="DW185" s="1192">
        <v>0</v>
      </c>
      <c r="DX185" s="1192">
        <v>0</v>
      </c>
      <c r="DY185" s="1192">
        <v>0</v>
      </c>
      <c r="DZ185" s="1192">
        <v>0</v>
      </c>
      <c r="EA185" s="1192">
        <v>0</v>
      </c>
    </row>
    <row r="186" spans="1:131" ht="19.2" customHeight="1">
      <c r="A186" s="2032"/>
      <c r="B186" s="1195" t="s">
        <v>805</v>
      </c>
      <c r="C186" s="1192">
        <f>'배수관 폐쇄 총괄(수시, 지역사업소)'!G186</f>
        <v>0</v>
      </c>
      <c r="D186" s="1192">
        <v>0</v>
      </c>
      <c r="E186" s="1192">
        <v>0</v>
      </c>
      <c r="F186" s="1192">
        <v>0</v>
      </c>
      <c r="G186" s="1192">
        <v>0</v>
      </c>
      <c r="H186" s="1192">
        <v>0</v>
      </c>
      <c r="I186" s="1192">
        <v>0</v>
      </c>
      <c r="J186" s="1192">
        <v>0</v>
      </c>
      <c r="K186" s="1192">
        <v>0</v>
      </c>
      <c r="L186" s="1192">
        <v>0</v>
      </c>
      <c r="M186" s="1192">
        <v>0</v>
      </c>
      <c r="N186" s="1192">
        <v>0</v>
      </c>
      <c r="O186" s="1192">
        <v>0</v>
      </c>
      <c r="P186" s="1192">
        <v>0</v>
      </c>
      <c r="Q186" s="1192">
        <v>0</v>
      </c>
      <c r="R186" s="1192">
        <v>0</v>
      </c>
      <c r="S186" s="1192">
        <v>0</v>
      </c>
      <c r="T186" s="1192">
        <v>0</v>
      </c>
      <c r="U186" s="1192">
        <v>0</v>
      </c>
      <c r="W186" s="2032"/>
      <c r="X186" s="1195" t="s">
        <v>805</v>
      </c>
      <c r="Y186" s="1192">
        <f>'배수관 폐쇄 총괄(수시, 지역사업소)'!AC186</f>
        <v>0</v>
      </c>
      <c r="Z186" s="1192">
        <v>0</v>
      </c>
      <c r="AA186" s="1192">
        <v>0</v>
      </c>
      <c r="AB186" s="1192">
        <v>0</v>
      </c>
      <c r="AC186" s="1192">
        <v>0</v>
      </c>
      <c r="AD186" s="1192">
        <v>0</v>
      </c>
      <c r="AE186" s="1192">
        <v>0</v>
      </c>
      <c r="AF186" s="1192">
        <v>0</v>
      </c>
      <c r="AG186" s="1192">
        <v>0</v>
      </c>
      <c r="AH186" s="1192">
        <v>0</v>
      </c>
      <c r="AI186" s="1192">
        <v>0</v>
      </c>
      <c r="AJ186" s="1192">
        <v>0</v>
      </c>
      <c r="AK186" s="1192">
        <v>0</v>
      </c>
      <c r="AL186" s="1192">
        <v>0</v>
      </c>
      <c r="AM186" s="1192">
        <v>0</v>
      </c>
      <c r="AN186" s="1192">
        <v>0</v>
      </c>
      <c r="AO186" s="1192">
        <v>0</v>
      </c>
      <c r="AP186" s="1192">
        <v>0</v>
      </c>
      <c r="AQ186" s="1192">
        <v>0</v>
      </c>
      <c r="AS186" s="2032"/>
      <c r="AT186" s="1195" t="s">
        <v>805</v>
      </c>
      <c r="AU186" s="1192">
        <f>'배수관 폐쇄 총괄(수시, 지역사업소)'!AY186</f>
        <v>0</v>
      </c>
      <c r="AV186" s="1192">
        <v>0</v>
      </c>
      <c r="AW186" s="1192">
        <v>0</v>
      </c>
      <c r="AX186" s="1192">
        <v>0</v>
      </c>
      <c r="AY186" s="1192">
        <v>0</v>
      </c>
      <c r="AZ186" s="1192">
        <v>0</v>
      </c>
      <c r="BA186" s="1192">
        <v>0</v>
      </c>
      <c r="BB186" s="1192">
        <v>0</v>
      </c>
      <c r="BC186" s="1192">
        <v>0</v>
      </c>
      <c r="BD186" s="1192">
        <v>0</v>
      </c>
      <c r="BE186" s="1192">
        <v>0</v>
      </c>
      <c r="BF186" s="1192">
        <v>0</v>
      </c>
      <c r="BG186" s="1192">
        <v>0</v>
      </c>
      <c r="BH186" s="1192">
        <v>0</v>
      </c>
      <c r="BI186" s="1192">
        <v>0</v>
      </c>
      <c r="BJ186" s="1192">
        <v>0</v>
      </c>
      <c r="BK186" s="1192">
        <v>0</v>
      </c>
      <c r="BL186" s="1192">
        <v>0</v>
      </c>
      <c r="BM186" s="1192">
        <v>0</v>
      </c>
      <c r="BO186" s="2032"/>
      <c r="BP186" s="1195" t="s">
        <v>805</v>
      </c>
      <c r="BQ186" s="1192">
        <f>'배수관 폐쇄 총괄(수시, 지역사업소)'!BU186</f>
        <v>0</v>
      </c>
      <c r="BR186" s="1192">
        <v>0</v>
      </c>
      <c r="BS186" s="1192">
        <v>0</v>
      </c>
      <c r="BT186" s="1192">
        <v>0</v>
      </c>
      <c r="BU186" s="1192">
        <v>0</v>
      </c>
      <c r="BV186" s="1192">
        <v>0</v>
      </c>
      <c r="BW186" s="1192">
        <v>0</v>
      </c>
      <c r="BX186" s="1192">
        <v>0</v>
      </c>
      <c r="BY186" s="1192">
        <v>0</v>
      </c>
      <c r="BZ186" s="1192">
        <v>0</v>
      </c>
      <c r="CA186" s="1192">
        <v>0</v>
      </c>
      <c r="CB186" s="1192">
        <v>0</v>
      </c>
      <c r="CC186" s="1192">
        <v>0</v>
      </c>
      <c r="CD186" s="1192">
        <v>0</v>
      </c>
      <c r="CE186" s="1192">
        <v>0</v>
      </c>
      <c r="CF186" s="1192">
        <v>0</v>
      </c>
      <c r="CG186" s="1192">
        <v>0</v>
      </c>
      <c r="CH186" s="1192">
        <v>0</v>
      </c>
      <c r="CI186" s="1192">
        <v>0</v>
      </c>
      <c r="CK186" s="2032"/>
      <c r="CL186" s="1195" t="s">
        <v>805</v>
      </c>
      <c r="CM186" s="1192">
        <f>'배수관 폐쇄 총괄(수시, 지역사업소)'!CQ186</f>
        <v>0</v>
      </c>
      <c r="CN186" s="1192">
        <v>0</v>
      </c>
      <c r="CO186" s="1192">
        <v>0</v>
      </c>
      <c r="CP186" s="1192">
        <v>0</v>
      </c>
      <c r="CQ186" s="1192">
        <v>0</v>
      </c>
      <c r="CR186" s="1192">
        <v>0</v>
      </c>
      <c r="CS186" s="1192">
        <v>0</v>
      </c>
      <c r="CT186" s="1192">
        <v>0</v>
      </c>
      <c r="CU186" s="1192">
        <v>0</v>
      </c>
      <c r="CV186" s="1192">
        <v>0</v>
      </c>
      <c r="CW186" s="1192">
        <v>0</v>
      </c>
      <c r="CX186" s="1192">
        <v>0</v>
      </c>
      <c r="CY186" s="1192">
        <v>0</v>
      </c>
      <c r="CZ186" s="1192">
        <v>0</v>
      </c>
      <c r="DA186" s="1192">
        <v>0</v>
      </c>
      <c r="DB186" s="1192">
        <v>0</v>
      </c>
      <c r="DC186" s="1192">
        <v>0</v>
      </c>
      <c r="DD186" s="1192">
        <v>0</v>
      </c>
      <c r="DE186" s="1192">
        <v>0</v>
      </c>
      <c r="DG186" s="2032"/>
      <c r="DH186" s="1195" t="s">
        <v>805</v>
      </c>
      <c r="DI186" s="1192">
        <f>'배수관 폐쇄 총괄(수시, 지역사업소)'!DM186</f>
        <v>0</v>
      </c>
      <c r="DJ186" s="1192">
        <v>0</v>
      </c>
      <c r="DK186" s="1192">
        <v>0</v>
      </c>
      <c r="DL186" s="1192">
        <v>0</v>
      </c>
      <c r="DM186" s="1192">
        <v>0</v>
      </c>
      <c r="DN186" s="1192">
        <v>0</v>
      </c>
      <c r="DO186" s="1192">
        <v>0</v>
      </c>
      <c r="DP186" s="1192">
        <v>0</v>
      </c>
      <c r="DQ186" s="1192">
        <v>0</v>
      </c>
      <c r="DR186" s="1192">
        <v>0</v>
      </c>
      <c r="DS186" s="1192">
        <v>0</v>
      </c>
      <c r="DT186" s="1192">
        <v>0</v>
      </c>
      <c r="DU186" s="1192">
        <v>0</v>
      </c>
      <c r="DV186" s="1192">
        <v>0</v>
      </c>
      <c r="DW186" s="1192">
        <v>0</v>
      </c>
      <c r="DX186" s="1192">
        <v>0</v>
      </c>
      <c r="DY186" s="1192">
        <v>0</v>
      </c>
      <c r="DZ186" s="1192">
        <v>0</v>
      </c>
      <c r="EA186" s="1192">
        <v>0</v>
      </c>
    </row>
    <row r="187" spans="1:131" ht="19.2" customHeight="1">
      <c r="A187" s="2032"/>
      <c r="B187" s="1195" t="s">
        <v>806</v>
      </c>
      <c r="C187" s="1192">
        <f>'배수관 폐쇄 총괄(수시, 지역사업소)'!G187</f>
        <v>0</v>
      </c>
      <c r="D187" s="1192">
        <v>0</v>
      </c>
      <c r="E187" s="1192">
        <v>0</v>
      </c>
      <c r="F187" s="1192">
        <v>0</v>
      </c>
      <c r="G187" s="1192">
        <v>0</v>
      </c>
      <c r="H187" s="1192">
        <v>0</v>
      </c>
      <c r="I187" s="1192">
        <v>0</v>
      </c>
      <c r="J187" s="1192">
        <v>0</v>
      </c>
      <c r="K187" s="1192">
        <v>0</v>
      </c>
      <c r="L187" s="1192">
        <v>0</v>
      </c>
      <c r="M187" s="1192">
        <v>0</v>
      </c>
      <c r="N187" s="1192">
        <v>0</v>
      </c>
      <c r="O187" s="1192">
        <v>0</v>
      </c>
      <c r="P187" s="1192">
        <v>0</v>
      </c>
      <c r="Q187" s="1192">
        <v>0</v>
      </c>
      <c r="R187" s="1192">
        <v>0</v>
      </c>
      <c r="S187" s="1192">
        <v>0</v>
      </c>
      <c r="T187" s="1192">
        <v>0</v>
      </c>
      <c r="U187" s="1192">
        <v>0</v>
      </c>
      <c r="W187" s="2032"/>
      <c r="X187" s="1195" t="s">
        <v>806</v>
      </c>
      <c r="Y187" s="1192">
        <f>'배수관 폐쇄 총괄(수시, 지역사업소)'!AC187</f>
        <v>0</v>
      </c>
      <c r="Z187" s="1192">
        <v>0</v>
      </c>
      <c r="AA187" s="1192">
        <v>0</v>
      </c>
      <c r="AB187" s="1192">
        <v>0</v>
      </c>
      <c r="AC187" s="1192">
        <v>0</v>
      </c>
      <c r="AD187" s="1192">
        <v>0</v>
      </c>
      <c r="AE187" s="1192">
        <v>0</v>
      </c>
      <c r="AF187" s="1192">
        <v>0</v>
      </c>
      <c r="AG187" s="1192">
        <v>0</v>
      </c>
      <c r="AH187" s="1192">
        <v>0</v>
      </c>
      <c r="AI187" s="1192">
        <v>0</v>
      </c>
      <c r="AJ187" s="1192">
        <v>0</v>
      </c>
      <c r="AK187" s="1192">
        <v>0</v>
      </c>
      <c r="AL187" s="1192">
        <v>0</v>
      </c>
      <c r="AM187" s="1192">
        <v>0</v>
      </c>
      <c r="AN187" s="1192">
        <v>0</v>
      </c>
      <c r="AO187" s="1192">
        <v>0</v>
      </c>
      <c r="AP187" s="1192">
        <v>0</v>
      </c>
      <c r="AQ187" s="1192">
        <v>0</v>
      </c>
      <c r="AS187" s="2032"/>
      <c r="AT187" s="1195" t="s">
        <v>806</v>
      </c>
      <c r="AU187" s="1192">
        <f>'배수관 폐쇄 총괄(수시, 지역사업소)'!AY187</f>
        <v>0</v>
      </c>
      <c r="AV187" s="1192">
        <v>0</v>
      </c>
      <c r="AW187" s="1192">
        <v>0</v>
      </c>
      <c r="AX187" s="1192">
        <v>0</v>
      </c>
      <c r="AY187" s="1192">
        <v>0</v>
      </c>
      <c r="AZ187" s="1192">
        <v>0</v>
      </c>
      <c r="BA187" s="1192">
        <v>0</v>
      </c>
      <c r="BB187" s="1192">
        <v>0</v>
      </c>
      <c r="BC187" s="1192">
        <v>0</v>
      </c>
      <c r="BD187" s="1192">
        <v>0</v>
      </c>
      <c r="BE187" s="1192">
        <v>0</v>
      </c>
      <c r="BF187" s="1192">
        <v>0</v>
      </c>
      <c r="BG187" s="1192">
        <v>0</v>
      </c>
      <c r="BH187" s="1192">
        <v>0</v>
      </c>
      <c r="BI187" s="1192">
        <v>0</v>
      </c>
      <c r="BJ187" s="1192">
        <v>0</v>
      </c>
      <c r="BK187" s="1192">
        <v>0</v>
      </c>
      <c r="BL187" s="1192">
        <v>0</v>
      </c>
      <c r="BM187" s="1192">
        <v>0</v>
      </c>
      <c r="BO187" s="2032"/>
      <c r="BP187" s="1195" t="s">
        <v>806</v>
      </c>
      <c r="BQ187" s="1192">
        <f>'배수관 폐쇄 총괄(수시, 지역사업소)'!BU187</f>
        <v>0</v>
      </c>
      <c r="BR187" s="1192">
        <v>0</v>
      </c>
      <c r="BS187" s="1192">
        <v>0</v>
      </c>
      <c r="BT187" s="1192">
        <v>0</v>
      </c>
      <c r="BU187" s="1192">
        <v>0</v>
      </c>
      <c r="BV187" s="1192">
        <v>0</v>
      </c>
      <c r="BW187" s="1192">
        <v>0</v>
      </c>
      <c r="BX187" s="1192">
        <v>0</v>
      </c>
      <c r="BY187" s="1192">
        <v>0</v>
      </c>
      <c r="BZ187" s="1192">
        <v>0</v>
      </c>
      <c r="CA187" s="1192">
        <v>0</v>
      </c>
      <c r="CB187" s="1192">
        <v>0</v>
      </c>
      <c r="CC187" s="1192">
        <v>0</v>
      </c>
      <c r="CD187" s="1192">
        <v>0</v>
      </c>
      <c r="CE187" s="1192">
        <v>0</v>
      </c>
      <c r="CF187" s="1192">
        <v>0</v>
      </c>
      <c r="CG187" s="1192">
        <v>0</v>
      </c>
      <c r="CH187" s="1192">
        <v>0</v>
      </c>
      <c r="CI187" s="1192">
        <v>0</v>
      </c>
      <c r="CK187" s="2032"/>
      <c r="CL187" s="1195" t="s">
        <v>806</v>
      </c>
      <c r="CM187" s="1192">
        <f>'배수관 폐쇄 총괄(수시, 지역사업소)'!CQ187</f>
        <v>0</v>
      </c>
      <c r="CN187" s="1192">
        <v>0</v>
      </c>
      <c r="CO187" s="1192">
        <v>0</v>
      </c>
      <c r="CP187" s="1192">
        <v>0</v>
      </c>
      <c r="CQ187" s="1192">
        <v>0</v>
      </c>
      <c r="CR187" s="1192">
        <v>0</v>
      </c>
      <c r="CS187" s="1192">
        <v>0</v>
      </c>
      <c r="CT187" s="1192">
        <v>0</v>
      </c>
      <c r="CU187" s="1192">
        <v>0</v>
      </c>
      <c r="CV187" s="1192">
        <v>0</v>
      </c>
      <c r="CW187" s="1192">
        <v>0</v>
      </c>
      <c r="CX187" s="1192">
        <v>0</v>
      </c>
      <c r="CY187" s="1192">
        <v>0</v>
      </c>
      <c r="CZ187" s="1192">
        <v>0</v>
      </c>
      <c r="DA187" s="1192">
        <v>0</v>
      </c>
      <c r="DB187" s="1192">
        <v>0</v>
      </c>
      <c r="DC187" s="1192">
        <v>0</v>
      </c>
      <c r="DD187" s="1192">
        <v>0</v>
      </c>
      <c r="DE187" s="1192">
        <v>0</v>
      </c>
      <c r="DG187" s="2032"/>
      <c r="DH187" s="1195" t="s">
        <v>806</v>
      </c>
      <c r="DI187" s="1192">
        <f>'배수관 폐쇄 총괄(수시, 지역사업소)'!DM187</f>
        <v>0</v>
      </c>
      <c r="DJ187" s="1192">
        <v>0</v>
      </c>
      <c r="DK187" s="1192">
        <v>0</v>
      </c>
      <c r="DL187" s="1192">
        <v>0</v>
      </c>
      <c r="DM187" s="1192">
        <v>0</v>
      </c>
      <c r="DN187" s="1192">
        <v>0</v>
      </c>
      <c r="DO187" s="1192">
        <v>0</v>
      </c>
      <c r="DP187" s="1192">
        <v>0</v>
      </c>
      <c r="DQ187" s="1192">
        <v>0</v>
      </c>
      <c r="DR187" s="1192">
        <v>0</v>
      </c>
      <c r="DS187" s="1192">
        <v>0</v>
      </c>
      <c r="DT187" s="1192">
        <v>0</v>
      </c>
      <c r="DU187" s="1192">
        <v>0</v>
      </c>
      <c r="DV187" s="1192">
        <v>0</v>
      </c>
      <c r="DW187" s="1192">
        <v>0</v>
      </c>
      <c r="DX187" s="1192">
        <v>0</v>
      </c>
      <c r="DY187" s="1192">
        <v>0</v>
      </c>
      <c r="DZ187" s="1192">
        <v>0</v>
      </c>
      <c r="EA187" s="1192">
        <v>0</v>
      </c>
    </row>
    <row r="188" spans="1:131" ht="19.2" customHeight="1">
      <c r="A188" s="2032"/>
      <c r="B188" s="1194" t="s">
        <v>807</v>
      </c>
      <c r="C188" s="1192">
        <f>'배수관 폐쇄 총괄(수시, 지역사업소)'!G188</f>
        <v>0</v>
      </c>
      <c r="D188" s="1192">
        <v>0</v>
      </c>
      <c r="E188" s="1192">
        <v>0</v>
      </c>
      <c r="F188" s="1192">
        <v>0</v>
      </c>
      <c r="G188" s="1192">
        <v>0</v>
      </c>
      <c r="H188" s="1192">
        <v>0</v>
      </c>
      <c r="I188" s="1192">
        <v>0</v>
      </c>
      <c r="J188" s="1192">
        <v>0</v>
      </c>
      <c r="K188" s="1192">
        <v>0</v>
      </c>
      <c r="L188" s="1192">
        <v>0</v>
      </c>
      <c r="M188" s="1192">
        <v>0</v>
      </c>
      <c r="N188" s="1192">
        <v>0</v>
      </c>
      <c r="O188" s="1192">
        <v>0</v>
      </c>
      <c r="P188" s="1192">
        <v>0</v>
      </c>
      <c r="Q188" s="1192">
        <v>0</v>
      </c>
      <c r="R188" s="1192">
        <v>0</v>
      </c>
      <c r="S188" s="1192">
        <v>0</v>
      </c>
      <c r="T188" s="1192">
        <v>0</v>
      </c>
      <c r="U188" s="1192">
        <v>0</v>
      </c>
      <c r="W188" s="2032"/>
      <c r="X188" s="1194" t="s">
        <v>807</v>
      </c>
      <c r="Y188" s="1192">
        <f>'배수관 폐쇄 총괄(수시, 지역사업소)'!AC188</f>
        <v>0</v>
      </c>
      <c r="Z188" s="1192">
        <v>0</v>
      </c>
      <c r="AA188" s="1192">
        <v>0</v>
      </c>
      <c r="AB188" s="1192">
        <v>0</v>
      </c>
      <c r="AC188" s="1192">
        <v>0</v>
      </c>
      <c r="AD188" s="1192">
        <v>0</v>
      </c>
      <c r="AE188" s="1192">
        <v>0</v>
      </c>
      <c r="AF188" s="1192">
        <v>0</v>
      </c>
      <c r="AG188" s="1192">
        <v>0</v>
      </c>
      <c r="AH188" s="1192">
        <v>0</v>
      </c>
      <c r="AI188" s="1192">
        <v>0</v>
      </c>
      <c r="AJ188" s="1192">
        <v>0</v>
      </c>
      <c r="AK188" s="1192">
        <v>0</v>
      </c>
      <c r="AL188" s="1192">
        <v>0</v>
      </c>
      <c r="AM188" s="1192">
        <v>0</v>
      </c>
      <c r="AN188" s="1192">
        <v>0</v>
      </c>
      <c r="AO188" s="1192">
        <v>0</v>
      </c>
      <c r="AP188" s="1192">
        <v>0</v>
      </c>
      <c r="AQ188" s="1192">
        <v>0</v>
      </c>
      <c r="AS188" s="2032"/>
      <c r="AT188" s="1194" t="s">
        <v>807</v>
      </c>
      <c r="AU188" s="1192">
        <f>'배수관 폐쇄 총괄(수시, 지역사업소)'!AY188</f>
        <v>0</v>
      </c>
      <c r="AV188" s="1192">
        <v>0</v>
      </c>
      <c r="AW188" s="1192">
        <v>0</v>
      </c>
      <c r="AX188" s="1192">
        <v>0</v>
      </c>
      <c r="AY188" s="1192">
        <v>0</v>
      </c>
      <c r="AZ188" s="1192">
        <v>0</v>
      </c>
      <c r="BA188" s="1192">
        <v>0</v>
      </c>
      <c r="BB188" s="1192">
        <v>0</v>
      </c>
      <c r="BC188" s="1192">
        <v>0</v>
      </c>
      <c r="BD188" s="1192">
        <v>0</v>
      </c>
      <c r="BE188" s="1192">
        <v>0</v>
      </c>
      <c r="BF188" s="1192">
        <v>0</v>
      </c>
      <c r="BG188" s="1192">
        <v>0</v>
      </c>
      <c r="BH188" s="1192">
        <v>0</v>
      </c>
      <c r="BI188" s="1192">
        <v>0</v>
      </c>
      <c r="BJ188" s="1192">
        <v>0</v>
      </c>
      <c r="BK188" s="1192">
        <v>0</v>
      </c>
      <c r="BL188" s="1192">
        <v>0</v>
      </c>
      <c r="BM188" s="1192">
        <v>0</v>
      </c>
      <c r="BO188" s="2032"/>
      <c r="BP188" s="1194" t="s">
        <v>807</v>
      </c>
      <c r="BQ188" s="1192">
        <f>'배수관 폐쇄 총괄(수시, 지역사업소)'!BU188</f>
        <v>0</v>
      </c>
      <c r="BR188" s="1192">
        <v>0</v>
      </c>
      <c r="BS188" s="1192">
        <v>0</v>
      </c>
      <c r="BT188" s="1192">
        <v>0</v>
      </c>
      <c r="BU188" s="1192">
        <v>0</v>
      </c>
      <c r="BV188" s="1192">
        <v>0</v>
      </c>
      <c r="BW188" s="1192">
        <v>0</v>
      </c>
      <c r="BX188" s="1192">
        <v>0</v>
      </c>
      <c r="BY188" s="1192">
        <v>0</v>
      </c>
      <c r="BZ188" s="1192">
        <v>0</v>
      </c>
      <c r="CA188" s="1192">
        <v>0</v>
      </c>
      <c r="CB188" s="1192">
        <v>0</v>
      </c>
      <c r="CC188" s="1192">
        <v>0</v>
      </c>
      <c r="CD188" s="1192">
        <v>0</v>
      </c>
      <c r="CE188" s="1192">
        <v>0</v>
      </c>
      <c r="CF188" s="1192">
        <v>0</v>
      </c>
      <c r="CG188" s="1192">
        <v>0</v>
      </c>
      <c r="CH188" s="1192">
        <v>0</v>
      </c>
      <c r="CI188" s="1192">
        <v>0</v>
      </c>
      <c r="CK188" s="2032"/>
      <c r="CL188" s="1194" t="s">
        <v>807</v>
      </c>
      <c r="CM188" s="1192">
        <f>'배수관 폐쇄 총괄(수시, 지역사업소)'!CQ188</f>
        <v>0</v>
      </c>
      <c r="CN188" s="1192">
        <v>0</v>
      </c>
      <c r="CO188" s="1192">
        <v>0</v>
      </c>
      <c r="CP188" s="1192">
        <v>0</v>
      </c>
      <c r="CQ188" s="1192">
        <v>0</v>
      </c>
      <c r="CR188" s="1192">
        <v>0</v>
      </c>
      <c r="CS188" s="1192">
        <v>0</v>
      </c>
      <c r="CT188" s="1192">
        <v>0</v>
      </c>
      <c r="CU188" s="1192">
        <v>0</v>
      </c>
      <c r="CV188" s="1192">
        <v>0</v>
      </c>
      <c r="CW188" s="1192">
        <v>0</v>
      </c>
      <c r="CX188" s="1192">
        <v>0</v>
      </c>
      <c r="CY188" s="1192">
        <v>0</v>
      </c>
      <c r="CZ188" s="1192">
        <v>0</v>
      </c>
      <c r="DA188" s="1192">
        <v>0</v>
      </c>
      <c r="DB188" s="1192">
        <v>0</v>
      </c>
      <c r="DC188" s="1192">
        <v>0</v>
      </c>
      <c r="DD188" s="1192">
        <v>0</v>
      </c>
      <c r="DE188" s="1192">
        <v>0</v>
      </c>
      <c r="DG188" s="2032"/>
      <c r="DH188" s="1194" t="s">
        <v>807</v>
      </c>
      <c r="DI188" s="1192">
        <f>'배수관 폐쇄 총괄(수시, 지역사업소)'!DM188</f>
        <v>0</v>
      </c>
      <c r="DJ188" s="1192">
        <v>0</v>
      </c>
      <c r="DK188" s="1192">
        <v>0</v>
      </c>
      <c r="DL188" s="1192">
        <v>0</v>
      </c>
      <c r="DM188" s="1192">
        <v>0</v>
      </c>
      <c r="DN188" s="1192">
        <v>0</v>
      </c>
      <c r="DO188" s="1192">
        <v>0</v>
      </c>
      <c r="DP188" s="1192">
        <v>0</v>
      </c>
      <c r="DQ188" s="1192">
        <v>0</v>
      </c>
      <c r="DR188" s="1192">
        <v>0</v>
      </c>
      <c r="DS188" s="1192">
        <v>0</v>
      </c>
      <c r="DT188" s="1192">
        <v>0</v>
      </c>
      <c r="DU188" s="1192">
        <v>0</v>
      </c>
      <c r="DV188" s="1192">
        <v>0</v>
      </c>
      <c r="DW188" s="1192">
        <v>0</v>
      </c>
      <c r="DX188" s="1192">
        <v>0</v>
      </c>
      <c r="DY188" s="1192">
        <v>0</v>
      </c>
      <c r="DZ188" s="1192">
        <v>0</v>
      </c>
      <c r="EA188" s="1192">
        <v>0</v>
      </c>
    </row>
    <row r="189" spans="1:131" ht="19.2" customHeight="1">
      <c r="A189" s="2032"/>
      <c r="B189" s="1195" t="s">
        <v>821</v>
      </c>
      <c r="C189" s="1192">
        <f>'배수관 폐쇄 총괄(수시, 지역사업소)'!G189</f>
        <v>0</v>
      </c>
      <c r="D189" s="1192">
        <v>0</v>
      </c>
      <c r="E189" s="1192">
        <v>0</v>
      </c>
      <c r="F189" s="1192">
        <v>0</v>
      </c>
      <c r="G189" s="1192">
        <v>0</v>
      </c>
      <c r="H189" s="1192">
        <v>0</v>
      </c>
      <c r="I189" s="1192">
        <v>0</v>
      </c>
      <c r="J189" s="1192">
        <v>0</v>
      </c>
      <c r="K189" s="1192">
        <v>0</v>
      </c>
      <c r="L189" s="1192">
        <v>0</v>
      </c>
      <c r="M189" s="1192">
        <v>0</v>
      </c>
      <c r="N189" s="1192">
        <v>0</v>
      </c>
      <c r="O189" s="1192">
        <v>0</v>
      </c>
      <c r="P189" s="1192">
        <v>0</v>
      </c>
      <c r="Q189" s="1192">
        <v>0</v>
      </c>
      <c r="R189" s="1192">
        <v>0</v>
      </c>
      <c r="S189" s="1192">
        <v>0</v>
      </c>
      <c r="T189" s="1192">
        <v>0</v>
      </c>
      <c r="U189" s="1192">
        <v>0</v>
      </c>
      <c r="W189" s="2032"/>
      <c r="X189" s="1195" t="s">
        <v>821</v>
      </c>
      <c r="Y189" s="1192">
        <f>'배수관 폐쇄 총괄(수시, 지역사업소)'!AC189</f>
        <v>0</v>
      </c>
      <c r="Z189" s="1192">
        <v>0</v>
      </c>
      <c r="AA189" s="1192">
        <v>0</v>
      </c>
      <c r="AB189" s="1192">
        <v>0</v>
      </c>
      <c r="AC189" s="1192">
        <v>0</v>
      </c>
      <c r="AD189" s="1192">
        <v>0</v>
      </c>
      <c r="AE189" s="1192">
        <v>0</v>
      </c>
      <c r="AF189" s="1192">
        <v>0</v>
      </c>
      <c r="AG189" s="1192">
        <v>0</v>
      </c>
      <c r="AH189" s="1192">
        <v>0</v>
      </c>
      <c r="AI189" s="1192">
        <v>0</v>
      </c>
      <c r="AJ189" s="1192">
        <v>0</v>
      </c>
      <c r="AK189" s="1192">
        <v>0</v>
      </c>
      <c r="AL189" s="1192">
        <v>0</v>
      </c>
      <c r="AM189" s="1192">
        <v>0</v>
      </c>
      <c r="AN189" s="1192">
        <v>0</v>
      </c>
      <c r="AO189" s="1192">
        <v>0</v>
      </c>
      <c r="AP189" s="1192">
        <v>0</v>
      </c>
      <c r="AQ189" s="1192">
        <v>0</v>
      </c>
      <c r="AS189" s="2032"/>
      <c r="AT189" s="1195" t="s">
        <v>821</v>
      </c>
      <c r="AU189" s="1192">
        <f>'배수관 폐쇄 총괄(수시, 지역사업소)'!AY189</f>
        <v>0</v>
      </c>
      <c r="AV189" s="1192">
        <v>0</v>
      </c>
      <c r="AW189" s="1192">
        <v>0</v>
      </c>
      <c r="AX189" s="1192">
        <v>0</v>
      </c>
      <c r="AY189" s="1192">
        <v>0</v>
      </c>
      <c r="AZ189" s="1192">
        <v>0</v>
      </c>
      <c r="BA189" s="1192">
        <v>0</v>
      </c>
      <c r="BB189" s="1192">
        <v>0</v>
      </c>
      <c r="BC189" s="1192">
        <v>0</v>
      </c>
      <c r="BD189" s="1192">
        <v>0</v>
      </c>
      <c r="BE189" s="1192">
        <v>0</v>
      </c>
      <c r="BF189" s="1192">
        <v>0</v>
      </c>
      <c r="BG189" s="1192">
        <v>0</v>
      </c>
      <c r="BH189" s="1192">
        <v>0</v>
      </c>
      <c r="BI189" s="1192">
        <v>0</v>
      </c>
      <c r="BJ189" s="1192">
        <v>0</v>
      </c>
      <c r="BK189" s="1192">
        <v>0</v>
      </c>
      <c r="BL189" s="1192">
        <v>0</v>
      </c>
      <c r="BM189" s="1192">
        <v>0</v>
      </c>
      <c r="BO189" s="2032"/>
      <c r="BP189" s="1195" t="s">
        <v>821</v>
      </c>
      <c r="BQ189" s="1192">
        <f>'배수관 폐쇄 총괄(수시, 지역사업소)'!BU189</f>
        <v>0</v>
      </c>
      <c r="BR189" s="1192">
        <v>0</v>
      </c>
      <c r="BS189" s="1192">
        <v>0</v>
      </c>
      <c r="BT189" s="1192">
        <v>0</v>
      </c>
      <c r="BU189" s="1192">
        <v>0</v>
      </c>
      <c r="BV189" s="1192">
        <v>0</v>
      </c>
      <c r="BW189" s="1192">
        <v>0</v>
      </c>
      <c r="BX189" s="1192">
        <v>0</v>
      </c>
      <c r="BY189" s="1192">
        <v>0</v>
      </c>
      <c r="BZ189" s="1192">
        <v>0</v>
      </c>
      <c r="CA189" s="1192">
        <v>0</v>
      </c>
      <c r="CB189" s="1192">
        <v>0</v>
      </c>
      <c r="CC189" s="1192">
        <v>0</v>
      </c>
      <c r="CD189" s="1192">
        <v>0</v>
      </c>
      <c r="CE189" s="1192">
        <v>0</v>
      </c>
      <c r="CF189" s="1192">
        <v>0</v>
      </c>
      <c r="CG189" s="1192">
        <v>0</v>
      </c>
      <c r="CH189" s="1192">
        <v>0</v>
      </c>
      <c r="CI189" s="1192">
        <v>0</v>
      </c>
      <c r="CK189" s="2032"/>
      <c r="CL189" s="1195" t="s">
        <v>821</v>
      </c>
      <c r="CM189" s="1192">
        <f>'배수관 폐쇄 총괄(수시, 지역사업소)'!CQ189</f>
        <v>0</v>
      </c>
      <c r="CN189" s="1192">
        <v>0</v>
      </c>
      <c r="CO189" s="1192">
        <v>0</v>
      </c>
      <c r="CP189" s="1192">
        <v>0</v>
      </c>
      <c r="CQ189" s="1192">
        <v>0</v>
      </c>
      <c r="CR189" s="1192">
        <v>0</v>
      </c>
      <c r="CS189" s="1192">
        <v>0</v>
      </c>
      <c r="CT189" s="1192">
        <v>0</v>
      </c>
      <c r="CU189" s="1192">
        <v>0</v>
      </c>
      <c r="CV189" s="1192">
        <v>0</v>
      </c>
      <c r="CW189" s="1192">
        <v>0</v>
      </c>
      <c r="CX189" s="1192">
        <v>0</v>
      </c>
      <c r="CY189" s="1192">
        <v>0</v>
      </c>
      <c r="CZ189" s="1192">
        <v>0</v>
      </c>
      <c r="DA189" s="1192">
        <v>0</v>
      </c>
      <c r="DB189" s="1192">
        <v>0</v>
      </c>
      <c r="DC189" s="1192">
        <v>0</v>
      </c>
      <c r="DD189" s="1192">
        <v>0</v>
      </c>
      <c r="DE189" s="1192">
        <v>0</v>
      </c>
      <c r="DG189" s="2032"/>
      <c r="DH189" s="1195" t="s">
        <v>821</v>
      </c>
      <c r="DI189" s="1192">
        <f>'배수관 폐쇄 총괄(수시, 지역사업소)'!DM189</f>
        <v>0</v>
      </c>
      <c r="DJ189" s="1192">
        <v>0</v>
      </c>
      <c r="DK189" s="1192">
        <v>0</v>
      </c>
      <c r="DL189" s="1192">
        <v>0</v>
      </c>
      <c r="DM189" s="1192">
        <v>0</v>
      </c>
      <c r="DN189" s="1192">
        <v>0</v>
      </c>
      <c r="DO189" s="1192">
        <v>0</v>
      </c>
      <c r="DP189" s="1192">
        <v>0</v>
      </c>
      <c r="DQ189" s="1192">
        <v>0</v>
      </c>
      <c r="DR189" s="1192">
        <v>0</v>
      </c>
      <c r="DS189" s="1192">
        <v>0</v>
      </c>
      <c r="DT189" s="1192">
        <v>0</v>
      </c>
      <c r="DU189" s="1192">
        <v>0</v>
      </c>
      <c r="DV189" s="1192">
        <v>0</v>
      </c>
      <c r="DW189" s="1192">
        <v>0</v>
      </c>
      <c r="DX189" s="1192">
        <v>0</v>
      </c>
      <c r="DY189" s="1192">
        <v>0</v>
      </c>
      <c r="DZ189" s="1192">
        <v>0</v>
      </c>
      <c r="EA189" s="1192">
        <v>0</v>
      </c>
    </row>
    <row r="190" spans="1:131" ht="19.2" customHeight="1">
      <c r="A190" s="2032"/>
      <c r="B190" s="1195" t="s">
        <v>822</v>
      </c>
      <c r="C190" s="1192">
        <f>'배수관 폐쇄 총괄(수시, 지역사업소)'!G190</f>
        <v>0</v>
      </c>
      <c r="D190" s="1192">
        <v>0</v>
      </c>
      <c r="E190" s="1192">
        <v>0</v>
      </c>
      <c r="F190" s="1192">
        <v>0</v>
      </c>
      <c r="G190" s="1192">
        <v>0</v>
      </c>
      <c r="H190" s="1192">
        <v>0</v>
      </c>
      <c r="I190" s="1192">
        <v>0</v>
      </c>
      <c r="J190" s="1192">
        <v>0</v>
      </c>
      <c r="K190" s="1192">
        <v>0</v>
      </c>
      <c r="L190" s="1192">
        <v>0</v>
      </c>
      <c r="M190" s="1192">
        <v>0</v>
      </c>
      <c r="N190" s="1192">
        <v>0</v>
      </c>
      <c r="O190" s="1192">
        <v>0</v>
      </c>
      <c r="P190" s="1192">
        <v>0</v>
      </c>
      <c r="Q190" s="1192">
        <v>0</v>
      </c>
      <c r="R190" s="1192">
        <v>0</v>
      </c>
      <c r="S190" s="1192">
        <v>0</v>
      </c>
      <c r="T190" s="1192">
        <v>0</v>
      </c>
      <c r="U190" s="1192">
        <v>0</v>
      </c>
      <c r="W190" s="2032"/>
      <c r="X190" s="1195" t="s">
        <v>822</v>
      </c>
      <c r="Y190" s="1192">
        <f>'배수관 폐쇄 총괄(수시, 지역사업소)'!AC190</f>
        <v>0</v>
      </c>
      <c r="Z190" s="1192">
        <v>0</v>
      </c>
      <c r="AA190" s="1192">
        <v>0</v>
      </c>
      <c r="AB190" s="1192">
        <v>0</v>
      </c>
      <c r="AC190" s="1192">
        <v>0</v>
      </c>
      <c r="AD190" s="1192">
        <v>0</v>
      </c>
      <c r="AE190" s="1192">
        <v>0</v>
      </c>
      <c r="AF190" s="1192">
        <v>0</v>
      </c>
      <c r="AG190" s="1192">
        <v>0</v>
      </c>
      <c r="AH190" s="1192">
        <v>0</v>
      </c>
      <c r="AI190" s="1192">
        <v>0</v>
      </c>
      <c r="AJ190" s="1192">
        <v>0</v>
      </c>
      <c r="AK190" s="1192">
        <v>0</v>
      </c>
      <c r="AL190" s="1192">
        <v>0</v>
      </c>
      <c r="AM190" s="1192">
        <v>0</v>
      </c>
      <c r="AN190" s="1192">
        <v>0</v>
      </c>
      <c r="AO190" s="1192">
        <v>0</v>
      </c>
      <c r="AP190" s="1192">
        <v>0</v>
      </c>
      <c r="AQ190" s="1192">
        <v>0</v>
      </c>
      <c r="AS190" s="2032"/>
      <c r="AT190" s="1195" t="s">
        <v>822</v>
      </c>
      <c r="AU190" s="1192">
        <f>'배수관 폐쇄 총괄(수시, 지역사업소)'!AY190</f>
        <v>0</v>
      </c>
      <c r="AV190" s="1192">
        <v>0</v>
      </c>
      <c r="AW190" s="1192">
        <v>0</v>
      </c>
      <c r="AX190" s="1192">
        <v>0</v>
      </c>
      <c r="AY190" s="1192">
        <v>0</v>
      </c>
      <c r="AZ190" s="1192">
        <v>0</v>
      </c>
      <c r="BA190" s="1192">
        <v>0</v>
      </c>
      <c r="BB190" s="1192">
        <v>0</v>
      </c>
      <c r="BC190" s="1192">
        <v>0</v>
      </c>
      <c r="BD190" s="1192">
        <v>0</v>
      </c>
      <c r="BE190" s="1192">
        <v>0</v>
      </c>
      <c r="BF190" s="1192">
        <v>0</v>
      </c>
      <c r="BG190" s="1192">
        <v>0</v>
      </c>
      <c r="BH190" s="1192">
        <v>0</v>
      </c>
      <c r="BI190" s="1192">
        <v>0</v>
      </c>
      <c r="BJ190" s="1192">
        <v>0</v>
      </c>
      <c r="BK190" s="1192">
        <v>0</v>
      </c>
      <c r="BL190" s="1192">
        <v>0</v>
      </c>
      <c r="BM190" s="1192">
        <v>0</v>
      </c>
      <c r="BO190" s="2032"/>
      <c r="BP190" s="1195" t="s">
        <v>822</v>
      </c>
      <c r="BQ190" s="1192">
        <f>'배수관 폐쇄 총괄(수시, 지역사업소)'!BU190</f>
        <v>0</v>
      </c>
      <c r="BR190" s="1192">
        <v>0</v>
      </c>
      <c r="BS190" s="1192">
        <v>0</v>
      </c>
      <c r="BT190" s="1192">
        <v>0</v>
      </c>
      <c r="BU190" s="1192">
        <v>0</v>
      </c>
      <c r="BV190" s="1192">
        <v>0</v>
      </c>
      <c r="BW190" s="1192">
        <v>0</v>
      </c>
      <c r="BX190" s="1192">
        <v>0</v>
      </c>
      <c r="BY190" s="1192">
        <v>0</v>
      </c>
      <c r="BZ190" s="1192">
        <v>0</v>
      </c>
      <c r="CA190" s="1192">
        <v>0</v>
      </c>
      <c r="CB190" s="1192">
        <v>0</v>
      </c>
      <c r="CC190" s="1192">
        <v>0</v>
      </c>
      <c r="CD190" s="1192">
        <v>0</v>
      </c>
      <c r="CE190" s="1192">
        <v>0</v>
      </c>
      <c r="CF190" s="1192">
        <v>0</v>
      </c>
      <c r="CG190" s="1192">
        <v>0</v>
      </c>
      <c r="CH190" s="1192">
        <v>0</v>
      </c>
      <c r="CI190" s="1192">
        <v>0</v>
      </c>
      <c r="CK190" s="2032"/>
      <c r="CL190" s="1195" t="s">
        <v>822</v>
      </c>
      <c r="CM190" s="1192">
        <f>'배수관 폐쇄 총괄(수시, 지역사업소)'!CQ190</f>
        <v>0</v>
      </c>
      <c r="CN190" s="1192">
        <v>0</v>
      </c>
      <c r="CO190" s="1192">
        <v>0</v>
      </c>
      <c r="CP190" s="1192">
        <v>0</v>
      </c>
      <c r="CQ190" s="1192">
        <v>0</v>
      </c>
      <c r="CR190" s="1192">
        <v>0</v>
      </c>
      <c r="CS190" s="1192">
        <v>0</v>
      </c>
      <c r="CT190" s="1192">
        <v>0</v>
      </c>
      <c r="CU190" s="1192">
        <v>0</v>
      </c>
      <c r="CV190" s="1192">
        <v>0</v>
      </c>
      <c r="CW190" s="1192">
        <v>0</v>
      </c>
      <c r="CX190" s="1192">
        <v>0</v>
      </c>
      <c r="CY190" s="1192">
        <v>0</v>
      </c>
      <c r="CZ190" s="1192">
        <v>0</v>
      </c>
      <c r="DA190" s="1192">
        <v>0</v>
      </c>
      <c r="DB190" s="1192">
        <v>0</v>
      </c>
      <c r="DC190" s="1192">
        <v>0</v>
      </c>
      <c r="DD190" s="1192">
        <v>0</v>
      </c>
      <c r="DE190" s="1192">
        <v>0</v>
      </c>
      <c r="DG190" s="2032"/>
      <c r="DH190" s="1195" t="s">
        <v>822</v>
      </c>
      <c r="DI190" s="1192">
        <f>'배수관 폐쇄 총괄(수시, 지역사업소)'!DM190</f>
        <v>0</v>
      </c>
      <c r="DJ190" s="1192">
        <v>0</v>
      </c>
      <c r="DK190" s="1192">
        <v>0</v>
      </c>
      <c r="DL190" s="1192">
        <v>0</v>
      </c>
      <c r="DM190" s="1192">
        <v>0</v>
      </c>
      <c r="DN190" s="1192">
        <v>0</v>
      </c>
      <c r="DO190" s="1192">
        <v>0</v>
      </c>
      <c r="DP190" s="1192">
        <v>0</v>
      </c>
      <c r="DQ190" s="1192">
        <v>0</v>
      </c>
      <c r="DR190" s="1192">
        <v>0</v>
      </c>
      <c r="DS190" s="1192">
        <v>0</v>
      </c>
      <c r="DT190" s="1192">
        <v>0</v>
      </c>
      <c r="DU190" s="1192">
        <v>0</v>
      </c>
      <c r="DV190" s="1192">
        <v>0</v>
      </c>
      <c r="DW190" s="1192">
        <v>0</v>
      </c>
      <c r="DX190" s="1192">
        <v>0</v>
      </c>
      <c r="DY190" s="1192">
        <v>0</v>
      </c>
      <c r="DZ190" s="1192">
        <v>0</v>
      </c>
      <c r="EA190" s="1192">
        <v>0</v>
      </c>
    </row>
    <row r="191" spans="1:131" ht="19.2" customHeight="1">
      <c r="A191" s="2032"/>
      <c r="B191" s="1627" t="s">
        <v>952</v>
      </c>
      <c r="C191" s="1192">
        <f>'배수관 폐쇄 총괄(수시, 지역사업소)'!G191</f>
        <v>0</v>
      </c>
      <c r="D191" s="1192">
        <v>0</v>
      </c>
      <c r="E191" s="1192">
        <v>0</v>
      </c>
      <c r="F191" s="1192">
        <v>0</v>
      </c>
      <c r="G191" s="1192">
        <v>0</v>
      </c>
      <c r="H191" s="1192">
        <v>0</v>
      </c>
      <c r="I191" s="1192">
        <v>0</v>
      </c>
      <c r="J191" s="1192">
        <v>0</v>
      </c>
      <c r="K191" s="1192">
        <v>0</v>
      </c>
      <c r="L191" s="1192">
        <v>0</v>
      </c>
      <c r="M191" s="1192">
        <v>0</v>
      </c>
      <c r="N191" s="1192">
        <v>0</v>
      </c>
      <c r="O191" s="1192">
        <v>0</v>
      </c>
      <c r="P191" s="1192">
        <v>0</v>
      </c>
      <c r="Q191" s="1192">
        <v>0</v>
      </c>
      <c r="R191" s="1192">
        <v>0</v>
      </c>
      <c r="S191" s="1192">
        <v>0</v>
      </c>
      <c r="T191" s="1192">
        <v>0</v>
      </c>
      <c r="U191" s="1192">
        <v>0</v>
      </c>
      <c r="W191" s="2032"/>
      <c r="X191" s="1627" t="s">
        <v>952</v>
      </c>
      <c r="Y191" s="1192">
        <f>'배수관 폐쇄 총괄(수시, 지역사업소)'!AC191</f>
        <v>0</v>
      </c>
      <c r="Z191" s="1192">
        <v>0</v>
      </c>
      <c r="AA191" s="1192">
        <v>0</v>
      </c>
      <c r="AB191" s="1192">
        <v>0</v>
      </c>
      <c r="AC191" s="1192">
        <v>0</v>
      </c>
      <c r="AD191" s="1192">
        <v>0</v>
      </c>
      <c r="AE191" s="1192">
        <v>0</v>
      </c>
      <c r="AF191" s="1192">
        <v>0</v>
      </c>
      <c r="AG191" s="1192">
        <v>0</v>
      </c>
      <c r="AH191" s="1192">
        <v>0</v>
      </c>
      <c r="AI191" s="1192">
        <v>0</v>
      </c>
      <c r="AJ191" s="1192">
        <v>0</v>
      </c>
      <c r="AK191" s="1192">
        <v>0</v>
      </c>
      <c r="AL191" s="1192">
        <v>0</v>
      </c>
      <c r="AM191" s="1192">
        <v>0</v>
      </c>
      <c r="AN191" s="1192">
        <v>0</v>
      </c>
      <c r="AO191" s="1192">
        <v>0</v>
      </c>
      <c r="AP191" s="1192">
        <v>0</v>
      </c>
      <c r="AQ191" s="1192">
        <v>0</v>
      </c>
      <c r="AS191" s="2032"/>
      <c r="AT191" s="1627" t="s">
        <v>952</v>
      </c>
      <c r="AU191" s="1192">
        <f>'배수관 폐쇄 총괄(수시, 지역사업소)'!AY191</f>
        <v>0</v>
      </c>
      <c r="AV191" s="1192">
        <v>0</v>
      </c>
      <c r="AW191" s="1192">
        <v>0</v>
      </c>
      <c r="AX191" s="1192">
        <v>0</v>
      </c>
      <c r="AY191" s="1192">
        <v>0</v>
      </c>
      <c r="AZ191" s="1192">
        <v>0</v>
      </c>
      <c r="BA191" s="1192">
        <v>0</v>
      </c>
      <c r="BB191" s="1192">
        <v>0</v>
      </c>
      <c r="BC191" s="1192">
        <v>0</v>
      </c>
      <c r="BD191" s="1192">
        <v>0</v>
      </c>
      <c r="BE191" s="1192">
        <v>0</v>
      </c>
      <c r="BF191" s="1192">
        <v>0</v>
      </c>
      <c r="BG191" s="1192">
        <v>0</v>
      </c>
      <c r="BH191" s="1192">
        <v>0</v>
      </c>
      <c r="BI191" s="1192">
        <v>0</v>
      </c>
      <c r="BJ191" s="1192">
        <v>0</v>
      </c>
      <c r="BK191" s="1192">
        <v>0</v>
      </c>
      <c r="BL191" s="1192">
        <v>0</v>
      </c>
      <c r="BM191" s="1192">
        <v>0</v>
      </c>
      <c r="BO191" s="2032"/>
      <c r="BP191" s="1627" t="s">
        <v>952</v>
      </c>
      <c r="BQ191" s="1192">
        <f>'배수관 폐쇄 총괄(수시, 지역사업소)'!BU191</f>
        <v>0</v>
      </c>
      <c r="BR191" s="1192">
        <v>0</v>
      </c>
      <c r="BS191" s="1192">
        <v>0</v>
      </c>
      <c r="BT191" s="1192">
        <v>0</v>
      </c>
      <c r="BU191" s="1192">
        <v>0</v>
      </c>
      <c r="BV191" s="1192">
        <v>0</v>
      </c>
      <c r="BW191" s="1192">
        <v>0</v>
      </c>
      <c r="BX191" s="1192">
        <v>0</v>
      </c>
      <c r="BY191" s="1192">
        <v>0</v>
      </c>
      <c r="BZ191" s="1192">
        <v>0</v>
      </c>
      <c r="CA191" s="1192">
        <v>0</v>
      </c>
      <c r="CB191" s="1192">
        <v>0</v>
      </c>
      <c r="CC191" s="1192">
        <v>0</v>
      </c>
      <c r="CD191" s="1192">
        <v>0</v>
      </c>
      <c r="CE191" s="1192">
        <v>0</v>
      </c>
      <c r="CF191" s="1192">
        <v>0</v>
      </c>
      <c r="CG191" s="1192">
        <v>0</v>
      </c>
      <c r="CH191" s="1192">
        <v>0</v>
      </c>
      <c r="CI191" s="1192">
        <v>0</v>
      </c>
      <c r="CK191" s="2032"/>
      <c r="CL191" s="1627" t="s">
        <v>952</v>
      </c>
      <c r="CM191" s="1192">
        <f>'배수관 폐쇄 총괄(수시, 지역사업소)'!CQ191</f>
        <v>0</v>
      </c>
      <c r="CN191" s="1192">
        <v>0</v>
      </c>
      <c r="CO191" s="1192">
        <v>0</v>
      </c>
      <c r="CP191" s="1192">
        <v>0</v>
      </c>
      <c r="CQ191" s="1192">
        <v>0</v>
      </c>
      <c r="CR191" s="1192">
        <v>0</v>
      </c>
      <c r="CS191" s="1192">
        <v>0</v>
      </c>
      <c r="CT191" s="1192">
        <v>0</v>
      </c>
      <c r="CU191" s="1192">
        <v>0</v>
      </c>
      <c r="CV191" s="1192">
        <v>0</v>
      </c>
      <c r="CW191" s="1192">
        <v>0</v>
      </c>
      <c r="CX191" s="1192">
        <v>0</v>
      </c>
      <c r="CY191" s="1192">
        <v>0</v>
      </c>
      <c r="CZ191" s="1192">
        <v>0</v>
      </c>
      <c r="DA191" s="1192">
        <v>0</v>
      </c>
      <c r="DB191" s="1192">
        <v>0</v>
      </c>
      <c r="DC191" s="1192">
        <v>0</v>
      </c>
      <c r="DD191" s="1192">
        <v>0</v>
      </c>
      <c r="DE191" s="1192">
        <v>0</v>
      </c>
      <c r="DG191" s="2032"/>
      <c r="DH191" s="1627" t="s">
        <v>952</v>
      </c>
      <c r="DI191" s="1192">
        <f>'배수관 폐쇄 총괄(수시, 지역사업소)'!DM191</f>
        <v>0</v>
      </c>
      <c r="DJ191" s="1192">
        <v>0</v>
      </c>
      <c r="DK191" s="1192">
        <v>0</v>
      </c>
      <c r="DL191" s="1192">
        <v>0</v>
      </c>
      <c r="DM191" s="1192">
        <v>0</v>
      </c>
      <c r="DN191" s="1192">
        <v>0</v>
      </c>
      <c r="DO191" s="1192">
        <v>0</v>
      </c>
      <c r="DP191" s="1192">
        <v>0</v>
      </c>
      <c r="DQ191" s="1192">
        <v>0</v>
      </c>
      <c r="DR191" s="1192">
        <v>0</v>
      </c>
      <c r="DS191" s="1192">
        <v>0</v>
      </c>
      <c r="DT191" s="1192">
        <v>0</v>
      </c>
      <c r="DU191" s="1192">
        <v>0</v>
      </c>
      <c r="DV191" s="1192">
        <v>0</v>
      </c>
      <c r="DW191" s="1192">
        <v>0</v>
      </c>
      <c r="DX191" s="1192">
        <v>0</v>
      </c>
      <c r="DY191" s="1192">
        <v>0</v>
      </c>
      <c r="DZ191" s="1192">
        <v>0</v>
      </c>
      <c r="EA191" s="1192">
        <v>0</v>
      </c>
    </row>
    <row r="192" spans="1:131" ht="20.25" customHeight="1">
      <c r="A192" s="2397" t="s">
        <v>815</v>
      </c>
      <c r="B192" s="1196" t="s">
        <v>41</v>
      </c>
      <c r="C192" s="1190">
        <f>SUM('배수관 폐쇄 총괄(수시, 지역사업소)'!C193:'배수관 폐쇄 총괄(수시, 지역사업소)'!C208)</f>
        <v>428.12000000000006</v>
      </c>
      <c r="D192" s="1190">
        <f>SUM('배수관 폐쇄 총괄(수시, 지역사업소)'!D193:'배수관 폐쇄 총괄(수시, 지역사업소)'!D208)</f>
        <v>566.83000000000004</v>
      </c>
      <c r="E192" s="1190">
        <f>SUM('배수관 폐쇄 총괄(수시, 지역사업소)'!E193:'배수관 폐쇄 총괄(수시, 지역사업소)'!E208)</f>
        <v>0</v>
      </c>
      <c r="F192" s="1190">
        <f>SUM('배수관 폐쇄 총괄(수시, 지역사업소)'!F193:'배수관 폐쇄 총괄(수시, 지역사업소)'!F208)</f>
        <v>138.71</v>
      </c>
      <c r="G192" s="1190">
        <f>SUM('배수관 폐쇄 총괄(수시, 지역사업소)'!G193:'배수관 폐쇄 총괄(수시, 지역사업소)'!G208)</f>
        <v>428.12000000000006</v>
      </c>
      <c r="H192" s="1190">
        <f>SUM('배수관 폐쇄 총괄(수시, 지역사업소)'!H193:'배수관 폐쇄 총괄(수시, 지역사업소)'!H208)</f>
        <v>0</v>
      </c>
      <c r="I192" s="1190">
        <f>SUM('배수관 폐쇄 총괄(수시, 지역사업소)'!I193:'배수관 폐쇄 총괄(수시, 지역사업소)'!I208)</f>
        <v>0</v>
      </c>
      <c r="J192" s="1190">
        <f>SUM('배수관 폐쇄 총괄(수시, 지역사업소)'!J193:'배수관 폐쇄 총괄(수시, 지역사업소)'!J208)</f>
        <v>0</v>
      </c>
      <c r="K192" s="1190">
        <f>SUM('배수관 폐쇄 총괄(수시, 지역사업소)'!K193:'배수관 폐쇄 총괄(수시, 지역사업소)'!K208)</f>
        <v>0</v>
      </c>
      <c r="L192" s="1190">
        <f>SUM('배수관 폐쇄 총괄(수시, 지역사업소)'!L193:'배수관 폐쇄 총괄(수시, 지역사업소)'!L208)</f>
        <v>0</v>
      </c>
      <c r="M192" s="1190">
        <f>SUM('배수관 폐쇄 총괄(수시, 지역사업소)'!M193:'배수관 폐쇄 총괄(수시, 지역사업소)'!M208)</f>
        <v>47.61</v>
      </c>
      <c r="N192" s="1190">
        <f>SUM('배수관 폐쇄 총괄(수시, 지역사업소)'!N193:'배수관 폐쇄 총괄(수시, 지역사업소)'!N208)</f>
        <v>0</v>
      </c>
      <c r="O192" s="1190">
        <f>SUM('배수관 폐쇄 총괄(수시, 지역사업소)'!O193:'배수관 폐쇄 총괄(수시, 지역사업소)'!O208)</f>
        <v>0</v>
      </c>
      <c r="P192" s="1190">
        <f>SUM('배수관 폐쇄 총괄(수시, 지역사업소)'!P193:'배수관 폐쇄 총괄(수시, 지역사업소)'!P208)</f>
        <v>0</v>
      </c>
      <c r="Q192" s="1190">
        <f>SUM('배수관 폐쇄 총괄(수시, 지역사업소)'!Q193:'배수관 폐쇄 총괄(수시, 지역사업소)'!Q208)</f>
        <v>0</v>
      </c>
      <c r="R192" s="1190">
        <f>SUM('배수관 폐쇄 총괄(수시, 지역사업소)'!R193:'배수관 폐쇄 총괄(수시, 지역사업소)'!R208)</f>
        <v>0</v>
      </c>
      <c r="S192" s="1190">
        <f>SUM('배수관 폐쇄 총괄(수시, 지역사업소)'!S193:'배수관 폐쇄 총괄(수시, 지역사업소)'!S208)</f>
        <v>91.1</v>
      </c>
      <c r="T192" s="1190">
        <f>SUM('배수관 폐쇄 총괄(수시, 지역사업소)'!T193:'배수관 폐쇄 총괄(수시, 지역사업소)'!T208)</f>
        <v>566.83000000000004</v>
      </c>
      <c r="U192" s="1190">
        <f>SUM('배수관 폐쇄 총괄(수시, 지역사업소)'!U193:'배수관 폐쇄 총괄(수시, 지역사업소)'!U208)</f>
        <v>0</v>
      </c>
      <c r="W192" s="2397" t="s">
        <v>815</v>
      </c>
      <c r="X192" s="1196" t="s">
        <v>41</v>
      </c>
      <c r="Y192" s="1190">
        <f>SUM('배수관 폐쇄 총괄(수시, 지역사업소)'!Y193:'배수관 폐쇄 총괄(수시, 지역사업소)'!Y208)</f>
        <v>-91.1</v>
      </c>
      <c r="Z192" s="1190">
        <f>SUM('배수관 폐쇄 총괄(수시, 지역사업소)'!Z193:'배수관 폐쇄 총괄(수시, 지역사업소)'!Z208)</f>
        <v>0</v>
      </c>
      <c r="AA192" s="1190">
        <f>SUM('배수관 폐쇄 총괄(수시, 지역사업소)'!AA193:'배수관 폐쇄 총괄(수시, 지역사업소)'!AA208)</f>
        <v>0</v>
      </c>
      <c r="AB192" s="1190">
        <f>SUM('배수관 폐쇄 총괄(수시, 지역사업소)'!AB193:'배수관 폐쇄 총괄(수시, 지역사업소)'!AB208)</f>
        <v>91.1</v>
      </c>
      <c r="AC192" s="1190">
        <f>SUM('배수관 폐쇄 총괄(수시, 지역사업소)'!AC193:'배수관 폐쇄 총괄(수시, 지역사업소)'!AC208)</f>
        <v>-91.1</v>
      </c>
      <c r="AD192" s="1190">
        <f>SUM('배수관 폐쇄 총괄(수시, 지역사업소)'!AD193:'배수관 폐쇄 총괄(수시, 지역사업소)'!AD208)</f>
        <v>0</v>
      </c>
      <c r="AE192" s="1190">
        <f>SUM('배수관 폐쇄 총괄(수시, 지역사업소)'!AE193:'배수관 폐쇄 총괄(수시, 지역사업소)'!AE208)</f>
        <v>0</v>
      </c>
      <c r="AF192" s="1190">
        <f>SUM('배수관 폐쇄 총괄(수시, 지역사업소)'!AF193:'배수관 폐쇄 총괄(수시, 지역사업소)'!AF208)</f>
        <v>0</v>
      </c>
      <c r="AG192" s="1190">
        <f>SUM('배수관 폐쇄 총괄(수시, 지역사업소)'!AG193:'배수관 폐쇄 총괄(수시, 지역사업소)'!AG208)</f>
        <v>0</v>
      </c>
      <c r="AH192" s="1190">
        <f>SUM('배수관 폐쇄 총괄(수시, 지역사업소)'!AH193:'배수관 폐쇄 총괄(수시, 지역사업소)'!AH208)</f>
        <v>0</v>
      </c>
      <c r="AI192" s="1190">
        <f>SUM('배수관 폐쇄 총괄(수시, 지역사업소)'!AI193:'배수관 폐쇄 총괄(수시, 지역사업소)'!AI208)</f>
        <v>0</v>
      </c>
      <c r="AJ192" s="1190">
        <f>SUM('배수관 폐쇄 총괄(수시, 지역사업소)'!AJ193:'배수관 폐쇄 총괄(수시, 지역사업소)'!AJ208)</f>
        <v>0</v>
      </c>
      <c r="AK192" s="1190">
        <f>SUM('배수관 폐쇄 총괄(수시, 지역사업소)'!AK193:'배수관 폐쇄 총괄(수시, 지역사업소)'!AK208)</f>
        <v>0</v>
      </c>
      <c r="AL192" s="1190">
        <f>SUM('배수관 폐쇄 총괄(수시, 지역사업소)'!AL193:'배수관 폐쇄 총괄(수시, 지역사업소)'!AL208)</f>
        <v>0</v>
      </c>
      <c r="AM192" s="1190">
        <f>SUM('배수관 폐쇄 총괄(수시, 지역사업소)'!AM193:'배수관 폐쇄 총괄(수시, 지역사업소)'!AM208)</f>
        <v>0</v>
      </c>
      <c r="AN192" s="1190">
        <f>SUM('배수관 폐쇄 총괄(수시, 지역사업소)'!AN193:'배수관 폐쇄 총괄(수시, 지역사업소)'!AN208)</f>
        <v>0</v>
      </c>
      <c r="AO192" s="1190">
        <f>SUM('배수관 폐쇄 총괄(수시, 지역사업소)'!AO193:'배수관 폐쇄 총괄(수시, 지역사업소)'!AO208)</f>
        <v>91.1</v>
      </c>
      <c r="AP192" s="1190">
        <f>SUM('배수관 폐쇄 총괄(수시, 지역사업소)'!AP193:'배수관 폐쇄 총괄(수시, 지역사업소)'!AP208)</f>
        <v>0</v>
      </c>
      <c r="AQ192" s="1190">
        <f>SUM('배수관 폐쇄 총괄(수시, 지역사업소)'!AQ193:'배수관 폐쇄 총괄(수시, 지역사업소)'!AQ208)</f>
        <v>0</v>
      </c>
      <c r="AS192" s="2397" t="s">
        <v>815</v>
      </c>
      <c r="AT192" s="1196" t="s">
        <v>41</v>
      </c>
      <c r="AU192" s="1190">
        <f>SUM('배수관 폐쇄 총괄(수시, 지역사업소)'!AU193:'배수관 폐쇄 총괄(수시, 지역사업소)'!AU208)</f>
        <v>18.459999999999994</v>
      </c>
      <c r="AV192" s="1190">
        <f>SUM('배수관 폐쇄 총괄(수시, 지역사업소)'!AV193:'배수관 폐쇄 총괄(수시, 지역사업소)'!AV208)</f>
        <v>66.069999999999993</v>
      </c>
      <c r="AW192" s="1190">
        <f>SUM('배수관 폐쇄 총괄(수시, 지역사업소)'!AW193:'배수관 폐쇄 총괄(수시, 지역사업소)'!AW208)</f>
        <v>0</v>
      </c>
      <c r="AX192" s="1190">
        <f>SUM('배수관 폐쇄 총괄(수시, 지역사업소)'!AX193:'배수관 폐쇄 총괄(수시, 지역사업소)'!AX208)</f>
        <v>47.61</v>
      </c>
      <c r="AY192" s="1190">
        <f>SUM('배수관 폐쇄 총괄(수시, 지역사업소)'!AY193:'배수관 폐쇄 총괄(수시, 지역사업소)'!AY208)</f>
        <v>18.459999999999994</v>
      </c>
      <c r="AZ192" s="1190">
        <f>SUM('배수관 폐쇄 총괄(수시, 지역사업소)'!AZ193:'배수관 폐쇄 총괄(수시, 지역사업소)'!AZ208)</f>
        <v>0</v>
      </c>
      <c r="BA192" s="1190">
        <f>SUM('배수관 폐쇄 총괄(수시, 지역사업소)'!BA193:'배수관 폐쇄 총괄(수시, 지역사업소)'!BA208)</f>
        <v>0</v>
      </c>
      <c r="BB192" s="1190">
        <f>SUM('배수관 폐쇄 총괄(수시, 지역사업소)'!BB193:'배수관 폐쇄 총괄(수시, 지역사업소)'!BB208)</f>
        <v>0</v>
      </c>
      <c r="BC192" s="1190">
        <f>SUM('배수관 폐쇄 총괄(수시, 지역사업소)'!BC193:'배수관 폐쇄 총괄(수시, 지역사업소)'!BC208)</f>
        <v>0</v>
      </c>
      <c r="BD192" s="1190">
        <f>SUM('배수관 폐쇄 총괄(수시, 지역사업소)'!BD193:'배수관 폐쇄 총괄(수시, 지역사업소)'!BD208)</f>
        <v>0</v>
      </c>
      <c r="BE192" s="1190">
        <f>SUM('배수관 폐쇄 총괄(수시, 지역사업소)'!BE193:'배수관 폐쇄 총괄(수시, 지역사업소)'!BE208)</f>
        <v>47.61</v>
      </c>
      <c r="BF192" s="1190">
        <f>SUM('배수관 폐쇄 총괄(수시, 지역사업소)'!BF193:'배수관 폐쇄 총괄(수시, 지역사업소)'!BF208)</f>
        <v>0</v>
      </c>
      <c r="BG192" s="1190">
        <f>SUM('배수관 폐쇄 총괄(수시, 지역사업소)'!BG193:'배수관 폐쇄 총괄(수시, 지역사업소)'!BG208)</f>
        <v>0</v>
      </c>
      <c r="BH192" s="1190">
        <f>SUM('배수관 폐쇄 총괄(수시, 지역사업소)'!BH193:'배수관 폐쇄 총괄(수시, 지역사업소)'!BH208)</f>
        <v>0</v>
      </c>
      <c r="BI192" s="1190">
        <f>SUM('배수관 폐쇄 총괄(수시, 지역사업소)'!BI193:'배수관 폐쇄 총괄(수시, 지역사업소)'!BI208)</f>
        <v>0</v>
      </c>
      <c r="BJ192" s="1190">
        <f>SUM('배수관 폐쇄 총괄(수시, 지역사업소)'!BJ193:'배수관 폐쇄 총괄(수시, 지역사업소)'!BJ208)</f>
        <v>0</v>
      </c>
      <c r="BK192" s="1190">
        <f>SUM('배수관 폐쇄 총괄(수시, 지역사업소)'!BK193:'배수관 폐쇄 총괄(수시, 지역사업소)'!BK208)</f>
        <v>0</v>
      </c>
      <c r="BL192" s="1190">
        <f>SUM('배수관 폐쇄 총괄(수시, 지역사업소)'!BL193:'배수관 폐쇄 총괄(수시, 지역사업소)'!BL208)</f>
        <v>66.069999999999993</v>
      </c>
      <c r="BM192" s="1190">
        <f>SUM('배수관 폐쇄 총괄(수시, 지역사업소)'!BM193:'배수관 폐쇄 총괄(수시, 지역사업소)'!BM208)</f>
        <v>0</v>
      </c>
      <c r="BO192" s="2397" t="s">
        <v>815</v>
      </c>
      <c r="BP192" s="1196" t="s">
        <v>41</v>
      </c>
      <c r="BQ192" s="1190">
        <f>SUM('배수관 폐쇄 총괄(수시, 지역사업소)'!BQ193:'배수관 폐쇄 총괄(수시, 지역사업소)'!BQ208)</f>
        <v>0</v>
      </c>
      <c r="BR192" s="1190">
        <f>SUM('배수관 폐쇄 총괄(수시, 지역사업소)'!BR193:'배수관 폐쇄 총괄(수시, 지역사업소)'!BR208)</f>
        <v>0</v>
      </c>
      <c r="BS192" s="1190">
        <f>SUM('배수관 폐쇄 총괄(수시, 지역사업소)'!BS193:'배수관 폐쇄 총괄(수시, 지역사업소)'!BS208)</f>
        <v>0</v>
      </c>
      <c r="BT192" s="1190">
        <f>SUM('배수관 폐쇄 총괄(수시, 지역사업소)'!BT193:'배수관 폐쇄 총괄(수시, 지역사업소)'!BT208)</f>
        <v>0</v>
      </c>
      <c r="BU192" s="1190">
        <f>SUM('배수관 폐쇄 총괄(수시, 지역사업소)'!BU193:'배수관 폐쇄 총괄(수시, 지역사업소)'!BU208)</f>
        <v>0</v>
      </c>
      <c r="BV192" s="1190">
        <f>SUM('배수관 폐쇄 총괄(수시, 지역사업소)'!BV193:'배수관 폐쇄 총괄(수시, 지역사업소)'!BV208)</f>
        <v>0</v>
      </c>
      <c r="BW192" s="1190">
        <f>SUM('배수관 폐쇄 총괄(수시, 지역사업소)'!BW193:'배수관 폐쇄 총괄(수시, 지역사업소)'!BW208)</f>
        <v>0</v>
      </c>
      <c r="BX192" s="1190">
        <f>SUM('배수관 폐쇄 총괄(수시, 지역사업소)'!BX193:'배수관 폐쇄 총괄(수시, 지역사업소)'!BX208)</f>
        <v>0</v>
      </c>
      <c r="BY192" s="1190">
        <f>SUM('배수관 폐쇄 총괄(수시, 지역사업소)'!BY193:'배수관 폐쇄 총괄(수시, 지역사업소)'!BY208)</f>
        <v>0</v>
      </c>
      <c r="BZ192" s="1190">
        <f>SUM('배수관 폐쇄 총괄(수시, 지역사업소)'!BZ193:'배수관 폐쇄 총괄(수시, 지역사업소)'!BZ208)</f>
        <v>0</v>
      </c>
      <c r="CA192" s="1190">
        <f>SUM('배수관 폐쇄 총괄(수시, 지역사업소)'!CA193:'배수관 폐쇄 총괄(수시, 지역사업소)'!CA208)</f>
        <v>0</v>
      </c>
      <c r="CB192" s="1190">
        <f>SUM('배수관 폐쇄 총괄(수시, 지역사업소)'!CB193:'배수관 폐쇄 총괄(수시, 지역사업소)'!CB208)</f>
        <v>0</v>
      </c>
      <c r="CC192" s="1190">
        <f>SUM('배수관 폐쇄 총괄(수시, 지역사업소)'!CC193:'배수관 폐쇄 총괄(수시, 지역사업소)'!CC208)</f>
        <v>0</v>
      </c>
      <c r="CD192" s="1190">
        <f>SUM('배수관 폐쇄 총괄(수시, 지역사업소)'!CD193:'배수관 폐쇄 총괄(수시, 지역사업소)'!CD208)</f>
        <v>0</v>
      </c>
      <c r="CE192" s="1190">
        <f>SUM('배수관 폐쇄 총괄(수시, 지역사업소)'!CE193:'배수관 폐쇄 총괄(수시, 지역사업소)'!CE208)</f>
        <v>0</v>
      </c>
      <c r="CF192" s="1190">
        <f>SUM('배수관 폐쇄 총괄(수시, 지역사업소)'!CF193:'배수관 폐쇄 총괄(수시, 지역사업소)'!CF208)</f>
        <v>0</v>
      </c>
      <c r="CG192" s="1190">
        <f>SUM('배수관 폐쇄 총괄(수시, 지역사업소)'!CG193:'배수관 폐쇄 총괄(수시, 지역사업소)'!CG208)</f>
        <v>0</v>
      </c>
      <c r="CH192" s="1190">
        <f>SUM('배수관 폐쇄 총괄(수시, 지역사업소)'!CH193:'배수관 폐쇄 총괄(수시, 지역사업소)'!CH208)</f>
        <v>0</v>
      </c>
      <c r="CI192" s="1190">
        <f>SUM('배수관 폐쇄 총괄(수시, 지역사업소)'!CI193:'배수관 폐쇄 총괄(수시, 지역사업소)'!CI208)</f>
        <v>0</v>
      </c>
      <c r="CK192" s="2397" t="s">
        <v>815</v>
      </c>
      <c r="CL192" s="1196" t="s">
        <v>41</v>
      </c>
      <c r="CM192" s="1190">
        <f>SUM('배수관 폐쇄 총괄(수시, 지역사업소)'!CM193:'배수관 폐쇄 총괄(수시, 지역사업소)'!CM208)</f>
        <v>500.76</v>
      </c>
      <c r="CN192" s="1190">
        <f>SUM('배수관 폐쇄 총괄(수시, 지역사업소)'!CN193:'배수관 폐쇄 총괄(수시, 지역사업소)'!CN208)</f>
        <v>500.76</v>
      </c>
      <c r="CO192" s="1190">
        <f>SUM('배수관 폐쇄 총괄(수시, 지역사업소)'!CO193:'배수관 폐쇄 총괄(수시, 지역사업소)'!CO208)</f>
        <v>0</v>
      </c>
      <c r="CP192" s="1190">
        <f>SUM('배수관 폐쇄 총괄(수시, 지역사업소)'!CP193:'배수관 폐쇄 총괄(수시, 지역사업소)'!CP208)</f>
        <v>0</v>
      </c>
      <c r="CQ192" s="1190">
        <f>SUM('배수관 폐쇄 총괄(수시, 지역사업소)'!CQ193:'배수관 폐쇄 총괄(수시, 지역사업소)'!CQ208)</f>
        <v>500.76</v>
      </c>
      <c r="CR192" s="1190">
        <f>SUM('배수관 폐쇄 총괄(수시, 지역사업소)'!CR193:'배수관 폐쇄 총괄(수시, 지역사업소)'!CR208)</f>
        <v>0</v>
      </c>
      <c r="CS192" s="1190">
        <f>SUM('배수관 폐쇄 총괄(수시, 지역사업소)'!CS193:'배수관 폐쇄 총괄(수시, 지역사업소)'!CS208)</f>
        <v>0</v>
      </c>
      <c r="CT192" s="1190">
        <f>SUM('배수관 폐쇄 총괄(수시, 지역사업소)'!CT193:'배수관 폐쇄 총괄(수시, 지역사업소)'!CT208)</f>
        <v>0</v>
      </c>
      <c r="CU192" s="1190">
        <f>SUM('배수관 폐쇄 총괄(수시, 지역사업소)'!CU193:'배수관 폐쇄 총괄(수시, 지역사업소)'!CU208)</f>
        <v>0</v>
      </c>
      <c r="CV192" s="1190">
        <f>SUM('배수관 폐쇄 총괄(수시, 지역사업소)'!CV193:'배수관 폐쇄 총괄(수시, 지역사업소)'!CV208)</f>
        <v>0</v>
      </c>
      <c r="CW192" s="1190">
        <f>SUM('배수관 폐쇄 총괄(수시, 지역사업소)'!CW193:'배수관 폐쇄 총괄(수시, 지역사업소)'!CW208)</f>
        <v>0</v>
      </c>
      <c r="CX192" s="1190">
        <f>SUM('배수관 폐쇄 총괄(수시, 지역사업소)'!CX193:'배수관 폐쇄 총괄(수시, 지역사업소)'!CX208)</f>
        <v>0</v>
      </c>
      <c r="CY192" s="1190">
        <f>SUM('배수관 폐쇄 총괄(수시, 지역사업소)'!CY193:'배수관 폐쇄 총괄(수시, 지역사업소)'!CY208)</f>
        <v>0</v>
      </c>
      <c r="CZ192" s="1190">
        <f>SUM('배수관 폐쇄 총괄(수시, 지역사업소)'!CZ193:'배수관 폐쇄 총괄(수시, 지역사업소)'!CZ208)</f>
        <v>0</v>
      </c>
      <c r="DA192" s="1190">
        <f>SUM('배수관 폐쇄 총괄(수시, 지역사업소)'!DA193:'배수관 폐쇄 총괄(수시, 지역사업소)'!DA208)</f>
        <v>0</v>
      </c>
      <c r="DB192" s="1190">
        <f>SUM('배수관 폐쇄 총괄(수시, 지역사업소)'!DB193:'배수관 폐쇄 총괄(수시, 지역사업소)'!DB208)</f>
        <v>0</v>
      </c>
      <c r="DC192" s="1190">
        <f>SUM('배수관 폐쇄 총괄(수시, 지역사업소)'!DC193:'배수관 폐쇄 총괄(수시, 지역사업소)'!DC208)</f>
        <v>0</v>
      </c>
      <c r="DD192" s="1190">
        <f>SUM('배수관 폐쇄 총괄(수시, 지역사업소)'!DD193:'배수관 폐쇄 총괄(수시, 지역사업소)'!DD208)</f>
        <v>500.76</v>
      </c>
      <c r="DE192" s="1190">
        <f>SUM('배수관 폐쇄 총괄(수시, 지역사업소)'!DE193:'배수관 폐쇄 총괄(수시, 지역사업소)'!DE208)</f>
        <v>0</v>
      </c>
      <c r="DG192" s="2397" t="s">
        <v>815</v>
      </c>
      <c r="DH192" s="1196" t="s">
        <v>41</v>
      </c>
      <c r="DI192" s="1190">
        <f>SUM('배수관 폐쇄 총괄(수시, 지역사업소)'!DI193:'배수관 폐쇄 총괄(수시, 지역사업소)'!DI208)</f>
        <v>0</v>
      </c>
      <c r="DJ192" s="1190">
        <f>SUM('배수관 폐쇄 총괄(수시, 지역사업소)'!DJ193:'배수관 폐쇄 총괄(수시, 지역사업소)'!DJ208)</f>
        <v>0</v>
      </c>
      <c r="DK192" s="1190">
        <f>SUM('배수관 폐쇄 총괄(수시, 지역사업소)'!DK193:'배수관 폐쇄 총괄(수시, 지역사업소)'!DK208)</f>
        <v>0</v>
      </c>
      <c r="DL192" s="1190">
        <f>SUM('배수관 폐쇄 총괄(수시, 지역사업소)'!DL193:'배수관 폐쇄 총괄(수시, 지역사업소)'!DL208)</f>
        <v>0</v>
      </c>
      <c r="DM192" s="1190">
        <f>SUM('배수관 폐쇄 총괄(수시, 지역사업소)'!DM193:'배수관 폐쇄 총괄(수시, 지역사업소)'!DM208)</f>
        <v>0</v>
      </c>
      <c r="DN192" s="1190">
        <f>SUM('배수관 폐쇄 총괄(수시, 지역사업소)'!DN193:'배수관 폐쇄 총괄(수시, 지역사업소)'!DN208)</f>
        <v>0</v>
      </c>
      <c r="DO192" s="1190">
        <f>SUM('배수관 폐쇄 총괄(수시, 지역사업소)'!DO193:'배수관 폐쇄 총괄(수시, 지역사업소)'!DO208)</f>
        <v>0</v>
      </c>
      <c r="DP192" s="1190">
        <f>SUM('배수관 폐쇄 총괄(수시, 지역사업소)'!DP193:'배수관 폐쇄 총괄(수시, 지역사업소)'!DP208)</f>
        <v>0</v>
      </c>
      <c r="DQ192" s="1190">
        <f>SUM('배수관 폐쇄 총괄(수시, 지역사업소)'!DQ193:'배수관 폐쇄 총괄(수시, 지역사업소)'!DQ208)</f>
        <v>0</v>
      </c>
      <c r="DR192" s="1190">
        <f>SUM('배수관 폐쇄 총괄(수시, 지역사업소)'!DR193:'배수관 폐쇄 총괄(수시, 지역사업소)'!DR208)</f>
        <v>0</v>
      </c>
      <c r="DS192" s="1190">
        <f>SUM('배수관 폐쇄 총괄(수시, 지역사업소)'!DS193:'배수관 폐쇄 총괄(수시, 지역사업소)'!DS208)</f>
        <v>0</v>
      </c>
      <c r="DT192" s="1190">
        <f>SUM('배수관 폐쇄 총괄(수시, 지역사업소)'!DT193:'배수관 폐쇄 총괄(수시, 지역사업소)'!DT208)</f>
        <v>0</v>
      </c>
      <c r="DU192" s="1190">
        <f>SUM('배수관 폐쇄 총괄(수시, 지역사업소)'!DU193:'배수관 폐쇄 총괄(수시, 지역사업소)'!DU208)</f>
        <v>0</v>
      </c>
      <c r="DV192" s="1190">
        <f>SUM('배수관 폐쇄 총괄(수시, 지역사업소)'!DV193:'배수관 폐쇄 총괄(수시, 지역사업소)'!DV208)</f>
        <v>0</v>
      </c>
      <c r="DW192" s="1190">
        <f>SUM('배수관 폐쇄 총괄(수시, 지역사업소)'!DW193:'배수관 폐쇄 총괄(수시, 지역사업소)'!DW208)</f>
        <v>0</v>
      </c>
      <c r="DX192" s="1190">
        <f>SUM('배수관 폐쇄 총괄(수시, 지역사업소)'!DX193:'배수관 폐쇄 총괄(수시, 지역사업소)'!DX208)</f>
        <v>0</v>
      </c>
      <c r="DY192" s="1190">
        <f>SUM('배수관 폐쇄 총괄(수시, 지역사업소)'!DY193:'배수관 폐쇄 총괄(수시, 지역사업소)'!DY208)</f>
        <v>0</v>
      </c>
      <c r="DZ192" s="1190">
        <f>SUM('배수관 폐쇄 총괄(수시, 지역사업소)'!DZ193:'배수관 폐쇄 총괄(수시, 지역사업소)'!DZ208)</f>
        <v>0</v>
      </c>
      <c r="EA192" s="1190">
        <f>SUM('배수관 폐쇄 총괄(수시, 지역사업소)'!EA193:'배수관 폐쇄 총괄(수시, 지역사업소)'!EA208)</f>
        <v>0</v>
      </c>
    </row>
    <row r="193" spans="1:131" ht="19.2" customHeight="1">
      <c r="A193" s="2397" t="s">
        <v>815</v>
      </c>
      <c r="B193" s="1191" t="s">
        <v>951</v>
      </c>
      <c r="C193" s="1192">
        <f>'배수관 폐쇄 총괄(수시, 지역사업소)'!G193</f>
        <v>566.83000000000004</v>
      </c>
      <c r="D193" s="1192">
        <v>566.83000000000004</v>
      </c>
      <c r="E193" s="1192">
        <v>0</v>
      </c>
      <c r="F193" s="1192">
        <v>0</v>
      </c>
      <c r="G193" s="1192">
        <v>566.83000000000004</v>
      </c>
      <c r="H193" s="1192">
        <v>0</v>
      </c>
      <c r="I193" s="1192">
        <v>0</v>
      </c>
      <c r="J193" s="1192">
        <v>0</v>
      </c>
      <c r="K193" s="1192">
        <v>0</v>
      </c>
      <c r="L193" s="1192">
        <v>0</v>
      </c>
      <c r="M193" s="1192">
        <v>0</v>
      </c>
      <c r="N193" s="1192">
        <v>0</v>
      </c>
      <c r="O193" s="1192">
        <v>0</v>
      </c>
      <c r="P193" s="1192">
        <v>0</v>
      </c>
      <c r="Q193" s="1192">
        <v>0</v>
      </c>
      <c r="R193" s="1192">
        <v>0</v>
      </c>
      <c r="S193" s="1192">
        <v>0</v>
      </c>
      <c r="T193" s="1192">
        <v>566.83000000000004</v>
      </c>
      <c r="U193" s="1192">
        <v>0</v>
      </c>
      <c r="W193" s="2397" t="s">
        <v>815</v>
      </c>
      <c r="X193" s="1191" t="s">
        <v>951</v>
      </c>
      <c r="Y193" s="1192">
        <f>'배수관 폐쇄 총괄(수시, 지역사업소)'!AC193</f>
        <v>0</v>
      </c>
      <c r="Z193" s="1192">
        <v>0</v>
      </c>
      <c r="AA193" s="1192">
        <v>0</v>
      </c>
      <c r="AB193" s="1192">
        <v>0</v>
      </c>
      <c r="AC193" s="1192">
        <v>0</v>
      </c>
      <c r="AD193" s="1192">
        <v>0</v>
      </c>
      <c r="AE193" s="1192">
        <v>0</v>
      </c>
      <c r="AF193" s="1192">
        <v>0</v>
      </c>
      <c r="AG193" s="1192">
        <v>0</v>
      </c>
      <c r="AH193" s="1192">
        <v>0</v>
      </c>
      <c r="AI193" s="1192">
        <v>0</v>
      </c>
      <c r="AJ193" s="1192">
        <v>0</v>
      </c>
      <c r="AK193" s="1192">
        <v>0</v>
      </c>
      <c r="AL193" s="1192">
        <v>0</v>
      </c>
      <c r="AM193" s="1192">
        <v>0</v>
      </c>
      <c r="AN193" s="1192">
        <v>0</v>
      </c>
      <c r="AO193" s="1192">
        <v>0</v>
      </c>
      <c r="AP193" s="1192">
        <v>0</v>
      </c>
      <c r="AQ193" s="1192">
        <v>0</v>
      </c>
      <c r="AS193" s="2397" t="s">
        <v>815</v>
      </c>
      <c r="AT193" s="1191" t="s">
        <v>951</v>
      </c>
      <c r="AU193" s="1192">
        <f>'배수관 폐쇄 총괄(수시, 지역사업소)'!AY193</f>
        <v>66.069999999999993</v>
      </c>
      <c r="AV193" s="1192">
        <v>66.069999999999993</v>
      </c>
      <c r="AW193" s="1192">
        <v>0</v>
      </c>
      <c r="AX193" s="1192">
        <v>0</v>
      </c>
      <c r="AY193" s="1192">
        <v>66.069999999999993</v>
      </c>
      <c r="AZ193" s="1192">
        <v>0</v>
      </c>
      <c r="BA193" s="1192">
        <v>0</v>
      </c>
      <c r="BB193" s="1192">
        <v>0</v>
      </c>
      <c r="BC193" s="1192">
        <v>0</v>
      </c>
      <c r="BD193" s="1192">
        <v>0</v>
      </c>
      <c r="BE193" s="1192">
        <v>0</v>
      </c>
      <c r="BF193" s="1192">
        <v>0</v>
      </c>
      <c r="BG193" s="1192">
        <v>0</v>
      </c>
      <c r="BH193" s="1192">
        <v>0</v>
      </c>
      <c r="BI193" s="1192">
        <v>0</v>
      </c>
      <c r="BJ193" s="1192">
        <v>0</v>
      </c>
      <c r="BK193" s="1192">
        <v>0</v>
      </c>
      <c r="BL193" s="1192">
        <v>66.069999999999993</v>
      </c>
      <c r="BM193" s="1192">
        <v>0</v>
      </c>
      <c r="BO193" s="2397" t="s">
        <v>815</v>
      </c>
      <c r="BP193" s="1191" t="s">
        <v>951</v>
      </c>
      <c r="BQ193" s="1192">
        <f>'배수관 폐쇄 총괄(수시, 지역사업소)'!BU193</f>
        <v>0</v>
      </c>
      <c r="BR193" s="1192">
        <v>0</v>
      </c>
      <c r="BS193" s="1192">
        <v>0</v>
      </c>
      <c r="BT193" s="1192">
        <v>0</v>
      </c>
      <c r="BU193" s="1192">
        <v>0</v>
      </c>
      <c r="BV193" s="1192">
        <v>0</v>
      </c>
      <c r="BW193" s="1192">
        <v>0</v>
      </c>
      <c r="BX193" s="1192">
        <v>0</v>
      </c>
      <c r="BY193" s="1192">
        <v>0</v>
      </c>
      <c r="BZ193" s="1192">
        <v>0</v>
      </c>
      <c r="CA193" s="1192">
        <v>0</v>
      </c>
      <c r="CB193" s="1192">
        <v>0</v>
      </c>
      <c r="CC193" s="1192">
        <v>0</v>
      </c>
      <c r="CD193" s="1192">
        <v>0</v>
      </c>
      <c r="CE193" s="1192">
        <v>0</v>
      </c>
      <c r="CF193" s="1192">
        <v>0</v>
      </c>
      <c r="CG193" s="1192">
        <v>0</v>
      </c>
      <c r="CH193" s="1192">
        <v>0</v>
      </c>
      <c r="CI193" s="1192">
        <v>0</v>
      </c>
      <c r="CK193" s="2397" t="s">
        <v>815</v>
      </c>
      <c r="CL193" s="1191" t="s">
        <v>951</v>
      </c>
      <c r="CM193" s="1192">
        <f>'배수관 폐쇄 총괄(수시, 지역사업소)'!CQ193</f>
        <v>500.76</v>
      </c>
      <c r="CN193" s="1192">
        <v>500.76</v>
      </c>
      <c r="CO193" s="1192">
        <v>0</v>
      </c>
      <c r="CP193" s="1192">
        <v>0</v>
      </c>
      <c r="CQ193" s="1192">
        <v>500.76</v>
      </c>
      <c r="CR193" s="1192">
        <v>0</v>
      </c>
      <c r="CS193" s="1192">
        <v>0</v>
      </c>
      <c r="CT193" s="1192">
        <v>0</v>
      </c>
      <c r="CU193" s="1192">
        <v>0</v>
      </c>
      <c r="CV193" s="1192">
        <v>0</v>
      </c>
      <c r="CW193" s="1192">
        <v>0</v>
      </c>
      <c r="CX193" s="1192">
        <v>0</v>
      </c>
      <c r="CY193" s="1192">
        <v>0</v>
      </c>
      <c r="CZ193" s="1192">
        <v>0</v>
      </c>
      <c r="DA193" s="1192">
        <v>0</v>
      </c>
      <c r="DB193" s="1192">
        <v>0</v>
      </c>
      <c r="DC193" s="1192">
        <v>0</v>
      </c>
      <c r="DD193" s="1192">
        <v>500.76</v>
      </c>
      <c r="DE193" s="1192">
        <v>0</v>
      </c>
      <c r="DG193" s="2397" t="s">
        <v>815</v>
      </c>
      <c r="DH193" s="1191" t="s">
        <v>951</v>
      </c>
      <c r="DI193" s="1192">
        <f>'배수관 폐쇄 총괄(수시, 지역사업소)'!DM193</f>
        <v>0</v>
      </c>
      <c r="DJ193" s="1192">
        <v>0</v>
      </c>
      <c r="DK193" s="1192">
        <v>0</v>
      </c>
      <c r="DL193" s="1192">
        <v>0</v>
      </c>
      <c r="DM193" s="1192">
        <v>0</v>
      </c>
      <c r="DN193" s="1192">
        <v>0</v>
      </c>
      <c r="DO193" s="1192">
        <v>0</v>
      </c>
      <c r="DP193" s="1192">
        <v>0</v>
      </c>
      <c r="DQ193" s="1192">
        <v>0</v>
      </c>
      <c r="DR193" s="1192">
        <v>0</v>
      </c>
      <c r="DS193" s="1192">
        <v>0</v>
      </c>
      <c r="DT193" s="1192">
        <v>0</v>
      </c>
      <c r="DU193" s="1192">
        <v>0</v>
      </c>
      <c r="DV193" s="1192">
        <v>0</v>
      </c>
      <c r="DW193" s="1192">
        <v>0</v>
      </c>
      <c r="DX193" s="1192">
        <v>0</v>
      </c>
      <c r="DY193" s="1192">
        <v>0</v>
      </c>
      <c r="DZ193" s="1192">
        <v>0</v>
      </c>
      <c r="EA193" s="1192">
        <v>0</v>
      </c>
    </row>
    <row r="194" spans="1:131" ht="19.2" customHeight="1">
      <c r="A194" s="2032"/>
      <c r="B194" s="1191" t="s">
        <v>796</v>
      </c>
      <c r="C194" s="1192">
        <f>'배수관 폐쇄 총괄(수시, 지역사업소)'!G194</f>
        <v>0</v>
      </c>
      <c r="D194" s="1192">
        <v>0</v>
      </c>
      <c r="E194" s="1192">
        <v>0</v>
      </c>
      <c r="F194" s="1192">
        <v>0</v>
      </c>
      <c r="G194" s="1192">
        <v>0</v>
      </c>
      <c r="H194" s="1192">
        <v>0</v>
      </c>
      <c r="I194" s="1192">
        <v>0</v>
      </c>
      <c r="J194" s="1192">
        <v>0</v>
      </c>
      <c r="K194" s="1192">
        <v>0</v>
      </c>
      <c r="L194" s="1192">
        <v>0</v>
      </c>
      <c r="M194" s="1192">
        <v>0</v>
      </c>
      <c r="N194" s="1192">
        <v>0</v>
      </c>
      <c r="O194" s="1192">
        <v>0</v>
      </c>
      <c r="P194" s="1192">
        <v>0</v>
      </c>
      <c r="Q194" s="1192">
        <v>0</v>
      </c>
      <c r="R194" s="1192">
        <v>0</v>
      </c>
      <c r="S194" s="1192">
        <v>0</v>
      </c>
      <c r="T194" s="1192">
        <v>0</v>
      </c>
      <c r="U194" s="1192">
        <v>0</v>
      </c>
      <c r="W194" s="2032"/>
      <c r="X194" s="1191" t="s">
        <v>796</v>
      </c>
      <c r="Y194" s="1192">
        <f>'배수관 폐쇄 총괄(수시, 지역사업소)'!AC194</f>
        <v>0</v>
      </c>
      <c r="Z194" s="1192">
        <v>0</v>
      </c>
      <c r="AA194" s="1192">
        <v>0</v>
      </c>
      <c r="AB194" s="1192">
        <v>0</v>
      </c>
      <c r="AC194" s="1192">
        <v>0</v>
      </c>
      <c r="AD194" s="1192">
        <v>0</v>
      </c>
      <c r="AE194" s="1192">
        <v>0</v>
      </c>
      <c r="AF194" s="1192">
        <v>0</v>
      </c>
      <c r="AG194" s="1192">
        <v>0</v>
      </c>
      <c r="AH194" s="1192">
        <v>0</v>
      </c>
      <c r="AI194" s="1192">
        <v>0</v>
      </c>
      <c r="AJ194" s="1192">
        <v>0</v>
      </c>
      <c r="AK194" s="1192">
        <v>0</v>
      </c>
      <c r="AL194" s="1192">
        <v>0</v>
      </c>
      <c r="AM194" s="1192">
        <v>0</v>
      </c>
      <c r="AN194" s="1192">
        <v>0</v>
      </c>
      <c r="AO194" s="1192">
        <v>0</v>
      </c>
      <c r="AP194" s="1192">
        <v>0</v>
      </c>
      <c r="AQ194" s="1192">
        <v>0</v>
      </c>
      <c r="AS194" s="2032"/>
      <c r="AT194" s="1191" t="s">
        <v>796</v>
      </c>
      <c r="AU194" s="1192">
        <f>'배수관 폐쇄 총괄(수시, 지역사업소)'!AY194</f>
        <v>0</v>
      </c>
      <c r="AV194" s="1192">
        <v>0</v>
      </c>
      <c r="AW194" s="1192">
        <v>0</v>
      </c>
      <c r="AX194" s="1192">
        <v>0</v>
      </c>
      <c r="AY194" s="1192">
        <v>0</v>
      </c>
      <c r="AZ194" s="1192">
        <v>0</v>
      </c>
      <c r="BA194" s="1192">
        <v>0</v>
      </c>
      <c r="BB194" s="1192">
        <v>0</v>
      </c>
      <c r="BC194" s="1192">
        <v>0</v>
      </c>
      <c r="BD194" s="1192">
        <v>0</v>
      </c>
      <c r="BE194" s="1192">
        <v>0</v>
      </c>
      <c r="BF194" s="1192">
        <v>0</v>
      </c>
      <c r="BG194" s="1192">
        <v>0</v>
      </c>
      <c r="BH194" s="1192">
        <v>0</v>
      </c>
      <c r="BI194" s="1192">
        <v>0</v>
      </c>
      <c r="BJ194" s="1192">
        <v>0</v>
      </c>
      <c r="BK194" s="1192">
        <v>0</v>
      </c>
      <c r="BL194" s="1192">
        <v>0</v>
      </c>
      <c r="BM194" s="1192">
        <v>0</v>
      </c>
      <c r="BO194" s="2032"/>
      <c r="BP194" s="1191" t="s">
        <v>796</v>
      </c>
      <c r="BQ194" s="1192">
        <f>'배수관 폐쇄 총괄(수시, 지역사업소)'!BU194</f>
        <v>0</v>
      </c>
      <c r="BR194" s="1192">
        <v>0</v>
      </c>
      <c r="BS194" s="1192">
        <v>0</v>
      </c>
      <c r="BT194" s="1192">
        <v>0</v>
      </c>
      <c r="BU194" s="1192">
        <v>0</v>
      </c>
      <c r="BV194" s="1192">
        <v>0</v>
      </c>
      <c r="BW194" s="1192">
        <v>0</v>
      </c>
      <c r="BX194" s="1192">
        <v>0</v>
      </c>
      <c r="BY194" s="1192">
        <v>0</v>
      </c>
      <c r="BZ194" s="1192">
        <v>0</v>
      </c>
      <c r="CA194" s="1192">
        <v>0</v>
      </c>
      <c r="CB194" s="1192">
        <v>0</v>
      </c>
      <c r="CC194" s="1192">
        <v>0</v>
      </c>
      <c r="CD194" s="1192">
        <v>0</v>
      </c>
      <c r="CE194" s="1192">
        <v>0</v>
      </c>
      <c r="CF194" s="1192">
        <v>0</v>
      </c>
      <c r="CG194" s="1192">
        <v>0</v>
      </c>
      <c r="CH194" s="1192">
        <v>0</v>
      </c>
      <c r="CI194" s="1192">
        <v>0</v>
      </c>
      <c r="CK194" s="2032"/>
      <c r="CL194" s="1191" t="s">
        <v>796</v>
      </c>
      <c r="CM194" s="1192">
        <f>'배수관 폐쇄 총괄(수시, 지역사업소)'!CQ194</f>
        <v>0</v>
      </c>
      <c r="CN194" s="1192">
        <v>0</v>
      </c>
      <c r="CO194" s="1192">
        <v>0</v>
      </c>
      <c r="CP194" s="1192">
        <v>0</v>
      </c>
      <c r="CQ194" s="1192">
        <v>0</v>
      </c>
      <c r="CR194" s="1192">
        <v>0</v>
      </c>
      <c r="CS194" s="1192">
        <v>0</v>
      </c>
      <c r="CT194" s="1192">
        <v>0</v>
      </c>
      <c r="CU194" s="1192">
        <v>0</v>
      </c>
      <c r="CV194" s="1192">
        <v>0</v>
      </c>
      <c r="CW194" s="1192">
        <v>0</v>
      </c>
      <c r="CX194" s="1192">
        <v>0</v>
      </c>
      <c r="CY194" s="1192">
        <v>0</v>
      </c>
      <c r="CZ194" s="1192">
        <v>0</v>
      </c>
      <c r="DA194" s="1192">
        <v>0</v>
      </c>
      <c r="DB194" s="1192">
        <v>0</v>
      </c>
      <c r="DC194" s="1192">
        <v>0</v>
      </c>
      <c r="DD194" s="1192">
        <v>0</v>
      </c>
      <c r="DE194" s="1192">
        <v>0</v>
      </c>
      <c r="DG194" s="2032"/>
      <c r="DH194" s="1191" t="s">
        <v>796</v>
      </c>
      <c r="DI194" s="1192">
        <f>'배수관 폐쇄 총괄(수시, 지역사업소)'!DM194</f>
        <v>0</v>
      </c>
      <c r="DJ194" s="1192">
        <v>0</v>
      </c>
      <c r="DK194" s="1192">
        <v>0</v>
      </c>
      <c r="DL194" s="1192">
        <v>0</v>
      </c>
      <c r="DM194" s="1192">
        <v>0</v>
      </c>
      <c r="DN194" s="1192">
        <v>0</v>
      </c>
      <c r="DO194" s="1192">
        <v>0</v>
      </c>
      <c r="DP194" s="1192">
        <v>0</v>
      </c>
      <c r="DQ194" s="1192">
        <v>0</v>
      </c>
      <c r="DR194" s="1192">
        <v>0</v>
      </c>
      <c r="DS194" s="1192">
        <v>0</v>
      </c>
      <c r="DT194" s="1192">
        <v>0</v>
      </c>
      <c r="DU194" s="1192">
        <v>0</v>
      </c>
      <c r="DV194" s="1192">
        <v>0</v>
      </c>
      <c r="DW194" s="1192">
        <v>0</v>
      </c>
      <c r="DX194" s="1192">
        <v>0</v>
      </c>
      <c r="DY194" s="1192">
        <v>0</v>
      </c>
      <c r="DZ194" s="1192">
        <v>0</v>
      </c>
      <c r="EA194" s="1192">
        <v>0</v>
      </c>
    </row>
    <row r="195" spans="1:131" ht="19.2" customHeight="1">
      <c r="A195" s="2032"/>
      <c r="B195" s="1191" t="s">
        <v>797</v>
      </c>
      <c r="C195" s="1192">
        <f>'배수관 폐쇄 총괄(수시, 지역사업소)'!G195</f>
        <v>0</v>
      </c>
      <c r="D195" s="1192">
        <v>0</v>
      </c>
      <c r="E195" s="1192">
        <v>0</v>
      </c>
      <c r="F195" s="1192">
        <v>0</v>
      </c>
      <c r="G195" s="1192">
        <v>0</v>
      </c>
      <c r="H195" s="1192">
        <v>0</v>
      </c>
      <c r="I195" s="1192">
        <v>0</v>
      </c>
      <c r="J195" s="1192">
        <v>0</v>
      </c>
      <c r="K195" s="1192">
        <v>0</v>
      </c>
      <c r="L195" s="1192">
        <v>0</v>
      </c>
      <c r="M195" s="1192">
        <v>0</v>
      </c>
      <c r="N195" s="1192">
        <v>0</v>
      </c>
      <c r="O195" s="1192">
        <v>0</v>
      </c>
      <c r="P195" s="1192">
        <v>0</v>
      </c>
      <c r="Q195" s="1192">
        <v>0</v>
      </c>
      <c r="R195" s="1192">
        <v>0</v>
      </c>
      <c r="S195" s="1192">
        <v>0</v>
      </c>
      <c r="T195" s="1192">
        <v>0</v>
      </c>
      <c r="U195" s="1192">
        <v>0</v>
      </c>
      <c r="W195" s="2032"/>
      <c r="X195" s="1191" t="s">
        <v>797</v>
      </c>
      <c r="Y195" s="1192">
        <f>'배수관 폐쇄 총괄(수시, 지역사업소)'!AC195</f>
        <v>0</v>
      </c>
      <c r="Z195" s="1192">
        <v>0</v>
      </c>
      <c r="AA195" s="1192">
        <v>0</v>
      </c>
      <c r="AB195" s="1192">
        <v>0</v>
      </c>
      <c r="AC195" s="1192">
        <v>0</v>
      </c>
      <c r="AD195" s="1192">
        <v>0</v>
      </c>
      <c r="AE195" s="1192">
        <v>0</v>
      </c>
      <c r="AF195" s="1192">
        <v>0</v>
      </c>
      <c r="AG195" s="1192">
        <v>0</v>
      </c>
      <c r="AH195" s="1192">
        <v>0</v>
      </c>
      <c r="AI195" s="1192">
        <v>0</v>
      </c>
      <c r="AJ195" s="1192">
        <v>0</v>
      </c>
      <c r="AK195" s="1192">
        <v>0</v>
      </c>
      <c r="AL195" s="1192">
        <v>0</v>
      </c>
      <c r="AM195" s="1192">
        <v>0</v>
      </c>
      <c r="AN195" s="1192">
        <v>0</v>
      </c>
      <c r="AO195" s="1192">
        <v>0</v>
      </c>
      <c r="AP195" s="1192">
        <v>0</v>
      </c>
      <c r="AQ195" s="1192">
        <v>0</v>
      </c>
      <c r="AS195" s="2032"/>
      <c r="AT195" s="1191" t="s">
        <v>797</v>
      </c>
      <c r="AU195" s="1192">
        <f>'배수관 폐쇄 총괄(수시, 지역사업소)'!AY195</f>
        <v>0</v>
      </c>
      <c r="AV195" s="1192">
        <v>0</v>
      </c>
      <c r="AW195" s="1192">
        <v>0</v>
      </c>
      <c r="AX195" s="1192">
        <v>0</v>
      </c>
      <c r="AY195" s="1192">
        <v>0</v>
      </c>
      <c r="AZ195" s="1192">
        <v>0</v>
      </c>
      <c r="BA195" s="1192">
        <v>0</v>
      </c>
      <c r="BB195" s="1192">
        <v>0</v>
      </c>
      <c r="BC195" s="1192">
        <v>0</v>
      </c>
      <c r="BD195" s="1192">
        <v>0</v>
      </c>
      <c r="BE195" s="1192">
        <v>0</v>
      </c>
      <c r="BF195" s="1192">
        <v>0</v>
      </c>
      <c r="BG195" s="1192">
        <v>0</v>
      </c>
      <c r="BH195" s="1192">
        <v>0</v>
      </c>
      <c r="BI195" s="1192">
        <v>0</v>
      </c>
      <c r="BJ195" s="1192">
        <v>0</v>
      </c>
      <c r="BK195" s="1192">
        <v>0</v>
      </c>
      <c r="BL195" s="1192">
        <v>0</v>
      </c>
      <c r="BM195" s="1192">
        <v>0</v>
      </c>
      <c r="BO195" s="2032"/>
      <c r="BP195" s="1191" t="s">
        <v>797</v>
      </c>
      <c r="BQ195" s="1192">
        <f>'배수관 폐쇄 총괄(수시, 지역사업소)'!BU195</f>
        <v>0</v>
      </c>
      <c r="BR195" s="1192">
        <v>0</v>
      </c>
      <c r="BS195" s="1192">
        <v>0</v>
      </c>
      <c r="BT195" s="1192">
        <v>0</v>
      </c>
      <c r="BU195" s="1192">
        <v>0</v>
      </c>
      <c r="BV195" s="1192">
        <v>0</v>
      </c>
      <c r="BW195" s="1192">
        <v>0</v>
      </c>
      <c r="BX195" s="1192">
        <v>0</v>
      </c>
      <c r="BY195" s="1192">
        <v>0</v>
      </c>
      <c r="BZ195" s="1192">
        <v>0</v>
      </c>
      <c r="CA195" s="1192">
        <v>0</v>
      </c>
      <c r="CB195" s="1192">
        <v>0</v>
      </c>
      <c r="CC195" s="1192">
        <v>0</v>
      </c>
      <c r="CD195" s="1192">
        <v>0</v>
      </c>
      <c r="CE195" s="1192">
        <v>0</v>
      </c>
      <c r="CF195" s="1192">
        <v>0</v>
      </c>
      <c r="CG195" s="1192">
        <v>0</v>
      </c>
      <c r="CH195" s="1192">
        <v>0</v>
      </c>
      <c r="CI195" s="1192">
        <v>0</v>
      </c>
      <c r="CK195" s="2032"/>
      <c r="CL195" s="1191" t="s">
        <v>797</v>
      </c>
      <c r="CM195" s="1192">
        <f>'배수관 폐쇄 총괄(수시, 지역사업소)'!CQ195</f>
        <v>0</v>
      </c>
      <c r="CN195" s="1192">
        <v>0</v>
      </c>
      <c r="CO195" s="1192">
        <v>0</v>
      </c>
      <c r="CP195" s="1192">
        <v>0</v>
      </c>
      <c r="CQ195" s="1192">
        <v>0</v>
      </c>
      <c r="CR195" s="1192">
        <v>0</v>
      </c>
      <c r="CS195" s="1192">
        <v>0</v>
      </c>
      <c r="CT195" s="1192">
        <v>0</v>
      </c>
      <c r="CU195" s="1192">
        <v>0</v>
      </c>
      <c r="CV195" s="1192">
        <v>0</v>
      </c>
      <c r="CW195" s="1192">
        <v>0</v>
      </c>
      <c r="CX195" s="1192">
        <v>0</v>
      </c>
      <c r="CY195" s="1192">
        <v>0</v>
      </c>
      <c r="CZ195" s="1192">
        <v>0</v>
      </c>
      <c r="DA195" s="1192">
        <v>0</v>
      </c>
      <c r="DB195" s="1192">
        <v>0</v>
      </c>
      <c r="DC195" s="1192">
        <v>0</v>
      </c>
      <c r="DD195" s="1192">
        <v>0</v>
      </c>
      <c r="DE195" s="1192">
        <v>0</v>
      </c>
      <c r="DG195" s="2032"/>
      <c r="DH195" s="1191" t="s">
        <v>797</v>
      </c>
      <c r="DI195" s="1192">
        <f>'배수관 폐쇄 총괄(수시, 지역사업소)'!DM195</f>
        <v>0</v>
      </c>
      <c r="DJ195" s="1192">
        <v>0</v>
      </c>
      <c r="DK195" s="1192">
        <v>0</v>
      </c>
      <c r="DL195" s="1192">
        <v>0</v>
      </c>
      <c r="DM195" s="1192">
        <v>0</v>
      </c>
      <c r="DN195" s="1192">
        <v>0</v>
      </c>
      <c r="DO195" s="1192">
        <v>0</v>
      </c>
      <c r="DP195" s="1192">
        <v>0</v>
      </c>
      <c r="DQ195" s="1192">
        <v>0</v>
      </c>
      <c r="DR195" s="1192">
        <v>0</v>
      </c>
      <c r="DS195" s="1192">
        <v>0</v>
      </c>
      <c r="DT195" s="1192">
        <v>0</v>
      </c>
      <c r="DU195" s="1192">
        <v>0</v>
      </c>
      <c r="DV195" s="1192">
        <v>0</v>
      </c>
      <c r="DW195" s="1192">
        <v>0</v>
      </c>
      <c r="DX195" s="1192">
        <v>0</v>
      </c>
      <c r="DY195" s="1192">
        <v>0</v>
      </c>
      <c r="DZ195" s="1192">
        <v>0</v>
      </c>
      <c r="EA195" s="1192">
        <v>0</v>
      </c>
    </row>
    <row r="196" spans="1:131" ht="19.2" customHeight="1">
      <c r="A196" s="2032"/>
      <c r="B196" s="1191" t="s">
        <v>780</v>
      </c>
      <c r="C196" s="1192">
        <f>'배수관 폐쇄 총괄(수시, 지역사업소)'!G196</f>
        <v>-88.78</v>
      </c>
      <c r="D196" s="1192">
        <v>0</v>
      </c>
      <c r="E196" s="1192">
        <v>0</v>
      </c>
      <c r="F196" s="1192">
        <v>88.78</v>
      </c>
      <c r="G196" s="1192">
        <v>-88.78</v>
      </c>
      <c r="H196" s="1192">
        <v>0</v>
      </c>
      <c r="I196" s="1192">
        <v>0</v>
      </c>
      <c r="J196" s="1192">
        <v>0</v>
      </c>
      <c r="K196" s="1192">
        <v>0</v>
      </c>
      <c r="L196" s="1192">
        <v>0</v>
      </c>
      <c r="M196" s="1192">
        <v>47.61</v>
      </c>
      <c r="N196" s="1192">
        <v>0</v>
      </c>
      <c r="O196" s="1192">
        <v>0</v>
      </c>
      <c r="P196" s="1192">
        <v>0</v>
      </c>
      <c r="Q196" s="1192">
        <v>0</v>
      </c>
      <c r="R196" s="1192">
        <v>0</v>
      </c>
      <c r="S196" s="1192">
        <v>41.17</v>
      </c>
      <c r="T196" s="1192">
        <v>0</v>
      </c>
      <c r="U196" s="1192">
        <v>0</v>
      </c>
      <c r="W196" s="2032"/>
      <c r="X196" s="1191" t="s">
        <v>780</v>
      </c>
      <c r="Y196" s="1192">
        <f>'배수관 폐쇄 총괄(수시, 지역사업소)'!AC196</f>
        <v>-41.17</v>
      </c>
      <c r="Z196" s="1192">
        <v>0</v>
      </c>
      <c r="AA196" s="1192">
        <v>0</v>
      </c>
      <c r="AB196" s="1192">
        <v>41.17</v>
      </c>
      <c r="AC196" s="1192">
        <v>-41.17</v>
      </c>
      <c r="AD196" s="1192">
        <v>0</v>
      </c>
      <c r="AE196" s="1192">
        <v>0</v>
      </c>
      <c r="AF196" s="1192">
        <v>0</v>
      </c>
      <c r="AG196" s="1192">
        <v>0</v>
      </c>
      <c r="AH196" s="1192">
        <v>0</v>
      </c>
      <c r="AI196" s="1192">
        <v>0</v>
      </c>
      <c r="AJ196" s="1192">
        <v>0</v>
      </c>
      <c r="AK196" s="1192">
        <v>0</v>
      </c>
      <c r="AL196" s="1192">
        <v>0</v>
      </c>
      <c r="AM196" s="1192">
        <v>0</v>
      </c>
      <c r="AN196" s="1192">
        <v>0</v>
      </c>
      <c r="AO196" s="1192">
        <v>41.17</v>
      </c>
      <c r="AP196" s="1192">
        <v>0</v>
      </c>
      <c r="AQ196" s="1192">
        <v>0</v>
      </c>
      <c r="AS196" s="2032"/>
      <c r="AT196" s="1191" t="s">
        <v>780</v>
      </c>
      <c r="AU196" s="1192">
        <f>'배수관 폐쇄 총괄(수시, 지역사업소)'!AY196</f>
        <v>-47.61</v>
      </c>
      <c r="AV196" s="1192">
        <v>0</v>
      </c>
      <c r="AW196" s="1192">
        <v>0</v>
      </c>
      <c r="AX196" s="1192">
        <v>47.61</v>
      </c>
      <c r="AY196" s="1192">
        <v>-47.61</v>
      </c>
      <c r="AZ196" s="1192">
        <v>0</v>
      </c>
      <c r="BA196" s="1192">
        <v>0</v>
      </c>
      <c r="BB196" s="1192">
        <v>0</v>
      </c>
      <c r="BC196" s="1192">
        <v>0</v>
      </c>
      <c r="BD196" s="1192">
        <v>0</v>
      </c>
      <c r="BE196" s="1192">
        <v>47.61</v>
      </c>
      <c r="BF196" s="1192">
        <v>0</v>
      </c>
      <c r="BG196" s="1192">
        <v>0</v>
      </c>
      <c r="BH196" s="1192">
        <v>0</v>
      </c>
      <c r="BI196" s="1192">
        <v>0</v>
      </c>
      <c r="BJ196" s="1192">
        <v>0</v>
      </c>
      <c r="BK196" s="1192">
        <v>0</v>
      </c>
      <c r="BL196" s="1192">
        <v>0</v>
      </c>
      <c r="BM196" s="1192">
        <v>0</v>
      </c>
      <c r="BO196" s="2032"/>
      <c r="BP196" s="1191" t="s">
        <v>780</v>
      </c>
      <c r="BQ196" s="1192">
        <f>'배수관 폐쇄 총괄(수시, 지역사업소)'!BU196</f>
        <v>0</v>
      </c>
      <c r="BR196" s="1192">
        <v>0</v>
      </c>
      <c r="BS196" s="1192">
        <v>0</v>
      </c>
      <c r="BT196" s="1192">
        <v>0</v>
      </c>
      <c r="BU196" s="1192">
        <v>0</v>
      </c>
      <c r="BV196" s="1192">
        <v>0</v>
      </c>
      <c r="BW196" s="1192">
        <v>0</v>
      </c>
      <c r="BX196" s="1192">
        <v>0</v>
      </c>
      <c r="BY196" s="1192">
        <v>0</v>
      </c>
      <c r="BZ196" s="1192">
        <v>0</v>
      </c>
      <c r="CA196" s="1192">
        <v>0</v>
      </c>
      <c r="CB196" s="1192">
        <v>0</v>
      </c>
      <c r="CC196" s="1192">
        <v>0</v>
      </c>
      <c r="CD196" s="1192">
        <v>0</v>
      </c>
      <c r="CE196" s="1192">
        <v>0</v>
      </c>
      <c r="CF196" s="1192">
        <v>0</v>
      </c>
      <c r="CG196" s="1192">
        <v>0</v>
      </c>
      <c r="CH196" s="1192">
        <v>0</v>
      </c>
      <c r="CI196" s="1192">
        <v>0</v>
      </c>
      <c r="CK196" s="2032"/>
      <c r="CL196" s="1191" t="s">
        <v>780</v>
      </c>
      <c r="CM196" s="1192">
        <f>'배수관 폐쇄 총괄(수시, 지역사업소)'!CQ196</f>
        <v>0</v>
      </c>
      <c r="CN196" s="1192">
        <v>0</v>
      </c>
      <c r="CO196" s="1192">
        <v>0</v>
      </c>
      <c r="CP196" s="1192">
        <v>0</v>
      </c>
      <c r="CQ196" s="1192">
        <v>0</v>
      </c>
      <c r="CR196" s="1192">
        <v>0</v>
      </c>
      <c r="CS196" s="1192">
        <v>0</v>
      </c>
      <c r="CT196" s="1192">
        <v>0</v>
      </c>
      <c r="CU196" s="1192">
        <v>0</v>
      </c>
      <c r="CV196" s="1192">
        <v>0</v>
      </c>
      <c r="CW196" s="1192">
        <v>0</v>
      </c>
      <c r="CX196" s="1192">
        <v>0</v>
      </c>
      <c r="CY196" s="1192">
        <v>0</v>
      </c>
      <c r="CZ196" s="1192">
        <v>0</v>
      </c>
      <c r="DA196" s="1192">
        <v>0</v>
      </c>
      <c r="DB196" s="1192">
        <v>0</v>
      </c>
      <c r="DC196" s="1192">
        <v>0</v>
      </c>
      <c r="DD196" s="1192">
        <v>0</v>
      </c>
      <c r="DE196" s="1192">
        <v>0</v>
      </c>
      <c r="DG196" s="2032"/>
      <c r="DH196" s="1191" t="s">
        <v>780</v>
      </c>
      <c r="DI196" s="1192">
        <f>'배수관 폐쇄 총괄(수시, 지역사업소)'!DM196</f>
        <v>0</v>
      </c>
      <c r="DJ196" s="1192">
        <v>0</v>
      </c>
      <c r="DK196" s="1192">
        <v>0</v>
      </c>
      <c r="DL196" s="1192">
        <v>0</v>
      </c>
      <c r="DM196" s="1192">
        <v>0</v>
      </c>
      <c r="DN196" s="1192">
        <v>0</v>
      </c>
      <c r="DO196" s="1192">
        <v>0</v>
      </c>
      <c r="DP196" s="1192">
        <v>0</v>
      </c>
      <c r="DQ196" s="1192">
        <v>0</v>
      </c>
      <c r="DR196" s="1192">
        <v>0</v>
      </c>
      <c r="DS196" s="1192">
        <v>0</v>
      </c>
      <c r="DT196" s="1192">
        <v>0</v>
      </c>
      <c r="DU196" s="1192">
        <v>0</v>
      </c>
      <c r="DV196" s="1192">
        <v>0</v>
      </c>
      <c r="DW196" s="1192">
        <v>0</v>
      </c>
      <c r="DX196" s="1192">
        <v>0</v>
      </c>
      <c r="DY196" s="1192">
        <v>0</v>
      </c>
      <c r="DZ196" s="1192">
        <v>0</v>
      </c>
      <c r="EA196" s="1192">
        <v>0</v>
      </c>
    </row>
    <row r="197" spans="1:131" ht="19.2" customHeight="1">
      <c r="A197" s="2032"/>
      <c r="B197" s="1193" t="s">
        <v>781</v>
      </c>
      <c r="C197" s="1192">
        <f>'배수관 폐쇄 총괄(수시, 지역사업소)'!G197</f>
        <v>0</v>
      </c>
      <c r="D197" s="1192">
        <v>0</v>
      </c>
      <c r="E197" s="1192">
        <v>0</v>
      </c>
      <c r="F197" s="1192">
        <v>0</v>
      </c>
      <c r="G197" s="1192">
        <v>0</v>
      </c>
      <c r="H197" s="1192">
        <v>0</v>
      </c>
      <c r="I197" s="1192">
        <v>0</v>
      </c>
      <c r="J197" s="1192">
        <v>0</v>
      </c>
      <c r="K197" s="1192">
        <v>0</v>
      </c>
      <c r="L197" s="1192">
        <v>0</v>
      </c>
      <c r="M197" s="1192">
        <v>0</v>
      </c>
      <c r="N197" s="1192">
        <v>0</v>
      </c>
      <c r="O197" s="1192">
        <v>0</v>
      </c>
      <c r="P197" s="1192">
        <v>0</v>
      </c>
      <c r="Q197" s="1192">
        <v>0</v>
      </c>
      <c r="R197" s="1192">
        <v>0</v>
      </c>
      <c r="S197" s="1192">
        <v>0</v>
      </c>
      <c r="T197" s="1192">
        <v>0</v>
      </c>
      <c r="U197" s="1192">
        <v>0</v>
      </c>
      <c r="W197" s="2032"/>
      <c r="X197" s="1193" t="s">
        <v>781</v>
      </c>
      <c r="Y197" s="1192">
        <f>'배수관 폐쇄 총괄(수시, 지역사업소)'!AC197</f>
        <v>0</v>
      </c>
      <c r="Z197" s="1192">
        <v>0</v>
      </c>
      <c r="AA197" s="1192">
        <v>0</v>
      </c>
      <c r="AB197" s="1192">
        <v>0</v>
      </c>
      <c r="AC197" s="1192">
        <v>0</v>
      </c>
      <c r="AD197" s="1192">
        <v>0</v>
      </c>
      <c r="AE197" s="1192">
        <v>0</v>
      </c>
      <c r="AF197" s="1192">
        <v>0</v>
      </c>
      <c r="AG197" s="1192">
        <v>0</v>
      </c>
      <c r="AH197" s="1192">
        <v>0</v>
      </c>
      <c r="AI197" s="1192">
        <v>0</v>
      </c>
      <c r="AJ197" s="1192">
        <v>0</v>
      </c>
      <c r="AK197" s="1192">
        <v>0</v>
      </c>
      <c r="AL197" s="1192">
        <v>0</v>
      </c>
      <c r="AM197" s="1192">
        <v>0</v>
      </c>
      <c r="AN197" s="1192">
        <v>0</v>
      </c>
      <c r="AO197" s="1192">
        <v>0</v>
      </c>
      <c r="AP197" s="1192">
        <v>0</v>
      </c>
      <c r="AQ197" s="1192">
        <v>0</v>
      </c>
      <c r="AS197" s="2032"/>
      <c r="AT197" s="1193" t="s">
        <v>781</v>
      </c>
      <c r="AU197" s="1192">
        <f>'배수관 폐쇄 총괄(수시, 지역사업소)'!AY197</f>
        <v>0</v>
      </c>
      <c r="AV197" s="1192">
        <v>0</v>
      </c>
      <c r="AW197" s="1192">
        <v>0</v>
      </c>
      <c r="AX197" s="1192">
        <v>0</v>
      </c>
      <c r="AY197" s="1192">
        <v>0</v>
      </c>
      <c r="AZ197" s="1192">
        <v>0</v>
      </c>
      <c r="BA197" s="1192">
        <v>0</v>
      </c>
      <c r="BB197" s="1192">
        <v>0</v>
      </c>
      <c r="BC197" s="1192">
        <v>0</v>
      </c>
      <c r="BD197" s="1192">
        <v>0</v>
      </c>
      <c r="BE197" s="1192">
        <v>0</v>
      </c>
      <c r="BF197" s="1192">
        <v>0</v>
      </c>
      <c r="BG197" s="1192">
        <v>0</v>
      </c>
      <c r="BH197" s="1192">
        <v>0</v>
      </c>
      <c r="BI197" s="1192">
        <v>0</v>
      </c>
      <c r="BJ197" s="1192">
        <v>0</v>
      </c>
      <c r="BK197" s="1192">
        <v>0</v>
      </c>
      <c r="BL197" s="1192">
        <v>0</v>
      </c>
      <c r="BM197" s="1192">
        <v>0</v>
      </c>
      <c r="BO197" s="2032"/>
      <c r="BP197" s="1193" t="s">
        <v>781</v>
      </c>
      <c r="BQ197" s="1192">
        <f>'배수관 폐쇄 총괄(수시, 지역사업소)'!BU197</f>
        <v>0</v>
      </c>
      <c r="BR197" s="1192">
        <v>0</v>
      </c>
      <c r="BS197" s="1192">
        <v>0</v>
      </c>
      <c r="BT197" s="1192">
        <v>0</v>
      </c>
      <c r="BU197" s="1192">
        <v>0</v>
      </c>
      <c r="BV197" s="1192">
        <v>0</v>
      </c>
      <c r="BW197" s="1192">
        <v>0</v>
      </c>
      <c r="BX197" s="1192">
        <v>0</v>
      </c>
      <c r="BY197" s="1192">
        <v>0</v>
      </c>
      <c r="BZ197" s="1192">
        <v>0</v>
      </c>
      <c r="CA197" s="1192">
        <v>0</v>
      </c>
      <c r="CB197" s="1192">
        <v>0</v>
      </c>
      <c r="CC197" s="1192">
        <v>0</v>
      </c>
      <c r="CD197" s="1192">
        <v>0</v>
      </c>
      <c r="CE197" s="1192">
        <v>0</v>
      </c>
      <c r="CF197" s="1192">
        <v>0</v>
      </c>
      <c r="CG197" s="1192">
        <v>0</v>
      </c>
      <c r="CH197" s="1192">
        <v>0</v>
      </c>
      <c r="CI197" s="1192">
        <v>0</v>
      </c>
      <c r="CK197" s="2032"/>
      <c r="CL197" s="1193" t="s">
        <v>781</v>
      </c>
      <c r="CM197" s="1192">
        <f>'배수관 폐쇄 총괄(수시, 지역사업소)'!CQ197</f>
        <v>0</v>
      </c>
      <c r="CN197" s="1192">
        <v>0</v>
      </c>
      <c r="CO197" s="1192">
        <v>0</v>
      </c>
      <c r="CP197" s="1192">
        <v>0</v>
      </c>
      <c r="CQ197" s="1192">
        <v>0</v>
      </c>
      <c r="CR197" s="1192">
        <v>0</v>
      </c>
      <c r="CS197" s="1192">
        <v>0</v>
      </c>
      <c r="CT197" s="1192">
        <v>0</v>
      </c>
      <c r="CU197" s="1192">
        <v>0</v>
      </c>
      <c r="CV197" s="1192">
        <v>0</v>
      </c>
      <c r="CW197" s="1192">
        <v>0</v>
      </c>
      <c r="CX197" s="1192">
        <v>0</v>
      </c>
      <c r="CY197" s="1192">
        <v>0</v>
      </c>
      <c r="CZ197" s="1192">
        <v>0</v>
      </c>
      <c r="DA197" s="1192">
        <v>0</v>
      </c>
      <c r="DB197" s="1192">
        <v>0</v>
      </c>
      <c r="DC197" s="1192">
        <v>0</v>
      </c>
      <c r="DD197" s="1192">
        <v>0</v>
      </c>
      <c r="DE197" s="1192">
        <v>0</v>
      </c>
      <c r="DG197" s="2032"/>
      <c r="DH197" s="1193" t="s">
        <v>781</v>
      </c>
      <c r="DI197" s="1192">
        <f>'배수관 폐쇄 총괄(수시, 지역사업소)'!DM197</f>
        <v>0</v>
      </c>
      <c r="DJ197" s="1192">
        <v>0</v>
      </c>
      <c r="DK197" s="1192">
        <v>0</v>
      </c>
      <c r="DL197" s="1192">
        <v>0</v>
      </c>
      <c r="DM197" s="1192">
        <v>0</v>
      </c>
      <c r="DN197" s="1192">
        <v>0</v>
      </c>
      <c r="DO197" s="1192">
        <v>0</v>
      </c>
      <c r="DP197" s="1192">
        <v>0</v>
      </c>
      <c r="DQ197" s="1192">
        <v>0</v>
      </c>
      <c r="DR197" s="1192">
        <v>0</v>
      </c>
      <c r="DS197" s="1192">
        <v>0</v>
      </c>
      <c r="DT197" s="1192">
        <v>0</v>
      </c>
      <c r="DU197" s="1192">
        <v>0</v>
      </c>
      <c r="DV197" s="1192">
        <v>0</v>
      </c>
      <c r="DW197" s="1192">
        <v>0</v>
      </c>
      <c r="DX197" s="1192">
        <v>0</v>
      </c>
      <c r="DY197" s="1192">
        <v>0</v>
      </c>
      <c r="DZ197" s="1192">
        <v>0</v>
      </c>
      <c r="EA197" s="1192">
        <v>0</v>
      </c>
    </row>
    <row r="198" spans="1:131" ht="19.2" customHeight="1">
      <c r="A198" s="2032"/>
      <c r="B198" s="1193" t="s">
        <v>786</v>
      </c>
      <c r="C198" s="1192">
        <f>'배수관 폐쇄 총괄(수시, 지역사업소)'!G198</f>
        <v>-49.93</v>
      </c>
      <c r="D198" s="1192">
        <v>0</v>
      </c>
      <c r="E198" s="1192">
        <v>0</v>
      </c>
      <c r="F198" s="1192">
        <v>49.93</v>
      </c>
      <c r="G198" s="1192">
        <v>-49.93</v>
      </c>
      <c r="H198" s="1192">
        <v>0</v>
      </c>
      <c r="I198" s="1192">
        <v>0</v>
      </c>
      <c r="J198" s="1192">
        <v>0</v>
      </c>
      <c r="K198" s="1192">
        <v>0</v>
      </c>
      <c r="L198" s="1192">
        <v>0</v>
      </c>
      <c r="M198" s="1192">
        <v>0</v>
      </c>
      <c r="N198" s="1192">
        <v>0</v>
      </c>
      <c r="O198" s="1192">
        <v>0</v>
      </c>
      <c r="P198" s="1192">
        <v>0</v>
      </c>
      <c r="Q198" s="1192">
        <v>0</v>
      </c>
      <c r="R198" s="1192">
        <v>0</v>
      </c>
      <c r="S198" s="1192">
        <v>49.93</v>
      </c>
      <c r="T198" s="1192">
        <v>0</v>
      </c>
      <c r="U198" s="1192">
        <v>0</v>
      </c>
      <c r="W198" s="2032"/>
      <c r="X198" s="1193" t="s">
        <v>786</v>
      </c>
      <c r="Y198" s="1192">
        <f>'배수관 폐쇄 총괄(수시, 지역사업소)'!AC198</f>
        <v>-49.93</v>
      </c>
      <c r="Z198" s="1192">
        <v>0</v>
      </c>
      <c r="AA198" s="1192">
        <v>0</v>
      </c>
      <c r="AB198" s="1192">
        <v>49.93</v>
      </c>
      <c r="AC198" s="1192">
        <v>-49.93</v>
      </c>
      <c r="AD198" s="1192">
        <v>0</v>
      </c>
      <c r="AE198" s="1192">
        <v>0</v>
      </c>
      <c r="AF198" s="1192">
        <v>0</v>
      </c>
      <c r="AG198" s="1192">
        <v>0</v>
      </c>
      <c r="AH198" s="1192">
        <v>0</v>
      </c>
      <c r="AI198" s="1192">
        <v>0</v>
      </c>
      <c r="AJ198" s="1192">
        <v>0</v>
      </c>
      <c r="AK198" s="1192">
        <v>0</v>
      </c>
      <c r="AL198" s="1192">
        <v>0</v>
      </c>
      <c r="AM198" s="1192">
        <v>0</v>
      </c>
      <c r="AN198" s="1192">
        <v>0</v>
      </c>
      <c r="AO198" s="1192">
        <v>49.93</v>
      </c>
      <c r="AP198" s="1192">
        <v>0</v>
      </c>
      <c r="AQ198" s="1192">
        <v>0</v>
      </c>
      <c r="AS198" s="2032"/>
      <c r="AT198" s="1193" t="s">
        <v>786</v>
      </c>
      <c r="AU198" s="1192">
        <f>'배수관 폐쇄 총괄(수시, 지역사업소)'!AY198</f>
        <v>0</v>
      </c>
      <c r="AV198" s="1192">
        <v>0</v>
      </c>
      <c r="AW198" s="1192">
        <v>0</v>
      </c>
      <c r="AX198" s="1192">
        <v>0</v>
      </c>
      <c r="AY198" s="1192">
        <v>0</v>
      </c>
      <c r="AZ198" s="1192">
        <v>0</v>
      </c>
      <c r="BA198" s="1192">
        <v>0</v>
      </c>
      <c r="BB198" s="1192">
        <v>0</v>
      </c>
      <c r="BC198" s="1192">
        <v>0</v>
      </c>
      <c r="BD198" s="1192">
        <v>0</v>
      </c>
      <c r="BE198" s="1192">
        <v>0</v>
      </c>
      <c r="BF198" s="1192">
        <v>0</v>
      </c>
      <c r="BG198" s="1192">
        <v>0</v>
      </c>
      <c r="BH198" s="1192">
        <v>0</v>
      </c>
      <c r="BI198" s="1192">
        <v>0</v>
      </c>
      <c r="BJ198" s="1192">
        <v>0</v>
      </c>
      <c r="BK198" s="1192">
        <v>0</v>
      </c>
      <c r="BL198" s="1192">
        <v>0</v>
      </c>
      <c r="BM198" s="1192">
        <v>0</v>
      </c>
      <c r="BO198" s="2032"/>
      <c r="BP198" s="1193" t="s">
        <v>786</v>
      </c>
      <c r="BQ198" s="1192">
        <f>'배수관 폐쇄 총괄(수시, 지역사업소)'!BU198</f>
        <v>0</v>
      </c>
      <c r="BR198" s="1192">
        <v>0</v>
      </c>
      <c r="BS198" s="1192">
        <v>0</v>
      </c>
      <c r="BT198" s="1192">
        <v>0</v>
      </c>
      <c r="BU198" s="1192">
        <v>0</v>
      </c>
      <c r="BV198" s="1192">
        <v>0</v>
      </c>
      <c r="BW198" s="1192">
        <v>0</v>
      </c>
      <c r="BX198" s="1192">
        <v>0</v>
      </c>
      <c r="BY198" s="1192">
        <v>0</v>
      </c>
      <c r="BZ198" s="1192">
        <v>0</v>
      </c>
      <c r="CA198" s="1192">
        <v>0</v>
      </c>
      <c r="CB198" s="1192">
        <v>0</v>
      </c>
      <c r="CC198" s="1192">
        <v>0</v>
      </c>
      <c r="CD198" s="1192">
        <v>0</v>
      </c>
      <c r="CE198" s="1192">
        <v>0</v>
      </c>
      <c r="CF198" s="1192">
        <v>0</v>
      </c>
      <c r="CG198" s="1192">
        <v>0</v>
      </c>
      <c r="CH198" s="1192">
        <v>0</v>
      </c>
      <c r="CI198" s="1192">
        <v>0</v>
      </c>
      <c r="CK198" s="2032"/>
      <c r="CL198" s="1193" t="s">
        <v>786</v>
      </c>
      <c r="CM198" s="1192">
        <f>'배수관 폐쇄 총괄(수시, 지역사업소)'!CQ198</f>
        <v>0</v>
      </c>
      <c r="CN198" s="1192">
        <v>0</v>
      </c>
      <c r="CO198" s="1192">
        <v>0</v>
      </c>
      <c r="CP198" s="1192">
        <v>0</v>
      </c>
      <c r="CQ198" s="1192">
        <v>0</v>
      </c>
      <c r="CR198" s="1192">
        <v>0</v>
      </c>
      <c r="CS198" s="1192">
        <v>0</v>
      </c>
      <c r="CT198" s="1192">
        <v>0</v>
      </c>
      <c r="CU198" s="1192">
        <v>0</v>
      </c>
      <c r="CV198" s="1192">
        <v>0</v>
      </c>
      <c r="CW198" s="1192">
        <v>0</v>
      </c>
      <c r="CX198" s="1192">
        <v>0</v>
      </c>
      <c r="CY198" s="1192">
        <v>0</v>
      </c>
      <c r="CZ198" s="1192">
        <v>0</v>
      </c>
      <c r="DA198" s="1192">
        <v>0</v>
      </c>
      <c r="DB198" s="1192">
        <v>0</v>
      </c>
      <c r="DC198" s="1192">
        <v>0</v>
      </c>
      <c r="DD198" s="1192">
        <v>0</v>
      </c>
      <c r="DE198" s="1192">
        <v>0</v>
      </c>
      <c r="DG198" s="2032"/>
      <c r="DH198" s="1193" t="s">
        <v>786</v>
      </c>
      <c r="DI198" s="1192">
        <f>'배수관 폐쇄 총괄(수시, 지역사업소)'!DM198</f>
        <v>0</v>
      </c>
      <c r="DJ198" s="1192">
        <v>0</v>
      </c>
      <c r="DK198" s="1192">
        <v>0</v>
      </c>
      <c r="DL198" s="1192">
        <v>0</v>
      </c>
      <c r="DM198" s="1192">
        <v>0</v>
      </c>
      <c r="DN198" s="1192">
        <v>0</v>
      </c>
      <c r="DO198" s="1192">
        <v>0</v>
      </c>
      <c r="DP198" s="1192">
        <v>0</v>
      </c>
      <c r="DQ198" s="1192">
        <v>0</v>
      </c>
      <c r="DR198" s="1192">
        <v>0</v>
      </c>
      <c r="DS198" s="1192">
        <v>0</v>
      </c>
      <c r="DT198" s="1192">
        <v>0</v>
      </c>
      <c r="DU198" s="1192">
        <v>0</v>
      </c>
      <c r="DV198" s="1192">
        <v>0</v>
      </c>
      <c r="DW198" s="1192">
        <v>0</v>
      </c>
      <c r="DX198" s="1192">
        <v>0</v>
      </c>
      <c r="DY198" s="1192">
        <v>0</v>
      </c>
      <c r="DZ198" s="1192">
        <v>0</v>
      </c>
      <c r="EA198" s="1192">
        <v>0</v>
      </c>
    </row>
    <row r="199" spans="1:131" ht="19.2" customHeight="1">
      <c r="A199" s="2032"/>
      <c r="B199" s="1193" t="s">
        <v>799</v>
      </c>
      <c r="C199" s="1192">
        <f>'배수관 폐쇄 총괄(수시, 지역사업소)'!G199</f>
        <v>0</v>
      </c>
      <c r="D199" s="1192">
        <v>0</v>
      </c>
      <c r="E199" s="1192">
        <v>0</v>
      </c>
      <c r="F199" s="1192">
        <v>0</v>
      </c>
      <c r="G199" s="1192">
        <v>0</v>
      </c>
      <c r="H199" s="1192">
        <v>0</v>
      </c>
      <c r="I199" s="1192">
        <v>0</v>
      </c>
      <c r="J199" s="1192">
        <v>0</v>
      </c>
      <c r="K199" s="1192">
        <v>0</v>
      </c>
      <c r="L199" s="1192">
        <v>0</v>
      </c>
      <c r="M199" s="1192">
        <v>0</v>
      </c>
      <c r="N199" s="1192">
        <v>0</v>
      </c>
      <c r="O199" s="1192">
        <v>0</v>
      </c>
      <c r="P199" s="1192">
        <v>0</v>
      </c>
      <c r="Q199" s="1192">
        <v>0</v>
      </c>
      <c r="R199" s="1192">
        <v>0</v>
      </c>
      <c r="S199" s="1192">
        <v>0</v>
      </c>
      <c r="T199" s="1192">
        <v>0</v>
      </c>
      <c r="U199" s="1192">
        <v>0</v>
      </c>
      <c r="W199" s="2032"/>
      <c r="X199" s="1193" t="s">
        <v>799</v>
      </c>
      <c r="Y199" s="1192">
        <f>'배수관 폐쇄 총괄(수시, 지역사업소)'!AC199</f>
        <v>0</v>
      </c>
      <c r="Z199" s="1192">
        <v>0</v>
      </c>
      <c r="AA199" s="1192">
        <v>0</v>
      </c>
      <c r="AB199" s="1192">
        <v>0</v>
      </c>
      <c r="AC199" s="1192">
        <v>0</v>
      </c>
      <c r="AD199" s="1192">
        <v>0</v>
      </c>
      <c r="AE199" s="1192">
        <v>0</v>
      </c>
      <c r="AF199" s="1192">
        <v>0</v>
      </c>
      <c r="AG199" s="1192">
        <v>0</v>
      </c>
      <c r="AH199" s="1192">
        <v>0</v>
      </c>
      <c r="AI199" s="1192">
        <v>0</v>
      </c>
      <c r="AJ199" s="1192">
        <v>0</v>
      </c>
      <c r="AK199" s="1192">
        <v>0</v>
      </c>
      <c r="AL199" s="1192">
        <v>0</v>
      </c>
      <c r="AM199" s="1192">
        <v>0</v>
      </c>
      <c r="AN199" s="1192">
        <v>0</v>
      </c>
      <c r="AO199" s="1192">
        <v>0</v>
      </c>
      <c r="AP199" s="1192">
        <v>0</v>
      </c>
      <c r="AQ199" s="1192">
        <v>0</v>
      </c>
      <c r="AS199" s="2032"/>
      <c r="AT199" s="1193" t="s">
        <v>799</v>
      </c>
      <c r="AU199" s="1192">
        <f>'배수관 폐쇄 총괄(수시, 지역사업소)'!AY199</f>
        <v>0</v>
      </c>
      <c r="AV199" s="1192">
        <v>0</v>
      </c>
      <c r="AW199" s="1192">
        <v>0</v>
      </c>
      <c r="AX199" s="1192">
        <v>0</v>
      </c>
      <c r="AY199" s="1192">
        <v>0</v>
      </c>
      <c r="AZ199" s="1192">
        <v>0</v>
      </c>
      <c r="BA199" s="1192">
        <v>0</v>
      </c>
      <c r="BB199" s="1192">
        <v>0</v>
      </c>
      <c r="BC199" s="1192">
        <v>0</v>
      </c>
      <c r="BD199" s="1192">
        <v>0</v>
      </c>
      <c r="BE199" s="1192">
        <v>0</v>
      </c>
      <c r="BF199" s="1192">
        <v>0</v>
      </c>
      <c r="BG199" s="1192">
        <v>0</v>
      </c>
      <c r="BH199" s="1192">
        <v>0</v>
      </c>
      <c r="BI199" s="1192">
        <v>0</v>
      </c>
      <c r="BJ199" s="1192">
        <v>0</v>
      </c>
      <c r="BK199" s="1192">
        <v>0</v>
      </c>
      <c r="BL199" s="1192">
        <v>0</v>
      </c>
      <c r="BM199" s="1192">
        <v>0</v>
      </c>
      <c r="BO199" s="2032"/>
      <c r="BP199" s="1193" t="s">
        <v>799</v>
      </c>
      <c r="BQ199" s="1192">
        <f>'배수관 폐쇄 총괄(수시, 지역사업소)'!BU199</f>
        <v>0</v>
      </c>
      <c r="BR199" s="1192">
        <v>0</v>
      </c>
      <c r="BS199" s="1192">
        <v>0</v>
      </c>
      <c r="BT199" s="1192">
        <v>0</v>
      </c>
      <c r="BU199" s="1192">
        <v>0</v>
      </c>
      <c r="BV199" s="1192">
        <v>0</v>
      </c>
      <c r="BW199" s="1192">
        <v>0</v>
      </c>
      <c r="BX199" s="1192">
        <v>0</v>
      </c>
      <c r="BY199" s="1192">
        <v>0</v>
      </c>
      <c r="BZ199" s="1192">
        <v>0</v>
      </c>
      <c r="CA199" s="1192">
        <v>0</v>
      </c>
      <c r="CB199" s="1192">
        <v>0</v>
      </c>
      <c r="CC199" s="1192">
        <v>0</v>
      </c>
      <c r="CD199" s="1192">
        <v>0</v>
      </c>
      <c r="CE199" s="1192">
        <v>0</v>
      </c>
      <c r="CF199" s="1192">
        <v>0</v>
      </c>
      <c r="CG199" s="1192">
        <v>0</v>
      </c>
      <c r="CH199" s="1192">
        <v>0</v>
      </c>
      <c r="CI199" s="1192">
        <v>0</v>
      </c>
      <c r="CK199" s="2032"/>
      <c r="CL199" s="1193" t="s">
        <v>799</v>
      </c>
      <c r="CM199" s="1192">
        <f>'배수관 폐쇄 총괄(수시, 지역사업소)'!CQ199</f>
        <v>0</v>
      </c>
      <c r="CN199" s="1192">
        <v>0</v>
      </c>
      <c r="CO199" s="1192">
        <v>0</v>
      </c>
      <c r="CP199" s="1192">
        <v>0</v>
      </c>
      <c r="CQ199" s="1192">
        <v>0</v>
      </c>
      <c r="CR199" s="1192">
        <v>0</v>
      </c>
      <c r="CS199" s="1192">
        <v>0</v>
      </c>
      <c r="CT199" s="1192">
        <v>0</v>
      </c>
      <c r="CU199" s="1192">
        <v>0</v>
      </c>
      <c r="CV199" s="1192">
        <v>0</v>
      </c>
      <c r="CW199" s="1192">
        <v>0</v>
      </c>
      <c r="CX199" s="1192">
        <v>0</v>
      </c>
      <c r="CY199" s="1192">
        <v>0</v>
      </c>
      <c r="CZ199" s="1192">
        <v>0</v>
      </c>
      <c r="DA199" s="1192">
        <v>0</v>
      </c>
      <c r="DB199" s="1192">
        <v>0</v>
      </c>
      <c r="DC199" s="1192">
        <v>0</v>
      </c>
      <c r="DD199" s="1192">
        <v>0</v>
      </c>
      <c r="DE199" s="1192">
        <v>0</v>
      </c>
      <c r="DG199" s="2032"/>
      <c r="DH199" s="1193" t="s">
        <v>799</v>
      </c>
      <c r="DI199" s="1192">
        <f>'배수관 폐쇄 총괄(수시, 지역사업소)'!DM199</f>
        <v>0</v>
      </c>
      <c r="DJ199" s="1192">
        <v>0</v>
      </c>
      <c r="DK199" s="1192">
        <v>0</v>
      </c>
      <c r="DL199" s="1192">
        <v>0</v>
      </c>
      <c r="DM199" s="1192">
        <v>0</v>
      </c>
      <c r="DN199" s="1192">
        <v>0</v>
      </c>
      <c r="DO199" s="1192">
        <v>0</v>
      </c>
      <c r="DP199" s="1192">
        <v>0</v>
      </c>
      <c r="DQ199" s="1192">
        <v>0</v>
      </c>
      <c r="DR199" s="1192">
        <v>0</v>
      </c>
      <c r="DS199" s="1192">
        <v>0</v>
      </c>
      <c r="DT199" s="1192">
        <v>0</v>
      </c>
      <c r="DU199" s="1192">
        <v>0</v>
      </c>
      <c r="DV199" s="1192">
        <v>0</v>
      </c>
      <c r="DW199" s="1192">
        <v>0</v>
      </c>
      <c r="DX199" s="1192">
        <v>0</v>
      </c>
      <c r="DY199" s="1192">
        <v>0</v>
      </c>
      <c r="DZ199" s="1192">
        <v>0</v>
      </c>
      <c r="EA199" s="1192">
        <v>0</v>
      </c>
    </row>
    <row r="200" spans="1:131" ht="19.2" customHeight="1">
      <c r="A200" s="2032"/>
      <c r="B200" s="1194" t="s">
        <v>802</v>
      </c>
      <c r="C200" s="1192">
        <f>'배수관 폐쇄 총괄(수시, 지역사업소)'!G200</f>
        <v>0</v>
      </c>
      <c r="D200" s="1192">
        <v>0</v>
      </c>
      <c r="E200" s="1192">
        <v>0</v>
      </c>
      <c r="F200" s="1192">
        <v>0</v>
      </c>
      <c r="G200" s="1192">
        <v>0</v>
      </c>
      <c r="H200" s="1192">
        <v>0</v>
      </c>
      <c r="I200" s="1192">
        <v>0</v>
      </c>
      <c r="J200" s="1192">
        <v>0</v>
      </c>
      <c r="K200" s="1192">
        <v>0</v>
      </c>
      <c r="L200" s="1192">
        <v>0</v>
      </c>
      <c r="M200" s="1192">
        <v>0</v>
      </c>
      <c r="N200" s="1192">
        <v>0</v>
      </c>
      <c r="O200" s="1192">
        <v>0</v>
      </c>
      <c r="P200" s="1192">
        <v>0</v>
      </c>
      <c r="Q200" s="1192">
        <v>0</v>
      </c>
      <c r="R200" s="1192">
        <v>0</v>
      </c>
      <c r="S200" s="1192">
        <v>0</v>
      </c>
      <c r="T200" s="1192">
        <v>0</v>
      </c>
      <c r="U200" s="1192">
        <v>0</v>
      </c>
      <c r="W200" s="2032"/>
      <c r="X200" s="1194" t="s">
        <v>802</v>
      </c>
      <c r="Y200" s="1192">
        <f>'배수관 폐쇄 총괄(수시, 지역사업소)'!AC200</f>
        <v>0</v>
      </c>
      <c r="Z200" s="1192">
        <v>0</v>
      </c>
      <c r="AA200" s="1192">
        <v>0</v>
      </c>
      <c r="AB200" s="1192">
        <v>0</v>
      </c>
      <c r="AC200" s="1192">
        <v>0</v>
      </c>
      <c r="AD200" s="1192">
        <v>0</v>
      </c>
      <c r="AE200" s="1192">
        <v>0</v>
      </c>
      <c r="AF200" s="1192">
        <v>0</v>
      </c>
      <c r="AG200" s="1192">
        <v>0</v>
      </c>
      <c r="AH200" s="1192">
        <v>0</v>
      </c>
      <c r="AI200" s="1192">
        <v>0</v>
      </c>
      <c r="AJ200" s="1192">
        <v>0</v>
      </c>
      <c r="AK200" s="1192">
        <v>0</v>
      </c>
      <c r="AL200" s="1192">
        <v>0</v>
      </c>
      <c r="AM200" s="1192">
        <v>0</v>
      </c>
      <c r="AN200" s="1192">
        <v>0</v>
      </c>
      <c r="AO200" s="1192">
        <v>0</v>
      </c>
      <c r="AP200" s="1192">
        <v>0</v>
      </c>
      <c r="AQ200" s="1192">
        <v>0</v>
      </c>
      <c r="AS200" s="2032"/>
      <c r="AT200" s="1194" t="s">
        <v>802</v>
      </c>
      <c r="AU200" s="1192">
        <f>'배수관 폐쇄 총괄(수시, 지역사업소)'!AY200</f>
        <v>0</v>
      </c>
      <c r="AV200" s="1192">
        <v>0</v>
      </c>
      <c r="AW200" s="1192">
        <v>0</v>
      </c>
      <c r="AX200" s="1192">
        <v>0</v>
      </c>
      <c r="AY200" s="1192">
        <v>0</v>
      </c>
      <c r="AZ200" s="1192">
        <v>0</v>
      </c>
      <c r="BA200" s="1192">
        <v>0</v>
      </c>
      <c r="BB200" s="1192">
        <v>0</v>
      </c>
      <c r="BC200" s="1192">
        <v>0</v>
      </c>
      <c r="BD200" s="1192">
        <v>0</v>
      </c>
      <c r="BE200" s="1192">
        <v>0</v>
      </c>
      <c r="BF200" s="1192">
        <v>0</v>
      </c>
      <c r="BG200" s="1192">
        <v>0</v>
      </c>
      <c r="BH200" s="1192">
        <v>0</v>
      </c>
      <c r="BI200" s="1192">
        <v>0</v>
      </c>
      <c r="BJ200" s="1192">
        <v>0</v>
      </c>
      <c r="BK200" s="1192">
        <v>0</v>
      </c>
      <c r="BL200" s="1192">
        <v>0</v>
      </c>
      <c r="BM200" s="1192">
        <v>0</v>
      </c>
      <c r="BO200" s="2032"/>
      <c r="BP200" s="1194" t="s">
        <v>802</v>
      </c>
      <c r="BQ200" s="1192">
        <f>'배수관 폐쇄 총괄(수시, 지역사업소)'!BU200</f>
        <v>0</v>
      </c>
      <c r="BR200" s="1192">
        <v>0</v>
      </c>
      <c r="BS200" s="1192">
        <v>0</v>
      </c>
      <c r="BT200" s="1192">
        <v>0</v>
      </c>
      <c r="BU200" s="1192">
        <v>0</v>
      </c>
      <c r="BV200" s="1192">
        <v>0</v>
      </c>
      <c r="BW200" s="1192">
        <v>0</v>
      </c>
      <c r="BX200" s="1192">
        <v>0</v>
      </c>
      <c r="BY200" s="1192">
        <v>0</v>
      </c>
      <c r="BZ200" s="1192">
        <v>0</v>
      </c>
      <c r="CA200" s="1192">
        <v>0</v>
      </c>
      <c r="CB200" s="1192">
        <v>0</v>
      </c>
      <c r="CC200" s="1192">
        <v>0</v>
      </c>
      <c r="CD200" s="1192">
        <v>0</v>
      </c>
      <c r="CE200" s="1192">
        <v>0</v>
      </c>
      <c r="CF200" s="1192">
        <v>0</v>
      </c>
      <c r="CG200" s="1192">
        <v>0</v>
      </c>
      <c r="CH200" s="1192">
        <v>0</v>
      </c>
      <c r="CI200" s="1192">
        <v>0</v>
      </c>
      <c r="CK200" s="2032"/>
      <c r="CL200" s="1194" t="s">
        <v>802</v>
      </c>
      <c r="CM200" s="1192">
        <f>'배수관 폐쇄 총괄(수시, 지역사업소)'!CQ200</f>
        <v>0</v>
      </c>
      <c r="CN200" s="1192">
        <v>0</v>
      </c>
      <c r="CO200" s="1192">
        <v>0</v>
      </c>
      <c r="CP200" s="1192">
        <v>0</v>
      </c>
      <c r="CQ200" s="1192">
        <v>0</v>
      </c>
      <c r="CR200" s="1192">
        <v>0</v>
      </c>
      <c r="CS200" s="1192">
        <v>0</v>
      </c>
      <c r="CT200" s="1192">
        <v>0</v>
      </c>
      <c r="CU200" s="1192">
        <v>0</v>
      </c>
      <c r="CV200" s="1192">
        <v>0</v>
      </c>
      <c r="CW200" s="1192">
        <v>0</v>
      </c>
      <c r="CX200" s="1192">
        <v>0</v>
      </c>
      <c r="CY200" s="1192">
        <v>0</v>
      </c>
      <c r="CZ200" s="1192">
        <v>0</v>
      </c>
      <c r="DA200" s="1192">
        <v>0</v>
      </c>
      <c r="DB200" s="1192">
        <v>0</v>
      </c>
      <c r="DC200" s="1192">
        <v>0</v>
      </c>
      <c r="DD200" s="1192">
        <v>0</v>
      </c>
      <c r="DE200" s="1192">
        <v>0</v>
      </c>
      <c r="DG200" s="2032"/>
      <c r="DH200" s="1194" t="s">
        <v>802</v>
      </c>
      <c r="DI200" s="1192">
        <f>'배수관 폐쇄 총괄(수시, 지역사업소)'!DM200</f>
        <v>0</v>
      </c>
      <c r="DJ200" s="1192">
        <v>0</v>
      </c>
      <c r="DK200" s="1192">
        <v>0</v>
      </c>
      <c r="DL200" s="1192">
        <v>0</v>
      </c>
      <c r="DM200" s="1192">
        <v>0</v>
      </c>
      <c r="DN200" s="1192">
        <v>0</v>
      </c>
      <c r="DO200" s="1192">
        <v>0</v>
      </c>
      <c r="DP200" s="1192">
        <v>0</v>
      </c>
      <c r="DQ200" s="1192">
        <v>0</v>
      </c>
      <c r="DR200" s="1192">
        <v>0</v>
      </c>
      <c r="DS200" s="1192">
        <v>0</v>
      </c>
      <c r="DT200" s="1192">
        <v>0</v>
      </c>
      <c r="DU200" s="1192">
        <v>0</v>
      </c>
      <c r="DV200" s="1192">
        <v>0</v>
      </c>
      <c r="DW200" s="1192">
        <v>0</v>
      </c>
      <c r="DX200" s="1192">
        <v>0</v>
      </c>
      <c r="DY200" s="1192">
        <v>0</v>
      </c>
      <c r="DZ200" s="1192">
        <v>0</v>
      </c>
      <c r="EA200" s="1192">
        <v>0</v>
      </c>
    </row>
    <row r="201" spans="1:131" ht="19.2" customHeight="1">
      <c r="A201" s="2032"/>
      <c r="B201" s="1194" t="s">
        <v>803</v>
      </c>
      <c r="C201" s="1192">
        <f>'배수관 폐쇄 총괄(수시, 지역사업소)'!G201</f>
        <v>0</v>
      </c>
      <c r="D201" s="1192">
        <v>0</v>
      </c>
      <c r="E201" s="1192">
        <v>0</v>
      </c>
      <c r="F201" s="1192">
        <v>0</v>
      </c>
      <c r="G201" s="1192">
        <v>0</v>
      </c>
      <c r="H201" s="1192">
        <v>0</v>
      </c>
      <c r="I201" s="1192">
        <v>0</v>
      </c>
      <c r="J201" s="1192">
        <v>0</v>
      </c>
      <c r="K201" s="1192">
        <v>0</v>
      </c>
      <c r="L201" s="1192">
        <v>0</v>
      </c>
      <c r="M201" s="1192">
        <v>0</v>
      </c>
      <c r="N201" s="1192">
        <v>0</v>
      </c>
      <c r="O201" s="1192">
        <v>0</v>
      </c>
      <c r="P201" s="1192">
        <v>0</v>
      </c>
      <c r="Q201" s="1192">
        <v>0</v>
      </c>
      <c r="R201" s="1192">
        <v>0</v>
      </c>
      <c r="S201" s="1192">
        <v>0</v>
      </c>
      <c r="T201" s="1192">
        <v>0</v>
      </c>
      <c r="U201" s="1192">
        <v>0</v>
      </c>
      <c r="W201" s="2032"/>
      <c r="X201" s="1194" t="s">
        <v>803</v>
      </c>
      <c r="Y201" s="1192">
        <f>'배수관 폐쇄 총괄(수시, 지역사업소)'!AC201</f>
        <v>0</v>
      </c>
      <c r="Z201" s="1192">
        <v>0</v>
      </c>
      <c r="AA201" s="1192">
        <v>0</v>
      </c>
      <c r="AB201" s="1192">
        <v>0</v>
      </c>
      <c r="AC201" s="1192">
        <v>0</v>
      </c>
      <c r="AD201" s="1192">
        <v>0</v>
      </c>
      <c r="AE201" s="1192">
        <v>0</v>
      </c>
      <c r="AF201" s="1192">
        <v>0</v>
      </c>
      <c r="AG201" s="1192">
        <v>0</v>
      </c>
      <c r="AH201" s="1192">
        <v>0</v>
      </c>
      <c r="AI201" s="1192">
        <v>0</v>
      </c>
      <c r="AJ201" s="1192">
        <v>0</v>
      </c>
      <c r="AK201" s="1192">
        <v>0</v>
      </c>
      <c r="AL201" s="1192">
        <v>0</v>
      </c>
      <c r="AM201" s="1192">
        <v>0</v>
      </c>
      <c r="AN201" s="1192">
        <v>0</v>
      </c>
      <c r="AO201" s="1192">
        <v>0</v>
      </c>
      <c r="AP201" s="1192">
        <v>0</v>
      </c>
      <c r="AQ201" s="1192">
        <v>0</v>
      </c>
      <c r="AS201" s="2032"/>
      <c r="AT201" s="1194" t="s">
        <v>803</v>
      </c>
      <c r="AU201" s="1192">
        <f>'배수관 폐쇄 총괄(수시, 지역사업소)'!AY201</f>
        <v>0</v>
      </c>
      <c r="AV201" s="1192">
        <v>0</v>
      </c>
      <c r="AW201" s="1192">
        <v>0</v>
      </c>
      <c r="AX201" s="1192">
        <v>0</v>
      </c>
      <c r="AY201" s="1192">
        <v>0</v>
      </c>
      <c r="AZ201" s="1192">
        <v>0</v>
      </c>
      <c r="BA201" s="1192">
        <v>0</v>
      </c>
      <c r="BB201" s="1192">
        <v>0</v>
      </c>
      <c r="BC201" s="1192">
        <v>0</v>
      </c>
      <c r="BD201" s="1192">
        <v>0</v>
      </c>
      <c r="BE201" s="1192">
        <v>0</v>
      </c>
      <c r="BF201" s="1192">
        <v>0</v>
      </c>
      <c r="BG201" s="1192">
        <v>0</v>
      </c>
      <c r="BH201" s="1192">
        <v>0</v>
      </c>
      <c r="BI201" s="1192">
        <v>0</v>
      </c>
      <c r="BJ201" s="1192">
        <v>0</v>
      </c>
      <c r="BK201" s="1192">
        <v>0</v>
      </c>
      <c r="BL201" s="1192">
        <v>0</v>
      </c>
      <c r="BM201" s="1192">
        <v>0</v>
      </c>
      <c r="BO201" s="2032"/>
      <c r="BP201" s="1194" t="s">
        <v>803</v>
      </c>
      <c r="BQ201" s="1192">
        <f>'배수관 폐쇄 총괄(수시, 지역사업소)'!BU201</f>
        <v>0</v>
      </c>
      <c r="BR201" s="1192">
        <v>0</v>
      </c>
      <c r="BS201" s="1192">
        <v>0</v>
      </c>
      <c r="BT201" s="1192">
        <v>0</v>
      </c>
      <c r="BU201" s="1192">
        <v>0</v>
      </c>
      <c r="BV201" s="1192">
        <v>0</v>
      </c>
      <c r="BW201" s="1192">
        <v>0</v>
      </c>
      <c r="BX201" s="1192">
        <v>0</v>
      </c>
      <c r="BY201" s="1192">
        <v>0</v>
      </c>
      <c r="BZ201" s="1192">
        <v>0</v>
      </c>
      <c r="CA201" s="1192">
        <v>0</v>
      </c>
      <c r="CB201" s="1192">
        <v>0</v>
      </c>
      <c r="CC201" s="1192">
        <v>0</v>
      </c>
      <c r="CD201" s="1192">
        <v>0</v>
      </c>
      <c r="CE201" s="1192">
        <v>0</v>
      </c>
      <c r="CF201" s="1192">
        <v>0</v>
      </c>
      <c r="CG201" s="1192">
        <v>0</v>
      </c>
      <c r="CH201" s="1192">
        <v>0</v>
      </c>
      <c r="CI201" s="1192">
        <v>0</v>
      </c>
      <c r="CK201" s="2032"/>
      <c r="CL201" s="1194" t="s">
        <v>803</v>
      </c>
      <c r="CM201" s="1192">
        <f>'배수관 폐쇄 총괄(수시, 지역사업소)'!CQ201</f>
        <v>0</v>
      </c>
      <c r="CN201" s="1192">
        <v>0</v>
      </c>
      <c r="CO201" s="1192">
        <v>0</v>
      </c>
      <c r="CP201" s="1192">
        <v>0</v>
      </c>
      <c r="CQ201" s="1192">
        <v>0</v>
      </c>
      <c r="CR201" s="1192">
        <v>0</v>
      </c>
      <c r="CS201" s="1192">
        <v>0</v>
      </c>
      <c r="CT201" s="1192">
        <v>0</v>
      </c>
      <c r="CU201" s="1192">
        <v>0</v>
      </c>
      <c r="CV201" s="1192">
        <v>0</v>
      </c>
      <c r="CW201" s="1192">
        <v>0</v>
      </c>
      <c r="CX201" s="1192">
        <v>0</v>
      </c>
      <c r="CY201" s="1192">
        <v>0</v>
      </c>
      <c r="CZ201" s="1192">
        <v>0</v>
      </c>
      <c r="DA201" s="1192">
        <v>0</v>
      </c>
      <c r="DB201" s="1192">
        <v>0</v>
      </c>
      <c r="DC201" s="1192">
        <v>0</v>
      </c>
      <c r="DD201" s="1192">
        <v>0</v>
      </c>
      <c r="DE201" s="1192">
        <v>0</v>
      </c>
      <c r="DG201" s="2032"/>
      <c r="DH201" s="1194" t="s">
        <v>803</v>
      </c>
      <c r="DI201" s="1192">
        <f>'배수관 폐쇄 총괄(수시, 지역사업소)'!DM201</f>
        <v>0</v>
      </c>
      <c r="DJ201" s="1192">
        <v>0</v>
      </c>
      <c r="DK201" s="1192">
        <v>0</v>
      </c>
      <c r="DL201" s="1192">
        <v>0</v>
      </c>
      <c r="DM201" s="1192">
        <v>0</v>
      </c>
      <c r="DN201" s="1192">
        <v>0</v>
      </c>
      <c r="DO201" s="1192">
        <v>0</v>
      </c>
      <c r="DP201" s="1192">
        <v>0</v>
      </c>
      <c r="DQ201" s="1192">
        <v>0</v>
      </c>
      <c r="DR201" s="1192">
        <v>0</v>
      </c>
      <c r="DS201" s="1192">
        <v>0</v>
      </c>
      <c r="DT201" s="1192">
        <v>0</v>
      </c>
      <c r="DU201" s="1192">
        <v>0</v>
      </c>
      <c r="DV201" s="1192">
        <v>0</v>
      </c>
      <c r="DW201" s="1192">
        <v>0</v>
      </c>
      <c r="DX201" s="1192">
        <v>0</v>
      </c>
      <c r="DY201" s="1192">
        <v>0</v>
      </c>
      <c r="DZ201" s="1192">
        <v>0</v>
      </c>
      <c r="EA201" s="1192">
        <v>0</v>
      </c>
    </row>
    <row r="202" spans="1:131" ht="19.2" customHeight="1">
      <c r="A202" s="2032"/>
      <c r="B202" s="1195" t="s">
        <v>804</v>
      </c>
      <c r="C202" s="1192">
        <f>'배수관 폐쇄 총괄(수시, 지역사업소)'!G202</f>
        <v>0</v>
      </c>
      <c r="D202" s="1192">
        <v>0</v>
      </c>
      <c r="E202" s="1192">
        <v>0</v>
      </c>
      <c r="F202" s="1192">
        <v>0</v>
      </c>
      <c r="G202" s="1192">
        <v>0</v>
      </c>
      <c r="H202" s="1192">
        <v>0</v>
      </c>
      <c r="I202" s="1192">
        <v>0</v>
      </c>
      <c r="J202" s="1192">
        <v>0</v>
      </c>
      <c r="K202" s="1192">
        <v>0</v>
      </c>
      <c r="L202" s="1192">
        <v>0</v>
      </c>
      <c r="M202" s="1192">
        <v>0</v>
      </c>
      <c r="N202" s="1192">
        <v>0</v>
      </c>
      <c r="O202" s="1192">
        <v>0</v>
      </c>
      <c r="P202" s="1192">
        <v>0</v>
      </c>
      <c r="Q202" s="1192">
        <v>0</v>
      </c>
      <c r="R202" s="1192">
        <v>0</v>
      </c>
      <c r="S202" s="1192">
        <v>0</v>
      </c>
      <c r="T202" s="1192">
        <v>0</v>
      </c>
      <c r="U202" s="1192">
        <v>0</v>
      </c>
      <c r="W202" s="2032"/>
      <c r="X202" s="1195" t="s">
        <v>804</v>
      </c>
      <c r="Y202" s="1192">
        <f>'배수관 폐쇄 총괄(수시, 지역사업소)'!AC202</f>
        <v>0</v>
      </c>
      <c r="Z202" s="1192">
        <v>0</v>
      </c>
      <c r="AA202" s="1192">
        <v>0</v>
      </c>
      <c r="AB202" s="1192">
        <v>0</v>
      </c>
      <c r="AC202" s="1192">
        <v>0</v>
      </c>
      <c r="AD202" s="1192">
        <v>0</v>
      </c>
      <c r="AE202" s="1192">
        <v>0</v>
      </c>
      <c r="AF202" s="1192">
        <v>0</v>
      </c>
      <c r="AG202" s="1192">
        <v>0</v>
      </c>
      <c r="AH202" s="1192">
        <v>0</v>
      </c>
      <c r="AI202" s="1192">
        <v>0</v>
      </c>
      <c r="AJ202" s="1192">
        <v>0</v>
      </c>
      <c r="AK202" s="1192">
        <v>0</v>
      </c>
      <c r="AL202" s="1192">
        <v>0</v>
      </c>
      <c r="AM202" s="1192">
        <v>0</v>
      </c>
      <c r="AN202" s="1192">
        <v>0</v>
      </c>
      <c r="AO202" s="1192">
        <v>0</v>
      </c>
      <c r="AP202" s="1192">
        <v>0</v>
      </c>
      <c r="AQ202" s="1192">
        <v>0</v>
      </c>
      <c r="AS202" s="2032"/>
      <c r="AT202" s="1195" t="s">
        <v>804</v>
      </c>
      <c r="AU202" s="1192">
        <f>'배수관 폐쇄 총괄(수시, 지역사업소)'!AY202</f>
        <v>0</v>
      </c>
      <c r="AV202" s="1192">
        <v>0</v>
      </c>
      <c r="AW202" s="1192">
        <v>0</v>
      </c>
      <c r="AX202" s="1192">
        <v>0</v>
      </c>
      <c r="AY202" s="1192">
        <v>0</v>
      </c>
      <c r="AZ202" s="1192">
        <v>0</v>
      </c>
      <c r="BA202" s="1192">
        <v>0</v>
      </c>
      <c r="BB202" s="1192">
        <v>0</v>
      </c>
      <c r="BC202" s="1192">
        <v>0</v>
      </c>
      <c r="BD202" s="1192">
        <v>0</v>
      </c>
      <c r="BE202" s="1192">
        <v>0</v>
      </c>
      <c r="BF202" s="1192">
        <v>0</v>
      </c>
      <c r="BG202" s="1192">
        <v>0</v>
      </c>
      <c r="BH202" s="1192">
        <v>0</v>
      </c>
      <c r="BI202" s="1192">
        <v>0</v>
      </c>
      <c r="BJ202" s="1192">
        <v>0</v>
      </c>
      <c r="BK202" s="1192">
        <v>0</v>
      </c>
      <c r="BL202" s="1192">
        <v>0</v>
      </c>
      <c r="BM202" s="1192">
        <v>0</v>
      </c>
      <c r="BO202" s="2032"/>
      <c r="BP202" s="1195" t="s">
        <v>804</v>
      </c>
      <c r="BQ202" s="1192">
        <f>'배수관 폐쇄 총괄(수시, 지역사업소)'!BU202</f>
        <v>0</v>
      </c>
      <c r="BR202" s="1192">
        <v>0</v>
      </c>
      <c r="BS202" s="1192">
        <v>0</v>
      </c>
      <c r="BT202" s="1192">
        <v>0</v>
      </c>
      <c r="BU202" s="1192">
        <v>0</v>
      </c>
      <c r="BV202" s="1192">
        <v>0</v>
      </c>
      <c r="BW202" s="1192">
        <v>0</v>
      </c>
      <c r="BX202" s="1192">
        <v>0</v>
      </c>
      <c r="BY202" s="1192">
        <v>0</v>
      </c>
      <c r="BZ202" s="1192">
        <v>0</v>
      </c>
      <c r="CA202" s="1192">
        <v>0</v>
      </c>
      <c r="CB202" s="1192">
        <v>0</v>
      </c>
      <c r="CC202" s="1192">
        <v>0</v>
      </c>
      <c r="CD202" s="1192">
        <v>0</v>
      </c>
      <c r="CE202" s="1192">
        <v>0</v>
      </c>
      <c r="CF202" s="1192">
        <v>0</v>
      </c>
      <c r="CG202" s="1192">
        <v>0</v>
      </c>
      <c r="CH202" s="1192">
        <v>0</v>
      </c>
      <c r="CI202" s="1192">
        <v>0</v>
      </c>
      <c r="CK202" s="2032"/>
      <c r="CL202" s="1195" t="s">
        <v>804</v>
      </c>
      <c r="CM202" s="1192">
        <f>'배수관 폐쇄 총괄(수시, 지역사업소)'!CQ202</f>
        <v>0</v>
      </c>
      <c r="CN202" s="1192">
        <v>0</v>
      </c>
      <c r="CO202" s="1192">
        <v>0</v>
      </c>
      <c r="CP202" s="1192">
        <v>0</v>
      </c>
      <c r="CQ202" s="1192">
        <v>0</v>
      </c>
      <c r="CR202" s="1192">
        <v>0</v>
      </c>
      <c r="CS202" s="1192">
        <v>0</v>
      </c>
      <c r="CT202" s="1192">
        <v>0</v>
      </c>
      <c r="CU202" s="1192">
        <v>0</v>
      </c>
      <c r="CV202" s="1192">
        <v>0</v>
      </c>
      <c r="CW202" s="1192">
        <v>0</v>
      </c>
      <c r="CX202" s="1192">
        <v>0</v>
      </c>
      <c r="CY202" s="1192">
        <v>0</v>
      </c>
      <c r="CZ202" s="1192">
        <v>0</v>
      </c>
      <c r="DA202" s="1192">
        <v>0</v>
      </c>
      <c r="DB202" s="1192">
        <v>0</v>
      </c>
      <c r="DC202" s="1192">
        <v>0</v>
      </c>
      <c r="DD202" s="1192">
        <v>0</v>
      </c>
      <c r="DE202" s="1192">
        <v>0</v>
      </c>
      <c r="DG202" s="2032"/>
      <c r="DH202" s="1195" t="s">
        <v>804</v>
      </c>
      <c r="DI202" s="1192">
        <f>'배수관 폐쇄 총괄(수시, 지역사업소)'!DM202</f>
        <v>0</v>
      </c>
      <c r="DJ202" s="1192">
        <v>0</v>
      </c>
      <c r="DK202" s="1192">
        <v>0</v>
      </c>
      <c r="DL202" s="1192">
        <v>0</v>
      </c>
      <c r="DM202" s="1192">
        <v>0</v>
      </c>
      <c r="DN202" s="1192">
        <v>0</v>
      </c>
      <c r="DO202" s="1192">
        <v>0</v>
      </c>
      <c r="DP202" s="1192">
        <v>0</v>
      </c>
      <c r="DQ202" s="1192">
        <v>0</v>
      </c>
      <c r="DR202" s="1192">
        <v>0</v>
      </c>
      <c r="DS202" s="1192">
        <v>0</v>
      </c>
      <c r="DT202" s="1192">
        <v>0</v>
      </c>
      <c r="DU202" s="1192">
        <v>0</v>
      </c>
      <c r="DV202" s="1192">
        <v>0</v>
      </c>
      <c r="DW202" s="1192">
        <v>0</v>
      </c>
      <c r="DX202" s="1192">
        <v>0</v>
      </c>
      <c r="DY202" s="1192">
        <v>0</v>
      </c>
      <c r="DZ202" s="1192">
        <v>0</v>
      </c>
      <c r="EA202" s="1192">
        <v>0</v>
      </c>
    </row>
    <row r="203" spans="1:131" ht="19.2" customHeight="1">
      <c r="A203" s="2032"/>
      <c r="B203" s="1195" t="s">
        <v>805</v>
      </c>
      <c r="C203" s="1192">
        <f>'배수관 폐쇄 총괄(수시, 지역사업소)'!G203</f>
        <v>0</v>
      </c>
      <c r="D203" s="1192">
        <v>0</v>
      </c>
      <c r="E203" s="1192">
        <v>0</v>
      </c>
      <c r="F203" s="1192">
        <v>0</v>
      </c>
      <c r="G203" s="1192">
        <v>0</v>
      </c>
      <c r="H203" s="1192">
        <v>0</v>
      </c>
      <c r="I203" s="1192">
        <v>0</v>
      </c>
      <c r="J203" s="1192">
        <v>0</v>
      </c>
      <c r="K203" s="1192">
        <v>0</v>
      </c>
      <c r="L203" s="1192">
        <v>0</v>
      </c>
      <c r="M203" s="1192">
        <v>0</v>
      </c>
      <c r="N203" s="1192">
        <v>0</v>
      </c>
      <c r="O203" s="1192">
        <v>0</v>
      </c>
      <c r="P203" s="1192">
        <v>0</v>
      </c>
      <c r="Q203" s="1192">
        <v>0</v>
      </c>
      <c r="R203" s="1192">
        <v>0</v>
      </c>
      <c r="S203" s="1192">
        <v>0</v>
      </c>
      <c r="T203" s="1192">
        <v>0</v>
      </c>
      <c r="U203" s="1192">
        <v>0</v>
      </c>
      <c r="W203" s="2032"/>
      <c r="X203" s="1195" t="s">
        <v>805</v>
      </c>
      <c r="Y203" s="1192">
        <f>'배수관 폐쇄 총괄(수시, 지역사업소)'!AC203</f>
        <v>0</v>
      </c>
      <c r="Z203" s="1192">
        <v>0</v>
      </c>
      <c r="AA203" s="1192">
        <v>0</v>
      </c>
      <c r="AB203" s="1192">
        <v>0</v>
      </c>
      <c r="AC203" s="1192">
        <v>0</v>
      </c>
      <c r="AD203" s="1192">
        <v>0</v>
      </c>
      <c r="AE203" s="1192">
        <v>0</v>
      </c>
      <c r="AF203" s="1192">
        <v>0</v>
      </c>
      <c r="AG203" s="1192">
        <v>0</v>
      </c>
      <c r="AH203" s="1192">
        <v>0</v>
      </c>
      <c r="AI203" s="1192">
        <v>0</v>
      </c>
      <c r="AJ203" s="1192">
        <v>0</v>
      </c>
      <c r="AK203" s="1192">
        <v>0</v>
      </c>
      <c r="AL203" s="1192">
        <v>0</v>
      </c>
      <c r="AM203" s="1192">
        <v>0</v>
      </c>
      <c r="AN203" s="1192">
        <v>0</v>
      </c>
      <c r="AO203" s="1192">
        <v>0</v>
      </c>
      <c r="AP203" s="1192">
        <v>0</v>
      </c>
      <c r="AQ203" s="1192">
        <v>0</v>
      </c>
      <c r="AS203" s="2032"/>
      <c r="AT203" s="1195" t="s">
        <v>805</v>
      </c>
      <c r="AU203" s="1192">
        <f>'배수관 폐쇄 총괄(수시, 지역사업소)'!AY203</f>
        <v>0</v>
      </c>
      <c r="AV203" s="1192">
        <v>0</v>
      </c>
      <c r="AW203" s="1192">
        <v>0</v>
      </c>
      <c r="AX203" s="1192">
        <v>0</v>
      </c>
      <c r="AY203" s="1192">
        <v>0</v>
      </c>
      <c r="AZ203" s="1192">
        <v>0</v>
      </c>
      <c r="BA203" s="1192">
        <v>0</v>
      </c>
      <c r="BB203" s="1192">
        <v>0</v>
      </c>
      <c r="BC203" s="1192">
        <v>0</v>
      </c>
      <c r="BD203" s="1192">
        <v>0</v>
      </c>
      <c r="BE203" s="1192">
        <v>0</v>
      </c>
      <c r="BF203" s="1192">
        <v>0</v>
      </c>
      <c r="BG203" s="1192">
        <v>0</v>
      </c>
      <c r="BH203" s="1192">
        <v>0</v>
      </c>
      <c r="BI203" s="1192">
        <v>0</v>
      </c>
      <c r="BJ203" s="1192">
        <v>0</v>
      </c>
      <c r="BK203" s="1192">
        <v>0</v>
      </c>
      <c r="BL203" s="1192">
        <v>0</v>
      </c>
      <c r="BM203" s="1192">
        <v>0</v>
      </c>
      <c r="BO203" s="2032"/>
      <c r="BP203" s="1195" t="s">
        <v>805</v>
      </c>
      <c r="BQ203" s="1192">
        <f>'배수관 폐쇄 총괄(수시, 지역사업소)'!BU203</f>
        <v>0</v>
      </c>
      <c r="BR203" s="1192">
        <v>0</v>
      </c>
      <c r="BS203" s="1192">
        <v>0</v>
      </c>
      <c r="BT203" s="1192">
        <v>0</v>
      </c>
      <c r="BU203" s="1192">
        <v>0</v>
      </c>
      <c r="BV203" s="1192">
        <v>0</v>
      </c>
      <c r="BW203" s="1192">
        <v>0</v>
      </c>
      <c r="BX203" s="1192">
        <v>0</v>
      </c>
      <c r="BY203" s="1192">
        <v>0</v>
      </c>
      <c r="BZ203" s="1192">
        <v>0</v>
      </c>
      <c r="CA203" s="1192">
        <v>0</v>
      </c>
      <c r="CB203" s="1192">
        <v>0</v>
      </c>
      <c r="CC203" s="1192">
        <v>0</v>
      </c>
      <c r="CD203" s="1192">
        <v>0</v>
      </c>
      <c r="CE203" s="1192">
        <v>0</v>
      </c>
      <c r="CF203" s="1192">
        <v>0</v>
      </c>
      <c r="CG203" s="1192">
        <v>0</v>
      </c>
      <c r="CH203" s="1192">
        <v>0</v>
      </c>
      <c r="CI203" s="1192">
        <v>0</v>
      </c>
      <c r="CK203" s="2032"/>
      <c r="CL203" s="1195" t="s">
        <v>805</v>
      </c>
      <c r="CM203" s="1192">
        <f>'배수관 폐쇄 총괄(수시, 지역사업소)'!CQ203</f>
        <v>0</v>
      </c>
      <c r="CN203" s="1192">
        <v>0</v>
      </c>
      <c r="CO203" s="1192">
        <v>0</v>
      </c>
      <c r="CP203" s="1192">
        <v>0</v>
      </c>
      <c r="CQ203" s="1192">
        <v>0</v>
      </c>
      <c r="CR203" s="1192">
        <v>0</v>
      </c>
      <c r="CS203" s="1192">
        <v>0</v>
      </c>
      <c r="CT203" s="1192">
        <v>0</v>
      </c>
      <c r="CU203" s="1192">
        <v>0</v>
      </c>
      <c r="CV203" s="1192">
        <v>0</v>
      </c>
      <c r="CW203" s="1192">
        <v>0</v>
      </c>
      <c r="CX203" s="1192">
        <v>0</v>
      </c>
      <c r="CY203" s="1192">
        <v>0</v>
      </c>
      <c r="CZ203" s="1192">
        <v>0</v>
      </c>
      <c r="DA203" s="1192">
        <v>0</v>
      </c>
      <c r="DB203" s="1192">
        <v>0</v>
      </c>
      <c r="DC203" s="1192">
        <v>0</v>
      </c>
      <c r="DD203" s="1192">
        <v>0</v>
      </c>
      <c r="DE203" s="1192">
        <v>0</v>
      </c>
      <c r="DG203" s="2032"/>
      <c r="DH203" s="1195" t="s">
        <v>805</v>
      </c>
      <c r="DI203" s="1192">
        <f>'배수관 폐쇄 총괄(수시, 지역사업소)'!DM203</f>
        <v>0</v>
      </c>
      <c r="DJ203" s="1192">
        <v>0</v>
      </c>
      <c r="DK203" s="1192">
        <v>0</v>
      </c>
      <c r="DL203" s="1192">
        <v>0</v>
      </c>
      <c r="DM203" s="1192">
        <v>0</v>
      </c>
      <c r="DN203" s="1192">
        <v>0</v>
      </c>
      <c r="DO203" s="1192">
        <v>0</v>
      </c>
      <c r="DP203" s="1192">
        <v>0</v>
      </c>
      <c r="DQ203" s="1192">
        <v>0</v>
      </c>
      <c r="DR203" s="1192">
        <v>0</v>
      </c>
      <c r="DS203" s="1192">
        <v>0</v>
      </c>
      <c r="DT203" s="1192">
        <v>0</v>
      </c>
      <c r="DU203" s="1192">
        <v>0</v>
      </c>
      <c r="DV203" s="1192">
        <v>0</v>
      </c>
      <c r="DW203" s="1192">
        <v>0</v>
      </c>
      <c r="DX203" s="1192">
        <v>0</v>
      </c>
      <c r="DY203" s="1192">
        <v>0</v>
      </c>
      <c r="DZ203" s="1192">
        <v>0</v>
      </c>
      <c r="EA203" s="1192">
        <v>0</v>
      </c>
    </row>
    <row r="204" spans="1:131" ht="19.2" customHeight="1">
      <c r="A204" s="2032"/>
      <c r="B204" s="1195" t="s">
        <v>806</v>
      </c>
      <c r="C204" s="1192">
        <f>'배수관 폐쇄 총괄(수시, 지역사업소)'!G204</f>
        <v>0</v>
      </c>
      <c r="D204" s="1192">
        <v>0</v>
      </c>
      <c r="E204" s="1192">
        <v>0</v>
      </c>
      <c r="F204" s="1192">
        <v>0</v>
      </c>
      <c r="G204" s="1192">
        <v>0</v>
      </c>
      <c r="H204" s="1192">
        <v>0</v>
      </c>
      <c r="I204" s="1192">
        <v>0</v>
      </c>
      <c r="J204" s="1192">
        <v>0</v>
      </c>
      <c r="K204" s="1192">
        <v>0</v>
      </c>
      <c r="L204" s="1192">
        <v>0</v>
      </c>
      <c r="M204" s="1192">
        <v>0</v>
      </c>
      <c r="N204" s="1192">
        <v>0</v>
      </c>
      <c r="O204" s="1192">
        <v>0</v>
      </c>
      <c r="P204" s="1192">
        <v>0</v>
      </c>
      <c r="Q204" s="1192">
        <v>0</v>
      </c>
      <c r="R204" s="1192">
        <v>0</v>
      </c>
      <c r="S204" s="1192">
        <v>0</v>
      </c>
      <c r="T204" s="1192">
        <v>0</v>
      </c>
      <c r="U204" s="1192">
        <v>0</v>
      </c>
      <c r="W204" s="2032"/>
      <c r="X204" s="1195" t="s">
        <v>806</v>
      </c>
      <c r="Y204" s="1192">
        <f>'배수관 폐쇄 총괄(수시, 지역사업소)'!AC204</f>
        <v>0</v>
      </c>
      <c r="Z204" s="1192">
        <v>0</v>
      </c>
      <c r="AA204" s="1192">
        <v>0</v>
      </c>
      <c r="AB204" s="1192">
        <v>0</v>
      </c>
      <c r="AC204" s="1192">
        <v>0</v>
      </c>
      <c r="AD204" s="1192">
        <v>0</v>
      </c>
      <c r="AE204" s="1192">
        <v>0</v>
      </c>
      <c r="AF204" s="1192">
        <v>0</v>
      </c>
      <c r="AG204" s="1192">
        <v>0</v>
      </c>
      <c r="AH204" s="1192">
        <v>0</v>
      </c>
      <c r="AI204" s="1192">
        <v>0</v>
      </c>
      <c r="AJ204" s="1192">
        <v>0</v>
      </c>
      <c r="AK204" s="1192">
        <v>0</v>
      </c>
      <c r="AL204" s="1192">
        <v>0</v>
      </c>
      <c r="AM204" s="1192">
        <v>0</v>
      </c>
      <c r="AN204" s="1192">
        <v>0</v>
      </c>
      <c r="AO204" s="1192">
        <v>0</v>
      </c>
      <c r="AP204" s="1192">
        <v>0</v>
      </c>
      <c r="AQ204" s="1192">
        <v>0</v>
      </c>
      <c r="AS204" s="2032"/>
      <c r="AT204" s="1195" t="s">
        <v>806</v>
      </c>
      <c r="AU204" s="1192">
        <f>'배수관 폐쇄 총괄(수시, 지역사업소)'!AY204</f>
        <v>0</v>
      </c>
      <c r="AV204" s="1192">
        <v>0</v>
      </c>
      <c r="AW204" s="1192">
        <v>0</v>
      </c>
      <c r="AX204" s="1192">
        <v>0</v>
      </c>
      <c r="AY204" s="1192">
        <v>0</v>
      </c>
      <c r="AZ204" s="1192">
        <v>0</v>
      </c>
      <c r="BA204" s="1192">
        <v>0</v>
      </c>
      <c r="BB204" s="1192">
        <v>0</v>
      </c>
      <c r="BC204" s="1192">
        <v>0</v>
      </c>
      <c r="BD204" s="1192">
        <v>0</v>
      </c>
      <c r="BE204" s="1192">
        <v>0</v>
      </c>
      <c r="BF204" s="1192">
        <v>0</v>
      </c>
      <c r="BG204" s="1192">
        <v>0</v>
      </c>
      <c r="BH204" s="1192">
        <v>0</v>
      </c>
      <c r="BI204" s="1192">
        <v>0</v>
      </c>
      <c r="BJ204" s="1192">
        <v>0</v>
      </c>
      <c r="BK204" s="1192">
        <v>0</v>
      </c>
      <c r="BL204" s="1192">
        <v>0</v>
      </c>
      <c r="BM204" s="1192">
        <v>0</v>
      </c>
      <c r="BO204" s="2032"/>
      <c r="BP204" s="1195" t="s">
        <v>806</v>
      </c>
      <c r="BQ204" s="1192">
        <f>'배수관 폐쇄 총괄(수시, 지역사업소)'!BU204</f>
        <v>0</v>
      </c>
      <c r="BR204" s="1192">
        <v>0</v>
      </c>
      <c r="BS204" s="1192">
        <v>0</v>
      </c>
      <c r="BT204" s="1192">
        <v>0</v>
      </c>
      <c r="BU204" s="1192">
        <v>0</v>
      </c>
      <c r="BV204" s="1192">
        <v>0</v>
      </c>
      <c r="BW204" s="1192">
        <v>0</v>
      </c>
      <c r="BX204" s="1192">
        <v>0</v>
      </c>
      <c r="BY204" s="1192">
        <v>0</v>
      </c>
      <c r="BZ204" s="1192">
        <v>0</v>
      </c>
      <c r="CA204" s="1192">
        <v>0</v>
      </c>
      <c r="CB204" s="1192">
        <v>0</v>
      </c>
      <c r="CC204" s="1192">
        <v>0</v>
      </c>
      <c r="CD204" s="1192">
        <v>0</v>
      </c>
      <c r="CE204" s="1192">
        <v>0</v>
      </c>
      <c r="CF204" s="1192">
        <v>0</v>
      </c>
      <c r="CG204" s="1192">
        <v>0</v>
      </c>
      <c r="CH204" s="1192">
        <v>0</v>
      </c>
      <c r="CI204" s="1192">
        <v>0</v>
      </c>
      <c r="CK204" s="2032"/>
      <c r="CL204" s="1195" t="s">
        <v>806</v>
      </c>
      <c r="CM204" s="1192">
        <f>'배수관 폐쇄 총괄(수시, 지역사업소)'!CQ204</f>
        <v>0</v>
      </c>
      <c r="CN204" s="1192">
        <v>0</v>
      </c>
      <c r="CO204" s="1192">
        <v>0</v>
      </c>
      <c r="CP204" s="1192">
        <v>0</v>
      </c>
      <c r="CQ204" s="1192">
        <v>0</v>
      </c>
      <c r="CR204" s="1192">
        <v>0</v>
      </c>
      <c r="CS204" s="1192">
        <v>0</v>
      </c>
      <c r="CT204" s="1192">
        <v>0</v>
      </c>
      <c r="CU204" s="1192">
        <v>0</v>
      </c>
      <c r="CV204" s="1192">
        <v>0</v>
      </c>
      <c r="CW204" s="1192">
        <v>0</v>
      </c>
      <c r="CX204" s="1192">
        <v>0</v>
      </c>
      <c r="CY204" s="1192">
        <v>0</v>
      </c>
      <c r="CZ204" s="1192">
        <v>0</v>
      </c>
      <c r="DA204" s="1192">
        <v>0</v>
      </c>
      <c r="DB204" s="1192">
        <v>0</v>
      </c>
      <c r="DC204" s="1192">
        <v>0</v>
      </c>
      <c r="DD204" s="1192">
        <v>0</v>
      </c>
      <c r="DE204" s="1192">
        <v>0</v>
      </c>
      <c r="DG204" s="2032"/>
      <c r="DH204" s="1195" t="s">
        <v>806</v>
      </c>
      <c r="DI204" s="1192">
        <f>'배수관 폐쇄 총괄(수시, 지역사업소)'!DM204</f>
        <v>0</v>
      </c>
      <c r="DJ204" s="1192">
        <v>0</v>
      </c>
      <c r="DK204" s="1192">
        <v>0</v>
      </c>
      <c r="DL204" s="1192">
        <v>0</v>
      </c>
      <c r="DM204" s="1192">
        <v>0</v>
      </c>
      <c r="DN204" s="1192">
        <v>0</v>
      </c>
      <c r="DO204" s="1192">
        <v>0</v>
      </c>
      <c r="DP204" s="1192">
        <v>0</v>
      </c>
      <c r="DQ204" s="1192">
        <v>0</v>
      </c>
      <c r="DR204" s="1192">
        <v>0</v>
      </c>
      <c r="DS204" s="1192">
        <v>0</v>
      </c>
      <c r="DT204" s="1192">
        <v>0</v>
      </c>
      <c r="DU204" s="1192">
        <v>0</v>
      </c>
      <c r="DV204" s="1192">
        <v>0</v>
      </c>
      <c r="DW204" s="1192">
        <v>0</v>
      </c>
      <c r="DX204" s="1192">
        <v>0</v>
      </c>
      <c r="DY204" s="1192">
        <v>0</v>
      </c>
      <c r="DZ204" s="1192">
        <v>0</v>
      </c>
      <c r="EA204" s="1192">
        <v>0</v>
      </c>
    </row>
    <row r="205" spans="1:131" ht="19.2" customHeight="1">
      <c r="A205" s="2032"/>
      <c r="B205" s="1194" t="s">
        <v>807</v>
      </c>
      <c r="C205" s="1192">
        <f>'배수관 폐쇄 총괄(수시, 지역사업소)'!G205</f>
        <v>0</v>
      </c>
      <c r="D205" s="1192">
        <v>0</v>
      </c>
      <c r="E205" s="1192">
        <v>0</v>
      </c>
      <c r="F205" s="1192">
        <v>0</v>
      </c>
      <c r="G205" s="1192">
        <v>0</v>
      </c>
      <c r="H205" s="1192">
        <v>0</v>
      </c>
      <c r="I205" s="1192">
        <v>0</v>
      </c>
      <c r="J205" s="1192">
        <v>0</v>
      </c>
      <c r="K205" s="1192">
        <v>0</v>
      </c>
      <c r="L205" s="1192">
        <v>0</v>
      </c>
      <c r="M205" s="1192">
        <v>0</v>
      </c>
      <c r="N205" s="1192">
        <v>0</v>
      </c>
      <c r="O205" s="1192">
        <v>0</v>
      </c>
      <c r="P205" s="1192">
        <v>0</v>
      </c>
      <c r="Q205" s="1192">
        <v>0</v>
      </c>
      <c r="R205" s="1192">
        <v>0</v>
      </c>
      <c r="S205" s="1192">
        <v>0</v>
      </c>
      <c r="T205" s="1192">
        <v>0</v>
      </c>
      <c r="U205" s="1192">
        <v>0</v>
      </c>
      <c r="W205" s="2032"/>
      <c r="X205" s="1194" t="s">
        <v>807</v>
      </c>
      <c r="Y205" s="1192">
        <f>'배수관 폐쇄 총괄(수시, 지역사업소)'!AC205</f>
        <v>0</v>
      </c>
      <c r="Z205" s="1192">
        <v>0</v>
      </c>
      <c r="AA205" s="1192">
        <v>0</v>
      </c>
      <c r="AB205" s="1192">
        <v>0</v>
      </c>
      <c r="AC205" s="1192">
        <v>0</v>
      </c>
      <c r="AD205" s="1192">
        <v>0</v>
      </c>
      <c r="AE205" s="1192">
        <v>0</v>
      </c>
      <c r="AF205" s="1192">
        <v>0</v>
      </c>
      <c r="AG205" s="1192">
        <v>0</v>
      </c>
      <c r="AH205" s="1192">
        <v>0</v>
      </c>
      <c r="AI205" s="1192">
        <v>0</v>
      </c>
      <c r="AJ205" s="1192">
        <v>0</v>
      </c>
      <c r="AK205" s="1192">
        <v>0</v>
      </c>
      <c r="AL205" s="1192">
        <v>0</v>
      </c>
      <c r="AM205" s="1192">
        <v>0</v>
      </c>
      <c r="AN205" s="1192">
        <v>0</v>
      </c>
      <c r="AO205" s="1192">
        <v>0</v>
      </c>
      <c r="AP205" s="1192">
        <v>0</v>
      </c>
      <c r="AQ205" s="1192">
        <v>0</v>
      </c>
      <c r="AS205" s="2032"/>
      <c r="AT205" s="1194" t="s">
        <v>807</v>
      </c>
      <c r="AU205" s="1192">
        <f>'배수관 폐쇄 총괄(수시, 지역사업소)'!AY205</f>
        <v>0</v>
      </c>
      <c r="AV205" s="1192">
        <v>0</v>
      </c>
      <c r="AW205" s="1192">
        <v>0</v>
      </c>
      <c r="AX205" s="1192">
        <v>0</v>
      </c>
      <c r="AY205" s="1192">
        <v>0</v>
      </c>
      <c r="AZ205" s="1192">
        <v>0</v>
      </c>
      <c r="BA205" s="1192">
        <v>0</v>
      </c>
      <c r="BB205" s="1192">
        <v>0</v>
      </c>
      <c r="BC205" s="1192">
        <v>0</v>
      </c>
      <c r="BD205" s="1192">
        <v>0</v>
      </c>
      <c r="BE205" s="1192">
        <v>0</v>
      </c>
      <c r="BF205" s="1192">
        <v>0</v>
      </c>
      <c r="BG205" s="1192">
        <v>0</v>
      </c>
      <c r="BH205" s="1192">
        <v>0</v>
      </c>
      <c r="BI205" s="1192">
        <v>0</v>
      </c>
      <c r="BJ205" s="1192">
        <v>0</v>
      </c>
      <c r="BK205" s="1192">
        <v>0</v>
      </c>
      <c r="BL205" s="1192">
        <v>0</v>
      </c>
      <c r="BM205" s="1192">
        <v>0</v>
      </c>
      <c r="BO205" s="2032"/>
      <c r="BP205" s="1194" t="s">
        <v>807</v>
      </c>
      <c r="BQ205" s="1192">
        <f>'배수관 폐쇄 총괄(수시, 지역사업소)'!BU205</f>
        <v>0</v>
      </c>
      <c r="BR205" s="1192">
        <v>0</v>
      </c>
      <c r="BS205" s="1192">
        <v>0</v>
      </c>
      <c r="BT205" s="1192">
        <v>0</v>
      </c>
      <c r="BU205" s="1192">
        <v>0</v>
      </c>
      <c r="BV205" s="1192">
        <v>0</v>
      </c>
      <c r="BW205" s="1192">
        <v>0</v>
      </c>
      <c r="BX205" s="1192">
        <v>0</v>
      </c>
      <c r="BY205" s="1192">
        <v>0</v>
      </c>
      <c r="BZ205" s="1192">
        <v>0</v>
      </c>
      <c r="CA205" s="1192">
        <v>0</v>
      </c>
      <c r="CB205" s="1192">
        <v>0</v>
      </c>
      <c r="CC205" s="1192">
        <v>0</v>
      </c>
      <c r="CD205" s="1192">
        <v>0</v>
      </c>
      <c r="CE205" s="1192">
        <v>0</v>
      </c>
      <c r="CF205" s="1192">
        <v>0</v>
      </c>
      <c r="CG205" s="1192">
        <v>0</v>
      </c>
      <c r="CH205" s="1192">
        <v>0</v>
      </c>
      <c r="CI205" s="1192">
        <v>0</v>
      </c>
      <c r="CK205" s="2032"/>
      <c r="CL205" s="1194" t="s">
        <v>807</v>
      </c>
      <c r="CM205" s="1192">
        <f>'배수관 폐쇄 총괄(수시, 지역사업소)'!CQ205</f>
        <v>0</v>
      </c>
      <c r="CN205" s="1192">
        <v>0</v>
      </c>
      <c r="CO205" s="1192">
        <v>0</v>
      </c>
      <c r="CP205" s="1192">
        <v>0</v>
      </c>
      <c r="CQ205" s="1192">
        <v>0</v>
      </c>
      <c r="CR205" s="1192">
        <v>0</v>
      </c>
      <c r="CS205" s="1192">
        <v>0</v>
      </c>
      <c r="CT205" s="1192">
        <v>0</v>
      </c>
      <c r="CU205" s="1192">
        <v>0</v>
      </c>
      <c r="CV205" s="1192">
        <v>0</v>
      </c>
      <c r="CW205" s="1192">
        <v>0</v>
      </c>
      <c r="CX205" s="1192">
        <v>0</v>
      </c>
      <c r="CY205" s="1192">
        <v>0</v>
      </c>
      <c r="CZ205" s="1192">
        <v>0</v>
      </c>
      <c r="DA205" s="1192">
        <v>0</v>
      </c>
      <c r="DB205" s="1192">
        <v>0</v>
      </c>
      <c r="DC205" s="1192">
        <v>0</v>
      </c>
      <c r="DD205" s="1192">
        <v>0</v>
      </c>
      <c r="DE205" s="1192">
        <v>0</v>
      </c>
      <c r="DG205" s="2032"/>
      <c r="DH205" s="1194" t="s">
        <v>807</v>
      </c>
      <c r="DI205" s="1192">
        <f>'배수관 폐쇄 총괄(수시, 지역사업소)'!DM205</f>
        <v>0</v>
      </c>
      <c r="DJ205" s="1192">
        <v>0</v>
      </c>
      <c r="DK205" s="1192">
        <v>0</v>
      </c>
      <c r="DL205" s="1192">
        <v>0</v>
      </c>
      <c r="DM205" s="1192">
        <v>0</v>
      </c>
      <c r="DN205" s="1192">
        <v>0</v>
      </c>
      <c r="DO205" s="1192">
        <v>0</v>
      </c>
      <c r="DP205" s="1192">
        <v>0</v>
      </c>
      <c r="DQ205" s="1192">
        <v>0</v>
      </c>
      <c r="DR205" s="1192">
        <v>0</v>
      </c>
      <c r="DS205" s="1192">
        <v>0</v>
      </c>
      <c r="DT205" s="1192">
        <v>0</v>
      </c>
      <c r="DU205" s="1192">
        <v>0</v>
      </c>
      <c r="DV205" s="1192">
        <v>0</v>
      </c>
      <c r="DW205" s="1192">
        <v>0</v>
      </c>
      <c r="DX205" s="1192">
        <v>0</v>
      </c>
      <c r="DY205" s="1192">
        <v>0</v>
      </c>
      <c r="DZ205" s="1192">
        <v>0</v>
      </c>
      <c r="EA205" s="1192">
        <v>0</v>
      </c>
    </row>
    <row r="206" spans="1:131" ht="19.2" customHeight="1">
      <c r="A206" s="2032"/>
      <c r="B206" s="1195" t="s">
        <v>821</v>
      </c>
      <c r="C206" s="1192">
        <f>'배수관 폐쇄 총괄(수시, 지역사업소)'!G206</f>
        <v>0</v>
      </c>
      <c r="D206" s="1192">
        <v>0</v>
      </c>
      <c r="E206" s="1192">
        <v>0</v>
      </c>
      <c r="F206" s="1192">
        <v>0</v>
      </c>
      <c r="G206" s="1192">
        <v>0</v>
      </c>
      <c r="H206" s="1192">
        <v>0</v>
      </c>
      <c r="I206" s="1192">
        <v>0</v>
      </c>
      <c r="J206" s="1192">
        <v>0</v>
      </c>
      <c r="K206" s="1192">
        <v>0</v>
      </c>
      <c r="L206" s="1192">
        <v>0</v>
      </c>
      <c r="M206" s="1192">
        <v>0</v>
      </c>
      <c r="N206" s="1192">
        <v>0</v>
      </c>
      <c r="O206" s="1192">
        <v>0</v>
      </c>
      <c r="P206" s="1192">
        <v>0</v>
      </c>
      <c r="Q206" s="1192">
        <v>0</v>
      </c>
      <c r="R206" s="1192">
        <v>0</v>
      </c>
      <c r="S206" s="1192">
        <v>0</v>
      </c>
      <c r="T206" s="1192">
        <v>0</v>
      </c>
      <c r="U206" s="1192">
        <v>0</v>
      </c>
      <c r="W206" s="2032"/>
      <c r="X206" s="1195" t="s">
        <v>821</v>
      </c>
      <c r="Y206" s="1192">
        <f>'배수관 폐쇄 총괄(수시, 지역사업소)'!AC206</f>
        <v>0</v>
      </c>
      <c r="Z206" s="1192">
        <v>0</v>
      </c>
      <c r="AA206" s="1192">
        <v>0</v>
      </c>
      <c r="AB206" s="1192">
        <v>0</v>
      </c>
      <c r="AC206" s="1192">
        <v>0</v>
      </c>
      <c r="AD206" s="1192">
        <v>0</v>
      </c>
      <c r="AE206" s="1192">
        <v>0</v>
      </c>
      <c r="AF206" s="1192">
        <v>0</v>
      </c>
      <c r="AG206" s="1192">
        <v>0</v>
      </c>
      <c r="AH206" s="1192">
        <v>0</v>
      </c>
      <c r="AI206" s="1192">
        <v>0</v>
      </c>
      <c r="AJ206" s="1192">
        <v>0</v>
      </c>
      <c r="AK206" s="1192">
        <v>0</v>
      </c>
      <c r="AL206" s="1192">
        <v>0</v>
      </c>
      <c r="AM206" s="1192">
        <v>0</v>
      </c>
      <c r="AN206" s="1192">
        <v>0</v>
      </c>
      <c r="AO206" s="1192">
        <v>0</v>
      </c>
      <c r="AP206" s="1192">
        <v>0</v>
      </c>
      <c r="AQ206" s="1192">
        <v>0</v>
      </c>
      <c r="AS206" s="2032"/>
      <c r="AT206" s="1195" t="s">
        <v>821</v>
      </c>
      <c r="AU206" s="1192">
        <f>'배수관 폐쇄 총괄(수시, 지역사업소)'!AY206</f>
        <v>0</v>
      </c>
      <c r="AV206" s="1192">
        <v>0</v>
      </c>
      <c r="AW206" s="1192">
        <v>0</v>
      </c>
      <c r="AX206" s="1192">
        <v>0</v>
      </c>
      <c r="AY206" s="1192">
        <v>0</v>
      </c>
      <c r="AZ206" s="1192">
        <v>0</v>
      </c>
      <c r="BA206" s="1192">
        <v>0</v>
      </c>
      <c r="BB206" s="1192">
        <v>0</v>
      </c>
      <c r="BC206" s="1192">
        <v>0</v>
      </c>
      <c r="BD206" s="1192">
        <v>0</v>
      </c>
      <c r="BE206" s="1192">
        <v>0</v>
      </c>
      <c r="BF206" s="1192">
        <v>0</v>
      </c>
      <c r="BG206" s="1192">
        <v>0</v>
      </c>
      <c r="BH206" s="1192">
        <v>0</v>
      </c>
      <c r="BI206" s="1192">
        <v>0</v>
      </c>
      <c r="BJ206" s="1192">
        <v>0</v>
      </c>
      <c r="BK206" s="1192">
        <v>0</v>
      </c>
      <c r="BL206" s="1192">
        <v>0</v>
      </c>
      <c r="BM206" s="1192">
        <v>0</v>
      </c>
      <c r="BO206" s="2032"/>
      <c r="BP206" s="1195" t="s">
        <v>821</v>
      </c>
      <c r="BQ206" s="1192">
        <f>'배수관 폐쇄 총괄(수시, 지역사업소)'!BU206</f>
        <v>0</v>
      </c>
      <c r="BR206" s="1192">
        <v>0</v>
      </c>
      <c r="BS206" s="1192">
        <v>0</v>
      </c>
      <c r="BT206" s="1192">
        <v>0</v>
      </c>
      <c r="BU206" s="1192">
        <v>0</v>
      </c>
      <c r="BV206" s="1192">
        <v>0</v>
      </c>
      <c r="BW206" s="1192">
        <v>0</v>
      </c>
      <c r="BX206" s="1192">
        <v>0</v>
      </c>
      <c r="BY206" s="1192">
        <v>0</v>
      </c>
      <c r="BZ206" s="1192">
        <v>0</v>
      </c>
      <c r="CA206" s="1192">
        <v>0</v>
      </c>
      <c r="CB206" s="1192">
        <v>0</v>
      </c>
      <c r="CC206" s="1192">
        <v>0</v>
      </c>
      <c r="CD206" s="1192">
        <v>0</v>
      </c>
      <c r="CE206" s="1192">
        <v>0</v>
      </c>
      <c r="CF206" s="1192">
        <v>0</v>
      </c>
      <c r="CG206" s="1192">
        <v>0</v>
      </c>
      <c r="CH206" s="1192">
        <v>0</v>
      </c>
      <c r="CI206" s="1192">
        <v>0</v>
      </c>
      <c r="CK206" s="2032"/>
      <c r="CL206" s="1195" t="s">
        <v>821</v>
      </c>
      <c r="CM206" s="1192">
        <f>'배수관 폐쇄 총괄(수시, 지역사업소)'!CQ206</f>
        <v>0</v>
      </c>
      <c r="CN206" s="1192">
        <v>0</v>
      </c>
      <c r="CO206" s="1192">
        <v>0</v>
      </c>
      <c r="CP206" s="1192">
        <v>0</v>
      </c>
      <c r="CQ206" s="1192">
        <v>0</v>
      </c>
      <c r="CR206" s="1192">
        <v>0</v>
      </c>
      <c r="CS206" s="1192">
        <v>0</v>
      </c>
      <c r="CT206" s="1192">
        <v>0</v>
      </c>
      <c r="CU206" s="1192">
        <v>0</v>
      </c>
      <c r="CV206" s="1192">
        <v>0</v>
      </c>
      <c r="CW206" s="1192">
        <v>0</v>
      </c>
      <c r="CX206" s="1192">
        <v>0</v>
      </c>
      <c r="CY206" s="1192">
        <v>0</v>
      </c>
      <c r="CZ206" s="1192">
        <v>0</v>
      </c>
      <c r="DA206" s="1192">
        <v>0</v>
      </c>
      <c r="DB206" s="1192">
        <v>0</v>
      </c>
      <c r="DC206" s="1192">
        <v>0</v>
      </c>
      <c r="DD206" s="1192">
        <v>0</v>
      </c>
      <c r="DE206" s="1192">
        <v>0</v>
      </c>
      <c r="DG206" s="2032"/>
      <c r="DH206" s="1195" t="s">
        <v>821</v>
      </c>
      <c r="DI206" s="1192">
        <f>'배수관 폐쇄 총괄(수시, 지역사업소)'!DM206</f>
        <v>0</v>
      </c>
      <c r="DJ206" s="1192">
        <v>0</v>
      </c>
      <c r="DK206" s="1192">
        <v>0</v>
      </c>
      <c r="DL206" s="1192">
        <v>0</v>
      </c>
      <c r="DM206" s="1192">
        <v>0</v>
      </c>
      <c r="DN206" s="1192">
        <v>0</v>
      </c>
      <c r="DO206" s="1192">
        <v>0</v>
      </c>
      <c r="DP206" s="1192">
        <v>0</v>
      </c>
      <c r="DQ206" s="1192">
        <v>0</v>
      </c>
      <c r="DR206" s="1192">
        <v>0</v>
      </c>
      <c r="DS206" s="1192">
        <v>0</v>
      </c>
      <c r="DT206" s="1192">
        <v>0</v>
      </c>
      <c r="DU206" s="1192">
        <v>0</v>
      </c>
      <c r="DV206" s="1192">
        <v>0</v>
      </c>
      <c r="DW206" s="1192">
        <v>0</v>
      </c>
      <c r="DX206" s="1192">
        <v>0</v>
      </c>
      <c r="DY206" s="1192">
        <v>0</v>
      </c>
      <c r="DZ206" s="1192">
        <v>0</v>
      </c>
      <c r="EA206" s="1192">
        <v>0</v>
      </c>
    </row>
    <row r="207" spans="1:131" ht="19.2" customHeight="1">
      <c r="A207" s="2032"/>
      <c r="B207" s="1195" t="s">
        <v>822</v>
      </c>
      <c r="C207" s="1192">
        <f>'배수관 폐쇄 총괄(수시, 지역사업소)'!G207</f>
        <v>0</v>
      </c>
      <c r="D207" s="1192">
        <v>0</v>
      </c>
      <c r="E207" s="1192">
        <v>0</v>
      </c>
      <c r="F207" s="1192">
        <v>0</v>
      </c>
      <c r="G207" s="1192">
        <v>0</v>
      </c>
      <c r="H207" s="1192">
        <v>0</v>
      </c>
      <c r="I207" s="1192">
        <v>0</v>
      </c>
      <c r="J207" s="1192">
        <v>0</v>
      </c>
      <c r="K207" s="1192">
        <v>0</v>
      </c>
      <c r="L207" s="1192">
        <v>0</v>
      </c>
      <c r="M207" s="1192">
        <v>0</v>
      </c>
      <c r="N207" s="1192">
        <v>0</v>
      </c>
      <c r="O207" s="1192">
        <v>0</v>
      </c>
      <c r="P207" s="1192">
        <v>0</v>
      </c>
      <c r="Q207" s="1192">
        <v>0</v>
      </c>
      <c r="R207" s="1192">
        <v>0</v>
      </c>
      <c r="S207" s="1192">
        <v>0</v>
      </c>
      <c r="T207" s="1192">
        <v>0</v>
      </c>
      <c r="U207" s="1192">
        <v>0</v>
      </c>
      <c r="W207" s="2032"/>
      <c r="X207" s="1195" t="s">
        <v>822</v>
      </c>
      <c r="Y207" s="1192">
        <f>'배수관 폐쇄 총괄(수시, 지역사업소)'!AC207</f>
        <v>0</v>
      </c>
      <c r="Z207" s="1192">
        <v>0</v>
      </c>
      <c r="AA207" s="1192">
        <v>0</v>
      </c>
      <c r="AB207" s="1192">
        <v>0</v>
      </c>
      <c r="AC207" s="1192">
        <v>0</v>
      </c>
      <c r="AD207" s="1192">
        <v>0</v>
      </c>
      <c r="AE207" s="1192">
        <v>0</v>
      </c>
      <c r="AF207" s="1192">
        <v>0</v>
      </c>
      <c r="AG207" s="1192">
        <v>0</v>
      </c>
      <c r="AH207" s="1192">
        <v>0</v>
      </c>
      <c r="AI207" s="1192">
        <v>0</v>
      </c>
      <c r="AJ207" s="1192">
        <v>0</v>
      </c>
      <c r="AK207" s="1192">
        <v>0</v>
      </c>
      <c r="AL207" s="1192">
        <v>0</v>
      </c>
      <c r="AM207" s="1192">
        <v>0</v>
      </c>
      <c r="AN207" s="1192">
        <v>0</v>
      </c>
      <c r="AO207" s="1192">
        <v>0</v>
      </c>
      <c r="AP207" s="1192">
        <v>0</v>
      </c>
      <c r="AQ207" s="1192">
        <v>0</v>
      </c>
      <c r="AS207" s="2032"/>
      <c r="AT207" s="1195" t="s">
        <v>822</v>
      </c>
      <c r="AU207" s="1192">
        <f>'배수관 폐쇄 총괄(수시, 지역사업소)'!AY207</f>
        <v>0</v>
      </c>
      <c r="AV207" s="1192">
        <v>0</v>
      </c>
      <c r="AW207" s="1192">
        <v>0</v>
      </c>
      <c r="AX207" s="1192">
        <v>0</v>
      </c>
      <c r="AY207" s="1192">
        <v>0</v>
      </c>
      <c r="AZ207" s="1192">
        <v>0</v>
      </c>
      <c r="BA207" s="1192">
        <v>0</v>
      </c>
      <c r="BB207" s="1192">
        <v>0</v>
      </c>
      <c r="BC207" s="1192">
        <v>0</v>
      </c>
      <c r="BD207" s="1192">
        <v>0</v>
      </c>
      <c r="BE207" s="1192">
        <v>0</v>
      </c>
      <c r="BF207" s="1192">
        <v>0</v>
      </c>
      <c r="BG207" s="1192">
        <v>0</v>
      </c>
      <c r="BH207" s="1192">
        <v>0</v>
      </c>
      <c r="BI207" s="1192">
        <v>0</v>
      </c>
      <c r="BJ207" s="1192">
        <v>0</v>
      </c>
      <c r="BK207" s="1192">
        <v>0</v>
      </c>
      <c r="BL207" s="1192">
        <v>0</v>
      </c>
      <c r="BM207" s="1192">
        <v>0</v>
      </c>
      <c r="BO207" s="2032"/>
      <c r="BP207" s="1195" t="s">
        <v>822</v>
      </c>
      <c r="BQ207" s="1192">
        <f>'배수관 폐쇄 총괄(수시, 지역사업소)'!BU207</f>
        <v>0</v>
      </c>
      <c r="BR207" s="1192">
        <v>0</v>
      </c>
      <c r="BS207" s="1192">
        <v>0</v>
      </c>
      <c r="BT207" s="1192">
        <v>0</v>
      </c>
      <c r="BU207" s="1192">
        <v>0</v>
      </c>
      <c r="BV207" s="1192">
        <v>0</v>
      </c>
      <c r="BW207" s="1192">
        <v>0</v>
      </c>
      <c r="BX207" s="1192">
        <v>0</v>
      </c>
      <c r="BY207" s="1192">
        <v>0</v>
      </c>
      <c r="BZ207" s="1192">
        <v>0</v>
      </c>
      <c r="CA207" s="1192">
        <v>0</v>
      </c>
      <c r="CB207" s="1192">
        <v>0</v>
      </c>
      <c r="CC207" s="1192">
        <v>0</v>
      </c>
      <c r="CD207" s="1192">
        <v>0</v>
      </c>
      <c r="CE207" s="1192">
        <v>0</v>
      </c>
      <c r="CF207" s="1192">
        <v>0</v>
      </c>
      <c r="CG207" s="1192">
        <v>0</v>
      </c>
      <c r="CH207" s="1192">
        <v>0</v>
      </c>
      <c r="CI207" s="1192">
        <v>0</v>
      </c>
      <c r="CK207" s="2032"/>
      <c r="CL207" s="1195" t="s">
        <v>822</v>
      </c>
      <c r="CM207" s="1192">
        <f>'배수관 폐쇄 총괄(수시, 지역사업소)'!CQ207</f>
        <v>0</v>
      </c>
      <c r="CN207" s="1192">
        <v>0</v>
      </c>
      <c r="CO207" s="1192">
        <v>0</v>
      </c>
      <c r="CP207" s="1192">
        <v>0</v>
      </c>
      <c r="CQ207" s="1192">
        <v>0</v>
      </c>
      <c r="CR207" s="1192">
        <v>0</v>
      </c>
      <c r="CS207" s="1192">
        <v>0</v>
      </c>
      <c r="CT207" s="1192">
        <v>0</v>
      </c>
      <c r="CU207" s="1192">
        <v>0</v>
      </c>
      <c r="CV207" s="1192">
        <v>0</v>
      </c>
      <c r="CW207" s="1192">
        <v>0</v>
      </c>
      <c r="CX207" s="1192">
        <v>0</v>
      </c>
      <c r="CY207" s="1192">
        <v>0</v>
      </c>
      <c r="CZ207" s="1192">
        <v>0</v>
      </c>
      <c r="DA207" s="1192">
        <v>0</v>
      </c>
      <c r="DB207" s="1192">
        <v>0</v>
      </c>
      <c r="DC207" s="1192">
        <v>0</v>
      </c>
      <c r="DD207" s="1192">
        <v>0</v>
      </c>
      <c r="DE207" s="1192">
        <v>0</v>
      </c>
      <c r="DG207" s="2032"/>
      <c r="DH207" s="1195" t="s">
        <v>822</v>
      </c>
      <c r="DI207" s="1192">
        <f>'배수관 폐쇄 총괄(수시, 지역사업소)'!DM207</f>
        <v>0</v>
      </c>
      <c r="DJ207" s="1192">
        <v>0</v>
      </c>
      <c r="DK207" s="1192">
        <v>0</v>
      </c>
      <c r="DL207" s="1192">
        <v>0</v>
      </c>
      <c r="DM207" s="1192">
        <v>0</v>
      </c>
      <c r="DN207" s="1192">
        <v>0</v>
      </c>
      <c r="DO207" s="1192">
        <v>0</v>
      </c>
      <c r="DP207" s="1192">
        <v>0</v>
      </c>
      <c r="DQ207" s="1192">
        <v>0</v>
      </c>
      <c r="DR207" s="1192">
        <v>0</v>
      </c>
      <c r="DS207" s="1192">
        <v>0</v>
      </c>
      <c r="DT207" s="1192">
        <v>0</v>
      </c>
      <c r="DU207" s="1192">
        <v>0</v>
      </c>
      <c r="DV207" s="1192">
        <v>0</v>
      </c>
      <c r="DW207" s="1192">
        <v>0</v>
      </c>
      <c r="DX207" s="1192">
        <v>0</v>
      </c>
      <c r="DY207" s="1192">
        <v>0</v>
      </c>
      <c r="DZ207" s="1192">
        <v>0</v>
      </c>
      <c r="EA207" s="1192">
        <v>0</v>
      </c>
    </row>
    <row r="208" spans="1:131" ht="19.2" customHeight="1">
      <c r="A208" s="2032"/>
      <c r="B208" s="1627" t="s">
        <v>952</v>
      </c>
      <c r="C208" s="1192">
        <f>'배수관 폐쇄 총괄(수시, 지역사업소)'!G208</f>
        <v>0</v>
      </c>
      <c r="D208" s="1192">
        <v>0</v>
      </c>
      <c r="E208" s="1192">
        <v>0</v>
      </c>
      <c r="F208" s="1192">
        <v>0</v>
      </c>
      <c r="G208" s="1192">
        <v>0</v>
      </c>
      <c r="H208" s="1192">
        <v>0</v>
      </c>
      <c r="I208" s="1192">
        <v>0</v>
      </c>
      <c r="J208" s="1192">
        <v>0</v>
      </c>
      <c r="K208" s="1192">
        <v>0</v>
      </c>
      <c r="L208" s="1192">
        <v>0</v>
      </c>
      <c r="M208" s="1192">
        <v>0</v>
      </c>
      <c r="N208" s="1192">
        <v>0</v>
      </c>
      <c r="O208" s="1192">
        <v>0</v>
      </c>
      <c r="P208" s="1192">
        <v>0</v>
      </c>
      <c r="Q208" s="1192">
        <v>0</v>
      </c>
      <c r="R208" s="1192">
        <v>0</v>
      </c>
      <c r="S208" s="1192">
        <v>0</v>
      </c>
      <c r="T208" s="1192">
        <v>0</v>
      </c>
      <c r="U208" s="1192">
        <v>0</v>
      </c>
      <c r="W208" s="2032"/>
      <c r="X208" s="1627" t="s">
        <v>952</v>
      </c>
      <c r="Y208" s="1192">
        <f>'배수관 폐쇄 총괄(수시, 지역사업소)'!AC208</f>
        <v>0</v>
      </c>
      <c r="Z208" s="1192">
        <v>0</v>
      </c>
      <c r="AA208" s="1192">
        <v>0</v>
      </c>
      <c r="AB208" s="1192">
        <v>0</v>
      </c>
      <c r="AC208" s="1192">
        <v>0</v>
      </c>
      <c r="AD208" s="1192">
        <v>0</v>
      </c>
      <c r="AE208" s="1192">
        <v>0</v>
      </c>
      <c r="AF208" s="1192">
        <v>0</v>
      </c>
      <c r="AG208" s="1192">
        <v>0</v>
      </c>
      <c r="AH208" s="1192">
        <v>0</v>
      </c>
      <c r="AI208" s="1192">
        <v>0</v>
      </c>
      <c r="AJ208" s="1192">
        <v>0</v>
      </c>
      <c r="AK208" s="1192">
        <v>0</v>
      </c>
      <c r="AL208" s="1192">
        <v>0</v>
      </c>
      <c r="AM208" s="1192">
        <v>0</v>
      </c>
      <c r="AN208" s="1192">
        <v>0</v>
      </c>
      <c r="AO208" s="1192">
        <v>0</v>
      </c>
      <c r="AP208" s="1192">
        <v>0</v>
      </c>
      <c r="AQ208" s="1192">
        <v>0</v>
      </c>
      <c r="AS208" s="2032"/>
      <c r="AT208" s="1627" t="s">
        <v>952</v>
      </c>
      <c r="AU208" s="1192">
        <f>'배수관 폐쇄 총괄(수시, 지역사업소)'!AY208</f>
        <v>0</v>
      </c>
      <c r="AV208" s="1192">
        <v>0</v>
      </c>
      <c r="AW208" s="1192">
        <v>0</v>
      </c>
      <c r="AX208" s="1192">
        <v>0</v>
      </c>
      <c r="AY208" s="1192">
        <v>0</v>
      </c>
      <c r="AZ208" s="1192">
        <v>0</v>
      </c>
      <c r="BA208" s="1192">
        <v>0</v>
      </c>
      <c r="BB208" s="1192">
        <v>0</v>
      </c>
      <c r="BC208" s="1192">
        <v>0</v>
      </c>
      <c r="BD208" s="1192">
        <v>0</v>
      </c>
      <c r="BE208" s="1192">
        <v>0</v>
      </c>
      <c r="BF208" s="1192">
        <v>0</v>
      </c>
      <c r="BG208" s="1192">
        <v>0</v>
      </c>
      <c r="BH208" s="1192">
        <v>0</v>
      </c>
      <c r="BI208" s="1192">
        <v>0</v>
      </c>
      <c r="BJ208" s="1192">
        <v>0</v>
      </c>
      <c r="BK208" s="1192">
        <v>0</v>
      </c>
      <c r="BL208" s="1192">
        <v>0</v>
      </c>
      <c r="BM208" s="1192">
        <v>0</v>
      </c>
      <c r="BO208" s="2032"/>
      <c r="BP208" s="1627" t="s">
        <v>952</v>
      </c>
      <c r="BQ208" s="1192">
        <f>'배수관 폐쇄 총괄(수시, 지역사업소)'!BU208</f>
        <v>0</v>
      </c>
      <c r="BR208" s="1192">
        <v>0</v>
      </c>
      <c r="BS208" s="1192">
        <v>0</v>
      </c>
      <c r="BT208" s="1192">
        <v>0</v>
      </c>
      <c r="BU208" s="1192">
        <v>0</v>
      </c>
      <c r="BV208" s="1192">
        <v>0</v>
      </c>
      <c r="BW208" s="1192">
        <v>0</v>
      </c>
      <c r="BX208" s="1192">
        <v>0</v>
      </c>
      <c r="BY208" s="1192">
        <v>0</v>
      </c>
      <c r="BZ208" s="1192">
        <v>0</v>
      </c>
      <c r="CA208" s="1192">
        <v>0</v>
      </c>
      <c r="CB208" s="1192">
        <v>0</v>
      </c>
      <c r="CC208" s="1192">
        <v>0</v>
      </c>
      <c r="CD208" s="1192">
        <v>0</v>
      </c>
      <c r="CE208" s="1192">
        <v>0</v>
      </c>
      <c r="CF208" s="1192">
        <v>0</v>
      </c>
      <c r="CG208" s="1192">
        <v>0</v>
      </c>
      <c r="CH208" s="1192">
        <v>0</v>
      </c>
      <c r="CI208" s="1192">
        <v>0</v>
      </c>
      <c r="CK208" s="2032"/>
      <c r="CL208" s="1627" t="s">
        <v>952</v>
      </c>
      <c r="CM208" s="1192">
        <f>'배수관 폐쇄 총괄(수시, 지역사업소)'!CQ208</f>
        <v>0</v>
      </c>
      <c r="CN208" s="1192">
        <v>0</v>
      </c>
      <c r="CO208" s="1192">
        <v>0</v>
      </c>
      <c r="CP208" s="1192">
        <v>0</v>
      </c>
      <c r="CQ208" s="1192">
        <v>0</v>
      </c>
      <c r="CR208" s="1192">
        <v>0</v>
      </c>
      <c r="CS208" s="1192">
        <v>0</v>
      </c>
      <c r="CT208" s="1192">
        <v>0</v>
      </c>
      <c r="CU208" s="1192">
        <v>0</v>
      </c>
      <c r="CV208" s="1192">
        <v>0</v>
      </c>
      <c r="CW208" s="1192">
        <v>0</v>
      </c>
      <c r="CX208" s="1192">
        <v>0</v>
      </c>
      <c r="CY208" s="1192">
        <v>0</v>
      </c>
      <c r="CZ208" s="1192">
        <v>0</v>
      </c>
      <c r="DA208" s="1192">
        <v>0</v>
      </c>
      <c r="DB208" s="1192">
        <v>0</v>
      </c>
      <c r="DC208" s="1192">
        <v>0</v>
      </c>
      <c r="DD208" s="1192">
        <v>0</v>
      </c>
      <c r="DE208" s="1192">
        <v>0</v>
      </c>
      <c r="DG208" s="2032"/>
      <c r="DH208" s="1627" t="s">
        <v>952</v>
      </c>
      <c r="DI208" s="1192">
        <f>'배수관 폐쇄 총괄(수시, 지역사업소)'!DM208</f>
        <v>0</v>
      </c>
      <c r="DJ208" s="1192">
        <v>0</v>
      </c>
      <c r="DK208" s="1192">
        <v>0</v>
      </c>
      <c r="DL208" s="1192">
        <v>0</v>
      </c>
      <c r="DM208" s="1192">
        <v>0</v>
      </c>
      <c r="DN208" s="1192">
        <v>0</v>
      </c>
      <c r="DO208" s="1192">
        <v>0</v>
      </c>
      <c r="DP208" s="1192">
        <v>0</v>
      </c>
      <c r="DQ208" s="1192">
        <v>0</v>
      </c>
      <c r="DR208" s="1192">
        <v>0</v>
      </c>
      <c r="DS208" s="1192">
        <v>0</v>
      </c>
      <c r="DT208" s="1192">
        <v>0</v>
      </c>
      <c r="DU208" s="1192">
        <v>0</v>
      </c>
      <c r="DV208" s="1192">
        <v>0</v>
      </c>
      <c r="DW208" s="1192">
        <v>0</v>
      </c>
      <c r="DX208" s="1192">
        <v>0</v>
      </c>
      <c r="DY208" s="1192">
        <v>0</v>
      </c>
      <c r="DZ208" s="1192">
        <v>0</v>
      </c>
      <c r="EA208" s="1192">
        <v>0</v>
      </c>
    </row>
    <row r="209" spans="1:131" ht="20.25" customHeight="1">
      <c r="A209" s="2397" t="s">
        <v>817</v>
      </c>
      <c r="B209" s="1196" t="s">
        <v>41</v>
      </c>
      <c r="C209" s="1190">
        <f>SUM('배수관 폐쇄 총괄(수시, 지역사업소)'!C210:'배수관 폐쇄 총괄(수시, 지역사업소)'!C225)</f>
        <v>-20.28</v>
      </c>
      <c r="D209" s="1190">
        <f>SUM('배수관 폐쇄 총괄(수시, 지역사업소)'!D210:'배수관 폐쇄 총괄(수시, 지역사업소)'!D225)</f>
        <v>3.79</v>
      </c>
      <c r="E209" s="1190">
        <f>SUM('배수관 폐쇄 총괄(수시, 지역사업소)'!E210:'배수관 폐쇄 총괄(수시, 지역사업소)'!E225)</f>
        <v>0</v>
      </c>
      <c r="F209" s="1190">
        <f>SUM('배수관 폐쇄 총괄(수시, 지역사업소)'!F210:'배수관 폐쇄 총괄(수시, 지역사업소)'!F225)</f>
        <v>24.07</v>
      </c>
      <c r="G209" s="1190">
        <f>SUM('배수관 폐쇄 총괄(수시, 지역사업소)'!G210:'배수관 폐쇄 총괄(수시, 지역사업소)'!G225)</f>
        <v>-20.28</v>
      </c>
      <c r="H209" s="1190">
        <f>SUM('배수관 폐쇄 총괄(수시, 지역사업소)'!H210:'배수관 폐쇄 총괄(수시, 지역사업소)'!H225)</f>
        <v>0</v>
      </c>
      <c r="I209" s="1190">
        <f>SUM('배수관 폐쇄 총괄(수시, 지역사업소)'!I210:'배수관 폐쇄 총괄(수시, 지역사업소)'!I225)</f>
        <v>0</v>
      </c>
      <c r="J209" s="1190">
        <f>SUM('배수관 폐쇄 총괄(수시, 지역사업소)'!J210:'배수관 폐쇄 총괄(수시, 지역사업소)'!J225)</f>
        <v>0</v>
      </c>
      <c r="K209" s="1190">
        <f>SUM('배수관 폐쇄 총괄(수시, 지역사업소)'!K210:'배수관 폐쇄 총괄(수시, 지역사업소)'!K225)</f>
        <v>0</v>
      </c>
      <c r="L209" s="1190">
        <f>SUM('배수관 폐쇄 총괄(수시, 지역사업소)'!L210:'배수관 폐쇄 총괄(수시, 지역사업소)'!L225)</f>
        <v>0</v>
      </c>
      <c r="M209" s="1190">
        <f>SUM('배수관 폐쇄 총괄(수시, 지역사업소)'!M210:'배수관 폐쇄 총괄(수시, 지역사업소)'!M225)</f>
        <v>24.07</v>
      </c>
      <c r="N209" s="1190">
        <f>SUM('배수관 폐쇄 총괄(수시, 지역사업소)'!N210:'배수관 폐쇄 총괄(수시, 지역사업소)'!N225)</f>
        <v>0</v>
      </c>
      <c r="O209" s="1190">
        <f>SUM('배수관 폐쇄 총괄(수시, 지역사업소)'!O210:'배수관 폐쇄 총괄(수시, 지역사업소)'!O225)</f>
        <v>0</v>
      </c>
      <c r="P209" s="1190">
        <f>SUM('배수관 폐쇄 총괄(수시, 지역사업소)'!P210:'배수관 폐쇄 총괄(수시, 지역사업소)'!P225)</f>
        <v>0</v>
      </c>
      <c r="Q209" s="1190">
        <f>SUM('배수관 폐쇄 총괄(수시, 지역사업소)'!Q210:'배수관 폐쇄 총괄(수시, 지역사업소)'!Q225)</f>
        <v>0</v>
      </c>
      <c r="R209" s="1190">
        <f>SUM('배수관 폐쇄 총괄(수시, 지역사업소)'!R210:'배수관 폐쇄 총괄(수시, 지역사업소)'!R225)</f>
        <v>0</v>
      </c>
      <c r="S209" s="1190">
        <f>SUM('배수관 폐쇄 총괄(수시, 지역사업소)'!S210:'배수관 폐쇄 총괄(수시, 지역사업소)'!S225)</f>
        <v>0</v>
      </c>
      <c r="T209" s="1190">
        <f>SUM('배수관 폐쇄 총괄(수시, 지역사업소)'!T210:'배수관 폐쇄 총괄(수시, 지역사업소)'!T225)</f>
        <v>3.79</v>
      </c>
      <c r="U209" s="1190">
        <f>SUM('배수관 폐쇄 총괄(수시, 지역사업소)'!U210:'배수관 폐쇄 총괄(수시, 지역사업소)'!U225)</f>
        <v>0</v>
      </c>
      <c r="W209" s="2397" t="s">
        <v>817</v>
      </c>
      <c r="X209" s="1196" t="s">
        <v>41</v>
      </c>
      <c r="Y209" s="1190">
        <f>SUM('배수관 폐쇄 총괄(수시, 지역사업소)'!Y210:'배수관 폐쇄 총괄(수시, 지역사업소)'!Y225)</f>
        <v>0</v>
      </c>
      <c r="Z209" s="1190">
        <f>SUM('배수관 폐쇄 총괄(수시, 지역사업소)'!Z210:'배수관 폐쇄 총괄(수시, 지역사업소)'!Z225)</f>
        <v>0</v>
      </c>
      <c r="AA209" s="1190">
        <f>SUM('배수관 폐쇄 총괄(수시, 지역사업소)'!AA210:'배수관 폐쇄 총괄(수시, 지역사업소)'!AA225)</f>
        <v>0</v>
      </c>
      <c r="AB209" s="1190">
        <f>SUM('배수관 폐쇄 총괄(수시, 지역사업소)'!AB210:'배수관 폐쇄 총괄(수시, 지역사업소)'!AB225)</f>
        <v>0</v>
      </c>
      <c r="AC209" s="1190">
        <f>SUM('배수관 폐쇄 총괄(수시, 지역사업소)'!AC210:'배수관 폐쇄 총괄(수시, 지역사업소)'!AC225)</f>
        <v>0</v>
      </c>
      <c r="AD209" s="1190">
        <f>SUM('배수관 폐쇄 총괄(수시, 지역사업소)'!AD210:'배수관 폐쇄 총괄(수시, 지역사업소)'!AD225)</f>
        <v>0</v>
      </c>
      <c r="AE209" s="1190">
        <f>SUM('배수관 폐쇄 총괄(수시, 지역사업소)'!AE210:'배수관 폐쇄 총괄(수시, 지역사업소)'!AE225)</f>
        <v>0</v>
      </c>
      <c r="AF209" s="1190">
        <f>SUM('배수관 폐쇄 총괄(수시, 지역사업소)'!AF210:'배수관 폐쇄 총괄(수시, 지역사업소)'!AF225)</f>
        <v>0</v>
      </c>
      <c r="AG209" s="1190">
        <f>SUM('배수관 폐쇄 총괄(수시, 지역사업소)'!AG210:'배수관 폐쇄 총괄(수시, 지역사업소)'!AG225)</f>
        <v>0</v>
      </c>
      <c r="AH209" s="1190">
        <f>SUM('배수관 폐쇄 총괄(수시, 지역사업소)'!AH210:'배수관 폐쇄 총괄(수시, 지역사업소)'!AH225)</f>
        <v>0</v>
      </c>
      <c r="AI209" s="1190">
        <f>SUM('배수관 폐쇄 총괄(수시, 지역사업소)'!AI210:'배수관 폐쇄 총괄(수시, 지역사업소)'!AI225)</f>
        <v>0</v>
      </c>
      <c r="AJ209" s="1190">
        <f>SUM('배수관 폐쇄 총괄(수시, 지역사업소)'!AJ210:'배수관 폐쇄 총괄(수시, 지역사업소)'!AJ225)</f>
        <v>0</v>
      </c>
      <c r="AK209" s="1190">
        <f>SUM('배수관 폐쇄 총괄(수시, 지역사업소)'!AK210:'배수관 폐쇄 총괄(수시, 지역사업소)'!AK225)</f>
        <v>0</v>
      </c>
      <c r="AL209" s="1190">
        <f>SUM('배수관 폐쇄 총괄(수시, 지역사업소)'!AL210:'배수관 폐쇄 총괄(수시, 지역사업소)'!AL225)</f>
        <v>0</v>
      </c>
      <c r="AM209" s="1190">
        <f>SUM('배수관 폐쇄 총괄(수시, 지역사업소)'!AM210:'배수관 폐쇄 총괄(수시, 지역사업소)'!AM225)</f>
        <v>0</v>
      </c>
      <c r="AN209" s="1190">
        <f>SUM('배수관 폐쇄 총괄(수시, 지역사업소)'!AN210:'배수관 폐쇄 총괄(수시, 지역사업소)'!AN225)</f>
        <v>0</v>
      </c>
      <c r="AO209" s="1190">
        <f>SUM('배수관 폐쇄 총괄(수시, 지역사업소)'!AO210:'배수관 폐쇄 총괄(수시, 지역사업소)'!AO225)</f>
        <v>0</v>
      </c>
      <c r="AP209" s="1190">
        <f>SUM('배수관 폐쇄 총괄(수시, 지역사업소)'!AP210:'배수관 폐쇄 총괄(수시, 지역사업소)'!AP225)</f>
        <v>0</v>
      </c>
      <c r="AQ209" s="1190">
        <f>SUM('배수관 폐쇄 총괄(수시, 지역사업소)'!AQ210:'배수관 폐쇄 총괄(수시, 지역사업소)'!AQ225)</f>
        <v>0</v>
      </c>
      <c r="AS209" s="2397" t="s">
        <v>817</v>
      </c>
      <c r="AT209" s="1196" t="s">
        <v>41</v>
      </c>
      <c r="AU209" s="1190">
        <f>SUM('배수관 폐쇄 총괄(수시, 지역사업소)'!AU210:'배수관 폐쇄 총괄(수시, 지역사업소)'!AU225)</f>
        <v>-20.28</v>
      </c>
      <c r="AV209" s="1190">
        <f>SUM('배수관 폐쇄 총괄(수시, 지역사업소)'!AV210:'배수관 폐쇄 총괄(수시, 지역사업소)'!AV225)</f>
        <v>3.79</v>
      </c>
      <c r="AW209" s="1190">
        <f>SUM('배수관 폐쇄 총괄(수시, 지역사업소)'!AW210:'배수관 폐쇄 총괄(수시, 지역사업소)'!AW225)</f>
        <v>0</v>
      </c>
      <c r="AX209" s="1190">
        <f>SUM('배수관 폐쇄 총괄(수시, 지역사업소)'!AX210:'배수관 폐쇄 총괄(수시, 지역사업소)'!AX225)</f>
        <v>24.07</v>
      </c>
      <c r="AY209" s="1190">
        <f>SUM('배수관 폐쇄 총괄(수시, 지역사업소)'!AY210:'배수관 폐쇄 총괄(수시, 지역사업소)'!AY225)</f>
        <v>-20.28</v>
      </c>
      <c r="AZ209" s="1190">
        <f>SUM('배수관 폐쇄 총괄(수시, 지역사업소)'!AZ210:'배수관 폐쇄 총괄(수시, 지역사업소)'!AZ225)</f>
        <v>0</v>
      </c>
      <c r="BA209" s="1190">
        <f>SUM('배수관 폐쇄 총괄(수시, 지역사업소)'!BA210:'배수관 폐쇄 총괄(수시, 지역사업소)'!BA225)</f>
        <v>0</v>
      </c>
      <c r="BB209" s="1190">
        <f>SUM('배수관 폐쇄 총괄(수시, 지역사업소)'!BB210:'배수관 폐쇄 총괄(수시, 지역사업소)'!BB225)</f>
        <v>0</v>
      </c>
      <c r="BC209" s="1190">
        <f>SUM('배수관 폐쇄 총괄(수시, 지역사업소)'!BC210:'배수관 폐쇄 총괄(수시, 지역사업소)'!BC225)</f>
        <v>0</v>
      </c>
      <c r="BD209" s="1190">
        <f>SUM('배수관 폐쇄 총괄(수시, 지역사업소)'!BD210:'배수관 폐쇄 총괄(수시, 지역사업소)'!BD225)</f>
        <v>0</v>
      </c>
      <c r="BE209" s="1190">
        <f>SUM('배수관 폐쇄 총괄(수시, 지역사업소)'!BE210:'배수관 폐쇄 총괄(수시, 지역사업소)'!BE225)</f>
        <v>24.07</v>
      </c>
      <c r="BF209" s="1190">
        <f>SUM('배수관 폐쇄 총괄(수시, 지역사업소)'!BF210:'배수관 폐쇄 총괄(수시, 지역사업소)'!BF225)</f>
        <v>0</v>
      </c>
      <c r="BG209" s="1190">
        <f>SUM('배수관 폐쇄 총괄(수시, 지역사업소)'!BG210:'배수관 폐쇄 총괄(수시, 지역사업소)'!BG225)</f>
        <v>0</v>
      </c>
      <c r="BH209" s="1190">
        <f>SUM('배수관 폐쇄 총괄(수시, 지역사업소)'!BH210:'배수관 폐쇄 총괄(수시, 지역사업소)'!BH225)</f>
        <v>0</v>
      </c>
      <c r="BI209" s="1190">
        <f>SUM('배수관 폐쇄 총괄(수시, 지역사업소)'!BI210:'배수관 폐쇄 총괄(수시, 지역사업소)'!BI225)</f>
        <v>0</v>
      </c>
      <c r="BJ209" s="1190">
        <f>SUM('배수관 폐쇄 총괄(수시, 지역사업소)'!BJ210:'배수관 폐쇄 총괄(수시, 지역사업소)'!BJ225)</f>
        <v>0</v>
      </c>
      <c r="BK209" s="1190">
        <f>SUM('배수관 폐쇄 총괄(수시, 지역사업소)'!BK210:'배수관 폐쇄 총괄(수시, 지역사업소)'!BK225)</f>
        <v>0</v>
      </c>
      <c r="BL209" s="1190">
        <f>SUM('배수관 폐쇄 총괄(수시, 지역사업소)'!BL210:'배수관 폐쇄 총괄(수시, 지역사업소)'!BL225)</f>
        <v>3.79</v>
      </c>
      <c r="BM209" s="1190">
        <f>SUM('배수관 폐쇄 총괄(수시, 지역사업소)'!BM210:'배수관 폐쇄 총괄(수시, 지역사업소)'!BM225)</f>
        <v>0</v>
      </c>
      <c r="BO209" s="2397" t="s">
        <v>817</v>
      </c>
      <c r="BP209" s="1196" t="s">
        <v>41</v>
      </c>
      <c r="BQ209" s="1190">
        <f>SUM('배수관 폐쇄 총괄(수시, 지역사업소)'!BQ210:'배수관 폐쇄 총괄(수시, 지역사업소)'!BQ225)</f>
        <v>0</v>
      </c>
      <c r="BR209" s="1190">
        <f>SUM('배수관 폐쇄 총괄(수시, 지역사업소)'!BR210:'배수관 폐쇄 총괄(수시, 지역사업소)'!BR225)</f>
        <v>0</v>
      </c>
      <c r="BS209" s="1190">
        <f>SUM('배수관 폐쇄 총괄(수시, 지역사업소)'!BS210:'배수관 폐쇄 총괄(수시, 지역사업소)'!BS225)</f>
        <v>0</v>
      </c>
      <c r="BT209" s="1190">
        <f>SUM('배수관 폐쇄 총괄(수시, 지역사업소)'!BT210:'배수관 폐쇄 총괄(수시, 지역사업소)'!BT225)</f>
        <v>0</v>
      </c>
      <c r="BU209" s="1190">
        <f>SUM('배수관 폐쇄 총괄(수시, 지역사업소)'!BU210:'배수관 폐쇄 총괄(수시, 지역사업소)'!BU225)</f>
        <v>0</v>
      </c>
      <c r="BV209" s="1190">
        <f>SUM('배수관 폐쇄 총괄(수시, 지역사업소)'!BV210:'배수관 폐쇄 총괄(수시, 지역사업소)'!BV225)</f>
        <v>0</v>
      </c>
      <c r="BW209" s="1190">
        <f>SUM('배수관 폐쇄 총괄(수시, 지역사업소)'!BW210:'배수관 폐쇄 총괄(수시, 지역사업소)'!BW225)</f>
        <v>0</v>
      </c>
      <c r="BX209" s="1190">
        <f>SUM('배수관 폐쇄 총괄(수시, 지역사업소)'!BX210:'배수관 폐쇄 총괄(수시, 지역사업소)'!BX225)</f>
        <v>0</v>
      </c>
      <c r="BY209" s="1190">
        <f>SUM('배수관 폐쇄 총괄(수시, 지역사업소)'!BY210:'배수관 폐쇄 총괄(수시, 지역사업소)'!BY225)</f>
        <v>0</v>
      </c>
      <c r="BZ209" s="1190">
        <f>SUM('배수관 폐쇄 총괄(수시, 지역사업소)'!BZ210:'배수관 폐쇄 총괄(수시, 지역사업소)'!BZ225)</f>
        <v>0</v>
      </c>
      <c r="CA209" s="1190">
        <f>SUM('배수관 폐쇄 총괄(수시, 지역사업소)'!CA210:'배수관 폐쇄 총괄(수시, 지역사업소)'!CA225)</f>
        <v>0</v>
      </c>
      <c r="CB209" s="1190">
        <f>SUM('배수관 폐쇄 총괄(수시, 지역사업소)'!CB210:'배수관 폐쇄 총괄(수시, 지역사업소)'!CB225)</f>
        <v>0</v>
      </c>
      <c r="CC209" s="1190">
        <f>SUM('배수관 폐쇄 총괄(수시, 지역사업소)'!CC210:'배수관 폐쇄 총괄(수시, 지역사업소)'!CC225)</f>
        <v>0</v>
      </c>
      <c r="CD209" s="1190">
        <f>SUM('배수관 폐쇄 총괄(수시, 지역사업소)'!CD210:'배수관 폐쇄 총괄(수시, 지역사업소)'!CD225)</f>
        <v>0</v>
      </c>
      <c r="CE209" s="1190">
        <f>SUM('배수관 폐쇄 총괄(수시, 지역사업소)'!CE210:'배수관 폐쇄 총괄(수시, 지역사업소)'!CE225)</f>
        <v>0</v>
      </c>
      <c r="CF209" s="1190">
        <f>SUM('배수관 폐쇄 총괄(수시, 지역사업소)'!CF210:'배수관 폐쇄 총괄(수시, 지역사업소)'!CF225)</f>
        <v>0</v>
      </c>
      <c r="CG209" s="1190">
        <f>SUM('배수관 폐쇄 총괄(수시, 지역사업소)'!CG210:'배수관 폐쇄 총괄(수시, 지역사업소)'!CG225)</f>
        <v>0</v>
      </c>
      <c r="CH209" s="1190">
        <f>SUM('배수관 폐쇄 총괄(수시, 지역사업소)'!CH210:'배수관 폐쇄 총괄(수시, 지역사업소)'!CH225)</f>
        <v>0</v>
      </c>
      <c r="CI209" s="1190">
        <f>SUM('배수관 폐쇄 총괄(수시, 지역사업소)'!CI210:'배수관 폐쇄 총괄(수시, 지역사업소)'!CI225)</f>
        <v>0</v>
      </c>
      <c r="CK209" s="2397" t="s">
        <v>817</v>
      </c>
      <c r="CL209" s="1196" t="s">
        <v>41</v>
      </c>
      <c r="CM209" s="1190">
        <f>SUM('배수관 폐쇄 총괄(수시, 지역사업소)'!CM210:'배수관 폐쇄 총괄(수시, 지역사업소)'!CM225)</f>
        <v>0</v>
      </c>
      <c r="CN209" s="1190">
        <f>SUM('배수관 폐쇄 총괄(수시, 지역사업소)'!CN210:'배수관 폐쇄 총괄(수시, 지역사업소)'!CN225)</f>
        <v>0</v>
      </c>
      <c r="CO209" s="1190">
        <f>SUM('배수관 폐쇄 총괄(수시, 지역사업소)'!CO210:'배수관 폐쇄 총괄(수시, 지역사업소)'!CO225)</f>
        <v>0</v>
      </c>
      <c r="CP209" s="1190">
        <f>SUM('배수관 폐쇄 총괄(수시, 지역사업소)'!CP210:'배수관 폐쇄 총괄(수시, 지역사업소)'!CP225)</f>
        <v>0</v>
      </c>
      <c r="CQ209" s="1190">
        <f>SUM('배수관 폐쇄 총괄(수시, 지역사업소)'!CQ210:'배수관 폐쇄 총괄(수시, 지역사업소)'!CQ225)</f>
        <v>0</v>
      </c>
      <c r="CR209" s="1190">
        <f>SUM('배수관 폐쇄 총괄(수시, 지역사업소)'!CR210:'배수관 폐쇄 총괄(수시, 지역사업소)'!CR225)</f>
        <v>0</v>
      </c>
      <c r="CS209" s="1190">
        <f>SUM('배수관 폐쇄 총괄(수시, 지역사업소)'!CS210:'배수관 폐쇄 총괄(수시, 지역사업소)'!CS225)</f>
        <v>0</v>
      </c>
      <c r="CT209" s="1190">
        <f>SUM('배수관 폐쇄 총괄(수시, 지역사업소)'!CT210:'배수관 폐쇄 총괄(수시, 지역사업소)'!CT225)</f>
        <v>0</v>
      </c>
      <c r="CU209" s="1190">
        <f>SUM('배수관 폐쇄 총괄(수시, 지역사업소)'!CU210:'배수관 폐쇄 총괄(수시, 지역사업소)'!CU225)</f>
        <v>0</v>
      </c>
      <c r="CV209" s="1190">
        <f>SUM('배수관 폐쇄 총괄(수시, 지역사업소)'!CV210:'배수관 폐쇄 총괄(수시, 지역사업소)'!CV225)</f>
        <v>0</v>
      </c>
      <c r="CW209" s="1190">
        <f>SUM('배수관 폐쇄 총괄(수시, 지역사업소)'!CW210:'배수관 폐쇄 총괄(수시, 지역사업소)'!CW225)</f>
        <v>0</v>
      </c>
      <c r="CX209" s="1190">
        <f>SUM('배수관 폐쇄 총괄(수시, 지역사업소)'!CX210:'배수관 폐쇄 총괄(수시, 지역사업소)'!CX225)</f>
        <v>0</v>
      </c>
      <c r="CY209" s="1190">
        <f>SUM('배수관 폐쇄 총괄(수시, 지역사업소)'!CY210:'배수관 폐쇄 총괄(수시, 지역사업소)'!CY225)</f>
        <v>0</v>
      </c>
      <c r="CZ209" s="1190">
        <f>SUM('배수관 폐쇄 총괄(수시, 지역사업소)'!CZ210:'배수관 폐쇄 총괄(수시, 지역사업소)'!CZ225)</f>
        <v>0</v>
      </c>
      <c r="DA209" s="1190">
        <f>SUM('배수관 폐쇄 총괄(수시, 지역사업소)'!DA210:'배수관 폐쇄 총괄(수시, 지역사업소)'!DA225)</f>
        <v>0</v>
      </c>
      <c r="DB209" s="1190">
        <f>SUM('배수관 폐쇄 총괄(수시, 지역사업소)'!DB210:'배수관 폐쇄 총괄(수시, 지역사업소)'!DB225)</f>
        <v>0</v>
      </c>
      <c r="DC209" s="1190">
        <f>SUM('배수관 폐쇄 총괄(수시, 지역사업소)'!DC210:'배수관 폐쇄 총괄(수시, 지역사업소)'!DC225)</f>
        <v>0</v>
      </c>
      <c r="DD209" s="1190">
        <f>SUM('배수관 폐쇄 총괄(수시, 지역사업소)'!DD210:'배수관 폐쇄 총괄(수시, 지역사업소)'!DD225)</f>
        <v>0</v>
      </c>
      <c r="DE209" s="1190">
        <f>SUM('배수관 폐쇄 총괄(수시, 지역사업소)'!DE210:'배수관 폐쇄 총괄(수시, 지역사업소)'!DE225)</f>
        <v>0</v>
      </c>
      <c r="DG209" s="2397" t="s">
        <v>817</v>
      </c>
      <c r="DH209" s="1196" t="s">
        <v>41</v>
      </c>
      <c r="DI209" s="1190">
        <f>SUM('배수관 폐쇄 총괄(수시, 지역사업소)'!DI210:'배수관 폐쇄 총괄(수시, 지역사업소)'!DI225)</f>
        <v>0</v>
      </c>
      <c r="DJ209" s="1190">
        <f>SUM('배수관 폐쇄 총괄(수시, 지역사업소)'!DJ210:'배수관 폐쇄 총괄(수시, 지역사업소)'!DJ225)</f>
        <v>0</v>
      </c>
      <c r="DK209" s="1190">
        <f>SUM('배수관 폐쇄 총괄(수시, 지역사업소)'!DK210:'배수관 폐쇄 총괄(수시, 지역사업소)'!DK225)</f>
        <v>0</v>
      </c>
      <c r="DL209" s="1190">
        <f>SUM('배수관 폐쇄 총괄(수시, 지역사업소)'!DL210:'배수관 폐쇄 총괄(수시, 지역사업소)'!DL225)</f>
        <v>0</v>
      </c>
      <c r="DM209" s="1190">
        <f>SUM('배수관 폐쇄 총괄(수시, 지역사업소)'!DM210:'배수관 폐쇄 총괄(수시, 지역사업소)'!DM225)</f>
        <v>0</v>
      </c>
      <c r="DN209" s="1190">
        <f>SUM('배수관 폐쇄 총괄(수시, 지역사업소)'!DN210:'배수관 폐쇄 총괄(수시, 지역사업소)'!DN225)</f>
        <v>0</v>
      </c>
      <c r="DO209" s="1190">
        <f>SUM('배수관 폐쇄 총괄(수시, 지역사업소)'!DO210:'배수관 폐쇄 총괄(수시, 지역사업소)'!DO225)</f>
        <v>0</v>
      </c>
      <c r="DP209" s="1190">
        <f>SUM('배수관 폐쇄 총괄(수시, 지역사업소)'!DP210:'배수관 폐쇄 총괄(수시, 지역사업소)'!DP225)</f>
        <v>0</v>
      </c>
      <c r="DQ209" s="1190">
        <f>SUM('배수관 폐쇄 총괄(수시, 지역사업소)'!DQ210:'배수관 폐쇄 총괄(수시, 지역사업소)'!DQ225)</f>
        <v>0</v>
      </c>
      <c r="DR209" s="1190">
        <f>SUM('배수관 폐쇄 총괄(수시, 지역사업소)'!DR210:'배수관 폐쇄 총괄(수시, 지역사업소)'!DR225)</f>
        <v>0</v>
      </c>
      <c r="DS209" s="1190">
        <f>SUM('배수관 폐쇄 총괄(수시, 지역사업소)'!DS210:'배수관 폐쇄 총괄(수시, 지역사업소)'!DS225)</f>
        <v>0</v>
      </c>
      <c r="DT209" s="1190">
        <f>SUM('배수관 폐쇄 총괄(수시, 지역사업소)'!DT210:'배수관 폐쇄 총괄(수시, 지역사업소)'!DT225)</f>
        <v>0</v>
      </c>
      <c r="DU209" s="1190">
        <f>SUM('배수관 폐쇄 총괄(수시, 지역사업소)'!DU210:'배수관 폐쇄 총괄(수시, 지역사업소)'!DU225)</f>
        <v>0</v>
      </c>
      <c r="DV209" s="1190">
        <f>SUM('배수관 폐쇄 총괄(수시, 지역사업소)'!DV210:'배수관 폐쇄 총괄(수시, 지역사업소)'!DV225)</f>
        <v>0</v>
      </c>
      <c r="DW209" s="1190">
        <f>SUM('배수관 폐쇄 총괄(수시, 지역사업소)'!DW210:'배수관 폐쇄 총괄(수시, 지역사업소)'!DW225)</f>
        <v>0</v>
      </c>
      <c r="DX209" s="1190">
        <f>SUM('배수관 폐쇄 총괄(수시, 지역사업소)'!DX210:'배수관 폐쇄 총괄(수시, 지역사업소)'!DX225)</f>
        <v>0</v>
      </c>
      <c r="DY209" s="1190">
        <f>SUM('배수관 폐쇄 총괄(수시, 지역사업소)'!DY210:'배수관 폐쇄 총괄(수시, 지역사업소)'!DY225)</f>
        <v>0</v>
      </c>
      <c r="DZ209" s="1190">
        <f>SUM('배수관 폐쇄 총괄(수시, 지역사업소)'!DZ210:'배수관 폐쇄 총괄(수시, 지역사업소)'!DZ225)</f>
        <v>0</v>
      </c>
      <c r="EA209" s="1190">
        <f>SUM('배수관 폐쇄 총괄(수시, 지역사업소)'!EA210:'배수관 폐쇄 총괄(수시, 지역사업소)'!EA225)</f>
        <v>0</v>
      </c>
    </row>
    <row r="210" spans="1:131" ht="19.2" customHeight="1">
      <c r="A210" s="2397" t="s">
        <v>817</v>
      </c>
      <c r="B210" s="1191" t="s">
        <v>951</v>
      </c>
      <c r="C210" s="1192">
        <f>'배수관 폐쇄 총괄(수시, 지역사업소)'!G210</f>
        <v>3.79</v>
      </c>
      <c r="D210" s="1192">
        <v>3.79</v>
      </c>
      <c r="E210" s="1192">
        <v>0</v>
      </c>
      <c r="F210" s="1192">
        <v>0</v>
      </c>
      <c r="G210" s="1192">
        <v>3.79</v>
      </c>
      <c r="H210" s="1192">
        <v>0</v>
      </c>
      <c r="I210" s="1192">
        <v>0</v>
      </c>
      <c r="J210" s="1192">
        <v>0</v>
      </c>
      <c r="K210" s="1192">
        <v>0</v>
      </c>
      <c r="L210" s="1192">
        <v>0</v>
      </c>
      <c r="M210" s="1192">
        <v>0</v>
      </c>
      <c r="N210" s="1192">
        <v>0</v>
      </c>
      <c r="O210" s="1192">
        <v>0</v>
      </c>
      <c r="P210" s="1192">
        <v>0</v>
      </c>
      <c r="Q210" s="1192">
        <v>0</v>
      </c>
      <c r="R210" s="1192">
        <v>0</v>
      </c>
      <c r="S210" s="1192">
        <v>0</v>
      </c>
      <c r="T210" s="1192">
        <v>3.79</v>
      </c>
      <c r="U210" s="1192">
        <v>0</v>
      </c>
      <c r="W210" s="2397" t="s">
        <v>817</v>
      </c>
      <c r="X210" s="1191" t="s">
        <v>951</v>
      </c>
      <c r="Y210" s="1192">
        <f>'배수관 폐쇄 총괄(수시, 지역사업소)'!AC210</f>
        <v>0</v>
      </c>
      <c r="Z210" s="1192">
        <v>0</v>
      </c>
      <c r="AA210" s="1192">
        <v>0</v>
      </c>
      <c r="AB210" s="1192">
        <v>0</v>
      </c>
      <c r="AC210" s="1192">
        <v>0</v>
      </c>
      <c r="AD210" s="1192">
        <v>0</v>
      </c>
      <c r="AE210" s="1192">
        <v>0</v>
      </c>
      <c r="AF210" s="1192">
        <v>0</v>
      </c>
      <c r="AG210" s="1192">
        <v>0</v>
      </c>
      <c r="AH210" s="1192">
        <v>0</v>
      </c>
      <c r="AI210" s="1192">
        <v>0</v>
      </c>
      <c r="AJ210" s="1192">
        <v>0</v>
      </c>
      <c r="AK210" s="1192">
        <v>0</v>
      </c>
      <c r="AL210" s="1192">
        <v>0</v>
      </c>
      <c r="AM210" s="1192">
        <v>0</v>
      </c>
      <c r="AN210" s="1192">
        <v>0</v>
      </c>
      <c r="AO210" s="1192">
        <v>0</v>
      </c>
      <c r="AP210" s="1192">
        <v>0</v>
      </c>
      <c r="AQ210" s="1192">
        <v>0</v>
      </c>
      <c r="AS210" s="2397" t="s">
        <v>817</v>
      </c>
      <c r="AT210" s="1191" t="s">
        <v>951</v>
      </c>
      <c r="AU210" s="1192">
        <f>'배수관 폐쇄 총괄(수시, 지역사업소)'!AY210</f>
        <v>3.79</v>
      </c>
      <c r="AV210" s="1192">
        <v>3.79</v>
      </c>
      <c r="AW210" s="1192">
        <v>0</v>
      </c>
      <c r="AX210" s="1192">
        <v>0</v>
      </c>
      <c r="AY210" s="1192">
        <v>3.79</v>
      </c>
      <c r="AZ210" s="1192">
        <v>0</v>
      </c>
      <c r="BA210" s="1192">
        <v>0</v>
      </c>
      <c r="BB210" s="1192">
        <v>0</v>
      </c>
      <c r="BC210" s="1192">
        <v>0</v>
      </c>
      <c r="BD210" s="1192">
        <v>0</v>
      </c>
      <c r="BE210" s="1192">
        <v>0</v>
      </c>
      <c r="BF210" s="1192">
        <v>0</v>
      </c>
      <c r="BG210" s="1192">
        <v>0</v>
      </c>
      <c r="BH210" s="1192">
        <v>0</v>
      </c>
      <c r="BI210" s="1192">
        <v>0</v>
      </c>
      <c r="BJ210" s="1192">
        <v>0</v>
      </c>
      <c r="BK210" s="1192">
        <v>0</v>
      </c>
      <c r="BL210" s="1192">
        <v>3.79</v>
      </c>
      <c r="BM210" s="1192">
        <v>0</v>
      </c>
      <c r="BO210" s="2397" t="s">
        <v>817</v>
      </c>
      <c r="BP210" s="1191" t="s">
        <v>951</v>
      </c>
      <c r="BQ210" s="1192">
        <f>'배수관 폐쇄 총괄(수시, 지역사업소)'!BU210</f>
        <v>0</v>
      </c>
      <c r="BR210" s="1192">
        <v>0</v>
      </c>
      <c r="BS210" s="1192">
        <v>0</v>
      </c>
      <c r="BT210" s="1192">
        <v>0</v>
      </c>
      <c r="BU210" s="1192">
        <v>0</v>
      </c>
      <c r="BV210" s="1192">
        <v>0</v>
      </c>
      <c r="BW210" s="1192">
        <v>0</v>
      </c>
      <c r="BX210" s="1192">
        <v>0</v>
      </c>
      <c r="BY210" s="1192">
        <v>0</v>
      </c>
      <c r="BZ210" s="1192">
        <v>0</v>
      </c>
      <c r="CA210" s="1192">
        <v>0</v>
      </c>
      <c r="CB210" s="1192">
        <v>0</v>
      </c>
      <c r="CC210" s="1192">
        <v>0</v>
      </c>
      <c r="CD210" s="1192">
        <v>0</v>
      </c>
      <c r="CE210" s="1192">
        <v>0</v>
      </c>
      <c r="CF210" s="1192">
        <v>0</v>
      </c>
      <c r="CG210" s="1192">
        <v>0</v>
      </c>
      <c r="CH210" s="1192">
        <v>0</v>
      </c>
      <c r="CI210" s="1192">
        <v>0</v>
      </c>
      <c r="CK210" s="2397" t="s">
        <v>817</v>
      </c>
      <c r="CL210" s="1191" t="s">
        <v>951</v>
      </c>
      <c r="CM210" s="1192">
        <f>'배수관 폐쇄 총괄(수시, 지역사업소)'!CQ210</f>
        <v>0</v>
      </c>
      <c r="CN210" s="1192">
        <v>0</v>
      </c>
      <c r="CO210" s="1192">
        <v>0</v>
      </c>
      <c r="CP210" s="1192">
        <v>0</v>
      </c>
      <c r="CQ210" s="1192">
        <v>0</v>
      </c>
      <c r="CR210" s="1192">
        <v>0</v>
      </c>
      <c r="CS210" s="1192">
        <v>0</v>
      </c>
      <c r="CT210" s="1192">
        <v>0</v>
      </c>
      <c r="CU210" s="1192">
        <v>0</v>
      </c>
      <c r="CV210" s="1192">
        <v>0</v>
      </c>
      <c r="CW210" s="1192">
        <v>0</v>
      </c>
      <c r="CX210" s="1192">
        <v>0</v>
      </c>
      <c r="CY210" s="1192">
        <v>0</v>
      </c>
      <c r="CZ210" s="1192">
        <v>0</v>
      </c>
      <c r="DA210" s="1192">
        <v>0</v>
      </c>
      <c r="DB210" s="1192">
        <v>0</v>
      </c>
      <c r="DC210" s="1192">
        <v>0</v>
      </c>
      <c r="DD210" s="1192">
        <v>0</v>
      </c>
      <c r="DE210" s="1192">
        <v>0</v>
      </c>
      <c r="DG210" s="2397" t="s">
        <v>817</v>
      </c>
      <c r="DH210" s="1191" t="s">
        <v>951</v>
      </c>
      <c r="DI210" s="1192">
        <f>'배수관 폐쇄 총괄(수시, 지역사업소)'!DM210</f>
        <v>0</v>
      </c>
      <c r="DJ210" s="1192">
        <v>0</v>
      </c>
      <c r="DK210" s="1192">
        <v>0</v>
      </c>
      <c r="DL210" s="1192">
        <v>0</v>
      </c>
      <c r="DM210" s="1192">
        <v>0</v>
      </c>
      <c r="DN210" s="1192">
        <v>0</v>
      </c>
      <c r="DO210" s="1192">
        <v>0</v>
      </c>
      <c r="DP210" s="1192">
        <v>0</v>
      </c>
      <c r="DQ210" s="1192">
        <v>0</v>
      </c>
      <c r="DR210" s="1192">
        <v>0</v>
      </c>
      <c r="DS210" s="1192">
        <v>0</v>
      </c>
      <c r="DT210" s="1192">
        <v>0</v>
      </c>
      <c r="DU210" s="1192">
        <v>0</v>
      </c>
      <c r="DV210" s="1192">
        <v>0</v>
      </c>
      <c r="DW210" s="1192">
        <v>0</v>
      </c>
      <c r="DX210" s="1192">
        <v>0</v>
      </c>
      <c r="DY210" s="1192">
        <v>0</v>
      </c>
      <c r="DZ210" s="1192">
        <v>0</v>
      </c>
      <c r="EA210" s="1192">
        <v>0</v>
      </c>
    </row>
    <row r="211" spans="1:131" ht="19.2" customHeight="1">
      <c r="A211" s="2032"/>
      <c r="B211" s="1191" t="s">
        <v>796</v>
      </c>
      <c r="C211" s="1192">
        <f>'배수관 폐쇄 총괄(수시, 지역사업소)'!G211</f>
        <v>0</v>
      </c>
      <c r="D211" s="1192">
        <v>0</v>
      </c>
      <c r="E211" s="1192">
        <v>0</v>
      </c>
      <c r="F211" s="1192">
        <v>0</v>
      </c>
      <c r="G211" s="1192">
        <v>0</v>
      </c>
      <c r="H211" s="1192">
        <v>0</v>
      </c>
      <c r="I211" s="1192">
        <v>0</v>
      </c>
      <c r="J211" s="1192">
        <v>0</v>
      </c>
      <c r="K211" s="1192">
        <v>0</v>
      </c>
      <c r="L211" s="1192">
        <v>0</v>
      </c>
      <c r="M211" s="1192">
        <v>0</v>
      </c>
      <c r="N211" s="1192">
        <v>0</v>
      </c>
      <c r="O211" s="1192">
        <v>0</v>
      </c>
      <c r="P211" s="1192">
        <v>0</v>
      </c>
      <c r="Q211" s="1192">
        <v>0</v>
      </c>
      <c r="R211" s="1192">
        <v>0</v>
      </c>
      <c r="S211" s="1192">
        <v>0</v>
      </c>
      <c r="T211" s="1192">
        <v>0</v>
      </c>
      <c r="U211" s="1192">
        <v>0</v>
      </c>
      <c r="W211" s="2032"/>
      <c r="X211" s="1191" t="s">
        <v>796</v>
      </c>
      <c r="Y211" s="1192">
        <f>'배수관 폐쇄 총괄(수시, 지역사업소)'!AC211</f>
        <v>0</v>
      </c>
      <c r="Z211" s="1192">
        <v>0</v>
      </c>
      <c r="AA211" s="1192">
        <v>0</v>
      </c>
      <c r="AB211" s="1192">
        <v>0</v>
      </c>
      <c r="AC211" s="1192">
        <v>0</v>
      </c>
      <c r="AD211" s="1192">
        <v>0</v>
      </c>
      <c r="AE211" s="1192">
        <v>0</v>
      </c>
      <c r="AF211" s="1192">
        <v>0</v>
      </c>
      <c r="AG211" s="1192">
        <v>0</v>
      </c>
      <c r="AH211" s="1192">
        <v>0</v>
      </c>
      <c r="AI211" s="1192">
        <v>0</v>
      </c>
      <c r="AJ211" s="1192">
        <v>0</v>
      </c>
      <c r="AK211" s="1192">
        <v>0</v>
      </c>
      <c r="AL211" s="1192">
        <v>0</v>
      </c>
      <c r="AM211" s="1192">
        <v>0</v>
      </c>
      <c r="AN211" s="1192">
        <v>0</v>
      </c>
      <c r="AO211" s="1192">
        <v>0</v>
      </c>
      <c r="AP211" s="1192">
        <v>0</v>
      </c>
      <c r="AQ211" s="1192">
        <v>0</v>
      </c>
      <c r="AS211" s="2032"/>
      <c r="AT211" s="1191" t="s">
        <v>796</v>
      </c>
      <c r="AU211" s="1192">
        <f>'배수관 폐쇄 총괄(수시, 지역사업소)'!AY211</f>
        <v>0</v>
      </c>
      <c r="AV211" s="1192">
        <v>0</v>
      </c>
      <c r="AW211" s="1192">
        <v>0</v>
      </c>
      <c r="AX211" s="1192">
        <v>0</v>
      </c>
      <c r="AY211" s="1192">
        <v>0</v>
      </c>
      <c r="AZ211" s="1192">
        <v>0</v>
      </c>
      <c r="BA211" s="1192">
        <v>0</v>
      </c>
      <c r="BB211" s="1192">
        <v>0</v>
      </c>
      <c r="BC211" s="1192">
        <v>0</v>
      </c>
      <c r="BD211" s="1192">
        <v>0</v>
      </c>
      <c r="BE211" s="1192">
        <v>0</v>
      </c>
      <c r="BF211" s="1192">
        <v>0</v>
      </c>
      <c r="BG211" s="1192">
        <v>0</v>
      </c>
      <c r="BH211" s="1192">
        <v>0</v>
      </c>
      <c r="BI211" s="1192">
        <v>0</v>
      </c>
      <c r="BJ211" s="1192">
        <v>0</v>
      </c>
      <c r="BK211" s="1192">
        <v>0</v>
      </c>
      <c r="BL211" s="1192">
        <v>0</v>
      </c>
      <c r="BM211" s="1192">
        <v>0</v>
      </c>
      <c r="BO211" s="2032"/>
      <c r="BP211" s="1191" t="s">
        <v>796</v>
      </c>
      <c r="BQ211" s="1192">
        <f>'배수관 폐쇄 총괄(수시, 지역사업소)'!BU211</f>
        <v>0</v>
      </c>
      <c r="BR211" s="1192">
        <v>0</v>
      </c>
      <c r="BS211" s="1192">
        <v>0</v>
      </c>
      <c r="BT211" s="1192">
        <v>0</v>
      </c>
      <c r="BU211" s="1192">
        <v>0</v>
      </c>
      <c r="BV211" s="1192">
        <v>0</v>
      </c>
      <c r="BW211" s="1192">
        <v>0</v>
      </c>
      <c r="BX211" s="1192">
        <v>0</v>
      </c>
      <c r="BY211" s="1192">
        <v>0</v>
      </c>
      <c r="BZ211" s="1192">
        <v>0</v>
      </c>
      <c r="CA211" s="1192">
        <v>0</v>
      </c>
      <c r="CB211" s="1192">
        <v>0</v>
      </c>
      <c r="CC211" s="1192">
        <v>0</v>
      </c>
      <c r="CD211" s="1192">
        <v>0</v>
      </c>
      <c r="CE211" s="1192">
        <v>0</v>
      </c>
      <c r="CF211" s="1192">
        <v>0</v>
      </c>
      <c r="CG211" s="1192">
        <v>0</v>
      </c>
      <c r="CH211" s="1192">
        <v>0</v>
      </c>
      <c r="CI211" s="1192">
        <v>0</v>
      </c>
      <c r="CK211" s="2032"/>
      <c r="CL211" s="1191" t="s">
        <v>796</v>
      </c>
      <c r="CM211" s="1192">
        <f>'배수관 폐쇄 총괄(수시, 지역사업소)'!CQ211</f>
        <v>0</v>
      </c>
      <c r="CN211" s="1192">
        <v>0</v>
      </c>
      <c r="CO211" s="1192">
        <v>0</v>
      </c>
      <c r="CP211" s="1192">
        <v>0</v>
      </c>
      <c r="CQ211" s="1192">
        <v>0</v>
      </c>
      <c r="CR211" s="1192">
        <v>0</v>
      </c>
      <c r="CS211" s="1192">
        <v>0</v>
      </c>
      <c r="CT211" s="1192">
        <v>0</v>
      </c>
      <c r="CU211" s="1192">
        <v>0</v>
      </c>
      <c r="CV211" s="1192">
        <v>0</v>
      </c>
      <c r="CW211" s="1192">
        <v>0</v>
      </c>
      <c r="CX211" s="1192">
        <v>0</v>
      </c>
      <c r="CY211" s="1192">
        <v>0</v>
      </c>
      <c r="CZ211" s="1192">
        <v>0</v>
      </c>
      <c r="DA211" s="1192">
        <v>0</v>
      </c>
      <c r="DB211" s="1192">
        <v>0</v>
      </c>
      <c r="DC211" s="1192">
        <v>0</v>
      </c>
      <c r="DD211" s="1192">
        <v>0</v>
      </c>
      <c r="DE211" s="1192">
        <v>0</v>
      </c>
      <c r="DG211" s="2032"/>
      <c r="DH211" s="1191" t="s">
        <v>796</v>
      </c>
      <c r="DI211" s="1192">
        <f>'배수관 폐쇄 총괄(수시, 지역사업소)'!DM211</f>
        <v>0</v>
      </c>
      <c r="DJ211" s="1192">
        <v>0</v>
      </c>
      <c r="DK211" s="1192">
        <v>0</v>
      </c>
      <c r="DL211" s="1192">
        <v>0</v>
      </c>
      <c r="DM211" s="1192">
        <v>0</v>
      </c>
      <c r="DN211" s="1192">
        <v>0</v>
      </c>
      <c r="DO211" s="1192">
        <v>0</v>
      </c>
      <c r="DP211" s="1192">
        <v>0</v>
      </c>
      <c r="DQ211" s="1192">
        <v>0</v>
      </c>
      <c r="DR211" s="1192">
        <v>0</v>
      </c>
      <c r="DS211" s="1192">
        <v>0</v>
      </c>
      <c r="DT211" s="1192">
        <v>0</v>
      </c>
      <c r="DU211" s="1192">
        <v>0</v>
      </c>
      <c r="DV211" s="1192">
        <v>0</v>
      </c>
      <c r="DW211" s="1192">
        <v>0</v>
      </c>
      <c r="DX211" s="1192">
        <v>0</v>
      </c>
      <c r="DY211" s="1192">
        <v>0</v>
      </c>
      <c r="DZ211" s="1192">
        <v>0</v>
      </c>
      <c r="EA211" s="1192">
        <v>0</v>
      </c>
    </row>
    <row r="212" spans="1:131" ht="19.2" customHeight="1">
      <c r="A212" s="2032"/>
      <c r="B212" s="1191" t="s">
        <v>797</v>
      </c>
      <c r="C212" s="1192">
        <f>'배수관 폐쇄 총괄(수시, 지역사업소)'!G212</f>
        <v>0</v>
      </c>
      <c r="D212" s="1192">
        <v>0</v>
      </c>
      <c r="E212" s="1192">
        <v>0</v>
      </c>
      <c r="F212" s="1192">
        <v>0</v>
      </c>
      <c r="G212" s="1192">
        <v>0</v>
      </c>
      <c r="H212" s="1192">
        <v>0</v>
      </c>
      <c r="I212" s="1192">
        <v>0</v>
      </c>
      <c r="J212" s="1192">
        <v>0</v>
      </c>
      <c r="K212" s="1192">
        <v>0</v>
      </c>
      <c r="L212" s="1192">
        <v>0</v>
      </c>
      <c r="M212" s="1192">
        <v>0</v>
      </c>
      <c r="N212" s="1192">
        <v>0</v>
      </c>
      <c r="O212" s="1192">
        <v>0</v>
      </c>
      <c r="P212" s="1192">
        <v>0</v>
      </c>
      <c r="Q212" s="1192">
        <v>0</v>
      </c>
      <c r="R212" s="1192">
        <v>0</v>
      </c>
      <c r="S212" s="1192">
        <v>0</v>
      </c>
      <c r="T212" s="1192">
        <v>0</v>
      </c>
      <c r="U212" s="1192">
        <v>0</v>
      </c>
      <c r="W212" s="2032"/>
      <c r="X212" s="1191" t="s">
        <v>797</v>
      </c>
      <c r="Y212" s="1192">
        <f>'배수관 폐쇄 총괄(수시, 지역사업소)'!AC212</f>
        <v>0</v>
      </c>
      <c r="Z212" s="1192">
        <v>0</v>
      </c>
      <c r="AA212" s="1192">
        <v>0</v>
      </c>
      <c r="AB212" s="1192">
        <v>0</v>
      </c>
      <c r="AC212" s="1192">
        <v>0</v>
      </c>
      <c r="AD212" s="1192">
        <v>0</v>
      </c>
      <c r="AE212" s="1192">
        <v>0</v>
      </c>
      <c r="AF212" s="1192">
        <v>0</v>
      </c>
      <c r="AG212" s="1192">
        <v>0</v>
      </c>
      <c r="AH212" s="1192">
        <v>0</v>
      </c>
      <c r="AI212" s="1192">
        <v>0</v>
      </c>
      <c r="AJ212" s="1192">
        <v>0</v>
      </c>
      <c r="AK212" s="1192">
        <v>0</v>
      </c>
      <c r="AL212" s="1192">
        <v>0</v>
      </c>
      <c r="AM212" s="1192">
        <v>0</v>
      </c>
      <c r="AN212" s="1192">
        <v>0</v>
      </c>
      <c r="AO212" s="1192">
        <v>0</v>
      </c>
      <c r="AP212" s="1192">
        <v>0</v>
      </c>
      <c r="AQ212" s="1192">
        <v>0</v>
      </c>
      <c r="AS212" s="2032"/>
      <c r="AT212" s="1191" t="s">
        <v>797</v>
      </c>
      <c r="AU212" s="1192">
        <f>'배수관 폐쇄 총괄(수시, 지역사업소)'!AY212</f>
        <v>0</v>
      </c>
      <c r="AV212" s="1192">
        <v>0</v>
      </c>
      <c r="AW212" s="1192">
        <v>0</v>
      </c>
      <c r="AX212" s="1192">
        <v>0</v>
      </c>
      <c r="AY212" s="1192">
        <v>0</v>
      </c>
      <c r="AZ212" s="1192">
        <v>0</v>
      </c>
      <c r="BA212" s="1192">
        <v>0</v>
      </c>
      <c r="BB212" s="1192">
        <v>0</v>
      </c>
      <c r="BC212" s="1192">
        <v>0</v>
      </c>
      <c r="BD212" s="1192">
        <v>0</v>
      </c>
      <c r="BE212" s="1192">
        <v>0</v>
      </c>
      <c r="BF212" s="1192">
        <v>0</v>
      </c>
      <c r="BG212" s="1192">
        <v>0</v>
      </c>
      <c r="BH212" s="1192">
        <v>0</v>
      </c>
      <c r="BI212" s="1192">
        <v>0</v>
      </c>
      <c r="BJ212" s="1192">
        <v>0</v>
      </c>
      <c r="BK212" s="1192">
        <v>0</v>
      </c>
      <c r="BL212" s="1192">
        <v>0</v>
      </c>
      <c r="BM212" s="1192">
        <v>0</v>
      </c>
      <c r="BO212" s="2032"/>
      <c r="BP212" s="1191" t="s">
        <v>797</v>
      </c>
      <c r="BQ212" s="1192">
        <f>'배수관 폐쇄 총괄(수시, 지역사업소)'!BU212</f>
        <v>0</v>
      </c>
      <c r="BR212" s="1192">
        <v>0</v>
      </c>
      <c r="BS212" s="1192">
        <v>0</v>
      </c>
      <c r="BT212" s="1192">
        <v>0</v>
      </c>
      <c r="BU212" s="1192">
        <v>0</v>
      </c>
      <c r="BV212" s="1192">
        <v>0</v>
      </c>
      <c r="BW212" s="1192">
        <v>0</v>
      </c>
      <c r="BX212" s="1192">
        <v>0</v>
      </c>
      <c r="BY212" s="1192">
        <v>0</v>
      </c>
      <c r="BZ212" s="1192">
        <v>0</v>
      </c>
      <c r="CA212" s="1192">
        <v>0</v>
      </c>
      <c r="CB212" s="1192">
        <v>0</v>
      </c>
      <c r="CC212" s="1192">
        <v>0</v>
      </c>
      <c r="CD212" s="1192">
        <v>0</v>
      </c>
      <c r="CE212" s="1192">
        <v>0</v>
      </c>
      <c r="CF212" s="1192">
        <v>0</v>
      </c>
      <c r="CG212" s="1192">
        <v>0</v>
      </c>
      <c r="CH212" s="1192">
        <v>0</v>
      </c>
      <c r="CI212" s="1192">
        <v>0</v>
      </c>
      <c r="CK212" s="2032"/>
      <c r="CL212" s="1191" t="s">
        <v>797</v>
      </c>
      <c r="CM212" s="1192">
        <f>'배수관 폐쇄 총괄(수시, 지역사업소)'!CQ212</f>
        <v>0</v>
      </c>
      <c r="CN212" s="1192">
        <v>0</v>
      </c>
      <c r="CO212" s="1192">
        <v>0</v>
      </c>
      <c r="CP212" s="1192">
        <v>0</v>
      </c>
      <c r="CQ212" s="1192">
        <v>0</v>
      </c>
      <c r="CR212" s="1192">
        <v>0</v>
      </c>
      <c r="CS212" s="1192">
        <v>0</v>
      </c>
      <c r="CT212" s="1192">
        <v>0</v>
      </c>
      <c r="CU212" s="1192">
        <v>0</v>
      </c>
      <c r="CV212" s="1192">
        <v>0</v>
      </c>
      <c r="CW212" s="1192">
        <v>0</v>
      </c>
      <c r="CX212" s="1192">
        <v>0</v>
      </c>
      <c r="CY212" s="1192">
        <v>0</v>
      </c>
      <c r="CZ212" s="1192">
        <v>0</v>
      </c>
      <c r="DA212" s="1192">
        <v>0</v>
      </c>
      <c r="DB212" s="1192">
        <v>0</v>
      </c>
      <c r="DC212" s="1192">
        <v>0</v>
      </c>
      <c r="DD212" s="1192">
        <v>0</v>
      </c>
      <c r="DE212" s="1192">
        <v>0</v>
      </c>
      <c r="DG212" s="2032"/>
      <c r="DH212" s="1191" t="s">
        <v>797</v>
      </c>
      <c r="DI212" s="1192">
        <f>'배수관 폐쇄 총괄(수시, 지역사업소)'!DM212</f>
        <v>0</v>
      </c>
      <c r="DJ212" s="1192">
        <v>0</v>
      </c>
      <c r="DK212" s="1192">
        <v>0</v>
      </c>
      <c r="DL212" s="1192">
        <v>0</v>
      </c>
      <c r="DM212" s="1192">
        <v>0</v>
      </c>
      <c r="DN212" s="1192">
        <v>0</v>
      </c>
      <c r="DO212" s="1192">
        <v>0</v>
      </c>
      <c r="DP212" s="1192">
        <v>0</v>
      </c>
      <c r="DQ212" s="1192">
        <v>0</v>
      </c>
      <c r="DR212" s="1192">
        <v>0</v>
      </c>
      <c r="DS212" s="1192">
        <v>0</v>
      </c>
      <c r="DT212" s="1192">
        <v>0</v>
      </c>
      <c r="DU212" s="1192">
        <v>0</v>
      </c>
      <c r="DV212" s="1192">
        <v>0</v>
      </c>
      <c r="DW212" s="1192">
        <v>0</v>
      </c>
      <c r="DX212" s="1192">
        <v>0</v>
      </c>
      <c r="DY212" s="1192">
        <v>0</v>
      </c>
      <c r="DZ212" s="1192">
        <v>0</v>
      </c>
      <c r="EA212" s="1192">
        <v>0</v>
      </c>
    </row>
    <row r="213" spans="1:131" ht="19.2" customHeight="1">
      <c r="A213" s="2032"/>
      <c r="B213" s="1191" t="s">
        <v>780</v>
      </c>
      <c r="C213" s="1192">
        <f>'배수관 폐쇄 총괄(수시, 지역사업소)'!G213</f>
        <v>-15.61</v>
      </c>
      <c r="D213" s="1192">
        <v>0</v>
      </c>
      <c r="E213" s="1192">
        <v>0</v>
      </c>
      <c r="F213" s="1192">
        <v>15.61</v>
      </c>
      <c r="G213" s="1192">
        <v>-15.61</v>
      </c>
      <c r="H213" s="1192">
        <v>0</v>
      </c>
      <c r="I213" s="1192">
        <v>0</v>
      </c>
      <c r="J213" s="1192">
        <v>0</v>
      </c>
      <c r="K213" s="1192">
        <v>0</v>
      </c>
      <c r="L213" s="1192">
        <v>0</v>
      </c>
      <c r="M213" s="1192">
        <v>15.61</v>
      </c>
      <c r="N213" s="1192">
        <v>0</v>
      </c>
      <c r="O213" s="1192">
        <v>0</v>
      </c>
      <c r="P213" s="1192">
        <v>0</v>
      </c>
      <c r="Q213" s="1192">
        <v>0</v>
      </c>
      <c r="R213" s="1192">
        <v>0</v>
      </c>
      <c r="S213" s="1192">
        <v>0</v>
      </c>
      <c r="T213" s="1192">
        <v>0</v>
      </c>
      <c r="U213" s="1192">
        <v>0</v>
      </c>
      <c r="W213" s="2032"/>
      <c r="X213" s="1191" t="s">
        <v>780</v>
      </c>
      <c r="Y213" s="1192">
        <f>'배수관 폐쇄 총괄(수시, 지역사업소)'!AC213</f>
        <v>0</v>
      </c>
      <c r="Z213" s="1192">
        <v>0</v>
      </c>
      <c r="AA213" s="1192">
        <v>0</v>
      </c>
      <c r="AB213" s="1192">
        <v>0</v>
      </c>
      <c r="AC213" s="1192">
        <v>0</v>
      </c>
      <c r="AD213" s="1192">
        <v>0</v>
      </c>
      <c r="AE213" s="1192">
        <v>0</v>
      </c>
      <c r="AF213" s="1192">
        <v>0</v>
      </c>
      <c r="AG213" s="1192">
        <v>0</v>
      </c>
      <c r="AH213" s="1192">
        <v>0</v>
      </c>
      <c r="AI213" s="1192">
        <v>0</v>
      </c>
      <c r="AJ213" s="1192">
        <v>0</v>
      </c>
      <c r="AK213" s="1192">
        <v>0</v>
      </c>
      <c r="AL213" s="1192">
        <v>0</v>
      </c>
      <c r="AM213" s="1192">
        <v>0</v>
      </c>
      <c r="AN213" s="1192">
        <v>0</v>
      </c>
      <c r="AO213" s="1192">
        <v>0</v>
      </c>
      <c r="AP213" s="1192">
        <v>0</v>
      </c>
      <c r="AQ213" s="1192">
        <v>0</v>
      </c>
      <c r="AS213" s="2032"/>
      <c r="AT213" s="1191" t="s">
        <v>780</v>
      </c>
      <c r="AU213" s="1192">
        <f>'배수관 폐쇄 총괄(수시, 지역사업소)'!AY213</f>
        <v>-15.61</v>
      </c>
      <c r="AV213" s="1192">
        <v>0</v>
      </c>
      <c r="AW213" s="1192">
        <v>0</v>
      </c>
      <c r="AX213" s="1192">
        <v>15.61</v>
      </c>
      <c r="AY213" s="1192">
        <v>-15.61</v>
      </c>
      <c r="AZ213" s="1192">
        <v>0</v>
      </c>
      <c r="BA213" s="1192">
        <v>0</v>
      </c>
      <c r="BB213" s="1192">
        <v>0</v>
      </c>
      <c r="BC213" s="1192">
        <v>0</v>
      </c>
      <c r="BD213" s="1192">
        <v>0</v>
      </c>
      <c r="BE213" s="1192">
        <v>15.61</v>
      </c>
      <c r="BF213" s="1192">
        <v>0</v>
      </c>
      <c r="BG213" s="1192">
        <v>0</v>
      </c>
      <c r="BH213" s="1192">
        <v>0</v>
      </c>
      <c r="BI213" s="1192">
        <v>0</v>
      </c>
      <c r="BJ213" s="1192">
        <v>0</v>
      </c>
      <c r="BK213" s="1192">
        <v>0</v>
      </c>
      <c r="BL213" s="1192">
        <v>0</v>
      </c>
      <c r="BM213" s="1192">
        <v>0</v>
      </c>
      <c r="BO213" s="2032"/>
      <c r="BP213" s="1191" t="s">
        <v>780</v>
      </c>
      <c r="BQ213" s="1192">
        <f>'배수관 폐쇄 총괄(수시, 지역사업소)'!BU213</f>
        <v>0</v>
      </c>
      <c r="BR213" s="1192">
        <v>0</v>
      </c>
      <c r="BS213" s="1192">
        <v>0</v>
      </c>
      <c r="BT213" s="1192">
        <v>0</v>
      </c>
      <c r="BU213" s="1192">
        <v>0</v>
      </c>
      <c r="BV213" s="1192">
        <v>0</v>
      </c>
      <c r="BW213" s="1192">
        <v>0</v>
      </c>
      <c r="BX213" s="1192">
        <v>0</v>
      </c>
      <c r="BY213" s="1192">
        <v>0</v>
      </c>
      <c r="BZ213" s="1192">
        <v>0</v>
      </c>
      <c r="CA213" s="1192">
        <v>0</v>
      </c>
      <c r="CB213" s="1192">
        <v>0</v>
      </c>
      <c r="CC213" s="1192">
        <v>0</v>
      </c>
      <c r="CD213" s="1192">
        <v>0</v>
      </c>
      <c r="CE213" s="1192">
        <v>0</v>
      </c>
      <c r="CF213" s="1192">
        <v>0</v>
      </c>
      <c r="CG213" s="1192">
        <v>0</v>
      </c>
      <c r="CH213" s="1192">
        <v>0</v>
      </c>
      <c r="CI213" s="1192">
        <v>0</v>
      </c>
      <c r="CK213" s="2032"/>
      <c r="CL213" s="1191" t="s">
        <v>780</v>
      </c>
      <c r="CM213" s="1192">
        <f>'배수관 폐쇄 총괄(수시, 지역사업소)'!CQ213</f>
        <v>0</v>
      </c>
      <c r="CN213" s="1192">
        <v>0</v>
      </c>
      <c r="CO213" s="1192">
        <v>0</v>
      </c>
      <c r="CP213" s="1192">
        <v>0</v>
      </c>
      <c r="CQ213" s="1192">
        <v>0</v>
      </c>
      <c r="CR213" s="1192">
        <v>0</v>
      </c>
      <c r="CS213" s="1192">
        <v>0</v>
      </c>
      <c r="CT213" s="1192">
        <v>0</v>
      </c>
      <c r="CU213" s="1192">
        <v>0</v>
      </c>
      <c r="CV213" s="1192">
        <v>0</v>
      </c>
      <c r="CW213" s="1192">
        <v>0</v>
      </c>
      <c r="CX213" s="1192">
        <v>0</v>
      </c>
      <c r="CY213" s="1192">
        <v>0</v>
      </c>
      <c r="CZ213" s="1192">
        <v>0</v>
      </c>
      <c r="DA213" s="1192">
        <v>0</v>
      </c>
      <c r="DB213" s="1192">
        <v>0</v>
      </c>
      <c r="DC213" s="1192">
        <v>0</v>
      </c>
      <c r="DD213" s="1192">
        <v>0</v>
      </c>
      <c r="DE213" s="1192">
        <v>0</v>
      </c>
      <c r="DG213" s="2032"/>
      <c r="DH213" s="1191" t="s">
        <v>780</v>
      </c>
      <c r="DI213" s="1192">
        <f>'배수관 폐쇄 총괄(수시, 지역사업소)'!DM213</f>
        <v>0</v>
      </c>
      <c r="DJ213" s="1192">
        <v>0</v>
      </c>
      <c r="DK213" s="1192">
        <v>0</v>
      </c>
      <c r="DL213" s="1192">
        <v>0</v>
      </c>
      <c r="DM213" s="1192">
        <v>0</v>
      </c>
      <c r="DN213" s="1192">
        <v>0</v>
      </c>
      <c r="DO213" s="1192">
        <v>0</v>
      </c>
      <c r="DP213" s="1192">
        <v>0</v>
      </c>
      <c r="DQ213" s="1192">
        <v>0</v>
      </c>
      <c r="DR213" s="1192">
        <v>0</v>
      </c>
      <c r="DS213" s="1192">
        <v>0</v>
      </c>
      <c r="DT213" s="1192">
        <v>0</v>
      </c>
      <c r="DU213" s="1192">
        <v>0</v>
      </c>
      <c r="DV213" s="1192">
        <v>0</v>
      </c>
      <c r="DW213" s="1192">
        <v>0</v>
      </c>
      <c r="DX213" s="1192">
        <v>0</v>
      </c>
      <c r="DY213" s="1192">
        <v>0</v>
      </c>
      <c r="DZ213" s="1192">
        <v>0</v>
      </c>
      <c r="EA213" s="1192">
        <v>0</v>
      </c>
    </row>
    <row r="214" spans="1:131" ht="19.2" customHeight="1">
      <c r="A214" s="2032"/>
      <c r="B214" s="1193" t="s">
        <v>781</v>
      </c>
      <c r="C214" s="1192">
        <f>'배수관 폐쇄 총괄(수시, 지역사업소)'!G214</f>
        <v>-8.4600000000000009</v>
      </c>
      <c r="D214" s="1192">
        <v>0</v>
      </c>
      <c r="E214" s="1192">
        <v>0</v>
      </c>
      <c r="F214" s="1192">
        <v>8.4600000000000009</v>
      </c>
      <c r="G214" s="1192">
        <v>-8.4600000000000009</v>
      </c>
      <c r="H214" s="1192">
        <v>0</v>
      </c>
      <c r="I214" s="1192">
        <v>0</v>
      </c>
      <c r="J214" s="1192">
        <v>0</v>
      </c>
      <c r="K214" s="1192">
        <v>0</v>
      </c>
      <c r="L214" s="1192">
        <v>0</v>
      </c>
      <c r="M214" s="1192">
        <v>8.4600000000000009</v>
      </c>
      <c r="N214" s="1192">
        <v>0</v>
      </c>
      <c r="O214" s="1192">
        <v>0</v>
      </c>
      <c r="P214" s="1192">
        <v>0</v>
      </c>
      <c r="Q214" s="1192">
        <v>0</v>
      </c>
      <c r="R214" s="1192">
        <v>0</v>
      </c>
      <c r="S214" s="1192">
        <v>0</v>
      </c>
      <c r="T214" s="1192">
        <v>0</v>
      </c>
      <c r="U214" s="1192">
        <v>0</v>
      </c>
      <c r="W214" s="2032"/>
      <c r="X214" s="1193" t="s">
        <v>781</v>
      </c>
      <c r="Y214" s="1192">
        <f>'배수관 폐쇄 총괄(수시, 지역사업소)'!AC214</f>
        <v>0</v>
      </c>
      <c r="Z214" s="1192">
        <v>0</v>
      </c>
      <c r="AA214" s="1192">
        <v>0</v>
      </c>
      <c r="AB214" s="1192">
        <v>0</v>
      </c>
      <c r="AC214" s="1192">
        <v>0</v>
      </c>
      <c r="AD214" s="1192">
        <v>0</v>
      </c>
      <c r="AE214" s="1192">
        <v>0</v>
      </c>
      <c r="AF214" s="1192">
        <v>0</v>
      </c>
      <c r="AG214" s="1192">
        <v>0</v>
      </c>
      <c r="AH214" s="1192">
        <v>0</v>
      </c>
      <c r="AI214" s="1192">
        <v>0</v>
      </c>
      <c r="AJ214" s="1192">
        <v>0</v>
      </c>
      <c r="AK214" s="1192">
        <v>0</v>
      </c>
      <c r="AL214" s="1192">
        <v>0</v>
      </c>
      <c r="AM214" s="1192">
        <v>0</v>
      </c>
      <c r="AN214" s="1192">
        <v>0</v>
      </c>
      <c r="AO214" s="1192">
        <v>0</v>
      </c>
      <c r="AP214" s="1192">
        <v>0</v>
      </c>
      <c r="AQ214" s="1192">
        <v>0</v>
      </c>
      <c r="AS214" s="2032"/>
      <c r="AT214" s="1193" t="s">
        <v>781</v>
      </c>
      <c r="AU214" s="1192">
        <f>'배수관 폐쇄 총괄(수시, 지역사업소)'!AY214</f>
        <v>-8.4600000000000009</v>
      </c>
      <c r="AV214" s="1192">
        <v>0</v>
      </c>
      <c r="AW214" s="1192">
        <v>0</v>
      </c>
      <c r="AX214" s="1192">
        <v>8.4600000000000009</v>
      </c>
      <c r="AY214" s="1192">
        <v>-8.4600000000000009</v>
      </c>
      <c r="AZ214" s="1192">
        <v>0</v>
      </c>
      <c r="BA214" s="1192">
        <v>0</v>
      </c>
      <c r="BB214" s="1192">
        <v>0</v>
      </c>
      <c r="BC214" s="1192">
        <v>0</v>
      </c>
      <c r="BD214" s="1192">
        <v>0</v>
      </c>
      <c r="BE214" s="1192">
        <v>8.4600000000000009</v>
      </c>
      <c r="BF214" s="1192">
        <v>0</v>
      </c>
      <c r="BG214" s="1192">
        <v>0</v>
      </c>
      <c r="BH214" s="1192">
        <v>0</v>
      </c>
      <c r="BI214" s="1192">
        <v>0</v>
      </c>
      <c r="BJ214" s="1192">
        <v>0</v>
      </c>
      <c r="BK214" s="1192">
        <v>0</v>
      </c>
      <c r="BL214" s="1192">
        <v>0</v>
      </c>
      <c r="BM214" s="1192">
        <v>0</v>
      </c>
      <c r="BO214" s="2032"/>
      <c r="BP214" s="1193" t="s">
        <v>781</v>
      </c>
      <c r="BQ214" s="1192">
        <f>'배수관 폐쇄 총괄(수시, 지역사업소)'!BU214</f>
        <v>0</v>
      </c>
      <c r="BR214" s="1192">
        <v>0</v>
      </c>
      <c r="BS214" s="1192">
        <v>0</v>
      </c>
      <c r="BT214" s="1192">
        <v>0</v>
      </c>
      <c r="BU214" s="1192">
        <v>0</v>
      </c>
      <c r="BV214" s="1192">
        <v>0</v>
      </c>
      <c r="BW214" s="1192">
        <v>0</v>
      </c>
      <c r="BX214" s="1192">
        <v>0</v>
      </c>
      <c r="BY214" s="1192">
        <v>0</v>
      </c>
      <c r="BZ214" s="1192">
        <v>0</v>
      </c>
      <c r="CA214" s="1192">
        <v>0</v>
      </c>
      <c r="CB214" s="1192">
        <v>0</v>
      </c>
      <c r="CC214" s="1192">
        <v>0</v>
      </c>
      <c r="CD214" s="1192">
        <v>0</v>
      </c>
      <c r="CE214" s="1192">
        <v>0</v>
      </c>
      <c r="CF214" s="1192">
        <v>0</v>
      </c>
      <c r="CG214" s="1192">
        <v>0</v>
      </c>
      <c r="CH214" s="1192">
        <v>0</v>
      </c>
      <c r="CI214" s="1192">
        <v>0</v>
      </c>
      <c r="CK214" s="2032"/>
      <c r="CL214" s="1193" t="s">
        <v>781</v>
      </c>
      <c r="CM214" s="1192">
        <f>'배수관 폐쇄 총괄(수시, 지역사업소)'!CQ214</f>
        <v>0</v>
      </c>
      <c r="CN214" s="1192">
        <v>0</v>
      </c>
      <c r="CO214" s="1192">
        <v>0</v>
      </c>
      <c r="CP214" s="1192">
        <v>0</v>
      </c>
      <c r="CQ214" s="1192">
        <v>0</v>
      </c>
      <c r="CR214" s="1192">
        <v>0</v>
      </c>
      <c r="CS214" s="1192">
        <v>0</v>
      </c>
      <c r="CT214" s="1192">
        <v>0</v>
      </c>
      <c r="CU214" s="1192">
        <v>0</v>
      </c>
      <c r="CV214" s="1192">
        <v>0</v>
      </c>
      <c r="CW214" s="1192">
        <v>0</v>
      </c>
      <c r="CX214" s="1192">
        <v>0</v>
      </c>
      <c r="CY214" s="1192">
        <v>0</v>
      </c>
      <c r="CZ214" s="1192">
        <v>0</v>
      </c>
      <c r="DA214" s="1192">
        <v>0</v>
      </c>
      <c r="DB214" s="1192">
        <v>0</v>
      </c>
      <c r="DC214" s="1192">
        <v>0</v>
      </c>
      <c r="DD214" s="1192">
        <v>0</v>
      </c>
      <c r="DE214" s="1192">
        <v>0</v>
      </c>
      <c r="DG214" s="2032"/>
      <c r="DH214" s="1193" t="s">
        <v>781</v>
      </c>
      <c r="DI214" s="1192">
        <f>'배수관 폐쇄 총괄(수시, 지역사업소)'!DM214</f>
        <v>0</v>
      </c>
      <c r="DJ214" s="1192">
        <v>0</v>
      </c>
      <c r="DK214" s="1192">
        <v>0</v>
      </c>
      <c r="DL214" s="1192">
        <v>0</v>
      </c>
      <c r="DM214" s="1192">
        <v>0</v>
      </c>
      <c r="DN214" s="1192">
        <v>0</v>
      </c>
      <c r="DO214" s="1192">
        <v>0</v>
      </c>
      <c r="DP214" s="1192">
        <v>0</v>
      </c>
      <c r="DQ214" s="1192">
        <v>0</v>
      </c>
      <c r="DR214" s="1192">
        <v>0</v>
      </c>
      <c r="DS214" s="1192">
        <v>0</v>
      </c>
      <c r="DT214" s="1192">
        <v>0</v>
      </c>
      <c r="DU214" s="1192">
        <v>0</v>
      </c>
      <c r="DV214" s="1192">
        <v>0</v>
      </c>
      <c r="DW214" s="1192">
        <v>0</v>
      </c>
      <c r="DX214" s="1192">
        <v>0</v>
      </c>
      <c r="DY214" s="1192">
        <v>0</v>
      </c>
      <c r="DZ214" s="1192">
        <v>0</v>
      </c>
      <c r="EA214" s="1192">
        <v>0</v>
      </c>
    </row>
    <row r="215" spans="1:131" ht="19.2" customHeight="1">
      <c r="A215" s="2032"/>
      <c r="B215" s="1193" t="s">
        <v>786</v>
      </c>
      <c r="C215" s="1192">
        <f>'배수관 폐쇄 총괄(수시, 지역사업소)'!G215</f>
        <v>0</v>
      </c>
      <c r="D215" s="1192">
        <v>0</v>
      </c>
      <c r="E215" s="1192">
        <v>0</v>
      </c>
      <c r="F215" s="1192">
        <v>0</v>
      </c>
      <c r="G215" s="1192">
        <v>0</v>
      </c>
      <c r="H215" s="1192">
        <v>0</v>
      </c>
      <c r="I215" s="1192">
        <v>0</v>
      </c>
      <c r="J215" s="1192">
        <v>0</v>
      </c>
      <c r="K215" s="1192">
        <v>0</v>
      </c>
      <c r="L215" s="1192">
        <v>0</v>
      </c>
      <c r="M215" s="1192">
        <v>0</v>
      </c>
      <c r="N215" s="1192">
        <v>0</v>
      </c>
      <c r="O215" s="1192">
        <v>0</v>
      </c>
      <c r="P215" s="1192">
        <v>0</v>
      </c>
      <c r="Q215" s="1192">
        <v>0</v>
      </c>
      <c r="R215" s="1192">
        <v>0</v>
      </c>
      <c r="S215" s="1192">
        <v>0</v>
      </c>
      <c r="T215" s="1192">
        <v>0</v>
      </c>
      <c r="U215" s="1192">
        <v>0</v>
      </c>
      <c r="W215" s="2032"/>
      <c r="X215" s="1193" t="s">
        <v>786</v>
      </c>
      <c r="Y215" s="1192">
        <f>'배수관 폐쇄 총괄(수시, 지역사업소)'!AC215</f>
        <v>0</v>
      </c>
      <c r="Z215" s="1192">
        <v>0</v>
      </c>
      <c r="AA215" s="1192">
        <v>0</v>
      </c>
      <c r="AB215" s="1192">
        <v>0</v>
      </c>
      <c r="AC215" s="1192">
        <v>0</v>
      </c>
      <c r="AD215" s="1192">
        <v>0</v>
      </c>
      <c r="AE215" s="1192">
        <v>0</v>
      </c>
      <c r="AF215" s="1192">
        <v>0</v>
      </c>
      <c r="AG215" s="1192">
        <v>0</v>
      </c>
      <c r="AH215" s="1192">
        <v>0</v>
      </c>
      <c r="AI215" s="1192">
        <v>0</v>
      </c>
      <c r="AJ215" s="1192">
        <v>0</v>
      </c>
      <c r="AK215" s="1192">
        <v>0</v>
      </c>
      <c r="AL215" s="1192">
        <v>0</v>
      </c>
      <c r="AM215" s="1192">
        <v>0</v>
      </c>
      <c r="AN215" s="1192">
        <v>0</v>
      </c>
      <c r="AO215" s="1192">
        <v>0</v>
      </c>
      <c r="AP215" s="1192">
        <v>0</v>
      </c>
      <c r="AQ215" s="1192">
        <v>0</v>
      </c>
      <c r="AS215" s="2032"/>
      <c r="AT215" s="1193" t="s">
        <v>786</v>
      </c>
      <c r="AU215" s="1192">
        <f>'배수관 폐쇄 총괄(수시, 지역사업소)'!AY215</f>
        <v>0</v>
      </c>
      <c r="AV215" s="1192">
        <v>0</v>
      </c>
      <c r="AW215" s="1192">
        <v>0</v>
      </c>
      <c r="AX215" s="1192">
        <v>0</v>
      </c>
      <c r="AY215" s="1192">
        <v>0</v>
      </c>
      <c r="AZ215" s="1192">
        <v>0</v>
      </c>
      <c r="BA215" s="1192">
        <v>0</v>
      </c>
      <c r="BB215" s="1192">
        <v>0</v>
      </c>
      <c r="BC215" s="1192">
        <v>0</v>
      </c>
      <c r="BD215" s="1192">
        <v>0</v>
      </c>
      <c r="BE215" s="1192">
        <v>0</v>
      </c>
      <c r="BF215" s="1192">
        <v>0</v>
      </c>
      <c r="BG215" s="1192">
        <v>0</v>
      </c>
      <c r="BH215" s="1192">
        <v>0</v>
      </c>
      <c r="BI215" s="1192">
        <v>0</v>
      </c>
      <c r="BJ215" s="1192">
        <v>0</v>
      </c>
      <c r="BK215" s="1192">
        <v>0</v>
      </c>
      <c r="BL215" s="1192">
        <v>0</v>
      </c>
      <c r="BM215" s="1192">
        <v>0</v>
      </c>
      <c r="BO215" s="2032"/>
      <c r="BP215" s="1193" t="s">
        <v>786</v>
      </c>
      <c r="BQ215" s="1192">
        <f>'배수관 폐쇄 총괄(수시, 지역사업소)'!BU215</f>
        <v>0</v>
      </c>
      <c r="BR215" s="1192">
        <v>0</v>
      </c>
      <c r="BS215" s="1192">
        <v>0</v>
      </c>
      <c r="BT215" s="1192">
        <v>0</v>
      </c>
      <c r="BU215" s="1192">
        <v>0</v>
      </c>
      <c r="BV215" s="1192">
        <v>0</v>
      </c>
      <c r="BW215" s="1192">
        <v>0</v>
      </c>
      <c r="BX215" s="1192">
        <v>0</v>
      </c>
      <c r="BY215" s="1192">
        <v>0</v>
      </c>
      <c r="BZ215" s="1192">
        <v>0</v>
      </c>
      <c r="CA215" s="1192">
        <v>0</v>
      </c>
      <c r="CB215" s="1192">
        <v>0</v>
      </c>
      <c r="CC215" s="1192">
        <v>0</v>
      </c>
      <c r="CD215" s="1192">
        <v>0</v>
      </c>
      <c r="CE215" s="1192">
        <v>0</v>
      </c>
      <c r="CF215" s="1192">
        <v>0</v>
      </c>
      <c r="CG215" s="1192">
        <v>0</v>
      </c>
      <c r="CH215" s="1192">
        <v>0</v>
      </c>
      <c r="CI215" s="1192">
        <v>0</v>
      </c>
      <c r="CK215" s="2032"/>
      <c r="CL215" s="1193" t="s">
        <v>786</v>
      </c>
      <c r="CM215" s="1192">
        <f>'배수관 폐쇄 총괄(수시, 지역사업소)'!CQ215</f>
        <v>0</v>
      </c>
      <c r="CN215" s="1192">
        <v>0</v>
      </c>
      <c r="CO215" s="1192">
        <v>0</v>
      </c>
      <c r="CP215" s="1192">
        <v>0</v>
      </c>
      <c r="CQ215" s="1192">
        <v>0</v>
      </c>
      <c r="CR215" s="1192">
        <v>0</v>
      </c>
      <c r="CS215" s="1192">
        <v>0</v>
      </c>
      <c r="CT215" s="1192">
        <v>0</v>
      </c>
      <c r="CU215" s="1192">
        <v>0</v>
      </c>
      <c r="CV215" s="1192">
        <v>0</v>
      </c>
      <c r="CW215" s="1192">
        <v>0</v>
      </c>
      <c r="CX215" s="1192">
        <v>0</v>
      </c>
      <c r="CY215" s="1192">
        <v>0</v>
      </c>
      <c r="CZ215" s="1192">
        <v>0</v>
      </c>
      <c r="DA215" s="1192">
        <v>0</v>
      </c>
      <c r="DB215" s="1192">
        <v>0</v>
      </c>
      <c r="DC215" s="1192">
        <v>0</v>
      </c>
      <c r="DD215" s="1192">
        <v>0</v>
      </c>
      <c r="DE215" s="1192">
        <v>0</v>
      </c>
      <c r="DG215" s="2032"/>
      <c r="DH215" s="1193" t="s">
        <v>786</v>
      </c>
      <c r="DI215" s="1192">
        <f>'배수관 폐쇄 총괄(수시, 지역사업소)'!DM215</f>
        <v>0</v>
      </c>
      <c r="DJ215" s="1192">
        <v>0</v>
      </c>
      <c r="DK215" s="1192">
        <v>0</v>
      </c>
      <c r="DL215" s="1192">
        <v>0</v>
      </c>
      <c r="DM215" s="1192">
        <v>0</v>
      </c>
      <c r="DN215" s="1192">
        <v>0</v>
      </c>
      <c r="DO215" s="1192">
        <v>0</v>
      </c>
      <c r="DP215" s="1192">
        <v>0</v>
      </c>
      <c r="DQ215" s="1192">
        <v>0</v>
      </c>
      <c r="DR215" s="1192">
        <v>0</v>
      </c>
      <c r="DS215" s="1192">
        <v>0</v>
      </c>
      <c r="DT215" s="1192">
        <v>0</v>
      </c>
      <c r="DU215" s="1192">
        <v>0</v>
      </c>
      <c r="DV215" s="1192">
        <v>0</v>
      </c>
      <c r="DW215" s="1192">
        <v>0</v>
      </c>
      <c r="DX215" s="1192">
        <v>0</v>
      </c>
      <c r="DY215" s="1192">
        <v>0</v>
      </c>
      <c r="DZ215" s="1192">
        <v>0</v>
      </c>
      <c r="EA215" s="1192">
        <v>0</v>
      </c>
    </row>
    <row r="216" spans="1:131" ht="19.2" customHeight="1">
      <c r="A216" s="2032"/>
      <c r="B216" s="1193" t="s">
        <v>799</v>
      </c>
      <c r="C216" s="1192">
        <f>'배수관 폐쇄 총괄(수시, 지역사업소)'!G216</f>
        <v>0</v>
      </c>
      <c r="D216" s="1192">
        <v>0</v>
      </c>
      <c r="E216" s="1192">
        <v>0</v>
      </c>
      <c r="F216" s="1192">
        <v>0</v>
      </c>
      <c r="G216" s="1192">
        <v>0</v>
      </c>
      <c r="H216" s="1192">
        <v>0</v>
      </c>
      <c r="I216" s="1192">
        <v>0</v>
      </c>
      <c r="J216" s="1192">
        <v>0</v>
      </c>
      <c r="K216" s="1192">
        <v>0</v>
      </c>
      <c r="L216" s="1192">
        <v>0</v>
      </c>
      <c r="M216" s="1192">
        <v>0</v>
      </c>
      <c r="N216" s="1192">
        <v>0</v>
      </c>
      <c r="O216" s="1192">
        <v>0</v>
      </c>
      <c r="P216" s="1192">
        <v>0</v>
      </c>
      <c r="Q216" s="1192">
        <v>0</v>
      </c>
      <c r="R216" s="1192">
        <v>0</v>
      </c>
      <c r="S216" s="1192">
        <v>0</v>
      </c>
      <c r="T216" s="1192">
        <v>0</v>
      </c>
      <c r="U216" s="1192">
        <v>0</v>
      </c>
      <c r="W216" s="2032"/>
      <c r="X216" s="1193" t="s">
        <v>799</v>
      </c>
      <c r="Y216" s="1192">
        <f>'배수관 폐쇄 총괄(수시, 지역사업소)'!AC216</f>
        <v>0</v>
      </c>
      <c r="Z216" s="1192">
        <v>0</v>
      </c>
      <c r="AA216" s="1192">
        <v>0</v>
      </c>
      <c r="AB216" s="1192">
        <v>0</v>
      </c>
      <c r="AC216" s="1192">
        <v>0</v>
      </c>
      <c r="AD216" s="1192">
        <v>0</v>
      </c>
      <c r="AE216" s="1192">
        <v>0</v>
      </c>
      <c r="AF216" s="1192">
        <v>0</v>
      </c>
      <c r="AG216" s="1192">
        <v>0</v>
      </c>
      <c r="AH216" s="1192">
        <v>0</v>
      </c>
      <c r="AI216" s="1192">
        <v>0</v>
      </c>
      <c r="AJ216" s="1192">
        <v>0</v>
      </c>
      <c r="AK216" s="1192">
        <v>0</v>
      </c>
      <c r="AL216" s="1192">
        <v>0</v>
      </c>
      <c r="AM216" s="1192">
        <v>0</v>
      </c>
      <c r="AN216" s="1192">
        <v>0</v>
      </c>
      <c r="AO216" s="1192">
        <v>0</v>
      </c>
      <c r="AP216" s="1192">
        <v>0</v>
      </c>
      <c r="AQ216" s="1192">
        <v>0</v>
      </c>
      <c r="AS216" s="2032"/>
      <c r="AT216" s="1193" t="s">
        <v>799</v>
      </c>
      <c r="AU216" s="1192">
        <f>'배수관 폐쇄 총괄(수시, 지역사업소)'!AY216</f>
        <v>0</v>
      </c>
      <c r="AV216" s="1192">
        <v>0</v>
      </c>
      <c r="AW216" s="1192">
        <v>0</v>
      </c>
      <c r="AX216" s="1192">
        <v>0</v>
      </c>
      <c r="AY216" s="1192">
        <v>0</v>
      </c>
      <c r="AZ216" s="1192">
        <v>0</v>
      </c>
      <c r="BA216" s="1192">
        <v>0</v>
      </c>
      <c r="BB216" s="1192">
        <v>0</v>
      </c>
      <c r="BC216" s="1192">
        <v>0</v>
      </c>
      <c r="BD216" s="1192">
        <v>0</v>
      </c>
      <c r="BE216" s="1192">
        <v>0</v>
      </c>
      <c r="BF216" s="1192">
        <v>0</v>
      </c>
      <c r="BG216" s="1192">
        <v>0</v>
      </c>
      <c r="BH216" s="1192">
        <v>0</v>
      </c>
      <c r="BI216" s="1192">
        <v>0</v>
      </c>
      <c r="BJ216" s="1192">
        <v>0</v>
      </c>
      <c r="BK216" s="1192">
        <v>0</v>
      </c>
      <c r="BL216" s="1192">
        <v>0</v>
      </c>
      <c r="BM216" s="1192">
        <v>0</v>
      </c>
      <c r="BO216" s="2032"/>
      <c r="BP216" s="1193" t="s">
        <v>799</v>
      </c>
      <c r="BQ216" s="1192">
        <f>'배수관 폐쇄 총괄(수시, 지역사업소)'!BU216</f>
        <v>0</v>
      </c>
      <c r="BR216" s="1192">
        <v>0</v>
      </c>
      <c r="BS216" s="1192">
        <v>0</v>
      </c>
      <c r="BT216" s="1192">
        <v>0</v>
      </c>
      <c r="BU216" s="1192">
        <v>0</v>
      </c>
      <c r="BV216" s="1192">
        <v>0</v>
      </c>
      <c r="BW216" s="1192">
        <v>0</v>
      </c>
      <c r="BX216" s="1192">
        <v>0</v>
      </c>
      <c r="BY216" s="1192">
        <v>0</v>
      </c>
      <c r="BZ216" s="1192">
        <v>0</v>
      </c>
      <c r="CA216" s="1192">
        <v>0</v>
      </c>
      <c r="CB216" s="1192">
        <v>0</v>
      </c>
      <c r="CC216" s="1192">
        <v>0</v>
      </c>
      <c r="CD216" s="1192">
        <v>0</v>
      </c>
      <c r="CE216" s="1192">
        <v>0</v>
      </c>
      <c r="CF216" s="1192">
        <v>0</v>
      </c>
      <c r="CG216" s="1192">
        <v>0</v>
      </c>
      <c r="CH216" s="1192">
        <v>0</v>
      </c>
      <c r="CI216" s="1192">
        <v>0</v>
      </c>
      <c r="CK216" s="2032"/>
      <c r="CL216" s="1193" t="s">
        <v>799</v>
      </c>
      <c r="CM216" s="1192">
        <f>'배수관 폐쇄 총괄(수시, 지역사업소)'!CQ216</f>
        <v>0</v>
      </c>
      <c r="CN216" s="1192">
        <v>0</v>
      </c>
      <c r="CO216" s="1192">
        <v>0</v>
      </c>
      <c r="CP216" s="1192">
        <v>0</v>
      </c>
      <c r="CQ216" s="1192">
        <v>0</v>
      </c>
      <c r="CR216" s="1192">
        <v>0</v>
      </c>
      <c r="CS216" s="1192">
        <v>0</v>
      </c>
      <c r="CT216" s="1192">
        <v>0</v>
      </c>
      <c r="CU216" s="1192">
        <v>0</v>
      </c>
      <c r="CV216" s="1192">
        <v>0</v>
      </c>
      <c r="CW216" s="1192">
        <v>0</v>
      </c>
      <c r="CX216" s="1192">
        <v>0</v>
      </c>
      <c r="CY216" s="1192">
        <v>0</v>
      </c>
      <c r="CZ216" s="1192">
        <v>0</v>
      </c>
      <c r="DA216" s="1192">
        <v>0</v>
      </c>
      <c r="DB216" s="1192">
        <v>0</v>
      </c>
      <c r="DC216" s="1192">
        <v>0</v>
      </c>
      <c r="DD216" s="1192">
        <v>0</v>
      </c>
      <c r="DE216" s="1192">
        <v>0</v>
      </c>
      <c r="DG216" s="2032"/>
      <c r="DH216" s="1193" t="s">
        <v>799</v>
      </c>
      <c r="DI216" s="1192">
        <f>'배수관 폐쇄 총괄(수시, 지역사업소)'!DM216</f>
        <v>0</v>
      </c>
      <c r="DJ216" s="1192">
        <v>0</v>
      </c>
      <c r="DK216" s="1192">
        <v>0</v>
      </c>
      <c r="DL216" s="1192">
        <v>0</v>
      </c>
      <c r="DM216" s="1192">
        <v>0</v>
      </c>
      <c r="DN216" s="1192">
        <v>0</v>
      </c>
      <c r="DO216" s="1192">
        <v>0</v>
      </c>
      <c r="DP216" s="1192">
        <v>0</v>
      </c>
      <c r="DQ216" s="1192">
        <v>0</v>
      </c>
      <c r="DR216" s="1192">
        <v>0</v>
      </c>
      <c r="DS216" s="1192">
        <v>0</v>
      </c>
      <c r="DT216" s="1192">
        <v>0</v>
      </c>
      <c r="DU216" s="1192">
        <v>0</v>
      </c>
      <c r="DV216" s="1192">
        <v>0</v>
      </c>
      <c r="DW216" s="1192">
        <v>0</v>
      </c>
      <c r="DX216" s="1192">
        <v>0</v>
      </c>
      <c r="DY216" s="1192">
        <v>0</v>
      </c>
      <c r="DZ216" s="1192">
        <v>0</v>
      </c>
      <c r="EA216" s="1192">
        <v>0</v>
      </c>
    </row>
    <row r="217" spans="1:131" ht="19.2" customHeight="1">
      <c r="A217" s="2032"/>
      <c r="B217" s="1194" t="s">
        <v>802</v>
      </c>
      <c r="C217" s="1192">
        <f>'배수관 폐쇄 총괄(수시, 지역사업소)'!G217</f>
        <v>0</v>
      </c>
      <c r="D217" s="1192">
        <v>0</v>
      </c>
      <c r="E217" s="1192">
        <v>0</v>
      </c>
      <c r="F217" s="1192">
        <v>0</v>
      </c>
      <c r="G217" s="1192">
        <v>0</v>
      </c>
      <c r="H217" s="1192">
        <v>0</v>
      </c>
      <c r="I217" s="1192">
        <v>0</v>
      </c>
      <c r="J217" s="1192">
        <v>0</v>
      </c>
      <c r="K217" s="1192">
        <v>0</v>
      </c>
      <c r="L217" s="1192">
        <v>0</v>
      </c>
      <c r="M217" s="1192">
        <v>0</v>
      </c>
      <c r="N217" s="1192">
        <v>0</v>
      </c>
      <c r="O217" s="1192">
        <v>0</v>
      </c>
      <c r="P217" s="1192">
        <v>0</v>
      </c>
      <c r="Q217" s="1192">
        <v>0</v>
      </c>
      <c r="R217" s="1192">
        <v>0</v>
      </c>
      <c r="S217" s="1192">
        <v>0</v>
      </c>
      <c r="T217" s="1192">
        <v>0</v>
      </c>
      <c r="U217" s="1192">
        <v>0</v>
      </c>
      <c r="W217" s="2032"/>
      <c r="X217" s="1194" t="s">
        <v>802</v>
      </c>
      <c r="Y217" s="1192">
        <f>'배수관 폐쇄 총괄(수시, 지역사업소)'!AC217</f>
        <v>0</v>
      </c>
      <c r="Z217" s="1192">
        <v>0</v>
      </c>
      <c r="AA217" s="1192">
        <v>0</v>
      </c>
      <c r="AB217" s="1192">
        <v>0</v>
      </c>
      <c r="AC217" s="1192">
        <v>0</v>
      </c>
      <c r="AD217" s="1192">
        <v>0</v>
      </c>
      <c r="AE217" s="1192">
        <v>0</v>
      </c>
      <c r="AF217" s="1192">
        <v>0</v>
      </c>
      <c r="AG217" s="1192">
        <v>0</v>
      </c>
      <c r="AH217" s="1192">
        <v>0</v>
      </c>
      <c r="AI217" s="1192">
        <v>0</v>
      </c>
      <c r="AJ217" s="1192">
        <v>0</v>
      </c>
      <c r="AK217" s="1192">
        <v>0</v>
      </c>
      <c r="AL217" s="1192">
        <v>0</v>
      </c>
      <c r="AM217" s="1192">
        <v>0</v>
      </c>
      <c r="AN217" s="1192">
        <v>0</v>
      </c>
      <c r="AO217" s="1192">
        <v>0</v>
      </c>
      <c r="AP217" s="1192">
        <v>0</v>
      </c>
      <c r="AQ217" s="1192">
        <v>0</v>
      </c>
      <c r="AS217" s="2032"/>
      <c r="AT217" s="1194" t="s">
        <v>802</v>
      </c>
      <c r="AU217" s="1192">
        <f>'배수관 폐쇄 총괄(수시, 지역사업소)'!AY217</f>
        <v>0</v>
      </c>
      <c r="AV217" s="1192">
        <v>0</v>
      </c>
      <c r="AW217" s="1192">
        <v>0</v>
      </c>
      <c r="AX217" s="1192">
        <v>0</v>
      </c>
      <c r="AY217" s="1192">
        <v>0</v>
      </c>
      <c r="AZ217" s="1192">
        <v>0</v>
      </c>
      <c r="BA217" s="1192">
        <v>0</v>
      </c>
      <c r="BB217" s="1192">
        <v>0</v>
      </c>
      <c r="BC217" s="1192">
        <v>0</v>
      </c>
      <c r="BD217" s="1192">
        <v>0</v>
      </c>
      <c r="BE217" s="1192">
        <v>0</v>
      </c>
      <c r="BF217" s="1192">
        <v>0</v>
      </c>
      <c r="BG217" s="1192">
        <v>0</v>
      </c>
      <c r="BH217" s="1192">
        <v>0</v>
      </c>
      <c r="BI217" s="1192">
        <v>0</v>
      </c>
      <c r="BJ217" s="1192">
        <v>0</v>
      </c>
      <c r="BK217" s="1192">
        <v>0</v>
      </c>
      <c r="BL217" s="1192">
        <v>0</v>
      </c>
      <c r="BM217" s="1192">
        <v>0</v>
      </c>
      <c r="BO217" s="2032"/>
      <c r="BP217" s="1194" t="s">
        <v>802</v>
      </c>
      <c r="BQ217" s="1192">
        <f>'배수관 폐쇄 총괄(수시, 지역사업소)'!BU217</f>
        <v>0</v>
      </c>
      <c r="BR217" s="1192">
        <v>0</v>
      </c>
      <c r="BS217" s="1192">
        <v>0</v>
      </c>
      <c r="BT217" s="1192">
        <v>0</v>
      </c>
      <c r="BU217" s="1192">
        <v>0</v>
      </c>
      <c r="BV217" s="1192">
        <v>0</v>
      </c>
      <c r="BW217" s="1192">
        <v>0</v>
      </c>
      <c r="BX217" s="1192">
        <v>0</v>
      </c>
      <c r="BY217" s="1192">
        <v>0</v>
      </c>
      <c r="BZ217" s="1192">
        <v>0</v>
      </c>
      <c r="CA217" s="1192">
        <v>0</v>
      </c>
      <c r="CB217" s="1192">
        <v>0</v>
      </c>
      <c r="CC217" s="1192">
        <v>0</v>
      </c>
      <c r="CD217" s="1192">
        <v>0</v>
      </c>
      <c r="CE217" s="1192">
        <v>0</v>
      </c>
      <c r="CF217" s="1192">
        <v>0</v>
      </c>
      <c r="CG217" s="1192">
        <v>0</v>
      </c>
      <c r="CH217" s="1192">
        <v>0</v>
      </c>
      <c r="CI217" s="1192">
        <v>0</v>
      </c>
      <c r="CK217" s="2032"/>
      <c r="CL217" s="1194" t="s">
        <v>802</v>
      </c>
      <c r="CM217" s="1192">
        <f>'배수관 폐쇄 총괄(수시, 지역사업소)'!CQ217</f>
        <v>0</v>
      </c>
      <c r="CN217" s="1192">
        <v>0</v>
      </c>
      <c r="CO217" s="1192">
        <v>0</v>
      </c>
      <c r="CP217" s="1192">
        <v>0</v>
      </c>
      <c r="CQ217" s="1192">
        <v>0</v>
      </c>
      <c r="CR217" s="1192">
        <v>0</v>
      </c>
      <c r="CS217" s="1192">
        <v>0</v>
      </c>
      <c r="CT217" s="1192">
        <v>0</v>
      </c>
      <c r="CU217" s="1192">
        <v>0</v>
      </c>
      <c r="CV217" s="1192">
        <v>0</v>
      </c>
      <c r="CW217" s="1192">
        <v>0</v>
      </c>
      <c r="CX217" s="1192">
        <v>0</v>
      </c>
      <c r="CY217" s="1192">
        <v>0</v>
      </c>
      <c r="CZ217" s="1192">
        <v>0</v>
      </c>
      <c r="DA217" s="1192">
        <v>0</v>
      </c>
      <c r="DB217" s="1192">
        <v>0</v>
      </c>
      <c r="DC217" s="1192">
        <v>0</v>
      </c>
      <c r="DD217" s="1192">
        <v>0</v>
      </c>
      <c r="DE217" s="1192">
        <v>0</v>
      </c>
      <c r="DG217" s="2032"/>
      <c r="DH217" s="1194" t="s">
        <v>802</v>
      </c>
      <c r="DI217" s="1192">
        <f>'배수관 폐쇄 총괄(수시, 지역사업소)'!DM217</f>
        <v>0</v>
      </c>
      <c r="DJ217" s="1192">
        <v>0</v>
      </c>
      <c r="DK217" s="1192">
        <v>0</v>
      </c>
      <c r="DL217" s="1192">
        <v>0</v>
      </c>
      <c r="DM217" s="1192">
        <v>0</v>
      </c>
      <c r="DN217" s="1192">
        <v>0</v>
      </c>
      <c r="DO217" s="1192">
        <v>0</v>
      </c>
      <c r="DP217" s="1192">
        <v>0</v>
      </c>
      <c r="DQ217" s="1192">
        <v>0</v>
      </c>
      <c r="DR217" s="1192">
        <v>0</v>
      </c>
      <c r="DS217" s="1192">
        <v>0</v>
      </c>
      <c r="DT217" s="1192">
        <v>0</v>
      </c>
      <c r="DU217" s="1192">
        <v>0</v>
      </c>
      <c r="DV217" s="1192">
        <v>0</v>
      </c>
      <c r="DW217" s="1192">
        <v>0</v>
      </c>
      <c r="DX217" s="1192">
        <v>0</v>
      </c>
      <c r="DY217" s="1192">
        <v>0</v>
      </c>
      <c r="DZ217" s="1192">
        <v>0</v>
      </c>
      <c r="EA217" s="1192">
        <v>0</v>
      </c>
    </row>
    <row r="218" spans="1:131" ht="19.2" customHeight="1">
      <c r="A218" s="2032"/>
      <c r="B218" s="1194" t="s">
        <v>803</v>
      </c>
      <c r="C218" s="1192">
        <f>'배수관 폐쇄 총괄(수시, 지역사업소)'!G218</f>
        <v>0</v>
      </c>
      <c r="D218" s="1192">
        <v>0</v>
      </c>
      <c r="E218" s="1192">
        <v>0</v>
      </c>
      <c r="F218" s="1192">
        <v>0</v>
      </c>
      <c r="G218" s="1192">
        <v>0</v>
      </c>
      <c r="H218" s="1192">
        <v>0</v>
      </c>
      <c r="I218" s="1192">
        <v>0</v>
      </c>
      <c r="J218" s="1192">
        <v>0</v>
      </c>
      <c r="K218" s="1192">
        <v>0</v>
      </c>
      <c r="L218" s="1192">
        <v>0</v>
      </c>
      <c r="M218" s="1192">
        <v>0</v>
      </c>
      <c r="N218" s="1192">
        <v>0</v>
      </c>
      <c r="O218" s="1192">
        <v>0</v>
      </c>
      <c r="P218" s="1192">
        <v>0</v>
      </c>
      <c r="Q218" s="1192">
        <v>0</v>
      </c>
      <c r="R218" s="1192">
        <v>0</v>
      </c>
      <c r="S218" s="1192">
        <v>0</v>
      </c>
      <c r="T218" s="1192">
        <v>0</v>
      </c>
      <c r="U218" s="1192">
        <v>0</v>
      </c>
      <c r="W218" s="2032"/>
      <c r="X218" s="1194" t="s">
        <v>803</v>
      </c>
      <c r="Y218" s="1192">
        <f>'배수관 폐쇄 총괄(수시, 지역사업소)'!AC218</f>
        <v>0</v>
      </c>
      <c r="Z218" s="1192">
        <v>0</v>
      </c>
      <c r="AA218" s="1192">
        <v>0</v>
      </c>
      <c r="AB218" s="1192">
        <v>0</v>
      </c>
      <c r="AC218" s="1192">
        <v>0</v>
      </c>
      <c r="AD218" s="1192">
        <v>0</v>
      </c>
      <c r="AE218" s="1192">
        <v>0</v>
      </c>
      <c r="AF218" s="1192">
        <v>0</v>
      </c>
      <c r="AG218" s="1192">
        <v>0</v>
      </c>
      <c r="AH218" s="1192">
        <v>0</v>
      </c>
      <c r="AI218" s="1192">
        <v>0</v>
      </c>
      <c r="AJ218" s="1192">
        <v>0</v>
      </c>
      <c r="AK218" s="1192">
        <v>0</v>
      </c>
      <c r="AL218" s="1192">
        <v>0</v>
      </c>
      <c r="AM218" s="1192">
        <v>0</v>
      </c>
      <c r="AN218" s="1192">
        <v>0</v>
      </c>
      <c r="AO218" s="1192">
        <v>0</v>
      </c>
      <c r="AP218" s="1192">
        <v>0</v>
      </c>
      <c r="AQ218" s="1192">
        <v>0</v>
      </c>
      <c r="AS218" s="2032"/>
      <c r="AT218" s="1194" t="s">
        <v>803</v>
      </c>
      <c r="AU218" s="1192">
        <f>'배수관 폐쇄 총괄(수시, 지역사업소)'!AY218</f>
        <v>0</v>
      </c>
      <c r="AV218" s="1192">
        <v>0</v>
      </c>
      <c r="AW218" s="1192">
        <v>0</v>
      </c>
      <c r="AX218" s="1192">
        <v>0</v>
      </c>
      <c r="AY218" s="1192">
        <v>0</v>
      </c>
      <c r="AZ218" s="1192">
        <v>0</v>
      </c>
      <c r="BA218" s="1192">
        <v>0</v>
      </c>
      <c r="BB218" s="1192">
        <v>0</v>
      </c>
      <c r="BC218" s="1192">
        <v>0</v>
      </c>
      <c r="BD218" s="1192">
        <v>0</v>
      </c>
      <c r="BE218" s="1192">
        <v>0</v>
      </c>
      <c r="BF218" s="1192">
        <v>0</v>
      </c>
      <c r="BG218" s="1192">
        <v>0</v>
      </c>
      <c r="BH218" s="1192">
        <v>0</v>
      </c>
      <c r="BI218" s="1192">
        <v>0</v>
      </c>
      <c r="BJ218" s="1192">
        <v>0</v>
      </c>
      <c r="BK218" s="1192">
        <v>0</v>
      </c>
      <c r="BL218" s="1192">
        <v>0</v>
      </c>
      <c r="BM218" s="1192">
        <v>0</v>
      </c>
      <c r="BO218" s="2032"/>
      <c r="BP218" s="1194" t="s">
        <v>803</v>
      </c>
      <c r="BQ218" s="1192">
        <f>'배수관 폐쇄 총괄(수시, 지역사업소)'!BU218</f>
        <v>0</v>
      </c>
      <c r="BR218" s="1192">
        <v>0</v>
      </c>
      <c r="BS218" s="1192">
        <v>0</v>
      </c>
      <c r="BT218" s="1192">
        <v>0</v>
      </c>
      <c r="BU218" s="1192">
        <v>0</v>
      </c>
      <c r="BV218" s="1192">
        <v>0</v>
      </c>
      <c r="BW218" s="1192">
        <v>0</v>
      </c>
      <c r="BX218" s="1192">
        <v>0</v>
      </c>
      <c r="BY218" s="1192">
        <v>0</v>
      </c>
      <c r="BZ218" s="1192">
        <v>0</v>
      </c>
      <c r="CA218" s="1192">
        <v>0</v>
      </c>
      <c r="CB218" s="1192">
        <v>0</v>
      </c>
      <c r="CC218" s="1192">
        <v>0</v>
      </c>
      <c r="CD218" s="1192">
        <v>0</v>
      </c>
      <c r="CE218" s="1192">
        <v>0</v>
      </c>
      <c r="CF218" s="1192">
        <v>0</v>
      </c>
      <c r="CG218" s="1192">
        <v>0</v>
      </c>
      <c r="CH218" s="1192">
        <v>0</v>
      </c>
      <c r="CI218" s="1192">
        <v>0</v>
      </c>
      <c r="CK218" s="2032"/>
      <c r="CL218" s="1194" t="s">
        <v>803</v>
      </c>
      <c r="CM218" s="1192">
        <f>'배수관 폐쇄 총괄(수시, 지역사업소)'!CQ218</f>
        <v>0</v>
      </c>
      <c r="CN218" s="1192">
        <v>0</v>
      </c>
      <c r="CO218" s="1192">
        <v>0</v>
      </c>
      <c r="CP218" s="1192">
        <v>0</v>
      </c>
      <c r="CQ218" s="1192">
        <v>0</v>
      </c>
      <c r="CR218" s="1192">
        <v>0</v>
      </c>
      <c r="CS218" s="1192">
        <v>0</v>
      </c>
      <c r="CT218" s="1192">
        <v>0</v>
      </c>
      <c r="CU218" s="1192">
        <v>0</v>
      </c>
      <c r="CV218" s="1192">
        <v>0</v>
      </c>
      <c r="CW218" s="1192">
        <v>0</v>
      </c>
      <c r="CX218" s="1192">
        <v>0</v>
      </c>
      <c r="CY218" s="1192">
        <v>0</v>
      </c>
      <c r="CZ218" s="1192">
        <v>0</v>
      </c>
      <c r="DA218" s="1192">
        <v>0</v>
      </c>
      <c r="DB218" s="1192">
        <v>0</v>
      </c>
      <c r="DC218" s="1192">
        <v>0</v>
      </c>
      <c r="DD218" s="1192">
        <v>0</v>
      </c>
      <c r="DE218" s="1192">
        <v>0</v>
      </c>
      <c r="DG218" s="2032"/>
      <c r="DH218" s="1194" t="s">
        <v>803</v>
      </c>
      <c r="DI218" s="1192">
        <f>'배수관 폐쇄 총괄(수시, 지역사업소)'!DM218</f>
        <v>0</v>
      </c>
      <c r="DJ218" s="1192">
        <v>0</v>
      </c>
      <c r="DK218" s="1192">
        <v>0</v>
      </c>
      <c r="DL218" s="1192">
        <v>0</v>
      </c>
      <c r="DM218" s="1192">
        <v>0</v>
      </c>
      <c r="DN218" s="1192">
        <v>0</v>
      </c>
      <c r="DO218" s="1192">
        <v>0</v>
      </c>
      <c r="DP218" s="1192">
        <v>0</v>
      </c>
      <c r="DQ218" s="1192">
        <v>0</v>
      </c>
      <c r="DR218" s="1192">
        <v>0</v>
      </c>
      <c r="DS218" s="1192">
        <v>0</v>
      </c>
      <c r="DT218" s="1192">
        <v>0</v>
      </c>
      <c r="DU218" s="1192">
        <v>0</v>
      </c>
      <c r="DV218" s="1192">
        <v>0</v>
      </c>
      <c r="DW218" s="1192">
        <v>0</v>
      </c>
      <c r="DX218" s="1192">
        <v>0</v>
      </c>
      <c r="DY218" s="1192">
        <v>0</v>
      </c>
      <c r="DZ218" s="1192">
        <v>0</v>
      </c>
      <c r="EA218" s="1192">
        <v>0</v>
      </c>
    </row>
    <row r="219" spans="1:131" ht="19.2" customHeight="1">
      <c r="A219" s="2032"/>
      <c r="B219" s="1195" t="s">
        <v>804</v>
      </c>
      <c r="C219" s="1192">
        <f>'배수관 폐쇄 총괄(수시, 지역사업소)'!G219</f>
        <v>0</v>
      </c>
      <c r="D219" s="1192">
        <v>0</v>
      </c>
      <c r="E219" s="1192">
        <v>0</v>
      </c>
      <c r="F219" s="1192">
        <v>0</v>
      </c>
      <c r="G219" s="1192">
        <v>0</v>
      </c>
      <c r="H219" s="1192">
        <v>0</v>
      </c>
      <c r="I219" s="1192">
        <v>0</v>
      </c>
      <c r="J219" s="1192">
        <v>0</v>
      </c>
      <c r="K219" s="1192">
        <v>0</v>
      </c>
      <c r="L219" s="1192">
        <v>0</v>
      </c>
      <c r="M219" s="1192">
        <v>0</v>
      </c>
      <c r="N219" s="1192">
        <v>0</v>
      </c>
      <c r="O219" s="1192">
        <v>0</v>
      </c>
      <c r="P219" s="1192">
        <v>0</v>
      </c>
      <c r="Q219" s="1192">
        <v>0</v>
      </c>
      <c r="R219" s="1192">
        <v>0</v>
      </c>
      <c r="S219" s="1192">
        <v>0</v>
      </c>
      <c r="T219" s="1192">
        <v>0</v>
      </c>
      <c r="U219" s="1192">
        <v>0</v>
      </c>
      <c r="W219" s="2032"/>
      <c r="X219" s="1195" t="s">
        <v>804</v>
      </c>
      <c r="Y219" s="1192">
        <f>'배수관 폐쇄 총괄(수시, 지역사업소)'!AC219</f>
        <v>0</v>
      </c>
      <c r="Z219" s="1192">
        <v>0</v>
      </c>
      <c r="AA219" s="1192">
        <v>0</v>
      </c>
      <c r="AB219" s="1192">
        <v>0</v>
      </c>
      <c r="AC219" s="1192">
        <v>0</v>
      </c>
      <c r="AD219" s="1192">
        <v>0</v>
      </c>
      <c r="AE219" s="1192">
        <v>0</v>
      </c>
      <c r="AF219" s="1192">
        <v>0</v>
      </c>
      <c r="AG219" s="1192">
        <v>0</v>
      </c>
      <c r="AH219" s="1192">
        <v>0</v>
      </c>
      <c r="AI219" s="1192">
        <v>0</v>
      </c>
      <c r="AJ219" s="1192">
        <v>0</v>
      </c>
      <c r="AK219" s="1192">
        <v>0</v>
      </c>
      <c r="AL219" s="1192">
        <v>0</v>
      </c>
      <c r="AM219" s="1192">
        <v>0</v>
      </c>
      <c r="AN219" s="1192">
        <v>0</v>
      </c>
      <c r="AO219" s="1192">
        <v>0</v>
      </c>
      <c r="AP219" s="1192">
        <v>0</v>
      </c>
      <c r="AQ219" s="1192">
        <v>0</v>
      </c>
      <c r="AS219" s="2032"/>
      <c r="AT219" s="1195" t="s">
        <v>804</v>
      </c>
      <c r="AU219" s="1192">
        <f>'배수관 폐쇄 총괄(수시, 지역사업소)'!AY219</f>
        <v>0</v>
      </c>
      <c r="AV219" s="1192">
        <v>0</v>
      </c>
      <c r="AW219" s="1192">
        <v>0</v>
      </c>
      <c r="AX219" s="1192">
        <v>0</v>
      </c>
      <c r="AY219" s="1192">
        <v>0</v>
      </c>
      <c r="AZ219" s="1192">
        <v>0</v>
      </c>
      <c r="BA219" s="1192">
        <v>0</v>
      </c>
      <c r="BB219" s="1192">
        <v>0</v>
      </c>
      <c r="BC219" s="1192">
        <v>0</v>
      </c>
      <c r="BD219" s="1192">
        <v>0</v>
      </c>
      <c r="BE219" s="1192">
        <v>0</v>
      </c>
      <c r="BF219" s="1192">
        <v>0</v>
      </c>
      <c r="BG219" s="1192">
        <v>0</v>
      </c>
      <c r="BH219" s="1192">
        <v>0</v>
      </c>
      <c r="BI219" s="1192">
        <v>0</v>
      </c>
      <c r="BJ219" s="1192">
        <v>0</v>
      </c>
      <c r="BK219" s="1192">
        <v>0</v>
      </c>
      <c r="BL219" s="1192">
        <v>0</v>
      </c>
      <c r="BM219" s="1192">
        <v>0</v>
      </c>
      <c r="BO219" s="2032"/>
      <c r="BP219" s="1195" t="s">
        <v>804</v>
      </c>
      <c r="BQ219" s="1192">
        <f>'배수관 폐쇄 총괄(수시, 지역사업소)'!BU219</f>
        <v>0</v>
      </c>
      <c r="BR219" s="1192">
        <v>0</v>
      </c>
      <c r="BS219" s="1192">
        <v>0</v>
      </c>
      <c r="BT219" s="1192">
        <v>0</v>
      </c>
      <c r="BU219" s="1192">
        <v>0</v>
      </c>
      <c r="BV219" s="1192">
        <v>0</v>
      </c>
      <c r="BW219" s="1192">
        <v>0</v>
      </c>
      <c r="BX219" s="1192">
        <v>0</v>
      </c>
      <c r="BY219" s="1192">
        <v>0</v>
      </c>
      <c r="BZ219" s="1192">
        <v>0</v>
      </c>
      <c r="CA219" s="1192">
        <v>0</v>
      </c>
      <c r="CB219" s="1192">
        <v>0</v>
      </c>
      <c r="CC219" s="1192">
        <v>0</v>
      </c>
      <c r="CD219" s="1192">
        <v>0</v>
      </c>
      <c r="CE219" s="1192">
        <v>0</v>
      </c>
      <c r="CF219" s="1192">
        <v>0</v>
      </c>
      <c r="CG219" s="1192">
        <v>0</v>
      </c>
      <c r="CH219" s="1192">
        <v>0</v>
      </c>
      <c r="CI219" s="1192">
        <v>0</v>
      </c>
      <c r="CK219" s="2032"/>
      <c r="CL219" s="1195" t="s">
        <v>804</v>
      </c>
      <c r="CM219" s="1192">
        <f>'배수관 폐쇄 총괄(수시, 지역사업소)'!CQ219</f>
        <v>0</v>
      </c>
      <c r="CN219" s="1192">
        <v>0</v>
      </c>
      <c r="CO219" s="1192">
        <v>0</v>
      </c>
      <c r="CP219" s="1192">
        <v>0</v>
      </c>
      <c r="CQ219" s="1192">
        <v>0</v>
      </c>
      <c r="CR219" s="1192">
        <v>0</v>
      </c>
      <c r="CS219" s="1192">
        <v>0</v>
      </c>
      <c r="CT219" s="1192">
        <v>0</v>
      </c>
      <c r="CU219" s="1192">
        <v>0</v>
      </c>
      <c r="CV219" s="1192">
        <v>0</v>
      </c>
      <c r="CW219" s="1192">
        <v>0</v>
      </c>
      <c r="CX219" s="1192">
        <v>0</v>
      </c>
      <c r="CY219" s="1192">
        <v>0</v>
      </c>
      <c r="CZ219" s="1192">
        <v>0</v>
      </c>
      <c r="DA219" s="1192">
        <v>0</v>
      </c>
      <c r="DB219" s="1192">
        <v>0</v>
      </c>
      <c r="DC219" s="1192">
        <v>0</v>
      </c>
      <c r="DD219" s="1192">
        <v>0</v>
      </c>
      <c r="DE219" s="1192">
        <v>0</v>
      </c>
      <c r="DG219" s="2032"/>
      <c r="DH219" s="1195" t="s">
        <v>804</v>
      </c>
      <c r="DI219" s="1192">
        <f>'배수관 폐쇄 총괄(수시, 지역사업소)'!DM219</f>
        <v>0</v>
      </c>
      <c r="DJ219" s="1192">
        <v>0</v>
      </c>
      <c r="DK219" s="1192">
        <v>0</v>
      </c>
      <c r="DL219" s="1192">
        <v>0</v>
      </c>
      <c r="DM219" s="1192">
        <v>0</v>
      </c>
      <c r="DN219" s="1192">
        <v>0</v>
      </c>
      <c r="DO219" s="1192">
        <v>0</v>
      </c>
      <c r="DP219" s="1192">
        <v>0</v>
      </c>
      <c r="DQ219" s="1192">
        <v>0</v>
      </c>
      <c r="DR219" s="1192">
        <v>0</v>
      </c>
      <c r="DS219" s="1192">
        <v>0</v>
      </c>
      <c r="DT219" s="1192">
        <v>0</v>
      </c>
      <c r="DU219" s="1192">
        <v>0</v>
      </c>
      <c r="DV219" s="1192">
        <v>0</v>
      </c>
      <c r="DW219" s="1192">
        <v>0</v>
      </c>
      <c r="DX219" s="1192">
        <v>0</v>
      </c>
      <c r="DY219" s="1192">
        <v>0</v>
      </c>
      <c r="DZ219" s="1192">
        <v>0</v>
      </c>
      <c r="EA219" s="1192">
        <v>0</v>
      </c>
    </row>
    <row r="220" spans="1:131" ht="19.2" customHeight="1">
      <c r="A220" s="2032"/>
      <c r="B220" s="1195" t="s">
        <v>805</v>
      </c>
      <c r="C220" s="1192">
        <f>'배수관 폐쇄 총괄(수시, 지역사업소)'!G220</f>
        <v>0</v>
      </c>
      <c r="D220" s="1192">
        <v>0</v>
      </c>
      <c r="E220" s="1192">
        <v>0</v>
      </c>
      <c r="F220" s="1192">
        <v>0</v>
      </c>
      <c r="G220" s="1192">
        <v>0</v>
      </c>
      <c r="H220" s="1192">
        <v>0</v>
      </c>
      <c r="I220" s="1192">
        <v>0</v>
      </c>
      <c r="J220" s="1192">
        <v>0</v>
      </c>
      <c r="K220" s="1192">
        <v>0</v>
      </c>
      <c r="L220" s="1192">
        <v>0</v>
      </c>
      <c r="M220" s="1192">
        <v>0</v>
      </c>
      <c r="N220" s="1192">
        <v>0</v>
      </c>
      <c r="O220" s="1192">
        <v>0</v>
      </c>
      <c r="P220" s="1192">
        <v>0</v>
      </c>
      <c r="Q220" s="1192">
        <v>0</v>
      </c>
      <c r="R220" s="1192">
        <v>0</v>
      </c>
      <c r="S220" s="1192">
        <v>0</v>
      </c>
      <c r="T220" s="1192">
        <v>0</v>
      </c>
      <c r="U220" s="1192">
        <v>0</v>
      </c>
      <c r="W220" s="2032"/>
      <c r="X220" s="1195" t="s">
        <v>805</v>
      </c>
      <c r="Y220" s="1192">
        <f>'배수관 폐쇄 총괄(수시, 지역사업소)'!AC220</f>
        <v>0</v>
      </c>
      <c r="Z220" s="1192">
        <v>0</v>
      </c>
      <c r="AA220" s="1192">
        <v>0</v>
      </c>
      <c r="AB220" s="1192">
        <v>0</v>
      </c>
      <c r="AC220" s="1192">
        <v>0</v>
      </c>
      <c r="AD220" s="1192">
        <v>0</v>
      </c>
      <c r="AE220" s="1192">
        <v>0</v>
      </c>
      <c r="AF220" s="1192">
        <v>0</v>
      </c>
      <c r="AG220" s="1192">
        <v>0</v>
      </c>
      <c r="AH220" s="1192">
        <v>0</v>
      </c>
      <c r="AI220" s="1192">
        <v>0</v>
      </c>
      <c r="AJ220" s="1192">
        <v>0</v>
      </c>
      <c r="AK220" s="1192">
        <v>0</v>
      </c>
      <c r="AL220" s="1192">
        <v>0</v>
      </c>
      <c r="AM220" s="1192">
        <v>0</v>
      </c>
      <c r="AN220" s="1192">
        <v>0</v>
      </c>
      <c r="AO220" s="1192">
        <v>0</v>
      </c>
      <c r="AP220" s="1192">
        <v>0</v>
      </c>
      <c r="AQ220" s="1192">
        <v>0</v>
      </c>
      <c r="AS220" s="2032"/>
      <c r="AT220" s="1195" t="s">
        <v>805</v>
      </c>
      <c r="AU220" s="1192">
        <f>'배수관 폐쇄 총괄(수시, 지역사업소)'!AY220</f>
        <v>0</v>
      </c>
      <c r="AV220" s="1192">
        <v>0</v>
      </c>
      <c r="AW220" s="1192">
        <v>0</v>
      </c>
      <c r="AX220" s="1192">
        <v>0</v>
      </c>
      <c r="AY220" s="1192">
        <v>0</v>
      </c>
      <c r="AZ220" s="1192">
        <v>0</v>
      </c>
      <c r="BA220" s="1192">
        <v>0</v>
      </c>
      <c r="BB220" s="1192">
        <v>0</v>
      </c>
      <c r="BC220" s="1192">
        <v>0</v>
      </c>
      <c r="BD220" s="1192">
        <v>0</v>
      </c>
      <c r="BE220" s="1192">
        <v>0</v>
      </c>
      <c r="BF220" s="1192">
        <v>0</v>
      </c>
      <c r="BG220" s="1192">
        <v>0</v>
      </c>
      <c r="BH220" s="1192">
        <v>0</v>
      </c>
      <c r="BI220" s="1192">
        <v>0</v>
      </c>
      <c r="BJ220" s="1192">
        <v>0</v>
      </c>
      <c r="BK220" s="1192">
        <v>0</v>
      </c>
      <c r="BL220" s="1192">
        <v>0</v>
      </c>
      <c r="BM220" s="1192">
        <v>0</v>
      </c>
      <c r="BO220" s="2032"/>
      <c r="BP220" s="1195" t="s">
        <v>805</v>
      </c>
      <c r="BQ220" s="1192">
        <f>'배수관 폐쇄 총괄(수시, 지역사업소)'!BU220</f>
        <v>0</v>
      </c>
      <c r="BR220" s="1192">
        <v>0</v>
      </c>
      <c r="BS220" s="1192">
        <v>0</v>
      </c>
      <c r="BT220" s="1192">
        <v>0</v>
      </c>
      <c r="BU220" s="1192">
        <v>0</v>
      </c>
      <c r="BV220" s="1192">
        <v>0</v>
      </c>
      <c r="BW220" s="1192">
        <v>0</v>
      </c>
      <c r="BX220" s="1192">
        <v>0</v>
      </c>
      <c r="BY220" s="1192">
        <v>0</v>
      </c>
      <c r="BZ220" s="1192">
        <v>0</v>
      </c>
      <c r="CA220" s="1192">
        <v>0</v>
      </c>
      <c r="CB220" s="1192">
        <v>0</v>
      </c>
      <c r="CC220" s="1192">
        <v>0</v>
      </c>
      <c r="CD220" s="1192">
        <v>0</v>
      </c>
      <c r="CE220" s="1192">
        <v>0</v>
      </c>
      <c r="CF220" s="1192">
        <v>0</v>
      </c>
      <c r="CG220" s="1192">
        <v>0</v>
      </c>
      <c r="CH220" s="1192">
        <v>0</v>
      </c>
      <c r="CI220" s="1192">
        <v>0</v>
      </c>
      <c r="CK220" s="2032"/>
      <c r="CL220" s="1195" t="s">
        <v>805</v>
      </c>
      <c r="CM220" s="1192">
        <f>'배수관 폐쇄 총괄(수시, 지역사업소)'!CQ220</f>
        <v>0</v>
      </c>
      <c r="CN220" s="1192">
        <v>0</v>
      </c>
      <c r="CO220" s="1192">
        <v>0</v>
      </c>
      <c r="CP220" s="1192">
        <v>0</v>
      </c>
      <c r="CQ220" s="1192">
        <v>0</v>
      </c>
      <c r="CR220" s="1192">
        <v>0</v>
      </c>
      <c r="CS220" s="1192">
        <v>0</v>
      </c>
      <c r="CT220" s="1192">
        <v>0</v>
      </c>
      <c r="CU220" s="1192">
        <v>0</v>
      </c>
      <c r="CV220" s="1192">
        <v>0</v>
      </c>
      <c r="CW220" s="1192">
        <v>0</v>
      </c>
      <c r="CX220" s="1192">
        <v>0</v>
      </c>
      <c r="CY220" s="1192">
        <v>0</v>
      </c>
      <c r="CZ220" s="1192">
        <v>0</v>
      </c>
      <c r="DA220" s="1192">
        <v>0</v>
      </c>
      <c r="DB220" s="1192">
        <v>0</v>
      </c>
      <c r="DC220" s="1192">
        <v>0</v>
      </c>
      <c r="DD220" s="1192">
        <v>0</v>
      </c>
      <c r="DE220" s="1192">
        <v>0</v>
      </c>
      <c r="DG220" s="2032"/>
      <c r="DH220" s="1195" t="s">
        <v>805</v>
      </c>
      <c r="DI220" s="1192">
        <f>'배수관 폐쇄 총괄(수시, 지역사업소)'!DM220</f>
        <v>0</v>
      </c>
      <c r="DJ220" s="1192">
        <v>0</v>
      </c>
      <c r="DK220" s="1192">
        <v>0</v>
      </c>
      <c r="DL220" s="1192">
        <v>0</v>
      </c>
      <c r="DM220" s="1192">
        <v>0</v>
      </c>
      <c r="DN220" s="1192">
        <v>0</v>
      </c>
      <c r="DO220" s="1192">
        <v>0</v>
      </c>
      <c r="DP220" s="1192">
        <v>0</v>
      </c>
      <c r="DQ220" s="1192">
        <v>0</v>
      </c>
      <c r="DR220" s="1192">
        <v>0</v>
      </c>
      <c r="DS220" s="1192">
        <v>0</v>
      </c>
      <c r="DT220" s="1192">
        <v>0</v>
      </c>
      <c r="DU220" s="1192">
        <v>0</v>
      </c>
      <c r="DV220" s="1192">
        <v>0</v>
      </c>
      <c r="DW220" s="1192">
        <v>0</v>
      </c>
      <c r="DX220" s="1192">
        <v>0</v>
      </c>
      <c r="DY220" s="1192">
        <v>0</v>
      </c>
      <c r="DZ220" s="1192">
        <v>0</v>
      </c>
      <c r="EA220" s="1192">
        <v>0</v>
      </c>
    </row>
    <row r="221" spans="1:131" ht="19.2" customHeight="1">
      <c r="A221" s="2032"/>
      <c r="B221" s="1195" t="s">
        <v>806</v>
      </c>
      <c r="C221" s="1192">
        <f>'배수관 폐쇄 총괄(수시, 지역사업소)'!G221</f>
        <v>0</v>
      </c>
      <c r="D221" s="1192">
        <v>0</v>
      </c>
      <c r="E221" s="1192">
        <v>0</v>
      </c>
      <c r="F221" s="1192">
        <v>0</v>
      </c>
      <c r="G221" s="1192">
        <v>0</v>
      </c>
      <c r="H221" s="1192">
        <v>0</v>
      </c>
      <c r="I221" s="1192">
        <v>0</v>
      </c>
      <c r="J221" s="1192">
        <v>0</v>
      </c>
      <c r="K221" s="1192">
        <v>0</v>
      </c>
      <c r="L221" s="1192">
        <v>0</v>
      </c>
      <c r="M221" s="1192">
        <v>0</v>
      </c>
      <c r="N221" s="1192">
        <v>0</v>
      </c>
      <c r="O221" s="1192">
        <v>0</v>
      </c>
      <c r="P221" s="1192">
        <v>0</v>
      </c>
      <c r="Q221" s="1192">
        <v>0</v>
      </c>
      <c r="R221" s="1192">
        <v>0</v>
      </c>
      <c r="S221" s="1192">
        <v>0</v>
      </c>
      <c r="T221" s="1192">
        <v>0</v>
      </c>
      <c r="U221" s="1192">
        <v>0</v>
      </c>
      <c r="W221" s="2032"/>
      <c r="X221" s="1195" t="s">
        <v>806</v>
      </c>
      <c r="Y221" s="1192">
        <f>'배수관 폐쇄 총괄(수시, 지역사업소)'!AC221</f>
        <v>0</v>
      </c>
      <c r="Z221" s="1192">
        <v>0</v>
      </c>
      <c r="AA221" s="1192">
        <v>0</v>
      </c>
      <c r="AB221" s="1192">
        <v>0</v>
      </c>
      <c r="AC221" s="1192">
        <v>0</v>
      </c>
      <c r="AD221" s="1192">
        <v>0</v>
      </c>
      <c r="AE221" s="1192">
        <v>0</v>
      </c>
      <c r="AF221" s="1192">
        <v>0</v>
      </c>
      <c r="AG221" s="1192">
        <v>0</v>
      </c>
      <c r="AH221" s="1192">
        <v>0</v>
      </c>
      <c r="AI221" s="1192">
        <v>0</v>
      </c>
      <c r="AJ221" s="1192">
        <v>0</v>
      </c>
      <c r="AK221" s="1192">
        <v>0</v>
      </c>
      <c r="AL221" s="1192">
        <v>0</v>
      </c>
      <c r="AM221" s="1192">
        <v>0</v>
      </c>
      <c r="AN221" s="1192">
        <v>0</v>
      </c>
      <c r="AO221" s="1192">
        <v>0</v>
      </c>
      <c r="AP221" s="1192">
        <v>0</v>
      </c>
      <c r="AQ221" s="1192">
        <v>0</v>
      </c>
      <c r="AS221" s="2032"/>
      <c r="AT221" s="1195" t="s">
        <v>806</v>
      </c>
      <c r="AU221" s="1192">
        <f>'배수관 폐쇄 총괄(수시, 지역사업소)'!AY221</f>
        <v>0</v>
      </c>
      <c r="AV221" s="1192">
        <v>0</v>
      </c>
      <c r="AW221" s="1192">
        <v>0</v>
      </c>
      <c r="AX221" s="1192">
        <v>0</v>
      </c>
      <c r="AY221" s="1192">
        <v>0</v>
      </c>
      <c r="AZ221" s="1192">
        <v>0</v>
      </c>
      <c r="BA221" s="1192">
        <v>0</v>
      </c>
      <c r="BB221" s="1192">
        <v>0</v>
      </c>
      <c r="BC221" s="1192">
        <v>0</v>
      </c>
      <c r="BD221" s="1192">
        <v>0</v>
      </c>
      <c r="BE221" s="1192">
        <v>0</v>
      </c>
      <c r="BF221" s="1192">
        <v>0</v>
      </c>
      <c r="BG221" s="1192">
        <v>0</v>
      </c>
      <c r="BH221" s="1192">
        <v>0</v>
      </c>
      <c r="BI221" s="1192">
        <v>0</v>
      </c>
      <c r="BJ221" s="1192">
        <v>0</v>
      </c>
      <c r="BK221" s="1192">
        <v>0</v>
      </c>
      <c r="BL221" s="1192">
        <v>0</v>
      </c>
      <c r="BM221" s="1192">
        <v>0</v>
      </c>
      <c r="BO221" s="2032"/>
      <c r="BP221" s="1195" t="s">
        <v>806</v>
      </c>
      <c r="BQ221" s="1192">
        <f>'배수관 폐쇄 총괄(수시, 지역사업소)'!BU221</f>
        <v>0</v>
      </c>
      <c r="BR221" s="1192">
        <v>0</v>
      </c>
      <c r="BS221" s="1192">
        <v>0</v>
      </c>
      <c r="BT221" s="1192">
        <v>0</v>
      </c>
      <c r="BU221" s="1192">
        <v>0</v>
      </c>
      <c r="BV221" s="1192">
        <v>0</v>
      </c>
      <c r="BW221" s="1192">
        <v>0</v>
      </c>
      <c r="BX221" s="1192">
        <v>0</v>
      </c>
      <c r="BY221" s="1192">
        <v>0</v>
      </c>
      <c r="BZ221" s="1192">
        <v>0</v>
      </c>
      <c r="CA221" s="1192">
        <v>0</v>
      </c>
      <c r="CB221" s="1192">
        <v>0</v>
      </c>
      <c r="CC221" s="1192">
        <v>0</v>
      </c>
      <c r="CD221" s="1192">
        <v>0</v>
      </c>
      <c r="CE221" s="1192">
        <v>0</v>
      </c>
      <c r="CF221" s="1192">
        <v>0</v>
      </c>
      <c r="CG221" s="1192">
        <v>0</v>
      </c>
      <c r="CH221" s="1192">
        <v>0</v>
      </c>
      <c r="CI221" s="1192">
        <v>0</v>
      </c>
      <c r="CK221" s="2032"/>
      <c r="CL221" s="1195" t="s">
        <v>806</v>
      </c>
      <c r="CM221" s="1192">
        <f>'배수관 폐쇄 총괄(수시, 지역사업소)'!CQ221</f>
        <v>0</v>
      </c>
      <c r="CN221" s="1192">
        <v>0</v>
      </c>
      <c r="CO221" s="1192">
        <v>0</v>
      </c>
      <c r="CP221" s="1192">
        <v>0</v>
      </c>
      <c r="CQ221" s="1192">
        <v>0</v>
      </c>
      <c r="CR221" s="1192">
        <v>0</v>
      </c>
      <c r="CS221" s="1192">
        <v>0</v>
      </c>
      <c r="CT221" s="1192">
        <v>0</v>
      </c>
      <c r="CU221" s="1192">
        <v>0</v>
      </c>
      <c r="CV221" s="1192">
        <v>0</v>
      </c>
      <c r="CW221" s="1192">
        <v>0</v>
      </c>
      <c r="CX221" s="1192">
        <v>0</v>
      </c>
      <c r="CY221" s="1192">
        <v>0</v>
      </c>
      <c r="CZ221" s="1192">
        <v>0</v>
      </c>
      <c r="DA221" s="1192">
        <v>0</v>
      </c>
      <c r="DB221" s="1192">
        <v>0</v>
      </c>
      <c r="DC221" s="1192">
        <v>0</v>
      </c>
      <c r="DD221" s="1192">
        <v>0</v>
      </c>
      <c r="DE221" s="1192">
        <v>0</v>
      </c>
      <c r="DG221" s="2032"/>
      <c r="DH221" s="1195" t="s">
        <v>806</v>
      </c>
      <c r="DI221" s="1192">
        <f>'배수관 폐쇄 총괄(수시, 지역사업소)'!DM221</f>
        <v>0</v>
      </c>
      <c r="DJ221" s="1192">
        <v>0</v>
      </c>
      <c r="DK221" s="1192">
        <v>0</v>
      </c>
      <c r="DL221" s="1192">
        <v>0</v>
      </c>
      <c r="DM221" s="1192">
        <v>0</v>
      </c>
      <c r="DN221" s="1192">
        <v>0</v>
      </c>
      <c r="DO221" s="1192">
        <v>0</v>
      </c>
      <c r="DP221" s="1192">
        <v>0</v>
      </c>
      <c r="DQ221" s="1192">
        <v>0</v>
      </c>
      <c r="DR221" s="1192">
        <v>0</v>
      </c>
      <c r="DS221" s="1192">
        <v>0</v>
      </c>
      <c r="DT221" s="1192">
        <v>0</v>
      </c>
      <c r="DU221" s="1192">
        <v>0</v>
      </c>
      <c r="DV221" s="1192">
        <v>0</v>
      </c>
      <c r="DW221" s="1192">
        <v>0</v>
      </c>
      <c r="DX221" s="1192">
        <v>0</v>
      </c>
      <c r="DY221" s="1192">
        <v>0</v>
      </c>
      <c r="DZ221" s="1192">
        <v>0</v>
      </c>
      <c r="EA221" s="1192">
        <v>0</v>
      </c>
    </row>
    <row r="222" spans="1:131" ht="19.2" customHeight="1">
      <c r="A222" s="2032"/>
      <c r="B222" s="1194" t="s">
        <v>807</v>
      </c>
      <c r="C222" s="1192">
        <f>'배수관 폐쇄 총괄(수시, 지역사업소)'!G222</f>
        <v>0</v>
      </c>
      <c r="D222" s="1192">
        <v>0</v>
      </c>
      <c r="E222" s="1192">
        <v>0</v>
      </c>
      <c r="F222" s="1192">
        <v>0</v>
      </c>
      <c r="G222" s="1192">
        <v>0</v>
      </c>
      <c r="H222" s="1192">
        <v>0</v>
      </c>
      <c r="I222" s="1192">
        <v>0</v>
      </c>
      <c r="J222" s="1192">
        <v>0</v>
      </c>
      <c r="K222" s="1192">
        <v>0</v>
      </c>
      <c r="L222" s="1192">
        <v>0</v>
      </c>
      <c r="M222" s="1192">
        <v>0</v>
      </c>
      <c r="N222" s="1192">
        <v>0</v>
      </c>
      <c r="O222" s="1192">
        <v>0</v>
      </c>
      <c r="P222" s="1192">
        <v>0</v>
      </c>
      <c r="Q222" s="1192">
        <v>0</v>
      </c>
      <c r="R222" s="1192">
        <v>0</v>
      </c>
      <c r="S222" s="1192">
        <v>0</v>
      </c>
      <c r="T222" s="1192">
        <v>0</v>
      </c>
      <c r="U222" s="1192">
        <v>0</v>
      </c>
      <c r="W222" s="2032"/>
      <c r="X222" s="1194" t="s">
        <v>807</v>
      </c>
      <c r="Y222" s="1192">
        <f>'배수관 폐쇄 총괄(수시, 지역사업소)'!AC222</f>
        <v>0</v>
      </c>
      <c r="Z222" s="1192">
        <v>0</v>
      </c>
      <c r="AA222" s="1192">
        <v>0</v>
      </c>
      <c r="AB222" s="1192">
        <v>0</v>
      </c>
      <c r="AC222" s="1192">
        <v>0</v>
      </c>
      <c r="AD222" s="1192">
        <v>0</v>
      </c>
      <c r="AE222" s="1192">
        <v>0</v>
      </c>
      <c r="AF222" s="1192">
        <v>0</v>
      </c>
      <c r="AG222" s="1192">
        <v>0</v>
      </c>
      <c r="AH222" s="1192">
        <v>0</v>
      </c>
      <c r="AI222" s="1192">
        <v>0</v>
      </c>
      <c r="AJ222" s="1192">
        <v>0</v>
      </c>
      <c r="AK222" s="1192">
        <v>0</v>
      </c>
      <c r="AL222" s="1192">
        <v>0</v>
      </c>
      <c r="AM222" s="1192">
        <v>0</v>
      </c>
      <c r="AN222" s="1192">
        <v>0</v>
      </c>
      <c r="AO222" s="1192">
        <v>0</v>
      </c>
      <c r="AP222" s="1192">
        <v>0</v>
      </c>
      <c r="AQ222" s="1192">
        <v>0</v>
      </c>
      <c r="AS222" s="2032"/>
      <c r="AT222" s="1194" t="s">
        <v>807</v>
      </c>
      <c r="AU222" s="1192">
        <f>'배수관 폐쇄 총괄(수시, 지역사업소)'!AY222</f>
        <v>0</v>
      </c>
      <c r="AV222" s="1192">
        <v>0</v>
      </c>
      <c r="AW222" s="1192">
        <v>0</v>
      </c>
      <c r="AX222" s="1192">
        <v>0</v>
      </c>
      <c r="AY222" s="1192">
        <v>0</v>
      </c>
      <c r="AZ222" s="1192">
        <v>0</v>
      </c>
      <c r="BA222" s="1192">
        <v>0</v>
      </c>
      <c r="BB222" s="1192">
        <v>0</v>
      </c>
      <c r="BC222" s="1192">
        <v>0</v>
      </c>
      <c r="BD222" s="1192">
        <v>0</v>
      </c>
      <c r="BE222" s="1192">
        <v>0</v>
      </c>
      <c r="BF222" s="1192">
        <v>0</v>
      </c>
      <c r="BG222" s="1192">
        <v>0</v>
      </c>
      <c r="BH222" s="1192">
        <v>0</v>
      </c>
      <c r="BI222" s="1192">
        <v>0</v>
      </c>
      <c r="BJ222" s="1192">
        <v>0</v>
      </c>
      <c r="BK222" s="1192">
        <v>0</v>
      </c>
      <c r="BL222" s="1192">
        <v>0</v>
      </c>
      <c r="BM222" s="1192">
        <v>0</v>
      </c>
      <c r="BO222" s="2032"/>
      <c r="BP222" s="1194" t="s">
        <v>807</v>
      </c>
      <c r="BQ222" s="1192">
        <f>'배수관 폐쇄 총괄(수시, 지역사업소)'!BU222</f>
        <v>0</v>
      </c>
      <c r="BR222" s="1192">
        <v>0</v>
      </c>
      <c r="BS222" s="1192">
        <v>0</v>
      </c>
      <c r="BT222" s="1192">
        <v>0</v>
      </c>
      <c r="BU222" s="1192">
        <v>0</v>
      </c>
      <c r="BV222" s="1192">
        <v>0</v>
      </c>
      <c r="BW222" s="1192">
        <v>0</v>
      </c>
      <c r="BX222" s="1192">
        <v>0</v>
      </c>
      <c r="BY222" s="1192">
        <v>0</v>
      </c>
      <c r="BZ222" s="1192">
        <v>0</v>
      </c>
      <c r="CA222" s="1192">
        <v>0</v>
      </c>
      <c r="CB222" s="1192">
        <v>0</v>
      </c>
      <c r="CC222" s="1192">
        <v>0</v>
      </c>
      <c r="CD222" s="1192">
        <v>0</v>
      </c>
      <c r="CE222" s="1192">
        <v>0</v>
      </c>
      <c r="CF222" s="1192">
        <v>0</v>
      </c>
      <c r="CG222" s="1192">
        <v>0</v>
      </c>
      <c r="CH222" s="1192">
        <v>0</v>
      </c>
      <c r="CI222" s="1192">
        <v>0</v>
      </c>
      <c r="CK222" s="2032"/>
      <c r="CL222" s="1194" t="s">
        <v>807</v>
      </c>
      <c r="CM222" s="1192">
        <f>'배수관 폐쇄 총괄(수시, 지역사업소)'!CQ222</f>
        <v>0</v>
      </c>
      <c r="CN222" s="1192">
        <v>0</v>
      </c>
      <c r="CO222" s="1192">
        <v>0</v>
      </c>
      <c r="CP222" s="1192">
        <v>0</v>
      </c>
      <c r="CQ222" s="1192">
        <v>0</v>
      </c>
      <c r="CR222" s="1192">
        <v>0</v>
      </c>
      <c r="CS222" s="1192">
        <v>0</v>
      </c>
      <c r="CT222" s="1192">
        <v>0</v>
      </c>
      <c r="CU222" s="1192">
        <v>0</v>
      </c>
      <c r="CV222" s="1192">
        <v>0</v>
      </c>
      <c r="CW222" s="1192">
        <v>0</v>
      </c>
      <c r="CX222" s="1192">
        <v>0</v>
      </c>
      <c r="CY222" s="1192">
        <v>0</v>
      </c>
      <c r="CZ222" s="1192">
        <v>0</v>
      </c>
      <c r="DA222" s="1192">
        <v>0</v>
      </c>
      <c r="DB222" s="1192">
        <v>0</v>
      </c>
      <c r="DC222" s="1192">
        <v>0</v>
      </c>
      <c r="DD222" s="1192">
        <v>0</v>
      </c>
      <c r="DE222" s="1192">
        <v>0</v>
      </c>
      <c r="DG222" s="2032"/>
      <c r="DH222" s="1194" t="s">
        <v>807</v>
      </c>
      <c r="DI222" s="1192">
        <f>'배수관 폐쇄 총괄(수시, 지역사업소)'!DM222</f>
        <v>0</v>
      </c>
      <c r="DJ222" s="1192">
        <v>0</v>
      </c>
      <c r="DK222" s="1192">
        <v>0</v>
      </c>
      <c r="DL222" s="1192">
        <v>0</v>
      </c>
      <c r="DM222" s="1192">
        <v>0</v>
      </c>
      <c r="DN222" s="1192">
        <v>0</v>
      </c>
      <c r="DO222" s="1192">
        <v>0</v>
      </c>
      <c r="DP222" s="1192">
        <v>0</v>
      </c>
      <c r="DQ222" s="1192">
        <v>0</v>
      </c>
      <c r="DR222" s="1192">
        <v>0</v>
      </c>
      <c r="DS222" s="1192">
        <v>0</v>
      </c>
      <c r="DT222" s="1192">
        <v>0</v>
      </c>
      <c r="DU222" s="1192">
        <v>0</v>
      </c>
      <c r="DV222" s="1192">
        <v>0</v>
      </c>
      <c r="DW222" s="1192">
        <v>0</v>
      </c>
      <c r="DX222" s="1192">
        <v>0</v>
      </c>
      <c r="DY222" s="1192">
        <v>0</v>
      </c>
      <c r="DZ222" s="1192">
        <v>0</v>
      </c>
      <c r="EA222" s="1192">
        <v>0</v>
      </c>
    </row>
    <row r="223" spans="1:131" ht="19.2" customHeight="1">
      <c r="A223" s="2032"/>
      <c r="B223" s="1195" t="s">
        <v>821</v>
      </c>
      <c r="C223" s="1192">
        <f>'배수관 폐쇄 총괄(수시, 지역사업소)'!G223</f>
        <v>0</v>
      </c>
      <c r="D223" s="1192">
        <v>0</v>
      </c>
      <c r="E223" s="1192">
        <v>0</v>
      </c>
      <c r="F223" s="1192">
        <v>0</v>
      </c>
      <c r="G223" s="1192">
        <v>0</v>
      </c>
      <c r="H223" s="1192">
        <v>0</v>
      </c>
      <c r="I223" s="1192">
        <v>0</v>
      </c>
      <c r="J223" s="1192">
        <v>0</v>
      </c>
      <c r="K223" s="1192">
        <v>0</v>
      </c>
      <c r="L223" s="1192">
        <v>0</v>
      </c>
      <c r="M223" s="1192">
        <v>0</v>
      </c>
      <c r="N223" s="1192">
        <v>0</v>
      </c>
      <c r="O223" s="1192">
        <v>0</v>
      </c>
      <c r="P223" s="1192">
        <v>0</v>
      </c>
      <c r="Q223" s="1192">
        <v>0</v>
      </c>
      <c r="R223" s="1192">
        <v>0</v>
      </c>
      <c r="S223" s="1192">
        <v>0</v>
      </c>
      <c r="T223" s="1192">
        <v>0</v>
      </c>
      <c r="U223" s="1192">
        <v>0</v>
      </c>
      <c r="W223" s="2032"/>
      <c r="X223" s="1195" t="s">
        <v>821</v>
      </c>
      <c r="Y223" s="1192">
        <f>'배수관 폐쇄 총괄(수시, 지역사업소)'!AC223</f>
        <v>0</v>
      </c>
      <c r="Z223" s="1192">
        <v>0</v>
      </c>
      <c r="AA223" s="1192">
        <v>0</v>
      </c>
      <c r="AB223" s="1192">
        <v>0</v>
      </c>
      <c r="AC223" s="1192">
        <v>0</v>
      </c>
      <c r="AD223" s="1192">
        <v>0</v>
      </c>
      <c r="AE223" s="1192">
        <v>0</v>
      </c>
      <c r="AF223" s="1192">
        <v>0</v>
      </c>
      <c r="AG223" s="1192">
        <v>0</v>
      </c>
      <c r="AH223" s="1192">
        <v>0</v>
      </c>
      <c r="AI223" s="1192">
        <v>0</v>
      </c>
      <c r="AJ223" s="1192">
        <v>0</v>
      </c>
      <c r="AK223" s="1192">
        <v>0</v>
      </c>
      <c r="AL223" s="1192">
        <v>0</v>
      </c>
      <c r="AM223" s="1192">
        <v>0</v>
      </c>
      <c r="AN223" s="1192">
        <v>0</v>
      </c>
      <c r="AO223" s="1192">
        <v>0</v>
      </c>
      <c r="AP223" s="1192">
        <v>0</v>
      </c>
      <c r="AQ223" s="1192">
        <v>0</v>
      </c>
      <c r="AS223" s="2032"/>
      <c r="AT223" s="1195" t="s">
        <v>821</v>
      </c>
      <c r="AU223" s="1192">
        <f>'배수관 폐쇄 총괄(수시, 지역사업소)'!AY223</f>
        <v>0</v>
      </c>
      <c r="AV223" s="1192">
        <v>0</v>
      </c>
      <c r="AW223" s="1192">
        <v>0</v>
      </c>
      <c r="AX223" s="1192">
        <v>0</v>
      </c>
      <c r="AY223" s="1192">
        <v>0</v>
      </c>
      <c r="AZ223" s="1192">
        <v>0</v>
      </c>
      <c r="BA223" s="1192">
        <v>0</v>
      </c>
      <c r="BB223" s="1192">
        <v>0</v>
      </c>
      <c r="BC223" s="1192">
        <v>0</v>
      </c>
      <c r="BD223" s="1192">
        <v>0</v>
      </c>
      <c r="BE223" s="1192">
        <v>0</v>
      </c>
      <c r="BF223" s="1192">
        <v>0</v>
      </c>
      <c r="BG223" s="1192">
        <v>0</v>
      </c>
      <c r="BH223" s="1192">
        <v>0</v>
      </c>
      <c r="BI223" s="1192">
        <v>0</v>
      </c>
      <c r="BJ223" s="1192">
        <v>0</v>
      </c>
      <c r="BK223" s="1192">
        <v>0</v>
      </c>
      <c r="BL223" s="1192">
        <v>0</v>
      </c>
      <c r="BM223" s="1192">
        <v>0</v>
      </c>
      <c r="BO223" s="2032"/>
      <c r="BP223" s="1195" t="s">
        <v>821</v>
      </c>
      <c r="BQ223" s="1192">
        <f>'배수관 폐쇄 총괄(수시, 지역사업소)'!BU223</f>
        <v>0</v>
      </c>
      <c r="BR223" s="1192">
        <v>0</v>
      </c>
      <c r="BS223" s="1192">
        <v>0</v>
      </c>
      <c r="BT223" s="1192">
        <v>0</v>
      </c>
      <c r="BU223" s="1192">
        <v>0</v>
      </c>
      <c r="BV223" s="1192">
        <v>0</v>
      </c>
      <c r="BW223" s="1192">
        <v>0</v>
      </c>
      <c r="BX223" s="1192">
        <v>0</v>
      </c>
      <c r="BY223" s="1192">
        <v>0</v>
      </c>
      <c r="BZ223" s="1192">
        <v>0</v>
      </c>
      <c r="CA223" s="1192">
        <v>0</v>
      </c>
      <c r="CB223" s="1192">
        <v>0</v>
      </c>
      <c r="CC223" s="1192">
        <v>0</v>
      </c>
      <c r="CD223" s="1192">
        <v>0</v>
      </c>
      <c r="CE223" s="1192">
        <v>0</v>
      </c>
      <c r="CF223" s="1192">
        <v>0</v>
      </c>
      <c r="CG223" s="1192">
        <v>0</v>
      </c>
      <c r="CH223" s="1192">
        <v>0</v>
      </c>
      <c r="CI223" s="1192">
        <v>0</v>
      </c>
      <c r="CK223" s="2032"/>
      <c r="CL223" s="1195" t="s">
        <v>821</v>
      </c>
      <c r="CM223" s="1192">
        <f>'배수관 폐쇄 총괄(수시, 지역사업소)'!CQ223</f>
        <v>0</v>
      </c>
      <c r="CN223" s="1192">
        <v>0</v>
      </c>
      <c r="CO223" s="1192">
        <v>0</v>
      </c>
      <c r="CP223" s="1192">
        <v>0</v>
      </c>
      <c r="CQ223" s="1192">
        <v>0</v>
      </c>
      <c r="CR223" s="1192">
        <v>0</v>
      </c>
      <c r="CS223" s="1192">
        <v>0</v>
      </c>
      <c r="CT223" s="1192">
        <v>0</v>
      </c>
      <c r="CU223" s="1192">
        <v>0</v>
      </c>
      <c r="CV223" s="1192">
        <v>0</v>
      </c>
      <c r="CW223" s="1192">
        <v>0</v>
      </c>
      <c r="CX223" s="1192">
        <v>0</v>
      </c>
      <c r="CY223" s="1192">
        <v>0</v>
      </c>
      <c r="CZ223" s="1192">
        <v>0</v>
      </c>
      <c r="DA223" s="1192">
        <v>0</v>
      </c>
      <c r="DB223" s="1192">
        <v>0</v>
      </c>
      <c r="DC223" s="1192">
        <v>0</v>
      </c>
      <c r="DD223" s="1192">
        <v>0</v>
      </c>
      <c r="DE223" s="1192">
        <v>0</v>
      </c>
      <c r="DG223" s="2032"/>
      <c r="DH223" s="1195" t="s">
        <v>821</v>
      </c>
      <c r="DI223" s="1192">
        <f>'배수관 폐쇄 총괄(수시, 지역사업소)'!DM223</f>
        <v>0</v>
      </c>
      <c r="DJ223" s="1192">
        <v>0</v>
      </c>
      <c r="DK223" s="1192">
        <v>0</v>
      </c>
      <c r="DL223" s="1192">
        <v>0</v>
      </c>
      <c r="DM223" s="1192">
        <v>0</v>
      </c>
      <c r="DN223" s="1192">
        <v>0</v>
      </c>
      <c r="DO223" s="1192">
        <v>0</v>
      </c>
      <c r="DP223" s="1192">
        <v>0</v>
      </c>
      <c r="DQ223" s="1192">
        <v>0</v>
      </c>
      <c r="DR223" s="1192">
        <v>0</v>
      </c>
      <c r="DS223" s="1192">
        <v>0</v>
      </c>
      <c r="DT223" s="1192">
        <v>0</v>
      </c>
      <c r="DU223" s="1192">
        <v>0</v>
      </c>
      <c r="DV223" s="1192">
        <v>0</v>
      </c>
      <c r="DW223" s="1192">
        <v>0</v>
      </c>
      <c r="DX223" s="1192">
        <v>0</v>
      </c>
      <c r="DY223" s="1192">
        <v>0</v>
      </c>
      <c r="DZ223" s="1192">
        <v>0</v>
      </c>
      <c r="EA223" s="1192">
        <v>0</v>
      </c>
    </row>
    <row r="224" spans="1:131" ht="19.2" customHeight="1">
      <c r="A224" s="2032"/>
      <c r="B224" s="1195" t="s">
        <v>822</v>
      </c>
      <c r="C224" s="1192">
        <f>'배수관 폐쇄 총괄(수시, 지역사업소)'!G224</f>
        <v>0</v>
      </c>
      <c r="D224" s="1192">
        <v>0</v>
      </c>
      <c r="E224" s="1192">
        <v>0</v>
      </c>
      <c r="F224" s="1192">
        <v>0</v>
      </c>
      <c r="G224" s="1192">
        <v>0</v>
      </c>
      <c r="H224" s="1192">
        <v>0</v>
      </c>
      <c r="I224" s="1192">
        <v>0</v>
      </c>
      <c r="J224" s="1192">
        <v>0</v>
      </c>
      <c r="K224" s="1192">
        <v>0</v>
      </c>
      <c r="L224" s="1192">
        <v>0</v>
      </c>
      <c r="M224" s="1192">
        <v>0</v>
      </c>
      <c r="N224" s="1192">
        <v>0</v>
      </c>
      <c r="O224" s="1192">
        <v>0</v>
      </c>
      <c r="P224" s="1192">
        <v>0</v>
      </c>
      <c r="Q224" s="1192">
        <v>0</v>
      </c>
      <c r="R224" s="1192">
        <v>0</v>
      </c>
      <c r="S224" s="1192">
        <v>0</v>
      </c>
      <c r="T224" s="1192">
        <v>0</v>
      </c>
      <c r="U224" s="1192">
        <v>0</v>
      </c>
      <c r="W224" s="2032"/>
      <c r="X224" s="1195" t="s">
        <v>822</v>
      </c>
      <c r="Y224" s="1192">
        <f>'배수관 폐쇄 총괄(수시, 지역사업소)'!AC224</f>
        <v>0</v>
      </c>
      <c r="Z224" s="1192">
        <v>0</v>
      </c>
      <c r="AA224" s="1192">
        <v>0</v>
      </c>
      <c r="AB224" s="1192">
        <v>0</v>
      </c>
      <c r="AC224" s="1192">
        <v>0</v>
      </c>
      <c r="AD224" s="1192">
        <v>0</v>
      </c>
      <c r="AE224" s="1192">
        <v>0</v>
      </c>
      <c r="AF224" s="1192">
        <v>0</v>
      </c>
      <c r="AG224" s="1192">
        <v>0</v>
      </c>
      <c r="AH224" s="1192">
        <v>0</v>
      </c>
      <c r="AI224" s="1192">
        <v>0</v>
      </c>
      <c r="AJ224" s="1192">
        <v>0</v>
      </c>
      <c r="AK224" s="1192">
        <v>0</v>
      </c>
      <c r="AL224" s="1192">
        <v>0</v>
      </c>
      <c r="AM224" s="1192">
        <v>0</v>
      </c>
      <c r="AN224" s="1192">
        <v>0</v>
      </c>
      <c r="AO224" s="1192">
        <v>0</v>
      </c>
      <c r="AP224" s="1192">
        <v>0</v>
      </c>
      <c r="AQ224" s="1192">
        <v>0</v>
      </c>
      <c r="AS224" s="2032"/>
      <c r="AT224" s="1195" t="s">
        <v>822</v>
      </c>
      <c r="AU224" s="1192">
        <f>'배수관 폐쇄 총괄(수시, 지역사업소)'!AY224</f>
        <v>0</v>
      </c>
      <c r="AV224" s="1192">
        <v>0</v>
      </c>
      <c r="AW224" s="1192">
        <v>0</v>
      </c>
      <c r="AX224" s="1192">
        <v>0</v>
      </c>
      <c r="AY224" s="1192">
        <v>0</v>
      </c>
      <c r="AZ224" s="1192">
        <v>0</v>
      </c>
      <c r="BA224" s="1192">
        <v>0</v>
      </c>
      <c r="BB224" s="1192">
        <v>0</v>
      </c>
      <c r="BC224" s="1192">
        <v>0</v>
      </c>
      <c r="BD224" s="1192">
        <v>0</v>
      </c>
      <c r="BE224" s="1192">
        <v>0</v>
      </c>
      <c r="BF224" s="1192">
        <v>0</v>
      </c>
      <c r="BG224" s="1192">
        <v>0</v>
      </c>
      <c r="BH224" s="1192">
        <v>0</v>
      </c>
      <c r="BI224" s="1192">
        <v>0</v>
      </c>
      <c r="BJ224" s="1192">
        <v>0</v>
      </c>
      <c r="BK224" s="1192">
        <v>0</v>
      </c>
      <c r="BL224" s="1192">
        <v>0</v>
      </c>
      <c r="BM224" s="1192">
        <v>0</v>
      </c>
      <c r="BO224" s="2032"/>
      <c r="BP224" s="1195" t="s">
        <v>822</v>
      </c>
      <c r="BQ224" s="1192">
        <f>'배수관 폐쇄 총괄(수시, 지역사업소)'!BU224</f>
        <v>0</v>
      </c>
      <c r="BR224" s="1192">
        <v>0</v>
      </c>
      <c r="BS224" s="1192">
        <v>0</v>
      </c>
      <c r="BT224" s="1192">
        <v>0</v>
      </c>
      <c r="BU224" s="1192">
        <v>0</v>
      </c>
      <c r="BV224" s="1192">
        <v>0</v>
      </c>
      <c r="BW224" s="1192">
        <v>0</v>
      </c>
      <c r="BX224" s="1192">
        <v>0</v>
      </c>
      <c r="BY224" s="1192">
        <v>0</v>
      </c>
      <c r="BZ224" s="1192">
        <v>0</v>
      </c>
      <c r="CA224" s="1192">
        <v>0</v>
      </c>
      <c r="CB224" s="1192">
        <v>0</v>
      </c>
      <c r="CC224" s="1192">
        <v>0</v>
      </c>
      <c r="CD224" s="1192">
        <v>0</v>
      </c>
      <c r="CE224" s="1192">
        <v>0</v>
      </c>
      <c r="CF224" s="1192">
        <v>0</v>
      </c>
      <c r="CG224" s="1192">
        <v>0</v>
      </c>
      <c r="CH224" s="1192">
        <v>0</v>
      </c>
      <c r="CI224" s="1192">
        <v>0</v>
      </c>
      <c r="CK224" s="2032"/>
      <c r="CL224" s="1195" t="s">
        <v>822</v>
      </c>
      <c r="CM224" s="1192">
        <f>'배수관 폐쇄 총괄(수시, 지역사업소)'!CQ224</f>
        <v>0</v>
      </c>
      <c r="CN224" s="1192">
        <v>0</v>
      </c>
      <c r="CO224" s="1192">
        <v>0</v>
      </c>
      <c r="CP224" s="1192">
        <v>0</v>
      </c>
      <c r="CQ224" s="1192">
        <v>0</v>
      </c>
      <c r="CR224" s="1192">
        <v>0</v>
      </c>
      <c r="CS224" s="1192">
        <v>0</v>
      </c>
      <c r="CT224" s="1192">
        <v>0</v>
      </c>
      <c r="CU224" s="1192">
        <v>0</v>
      </c>
      <c r="CV224" s="1192">
        <v>0</v>
      </c>
      <c r="CW224" s="1192">
        <v>0</v>
      </c>
      <c r="CX224" s="1192">
        <v>0</v>
      </c>
      <c r="CY224" s="1192">
        <v>0</v>
      </c>
      <c r="CZ224" s="1192">
        <v>0</v>
      </c>
      <c r="DA224" s="1192">
        <v>0</v>
      </c>
      <c r="DB224" s="1192">
        <v>0</v>
      </c>
      <c r="DC224" s="1192">
        <v>0</v>
      </c>
      <c r="DD224" s="1192">
        <v>0</v>
      </c>
      <c r="DE224" s="1192">
        <v>0</v>
      </c>
      <c r="DG224" s="2032"/>
      <c r="DH224" s="1195" t="s">
        <v>822</v>
      </c>
      <c r="DI224" s="1192">
        <f>'배수관 폐쇄 총괄(수시, 지역사업소)'!DM224</f>
        <v>0</v>
      </c>
      <c r="DJ224" s="1192">
        <v>0</v>
      </c>
      <c r="DK224" s="1192">
        <v>0</v>
      </c>
      <c r="DL224" s="1192">
        <v>0</v>
      </c>
      <c r="DM224" s="1192">
        <v>0</v>
      </c>
      <c r="DN224" s="1192">
        <v>0</v>
      </c>
      <c r="DO224" s="1192">
        <v>0</v>
      </c>
      <c r="DP224" s="1192">
        <v>0</v>
      </c>
      <c r="DQ224" s="1192">
        <v>0</v>
      </c>
      <c r="DR224" s="1192">
        <v>0</v>
      </c>
      <c r="DS224" s="1192">
        <v>0</v>
      </c>
      <c r="DT224" s="1192">
        <v>0</v>
      </c>
      <c r="DU224" s="1192">
        <v>0</v>
      </c>
      <c r="DV224" s="1192">
        <v>0</v>
      </c>
      <c r="DW224" s="1192">
        <v>0</v>
      </c>
      <c r="DX224" s="1192">
        <v>0</v>
      </c>
      <c r="DY224" s="1192">
        <v>0</v>
      </c>
      <c r="DZ224" s="1192">
        <v>0</v>
      </c>
      <c r="EA224" s="1192">
        <v>0</v>
      </c>
    </row>
    <row r="225" spans="1:131" ht="19.2" customHeight="1">
      <c r="A225" s="2032"/>
      <c r="B225" s="1627" t="s">
        <v>952</v>
      </c>
      <c r="C225" s="1192">
        <f>'배수관 폐쇄 총괄(수시, 지역사업소)'!G225</f>
        <v>0</v>
      </c>
      <c r="D225" s="1192">
        <v>0</v>
      </c>
      <c r="E225" s="1192">
        <v>0</v>
      </c>
      <c r="F225" s="1192">
        <v>0</v>
      </c>
      <c r="G225" s="1192">
        <v>0</v>
      </c>
      <c r="H225" s="1192">
        <v>0</v>
      </c>
      <c r="I225" s="1192">
        <v>0</v>
      </c>
      <c r="J225" s="1192">
        <v>0</v>
      </c>
      <c r="K225" s="1192">
        <v>0</v>
      </c>
      <c r="L225" s="1192">
        <v>0</v>
      </c>
      <c r="M225" s="1192">
        <v>0</v>
      </c>
      <c r="N225" s="1192">
        <v>0</v>
      </c>
      <c r="O225" s="1192">
        <v>0</v>
      </c>
      <c r="P225" s="1192">
        <v>0</v>
      </c>
      <c r="Q225" s="1192">
        <v>0</v>
      </c>
      <c r="R225" s="1192">
        <v>0</v>
      </c>
      <c r="S225" s="1192">
        <v>0</v>
      </c>
      <c r="T225" s="1192">
        <v>0</v>
      </c>
      <c r="U225" s="1192">
        <v>0</v>
      </c>
      <c r="W225" s="2032"/>
      <c r="X225" s="1627" t="s">
        <v>952</v>
      </c>
      <c r="Y225" s="1192">
        <f>'배수관 폐쇄 총괄(수시, 지역사업소)'!AC225</f>
        <v>0</v>
      </c>
      <c r="Z225" s="1192">
        <v>0</v>
      </c>
      <c r="AA225" s="1192">
        <v>0</v>
      </c>
      <c r="AB225" s="1192">
        <v>0</v>
      </c>
      <c r="AC225" s="1192">
        <v>0</v>
      </c>
      <c r="AD225" s="1192">
        <v>0</v>
      </c>
      <c r="AE225" s="1192">
        <v>0</v>
      </c>
      <c r="AF225" s="1192">
        <v>0</v>
      </c>
      <c r="AG225" s="1192">
        <v>0</v>
      </c>
      <c r="AH225" s="1192">
        <v>0</v>
      </c>
      <c r="AI225" s="1192">
        <v>0</v>
      </c>
      <c r="AJ225" s="1192">
        <v>0</v>
      </c>
      <c r="AK225" s="1192">
        <v>0</v>
      </c>
      <c r="AL225" s="1192">
        <v>0</v>
      </c>
      <c r="AM225" s="1192">
        <v>0</v>
      </c>
      <c r="AN225" s="1192">
        <v>0</v>
      </c>
      <c r="AO225" s="1192">
        <v>0</v>
      </c>
      <c r="AP225" s="1192">
        <v>0</v>
      </c>
      <c r="AQ225" s="1192">
        <v>0</v>
      </c>
      <c r="AS225" s="2032"/>
      <c r="AT225" s="1627" t="s">
        <v>952</v>
      </c>
      <c r="AU225" s="1192">
        <f>'배수관 폐쇄 총괄(수시, 지역사업소)'!AY225</f>
        <v>0</v>
      </c>
      <c r="AV225" s="1192">
        <v>0</v>
      </c>
      <c r="AW225" s="1192">
        <v>0</v>
      </c>
      <c r="AX225" s="1192">
        <v>0</v>
      </c>
      <c r="AY225" s="1192">
        <v>0</v>
      </c>
      <c r="AZ225" s="1192">
        <v>0</v>
      </c>
      <c r="BA225" s="1192">
        <v>0</v>
      </c>
      <c r="BB225" s="1192">
        <v>0</v>
      </c>
      <c r="BC225" s="1192">
        <v>0</v>
      </c>
      <c r="BD225" s="1192">
        <v>0</v>
      </c>
      <c r="BE225" s="1192">
        <v>0</v>
      </c>
      <c r="BF225" s="1192">
        <v>0</v>
      </c>
      <c r="BG225" s="1192">
        <v>0</v>
      </c>
      <c r="BH225" s="1192">
        <v>0</v>
      </c>
      <c r="BI225" s="1192">
        <v>0</v>
      </c>
      <c r="BJ225" s="1192">
        <v>0</v>
      </c>
      <c r="BK225" s="1192">
        <v>0</v>
      </c>
      <c r="BL225" s="1192">
        <v>0</v>
      </c>
      <c r="BM225" s="1192">
        <v>0</v>
      </c>
      <c r="BO225" s="2032"/>
      <c r="BP225" s="1627" t="s">
        <v>952</v>
      </c>
      <c r="BQ225" s="1192">
        <f>'배수관 폐쇄 총괄(수시, 지역사업소)'!BU225</f>
        <v>0</v>
      </c>
      <c r="BR225" s="1192">
        <v>0</v>
      </c>
      <c r="BS225" s="1192">
        <v>0</v>
      </c>
      <c r="BT225" s="1192">
        <v>0</v>
      </c>
      <c r="BU225" s="1192">
        <v>0</v>
      </c>
      <c r="BV225" s="1192">
        <v>0</v>
      </c>
      <c r="BW225" s="1192">
        <v>0</v>
      </c>
      <c r="BX225" s="1192">
        <v>0</v>
      </c>
      <c r="BY225" s="1192">
        <v>0</v>
      </c>
      <c r="BZ225" s="1192">
        <v>0</v>
      </c>
      <c r="CA225" s="1192">
        <v>0</v>
      </c>
      <c r="CB225" s="1192">
        <v>0</v>
      </c>
      <c r="CC225" s="1192">
        <v>0</v>
      </c>
      <c r="CD225" s="1192">
        <v>0</v>
      </c>
      <c r="CE225" s="1192">
        <v>0</v>
      </c>
      <c r="CF225" s="1192">
        <v>0</v>
      </c>
      <c r="CG225" s="1192">
        <v>0</v>
      </c>
      <c r="CH225" s="1192">
        <v>0</v>
      </c>
      <c r="CI225" s="1192">
        <v>0</v>
      </c>
      <c r="CK225" s="2032"/>
      <c r="CL225" s="1627" t="s">
        <v>952</v>
      </c>
      <c r="CM225" s="1192">
        <f>'배수관 폐쇄 총괄(수시, 지역사업소)'!CQ225</f>
        <v>0</v>
      </c>
      <c r="CN225" s="1192">
        <v>0</v>
      </c>
      <c r="CO225" s="1192">
        <v>0</v>
      </c>
      <c r="CP225" s="1192">
        <v>0</v>
      </c>
      <c r="CQ225" s="1192">
        <v>0</v>
      </c>
      <c r="CR225" s="1192">
        <v>0</v>
      </c>
      <c r="CS225" s="1192">
        <v>0</v>
      </c>
      <c r="CT225" s="1192">
        <v>0</v>
      </c>
      <c r="CU225" s="1192">
        <v>0</v>
      </c>
      <c r="CV225" s="1192">
        <v>0</v>
      </c>
      <c r="CW225" s="1192">
        <v>0</v>
      </c>
      <c r="CX225" s="1192">
        <v>0</v>
      </c>
      <c r="CY225" s="1192">
        <v>0</v>
      </c>
      <c r="CZ225" s="1192">
        <v>0</v>
      </c>
      <c r="DA225" s="1192">
        <v>0</v>
      </c>
      <c r="DB225" s="1192">
        <v>0</v>
      </c>
      <c r="DC225" s="1192">
        <v>0</v>
      </c>
      <c r="DD225" s="1192">
        <v>0</v>
      </c>
      <c r="DE225" s="1192">
        <v>0</v>
      </c>
      <c r="DG225" s="2032"/>
      <c r="DH225" s="1627" t="s">
        <v>952</v>
      </c>
      <c r="DI225" s="1192">
        <f>'배수관 폐쇄 총괄(수시, 지역사업소)'!DM225</f>
        <v>0</v>
      </c>
      <c r="DJ225" s="1192">
        <v>0</v>
      </c>
      <c r="DK225" s="1192">
        <v>0</v>
      </c>
      <c r="DL225" s="1192">
        <v>0</v>
      </c>
      <c r="DM225" s="1192">
        <v>0</v>
      </c>
      <c r="DN225" s="1192">
        <v>0</v>
      </c>
      <c r="DO225" s="1192">
        <v>0</v>
      </c>
      <c r="DP225" s="1192">
        <v>0</v>
      </c>
      <c r="DQ225" s="1192">
        <v>0</v>
      </c>
      <c r="DR225" s="1192">
        <v>0</v>
      </c>
      <c r="DS225" s="1192">
        <v>0</v>
      </c>
      <c r="DT225" s="1192">
        <v>0</v>
      </c>
      <c r="DU225" s="1192">
        <v>0</v>
      </c>
      <c r="DV225" s="1192">
        <v>0</v>
      </c>
      <c r="DW225" s="1192">
        <v>0</v>
      </c>
      <c r="DX225" s="1192">
        <v>0</v>
      </c>
      <c r="DY225" s="1192">
        <v>0</v>
      </c>
      <c r="DZ225" s="1192">
        <v>0</v>
      </c>
      <c r="EA225" s="1192">
        <v>0</v>
      </c>
    </row>
    <row r="226" spans="1:131" ht="20.25" customHeight="1">
      <c r="A226" s="2397" t="s">
        <v>792</v>
      </c>
      <c r="B226" s="1196" t="s">
        <v>41</v>
      </c>
      <c r="C226" s="1190">
        <f>SUM('배수관 폐쇄 총괄(수시, 지역사업소)'!C227:'배수관 폐쇄 총괄(수시, 지역사업소)'!C242)</f>
        <v>4.51</v>
      </c>
      <c r="D226" s="1190">
        <f>SUM('배수관 폐쇄 총괄(수시, 지역사업소)'!D227:'배수관 폐쇄 총괄(수시, 지역사업소)'!D242)</f>
        <v>4.51</v>
      </c>
      <c r="E226" s="1190">
        <f>SUM('배수관 폐쇄 총괄(수시, 지역사업소)'!E227:'배수관 폐쇄 총괄(수시, 지역사업소)'!E242)</f>
        <v>0</v>
      </c>
      <c r="F226" s="1190">
        <f>SUM('배수관 폐쇄 총괄(수시, 지역사업소)'!F227:'배수관 폐쇄 총괄(수시, 지역사업소)'!F242)</f>
        <v>0</v>
      </c>
      <c r="G226" s="1190">
        <f>SUM('배수관 폐쇄 총괄(수시, 지역사업소)'!G227:'배수관 폐쇄 총괄(수시, 지역사업소)'!G242)</f>
        <v>4.51</v>
      </c>
      <c r="H226" s="1190">
        <f>SUM('배수관 폐쇄 총괄(수시, 지역사업소)'!H227:'배수관 폐쇄 총괄(수시, 지역사업소)'!H242)</f>
        <v>0</v>
      </c>
      <c r="I226" s="1190">
        <f>SUM('배수관 폐쇄 총괄(수시, 지역사업소)'!I227:'배수관 폐쇄 총괄(수시, 지역사업소)'!I242)</f>
        <v>0</v>
      </c>
      <c r="J226" s="1190">
        <f>SUM('배수관 폐쇄 총괄(수시, 지역사업소)'!J227:'배수관 폐쇄 총괄(수시, 지역사업소)'!J242)</f>
        <v>0</v>
      </c>
      <c r="K226" s="1190">
        <f>SUM('배수관 폐쇄 총괄(수시, 지역사업소)'!K227:'배수관 폐쇄 총괄(수시, 지역사업소)'!K242)</f>
        <v>0</v>
      </c>
      <c r="L226" s="1190">
        <f>SUM('배수관 폐쇄 총괄(수시, 지역사업소)'!L227:'배수관 폐쇄 총괄(수시, 지역사업소)'!L242)</f>
        <v>0</v>
      </c>
      <c r="M226" s="1190">
        <f>SUM('배수관 폐쇄 총괄(수시, 지역사업소)'!M227:'배수관 폐쇄 총괄(수시, 지역사업소)'!M242)</f>
        <v>0</v>
      </c>
      <c r="N226" s="1190">
        <f>SUM('배수관 폐쇄 총괄(수시, 지역사업소)'!N227:'배수관 폐쇄 총괄(수시, 지역사업소)'!N242)</f>
        <v>0</v>
      </c>
      <c r="O226" s="1190">
        <f>SUM('배수관 폐쇄 총괄(수시, 지역사업소)'!O227:'배수관 폐쇄 총괄(수시, 지역사업소)'!O242)</f>
        <v>0</v>
      </c>
      <c r="P226" s="1190">
        <f>SUM('배수관 폐쇄 총괄(수시, 지역사업소)'!P227:'배수관 폐쇄 총괄(수시, 지역사업소)'!P242)</f>
        <v>0</v>
      </c>
      <c r="Q226" s="1190">
        <f>SUM('배수관 폐쇄 총괄(수시, 지역사업소)'!Q227:'배수관 폐쇄 총괄(수시, 지역사업소)'!Q242)</f>
        <v>0</v>
      </c>
      <c r="R226" s="1190">
        <f>SUM('배수관 폐쇄 총괄(수시, 지역사업소)'!R227:'배수관 폐쇄 총괄(수시, 지역사업소)'!R242)</f>
        <v>0</v>
      </c>
      <c r="S226" s="1190">
        <f>SUM('배수관 폐쇄 총괄(수시, 지역사업소)'!S227:'배수관 폐쇄 총괄(수시, 지역사업소)'!S242)</f>
        <v>0</v>
      </c>
      <c r="T226" s="1190">
        <f>SUM('배수관 폐쇄 총괄(수시, 지역사업소)'!T227:'배수관 폐쇄 총괄(수시, 지역사업소)'!T242)</f>
        <v>4.51</v>
      </c>
      <c r="U226" s="1190">
        <f>SUM('배수관 폐쇄 총괄(수시, 지역사업소)'!U227:'배수관 폐쇄 총괄(수시, 지역사업소)'!U242)</f>
        <v>0</v>
      </c>
      <c r="W226" s="2397" t="s">
        <v>792</v>
      </c>
      <c r="X226" s="1196" t="s">
        <v>41</v>
      </c>
      <c r="Y226" s="1190">
        <f>SUM('배수관 폐쇄 총괄(수시, 지역사업소)'!Y227:'배수관 폐쇄 총괄(수시, 지역사업소)'!Y242)</f>
        <v>0</v>
      </c>
      <c r="Z226" s="1190">
        <f>SUM('배수관 폐쇄 총괄(수시, 지역사업소)'!Z227:'배수관 폐쇄 총괄(수시, 지역사업소)'!Z242)</f>
        <v>0</v>
      </c>
      <c r="AA226" s="1190">
        <f>SUM('배수관 폐쇄 총괄(수시, 지역사업소)'!AA227:'배수관 폐쇄 총괄(수시, 지역사업소)'!AA242)</f>
        <v>0</v>
      </c>
      <c r="AB226" s="1190">
        <f>SUM('배수관 폐쇄 총괄(수시, 지역사업소)'!AB227:'배수관 폐쇄 총괄(수시, 지역사업소)'!AB242)</f>
        <v>0</v>
      </c>
      <c r="AC226" s="1190">
        <f>SUM('배수관 폐쇄 총괄(수시, 지역사업소)'!AC227:'배수관 폐쇄 총괄(수시, 지역사업소)'!AC242)</f>
        <v>0</v>
      </c>
      <c r="AD226" s="1190">
        <f>SUM('배수관 폐쇄 총괄(수시, 지역사업소)'!AD227:'배수관 폐쇄 총괄(수시, 지역사업소)'!AD242)</f>
        <v>0</v>
      </c>
      <c r="AE226" s="1190">
        <f>SUM('배수관 폐쇄 총괄(수시, 지역사업소)'!AE227:'배수관 폐쇄 총괄(수시, 지역사업소)'!AE242)</f>
        <v>0</v>
      </c>
      <c r="AF226" s="1190">
        <f>SUM('배수관 폐쇄 총괄(수시, 지역사업소)'!AF227:'배수관 폐쇄 총괄(수시, 지역사업소)'!AF242)</f>
        <v>0</v>
      </c>
      <c r="AG226" s="1190">
        <f>SUM('배수관 폐쇄 총괄(수시, 지역사업소)'!AG227:'배수관 폐쇄 총괄(수시, 지역사업소)'!AG242)</f>
        <v>0</v>
      </c>
      <c r="AH226" s="1190">
        <f>SUM('배수관 폐쇄 총괄(수시, 지역사업소)'!AH227:'배수관 폐쇄 총괄(수시, 지역사업소)'!AH242)</f>
        <v>0</v>
      </c>
      <c r="AI226" s="1190">
        <f>SUM('배수관 폐쇄 총괄(수시, 지역사업소)'!AI227:'배수관 폐쇄 총괄(수시, 지역사업소)'!AI242)</f>
        <v>0</v>
      </c>
      <c r="AJ226" s="1190">
        <f>SUM('배수관 폐쇄 총괄(수시, 지역사업소)'!AJ227:'배수관 폐쇄 총괄(수시, 지역사업소)'!AJ242)</f>
        <v>0</v>
      </c>
      <c r="AK226" s="1190">
        <f>SUM('배수관 폐쇄 총괄(수시, 지역사업소)'!AK227:'배수관 폐쇄 총괄(수시, 지역사업소)'!AK242)</f>
        <v>0</v>
      </c>
      <c r="AL226" s="1190">
        <f>SUM('배수관 폐쇄 총괄(수시, 지역사업소)'!AL227:'배수관 폐쇄 총괄(수시, 지역사업소)'!AL242)</f>
        <v>0</v>
      </c>
      <c r="AM226" s="1190">
        <f>SUM('배수관 폐쇄 총괄(수시, 지역사업소)'!AM227:'배수관 폐쇄 총괄(수시, 지역사업소)'!AM242)</f>
        <v>0</v>
      </c>
      <c r="AN226" s="1190">
        <f>SUM('배수관 폐쇄 총괄(수시, 지역사업소)'!AN227:'배수관 폐쇄 총괄(수시, 지역사업소)'!AN242)</f>
        <v>0</v>
      </c>
      <c r="AO226" s="1190">
        <f>SUM('배수관 폐쇄 총괄(수시, 지역사업소)'!AO227:'배수관 폐쇄 총괄(수시, 지역사업소)'!AO242)</f>
        <v>0</v>
      </c>
      <c r="AP226" s="1190">
        <f>SUM('배수관 폐쇄 총괄(수시, 지역사업소)'!AP227:'배수관 폐쇄 총괄(수시, 지역사업소)'!AP242)</f>
        <v>0</v>
      </c>
      <c r="AQ226" s="1190">
        <f>SUM('배수관 폐쇄 총괄(수시, 지역사업소)'!AQ227:'배수관 폐쇄 총괄(수시, 지역사업소)'!AQ242)</f>
        <v>0</v>
      </c>
      <c r="AS226" s="2397" t="s">
        <v>792</v>
      </c>
      <c r="AT226" s="1196" t="s">
        <v>41</v>
      </c>
      <c r="AU226" s="1190">
        <f>SUM('배수관 폐쇄 총괄(수시, 지역사업소)'!AU227:'배수관 폐쇄 총괄(수시, 지역사업소)'!AU242)</f>
        <v>0</v>
      </c>
      <c r="AV226" s="1190">
        <f>SUM('배수관 폐쇄 총괄(수시, 지역사업소)'!AV227:'배수관 폐쇄 총괄(수시, 지역사업소)'!AV242)</f>
        <v>0</v>
      </c>
      <c r="AW226" s="1190">
        <f>SUM('배수관 폐쇄 총괄(수시, 지역사업소)'!AW227:'배수관 폐쇄 총괄(수시, 지역사업소)'!AW242)</f>
        <v>0</v>
      </c>
      <c r="AX226" s="1190">
        <f>SUM('배수관 폐쇄 총괄(수시, 지역사업소)'!AX227:'배수관 폐쇄 총괄(수시, 지역사업소)'!AX242)</f>
        <v>0</v>
      </c>
      <c r="AY226" s="1190">
        <f>SUM('배수관 폐쇄 총괄(수시, 지역사업소)'!AY227:'배수관 폐쇄 총괄(수시, 지역사업소)'!AY242)</f>
        <v>0</v>
      </c>
      <c r="AZ226" s="1190">
        <f>SUM('배수관 폐쇄 총괄(수시, 지역사업소)'!AZ227:'배수관 폐쇄 총괄(수시, 지역사업소)'!AZ242)</f>
        <v>0</v>
      </c>
      <c r="BA226" s="1190">
        <f>SUM('배수관 폐쇄 총괄(수시, 지역사업소)'!BA227:'배수관 폐쇄 총괄(수시, 지역사업소)'!BA242)</f>
        <v>0</v>
      </c>
      <c r="BB226" s="1190">
        <f>SUM('배수관 폐쇄 총괄(수시, 지역사업소)'!BB227:'배수관 폐쇄 총괄(수시, 지역사업소)'!BB242)</f>
        <v>0</v>
      </c>
      <c r="BC226" s="1190">
        <f>SUM('배수관 폐쇄 총괄(수시, 지역사업소)'!BC227:'배수관 폐쇄 총괄(수시, 지역사업소)'!BC242)</f>
        <v>0</v>
      </c>
      <c r="BD226" s="1190">
        <f>SUM('배수관 폐쇄 총괄(수시, 지역사업소)'!BD227:'배수관 폐쇄 총괄(수시, 지역사업소)'!BD242)</f>
        <v>0</v>
      </c>
      <c r="BE226" s="1190">
        <f>SUM('배수관 폐쇄 총괄(수시, 지역사업소)'!BE227:'배수관 폐쇄 총괄(수시, 지역사업소)'!BE242)</f>
        <v>0</v>
      </c>
      <c r="BF226" s="1190">
        <f>SUM('배수관 폐쇄 총괄(수시, 지역사업소)'!BF227:'배수관 폐쇄 총괄(수시, 지역사업소)'!BF242)</f>
        <v>0</v>
      </c>
      <c r="BG226" s="1190">
        <f>SUM('배수관 폐쇄 총괄(수시, 지역사업소)'!BG227:'배수관 폐쇄 총괄(수시, 지역사업소)'!BG242)</f>
        <v>0</v>
      </c>
      <c r="BH226" s="1190">
        <f>SUM('배수관 폐쇄 총괄(수시, 지역사업소)'!BH227:'배수관 폐쇄 총괄(수시, 지역사업소)'!BH242)</f>
        <v>0</v>
      </c>
      <c r="BI226" s="1190">
        <f>SUM('배수관 폐쇄 총괄(수시, 지역사업소)'!BI227:'배수관 폐쇄 총괄(수시, 지역사업소)'!BI242)</f>
        <v>0</v>
      </c>
      <c r="BJ226" s="1190">
        <f>SUM('배수관 폐쇄 총괄(수시, 지역사업소)'!BJ227:'배수관 폐쇄 총괄(수시, 지역사업소)'!BJ242)</f>
        <v>0</v>
      </c>
      <c r="BK226" s="1190">
        <f>SUM('배수관 폐쇄 총괄(수시, 지역사업소)'!BK227:'배수관 폐쇄 총괄(수시, 지역사업소)'!BK242)</f>
        <v>0</v>
      </c>
      <c r="BL226" s="1190">
        <f>SUM('배수관 폐쇄 총괄(수시, 지역사업소)'!BL227:'배수관 폐쇄 총괄(수시, 지역사업소)'!BL242)</f>
        <v>0</v>
      </c>
      <c r="BM226" s="1190">
        <f>SUM('배수관 폐쇄 총괄(수시, 지역사업소)'!BM227:'배수관 폐쇄 총괄(수시, 지역사업소)'!BM242)</f>
        <v>0</v>
      </c>
      <c r="BO226" s="2397" t="s">
        <v>792</v>
      </c>
      <c r="BP226" s="1196" t="s">
        <v>41</v>
      </c>
      <c r="BQ226" s="1190">
        <f>SUM('배수관 폐쇄 총괄(수시, 지역사업소)'!BQ227:'배수관 폐쇄 총괄(수시, 지역사업소)'!BQ242)</f>
        <v>0</v>
      </c>
      <c r="BR226" s="1190">
        <f>SUM('배수관 폐쇄 총괄(수시, 지역사업소)'!BR227:'배수관 폐쇄 총괄(수시, 지역사업소)'!BR242)</f>
        <v>0</v>
      </c>
      <c r="BS226" s="1190">
        <f>SUM('배수관 폐쇄 총괄(수시, 지역사업소)'!BS227:'배수관 폐쇄 총괄(수시, 지역사업소)'!BS242)</f>
        <v>0</v>
      </c>
      <c r="BT226" s="1190">
        <f>SUM('배수관 폐쇄 총괄(수시, 지역사업소)'!BT227:'배수관 폐쇄 총괄(수시, 지역사업소)'!BT242)</f>
        <v>0</v>
      </c>
      <c r="BU226" s="1190">
        <f>SUM('배수관 폐쇄 총괄(수시, 지역사업소)'!BU227:'배수관 폐쇄 총괄(수시, 지역사업소)'!BU242)</f>
        <v>0</v>
      </c>
      <c r="BV226" s="1190">
        <f>SUM('배수관 폐쇄 총괄(수시, 지역사업소)'!BV227:'배수관 폐쇄 총괄(수시, 지역사업소)'!BV242)</f>
        <v>0</v>
      </c>
      <c r="BW226" s="1190">
        <f>SUM('배수관 폐쇄 총괄(수시, 지역사업소)'!BW227:'배수관 폐쇄 총괄(수시, 지역사업소)'!BW242)</f>
        <v>0</v>
      </c>
      <c r="BX226" s="1190">
        <f>SUM('배수관 폐쇄 총괄(수시, 지역사업소)'!BX227:'배수관 폐쇄 총괄(수시, 지역사업소)'!BX242)</f>
        <v>0</v>
      </c>
      <c r="BY226" s="1190">
        <f>SUM('배수관 폐쇄 총괄(수시, 지역사업소)'!BY227:'배수관 폐쇄 총괄(수시, 지역사업소)'!BY242)</f>
        <v>0</v>
      </c>
      <c r="BZ226" s="1190">
        <f>SUM('배수관 폐쇄 총괄(수시, 지역사업소)'!BZ227:'배수관 폐쇄 총괄(수시, 지역사업소)'!BZ242)</f>
        <v>0</v>
      </c>
      <c r="CA226" s="1190">
        <f>SUM('배수관 폐쇄 총괄(수시, 지역사업소)'!CA227:'배수관 폐쇄 총괄(수시, 지역사업소)'!CA242)</f>
        <v>0</v>
      </c>
      <c r="CB226" s="1190">
        <f>SUM('배수관 폐쇄 총괄(수시, 지역사업소)'!CB227:'배수관 폐쇄 총괄(수시, 지역사업소)'!CB242)</f>
        <v>0</v>
      </c>
      <c r="CC226" s="1190">
        <f>SUM('배수관 폐쇄 총괄(수시, 지역사업소)'!CC227:'배수관 폐쇄 총괄(수시, 지역사업소)'!CC242)</f>
        <v>0</v>
      </c>
      <c r="CD226" s="1190">
        <f>SUM('배수관 폐쇄 총괄(수시, 지역사업소)'!CD227:'배수관 폐쇄 총괄(수시, 지역사업소)'!CD242)</f>
        <v>0</v>
      </c>
      <c r="CE226" s="1190">
        <f>SUM('배수관 폐쇄 총괄(수시, 지역사업소)'!CE227:'배수관 폐쇄 총괄(수시, 지역사업소)'!CE242)</f>
        <v>0</v>
      </c>
      <c r="CF226" s="1190">
        <f>SUM('배수관 폐쇄 총괄(수시, 지역사업소)'!CF227:'배수관 폐쇄 총괄(수시, 지역사업소)'!CF242)</f>
        <v>0</v>
      </c>
      <c r="CG226" s="1190">
        <f>SUM('배수관 폐쇄 총괄(수시, 지역사업소)'!CG227:'배수관 폐쇄 총괄(수시, 지역사업소)'!CG242)</f>
        <v>0</v>
      </c>
      <c r="CH226" s="1190">
        <f>SUM('배수관 폐쇄 총괄(수시, 지역사업소)'!CH227:'배수관 폐쇄 총괄(수시, 지역사업소)'!CH242)</f>
        <v>0</v>
      </c>
      <c r="CI226" s="1190">
        <f>SUM('배수관 폐쇄 총괄(수시, 지역사업소)'!CI227:'배수관 폐쇄 총괄(수시, 지역사업소)'!CI242)</f>
        <v>0</v>
      </c>
      <c r="CK226" s="2397" t="s">
        <v>792</v>
      </c>
      <c r="CL226" s="1196" t="s">
        <v>41</v>
      </c>
      <c r="CM226" s="1190">
        <f>SUM('배수관 폐쇄 총괄(수시, 지역사업소)'!CM227:'배수관 폐쇄 총괄(수시, 지역사업소)'!CM242)</f>
        <v>0</v>
      </c>
      <c r="CN226" s="1190">
        <f>SUM('배수관 폐쇄 총괄(수시, 지역사업소)'!CN227:'배수관 폐쇄 총괄(수시, 지역사업소)'!CN242)</f>
        <v>0</v>
      </c>
      <c r="CO226" s="1190">
        <f>SUM('배수관 폐쇄 총괄(수시, 지역사업소)'!CO227:'배수관 폐쇄 총괄(수시, 지역사업소)'!CO242)</f>
        <v>0</v>
      </c>
      <c r="CP226" s="1190">
        <f>SUM('배수관 폐쇄 총괄(수시, 지역사업소)'!CP227:'배수관 폐쇄 총괄(수시, 지역사업소)'!CP242)</f>
        <v>0</v>
      </c>
      <c r="CQ226" s="1190">
        <f>SUM('배수관 폐쇄 총괄(수시, 지역사업소)'!CQ227:'배수관 폐쇄 총괄(수시, 지역사업소)'!CQ242)</f>
        <v>0</v>
      </c>
      <c r="CR226" s="1190">
        <f>SUM('배수관 폐쇄 총괄(수시, 지역사업소)'!CR227:'배수관 폐쇄 총괄(수시, 지역사업소)'!CR242)</f>
        <v>0</v>
      </c>
      <c r="CS226" s="1190">
        <f>SUM('배수관 폐쇄 총괄(수시, 지역사업소)'!CS227:'배수관 폐쇄 총괄(수시, 지역사업소)'!CS242)</f>
        <v>0</v>
      </c>
      <c r="CT226" s="1190">
        <f>SUM('배수관 폐쇄 총괄(수시, 지역사업소)'!CT227:'배수관 폐쇄 총괄(수시, 지역사업소)'!CT242)</f>
        <v>0</v>
      </c>
      <c r="CU226" s="1190">
        <f>SUM('배수관 폐쇄 총괄(수시, 지역사업소)'!CU227:'배수관 폐쇄 총괄(수시, 지역사업소)'!CU242)</f>
        <v>0</v>
      </c>
      <c r="CV226" s="1190">
        <f>SUM('배수관 폐쇄 총괄(수시, 지역사업소)'!CV227:'배수관 폐쇄 총괄(수시, 지역사업소)'!CV242)</f>
        <v>0</v>
      </c>
      <c r="CW226" s="1190">
        <f>SUM('배수관 폐쇄 총괄(수시, 지역사업소)'!CW227:'배수관 폐쇄 총괄(수시, 지역사업소)'!CW242)</f>
        <v>0</v>
      </c>
      <c r="CX226" s="1190">
        <f>SUM('배수관 폐쇄 총괄(수시, 지역사업소)'!CX227:'배수관 폐쇄 총괄(수시, 지역사업소)'!CX242)</f>
        <v>0</v>
      </c>
      <c r="CY226" s="1190">
        <f>SUM('배수관 폐쇄 총괄(수시, 지역사업소)'!CY227:'배수관 폐쇄 총괄(수시, 지역사업소)'!CY242)</f>
        <v>0</v>
      </c>
      <c r="CZ226" s="1190">
        <f>SUM('배수관 폐쇄 총괄(수시, 지역사업소)'!CZ227:'배수관 폐쇄 총괄(수시, 지역사업소)'!CZ242)</f>
        <v>0</v>
      </c>
      <c r="DA226" s="1190">
        <f>SUM('배수관 폐쇄 총괄(수시, 지역사업소)'!DA227:'배수관 폐쇄 총괄(수시, 지역사업소)'!DA242)</f>
        <v>0</v>
      </c>
      <c r="DB226" s="1190">
        <f>SUM('배수관 폐쇄 총괄(수시, 지역사업소)'!DB227:'배수관 폐쇄 총괄(수시, 지역사업소)'!DB242)</f>
        <v>0</v>
      </c>
      <c r="DC226" s="1190">
        <f>SUM('배수관 폐쇄 총괄(수시, 지역사업소)'!DC227:'배수관 폐쇄 총괄(수시, 지역사업소)'!DC242)</f>
        <v>0</v>
      </c>
      <c r="DD226" s="1190">
        <f>SUM('배수관 폐쇄 총괄(수시, 지역사업소)'!DD227:'배수관 폐쇄 총괄(수시, 지역사업소)'!DD242)</f>
        <v>0</v>
      </c>
      <c r="DE226" s="1190">
        <f>SUM('배수관 폐쇄 총괄(수시, 지역사업소)'!DE227:'배수관 폐쇄 총괄(수시, 지역사업소)'!DE242)</f>
        <v>0</v>
      </c>
      <c r="DG226" s="2397" t="s">
        <v>792</v>
      </c>
      <c r="DH226" s="1196" t="s">
        <v>41</v>
      </c>
      <c r="DI226" s="1190">
        <f>SUM('배수관 폐쇄 총괄(수시, 지역사업소)'!DI227:'배수관 폐쇄 총괄(수시, 지역사업소)'!DI242)</f>
        <v>4.51</v>
      </c>
      <c r="DJ226" s="1190">
        <f>SUM('배수관 폐쇄 총괄(수시, 지역사업소)'!DJ227:'배수관 폐쇄 총괄(수시, 지역사업소)'!DJ242)</f>
        <v>4.51</v>
      </c>
      <c r="DK226" s="1190">
        <f>SUM('배수관 폐쇄 총괄(수시, 지역사업소)'!DK227:'배수관 폐쇄 총괄(수시, 지역사업소)'!DK242)</f>
        <v>0</v>
      </c>
      <c r="DL226" s="1190">
        <f>SUM('배수관 폐쇄 총괄(수시, 지역사업소)'!DL227:'배수관 폐쇄 총괄(수시, 지역사업소)'!DL242)</f>
        <v>0</v>
      </c>
      <c r="DM226" s="1190">
        <f>SUM('배수관 폐쇄 총괄(수시, 지역사업소)'!DM227:'배수관 폐쇄 총괄(수시, 지역사업소)'!DM242)</f>
        <v>4.51</v>
      </c>
      <c r="DN226" s="1190">
        <f>SUM('배수관 폐쇄 총괄(수시, 지역사업소)'!DN227:'배수관 폐쇄 총괄(수시, 지역사업소)'!DN242)</f>
        <v>0</v>
      </c>
      <c r="DO226" s="1190">
        <f>SUM('배수관 폐쇄 총괄(수시, 지역사업소)'!DO227:'배수관 폐쇄 총괄(수시, 지역사업소)'!DO242)</f>
        <v>0</v>
      </c>
      <c r="DP226" s="1190">
        <f>SUM('배수관 폐쇄 총괄(수시, 지역사업소)'!DP227:'배수관 폐쇄 총괄(수시, 지역사업소)'!DP242)</f>
        <v>0</v>
      </c>
      <c r="DQ226" s="1190">
        <f>SUM('배수관 폐쇄 총괄(수시, 지역사업소)'!DQ227:'배수관 폐쇄 총괄(수시, 지역사업소)'!DQ242)</f>
        <v>0</v>
      </c>
      <c r="DR226" s="1190">
        <f>SUM('배수관 폐쇄 총괄(수시, 지역사업소)'!DR227:'배수관 폐쇄 총괄(수시, 지역사업소)'!DR242)</f>
        <v>0</v>
      </c>
      <c r="DS226" s="1190">
        <f>SUM('배수관 폐쇄 총괄(수시, 지역사업소)'!DS227:'배수관 폐쇄 총괄(수시, 지역사업소)'!DS242)</f>
        <v>0</v>
      </c>
      <c r="DT226" s="1190">
        <f>SUM('배수관 폐쇄 총괄(수시, 지역사업소)'!DT227:'배수관 폐쇄 총괄(수시, 지역사업소)'!DT242)</f>
        <v>0</v>
      </c>
      <c r="DU226" s="1190">
        <f>SUM('배수관 폐쇄 총괄(수시, 지역사업소)'!DU227:'배수관 폐쇄 총괄(수시, 지역사업소)'!DU242)</f>
        <v>0</v>
      </c>
      <c r="DV226" s="1190">
        <f>SUM('배수관 폐쇄 총괄(수시, 지역사업소)'!DV227:'배수관 폐쇄 총괄(수시, 지역사업소)'!DV242)</f>
        <v>0</v>
      </c>
      <c r="DW226" s="1190">
        <f>SUM('배수관 폐쇄 총괄(수시, 지역사업소)'!DW227:'배수관 폐쇄 총괄(수시, 지역사업소)'!DW242)</f>
        <v>0</v>
      </c>
      <c r="DX226" s="1190">
        <f>SUM('배수관 폐쇄 총괄(수시, 지역사업소)'!DX227:'배수관 폐쇄 총괄(수시, 지역사업소)'!DX242)</f>
        <v>0</v>
      </c>
      <c r="DY226" s="1190">
        <f>SUM('배수관 폐쇄 총괄(수시, 지역사업소)'!DY227:'배수관 폐쇄 총괄(수시, 지역사업소)'!DY242)</f>
        <v>0</v>
      </c>
      <c r="DZ226" s="1190">
        <f>SUM('배수관 폐쇄 총괄(수시, 지역사업소)'!DZ227:'배수관 폐쇄 총괄(수시, 지역사업소)'!DZ242)</f>
        <v>4.51</v>
      </c>
      <c r="EA226" s="1190">
        <f>SUM('배수관 폐쇄 총괄(수시, 지역사업소)'!EA227:'배수관 폐쇄 총괄(수시, 지역사업소)'!EA242)</f>
        <v>0</v>
      </c>
    </row>
    <row r="227" spans="1:131" ht="19.2" customHeight="1">
      <c r="A227" s="2397" t="s">
        <v>792</v>
      </c>
      <c r="B227" s="1191" t="s">
        <v>951</v>
      </c>
      <c r="C227" s="1192">
        <f>'배수관 폐쇄 총괄(수시, 지역사업소)'!G227</f>
        <v>0</v>
      </c>
      <c r="D227" s="1192">
        <v>0</v>
      </c>
      <c r="E227" s="1192">
        <v>0</v>
      </c>
      <c r="F227" s="1192">
        <v>0</v>
      </c>
      <c r="G227" s="1192">
        <v>0</v>
      </c>
      <c r="H227" s="1192">
        <v>0</v>
      </c>
      <c r="I227" s="1192">
        <v>0</v>
      </c>
      <c r="J227" s="1192">
        <v>0</v>
      </c>
      <c r="K227" s="1192">
        <v>0</v>
      </c>
      <c r="L227" s="1192">
        <v>0</v>
      </c>
      <c r="M227" s="1192">
        <v>0</v>
      </c>
      <c r="N227" s="1192">
        <v>0</v>
      </c>
      <c r="O227" s="1192">
        <v>0</v>
      </c>
      <c r="P227" s="1192">
        <v>0</v>
      </c>
      <c r="Q227" s="1192">
        <v>0</v>
      </c>
      <c r="R227" s="1192">
        <v>0</v>
      </c>
      <c r="S227" s="1192">
        <v>0</v>
      </c>
      <c r="T227" s="1192">
        <v>0</v>
      </c>
      <c r="U227" s="1192">
        <v>0</v>
      </c>
      <c r="W227" s="2397" t="s">
        <v>792</v>
      </c>
      <c r="X227" s="1191" t="s">
        <v>951</v>
      </c>
      <c r="Y227" s="1192">
        <f>'배수관 폐쇄 총괄(수시, 지역사업소)'!AC227</f>
        <v>0</v>
      </c>
      <c r="Z227" s="1192">
        <v>0</v>
      </c>
      <c r="AA227" s="1192">
        <v>0</v>
      </c>
      <c r="AB227" s="1192">
        <v>0</v>
      </c>
      <c r="AC227" s="1192">
        <v>0</v>
      </c>
      <c r="AD227" s="1192">
        <v>0</v>
      </c>
      <c r="AE227" s="1192">
        <v>0</v>
      </c>
      <c r="AF227" s="1192">
        <v>0</v>
      </c>
      <c r="AG227" s="1192">
        <v>0</v>
      </c>
      <c r="AH227" s="1192">
        <v>0</v>
      </c>
      <c r="AI227" s="1192">
        <v>0</v>
      </c>
      <c r="AJ227" s="1192">
        <v>0</v>
      </c>
      <c r="AK227" s="1192">
        <v>0</v>
      </c>
      <c r="AL227" s="1192">
        <v>0</v>
      </c>
      <c r="AM227" s="1192">
        <v>0</v>
      </c>
      <c r="AN227" s="1192">
        <v>0</v>
      </c>
      <c r="AO227" s="1192">
        <v>0</v>
      </c>
      <c r="AP227" s="1192">
        <v>0</v>
      </c>
      <c r="AQ227" s="1192">
        <v>0</v>
      </c>
      <c r="AS227" s="2397" t="s">
        <v>792</v>
      </c>
      <c r="AT227" s="1191" t="s">
        <v>951</v>
      </c>
      <c r="AU227" s="1192">
        <f>'배수관 폐쇄 총괄(수시, 지역사업소)'!AY227</f>
        <v>0</v>
      </c>
      <c r="AV227" s="1192">
        <v>0</v>
      </c>
      <c r="AW227" s="1192">
        <v>0</v>
      </c>
      <c r="AX227" s="1192">
        <v>0</v>
      </c>
      <c r="AY227" s="1192">
        <v>0</v>
      </c>
      <c r="AZ227" s="1192">
        <v>0</v>
      </c>
      <c r="BA227" s="1192">
        <v>0</v>
      </c>
      <c r="BB227" s="1192">
        <v>0</v>
      </c>
      <c r="BC227" s="1192">
        <v>0</v>
      </c>
      <c r="BD227" s="1192">
        <v>0</v>
      </c>
      <c r="BE227" s="1192">
        <v>0</v>
      </c>
      <c r="BF227" s="1192">
        <v>0</v>
      </c>
      <c r="BG227" s="1192">
        <v>0</v>
      </c>
      <c r="BH227" s="1192">
        <v>0</v>
      </c>
      <c r="BI227" s="1192">
        <v>0</v>
      </c>
      <c r="BJ227" s="1192">
        <v>0</v>
      </c>
      <c r="BK227" s="1192">
        <v>0</v>
      </c>
      <c r="BL227" s="1192">
        <v>0</v>
      </c>
      <c r="BM227" s="1192">
        <v>0</v>
      </c>
      <c r="BO227" s="2397" t="s">
        <v>792</v>
      </c>
      <c r="BP227" s="1191" t="s">
        <v>951</v>
      </c>
      <c r="BQ227" s="1192">
        <f>'배수관 폐쇄 총괄(수시, 지역사업소)'!BU227</f>
        <v>0</v>
      </c>
      <c r="BR227" s="1192">
        <v>0</v>
      </c>
      <c r="BS227" s="1192">
        <v>0</v>
      </c>
      <c r="BT227" s="1192">
        <v>0</v>
      </c>
      <c r="BU227" s="1192">
        <v>0</v>
      </c>
      <c r="BV227" s="1192">
        <v>0</v>
      </c>
      <c r="BW227" s="1192">
        <v>0</v>
      </c>
      <c r="BX227" s="1192">
        <v>0</v>
      </c>
      <c r="BY227" s="1192">
        <v>0</v>
      </c>
      <c r="BZ227" s="1192">
        <v>0</v>
      </c>
      <c r="CA227" s="1192">
        <v>0</v>
      </c>
      <c r="CB227" s="1192">
        <v>0</v>
      </c>
      <c r="CC227" s="1192">
        <v>0</v>
      </c>
      <c r="CD227" s="1192">
        <v>0</v>
      </c>
      <c r="CE227" s="1192">
        <v>0</v>
      </c>
      <c r="CF227" s="1192">
        <v>0</v>
      </c>
      <c r="CG227" s="1192">
        <v>0</v>
      </c>
      <c r="CH227" s="1192">
        <v>0</v>
      </c>
      <c r="CI227" s="1192">
        <v>0</v>
      </c>
      <c r="CK227" s="2397" t="s">
        <v>792</v>
      </c>
      <c r="CL227" s="1191" t="s">
        <v>951</v>
      </c>
      <c r="CM227" s="1192">
        <f>'배수관 폐쇄 총괄(수시, 지역사업소)'!CQ227</f>
        <v>0</v>
      </c>
      <c r="CN227" s="1192">
        <v>0</v>
      </c>
      <c r="CO227" s="1192">
        <v>0</v>
      </c>
      <c r="CP227" s="1192">
        <v>0</v>
      </c>
      <c r="CQ227" s="1192">
        <v>0</v>
      </c>
      <c r="CR227" s="1192">
        <v>0</v>
      </c>
      <c r="CS227" s="1192">
        <v>0</v>
      </c>
      <c r="CT227" s="1192">
        <v>0</v>
      </c>
      <c r="CU227" s="1192">
        <v>0</v>
      </c>
      <c r="CV227" s="1192">
        <v>0</v>
      </c>
      <c r="CW227" s="1192">
        <v>0</v>
      </c>
      <c r="CX227" s="1192">
        <v>0</v>
      </c>
      <c r="CY227" s="1192">
        <v>0</v>
      </c>
      <c r="CZ227" s="1192">
        <v>0</v>
      </c>
      <c r="DA227" s="1192">
        <v>0</v>
      </c>
      <c r="DB227" s="1192">
        <v>0</v>
      </c>
      <c r="DC227" s="1192">
        <v>0</v>
      </c>
      <c r="DD227" s="1192">
        <v>0</v>
      </c>
      <c r="DE227" s="1192">
        <v>0</v>
      </c>
      <c r="DG227" s="2397" t="s">
        <v>792</v>
      </c>
      <c r="DH227" s="1191" t="s">
        <v>951</v>
      </c>
      <c r="DI227" s="1192">
        <f>'배수관 폐쇄 총괄(수시, 지역사업소)'!DM227</f>
        <v>0</v>
      </c>
      <c r="DJ227" s="1192">
        <v>0</v>
      </c>
      <c r="DK227" s="1192">
        <v>0</v>
      </c>
      <c r="DL227" s="1192">
        <v>0</v>
      </c>
      <c r="DM227" s="1192">
        <v>0</v>
      </c>
      <c r="DN227" s="1192">
        <v>0</v>
      </c>
      <c r="DO227" s="1192">
        <v>0</v>
      </c>
      <c r="DP227" s="1192">
        <v>0</v>
      </c>
      <c r="DQ227" s="1192">
        <v>0</v>
      </c>
      <c r="DR227" s="1192">
        <v>0</v>
      </c>
      <c r="DS227" s="1192">
        <v>0</v>
      </c>
      <c r="DT227" s="1192">
        <v>0</v>
      </c>
      <c r="DU227" s="1192">
        <v>0</v>
      </c>
      <c r="DV227" s="1192">
        <v>0</v>
      </c>
      <c r="DW227" s="1192">
        <v>0</v>
      </c>
      <c r="DX227" s="1192">
        <v>0</v>
      </c>
      <c r="DY227" s="1192">
        <v>0</v>
      </c>
      <c r="DZ227" s="1192">
        <v>0</v>
      </c>
      <c r="EA227" s="1192">
        <v>0</v>
      </c>
    </row>
    <row r="228" spans="1:131" ht="19.2" customHeight="1">
      <c r="A228" s="2032"/>
      <c r="B228" s="1191" t="s">
        <v>796</v>
      </c>
      <c r="C228" s="1192">
        <f>'배수관 폐쇄 총괄(수시, 지역사업소)'!G228</f>
        <v>0</v>
      </c>
      <c r="D228" s="1192">
        <v>0</v>
      </c>
      <c r="E228" s="1192">
        <v>0</v>
      </c>
      <c r="F228" s="1192">
        <v>0</v>
      </c>
      <c r="G228" s="1192">
        <v>0</v>
      </c>
      <c r="H228" s="1192">
        <v>0</v>
      </c>
      <c r="I228" s="1192">
        <v>0</v>
      </c>
      <c r="J228" s="1192">
        <v>0</v>
      </c>
      <c r="K228" s="1192">
        <v>0</v>
      </c>
      <c r="L228" s="1192">
        <v>0</v>
      </c>
      <c r="M228" s="1192">
        <v>0</v>
      </c>
      <c r="N228" s="1192">
        <v>0</v>
      </c>
      <c r="O228" s="1192">
        <v>0</v>
      </c>
      <c r="P228" s="1192">
        <v>0</v>
      </c>
      <c r="Q228" s="1192">
        <v>0</v>
      </c>
      <c r="R228" s="1192">
        <v>0</v>
      </c>
      <c r="S228" s="1192">
        <v>0</v>
      </c>
      <c r="T228" s="1192">
        <v>0</v>
      </c>
      <c r="U228" s="1192">
        <v>0</v>
      </c>
      <c r="W228" s="2032"/>
      <c r="X228" s="1191" t="s">
        <v>796</v>
      </c>
      <c r="Y228" s="1192">
        <f>'배수관 폐쇄 총괄(수시, 지역사업소)'!AC228</f>
        <v>0</v>
      </c>
      <c r="Z228" s="1192">
        <v>0</v>
      </c>
      <c r="AA228" s="1192">
        <v>0</v>
      </c>
      <c r="AB228" s="1192">
        <v>0</v>
      </c>
      <c r="AC228" s="1192">
        <v>0</v>
      </c>
      <c r="AD228" s="1192">
        <v>0</v>
      </c>
      <c r="AE228" s="1192">
        <v>0</v>
      </c>
      <c r="AF228" s="1192">
        <v>0</v>
      </c>
      <c r="AG228" s="1192">
        <v>0</v>
      </c>
      <c r="AH228" s="1192">
        <v>0</v>
      </c>
      <c r="AI228" s="1192">
        <v>0</v>
      </c>
      <c r="AJ228" s="1192">
        <v>0</v>
      </c>
      <c r="AK228" s="1192">
        <v>0</v>
      </c>
      <c r="AL228" s="1192">
        <v>0</v>
      </c>
      <c r="AM228" s="1192">
        <v>0</v>
      </c>
      <c r="AN228" s="1192">
        <v>0</v>
      </c>
      <c r="AO228" s="1192">
        <v>0</v>
      </c>
      <c r="AP228" s="1192">
        <v>0</v>
      </c>
      <c r="AQ228" s="1192">
        <v>0</v>
      </c>
      <c r="AS228" s="2032"/>
      <c r="AT228" s="1191" t="s">
        <v>796</v>
      </c>
      <c r="AU228" s="1192">
        <f>'배수관 폐쇄 총괄(수시, 지역사업소)'!AY228</f>
        <v>0</v>
      </c>
      <c r="AV228" s="1192">
        <v>0</v>
      </c>
      <c r="AW228" s="1192">
        <v>0</v>
      </c>
      <c r="AX228" s="1192">
        <v>0</v>
      </c>
      <c r="AY228" s="1192">
        <v>0</v>
      </c>
      <c r="AZ228" s="1192">
        <v>0</v>
      </c>
      <c r="BA228" s="1192">
        <v>0</v>
      </c>
      <c r="BB228" s="1192">
        <v>0</v>
      </c>
      <c r="BC228" s="1192">
        <v>0</v>
      </c>
      <c r="BD228" s="1192">
        <v>0</v>
      </c>
      <c r="BE228" s="1192">
        <v>0</v>
      </c>
      <c r="BF228" s="1192">
        <v>0</v>
      </c>
      <c r="BG228" s="1192">
        <v>0</v>
      </c>
      <c r="BH228" s="1192">
        <v>0</v>
      </c>
      <c r="BI228" s="1192">
        <v>0</v>
      </c>
      <c r="BJ228" s="1192">
        <v>0</v>
      </c>
      <c r="BK228" s="1192">
        <v>0</v>
      </c>
      <c r="BL228" s="1192">
        <v>0</v>
      </c>
      <c r="BM228" s="1192">
        <v>0</v>
      </c>
      <c r="BO228" s="2032"/>
      <c r="BP228" s="1191" t="s">
        <v>796</v>
      </c>
      <c r="BQ228" s="1192">
        <f>'배수관 폐쇄 총괄(수시, 지역사업소)'!BU228</f>
        <v>0</v>
      </c>
      <c r="BR228" s="1192">
        <v>0</v>
      </c>
      <c r="BS228" s="1192">
        <v>0</v>
      </c>
      <c r="BT228" s="1192">
        <v>0</v>
      </c>
      <c r="BU228" s="1192">
        <v>0</v>
      </c>
      <c r="BV228" s="1192">
        <v>0</v>
      </c>
      <c r="BW228" s="1192">
        <v>0</v>
      </c>
      <c r="BX228" s="1192">
        <v>0</v>
      </c>
      <c r="BY228" s="1192">
        <v>0</v>
      </c>
      <c r="BZ228" s="1192">
        <v>0</v>
      </c>
      <c r="CA228" s="1192">
        <v>0</v>
      </c>
      <c r="CB228" s="1192">
        <v>0</v>
      </c>
      <c r="CC228" s="1192">
        <v>0</v>
      </c>
      <c r="CD228" s="1192">
        <v>0</v>
      </c>
      <c r="CE228" s="1192">
        <v>0</v>
      </c>
      <c r="CF228" s="1192">
        <v>0</v>
      </c>
      <c r="CG228" s="1192">
        <v>0</v>
      </c>
      <c r="CH228" s="1192">
        <v>0</v>
      </c>
      <c r="CI228" s="1192">
        <v>0</v>
      </c>
      <c r="CK228" s="2032"/>
      <c r="CL228" s="1191" t="s">
        <v>796</v>
      </c>
      <c r="CM228" s="1192">
        <f>'배수관 폐쇄 총괄(수시, 지역사업소)'!CQ228</f>
        <v>0</v>
      </c>
      <c r="CN228" s="1192">
        <v>0</v>
      </c>
      <c r="CO228" s="1192">
        <v>0</v>
      </c>
      <c r="CP228" s="1192">
        <v>0</v>
      </c>
      <c r="CQ228" s="1192">
        <v>0</v>
      </c>
      <c r="CR228" s="1192">
        <v>0</v>
      </c>
      <c r="CS228" s="1192">
        <v>0</v>
      </c>
      <c r="CT228" s="1192">
        <v>0</v>
      </c>
      <c r="CU228" s="1192">
        <v>0</v>
      </c>
      <c r="CV228" s="1192">
        <v>0</v>
      </c>
      <c r="CW228" s="1192">
        <v>0</v>
      </c>
      <c r="CX228" s="1192">
        <v>0</v>
      </c>
      <c r="CY228" s="1192">
        <v>0</v>
      </c>
      <c r="CZ228" s="1192">
        <v>0</v>
      </c>
      <c r="DA228" s="1192">
        <v>0</v>
      </c>
      <c r="DB228" s="1192">
        <v>0</v>
      </c>
      <c r="DC228" s="1192">
        <v>0</v>
      </c>
      <c r="DD228" s="1192">
        <v>0</v>
      </c>
      <c r="DE228" s="1192">
        <v>0</v>
      </c>
      <c r="DG228" s="2032"/>
      <c r="DH228" s="1191" t="s">
        <v>796</v>
      </c>
      <c r="DI228" s="1192">
        <f>'배수관 폐쇄 총괄(수시, 지역사업소)'!DM228</f>
        <v>0</v>
      </c>
      <c r="DJ228" s="1192">
        <v>0</v>
      </c>
      <c r="DK228" s="1192">
        <v>0</v>
      </c>
      <c r="DL228" s="1192">
        <v>0</v>
      </c>
      <c r="DM228" s="1192">
        <v>0</v>
      </c>
      <c r="DN228" s="1192">
        <v>0</v>
      </c>
      <c r="DO228" s="1192">
        <v>0</v>
      </c>
      <c r="DP228" s="1192">
        <v>0</v>
      </c>
      <c r="DQ228" s="1192">
        <v>0</v>
      </c>
      <c r="DR228" s="1192">
        <v>0</v>
      </c>
      <c r="DS228" s="1192">
        <v>0</v>
      </c>
      <c r="DT228" s="1192">
        <v>0</v>
      </c>
      <c r="DU228" s="1192">
        <v>0</v>
      </c>
      <c r="DV228" s="1192">
        <v>0</v>
      </c>
      <c r="DW228" s="1192">
        <v>0</v>
      </c>
      <c r="DX228" s="1192">
        <v>0</v>
      </c>
      <c r="DY228" s="1192">
        <v>0</v>
      </c>
      <c r="DZ228" s="1192">
        <v>0</v>
      </c>
      <c r="EA228" s="1192">
        <v>0</v>
      </c>
    </row>
    <row r="229" spans="1:131" ht="19.2" customHeight="1">
      <c r="A229" s="2032"/>
      <c r="B229" s="1191" t="s">
        <v>797</v>
      </c>
      <c r="C229" s="1192">
        <f>'배수관 폐쇄 총괄(수시, 지역사업소)'!G229</f>
        <v>0</v>
      </c>
      <c r="D229" s="1192">
        <v>0</v>
      </c>
      <c r="E229" s="1192">
        <v>0</v>
      </c>
      <c r="F229" s="1192">
        <v>0</v>
      </c>
      <c r="G229" s="1192">
        <v>0</v>
      </c>
      <c r="H229" s="1192">
        <v>0</v>
      </c>
      <c r="I229" s="1192">
        <v>0</v>
      </c>
      <c r="J229" s="1192">
        <v>0</v>
      </c>
      <c r="K229" s="1192">
        <v>0</v>
      </c>
      <c r="L229" s="1192">
        <v>0</v>
      </c>
      <c r="M229" s="1192">
        <v>0</v>
      </c>
      <c r="N229" s="1192">
        <v>0</v>
      </c>
      <c r="O229" s="1192">
        <v>0</v>
      </c>
      <c r="P229" s="1192">
        <v>0</v>
      </c>
      <c r="Q229" s="1192">
        <v>0</v>
      </c>
      <c r="R229" s="1192">
        <v>0</v>
      </c>
      <c r="S229" s="1192">
        <v>0</v>
      </c>
      <c r="T229" s="1192">
        <v>0</v>
      </c>
      <c r="U229" s="1192">
        <v>0</v>
      </c>
      <c r="W229" s="2032"/>
      <c r="X229" s="1191" t="s">
        <v>797</v>
      </c>
      <c r="Y229" s="1192">
        <f>'배수관 폐쇄 총괄(수시, 지역사업소)'!AC229</f>
        <v>0</v>
      </c>
      <c r="Z229" s="1192">
        <v>0</v>
      </c>
      <c r="AA229" s="1192">
        <v>0</v>
      </c>
      <c r="AB229" s="1192">
        <v>0</v>
      </c>
      <c r="AC229" s="1192">
        <v>0</v>
      </c>
      <c r="AD229" s="1192">
        <v>0</v>
      </c>
      <c r="AE229" s="1192">
        <v>0</v>
      </c>
      <c r="AF229" s="1192">
        <v>0</v>
      </c>
      <c r="AG229" s="1192">
        <v>0</v>
      </c>
      <c r="AH229" s="1192">
        <v>0</v>
      </c>
      <c r="AI229" s="1192">
        <v>0</v>
      </c>
      <c r="AJ229" s="1192">
        <v>0</v>
      </c>
      <c r="AK229" s="1192">
        <v>0</v>
      </c>
      <c r="AL229" s="1192">
        <v>0</v>
      </c>
      <c r="AM229" s="1192">
        <v>0</v>
      </c>
      <c r="AN229" s="1192">
        <v>0</v>
      </c>
      <c r="AO229" s="1192">
        <v>0</v>
      </c>
      <c r="AP229" s="1192">
        <v>0</v>
      </c>
      <c r="AQ229" s="1192">
        <v>0</v>
      </c>
      <c r="AS229" s="2032"/>
      <c r="AT229" s="1191" t="s">
        <v>797</v>
      </c>
      <c r="AU229" s="1192">
        <f>'배수관 폐쇄 총괄(수시, 지역사업소)'!AY229</f>
        <v>0</v>
      </c>
      <c r="AV229" s="1192">
        <v>0</v>
      </c>
      <c r="AW229" s="1192">
        <v>0</v>
      </c>
      <c r="AX229" s="1192">
        <v>0</v>
      </c>
      <c r="AY229" s="1192">
        <v>0</v>
      </c>
      <c r="AZ229" s="1192">
        <v>0</v>
      </c>
      <c r="BA229" s="1192">
        <v>0</v>
      </c>
      <c r="BB229" s="1192">
        <v>0</v>
      </c>
      <c r="BC229" s="1192">
        <v>0</v>
      </c>
      <c r="BD229" s="1192">
        <v>0</v>
      </c>
      <c r="BE229" s="1192">
        <v>0</v>
      </c>
      <c r="BF229" s="1192">
        <v>0</v>
      </c>
      <c r="BG229" s="1192">
        <v>0</v>
      </c>
      <c r="BH229" s="1192">
        <v>0</v>
      </c>
      <c r="BI229" s="1192">
        <v>0</v>
      </c>
      <c r="BJ229" s="1192">
        <v>0</v>
      </c>
      <c r="BK229" s="1192">
        <v>0</v>
      </c>
      <c r="BL229" s="1192">
        <v>0</v>
      </c>
      <c r="BM229" s="1192">
        <v>0</v>
      </c>
      <c r="BO229" s="2032"/>
      <c r="BP229" s="1191" t="s">
        <v>797</v>
      </c>
      <c r="BQ229" s="1192">
        <f>'배수관 폐쇄 총괄(수시, 지역사업소)'!BU229</f>
        <v>0</v>
      </c>
      <c r="BR229" s="1192">
        <v>0</v>
      </c>
      <c r="BS229" s="1192">
        <v>0</v>
      </c>
      <c r="BT229" s="1192">
        <v>0</v>
      </c>
      <c r="BU229" s="1192">
        <v>0</v>
      </c>
      <c r="BV229" s="1192">
        <v>0</v>
      </c>
      <c r="BW229" s="1192">
        <v>0</v>
      </c>
      <c r="BX229" s="1192">
        <v>0</v>
      </c>
      <c r="BY229" s="1192">
        <v>0</v>
      </c>
      <c r="BZ229" s="1192">
        <v>0</v>
      </c>
      <c r="CA229" s="1192">
        <v>0</v>
      </c>
      <c r="CB229" s="1192">
        <v>0</v>
      </c>
      <c r="CC229" s="1192">
        <v>0</v>
      </c>
      <c r="CD229" s="1192">
        <v>0</v>
      </c>
      <c r="CE229" s="1192">
        <v>0</v>
      </c>
      <c r="CF229" s="1192">
        <v>0</v>
      </c>
      <c r="CG229" s="1192">
        <v>0</v>
      </c>
      <c r="CH229" s="1192">
        <v>0</v>
      </c>
      <c r="CI229" s="1192">
        <v>0</v>
      </c>
      <c r="CK229" s="2032"/>
      <c r="CL229" s="1191" t="s">
        <v>797</v>
      </c>
      <c r="CM229" s="1192">
        <f>'배수관 폐쇄 총괄(수시, 지역사업소)'!CQ229</f>
        <v>0</v>
      </c>
      <c r="CN229" s="1192">
        <v>0</v>
      </c>
      <c r="CO229" s="1192">
        <v>0</v>
      </c>
      <c r="CP229" s="1192">
        <v>0</v>
      </c>
      <c r="CQ229" s="1192">
        <v>0</v>
      </c>
      <c r="CR229" s="1192">
        <v>0</v>
      </c>
      <c r="CS229" s="1192">
        <v>0</v>
      </c>
      <c r="CT229" s="1192">
        <v>0</v>
      </c>
      <c r="CU229" s="1192">
        <v>0</v>
      </c>
      <c r="CV229" s="1192">
        <v>0</v>
      </c>
      <c r="CW229" s="1192">
        <v>0</v>
      </c>
      <c r="CX229" s="1192">
        <v>0</v>
      </c>
      <c r="CY229" s="1192">
        <v>0</v>
      </c>
      <c r="CZ229" s="1192">
        <v>0</v>
      </c>
      <c r="DA229" s="1192">
        <v>0</v>
      </c>
      <c r="DB229" s="1192">
        <v>0</v>
      </c>
      <c r="DC229" s="1192">
        <v>0</v>
      </c>
      <c r="DD229" s="1192">
        <v>0</v>
      </c>
      <c r="DE229" s="1192">
        <v>0</v>
      </c>
      <c r="DG229" s="2032"/>
      <c r="DH229" s="1191" t="s">
        <v>797</v>
      </c>
      <c r="DI229" s="1192">
        <f>'배수관 폐쇄 총괄(수시, 지역사업소)'!DM229</f>
        <v>0</v>
      </c>
      <c r="DJ229" s="1192">
        <v>0</v>
      </c>
      <c r="DK229" s="1192">
        <v>0</v>
      </c>
      <c r="DL229" s="1192">
        <v>0</v>
      </c>
      <c r="DM229" s="1192">
        <v>0</v>
      </c>
      <c r="DN229" s="1192">
        <v>0</v>
      </c>
      <c r="DO229" s="1192">
        <v>0</v>
      </c>
      <c r="DP229" s="1192">
        <v>0</v>
      </c>
      <c r="DQ229" s="1192">
        <v>0</v>
      </c>
      <c r="DR229" s="1192">
        <v>0</v>
      </c>
      <c r="DS229" s="1192">
        <v>0</v>
      </c>
      <c r="DT229" s="1192">
        <v>0</v>
      </c>
      <c r="DU229" s="1192">
        <v>0</v>
      </c>
      <c r="DV229" s="1192">
        <v>0</v>
      </c>
      <c r="DW229" s="1192">
        <v>0</v>
      </c>
      <c r="DX229" s="1192">
        <v>0</v>
      </c>
      <c r="DY229" s="1192">
        <v>0</v>
      </c>
      <c r="DZ229" s="1192">
        <v>0</v>
      </c>
      <c r="EA229" s="1192">
        <v>0</v>
      </c>
    </row>
    <row r="230" spans="1:131" ht="19.2" customHeight="1">
      <c r="A230" s="2032"/>
      <c r="B230" s="1191" t="s">
        <v>780</v>
      </c>
      <c r="C230" s="1192">
        <f>'배수관 폐쇄 총괄(수시, 지역사업소)'!G230</f>
        <v>0</v>
      </c>
      <c r="D230" s="1192">
        <v>0</v>
      </c>
      <c r="E230" s="1192">
        <v>0</v>
      </c>
      <c r="F230" s="1192">
        <v>0</v>
      </c>
      <c r="G230" s="1192">
        <v>0</v>
      </c>
      <c r="H230" s="1192">
        <v>0</v>
      </c>
      <c r="I230" s="1192">
        <v>0</v>
      </c>
      <c r="J230" s="1192">
        <v>0</v>
      </c>
      <c r="K230" s="1192">
        <v>0</v>
      </c>
      <c r="L230" s="1192">
        <v>0</v>
      </c>
      <c r="M230" s="1192">
        <v>0</v>
      </c>
      <c r="N230" s="1192">
        <v>0</v>
      </c>
      <c r="O230" s="1192">
        <v>0</v>
      </c>
      <c r="P230" s="1192">
        <v>0</v>
      </c>
      <c r="Q230" s="1192">
        <v>0</v>
      </c>
      <c r="R230" s="1192">
        <v>0</v>
      </c>
      <c r="S230" s="1192">
        <v>0</v>
      </c>
      <c r="T230" s="1192">
        <v>0</v>
      </c>
      <c r="U230" s="1192">
        <v>0</v>
      </c>
      <c r="W230" s="2032"/>
      <c r="X230" s="1191" t="s">
        <v>780</v>
      </c>
      <c r="Y230" s="1192">
        <f>'배수관 폐쇄 총괄(수시, 지역사업소)'!AC230</f>
        <v>0</v>
      </c>
      <c r="Z230" s="1192">
        <v>0</v>
      </c>
      <c r="AA230" s="1192">
        <v>0</v>
      </c>
      <c r="AB230" s="1192">
        <v>0</v>
      </c>
      <c r="AC230" s="1192">
        <v>0</v>
      </c>
      <c r="AD230" s="1192">
        <v>0</v>
      </c>
      <c r="AE230" s="1192">
        <v>0</v>
      </c>
      <c r="AF230" s="1192">
        <v>0</v>
      </c>
      <c r="AG230" s="1192">
        <v>0</v>
      </c>
      <c r="AH230" s="1192">
        <v>0</v>
      </c>
      <c r="AI230" s="1192">
        <v>0</v>
      </c>
      <c r="AJ230" s="1192">
        <v>0</v>
      </c>
      <c r="AK230" s="1192">
        <v>0</v>
      </c>
      <c r="AL230" s="1192">
        <v>0</v>
      </c>
      <c r="AM230" s="1192">
        <v>0</v>
      </c>
      <c r="AN230" s="1192">
        <v>0</v>
      </c>
      <c r="AO230" s="1192">
        <v>0</v>
      </c>
      <c r="AP230" s="1192">
        <v>0</v>
      </c>
      <c r="AQ230" s="1192">
        <v>0</v>
      </c>
      <c r="AS230" s="2032"/>
      <c r="AT230" s="1191" t="s">
        <v>780</v>
      </c>
      <c r="AU230" s="1192">
        <f>'배수관 폐쇄 총괄(수시, 지역사업소)'!AY230</f>
        <v>0</v>
      </c>
      <c r="AV230" s="1192">
        <v>0</v>
      </c>
      <c r="AW230" s="1192">
        <v>0</v>
      </c>
      <c r="AX230" s="1192">
        <v>0</v>
      </c>
      <c r="AY230" s="1192">
        <v>0</v>
      </c>
      <c r="AZ230" s="1192">
        <v>0</v>
      </c>
      <c r="BA230" s="1192">
        <v>0</v>
      </c>
      <c r="BB230" s="1192">
        <v>0</v>
      </c>
      <c r="BC230" s="1192">
        <v>0</v>
      </c>
      <c r="BD230" s="1192">
        <v>0</v>
      </c>
      <c r="BE230" s="1192">
        <v>0</v>
      </c>
      <c r="BF230" s="1192">
        <v>0</v>
      </c>
      <c r="BG230" s="1192">
        <v>0</v>
      </c>
      <c r="BH230" s="1192">
        <v>0</v>
      </c>
      <c r="BI230" s="1192">
        <v>0</v>
      </c>
      <c r="BJ230" s="1192">
        <v>0</v>
      </c>
      <c r="BK230" s="1192">
        <v>0</v>
      </c>
      <c r="BL230" s="1192">
        <v>0</v>
      </c>
      <c r="BM230" s="1192">
        <v>0</v>
      </c>
      <c r="BO230" s="2032"/>
      <c r="BP230" s="1191" t="s">
        <v>780</v>
      </c>
      <c r="BQ230" s="1192">
        <f>'배수관 폐쇄 총괄(수시, 지역사업소)'!BU230</f>
        <v>0</v>
      </c>
      <c r="BR230" s="1192">
        <v>0</v>
      </c>
      <c r="BS230" s="1192">
        <v>0</v>
      </c>
      <c r="BT230" s="1192">
        <v>0</v>
      </c>
      <c r="BU230" s="1192">
        <v>0</v>
      </c>
      <c r="BV230" s="1192">
        <v>0</v>
      </c>
      <c r="BW230" s="1192">
        <v>0</v>
      </c>
      <c r="BX230" s="1192">
        <v>0</v>
      </c>
      <c r="BY230" s="1192">
        <v>0</v>
      </c>
      <c r="BZ230" s="1192">
        <v>0</v>
      </c>
      <c r="CA230" s="1192">
        <v>0</v>
      </c>
      <c r="CB230" s="1192">
        <v>0</v>
      </c>
      <c r="CC230" s="1192">
        <v>0</v>
      </c>
      <c r="CD230" s="1192">
        <v>0</v>
      </c>
      <c r="CE230" s="1192">
        <v>0</v>
      </c>
      <c r="CF230" s="1192">
        <v>0</v>
      </c>
      <c r="CG230" s="1192">
        <v>0</v>
      </c>
      <c r="CH230" s="1192">
        <v>0</v>
      </c>
      <c r="CI230" s="1192">
        <v>0</v>
      </c>
      <c r="CK230" s="2032"/>
      <c r="CL230" s="1191" t="s">
        <v>780</v>
      </c>
      <c r="CM230" s="1192">
        <f>'배수관 폐쇄 총괄(수시, 지역사업소)'!CQ230</f>
        <v>0</v>
      </c>
      <c r="CN230" s="1192">
        <v>0</v>
      </c>
      <c r="CO230" s="1192">
        <v>0</v>
      </c>
      <c r="CP230" s="1192">
        <v>0</v>
      </c>
      <c r="CQ230" s="1192">
        <v>0</v>
      </c>
      <c r="CR230" s="1192">
        <v>0</v>
      </c>
      <c r="CS230" s="1192">
        <v>0</v>
      </c>
      <c r="CT230" s="1192">
        <v>0</v>
      </c>
      <c r="CU230" s="1192">
        <v>0</v>
      </c>
      <c r="CV230" s="1192">
        <v>0</v>
      </c>
      <c r="CW230" s="1192">
        <v>0</v>
      </c>
      <c r="CX230" s="1192">
        <v>0</v>
      </c>
      <c r="CY230" s="1192">
        <v>0</v>
      </c>
      <c r="CZ230" s="1192">
        <v>0</v>
      </c>
      <c r="DA230" s="1192">
        <v>0</v>
      </c>
      <c r="DB230" s="1192">
        <v>0</v>
      </c>
      <c r="DC230" s="1192">
        <v>0</v>
      </c>
      <c r="DD230" s="1192">
        <v>0</v>
      </c>
      <c r="DE230" s="1192">
        <v>0</v>
      </c>
      <c r="DG230" s="2032"/>
      <c r="DH230" s="1191" t="s">
        <v>780</v>
      </c>
      <c r="DI230" s="1192">
        <f>'배수관 폐쇄 총괄(수시, 지역사업소)'!DM230</f>
        <v>0</v>
      </c>
      <c r="DJ230" s="1192">
        <v>0</v>
      </c>
      <c r="DK230" s="1192">
        <v>0</v>
      </c>
      <c r="DL230" s="1192">
        <v>0</v>
      </c>
      <c r="DM230" s="1192">
        <v>0</v>
      </c>
      <c r="DN230" s="1192">
        <v>0</v>
      </c>
      <c r="DO230" s="1192">
        <v>0</v>
      </c>
      <c r="DP230" s="1192">
        <v>0</v>
      </c>
      <c r="DQ230" s="1192">
        <v>0</v>
      </c>
      <c r="DR230" s="1192">
        <v>0</v>
      </c>
      <c r="DS230" s="1192">
        <v>0</v>
      </c>
      <c r="DT230" s="1192">
        <v>0</v>
      </c>
      <c r="DU230" s="1192">
        <v>0</v>
      </c>
      <c r="DV230" s="1192">
        <v>0</v>
      </c>
      <c r="DW230" s="1192">
        <v>0</v>
      </c>
      <c r="DX230" s="1192">
        <v>0</v>
      </c>
      <c r="DY230" s="1192">
        <v>0</v>
      </c>
      <c r="DZ230" s="1192">
        <v>0</v>
      </c>
      <c r="EA230" s="1192">
        <v>0</v>
      </c>
    </row>
    <row r="231" spans="1:131" ht="19.2" customHeight="1">
      <c r="A231" s="2032"/>
      <c r="B231" s="1193" t="s">
        <v>781</v>
      </c>
      <c r="C231" s="1192">
        <f>'배수관 폐쇄 총괄(수시, 지역사업소)'!G231</f>
        <v>0</v>
      </c>
      <c r="D231" s="1192">
        <v>0</v>
      </c>
      <c r="E231" s="1192">
        <v>0</v>
      </c>
      <c r="F231" s="1192">
        <v>0</v>
      </c>
      <c r="G231" s="1192">
        <v>0</v>
      </c>
      <c r="H231" s="1192">
        <v>0</v>
      </c>
      <c r="I231" s="1192">
        <v>0</v>
      </c>
      <c r="J231" s="1192">
        <v>0</v>
      </c>
      <c r="K231" s="1192">
        <v>0</v>
      </c>
      <c r="L231" s="1192">
        <v>0</v>
      </c>
      <c r="M231" s="1192">
        <v>0</v>
      </c>
      <c r="N231" s="1192">
        <v>0</v>
      </c>
      <c r="O231" s="1192">
        <v>0</v>
      </c>
      <c r="P231" s="1192">
        <v>0</v>
      </c>
      <c r="Q231" s="1192">
        <v>0</v>
      </c>
      <c r="R231" s="1192">
        <v>0</v>
      </c>
      <c r="S231" s="1192">
        <v>0</v>
      </c>
      <c r="T231" s="1192">
        <v>0</v>
      </c>
      <c r="U231" s="1192">
        <v>0</v>
      </c>
      <c r="W231" s="2032"/>
      <c r="X231" s="1193" t="s">
        <v>781</v>
      </c>
      <c r="Y231" s="1192">
        <f>'배수관 폐쇄 총괄(수시, 지역사업소)'!AC231</f>
        <v>0</v>
      </c>
      <c r="Z231" s="1192">
        <v>0</v>
      </c>
      <c r="AA231" s="1192">
        <v>0</v>
      </c>
      <c r="AB231" s="1192">
        <v>0</v>
      </c>
      <c r="AC231" s="1192">
        <v>0</v>
      </c>
      <c r="AD231" s="1192">
        <v>0</v>
      </c>
      <c r="AE231" s="1192">
        <v>0</v>
      </c>
      <c r="AF231" s="1192">
        <v>0</v>
      </c>
      <c r="AG231" s="1192">
        <v>0</v>
      </c>
      <c r="AH231" s="1192">
        <v>0</v>
      </c>
      <c r="AI231" s="1192">
        <v>0</v>
      </c>
      <c r="AJ231" s="1192">
        <v>0</v>
      </c>
      <c r="AK231" s="1192">
        <v>0</v>
      </c>
      <c r="AL231" s="1192">
        <v>0</v>
      </c>
      <c r="AM231" s="1192">
        <v>0</v>
      </c>
      <c r="AN231" s="1192">
        <v>0</v>
      </c>
      <c r="AO231" s="1192">
        <v>0</v>
      </c>
      <c r="AP231" s="1192">
        <v>0</v>
      </c>
      <c r="AQ231" s="1192">
        <v>0</v>
      </c>
      <c r="AS231" s="2032"/>
      <c r="AT231" s="1193" t="s">
        <v>781</v>
      </c>
      <c r="AU231" s="1192">
        <f>'배수관 폐쇄 총괄(수시, 지역사업소)'!AY231</f>
        <v>0</v>
      </c>
      <c r="AV231" s="1192">
        <v>0</v>
      </c>
      <c r="AW231" s="1192">
        <v>0</v>
      </c>
      <c r="AX231" s="1192">
        <v>0</v>
      </c>
      <c r="AY231" s="1192">
        <v>0</v>
      </c>
      <c r="AZ231" s="1192">
        <v>0</v>
      </c>
      <c r="BA231" s="1192">
        <v>0</v>
      </c>
      <c r="BB231" s="1192">
        <v>0</v>
      </c>
      <c r="BC231" s="1192">
        <v>0</v>
      </c>
      <c r="BD231" s="1192">
        <v>0</v>
      </c>
      <c r="BE231" s="1192">
        <v>0</v>
      </c>
      <c r="BF231" s="1192">
        <v>0</v>
      </c>
      <c r="BG231" s="1192">
        <v>0</v>
      </c>
      <c r="BH231" s="1192">
        <v>0</v>
      </c>
      <c r="BI231" s="1192">
        <v>0</v>
      </c>
      <c r="BJ231" s="1192">
        <v>0</v>
      </c>
      <c r="BK231" s="1192">
        <v>0</v>
      </c>
      <c r="BL231" s="1192">
        <v>0</v>
      </c>
      <c r="BM231" s="1192">
        <v>0</v>
      </c>
      <c r="BO231" s="2032"/>
      <c r="BP231" s="1193" t="s">
        <v>781</v>
      </c>
      <c r="BQ231" s="1192">
        <f>'배수관 폐쇄 총괄(수시, 지역사업소)'!BU231</f>
        <v>0</v>
      </c>
      <c r="BR231" s="1192">
        <v>0</v>
      </c>
      <c r="BS231" s="1192">
        <v>0</v>
      </c>
      <c r="BT231" s="1192">
        <v>0</v>
      </c>
      <c r="BU231" s="1192">
        <v>0</v>
      </c>
      <c r="BV231" s="1192">
        <v>0</v>
      </c>
      <c r="BW231" s="1192">
        <v>0</v>
      </c>
      <c r="BX231" s="1192">
        <v>0</v>
      </c>
      <c r="BY231" s="1192">
        <v>0</v>
      </c>
      <c r="BZ231" s="1192">
        <v>0</v>
      </c>
      <c r="CA231" s="1192">
        <v>0</v>
      </c>
      <c r="CB231" s="1192">
        <v>0</v>
      </c>
      <c r="CC231" s="1192">
        <v>0</v>
      </c>
      <c r="CD231" s="1192">
        <v>0</v>
      </c>
      <c r="CE231" s="1192">
        <v>0</v>
      </c>
      <c r="CF231" s="1192">
        <v>0</v>
      </c>
      <c r="CG231" s="1192">
        <v>0</v>
      </c>
      <c r="CH231" s="1192">
        <v>0</v>
      </c>
      <c r="CI231" s="1192">
        <v>0</v>
      </c>
      <c r="CK231" s="2032"/>
      <c r="CL231" s="1193" t="s">
        <v>781</v>
      </c>
      <c r="CM231" s="1192">
        <f>'배수관 폐쇄 총괄(수시, 지역사업소)'!CQ231</f>
        <v>0</v>
      </c>
      <c r="CN231" s="1192">
        <v>0</v>
      </c>
      <c r="CO231" s="1192">
        <v>0</v>
      </c>
      <c r="CP231" s="1192">
        <v>0</v>
      </c>
      <c r="CQ231" s="1192">
        <v>0</v>
      </c>
      <c r="CR231" s="1192">
        <v>0</v>
      </c>
      <c r="CS231" s="1192">
        <v>0</v>
      </c>
      <c r="CT231" s="1192">
        <v>0</v>
      </c>
      <c r="CU231" s="1192">
        <v>0</v>
      </c>
      <c r="CV231" s="1192">
        <v>0</v>
      </c>
      <c r="CW231" s="1192">
        <v>0</v>
      </c>
      <c r="CX231" s="1192">
        <v>0</v>
      </c>
      <c r="CY231" s="1192">
        <v>0</v>
      </c>
      <c r="CZ231" s="1192">
        <v>0</v>
      </c>
      <c r="DA231" s="1192">
        <v>0</v>
      </c>
      <c r="DB231" s="1192">
        <v>0</v>
      </c>
      <c r="DC231" s="1192">
        <v>0</v>
      </c>
      <c r="DD231" s="1192">
        <v>0</v>
      </c>
      <c r="DE231" s="1192">
        <v>0</v>
      </c>
      <c r="DG231" s="2032"/>
      <c r="DH231" s="1193" t="s">
        <v>781</v>
      </c>
      <c r="DI231" s="1192">
        <f>'배수관 폐쇄 총괄(수시, 지역사업소)'!DM231</f>
        <v>0</v>
      </c>
      <c r="DJ231" s="1192">
        <v>0</v>
      </c>
      <c r="DK231" s="1192">
        <v>0</v>
      </c>
      <c r="DL231" s="1192">
        <v>0</v>
      </c>
      <c r="DM231" s="1192">
        <v>0</v>
      </c>
      <c r="DN231" s="1192">
        <v>0</v>
      </c>
      <c r="DO231" s="1192">
        <v>0</v>
      </c>
      <c r="DP231" s="1192">
        <v>0</v>
      </c>
      <c r="DQ231" s="1192">
        <v>0</v>
      </c>
      <c r="DR231" s="1192">
        <v>0</v>
      </c>
      <c r="DS231" s="1192">
        <v>0</v>
      </c>
      <c r="DT231" s="1192">
        <v>0</v>
      </c>
      <c r="DU231" s="1192">
        <v>0</v>
      </c>
      <c r="DV231" s="1192">
        <v>0</v>
      </c>
      <c r="DW231" s="1192">
        <v>0</v>
      </c>
      <c r="DX231" s="1192">
        <v>0</v>
      </c>
      <c r="DY231" s="1192">
        <v>0</v>
      </c>
      <c r="DZ231" s="1192">
        <v>0</v>
      </c>
      <c r="EA231" s="1192">
        <v>0</v>
      </c>
    </row>
    <row r="232" spans="1:131" ht="19.2" customHeight="1">
      <c r="A232" s="2032"/>
      <c r="B232" s="1193" t="s">
        <v>786</v>
      </c>
      <c r="C232" s="1192">
        <f>'배수관 폐쇄 총괄(수시, 지역사업소)'!G232</f>
        <v>0</v>
      </c>
      <c r="D232" s="1192">
        <v>0</v>
      </c>
      <c r="E232" s="1192">
        <v>0</v>
      </c>
      <c r="F232" s="1192">
        <v>0</v>
      </c>
      <c r="G232" s="1192">
        <v>0</v>
      </c>
      <c r="H232" s="1192">
        <v>0</v>
      </c>
      <c r="I232" s="1192">
        <v>0</v>
      </c>
      <c r="J232" s="1192">
        <v>0</v>
      </c>
      <c r="K232" s="1192">
        <v>0</v>
      </c>
      <c r="L232" s="1192">
        <v>0</v>
      </c>
      <c r="M232" s="1192">
        <v>0</v>
      </c>
      <c r="N232" s="1192">
        <v>0</v>
      </c>
      <c r="O232" s="1192">
        <v>0</v>
      </c>
      <c r="P232" s="1192">
        <v>0</v>
      </c>
      <c r="Q232" s="1192">
        <v>0</v>
      </c>
      <c r="R232" s="1192">
        <v>0</v>
      </c>
      <c r="S232" s="1192">
        <v>0</v>
      </c>
      <c r="T232" s="1192">
        <v>0</v>
      </c>
      <c r="U232" s="1192">
        <v>0</v>
      </c>
      <c r="W232" s="2032"/>
      <c r="X232" s="1193" t="s">
        <v>786</v>
      </c>
      <c r="Y232" s="1192">
        <f>'배수관 폐쇄 총괄(수시, 지역사업소)'!AC232</f>
        <v>0</v>
      </c>
      <c r="Z232" s="1192">
        <v>0</v>
      </c>
      <c r="AA232" s="1192">
        <v>0</v>
      </c>
      <c r="AB232" s="1192">
        <v>0</v>
      </c>
      <c r="AC232" s="1192">
        <v>0</v>
      </c>
      <c r="AD232" s="1192">
        <v>0</v>
      </c>
      <c r="AE232" s="1192">
        <v>0</v>
      </c>
      <c r="AF232" s="1192">
        <v>0</v>
      </c>
      <c r="AG232" s="1192">
        <v>0</v>
      </c>
      <c r="AH232" s="1192">
        <v>0</v>
      </c>
      <c r="AI232" s="1192">
        <v>0</v>
      </c>
      <c r="AJ232" s="1192">
        <v>0</v>
      </c>
      <c r="AK232" s="1192">
        <v>0</v>
      </c>
      <c r="AL232" s="1192">
        <v>0</v>
      </c>
      <c r="AM232" s="1192">
        <v>0</v>
      </c>
      <c r="AN232" s="1192">
        <v>0</v>
      </c>
      <c r="AO232" s="1192">
        <v>0</v>
      </c>
      <c r="AP232" s="1192">
        <v>0</v>
      </c>
      <c r="AQ232" s="1192">
        <v>0</v>
      </c>
      <c r="AS232" s="2032"/>
      <c r="AT232" s="1193" t="s">
        <v>786</v>
      </c>
      <c r="AU232" s="1192">
        <f>'배수관 폐쇄 총괄(수시, 지역사업소)'!AY232</f>
        <v>0</v>
      </c>
      <c r="AV232" s="1192">
        <v>0</v>
      </c>
      <c r="AW232" s="1192">
        <v>0</v>
      </c>
      <c r="AX232" s="1192">
        <v>0</v>
      </c>
      <c r="AY232" s="1192">
        <v>0</v>
      </c>
      <c r="AZ232" s="1192">
        <v>0</v>
      </c>
      <c r="BA232" s="1192">
        <v>0</v>
      </c>
      <c r="BB232" s="1192">
        <v>0</v>
      </c>
      <c r="BC232" s="1192">
        <v>0</v>
      </c>
      <c r="BD232" s="1192">
        <v>0</v>
      </c>
      <c r="BE232" s="1192">
        <v>0</v>
      </c>
      <c r="BF232" s="1192">
        <v>0</v>
      </c>
      <c r="BG232" s="1192">
        <v>0</v>
      </c>
      <c r="BH232" s="1192">
        <v>0</v>
      </c>
      <c r="BI232" s="1192">
        <v>0</v>
      </c>
      <c r="BJ232" s="1192">
        <v>0</v>
      </c>
      <c r="BK232" s="1192">
        <v>0</v>
      </c>
      <c r="BL232" s="1192">
        <v>0</v>
      </c>
      <c r="BM232" s="1192">
        <v>0</v>
      </c>
      <c r="BO232" s="2032"/>
      <c r="BP232" s="1193" t="s">
        <v>786</v>
      </c>
      <c r="BQ232" s="1192">
        <f>'배수관 폐쇄 총괄(수시, 지역사업소)'!BU232</f>
        <v>0</v>
      </c>
      <c r="BR232" s="1192">
        <v>0</v>
      </c>
      <c r="BS232" s="1192">
        <v>0</v>
      </c>
      <c r="BT232" s="1192">
        <v>0</v>
      </c>
      <c r="BU232" s="1192">
        <v>0</v>
      </c>
      <c r="BV232" s="1192">
        <v>0</v>
      </c>
      <c r="BW232" s="1192">
        <v>0</v>
      </c>
      <c r="BX232" s="1192">
        <v>0</v>
      </c>
      <c r="BY232" s="1192">
        <v>0</v>
      </c>
      <c r="BZ232" s="1192">
        <v>0</v>
      </c>
      <c r="CA232" s="1192">
        <v>0</v>
      </c>
      <c r="CB232" s="1192">
        <v>0</v>
      </c>
      <c r="CC232" s="1192">
        <v>0</v>
      </c>
      <c r="CD232" s="1192">
        <v>0</v>
      </c>
      <c r="CE232" s="1192">
        <v>0</v>
      </c>
      <c r="CF232" s="1192">
        <v>0</v>
      </c>
      <c r="CG232" s="1192">
        <v>0</v>
      </c>
      <c r="CH232" s="1192">
        <v>0</v>
      </c>
      <c r="CI232" s="1192">
        <v>0</v>
      </c>
      <c r="CK232" s="2032"/>
      <c r="CL232" s="1193" t="s">
        <v>786</v>
      </c>
      <c r="CM232" s="1192">
        <f>'배수관 폐쇄 총괄(수시, 지역사업소)'!CQ232</f>
        <v>0</v>
      </c>
      <c r="CN232" s="1192">
        <v>0</v>
      </c>
      <c r="CO232" s="1192">
        <v>0</v>
      </c>
      <c r="CP232" s="1192">
        <v>0</v>
      </c>
      <c r="CQ232" s="1192">
        <v>0</v>
      </c>
      <c r="CR232" s="1192">
        <v>0</v>
      </c>
      <c r="CS232" s="1192">
        <v>0</v>
      </c>
      <c r="CT232" s="1192">
        <v>0</v>
      </c>
      <c r="CU232" s="1192">
        <v>0</v>
      </c>
      <c r="CV232" s="1192">
        <v>0</v>
      </c>
      <c r="CW232" s="1192">
        <v>0</v>
      </c>
      <c r="CX232" s="1192">
        <v>0</v>
      </c>
      <c r="CY232" s="1192">
        <v>0</v>
      </c>
      <c r="CZ232" s="1192">
        <v>0</v>
      </c>
      <c r="DA232" s="1192">
        <v>0</v>
      </c>
      <c r="DB232" s="1192">
        <v>0</v>
      </c>
      <c r="DC232" s="1192">
        <v>0</v>
      </c>
      <c r="DD232" s="1192">
        <v>0</v>
      </c>
      <c r="DE232" s="1192">
        <v>0</v>
      </c>
      <c r="DG232" s="2032"/>
      <c r="DH232" s="1193" t="s">
        <v>786</v>
      </c>
      <c r="DI232" s="1192">
        <f>'배수관 폐쇄 총괄(수시, 지역사업소)'!DM232</f>
        <v>0</v>
      </c>
      <c r="DJ232" s="1192">
        <v>0</v>
      </c>
      <c r="DK232" s="1192">
        <v>0</v>
      </c>
      <c r="DL232" s="1192">
        <v>0</v>
      </c>
      <c r="DM232" s="1192">
        <v>0</v>
      </c>
      <c r="DN232" s="1192">
        <v>0</v>
      </c>
      <c r="DO232" s="1192">
        <v>0</v>
      </c>
      <c r="DP232" s="1192">
        <v>0</v>
      </c>
      <c r="DQ232" s="1192">
        <v>0</v>
      </c>
      <c r="DR232" s="1192">
        <v>0</v>
      </c>
      <c r="DS232" s="1192">
        <v>0</v>
      </c>
      <c r="DT232" s="1192">
        <v>0</v>
      </c>
      <c r="DU232" s="1192">
        <v>0</v>
      </c>
      <c r="DV232" s="1192">
        <v>0</v>
      </c>
      <c r="DW232" s="1192">
        <v>0</v>
      </c>
      <c r="DX232" s="1192">
        <v>0</v>
      </c>
      <c r="DY232" s="1192">
        <v>0</v>
      </c>
      <c r="DZ232" s="1192">
        <v>0</v>
      </c>
      <c r="EA232" s="1192">
        <v>0</v>
      </c>
    </row>
    <row r="233" spans="1:131" ht="19.2" customHeight="1">
      <c r="A233" s="2032"/>
      <c r="B233" s="1193" t="s">
        <v>799</v>
      </c>
      <c r="C233" s="1192">
        <f>'배수관 폐쇄 총괄(수시, 지역사업소)'!G233</f>
        <v>0</v>
      </c>
      <c r="D233" s="1192">
        <v>0</v>
      </c>
      <c r="E233" s="1192">
        <v>0</v>
      </c>
      <c r="F233" s="1192">
        <v>0</v>
      </c>
      <c r="G233" s="1192">
        <v>0</v>
      </c>
      <c r="H233" s="1192">
        <v>0</v>
      </c>
      <c r="I233" s="1192">
        <v>0</v>
      </c>
      <c r="J233" s="1192">
        <v>0</v>
      </c>
      <c r="K233" s="1192">
        <v>0</v>
      </c>
      <c r="L233" s="1192">
        <v>0</v>
      </c>
      <c r="M233" s="1192">
        <v>0</v>
      </c>
      <c r="N233" s="1192">
        <v>0</v>
      </c>
      <c r="O233" s="1192">
        <v>0</v>
      </c>
      <c r="P233" s="1192">
        <v>0</v>
      </c>
      <c r="Q233" s="1192">
        <v>0</v>
      </c>
      <c r="R233" s="1192">
        <v>0</v>
      </c>
      <c r="S233" s="1192">
        <v>0</v>
      </c>
      <c r="T233" s="1192">
        <v>0</v>
      </c>
      <c r="U233" s="1192">
        <v>0</v>
      </c>
      <c r="W233" s="2032"/>
      <c r="X233" s="1193" t="s">
        <v>799</v>
      </c>
      <c r="Y233" s="1192">
        <f>'배수관 폐쇄 총괄(수시, 지역사업소)'!AC233</f>
        <v>0</v>
      </c>
      <c r="Z233" s="1192">
        <v>0</v>
      </c>
      <c r="AA233" s="1192">
        <v>0</v>
      </c>
      <c r="AB233" s="1192">
        <v>0</v>
      </c>
      <c r="AC233" s="1192">
        <v>0</v>
      </c>
      <c r="AD233" s="1192">
        <v>0</v>
      </c>
      <c r="AE233" s="1192">
        <v>0</v>
      </c>
      <c r="AF233" s="1192">
        <v>0</v>
      </c>
      <c r="AG233" s="1192">
        <v>0</v>
      </c>
      <c r="AH233" s="1192">
        <v>0</v>
      </c>
      <c r="AI233" s="1192">
        <v>0</v>
      </c>
      <c r="AJ233" s="1192">
        <v>0</v>
      </c>
      <c r="AK233" s="1192">
        <v>0</v>
      </c>
      <c r="AL233" s="1192">
        <v>0</v>
      </c>
      <c r="AM233" s="1192">
        <v>0</v>
      </c>
      <c r="AN233" s="1192">
        <v>0</v>
      </c>
      <c r="AO233" s="1192">
        <v>0</v>
      </c>
      <c r="AP233" s="1192">
        <v>0</v>
      </c>
      <c r="AQ233" s="1192">
        <v>0</v>
      </c>
      <c r="AS233" s="2032"/>
      <c r="AT233" s="1193" t="s">
        <v>799</v>
      </c>
      <c r="AU233" s="1192">
        <f>'배수관 폐쇄 총괄(수시, 지역사업소)'!AY233</f>
        <v>0</v>
      </c>
      <c r="AV233" s="1192">
        <v>0</v>
      </c>
      <c r="AW233" s="1192">
        <v>0</v>
      </c>
      <c r="AX233" s="1192">
        <v>0</v>
      </c>
      <c r="AY233" s="1192">
        <v>0</v>
      </c>
      <c r="AZ233" s="1192">
        <v>0</v>
      </c>
      <c r="BA233" s="1192">
        <v>0</v>
      </c>
      <c r="BB233" s="1192">
        <v>0</v>
      </c>
      <c r="BC233" s="1192">
        <v>0</v>
      </c>
      <c r="BD233" s="1192">
        <v>0</v>
      </c>
      <c r="BE233" s="1192">
        <v>0</v>
      </c>
      <c r="BF233" s="1192">
        <v>0</v>
      </c>
      <c r="BG233" s="1192">
        <v>0</v>
      </c>
      <c r="BH233" s="1192">
        <v>0</v>
      </c>
      <c r="BI233" s="1192">
        <v>0</v>
      </c>
      <c r="BJ233" s="1192">
        <v>0</v>
      </c>
      <c r="BK233" s="1192">
        <v>0</v>
      </c>
      <c r="BL233" s="1192">
        <v>0</v>
      </c>
      <c r="BM233" s="1192">
        <v>0</v>
      </c>
      <c r="BO233" s="2032"/>
      <c r="BP233" s="1193" t="s">
        <v>799</v>
      </c>
      <c r="BQ233" s="1192">
        <f>'배수관 폐쇄 총괄(수시, 지역사업소)'!BU233</f>
        <v>0</v>
      </c>
      <c r="BR233" s="1192">
        <v>0</v>
      </c>
      <c r="BS233" s="1192">
        <v>0</v>
      </c>
      <c r="BT233" s="1192">
        <v>0</v>
      </c>
      <c r="BU233" s="1192">
        <v>0</v>
      </c>
      <c r="BV233" s="1192">
        <v>0</v>
      </c>
      <c r="BW233" s="1192">
        <v>0</v>
      </c>
      <c r="BX233" s="1192">
        <v>0</v>
      </c>
      <c r="BY233" s="1192">
        <v>0</v>
      </c>
      <c r="BZ233" s="1192">
        <v>0</v>
      </c>
      <c r="CA233" s="1192">
        <v>0</v>
      </c>
      <c r="CB233" s="1192">
        <v>0</v>
      </c>
      <c r="CC233" s="1192">
        <v>0</v>
      </c>
      <c r="CD233" s="1192">
        <v>0</v>
      </c>
      <c r="CE233" s="1192">
        <v>0</v>
      </c>
      <c r="CF233" s="1192">
        <v>0</v>
      </c>
      <c r="CG233" s="1192">
        <v>0</v>
      </c>
      <c r="CH233" s="1192">
        <v>0</v>
      </c>
      <c r="CI233" s="1192">
        <v>0</v>
      </c>
      <c r="CK233" s="2032"/>
      <c r="CL233" s="1193" t="s">
        <v>799</v>
      </c>
      <c r="CM233" s="1192">
        <f>'배수관 폐쇄 총괄(수시, 지역사업소)'!CQ233</f>
        <v>0</v>
      </c>
      <c r="CN233" s="1192">
        <v>0</v>
      </c>
      <c r="CO233" s="1192">
        <v>0</v>
      </c>
      <c r="CP233" s="1192">
        <v>0</v>
      </c>
      <c r="CQ233" s="1192">
        <v>0</v>
      </c>
      <c r="CR233" s="1192">
        <v>0</v>
      </c>
      <c r="CS233" s="1192">
        <v>0</v>
      </c>
      <c r="CT233" s="1192">
        <v>0</v>
      </c>
      <c r="CU233" s="1192">
        <v>0</v>
      </c>
      <c r="CV233" s="1192">
        <v>0</v>
      </c>
      <c r="CW233" s="1192">
        <v>0</v>
      </c>
      <c r="CX233" s="1192">
        <v>0</v>
      </c>
      <c r="CY233" s="1192">
        <v>0</v>
      </c>
      <c r="CZ233" s="1192">
        <v>0</v>
      </c>
      <c r="DA233" s="1192">
        <v>0</v>
      </c>
      <c r="DB233" s="1192">
        <v>0</v>
      </c>
      <c r="DC233" s="1192">
        <v>0</v>
      </c>
      <c r="DD233" s="1192">
        <v>0</v>
      </c>
      <c r="DE233" s="1192">
        <v>0</v>
      </c>
      <c r="DG233" s="2032"/>
      <c r="DH233" s="1193" t="s">
        <v>799</v>
      </c>
      <c r="DI233" s="1192">
        <f>'배수관 폐쇄 총괄(수시, 지역사업소)'!DM233</f>
        <v>0</v>
      </c>
      <c r="DJ233" s="1192">
        <v>0</v>
      </c>
      <c r="DK233" s="1192">
        <v>0</v>
      </c>
      <c r="DL233" s="1192">
        <v>0</v>
      </c>
      <c r="DM233" s="1192">
        <v>0</v>
      </c>
      <c r="DN233" s="1192">
        <v>0</v>
      </c>
      <c r="DO233" s="1192">
        <v>0</v>
      </c>
      <c r="DP233" s="1192">
        <v>0</v>
      </c>
      <c r="DQ233" s="1192">
        <v>0</v>
      </c>
      <c r="DR233" s="1192">
        <v>0</v>
      </c>
      <c r="DS233" s="1192">
        <v>0</v>
      </c>
      <c r="DT233" s="1192">
        <v>0</v>
      </c>
      <c r="DU233" s="1192">
        <v>0</v>
      </c>
      <c r="DV233" s="1192">
        <v>0</v>
      </c>
      <c r="DW233" s="1192">
        <v>0</v>
      </c>
      <c r="DX233" s="1192">
        <v>0</v>
      </c>
      <c r="DY233" s="1192">
        <v>0</v>
      </c>
      <c r="DZ233" s="1192">
        <v>0</v>
      </c>
      <c r="EA233" s="1192">
        <v>0</v>
      </c>
    </row>
    <row r="234" spans="1:131" ht="19.2" customHeight="1">
      <c r="A234" s="2032"/>
      <c r="B234" s="1194" t="s">
        <v>802</v>
      </c>
      <c r="C234" s="1192">
        <f>'배수관 폐쇄 총괄(수시, 지역사업소)'!G234</f>
        <v>0</v>
      </c>
      <c r="D234" s="1192">
        <v>0</v>
      </c>
      <c r="E234" s="1192">
        <v>0</v>
      </c>
      <c r="F234" s="1192">
        <v>0</v>
      </c>
      <c r="G234" s="1192">
        <v>0</v>
      </c>
      <c r="H234" s="1192">
        <v>0</v>
      </c>
      <c r="I234" s="1192">
        <v>0</v>
      </c>
      <c r="J234" s="1192">
        <v>0</v>
      </c>
      <c r="K234" s="1192">
        <v>0</v>
      </c>
      <c r="L234" s="1192">
        <v>0</v>
      </c>
      <c r="M234" s="1192">
        <v>0</v>
      </c>
      <c r="N234" s="1192">
        <v>0</v>
      </c>
      <c r="O234" s="1192">
        <v>0</v>
      </c>
      <c r="P234" s="1192">
        <v>0</v>
      </c>
      <c r="Q234" s="1192">
        <v>0</v>
      </c>
      <c r="R234" s="1192">
        <v>0</v>
      </c>
      <c r="S234" s="1192">
        <v>0</v>
      </c>
      <c r="T234" s="1192">
        <v>0</v>
      </c>
      <c r="U234" s="1192">
        <v>0</v>
      </c>
      <c r="W234" s="2032"/>
      <c r="X234" s="1194" t="s">
        <v>802</v>
      </c>
      <c r="Y234" s="1192">
        <f>'배수관 폐쇄 총괄(수시, 지역사업소)'!AC234</f>
        <v>0</v>
      </c>
      <c r="Z234" s="1192">
        <v>0</v>
      </c>
      <c r="AA234" s="1192">
        <v>0</v>
      </c>
      <c r="AB234" s="1192">
        <v>0</v>
      </c>
      <c r="AC234" s="1192">
        <v>0</v>
      </c>
      <c r="AD234" s="1192">
        <v>0</v>
      </c>
      <c r="AE234" s="1192">
        <v>0</v>
      </c>
      <c r="AF234" s="1192">
        <v>0</v>
      </c>
      <c r="AG234" s="1192">
        <v>0</v>
      </c>
      <c r="AH234" s="1192">
        <v>0</v>
      </c>
      <c r="AI234" s="1192">
        <v>0</v>
      </c>
      <c r="AJ234" s="1192">
        <v>0</v>
      </c>
      <c r="AK234" s="1192">
        <v>0</v>
      </c>
      <c r="AL234" s="1192">
        <v>0</v>
      </c>
      <c r="AM234" s="1192">
        <v>0</v>
      </c>
      <c r="AN234" s="1192">
        <v>0</v>
      </c>
      <c r="AO234" s="1192">
        <v>0</v>
      </c>
      <c r="AP234" s="1192">
        <v>0</v>
      </c>
      <c r="AQ234" s="1192">
        <v>0</v>
      </c>
      <c r="AS234" s="2032"/>
      <c r="AT234" s="1194" t="s">
        <v>802</v>
      </c>
      <c r="AU234" s="1192">
        <f>'배수관 폐쇄 총괄(수시, 지역사업소)'!AY234</f>
        <v>0</v>
      </c>
      <c r="AV234" s="1192">
        <v>0</v>
      </c>
      <c r="AW234" s="1192">
        <v>0</v>
      </c>
      <c r="AX234" s="1192">
        <v>0</v>
      </c>
      <c r="AY234" s="1192">
        <v>0</v>
      </c>
      <c r="AZ234" s="1192">
        <v>0</v>
      </c>
      <c r="BA234" s="1192">
        <v>0</v>
      </c>
      <c r="BB234" s="1192">
        <v>0</v>
      </c>
      <c r="BC234" s="1192">
        <v>0</v>
      </c>
      <c r="BD234" s="1192">
        <v>0</v>
      </c>
      <c r="BE234" s="1192">
        <v>0</v>
      </c>
      <c r="BF234" s="1192">
        <v>0</v>
      </c>
      <c r="BG234" s="1192">
        <v>0</v>
      </c>
      <c r="BH234" s="1192">
        <v>0</v>
      </c>
      <c r="BI234" s="1192">
        <v>0</v>
      </c>
      <c r="BJ234" s="1192">
        <v>0</v>
      </c>
      <c r="BK234" s="1192">
        <v>0</v>
      </c>
      <c r="BL234" s="1192">
        <v>0</v>
      </c>
      <c r="BM234" s="1192">
        <v>0</v>
      </c>
      <c r="BO234" s="2032"/>
      <c r="BP234" s="1194" t="s">
        <v>802</v>
      </c>
      <c r="BQ234" s="1192">
        <f>'배수관 폐쇄 총괄(수시, 지역사업소)'!BU234</f>
        <v>0</v>
      </c>
      <c r="BR234" s="1192">
        <v>0</v>
      </c>
      <c r="BS234" s="1192">
        <v>0</v>
      </c>
      <c r="BT234" s="1192">
        <v>0</v>
      </c>
      <c r="BU234" s="1192">
        <v>0</v>
      </c>
      <c r="BV234" s="1192">
        <v>0</v>
      </c>
      <c r="BW234" s="1192">
        <v>0</v>
      </c>
      <c r="BX234" s="1192">
        <v>0</v>
      </c>
      <c r="BY234" s="1192">
        <v>0</v>
      </c>
      <c r="BZ234" s="1192">
        <v>0</v>
      </c>
      <c r="CA234" s="1192">
        <v>0</v>
      </c>
      <c r="CB234" s="1192">
        <v>0</v>
      </c>
      <c r="CC234" s="1192">
        <v>0</v>
      </c>
      <c r="CD234" s="1192">
        <v>0</v>
      </c>
      <c r="CE234" s="1192">
        <v>0</v>
      </c>
      <c r="CF234" s="1192">
        <v>0</v>
      </c>
      <c r="CG234" s="1192">
        <v>0</v>
      </c>
      <c r="CH234" s="1192">
        <v>0</v>
      </c>
      <c r="CI234" s="1192">
        <v>0</v>
      </c>
      <c r="CK234" s="2032"/>
      <c r="CL234" s="1194" t="s">
        <v>802</v>
      </c>
      <c r="CM234" s="1192">
        <f>'배수관 폐쇄 총괄(수시, 지역사업소)'!CQ234</f>
        <v>0</v>
      </c>
      <c r="CN234" s="1192">
        <v>0</v>
      </c>
      <c r="CO234" s="1192">
        <v>0</v>
      </c>
      <c r="CP234" s="1192">
        <v>0</v>
      </c>
      <c r="CQ234" s="1192">
        <v>0</v>
      </c>
      <c r="CR234" s="1192">
        <v>0</v>
      </c>
      <c r="CS234" s="1192">
        <v>0</v>
      </c>
      <c r="CT234" s="1192">
        <v>0</v>
      </c>
      <c r="CU234" s="1192">
        <v>0</v>
      </c>
      <c r="CV234" s="1192">
        <v>0</v>
      </c>
      <c r="CW234" s="1192">
        <v>0</v>
      </c>
      <c r="CX234" s="1192">
        <v>0</v>
      </c>
      <c r="CY234" s="1192">
        <v>0</v>
      </c>
      <c r="CZ234" s="1192">
        <v>0</v>
      </c>
      <c r="DA234" s="1192">
        <v>0</v>
      </c>
      <c r="DB234" s="1192">
        <v>0</v>
      </c>
      <c r="DC234" s="1192">
        <v>0</v>
      </c>
      <c r="DD234" s="1192">
        <v>0</v>
      </c>
      <c r="DE234" s="1192">
        <v>0</v>
      </c>
      <c r="DG234" s="2032"/>
      <c r="DH234" s="1194" t="s">
        <v>802</v>
      </c>
      <c r="DI234" s="1192">
        <f>'배수관 폐쇄 총괄(수시, 지역사업소)'!DM234</f>
        <v>0</v>
      </c>
      <c r="DJ234" s="1192">
        <v>0</v>
      </c>
      <c r="DK234" s="1192">
        <v>0</v>
      </c>
      <c r="DL234" s="1192">
        <v>0</v>
      </c>
      <c r="DM234" s="1192">
        <v>0</v>
      </c>
      <c r="DN234" s="1192">
        <v>0</v>
      </c>
      <c r="DO234" s="1192">
        <v>0</v>
      </c>
      <c r="DP234" s="1192">
        <v>0</v>
      </c>
      <c r="DQ234" s="1192">
        <v>0</v>
      </c>
      <c r="DR234" s="1192">
        <v>0</v>
      </c>
      <c r="DS234" s="1192">
        <v>0</v>
      </c>
      <c r="DT234" s="1192">
        <v>0</v>
      </c>
      <c r="DU234" s="1192">
        <v>0</v>
      </c>
      <c r="DV234" s="1192">
        <v>0</v>
      </c>
      <c r="DW234" s="1192">
        <v>0</v>
      </c>
      <c r="DX234" s="1192">
        <v>0</v>
      </c>
      <c r="DY234" s="1192">
        <v>0</v>
      </c>
      <c r="DZ234" s="1192">
        <v>0</v>
      </c>
      <c r="EA234" s="1192">
        <v>0</v>
      </c>
    </row>
    <row r="235" spans="1:131" ht="19.2" customHeight="1">
      <c r="A235" s="2032"/>
      <c r="B235" s="1194" t="s">
        <v>803</v>
      </c>
      <c r="C235" s="1192">
        <f>'배수관 폐쇄 총괄(수시, 지역사업소)'!G235</f>
        <v>0</v>
      </c>
      <c r="D235" s="1192">
        <v>0</v>
      </c>
      <c r="E235" s="1192">
        <v>0</v>
      </c>
      <c r="F235" s="1192">
        <v>0</v>
      </c>
      <c r="G235" s="1192">
        <v>0</v>
      </c>
      <c r="H235" s="1192">
        <v>0</v>
      </c>
      <c r="I235" s="1192">
        <v>0</v>
      </c>
      <c r="J235" s="1192">
        <v>0</v>
      </c>
      <c r="K235" s="1192">
        <v>0</v>
      </c>
      <c r="L235" s="1192">
        <v>0</v>
      </c>
      <c r="M235" s="1192">
        <v>0</v>
      </c>
      <c r="N235" s="1192">
        <v>0</v>
      </c>
      <c r="O235" s="1192">
        <v>0</v>
      </c>
      <c r="P235" s="1192">
        <v>0</v>
      </c>
      <c r="Q235" s="1192">
        <v>0</v>
      </c>
      <c r="R235" s="1192">
        <v>0</v>
      </c>
      <c r="S235" s="1192">
        <v>0</v>
      </c>
      <c r="T235" s="1192">
        <v>0</v>
      </c>
      <c r="U235" s="1192">
        <v>0</v>
      </c>
      <c r="W235" s="2032"/>
      <c r="X235" s="1194" t="s">
        <v>803</v>
      </c>
      <c r="Y235" s="1192">
        <f>'배수관 폐쇄 총괄(수시, 지역사업소)'!AC235</f>
        <v>0</v>
      </c>
      <c r="Z235" s="1192">
        <v>0</v>
      </c>
      <c r="AA235" s="1192">
        <v>0</v>
      </c>
      <c r="AB235" s="1192">
        <v>0</v>
      </c>
      <c r="AC235" s="1192">
        <v>0</v>
      </c>
      <c r="AD235" s="1192">
        <v>0</v>
      </c>
      <c r="AE235" s="1192">
        <v>0</v>
      </c>
      <c r="AF235" s="1192">
        <v>0</v>
      </c>
      <c r="AG235" s="1192">
        <v>0</v>
      </c>
      <c r="AH235" s="1192">
        <v>0</v>
      </c>
      <c r="AI235" s="1192">
        <v>0</v>
      </c>
      <c r="AJ235" s="1192">
        <v>0</v>
      </c>
      <c r="AK235" s="1192">
        <v>0</v>
      </c>
      <c r="AL235" s="1192">
        <v>0</v>
      </c>
      <c r="AM235" s="1192">
        <v>0</v>
      </c>
      <c r="AN235" s="1192">
        <v>0</v>
      </c>
      <c r="AO235" s="1192">
        <v>0</v>
      </c>
      <c r="AP235" s="1192">
        <v>0</v>
      </c>
      <c r="AQ235" s="1192">
        <v>0</v>
      </c>
      <c r="AS235" s="2032"/>
      <c r="AT235" s="1194" t="s">
        <v>803</v>
      </c>
      <c r="AU235" s="1192">
        <f>'배수관 폐쇄 총괄(수시, 지역사업소)'!AY235</f>
        <v>0</v>
      </c>
      <c r="AV235" s="1192">
        <v>0</v>
      </c>
      <c r="AW235" s="1192">
        <v>0</v>
      </c>
      <c r="AX235" s="1192">
        <v>0</v>
      </c>
      <c r="AY235" s="1192">
        <v>0</v>
      </c>
      <c r="AZ235" s="1192">
        <v>0</v>
      </c>
      <c r="BA235" s="1192">
        <v>0</v>
      </c>
      <c r="BB235" s="1192">
        <v>0</v>
      </c>
      <c r="BC235" s="1192">
        <v>0</v>
      </c>
      <c r="BD235" s="1192">
        <v>0</v>
      </c>
      <c r="BE235" s="1192">
        <v>0</v>
      </c>
      <c r="BF235" s="1192">
        <v>0</v>
      </c>
      <c r="BG235" s="1192">
        <v>0</v>
      </c>
      <c r="BH235" s="1192">
        <v>0</v>
      </c>
      <c r="BI235" s="1192">
        <v>0</v>
      </c>
      <c r="BJ235" s="1192">
        <v>0</v>
      </c>
      <c r="BK235" s="1192">
        <v>0</v>
      </c>
      <c r="BL235" s="1192">
        <v>0</v>
      </c>
      <c r="BM235" s="1192">
        <v>0</v>
      </c>
      <c r="BO235" s="2032"/>
      <c r="BP235" s="1194" t="s">
        <v>803</v>
      </c>
      <c r="BQ235" s="1192">
        <f>'배수관 폐쇄 총괄(수시, 지역사업소)'!BU235</f>
        <v>0</v>
      </c>
      <c r="BR235" s="1192">
        <v>0</v>
      </c>
      <c r="BS235" s="1192">
        <v>0</v>
      </c>
      <c r="BT235" s="1192">
        <v>0</v>
      </c>
      <c r="BU235" s="1192">
        <v>0</v>
      </c>
      <c r="BV235" s="1192">
        <v>0</v>
      </c>
      <c r="BW235" s="1192">
        <v>0</v>
      </c>
      <c r="BX235" s="1192">
        <v>0</v>
      </c>
      <c r="BY235" s="1192">
        <v>0</v>
      </c>
      <c r="BZ235" s="1192">
        <v>0</v>
      </c>
      <c r="CA235" s="1192">
        <v>0</v>
      </c>
      <c r="CB235" s="1192">
        <v>0</v>
      </c>
      <c r="CC235" s="1192">
        <v>0</v>
      </c>
      <c r="CD235" s="1192">
        <v>0</v>
      </c>
      <c r="CE235" s="1192">
        <v>0</v>
      </c>
      <c r="CF235" s="1192">
        <v>0</v>
      </c>
      <c r="CG235" s="1192">
        <v>0</v>
      </c>
      <c r="CH235" s="1192">
        <v>0</v>
      </c>
      <c r="CI235" s="1192">
        <v>0</v>
      </c>
      <c r="CK235" s="2032"/>
      <c r="CL235" s="1194" t="s">
        <v>803</v>
      </c>
      <c r="CM235" s="1192">
        <f>'배수관 폐쇄 총괄(수시, 지역사업소)'!CQ235</f>
        <v>0</v>
      </c>
      <c r="CN235" s="1192">
        <v>0</v>
      </c>
      <c r="CO235" s="1192">
        <v>0</v>
      </c>
      <c r="CP235" s="1192">
        <v>0</v>
      </c>
      <c r="CQ235" s="1192">
        <v>0</v>
      </c>
      <c r="CR235" s="1192">
        <v>0</v>
      </c>
      <c r="CS235" s="1192">
        <v>0</v>
      </c>
      <c r="CT235" s="1192">
        <v>0</v>
      </c>
      <c r="CU235" s="1192">
        <v>0</v>
      </c>
      <c r="CV235" s="1192">
        <v>0</v>
      </c>
      <c r="CW235" s="1192">
        <v>0</v>
      </c>
      <c r="CX235" s="1192">
        <v>0</v>
      </c>
      <c r="CY235" s="1192">
        <v>0</v>
      </c>
      <c r="CZ235" s="1192">
        <v>0</v>
      </c>
      <c r="DA235" s="1192">
        <v>0</v>
      </c>
      <c r="DB235" s="1192">
        <v>0</v>
      </c>
      <c r="DC235" s="1192">
        <v>0</v>
      </c>
      <c r="DD235" s="1192">
        <v>0</v>
      </c>
      <c r="DE235" s="1192">
        <v>0</v>
      </c>
      <c r="DG235" s="2032"/>
      <c r="DH235" s="1194" t="s">
        <v>803</v>
      </c>
      <c r="DI235" s="1192">
        <f>'배수관 폐쇄 총괄(수시, 지역사업소)'!DM235</f>
        <v>0</v>
      </c>
      <c r="DJ235" s="1192">
        <v>0</v>
      </c>
      <c r="DK235" s="1192">
        <v>0</v>
      </c>
      <c r="DL235" s="1192">
        <v>0</v>
      </c>
      <c r="DM235" s="1192">
        <v>0</v>
      </c>
      <c r="DN235" s="1192">
        <v>0</v>
      </c>
      <c r="DO235" s="1192">
        <v>0</v>
      </c>
      <c r="DP235" s="1192">
        <v>0</v>
      </c>
      <c r="DQ235" s="1192">
        <v>0</v>
      </c>
      <c r="DR235" s="1192">
        <v>0</v>
      </c>
      <c r="DS235" s="1192">
        <v>0</v>
      </c>
      <c r="DT235" s="1192">
        <v>0</v>
      </c>
      <c r="DU235" s="1192">
        <v>0</v>
      </c>
      <c r="DV235" s="1192">
        <v>0</v>
      </c>
      <c r="DW235" s="1192">
        <v>0</v>
      </c>
      <c r="DX235" s="1192">
        <v>0</v>
      </c>
      <c r="DY235" s="1192">
        <v>0</v>
      </c>
      <c r="DZ235" s="1192">
        <v>0</v>
      </c>
      <c r="EA235" s="1192">
        <v>0</v>
      </c>
    </row>
    <row r="236" spans="1:131" ht="19.2" customHeight="1">
      <c r="A236" s="2032"/>
      <c r="B236" s="1195" t="s">
        <v>804</v>
      </c>
      <c r="C236" s="1192">
        <f>'배수관 폐쇄 총괄(수시, 지역사업소)'!G236</f>
        <v>0</v>
      </c>
      <c r="D236" s="1192">
        <v>0</v>
      </c>
      <c r="E236" s="1192">
        <v>0</v>
      </c>
      <c r="F236" s="1192">
        <v>0</v>
      </c>
      <c r="G236" s="1192">
        <v>0</v>
      </c>
      <c r="H236" s="1192">
        <v>0</v>
      </c>
      <c r="I236" s="1192">
        <v>0</v>
      </c>
      <c r="J236" s="1192">
        <v>0</v>
      </c>
      <c r="K236" s="1192">
        <v>0</v>
      </c>
      <c r="L236" s="1192">
        <v>0</v>
      </c>
      <c r="M236" s="1192">
        <v>0</v>
      </c>
      <c r="N236" s="1192">
        <v>0</v>
      </c>
      <c r="O236" s="1192">
        <v>0</v>
      </c>
      <c r="P236" s="1192">
        <v>0</v>
      </c>
      <c r="Q236" s="1192">
        <v>0</v>
      </c>
      <c r="R236" s="1192">
        <v>0</v>
      </c>
      <c r="S236" s="1192">
        <v>0</v>
      </c>
      <c r="T236" s="1192">
        <v>0</v>
      </c>
      <c r="U236" s="1192">
        <v>0</v>
      </c>
      <c r="W236" s="2032"/>
      <c r="X236" s="1195" t="s">
        <v>804</v>
      </c>
      <c r="Y236" s="1192">
        <f>'배수관 폐쇄 총괄(수시, 지역사업소)'!AC236</f>
        <v>0</v>
      </c>
      <c r="Z236" s="1192">
        <v>0</v>
      </c>
      <c r="AA236" s="1192">
        <v>0</v>
      </c>
      <c r="AB236" s="1192">
        <v>0</v>
      </c>
      <c r="AC236" s="1192">
        <v>0</v>
      </c>
      <c r="AD236" s="1192">
        <v>0</v>
      </c>
      <c r="AE236" s="1192">
        <v>0</v>
      </c>
      <c r="AF236" s="1192">
        <v>0</v>
      </c>
      <c r="AG236" s="1192">
        <v>0</v>
      </c>
      <c r="AH236" s="1192">
        <v>0</v>
      </c>
      <c r="AI236" s="1192">
        <v>0</v>
      </c>
      <c r="AJ236" s="1192">
        <v>0</v>
      </c>
      <c r="AK236" s="1192">
        <v>0</v>
      </c>
      <c r="AL236" s="1192">
        <v>0</v>
      </c>
      <c r="AM236" s="1192">
        <v>0</v>
      </c>
      <c r="AN236" s="1192">
        <v>0</v>
      </c>
      <c r="AO236" s="1192">
        <v>0</v>
      </c>
      <c r="AP236" s="1192">
        <v>0</v>
      </c>
      <c r="AQ236" s="1192">
        <v>0</v>
      </c>
      <c r="AS236" s="2032"/>
      <c r="AT236" s="1195" t="s">
        <v>804</v>
      </c>
      <c r="AU236" s="1192">
        <f>'배수관 폐쇄 총괄(수시, 지역사업소)'!AY236</f>
        <v>0</v>
      </c>
      <c r="AV236" s="1192">
        <v>0</v>
      </c>
      <c r="AW236" s="1192">
        <v>0</v>
      </c>
      <c r="AX236" s="1192">
        <v>0</v>
      </c>
      <c r="AY236" s="1192">
        <v>0</v>
      </c>
      <c r="AZ236" s="1192">
        <v>0</v>
      </c>
      <c r="BA236" s="1192">
        <v>0</v>
      </c>
      <c r="BB236" s="1192">
        <v>0</v>
      </c>
      <c r="BC236" s="1192">
        <v>0</v>
      </c>
      <c r="BD236" s="1192">
        <v>0</v>
      </c>
      <c r="BE236" s="1192">
        <v>0</v>
      </c>
      <c r="BF236" s="1192">
        <v>0</v>
      </c>
      <c r="BG236" s="1192">
        <v>0</v>
      </c>
      <c r="BH236" s="1192">
        <v>0</v>
      </c>
      <c r="BI236" s="1192">
        <v>0</v>
      </c>
      <c r="BJ236" s="1192">
        <v>0</v>
      </c>
      <c r="BK236" s="1192">
        <v>0</v>
      </c>
      <c r="BL236" s="1192">
        <v>0</v>
      </c>
      <c r="BM236" s="1192">
        <v>0</v>
      </c>
      <c r="BO236" s="2032"/>
      <c r="BP236" s="1195" t="s">
        <v>804</v>
      </c>
      <c r="BQ236" s="1192">
        <f>'배수관 폐쇄 총괄(수시, 지역사업소)'!BU236</f>
        <v>0</v>
      </c>
      <c r="BR236" s="1192">
        <v>0</v>
      </c>
      <c r="BS236" s="1192">
        <v>0</v>
      </c>
      <c r="BT236" s="1192">
        <v>0</v>
      </c>
      <c r="BU236" s="1192">
        <v>0</v>
      </c>
      <c r="BV236" s="1192">
        <v>0</v>
      </c>
      <c r="BW236" s="1192">
        <v>0</v>
      </c>
      <c r="BX236" s="1192">
        <v>0</v>
      </c>
      <c r="BY236" s="1192">
        <v>0</v>
      </c>
      <c r="BZ236" s="1192">
        <v>0</v>
      </c>
      <c r="CA236" s="1192">
        <v>0</v>
      </c>
      <c r="CB236" s="1192">
        <v>0</v>
      </c>
      <c r="CC236" s="1192">
        <v>0</v>
      </c>
      <c r="CD236" s="1192">
        <v>0</v>
      </c>
      <c r="CE236" s="1192">
        <v>0</v>
      </c>
      <c r="CF236" s="1192">
        <v>0</v>
      </c>
      <c r="CG236" s="1192">
        <v>0</v>
      </c>
      <c r="CH236" s="1192">
        <v>0</v>
      </c>
      <c r="CI236" s="1192">
        <v>0</v>
      </c>
      <c r="CK236" s="2032"/>
      <c r="CL236" s="1195" t="s">
        <v>804</v>
      </c>
      <c r="CM236" s="1192">
        <f>'배수관 폐쇄 총괄(수시, 지역사업소)'!CQ236</f>
        <v>0</v>
      </c>
      <c r="CN236" s="1192">
        <v>0</v>
      </c>
      <c r="CO236" s="1192">
        <v>0</v>
      </c>
      <c r="CP236" s="1192">
        <v>0</v>
      </c>
      <c r="CQ236" s="1192">
        <v>0</v>
      </c>
      <c r="CR236" s="1192">
        <v>0</v>
      </c>
      <c r="CS236" s="1192">
        <v>0</v>
      </c>
      <c r="CT236" s="1192">
        <v>0</v>
      </c>
      <c r="CU236" s="1192">
        <v>0</v>
      </c>
      <c r="CV236" s="1192">
        <v>0</v>
      </c>
      <c r="CW236" s="1192">
        <v>0</v>
      </c>
      <c r="CX236" s="1192">
        <v>0</v>
      </c>
      <c r="CY236" s="1192">
        <v>0</v>
      </c>
      <c r="CZ236" s="1192">
        <v>0</v>
      </c>
      <c r="DA236" s="1192">
        <v>0</v>
      </c>
      <c r="DB236" s="1192">
        <v>0</v>
      </c>
      <c r="DC236" s="1192">
        <v>0</v>
      </c>
      <c r="DD236" s="1192">
        <v>0</v>
      </c>
      <c r="DE236" s="1192">
        <v>0</v>
      </c>
      <c r="DG236" s="2032"/>
      <c r="DH236" s="1195" t="s">
        <v>804</v>
      </c>
      <c r="DI236" s="1192">
        <f>'배수관 폐쇄 총괄(수시, 지역사업소)'!DM236</f>
        <v>0</v>
      </c>
      <c r="DJ236" s="1192">
        <v>0</v>
      </c>
      <c r="DK236" s="1192">
        <v>0</v>
      </c>
      <c r="DL236" s="1192">
        <v>0</v>
      </c>
      <c r="DM236" s="1192">
        <v>0</v>
      </c>
      <c r="DN236" s="1192">
        <v>0</v>
      </c>
      <c r="DO236" s="1192">
        <v>0</v>
      </c>
      <c r="DP236" s="1192">
        <v>0</v>
      </c>
      <c r="DQ236" s="1192">
        <v>0</v>
      </c>
      <c r="DR236" s="1192">
        <v>0</v>
      </c>
      <c r="DS236" s="1192">
        <v>0</v>
      </c>
      <c r="DT236" s="1192">
        <v>0</v>
      </c>
      <c r="DU236" s="1192">
        <v>0</v>
      </c>
      <c r="DV236" s="1192">
        <v>0</v>
      </c>
      <c r="DW236" s="1192">
        <v>0</v>
      </c>
      <c r="DX236" s="1192">
        <v>0</v>
      </c>
      <c r="DY236" s="1192">
        <v>0</v>
      </c>
      <c r="DZ236" s="1192">
        <v>0</v>
      </c>
      <c r="EA236" s="1192">
        <v>0</v>
      </c>
    </row>
    <row r="237" spans="1:131" ht="19.2" customHeight="1">
      <c r="A237" s="2032"/>
      <c r="B237" s="1195" t="s">
        <v>805</v>
      </c>
      <c r="C237" s="1192">
        <f>'배수관 폐쇄 총괄(수시, 지역사업소)'!G237</f>
        <v>0</v>
      </c>
      <c r="D237" s="1192">
        <v>0</v>
      </c>
      <c r="E237" s="1192">
        <v>0</v>
      </c>
      <c r="F237" s="1192">
        <v>0</v>
      </c>
      <c r="G237" s="1192">
        <v>0</v>
      </c>
      <c r="H237" s="1192">
        <v>0</v>
      </c>
      <c r="I237" s="1192">
        <v>0</v>
      </c>
      <c r="J237" s="1192">
        <v>0</v>
      </c>
      <c r="K237" s="1192">
        <v>0</v>
      </c>
      <c r="L237" s="1192">
        <v>0</v>
      </c>
      <c r="M237" s="1192">
        <v>0</v>
      </c>
      <c r="N237" s="1192">
        <v>0</v>
      </c>
      <c r="O237" s="1192">
        <v>0</v>
      </c>
      <c r="P237" s="1192">
        <v>0</v>
      </c>
      <c r="Q237" s="1192">
        <v>0</v>
      </c>
      <c r="R237" s="1192">
        <v>0</v>
      </c>
      <c r="S237" s="1192">
        <v>0</v>
      </c>
      <c r="T237" s="1192">
        <v>0</v>
      </c>
      <c r="U237" s="1192">
        <v>0</v>
      </c>
      <c r="W237" s="2032"/>
      <c r="X237" s="1195" t="s">
        <v>805</v>
      </c>
      <c r="Y237" s="1192">
        <f>'배수관 폐쇄 총괄(수시, 지역사업소)'!AC237</f>
        <v>0</v>
      </c>
      <c r="Z237" s="1192">
        <v>0</v>
      </c>
      <c r="AA237" s="1192">
        <v>0</v>
      </c>
      <c r="AB237" s="1192">
        <v>0</v>
      </c>
      <c r="AC237" s="1192">
        <v>0</v>
      </c>
      <c r="AD237" s="1192">
        <v>0</v>
      </c>
      <c r="AE237" s="1192">
        <v>0</v>
      </c>
      <c r="AF237" s="1192">
        <v>0</v>
      </c>
      <c r="AG237" s="1192">
        <v>0</v>
      </c>
      <c r="AH237" s="1192">
        <v>0</v>
      </c>
      <c r="AI237" s="1192">
        <v>0</v>
      </c>
      <c r="AJ237" s="1192">
        <v>0</v>
      </c>
      <c r="AK237" s="1192">
        <v>0</v>
      </c>
      <c r="AL237" s="1192">
        <v>0</v>
      </c>
      <c r="AM237" s="1192">
        <v>0</v>
      </c>
      <c r="AN237" s="1192">
        <v>0</v>
      </c>
      <c r="AO237" s="1192">
        <v>0</v>
      </c>
      <c r="AP237" s="1192">
        <v>0</v>
      </c>
      <c r="AQ237" s="1192">
        <v>0</v>
      </c>
      <c r="AS237" s="2032"/>
      <c r="AT237" s="1195" t="s">
        <v>805</v>
      </c>
      <c r="AU237" s="1192">
        <f>'배수관 폐쇄 총괄(수시, 지역사업소)'!AY237</f>
        <v>0</v>
      </c>
      <c r="AV237" s="1192">
        <v>0</v>
      </c>
      <c r="AW237" s="1192">
        <v>0</v>
      </c>
      <c r="AX237" s="1192">
        <v>0</v>
      </c>
      <c r="AY237" s="1192">
        <v>0</v>
      </c>
      <c r="AZ237" s="1192">
        <v>0</v>
      </c>
      <c r="BA237" s="1192">
        <v>0</v>
      </c>
      <c r="BB237" s="1192">
        <v>0</v>
      </c>
      <c r="BC237" s="1192">
        <v>0</v>
      </c>
      <c r="BD237" s="1192">
        <v>0</v>
      </c>
      <c r="BE237" s="1192">
        <v>0</v>
      </c>
      <c r="BF237" s="1192">
        <v>0</v>
      </c>
      <c r="BG237" s="1192">
        <v>0</v>
      </c>
      <c r="BH237" s="1192">
        <v>0</v>
      </c>
      <c r="BI237" s="1192">
        <v>0</v>
      </c>
      <c r="BJ237" s="1192">
        <v>0</v>
      </c>
      <c r="BK237" s="1192">
        <v>0</v>
      </c>
      <c r="BL237" s="1192">
        <v>0</v>
      </c>
      <c r="BM237" s="1192">
        <v>0</v>
      </c>
      <c r="BO237" s="2032"/>
      <c r="BP237" s="1195" t="s">
        <v>805</v>
      </c>
      <c r="BQ237" s="1192">
        <f>'배수관 폐쇄 총괄(수시, 지역사업소)'!BU237</f>
        <v>0</v>
      </c>
      <c r="BR237" s="1192">
        <v>0</v>
      </c>
      <c r="BS237" s="1192">
        <v>0</v>
      </c>
      <c r="BT237" s="1192">
        <v>0</v>
      </c>
      <c r="BU237" s="1192">
        <v>0</v>
      </c>
      <c r="BV237" s="1192">
        <v>0</v>
      </c>
      <c r="BW237" s="1192">
        <v>0</v>
      </c>
      <c r="BX237" s="1192">
        <v>0</v>
      </c>
      <c r="BY237" s="1192">
        <v>0</v>
      </c>
      <c r="BZ237" s="1192">
        <v>0</v>
      </c>
      <c r="CA237" s="1192">
        <v>0</v>
      </c>
      <c r="CB237" s="1192">
        <v>0</v>
      </c>
      <c r="CC237" s="1192">
        <v>0</v>
      </c>
      <c r="CD237" s="1192">
        <v>0</v>
      </c>
      <c r="CE237" s="1192">
        <v>0</v>
      </c>
      <c r="CF237" s="1192">
        <v>0</v>
      </c>
      <c r="CG237" s="1192">
        <v>0</v>
      </c>
      <c r="CH237" s="1192">
        <v>0</v>
      </c>
      <c r="CI237" s="1192">
        <v>0</v>
      </c>
      <c r="CK237" s="2032"/>
      <c r="CL237" s="1195" t="s">
        <v>805</v>
      </c>
      <c r="CM237" s="1192">
        <f>'배수관 폐쇄 총괄(수시, 지역사업소)'!CQ237</f>
        <v>0</v>
      </c>
      <c r="CN237" s="1192">
        <v>0</v>
      </c>
      <c r="CO237" s="1192">
        <v>0</v>
      </c>
      <c r="CP237" s="1192">
        <v>0</v>
      </c>
      <c r="CQ237" s="1192">
        <v>0</v>
      </c>
      <c r="CR237" s="1192">
        <v>0</v>
      </c>
      <c r="CS237" s="1192">
        <v>0</v>
      </c>
      <c r="CT237" s="1192">
        <v>0</v>
      </c>
      <c r="CU237" s="1192">
        <v>0</v>
      </c>
      <c r="CV237" s="1192">
        <v>0</v>
      </c>
      <c r="CW237" s="1192">
        <v>0</v>
      </c>
      <c r="CX237" s="1192">
        <v>0</v>
      </c>
      <c r="CY237" s="1192">
        <v>0</v>
      </c>
      <c r="CZ237" s="1192">
        <v>0</v>
      </c>
      <c r="DA237" s="1192">
        <v>0</v>
      </c>
      <c r="DB237" s="1192">
        <v>0</v>
      </c>
      <c r="DC237" s="1192">
        <v>0</v>
      </c>
      <c r="DD237" s="1192">
        <v>0</v>
      </c>
      <c r="DE237" s="1192">
        <v>0</v>
      </c>
      <c r="DG237" s="2032"/>
      <c r="DH237" s="1195" t="s">
        <v>805</v>
      </c>
      <c r="DI237" s="1192">
        <f>'배수관 폐쇄 총괄(수시, 지역사업소)'!DM237</f>
        <v>0</v>
      </c>
      <c r="DJ237" s="1192">
        <v>0</v>
      </c>
      <c r="DK237" s="1192">
        <v>0</v>
      </c>
      <c r="DL237" s="1192">
        <v>0</v>
      </c>
      <c r="DM237" s="1192">
        <v>0</v>
      </c>
      <c r="DN237" s="1192">
        <v>0</v>
      </c>
      <c r="DO237" s="1192">
        <v>0</v>
      </c>
      <c r="DP237" s="1192">
        <v>0</v>
      </c>
      <c r="DQ237" s="1192">
        <v>0</v>
      </c>
      <c r="DR237" s="1192">
        <v>0</v>
      </c>
      <c r="DS237" s="1192">
        <v>0</v>
      </c>
      <c r="DT237" s="1192">
        <v>0</v>
      </c>
      <c r="DU237" s="1192">
        <v>0</v>
      </c>
      <c r="DV237" s="1192">
        <v>0</v>
      </c>
      <c r="DW237" s="1192">
        <v>0</v>
      </c>
      <c r="DX237" s="1192">
        <v>0</v>
      </c>
      <c r="DY237" s="1192">
        <v>0</v>
      </c>
      <c r="DZ237" s="1192">
        <v>0</v>
      </c>
      <c r="EA237" s="1192">
        <v>0</v>
      </c>
    </row>
    <row r="238" spans="1:131" ht="19.2" customHeight="1">
      <c r="A238" s="2032"/>
      <c r="B238" s="1195" t="s">
        <v>806</v>
      </c>
      <c r="C238" s="1192">
        <f>'배수관 폐쇄 총괄(수시, 지역사업소)'!G238</f>
        <v>0</v>
      </c>
      <c r="D238" s="1192">
        <v>0</v>
      </c>
      <c r="E238" s="1192">
        <v>0</v>
      </c>
      <c r="F238" s="1192">
        <v>0</v>
      </c>
      <c r="G238" s="1192">
        <v>0</v>
      </c>
      <c r="H238" s="1192">
        <v>0</v>
      </c>
      <c r="I238" s="1192">
        <v>0</v>
      </c>
      <c r="J238" s="1192">
        <v>0</v>
      </c>
      <c r="K238" s="1192">
        <v>0</v>
      </c>
      <c r="L238" s="1192">
        <v>0</v>
      </c>
      <c r="M238" s="1192">
        <v>0</v>
      </c>
      <c r="N238" s="1192">
        <v>0</v>
      </c>
      <c r="O238" s="1192">
        <v>0</v>
      </c>
      <c r="P238" s="1192">
        <v>0</v>
      </c>
      <c r="Q238" s="1192">
        <v>0</v>
      </c>
      <c r="R238" s="1192">
        <v>0</v>
      </c>
      <c r="S238" s="1192">
        <v>0</v>
      </c>
      <c r="T238" s="1192">
        <v>0</v>
      </c>
      <c r="U238" s="1192">
        <v>0</v>
      </c>
      <c r="W238" s="2032"/>
      <c r="X238" s="1195" t="s">
        <v>806</v>
      </c>
      <c r="Y238" s="1192">
        <f>'배수관 폐쇄 총괄(수시, 지역사업소)'!AC238</f>
        <v>0</v>
      </c>
      <c r="Z238" s="1192">
        <v>0</v>
      </c>
      <c r="AA238" s="1192">
        <v>0</v>
      </c>
      <c r="AB238" s="1192">
        <v>0</v>
      </c>
      <c r="AC238" s="1192">
        <v>0</v>
      </c>
      <c r="AD238" s="1192">
        <v>0</v>
      </c>
      <c r="AE238" s="1192">
        <v>0</v>
      </c>
      <c r="AF238" s="1192">
        <v>0</v>
      </c>
      <c r="AG238" s="1192">
        <v>0</v>
      </c>
      <c r="AH238" s="1192">
        <v>0</v>
      </c>
      <c r="AI238" s="1192">
        <v>0</v>
      </c>
      <c r="AJ238" s="1192">
        <v>0</v>
      </c>
      <c r="AK238" s="1192">
        <v>0</v>
      </c>
      <c r="AL238" s="1192">
        <v>0</v>
      </c>
      <c r="AM238" s="1192">
        <v>0</v>
      </c>
      <c r="AN238" s="1192">
        <v>0</v>
      </c>
      <c r="AO238" s="1192">
        <v>0</v>
      </c>
      <c r="AP238" s="1192">
        <v>0</v>
      </c>
      <c r="AQ238" s="1192">
        <v>0</v>
      </c>
      <c r="AS238" s="2032"/>
      <c r="AT238" s="1195" t="s">
        <v>806</v>
      </c>
      <c r="AU238" s="1192">
        <f>'배수관 폐쇄 총괄(수시, 지역사업소)'!AY238</f>
        <v>0</v>
      </c>
      <c r="AV238" s="1192">
        <v>0</v>
      </c>
      <c r="AW238" s="1192">
        <v>0</v>
      </c>
      <c r="AX238" s="1192">
        <v>0</v>
      </c>
      <c r="AY238" s="1192">
        <v>0</v>
      </c>
      <c r="AZ238" s="1192">
        <v>0</v>
      </c>
      <c r="BA238" s="1192">
        <v>0</v>
      </c>
      <c r="BB238" s="1192">
        <v>0</v>
      </c>
      <c r="BC238" s="1192">
        <v>0</v>
      </c>
      <c r="BD238" s="1192">
        <v>0</v>
      </c>
      <c r="BE238" s="1192">
        <v>0</v>
      </c>
      <c r="BF238" s="1192">
        <v>0</v>
      </c>
      <c r="BG238" s="1192">
        <v>0</v>
      </c>
      <c r="BH238" s="1192">
        <v>0</v>
      </c>
      <c r="BI238" s="1192">
        <v>0</v>
      </c>
      <c r="BJ238" s="1192">
        <v>0</v>
      </c>
      <c r="BK238" s="1192">
        <v>0</v>
      </c>
      <c r="BL238" s="1192">
        <v>0</v>
      </c>
      <c r="BM238" s="1192">
        <v>0</v>
      </c>
      <c r="BO238" s="2032"/>
      <c r="BP238" s="1195" t="s">
        <v>806</v>
      </c>
      <c r="BQ238" s="1192">
        <f>'배수관 폐쇄 총괄(수시, 지역사업소)'!BU238</f>
        <v>0</v>
      </c>
      <c r="BR238" s="1192">
        <v>0</v>
      </c>
      <c r="BS238" s="1192">
        <v>0</v>
      </c>
      <c r="BT238" s="1192">
        <v>0</v>
      </c>
      <c r="BU238" s="1192">
        <v>0</v>
      </c>
      <c r="BV238" s="1192">
        <v>0</v>
      </c>
      <c r="BW238" s="1192">
        <v>0</v>
      </c>
      <c r="BX238" s="1192">
        <v>0</v>
      </c>
      <c r="BY238" s="1192">
        <v>0</v>
      </c>
      <c r="BZ238" s="1192">
        <v>0</v>
      </c>
      <c r="CA238" s="1192">
        <v>0</v>
      </c>
      <c r="CB238" s="1192">
        <v>0</v>
      </c>
      <c r="CC238" s="1192">
        <v>0</v>
      </c>
      <c r="CD238" s="1192">
        <v>0</v>
      </c>
      <c r="CE238" s="1192">
        <v>0</v>
      </c>
      <c r="CF238" s="1192">
        <v>0</v>
      </c>
      <c r="CG238" s="1192">
        <v>0</v>
      </c>
      <c r="CH238" s="1192">
        <v>0</v>
      </c>
      <c r="CI238" s="1192">
        <v>0</v>
      </c>
      <c r="CK238" s="2032"/>
      <c r="CL238" s="1195" t="s">
        <v>806</v>
      </c>
      <c r="CM238" s="1192">
        <f>'배수관 폐쇄 총괄(수시, 지역사업소)'!CQ238</f>
        <v>0</v>
      </c>
      <c r="CN238" s="1192">
        <v>0</v>
      </c>
      <c r="CO238" s="1192">
        <v>0</v>
      </c>
      <c r="CP238" s="1192">
        <v>0</v>
      </c>
      <c r="CQ238" s="1192">
        <v>0</v>
      </c>
      <c r="CR238" s="1192">
        <v>0</v>
      </c>
      <c r="CS238" s="1192">
        <v>0</v>
      </c>
      <c r="CT238" s="1192">
        <v>0</v>
      </c>
      <c r="CU238" s="1192">
        <v>0</v>
      </c>
      <c r="CV238" s="1192">
        <v>0</v>
      </c>
      <c r="CW238" s="1192">
        <v>0</v>
      </c>
      <c r="CX238" s="1192">
        <v>0</v>
      </c>
      <c r="CY238" s="1192">
        <v>0</v>
      </c>
      <c r="CZ238" s="1192">
        <v>0</v>
      </c>
      <c r="DA238" s="1192">
        <v>0</v>
      </c>
      <c r="DB238" s="1192">
        <v>0</v>
      </c>
      <c r="DC238" s="1192">
        <v>0</v>
      </c>
      <c r="DD238" s="1192">
        <v>0</v>
      </c>
      <c r="DE238" s="1192">
        <v>0</v>
      </c>
      <c r="DG238" s="2032"/>
      <c r="DH238" s="1195" t="s">
        <v>806</v>
      </c>
      <c r="DI238" s="1192">
        <f>'배수관 폐쇄 총괄(수시, 지역사업소)'!DM238</f>
        <v>0</v>
      </c>
      <c r="DJ238" s="1192">
        <v>0</v>
      </c>
      <c r="DK238" s="1192">
        <v>0</v>
      </c>
      <c r="DL238" s="1192">
        <v>0</v>
      </c>
      <c r="DM238" s="1192">
        <v>0</v>
      </c>
      <c r="DN238" s="1192">
        <v>0</v>
      </c>
      <c r="DO238" s="1192">
        <v>0</v>
      </c>
      <c r="DP238" s="1192">
        <v>0</v>
      </c>
      <c r="DQ238" s="1192">
        <v>0</v>
      </c>
      <c r="DR238" s="1192">
        <v>0</v>
      </c>
      <c r="DS238" s="1192">
        <v>0</v>
      </c>
      <c r="DT238" s="1192">
        <v>0</v>
      </c>
      <c r="DU238" s="1192">
        <v>0</v>
      </c>
      <c r="DV238" s="1192">
        <v>0</v>
      </c>
      <c r="DW238" s="1192">
        <v>0</v>
      </c>
      <c r="DX238" s="1192">
        <v>0</v>
      </c>
      <c r="DY238" s="1192">
        <v>0</v>
      </c>
      <c r="DZ238" s="1192">
        <v>0</v>
      </c>
      <c r="EA238" s="1192">
        <v>0</v>
      </c>
    </row>
    <row r="239" spans="1:131" ht="19.2" customHeight="1">
      <c r="A239" s="2032"/>
      <c r="B239" s="1194" t="s">
        <v>807</v>
      </c>
      <c r="C239" s="1192">
        <f>'배수관 폐쇄 총괄(수시, 지역사업소)'!G239</f>
        <v>0</v>
      </c>
      <c r="D239" s="1192">
        <v>0</v>
      </c>
      <c r="E239" s="1192">
        <v>0</v>
      </c>
      <c r="F239" s="1192">
        <v>0</v>
      </c>
      <c r="G239" s="1192">
        <v>0</v>
      </c>
      <c r="H239" s="1192">
        <v>0</v>
      </c>
      <c r="I239" s="1192">
        <v>0</v>
      </c>
      <c r="J239" s="1192">
        <v>0</v>
      </c>
      <c r="K239" s="1192">
        <v>0</v>
      </c>
      <c r="L239" s="1192">
        <v>0</v>
      </c>
      <c r="M239" s="1192">
        <v>0</v>
      </c>
      <c r="N239" s="1192">
        <v>0</v>
      </c>
      <c r="O239" s="1192">
        <v>0</v>
      </c>
      <c r="P239" s="1192">
        <v>0</v>
      </c>
      <c r="Q239" s="1192">
        <v>0</v>
      </c>
      <c r="R239" s="1192">
        <v>0</v>
      </c>
      <c r="S239" s="1192">
        <v>0</v>
      </c>
      <c r="T239" s="1192">
        <v>0</v>
      </c>
      <c r="U239" s="1192">
        <v>0</v>
      </c>
      <c r="W239" s="2032"/>
      <c r="X239" s="1194" t="s">
        <v>807</v>
      </c>
      <c r="Y239" s="1192">
        <f>'배수관 폐쇄 총괄(수시, 지역사업소)'!AC239</f>
        <v>0</v>
      </c>
      <c r="Z239" s="1192">
        <v>0</v>
      </c>
      <c r="AA239" s="1192">
        <v>0</v>
      </c>
      <c r="AB239" s="1192">
        <v>0</v>
      </c>
      <c r="AC239" s="1192">
        <v>0</v>
      </c>
      <c r="AD239" s="1192">
        <v>0</v>
      </c>
      <c r="AE239" s="1192">
        <v>0</v>
      </c>
      <c r="AF239" s="1192">
        <v>0</v>
      </c>
      <c r="AG239" s="1192">
        <v>0</v>
      </c>
      <c r="AH239" s="1192">
        <v>0</v>
      </c>
      <c r="AI239" s="1192">
        <v>0</v>
      </c>
      <c r="AJ239" s="1192">
        <v>0</v>
      </c>
      <c r="AK239" s="1192">
        <v>0</v>
      </c>
      <c r="AL239" s="1192">
        <v>0</v>
      </c>
      <c r="AM239" s="1192">
        <v>0</v>
      </c>
      <c r="AN239" s="1192">
        <v>0</v>
      </c>
      <c r="AO239" s="1192">
        <v>0</v>
      </c>
      <c r="AP239" s="1192">
        <v>0</v>
      </c>
      <c r="AQ239" s="1192">
        <v>0</v>
      </c>
      <c r="AS239" s="2032"/>
      <c r="AT239" s="1194" t="s">
        <v>807</v>
      </c>
      <c r="AU239" s="1192">
        <f>'배수관 폐쇄 총괄(수시, 지역사업소)'!AY239</f>
        <v>0</v>
      </c>
      <c r="AV239" s="1192">
        <v>0</v>
      </c>
      <c r="AW239" s="1192">
        <v>0</v>
      </c>
      <c r="AX239" s="1192">
        <v>0</v>
      </c>
      <c r="AY239" s="1192">
        <v>0</v>
      </c>
      <c r="AZ239" s="1192">
        <v>0</v>
      </c>
      <c r="BA239" s="1192">
        <v>0</v>
      </c>
      <c r="BB239" s="1192">
        <v>0</v>
      </c>
      <c r="BC239" s="1192">
        <v>0</v>
      </c>
      <c r="BD239" s="1192">
        <v>0</v>
      </c>
      <c r="BE239" s="1192">
        <v>0</v>
      </c>
      <c r="BF239" s="1192">
        <v>0</v>
      </c>
      <c r="BG239" s="1192">
        <v>0</v>
      </c>
      <c r="BH239" s="1192">
        <v>0</v>
      </c>
      <c r="BI239" s="1192">
        <v>0</v>
      </c>
      <c r="BJ239" s="1192">
        <v>0</v>
      </c>
      <c r="BK239" s="1192">
        <v>0</v>
      </c>
      <c r="BL239" s="1192">
        <v>0</v>
      </c>
      <c r="BM239" s="1192">
        <v>0</v>
      </c>
      <c r="BO239" s="2032"/>
      <c r="BP239" s="1194" t="s">
        <v>807</v>
      </c>
      <c r="BQ239" s="1192">
        <f>'배수관 폐쇄 총괄(수시, 지역사업소)'!BU239</f>
        <v>0</v>
      </c>
      <c r="BR239" s="1192">
        <v>0</v>
      </c>
      <c r="BS239" s="1192">
        <v>0</v>
      </c>
      <c r="BT239" s="1192">
        <v>0</v>
      </c>
      <c r="BU239" s="1192">
        <v>0</v>
      </c>
      <c r="BV239" s="1192">
        <v>0</v>
      </c>
      <c r="BW239" s="1192">
        <v>0</v>
      </c>
      <c r="BX239" s="1192">
        <v>0</v>
      </c>
      <c r="BY239" s="1192">
        <v>0</v>
      </c>
      <c r="BZ239" s="1192">
        <v>0</v>
      </c>
      <c r="CA239" s="1192">
        <v>0</v>
      </c>
      <c r="CB239" s="1192">
        <v>0</v>
      </c>
      <c r="CC239" s="1192">
        <v>0</v>
      </c>
      <c r="CD239" s="1192">
        <v>0</v>
      </c>
      <c r="CE239" s="1192">
        <v>0</v>
      </c>
      <c r="CF239" s="1192">
        <v>0</v>
      </c>
      <c r="CG239" s="1192">
        <v>0</v>
      </c>
      <c r="CH239" s="1192">
        <v>0</v>
      </c>
      <c r="CI239" s="1192">
        <v>0</v>
      </c>
      <c r="CK239" s="2032"/>
      <c r="CL239" s="1194" t="s">
        <v>807</v>
      </c>
      <c r="CM239" s="1192">
        <f>'배수관 폐쇄 총괄(수시, 지역사업소)'!CQ239</f>
        <v>0</v>
      </c>
      <c r="CN239" s="1192">
        <v>0</v>
      </c>
      <c r="CO239" s="1192">
        <v>0</v>
      </c>
      <c r="CP239" s="1192">
        <v>0</v>
      </c>
      <c r="CQ239" s="1192">
        <v>0</v>
      </c>
      <c r="CR239" s="1192">
        <v>0</v>
      </c>
      <c r="CS239" s="1192">
        <v>0</v>
      </c>
      <c r="CT239" s="1192">
        <v>0</v>
      </c>
      <c r="CU239" s="1192">
        <v>0</v>
      </c>
      <c r="CV239" s="1192">
        <v>0</v>
      </c>
      <c r="CW239" s="1192">
        <v>0</v>
      </c>
      <c r="CX239" s="1192">
        <v>0</v>
      </c>
      <c r="CY239" s="1192">
        <v>0</v>
      </c>
      <c r="CZ239" s="1192">
        <v>0</v>
      </c>
      <c r="DA239" s="1192">
        <v>0</v>
      </c>
      <c r="DB239" s="1192">
        <v>0</v>
      </c>
      <c r="DC239" s="1192">
        <v>0</v>
      </c>
      <c r="DD239" s="1192">
        <v>0</v>
      </c>
      <c r="DE239" s="1192">
        <v>0</v>
      </c>
      <c r="DG239" s="2032"/>
      <c r="DH239" s="1194" t="s">
        <v>807</v>
      </c>
      <c r="DI239" s="1192">
        <f>'배수관 폐쇄 총괄(수시, 지역사업소)'!DM239</f>
        <v>0</v>
      </c>
      <c r="DJ239" s="1192">
        <v>0</v>
      </c>
      <c r="DK239" s="1192">
        <v>0</v>
      </c>
      <c r="DL239" s="1192">
        <v>0</v>
      </c>
      <c r="DM239" s="1192">
        <v>0</v>
      </c>
      <c r="DN239" s="1192">
        <v>0</v>
      </c>
      <c r="DO239" s="1192">
        <v>0</v>
      </c>
      <c r="DP239" s="1192">
        <v>0</v>
      </c>
      <c r="DQ239" s="1192">
        <v>0</v>
      </c>
      <c r="DR239" s="1192">
        <v>0</v>
      </c>
      <c r="DS239" s="1192">
        <v>0</v>
      </c>
      <c r="DT239" s="1192">
        <v>0</v>
      </c>
      <c r="DU239" s="1192">
        <v>0</v>
      </c>
      <c r="DV239" s="1192">
        <v>0</v>
      </c>
      <c r="DW239" s="1192">
        <v>0</v>
      </c>
      <c r="DX239" s="1192">
        <v>0</v>
      </c>
      <c r="DY239" s="1192">
        <v>0</v>
      </c>
      <c r="DZ239" s="1192">
        <v>0</v>
      </c>
      <c r="EA239" s="1192">
        <v>0</v>
      </c>
    </row>
    <row r="240" spans="1:131" ht="19.2" customHeight="1">
      <c r="A240" s="2032"/>
      <c r="B240" s="1195" t="s">
        <v>821</v>
      </c>
      <c r="C240" s="1192">
        <f>'배수관 폐쇄 총괄(수시, 지역사업소)'!G240</f>
        <v>0</v>
      </c>
      <c r="D240" s="1192">
        <v>0</v>
      </c>
      <c r="E240" s="1192">
        <v>0</v>
      </c>
      <c r="F240" s="1192">
        <v>0</v>
      </c>
      <c r="G240" s="1192">
        <v>0</v>
      </c>
      <c r="H240" s="1192">
        <v>0</v>
      </c>
      <c r="I240" s="1192">
        <v>0</v>
      </c>
      <c r="J240" s="1192">
        <v>0</v>
      </c>
      <c r="K240" s="1192">
        <v>0</v>
      </c>
      <c r="L240" s="1192">
        <v>0</v>
      </c>
      <c r="M240" s="1192">
        <v>0</v>
      </c>
      <c r="N240" s="1192">
        <v>0</v>
      </c>
      <c r="O240" s="1192">
        <v>0</v>
      </c>
      <c r="P240" s="1192">
        <v>0</v>
      </c>
      <c r="Q240" s="1192">
        <v>0</v>
      </c>
      <c r="R240" s="1192">
        <v>0</v>
      </c>
      <c r="S240" s="1192">
        <v>0</v>
      </c>
      <c r="T240" s="1192">
        <v>0</v>
      </c>
      <c r="U240" s="1192">
        <v>0</v>
      </c>
      <c r="W240" s="2032"/>
      <c r="X240" s="1195" t="s">
        <v>821</v>
      </c>
      <c r="Y240" s="1192">
        <f>'배수관 폐쇄 총괄(수시, 지역사업소)'!AC240</f>
        <v>0</v>
      </c>
      <c r="Z240" s="1192">
        <v>0</v>
      </c>
      <c r="AA240" s="1192">
        <v>0</v>
      </c>
      <c r="AB240" s="1192">
        <v>0</v>
      </c>
      <c r="AC240" s="1192">
        <v>0</v>
      </c>
      <c r="AD240" s="1192">
        <v>0</v>
      </c>
      <c r="AE240" s="1192">
        <v>0</v>
      </c>
      <c r="AF240" s="1192">
        <v>0</v>
      </c>
      <c r="AG240" s="1192">
        <v>0</v>
      </c>
      <c r="AH240" s="1192">
        <v>0</v>
      </c>
      <c r="AI240" s="1192">
        <v>0</v>
      </c>
      <c r="AJ240" s="1192">
        <v>0</v>
      </c>
      <c r="AK240" s="1192">
        <v>0</v>
      </c>
      <c r="AL240" s="1192">
        <v>0</v>
      </c>
      <c r="AM240" s="1192">
        <v>0</v>
      </c>
      <c r="AN240" s="1192">
        <v>0</v>
      </c>
      <c r="AO240" s="1192">
        <v>0</v>
      </c>
      <c r="AP240" s="1192">
        <v>0</v>
      </c>
      <c r="AQ240" s="1192">
        <v>0</v>
      </c>
      <c r="AS240" s="2032"/>
      <c r="AT240" s="1195" t="s">
        <v>821</v>
      </c>
      <c r="AU240" s="1192">
        <f>'배수관 폐쇄 총괄(수시, 지역사업소)'!AY240</f>
        <v>0</v>
      </c>
      <c r="AV240" s="1192">
        <v>0</v>
      </c>
      <c r="AW240" s="1192">
        <v>0</v>
      </c>
      <c r="AX240" s="1192">
        <v>0</v>
      </c>
      <c r="AY240" s="1192">
        <v>0</v>
      </c>
      <c r="AZ240" s="1192">
        <v>0</v>
      </c>
      <c r="BA240" s="1192">
        <v>0</v>
      </c>
      <c r="BB240" s="1192">
        <v>0</v>
      </c>
      <c r="BC240" s="1192">
        <v>0</v>
      </c>
      <c r="BD240" s="1192">
        <v>0</v>
      </c>
      <c r="BE240" s="1192">
        <v>0</v>
      </c>
      <c r="BF240" s="1192">
        <v>0</v>
      </c>
      <c r="BG240" s="1192">
        <v>0</v>
      </c>
      <c r="BH240" s="1192">
        <v>0</v>
      </c>
      <c r="BI240" s="1192">
        <v>0</v>
      </c>
      <c r="BJ240" s="1192">
        <v>0</v>
      </c>
      <c r="BK240" s="1192">
        <v>0</v>
      </c>
      <c r="BL240" s="1192">
        <v>0</v>
      </c>
      <c r="BM240" s="1192">
        <v>0</v>
      </c>
      <c r="BO240" s="2032"/>
      <c r="BP240" s="1195" t="s">
        <v>821</v>
      </c>
      <c r="BQ240" s="1192">
        <f>'배수관 폐쇄 총괄(수시, 지역사업소)'!BU240</f>
        <v>0</v>
      </c>
      <c r="BR240" s="1192">
        <v>0</v>
      </c>
      <c r="BS240" s="1192">
        <v>0</v>
      </c>
      <c r="BT240" s="1192">
        <v>0</v>
      </c>
      <c r="BU240" s="1192">
        <v>0</v>
      </c>
      <c r="BV240" s="1192">
        <v>0</v>
      </c>
      <c r="BW240" s="1192">
        <v>0</v>
      </c>
      <c r="BX240" s="1192">
        <v>0</v>
      </c>
      <c r="BY240" s="1192">
        <v>0</v>
      </c>
      <c r="BZ240" s="1192">
        <v>0</v>
      </c>
      <c r="CA240" s="1192">
        <v>0</v>
      </c>
      <c r="CB240" s="1192">
        <v>0</v>
      </c>
      <c r="CC240" s="1192">
        <v>0</v>
      </c>
      <c r="CD240" s="1192">
        <v>0</v>
      </c>
      <c r="CE240" s="1192">
        <v>0</v>
      </c>
      <c r="CF240" s="1192">
        <v>0</v>
      </c>
      <c r="CG240" s="1192">
        <v>0</v>
      </c>
      <c r="CH240" s="1192">
        <v>0</v>
      </c>
      <c r="CI240" s="1192">
        <v>0</v>
      </c>
      <c r="CK240" s="2032"/>
      <c r="CL240" s="1195" t="s">
        <v>821</v>
      </c>
      <c r="CM240" s="1192">
        <f>'배수관 폐쇄 총괄(수시, 지역사업소)'!CQ240</f>
        <v>0</v>
      </c>
      <c r="CN240" s="1192">
        <v>0</v>
      </c>
      <c r="CO240" s="1192">
        <v>0</v>
      </c>
      <c r="CP240" s="1192">
        <v>0</v>
      </c>
      <c r="CQ240" s="1192">
        <v>0</v>
      </c>
      <c r="CR240" s="1192">
        <v>0</v>
      </c>
      <c r="CS240" s="1192">
        <v>0</v>
      </c>
      <c r="CT240" s="1192">
        <v>0</v>
      </c>
      <c r="CU240" s="1192">
        <v>0</v>
      </c>
      <c r="CV240" s="1192">
        <v>0</v>
      </c>
      <c r="CW240" s="1192">
        <v>0</v>
      </c>
      <c r="CX240" s="1192">
        <v>0</v>
      </c>
      <c r="CY240" s="1192">
        <v>0</v>
      </c>
      <c r="CZ240" s="1192">
        <v>0</v>
      </c>
      <c r="DA240" s="1192">
        <v>0</v>
      </c>
      <c r="DB240" s="1192">
        <v>0</v>
      </c>
      <c r="DC240" s="1192">
        <v>0</v>
      </c>
      <c r="DD240" s="1192">
        <v>0</v>
      </c>
      <c r="DE240" s="1192">
        <v>0</v>
      </c>
      <c r="DG240" s="2032"/>
      <c r="DH240" s="1195" t="s">
        <v>821</v>
      </c>
      <c r="DI240" s="1192">
        <f>'배수관 폐쇄 총괄(수시, 지역사업소)'!DM240</f>
        <v>0</v>
      </c>
      <c r="DJ240" s="1192">
        <v>0</v>
      </c>
      <c r="DK240" s="1192">
        <v>0</v>
      </c>
      <c r="DL240" s="1192">
        <v>0</v>
      </c>
      <c r="DM240" s="1192">
        <v>0</v>
      </c>
      <c r="DN240" s="1192">
        <v>0</v>
      </c>
      <c r="DO240" s="1192">
        <v>0</v>
      </c>
      <c r="DP240" s="1192">
        <v>0</v>
      </c>
      <c r="DQ240" s="1192">
        <v>0</v>
      </c>
      <c r="DR240" s="1192">
        <v>0</v>
      </c>
      <c r="DS240" s="1192">
        <v>0</v>
      </c>
      <c r="DT240" s="1192">
        <v>0</v>
      </c>
      <c r="DU240" s="1192">
        <v>0</v>
      </c>
      <c r="DV240" s="1192">
        <v>0</v>
      </c>
      <c r="DW240" s="1192">
        <v>0</v>
      </c>
      <c r="DX240" s="1192">
        <v>0</v>
      </c>
      <c r="DY240" s="1192">
        <v>0</v>
      </c>
      <c r="DZ240" s="1192">
        <v>0</v>
      </c>
      <c r="EA240" s="1192">
        <v>0</v>
      </c>
    </row>
    <row r="241" spans="1:131" ht="19.2" customHeight="1">
      <c r="A241" s="2032"/>
      <c r="B241" s="1195" t="s">
        <v>822</v>
      </c>
      <c r="C241" s="1192">
        <f>'배수관 폐쇄 총괄(수시, 지역사업소)'!G241</f>
        <v>0</v>
      </c>
      <c r="D241" s="1192">
        <v>0</v>
      </c>
      <c r="E241" s="1192">
        <v>0</v>
      </c>
      <c r="F241" s="1192">
        <v>0</v>
      </c>
      <c r="G241" s="1192">
        <v>0</v>
      </c>
      <c r="H241" s="1192">
        <v>0</v>
      </c>
      <c r="I241" s="1192">
        <v>0</v>
      </c>
      <c r="J241" s="1192">
        <v>0</v>
      </c>
      <c r="K241" s="1192">
        <v>0</v>
      </c>
      <c r="L241" s="1192">
        <v>0</v>
      </c>
      <c r="M241" s="1192">
        <v>0</v>
      </c>
      <c r="N241" s="1192">
        <v>0</v>
      </c>
      <c r="O241" s="1192">
        <v>0</v>
      </c>
      <c r="P241" s="1192">
        <v>0</v>
      </c>
      <c r="Q241" s="1192">
        <v>0</v>
      </c>
      <c r="R241" s="1192">
        <v>0</v>
      </c>
      <c r="S241" s="1192">
        <v>0</v>
      </c>
      <c r="T241" s="1192">
        <v>0</v>
      </c>
      <c r="U241" s="1192">
        <v>0</v>
      </c>
      <c r="W241" s="2032"/>
      <c r="X241" s="1195" t="s">
        <v>822</v>
      </c>
      <c r="Y241" s="1192">
        <f>'배수관 폐쇄 총괄(수시, 지역사업소)'!AC241</f>
        <v>0</v>
      </c>
      <c r="Z241" s="1192">
        <v>0</v>
      </c>
      <c r="AA241" s="1192">
        <v>0</v>
      </c>
      <c r="AB241" s="1192">
        <v>0</v>
      </c>
      <c r="AC241" s="1192">
        <v>0</v>
      </c>
      <c r="AD241" s="1192">
        <v>0</v>
      </c>
      <c r="AE241" s="1192">
        <v>0</v>
      </c>
      <c r="AF241" s="1192">
        <v>0</v>
      </c>
      <c r="AG241" s="1192">
        <v>0</v>
      </c>
      <c r="AH241" s="1192">
        <v>0</v>
      </c>
      <c r="AI241" s="1192">
        <v>0</v>
      </c>
      <c r="AJ241" s="1192">
        <v>0</v>
      </c>
      <c r="AK241" s="1192">
        <v>0</v>
      </c>
      <c r="AL241" s="1192">
        <v>0</v>
      </c>
      <c r="AM241" s="1192">
        <v>0</v>
      </c>
      <c r="AN241" s="1192">
        <v>0</v>
      </c>
      <c r="AO241" s="1192">
        <v>0</v>
      </c>
      <c r="AP241" s="1192">
        <v>0</v>
      </c>
      <c r="AQ241" s="1192">
        <v>0</v>
      </c>
      <c r="AS241" s="2032"/>
      <c r="AT241" s="1195" t="s">
        <v>822</v>
      </c>
      <c r="AU241" s="1192">
        <f>'배수관 폐쇄 총괄(수시, 지역사업소)'!AY241</f>
        <v>0</v>
      </c>
      <c r="AV241" s="1192">
        <v>0</v>
      </c>
      <c r="AW241" s="1192">
        <v>0</v>
      </c>
      <c r="AX241" s="1192">
        <v>0</v>
      </c>
      <c r="AY241" s="1192">
        <v>0</v>
      </c>
      <c r="AZ241" s="1192">
        <v>0</v>
      </c>
      <c r="BA241" s="1192">
        <v>0</v>
      </c>
      <c r="BB241" s="1192">
        <v>0</v>
      </c>
      <c r="BC241" s="1192">
        <v>0</v>
      </c>
      <c r="BD241" s="1192">
        <v>0</v>
      </c>
      <c r="BE241" s="1192">
        <v>0</v>
      </c>
      <c r="BF241" s="1192">
        <v>0</v>
      </c>
      <c r="BG241" s="1192">
        <v>0</v>
      </c>
      <c r="BH241" s="1192">
        <v>0</v>
      </c>
      <c r="BI241" s="1192">
        <v>0</v>
      </c>
      <c r="BJ241" s="1192">
        <v>0</v>
      </c>
      <c r="BK241" s="1192">
        <v>0</v>
      </c>
      <c r="BL241" s="1192">
        <v>0</v>
      </c>
      <c r="BM241" s="1192">
        <v>0</v>
      </c>
      <c r="BO241" s="2032"/>
      <c r="BP241" s="1195" t="s">
        <v>822</v>
      </c>
      <c r="BQ241" s="1192">
        <f>'배수관 폐쇄 총괄(수시, 지역사업소)'!BU241</f>
        <v>0</v>
      </c>
      <c r="BR241" s="1192">
        <v>0</v>
      </c>
      <c r="BS241" s="1192">
        <v>0</v>
      </c>
      <c r="BT241" s="1192">
        <v>0</v>
      </c>
      <c r="BU241" s="1192">
        <v>0</v>
      </c>
      <c r="BV241" s="1192">
        <v>0</v>
      </c>
      <c r="BW241" s="1192">
        <v>0</v>
      </c>
      <c r="BX241" s="1192">
        <v>0</v>
      </c>
      <c r="BY241" s="1192">
        <v>0</v>
      </c>
      <c r="BZ241" s="1192">
        <v>0</v>
      </c>
      <c r="CA241" s="1192">
        <v>0</v>
      </c>
      <c r="CB241" s="1192">
        <v>0</v>
      </c>
      <c r="CC241" s="1192">
        <v>0</v>
      </c>
      <c r="CD241" s="1192">
        <v>0</v>
      </c>
      <c r="CE241" s="1192">
        <v>0</v>
      </c>
      <c r="CF241" s="1192">
        <v>0</v>
      </c>
      <c r="CG241" s="1192">
        <v>0</v>
      </c>
      <c r="CH241" s="1192">
        <v>0</v>
      </c>
      <c r="CI241" s="1192">
        <v>0</v>
      </c>
      <c r="CK241" s="2032"/>
      <c r="CL241" s="1195" t="s">
        <v>822</v>
      </c>
      <c r="CM241" s="1192">
        <f>'배수관 폐쇄 총괄(수시, 지역사업소)'!CQ241</f>
        <v>0</v>
      </c>
      <c r="CN241" s="1192">
        <v>0</v>
      </c>
      <c r="CO241" s="1192">
        <v>0</v>
      </c>
      <c r="CP241" s="1192">
        <v>0</v>
      </c>
      <c r="CQ241" s="1192">
        <v>0</v>
      </c>
      <c r="CR241" s="1192">
        <v>0</v>
      </c>
      <c r="CS241" s="1192">
        <v>0</v>
      </c>
      <c r="CT241" s="1192">
        <v>0</v>
      </c>
      <c r="CU241" s="1192">
        <v>0</v>
      </c>
      <c r="CV241" s="1192">
        <v>0</v>
      </c>
      <c r="CW241" s="1192">
        <v>0</v>
      </c>
      <c r="CX241" s="1192">
        <v>0</v>
      </c>
      <c r="CY241" s="1192">
        <v>0</v>
      </c>
      <c r="CZ241" s="1192">
        <v>0</v>
      </c>
      <c r="DA241" s="1192">
        <v>0</v>
      </c>
      <c r="DB241" s="1192">
        <v>0</v>
      </c>
      <c r="DC241" s="1192">
        <v>0</v>
      </c>
      <c r="DD241" s="1192">
        <v>0</v>
      </c>
      <c r="DE241" s="1192">
        <v>0</v>
      </c>
      <c r="DG241" s="2032"/>
      <c r="DH241" s="1195" t="s">
        <v>822</v>
      </c>
      <c r="DI241" s="1192">
        <f>'배수관 폐쇄 총괄(수시, 지역사업소)'!DM241</f>
        <v>0</v>
      </c>
      <c r="DJ241" s="1192">
        <v>0</v>
      </c>
      <c r="DK241" s="1192">
        <v>0</v>
      </c>
      <c r="DL241" s="1192">
        <v>0</v>
      </c>
      <c r="DM241" s="1192">
        <v>0</v>
      </c>
      <c r="DN241" s="1192">
        <v>0</v>
      </c>
      <c r="DO241" s="1192">
        <v>0</v>
      </c>
      <c r="DP241" s="1192">
        <v>0</v>
      </c>
      <c r="DQ241" s="1192">
        <v>0</v>
      </c>
      <c r="DR241" s="1192">
        <v>0</v>
      </c>
      <c r="DS241" s="1192">
        <v>0</v>
      </c>
      <c r="DT241" s="1192">
        <v>0</v>
      </c>
      <c r="DU241" s="1192">
        <v>0</v>
      </c>
      <c r="DV241" s="1192">
        <v>0</v>
      </c>
      <c r="DW241" s="1192">
        <v>0</v>
      </c>
      <c r="DX241" s="1192">
        <v>0</v>
      </c>
      <c r="DY241" s="1192">
        <v>0</v>
      </c>
      <c r="DZ241" s="1192">
        <v>0</v>
      </c>
      <c r="EA241" s="1192">
        <v>0</v>
      </c>
    </row>
    <row r="242" spans="1:131" ht="19.2" customHeight="1">
      <c r="A242" s="2032"/>
      <c r="B242" s="1627" t="s">
        <v>952</v>
      </c>
      <c r="C242" s="1192">
        <f>'배수관 폐쇄 총괄(수시, 지역사업소)'!G242</f>
        <v>4.51</v>
      </c>
      <c r="D242" s="1192">
        <v>4.51</v>
      </c>
      <c r="E242" s="1192">
        <v>0</v>
      </c>
      <c r="F242" s="1192">
        <v>0</v>
      </c>
      <c r="G242" s="1192">
        <v>4.51</v>
      </c>
      <c r="H242" s="1192">
        <v>0</v>
      </c>
      <c r="I242" s="1192">
        <v>0</v>
      </c>
      <c r="J242" s="1192">
        <v>0</v>
      </c>
      <c r="K242" s="1192">
        <v>0</v>
      </c>
      <c r="L242" s="1192">
        <v>0</v>
      </c>
      <c r="M242" s="1192">
        <v>0</v>
      </c>
      <c r="N242" s="1192">
        <v>0</v>
      </c>
      <c r="O242" s="1192">
        <v>0</v>
      </c>
      <c r="P242" s="1192">
        <v>0</v>
      </c>
      <c r="Q242" s="1192">
        <v>0</v>
      </c>
      <c r="R242" s="1192">
        <v>0</v>
      </c>
      <c r="S242" s="1192">
        <v>0</v>
      </c>
      <c r="T242" s="1192">
        <v>4.51</v>
      </c>
      <c r="U242" s="1192">
        <v>0</v>
      </c>
      <c r="W242" s="2032"/>
      <c r="X242" s="1627" t="s">
        <v>952</v>
      </c>
      <c r="Y242" s="1192">
        <f>'배수관 폐쇄 총괄(수시, 지역사업소)'!AC242</f>
        <v>0</v>
      </c>
      <c r="Z242" s="1192">
        <v>0</v>
      </c>
      <c r="AA242" s="1192">
        <v>0</v>
      </c>
      <c r="AB242" s="1192">
        <v>0</v>
      </c>
      <c r="AC242" s="1192">
        <v>0</v>
      </c>
      <c r="AD242" s="1192">
        <v>0</v>
      </c>
      <c r="AE242" s="1192">
        <v>0</v>
      </c>
      <c r="AF242" s="1192">
        <v>0</v>
      </c>
      <c r="AG242" s="1192">
        <v>0</v>
      </c>
      <c r="AH242" s="1192">
        <v>0</v>
      </c>
      <c r="AI242" s="1192">
        <v>0</v>
      </c>
      <c r="AJ242" s="1192">
        <v>0</v>
      </c>
      <c r="AK242" s="1192">
        <v>0</v>
      </c>
      <c r="AL242" s="1192">
        <v>0</v>
      </c>
      <c r="AM242" s="1192">
        <v>0</v>
      </c>
      <c r="AN242" s="1192">
        <v>0</v>
      </c>
      <c r="AO242" s="1192">
        <v>0</v>
      </c>
      <c r="AP242" s="1192">
        <v>0</v>
      </c>
      <c r="AQ242" s="1192">
        <v>0</v>
      </c>
      <c r="AS242" s="2032"/>
      <c r="AT242" s="1627" t="s">
        <v>952</v>
      </c>
      <c r="AU242" s="1192">
        <f>'배수관 폐쇄 총괄(수시, 지역사업소)'!AY242</f>
        <v>0</v>
      </c>
      <c r="AV242" s="1192">
        <v>0</v>
      </c>
      <c r="AW242" s="1192">
        <v>0</v>
      </c>
      <c r="AX242" s="1192">
        <v>0</v>
      </c>
      <c r="AY242" s="1192">
        <v>0</v>
      </c>
      <c r="AZ242" s="1192">
        <v>0</v>
      </c>
      <c r="BA242" s="1192">
        <v>0</v>
      </c>
      <c r="BB242" s="1192">
        <v>0</v>
      </c>
      <c r="BC242" s="1192">
        <v>0</v>
      </c>
      <c r="BD242" s="1192">
        <v>0</v>
      </c>
      <c r="BE242" s="1192">
        <v>0</v>
      </c>
      <c r="BF242" s="1192">
        <v>0</v>
      </c>
      <c r="BG242" s="1192">
        <v>0</v>
      </c>
      <c r="BH242" s="1192">
        <v>0</v>
      </c>
      <c r="BI242" s="1192">
        <v>0</v>
      </c>
      <c r="BJ242" s="1192">
        <v>0</v>
      </c>
      <c r="BK242" s="1192">
        <v>0</v>
      </c>
      <c r="BL242" s="1192">
        <v>0</v>
      </c>
      <c r="BM242" s="1192">
        <v>0</v>
      </c>
      <c r="BO242" s="2032"/>
      <c r="BP242" s="1627" t="s">
        <v>952</v>
      </c>
      <c r="BQ242" s="1192">
        <f>'배수관 폐쇄 총괄(수시, 지역사업소)'!BU242</f>
        <v>0</v>
      </c>
      <c r="BR242" s="1192">
        <v>0</v>
      </c>
      <c r="BS242" s="1192">
        <v>0</v>
      </c>
      <c r="BT242" s="1192">
        <v>0</v>
      </c>
      <c r="BU242" s="1192">
        <v>0</v>
      </c>
      <c r="BV242" s="1192">
        <v>0</v>
      </c>
      <c r="BW242" s="1192">
        <v>0</v>
      </c>
      <c r="BX242" s="1192">
        <v>0</v>
      </c>
      <c r="BY242" s="1192">
        <v>0</v>
      </c>
      <c r="BZ242" s="1192">
        <v>0</v>
      </c>
      <c r="CA242" s="1192">
        <v>0</v>
      </c>
      <c r="CB242" s="1192">
        <v>0</v>
      </c>
      <c r="CC242" s="1192">
        <v>0</v>
      </c>
      <c r="CD242" s="1192">
        <v>0</v>
      </c>
      <c r="CE242" s="1192">
        <v>0</v>
      </c>
      <c r="CF242" s="1192">
        <v>0</v>
      </c>
      <c r="CG242" s="1192">
        <v>0</v>
      </c>
      <c r="CH242" s="1192">
        <v>0</v>
      </c>
      <c r="CI242" s="1192">
        <v>0</v>
      </c>
      <c r="CK242" s="2032"/>
      <c r="CL242" s="1627" t="s">
        <v>952</v>
      </c>
      <c r="CM242" s="1192">
        <f>'배수관 폐쇄 총괄(수시, 지역사업소)'!CQ242</f>
        <v>0</v>
      </c>
      <c r="CN242" s="1192">
        <v>0</v>
      </c>
      <c r="CO242" s="1192">
        <v>0</v>
      </c>
      <c r="CP242" s="1192">
        <v>0</v>
      </c>
      <c r="CQ242" s="1192">
        <v>0</v>
      </c>
      <c r="CR242" s="1192">
        <v>0</v>
      </c>
      <c r="CS242" s="1192">
        <v>0</v>
      </c>
      <c r="CT242" s="1192">
        <v>0</v>
      </c>
      <c r="CU242" s="1192">
        <v>0</v>
      </c>
      <c r="CV242" s="1192">
        <v>0</v>
      </c>
      <c r="CW242" s="1192">
        <v>0</v>
      </c>
      <c r="CX242" s="1192">
        <v>0</v>
      </c>
      <c r="CY242" s="1192">
        <v>0</v>
      </c>
      <c r="CZ242" s="1192">
        <v>0</v>
      </c>
      <c r="DA242" s="1192">
        <v>0</v>
      </c>
      <c r="DB242" s="1192">
        <v>0</v>
      </c>
      <c r="DC242" s="1192">
        <v>0</v>
      </c>
      <c r="DD242" s="1192">
        <v>0</v>
      </c>
      <c r="DE242" s="1192">
        <v>0</v>
      </c>
      <c r="DG242" s="2032"/>
      <c r="DH242" s="1627" t="s">
        <v>952</v>
      </c>
      <c r="DI242" s="1192">
        <f>'배수관 폐쇄 총괄(수시, 지역사업소)'!DM242</f>
        <v>4.51</v>
      </c>
      <c r="DJ242" s="1192">
        <v>4.51</v>
      </c>
      <c r="DK242" s="1192">
        <v>0</v>
      </c>
      <c r="DL242" s="1192">
        <v>0</v>
      </c>
      <c r="DM242" s="1192">
        <v>4.51</v>
      </c>
      <c r="DN242" s="1192">
        <v>0</v>
      </c>
      <c r="DO242" s="1192">
        <v>0</v>
      </c>
      <c r="DP242" s="1192">
        <v>0</v>
      </c>
      <c r="DQ242" s="1192">
        <v>0</v>
      </c>
      <c r="DR242" s="1192">
        <v>0</v>
      </c>
      <c r="DS242" s="1192">
        <v>0</v>
      </c>
      <c r="DT242" s="1192">
        <v>0</v>
      </c>
      <c r="DU242" s="1192">
        <v>0</v>
      </c>
      <c r="DV242" s="1192">
        <v>0</v>
      </c>
      <c r="DW242" s="1192">
        <v>0</v>
      </c>
      <c r="DX242" s="1192">
        <v>0</v>
      </c>
      <c r="DY242" s="1192">
        <v>0</v>
      </c>
      <c r="DZ242" s="1192">
        <v>4.51</v>
      </c>
      <c r="EA242" s="1192">
        <v>0</v>
      </c>
    </row>
    <row r="243" spans="1:131" ht="20.25" customHeight="1">
      <c r="A243" s="2397" t="s">
        <v>840</v>
      </c>
      <c r="B243" s="1196" t="s">
        <v>41</v>
      </c>
      <c r="C243" s="1190">
        <f>SUM('배수관 폐쇄 총괄(수시, 지역사업소)'!C244:'배수관 폐쇄 총괄(수시, 지역사업소)'!C259)</f>
        <v>0</v>
      </c>
      <c r="D243" s="1190">
        <f>SUM('배수관 폐쇄 총괄(수시, 지역사업소)'!D244:'배수관 폐쇄 총괄(수시, 지역사업소)'!D259)</f>
        <v>0.69</v>
      </c>
      <c r="E243" s="1190">
        <f>SUM('배수관 폐쇄 총괄(수시, 지역사업소)'!E244:'배수관 폐쇄 총괄(수시, 지역사업소)'!E259)</f>
        <v>0</v>
      </c>
      <c r="F243" s="1190">
        <f>SUM('배수관 폐쇄 총괄(수시, 지역사업소)'!F244:'배수관 폐쇄 총괄(수시, 지역사업소)'!F259)</f>
        <v>0.69</v>
      </c>
      <c r="G243" s="1190">
        <f>SUM('배수관 폐쇄 총괄(수시, 지역사업소)'!G244:'배수관 폐쇄 총괄(수시, 지역사업소)'!G259)</f>
        <v>0</v>
      </c>
      <c r="H243" s="1190">
        <f>SUM('배수관 폐쇄 총괄(수시, 지역사업소)'!H244:'배수관 폐쇄 총괄(수시, 지역사업소)'!H259)</f>
        <v>0</v>
      </c>
      <c r="I243" s="1190">
        <f>SUM('배수관 폐쇄 총괄(수시, 지역사업소)'!I244:'배수관 폐쇄 총괄(수시, 지역사업소)'!I259)</f>
        <v>0</v>
      </c>
      <c r="J243" s="1190">
        <f>SUM('배수관 폐쇄 총괄(수시, 지역사업소)'!J244:'배수관 폐쇄 총괄(수시, 지역사업소)'!J259)</f>
        <v>0</v>
      </c>
      <c r="K243" s="1190">
        <f>SUM('배수관 폐쇄 총괄(수시, 지역사업소)'!K244:'배수관 폐쇄 총괄(수시, 지역사업소)'!K259)</f>
        <v>0</v>
      </c>
      <c r="L243" s="1190">
        <f>SUM('배수관 폐쇄 총괄(수시, 지역사업소)'!L244:'배수관 폐쇄 총괄(수시, 지역사업소)'!L259)</f>
        <v>0</v>
      </c>
      <c r="M243" s="1190">
        <f>SUM('배수관 폐쇄 총괄(수시, 지역사업소)'!M244:'배수관 폐쇄 총괄(수시, 지역사업소)'!M259)</f>
        <v>1.38</v>
      </c>
      <c r="N243" s="1190">
        <f>SUM('배수관 폐쇄 총괄(수시, 지역사업소)'!N244:'배수관 폐쇄 총괄(수시, 지역사업소)'!N259)</f>
        <v>0</v>
      </c>
      <c r="O243" s="1190">
        <f>SUM('배수관 폐쇄 총괄(수시, 지역사업소)'!O244:'배수관 폐쇄 총괄(수시, 지역사업소)'!O259)</f>
        <v>0</v>
      </c>
      <c r="P243" s="1190">
        <f>SUM('배수관 폐쇄 총괄(수시, 지역사업소)'!P244:'배수관 폐쇄 총괄(수시, 지역사업소)'!P259)</f>
        <v>0</v>
      </c>
      <c r="Q243" s="1190">
        <f>SUM('배수관 폐쇄 총괄(수시, 지역사업소)'!Q244:'배수관 폐쇄 총괄(수시, 지역사업소)'!Q259)</f>
        <v>0</v>
      </c>
      <c r="R243" s="1190">
        <f>SUM('배수관 폐쇄 총괄(수시, 지역사업소)'!R244:'배수관 폐쇄 총괄(수시, 지역사업소)'!R259)</f>
        <v>0</v>
      </c>
      <c r="S243" s="1190">
        <f>SUM('배수관 폐쇄 총괄(수시, 지역사업소)'!S244:'배수관 폐쇄 총괄(수시, 지역사업소)'!S259)</f>
        <v>0</v>
      </c>
      <c r="T243" s="1190">
        <f>SUM('배수관 폐쇄 총괄(수시, 지역사업소)'!T244:'배수관 폐쇄 총괄(수시, 지역사업소)'!T259)</f>
        <v>0</v>
      </c>
      <c r="U243" s="1190">
        <f>SUM('배수관 폐쇄 총괄(수시, 지역사업소)'!U244:'배수관 폐쇄 총괄(수시, 지역사업소)'!U259)</f>
        <v>0</v>
      </c>
      <c r="W243" s="2397" t="s">
        <v>840</v>
      </c>
      <c r="X243" s="1196" t="s">
        <v>41</v>
      </c>
      <c r="Y243" s="1190">
        <f>SUM('배수관 폐쇄 총괄(수시, 지역사업소)'!Y244:'배수관 폐쇄 총괄(수시, 지역사업소)'!Y259)</f>
        <v>0</v>
      </c>
      <c r="Z243" s="1190">
        <f>SUM('배수관 폐쇄 총괄(수시, 지역사업소)'!Z244:'배수관 폐쇄 총괄(수시, 지역사업소)'!Z259)</f>
        <v>0.69</v>
      </c>
      <c r="AA243" s="1190">
        <f>SUM('배수관 폐쇄 총괄(수시, 지역사업소)'!AA244:'배수관 폐쇄 총괄(수시, 지역사업소)'!AA259)</f>
        <v>0</v>
      </c>
      <c r="AB243" s="1190">
        <f>SUM('배수관 폐쇄 총괄(수시, 지역사업소)'!AB244:'배수관 폐쇄 총괄(수시, 지역사업소)'!AB259)</f>
        <v>0.69</v>
      </c>
      <c r="AC243" s="1190">
        <f>SUM('배수관 폐쇄 총괄(수시, 지역사업소)'!AC244:'배수관 폐쇄 총괄(수시, 지역사업소)'!AC259)</f>
        <v>0</v>
      </c>
      <c r="AD243" s="1190">
        <f>SUM('배수관 폐쇄 총괄(수시, 지역사업소)'!AD244:'배수관 폐쇄 총괄(수시, 지역사업소)'!AD259)</f>
        <v>0</v>
      </c>
      <c r="AE243" s="1190">
        <f>SUM('배수관 폐쇄 총괄(수시, 지역사업소)'!AE244:'배수관 폐쇄 총괄(수시, 지역사업소)'!AE259)</f>
        <v>0</v>
      </c>
      <c r="AF243" s="1190">
        <f>SUM('배수관 폐쇄 총괄(수시, 지역사업소)'!AF244:'배수관 폐쇄 총괄(수시, 지역사업소)'!AF259)</f>
        <v>0</v>
      </c>
      <c r="AG243" s="1190">
        <f>SUM('배수관 폐쇄 총괄(수시, 지역사업소)'!AG244:'배수관 폐쇄 총괄(수시, 지역사업소)'!AG259)</f>
        <v>0</v>
      </c>
      <c r="AH243" s="1190">
        <f>SUM('배수관 폐쇄 총괄(수시, 지역사업소)'!AH244:'배수관 폐쇄 총괄(수시, 지역사업소)'!AH259)</f>
        <v>0</v>
      </c>
      <c r="AI243" s="1190">
        <f>SUM('배수관 폐쇄 총괄(수시, 지역사업소)'!AI244:'배수관 폐쇄 총괄(수시, 지역사업소)'!AI259)</f>
        <v>1.38</v>
      </c>
      <c r="AJ243" s="1190">
        <f>SUM('배수관 폐쇄 총괄(수시, 지역사업소)'!AJ244:'배수관 폐쇄 총괄(수시, 지역사업소)'!AJ259)</f>
        <v>0</v>
      </c>
      <c r="AK243" s="1190">
        <f>SUM('배수관 폐쇄 총괄(수시, 지역사업소)'!AK244:'배수관 폐쇄 총괄(수시, 지역사업소)'!AK259)</f>
        <v>0</v>
      </c>
      <c r="AL243" s="1190">
        <f>SUM('배수관 폐쇄 총괄(수시, 지역사업소)'!AL244:'배수관 폐쇄 총괄(수시, 지역사업소)'!AL259)</f>
        <v>0</v>
      </c>
      <c r="AM243" s="1190">
        <f>SUM('배수관 폐쇄 총괄(수시, 지역사업소)'!AM244:'배수관 폐쇄 총괄(수시, 지역사업소)'!AM259)</f>
        <v>0</v>
      </c>
      <c r="AN243" s="1190">
        <f>SUM('배수관 폐쇄 총괄(수시, 지역사업소)'!AN244:'배수관 폐쇄 총괄(수시, 지역사업소)'!AN259)</f>
        <v>0</v>
      </c>
      <c r="AO243" s="1190">
        <f>SUM('배수관 폐쇄 총괄(수시, 지역사업소)'!AO244:'배수관 폐쇄 총괄(수시, 지역사업소)'!AO259)</f>
        <v>0</v>
      </c>
      <c r="AP243" s="1190">
        <f>SUM('배수관 폐쇄 총괄(수시, 지역사업소)'!AP244:'배수관 폐쇄 총괄(수시, 지역사업소)'!AP259)</f>
        <v>0</v>
      </c>
      <c r="AQ243" s="1190">
        <f>SUM('배수관 폐쇄 총괄(수시, 지역사업소)'!AQ244:'배수관 폐쇄 총괄(수시, 지역사업소)'!AQ259)</f>
        <v>0</v>
      </c>
      <c r="AS243" s="2397" t="s">
        <v>840</v>
      </c>
      <c r="AT243" s="1196" t="s">
        <v>41</v>
      </c>
      <c r="AU243" s="1190">
        <f>SUM('배수관 폐쇄 총괄(수시, 지역사업소)'!AU244:'배수관 폐쇄 총괄(수시, 지역사업소)'!AU259)</f>
        <v>0</v>
      </c>
      <c r="AV243" s="1190">
        <f>SUM('배수관 폐쇄 총괄(수시, 지역사업소)'!AV244:'배수관 폐쇄 총괄(수시, 지역사업소)'!AV259)</f>
        <v>0</v>
      </c>
      <c r="AW243" s="1190">
        <f>SUM('배수관 폐쇄 총괄(수시, 지역사업소)'!AW244:'배수관 폐쇄 총괄(수시, 지역사업소)'!AW259)</f>
        <v>0</v>
      </c>
      <c r="AX243" s="1190">
        <f>SUM('배수관 폐쇄 총괄(수시, 지역사업소)'!AX244:'배수관 폐쇄 총괄(수시, 지역사업소)'!AX259)</f>
        <v>0</v>
      </c>
      <c r="AY243" s="1190">
        <f>SUM('배수관 폐쇄 총괄(수시, 지역사업소)'!AY244:'배수관 폐쇄 총괄(수시, 지역사업소)'!AY259)</f>
        <v>0</v>
      </c>
      <c r="AZ243" s="1190">
        <f>SUM('배수관 폐쇄 총괄(수시, 지역사업소)'!AZ244:'배수관 폐쇄 총괄(수시, 지역사업소)'!AZ259)</f>
        <v>0</v>
      </c>
      <c r="BA243" s="1190">
        <f>SUM('배수관 폐쇄 총괄(수시, 지역사업소)'!BA244:'배수관 폐쇄 총괄(수시, 지역사업소)'!BA259)</f>
        <v>0</v>
      </c>
      <c r="BB243" s="1190">
        <f>SUM('배수관 폐쇄 총괄(수시, 지역사업소)'!BB244:'배수관 폐쇄 총괄(수시, 지역사업소)'!BB259)</f>
        <v>0</v>
      </c>
      <c r="BC243" s="1190">
        <f>SUM('배수관 폐쇄 총괄(수시, 지역사업소)'!BC244:'배수관 폐쇄 총괄(수시, 지역사업소)'!BC259)</f>
        <v>0</v>
      </c>
      <c r="BD243" s="1190">
        <f>SUM('배수관 폐쇄 총괄(수시, 지역사업소)'!BD244:'배수관 폐쇄 총괄(수시, 지역사업소)'!BD259)</f>
        <v>0</v>
      </c>
      <c r="BE243" s="1190">
        <f>SUM('배수관 폐쇄 총괄(수시, 지역사업소)'!BE244:'배수관 폐쇄 총괄(수시, 지역사업소)'!BE259)</f>
        <v>0</v>
      </c>
      <c r="BF243" s="1190">
        <f>SUM('배수관 폐쇄 총괄(수시, 지역사업소)'!BF244:'배수관 폐쇄 총괄(수시, 지역사업소)'!BF259)</f>
        <v>0</v>
      </c>
      <c r="BG243" s="1190">
        <f>SUM('배수관 폐쇄 총괄(수시, 지역사업소)'!BG244:'배수관 폐쇄 총괄(수시, 지역사업소)'!BG259)</f>
        <v>0</v>
      </c>
      <c r="BH243" s="1190">
        <f>SUM('배수관 폐쇄 총괄(수시, 지역사업소)'!BH244:'배수관 폐쇄 총괄(수시, 지역사업소)'!BH259)</f>
        <v>0</v>
      </c>
      <c r="BI243" s="1190">
        <f>SUM('배수관 폐쇄 총괄(수시, 지역사업소)'!BI244:'배수관 폐쇄 총괄(수시, 지역사업소)'!BI259)</f>
        <v>0</v>
      </c>
      <c r="BJ243" s="1190">
        <f>SUM('배수관 폐쇄 총괄(수시, 지역사업소)'!BJ244:'배수관 폐쇄 총괄(수시, 지역사업소)'!BJ259)</f>
        <v>0</v>
      </c>
      <c r="BK243" s="1190">
        <f>SUM('배수관 폐쇄 총괄(수시, 지역사업소)'!BK244:'배수관 폐쇄 총괄(수시, 지역사업소)'!BK259)</f>
        <v>0</v>
      </c>
      <c r="BL243" s="1190">
        <f>SUM('배수관 폐쇄 총괄(수시, 지역사업소)'!BL244:'배수관 폐쇄 총괄(수시, 지역사업소)'!BL259)</f>
        <v>0</v>
      </c>
      <c r="BM243" s="1190">
        <f>SUM('배수관 폐쇄 총괄(수시, 지역사업소)'!BM244:'배수관 폐쇄 총괄(수시, 지역사업소)'!BM259)</f>
        <v>0</v>
      </c>
      <c r="BO243" s="2397" t="s">
        <v>840</v>
      </c>
      <c r="BP243" s="1196" t="s">
        <v>41</v>
      </c>
      <c r="BQ243" s="1190">
        <f>SUM('배수관 폐쇄 총괄(수시, 지역사업소)'!BQ244:'배수관 폐쇄 총괄(수시, 지역사업소)'!BQ259)</f>
        <v>0</v>
      </c>
      <c r="BR243" s="1190">
        <f>SUM('배수관 폐쇄 총괄(수시, 지역사업소)'!BR244:'배수관 폐쇄 총괄(수시, 지역사업소)'!BR259)</f>
        <v>0</v>
      </c>
      <c r="BS243" s="1190">
        <f>SUM('배수관 폐쇄 총괄(수시, 지역사업소)'!BS244:'배수관 폐쇄 총괄(수시, 지역사업소)'!BS259)</f>
        <v>0</v>
      </c>
      <c r="BT243" s="1190">
        <f>SUM('배수관 폐쇄 총괄(수시, 지역사업소)'!BT244:'배수관 폐쇄 총괄(수시, 지역사업소)'!BT259)</f>
        <v>0</v>
      </c>
      <c r="BU243" s="1190">
        <f>SUM('배수관 폐쇄 총괄(수시, 지역사업소)'!BU244:'배수관 폐쇄 총괄(수시, 지역사업소)'!BU259)</f>
        <v>0</v>
      </c>
      <c r="BV243" s="1190">
        <f>SUM('배수관 폐쇄 총괄(수시, 지역사업소)'!BV244:'배수관 폐쇄 총괄(수시, 지역사업소)'!BV259)</f>
        <v>0</v>
      </c>
      <c r="BW243" s="1190">
        <f>SUM('배수관 폐쇄 총괄(수시, 지역사업소)'!BW244:'배수관 폐쇄 총괄(수시, 지역사업소)'!BW259)</f>
        <v>0</v>
      </c>
      <c r="BX243" s="1190">
        <f>SUM('배수관 폐쇄 총괄(수시, 지역사업소)'!BX244:'배수관 폐쇄 총괄(수시, 지역사업소)'!BX259)</f>
        <v>0</v>
      </c>
      <c r="BY243" s="1190">
        <f>SUM('배수관 폐쇄 총괄(수시, 지역사업소)'!BY244:'배수관 폐쇄 총괄(수시, 지역사업소)'!BY259)</f>
        <v>0</v>
      </c>
      <c r="BZ243" s="1190">
        <f>SUM('배수관 폐쇄 총괄(수시, 지역사업소)'!BZ244:'배수관 폐쇄 총괄(수시, 지역사업소)'!BZ259)</f>
        <v>0</v>
      </c>
      <c r="CA243" s="1190">
        <f>SUM('배수관 폐쇄 총괄(수시, 지역사업소)'!CA244:'배수관 폐쇄 총괄(수시, 지역사업소)'!CA259)</f>
        <v>0</v>
      </c>
      <c r="CB243" s="1190">
        <f>SUM('배수관 폐쇄 총괄(수시, 지역사업소)'!CB244:'배수관 폐쇄 총괄(수시, 지역사업소)'!CB259)</f>
        <v>0</v>
      </c>
      <c r="CC243" s="1190">
        <f>SUM('배수관 폐쇄 총괄(수시, 지역사업소)'!CC244:'배수관 폐쇄 총괄(수시, 지역사업소)'!CC259)</f>
        <v>0</v>
      </c>
      <c r="CD243" s="1190">
        <f>SUM('배수관 폐쇄 총괄(수시, 지역사업소)'!CD244:'배수관 폐쇄 총괄(수시, 지역사업소)'!CD259)</f>
        <v>0</v>
      </c>
      <c r="CE243" s="1190">
        <f>SUM('배수관 폐쇄 총괄(수시, 지역사업소)'!CE244:'배수관 폐쇄 총괄(수시, 지역사업소)'!CE259)</f>
        <v>0</v>
      </c>
      <c r="CF243" s="1190">
        <f>SUM('배수관 폐쇄 총괄(수시, 지역사업소)'!CF244:'배수관 폐쇄 총괄(수시, 지역사업소)'!CF259)</f>
        <v>0</v>
      </c>
      <c r="CG243" s="1190">
        <f>SUM('배수관 폐쇄 총괄(수시, 지역사업소)'!CG244:'배수관 폐쇄 총괄(수시, 지역사업소)'!CG259)</f>
        <v>0</v>
      </c>
      <c r="CH243" s="1190">
        <f>SUM('배수관 폐쇄 총괄(수시, 지역사업소)'!CH244:'배수관 폐쇄 총괄(수시, 지역사업소)'!CH259)</f>
        <v>0</v>
      </c>
      <c r="CI243" s="1190">
        <f>SUM('배수관 폐쇄 총괄(수시, 지역사업소)'!CI244:'배수관 폐쇄 총괄(수시, 지역사업소)'!CI259)</f>
        <v>0</v>
      </c>
      <c r="CK243" s="2397" t="s">
        <v>840</v>
      </c>
      <c r="CL243" s="1196" t="s">
        <v>41</v>
      </c>
      <c r="CM243" s="1190">
        <f>SUM('배수관 폐쇄 총괄(수시, 지역사업소)'!CM244:'배수관 폐쇄 총괄(수시, 지역사업소)'!CM259)</f>
        <v>0</v>
      </c>
      <c r="CN243" s="1190">
        <f>SUM('배수관 폐쇄 총괄(수시, 지역사업소)'!CN244:'배수관 폐쇄 총괄(수시, 지역사업소)'!CN259)</f>
        <v>0</v>
      </c>
      <c r="CO243" s="1190">
        <f>SUM('배수관 폐쇄 총괄(수시, 지역사업소)'!CO244:'배수관 폐쇄 총괄(수시, 지역사업소)'!CO259)</f>
        <v>0</v>
      </c>
      <c r="CP243" s="1190">
        <f>SUM('배수관 폐쇄 총괄(수시, 지역사업소)'!CP244:'배수관 폐쇄 총괄(수시, 지역사업소)'!CP259)</f>
        <v>0</v>
      </c>
      <c r="CQ243" s="1190">
        <f>SUM('배수관 폐쇄 총괄(수시, 지역사업소)'!CQ244:'배수관 폐쇄 총괄(수시, 지역사업소)'!CQ259)</f>
        <v>0</v>
      </c>
      <c r="CR243" s="1190">
        <f>SUM('배수관 폐쇄 총괄(수시, 지역사업소)'!CR244:'배수관 폐쇄 총괄(수시, 지역사업소)'!CR259)</f>
        <v>0</v>
      </c>
      <c r="CS243" s="1190">
        <f>SUM('배수관 폐쇄 총괄(수시, 지역사업소)'!CS244:'배수관 폐쇄 총괄(수시, 지역사업소)'!CS259)</f>
        <v>0</v>
      </c>
      <c r="CT243" s="1190">
        <f>SUM('배수관 폐쇄 총괄(수시, 지역사업소)'!CT244:'배수관 폐쇄 총괄(수시, 지역사업소)'!CT259)</f>
        <v>0</v>
      </c>
      <c r="CU243" s="1190">
        <f>SUM('배수관 폐쇄 총괄(수시, 지역사업소)'!CU244:'배수관 폐쇄 총괄(수시, 지역사업소)'!CU259)</f>
        <v>0</v>
      </c>
      <c r="CV243" s="1190">
        <f>SUM('배수관 폐쇄 총괄(수시, 지역사업소)'!CV244:'배수관 폐쇄 총괄(수시, 지역사업소)'!CV259)</f>
        <v>0</v>
      </c>
      <c r="CW243" s="1190">
        <f>SUM('배수관 폐쇄 총괄(수시, 지역사업소)'!CW244:'배수관 폐쇄 총괄(수시, 지역사업소)'!CW259)</f>
        <v>0</v>
      </c>
      <c r="CX243" s="1190">
        <f>SUM('배수관 폐쇄 총괄(수시, 지역사업소)'!CX244:'배수관 폐쇄 총괄(수시, 지역사업소)'!CX259)</f>
        <v>0</v>
      </c>
      <c r="CY243" s="1190">
        <f>SUM('배수관 폐쇄 총괄(수시, 지역사업소)'!CY244:'배수관 폐쇄 총괄(수시, 지역사업소)'!CY259)</f>
        <v>0</v>
      </c>
      <c r="CZ243" s="1190">
        <f>SUM('배수관 폐쇄 총괄(수시, 지역사업소)'!CZ244:'배수관 폐쇄 총괄(수시, 지역사업소)'!CZ259)</f>
        <v>0</v>
      </c>
      <c r="DA243" s="1190">
        <f>SUM('배수관 폐쇄 총괄(수시, 지역사업소)'!DA244:'배수관 폐쇄 총괄(수시, 지역사업소)'!DA259)</f>
        <v>0</v>
      </c>
      <c r="DB243" s="1190">
        <f>SUM('배수관 폐쇄 총괄(수시, 지역사업소)'!DB244:'배수관 폐쇄 총괄(수시, 지역사업소)'!DB259)</f>
        <v>0</v>
      </c>
      <c r="DC243" s="1190">
        <f>SUM('배수관 폐쇄 총괄(수시, 지역사업소)'!DC244:'배수관 폐쇄 총괄(수시, 지역사업소)'!DC259)</f>
        <v>0</v>
      </c>
      <c r="DD243" s="1190">
        <f>SUM('배수관 폐쇄 총괄(수시, 지역사업소)'!DD244:'배수관 폐쇄 총괄(수시, 지역사업소)'!DD259)</f>
        <v>0</v>
      </c>
      <c r="DE243" s="1190">
        <f>SUM('배수관 폐쇄 총괄(수시, 지역사업소)'!DE244:'배수관 폐쇄 총괄(수시, 지역사업소)'!DE259)</f>
        <v>0</v>
      </c>
      <c r="DG243" s="2397" t="s">
        <v>840</v>
      </c>
      <c r="DH243" s="1196" t="s">
        <v>41</v>
      </c>
      <c r="DI243" s="1190">
        <f>SUM('배수관 폐쇄 총괄(수시, 지역사업소)'!DI244:'배수관 폐쇄 총괄(수시, 지역사업소)'!DI259)</f>
        <v>0</v>
      </c>
      <c r="DJ243" s="1190">
        <f>SUM('배수관 폐쇄 총괄(수시, 지역사업소)'!DJ244:'배수관 폐쇄 총괄(수시, 지역사업소)'!DJ259)</f>
        <v>0</v>
      </c>
      <c r="DK243" s="1190">
        <f>SUM('배수관 폐쇄 총괄(수시, 지역사업소)'!DK244:'배수관 폐쇄 총괄(수시, 지역사업소)'!DK259)</f>
        <v>0</v>
      </c>
      <c r="DL243" s="1190">
        <f>SUM('배수관 폐쇄 총괄(수시, 지역사업소)'!DL244:'배수관 폐쇄 총괄(수시, 지역사업소)'!DL259)</f>
        <v>0</v>
      </c>
      <c r="DM243" s="1190">
        <f>SUM('배수관 폐쇄 총괄(수시, 지역사업소)'!DM244:'배수관 폐쇄 총괄(수시, 지역사업소)'!DM259)</f>
        <v>0</v>
      </c>
      <c r="DN243" s="1190">
        <f>SUM('배수관 폐쇄 총괄(수시, 지역사업소)'!DN244:'배수관 폐쇄 총괄(수시, 지역사업소)'!DN259)</f>
        <v>0</v>
      </c>
      <c r="DO243" s="1190">
        <f>SUM('배수관 폐쇄 총괄(수시, 지역사업소)'!DO244:'배수관 폐쇄 총괄(수시, 지역사업소)'!DO259)</f>
        <v>0</v>
      </c>
      <c r="DP243" s="1190">
        <f>SUM('배수관 폐쇄 총괄(수시, 지역사업소)'!DP244:'배수관 폐쇄 총괄(수시, 지역사업소)'!DP259)</f>
        <v>0</v>
      </c>
      <c r="DQ243" s="1190">
        <f>SUM('배수관 폐쇄 총괄(수시, 지역사업소)'!DQ244:'배수관 폐쇄 총괄(수시, 지역사업소)'!DQ259)</f>
        <v>0</v>
      </c>
      <c r="DR243" s="1190">
        <f>SUM('배수관 폐쇄 총괄(수시, 지역사업소)'!DR244:'배수관 폐쇄 총괄(수시, 지역사업소)'!DR259)</f>
        <v>0</v>
      </c>
      <c r="DS243" s="1190">
        <f>SUM('배수관 폐쇄 총괄(수시, 지역사업소)'!DS244:'배수관 폐쇄 총괄(수시, 지역사업소)'!DS259)</f>
        <v>0</v>
      </c>
      <c r="DT243" s="1190">
        <f>SUM('배수관 폐쇄 총괄(수시, 지역사업소)'!DT244:'배수관 폐쇄 총괄(수시, 지역사업소)'!DT259)</f>
        <v>0</v>
      </c>
      <c r="DU243" s="1190">
        <f>SUM('배수관 폐쇄 총괄(수시, 지역사업소)'!DU244:'배수관 폐쇄 총괄(수시, 지역사업소)'!DU259)</f>
        <v>0</v>
      </c>
      <c r="DV243" s="1190">
        <f>SUM('배수관 폐쇄 총괄(수시, 지역사업소)'!DV244:'배수관 폐쇄 총괄(수시, 지역사업소)'!DV259)</f>
        <v>0</v>
      </c>
      <c r="DW243" s="1190">
        <f>SUM('배수관 폐쇄 총괄(수시, 지역사업소)'!DW244:'배수관 폐쇄 총괄(수시, 지역사업소)'!DW259)</f>
        <v>0</v>
      </c>
      <c r="DX243" s="1190">
        <f>SUM('배수관 폐쇄 총괄(수시, 지역사업소)'!DX244:'배수관 폐쇄 총괄(수시, 지역사업소)'!DX259)</f>
        <v>0</v>
      </c>
      <c r="DY243" s="1190">
        <f>SUM('배수관 폐쇄 총괄(수시, 지역사업소)'!DY244:'배수관 폐쇄 총괄(수시, 지역사업소)'!DY259)</f>
        <v>0</v>
      </c>
      <c r="DZ243" s="1190">
        <f>SUM('배수관 폐쇄 총괄(수시, 지역사업소)'!DZ244:'배수관 폐쇄 총괄(수시, 지역사업소)'!DZ259)</f>
        <v>0</v>
      </c>
      <c r="EA243" s="1190">
        <f>SUM('배수관 폐쇄 총괄(수시, 지역사업소)'!EA244:'배수관 폐쇄 총괄(수시, 지역사업소)'!EA259)</f>
        <v>0</v>
      </c>
    </row>
    <row r="244" spans="1:131" ht="19.2" customHeight="1">
      <c r="A244" s="2397" t="s">
        <v>840</v>
      </c>
      <c r="B244" s="1191" t="s">
        <v>951</v>
      </c>
      <c r="C244" s="1192">
        <f>'배수관 폐쇄 총괄(수시, 지역사업소)'!G244</f>
        <v>0</v>
      </c>
      <c r="D244" s="1192">
        <v>0</v>
      </c>
      <c r="E244" s="1192">
        <v>0</v>
      </c>
      <c r="F244" s="1192">
        <v>0</v>
      </c>
      <c r="G244" s="1192">
        <v>0</v>
      </c>
      <c r="H244" s="1192">
        <v>0</v>
      </c>
      <c r="I244" s="1192">
        <v>0</v>
      </c>
      <c r="J244" s="1192">
        <v>0</v>
      </c>
      <c r="K244" s="1192">
        <v>0</v>
      </c>
      <c r="L244" s="1192">
        <v>0</v>
      </c>
      <c r="M244" s="1192">
        <v>0</v>
      </c>
      <c r="N244" s="1192">
        <v>0</v>
      </c>
      <c r="O244" s="1192">
        <v>0</v>
      </c>
      <c r="P244" s="1192">
        <v>0</v>
      </c>
      <c r="Q244" s="1192">
        <v>0</v>
      </c>
      <c r="R244" s="1192">
        <v>0</v>
      </c>
      <c r="S244" s="1192">
        <v>0</v>
      </c>
      <c r="T244" s="1192">
        <v>0</v>
      </c>
      <c r="U244" s="1192">
        <v>0</v>
      </c>
      <c r="W244" s="2397" t="s">
        <v>840</v>
      </c>
      <c r="X244" s="1191" t="s">
        <v>951</v>
      </c>
      <c r="Y244" s="1192">
        <f>'배수관 폐쇄 총괄(수시, 지역사업소)'!AC244</f>
        <v>0</v>
      </c>
      <c r="Z244" s="1192">
        <v>0</v>
      </c>
      <c r="AA244" s="1192">
        <v>0</v>
      </c>
      <c r="AB244" s="1192">
        <v>0</v>
      </c>
      <c r="AC244" s="1192">
        <v>0</v>
      </c>
      <c r="AD244" s="1192">
        <v>0</v>
      </c>
      <c r="AE244" s="1192">
        <v>0</v>
      </c>
      <c r="AF244" s="1192">
        <v>0</v>
      </c>
      <c r="AG244" s="1192">
        <v>0</v>
      </c>
      <c r="AH244" s="1192">
        <v>0</v>
      </c>
      <c r="AI244" s="1192">
        <v>0</v>
      </c>
      <c r="AJ244" s="1192">
        <v>0</v>
      </c>
      <c r="AK244" s="1192">
        <v>0</v>
      </c>
      <c r="AL244" s="1192">
        <v>0</v>
      </c>
      <c r="AM244" s="1192">
        <v>0</v>
      </c>
      <c r="AN244" s="1192">
        <v>0</v>
      </c>
      <c r="AO244" s="1192">
        <v>0</v>
      </c>
      <c r="AP244" s="1192">
        <v>0</v>
      </c>
      <c r="AQ244" s="1192">
        <v>0</v>
      </c>
      <c r="AS244" s="2397" t="s">
        <v>840</v>
      </c>
      <c r="AT244" s="1191" t="s">
        <v>951</v>
      </c>
      <c r="AU244" s="1192">
        <f>'배수관 폐쇄 총괄(수시, 지역사업소)'!AY244</f>
        <v>0</v>
      </c>
      <c r="AV244" s="1192">
        <v>0</v>
      </c>
      <c r="AW244" s="1192">
        <v>0</v>
      </c>
      <c r="AX244" s="1192">
        <v>0</v>
      </c>
      <c r="AY244" s="1192">
        <v>0</v>
      </c>
      <c r="AZ244" s="1192">
        <v>0</v>
      </c>
      <c r="BA244" s="1192">
        <v>0</v>
      </c>
      <c r="BB244" s="1192">
        <v>0</v>
      </c>
      <c r="BC244" s="1192">
        <v>0</v>
      </c>
      <c r="BD244" s="1192">
        <v>0</v>
      </c>
      <c r="BE244" s="1192">
        <v>0</v>
      </c>
      <c r="BF244" s="1192">
        <v>0</v>
      </c>
      <c r="BG244" s="1192">
        <v>0</v>
      </c>
      <c r="BH244" s="1192">
        <v>0</v>
      </c>
      <c r="BI244" s="1192">
        <v>0</v>
      </c>
      <c r="BJ244" s="1192">
        <v>0</v>
      </c>
      <c r="BK244" s="1192">
        <v>0</v>
      </c>
      <c r="BL244" s="1192">
        <v>0</v>
      </c>
      <c r="BM244" s="1192">
        <v>0</v>
      </c>
      <c r="BO244" s="2397" t="s">
        <v>840</v>
      </c>
      <c r="BP244" s="1191" t="s">
        <v>951</v>
      </c>
      <c r="BQ244" s="1192">
        <f>'배수관 폐쇄 총괄(수시, 지역사업소)'!BU244</f>
        <v>0</v>
      </c>
      <c r="BR244" s="1192">
        <v>0</v>
      </c>
      <c r="BS244" s="1192">
        <v>0</v>
      </c>
      <c r="BT244" s="1192">
        <v>0</v>
      </c>
      <c r="BU244" s="1192">
        <v>0</v>
      </c>
      <c r="BV244" s="1192">
        <v>0</v>
      </c>
      <c r="BW244" s="1192">
        <v>0</v>
      </c>
      <c r="BX244" s="1192">
        <v>0</v>
      </c>
      <c r="BY244" s="1192">
        <v>0</v>
      </c>
      <c r="BZ244" s="1192">
        <v>0</v>
      </c>
      <c r="CA244" s="1192">
        <v>0</v>
      </c>
      <c r="CB244" s="1192">
        <v>0</v>
      </c>
      <c r="CC244" s="1192">
        <v>0</v>
      </c>
      <c r="CD244" s="1192">
        <v>0</v>
      </c>
      <c r="CE244" s="1192">
        <v>0</v>
      </c>
      <c r="CF244" s="1192">
        <v>0</v>
      </c>
      <c r="CG244" s="1192">
        <v>0</v>
      </c>
      <c r="CH244" s="1192">
        <v>0</v>
      </c>
      <c r="CI244" s="1192">
        <v>0</v>
      </c>
      <c r="CK244" s="2397" t="s">
        <v>840</v>
      </c>
      <c r="CL244" s="1191" t="s">
        <v>951</v>
      </c>
      <c r="CM244" s="1192">
        <f>'배수관 폐쇄 총괄(수시, 지역사업소)'!CQ244</f>
        <v>0</v>
      </c>
      <c r="CN244" s="1192">
        <v>0</v>
      </c>
      <c r="CO244" s="1192">
        <v>0</v>
      </c>
      <c r="CP244" s="1192">
        <v>0</v>
      </c>
      <c r="CQ244" s="1192">
        <v>0</v>
      </c>
      <c r="CR244" s="1192">
        <v>0</v>
      </c>
      <c r="CS244" s="1192">
        <v>0</v>
      </c>
      <c r="CT244" s="1192">
        <v>0</v>
      </c>
      <c r="CU244" s="1192">
        <v>0</v>
      </c>
      <c r="CV244" s="1192">
        <v>0</v>
      </c>
      <c r="CW244" s="1192">
        <v>0</v>
      </c>
      <c r="CX244" s="1192">
        <v>0</v>
      </c>
      <c r="CY244" s="1192">
        <v>0</v>
      </c>
      <c r="CZ244" s="1192">
        <v>0</v>
      </c>
      <c r="DA244" s="1192">
        <v>0</v>
      </c>
      <c r="DB244" s="1192">
        <v>0</v>
      </c>
      <c r="DC244" s="1192">
        <v>0</v>
      </c>
      <c r="DD244" s="1192">
        <v>0</v>
      </c>
      <c r="DE244" s="1192">
        <v>0</v>
      </c>
      <c r="DG244" s="2397" t="s">
        <v>840</v>
      </c>
      <c r="DH244" s="1191" t="s">
        <v>951</v>
      </c>
      <c r="DI244" s="1192">
        <f>'배수관 폐쇄 총괄(수시, 지역사업소)'!DM244</f>
        <v>0</v>
      </c>
      <c r="DJ244" s="1192">
        <v>0</v>
      </c>
      <c r="DK244" s="1192">
        <v>0</v>
      </c>
      <c r="DL244" s="1192">
        <v>0</v>
      </c>
      <c r="DM244" s="1192">
        <v>0</v>
      </c>
      <c r="DN244" s="1192">
        <v>0</v>
      </c>
      <c r="DO244" s="1192">
        <v>0</v>
      </c>
      <c r="DP244" s="1192">
        <v>0</v>
      </c>
      <c r="DQ244" s="1192">
        <v>0</v>
      </c>
      <c r="DR244" s="1192">
        <v>0</v>
      </c>
      <c r="DS244" s="1192">
        <v>0</v>
      </c>
      <c r="DT244" s="1192">
        <v>0</v>
      </c>
      <c r="DU244" s="1192">
        <v>0</v>
      </c>
      <c r="DV244" s="1192">
        <v>0</v>
      </c>
      <c r="DW244" s="1192">
        <v>0</v>
      </c>
      <c r="DX244" s="1192">
        <v>0</v>
      </c>
      <c r="DY244" s="1192">
        <v>0</v>
      </c>
      <c r="DZ244" s="1192">
        <v>0</v>
      </c>
      <c r="EA244" s="1192">
        <v>0</v>
      </c>
    </row>
    <row r="245" spans="1:131" ht="19.2" customHeight="1">
      <c r="A245" s="2032"/>
      <c r="B245" s="1191" t="s">
        <v>796</v>
      </c>
      <c r="C245" s="1192">
        <f>'배수관 폐쇄 총괄(수시, 지역사업소)'!G245</f>
        <v>0</v>
      </c>
      <c r="D245" s="1192">
        <v>0</v>
      </c>
      <c r="E245" s="1192">
        <v>0</v>
      </c>
      <c r="F245" s="1192">
        <v>0</v>
      </c>
      <c r="G245" s="1192">
        <v>0</v>
      </c>
      <c r="H245" s="1192">
        <v>0</v>
      </c>
      <c r="I245" s="1192">
        <v>0</v>
      </c>
      <c r="J245" s="1192">
        <v>0</v>
      </c>
      <c r="K245" s="1192">
        <v>0</v>
      </c>
      <c r="L245" s="1192">
        <v>0</v>
      </c>
      <c r="M245" s="1192">
        <v>0</v>
      </c>
      <c r="N245" s="1192">
        <v>0</v>
      </c>
      <c r="O245" s="1192">
        <v>0</v>
      </c>
      <c r="P245" s="1192">
        <v>0</v>
      </c>
      <c r="Q245" s="1192">
        <v>0</v>
      </c>
      <c r="R245" s="1192">
        <v>0</v>
      </c>
      <c r="S245" s="1192">
        <v>0</v>
      </c>
      <c r="T245" s="1192">
        <v>0</v>
      </c>
      <c r="U245" s="1192">
        <v>0</v>
      </c>
      <c r="W245" s="2032"/>
      <c r="X245" s="1191" t="s">
        <v>796</v>
      </c>
      <c r="Y245" s="1192">
        <f>'배수관 폐쇄 총괄(수시, 지역사업소)'!AC245</f>
        <v>0</v>
      </c>
      <c r="Z245" s="1192">
        <v>0</v>
      </c>
      <c r="AA245" s="1192">
        <v>0</v>
      </c>
      <c r="AB245" s="1192">
        <v>0</v>
      </c>
      <c r="AC245" s="1192">
        <v>0</v>
      </c>
      <c r="AD245" s="1192">
        <v>0</v>
      </c>
      <c r="AE245" s="1192">
        <v>0</v>
      </c>
      <c r="AF245" s="1192">
        <v>0</v>
      </c>
      <c r="AG245" s="1192">
        <v>0</v>
      </c>
      <c r="AH245" s="1192">
        <v>0</v>
      </c>
      <c r="AI245" s="1192">
        <v>0</v>
      </c>
      <c r="AJ245" s="1192">
        <v>0</v>
      </c>
      <c r="AK245" s="1192">
        <v>0</v>
      </c>
      <c r="AL245" s="1192">
        <v>0</v>
      </c>
      <c r="AM245" s="1192">
        <v>0</v>
      </c>
      <c r="AN245" s="1192">
        <v>0</v>
      </c>
      <c r="AO245" s="1192">
        <v>0</v>
      </c>
      <c r="AP245" s="1192">
        <v>0</v>
      </c>
      <c r="AQ245" s="1192">
        <v>0</v>
      </c>
      <c r="AS245" s="2032"/>
      <c r="AT245" s="1191" t="s">
        <v>796</v>
      </c>
      <c r="AU245" s="1192">
        <f>'배수관 폐쇄 총괄(수시, 지역사업소)'!AY245</f>
        <v>0</v>
      </c>
      <c r="AV245" s="1192">
        <v>0</v>
      </c>
      <c r="AW245" s="1192">
        <v>0</v>
      </c>
      <c r="AX245" s="1192">
        <v>0</v>
      </c>
      <c r="AY245" s="1192">
        <v>0</v>
      </c>
      <c r="AZ245" s="1192">
        <v>0</v>
      </c>
      <c r="BA245" s="1192">
        <v>0</v>
      </c>
      <c r="BB245" s="1192">
        <v>0</v>
      </c>
      <c r="BC245" s="1192">
        <v>0</v>
      </c>
      <c r="BD245" s="1192">
        <v>0</v>
      </c>
      <c r="BE245" s="1192">
        <v>0</v>
      </c>
      <c r="BF245" s="1192">
        <v>0</v>
      </c>
      <c r="BG245" s="1192">
        <v>0</v>
      </c>
      <c r="BH245" s="1192">
        <v>0</v>
      </c>
      <c r="BI245" s="1192">
        <v>0</v>
      </c>
      <c r="BJ245" s="1192">
        <v>0</v>
      </c>
      <c r="BK245" s="1192">
        <v>0</v>
      </c>
      <c r="BL245" s="1192">
        <v>0</v>
      </c>
      <c r="BM245" s="1192">
        <v>0</v>
      </c>
      <c r="BO245" s="2032"/>
      <c r="BP245" s="1191" t="s">
        <v>796</v>
      </c>
      <c r="BQ245" s="1192">
        <f>'배수관 폐쇄 총괄(수시, 지역사업소)'!BU245</f>
        <v>0</v>
      </c>
      <c r="BR245" s="1192">
        <v>0</v>
      </c>
      <c r="BS245" s="1192">
        <v>0</v>
      </c>
      <c r="BT245" s="1192">
        <v>0</v>
      </c>
      <c r="BU245" s="1192">
        <v>0</v>
      </c>
      <c r="BV245" s="1192">
        <v>0</v>
      </c>
      <c r="BW245" s="1192">
        <v>0</v>
      </c>
      <c r="BX245" s="1192">
        <v>0</v>
      </c>
      <c r="BY245" s="1192">
        <v>0</v>
      </c>
      <c r="BZ245" s="1192">
        <v>0</v>
      </c>
      <c r="CA245" s="1192">
        <v>0</v>
      </c>
      <c r="CB245" s="1192">
        <v>0</v>
      </c>
      <c r="CC245" s="1192">
        <v>0</v>
      </c>
      <c r="CD245" s="1192">
        <v>0</v>
      </c>
      <c r="CE245" s="1192">
        <v>0</v>
      </c>
      <c r="CF245" s="1192">
        <v>0</v>
      </c>
      <c r="CG245" s="1192">
        <v>0</v>
      </c>
      <c r="CH245" s="1192">
        <v>0</v>
      </c>
      <c r="CI245" s="1192">
        <v>0</v>
      </c>
      <c r="CK245" s="2032"/>
      <c r="CL245" s="1191" t="s">
        <v>796</v>
      </c>
      <c r="CM245" s="1192">
        <f>'배수관 폐쇄 총괄(수시, 지역사업소)'!CQ245</f>
        <v>0</v>
      </c>
      <c r="CN245" s="1192">
        <v>0</v>
      </c>
      <c r="CO245" s="1192">
        <v>0</v>
      </c>
      <c r="CP245" s="1192">
        <v>0</v>
      </c>
      <c r="CQ245" s="1192">
        <v>0</v>
      </c>
      <c r="CR245" s="1192">
        <v>0</v>
      </c>
      <c r="CS245" s="1192">
        <v>0</v>
      </c>
      <c r="CT245" s="1192">
        <v>0</v>
      </c>
      <c r="CU245" s="1192">
        <v>0</v>
      </c>
      <c r="CV245" s="1192">
        <v>0</v>
      </c>
      <c r="CW245" s="1192">
        <v>0</v>
      </c>
      <c r="CX245" s="1192">
        <v>0</v>
      </c>
      <c r="CY245" s="1192">
        <v>0</v>
      </c>
      <c r="CZ245" s="1192">
        <v>0</v>
      </c>
      <c r="DA245" s="1192">
        <v>0</v>
      </c>
      <c r="DB245" s="1192">
        <v>0</v>
      </c>
      <c r="DC245" s="1192">
        <v>0</v>
      </c>
      <c r="DD245" s="1192">
        <v>0</v>
      </c>
      <c r="DE245" s="1192">
        <v>0</v>
      </c>
      <c r="DG245" s="2032"/>
      <c r="DH245" s="1191" t="s">
        <v>796</v>
      </c>
      <c r="DI245" s="1192">
        <f>'배수관 폐쇄 총괄(수시, 지역사업소)'!DM245</f>
        <v>0</v>
      </c>
      <c r="DJ245" s="1192">
        <v>0</v>
      </c>
      <c r="DK245" s="1192">
        <v>0</v>
      </c>
      <c r="DL245" s="1192">
        <v>0</v>
      </c>
      <c r="DM245" s="1192">
        <v>0</v>
      </c>
      <c r="DN245" s="1192">
        <v>0</v>
      </c>
      <c r="DO245" s="1192">
        <v>0</v>
      </c>
      <c r="DP245" s="1192">
        <v>0</v>
      </c>
      <c r="DQ245" s="1192">
        <v>0</v>
      </c>
      <c r="DR245" s="1192">
        <v>0</v>
      </c>
      <c r="DS245" s="1192">
        <v>0</v>
      </c>
      <c r="DT245" s="1192">
        <v>0</v>
      </c>
      <c r="DU245" s="1192">
        <v>0</v>
      </c>
      <c r="DV245" s="1192">
        <v>0</v>
      </c>
      <c r="DW245" s="1192">
        <v>0</v>
      </c>
      <c r="DX245" s="1192">
        <v>0</v>
      </c>
      <c r="DY245" s="1192">
        <v>0</v>
      </c>
      <c r="DZ245" s="1192">
        <v>0</v>
      </c>
      <c r="EA245" s="1192">
        <v>0</v>
      </c>
    </row>
    <row r="246" spans="1:131" ht="19.2" customHeight="1">
      <c r="A246" s="2032"/>
      <c r="B246" s="1191" t="s">
        <v>797</v>
      </c>
      <c r="C246" s="1192">
        <f>'배수관 폐쇄 총괄(수시, 지역사업소)'!G246</f>
        <v>0</v>
      </c>
      <c r="D246" s="1192">
        <v>0</v>
      </c>
      <c r="E246" s="1192">
        <v>0</v>
      </c>
      <c r="F246" s="1192">
        <v>0</v>
      </c>
      <c r="G246" s="1192">
        <v>0</v>
      </c>
      <c r="H246" s="1192">
        <v>0</v>
      </c>
      <c r="I246" s="1192">
        <v>0</v>
      </c>
      <c r="J246" s="1192">
        <v>0</v>
      </c>
      <c r="K246" s="1192">
        <v>0</v>
      </c>
      <c r="L246" s="1192">
        <v>0</v>
      </c>
      <c r="M246" s="1192">
        <v>0</v>
      </c>
      <c r="N246" s="1192">
        <v>0</v>
      </c>
      <c r="O246" s="1192">
        <v>0</v>
      </c>
      <c r="P246" s="1192">
        <v>0</v>
      </c>
      <c r="Q246" s="1192">
        <v>0</v>
      </c>
      <c r="R246" s="1192">
        <v>0</v>
      </c>
      <c r="S246" s="1192">
        <v>0</v>
      </c>
      <c r="T246" s="1192">
        <v>0</v>
      </c>
      <c r="U246" s="1192">
        <v>0</v>
      </c>
      <c r="W246" s="2032"/>
      <c r="X246" s="1191" t="s">
        <v>797</v>
      </c>
      <c r="Y246" s="1192">
        <f>'배수관 폐쇄 총괄(수시, 지역사업소)'!AC246</f>
        <v>0</v>
      </c>
      <c r="Z246" s="1192">
        <v>0</v>
      </c>
      <c r="AA246" s="1192">
        <v>0</v>
      </c>
      <c r="AB246" s="1192">
        <v>0</v>
      </c>
      <c r="AC246" s="1192">
        <v>0</v>
      </c>
      <c r="AD246" s="1192">
        <v>0</v>
      </c>
      <c r="AE246" s="1192">
        <v>0</v>
      </c>
      <c r="AF246" s="1192">
        <v>0</v>
      </c>
      <c r="AG246" s="1192">
        <v>0</v>
      </c>
      <c r="AH246" s="1192">
        <v>0</v>
      </c>
      <c r="AI246" s="1192">
        <v>0</v>
      </c>
      <c r="AJ246" s="1192">
        <v>0</v>
      </c>
      <c r="AK246" s="1192">
        <v>0</v>
      </c>
      <c r="AL246" s="1192">
        <v>0</v>
      </c>
      <c r="AM246" s="1192">
        <v>0</v>
      </c>
      <c r="AN246" s="1192">
        <v>0</v>
      </c>
      <c r="AO246" s="1192">
        <v>0</v>
      </c>
      <c r="AP246" s="1192">
        <v>0</v>
      </c>
      <c r="AQ246" s="1192">
        <v>0</v>
      </c>
      <c r="AS246" s="2032"/>
      <c r="AT246" s="1191" t="s">
        <v>797</v>
      </c>
      <c r="AU246" s="1192">
        <f>'배수관 폐쇄 총괄(수시, 지역사업소)'!AY246</f>
        <v>0</v>
      </c>
      <c r="AV246" s="1192">
        <v>0</v>
      </c>
      <c r="AW246" s="1192">
        <v>0</v>
      </c>
      <c r="AX246" s="1192">
        <v>0</v>
      </c>
      <c r="AY246" s="1192">
        <v>0</v>
      </c>
      <c r="AZ246" s="1192">
        <v>0</v>
      </c>
      <c r="BA246" s="1192">
        <v>0</v>
      </c>
      <c r="BB246" s="1192">
        <v>0</v>
      </c>
      <c r="BC246" s="1192">
        <v>0</v>
      </c>
      <c r="BD246" s="1192">
        <v>0</v>
      </c>
      <c r="BE246" s="1192">
        <v>0</v>
      </c>
      <c r="BF246" s="1192">
        <v>0</v>
      </c>
      <c r="BG246" s="1192">
        <v>0</v>
      </c>
      <c r="BH246" s="1192">
        <v>0</v>
      </c>
      <c r="BI246" s="1192">
        <v>0</v>
      </c>
      <c r="BJ246" s="1192">
        <v>0</v>
      </c>
      <c r="BK246" s="1192">
        <v>0</v>
      </c>
      <c r="BL246" s="1192">
        <v>0</v>
      </c>
      <c r="BM246" s="1192">
        <v>0</v>
      </c>
      <c r="BO246" s="2032"/>
      <c r="BP246" s="1191" t="s">
        <v>797</v>
      </c>
      <c r="BQ246" s="1192">
        <f>'배수관 폐쇄 총괄(수시, 지역사업소)'!BU246</f>
        <v>0</v>
      </c>
      <c r="BR246" s="1192">
        <v>0</v>
      </c>
      <c r="BS246" s="1192">
        <v>0</v>
      </c>
      <c r="BT246" s="1192">
        <v>0</v>
      </c>
      <c r="BU246" s="1192">
        <v>0</v>
      </c>
      <c r="BV246" s="1192">
        <v>0</v>
      </c>
      <c r="BW246" s="1192">
        <v>0</v>
      </c>
      <c r="BX246" s="1192">
        <v>0</v>
      </c>
      <c r="BY246" s="1192">
        <v>0</v>
      </c>
      <c r="BZ246" s="1192">
        <v>0</v>
      </c>
      <c r="CA246" s="1192">
        <v>0</v>
      </c>
      <c r="CB246" s="1192">
        <v>0</v>
      </c>
      <c r="CC246" s="1192">
        <v>0</v>
      </c>
      <c r="CD246" s="1192">
        <v>0</v>
      </c>
      <c r="CE246" s="1192">
        <v>0</v>
      </c>
      <c r="CF246" s="1192">
        <v>0</v>
      </c>
      <c r="CG246" s="1192">
        <v>0</v>
      </c>
      <c r="CH246" s="1192">
        <v>0</v>
      </c>
      <c r="CI246" s="1192">
        <v>0</v>
      </c>
      <c r="CK246" s="2032"/>
      <c r="CL246" s="1191" t="s">
        <v>797</v>
      </c>
      <c r="CM246" s="1192">
        <f>'배수관 폐쇄 총괄(수시, 지역사업소)'!CQ246</f>
        <v>0</v>
      </c>
      <c r="CN246" s="1192">
        <v>0</v>
      </c>
      <c r="CO246" s="1192">
        <v>0</v>
      </c>
      <c r="CP246" s="1192">
        <v>0</v>
      </c>
      <c r="CQ246" s="1192">
        <v>0</v>
      </c>
      <c r="CR246" s="1192">
        <v>0</v>
      </c>
      <c r="CS246" s="1192">
        <v>0</v>
      </c>
      <c r="CT246" s="1192">
        <v>0</v>
      </c>
      <c r="CU246" s="1192">
        <v>0</v>
      </c>
      <c r="CV246" s="1192">
        <v>0</v>
      </c>
      <c r="CW246" s="1192">
        <v>0</v>
      </c>
      <c r="CX246" s="1192">
        <v>0</v>
      </c>
      <c r="CY246" s="1192">
        <v>0</v>
      </c>
      <c r="CZ246" s="1192">
        <v>0</v>
      </c>
      <c r="DA246" s="1192">
        <v>0</v>
      </c>
      <c r="DB246" s="1192">
        <v>0</v>
      </c>
      <c r="DC246" s="1192">
        <v>0</v>
      </c>
      <c r="DD246" s="1192">
        <v>0</v>
      </c>
      <c r="DE246" s="1192">
        <v>0</v>
      </c>
      <c r="DG246" s="2032"/>
      <c r="DH246" s="1191" t="s">
        <v>797</v>
      </c>
      <c r="DI246" s="1192">
        <f>'배수관 폐쇄 총괄(수시, 지역사업소)'!DM246</f>
        <v>0</v>
      </c>
      <c r="DJ246" s="1192">
        <v>0</v>
      </c>
      <c r="DK246" s="1192">
        <v>0</v>
      </c>
      <c r="DL246" s="1192">
        <v>0</v>
      </c>
      <c r="DM246" s="1192">
        <v>0</v>
      </c>
      <c r="DN246" s="1192">
        <v>0</v>
      </c>
      <c r="DO246" s="1192">
        <v>0</v>
      </c>
      <c r="DP246" s="1192">
        <v>0</v>
      </c>
      <c r="DQ246" s="1192">
        <v>0</v>
      </c>
      <c r="DR246" s="1192">
        <v>0</v>
      </c>
      <c r="DS246" s="1192">
        <v>0</v>
      </c>
      <c r="DT246" s="1192">
        <v>0</v>
      </c>
      <c r="DU246" s="1192">
        <v>0</v>
      </c>
      <c r="DV246" s="1192">
        <v>0</v>
      </c>
      <c r="DW246" s="1192">
        <v>0</v>
      </c>
      <c r="DX246" s="1192">
        <v>0</v>
      </c>
      <c r="DY246" s="1192">
        <v>0</v>
      </c>
      <c r="DZ246" s="1192">
        <v>0</v>
      </c>
      <c r="EA246" s="1192">
        <v>0</v>
      </c>
    </row>
    <row r="247" spans="1:131" ht="19.2" customHeight="1">
      <c r="A247" s="2032"/>
      <c r="B247" s="1191" t="s">
        <v>780</v>
      </c>
      <c r="C247" s="1192">
        <f>'배수관 폐쇄 총괄(수시, 지역사업소)'!G247</f>
        <v>0</v>
      </c>
      <c r="D247" s="1192">
        <v>0</v>
      </c>
      <c r="E247" s="1192">
        <v>0</v>
      </c>
      <c r="F247" s="1192">
        <v>0</v>
      </c>
      <c r="G247" s="1192">
        <v>0</v>
      </c>
      <c r="H247" s="1192">
        <v>0</v>
      </c>
      <c r="I247" s="1192">
        <v>0</v>
      </c>
      <c r="J247" s="1192">
        <v>0</v>
      </c>
      <c r="K247" s="1192">
        <v>0</v>
      </c>
      <c r="L247" s="1192">
        <v>0</v>
      </c>
      <c r="M247" s="1192">
        <v>0</v>
      </c>
      <c r="N247" s="1192">
        <v>0</v>
      </c>
      <c r="O247" s="1192">
        <v>0</v>
      </c>
      <c r="P247" s="1192">
        <v>0</v>
      </c>
      <c r="Q247" s="1192">
        <v>0</v>
      </c>
      <c r="R247" s="1192">
        <v>0</v>
      </c>
      <c r="S247" s="1192">
        <v>0</v>
      </c>
      <c r="T247" s="1192">
        <v>0</v>
      </c>
      <c r="U247" s="1192">
        <v>0</v>
      </c>
      <c r="W247" s="2032"/>
      <c r="X247" s="1191" t="s">
        <v>780</v>
      </c>
      <c r="Y247" s="1192">
        <f>'배수관 폐쇄 총괄(수시, 지역사업소)'!AC247</f>
        <v>0</v>
      </c>
      <c r="Z247" s="1192">
        <v>0</v>
      </c>
      <c r="AA247" s="1192">
        <v>0</v>
      </c>
      <c r="AB247" s="1192">
        <v>0</v>
      </c>
      <c r="AC247" s="1192">
        <v>0</v>
      </c>
      <c r="AD247" s="1192">
        <v>0</v>
      </c>
      <c r="AE247" s="1192">
        <v>0</v>
      </c>
      <c r="AF247" s="1192">
        <v>0</v>
      </c>
      <c r="AG247" s="1192">
        <v>0</v>
      </c>
      <c r="AH247" s="1192">
        <v>0</v>
      </c>
      <c r="AI247" s="1192">
        <v>0</v>
      </c>
      <c r="AJ247" s="1192">
        <v>0</v>
      </c>
      <c r="AK247" s="1192">
        <v>0</v>
      </c>
      <c r="AL247" s="1192">
        <v>0</v>
      </c>
      <c r="AM247" s="1192">
        <v>0</v>
      </c>
      <c r="AN247" s="1192">
        <v>0</v>
      </c>
      <c r="AO247" s="1192">
        <v>0</v>
      </c>
      <c r="AP247" s="1192">
        <v>0</v>
      </c>
      <c r="AQ247" s="1192">
        <v>0</v>
      </c>
      <c r="AS247" s="2032"/>
      <c r="AT247" s="1191" t="s">
        <v>780</v>
      </c>
      <c r="AU247" s="1192">
        <f>'배수관 폐쇄 총괄(수시, 지역사업소)'!AY247</f>
        <v>0</v>
      </c>
      <c r="AV247" s="1192">
        <v>0</v>
      </c>
      <c r="AW247" s="1192">
        <v>0</v>
      </c>
      <c r="AX247" s="1192">
        <v>0</v>
      </c>
      <c r="AY247" s="1192">
        <v>0</v>
      </c>
      <c r="AZ247" s="1192">
        <v>0</v>
      </c>
      <c r="BA247" s="1192">
        <v>0</v>
      </c>
      <c r="BB247" s="1192">
        <v>0</v>
      </c>
      <c r="BC247" s="1192">
        <v>0</v>
      </c>
      <c r="BD247" s="1192">
        <v>0</v>
      </c>
      <c r="BE247" s="1192">
        <v>0</v>
      </c>
      <c r="BF247" s="1192">
        <v>0</v>
      </c>
      <c r="BG247" s="1192">
        <v>0</v>
      </c>
      <c r="BH247" s="1192">
        <v>0</v>
      </c>
      <c r="BI247" s="1192">
        <v>0</v>
      </c>
      <c r="BJ247" s="1192">
        <v>0</v>
      </c>
      <c r="BK247" s="1192">
        <v>0</v>
      </c>
      <c r="BL247" s="1192">
        <v>0</v>
      </c>
      <c r="BM247" s="1192">
        <v>0</v>
      </c>
      <c r="BO247" s="2032"/>
      <c r="BP247" s="1191" t="s">
        <v>780</v>
      </c>
      <c r="BQ247" s="1192">
        <f>'배수관 폐쇄 총괄(수시, 지역사업소)'!BU247</f>
        <v>0</v>
      </c>
      <c r="BR247" s="1192">
        <v>0</v>
      </c>
      <c r="BS247" s="1192">
        <v>0</v>
      </c>
      <c r="BT247" s="1192">
        <v>0</v>
      </c>
      <c r="BU247" s="1192">
        <v>0</v>
      </c>
      <c r="BV247" s="1192">
        <v>0</v>
      </c>
      <c r="BW247" s="1192">
        <v>0</v>
      </c>
      <c r="BX247" s="1192">
        <v>0</v>
      </c>
      <c r="BY247" s="1192">
        <v>0</v>
      </c>
      <c r="BZ247" s="1192">
        <v>0</v>
      </c>
      <c r="CA247" s="1192">
        <v>0</v>
      </c>
      <c r="CB247" s="1192">
        <v>0</v>
      </c>
      <c r="CC247" s="1192">
        <v>0</v>
      </c>
      <c r="CD247" s="1192">
        <v>0</v>
      </c>
      <c r="CE247" s="1192">
        <v>0</v>
      </c>
      <c r="CF247" s="1192">
        <v>0</v>
      </c>
      <c r="CG247" s="1192">
        <v>0</v>
      </c>
      <c r="CH247" s="1192">
        <v>0</v>
      </c>
      <c r="CI247" s="1192">
        <v>0</v>
      </c>
      <c r="CK247" s="2032"/>
      <c r="CL247" s="1191" t="s">
        <v>780</v>
      </c>
      <c r="CM247" s="1192">
        <f>'배수관 폐쇄 총괄(수시, 지역사업소)'!CQ247</f>
        <v>0</v>
      </c>
      <c r="CN247" s="1192">
        <v>0</v>
      </c>
      <c r="CO247" s="1192">
        <v>0</v>
      </c>
      <c r="CP247" s="1192">
        <v>0</v>
      </c>
      <c r="CQ247" s="1192">
        <v>0</v>
      </c>
      <c r="CR247" s="1192">
        <v>0</v>
      </c>
      <c r="CS247" s="1192">
        <v>0</v>
      </c>
      <c r="CT247" s="1192">
        <v>0</v>
      </c>
      <c r="CU247" s="1192">
        <v>0</v>
      </c>
      <c r="CV247" s="1192">
        <v>0</v>
      </c>
      <c r="CW247" s="1192">
        <v>0</v>
      </c>
      <c r="CX247" s="1192">
        <v>0</v>
      </c>
      <c r="CY247" s="1192">
        <v>0</v>
      </c>
      <c r="CZ247" s="1192">
        <v>0</v>
      </c>
      <c r="DA247" s="1192">
        <v>0</v>
      </c>
      <c r="DB247" s="1192">
        <v>0</v>
      </c>
      <c r="DC247" s="1192">
        <v>0</v>
      </c>
      <c r="DD247" s="1192">
        <v>0</v>
      </c>
      <c r="DE247" s="1192">
        <v>0</v>
      </c>
      <c r="DG247" s="2032"/>
      <c r="DH247" s="1191" t="s">
        <v>780</v>
      </c>
      <c r="DI247" s="1192">
        <f>'배수관 폐쇄 총괄(수시, 지역사업소)'!DM247</f>
        <v>0</v>
      </c>
      <c r="DJ247" s="1192">
        <v>0</v>
      </c>
      <c r="DK247" s="1192">
        <v>0</v>
      </c>
      <c r="DL247" s="1192">
        <v>0</v>
      </c>
      <c r="DM247" s="1192">
        <v>0</v>
      </c>
      <c r="DN247" s="1192">
        <v>0</v>
      </c>
      <c r="DO247" s="1192">
        <v>0</v>
      </c>
      <c r="DP247" s="1192">
        <v>0</v>
      </c>
      <c r="DQ247" s="1192">
        <v>0</v>
      </c>
      <c r="DR247" s="1192">
        <v>0</v>
      </c>
      <c r="DS247" s="1192">
        <v>0</v>
      </c>
      <c r="DT247" s="1192">
        <v>0</v>
      </c>
      <c r="DU247" s="1192">
        <v>0</v>
      </c>
      <c r="DV247" s="1192">
        <v>0</v>
      </c>
      <c r="DW247" s="1192">
        <v>0</v>
      </c>
      <c r="DX247" s="1192">
        <v>0</v>
      </c>
      <c r="DY247" s="1192">
        <v>0</v>
      </c>
      <c r="DZ247" s="1192">
        <v>0</v>
      </c>
      <c r="EA247" s="1192">
        <v>0</v>
      </c>
    </row>
    <row r="248" spans="1:131" ht="19.2" customHeight="1">
      <c r="A248" s="2032"/>
      <c r="B248" s="1193" t="s">
        <v>781</v>
      </c>
      <c r="C248" s="1192">
        <f>'배수관 폐쇄 총괄(수시, 지역사업소)'!G248</f>
        <v>0</v>
      </c>
      <c r="D248" s="1192">
        <v>0</v>
      </c>
      <c r="E248" s="1192">
        <v>0</v>
      </c>
      <c r="F248" s="1192">
        <v>0</v>
      </c>
      <c r="G248" s="1192">
        <v>0</v>
      </c>
      <c r="H248" s="1192">
        <v>0</v>
      </c>
      <c r="I248" s="1192">
        <v>0</v>
      </c>
      <c r="J248" s="1192">
        <v>0</v>
      </c>
      <c r="K248" s="1192">
        <v>0</v>
      </c>
      <c r="L248" s="1192">
        <v>0</v>
      </c>
      <c r="M248" s="1192">
        <v>0</v>
      </c>
      <c r="N248" s="1192">
        <v>0</v>
      </c>
      <c r="O248" s="1192">
        <v>0</v>
      </c>
      <c r="P248" s="1192">
        <v>0</v>
      </c>
      <c r="Q248" s="1192">
        <v>0</v>
      </c>
      <c r="R248" s="1192">
        <v>0</v>
      </c>
      <c r="S248" s="1192">
        <v>0</v>
      </c>
      <c r="T248" s="1192">
        <v>0</v>
      </c>
      <c r="U248" s="1192">
        <v>0</v>
      </c>
      <c r="W248" s="2032"/>
      <c r="X248" s="1193" t="s">
        <v>781</v>
      </c>
      <c r="Y248" s="1192">
        <f>'배수관 폐쇄 총괄(수시, 지역사업소)'!AC248</f>
        <v>0</v>
      </c>
      <c r="Z248" s="1192">
        <v>0</v>
      </c>
      <c r="AA248" s="1192">
        <v>0</v>
      </c>
      <c r="AB248" s="1192">
        <v>0</v>
      </c>
      <c r="AC248" s="1192">
        <v>0</v>
      </c>
      <c r="AD248" s="1192">
        <v>0</v>
      </c>
      <c r="AE248" s="1192">
        <v>0</v>
      </c>
      <c r="AF248" s="1192">
        <v>0</v>
      </c>
      <c r="AG248" s="1192">
        <v>0</v>
      </c>
      <c r="AH248" s="1192">
        <v>0</v>
      </c>
      <c r="AI248" s="1192">
        <v>0</v>
      </c>
      <c r="AJ248" s="1192">
        <v>0</v>
      </c>
      <c r="AK248" s="1192">
        <v>0</v>
      </c>
      <c r="AL248" s="1192">
        <v>0</v>
      </c>
      <c r="AM248" s="1192">
        <v>0</v>
      </c>
      <c r="AN248" s="1192">
        <v>0</v>
      </c>
      <c r="AO248" s="1192">
        <v>0</v>
      </c>
      <c r="AP248" s="1192">
        <v>0</v>
      </c>
      <c r="AQ248" s="1192">
        <v>0</v>
      </c>
      <c r="AS248" s="2032"/>
      <c r="AT248" s="1193" t="s">
        <v>781</v>
      </c>
      <c r="AU248" s="1192">
        <f>'배수관 폐쇄 총괄(수시, 지역사업소)'!AY248</f>
        <v>0</v>
      </c>
      <c r="AV248" s="1192">
        <v>0</v>
      </c>
      <c r="AW248" s="1192">
        <v>0</v>
      </c>
      <c r="AX248" s="1192">
        <v>0</v>
      </c>
      <c r="AY248" s="1192">
        <v>0</v>
      </c>
      <c r="AZ248" s="1192">
        <v>0</v>
      </c>
      <c r="BA248" s="1192">
        <v>0</v>
      </c>
      <c r="BB248" s="1192">
        <v>0</v>
      </c>
      <c r="BC248" s="1192">
        <v>0</v>
      </c>
      <c r="BD248" s="1192">
        <v>0</v>
      </c>
      <c r="BE248" s="1192">
        <v>0</v>
      </c>
      <c r="BF248" s="1192">
        <v>0</v>
      </c>
      <c r="BG248" s="1192">
        <v>0</v>
      </c>
      <c r="BH248" s="1192">
        <v>0</v>
      </c>
      <c r="BI248" s="1192">
        <v>0</v>
      </c>
      <c r="BJ248" s="1192">
        <v>0</v>
      </c>
      <c r="BK248" s="1192">
        <v>0</v>
      </c>
      <c r="BL248" s="1192">
        <v>0</v>
      </c>
      <c r="BM248" s="1192">
        <v>0</v>
      </c>
      <c r="BO248" s="2032"/>
      <c r="BP248" s="1193" t="s">
        <v>781</v>
      </c>
      <c r="BQ248" s="1192">
        <f>'배수관 폐쇄 총괄(수시, 지역사업소)'!BU248</f>
        <v>0</v>
      </c>
      <c r="BR248" s="1192">
        <v>0</v>
      </c>
      <c r="BS248" s="1192">
        <v>0</v>
      </c>
      <c r="BT248" s="1192">
        <v>0</v>
      </c>
      <c r="BU248" s="1192">
        <v>0</v>
      </c>
      <c r="BV248" s="1192">
        <v>0</v>
      </c>
      <c r="BW248" s="1192">
        <v>0</v>
      </c>
      <c r="BX248" s="1192">
        <v>0</v>
      </c>
      <c r="BY248" s="1192">
        <v>0</v>
      </c>
      <c r="BZ248" s="1192">
        <v>0</v>
      </c>
      <c r="CA248" s="1192">
        <v>0</v>
      </c>
      <c r="CB248" s="1192">
        <v>0</v>
      </c>
      <c r="CC248" s="1192">
        <v>0</v>
      </c>
      <c r="CD248" s="1192">
        <v>0</v>
      </c>
      <c r="CE248" s="1192">
        <v>0</v>
      </c>
      <c r="CF248" s="1192">
        <v>0</v>
      </c>
      <c r="CG248" s="1192">
        <v>0</v>
      </c>
      <c r="CH248" s="1192">
        <v>0</v>
      </c>
      <c r="CI248" s="1192">
        <v>0</v>
      </c>
      <c r="CK248" s="2032"/>
      <c r="CL248" s="1193" t="s">
        <v>781</v>
      </c>
      <c r="CM248" s="1192">
        <f>'배수관 폐쇄 총괄(수시, 지역사업소)'!CQ248</f>
        <v>0</v>
      </c>
      <c r="CN248" s="1192">
        <v>0</v>
      </c>
      <c r="CO248" s="1192">
        <v>0</v>
      </c>
      <c r="CP248" s="1192">
        <v>0</v>
      </c>
      <c r="CQ248" s="1192">
        <v>0</v>
      </c>
      <c r="CR248" s="1192">
        <v>0</v>
      </c>
      <c r="CS248" s="1192">
        <v>0</v>
      </c>
      <c r="CT248" s="1192">
        <v>0</v>
      </c>
      <c r="CU248" s="1192">
        <v>0</v>
      </c>
      <c r="CV248" s="1192">
        <v>0</v>
      </c>
      <c r="CW248" s="1192">
        <v>0</v>
      </c>
      <c r="CX248" s="1192">
        <v>0</v>
      </c>
      <c r="CY248" s="1192">
        <v>0</v>
      </c>
      <c r="CZ248" s="1192">
        <v>0</v>
      </c>
      <c r="DA248" s="1192">
        <v>0</v>
      </c>
      <c r="DB248" s="1192">
        <v>0</v>
      </c>
      <c r="DC248" s="1192">
        <v>0</v>
      </c>
      <c r="DD248" s="1192">
        <v>0</v>
      </c>
      <c r="DE248" s="1192">
        <v>0</v>
      </c>
      <c r="DG248" s="2032"/>
      <c r="DH248" s="1193" t="s">
        <v>781</v>
      </c>
      <c r="DI248" s="1192">
        <f>'배수관 폐쇄 총괄(수시, 지역사업소)'!DM248</f>
        <v>0</v>
      </c>
      <c r="DJ248" s="1192">
        <v>0</v>
      </c>
      <c r="DK248" s="1192">
        <v>0</v>
      </c>
      <c r="DL248" s="1192">
        <v>0</v>
      </c>
      <c r="DM248" s="1192">
        <v>0</v>
      </c>
      <c r="DN248" s="1192">
        <v>0</v>
      </c>
      <c r="DO248" s="1192">
        <v>0</v>
      </c>
      <c r="DP248" s="1192">
        <v>0</v>
      </c>
      <c r="DQ248" s="1192">
        <v>0</v>
      </c>
      <c r="DR248" s="1192">
        <v>0</v>
      </c>
      <c r="DS248" s="1192">
        <v>0</v>
      </c>
      <c r="DT248" s="1192">
        <v>0</v>
      </c>
      <c r="DU248" s="1192">
        <v>0</v>
      </c>
      <c r="DV248" s="1192">
        <v>0</v>
      </c>
      <c r="DW248" s="1192">
        <v>0</v>
      </c>
      <c r="DX248" s="1192">
        <v>0</v>
      </c>
      <c r="DY248" s="1192">
        <v>0</v>
      </c>
      <c r="DZ248" s="1192">
        <v>0</v>
      </c>
      <c r="EA248" s="1192">
        <v>0</v>
      </c>
    </row>
    <row r="249" spans="1:131" ht="19.2" customHeight="1">
      <c r="A249" s="2032"/>
      <c r="B249" s="1193" t="s">
        <v>786</v>
      </c>
      <c r="C249" s="1192">
        <f>'배수관 폐쇄 총괄(수시, 지역사업소)'!G249</f>
        <v>0</v>
      </c>
      <c r="D249" s="1192">
        <v>0</v>
      </c>
      <c r="E249" s="1192">
        <v>0</v>
      </c>
      <c r="F249" s="1192">
        <v>0</v>
      </c>
      <c r="G249" s="1192">
        <v>0</v>
      </c>
      <c r="H249" s="1192">
        <v>0</v>
      </c>
      <c r="I249" s="1192">
        <v>0</v>
      </c>
      <c r="J249" s="1192">
        <v>0</v>
      </c>
      <c r="K249" s="1192">
        <v>0</v>
      </c>
      <c r="L249" s="1192">
        <v>0</v>
      </c>
      <c r="M249" s="1192">
        <v>0</v>
      </c>
      <c r="N249" s="1192">
        <v>0</v>
      </c>
      <c r="O249" s="1192">
        <v>0</v>
      </c>
      <c r="P249" s="1192">
        <v>0</v>
      </c>
      <c r="Q249" s="1192">
        <v>0</v>
      </c>
      <c r="R249" s="1192">
        <v>0</v>
      </c>
      <c r="S249" s="1192">
        <v>0</v>
      </c>
      <c r="T249" s="1192">
        <v>0</v>
      </c>
      <c r="U249" s="1192">
        <v>0</v>
      </c>
      <c r="W249" s="2032"/>
      <c r="X249" s="1193" t="s">
        <v>786</v>
      </c>
      <c r="Y249" s="1192">
        <f>'배수관 폐쇄 총괄(수시, 지역사업소)'!AC249</f>
        <v>0</v>
      </c>
      <c r="Z249" s="1192">
        <v>0</v>
      </c>
      <c r="AA249" s="1192">
        <v>0</v>
      </c>
      <c r="AB249" s="1192">
        <v>0</v>
      </c>
      <c r="AC249" s="1192">
        <v>0</v>
      </c>
      <c r="AD249" s="1192">
        <v>0</v>
      </c>
      <c r="AE249" s="1192">
        <v>0</v>
      </c>
      <c r="AF249" s="1192">
        <v>0</v>
      </c>
      <c r="AG249" s="1192">
        <v>0</v>
      </c>
      <c r="AH249" s="1192">
        <v>0</v>
      </c>
      <c r="AI249" s="1192">
        <v>0</v>
      </c>
      <c r="AJ249" s="1192">
        <v>0</v>
      </c>
      <c r="AK249" s="1192">
        <v>0</v>
      </c>
      <c r="AL249" s="1192">
        <v>0</v>
      </c>
      <c r="AM249" s="1192">
        <v>0</v>
      </c>
      <c r="AN249" s="1192">
        <v>0</v>
      </c>
      <c r="AO249" s="1192">
        <v>0</v>
      </c>
      <c r="AP249" s="1192">
        <v>0</v>
      </c>
      <c r="AQ249" s="1192">
        <v>0</v>
      </c>
      <c r="AS249" s="2032"/>
      <c r="AT249" s="1193" t="s">
        <v>786</v>
      </c>
      <c r="AU249" s="1192">
        <f>'배수관 폐쇄 총괄(수시, 지역사업소)'!AY249</f>
        <v>0</v>
      </c>
      <c r="AV249" s="1192">
        <v>0</v>
      </c>
      <c r="AW249" s="1192">
        <v>0</v>
      </c>
      <c r="AX249" s="1192">
        <v>0</v>
      </c>
      <c r="AY249" s="1192">
        <v>0</v>
      </c>
      <c r="AZ249" s="1192">
        <v>0</v>
      </c>
      <c r="BA249" s="1192">
        <v>0</v>
      </c>
      <c r="BB249" s="1192">
        <v>0</v>
      </c>
      <c r="BC249" s="1192">
        <v>0</v>
      </c>
      <c r="BD249" s="1192">
        <v>0</v>
      </c>
      <c r="BE249" s="1192">
        <v>0</v>
      </c>
      <c r="BF249" s="1192">
        <v>0</v>
      </c>
      <c r="BG249" s="1192">
        <v>0</v>
      </c>
      <c r="BH249" s="1192">
        <v>0</v>
      </c>
      <c r="BI249" s="1192">
        <v>0</v>
      </c>
      <c r="BJ249" s="1192">
        <v>0</v>
      </c>
      <c r="BK249" s="1192">
        <v>0</v>
      </c>
      <c r="BL249" s="1192">
        <v>0</v>
      </c>
      <c r="BM249" s="1192">
        <v>0</v>
      </c>
      <c r="BO249" s="2032"/>
      <c r="BP249" s="1193" t="s">
        <v>786</v>
      </c>
      <c r="BQ249" s="1192">
        <f>'배수관 폐쇄 총괄(수시, 지역사업소)'!BU249</f>
        <v>0</v>
      </c>
      <c r="BR249" s="1192">
        <v>0</v>
      </c>
      <c r="BS249" s="1192">
        <v>0</v>
      </c>
      <c r="BT249" s="1192">
        <v>0</v>
      </c>
      <c r="BU249" s="1192">
        <v>0</v>
      </c>
      <c r="BV249" s="1192">
        <v>0</v>
      </c>
      <c r="BW249" s="1192">
        <v>0</v>
      </c>
      <c r="BX249" s="1192">
        <v>0</v>
      </c>
      <c r="BY249" s="1192">
        <v>0</v>
      </c>
      <c r="BZ249" s="1192">
        <v>0</v>
      </c>
      <c r="CA249" s="1192">
        <v>0</v>
      </c>
      <c r="CB249" s="1192">
        <v>0</v>
      </c>
      <c r="CC249" s="1192">
        <v>0</v>
      </c>
      <c r="CD249" s="1192">
        <v>0</v>
      </c>
      <c r="CE249" s="1192">
        <v>0</v>
      </c>
      <c r="CF249" s="1192">
        <v>0</v>
      </c>
      <c r="CG249" s="1192">
        <v>0</v>
      </c>
      <c r="CH249" s="1192">
        <v>0</v>
      </c>
      <c r="CI249" s="1192">
        <v>0</v>
      </c>
      <c r="CK249" s="2032"/>
      <c r="CL249" s="1193" t="s">
        <v>786</v>
      </c>
      <c r="CM249" s="1192">
        <f>'배수관 폐쇄 총괄(수시, 지역사업소)'!CQ249</f>
        <v>0</v>
      </c>
      <c r="CN249" s="1192">
        <v>0</v>
      </c>
      <c r="CO249" s="1192">
        <v>0</v>
      </c>
      <c r="CP249" s="1192">
        <v>0</v>
      </c>
      <c r="CQ249" s="1192">
        <v>0</v>
      </c>
      <c r="CR249" s="1192">
        <v>0</v>
      </c>
      <c r="CS249" s="1192">
        <v>0</v>
      </c>
      <c r="CT249" s="1192">
        <v>0</v>
      </c>
      <c r="CU249" s="1192">
        <v>0</v>
      </c>
      <c r="CV249" s="1192">
        <v>0</v>
      </c>
      <c r="CW249" s="1192">
        <v>0</v>
      </c>
      <c r="CX249" s="1192">
        <v>0</v>
      </c>
      <c r="CY249" s="1192">
        <v>0</v>
      </c>
      <c r="CZ249" s="1192">
        <v>0</v>
      </c>
      <c r="DA249" s="1192">
        <v>0</v>
      </c>
      <c r="DB249" s="1192">
        <v>0</v>
      </c>
      <c r="DC249" s="1192">
        <v>0</v>
      </c>
      <c r="DD249" s="1192">
        <v>0</v>
      </c>
      <c r="DE249" s="1192">
        <v>0</v>
      </c>
      <c r="DG249" s="2032"/>
      <c r="DH249" s="1193" t="s">
        <v>786</v>
      </c>
      <c r="DI249" s="1192">
        <f>'배수관 폐쇄 총괄(수시, 지역사업소)'!DM249</f>
        <v>0</v>
      </c>
      <c r="DJ249" s="1192">
        <v>0</v>
      </c>
      <c r="DK249" s="1192">
        <v>0</v>
      </c>
      <c r="DL249" s="1192">
        <v>0</v>
      </c>
      <c r="DM249" s="1192">
        <v>0</v>
      </c>
      <c r="DN249" s="1192">
        <v>0</v>
      </c>
      <c r="DO249" s="1192">
        <v>0</v>
      </c>
      <c r="DP249" s="1192">
        <v>0</v>
      </c>
      <c r="DQ249" s="1192">
        <v>0</v>
      </c>
      <c r="DR249" s="1192">
        <v>0</v>
      </c>
      <c r="DS249" s="1192">
        <v>0</v>
      </c>
      <c r="DT249" s="1192">
        <v>0</v>
      </c>
      <c r="DU249" s="1192">
        <v>0</v>
      </c>
      <c r="DV249" s="1192">
        <v>0</v>
      </c>
      <c r="DW249" s="1192">
        <v>0</v>
      </c>
      <c r="DX249" s="1192">
        <v>0</v>
      </c>
      <c r="DY249" s="1192">
        <v>0</v>
      </c>
      <c r="DZ249" s="1192">
        <v>0</v>
      </c>
      <c r="EA249" s="1192">
        <v>0</v>
      </c>
    </row>
    <row r="250" spans="1:131" ht="19.2" customHeight="1">
      <c r="A250" s="2032"/>
      <c r="B250" s="1193" t="s">
        <v>799</v>
      </c>
      <c r="C250" s="1192">
        <f>'배수관 폐쇄 총괄(수시, 지역사업소)'!G250</f>
        <v>0</v>
      </c>
      <c r="D250" s="1192">
        <v>0</v>
      </c>
      <c r="E250" s="1192">
        <v>0</v>
      </c>
      <c r="F250" s="1192">
        <v>0</v>
      </c>
      <c r="G250" s="1192">
        <v>0</v>
      </c>
      <c r="H250" s="1192">
        <v>0</v>
      </c>
      <c r="I250" s="1192">
        <v>0</v>
      </c>
      <c r="J250" s="1192">
        <v>0</v>
      </c>
      <c r="K250" s="1192">
        <v>0</v>
      </c>
      <c r="L250" s="1192">
        <v>0</v>
      </c>
      <c r="M250" s="1192">
        <v>0</v>
      </c>
      <c r="N250" s="1192">
        <v>0</v>
      </c>
      <c r="O250" s="1192">
        <v>0</v>
      </c>
      <c r="P250" s="1192">
        <v>0</v>
      </c>
      <c r="Q250" s="1192">
        <v>0</v>
      </c>
      <c r="R250" s="1192">
        <v>0</v>
      </c>
      <c r="S250" s="1192">
        <v>0</v>
      </c>
      <c r="T250" s="1192">
        <v>0</v>
      </c>
      <c r="U250" s="1192">
        <v>0</v>
      </c>
      <c r="W250" s="2032"/>
      <c r="X250" s="1193" t="s">
        <v>799</v>
      </c>
      <c r="Y250" s="1192">
        <f>'배수관 폐쇄 총괄(수시, 지역사업소)'!AC250</f>
        <v>0</v>
      </c>
      <c r="Z250" s="1192">
        <v>0</v>
      </c>
      <c r="AA250" s="1192">
        <v>0</v>
      </c>
      <c r="AB250" s="1192">
        <v>0</v>
      </c>
      <c r="AC250" s="1192">
        <v>0</v>
      </c>
      <c r="AD250" s="1192">
        <v>0</v>
      </c>
      <c r="AE250" s="1192">
        <v>0</v>
      </c>
      <c r="AF250" s="1192">
        <v>0</v>
      </c>
      <c r="AG250" s="1192">
        <v>0</v>
      </c>
      <c r="AH250" s="1192">
        <v>0</v>
      </c>
      <c r="AI250" s="1192">
        <v>0</v>
      </c>
      <c r="AJ250" s="1192">
        <v>0</v>
      </c>
      <c r="AK250" s="1192">
        <v>0</v>
      </c>
      <c r="AL250" s="1192">
        <v>0</v>
      </c>
      <c r="AM250" s="1192">
        <v>0</v>
      </c>
      <c r="AN250" s="1192">
        <v>0</v>
      </c>
      <c r="AO250" s="1192">
        <v>0</v>
      </c>
      <c r="AP250" s="1192">
        <v>0</v>
      </c>
      <c r="AQ250" s="1192">
        <v>0</v>
      </c>
      <c r="AS250" s="2032"/>
      <c r="AT250" s="1193" t="s">
        <v>799</v>
      </c>
      <c r="AU250" s="1192">
        <f>'배수관 폐쇄 총괄(수시, 지역사업소)'!AY250</f>
        <v>0</v>
      </c>
      <c r="AV250" s="1192">
        <v>0</v>
      </c>
      <c r="AW250" s="1192">
        <v>0</v>
      </c>
      <c r="AX250" s="1192">
        <v>0</v>
      </c>
      <c r="AY250" s="1192">
        <v>0</v>
      </c>
      <c r="AZ250" s="1192">
        <v>0</v>
      </c>
      <c r="BA250" s="1192">
        <v>0</v>
      </c>
      <c r="BB250" s="1192">
        <v>0</v>
      </c>
      <c r="BC250" s="1192">
        <v>0</v>
      </c>
      <c r="BD250" s="1192">
        <v>0</v>
      </c>
      <c r="BE250" s="1192">
        <v>0</v>
      </c>
      <c r="BF250" s="1192">
        <v>0</v>
      </c>
      <c r="BG250" s="1192">
        <v>0</v>
      </c>
      <c r="BH250" s="1192">
        <v>0</v>
      </c>
      <c r="BI250" s="1192">
        <v>0</v>
      </c>
      <c r="BJ250" s="1192">
        <v>0</v>
      </c>
      <c r="BK250" s="1192">
        <v>0</v>
      </c>
      <c r="BL250" s="1192">
        <v>0</v>
      </c>
      <c r="BM250" s="1192">
        <v>0</v>
      </c>
      <c r="BO250" s="2032"/>
      <c r="BP250" s="1193" t="s">
        <v>799</v>
      </c>
      <c r="BQ250" s="1192">
        <f>'배수관 폐쇄 총괄(수시, 지역사업소)'!BU250</f>
        <v>0</v>
      </c>
      <c r="BR250" s="1192">
        <v>0</v>
      </c>
      <c r="BS250" s="1192">
        <v>0</v>
      </c>
      <c r="BT250" s="1192">
        <v>0</v>
      </c>
      <c r="BU250" s="1192">
        <v>0</v>
      </c>
      <c r="BV250" s="1192">
        <v>0</v>
      </c>
      <c r="BW250" s="1192">
        <v>0</v>
      </c>
      <c r="BX250" s="1192">
        <v>0</v>
      </c>
      <c r="BY250" s="1192">
        <v>0</v>
      </c>
      <c r="BZ250" s="1192">
        <v>0</v>
      </c>
      <c r="CA250" s="1192">
        <v>0</v>
      </c>
      <c r="CB250" s="1192">
        <v>0</v>
      </c>
      <c r="CC250" s="1192">
        <v>0</v>
      </c>
      <c r="CD250" s="1192">
        <v>0</v>
      </c>
      <c r="CE250" s="1192">
        <v>0</v>
      </c>
      <c r="CF250" s="1192">
        <v>0</v>
      </c>
      <c r="CG250" s="1192">
        <v>0</v>
      </c>
      <c r="CH250" s="1192">
        <v>0</v>
      </c>
      <c r="CI250" s="1192">
        <v>0</v>
      </c>
      <c r="CK250" s="2032"/>
      <c r="CL250" s="1193" t="s">
        <v>799</v>
      </c>
      <c r="CM250" s="1192">
        <f>'배수관 폐쇄 총괄(수시, 지역사업소)'!CQ250</f>
        <v>0</v>
      </c>
      <c r="CN250" s="1192">
        <v>0</v>
      </c>
      <c r="CO250" s="1192">
        <v>0</v>
      </c>
      <c r="CP250" s="1192">
        <v>0</v>
      </c>
      <c r="CQ250" s="1192">
        <v>0</v>
      </c>
      <c r="CR250" s="1192">
        <v>0</v>
      </c>
      <c r="CS250" s="1192">
        <v>0</v>
      </c>
      <c r="CT250" s="1192">
        <v>0</v>
      </c>
      <c r="CU250" s="1192">
        <v>0</v>
      </c>
      <c r="CV250" s="1192">
        <v>0</v>
      </c>
      <c r="CW250" s="1192">
        <v>0</v>
      </c>
      <c r="CX250" s="1192">
        <v>0</v>
      </c>
      <c r="CY250" s="1192">
        <v>0</v>
      </c>
      <c r="CZ250" s="1192">
        <v>0</v>
      </c>
      <c r="DA250" s="1192">
        <v>0</v>
      </c>
      <c r="DB250" s="1192">
        <v>0</v>
      </c>
      <c r="DC250" s="1192">
        <v>0</v>
      </c>
      <c r="DD250" s="1192">
        <v>0</v>
      </c>
      <c r="DE250" s="1192">
        <v>0</v>
      </c>
      <c r="DG250" s="2032"/>
      <c r="DH250" s="1193" t="s">
        <v>799</v>
      </c>
      <c r="DI250" s="1192">
        <f>'배수관 폐쇄 총괄(수시, 지역사업소)'!DM250</f>
        <v>0</v>
      </c>
      <c r="DJ250" s="1192">
        <v>0</v>
      </c>
      <c r="DK250" s="1192">
        <v>0</v>
      </c>
      <c r="DL250" s="1192">
        <v>0</v>
      </c>
      <c r="DM250" s="1192">
        <v>0</v>
      </c>
      <c r="DN250" s="1192">
        <v>0</v>
      </c>
      <c r="DO250" s="1192">
        <v>0</v>
      </c>
      <c r="DP250" s="1192">
        <v>0</v>
      </c>
      <c r="DQ250" s="1192">
        <v>0</v>
      </c>
      <c r="DR250" s="1192">
        <v>0</v>
      </c>
      <c r="DS250" s="1192">
        <v>0</v>
      </c>
      <c r="DT250" s="1192">
        <v>0</v>
      </c>
      <c r="DU250" s="1192">
        <v>0</v>
      </c>
      <c r="DV250" s="1192">
        <v>0</v>
      </c>
      <c r="DW250" s="1192">
        <v>0</v>
      </c>
      <c r="DX250" s="1192">
        <v>0</v>
      </c>
      <c r="DY250" s="1192">
        <v>0</v>
      </c>
      <c r="DZ250" s="1192">
        <v>0</v>
      </c>
      <c r="EA250" s="1192">
        <v>0</v>
      </c>
    </row>
    <row r="251" spans="1:131" ht="19.2" customHeight="1">
      <c r="A251" s="2032"/>
      <c r="B251" s="1194" t="s">
        <v>802</v>
      </c>
      <c r="C251" s="1192">
        <f>'배수관 폐쇄 총괄(수시, 지역사업소)'!G251</f>
        <v>0</v>
      </c>
      <c r="D251" s="1192">
        <v>0</v>
      </c>
      <c r="E251" s="1192">
        <v>0</v>
      </c>
      <c r="F251" s="1192">
        <v>0</v>
      </c>
      <c r="G251" s="1192">
        <v>0</v>
      </c>
      <c r="H251" s="1192">
        <v>0</v>
      </c>
      <c r="I251" s="1192">
        <v>0</v>
      </c>
      <c r="J251" s="1192">
        <v>0</v>
      </c>
      <c r="K251" s="1192">
        <v>0</v>
      </c>
      <c r="L251" s="1192">
        <v>0</v>
      </c>
      <c r="M251" s="1192">
        <v>0</v>
      </c>
      <c r="N251" s="1192">
        <v>0</v>
      </c>
      <c r="O251" s="1192">
        <v>0</v>
      </c>
      <c r="P251" s="1192">
        <v>0</v>
      </c>
      <c r="Q251" s="1192">
        <v>0</v>
      </c>
      <c r="R251" s="1192">
        <v>0</v>
      </c>
      <c r="S251" s="1192">
        <v>0</v>
      </c>
      <c r="T251" s="1192">
        <v>0</v>
      </c>
      <c r="U251" s="1192">
        <v>0</v>
      </c>
      <c r="W251" s="2032"/>
      <c r="X251" s="1194" t="s">
        <v>802</v>
      </c>
      <c r="Y251" s="1192">
        <f>'배수관 폐쇄 총괄(수시, 지역사업소)'!AC251</f>
        <v>0</v>
      </c>
      <c r="Z251" s="1192">
        <v>0</v>
      </c>
      <c r="AA251" s="1192">
        <v>0</v>
      </c>
      <c r="AB251" s="1192">
        <v>0</v>
      </c>
      <c r="AC251" s="1192">
        <v>0</v>
      </c>
      <c r="AD251" s="1192">
        <v>0</v>
      </c>
      <c r="AE251" s="1192">
        <v>0</v>
      </c>
      <c r="AF251" s="1192">
        <v>0</v>
      </c>
      <c r="AG251" s="1192">
        <v>0</v>
      </c>
      <c r="AH251" s="1192">
        <v>0</v>
      </c>
      <c r="AI251" s="1192">
        <v>0</v>
      </c>
      <c r="AJ251" s="1192">
        <v>0</v>
      </c>
      <c r="AK251" s="1192">
        <v>0</v>
      </c>
      <c r="AL251" s="1192">
        <v>0</v>
      </c>
      <c r="AM251" s="1192">
        <v>0</v>
      </c>
      <c r="AN251" s="1192">
        <v>0</v>
      </c>
      <c r="AO251" s="1192">
        <v>0</v>
      </c>
      <c r="AP251" s="1192">
        <v>0</v>
      </c>
      <c r="AQ251" s="1192">
        <v>0</v>
      </c>
      <c r="AS251" s="2032"/>
      <c r="AT251" s="1194" t="s">
        <v>802</v>
      </c>
      <c r="AU251" s="1192">
        <f>'배수관 폐쇄 총괄(수시, 지역사업소)'!AY251</f>
        <v>0</v>
      </c>
      <c r="AV251" s="1192">
        <v>0</v>
      </c>
      <c r="AW251" s="1192">
        <v>0</v>
      </c>
      <c r="AX251" s="1192">
        <v>0</v>
      </c>
      <c r="AY251" s="1192">
        <v>0</v>
      </c>
      <c r="AZ251" s="1192">
        <v>0</v>
      </c>
      <c r="BA251" s="1192">
        <v>0</v>
      </c>
      <c r="BB251" s="1192">
        <v>0</v>
      </c>
      <c r="BC251" s="1192">
        <v>0</v>
      </c>
      <c r="BD251" s="1192">
        <v>0</v>
      </c>
      <c r="BE251" s="1192">
        <v>0</v>
      </c>
      <c r="BF251" s="1192">
        <v>0</v>
      </c>
      <c r="BG251" s="1192">
        <v>0</v>
      </c>
      <c r="BH251" s="1192">
        <v>0</v>
      </c>
      <c r="BI251" s="1192">
        <v>0</v>
      </c>
      <c r="BJ251" s="1192">
        <v>0</v>
      </c>
      <c r="BK251" s="1192">
        <v>0</v>
      </c>
      <c r="BL251" s="1192">
        <v>0</v>
      </c>
      <c r="BM251" s="1192">
        <v>0</v>
      </c>
      <c r="BO251" s="2032"/>
      <c r="BP251" s="1194" t="s">
        <v>802</v>
      </c>
      <c r="BQ251" s="1192">
        <f>'배수관 폐쇄 총괄(수시, 지역사업소)'!BU251</f>
        <v>0</v>
      </c>
      <c r="BR251" s="1192">
        <v>0</v>
      </c>
      <c r="BS251" s="1192">
        <v>0</v>
      </c>
      <c r="BT251" s="1192">
        <v>0</v>
      </c>
      <c r="BU251" s="1192">
        <v>0</v>
      </c>
      <c r="BV251" s="1192">
        <v>0</v>
      </c>
      <c r="BW251" s="1192">
        <v>0</v>
      </c>
      <c r="BX251" s="1192">
        <v>0</v>
      </c>
      <c r="BY251" s="1192">
        <v>0</v>
      </c>
      <c r="BZ251" s="1192">
        <v>0</v>
      </c>
      <c r="CA251" s="1192">
        <v>0</v>
      </c>
      <c r="CB251" s="1192">
        <v>0</v>
      </c>
      <c r="CC251" s="1192">
        <v>0</v>
      </c>
      <c r="CD251" s="1192">
        <v>0</v>
      </c>
      <c r="CE251" s="1192">
        <v>0</v>
      </c>
      <c r="CF251" s="1192">
        <v>0</v>
      </c>
      <c r="CG251" s="1192">
        <v>0</v>
      </c>
      <c r="CH251" s="1192">
        <v>0</v>
      </c>
      <c r="CI251" s="1192">
        <v>0</v>
      </c>
      <c r="CK251" s="2032"/>
      <c r="CL251" s="1194" t="s">
        <v>802</v>
      </c>
      <c r="CM251" s="1192">
        <f>'배수관 폐쇄 총괄(수시, 지역사업소)'!CQ251</f>
        <v>0</v>
      </c>
      <c r="CN251" s="1192">
        <v>0</v>
      </c>
      <c r="CO251" s="1192">
        <v>0</v>
      </c>
      <c r="CP251" s="1192">
        <v>0</v>
      </c>
      <c r="CQ251" s="1192">
        <v>0</v>
      </c>
      <c r="CR251" s="1192">
        <v>0</v>
      </c>
      <c r="CS251" s="1192">
        <v>0</v>
      </c>
      <c r="CT251" s="1192">
        <v>0</v>
      </c>
      <c r="CU251" s="1192">
        <v>0</v>
      </c>
      <c r="CV251" s="1192">
        <v>0</v>
      </c>
      <c r="CW251" s="1192">
        <v>0</v>
      </c>
      <c r="CX251" s="1192">
        <v>0</v>
      </c>
      <c r="CY251" s="1192">
        <v>0</v>
      </c>
      <c r="CZ251" s="1192">
        <v>0</v>
      </c>
      <c r="DA251" s="1192">
        <v>0</v>
      </c>
      <c r="DB251" s="1192">
        <v>0</v>
      </c>
      <c r="DC251" s="1192">
        <v>0</v>
      </c>
      <c r="DD251" s="1192">
        <v>0</v>
      </c>
      <c r="DE251" s="1192">
        <v>0</v>
      </c>
      <c r="DG251" s="2032"/>
      <c r="DH251" s="1194" t="s">
        <v>802</v>
      </c>
      <c r="DI251" s="1192">
        <f>'배수관 폐쇄 총괄(수시, 지역사업소)'!DM251</f>
        <v>0</v>
      </c>
      <c r="DJ251" s="1192">
        <v>0</v>
      </c>
      <c r="DK251" s="1192">
        <v>0</v>
      </c>
      <c r="DL251" s="1192">
        <v>0</v>
      </c>
      <c r="DM251" s="1192">
        <v>0</v>
      </c>
      <c r="DN251" s="1192">
        <v>0</v>
      </c>
      <c r="DO251" s="1192">
        <v>0</v>
      </c>
      <c r="DP251" s="1192">
        <v>0</v>
      </c>
      <c r="DQ251" s="1192">
        <v>0</v>
      </c>
      <c r="DR251" s="1192">
        <v>0</v>
      </c>
      <c r="DS251" s="1192">
        <v>0</v>
      </c>
      <c r="DT251" s="1192">
        <v>0</v>
      </c>
      <c r="DU251" s="1192">
        <v>0</v>
      </c>
      <c r="DV251" s="1192">
        <v>0</v>
      </c>
      <c r="DW251" s="1192">
        <v>0</v>
      </c>
      <c r="DX251" s="1192">
        <v>0</v>
      </c>
      <c r="DY251" s="1192">
        <v>0</v>
      </c>
      <c r="DZ251" s="1192">
        <v>0</v>
      </c>
      <c r="EA251" s="1192">
        <v>0</v>
      </c>
    </row>
    <row r="252" spans="1:131" ht="19.2" customHeight="1">
      <c r="A252" s="2032"/>
      <c r="B252" s="1194" t="s">
        <v>803</v>
      </c>
      <c r="C252" s="1192">
        <f>'배수관 폐쇄 총괄(수시, 지역사업소)'!G252</f>
        <v>0</v>
      </c>
      <c r="D252" s="1192">
        <v>0</v>
      </c>
      <c r="E252" s="1192">
        <v>0</v>
      </c>
      <c r="F252" s="1192">
        <v>0</v>
      </c>
      <c r="G252" s="1192">
        <v>0</v>
      </c>
      <c r="H252" s="1192">
        <v>0</v>
      </c>
      <c r="I252" s="1192">
        <v>0</v>
      </c>
      <c r="J252" s="1192">
        <v>0</v>
      </c>
      <c r="K252" s="1192">
        <v>0</v>
      </c>
      <c r="L252" s="1192">
        <v>0</v>
      </c>
      <c r="M252" s="1192">
        <v>0</v>
      </c>
      <c r="N252" s="1192">
        <v>0</v>
      </c>
      <c r="O252" s="1192">
        <v>0</v>
      </c>
      <c r="P252" s="1192">
        <v>0</v>
      </c>
      <c r="Q252" s="1192">
        <v>0</v>
      </c>
      <c r="R252" s="1192">
        <v>0</v>
      </c>
      <c r="S252" s="1192">
        <v>0</v>
      </c>
      <c r="T252" s="1192">
        <v>0</v>
      </c>
      <c r="U252" s="1192">
        <v>0</v>
      </c>
      <c r="W252" s="2032"/>
      <c r="X252" s="1194" t="s">
        <v>803</v>
      </c>
      <c r="Y252" s="1192">
        <f>'배수관 폐쇄 총괄(수시, 지역사업소)'!AC252</f>
        <v>0</v>
      </c>
      <c r="Z252" s="1192">
        <v>0</v>
      </c>
      <c r="AA252" s="1192">
        <v>0</v>
      </c>
      <c r="AB252" s="1192">
        <v>0</v>
      </c>
      <c r="AC252" s="1192">
        <v>0</v>
      </c>
      <c r="AD252" s="1192">
        <v>0</v>
      </c>
      <c r="AE252" s="1192">
        <v>0</v>
      </c>
      <c r="AF252" s="1192">
        <v>0</v>
      </c>
      <c r="AG252" s="1192">
        <v>0</v>
      </c>
      <c r="AH252" s="1192">
        <v>0</v>
      </c>
      <c r="AI252" s="1192">
        <v>0</v>
      </c>
      <c r="AJ252" s="1192">
        <v>0</v>
      </c>
      <c r="AK252" s="1192">
        <v>0</v>
      </c>
      <c r="AL252" s="1192">
        <v>0</v>
      </c>
      <c r="AM252" s="1192">
        <v>0</v>
      </c>
      <c r="AN252" s="1192">
        <v>0</v>
      </c>
      <c r="AO252" s="1192">
        <v>0</v>
      </c>
      <c r="AP252" s="1192">
        <v>0</v>
      </c>
      <c r="AQ252" s="1192">
        <v>0</v>
      </c>
      <c r="AS252" s="2032"/>
      <c r="AT252" s="1194" t="s">
        <v>803</v>
      </c>
      <c r="AU252" s="1192">
        <f>'배수관 폐쇄 총괄(수시, 지역사업소)'!AY252</f>
        <v>0</v>
      </c>
      <c r="AV252" s="1192">
        <v>0</v>
      </c>
      <c r="AW252" s="1192">
        <v>0</v>
      </c>
      <c r="AX252" s="1192">
        <v>0</v>
      </c>
      <c r="AY252" s="1192">
        <v>0</v>
      </c>
      <c r="AZ252" s="1192">
        <v>0</v>
      </c>
      <c r="BA252" s="1192">
        <v>0</v>
      </c>
      <c r="BB252" s="1192">
        <v>0</v>
      </c>
      <c r="BC252" s="1192">
        <v>0</v>
      </c>
      <c r="BD252" s="1192">
        <v>0</v>
      </c>
      <c r="BE252" s="1192">
        <v>0</v>
      </c>
      <c r="BF252" s="1192">
        <v>0</v>
      </c>
      <c r="BG252" s="1192">
        <v>0</v>
      </c>
      <c r="BH252" s="1192">
        <v>0</v>
      </c>
      <c r="BI252" s="1192">
        <v>0</v>
      </c>
      <c r="BJ252" s="1192">
        <v>0</v>
      </c>
      <c r="BK252" s="1192">
        <v>0</v>
      </c>
      <c r="BL252" s="1192">
        <v>0</v>
      </c>
      <c r="BM252" s="1192">
        <v>0</v>
      </c>
      <c r="BO252" s="2032"/>
      <c r="BP252" s="1194" t="s">
        <v>803</v>
      </c>
      <c r="BQ252" s="1192">
        <f>'배수관 폐쇄 총괄(수시, 지역사업소)'!BU252</f>
        <v>0</v>
      </c>
      <c r="BR252" s="1192">
        <v>0</v>
      </c>
      <c r="BS252" s="1192">
        <v>0</v>
      </c>
      <c r="BT252" s="1192">
        <v>0</v>
      </c>
      <c r="BU252" s="1192">
        <v>0</v>
      </c>
      <c r="BV252" s="1192">
        <v>0</v>
      </c>
      <c r="BW252" s="1192">
        <v>0</v>
      </c>
      <c r="BX252" s="1192">
        <v>0</v>
      </c>
      <c r="BY252" s="1192">
        <v>0</v>
      </c>
      <c r="BZ252" s="1192">
        <v>0</v>
      </c>
      <c r="CA252" s="1192">
        <v>0</v>
      </c>
      <c r="CB252" s="1192">
        <v>0</v>
      </c>
      <c r="CC252" s="1192">
        <v>0</v>
      </c>
      <c r="CD252" s="1192">
        <v>0</v>
      </c>
      <c r="CE252" s="1192">
        <v>0</v>
      </c>
      <c r="CF252" s="1192">
        <v>0</v>
      </c>
      <c r="CG252" s="1192">
        <v>0</v>
      </c>
      <c r="CH252" s="1192">
        <v>0</v>
      </c>
      <c r="CI252" s="1192">
        <v>0</v>
      </c>
      <c r="CK252" s="2032"/>
      <c r="CL252" s="1194" t="s">
        <v>803</v>
      </c>
      <c r="CM252" s="1192">
        <f>'배수관 폐쇄 총괄(수시, 지역사업소)'!CQ252</f>
        <v>0</v>
      </c>
      <c r="CN252" s="1192">
        <v>0</v>
      </c>
      <c r="CO252" s="1192">
        <v>0</v>
      </c>
      <c r="CP252" s="1192">
        <v>0</v>
      </c>
      <c r="CQ252" s="1192">
        <v>0</v>
      </c>
      <c r="CR252" s="1192">
        <v>0</v>
      </c>
      <c r="CS252" s="1192">
        <v>0</v>
      </c>
      <c r="CT252" s="1192">
        <v>0</v>
      </c>
      <c r="CU252" s="1192">
        <v>0</v>
      </c>
      <c r="CV252" s="1192">
        <v>0</v>
      </c>
      <c r="CW252" s="1192">
        <v>0</v>
      </c>
      <c r="CX252" s="1192">
        <v>0</v>
      </c>
      <c r="CY252" s="1192">
        <v>0</v>
      </c>
      <c r="CZ252" s="1192">
        <v>0</v>
      </c>
      <c r="DA252" s="1192">
        <v>0</v>
      </c>
      <c r="DB252" s="1192">
        <v>0</v>
      </c>
      <c r="DC252" s="1192">
        <v>0</v>
      </c>
      <c r="DD252" s="1192">
        <v>0</v>
      </c>
      <c r="DE252" s="1192">
        <v>0</v>
      </c>
      <c r="DG252" s="2032"/>
      <c r="DH252" s="1194" t="s">
        <v>803</v>
      </c>
      <c r="DI252" s="1192">
        <f>'배수관 폐쇄 총괄(수시, 지역사업소)'!DM252</f>
        <v>0</v>
      </c>
      <c r="DJ252" s="1192">
        <v>0</v>
      </c>
      <c r="DK252" s="1192">
        <v>0</v>
      </c>
      <c r="DL252" s="1192">
        <v>0</v>
      </c>
      <c r="DM252" s="1192">
        <v>0</v>
      </c>
      <c r="DN252" s="1192">
        <v>0</v>
      </c>
      <c r="DO252" s="1192">
        <v>0</v>
      </c>
      <c r="DP252" s="1192">
        <v>0</v>
      </c>
      <c r="DQ252" s="1192">
        <v>0</v>
      </c>
      <c r="DR252" s="1192">
        <v>0</v>
      </c>
      <c r="DS252" s="1192">
        <v>0</v>
      </c>
      <c r="DT252" s="1192">
        <v>0</v>
      </c>
      <c r="DU252" s="1192">
        <v>0</v>
      </c>
      <c r="DV252" s="1192">
        <v>0</v>
      </c>
      <c r="DW252" s="1192">
        <v>0</v>
      </c>
      <c r="DX252" s="1192">
        <v>0</v>
      </c>
      <c r="DY252" s="1192">
        <v>0</v>
      </c>
      <c r="DZ252" s="1192">
        <v>0</v>
      </c>
      <c r="EA252" s="1192">
        <v>0</v>
      </c>
    </row>
    <row r="253" spans="1:131" ht="19.2" customHeight="1">
      <c r="A253" s="2032"/>
      <c r="B253" s="1195" t="s">
        <v>804</v>
      </c>
      <c r="C253" s="1192">
        <f>'배수관 폐쇄 총괄(수시, 지역사업소)'!G253</f>
        <v>0</v>
      </c>
      <c r="D253" s="1192">
        <v>0</v>
      </c>
      <c r="E253" s="1192">
        <v>0</v>
      </c>
      <c r="F253" s="1192">
        <v>0</v>
      </c>
      <c r="G253" s="1192">
        <v>0</v>
      </c>
      <c r="H253" s="1192">
        <v>0</v>
      </c>
      <c r="I253" s="1192">
        <v>0</v>
      </c>
      <c r="J253" s="1192">
        <v>0</v>
      </c>
      <c r="K253" s="1192">
        <v>0</v>
      </c>
      <c r="L253" s="1192">
        <v>0</v>
      </c>
      <c r="M253" s="1192">
        <v>0</v>
      </c>
      <c r="N253" s="1192">
        <v>0</v>
      </c>
      <c r="O253" s="1192">
        <v>0</v>
      </c>
      <c r="P253" s="1192">
        <v>0</v>
      </c>
      <c r="Q253" s="1192">
        <v>0</v>
      </c>
      <c r="R253" s="1192">
        <v>0</v>
      </c>
      <c r="S253" s="1192">
        <v>0</v>
      </c>
      <c r="T253" s="1192">
        <v>0</v>
      </c>
      <c r="U253" s="1192">
        <v>0</v>
      </c>
      <c r="W253" s="2032"/>
      <c r="X253" s="1195" t="s">
        <v>804</v>
      </c>
      <c r="Y253" s="1192">
        <f>'배수관 폐쇄 총괄(수시, 지역사업소)'!AC253</f>
        <v>0</v>
      </c>
      <c r="Z253" s="1192">
        <v>0</v>
      </c>
      <c r="AA253" s="1192">
        <v>0</v>
      </c>
      <c r="AB253" s="1192">
        <v>0</v>
      </c>
      <c r="AC253" s="1192">
        <v>0</v>
      </c>
      <c r="AD253" s="1192">
        <v>0</v>
      </c>
      <c r="AE253" s="1192">
        <v>0</v>
      </c>
      <c r="AF253" s="1192">
        <v>0</v>
      </c>
      <c r="AG253" s="1192">
        <v>0</v>
      </c>
      <c r="AH253" s="1192">
        <v>0</v>
      </c>
      <c r="AI253" s="1192">
        <v>0</v>
      </c>
      <c r="AJ253" s="1192">
        <v>0</v>
      </c>
      <c r="AK253" s="1192">
        <v>0</v>
      </c>
      <c r="AL253" s="1192">
        <v>0</v>
      </c>
      <c r="AM253" s="1192">
        <v>0</v>
      </c>
      <c r="AN253" s="1192">
        <v>0</v>
      </c>
      <c r="AO253" s="1192">
        <v>0</v>
      </c>
      <c r="AP253" s="1192">
        <v>0</v>
      </c>
      <c r="AQ253" s="1192">
        <v>0</v>
      </c>
      <c r="AS253" s="2032"/>
      <c r="AT253" s="1195" t="s">
        <v>804</v>
      </c>
      <c r="AU253" s="1192">
        <f>'배수관 폐쇄 총괄(수시, 지역사업소)'!AY253</f>
        <v>0</v>
      </c>
      <c r="AV253" s="1192">
        <v>0</v>
      </c>
      <c r="AW253" s="1192">
        <v>0</v>
      </c>
      <c r="AX253" s="1192">
        <v>0</v>
      </c>
      <c r="AY253" s="1192">
        <v>0</v>
      </c>
      <c r="AZ253" s="1192">
        <v>0</v>
      </c>
      <c r="BA253" s="1192">
        <v>0</v>
      </c>
      <c r="BB253" s="1192">
        <v>0</v>
      </c>
      <c r="BC253" s="1192">
        <v>0</v>
      </c>
      <c r="BD253" s="1192">
        <v>0</v>
      </c>
      <c r="BE253" s="1192">
        <v>0</v>
      </c>
      <c r="BF253" s="1192">
        <v>0</v>
      </c>
      <c r="BG253" s="1192">
        <v>0</v>
      </c>
      <c r="BH253" s="1192">
        <v>0</v>
      </c>
      <c r="BI253" s="1192">
        <v>0</v>
      </c>
      <c r="BJ253" s="1192">
        <v>0</v>
      </c>
      <c r="BK253" s="1192">
        <v>0</v>
      </c>
      <c r="BL253" s="1192">
        <v>0</v>
      </c>
      <c r="BM253" s="1192">
        <v>0</v>
      </c>
      <c r="BO253" s="2032"/>
      <c r="BP253" s="1195" t="s">
        <v>804</v>
      </c>
      <c r="BQ253" s="1192">
        <f>'배수관 폐쇄 총괄(수시, 지역사업소)'!BU253</f>
        <v>0</v>
      </c>
      <c r="BR253" s="1192">
        <v>0</v>
      </c>
      <c r="BS253" s="1192">
        <v>0</v>
      </c>
      <c r="BT253" s="1192">
        <v>0</v>
      </c>
      <c r="BU253" s="1192">
        <v>0</v>
      </c>
      <c r="BV253" s="1192">
        <v>0</v>
      </c>
      <c r="BW253" s="1192">
        <v>0</v>
      </c>
      <c r="BX253" s="1192">
        <v>0</v>
      </c>
      <c r="BY253" s="1192">
        <v>0</v>
      </c>
      <c r="BZ253" s="1192">
        <v>0</v>
      </c>
      <c r="CA253" s="1192">
        <v>0</v>
      </c>
      <c r="CB253" s="1192">
        <v>0</v>
      </c>
      <c r="CC253" s="1192">
        <v>0</v>
      </c>
      <c r="CD253" s="1192">
        <v>0</v>
      </c>
      <c r="CE253" s="1192">
        <v>0</v>
      </c>
      <c r="CF253" s="1192">
        <v>0</v>
      </c>
      <c r="CG253" s="1192">
        <v>0</v>
      </c>
      <c r="CH253" s="1192">
        <v>0</v>
      </c>
      <c r="CI253" s="1192">
        <v>0</v>
      </c>
      <c r="CK253" s="2032"/>
      <c r="CL253" s="1195" t="s">
        <v>804</v>
      </c>
      <c r="CM253" s="1192">
        <f>'배수관 폐쇄 총괄(수시, 지역사업소)'!CQ253</f>
        <v>0</v>
      </c>
      <c r="CN253" s="1192">
        <v>0</v>
      </c>
      <c r="CO253" s="1192">
        <v>0</v>
      </c>
      <c r="CP253" s="1192">
        <v>0</v>
      </c>
      <c r="CQ253" s="1192">
        <v>0</v>
      </c>
      <c r="CR253" s="1192">
        <v>0</v>
      </c>
      <c r="CS253" s="1192">
        <v>0</v>
      </c>
      <c r="CT253" s="1192">
        <v>0</v>
      </c>
      <c r="CU253" s="1192">
        <v>0</v>
      </c>
      <c r="CV253" s="1192">
        <v>0</v>
      </c>
      <c r="CW253" s="1192">
        <v>0</v>
      </c>
      <c r="CX253" s="1192">
        <v>0</v>
      </c>
      <c r="CY253" s="1192">
        <v>0</v>
      </c>
      <c r="CZ253" s="1192">
        <v>0</v>
      </c>
      <c r="DA253" s="1192">
        <v>0</v>
      </c>
      <c r="DB253" s="1192">
        <v>0</v>
      </c>
      <c r="DC253" s="1192">
        <v>0</v>
      </c>
      <c r="DD253" s="1192">
        <v>0</v>
      </c>
      <c r="DE253" s="1192">
        <v>0</v>
      </c>
      <c r="DG253" s="2032"/>
      <c r="DH253" s="1195" t="s">
        <v>804</v>
      </c>
      <c r="DI253" s="1192">
        <f>'배수관 폐쇄 총괄(수시, 지역사업소)'!DM253</f>
        <v>0</v>
      </c>
      <c r="DJ253" s="1192">
        <v>0</v>
      </c>
      <c r="DK253" s="1192">
        <v>0</v>
      </c>
      <c r="DL253" s="1192">
        <v>0</v>
      </c>
      <c r="DM253" s="1192">
        <v>0</v>
      </c>
      <c r="DN253" s="1192">
        <v>0</v>
      </c>
      <c r="DO253" s="1192">
        <v>0</v>
      </c>
      <c r="DP253" s="1192">
        <v>0</v>
      </c>
      <c r="DQ253" s="1192">
        <v>0</v>
      </c>
      <c r="DR253" s="1192">
        <v>0</v>
      </c>
      <c r="DS253" s="1192">
        <v>0</v>
      </c>
      <c r="DT253" s="1192">
        <v>0</v>
      </c>
      <c r="DU253" s="1192">
        <v>0</v>
      </c>
      <c r="DV253" s="1192">
        <v>0</v>
      </c>
      <c r="DW253" s="1192">
        <v>0</v>
      </c>
      <c r="DX253" s="1192">
        <v>0</v>
      </c>
      <c r="DY253" s="1192">
        <v>0</v>
      </c>
      <c r="DZ253" s="1192">
        <v>0</v>
      </c>
      <c r="EA253" s="1192">
        <v>0</v>
      </c>
    </row>
    <row r="254" spans="1:131" ht="19.2" customHeight="1">
      <c r="A254" s="2032"/>
      <c r="B254" s="1195" t="s">
        <v>805</v>
      </c>
      <c r="C254" s="1192">
        <f>'배수관 폐쇄 총괄(수시, 지역사업소)'!G254</f>
        <v>0</v>
      </c>
      <c r="D254" s="1192">
        <v>0</v>
      </c>
      <c r="E254" s="1192">
        <v>0</v>
      </c>
      <c r="F254" s="1192">
        <v>0</v>
      </c>
      <c r="G254" s="1192">
        <v>0</v>
      </c>
      <c r="H254" s="1192">
        <v>0</v>
      </c>
      <c r="I254" s="1192">
        <v>0</v>
      </c>
      <c r="J254" s="1192">
        <v>0</v>
      </c>
      <c r="K254" s="1192">
        <v>0</v>
      </c>
      <c r="L254" s="1192">
        <v>0</v>
      </c>
      <c r="M254" s="1192">
        <v>0</v>
      </c>
      <c r="N254" s="1192">
        <v>0</v>
      </c>
      <c r="O254" s="1192">
        <v>0</v>
      </c>
      <c r="P254" s="1192">
        <v>0</v>
      </c>
      <c r="Q254" s="1192">
        <v>0</v>
      </c>
      <c r="R254" s="1192">
        <v>0</v>
      </c>
      <c r="S254" s="1192">
        <v>0</v>
      </c>
      <c r="T254" s="1192">
        <v>0</v>
      </c>
      <c r="U254" s="1192">
        <v>0</v>
      </c>
      <c r="W254" s="2032"/>
      <c r="X254" s="1195" t="s">
        <v>805</v>
      </c>
      <c r="Y254" s="1192">
        <f>'배수관 폐쇄 총괄(수시, 지역사업소)'!AC254</f>
        <v>0</v>
      </c>
      <c r="Z254" s="1192">
        <v>0</v>
      </c>
      <c r="AA254" s="1192">
        <v>0</v>
      </c>
      <c r="AB254" s="1192">
        <v>0</v>
      </c>
      <c r="AC254" s="1192">
        <v>0</v>
      </c>
      <c r="AD254" s="1192">
        <v>0</v>
      </c>
      <c r="AE254" s="1192">
        <v>0</v>
      </c>
      <c r="AF254" s="1192">
        <v>0</v>
      </c>
      <c r="AG254" s="1192">
        <v>0</v>
      </c>
      <c r="AH254" s="1192">
        <v>0</v>
      </c>
      <c r="AI254" s="1192">
        <v>0</v>
      </c>
      <c r="AJ254" s="1192">
        <v>0</v>
      </c>
      <c r="AK254" s="1192">
        <v>0</v>
      </c>
      <c r="AL254" s="1192">
        <v>0</v>
      </c>
      <c r="AM254" s="1192">
        <v>0</v>
      </c>
      <c r="AN254" s="1192">
        <v>0</v>
      </c>
      <c r="AO254" s="1192">
        <v>0</v>
      </c>
      <c r="AP254" s="1192">
        <v>0</v>
      </c>
      <c r="AQ254" s="1192">
        <v>0</v>
      </c>
      <c r="AS254" s="2032"/>
      <c r="AT254" s="1195" t="s">
        <v>805</v>
      </c>
      <c r="AU254" s="1192">
        <f>'배수관 폐쇄 총괄(수시, 지역사업소)'!AY254</f>
        <v>0</v>
      </c>
      <c r="AV254" s="1192">
        <v>0</v>
      </c>
      <c r="AW254" s="1192">
        <v>0</v>
      </c>
      <c r="AX254" s="1192">
        <v>0</v>
      </c>
      <c r="AY254" s="1192">
        <v>0</v>
      </c>
      <c r="AZ254" s="1192">
        <v>0</v>
      </c>
      <c r="BA254" s="1192">
        <v>0</v>
      </c>
      <c r="BB254" s="1192">
        <v>0</v>
      </c>
      <c r="BC254" s="1192">
        <v>0</v>
      </c>
      <c r="BD254" s="1192">
        <v>0</v>
      </c>
      <c r="BE254" s="1192">
        <v>0</v>
      </c>
      <c r="BF254" s="1192">
        <v>0</v>
      </c>
      <c r="BG254" s="1192">
        <v>0</v>
      </c>
      <c r="BH254" s="1192">
        <v>0</v>
      </c>
      <c r="BI254" s="1192">
        <v>0</v>
      </c>
      <c r="BJ254" s="1192">
        <v>0</v>
      </c>
      <c r="BK254" s="1192">
        <v>0</v>
      </c>
      <c r="BL254" s="1192">
        <v>0</v>
      </c>
      <c r="BM254" s="1192">
        <v>0</v>
      </c>
      <c r="BO254" s="2032"/>
      <c r="BP254" s="1195" t="s">
        <v>805</v>
      </c>
      <c r="BQ254" s="1192">
        <f>'배수관 폐쇄 총괄(수시, 지역사업소)'!BU254</f>
        <v>0</v>
      </c>
      <c r="BR254" s="1192">
        <v>0</v>
      </c>
      <c r="BS254" s="1192">
        <v>0</v>
      </c>
      <c r="BT254" s="1192">
        <v>0</v>
      </c>
      <c r="BU254" s="1192">
        <v>0</v>
      </c>
      <c r="BV254" s="1192">
        <v>0</v>
      </c>
      <c r="BW254" s="1192">
        <v>0</v>
      </c>
      <c r="BX254" s="1192">
        <v>0</v>
      </c>
      <c r="BY254" s="1192">
        <v>0</v>
      </c>
      <c r="BZ254" s="1192">
        <v>0</v>
      </c>
      <c r="CA254" s="1192">
        <v>0</v>
      </c>
      <c r="CB254" s="1192">
        <v>0</v>
      </c>
      <c r="CC254" s="1192">
        <v>0</v>
      </c>
      <c r="CD254" s="1192">
        <v>0</v>
      </c>
      <c r="CE254" s="1192">
        <v>0</v>
      </c>
      <c r="CF254" s="1192">
        <v>0</v>
      </c>
      <c r="CG254" s="1192">
        <v>0</v>
      </c>
      <c r="CH254" s="1192">
        <v>0</v>
      </c>
      <c r="CI254" s="1192">
        <v>0</v>
      </c>
      <c r="CK254" s="2032"/>
      <c r="CL254" s="1195" t="s">
        <v>805</v>
      </c>
      <c r="CM254" s="1192">
        <f>'배수관 폐쇄 총괄(수시, 지역사업소)'!CQ254</f>
        <v>0</v>
      </c>
      <c r="CN254" s="1192">
        <v>0</v>
      </c>
      <c r="CO254" s="1192">
        <v>0</v>
      </c>
      <c r="CP254" s="1192">
        <v>0</v>
      </c>
      <c r="CQ254" s="1192">
        <v>0</v>
      </c>
      <c r="CR254" s="1192">
        <v>0</v>
      </c>
      <c r="CS254" s="1192">
        <v>0</v>
      </c>
      <c r="CT254" s="1192">
        <v>0</v>
      </c>
      <c r="CU254" s="1192">
        <v>0</v>
      </c>
      <c r="CV254" s="1192">
        <v>0</v>
      </c>
      <c r="CW254" s="1192">
        <v>0</v>
      </c>
      <c r="CX254" s="1192">
        <v>0</v>
      </c>
      <c r="CY254" s="1192">
        <v>0</v>
      </c>
      <c r="CZ254" s="1192">
        <v>0</v>
      </c>
      <c r="DA254" s="1192">
        <v>0</v>
      </c>
      <c r="DB254" s="1192">
        <v>0</v>
      </c>
      <c r="DC254" s="1192">
        <v>0</v>
      </c>
      <c r="DD254" s="1192">
        <v>0</v>
      </c>
      <c r="DE254" s="1192">
        <v>0</v>
      </c>
      <c r="DG254" s="2032"/>
      <c r="DH254" s="1195" t="s">
        <v>805</v>
      </c>
      <c r="DI254" s="1192">
        <f>'배수관 폐쇄 총괄(수시, 지역사업소)'!DM254</f>
        <v>0</v>
      </c>
      <c r="DJ254" s="1192">
        <v>0</v>
      </c>
      <c r="DK254" s="1192">
        <v>0</v>
      </c>
      <c r="DL254" s="1192">
        <v>0</v>
      </c>
      <c r="DM254" s="1192">
        <v>0</v>
      </c>
      <c r="DN254" s="1192">
        <v>0</v>
      </c>
      <c r="DO254" s="1192">
        <v>0</v>
      </c>
      <c r="DP254" s="1192">
        <v>0</v>
      </c>
      <c r="DQ254" s="1192">
        <v>0</v>
      </c>
      <c r="DR254" s="1192">
        <v>0</v>
      </c>
      <c r="DS254" s="1192">
        <v>0</v>
      </c>
      <c r="DT254" s="1192">
        <v>0</v>
      </c>
      <c r="DU254" s="1192">
        <v>0</v>
      </c>
      <c r="DV254" s="1192">
        <v>0</v>
      </c>
      <c r="DW254" s="1192">
        <v>0</v>
      </c>
      <c r="DX254" s="1192">
        <v>0</v>
      </c>
      <c r="DY254" s="1192">
        <v>0</v>
      </c>
      <c r="DZ254" s="1192">
        <v>0</v>
      </c>
      <c r="EA254" s="1192">
        <v>0</v>
      </c>
    </row>
    <row r="255" spans="1:131" ht="19.2" customHeight="1">
      <c r="A255" s="2032"/>
      <c r="B255" s="1195" t="s">
        <v>806</v>
      </c>
      <c r="C255" s="1192">
        <f>'배수관 폐쇄 총괄(수시, 지역사업소)'!G255</f>
        <v>0</v>
      </c>
      <c r="D255" s="1192">
        <v>0</v>
      </c>
      <c r="E255" s="1192">
        <v>0</v>
      </c>
      <c r="F255" s="1192">
        <v>0</v>
      </c>
      <c r="G255" s="1192">
        <v>0</v>
      </c>
      <c r="H255" s="1192">
        <v>0</v>
      </c>
      <c r="I255" s="1192">
        <v>0</v>
      </c>
      <c r="J255" s="1192">
        <v>0</v>
      </c>
      <c r="K255" s="1192">
        <v>0</v>
      </c>
      <c r="L255" s="1192">
        <v>0</v>
      </c>
      <c r="M255" s="1192">
        <v>0</v>
      </c>
      <c r="N255" s="1192">
        <v>0</v>
      </c>
      <c r="O255" s="1192">
        <v>0</v>
      </c>
      <c r="P255" s="1192">
        <v>0</v>
      </c>
      <c r="Q255" s="1192">
        <v>0</v>
      </c>
      <c r="R255" s="1192">
        <v>0</v>
      </c>
      <c r="S255" s="1192">
        <v>0</v>
      </c>
      <c r="T255" s="1192">
        <v>0</v>
      </c>
      <c r="U255" s="1192">
        <v>0</v>
      </c>
      <c r="W255" s="2032"/>
      <c r="X255" s="1195" t="s">
        <v>806</v>
      </c>
      <c r="Y255" s="1192">
        <f>'배수관 폐쇄 총괄(수시, 지역사업소)'!AC255</f>
        <v>0</v>
      </c>
      <c r="Z255" s="1192">
        <v>0</v>
      </c>
      <c r="AA255" s="1192">
        <v>0</v>
      </c>
      <c r="AB255" s="1192">
        <v>0</v>
      </c>
      <c r="AC255" s="1192">
        <v>0</v>
      </c>
      <c r="AD255" s="1192">
        <v>0</v>
      </c>
      <c r="AE255" s="1192">
        <v>0</v>
      </c>
      <c r="AF255" s="1192">
        <v>0</v>
      </c>
      <c r="AG255" s="1192">
        <v>0</v>
      </c>
      <c r="AH255" s="1192">
        <v>0</v>
      </c>
      <c r="AI255" s="1192">
        <v>0</v>
      </c>
      <c r="AJ255" s="1192">
        <v>0</v>
      </c>
      <c r="AK255" s="1192">
        <v>0</v>
      </c>
      <c r="AL255" s="1192">
        <v>0</v>
      </c>
      <c r="AM255" s="1192">
        <v>0</v>
      </c>
      <c r="AN255" s="1192">
        <v>0</v>
      </c>
      <c r="AO255" s="1192">
        <v>0</v>
      </c>
      <c r="AP255" s="1192">
        <v>0</v>
      </c>
      <c r="AQ255" s="1192">
        <v>0</v>
      </c>
      <c r="AS255" s="2032"/>
      <c r="AT255" s="1195" t="s">
        <v>806</v>
      </c>
      <c r="AU255" s="1192">
        <f>'배수관 폐쇄 총괄(수시, 지역사업소)'!AY255</f>
        <v>0</v>
      </c>
      <c r="AV255" s="1192">
        <v>0</v>
      </c>
      <c r="AW255" s="1192">
        <v>0</v>
      </c>
      <c r="AX255" s="1192">
        <v>0</v>
      </c>
      <c r="AY255" s="1192">
        <v>0</v>
      </c>
      <c r="AZ255" s="1192">
        <v>0</v>
      </c>
      <c r="BA255" s="1192">
        <v>0</v>
      </c>
      <c r="BB255" s="1192">
        <v>0</v>
      </c>
      <c r="BC255" s="1192">
        <v>0</v>
      </c>
      <c r="BD255" s="1192">
        <v>0</v>
      </c>
      <c r="BE255" s="1192">
        <v>0</v>
      </c>
      <c r="BF255" s="1192">
        <v>0</v>
      </c>
      <c r="BG255" s="1192">
        <v>0</v>
      </c>
      <c r="BH255" s="1192">
        <v>0</v>
      </c>
      <c r="BI255" s="1192">
        <v>0</v>
      </c>
      <c r="BJ255" s="1192">
        <v>0</v>
      </c>
      <c r="BK255" s="1192">
        <v>0</v>
      </c>
      <c r="BL255" s="1192">
        <v>0</v>
      </c>
      <c r="BM255" s="1192">
        <v>0</v>
      </c>
      <c r="BO255" s="2032"/>
      <c r="BP255" s="1195" t="s">
        <v>806</v>
      </c>
      <c r="BQ255" s="1192">
        <f>'배수관 폐쇄 총괄(수시, 지역사업소)'!BU255</f>
        <v>0</v>
      </c>
      <c r="BR255" s="1192">
        <v>0</v>
      </c>
      <c r="BS255" s="1192">
        <v>0</v>
      </c>
      <c r="BT255" s="1192">
        <v>0</v>
      </c>
      <c r="BU255" s="1192">
        <v>0</v>
      </c>
      <c r="BV255" s="1192">
        <v>0</v>
      </c>
      <c r="BW255" s="1192">
        <v>0</v>
      </c>
      <c r="BX255" s="1192">
        <v>0</v>
      </c>
      <c r="BY255" s="1192">
        <v>0</v>
      </c>
      <c r="BZ255" s="1192">
        <v>0</v>
      </c>
      <c r="CA255" s="1192">
        <v>0</v>
      </c>
      <c r="CB255" s="1192">
        <v>0</v>
      </c>
      <c r="CC255" s="1192">
        <v>0</v>
      </c>
      <c r="CD255" s="1192">
        <v>0</v>
      </c>
      <c r="CE255" s="1192">
        <v>0</v>
      </c>
      <c r="CF255" s="1192">
        <v>0</v>
      </c>
      <c r="CG255" s="1192">
        <v>0</v>
      </c>
      <c r="CH255" s="1192">
        <v>0</v>
      </c>
      <c r="CI255" s="1192">
        <v>0</v>
      </c>
      <c r="CK255" s="2032"/>
      <c r="CL255" s="1195" t="s">
        <v>806</v>
      </c>
      <c r="CM255" s="1192">
        <f>'배수관 폐쇄 총괄(수시, 지역사업소)'!CQ255</f>
        <v>0</v>
      </c>
      <c r="CN255" s="1192">
        <v>0</v>
      </c>
      <c r="CO255" s="1192">
        <v>0</v>
      </c>
      <c r="CP255" s="1192">
        <v>0</v>
      </c>
      <c r="CQ255" s="1192">
        <v>0</v>
      </c>
      <c r="CR255" s="1192">
        <v>0</v>
      </c>
      <c r="CS255" s="1192">
        <v>0</v>
      </c>
      <c r="CT255" s="1192">
        <v>0</v>
      </c>
      <c r="CU255" s="1192">
        <v>0</v>
      </c>
      <c r="CV255" s="1192">
        <v>0</v>
      </c>
      <c r="CW255" s="1192">
        <v>0</v>
      </c>
      <c r="CX255" s="1192">
        <v>0</v>
      </c>
      <c r="CY255" s="1192">
        <v>0</v>
      </c>
      <c r="CZ255" s="1192">
        <v>0</v>
      </c>
      <c r="DA255" s="1192">
        <v>0</v>
      </c>
      <c r="DB255" s="1192">
        <v>0</v>
      </c>
      <c r="DC255" s="1192">
        <v>0</v>
      </c>
      <c r="DD255" s="1192">
        <v>0</v>
      </c>
      <c r="DE255" s="1192">
        <v>0</v>
      </c>
      <c r="DG255" s="2032"/>
      <c r="DH255" s="1195" t="s">
        <v>806</v>
      </c>
      <c r="DI255" s="1192">
        <f>'배수관 폐쇄 총괄(수시, 지역사업소)'!DM255</f>
        <v>0</v>
      </c>
      <c r="DJ255" s="1192">
        <v>0</v>
      </c>
      <c r="DK255" s="1192">
        <v>0</v>
      </c>
      <c r="DL255" s="1192">
        <v>0</v>
      </c>
      <c r="DM255" s="1192">
        <v>0</v>
      </c>
      <c r="DN255" s="1192">
        <v>0</v>
      </c>
      <c r="DO255" s="1192">
        <v>0</v>
      </c>
      <c r="DP255" s="1192">
        <v>0</v>
      </c>
      <c r="DQ255" s="1192">
        <v>0</v>
      </c>
      <c r="DR255" s="1192">
        <v>0</v>
      </c>
      <c r="DS255" s="1192">
        <v>0</v>
      </c>
      <c r="DT255" s="1192">
        <v>0</v>
      </c>
      <c r="DU255" s="1192">
        <v>0</v>
      </c>
      <c r="DV255" s="1192">
        <v>0</v>
      </c>
      <c r="DW255" s="1192">
        <v>0</v>
      </c>
      <c r="DX255" s="1192">
        <v>0</v>
      </c>
      <c r="DY255" s="1192">
        <v>0</v>
      </c>
      <c r="DZ255" s="1192">
        <v>0</v>
      </c>
      <c r="EA255" s="1192">
        <v>0</v>
      </c>
    </row>
    <row r="256" spans="1:131" ht="19.2" customHeight="1">
      <c r="A256" s="2032"/>
      <c r="B256" s="1194" t="s">
        <v>807</v>
      </c>
      <c r="C256" s="1192">
        <f>'배수관 폐쇄 총괄(수시, 지역사업소)'!G256</f>
        <v>0</v>
      </c>
      <c r="D256" s="1192">
        <v>0.69</v>
      </c>
      <c r="E256" s="1192">
        <v>0</v>
      </c>
      <c r="F256" s="1192">
        <v>0.69</v>
      </c>
      <c r="G256" s="1192">
        <v>0</v>
      </c>
      <c r="H256" s="1192">
        <v>0</v>
      </c>
      <c r="I256" s="1192">
        <v>0</v>
      </c>
      <c r="J256" s="1192">
        <v>0</v>
      </c>
      <c r="K256" s="1192">
        <v>0</v>
      </c>
      <c r="L256" s="1192">
        <v>0</v>
      </c>
      <c r="M256" s="1192">
        <v>1.38</v>
      </c>
      <c r="N256" s="1192">
        <v>0</v>
      </c>
      <c r="O256" s="1192">
        <v>0</v>
      </c>
      <c r="P256" s="1192">
        <v>0</v>
      </c>
      <c r="Q256" s="1192">
        <v>0</v>
      </c>
      <c r="R256" s="1192">
        <v>0</v>
      </c>
      <c r="S256" s="1192">
        <v>0</v>
      </c>
      <c r="T256" s="1192">
        <v>0</v>
      </c>
      <c r="U256" s="1192">
        <v>0</v>
      </c>
      <c r="W256" s="2032"/>
      <c r="X256" s="1194" t="s">
        <v>807</v>
      </c>
      <c r="Y256" s="1192">
        <f>'배수관 폐쇄 총괄(수시, 지역사업소)'!AC256</f>
        <v>0</v>
      </c>
      <c r="Z256" s="1192">
        <v>0.69</v>
      </c>
      <c r="AA256" s="1192">
        <v>0</v>
      </c>
      <c r="AB256" s="1192">
        <v>0.69</v>
      </c>
      <c r="AC256" s="1192">
        <v>0</v>
      </c>
      <c r="AD256" s="1192">
        <v>0</v>
      </c>
      <c r="AE256" s="1192">
        <v>0</v>
      </c>
      <c r="AF256" s="1192">
        <v>0</v>
      </c>
      <c r="AG256" s="1192">
        <v>0</v>
      </c>
      <c r="AH256" s="1192">
        <v>0</v>
      </c>
      <c r="AI256" s="1192">
        <v>1.38</v>
      </c>
      <c r="AJ256" s="1192">
        <v>0</v>
      </c>
      <c r="AK256" s="1192">
        <v>0</v>
      </c>
      <c r="AL256" s="1192">
        <v>0</v>
      </c>
      <c r="AM256" s="1192">
        <v>0</v>
      </c>
      <c r="AN256" s="1192">
        <v>0</v>
      </c>
      <c r="AO256" s="1192">
        <v>0</v>
      </c>
      <c r="AP256" s="1192">
        <v>0</v>
      </c>
      <c r="AQ256" s="1192">
        <v>0</v>
      </c>
      <c r="AS256" s="2032"/>
      <c r="AT256" s="1194" t="s">
        <v>807</v>
      </c>
      <c r="AU256" s="1192">
        <f>'배수관 폐쇄 총괄(수시, 지역사업소)'!AY256</f>
        <v>0</v>
      </c>
      <c r="AV256" s="1192">
        <v>0</v>
      </c>
      <c r="AW256" s="1192">
        <v>0</v>
      </c>
      <c r="AX256" s="1192">
        <v>0</v>
      </c>
      <c r="AY256" s="1192">
        <v>0</v>
      </c>
      <c r="AZ256" s="1192">
        <v>0</v>
      </c>
      <c r="BA256" s="1192">
        <v>0</v>
      </c>
      <c r="BB256" s="1192">
        <v>0</v>
      </c>
      <c r="BC256" s="1192">
        <v>0</v>
      </c>
      <c r="BD256" s="1192">
        <v>0</v>
      </c>
      <c r="BE256" s="1192">
        <v>0</v>
      </c>
      <c r="BF256" s="1192">
        <v>0</v>
      </c>
      <c r="BG256" s="1192">
        <v>0</v>
      </c>
      <c r="BH256" s="1192">
        <v>0</v>
      </c>
      <c r="BI256" s="1192">
        <v>0</v>
      </c>
      <c r="BJ256" s="1192">
        <v>0</v>
      </c>
      <c r="BK256" s="1192">
        <v>0</v>
      </c>
      <c r="BL256" s="1192">
        <v>0</v>
      </c>
      <c r="BM256" s="1192">
        <v>0</v>
      </c>
      <c r="BO256" s="2032"/>
      <c r="BP256" s="1194" t="s">
        <v>807</v>
      </c>
      <c r="BQ256" s="1192">
        <f>'배수관 폐쇄 총괄(수시, 지역사업소)'!BU256</f>
        <v>0</v>
      </c>
      <c r="BR256" s="1192">
        <v>0</v>
      </c>
      <c r="BS256" s="1192">
        <v>0</v>
      </c>
      <c r="BT256" s="1192">
        <v>0</v>
      </c>
      <c r="BU256" s="1192">
        <v>0</v>
      </c>
      <c r="BV256" s="1192">
        <v>0</v>
      </c>
      <c r="BW256" s="1192">
        <v>0</v>
      </c>
      <c r="BX256" s="1192">
        <v>0</v>
      </c>
      <c r="BY256" s="1192">
        <v>0</v>
      </c>
      <c r="BZ256" s="1192">
        <v>0</v>
      </c>
      <c r="CA256" s="1192">
        <v>0</v>
      </c>
      <c r="CB256" s="1192">
        <v>0</v>
      </c>
      <c r="CC256" s="1192">
        <v>0</v>
      </c>
      <c r="CD256" s="1192">
        <v>0</v>
      </c>
      <c r="CE256" s="1192">
        <v>0</v>
      </c>
      <c r="CF256" s="1192">
        <v>0</v>
      </c>
      <c r="CG256" s="1192">
        <v>0</v>
      </c>
      <c r="CH256" s="1192">
        <v>0</v>
      </c>
      <c r="CI256" s="1192">
        <v>0</v>
      </c>
      <c r="CK256" s="2032"/>
      <c r="CL256" s="1194" t="s">
        <v>807</v>
      </c>
      <c r="CM256" s="1192">
        <f>'배수관 폐쇄 총괄(수시, 지역사업소)'!CQ256</f>
        <v>0</v>
      </c>
      <c r="CN256" s="1192">
        <v>0</v>
      </c>
      <c r="CO256" s="1192">
        <v>0</v>
      </c>
      <c r="CP256" s="1192">
        <v>0</v>
      </c>
      <c r="CQ256" s="1192">
        <v>0</v>
      </c>
      <c r="CR256" s="1192">
        <v>0</v>
      </c>
      <c r="CS256" s="1192">
        <v>0</v>
      </c>
      <c r="CT256" s="1192">
        <v>0</v>
      </c>
      <c r="CU256" s="1192">
        <v>0</v>
      </c>
      <c r="CV256" s="1192">
        <v>0</v>
      </c>
      <c r="CW256" s="1192">
        <v>0</v>
      </c>
      <c r="CX256" s="1192">
        <v>0</v>
      </c>
      <c r="CY256" s="1192">
        <v>0</v>
      </c>
      <c r="CZ256" s="1192">
        <v>0</v>
      </c>
      <c r="DA256" s="1192">
        <v>0</v>
      </c>
      <c r="DB256" s="1192">
        <v>0</v>
      </c>
      <c r="DC256" s="1192">
        <v>0</v>
      </c>
      <c r="DD256" s="1192">
        <v>0</v>
      </c>
      <c r="DE256" s="1192">
        <v>0</v>
      </c>
      <c r="DG256" s="2032"/>
      <c r="DH256" s="1194" t="s">
        <v>807</v>
      </c>
      <c r="DI256" s="1192">
        <f>'배수관 폐쇄 총괄(수시, 지역사업소)'!DM256</f>
        <v>0</v>
      </c>
      <c r="DJ256" s="1192">
        <v>0</v>
      </c>
      <c r="DK256" s="1192">
        <v>0</v>
      </c>
      <c r="DL256" s="1192">
        <v>0</v>
      </c>
      <c r="DM256" s="1192">
        <v>0</v>
      </c>
      <c r="DN256" s="1192">
        <v>0</v>
      </c>
      <c r="DO256" s="1192">
        <v>0</v>
      </c>
      <c r="DP256" s="1192">
        <v>0</v>
      </c>
      <c r="DQ256" s="1192">
        <v>0</v>
      </c>
      <c r="DR256" s="1192">
        <v>0</v>
      </c>
      <c r="DS256" s="1192">
        <v>0</v>
      </c>
      <c r="DT256" s="1192">
        <v>0</v>
      </c>
      <c r="DU256" s="1192">
        <v>0</v>
      </c>
      <c r="DV256" s="1192">
        <v>0</v>
      </c>
      <c r="DW256" s="1192">
        <v>0</v>
      </c>
      <c r="DX256" s="1192">
        <v>0</v>
      </c>
      <c r="DY256" s="1192">
        <v>0</v>
      </c>
      <c r="DZ256" s="1192">
        <v>0</v>
      </c>
      <c r="EA256" s="1192">
        <v>0</v>
      </c>
    </row>
    <row r="257" spans="1:131" ht="19.2" customHeight="1">
      <c r="A257" s="2032"/>
      <c r="B257" s="1195" t="s">
        <v>821</v>
      </c>
      <c r="C257" s="1192">
        <f>'배수관 폐쇄 총괄(수시, 지역사업소)'!G257</f>
        <v>0</v>
      </c>
      <c r="D257" s="1192">
        <v>0</v>
      </c>
      <c r="E257" s="1192">
        <v>0</v>
      </c>
      <c r="F257" s="1192">
        <v>0</v>
      </c>
      <c r="G257" s="1192">
        <v>0</v>
      </c>
      <c r="H257" s="1192">
        <v>0</v>
      </c>
      <c r="I257" s="1192">
        <v>0</v>
      </c>
      <c r="J257" s="1192">
        <v>0</v>
      </c>
      <c r="K257" s="1192">
        <v>0</v>
      </c>
      <c r="L257" s="1192">
        <v>0</v>
      </c>
      <c r="M257" s="1192">
        <v>0</v>
      </c>
      <c r="N257" s="1192">
        <v>0</v>
      </c>
      <c r="O257" s="1192">
        <v>0</v>
      </c>
      <c r="P257" s="1192">
        <v>0</v>
      </c>
      <c r="Q257" s="1192">
        <v>0</v>
      </c>
      <c r="R257" s="1192">
        <v>0</v>
      </c>
      <c r="S257" s="1192">
        <v>0</v>
      </c>
      <c r="T257" s="1192">
        <v>0</v>
      </c>
      <c r="U257" s="1192">
        <v>0</v>
      </c>
      <c r="W257" s="2032"/>
      <c r="X257" s="1195" t="s">
        <v>821</v>
      </c>
      <c r="Y257" s="1192">
        <f>'배수관 폐쇄 총괄(수시, 지역사업소)'!AC257</f>
        <v>0</v>
      </c>
      <c r="Z257" s="1192">
        <v>0</v>
      </c>
      <c r="AA257" s="1192">
        <v>0</v>
      </c>
      <c r="AB257" s="1192">
        <v>0</v>
      </c>
      <c r="AC257" s="1192">
        <v>0</v>
      </c>
      <c r="AD257" s="1192">
        <v>0</v>
      </c>
      <c r="AE257" s="1192">
        <v>0</v>
      </c>
      <c r="AF257" s="1192">
        <v>0</v>
      </c>
      <c r="AG257" s="1192">
        <v>0</v>
      </c>
      <c r="AH257" s="1192">
        <v>0</v>
      </c>
      <c r="AI257" s="1192">
        <v>0</v>
      </c>
      <c r="AJ257" s="1192">
        <v>0</v>
      </c>
      <c r="AK257" s="1192">
        <v>0</v>
      </c>
      <c r="AL257" s="1192">
        <v>0</v>
      </c>
      <c r="AM257" s="1192">
        <v>0</v>
      </c>
      <c r="AN257" s="1192">
        <v>0</v>
      </c>
      <c r="AO257" s="1192">
        <v>0</v>
      </c>
      <c r="AP257" s="1192">
        <v>0</v>
      </c>
      <c r="AQ257" s="1192">
        <v>0</v>
      </c>
      <c r="AS257" s="2032"/>
      <c r="AT257" s="1195" t="s">
        <v>821</v>
      </c>
      <c r="AU257" s="1192">
        <f>'배수관 폐쇄 총괄(수시, 지역사업소)'!AY257</f>
        <v>0</v>
      </c>
      <c r="AV257" s="1192">
        <v>0</v>
      </c>
      <c r="AW257" s="1192">
        <v>0</v>
      </c>
      <c r="AX257" s="1192">
        <v>0</v>
      </c>
      <c r="AY257" s="1192">
        <v>0</v>
      </c>
      <c r="AZ257" s="1192">
        <v>0</v>
      </c>
      <c r="BA257" s="1192">
        <v>0</v>
      </c>
      <c r="BB257" s="1192">
        <v>0</v>
      </c>
      <c r="BC257" s="1192">
        <v>0</v>
      </c>
      <c r="BD257" s="1192">
        <v>0</v>
      </c>
      <c r="BE257" s="1192">
        <v>0</v>
      </c>
      <c r="BF257" s="1192">
        <v>0</v>
      </c>
      <c r="BG257" s="1192">
        <v>0</v>
      </c>
      <c r="BH257" s="1192">
        <v>0</v>
      </c>
      <c r="BI257" s="1192">
        <v>0</v>
      </c>
      <c r="BJ257" s="1192">
        <v>0</v>
      </c>
      <c r="BK257" s="1192">
        <v>0</v>
      </c>
      <c r="BL257" s="1192">
        <v>0</v>
      </c>
      <c r="BM257" s="1192">
        <v>0</v>
      </c>
      <c r="BO257" s="2032"/>
      <c r="BP257" s="1195" t="s">
        <v>821</v>
      </c>
      <c r="BQ257" s="1192">
        <f>'배수관 폐쇄 총괄(수시, 지역사업소)'!BU257</f>
        <v>0</v>
      </c>
      <c r="BR257" s="1192">
        <v>0</v>
      </c>
      <c r="BS257" s="1192">
        <v>0</v>
      </c>
      <c r="BT257" s="1192">
        <v>0</v>
      </c>
      <c r="BU257" s="1192">
        <v>0</v>
      </c>
      <c r="BV257" s="1192">
        <v>0</v>
      </c>
      <c r="BW257" s="1192">
        <v>0</v>
      </c>
      <c r="BX257" s="1192">
        <v>0</v>
      </c>
      <c r="BY257" s="1192">
        <v>0</v>
      </c>
      <c r="BZ257" s="1192">
        <v>0</v>
      </c>
      <c r="CA257" s="1192">
        <v>0</v>
      </c>
      <c r="CB257" s="1192">
        <v>0</v>
      </c>
      <c r="CC257" s="1192">
        <v>0</v>
      </c>
      <c r="CD257" s="1192">
        <v>0</v>
      </c>
      <c r="CE257" s="1192">
        <v>0</v>
      </c>
      <c r="CF257" s="1192">
        <v>0</v>
      </c>
      <c r="CG257" s="1192">
        <v>0</v>
      </c>
      <c r="CH257" s="1192">
        <v>0</v>
      </c>
      <c r="CI257" s="1192">
        <v>0</v>
      </c>
      <c r="CK257" s="2032"/>
      <c r="CL257" s="1195" t="s">
        <v>821</v>
      </c>
      <c r="CM257" s="1192">
        <f>'배수관 폐쇄 총괄(수시, 지역사업소)'!CQ257</f>
        <v>0</v>
      </c>
      <c r="CN257" s="1192">
        <v>0</v>
      </c>
      <c r="CO257" s="1192">
        <v>0</v>
      </c>
      <c r="CP257" s="1192">
        <v>0</v>
      </c>
      <c r="CQ257" s="1192">
        <v>0</v>
      </c>
      <c r="CR257" s="1192">
        <v>0</v>
      </c>
      <c r="CS257" s="1192">
        <v>0</v>
      </c>
      <c r="CT257" s="1192">
        <v>0</v>
      </c>
      <c r="CU257" s="1192">
        <v>0</v>
      </c>
      <c r="CV257" s="1192">
        <v>0</v>
      </c>
      <c r="CW257" s="1192">
        <v>0</v>
      </c>
      <c r="CX257" s="1192">
        <v>0</v>
      </c>
      <c r="CY257" s="1192">
        <v>0</v>
      </c>
      <c r="CZ257" s="1192">
        <v>0</v>
      </c>
      <c r="DA257" s="1192">
        <v>0</v>
      </c>
      <c r="DB257" s="1192">
        <v>0</v>
      </c>
      <c r="DC257" s="1192">
        <v>0</v>
      </c>
      <c r="DD257" s="1192">
        <v>0</v>
      </c>
      <c r="DE257" s="1192">
        <v>0</v>
      </c>
      <c r="DG257" s="2032"/>
      <c r="DH257" s="1195" t="s">
        <v>821</v>
      </c>
      <c r="DI257" s="1192">
        <f>'배수관 폐쇄 총괄(수시, 지역사업소)'!DM257</f>
        <v>0</v>
      </c>
      <c r="DJ257" s="1192">
        <v>0</v>
      </c>
      <c r="DK257" s="1192">
        <v>0</v>
      </c>
      <c r="DL257" s="1192">
        <v>0</v>
      </c>
      <c r="DM257" s="1192">
        <v>0</v>
      </c>
      <c r="DN257" s="1192">
        <v>0</v>
      </c>
      <c r="DO257" s="1192">
        <v>0</v>
      </c>
      <c r="DP257" s="1192">
        <v>0</v>
      </c>
      <c r="DQ257" s="1192">
        <v>0</v>
      </c>
      <c r="DR257" s="1192">
        <v>0</v>
      </c>
      <c r="DS257" s="1192">
        <v>0</v>
      </c>
      <c r="DT257" s="1192">
        <v>0</v>
      </c>
      <c r="DU257" s="1192">
        <v>0</v>
      </c>
      <c r="DV257" s="1192">
        <v>0</v>
      </c>
      <c r="DW257" s="1192">
        <v>0</v>
      </c>
      <c r="DX257" s="1192">
        <v>0</v>
      </c>
      <c r="DY257" s="1192">
        <v>0</v>
      </c>
      <c r="DZ257" s="1192">
        <v>0</v>
      </c>
      <c r="EA257" s="1192">
        <v>0</v>
      </c>
    </row>
    <row r="258" spans="1:131" ht="19.2" customHeight="1">
      <c r="A258" s="2032"/>
      <c r="B258" s="1195" t="s">
        <v>822</v>
      </c>
      <c r="C258" s="1192">
        <f>'배수관 폐쇄 총괄(수시, 지역사업소)'!G258</f>
        <v>0</v>
      </c>
      <c r="D258" s="1192">
        <v>0</v>
      </c>
      <c r="E258" s="1192">
        <v>0</v>
      </c>
      <c r="F258" s="1192">
        <v>0</v>
      </c>
      <c r="G258" s="1192">
        <v>0</v>
      </c>
      <c r="H258" s="1192">
        <v>0</v>
      </c>
      <c r="I258" s="1192">
        <v>0</v>
      </c>
      <c r="J258" s="1192">
        <v>0</v>
      </c>
      <c r="K258" s="1192">
        <v>0</v>
      </c>
      <c r="L258" s="1192">
        <v>0</v>
      </c>
      <c r="M258" s="1192">
        <v>0</v>
      </c>
      <c r="N258" s="1192">
        <v>0</v>
      </c>
      <c r="O258" s="1192">
        <v>0</v>
      </c>
      <c r="P258" s="1192">
        <v>0</v>
      </c>
      <c r="Q258" s="1192">
        <v>0</v>
      </c>
      <c r="R258" s="1192">
        <v>0</v>
      </c>
      <c r="S258" s="1192">
        <v>0</v>
      </c>
      <c r="T258" s="1192">
        <v>0</v>
      </c>
      <c r="U258" s="1192">
        <v>0</v>
      </c>
      <c r="W258" s="2032"/>
      <c r="X258" s="1195" t="s">
        <v>822</v>
      </c>
      <c r="Y258" s="1192">
        <f>'배수관 폐쇄 총괄(수시, 지역사업소)'!AC258</f>
        <v>0</v>
      </c>
      <c r="Z258" s="1192">
        <v>0</v>
      </c>
      <c r="AA258" s="1192">
        <v>0</v>
      </c>
      <c r="AB258" s="1192">
        <v>0</v>
      </c>
      <c r="AC258" s="1192">
        <v>0</v>
      </c>
      <c r="AD258" s="1192">
        <v>0</v>
      </c>
      <c r="AE258" s="1192">
        <v>0</v>
      </c>
      <c r="AF258" s="1192">
        <v>0</v>
      </c>
      <c r="AG258" s="1192">
        <v>0</v>
      </c>
      <c r="AH258" s="1192">
        <v>0</v>
      </c>
      <c r="AI258" s="1192">
        <v>0</v>
      </c>
      <c r="AJ258" s="1192">
        <v>0</v>
      </c>
      <c r="AK258" s="1192">
        <v>0</v>
      </c>
      <c r="AL258" s="1192">
        <v>0</v>
      </c>
      <c r="AM258" s="1192">
        <v>0</v>
      </c>
      <c r="AN258" s="1192">
        <v>0</v>
      </c>
      <c r="AO258" s="1192">
        <v>0</v>
      </c>
      <c r="AP258" s="1192">
        <v>0</v>
      </c>
      <c r="AQ258" s="1192">
        <v>0</v>
      </c>
      <c r="AS258" s="2032"/>
      <c r="AT258" s="1195" t="s">
        <v>822</v>
      </c>
      <c r="AU258" s="1192">
        <f>'배수관 폐쇄 총괄(수시, 지역사업소)'!AY258</f>
        <v>0</v>
      </c>
      <c r="AV258" s="1192">
        <v>0</v>
      </c>
      <c r="AW258" s="1192">
        <v>0</v>
      </c>
      <c r="AX258" s="1192">
        <v>0</v>
      </c>
      <c r="AY258" s="1192">
        <v>0</v>
      </c>
      <c r="AZ258" s="1192">
        <v>0</v>
      </c>
      <c r="BA258" s="1192">
        <v>0</v>
      </c>
      <c r="BB258" s="1192">
        <v>0</v>
      </c>
      <c r="BC258" s="1192">
        <v>0</v>
      </c>
      <c r="BD258" s="1192">
        <v>0</v>
      </c>
      <c r="BE258" s="1192">
        <v>0</v>
      </c>
      <c r="BF258" s="1192">
        <v>0</v>
      </c>
      <c r="BG258" s="1192">
        <v>0</v>
      </c>
      <c r="BH258" s="1192">
        <v>0</v>
      </c>
      <c r="BI258" s="1192">
        <v>0</v>
      </c>
      <c r="BJ258" s="1192">
        <v>0</v>
      </c>
      <c r="BK258" s="1192">
        <v>0</v>
      </c>
      <c r="BL258" s="1192">
        <v>0</v>
      </c>
      <c r="BM258" s="1192">
        <v>0</v>
      </c>
      <c r="BO258" s="2032"/>
      <c r="BP258" s="1195" t="s">
        <v>822</v>
      </c>
      <c r="BQ258" s="1192">
        <f>'배수관 폐쇄 총괄(수시, 지역사업소)'!BU258</f>
        <v>0</v>
      </c>
      <c r="BR258" s="1192">
        <v>0</v>
      </c>
      <c r="BS258" s="1192">
        <v>0</v>
      </c>
      <c r="BT258" s="1192">
        <v>0</v>
      </c>
      <c r="BU258" s="1192">
        <v>0</v>
      </c>
      <c r="BV258" s="1192">
        <v>0</v>
      </c>
      <c r="BW258" s="1192">
        <v>0</v>
      </c>
      <c r="BX258" s="1192">
        <v>0</v>
      </c>
      <c r="BY258" s="1192">
        <v>0</v>
      </c>
      <c r="BZ258" s="1192">
        <v>0</v>
      </c>
      <c r="CA258" s="1192">
        <v>0</v>
      </c>
      <c r="CB258" s="1192">
        <v>0</v>
      </c>
      <c r="CC258" s="1192">
        <v>0</v>
      </c>
      <c r="CD258" s="1192">
        <v>0</v>
      </c>
      <c r="CE258" s="1192">
        <v>0</v>
      </c>
      <c r="CF258" s="1192">
        <v>0</v>
      </c>
      <c r="CG258" s="1192">
        <v>0</v>
      </c>
      <c r="CH258" s="1192">
        <v>0</v>
      </c>
      <c r="CI258" s="1192">
        <v>0</v>
      </c>
      <c r="CK258" s="2032"/>
      <c r="CL258" s="1195" t="s">
        <v>822</v>
      </c>
      <c r="CM258" s="1192">
        <f>'배수관 폐쇄 총괄(수시, 지역사업소)'!CQ258</f>
        <v>0</v>
      </c>
      <c r="CN258" s="1192">
        <v>0</v>
      </c>
      <c r="CO258" s="1192">
        <v>0</v>
      </c>
      <c r="CP258" s="1192">
        <v>0</v>
      </c>
      <c r="CQ258" s="1192">
        <v>0</v>
      </c>
      <c r="CR258" s="1192">
        <v>0</v>
      </c>
      <c r="CS258" s="1192">
        <v>0</v>
      </c>
      <c r="CT258" s="1192">
        <v>0</v>
      </c>
      <c r="CU258" s="1192">
        <v>0</v>
      </c>
      <c r="CV258" s="1192">
        <v>0</v>
      </c>
      <c r="CW258" s="1192">
        <v>0</v>
      </c>
      <c r="CX258" s="1192">
        <v>0</v>
      </c>
      <c r="CY258" s="1192">
        <v>0</v>
      </c>
      <c r="CZ258" s="1192">
        <v>0</v>
      </c>
      <c r="DA258" s="1192">
        <v>0</v>
      </c>
      <c r="DB258" s="1192">
        <v>0</v>
      </c>
      <c r="DC258" s="1192">
        <v>0</v>
      </c>
      <c r="DD258" s="1192">
        <v>0</v>
      </c>
      <c r="DE258" s="1192">
        <v>0</v>
      </c>
      <c r="DG258" s="2032"/>
      <c r="DH258" s="1195" t="s">
        <v>822</v>
      </c>
      <c r="DI258" s="1192">
        <f>'배수관 폐쇄 총괄(수시, 지역사업소)'!DM258</f>
        <v>0</v>
      </c>
      <c r="DJ258" s="1192">
        <v>0</v>
      </c>
      <c r="DK258" s="1192">
        <v>0</v>
      </c>
      <c r="DL258" s="1192">
        <v>0</v>
      </c>
      <c r="DM258" s="1192">
        <v>0</v>
      </c>
      <c r="DN258" s="1192">
        <v>0</v>
      </c>
      <c r="DO258" s="1192">
        <v>0</v>
      </c>
      <c r="DP258" s="1192">
        <v>0</v>
      </c>
      <c r="DQ258" s="1192">
        <v>0</v>
      </c>
      <c r="DR258" s="1192">
        <v>0</v>
      </c>
      <c r="DS258" s="1192">
        <v>0</v>
      </c>
      <c r="DT258" s="1192">
        <v>0</v>
      </c>
      <c r="DU258" s="1192">
        <v>0</v>
      </c>
      <c r="DV258" s="1192">
        <v>0</v>
      </c>
      <c r="DW258" s="1192">
        <v>0</v>
      </c>
      <c r="DX258" s="1192">
        <v>0</v>
      </c>
      <c r="DY258" s="1192">
        <v>0</v>
      </c>
      <c r="DZ258" s="1192">
        <v>0</v>
      </c>
      <c r="EA258" s="1192">
        <v>0</v>
      </c>
    </row>
    <row r="259" spans="1:131" ht="19.2" customHeight="1">
      <c r="A259" s="2032"/>
      <c r="B259" s="1627" t="s">
        <v>952</v>
      </c>
      <c r="C259" s="1192">
        <f>'배수관 폐쇄 총괄(수시, 지역사업소)'!G259</f>
        <v>0</v>
      </c>
      <c r="D259" s="1192">
        <v>0</v>
      </c>
      <c r="E259" s="1192">
        <v>0</v>
      </c>
      <c r="F259" s="1192">
        <v>0</v>
      </c>
      <c r="G259" s="1192">
        <v>0</v>
      </c>
      <c r="H259" s="1192">
        <v>0</v>
      </c>
      <c r="I259" s="1192">
        <v>0</v>
      </c>
      <c r="J259" s="1192">
        <v>0</v>
      </c>
      <c r="K259" s="1192">
        <v>0</v>
      </c>
      <c r="L259" s="1192">
        <v>0</v>
      </c>
      <c r="M259" s="1192">
        <v>0</v>
      </c>
      <c r="N259" s="1192">
        <v>0</v>
      </c>
      <c r="O259" s="1192">
        <v>0</v>
      </c>
      <c r="P259" s="1192">
        <v>0</v>
      </c>
      <c r="Q259" s="1192">
        <v>0</v>
      </c>
      <c r="R259" s="1192">
        <v>0</v>
      </c>
      <c r="S259" s="1192">
        <v>0</v>
      </c>
      <c r="T259" s="1192">
        <v>0</v>
      </c>
      <c r="U259" s="1192">
        <v>0</v>
      </c>
      <c r="W259" s="2032"/>
      <c r="X259" s="1627" t="s">
        <v>952</v>
      </c>
      <c r="Y259" s="1192">
        <f>'배수관 폐쇄 총괄(수시, 지역사업소)'!AC259</f>
        <v>0</v>
      </c>
      <c r="Z259" s="1192">
        <v>0</v>
      </c>
      <c r="AA259" s="1192">
        <v>0</v>
      </c>
      <c r="AB259" s="1192">
        <v>0</v>
      </c>
      <c r="AC259" s="1192">
        <v>0</v>
      </c>
      <c r="AD259" s="1192">
        <v>0</v>
      </c>
      <c r="AE259" s="1192">
        <v>0</v>
      </c>
      <c r="AF259" s="1192">
        <v>0</v>
      </c>
      <c r="AG259" s="1192">
        <v>0</v>
      </c>
      <c r="AH259" s="1192">
        <v>0</v>
      </c>
      <c r="AI259" s="1192">
        <v>0</v>
      </c>
      <c r="AJ259" s="1192">
        <v>0</v>
      </c>
      <c r="AK259" s="1192">
        <v>0</v>
      </c>
      <c r="AL259" s="1192">
        <v>0</v>
      </c>
      <c r="AM259" s="1192">
        <v>0</v>
      </c>
      <c r="AN259" s="1192">
        <v>0</v>
      </c>
      <c r="AO259" s="1192">
        <v>0</v>
      </c>
      <c r="AP259" s="1192">
        <v>0</v>
      </c>
      <c r="AQ259" s="1192">
        <v>0</v>
      </c>
      <c r="AS259" s="2032"/>
      <c r="AT259" s="1627" t="s">
        <v>952</v>
      </c>
      <c r="AU259" s="1192">
        <f>'배수관 폐쇄 총괄(수시, 지역사업소)'!AY259</f>
        <v>0</v>
      </c>
      <c r="AV259" s="1192">
        <v>0</v>
      </c>
      <c r="AW259" s="1192">
        <v>0</v>
      </c>
      <c r="AX259" s="1192">
        <v>0</v>
      </c>
      <c r="AY259" s="1192">
        <v>0</v>
      </c>
      <c r="AZ259" s="1192">
        <v>0</v>
      </c>
      <c r="BA259" s="1192">
        <v>0</v>
      </c>
      <c r="BB259" s="1192">
        <v>0</v>
      </c>
      <c r="BC259" s="1192">
        <v>0</v>
      </c>
      <c r="BD259" s="1192">
        <v>0</v>
      </c>
      <c r="BE259" s="1192">
        <v>0</v>
      </c>
      <c r="BF259" s="1192">
        <v>0</v>
      </c>
      <c r="BG259" s="1192">
        <v>0</v>
      </c>
      <c r="BH259" s="1192">
        <v>0</v>
      </c>
      <c r="BI259" s="1192">
        <v>0</v>
      </c>
      <c r="BJ259" s="1192">
        <v>0</v>
      </c>
      <c r="BK259" s="1192">
        <v>0</v>
      </c>
      <c r="BL259" s="1192">
        <v>0</v>
      </c>
      <c r="BM259" s="1192">
        <v>0</v>
      </c>
      <c r="BO259" s="2032"/>
      <c r="BP259" s="1627" t="s">
        <v>952</v>
      </c>
      <c r="BQ259" s="1192">
        <f>'배수관 폐쇄 총괄(수시, 지역사업소)'!BU259</f>
        <v>0</v>
      </c>
      <c r="BR259" s="1192">
        <v>0</v>
      </c>
      <c r="BS259" s="1192">
        <v>0</v>
      </c>
      <c r="BT259" s="1192">
        <v>0</v>
      </c>
      <c r="BU259" s="1192">
        <v>0</v>
      </c>
      <c r="BV259" s="1192">
        <v>0</v>
      </c>
      <c r="BW259" s="1192">
        <v>0</v>
      </c>
      <c r="BX259" s="1192">
        <v>0</v>
      </c>
      <c r="BY259" s="1192">
        <v>0</v>
      </c>
      <c r="BZ259" s="1192">
        <v>0</v>
      </c>
      <c r="CA259" s="1192">
        <v>0</v>
      </c>
      <c r="CB259" s="1192">
        <v>0</v>
      </c>
      <c r="CC259" s="1192">
        <v>0</v>
      </c>
      <c r="CD259" s="1192">
        <v>0</v>
      </c>
      <c r="CE259" s="1192">
        <v>0</v>
      </c>
      <c r="CF259" s="1192">
        <v>0</v>
      </c>
      <c r="CG259" s="1192">
        <v>0</v>
      </c>
      <c r="CH259" s="1192">
        <v>0</v>
      </c>
      <c r="CI259" s="1192">
        <v>0</v>
      </c>
      <c r="CK259" s="2032"/>
      <c r="CL259" s="1627" t="s">
        <v>952</v>
      </c>
      <c r="CM259" s="1192">
        <f>'배수관 폐쇄 총괄(수시, 지역사업소)'!CQ259</f>
        <v>0</v>
      </c>
      <c r="CN259" s="1192">
        <v>0</v>
      </c>
      <c r="CO259" s="1192">
        <v>0</v>
      </c>
      <c r="CP259" s="1192">
        <v>0</v>
      </c>
      <c r="CQ259" s="1192">
        <v>0</v>
      </c>
      <c r="CR259" s="1192">
        <v>0</v>
      </c>
      <c r="CS259" s="1192">
        <v>0</v>
      </c>
      <c r="CT259" s="1192">
        <v>0</v>
      </c>
      <c r="CU259" s="1192">
        <v>0</v>
      </c>
      <c r="CV259" s="1192">
        <v>0</v>
      </c>
      <c r="CW259" s="1192">
        <v>0</v>
      </c>
      <c r="CX259" s="1192">
        <v>0</v>
      </c>
      <c r="CY259" s="1192">
        <v>0</v>
      </c>
      <c r="CZ259" s="1192">
        <v>0</v>
      </c>
      <c r="DA259" s="1192">
        <v>0</v>
      </c>
      <c r="DB259" s="1192">
        <v>0</v>
      </c>
      <c r="DC259" s="1192">
        <v>0</v>
      </c>
      <c r="DD259" s="1192">
        <v>0</v>
      </c>
      <c r="DE259" s="1192">
        <v>0</v>
      </c>
      <c r="DG259" s="2032"/>
      <c r="DH259" s="1627" t="s">
        <v>952</v>
      </c>
      <c r="DI259" s="1192">
        <f>'배수관 폐쇄 총괄(수시, 지역사업소)'!DM259</f>
        <v>0</v>
      </c>
      <c r="DJ259" s="1192">
        <v>0</v>
      </c>
      <c r="DK259" s="1192">
        <v>0</v>
      </c>
      <c r="DL259" s="1192">
        <v>0</v>
      </c>
      <c r="DM259" s="1192">
        <v>0</v>
      </c>
      <c r="DN259" s="1192">
        <v>0</v>
      </c>
      <c r="DO259" s="1192">
        <v>0</v>
      </c>
      <c r="DP259" s="1192">
        <v>0</v>
      </c>
      <c r="DQ259" s="1192">
        <v>0</v>
      </c>
      <c r="DR259" s="1192">
        <v>0</v>
      </c>
      <c r="DS259" s="1192">
        <v>0</v>
      </c>
      <c r="DT259" s="1192">
        <v>0</v>
      </c>
      <c r="DU259" s="1192">
        <v>0</v>
      </c>
      <c r="DV259" s="1192">
        <v>0</v>
      </c>
      <c r="DW259" s="1192">
        <v>0</v>
      </c>
      <c r="DX259" s="1192">
        <v>0</v>
      </c>
      <c r="DY259" s="1192">
        <v>0</v>
      </c>
      <c r="DZ259" s="1192">
        <v>0</v>
      </c>
      <c r="EA259" s="1192">
        <v>0</v>
      </c>
    </row>
  </sheetData>
  <mergeCells count="138">
    <mergeCell ref="Q3:S3"/>
    <mergeCell ref="T3:U3"/>
    <mergeCell ref="W3:X4"/>
    <mergeCell ref="Y3:Y4"/>
    <mergeCell ref="Z3:AC3"/>
    <mergeCell ref="AD3:AF3"/>
    <mergeCell ref="A3:B4"/>
    <mergeCell ref="C3:C4"/>
    <mergeCell ref="D3:G3"/>
    <mergeCell ref="H3:J3"/>
    <mergeCell ref="K3:M3"/>
    <mergeCell ref="N3:P3"/>
    <mergeCell ref="BF3:BH3"/>
    <mergeCell ref="BI3:BK3"/>
    <mergeCell ref="BL3:BM3"/>
    <mergeCell ref="AG3:AI3"/>
    <mergeCell ref="AJ3:AL3"/>
    <mergeCell ref="AM3:AO3"/>
    <mergeCell ref="AP3:AQ3"/>
    <mergeCell ref="AS3:AT4"/>
    <mergeCell ref="AU3:AU4"/>
    <mergeCell ref="DT3:DV3"/>
    <mergeCell ref="DW3:DY3"/>
    <mergeCell ref="DZ3:EA3"/>
    <mergeCell ref="CU3:CW3"/>
    <mergeCell ref="CX3:CZ3"/>
    <mergeCell ref="DA3:DC3"/>
    <mergeCell ref="DD3:DE3"/>
    <mergeCell ref="DG3:DH4"/>
    <mergeCell ref="DI3:DI4"/>
    <mergeCell ref="A5:A21"/>
    <mergeCell ref="W5:W21"/>
    <mergeCell ref="AS5:AS21"/>
    <mergeCell ref="BO5:BO21"/>
    <mergeCell ref="CK5:CK21"/>
    <mergeCell ref="DG5:DG21"/>
    <mergeCell ref="DJ3:DM3"/>
    <mergeCell ref="DN3:DP3"/>
    <mergeCell ref="DQ3:DS3"/>
    <mergeCell ref="CE3:CG3"/>
    <mergeCell ref="CH3:CI3"/>
    <mergeCell ref="CK3:CL4"/>
    <mergeCell ref="CM3:CM4"/>
    <mergeCell ref="CN3:CQ3"/>
    <mergeCell ref="CR3:CT3"/>
    <mergeCell ref="BO3:BP4"/>
    <mergeCell ref="BQ3:BQ4"/>
    <mergeCell ref="BR3:BU3"/>
    <mergeCell ref="BV3:BX3"/>
    <mergeCell ref="BY3:CA3"/>
    <mergeCell ref="CB3:CD3"/>
    <mergeCell ref="AV3:AY3"/>
    <mergeCell ref="AZ3:BB3"/>
    <mergeCell ref="BC3:BE3"/>
    <mergeCell ref="A39:A55"/>
    <mergeCell ref="W39:W55"/>
    <mergeCell ref="AS39:AS55"/>
    <mergeCell ref="BO39:BO55"/>
    <mergeCell ref="CK39:CK55"/>
    <mergeCell ref="DG39:DG55"/>
    <mergeCell ref="A22:A38"/>
    <mergeCell ref="W22:W38"/>
    <mergeCell ref="AS22:AS38"/>
    <mergeCell ref="BO22:BO38"/>
    <mergeCell ref="CK22:CK38"/>
    <mergeCell ref="DG22:DG38"/>
    <mergeCell ref="A73:A89"/>
    <mergeCell ref="W73:W89"/>
    <mergeCell ref="AS73:AS89"/>
    <mergeCell ref="BO73:BO89"/>
    <mergeCell ref="CK73:CK89"/>
    <mergeCell ref="DG73:DG89"/>
    <mergeCell ref="A56:A72"/>
    <mergeCell ref="W56:W72"/>
    <mergeCell ref="AS56:AS72"/>
    <mergeCell ref="BO56:BO72"/>
    <mergeCell ref="CK56:CK72"/>
    <mergeCell ref="DG56:DG72"/>
    <mergeCell ref="A107:A123"/>
    <mergeCell ref="W107:W123"/>
    <mergeCell ref="AS107:AS123"/>
    <mergeCell ref="BO107:BO123"/>
    <mergeCell ref="CK107:CK123"/>
    <mergeCell ref="DG107:DG123"/>
    <mergeCell ref="A90:A106"/>
    <mergeCell ref="W90:W106"/>
    <mergeCell ref="AS90:AS106"/>
    <mergeCell ref="BO90:BO106"/>
    <mergeCell ref="CK90:CK106"/>
    <mergeCell ref="DG90:DG106"/>
    <mergeCell ref="A141:A157"/>
    <mergeCell ref="W141:W157"/>
    <mergeCell ref="AS141:AS157"/>
    <mergeCell ref="BO141:BO157"/>
    <mergeCell ref="CK141:CK157"/>
    <mergeCell ref="DG141:DG157"/>
    <mergeCell ref="A124:A140"/>
    <mergeCell ref="W124:W140"/>
    <mergeCell ref="AS124:AS140"/>
    <mergeCell ref="BO124:BO140"/>
    <mergeCell ref="CK124:CK140"/>
    <mergeCell ref="DG124:DG140"/>
    <mergeCell ref="A175:A191"/>
    <mergeCell ref="W175:W191"/>
    <mergeCell ref="AS175:AS191"/>
    <mergeCell ref="BO175:BO191"/>
    <mergeCell ref="CK175:CK191"/>
    <mergeCell ref="DG175:DG191"/>
    <mergeCell ref="A158:A174"/>
    <mergeCell ref="W158:W174"/>
    <mergeCell ref="AS158:AS174"/>
    <mergeCell ref="BO158:BO174"/>
    <mergeCell ref="CK158:CK174"/>
    <mergeCell ref="DG158:DG174"/>
    <mergeCell ref="A209:A225"/>
    <mergeCell ref="W209:W225"/>
    <mergeCell ref="AS209:AS225"/>
    <mergeCell ref="BO209:BO225"/>
    <mergeCell ref="CK209:CK225"/>
    <mergeCell ref="DG209:DG225"/>
    <mergeCell ref="A192:A208"/>
    <mergeCell ref="W192:W208"/>
    <mergeCell ref="AS192:AS208"/>
    <mergeCell ref="BO192:BO208"/>
    <mergeCell ref="CK192:CK208"/>
    <mergeCell ref="DG192:DG208"/>
    <mergeCell ref="A243:A259"/>
    <mergeCell ref="W243:W259"/>
    <mergeCell ref="AS243:AS259"/>
    <mergeCell ref="BO243:BO259"/>
    <mergeCell ref="CK243:CK259"/>
    <mergeCell ref="DG243:DG259"/>
    <mergeCell ref="A226:A242"/>
    <mergeCell ref="W226:W242"/>
    <mergeCell ref="AS226:AS242"/>
    <mergeCell ref="BO226:BO242"/>
    <mergeCell ref="CK226:CK242"/>
    <mergeCell ref="DG226:DG242"/>
  </mergeCells>
  <phoneticPr fontId="63" type="noConversion"/>
  <pageMargins left="0.75" right="0.75" top="1" bottom="1" header="0.31496062992125984" footer="0.31496062992125984"/>
  <pageSetup paperSize="9" scale="1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00FF"/>
  </sheetPr>
  <dimension ref="A1:AH243"/>
  <sheetViews>
    <sheetView zoomScale="70" zoomScaleNormal="70" zoomScaleSheetLayoutView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" sqref="C1"/>
    </sheetView>
  </sheetViews>
  <sheetFormatPr defaultColWidth="8.19921875" defaultRowHeight="15.6"/>
  <cols>
    <col min="1" max="1" width="7.59765625" style="1620" customWidth="1"/>
    <col min="2" max="2" width="22.19921875" style="1012" customWidth="1"/>
    <col min="3" max="5" width="12.3984375" style="1617" customWidth="1"/>
    <col min="6" max="14" width="12.3984375" style="1618" customWidth="1"/>
    <col min="15" max="15" width="11.09765625" style="1618" customWidth="1"/>
    <col min="16" max="254" width="8.19921875" style="1618"/>
    <col min="255" max="255" width="7.59765625" style="1618" customWidth="1"/>
    <col min="256" max="256" width="22.19921875" style="1618" customWidth="1"/>
    <col min="257" max="268" width="12.3984375" style="1618" customWidth="1"/>
    <col min="269" max="269" width="11.09765625" style="1618" customWidth="1"/>
    <col min="270" max="510" width="8.19921875" style="1618"/>
    <col min="511" max="511" width="7.59765625" style="1618" customWidth="1"/>
    <col min="512" max="512" width="22.19921875" style="1618" customWidth="1"/>
    <col min="513" max="524" width="12.3984375" style="1618" customWidth="1"/>
    <col min="525" max="525" width="11.09765625" style="1618" customWidth="1"/>
    <col min="526" max="766" width="8.19921875" style="1618"/>
    <col min="767" max="767" width="7.59765625" style="1618" customWidth="1"/>
    <col min="768" max="768" width="22.19921875" style="1618" customWidth="1"/>
    <col min="769" max="780" width="12.3984375" style="1618" customWidth="1"/>
    <col min="781" max="781" width="11.09765625" style="1618" customWidth="1"/>
    <col min="782" max="1022" width="8.19921875" style="1618"/>
    <col min="1023" max="1023" width="7.59765625" style="1618" customWidth="1"/>
    <col min="1024" max="1024" width="22.19921875" style="1618" customWidth="1"/>
    <col min="1025" max="1036" width="12.3984375" style="1618" customWidth="1"/>
    <col min="1037" max="1037" width="11.09765625" style="1618" customWidth="1"/>
    <col min="1038" max="1278" width="8.19921875" style="1618"/>
    <col min="1279" max="1279" width="7.59765625" style="1618" customWidth="1"/>
    <col min="1280" max="1280" width="22.19921875" style="1618" customWidth="1"/>
    <col min="1281" max="1292" width="12.3984375" style="1618" customWidth="1"/>
    <col min="1293" max="1293" width="11.09765625" style="1618" customWidth="1"/>
    <col min="1294" max="1534" width="8.19921875" style="1618"/>
    <col min="1535" max="1535" width="7.59765625" style="1618" customWidth="1"/>
    <col min="1536" max="1536" width="22.19921875" style="1618" customWidth="1"/>
    <col min="1537" max="1548" width="12.3984375" style="1618" customWidth="1"/>
    <col min="1549" max="1549" width="11.09765625" style="1618" customWidth="1"/>
    <col min="1550" max="1790" width="8.19921875" style="1618"/>
    <col min="1791" max="1791" width="7.59765625" style="1618" customWidth="1"/>
    <col min="1792" max="1792" width="22.19921875" style="1618" customWidth="1"/>
    <col min="1793" max="1804" width="12.3984375" style="1618" customWidth="1"/>
    <col min="1805" max="1805" width="11.09765625" style="1618" customWidth="1"/>
    <col min="1806" max="2046" width="8.19921875" style="1618"/>
    <col min="2047" max="2047" width="7.59765625" style="1618" customWidth="1"/>
    <col min="2048" max="2048" width="22.19921875" style="1618" customWidth="1"/>
    <col min="2049" max="2060" width="12.3984375" style="1618" customWidth="1"/>
    <col min="2061" max="2061" width="11.09765625" style="1618" customWidth="1"/>
    <col min="2062" max="2302" width="8.19921875" style="1618"/>
    <col min="2303" max="2303" width="7.59765625" style="1618" customWidth="1"/>
    <col min="2304" max="2304" width="22.19921875" style="1618" customWidth="1"/>
    <col min="2305" max="2316" width="12.3984375" style="1618" customWidth="1"/>
    <col min="2317" max="2317" width="11.09765625" style="1618" customWidth="1"/>
    <col min="2318" max="2558" width="8.19921875" style="1618"/>
    <col min="2559" max="2559" width="7.59765625" style="1618" customWidth="1"/>
    <col min="2560" max="2560" width="22.19921875" style="1618" customWidth="1"/>
    <col min="2561" max="2572" width="12.3984375" style="1618" customWidth="1"/>
    <col min="2573" max="2573" width="11.09765625" style="1618" customWidth="1"/>
    <col min="2574" max="2814" width="8.19921875" style="1618"/>
    <col min="2815" max="2815" width="7.59765625" style="1618" customWidth="1"/>
    <col min="2816" max="2816" width="22.19921875" style="1618" customWidth="1"/>
    <col min="2817" max="2828" width="12.3984375" style="1618" customWidth="1"/>
    <col min="2829" max="2829" width="11.09765625" style="1618" customWidth="1"/>
    <col min="2830" max="3070" width="8.19921875" style="1618"/>
    <col min="3071" max="3071" width="7.59765625" style="1618" customWidth="1"/>
    <col min="3072" max="3072" width="22.19921875" style="1618" customWidth="1"/>
    <col min="3073" max="3084" width="12.3984375" style="1618" customWidth="1"/>
    <col min="3085" max="3085" width="11.09765625" style="1618" customWidth="1"/>
    <col min="3086" max="3326" width="8.19921875" style="1618"/>
    <col min="3327" max="3327" width="7.59765625" style="1618" customWidth="1"/>
    <col min="3328" max="3328" width="22.19921875" style="1618" customWidth="1"/>
    <col min="3329" max="3340" width="12.3984375" style="1618" customWidth="1"/>
    <col min="3341" max="3341" width="11.09765625" style="1618" customWidth="1"/>
    <col min="3342" max="3582" width="8.19921875" style="1618"/>
    <col min="3583" max="3583" width="7.59765625" style="1618" customWidth="1"/>
    <col min="3584" max="3584" width="22.19921875" style="1618" customWidth="1"/>
    <col min="3585" max="3596" width="12.3984375" style="1618" customWidth="1"/>
    <col min="3597" max="3597" width="11.09765625" style="1618" customWidth="1"/>
    <col min="3598" max="3838" width="8.19921875" style="1618"/>
    <col min="3839" max="3839" width="7.59765625" style="1618" customWidth="1"/>
    <col min="3840" max="3840" width="22.19921875" style="1618" customWidth="1"/>
    <col min="3841" max="3852" width="12.3984375" style="1618" customWidth="1"/>
    <col min="3853" max="3853" width="11.09765625" style="1618" customWidth="1"/>
    <col min="3854" max="4094" width="8.19921875" style="1618"/>
    <col min="4095" max="4095" width="7.59765625" style="1618" customWidth="1"/>
    <col min="4096" max="4096" width="22.19921875" style="1618" customWidth="1"/>
    <col min="4097" max="4108" width="12.3984375" style="1618" customWidth="1"/>
    <col min="4109" max="4109" width="11.09765625" style="1618" customWidth="1"/>
    <col min="4110" max="4350" width="8.19921875" style="1618"/>
    <col min="4351" max="4351" width="7.59765625" style="1618" customWidth="1"/>
    <col min="4352" max="4352" width="22.19921875" style="1618" customWidth="1"/>
    <col min="4353" max="4364" width="12.3984375" style="1618" customWidth="1"/>
    <col min="4365" max="4365" width="11.09765625" style="1618" customWidth="1"/>
    <col min="4366" max="4606" width="8.19921875" style="1618"/>
    <col min="4607" max="4607" width="7.59765625" style="1618" customWidth="1"/>
    <col min="4608" max="4608" width="22.19921875" style="1618" customWidth="1"/>
    <col min="4609" max="4620" width="12.3984375" style="1618" customWidth="1"/>
    <col min="4621" max="4621" width="11.09765625" style="1618" customWidth="1"/>
    <col min="4622" max="4862" width="8.19921875" style="1618"/>
    <col min="4863" max="4863" width="7.59765625" style="1618" customWidth="1"/>
    <col min="4864" max="4864" width="22.19921875" style="1618" customWidth="1"/>
    <col min="4865" max="4876" width="12.3984375" style="1618" customWidth="1"/>
    <col min="4877" max="4877" width="11.09765625" style="1618" customWidth="1"/>
    <col min="4878" max="5118" width="8.19921875" style="1618"/>
    <col min="5119" max="5119" width="7.59765625" style="1618" customWidth="1"/>
    <col min="5120" max="5120" width="22.19921875" style="1618" customWidth="1"/>
    <col min="5121" max="5132" width="12.3984375" style="1618" customWidth="1"/>
    <col min="5133" max="5133" width="11.09765625" style="1618" customWidth="1"/>
    <col min="5134" max="5374" width="8.19921875" style="1618"/>
    <col min="5375" max="5375" width="7.59765625" style="1618" customWidth="1"/>
    <col min="5376" max="5376" width="22.19921875" style="1618" customWidth="1"/>
    <col min="5377" max="5388" width="12.3984375" style="1618" customWidth="1"/>
    <col min="5389" max="5389" width="11.09765625" style="1618" customWidth="1"/>
    <col min="5390" max="5630" width="8.19921875" style="1618"/>
    <col min="5631" max="5631" width="7.59765625" style="1618" customWidth="1"/>
    <col min="5632" max="5632" width="22.19921875" style="1618" customWidth="1"/>
    <col min="5633" max="5644" width="12.3984375" style="1618" customWidth="1"/>
    <col min="5645" max="5645" width="11.09765625" style="1618" customWidth="1"/>
    <col min="5646" max="5886" width="8.19921875" style="1618"/>
    <col min="5887" max="5887" width="7.59765625" style="1618" customWidth="1"/>
    <col min="5888" max="5888" width="22.19921875" style="1618" customWidth="1"/>
    <col min="5889" max="5900" width="12.3984375" style="1618" customWidth="1"/>
    <col min="5901" max="5901" width="11.09765625" style="1618" customWidth="1"/>
    <col min="5902" max="6142" width="8.19921875" style="1618"/>
    <col min="6143" max="6143" width="7.59765625" style="1618" customWidth="1"/>
    <col min="6144" max="6144" width="22.19921875" style="1618" customWidth="1"/>
    <col min="6145" max="6156" width="12.3984375" style="1618" customWidth="1"/>
    <col min="6157" max="6157" width="11.09765625" style="1618" customWidth="1"/>
    <col min="6158" max="6398" width="8.19921875" style="1618"/>
    <col min="6399" max="6399" width="7.59765625" style="1618" customWidth="1"/>
    <col min="6400" max="6400" width="22.19921875" style="1618" customWidth="1"/>
    <col min="6401" max="6412" width="12.3984375" style="1618" customWidth="1"/>
    <col min="6413" max="6413" width="11.09765625" style="1618" customWidth="1"/>
    <col min="6414" max="6654" width="8.19921875" style="1618"/>
    <col min="6655" max="6655" width="7.59765625" style="1618" customWidth="1"/>
    <col min="6656" max="6656" width="22.19921875" style="1618" customWidth="1"/>
    <col min="6657" max="6668" width="12.3984375" style="1618" customWidth="1"/>
    <col min="6669" max="6669" width="11.09765625" style="1618" customWidth="1"/>
    <col min="6670" max="6910" width="8.19921875" style="1618"/>
    <col min="6911" max="6911" width="7.59765625" style="1618" customWidth="1"/>
    <col min="6912" max="6912" width="22.19921875" style="1618" customWidth="1"/>
    <col min="6913" max="6924" width="12.3984375" style="1618" customWidth="1"/>
    <col min="6925" max="6925" width="11.09765625" style="1618" customWidth="1"/>
    <col min="6926" max="7166" width="8.19921875" style="1618"/>
    <col min="7167" max="7167" width="7.59765625" style="1618" customWidth="1"/>
    <col min="7168" max="7168" width="22.19921875" style="1618" customWidth="1"/>
    <col min="7169" max="7180" width="12.3984375" style="1618" customWidth="1"/>
    <col min="7181" max="7181" width="11.09765625" style="1618" customWidth="1"/>
    <col min="7182" max="7422" width="8.19921875" style="1618"/>
    <col min="7423" max="7423" width="7.59765625" style="1618" customWidth="1"/>
    <col min="7424" max="7424" width="22.19921875" style="1618" customWidth="1"/>
    <col min="7425" max="7436" width="12.3984375" style="1618" customWidth="1"/>
    <col min="7437" max="7437" width="11.09765625" style="1618" customWidth="1"/>
    <col min="7438" max="7678" width="8.19921875" style="1618"/>
    <col min="7679" max="7679" width="7.59765625" style="1618" customWidth="1"/>
    <col min="7680" max="7680" width="22.19921875" style="1618" customWidth="1"/>
    <col min="7681" max="7692" width="12.3984375" style="1618" customWidth="1"/>
    <col min="7693" max="7693" width="11.09765625" style="1618" customWidth="1"/>
    <col min="7694" max="7934" width="8.19921875" style="1618"/>
    <col min="7935" max="7935" width="7.59765625" style="1618" customWidth="1"/>
    <col min="7936" max="7936" width="22.19921875" style="1618" customWidth="1"/>
    <col min="7937" max="7948" width="12.3984375" style="1618" customWidth="1"/>
    <col min="7949" max="7949" width="11.09765625" style="1618" customWidth="1"/>
    <col min="7950" max="8190" width="8.19921875" style="1618"/>
    <col min="8191" max="8191" width="7.59765625" style="1618" customWidth="1"/>
    <col min="8192" max="8192" width="22.19921875" style="1618" customWidth="1"/>
    <col min="8193" max="8204" width="12.3984375" style="1618" customWidth="1"/>
    <col min="8205" max="8205" width="11.09765625" style="1618" customWidth="1"/>
    <col min="8206" max="8446" width="8.19921875" style="1618"/>
    <col min="8447" max="8447" width="7.59765625" style="1618" customWidth="1"/>
    <col min="8448" max="8448" width="22.19921875" style="1618" customWidth="1"/>
    <col min="8449" max="8460" width="12.3984375" style="1618" customWidth="1"/>
    <col min="8461" max="8461" width="11.09765625" style="1618" customWidth="1"/>
    <col min="8462" max="8702" width="8.19921875" style="1618"/>
    <col min="8703" max="8703" width="7.59765625" style="1618" customWidth="1"/>
    <col min="8704" max="8704" width="22.19921875" style="1618" customWidth="1"/>
    <col min="8705" max="8716" width="12.3984375" style="1618" customWidth="1"/>
    <col min="8717" max="8717" width="11.09765625" style="1618" customWidth="1"/>
    <col min="8718" max="8958" width="8.19921875" style="1618"/>
    <col min="8959" max="8959" width="7.59765625" style="1618" customWidth="1"/>
    <col min="8960" max="8960" width="22.19921875" style="1618" customWidth="1"/>
    <col min="8961" max="8972" width="12.3984375" style="1618" customWidth="1"/>
    <col min="8973" max="8973" width="11.09765625" style="1618" customWidth="1"/>
    <col min="8974" max="9214" width="8.19921875" style="1618"/>
    <col min="9215" max="9215" width="7.59765625" style="1618" customWidth="1"/>
    <col min="9216" max="9216" width="22.19921875" style="1618" customWidth="1"/>
    <col min="9217" max="9228" width="12.3984375" style="1618" customWidth="1"/>
    <col min="9229" max="9229" width="11.09765625" style="1618" customWidth="1"/>
    <col min="9230" max="9470" width="8.19921875" style="1618"/>
    <col min="9471" max="9471" width="7.59765625" style="1618" customWidth="1"/>
    <col min="9472" max="9472" width="22.19921875" style="1618" customWidth="1"/>
    <col min="9473" max="9484" width="12.3984375" style="1618" customWidth="1"/>
    <col min="9485" max="9485" width="11.09765625" style="1618" customWidth="1"/>
    <col min="9486" max="9726" width="8.19921875" style="1618"/>
    <col min="9727" max="9727" width="7.59765625" style="1618" customWidth="1"/>
    <col min="9728" max="9728" width="22.19921875" style="1618" customWidth="1"/>
    <col min="9729" max="9740" width="12.3984375" style="1618" customWidth="1"/>
    <col min="9741" max="9741" width="11.09765625" style="1618" customWidth="1"/>
    <col min="9742" max="9982" width="8.19921875" style="1618"/>
    <col min="9983" max="9983" width="7.59765625" style="1618" customWidth="1"/>
    <col min="9984" max="9984" width="22.19921875" style="1618" customWidth="1"/>
    <col min="9985" max="9996" width="12.3984375" style="1618" customWidth="1"/>
    <col min="9997" max="9997" width="11.09765625" style="1618" customWidth="1"/>
    <col min="9998" max="10238" width="8.19921875" style="1618"/>
    <col min="10239" max="10239" width="7.59765625" style="1618" customWidth="1"/>
    <col min="10240" max="10240" width="22.19921875" style="1618" customWidth="1"/>
    <col min="10241" max="10252" width="12.3984375" style="1618" customWidth="1"/>
    <col min="10253" max="10253" width="11.09765625" style="1618" customWidth="1"/>
    <col min="10254" max="10494" width="8.19921875" style="1618"/>
    <col min="10495" max="10495" width="7.59765625" style="1618" customWidth="1"/>
    <col min="10496" max="10496" width="22.19921875" style="1618" customWidth="1"/>
    <col min="10497" max="10508" width="12.3984375" style="1618" customWidth="1"/>
    <col min="10509" max="10509" width="11.09765625" style="1618" customWidth="1"/>
    <col min="10510" max="10750" width="8.19921875" style="1618"/>
    <col min="10751" max="10751" width="7.59765625" style="1618" customWidth="1"/>
    <col min="10752" max="10752" width="22.19921875" style="1618" customWidth="1"/>
    <col min="10753" max="10764" width="12.3984375" style="1618" customWidth="1"/>
    <col min="10765" max="10765" width="11.09765625" style="1618" customWidth="1"/>
    <col min="10766" max="11006" width="8.19921875" style="1618"/>
    <col min="11007" max="11007" width="7.59765625" style="1618" customWidth="1"/>
    <col min="11008" max="11008" width="22.19921875" style="1618" customWidth="1"/>
    <col min="11009" max="11020" width="12.3984375" style="1618" customWidth="1"/>
    <col min="11021" max="11021" width="11.09765625" style="1618" customWidth="1"/>
    <col min="11022" max="11262" width="8.19921875" style="1618"/>
    <col min="11263" max="11263" width="7.59765625" style="1618" customWidth="1"/>
    <col min="11264" max="11264" width="22.19921875" style="1618" customWidth="1"/>
    <col min="11265" max="11276" width="12.3984375" style="1618" customWidth="1"/>
    <col min="11277" max="11277" width="11.09765625" style="1618" customWidth="1"/>
    <col min="11278" max="11518" width="8.19921875" style="1618"/>
    <col min="11519" max="11519" width="7.59765625" style="1618" customWidth="1"/>
    <col min="11520" max="11520" width="22.19921875" style="1618" customWidth="1"/>
    <col min="11521" max="11532" width="12.3984375" style="1618" customWidth="1"/>
    <col min="11533" max="11533" width="11.09765625" style="1618" customWidth="1"/>
    <col min="11534" max="11774" width="8.19921875" style="1618"/>
    <col min="11775" max="11775" width="7.59765625" style="1618" customWidth="1"/>
    <col min="11776" max="11776" width="22.19921875" style="1618" customWidth="1"/>
    <col min="11777" max="11788" width="12.3984375" style="1618" customWidth="1"/>
    <col min="11789" max="11789" width="11.09765625" style="1618" customWidth="1"/>
    <col min="11790" max="12030" width="8.19921875" style="1618"/>
    <col min="12031" max="12031" width="7.59765625" style="1618" customWidth="1"/>
    <col min="12032" max="12032" width="22.19921875" style="1618" customWidth="1"/>
    <col min="12033" max="12044" width="12.3984375" style="1618" customWidth="1"/>
    <col min="12045" max="12045" width="11.09765625" style="1618" customWidth="1"/>
    <col min="12046" max="12286" width="8.19921875" style="1618"/>
    <col min="12287" max="12287" width="7.59765625" style="1618" customWidth="1"/>
    <col min="12288" max="12288" width="22.19921875" style="1618" customWidth="1"/>
    <col min="12289" max="12300" width="12.3984375" style="1618" customWidth="1"/>
    <col min="12301" max="12301" width="11.09765625" style="1618" customWidth="1"/>
    <col min="12302" max="12542" width="8.19921875" style="1618"/>
    <col min="12543" max="12543" width="7.59765625" style="1618" customWidth="1"/>
    <col min="12544" max="12544" width="22.19921875" style="1618" customWidth="1"/>
    <col min="12545" max="12556" width="12.3984375" style="1618" customWidth="1"/>
    <col min="12557" max="12557" width="11.09765625" style="1618" customWidth="1"/>
    <col min="12558" max="12798" width="8.19921875" style="1618"/>
    <col min="12799" max="12799" width="7.59765625" style="1618" customWidth="1"/>
    <col min="12800" max="12800" width="22.19921875" style="1618" customWidth="1"/>
    <col min="12801" max="12812" width="12.3984375" style="1618" customWidth="1"/>
    <col min="12813" max="12813" width="11.09765625" style="1618" customWidth="1"/>
    <col min="12814" max="13054" width="8.19921875" style="1618"/>
    <col min="13055" max="13055" width="7.59765625" style="1618" customWidth="1"/>
    <col min="13056" max="13056" width="22.19921875" style="1618" customWidth="1"/>
    <col min="13057" max="13068" width="12.3984375" style="1618" customWidth="1"/>
    <col min="13069" max="13069" width="11.09765625" style="1618" customWidth="1"/>
    <col min="13070" max="13310" width="8.19921875" style="1618"/>
    <col min="13311" max="13311" width="7.59765625" style="1618" customWidth="1"/>
    <col min="13312" max="13312" width="22.19921875" style="1618" customWidth="1"/>
    <col min="13313" max="13324" width="12.3984375" style="1618" customWidth="1"/>
    <col min="13325" max="13325" width="11.09765625" style="1618" customWidth="1"/>
    <col min="13326" max="13566" width="8.19921875" style="1618"/>
    <col min="13567" max="13567" width="7.59765625" style="1618" customWidth="1"/>
    <col min="13568" max="13568" width="22.19921875" style="1618" customWidth="1"/>
    <col min="13569" max="13580" width="12.3984375" style="1618" customWidth="1"/>
    <col min="13581" max="13581" width="11.09765625" style="1618" customWidth="1"/>
    <col min="13582" max="13822" width="8.19921875" style="1618"/>
    <col min="13823" max="13823" width="7.59765625" style="1618" customWidth="1"/>
    <col min="13824" max="13824" width="22.19921875" style="1618" customWidth="1"/>
    <col min="13825" max="13836" width="12.3984375" style="1618" customWidth="1"/>
    <col min="13837" max="13837" width="11.09765625" style="1618" customWidth="1"/>
    <col min="13838" max="14078" width="8.19921875" style="1618"/>
    <col min="14079" max="14079" width="7.59765625" style="1618" customWidth="1"/>
    <col min="14080" max="14080" width="22.19921875" style="1618" customWidth="1"/>
    <col min="14081" max="14092" width="12.3984375" style="1618" customWidth="1"/>
    <col min="14093" max="14093" width="11.09765625" style="1618" customWidth="1"/>
    <col min="14094" max="14334" width="8.19921875" style="1618"/>
    <col min="14335" max="14335" width="7.59765625" style="1618" customWidth="1"/>
    <col min="14336" max="14336" width="22.19921875" style="1618" customWidth="1"/>
    <col min="14337" max="14348" width="12.3984375" style="1618" customWidth="1"/>
    <col min="14349" max="14349" width="11.09765625" style="1618" customWidth="1"/>
    <col min="14350" max="14590" width="8.19921875" style="1618"/>
    <col min="14591" max="14591" width="7.59765625" style="1618" customWidth="1"/>
    <col min="14592" max="14592" width="22.19921875" style="1618" customWidth="1"/>
    <col min="14593" max="14604" width="12.3984375" style="1618" customWidth="1"/>
    <col min="14605" max="14605" width="11.09765625" style="1618" customWidth="1"/>
    <col min="14606" max="14846" width="8.19921875" style="1618"/>
    <col min="14847" max="14847" width="7.59765625" style="1618" customWidth="1"/>
    <col min="14848" max="14848" width="22.19921875" style="1618" customWidth="1"/>
    <col min="14849" max="14860" width="12.3984375" style="1618" customWidth="1"/>
    <col min="14861" max="14861" width="11.09765625" style="1618" customWidth="1"/>
    <col min="14862" max="15102" width="8.19921875" style="1618"/>
    <col min="15103" max="15103" width="7.59765625" style="1618" customWidth="1"/>
    <col min="15104" max="15104" width="22.19921875" style="1618" customWidth="1"/>
    <col min="15105" max="15116" width="12.3984375" style="1618" customWidth="1"/>
    <col min="15117" max="15117" width="11.09765625" style="1618" customWidth="1"/>
    <col min="15118" max="15358" width="8.19921875" style="1618"/>
    <col min="15359" max="15359" width="7.59765625" style="1618" customWidth="1"/>
    <col min="15360" max="15360" width="22.19921875" style="1618" customWidth="1"/>
    <col min="15361" max="15372" width="12.3984375" style="1618" customWidth="1"/>
    <col min="15373" max="15373" width="11.09765625" style="1618" customWidth="1"/>
    <col min="15374" max="15614" width="8.19921875" style="1618"/>
    <col min="15615" max="15615" width="7.59765625" style="1618" customWidth="1"/>
    <col min="15616" max="15616" width="22.19921875" style="1618" customWidth="1"/>
    <col min="15617" max="15628" width="12.3984375" style="1618" customWidth="1"/>
    <col min="15629" max="15629" width="11.09765625" style="1618" customWidth="1"/>
    <col min="15630" max="15870" width="8.19921875" style="1618"/>
    <col min="15871" max="15871" width="7.59765625" style="1618" customWidth="1"/>
    <col min="15872" max="15872" width="22.19921875" style="1618" customWidth="1"/>
    <col min="15873" max="15884" width="12.3984375" style="1618" customWidth="1"/>
    <col min="15885" max="15885" width="11.09765625" style="1618" customWidth="1"/>
    <col min="15886" max="16126" width="8.19921875" style="1618"/>
    <col min="16127" max="16127" width="7.59765625" style="1618" customWidth="1"/>
    <col min="16128" max="16128" width="22.19921875" style="1618" customWidth="1"/>
    <col min="16129" max="16140" width="12.3984375" style="1618" customWidth="1"/>
    <col min="16141" max="16141" width="11.09765625" style="1618" customWidth="1"/>
    <col min="16142" max="16384" width="8.19921875" style="1618"/>
  </cols>
  <sheetData>
    <row r="1" spans="1:34" ht="38.25" customHeight="1">
      <c r="A1" s="1617"/>
      <c r="B1" s="997"/>
      <c r="C1" s="998" t="s">
        <v>868</v>
      </c>
      <c r="D1" s="999"/>
      <c r="E1" s="1618"/>
    </row>
    <row r="2" spans="1:34" ht="15" customHeight="1">
      <c r="A2" s="1000"/>
      <c r="B2" s="1001"/>
      <c r="E2" s="1002" t="s">
        <v>237</v>
      </c>
    </row>
    <row r="3" spans="1:34" s="1619" customFormat="1" ht="19.2" customHeight="1">
      <c r="A3" s="1005" t="s">
        <v>86</v>
      </c>
      <c r="B3" s="1005" t="s">
        <v>214</v>
      </c>
      <c r="C3" s="1005" t="s">
        <v>255</v>
      </c>
      <c r="D3" s="1005" t="s">
        <v>953</v>
      </c>
      <c r="E3" s="1650">
        <v>1994</v>
      </c>
      <c r="F3" s="1650">
        <v>1995</v>
      </c>
      <c r="G3" s="1650">
        <v>1996</v>
      </c>
      <c r="H3" s="1650">
        <v>1997</v>
      </c>
      <c r="I3" s="1650">
        <v>1998</v>
      </c>
      <c r="J3" s="1649">
        <v>1999</v>
      </c>
      <c r="K3" s="1649">
        <v>2000</v>
      </c>
      <c r="L3" s="1649">
        <v>2001</v>
      </c>
      <c r="M3" s="1649">
        <v>2002</v>
      </c>
      <c r="N3" s="1649">
        <v>2003</v>
      </c>
      <c r="O3" s="1651">
        <v>2004</v>
      </c>
      <c r="P3" s="1651">
        <v>2005</v>
      </c>
      <c r="Q3" s="1651">
        <v>2006</v>
      </c>
      <c r="R3" s="1651">
        <v>2007</v>
      </c>
      <c r="S3" s="1651">
        <v>2008</v>
      </c>
      <c r="T3" s="1646">
        <v>2009</v>
      </c>
      <c r="U3" s="1646">
        <v>2010</v>
      </c>
      <c r="V3" s="1646">
        <v>2011</v>
      </c>
      <c r="W3" s="1646">
        <v>2012</v>
      </c>
      <c r="X3" s="1646">
        <v>2013</v>
      </c>
      <c r="Y3" s="1647">
        <v>2014</v>
      </c>
      <c r="Z3" s="1647">
        <v>2015</v>
      </c>
      <c r="AA3" s="1647">
        <v>2016</v>
      </c>
      <c r="AB3" s="1647">
        <v>2017</v>
      </c>
      <c r="AC3" s="1647">
        <v>2018</v>
      </c>
      <c r="AD3" s="1648">
        <v>2019</v>
      </c>
      <c r="AE3" s="1648">
        <v>2020</v>
      </c>
      <c r="AF3" s="1648">
        <v>2021</v>
      </c>
      <c r="AG3" s="1648">
        <v>2022</v>
      </c>
      <c r="AH3" s="1648">
        <v>2023</v>
      </c>
    </row>
    <row r="4" spans="1:34" s="1008" customFormat="1" ht="19.2" customHeight="1">
      <c r="A4" s="2018" t="s">
        <v>256</v>
      </c>
      <c r="B4" s="987" t="s">
        <v>40</v>
      </c>
      <c r="C4" s="1013">
        <f>SUM('급수관 경년별 총괄'!C5:'급수관 경년별 총괄'!C23)</f>
        <v>1264107.52</v>
      </c>
      <c r="D4" s="1013">
        <f>SUM('급수관 경년별 총괄'!D5:'급수관 경년별 총괄'!D23)</f>
        <v>177621.83000000002</v>
      </c>
      <c r="E4" s="1013">
        <f>SUM('급수관 경년별 총괄'!E5:'급수관 경년별 총괄'!E23)</f>
        <v>65538.390000000058</v>
      </c>
      <c r="F4" s="1013">
        <f>SUM('급수관 경년별 총괄'!F5:'급수관 경년별 총괄'!F23)</f>
        <v>22965.11</v>
      </c>
      <c r="G4" s="1013">
        <f>SUM('급수관 경년별 총괄'!G5:'급수관 경년별 총괄'!G23)</f>
        <v>56656.130000000019</v>
      </c>
      <c r="H4" s="1013">
        <f>SUM('급수관 경년별 총괄'!H5:'급수관 경년별 총괄'!H23)</f>
        <v>63311.099999999991</v>
      </c>
      <c r="I4" s="1013">
        <f>SUM('급수관 경년별 총괄'!I5:'급수관 경년별 총괄'!I23)</f>
        <v>40418.760000000009</v>
      </c>
      <c r="J4" s="1013">
        <f>SUM('급수관 경년별 총괄'!J5:'급수관 경년별 총괄'!J23)</f>
        <v>33656.28</v>
      </c>
      <c r="K4" s="1013">
        <f>SUM('급수관 경년별 총괄'!K5:'급수관 경년별 총괄'!K23)</f>
        <v>41372.050000000025</v>
      </c>
      <c r="L4" s="1013">
        <f>SUM('급수관 경년별 총괄'!L5:'급수관 경년별 총괄'!L23)</f>
        <v>55746.830000000016</v>
      </c>
      <c r="M4" s="1013">
        <f>SUM('급수관 경년별 총괄'!M5:'급수관 경년별 총괄'!M23)</f>
        <v>39044.170000000006</v>
      </c>
      <c r="N4" s="1013">
        <f>SUM('급수관 경년별 총괄'!N5:'급수관 경년별 총괄'!N23)</f>
        <v>45510.869999999995</v>
      </c>
      <c r="O4" s="1013">
        <f>SUM('급수관 경년별 총괄'!O5:'급수관 경년별 총괄'!O23)</f>
        <v>34330.949999999997</v>
      </c>
      <c r="P4" s="1013">
        <f>SUM('급수관 경년별 총괄'!P5:'급수관 경년별 총괄'!P23)</f>
        <v>45348.090000000004</v>
      </c>
      <c r="Q4" s="1013">
        <f>SUM('급수관 경년별 총괄'!Q5:'급수관 경년별 총괄'!Q23)</f>
        <v>55230.53</v>
      </c>
      <c r="R4" s="1013">
        <f>SUM('급수관 경년별 총괄'!R5:'급수관 경년별 총괄'!R23)</f>
        <v>39684.700000000004</v>
      </c>
      <c r="S4" s="1013">
        <f>SUM('급수관 경년별 총괄'!S5:'급수관 경년별 총괄'!S23)</f>
        <v>31901.639999999996</v>
      </c>
      <c r="T4" s="1013">
        <f>SUM('급수관 경년별 총괄'!T5:'급수관 경년별 총괄'!T23)</f>
        <v>28381.11</v>
      </c>
      <c r="U4" s="1013">
        <f>SUM('급수관 경년별 총괄'!U5:'급수관 경년별 총괄'!U23)</f>
        <v>37294.01</v>
      </c>
      <c r="V4" s="1013">
        <f>SUM('급수관 경년별 총괄'!V5:'급수관 경년별 총괄'!V23)</f>
        <v>35493.80999999999</v>
      </c>
      <c r="W4" s="1013">
        <f>SUM('급수관 경년별 총괄'!W5:'급수관 경년별 총괄'!W23)</f>
        <v>18720.510000000002</v>
      </c>
      <c r="X4" s="1013">
        <f>SUM('급수관 경년별 총괄'!X5:'급수관 경년별 총괄'!X23)</f>
        <v>26605.199999999997</v>
      </c>
      <c r="Y4" s="1013">
        <f>SUM('급수관 경년별 총괄'!Y5:'급수관 경년별 총괄'!Y23)</f>
        <v>38882.18</v>
      </c>
      <c r="Z4" s="1013">
        <f>SUM('급수관 경년별 총괄'!Z5:'급수관 경년별 총괄'!Z23)</f>
        <v>40265.71</v>
      </c>
      <c r="AA4" s="1013">
        <f>SUM('급수관 경년별 총괄'!AA5:'급수관 경년별 총괄'!AA23)</f>
        <v>39230.620000000003</v>
      </c>
      <c r="AB4" s="1013">
        <f>SUM('급수관 경년별 총괄'!AB5:'급수관 경년별 총괄'!AB23)</f>
        <v>26993.01</v>
      </c>
      <c r="AC4" s="1013">
        <f>SUM('급수관 경년별 총괄'!AC5:'급수관 경년별 총괄'!AC23)</f>
        <v>27635.53</v>
      </c>
      <c r="AD4" s="1013">
        <f>SUM('급수관 경년별 총괄'!AD5:'급수관 경년별 총괄'!AD23)</f>
        <v>24777.550000000003</v>
      </c>
      <c r="AE4" s="1013">
        <f>SUM('급수관 경년별 총괄'!AE5:'급수관 경년별 총괄'!AE23)</f>
        <v>20238.36</v>
      </c>
      <c r="AF4" s="1013">
        <f>SUM('급수관 경년별 총괄'!AF5:'급수관 경년별 총괄'!AF23)</f>
        <v>20995.799999999996</v>
      </c>
      <c r="AG4" s="1013">
        <f>SUM('급수관 경년별 총괄'!AG5:'급수관 경년별 총괄'!AG23)</f>
        <v>18275.399999999998</v>
      </c>
      <c r="AH4" s="1013">
        <f>SUM('급수관 경년별 총괄'!AH5:'급수관 경년별 총괄'!AH23)</f>
        <v>11981.29</v>
      </c>
    </row>
    <row r="5" spans="1:34" s="1010" customFormat="1" ht="19.5" customHeight="1">
      <c r="A5" s="2018" t="s">
        <v>256</v>
      </c>
      <c r="B5" s="989" t="s">
        <v>951</v>
      </c>
      <c r="C5" s="185">
        <f>SUM(D5:AH5)</f>
        <v>304.5</v>
      </c>
      <c r="D5" s="185">
        <f>SUM('중부 급수관'!D5,'서부 급수관'!D5,'유성 급수관'!D5)</f>
        <v>0</v>
      </c>
      <c r="E5" s="185">
        <f>SUM('중부 급수관'!E5,'서부 급수관'!E5,'유성 급수관'!E5)</f>
        <v>0</v>
      </c>
      <c r="F5" s="185">
        <f>SUM('중부 급수관'!F5,'서부 급수관'!F5,'유성 급수관'!F5)</f>
        <v>0</v>
      </c>
      <c r="G5" s="185">
        <f>SUM('중부 급수관'!G5,'서부 급수관'!G5,'유성 급수관'!G5)</f>
        <v>0</v>
      </c>
      <c r="H5" s="185">
        <f>SUM('중부 급수관'!H5,'서부 급수관'!H5,'유성 급수관'!H5)</f>
        <v>0</v>
      </c>
      <c r="I5" s="185">
        <f>SUM('중부 급수관'!I5,'서부 급수관'!I5,'유성 급수관'!I5)</f>
        <v>0</v>
      </c>
      <c r="J5" s="185">
        <f>SUM('중부 급수관'!J5,'서부 급수관'!J5,'유성 급수관'!J5)</f>
        <v>0</v>
      </c>
      <c r="K5" s="185">
        <f>SUM('중부 급수관'!K5,'서부 급수관'!K5,'유성 급수관'!K5)</f>
        <v>0</v>
      </c>
      <c r="L5" s="185">
        <f>SUM('중부 급수관'!L5,'서부 급수관'!L5,'유성 급수관'!L5)</f>
        <v>0</v>
      </c>
      <c r="M5" s="185">
        <f>SUM('중부 급수관'!M5,'서부 급수관'!M5,'유성 급수관'!M5)</f>
        <v>0</v>
      </c>
      <c r="N5" s="185">
        <f>SUM('중부 급수관'!N5,'서부 급수관'!N5,'유성 급수관'!N5)</f>
        <v>0</v>
      </c>
      <c r="O5" s="185">
        <f>SUM('중부 급수관'!O5,'서부 급수관'!O5,'유성 급수관'!O5)</f>
        <v>0</v>
      </c>
      <c r="P5" s="185">
        <f>SUM('중부 급수관'!P5,'서부 급수관'!P5,'유성 급수관'!P5)</f>
        <v>0</v>
      </c>
      <c r="Q5" s="185">
        <f>SUM('중부 급수관'!Q5,'서부 급수관'!Q5,'유성 급수관'!Q5)</f>
        <v>0</v>
      </c>
      <c r="R5" s="185">
        <f>SUM('중부 급수관'!R5,'서부 급수관'!R5,'유성 급수관'!R5)</f>
        <v>0</v>
      </c>
      <c r="S5" s="185">
        <f>SUM('중부 급수관'!S5,'서부 급수관'!S5,'유성 급수관'!S5)</f>
        <v>0</v>
      </c>
      <c r="T5" s="185">
        <f>SUM('중부 급수관'!T5,'서부 급수관'!T5,'유성 급수관'!T5)</f>
        <v>0</v>
      </c>
      <c r="U5" s="185">
        <f>SUM('중부 급수관'!U5,'서부 급수관'!U5,'유성 급수관'!U5)</f>
        <v>0</v>
      </c>
      <c r="V5" s="185">
        <f>SUM('중부 급수관'!V5,'서부 급수관'!V5,'유성 급수관'!V5)</f>
        <v>0</v>
      </c>
      <c r="W5" s="185">
        <f>SUM('중부 급수관'!W5,'서부 급수관'!W5,'유성 급수관'!W5)</f>
        <v>0</v>
      </c>
      <c r="X5" s="185">
        <f>SUM('중부 급수관'!X5,'서부 급수관'!X5,'유성 급수관'!X5)</f>
        <v>0</v>
      </c>
      <c r="Y5" s="185">
        <f>SUM('중부 급수관'!Y5,'서부 급수관'!Y5,'유성 급수관'!Y5)</f>
        <v>0</v>
      </c>
      <c r="Z5" s="185">
        <f>SUM('중부 급수관'!Z5,'서부 급수관'!Z5,'유성 급수관'!Z5)</f>
        <v>0</v>
      </c>
      <c r="AA5" s="185">
        <f>SUM('중부 급수관'!AA5,'서부 급수관'!AA5,'유성 급수관'!AA5)</f>
        <v>0</v>
      </c>
      <c r="AB5" s="185">
        <f>SUM('중부 급수관'!AB5,'서부 급수관'!AB5,'유성 급수관'!AB5)</f>
        <v>0</v>
      </c>
      <c r="AC5" s="185">
        <f>SUM('중부 급수관'!AC5,'서부 급수관'!AC5,'유성 급수관'!AC5)</f>
        <v>0</v>
      </c>
      <c r="AD5" s="185">
        <f>SUM('중부 급수관'!AD5,'서부 급수관'!AD5,'유성 급수관'!AD5)</f>
        <v>0</v>
      </c>
      <c r="AE5" s="185">
        <f>SUM('중부 급수관'!AE5,'서부 급수관'!AE5,'유성 급수관'!AE5)</f>
        <v>75</v>
      </c>
      <c r="AF5" s="185">
        <f>SUM('중부 급수관'!AF5,'서부 급수관'!AF5,'유성 급수관'!AF5)</f>
        <v>16.329999999999998</v>
      </c>
      <c r="AG5" s="185">
        <f>SUM('중부 급수관'!AG5,'서부 급수관'!AG5,'유성 급수관'!AG5)</f>
        <v>112.17</v>
      </c>
      <c r="AH5" s="185">
        <f>SUM('중부 급수관'!AH5,'서부 급수관'!AH5,'유성 급수관'!AH5)</f>
        <v>101</v>
      </c>
    </row>
    <row r="6" spans="1:34" ht="30" customHeight="1">
      <c r="A6" s="2019"/>
      <c r="B6" s="989" t="s">
        <v>797</v>
      </c>
      <c r="C6" s="185">
        <f t="shared" ref="C6:C23" si="0">SUM(D6:AH6)</f>
        <v>128.30000000000001</v>
      </c>
      <c r="D6" s="185">
        <f>SUM('동부 급수관'!D5,'유성 급수관'!D6)</f>
        <v>0</v>
      </c>
      <c r="E6" s="185">
        <f>SUM('동부 급수관'!E5,'유성 급수관'!E6)</f>
        <v>0</v>
      </c>
      <c r="F6" s="185">
        <f>SUM('동부 급수관'!F5,'유성 급수관'!F6)</f>
        <v>0</v>
      </c>
      <c r="G6" s="185">
        <f>SUM('동부 급수관'!G5,'유성 급수관'!G6)</f>
        <v>0</v>
      </c>
      <c r="H6" s="185">
        <f>SUM('동부 급수관'!H5,'유성 급수관'!H6)</f>
        <v>0</v>
      </c>
      <c r="I6" s="185">
        <f>SUM('동부 급수관'!I5,'유성 급수관'!I6)</f>
        <v>0</v>
      </c>
      <c r="J6" s="185">
        <f>SUM('동부 급수관'!J5,'유성 급수관'!J6)</f>
        <v>0</v>
      </c>
      <c r="K6" s="185">
        <f>SUM('동부 급수관'!K5,'유성 급수관'!K6)</f>
        <v>0</v>
      </c>
      <c r="L6" s="185">
        <f>SUM('동부 급수관'!L5,'유성 급수관'!L6)</f>
        <v>0</v>
      </c>
      <c r="M6" s="185">
        <f>SUM('동부 급수관'!M5,'유성 급수관'!M6)</f>
        <v>0</v>
      </c>
      <c r="N6" s="185">
        <f>SUM('동부 급수관'!N5,'유성 급수관'!N6)</f>
        <v>0</v>
      </c>
      <c r="O6" s="185">
        <f>SUM('동부 급수관'!O5,'유성 급수관'!O6)</f>
        <v>0</v>
      </c>
      <c r="P6" s="185">
        <f>SUM('동부 급수관'!P5,'유성 급수관'!P6)</f>
        <v>0</v>
      </c>
      <c r="Q6" s="185">
        <f>SUM('동부 급수관'!Q5,'유성 급수관'!Q6)</f>
        <v>0</v>
      </c>
      <c r="R6" s="185">
        <f>SUM('동부 급수관'!R5,'유성 급수관'!R6)</f>
        <v>0</v>
      </c>
      <c r="S6" s="185">
        <f>SUM('동부 급수관'!S5,'유성 급수관'!S6)</f>
        <v>0</v>
      </c>
      <c r="T6" s="185">
        <f>SUM('동부 급수관'!T5,'유성 급수관'!T6)</f>
        <v>0</v>
      </c>
      <c r="U6" s="185">
        <f>SUM('동부 급수관'!U5,'유성 급수관'!U6)</f>
        <v>0</v>
      </c>
      <c r="V6" s="185">
        <f>SUM('동부 급수관'!V5,'유성 급수관'!V6)</f>
        <v>0</v>
      </c>
      <c r="W6" s="185">
        <f>SUM('동부 급수관'!W5,'유성 급수관'!W6)</f>
        <v>0</v>
      </c>
      <c r="X6" s="185">
        <f>SUM('동부 급수관'!X5,'유성 급수관'!X6)</f>
        <v>0</v>
      </c>
      <c r="Y6" s="185">
        <f>SUM('동부 급수관'!Y5,'유성 급수관'!Y6)</f>
        <v>15</v>
      </c>
      <c r="Z6" s="185">
        <f>SUM('동부 급수관'!Z5,'유성 급수관'!Z6)</f>
        <v>0</v>
      </c>
      <c r="AA6" s="185">
        <f>SUM('동부 급수관'!AA5,'유성 급수관'!AA6)</f>
        <v>0</v>
      </c>
      <c r="AB6" s="185">
        <f>SUM('동부 급수관'!AB5,'유성 급수관'!AB6)</f>
        <v>0</v>
      </c>
      <c r="AC6" s="185">
        <f>SUM('동부 급수관'!AC5,'유성 급수관'!AC6)</f>
        <v>0</v>
      </c>
      <c r="AD6" s="185">
        <f>SUM('동부 급수관'!AD5,'유성 급수관'!AD6)</f>
        <v>29.3</v>
      </c>
      <c r="AE6" s="185">
        <f>SUM('동부 급수관'!AE5,'유성 급수관'!AE6)</f>
        <v>13</v>
      </c>
      <c r="AF6" s="185">
        <f>SUM('동부 급수관'!AF5,'유성 급수관'!AF6)</f>
        <v>7.12</v>
      </c>
      <c r="AG6" s="185">
        <f>SUM('동부 급수관'!AG5,'유성 급수관'!AG6)</f>
        <v>23.880000000000003</v>
      </c>
      <c r="AH6" s="185">
        <f>SUM('동부 급수관'!AH5,'유성 급수관'!AH6)</f>
        <v>40</v>
      </c>
    </row>
    <row r="7" spans="1:34" ht="30" customHeight="1">
      <c r="A7" s="2019"/>
      <c r="B7" s="989" t="s">
        <v>780</v>
      </c>
      <c r="C7" s="185">
        <f t="shared" si="0"/>
        <v>865.93000000000018</v>
      </c>
      <c r="D7" s="185">
        <f>SUM('동부 급수관'!D6,'중부 급수관'!D6,'서부 급수관'!D6,'유성 급수관'!D7,'대덕 급수관 '!D6)</f>
        <v>0</v>
      </c>
      <c r="E7" s="185">
        <f>SUM('동부 급수관'!E6,'중부 급수관'!E6,'서부 급수관'!E6,'유성 급수관'!E7,'대덕 급수관 '!E6)</f>
        <v>0</v>
      </c>
      <c r="F7" s="185">
        <f>SUM('동부 급수관'!F6,'중부 급수관'!F6,'서부 급수관'!F6,'유성 급수관'!F7,'대덕 급수관 '!F6)</f>
        <v>0</v>
      </c>
      <c r="G7" s="185">
        <f>SUM('동부 급수관'!G6,'중부 급수관'!G6,'서부 급수관'!G6,'유성 급수관'!G7,'대덕 급수관 '!G6)</f>
        <v>0</v>
      </c>
      <c r="H7" s="185">
        <f>SUM('동부 급수관'!H6,'중부 급수관'!H6,'서부 급수관'!H6,'유성 급수관'!H7,'대덕 급수관 '!H6)</f>
        <v>0</v>
      </c>
      <c r="I7" s="185">
        <f>SUM('동부 급수관'!I6,'중부 급수관'!I6,'서부 급수관'!I6,'유성 급수관'!I7,'대덕 급수관 '!I6)</f>
        <v>0</v>
      </c>
      <c r="J7" s="185">
        <f>SUM('동부 급수관'!J6,'중부 급수관'!J6,'서부 급수관'!J6,'유성 급수관'!J7,'대덕 급수관 '!J6)</f>
        <v>0</v>
      </c>
      <c r="K7" s="185">
        <f>SUM('동부 급수관'!K6,'중부 급수관'!K6,'서부 급수관'!K6,'유성 급수관'!K7,'대덕 급수관 '!K6)</f>
        <v>6.15</v>
      </c>
      <c r="L7" s="185">
        <f>SUM('동부 급수관'!L6,'중부 급수관'!L6,'서부 급수관'!L6,'유성 급수관'!L7,'대덕 급수관 '!L6)</f>
        <v>0</v>
      </c>
      <c r="M7" s="185">
        <f>SUM('동부 급수관'!M6,'중부 급수관'!M6,'서부 급수관'!M6,'유성 급수관'!M7,'대덕 급수관 '!M6)</f>
        <v>0</v>
      </c>
      <c r="N7" s="185">
        <f>SUM('동부 급수관'!N6,'중부 급수관'!N6,'서부 급수관'!N6,'유성 급수관'!N7,'대덕 급수관 '!N6)</f>
        <v>4.5599999999999996</v>
      </c>
      <c r="O7" s="185">
        <f>SUM('동부 급수관'!O6,'중부 급수관'!O6,'서부 급수관'!O6,'유성 급수관'!O7,'대덕 급수관 '!O6)</f>
        <v>0</v>
      </c>
      <c r="P7" s="185">
        <f>SUM('동부 급수관'!P6,'중부 급수관'!P6,'서부 급수관'!P6,'유성 급수관'!P7,'대덕 급수관 '!P6)</f>
        <v>0</v>
      </c>
      <c r="Q7" s="185">
        <f>SUM('동부 급수관'!Q6,'중부 급수관'!Q6,'서부 급수관'!Q6,'유성 급수관'!Q7,'대덕 급수관 '!Q6)</f>
        <v>0</v>
      </c>
      <c r="R7" s="185">
        <f>SUM('동부 급수관'!R6,'중부 급수관'!R6,'서부 급수관'!R6,'유성 급수관'!R7,'대덕 급수관 '!R6)</f>
        <v>0</v>
      </c>
      <c r="S7" s="185">
        <f>SUM('동부 급수관'!S6,'중부 급수관'!S6,'서부 급수관'!S6,'유성 급수관'!S7,'대덕 급수관 '!S6)</f>
        <v>62.81</v>
      </c>
      <c r="T7" s="185">
        <f>SUM('동부 급수관'!T6,'중부 급수관'!T6,'서부 급수관'!T6,'유성 급수관'!T7,'대덕 급수관 '!T6)</f>
        <v>0</v>
      </c>
      <c r="U7" s="185">
        <f>SUM('동부 급수관'!U6,'중부 급수관'!U6,'서부 급수관'!U6,'유성 급수관'!U7,'대덕 급수관 '!U6)</f>
        <v>0</v>
      </c>
      <c r="V7" s="185">
        <f>SUM('동부 급수관'!V6,'중부 급수관'!V6,'서부 급수관'!V6,'유성 급수관'!V7,'대덕 급수관 '!V6)</f>
        <v>4</v>
      </c>
      <c r="W7" s="185">
        <f>SUM('동부 급수관'!W6,'중부 급수관'!W6,'서부 급수관'!W6,'유성 급수관'!W7,'대덕 급수관 '!W6)</f>
        <v>241.56</v>
      </c>
      <c r="X7" s="185">
        <f>SUM('동부 급수관'!X6,'중부 급수관'!X6,'서부 급수관'!X6,'유성 급수관'!X7,'대덕 급수관 '!X6)</f>
        <v>38</v>
      </c>
      <c r="Y7" s="185">
        <f>SUM('동부 급수관'!Y6,'중부 급수관'!Y6,'서부 급수관'!Y6,'유성 급수관'!Y7,'대덕 급수관 '!Y6)</f>
        <v>59.51</v>
      </c>
      <c r="Z7" s="185">
        <f>SUM('동부 급수관'!Z6,'중부 급수관'!Z6,'서부 급수관'!Z6,'유성 급수관'!Z7,'대덕 급수관 '!Z6)</f>
        <v>56.19</v>
      </c>
      <c r="AA7" s="185">
        <f>SUM('동부 급수관'!AA6,'중부 급수관'!AA6,'서부 급수관'!AA6,'유성 급수관'!AA7,'대덕 급수관 '!AA6)</f>
        <v>36.19</v>
      </c>
      <c r="AB7" s="185">
        <f>SUM('동부 급수관'!AB6,'중부 급수관'!AB6,'서부 급수관'!AB6,'유성 급수관'!AB7,'대덕 급수관 '!AB6)</f>
        <v>27</v>
      </c>
      <c r="AC7" s="185">
        <f>SUM('동부 급수관'!AC6,'중부 급수관'!AC6,'서부 급수관'!AC6,'유성 급수관'!AC7,'대덕 급수관 '!AC6)</f>
        <v>178.42000000000002</v>
      </c>
      <c r="AD7" s="185">
        <f>SUM('동부 급수관'!AD6,'중부 급수관'!AD6,'서부 급수관'!AD6,'유성 급수관'!AD7,'대덕 급수관 '!AD6)</f>
        <v>56.71</v>
      </c>
      <c r="AE7" s="185">
        <f>SUM('동부 급수관'!AE6,'중부 급수관'!AE6,'서부 급수관'!AE6,'유성 급수관'!AE7,'대덕 급수관 '!AE6)</f>
        <v>26</v>
      </c>
      <c r="AF7" s="185">
        <f>SUM('동부 급수관'!AF6,'중부 급수관'!AF6,'서부 급수관'!AF6,'유성 급수관'!AF7,'대덕 급수관 '!AF6)</f>
        <v>44.73</v>
      </c>
      <c r="AG7" s="185">
        <f>SUM('동부 급수관'!AG6,'중부 급수관'!AG6,'서부 급수관'!AG6,'유성 급수관'!AG7,'대덕 급수관 '!AG6)</f>
        <v>23.1</v>
      </c>
      <c r="AH7" s="185">
        <f>SUM('동부 급수관'!AH6,'중부 급수관'!AH6,'서부 급수관'!AH6,'유성 급수관'!AH7,'대덕 급수관 '!AH6)</f>
        <v>1</v>
      </c>
    </row>
    <row r="8" spans="1:34" ht="30" customHeight="1">
      <c r="A8" s="2019"/>
      <c r="B8" s="991" t="s">
        <v>781</v>
      </c>
      <c r="C8" s="185">
        <f t="shared" si="0"/>
        <v>1058.5500000000002</v>
      </c>
      <c r="D8" s="185">
        <f>SUM('동부 급수관'!D7,'중부 급수관'!D7,'대덕 급수관 '!D7)</f>
        <v>24.82</v>
      </c>
      <c r="E8" s="185">
        <f>SUM('동부 급수관'!E7,'중부 급수관'!E7,'대덕 급수관 '!E7)</f>
        <v>0</v>
      </c>
      <c r="F8" s="185">
        <f>SUM('동부 급수관'!F7,'중부 급수관'!F7,'대덕 급수관 '!F7)</f>
        <v>720.8900000000001</v>
      </c>
      <c r="G8" s="185">
        <f>SUM('동부 급수관'!G7,'중부 급수관'!G7,'대덕 급수관 '!G7)</f>
        <v>170.44</v>
      </c>
      <c r="H8" s="185">
        <f>SUM('동부 급수관'!H7,'중부 급수관'!H7,'대덕 급수관 '!H7)</f>
        <v>41.99</v>
      </c>
      <c r="I8" s="185">
        <f>SUM('동부 급수관'!I7,'중부 급수관'!I7,'대덕 급수관 '!I7)</f>
        <v>0</v>
      </c>
      <c r="J8" s="185">
        <f>SUM('동부 급수관'!J7,'중부 급수관'!J7,'대덕 급수관 '!J7)</f>
        <v>0</v>
      </c>
      <c r="K8" s="185">
        <f>SUM('동부 급수관'!K7,'중부 급수관'!K7,'대덕 급수관 '!K7)</f>
        <v>0</v>
      </c>
      <c r="L8" s="185">
        <f>SUM('동부 급수관'!L7,'중부 급수관'!L7,'대덕 급수관 '!L7)</f>
        <v>0</v>
      </c>
      <c r="M8" s="185">
        <f>SUM('동부 급수관'!M7,'중부 급수관'!M7,'대덕 급수관 '!M7)</f>
        <v>0</v>
      </c>
      <c r="N8" s="185">
        <f>SUM('동부 급수관'!N7,'중부 급수관'!N7,'대덕 급수관 '!N7)</f>
        <v>0</v>
      </c>
      <c r="O8" s="185">
        <f>SUM('동부 급수관'!O7,'중부 급수관'!O7,'대덕 급수관 '!O7)</f>
        <v>0</v>
      </c>
      <c r="P8" s="185">
        <f>SUM('동부 급수관'!P7,'중부 급수관'!P7,'대덕 급수관 '!P7)</f>
        <v>0</v>
      </c>
      <c r="Q8" s="185">
        <f>SUM('동부 급수관'!Q7,'중부 급수관'!Q7,'대덕 급수관 '!Q7)</f>
        <v>0</v>
      </c>
      <c r="R8" s="185">
        <f>SUM('동부 급수관'!R7,'중부 급수관'!R7,'대덕 급수관 '!R7)</f>
        <v>0</v>
      </c>
      <c r="S8" s="185">
        <f>SUM('동부 급수관'!S7,'중부 급수관'!S7,'대덕 급수관 '!S7)</f>
        <v>0</v>
      </c>
      <c r="T8" s="185">
        <f>SUM('동부 급수관'!T7,'중부 급수관'!T7,'대덕 급수관 '!T7)</f>
        <v>0</v>
      </c>
      <c r="U8" s="185">
        <f>SUM('동부 급수관'!U7,'중부 급수관'!U7,'대덕 급수관 '!U7)</f>
        <v>0</v>
      </c>
      <c r="V8" s="185">
        <f>SUM('동부 급수관'!V7,'중부 급수관'!V7,'대덕 급수관 '!V7)</f>
        <v>0</v>
      </c>
      <c r="W8" s="185">
        <f>SUM('동부 급수관'!W7,'중부 급수관'!W7,'대덕 급수관 '!W7)</f>
        <v>0</v>
      </c>
      <c r="X8" s="185">
        <f>SUM('동부 급수관'!X7,'중부 급수관'!X7,'대덕 급수관 '!X7)</f>
        <v>8</v>
      </c>
      <c r="Y8" s="185">
        <f>SUM('동부 급수관'!Y7,'중부 급수관'!Y7,'대덕 급수관 '!Y7)</f>
        <v>0</v>
      </c>
      <c r="Z8" s="185">
        <f>SUM('동부 급수관'!Z7,'중부 급수관'!Z7,'대덕 급수관 '!Z7)</f>
        <v>0</v>
      </c>
      <c r="AA8" s="185">
        <f>SUM('동부 급수관'!AA7,'중부 급수관'!AA7,'대덕 급수관 '!AA7)</f>
        <v>0</v>
      </c>
      <c r="AB8" s="185">
        <f>SUM('동부 급수관'!AB7,'중부 급수관'!AB7,'대덕 급수관 '!AB7)</f>
        <v>0</v>
      </c>
      <c r="AC8" s="185">
        <f>SUM('동부 급수관'!AC7,'중부 급수관'!AC7,'대덕 급수관 '!AC7)</f>
        <v>7.47</v>
      </c>
      <c r="AD8" s="185">
        <f>SUM('동부 급수관'!AD7,'중부 급수관'!AD7,'대덕 급수관 '!AD7)</f>
        <v>0</v>
      </c>
      <c r="AE8" s="185">
        <f>SUM('동부 급수관'!AE7,'중부 급수관'!AE7,'대덕 급수관 '!AE7)</f>
        <v>0</v>
      </c>
      <c r="AF8" s="185">
        <f>SUM('동부 급수관'!AF7,'중부 급수관'!AF7,'대덕 급수관 '!AF7)</f>
        <v>0</v>
      </c>
      <c r="AG8" s="185">
        <f>SUM('동부 급수관'!AG7,'중부 급수관'!AG7,'대덕 급수관 '!AG7)</f>
        <v>84.94</v>
      </c>
      <c r="AH8" s="185">
        <f>SUM('동부 급수관'!AH7,'중부 급수관'!AH7,'대덕 급수관 '!AH7)</f>
        <v>0</v>
      </c>
    </row>
    <row r="9" spans="1:34" s="1617" customFormat="1" ht="30" customHeight="1">
      <c r="A9" s="2019"/>
      <c r="B9" s="991" t="s">
        <v>799</v>
      </c>
      <c r="C9" s="185">
        <f t="shared" si="0"/>
        <v>1356.56</v>
      </c>
      <c r="D9" s="185">
        <f>SUM('동부 급수관'!D8,'서부 급수관'!D7,'유성 급수관'!D8,'대덕 급수관 '!D8)</f>
        <v>9.15</v>
      </c>
      <c r="E9" s="185">
        <f>SUM('동부 급수관'!E8,'서부 급수관'!E7,'유성 급수관'!E8,'대덕 급수관 '!E8)</f>
        <v>10.74</v>
      </c>
      <c r="F9" s="185">
        <f>SUM('동부 급수관'!F8,'서부 급수관'!F7,'유성 급수관'!F8,'대덕 급수관 '!F8)</f>
        <v>983.0200000000001</v>
      </c>
      <c r="G9" s="185">
        <f>SUM('동부 급수관'!G8,'서부 급수관'!G7,'유성 급수관'!G8,'대덕 급수관 '!G8)</f>
        <v>117.02000000000001</v>
      </c>
      <c r="H9" s="185">
        <f>SUM('동부 급수관'!H8,'서부 급수관'!H7,'유성 급수관'!H8,'대덕 급수관 '!H8)</f>
        <v>2.2799999999999998</v>
      </c>
      <c r="I9" s="185">
        <f>SUM('동부 급수관'!I8,'서부 급수관'!I7,'유성 급수관'!I8,'대덕 급수관 '!I8)</f>
        <v>0</v>
      </c>
      <c r="J9" s="185">
        <f>SUM('동부 급수관'!J8,'서부 급수관'!J7,'유성 급수관'!J8,'대덕 급수관 '!J8)</f>
        <v>50.04</v>
      </c>
      <c r="K9" s="185">
        <f>SUM('동부 급수관'!K8,'서부 급수관'!K7,'유성 급수관'!K8,'대덕 급수관 '!K8)</f>
        <v>0</v>
      </c>
      <c r="L9" s="185">
        <f>SUM('동부 급수관'!L8,'서부 급수관'!L7,'유성 급수관'!L8,'대덕 급수관 '!L8)</f>
        <v>0</v>
      </c>
      <c r="M9" s="185">
        <f>SUM('동부 급수관'!M8,'서부 급수관'!M7,'유성 급수관'!M8,'대덕 급수관 '!M8)</f>
        <v>6.34</v>
      </c>
      <c r="N9" s="185">
        <f>SUM('동부 급수관'!N8,'서부 급수관'!N7,'유성 급수관'!N8,'대덕 급수관 '!N8)</f>
        <v>33.11</v>
      </c>
      <c r="O9" s="185">
        <f>SUM('동부 급수관'!O8,'서부 급수관'!O7,'유성 급수관'!O8,'대덕 급수관 '!O8)</f>
        <v>34.900000000000006</v>
      </c>
      <c r="P9" s="185">
        <f>SUM('동부 급수관'!P8,'서부 급수관'!P7,'유성 급수관'!P8,'대덕 급수관 '!P8)</f>
        <v>0</v>
      </c>
      <c r="Q9" s="185">
        <f>SUM('동부 급수관'!Q8,'서부 급수관'!Q7,'유성 급수관'!Q8,'대덕 급수관 '!Q8)</f>
        <v>0</v>
      </c>
      <c r="R9" s="185">
        <f>SUM('동부 급수관'!R8,'서부 급수관'!R7,'유성 급수관'!R8,'대덕 급수관 '!R8)</f>
        <v>0</v>
      </c>
      <c r="S9" s="185">
        <f>SUM('동부 급수관'!S8,'서부 급수관'!S7,'유성 급수관'!S8,'대덕 급수관 '!S8)</f>
        <v>59.910000000000004</v>
      </c>
      <c r="T9" s="185">
        <f>SUM('동부 급수관'!T8,'서부 급수관'!T7,'유성 급수관'!T8,'대덕 급수관 '!T8)</f>
        <v>0</v>
      </c>
      <c r="U9" s="185">
        <f>SUM('동부 급수관'!U8,'서부 급수관'!U7,'유성 급수관'!U8,'대덕 급수관 '!U8)</f>
        <v>0</v>
      </c>
      <c r="V9" s="185">
        <f>SUM('동부 급수관'!V8,'서부 급수관'!V7,'유성 급수관'!V8,'대덕 급수관 '!V8)</f>
        <v>0</v>
      </c>
      <c r="W9" s="185">
        <f>SUM('동부 급수관'!W8,'서부 급수관'!W7,'유성 급수관'!W8,'대덕 급수관 '!W8)</f>
        <v>0</v>
      </c>
      <c r="X9" s="185">
        <f>SUM('동부 급수관'!X8,'서부 급수관'!X7,'유성 급수관'!X8,'대덕 급수관 '!X8)</f>
        <v>0</v>
      </c>
      <c r="Y9" s="185">
        <f>SUM('동부 급수관'!Y8,'서부 급수관'!Y7,'유성 급수관'!Y8,'대덕 급수관 '!Y8)</f>
        <v>0</v>
      </c>
      <c r="Z9" s="185">
        <f>SUM('동부 급수관'!Z8,'서부 급수관'!Z7,'유성 급수관'!Z8,'대덕 급수관 '!Z8)</f>
        <v>0</v>
      </c>
      <c r="AA9" s="185">
        <f>SUM('동부 급수관'!AA8,'서부 급수관'!AA7,'유성 급수관'!AA8,'대덕 급수관 '!AA8)</f>
        <v>0</v>
      </c>
      <c r="AB9" s="185">
        <f>SUM('동부 급수관'!AB8,'서부 급수관'!AB7,'유성 급수관'!AB8,'대덕 급수관 '!AB8)</f>
        <v>0</v>
      </c>
      <c r="AC9" s="185">
        <f>SUM('동부 급수관'!AC8,'서부 급수관'!AC7,'유성 급수관'!AC8,'대덕 급수관 '!AC8)</f>
        <v>50.05</v>
      </c>
      <c r="AD9" s="185">
        <f>SUM('동부 급수관'!AD8,'서부 급수관'!AD7,'유성 급수관'!AD8,'대덕 급수관 '!AD8)</f>
        <v>0</v>
      </c>
      <c r="AE9" s="185">
        <f>SUM('동부 급수관'!AE8,'서부 급수관'!AE7,'유성 급수관'!AE8,'대덕 급수관 '!AE8)</f>
        <v>0</v>
      </c>
      <c r="AF9" s="185">
        <f>SUM('동부 급수관'!AF8,'서부 급수관'!AF7,'유성 급수관'!AF8,'대덕 급수관 '!AF8)</f>
        <v>0</v>
      </c>
      <c r="AG9" s="185">
        <f>SUM('동부 급수관'!AG8,'서부 급수관'!AG7,'유성 급수관'!AG8,'대덕 급수관 '!AG8)</f>
        <v>0</v>
      </c>
      <c r="AH9" s="185">
        <f>SUM('동부 급수관'!AH8,'서부 급수관'!AH7,'유성 급수관'!AH8,'대덕 급수관 '!AH8)</f>
        <v>0</v>
      </c>
    </row>
    <row r="10" spans="1:34" s="1617" customFormat="1" ht="30" customHeight="1">
      <c r="A10" s="2019"/>
      <c r="B10" s="991" t="s">
        <v>787</v>
      </c>
      <c r="C10" s="185">
        <f t="shared" si="0"/>
        <v>584.87</v>
      </c>
      <c r="D10" s="185">
        <f>SUM('서부 급수관'!D8)</f>
        <v>0</v>
      </c>
      <c r="E10" s="185">
        <f>SUM('서부 급수관'!E8)</f>
        <v>0</v>
      </c>
      <c r="F10" s="185">
        <f>SUM('서부 급수관'!F8)</f>
        <v>0</v>
      </c>
      <c r="G10" s="185">
        <f>SUM('서부 급수관'!G8)</f>
        <v>0</v>
      </c>
      <c r="H10" s="185">
        <f>SUM('서부 급수관'!H8)</f>
        <v>0</v>
      </c>
      <c r="I10" s="185">
        <f>SUM('서부 급수관'!I8)</f>
        <v>0</v>
      </c>
      <c r="J10" s="185">
        <f>SUM('서부 급수관'!J8)</f>
        <v>0</v>
      </c>
      <c r="K10" s="185">
        <f>SUM('서부 급수관'!K8)</f>
        <v>0</v>
      </c>
      <c r="L10" s="185">
        <f>SUM('서부 급수관'!L8)</f>
        <v>0</v>
      </c>
      <c r="M10" s="185">
        <f>SUM('서부 급수관'!M8)</f>
        <v>0</v>
      </c>
      <c r="N10" s="185">
        <f>SUM('서부 급수관'!N8)</f>
        <v>0</v>
      </c>
      <c r="O10" s="185">
        <f>SUM('서부 급수관'!O8)</f>
        <v>0</v>
      </c>
      <c r="P10" s="185">
        <f>SUM('서부 급수관'!P8)</f>
        <v>0</v>
      </c>
      <c r="Q10" s="185">
        <f>SUM('서부 급수관'!Q8)</f>
        <v>0</v>
      </c>
      <c r="R10" s="185">
        <f>SUM('서부 급수관'!R8)</f>
        <v>0</v>
      </c>
      <c r="S10" s="185">
        <f>SUM('서부 급수관'!S8)</f>
        <v>0</v>
      </c>
      <c r="T10" s="185">
        <f>SUM('서부 급수관'!T8)</f>
        <v>0</v>
      </c>
      <c r="U10" s="185">
        <f>SUM('서부 급수관'!U8)</f>
        <v>0</v>
      </c>
      <c r="V10" s="185">
        <f>SUM('서부 급수관'!V8)</f>
        <v>0</v>
      </c>
      <c r="W10" s="185">
        <f>SUM('서부 급수관'!W8)</f>
        <v>0</v>
      </c>
      <c r="X10" s="185">
        <f>SUM('서부 급수관'!X8)</f>
        <v>0</v>
      </c>
      <c r="Y10" s="185">
        <f>SUM('서부 급수관'!Y8)</f>
        <v>0</v>
      </c>
      <c r="Z10" s="185">
        <f>SUM('서부 급수관'!Z8)</f>
        <v>0</v>
      </c>
      <c r="AA10" s="185">
        <f>SUM('서부 급수관'!AA8)</f>
        <v>0</v>
      </c>
      <c r="AB10" s="185">
        <f>SUM('서부 급수관'!AB8)</f>
        <v>0</v>
      </c>
      <c r="AC10" s="185">
        <f>SUM('서부 급수관'!AC8)</f>
        <v>0</v>
      </c>
      <c r="AD10" s="185">
        <f>SUM('서부 급수관'!AD8)</f>
        <v>176</v>
      </c>
      <c r="AE10" s="185">
        <f>SUM('서부 급수관'!AE8)</f>
        <v>0</v>
      </c>
      <c r="AF10" s="185">
        <f>SUM('서부 급수관'!AF8)</f>
        <v>408.87</v>
      </c>
      <c r="AG10" s="185">
        <f>SUM('서부 급수관'!AG8)</f>
        <v>0</v>
      </c>
      <c r="AH10" s="185">
        <f>SUM('서부 급수관'!AH8)</f>
        <v>0</v>
      </c>
    </row>
    <row r="11" spans="1:34" s="1617" customFormat="1" ht="30" customHeight="1">
      <c r="A11" s="2019"/>
      <c r="B11" s="991" t="s">
        <v>800</v>
      </c>
      <c r="C11" s="185">
        <f t="shared" si="0"/>
        <v>79.66</v>
      </c>
      <c r="D11" s="185">
        <f>SUM('유성 급수관'!D9)</f>
        <v>0</v>
      </c>
      <c r="E11" s="185">
        <f>SUM('유성 급수관'!E9)</f>
        <v>0</v>
      </c>
      <c r="F11" s="185">
        <f>SUM('유성 급수관'!F9)</f>
        <v>0</v>
      </c>
      <c r="G11" s="185">
        <f>SUM('유성 급수관'!G9)</f>
        <v>0</v>
      </c>
      <c r="H11" s="185">
        <f>SUM('유성 급수관'!H9)</f>
        <v>0</v>
      </c>
      <c r="I11" s="185">
        <f>SUM('유성 급수관'!I9)</f>
        <v>0</v>
      </c>
      <c r="J11" s="185">
        <f>SUM('유성 급수관'!J9)</f>
        <v>0</v>
      </c>
      <c r="K11" s="185">
        <f>SUM('유성 급수관'!K9)</f>
        <v>0</v>
      </c>
      <c r="L11" s="185">
        <f>SUM('유성 급수관'!L9)</f>
        <v>0</v>
      </c>
      <c r="M11" s="185">
        <f>SUM('유성 급수관'!M9)</f>
        <v>0</v>
      </c>
      <c r="N11" s="185">
        <f>SUM('유성 급수관'!N9)</f>
        <v>0</v>
      </c>
      <c r="O11" s="185">
        <f>SUM('유성 급수관'!O9)</f>
        <v>0</v>
      </c>
      <c r="P11" s="185">
        <f>SUM('유성 급수관'!P9)</f>
        <v>0</v>
      </c>
      <c r="Q11" s="185">
        <f>SUM('유성 급수관'!Q9)</f>
        <v>0</v>
      </c>
      <c r="R11" s="185">
        <f>SUM('유성 급수관'!R9)</f>
        <v>0</v>
      </c>
      <c r="S11" s="185">
        <f>SUM('유성 급수관'!S9)</f>
        <v>0</v>
      </c>
      <c r="T11" s="185">
        <f>SUM('유성 급수관'!T9)</f>
        <v>0</v>
      </c>
      <c r="U11" s="185">
        <f>SUM('유성 급수관'!U9)</f>
        <v>0</v>
      </c>
      <c r="V11" s="185">
        <f>SUM('유성 급수관'!V9)</f>
        <v>0</v>
      </c>
      <c r="W11" s="185">
        <f>SUM('유성 급수관'!W9)</f>
        <v>0</v>
      </c>
      <c r="X11" s="185">
        <f>SUM('유성 급수관'!X9)</f>
        <v>0</v>
      </c>
      <c r="Y11" s="185">
        <f>SUM('유성 급수관'!Y9)</f>
        <v>0</v>
      </c>
      <c r="Z11" s="185">
        <f>SUM('유성 급수관'!Z9)</f>
        <v>0</v>
      </c>
      <c r="AA11" s="185">
        <f>SUM('유성 급수관'!AA9)</f>
        <v>0</v>
      </c>
      <c r="AB11" s="185">
        <f>SUM('유성 급수관'!AB9)</f>
        <v>79.66</v>
      </c>
      <c r="AC11" s="185">
        <f>SUM('유성 급수관'!AC9)</f>
        <v>0</v>
      </c>
      <c r="AD11" s="185">
        <f>SUM('유성 급수관'!AD9)</f>
        <v>0</v>
      </c>
      <c r="AE11" s="185">
        <f>SUM('유성 급수관'!AE9)</f>
        <v>0</v>
      </c>
      <c r="AF11" s="185">
        <f>SUM('유성 급수관'!AF9)</f>
        <v>0</v>
      </c>
      <c r="AG11" s="185">
        <f>SUM('유성 급수관'!AG9)</f>
        <v>0</v>
      </c>
      <c r="AH11" s="185">
        <f>SUM('유성 급수관'!AH9)</f>
        <v>0</v>
      </c>
    </row>
    <row r="12" spans="1:34" s="1617" customFormat="1" ht="30" customHeight="1">
      <c r="A12" s="2019"/>
      <c r="B12" s="989" t="s">
        <v>801</v>
      </c>
      <c r="C12" s="185">
        <f t="shared" si="0"/>
        <v>16.010000000000002</v>
      </c>
      <c r="D12" s="185">
        <f>SUM('중부 급수관'!D8)</f>
        <v>0</v>
      </c>
      <c r="E12" s="185">
        <f>SUM('중부 급수관'!E8)</f>
        <v>0</v>
      </c>
      <c r="F12" s="185">
        <f>SUM('중부 급수관'!F8)</f>
        <v>0</v>
      </c>
      <c r="G12" s="185">
        <f>SUM('중부 급수관'!G8)</f>
        <v>0</v>
      </c>
      <c r="H12" s="185">
        <f>SUM('중부 급수관'!H8)</f>
        <v>0</v>
      </c>
      <c r="I12" s="185">
        <f>SUM('중부 급수관'!I8)</f>
        <v>0</v>
      </c>
      <c r="J12" s="185">
        <f>SUM('중부 급수관'!J8)</f>
        <v>0</v>
      </c>
      <c r="K12" s="185">
        <f>SUM('중부 급수관'!K8)</f>
        <v>0</v>
      </c>
      <c r="L12" s="185">
        <f>SUM('중부 급수관'!L8)</f>
        <v>0</v>
      </c>
      <c r="M12" s="185">
        <f>SUM('중부 급수관'!M8)</f>
        <v>0</v>
      </c>
      <c r="N12" s="185">
        <f>SUM('중부 급수관'!N8)</f>
        <v>0</v>
      </c>
      <c r="O12" s="185">
        <f>SUM('중부 급수관'!O8)</f>
        <v>0</v>
      </c>
      <c r="P12" s="185">
        <f>SUM('중부 급수관'!P8)</f>
        <v>0</v>
      </c>
      <c r="Q12" s="185">
        <f>SUM('중부 급수관'!Q8)</f>
        <v>0</v>
      </c>
      <c r="R12" s="185">
        <f>SUM('중부 급수관'!R8)</f>
        <v>0</v>
      </c>
      <c r="S12" s="185">
        <f>SUM('중부 급수관'!S8)</f>
        <v>0</v>
      </c>
      <c r="T12" s="185">
        <f>SUM('중부 급수관'!T8)</f>
        <v>0</v>
      </c>
      <c r="U12" s="185">
        <f>SUM('중부 급수관'!U8)</f>
        <v>0</v>
      </c>
      <c r="V12" s="185">
        <f>SUM('중부 급수관'!V8)</f>
        <v>0</v>
      </c>
      <c r="W12" s="185">
        <f>SUM('중부 급수관'!W8)</f>
        <v>0</v>
      </c>
      <c r="X12" s="185">
        <f>SUM('중부 급수관'!X8)</f>
        <v>0</v>
      </c>
      <c r="Y12" s="185">
        <f>SUM('중부 급수관'!Y8)</f>
        <v>0</v>
      </c>
      <c r="Z12" s="185">
        <f>SUM('중부 급수관'!Z8)</f>
        <v>0</v>
      </c>
      <c r="AA12" s="185">
        <f>SUM('중부 급수관'!AA8)</f>
        <v>0</v>
      </c>
      <c r="AB12" s="185">
        <f>SUM('중부 급수관'!AB8)</f>
        <v>0</v>
      </c>
      <c r="AC12" s="185">
        <f>SUM('중부 급수관'!AC8)</f>
        <v>0</v>
      </c>
      <c r="AD12" s="185">
        <f>SUM('중부 급수관'!AD8)</f>
        <v>16.010000000000002</v>
      </c>
      <c r="AE12" s="185">
        <f>SUM('중부 급수관'!AE8)</f>
        <v>0</v>
      </c>
      <c r="AF12" s="185">
        <f>SUM('중부 급수관'!AF8)</f>
        <v>0</v>
      </c>
      <c r="AG12" s="185">
        <f>SUM('중부 급수관'!AG8)</f>
        <v>0</v>
      </c>
      <c r="AH12" s="185">
        <f>SUM('중부 급수관'!AH8)</f>
        <v>0</v>
      </c>
    </row>
    <row r="13" spans="1:34" s="1617" customFormat="1" ht="30" customHeight="1">
      <c r="A13" s="2019"/>
      <c r="B13" s="995" t="s">
        <v>802</v>
      </c>
      <c r="C13" s="185">
        <f t="shared" si="0"/>
        <v>118919.37000000001</v>
      </c>
      <c r="D13" s="185">
        <f>SUM('동부 급수관'!D9,'중부 급수관'!D9,'서부 급수관'!D9,'유성 급수관'!D10,'대덕 급수관 '!D9)</f>
        <v>113551.42000000001</v>
      </c>
      <c r="E13" s="185">
        <f>SUM('동부 급수관'!E9,'중부 급수관'!E9,'서부 급수관'!E9,'유성 급수관'!E10,'대덕 급수관 '!E9)</f>
        <v>1479.1499999999999</v>
      </c>
      <c r="F13" s="185">
        <f>SUM('동부 급수관'!F9,'중부 급수관'!F9,'서부 급수관'!F9,'유성 급수관'!F10,'대덕 급수관 '!F9)</f>
        <v>830.58</v>
      </c>
      <c r="G13" s="185">
        <f>SUM('동부 급수관'!G9,'중부 급수관'!G9,'서부 급수관'!G9,'유성 급수관'!G10,'대덕 급수관 '!G9)</f>
        <v>632.32000000000005</v>
      </c>
      <c r="H13" s="185">
        <f>SUM('동부 급수관'!H9,'중부 급수관'!H9,'서부 급수관'!H9,'유성 급수관'!H10,'대덕 급수관 '!H9)</f>
        <v>538.52</v>
      </c>
      <c r="I13" s="185">
        <f>SUM('동부 급수관'!I9,'중부 급수관'!I9,'서부 급수관'!I9,'유성 급수관'!I10,'대덕 급수관 '!I9)</f>
        <v>470.45</v>
      </c>
      <c r="J13" s="185">
        <f>SUM('동부 급수관'!J9,'중부 급수관'!J9,'서부 급수관'!J9,'유성 급수관'!J10,'대덕 급수관 '!J9)</f>
        <v>434.67999999999995</v>
      </c>
      <c r="K13" s="185">
        <f>SUM('동부 급수관'!K9,'중부 급수관'!K9,'서부 급수관'!K9,'유성 급수관'!K10,'대덕 급수관 '!K9)</f>
        <v>13.010000000000002</v>
      </c>
      <c r="L13" s="185">
        <f>SUM('동부 급수관'!L9,'중부 급수관'!L9,'서부 급수관'!L9,'유성 급수관'!L10,'대덕 급수관 '!L9)</f>
        <v>23.11</v>
      </c>
      <c r="M13" s="185">
        <f>SUM('동부 급수관'!M9,'중부 급수관'!M9,'서부 급수관'!M9,'유성 급수관'!M10,'대덕 급수관 '!M9)</f>
        <v>45.52</v>
      </c>
      <c r="N13" s="185">
        <f>SUM('동부 급수관'!N9,'중부 급수관'!N9,'서부 급수관'!N9,'유성 급수관'!N10,'대덕 급수관 '!N9)</f>
        <v>15.91</v>
      </c>
      <c r="O13" s="185">
        <f>SUM('동부 급수관'!O9,'중부 급수관'!O9,'서부 급수관'!O9,'유성 급수관'!O10,'대덕 급수관 '!O9)</f>
        <v>0</v>
      </c>
      <c r="P13" s="185">
        <f>SUM('동부 급수관'!P9,'중부 급수관'!P9,'서부 급수관'!P9,'유성 급수관'!P10,'대덕 급수관 '!P9)</f>
        <v>0</v>
      </c>
      <c r="Q13" s="185">
        <f>SUM('동부 급수관'!Q9,'중부 급수관'!Q9,'서부 급수관'!Q9,'유성 급수관'!Q10,'대덕 급수관 '!Q9)</f>
        <v>2.2799999999999998</v>
      </c>
      <c r="R13" s="185">
        <f>SUM('동부 급수관'!R9,'중부 급수관'!R9,'서부 급수관'!R9,'유성 급수관'!R10,'대덕 급수관 '!R9)</f>
        <v>19.71</v>
      </c>
      <c r="S13" s="185">
        <f>SUM('동부 급수관'!S9,'중부 급수관'!S9,'서부 급수관'!S9,'유성 급수관'!S10,'대덕 급수관 '!S9)</f>
        <v>14.26</v>
      </c>
      <c r="T13" s="185">
        <f>SUM('동부 급수관'!T9,'중부 급수관'!T9,'서부 급수관'!T9,'유성 급수관'!T10,'대덕 급수관 '!T9)</f>
        <v>0</v>
      </c>
      <c r="U13" s="185">
        <f>SUM('동부 급수관'!U9,'중부 급수관'!U9,'서부 급수관'!U9,'유성 급수관'!U10,'대덕 급수관 '!U9)</f>
        <v>0</v>
      </c>
      <c r="V13" s="185">
        <f>SUM('동부 급수관'!V9,'중부 급수관'!V9,'서부 급수관'!V9,'유성 급수관'!V10,'대덕 급수관 '!V9)</f>
        <v>113.45</v>
      </c>
      <c r="W13" s="185">
        <f>SUM('동부 급수관'!W9,'중부 급수관'!W9,'서부 급수관'!W9,'유성 급수관'!W10,'대덕 급수관 '!W9)</f>
        <v>0</v>
      </c>
      <c r="X13" s="185">
        <f>SUM('동부 급수관'!X9,'중부 급수관'!X9,'서부 급수관'!X9,'유성 급수관'!X10,'대덕 급수관 '!X9)</f>
        <v>12.21</v>
      </c>
      <c r="Y13" s="185">
        <f>SUM('동부 급수관'!Y9,'중부 급수관'!Y9,'서부 급수관'!Y9,'유성 급수관'!Y10,'대덕 급수관 '!Y9)</f>
        <v>86.18</v>
      </c>
      <c r="Z13" s="185">
        <f>SUM('동부 급수관'!Z9,'중부 급수관'!Z9,'서부 급수관'!Z9,'유성 급수관'!Z10,'대덕 급수관 '!Z9)</f>
        <v>3.8</v>
      </c>
      <c r="AA13" s="185">
        <f>SUM('동부 급수관'!AA9,'중부 급수관'!AA9,'서부 급수관'!AA9,'유성 급수관'!AA10,'대덕 급수관 '!AA9)</f>
        <v>81.210000000000008</v>
      </c>
      <c r="AB13" s="185">
        <f>SUM('동부 급수관'!AB9,'중부 급수관'!AB9,'서부 급수관'!AB9,'유성 급수관'!AB10,'대덕 급수관 '!AB9)</f>
        <v>0</v>
      </c>
      <c r="AC13" s="185">
        <f>SUM('동부 급수관'!AC9,'중부 급수관'!AC9,'서부 급수관'!AC9,'유성 급수관'!AC10,'대덕 급수관 '!AC9)</f>
        <v>239.67</v>
      </c>
      <c r="AD13" s="185">
        <f>SUM('동부 급수관'!AD9,'중부 급수관'!AD9,'서부 급수관'!AD9,'유성 급수관'!AD10,'대덕 급수관 '!AD9)</f>
        <v>101.27</v>
      </c>
      <c r="AE13" s="185">
        <f>SUM('동부 급수관'!AE9,'중부 급수관'!AE9,'서부 급수관'!AE9,'유성 급수관'!AE10,'대덕 급수관 '!AE9)</f>
        <v>63.68</v>
      </c>
      <c r="AF13" s="185">
        <f>SUM('동부 급수관'!AF9,'중부 급수관'!AF9,'서부 급수관'!AF9,'유성 급수관'!AF10,'대덕 급수관 '!AF9)</f>
        <v>3.73</v>
      </c>
      <c r="AG13" s="185">
        <f>SUM('동부 급수관'!AG9,'중부 급수관'!AG9,'서부 급수관'!AG9,'유성 급수관'!AG10,'대덕 급수관 '!AG9)</f>
        <v>5</v>
      </c>
      <c r="AH13" s="185">
        <f>SUM('동부 급수관'!AH9,'중부 급수관'!AH9,'서부 급수관'!AH9,'유성 급수관'!AH10,'대덕 급수관 '!AH9)</f>
        <v>138.25</v>
      </c>
    </row>
    <row r="14" spans="1:34" s="1617" customFormat="1" ht="30" customHeight="1">
      <c r="A14" s="2019"/>
      <c r="B14" s="995" t="s">
        <v>803</v>
      </c>
      <c r="C14" s="185">
        <f t="shared" si="0"/>
        <v>104854.83999999997</v>
      </c>
      <c r="D14" s="185">
        <f>SUM('동부 급수관'!D10,'중부 급수관'!D10,'서부 급수관'!D10,'유성 급수관'!D11,'대덕 급수관 '!D10)</f>
        <v>24390.18</v>
      </c>
      <c r="E14" s="185">
        <f>SUM('동부 급수관'!E10,'중부 급수관'!E10,'서부 급수관'!E10,'유성 급수관'!E11,'대덕 급수관 '!E10)</f>
        <v>7557.48</v>
      </c>
      <c r="F14" s="185">
        <f>SUM('동부 급수관'!F10,'중부 급수관'!F10,'서부 급수관'!F10,'유성 급수관'!F11,'대덕 급수관 '!F10)</f>
        <v>7831.7900000000009</v>
      </c>
      <c r="G14" s="185">
        <f>SUM('동부 급수관'!G10,'중부 급수관'!G10,'서부 급수관'!G10,'유성 급수관'!G11,'대덕 급수관 '!G10)</f>
        <v>6148.9700000000012</v>
      </c>
      <c r="H14" s="185">
        <f>SUM('동부 급수관'!H10,'중부 급수관'!H10,'서부 급수관'!H10,'유성 급수관'!H11,'대덕 급수관 '!H10)</f>
        <v>6206.95</v>
      </c>
      <c r="I14" s="185">
        <f>SUM('동부 급수관'!I10,'중부 급수관'!I10,'서부 급수관'!I10,'유성 급수관'!I11,'대덕 급수관 '!I10)</f>
        <v>4251.71</v>
      </c>
      <c r="J14" s="185">
        <f>SUM('동부 급수관'!J10,'중부 급수관'!J10,'서부 급수관'!J10,'유성 급수관'!J11,'대덕 급수관 '!J10)</f>
        <v>5475.16</v>
      </c>
      <c r="K14" s="185">
        <f>SUM('동부 급수관'!K10,'중부 급수관'!K10,'서부 급수관'!K10,'유성 급수관'!K11,'대덕 급수관 '!K10)</f>
        <v>4536.9400000000005</v>
      </c>
      <c r="L14" s="185">
        <f>SUM('동부 급수관'!L10,'중부 급수관'!L10,'서부 급수관'!L10,'유성 급수관'!L11,'대덕 급수관 '!L10)</f>
        <v>6815.4400000000005</v>
      </c>
      <c r="M14" s="185">
        <f>SUM('동부 급수관'!M10,'중부 급수관'!M10,'서부 급수관'!M10,'유성 급수관'!M11,'대덕 급수관 '!M10)</f>
        <v>7304.6499999999987</v>
      </c>
      <c r="N14" s="185">
        <f>SUM('동부 급수관'!N10,'중부 급수관'!N10,'서부 급수관'!N10,'유성 급수관'!N11,'대덕 급수관 '!N10)</f>
        <v>6392.380000000001</v>
      </c>
      <c r="O14" s="185">
        <f>SUM('동부 급수관'!O10,'중부 급수관'!O10,'서부 급수관'!O10,'유성 급수관'!O11,'대덕 급수관 '!O10)</f>
        <v>7867.9499999999989</v>
      </c>
      <c r="P14" s="185">
        <f>SUM('동부 급수관'!P10,'중부 급수관'!P10,'서부 급수관'!P10,'유성 급수관'!P11,'대덕 급수관 '!P10)</f>
        <v>6973.6500000000005</v>
      </c>
      <c r="Q14" s="185">
        <f>SUM('동부 급수관'!Q10,'중부 급수관'!Q10,'서부 급수관'!Q10,'유성 급수관'!Q11,'대덕 급수관 '!Q10)</f>
        <v>828.39</v>
      </c>
      <c r="R14" s="185">
        <f>SUM('동부 급수관'!R10,'중부 급수관'!R10,'서부 급수관'!R10,'유성 급수관'!R11,'대덕 급수관 '!R10)</f>
        <v>65.56</v>
      </c>
      <c r="S14" s="185">
        <f>SUM('동부 급수관'!S10,'중부 급수관'!S10,'서부 급수관'!S10,'유성 급수관'!S11,'대덕 급수관 '!S10)</f>
        <v>108.36</v>
      </c>
      <c r="T14" s="185">
        <f>SUM('동부 급수관'!T10,'중부 급수관'!T10,'서부 급수관'!T10,'유성 급수관'!T11,'대덕 급수관 '!T10)</f>
        <v>231.29000000000002</v>
      </c>
      <c r="U14" s="185">
        <f>SUM('동부 급수관'!U10,'중부 급수관'!U10,'서부 급수관'!U10,'유성 급수관'!U11,'대덕 급수관 '!U10)</f>
        <v>0</v>
      </c>
      <c r="V14" s="185">
        <f>SUM('동부 급수관'!V10,'중부 급수관'!V10,'서부 급수관'!V10,'유성 급수관'!V11,'대덕 급수관 '!V10)</f>
        <v>610.91999999999996</v>
      </c>
      <c r="W14" s="185">
        <f>SUM('동부 급수관'!W10,'중부 급수관'!W10,'서부 급수관'!W10,'유성 급수관'!W11,'대덕 급수관 '!W10)</f>
        <v>371.17</v>
      </c>
      <c r="X14" s="185">
        <f>SUM('동부 급수관'!X10,'중부 급수관'!X10,'서부 급수관'!X10,'유성 급수관'!X11,'대덕 급수관 '!X10)</f>
        <v>13.97</v>
      </c>
      <c r="Y14" s="185">
        <f>SUM('동부 급수관'!Y10,'중부 급수관'!Y10,'서부 급수관'!Y10,'유성 급수관'!Y11,'대덕 급수관 '!Y10)</f>
        <v>9.0399999999999991</v>
      </c>
      <c r="Z14" s="185">
        <f>SUM('동부 급수관'!Z10,'중부 급수관'!Z10,'서부 급수관'!Z10,'유성 급수관'!Z11,'대덕 급수관 '!Z10)</f>
        <v>54.9</v>
      </c>
      <c r="AA14" s="185">
        <f>SUM('동부 급수관'!AA10,'중부 급수관'!AA10,'서부 급수관'!AA10,'유성 급수관'!AA11,'대덕 급수관 '!AA10)</f>
        <v>3.5</v>
      </c>
      <c r="AB14" s="185">
        <f>SUM('동부 급수관'!AB10,'중부 급수관'!AB10,'서부 급수관'!AB10,'유성 급수관'!AB11,'대덕 급수관 '!AB10)</f>
        <v>43.35</v>
      </c>
      <c r="AC14" s="185">
        <f>SUM('동부 급수관'!AC10,'중부 급수관'!AC10,'서부 급수관'!AC10,'유성 급수관'!AC11,'대덕 급수관 '!AC10)</f>
        <v>179.29</v>
      </c>
      <c r="AD14" s="185">
        <f>SUM('동부 급수관'!AD10,'중부 급수관'!AD10,'서부 급수관'!AD10,'유성 급수관'!AD11,'대덕 급수관 '!AD10)</f>
        <v>113.2</v>
      </c>
      <c r="AE14" s="185">
        <f>SUM('동부 급수관'!AE10,'중부 급수관'!AE10,'서부 급수관'!AE10,'유성 급수관'!AE11,'대덕 급수관 '!AE10)</f>
        <v>7</v>
      </c>
      <c r="AF14" s="185">
        <f>SUM('동부 급수관'!AF10,'중부 급수관'!AF10,'서부 급수관'!AF10,'유성 급수관'!AF11,'대덕 급수관 '!AF10)</f>
        <v>141.02000000000001</v>
      </c>
      <c r="AG14" s="185">
        <f>SUM('동부 급수관'!AG10,'중부 급수관'!AG10,'서부 급수관'!AG10,'유성 급수관'!AG11,'대덕 급수관 '!AG10)</f>
        <v>153.55000000000001</v>
      </c>
      <c r="AH14" s="185">
        <f>SUM('동부 급수관'!AH10,'중부 급수관'!AH10,'서부 급수관'!AH10,'유성 급수관'!AH11,'대덕 급수관 '!AH10)</f>
        <v>167.07999999999998</v>
      </c>
    </row>
    <row r="15" spans="1:34" s="1617" customFormat="1" ht="30" customHeight="1">
      <c r="A15" s="2019"/>
      <c r="B15" s="1011" t="s">
        <v>804</v>
      </c>
      <c r="C15" s="185">
        <f t="shared" si="0"/>
        <v>3464.09</v>
      </c>
      <c r="D15" s="185">
        <f>SUM('동부 급수관'!D11,'중부 급수관'!D11,'서부 급수관'!D11,'유성 급수관'!D12,'대덕 급수관 '!D11)</f>
        <v>0</v>
      </c>
      <c r="E15" s="185">
        <f>SUM('동부 급수관'!E11,'중부 급수관'!E11,'서부 급수관'!E11,'유성 급수관'!E12,'대덕 급수관 '!E11)</f>
        <v>0</v>
      </c>
      <c r="F15" s="185">
        <f>SUM('동부 급수관'!F11,'중부 급수관'!F11,'서부 급수관'!F11,'유성 급수관'!F12,'대덕 급수관 '!F11)</f>
        <v>0</v>
      </c>
      <c r="G15" s="185">
        <f>SUM('동부 급수관'!G11,'중부 급수관'!G11,'서부 급수관'!G11,'유성 급수관'!G12,'대덕 급수관 '!G11)</f>
        <v>0</v>
      </c>
      <c r="H15" s="185">
        <f>SUM('동부 급수관'!H11,'중부 급수관'!H11,'서부 급수관'!H11,'유성 급수관'!H12,'대덕 급수관 '!H11)</f>
        <v>0</v>
      </c>
      <c r="I15" s="185">
        <f>SUM('동부 급수관'!I11,'중부 급수관'!I11,'서부 급수관'!I11,'유성 급수관'!I12,'대덕 급수관 '!I11)</f>
        <v>8.870000000000001</v>
      </c>
      <c r="J15" s="185">
        <f>SUM('동부 급수관'!J11,'중부 급수관'!J11,'서부 급수관'!J11,'유성 급수관'!J12,'대덕 급수관 '!J11)</f>
        <v>36</v>
      </c>
      <c r="K15" s="185">
        <f>SUM('동부 급수관'!K11,'중부 급수관'!K11,'서부 급수관'!K11,'유성 급수관'!K12,'대덕 급수관 '!K11)</f>
        <v>0</v>
      </c>
      <c r="L15" s="185">
        <f>SUM('동부 급수관'!L11,'중부 급수관'!L11,'서부 급수관'!L11,'유성 급수관'!L12,'대덕 급수관 '!L11)</f>
        <v>0</v>
      </c>
      <c r="M15" s="185">
        <f>SUM('동부 급수관'!M11,'중부 급수관'!M11,'서부 급수관'!M11,'유성 급수관'!M12,'대덕 급수관 '!M11)</f>
        <v>0</v>
      </c>
      <c r="N15" s="185">
        <f>SUM('동부 급수관'!N11,'중부 급수관'!N11,'서부 급수관'!N11,'유성 급수관'!N12,'대덕 급수관 '!N11)</f>
        <v>0</v>
      </c>
      <c r="O15" s="185">
        <f>SUM('동부 급수관'!O11,'중부 급수관'!O11,'서부 급수관'!O11,'유성 급수관'!O12,'대덕 급수관 '!O11)</f>
        <v>0</v>
      </c>
      <c r="P15" s="185">
        <f>SUM('동부 급수관'!P11,'중부 급수관'!P11,'서부 급수관'!P11,'유성 급수관'!P12,'대덕 급수관 '!P11)</f>
        <v>75.709999999999994</v>
      </c>
      <c r="Q15" s="185">
        <f>SUM('동부 급수관'!Q11,'중부 급수관'!Q11,'서부 급수관'!Q11,'유성 급수관'!Q12,'대덕 급수관 '!Q11)</f>
        <v>0</v>
      </c>
      <c r="R15" s="185">
        <f>SUM('동부 급수관'!R11,'중부 급수관'!R11,'서부 급수관'!R11,'유성 급수관'!R12,'대덕 급수관 '!R11)</f>
        <v>0</v>
      </c>
      <c r="S15" s="185">
        <f>SUM('동부 급수관'!S11,'중부 급수관'!S11,'서부 급수관'!S11,'유성 급수관'!S12,'대덕 급수관 '!S11)</f>
        <v>0</v>
      </c>
      <c r="T15" s="185">
        <f>SUM('동부 급수관'!T11,'중부 급수관'!T11,'서부 급수관'!T11,'유성 급수관'!T12,'대덕 급수관 '!T11)</f>
        <v>0</v>
      </c>
      <c r="U15" s="185">
        <f>SUM('동부 급수관'!U11,'중부 급수관'!U11,'서부 급수관'!U11,'유성 급수관'!U12,'대덕 급수관 '!U11)</f>
        <v>292.36</v>
      </c>
      <c r="V15" s="185">
        <f>SUM('동부 급수관'!V11,'중부 급수관'!V11,'서부 급수관'!V11,'유성 급수관'!V12,'대덕 급수관 '!V11)</f>
        <v>0</v>
      </c>
      <c r="W15" s="185">
        <f>SUM('동부 급수관'!W11,'중부 급수관'!W11,'서부 급수관'!W11,'유성 급수관'!W12,'대덕 급수관 '!W11)</f>
        <v>59.82</v>
      </c>
      <c r="X15" s="185">
        <f>SUM('동부 급수관'!X11,'중부 급수관'!X11,'서부 급수관'!X11,'유성 급수관'!X12,'대덕 급수관 '!X11)</f>
        <v>29</v>
      </c>
      <c r="Y15" s="185">
        <f>SUM('동부 급수관'!Y11,'중부 급수관'!Y11,'서부 급수관'!Y11,'유성 급수관'!Y12,'대덕 급수관 '!Y11)</f>
        <v>9</v>
      </c>
      <c r="Z15" s="185">
        <f>SUM('동부 급수관'!Z11,'중부 급수관'!Z11,'서부 급수관'!Z11,'유성 급수관'!Z12,'대덕 급수관 '!Z11)</f>
        <v>60.55</v>
      </c>
      <c r="AA15" s="185">
        <f>SUM('동부 급수관'!AA11,'중부 급수관'!AA11,'서부 급수관'!AA11,'유성 급수관'!AA12,'대덕 급수관 '!AA11)</f>
        <v>222</v>
      </c>
      <c r="AB15" s="185">
        <f>SUM('동부 급수관'!AB11,'중부 급수관'!AB11,'서부 급수관'!AB11,'유성 급수관'!AB12,'대덕 급수관 '!AB11)</f>
        <v>71</v>
      </c>
      <c r="AC15" s="185">
        <f>SUM('동부 급수관'!AC11,'중부 급수관'!AC11,'서부 급수관'!AC11,'유성 급수관'!AC12,'대덕 급수관 '!AC11)</f>
        <v>0</v>
      </c>
      <c r="AD15" s="185">
        <f>SUM('동부 급수관'!AD11,'중부 급수관'!AD11,'서부 급수관'!AD11,'유성 급수관'!AD12,'대덕 급수관 '!AD11)</f>
        <v>0</v>
      </c>
      <c r="AE15" s="185">
        <f>SUM('동부 급수관'!AE11,'중부 급수관'!AE11,'서부 급수관'!AE11,'유성 급수관'!AE12,'대덕 급수관 '!AE11)</f>
        <v>160</v>
      </c>
      <c r="AF15" s="185">
        <f>SUM('동부 급수관'!AF11,'중부 급수관'!AF11,'서부 급수관'!AF11,'유성 급수관'!AF12,'대덕 급수관 '!AF11)</f>
        <v>510</v>
      </c>
      <c r="AG15" s="185">
        <f>SUM('동부 급수관'!AG11,'중부 급수관'!AG11,'서부 급수관'!AG11,'유성 급수관'!AG12,'대덕 급수관 '!AG11)</f>
        <v>1108.04</v>
      </c>
      <c r="AH15" s="185">
        <f>SUM('동부 급수관'!AH11,'중부 급수관'!AH11,'서부 급수관'!AH11,'유성 급수관'!AH12,'대덕 급수관 '!AH11)</f>
        <v>821.74</v>
      </c>
    </row>
    <row r="16" spans="1:34" s="1617" customFormat="1" ht="30" customHeight="1">
      <c r="A16" s="2019"/>
      <c r="B16" s="1011" t="s">
        <v>805</v>
      </c>
      <c r="C16" s="185">
        <f t="shared" si="0"/>
        <v>511.22</v>
      </c>
      <c r="D16" s="185">
        <f>SUM('유성 급수관'!D13)</f>
        <v>0</v>
      </c>
      <c r="E16" s="185">
        <f>SUM('유성 급수관'!E13)</f>
        <v>0</v>
      </c>
      <c r="F16" s="185">
        <f>SUM('유성 급수관'!F13)</f>
        <v>0</v>
      </c>
      <c r="G16" s="185">
        <f>SUM('유성 급수관'!G13)</f>
        <v>0</v>
      </c>
      <c r="H16" s="185">
        <f>SUM('유성 급수관'!H13)</f>
        <v>0</v>
      </c>
      <c r="I16" s="185">
        <f>SUM('유성 급수관'!I13)</f>
        <v>0</v>
      </c>
      <c r="J16" s="185">
        <f>SUM('유성 급수관'!J13)</f>
        <v>0</v>
      </c>
      <c r="K16" s="185">
        <f>SUM('유성 급수관'!K13)</f>
        <v>0</v>
      </c>
      <c r="L16" s="185">
        <f>SUM('유성 급수관'!L13)</f>
        <v>0</v>
      </c>
      <c r="M16" s="185">
        <f>SUM('유성 급수관'!M13)</f>
        <v>0</v>
      </c>
      <c r="N16" s="185">
        <f>SUM('유성 급수관'!N13)</f>
        <v>0</v>
      </c>
      <c r="O16" s="185">
        <f>SUM('유성 급수관'!O13)</f>
        <v>0</v>
      </c>
      <c r="P16" s="185">
        <f>SUM('유성 급수관'!P13)</f>
        <v>0</v>
      </c>
      <c r="Q16" s="185">
        <f>SUM('유성 급수관'!Q13)</f>
        <v>0</v>
      </c>
      <c r="R16" s="185">
        <f>SUM('유성 급수관'!R13)</f>
        <v>0</v>
      </c>
      <c r="S16" s="185">
        <f>SUM('유성 급수관'!S13)</f>
        <v>0</v>
      </c>
      <c r="T16" s="185">
        <f>SUM('유성 급수관'!T13)</f>
        <v>0</v>
      </c>
      <c r="U16" s="185">
        <f>SUM('유성 급수관'!U13)</f>
        <v>0</v>
      </c>
      <c r="V16" s="185">
        <f>SUM('유성 급수관'!V13)</f>
        <v>0</v>
      </c>
      <c r="W16" s="185">
        <f>SUM('유성 급수관'!W13)</f>
        <v>0</v>
      </c>
      <c r="X16" s="185">
        <f>SUM('유성 급수관'!X13)</f>
        <v>0</v>
      </c>
      <c r="Y16" s="185">
        <f>SUM('유성 급수관'!Y13)</f>
        <v>0</v>
      </c>
      <c r="Z16" s="185">
        <f>SUM('유성 급수관'!Z13)</f>
        <v>0</v>
      </c>
      <c r="AA16" s="185">
        <f>SUM('유성 급수관'!AA13)</f>
        <v>0</v>
      </c>
      <c r="AB16" s="185">
        <f>SUM('유성 급수관'!AB13)</f>
        <v>0</v>
      </c>
      <c r="AC16" s="185">
        <f>SUM('유성 급수관'!AC13)</f>
        <v>0</v>
      </c>
      <c r="AD16" s="185">
        <f>SUM('유성 급수관'!AD13)</f>
        <v>0</v>
      </c>
      <c r="AE16" s="185">
        <f>SUM('유성 급수관'!AE13)</f>
        <v>0</v>
      </c>
      <c r="AF16" s="185">
        <f>SUM('유성 급수관'!AF13)</f>
        <v>0</v>
      </c>
      <c r="AG16" s="185">
        <f>SUM('유성 급수관'!AG13)</f>
        <v>456.22</v>
      </c>
      <c r="AH16" s="185">
        <f>SUM('유성 급수관'!AH13)</f>
        <v>55</v>
      </c>
    </row>
    <row r="17" spans="1:34" s="1617" customFormat="1" ht="30" customHeight="1">
      <c r="A17" s="2019"/>
      <c r="B17" s="1011" t="s">
        <v>848</v>
      </c>
      <c r="C17" s="185">
        <f t="shared" si="0"/>
        <v>103.77</v>
      </c>
      <c r="D17" s="185">
        <f>SUM('동부 급수관'!D12,'중부 급수관'!D12,'서부 급수관'!D12,'유성 급수관'!D14)</f>
        <v>0</v>
      </c>
      <c r="E17" s="185">
        <f>SUM('동부 급수관'!E12,'중부 급수관'!E12,'서부 급수관'!E12,'유성 급수관'!E14)</f>
        <v>0</v>
      </c>
      <c r="F17" s="185">
        <f>SUM('동부 급수관'!F12,'중부 급수관'!F12,'서부 급수관'!F12,'유성 급수관'!F14)</f>
        <v>0</v>
      </c>
      <c r="G17" s="185">
        <f>SUM('동부 급수관'!G12,'중부 급수관'!G12,'서부 급수관'!G12,'유성 급수관'!G14)</f>
        <v>0</v>
      </c>
      <c r="H17" s="185">
        <f>SUM('동부 급수관'!H12,'중부 급수관'!H12,'서부 급수관'!H12,'유성 급수관'!H14)</f>
        <v>0</v>
      </c>
      <c r="I17" s="185">
        <f>SUM('동부 급수관'!I12,'중부 급수관'!I12,'서부 급수관'!I12,'유성 급수관'!I14)</f>
        <v>0</v>
      </c>
      <c r="J17" s="185">
        <f>SUM('동부 급수관'!J12,'중부 급수관'!J12,'서부 급수관'!J12,'유성 급수관'!J14)</f>
        <v>0</v>
      </c>
      <c r="K17" s="185">
        <f>SUM('동부 급수관'!K12,'중부 급수관'!K12,'서부 급수관'!K12,'유성 급수관'!K14)</f>
        <v>0</v>
      </c>
      <c r="L17" s="185">
        <f>SUM('동부 급수관'!L12,'중부 급수관'!L12,'서부 급수관'!L12,'유성 급수관'!L14)</f>
        <v>0</v>
      </c>
      <c r="M17" s="185">
        <f>SUM('동부 급수관'!M12,'중부 급수관'!M12,'서부 급수관'!M12,'유성 급수관'!M14)</f>
        <v>0</v>
      </c>
      <c r="N17" s="185">
        <f>SUM('동부 급수관'!N12,'중부 급수관'!N12,'서부 급수관'!N12,'유성 급수관'!N14)</f>
        <v>0</v>
      </c>
      <c r="O17" s="185">
        <f>SUM('동부 급수관'!O12,'중부 급수관'!O12,'서부 급수관'!O12,'유성 급수관'!O14)</f>
        <v>0</v>
      </c>
      <c r="P17" s="185">
        <f>SUM('동부 급수관'!P12,'중부 급수관'!P12,'서부 급수관'!P12,'유성 급수관'!P14)</f>
        <v>0</v>
      </c>
      <c r="Q17" s="185">
        <f>SUM('동부 급수관'!Q12,'중부 급수관'!Q12,'서부 급수관'!Q12,'유성 급수관'!Q14)</f>
        <v>0</v>
      </c>
      <c r="R17" s="185">
        <f>SUM('동부 급수관'!R12,'중부 급수관'!R12,'서부 급수관'!R12,'유성 급수관'!R14)</f>
        <v>0</v>
      </c>
      <c r="S17" s="185">
        <f>SUM('동부 급수관'!S12,'중부 급수관'!S12,'서부 급수관'!S12,'유성 급수관'!S14)</f>
        <v>0</v>
      </c>
      <c r="T17" s="185">
        <f>SUM('동부 급수관'!T12,'중부 급수관'!T12,'서부 급수관'!T12,'유성 급수관'!T14)</f>
        <v>0</v>
      </c>
      <c r="U17" s="185">
        <f>SUM('동부 급수관'!U12,'중부 급수관'!U12,'서부 급수관'!U12,'유성 급수관'!U14)</f>
        <v>0</v>
      </c>
      <c r="V17" s="185">
        <f>SUM('동부 급수관'!V12,'중부 급수관'!V12,'서부 급수관'!V12,'유성 급수관'!V14)</f>
        <v>0</v>
      </c>
      <c r="W17" s="185">
        <f>SUM('동부 급수관'!W12,'중부 급수관'!W12,'서부 급수관'!W12,'유성 급수관'!W14)</f>
        <v>0</v>
      </c>
      <c r="X17" s="185">
        <f>SUM('동부 급수관'!X12,'중부 급수관'!X12,'서부 급수관'!X12,'유성 급수관'!X14)</f>
        <v>0</v>
      </c>
      <c r="Y17" s="185">
        <f>SUM('동부 급수관'!Y12,'중부 급수관'!Y12,'서부 급수관'!Y12,'유성 급수관'!Y14)</f>
        <v>0</v>
      </c>
      <c r="Z17" s="185">
        <f>SUM('동부 급수관'!Z12,'중부 급수관'!Z12,'서부 급수관'!Z12,'유성 급수관'!Z14)</f>
        <v>7.77</v>
      </c>
      <c r="AA17" s="185">
        <f>SUM('동부 급수관'!AA12,'중부 급수관'!AA12,'서부 급수관'!AA12,'유성 급수관'!AA14)</f>
        <v>49</v>
      </c>
      <c r="AB17" s="185">
        <f>SUM('동부 급수관'!AB12,'중부 급수관'!AB12,'서부 급수관'!AB12,'유성 급수관'!AB14)</f>
        <v>13</v>
      </c>
      <c r="AC17" s="185">
        <f>SUM('동부 급수관'!AC12,'중부 급수관'!AC12,'서부 급수관'!AC12,'유성 급수관'!AC14)</f>
        <v>0</v>
      </c>
      <c r="AD17" s="185">
        <f>SUM('동부 급수관'!AD12,'중부 급수관'!AD12,'서부 급수관'!AD12,'유성 급수관'!AD14)</f>
        <v>18</v>
      </c>
      <c r="AE17" s="185">
        <f>SUM('동부 급수관'!AE12,'중부 급수관'!AE12,'서부 급수관'!AE12,'유성 급수관'!AE14)</f>
        <v>16</v>
      </c>
      <c r="AF17" s="185">
        <f>SUM('동부 급수관'!AF12,'중부 급수관'!AF12,'서부 급수관'!AF12,'유성 급수관'!AF14)</f>
        <v>0</v>
      </c>
      <c r="AG17" s="185">
        <f>SUM('동부 급수관'!AG12,'중부 급수관'!AG12,'서부 급수관'!AG12,'유성 급수관'!AG14)</f>
        <v>0</v>
      </c>
      <c r="AH17" s="185">
        <f>SUM('동부 급수관'!AH12,'중부 급수관'!AH12,'서부 급수관'!AH12,'유성 급수관'!AH14)</f>
        <v>0</v>
      </c>
    </row>
    <row r="18" spans="1:34" s="1617" customFormat="1" ht="30" customHeight="1">
      <c r="A18" s="2019"/>
      <c r="B18" s="1011" t="s">
        <v>806</v>
      </c>
      <c r="C18" s="185">
        <f t="shared" si="0"/>
        <v>57.69</v>
      </c>
      <c r="D18" s="185">
        <f>SUM('유성 급수관'!D15,'대덕 급수관 '!D12)</f>
        <v>0</v>
      </c>
      <c r="E18" s="185">
        <f>SUM('유성 급수관'!E15,'대덕 급수관 '!E12)</f>
        <v>0</v>
      </c>
      <c r="F18" s="185">
        <f>SUM('유성 급수관'!F15,'대덕 급수관 '!F12)</f>
        <v>0</v>
      </c>
      <c r="G18" s="185">
        <f>SUM('유성 급수관'!G15,'대덕 급수관 '!G12)</f>
        <v>0</v>
      </c>
      <c r="H18" s="185">
        <f>SUM('유성 급수관'!H15,'대덕 급수관 '!H12)</f>
        <v>0</v>
      </c>
      <c r="I18" s="185">
        <f>SUM('유성 급수관'!I15,'대덕 급수관 '!I12)</f>
        <v>0</v>
      </c>
      <c r="J18" s="185">
        <f>SUM('유성 급수관'!J15,'대덕 급수관 '!J12)</f>
        <v>0</v>
      </c>
      <c r="K18" s="185">
        <f>SUM('유성 급수관'!K15,'대덕 급수관 '!K12)</f>
        <v>0</v>
      </c>
      <c r="L18" s="185">
        <f>SUM('유성 급수관'!L15,'대덕 급수관 '!L12)</f>
        <v>0</v>
      </c>
      <c r="M18" s="185">
        <f>SUM('유성 급수관'!M15,'대덕 급수관 '!M12)</f>
        <v>0</v>
      </c>
      <c r="N18" s="185">
        <f>SUM('유성 급수관'!N15,'대덕 급수관 '!N12)</f>
        <v>0</v>
      </c>
      <c r="O18" s="185">
        <f>SUM('유성 급수관'!O15,'대덕 급수관 '!O12)</f>
        <v>0</v>
      </c>
      <c r="P18" s="185">
        <f>SUM('유성 급수관'!P15,'대덕 급수관 '!P12)</f>
        <v>0</v>
      </c>
      <c r="Q18" s="185">
        <f>SUM('유성 급수관'!Q15,'대덕 급수관 '!Q12)</f>
        <v>0</v>
      </c>
      <c r="R18" s="185">
        <f>SUM('유성 급수관'!R15,'대덕 급수관 '!R12)</f>
        <v>0</v>
      </c>
      <c r="S18" s="185">
        <f>SUM('유성 급수관'!S15,'대덕 급수관 '!S12)</f>
        <v>0</v>
      </c>
      <c r="T18" s="185">
        <f>SUM('유성 급수관'!T15,'대덕 급수관 '!T12)</f>
        <v>0</v>
      </c>
      <c r="U18" s="185">
        <f>SUM('유성 급수관'!U15,'대덕 급수관 '!U12)</f>
        <v>0</v>
      </c>
      <c r="V18" s="185">
        <f>SUM('유성 급수관'!V15,'대덕 급수관 '!V12)</f>
        <v>0</v>
      </c>
      <c r="W18" s="185">
        <f>SUM('유성 급수관'!W15,'대덕 급수관 '!W12)</f>
        <v>0</v>
      </c>
      <c r="X18" s="185">
        <f>SUM('유성 급수관'!X15,'대덕 급수관 '!X12)</f>
        <v>0</v>
      </c>
      <c r="Y18" s="185">
        <f>SUM('유성 급수관'!Y15,'대덕 급수관 '!Y12)</f>
        <v>0</v>
      </c>
      <c r="Z18" s="185">
        <f>SUM('유성 급수관'!Z15,'대덕 급수관 '!Z12)</f>
        <v>0</v>
      </c>
      <c r="AA18" s="185">
        <f>SUM('유성 급수관'!AA15,'대덕 급수관 '!AA12)</f>
        <v>0</v>
      </c>
      <c r="AB18" s="185">
        <f>SUM('유성 급수관'!AB15,'대덕 급수관 '!AB12)</f>
        <v>0</v>
      </c>
      <c r="AC18" s="185">
        <f>SUM('유성 급수관'!AC15,'대덕 급수관 '!AC12)</f>
        <v>0</v>
      </c>
      <c r="AD18" s="185">
        <f>SUM('유성 급수관'!AD15,'대덕 급수관 '!AD12)</f>
        <v>0</v>
      </c>
      <c r="AE18" s="185">
        <f>SUM('유성 급수관'!AE15,'대덕 급수관 '!AE12)</f>
        <v>24</v>
      </c>
      <c r="AF18" s="185">
        <f>SUM('유성 급수관'!AF15,'대덕 급수관 '!AF12)</f>
        <v>30</v>
      </c>
      <c r="AG18" s="185">
        <f>SUM('유성 급수관'!AG15,'대덕 급수관 '!AG12)</f>
        <v>3.69</v>
      </c>
      <c r="AH18" s="185">
        <f>SUM('유성 급수관'!AH15,'대덕 급수관 '!AH12)</f>
        <v>0</v>
      </c>
    </row>
    <row r="19" spans="1:34" s="1617" customFormat="1" ht="30" customHeight="1">
      <c r="A19" s="2019"/>
      <c r="B19" s="995" t="s">
        <v>807</v>
      </c>
      <c r="C19" s="185">
        <f t="shared" si="0"/>
        <v>1021466.6300000002</v>
      </c>
      <c r="D19" s="185">
        <f>SUM('동부 급수관'!D13,'중부 급수관'!D13,'서부 급수관'!D13,'유성 급수관'!D16,'대덕 급수관 '!D13)</f>
        <v>39465.770000000004</v>
      </c>
      <c r="E19" s="185">
        <f>SUM('동부 급수관'!E13,'중부 급수관'!E13,'서부 급수관'!E13,'유성 급수관'!E16,'대덕 급수관 '!E13)</f>
        <v>56491.020000000062</v>
      </c>
      <c r="F19" s="185">
        <f>SUM('동부 급수관'!F13,'중부 급수관'!F13,'서부 급수관'!F13,'유성 급수관'!F16,'대덕 급수관 '!F13)</f>
        <v>12598.829999999998</v>
      </c>
      <c r="G19" s="185">
        <f>SUM('동부 급수관'!G13,'중부 급수관'!G13,'서부 급수관'!G13,'유성 급수관'!G16,'대덕 급수관 '!G13)</f>
        <v>49587.380000000019</v>
      </c>
      <c r="H19" s="185">
        <f>SUM('동부 급수관'!H13,'중부 급수관'!H13,'서부 급수관'!H13,'유성 급수관'!H16,'대덕 급수관 '!H13)</f>
        <v>56481.159999999996</v>
      </c>
      <c r="I19" s="185">
        <f>SUM('동부 급수관'!I13,'중부 급수관'!I13,'서부 급수관'!I13,'유성 급수관'!I16,'대덕 급수관 '!I13)</f>
        <v>35667.470000000016</v>
      </c>
      <c r="J19" s="185">
        <f>SUM('동부 급수관'!J13,'중부 급수관'!J13,'서부 급수관'!J13,'유성 급수관'!J16,'대덕 급수관 '!J13)</f>
        <v>27657.359999999997</v>
      </c>
      <c r="K19" s="185">
        <f>SUM('동부 급수관'!K13,'중부 급수관'!K13,'서부 급수관'!K13,'유성 급수관'!K16,'대덕 급수관 '!K13)</f>
        <v>36815.950000000026</v>
      </c>
      <c r="L19" s="185">
        <f>SUM('동부 급수관'!L13,'중부 급수관'!L13,'서부 급수관'!L13,'유성 급수관'!L16,'대덕 급수관 '!L13)</f>
        <v>48908.280000000013</v>
      </c>
      <c r="M19" s="185">
        <f>SUM('동부 급수관'!M13,'중부 급수관'!M13,'서부 급수관'!M13,'유성 급수관'!M16,'대덕 급수관 '!M13)</f>
        <v>31682.950000000004</v>
      </c>
      <c r="N19" s="185">
        <f>SUM('동부 급수관'!N13,'중부 급수관'!N13,'서부 급수관'!N13,'유성 급수관'!N16,'대덕 급수관 '!N13)</f>
        <v>39064.909999999996</v>
      </c>
      <c r="O19" s="185">
        <f>SUM('동부 급수관'!O13,'중부 급수관'!O13,'서부 급수관'!O13,'유성 급수관'!O16,'대덕 급수관 '!O13)</f>
        <v>26002.680000000004</v>
      </c>
      <c r="P19" s="185">
        <f>SUM('동부 급수관'!P13,'중부 급수관'!P13,'서부 급수관'!P13,'유성 급수관'!P16,'대덕 급수관 '!P13)</f>
        <v>38298.730000000003</v>
      </c>
      <c r="Q19" s="185">
        <f>SUM('동부 급수관'!Q13,'중부 급수관'!Q13,'서부 급수관'!Q13,'유성 급수관'!Q16,'대덕 급수관 '!Q13)</f>
        <v>54399.86</v>
      </c>
      <c r="R19" s="185">
        <f>SUM('동부 급수관'!R13,'중부 급수관'!R13,'서부 급수관'!R13,'유성 급수관'!R16,'대덕 급수관 '!R13)</f>
        <v>39599.430000000008</v>
      </c>
      <c r="S19" s="185">
        <f>SUM('동부 급수관'!S13,'중부 급수관'!S13,'서부 급수관'!S13,'유성 급수관'!S16,'대덕 급수관 '!S13)</f>
        <v>31656.299999999996</v>
      </c>
      <c r="T19" s="185">
        <f>SUM('동부 급수관'!T13,'중부 급수관'!T13,'서부 급수관'!T13,'유성 급수관'!T16,'대덕 급수관 '!T13)</f>
        <v>28149.82</v>
      </c>
      <c r="U19" s="185">
        <f>SUM('동부 급수관'!U13,'중부 급수관'!U13,'서부 급수관'!U13,'유성 급수관'!U16,'대덕 급수관 '!U13)</f>
        <v>36908.35</v>
      </c>
      <c r="V19" s="185">
        <f>SUM('동부 급수관'!V13,'중부 급수관'!V13,'서부 급수관'!V13,'유성 급수관'!V16,'대덕 급수관 '!V13)</f>
        <v>34765.439999999988</v>
      </c>
      <c r="W19" s="185">
        <f>SUM('동부 급수관'!W13,'중부 급수관'!W13,'서부 급수관'!W13,'유성 급수관'!W16,'대덕 급수관 '!W13)</f>
        <v>18047.960000000003</v>
      </c>
      <c r="X19" s="185">
        <f>SUM('동부 급수관'!X13,'중부 급수관'!X13,'서부 급수관'!X13,'유성 급수관'!X16,'대덕 급수관 '!X13)</f>
        <v>26163.35</v>
      </c>
      <c r="Y19" s="185">
        <f>SUM('동부 급수관'!Y13,'중부 급수관'!Y13,'서부 급수관'!Y13,'유성 급수관'!Y16,'대덕 급수관 '!Y13)</f>
        <v>35568.92</v>
      </c>
      <c r="Z19" s="185">
        <f>SUM('동부 급수관'!Z13,'중부 급수관'!Z13,'서부 급수관'!Z13,'유성 급수관'!Z16,'대덕 급수관 '!Z13)</f>
        <v>37991.769999999997</v>
      </c>
      <c r="AA19" s="185">
        <f>SUM('동부 급수관'!AA13,'중부 급수관'!AA13,'서부 급수관'!AA13,'유성 급수관'!AA16,'대덕 급수관 '!AA13)</f>
        <v>37597.870000000003</v>
      </c>
      <c r="AB19" s="185">
        <f>SUM('동부 급수관'!AB13,'중부 급수관'!AB13,'서부 급수관'!AB13,'유성 급수관'!AB16,'대덕 급수관 '!AB13)</f>
        <v>26641.35</v>
      </c>
      <c r="AC19" s="185">
        <f>SUM('동부 급수관'!AC13,'중부 급수관'!AC13,'서부 급수관'!AC13,'유성 급수관'!AC16,'대덕 급수관 '!AC13)</f>
        <v>26606.629999999997</v>
      </c>
      <c r="AD19" s="185">
        <f>SUM('동부 급수관'!AD13,'중부 급수관'!AD13,'서부 급수관'!AD13,'유성 급수관'!AD16,'대덕 급수관 '!AD13)</f>
        <v>22719.06</v>
      </c>
      <c r="AE19" s="185">
        <f>SUM('동부 급수관'!AE13,'중부 급수관'!AE13,'서부 급수관'!AE13,'유성 급수관'!AE16,'대덕 급수관 '!AE13)</f>
        <v>19837.68</v>
      </c>
      <c r="AF19" s="185">
        <f>SUM('동부 급수관'!AF13,'중부 급수관'!AF13,'서부 급수관'!AF13,'유성 급수관'!AF16,'대덕 급수관 '!AF13)</f>
        <v>19405.049999999996</v>
      </c>
      <c r="AG19" s="185">
        <f>SUM('동부 급수관'!AG13,'중부 급수관'!AG13,'서부 급수관'!AG13,'유성 급수관'!AG16,'대덕 급수관 '!AG13)</f>
        <v>16227.279999999999</v>
      </c>
      <c r="AH19" s="185">
        <f>SUM('동부 급수관'!AH13,'중부 급수관'!AH13,'서부 급수관'!AH13,'유성 급수관'!AH16,'대덕 급수관 '!AH13)</f>
        <v>10458.02</v>
      </c>
    </row>
    <row r="20" spans="1:34" s="1617" customFormat="1" ht="30" customHeight="1">
      <c r="A20" s="2019"/>
      <c r="B20" s="995" t="s">
        <v>788</v>
      </c>
      <c r="C20" s="185">
        <f t="shared" si="0"/>
        <v>179</v>
      </c>
      <c r="D20" s="185">
        <f>SUM('동부 급수관'!D14,'중부 급수관'!D14,'유성 급수관'!D17,'대덕 급수관 '!D14)</f>
        <v>0</v>
      </c>
      <c r="E20" s="185">
        <f>SUM('동부 급수관'!E14,'중부 급수관'!E14,'유성 급수관'!E17,'대덕 급수관 '!E14)</f>
        <v>0</v>
      </c>
      <c r="F20" s="185">
        <f>SUM('동부 급수관'!F14,'중부 급수관'!F14,'유성 급수관'!F17,'대덕 급수관 '!F14)</f>
        <v>0</v>
      </c>
      <c r="G20" s="185">
        <f>SUM('동부 급수관'!G14,'중부 급수관'!G14,'유성 급수관'!G17,'대덕 급수관 '!G14)</f>
        <v>0</v>
      </c>
      <c r="H20" s="185">
        <f>SUM('동부 급수관'!H14,'중부 급수관'!H14,'유성 급수관'!H17,'대덕 급수관 '!H14)</f>
        <v>0</v>
      </c>
      <c r="I20" s="185">
        <f>SUM('동부 급수관'!I14,'중부 급수관'!I14,'유성 급수관'!I17,'대덕 급수관 '!I14)</f>
        <v>0</v>
      </c>
      <c r="J20" s="185">
        <f>SUM('동부 급수관'!J14,'중부 급수관'!J14,'유성 급수관'!J17,'대덕 급수관 '!J14)</f>
        <v>0</v>
      </c>
      <c r="K20" s="185">
        <f>SUM('동부 급수관'!K14,'중부 급수관'!K14,'유성 급수관'!K17,'대덕 급수관 '!K14)</f>
        <v>0</v>
      </c>
      <c r="L20" s="185">
        <f>SUM('동부 급수관'!L14,'중부 급수관'!L14,'유성 급수관'!L17,'대덕 급수관 '!L14)</f>
        <v>0</v>
      </c>
      <c r="M20" s="185">
        <f>SUM('동부 급수관'!M14,'중부 급수관'!M14,'유성 급수관'!M17,'대덕 급수관 '!M14)</f>
        <v>0</v>
      </c>
      <c r="N20" s="185">
        <f>SUM('동부 급수관'!N14,'중부 급수관'!N14,'유성 급수관'!N17,'대덕 급수관 '!N14)</f>
        <v>0</v>
      </c>
      <c r="O20" s="185">
        <f>SUM('동부 급수관'!O14,'중부 급수관'!O14,'유성 급수관'!O17,'대덕 급수관 '!O14)</f>
        <v>0</v>
      </c>
      <c r="P20" s="185">
        <f>SUM('동부 급수관'!P14,'중부 급수관'!P14,'유성 급수관'!P17,'대덕 급수관 '!P14)</f>
        <v>0</v>
      </c>
      <c r="Q20" s="185">
        <f>SUM('동부 급수관'!Q14,'중부 급수관'!Q14,'유성 급수관'!Q17,'대덕 급수관 '!Q14)</f>
        <v>0</v>
      </c>
      <c r="R20" s="185">
        <f>SUM('동부 급수관'!R14,'중부 급수관'!R14,'유성 급수관'!R17,'대덕 급수관 '!R14)</f>
        <v>0</v>
      </c>
      <c r="S20" s="185">
        <f>SUM('동부 급수관'!S14,'중부 급수관'!S14,'유성 급수관'!S17,'대덕 급수관 '!S14)</f>
        <v>0</v>
      </c>
      <c r="T20" s="185">
        <f>SUM('동부 급수관'!T14,'중부 급수관'!T14,'유성 급수관'!T17,'대덕 급수관 '!T14)</f>
        <v>0</v>
      </c>
      <c r="U20" s="185">
        <f>SUM('동부 급수관'!U14,'중부 급수관'!U14,'유성 급수관'!U17,'대덕 급수관 '!U14)</f>
        <v>0</v>
      </c>
      <c r="V20" s="185">
        <f>SUM('동부 급수관'!V14,'중부 급수관'!V14,'유성 급수관'!V17,'대덕 급수관 '!V14)</f>
        <v>0</v>
      </c>
      <c r="W20" s="185">
        <f>SUM('동부 급수관'!W14,'중부 급수관'!W14,'유성 급수관'!W17,'대덕 급수관 '!W14)</f>
        <v>0</v>
      </c>
      <c r="X20" s="185">
        <f>SUM('동부 급수관'!X14,'중부 급수관'!X14,'유성 급수관'!X17,'대덕 급수관 '!X14)</f>
        <v>0</v>
      </c>
      <c r="Y20" s="185">
        <f>SUM('동부 급수관'!Y14,'중부 급수관'!Y14,'유성 급수관'!Y17,'대덕 급수관 '!Y14)</f>
        <v>0</v>
      </c>
      <c r="Z20" s="185">
        <f>SUM('동부 급수관'!Z14,'중부 급수관'!Z14,'유성 급수관'!Z17,'대덕 급수관 '!Z14)</f>
        <v>48</v>
      </c>
      <c r="AA20" s="185">
        <f>SUM('동부 급수관'!AA14,'중부 급수관'!AA14,'유성 급수관'!AA17,'대덕 급수관 '!AA14)</f>
        <v>8</v>
      </c>
      <c r="AB20" s="185">
        <f>SUM('동부 급수관'!AB14,'중부 급수관'!AB14,'유성 급수관'!AB17,'대덕 급수관 '!AB14)</f>
        <v>52</v>
      </c>
      <c r="AC20" s="185">
        <f>SUM('동부 급수관'!AC14,'중부 급수관'!AC14,'유성 급수관'!AC17,'대덕 급수관 '!AC14)</f>
        <v>39</v>
      </c>
      <c r="AD20" s="185">
        <f>SUM('동부 급수관'!AD14,'중부 급수관'!AD14,'유성 급수관'!AD17,'대덕 급수관 '!AD14)</f>
        <v>5</v>
      </c>
      <c r="AE20" s="185">
        <f>SUM('동부 급수관'!AE14,'중부 급수관'!AE14,'유성 급수관'!AE17,'대덕 급수관 '!AE14)</f>
        <v>0</v>
      </c>
      <c r="AF20" s="185">
        <f>SUM('동부 급수관'!AF14,'중부 급수관'!AF14,'유성 급수관'!AF17,'대덕 급수관 '!AF14)</f>
        <v>3</v>
      </c>
      <c r="AG20" s="185">
        <f>SUM('동부 급수관'!AG14,'중부 급수관'!AG14,'유성 급수관'!AG17,'대덕 급수관 '!AG14)</f>
        <v>0</v>
      </c>
      <c r="AH20" s="185">
        <f>SUM('동부 급수관'!AH14,'중부 급수관'!AH14,'유성 급수관'!AH17,'대덕 급수관 '!AH14)</f>
        <v>24</v>
      </c>
    </row>
    <row r="21" spans="1:34" s="1617" customFormat="1" ht="30" customHeight="1">
      <c r="A21" s="2019"/>
      <c r="B21" s="991" t="s">
        <v>849</v>
      </c>
      <c r="C21" s="185">
        <f t="shared" si="0"/>
        <v>9391.1500000000033</v>
      </c>
      <c r="D21" s="185">
        <f>SUM('동부 급수관'!D15,'중부 급수관'!D15,'서부 급수관'!D14,'유성 급수관'!D18,'대덕 급수관 '!D15)</f>
        <v>0</v>
      </c>
      <c r="E21" s="185">
        <f>SUM('동부 급수관'!E15,'중부 급수관'!E15,'서부 급수관'!E14,'유성 급수관'!E18,'대덕 급수관 '!E15)</f>
        <v>0</v>
      </c>
      <c r="F21" s="185">
        <f>SUM('동부 급수관'!F15,'중부 급수관'!F15,'서부 급수관'!F14,'유성 급수관'!F18,'대덕 급수관 '!F15)</f>
        <v>0</v>
      </c>
      <c r="G21" s="185">
        <f>SUM('동부 급수관'!G15,'중부 급수관'!G15,'서부 급수관'!G14,'유성 급수관'!G18,'대덕 급수관 '!G15)</f>
        <v>0</v>
      </c>
      <c r="H21" s="185">
        <f>SUM('동부 급수관'!H15,'중부 급수관'!H15,'서부 급수관'!H14,'유성 급수관'!H18,'대덕 급수관 '!H15)</f>
        <v>40.200000000000003</v>
      </c>
      <c r="I21" s="185">
        <f>SUM('동부 급수관'!I15,'중부 급수관'!I15,'서부 급수관'!I14,'유성 급수관'!I18,'대덕 급수관 '!I15)</f>
        <v>1.84</v>
      </c>
      <c r="J21" s="185">
        <f>SUM('동부 급수관'!J15,'중부 급수관'!J15,'서부 급수관'!J14,'유성 급수관'!J18,'대덕 급수관 '!J15)</f>
        <v>0</v>
      </c>
      <c r="K21" s="185">
        <f>SUM('동부 급수관'!K15,'중부 급수관'!K15,'서부 급수관'!K14,'유성 급수관'!K18,'대덕 급수관 '!K15)</f>
        <v>0</v>
      </c>
      <c r="L21" s="185">
        <f>SUM('동부 급수관'!L15,'중부 급수관'!L15,'서부 급수관'!L14,'유성 급수관'!L18,'대덕 급수관 '!L15)</f>
        <v>0</v>
      </c>
      <c r="M21" s="185">
        <f>SUM('동부 급수관'!M15,'중부 급수관'!M15,'서부 급수관'!M14,'유성 급수관'!M18,'대덕 급수관 '!M15)</f>
        <v>0</v>
      </c>
      <c r="N21" s="185">
        <f>SUM('동부 급수관'!N15,'중부 급수관'!N15,'서부 급수관'!N14,'유성 급수관'!N18,'대덕 급수관 '!N15)</f>
        <v>0</v>
      </c>
      <c r="O21" s="185">
        <f>SUM('동부 급수관'!O15,'중부 급수관'!O15,'서부 급수관'!O14,'유성 급수관'!O18,'대덕 급수관 '!O15)</f>
        <v>0</v>
      </c>
      <c r="P21" s="185">
        <f>SUM('동부 급수관'!P15,'중부 급수관'!P15,'서부 급수관'!P14,'유성 급수관'!P18,'대덕 급수관 '!P15)</f>
        <v>0</v>
      </c>
      <c r="Q21" s="185">
        <f>SUM('동부 급수관'!Q15,'중부 급수관'!Q15,'서부 급수관'!Q14,'유성 급수관'!Q18,'대덕 급수관 '!Q15)</f>
        <v>0</v>
      </c>
      <c r="R21" s="185">
        <f>SUM('동부 급수관'!R15,'중부 급수관'!R15,'서부 급수관'!R14,'유성 급수관'!R18,'대덕 급수관 '!R15)</f>
        <v>0</v>
      </c>
      <c r="S21" s="185">
        <f>SUM('동부 급수관'!S15,'중부 급수관'!S15,'서부 급수관'!S14,'유성 급수관'!S18,'대덕 급수관 '!S15)</f>
        <v>0</v>
      </c>
      <c r="T21" s="185">
        <f>SUM('동부 급수관'!T15,'중부 급수관'!T15,'서부 급수관'!T14,'유성 급수관'!T18,'대덕 급수관 '!T15)</f>
        <v>0</v>
      </c>
      <c r="U21" s="185">
        <f>SUM('동부 급수관'!U15,'중부 급수관'!U15,'서부 급수관'!U14,'유성 급수관'!U18,'대덕 급수관 '!U15)</f>
        <v>0</v>
      </c>
      <c r="V21" s="185">
        <f>SUM('동부 급수관'!V15,'중부 급수관'!V15,'서부 급수관'!V14,'유성 급수관'!V18,'대덕 급수관 '!V15)</f>
        <v>0</v>
      </c>
      <c r="W21" s="185">
        <f>SUM('동부 급수관'!W15,'중부 급수관'!W15,'서부 급수관'!W14,'유성 급수관'!W18,'대덕 급수관 '!W15)</f>
        <v>0</v>
      </c>
      <c r="X21" s="185">
        <f>SUM('동부 급수관'!X15,'중부 급수관'!X15,'서부 급수관'!X14,'유성 급수관'!X18,'대덕 급수관 '!X15)</f>
        <v>340.67</v>
      </c>
      <c r="Y21" s="185">
        <f>SUM('동부 급수관'!Y15,'중부 급수관'!Y15,'서부 급수관'!Y14,'유성 급수관'!Y18,'대덕 급수관 '!Y15)</f>
        <v>3134.53</v>
      </c>
      <c r="Z21" s="185">
        <f>SUM('동부 급수관'!Z15,'중부 급수관'!Z15,'서부 급수관'!Z14,'유성 급수관'!Z18,'대덕 급수관 '!Z15)</f>
        <v>2042.73</v>
      </c>
      <c r="AA21" s="185">
        <f>SUM('동부 급수관'!AA15,'중부 급수관'!AA15,'서부 급수관'!AA14,'유성 급수관'!AA18,'대덕 급수관 '!AA15)</f>
        <v>1219.8500000000001</v>
      </c>
      <c r="AB21" s="185">
        <f>SUM('동부 급수관'!AB15,'중부 급수관'!AB15,'서부 급수관'!AB14,'유성 급수관'!AB18,'대덕 급수관 '!AB15)</f>
        <v>38.65</v>
      </c>
      <c r="AC21" s="185">
        <f>SUM('동부 급수관'!AC15,'중부 급수관'!AC15,'서부 급수관'!AC14,'유성 급수관'!AC18,'대덕 급수관 '!AC15)</f>
        <v>335</v>
      </c>
      <c r="AD21" s="185">
        <f>SUM('동부 급수관'!AD15,'중부 급수관'!AD15,'서부 급수관'!AD14,'유성 급수관'!AD18,'대덕 급수관 '!AD15)</f>
        <v>1543</v>
      </c>
      <c r="AE21" s="185">
        <f>SUM('동부 급수관'!AE15,'중부 급수관'!AE15,'서부 급수관'!AE14,'유성 급수관'!AE18,'대덕 급수관 '!AE15)</f>
        <v>16</v>
      </c>
      <c r="AF21" s="185">
        <f>SUM('동부 급수관'!AF15,'중부 급수관'!AF15,'서부 급수관'!AF14,'유성 급수관'!AF18,'대덕 급수관 '!AF15)</f>
        <v>425.95</v>
      </c>
      <c r="AG21" s="185">
        <f>SUM('동부 급수관'!AG15,'중부 급수관'!AG15,'서부 급수관'!AG14,'유성 급수관'!AG18,'대덕 급수관 '!AG15)</f>
        <v>77.53</v>
      </c>
      <c r="AH21" s="185">
        <f>SUM('동부 급수관'!AH15,'중부 급수관'!AH15,'서부 급수관'!AH14,'유성 급수관'!AH18,'대덕 급수관 '!AH15)</f>
        <v>175.2</v>
      </c>
    </row>
    <row r="22" spans="1:34" s="1617" customFormat="1" ht="30" customHeight="1">
      <c r="A22" s="2019"/>
      <c r="B22" s="991" t="s">
        <v>808</v>
      </c>
      <c r="C22" s="185">
        <f t="shared" si="0"/>
        <v>752.38</v>
      </c>
      <c r="D22" s="185">
        <f>SUM('서부 급수관'!D15,'유성 급수관'!D19,'대덕 급수관 '!D16)</f>
        <v>180.49</v>
      </c>
      <c r="E22" s="185">
        <f>SUM('서부 급수관'!E15,'유성 급수관'!E19,'대덕 급수관 '!E16)</f>
        <v>0</v>
      </c>
      <c r="F22" s="185">
        <f>SUM('서부 급수관'!F15,'유성 급수관'!F19,'대덕 급수관 '!F16)</f>
        <v>0</v>
      </c>
      <c r="G22" s="185">
        <f>SUM('서부 급수관'!G15,'유성 급수관'!G19,'대덕 급수관 '!G16)</f>
        <v>0</v>
      </c>
      <c r="H22" s="185">
        <f>SUM('서부 급수관'!H15,'유성 급수관'!H19,'대덕 급수관 '!H16)</f>
        <v>0</v>
      </c>
      <c r="I22" s="185">
        <f>SUM('서부 급수관'!I15,'유성 급수관'!I19,'대덕 급수관 '!I16)</f>
        <v>18.420000000000002</v>
      </c>
      <c r="J22" s="185">
        <f>SUM('서부 급수관'!J15,'유성 급수관'!J19,'대덕 급수관 '!J16)</f>
        <v>3.04</v>
      </c>
      <c r="K22" s="185">
        <f>SUM('서부 급수관'!K15,'유성 급수관'!K19,'대덕 급수관 '!K16)</f>
        <v>0</v>
      </c>
      <c r="L22" s="185">
        <f>SUM('서부 급수관'!L15,'유성 급수관'!L19,'대덕 급수관 '!L16)</f>
        <v>0</v>
      </c>
      <c r="M22" s="185">
        <f>SUM('서부 급수관'!M15,'유성 급수관'!M19,'대덕 급수관 '!M16)</f>
        <v>4.71</v>
      </c>
      <c r="N22" s="185">
        <f>SUM('서부 급수관'!N15,'유성 급수관'!N19,'대덕 급수관 '!N16)</f>
        <v>0</v>
      </c>
      <c r="O22" s="185">
        <f>SUM('서부 급수관'!O15,'유성 급수관'!O19,'대덕 급수관 '!O16)</f>
        <v>425.42</v>
      </c>
      <c r="P22" s="185">
        <f>SUM('서부 급수관'!P15,'유성 급수관'!P19,'대덕 급수관 '!P16)</f>
        <v>0</v>
      </c>
      <c r="Q22" s="185">
        <f>SUM('서부 급수관'!Q15,'유성 급수관'!Q19,'대덕 급수관 '!Q16)</f>
        <v>0</v>
      </c>
      <c r="R22" s="185">
        <f>SUM('서부 급수관'!R15,'유성 급수관'!R19,'대덕 급수관 '!R16)</f>
        <v>0</v>
      </c>
      <c r="S22" s="185">
        <f>SUM('서부 급수관'!S15,'유성 급수관'!S19,'대덕 급수관 '!S16)</f>
        <v>0</v>
      </c>
      <c r="T22" s="185">
        <f>SUM('서부 급수관'!T15,'유성 급수관'!T19,'대덕 급수관 '!T16)</f>
        <v>0</v>
      </c>
      <c r="U22" s="185">
        <f>SUM('서부 급수관'!U15,'유성 급수관'!U19,'대덕 급수관 '!U16)</f>
        <v>93.3</v>
      </c>
      <c r="V22" s="185">
        <f>SUM('서부 급수관'!V15,'유성 급수관'!V19,'대덕 급수관 '!V16)</f>
        <v>0</v>
      </c>
      <c r="W22" s="185">
        <f>SUM('서부 급수관'!W15,'유성 급수관'!W19,'대덕 급수관 '!W16)</f>
        <v>0</v>
      </c>
      <c r="X22" s="185">
        <f>SUM('서부 급수관'!X15,'유성 급수관'!X19,'대덕 급수관 '!X16)</f>
        <v>0</v>
      </c>
      <c r="Y22" s="185">
        <f>SUM('서부 급수관'!Y15,'유성 급수관'!Y19,'대덕 급수관 '!Y16)</f>
        <v>0</v>
      </c>
      <c r="Z22" s="185">
        <f>SUM('서부 급수관'!Z15,'유성 급수관'!Z19,'대덕 급수관 '!Z16)</f>
        <v>0</v>
      </c>
      <c r="AA22" s="185">
        <f>SUM('서부 급수관'!AA15,'유성 급수관'!AA19,'대덕 급수관 '!AA16)</f>
        <v>0</v>
      </c>
      <c r="AB22" s="185">
        <f>SUM('서부 급수관'!AB15,'유성 급수관'!AB19,'대덕 급수관 '!AB16)</f>
        <v>27</v>
      </c>
      <c r="AC22" s="185">
        <f>SUM('서부 급수관'!AC15,'유성 급수관'!AC19,'대덕 급수관 '!AC16)</f>
        <v>0</v>
      </c>
      <c r="AD22" s="185">
        <f>SUM('서부 급수관'!AD15,'유성 급수관'!AD19,'대덕 급수관 '!AD16)</f>
        <v>0</v>
      </c>
      <c r="AE22" s="185">
        <f>SUM('서부 급수관'!AE15,'유성 급수관'!AE19,'대덕 급수관 '!AE16)</f>
        <v>0</v>
      </c>
      <c r="AF22" s="185">
        <f>SUM('서부 급수관'!AF15,'유성 급수관'!AF19,'대덕 급수관 '!AF16)</f>
        <v>0</v>
      </c>
      <c r="AG22" s="185">
        <f>SUM('서부 급수관'!AG15,'유성 급수관'!AG19,'대덕 급수관 '!AG16)</f>
        <v>0</v>
      </c>
      <c r="AH22" s="185">
        <f>SUM('서부 급수관'!AH15,'유성 급수관'!AH19,'대덕 급수관 '!AH16)</f>
        <v>0</v>
      </c>
    </row>
    <row r="23" spans="1:34" s="1617" customFormat="1" ht="19.5" customHeight="1">
      <c r="A23" s="2019"/>
      <c r="B23" s="1242" t="s">
        <v>850</v>
      </c>
      <c r="C23" s="185">
        <f t="shared" si="0"/>
        <v>13</v>
      </c>
      <c r="D23" s="185">
        <f>SUM('대덕 급수관 '!D17)</f>
        <v>0</v>
      </c>
      <c r="E23" s="185">
        <f>SUM('대덕 급수관 '!E17)</f>
        <v>0</v>
      </c>
      <c r="F23" s="185">
        <f>SUM('대덕 급수관 '!F17)</f>
        <v>0</v>
      </c>
      <c r="G23" s="185">
        <f>SUM('대덕 급수관 '!G17)</f>
        <v>0</v>
      </c>
      <c r="H23" s="185">
        <f>SUM('대덕 급수관 '!H17)</f>
        <v>0</v>
      </c>
      <c r="I23" s="185">
        <f>SUM('대덕 급수관 '!I17)</f>
        <v>0</v>
      </c>
      <c r="J23" s="185">
        <f>SUM('대덕 급수관 '!J17)</f>
        <v>0</v>
      </c>
      <c r="K23" s="185">
        <f>SUM('대덕 급수관 '!K17)</f>
        <v>0</v>
      </c>
      <c r="L23" s="185">
        <f>SUM('대덕 급수관 '!L17)</f>
        <v>0</v>
      </c>
      <c r="M23" s="185">
        <f>SUM('대덕 급수관 '!M17)</f>
        <v>0</v>
      </c>
      <c r="N23" s="185">
        <f>SUM('대덕 급수관 '!N17)</f>
        <v>0</v>
      </c>
      <c r="O23" s="185">
        <f>SUM('대덕 급수관 '!O17)</f>
        <v>0</v>
      </c>
      <c r="P23" s="185">
        <f>SUM('대덕 급수관 '!P17)</f>
        <v>0</v>
      </c>
      <c r="Q23" s="185">
        <f>SUM('대덕 급수관 '!Q17)</f>
        <v>0</v>
      </c>
      <c r="R23" s="185">
        <f>SUM('대덕 급수관 '!R17)</f>
        <v>0</v>
      </c>
      <c r="S23" s="185">
        <f>SUM('대덕 급수관 '!S17)</f>
        <v>0</v>
      </c>
      <c r="T23" s="185">
        <f>SUM('대덕 급수관 '!T17)</f>
        <v>0</v>
      </c>
      <c r="U23" s="185">
        <f>SUM('대덕 급수관 '!U17)</f>
        <v>0</v>
      </c>
      <c r="V23" s="185">
        <f>SUM('대덕 급수관 '!V17)</f>
        <v>0</v>
      </c>
      <c r="W23" s="185">
        <f>SUM('대덕 급수관 '!W17)</f>
        <v>0</v>
      </c>
      <c r="X23" s="185">
        <f>SUM('대덕 급수관 '!X17)</f>
        <v>0</v>
      </c>
      <c r="Y23" s="185">
        <f>SUM('대덕 급수관 '!Y17)</f>
        <v>0</v>
      </c>
      <c r="Z23" s="185">
        <f>SUM('대덕 급수관 '!Z17)</f>
        <v>0</v>
      </c>
      <c r="AA23" s="185">
        <f>SUM('대덕 급수관 '!AA17)</f>
        <v>13</v>
      </c>
      <c r="AB23" s="185">
        <f>SUM('대덕 급수관 '!AB17)</f>
        <v>0</v>
      </c>
      <c r="AC23" s="185">
        <f>SUM('대덕 급수관 '!AC17)</f>
        <v>0</v>
      </c>
      <c r="AD23" s="185">
        <f>SUM('대덕 급수관 '!AD17)</f>
        <v>0</v>
      </c>
      <c r="AE23" s="185">
        <f>SUM('대덕 급수관 '!AE17)</f>
        <v>0</v>
      </c>
      <c r="AF23" s="185">
        <f>SUM('대덕 급수관 '!AF17)</f>
        <v>0</v>
      </c>
      <c r="AG23" s="185">
        <f>SUM('대덕 급수관 '!AG17)</f>
        <v>0</v>
      </c>
      <c r="AH23" s="185">
        <f>SUM('대덕 급수관 '!AH17)</f>
        <v>0</v>
      </c>
    </row>
    <row r="24" spans="1:34" s="1617" customFormat="1" ht="19.5" customHeight="1">
      <c r="A24" s="2018" t="s">
        <v>862</v>
      </c>
      <c r="B24" s="1013" t="s">
        <v>41</v>
      </c>
      <c r="C24" s="1013">
        <f>SUM('급수관 경년별 총괄'!C25:'급수관 경년별 총괄'!C43)</f>
        <v>2063.4299999999998</v>
      </c>
      <c r="D24" s="1013">
        <f>SUM('급수관 경년별 총괄'!D25:'급수관 경년별 총괄'!D43)</f>
        <v>88.3</v>
      </c>
      <c r="E24" s="1013">
        <f>SUM('급수관 경년별 총괄'!E25:'급수관 경년별 총괄'!E43)</f>
        <v>0</v>
      </c>
      <c r="F24" s="1013">
        <f>SUM('급수관 경년별 총괄'!F25:'급수관 경년별 총괄'!F43)</f>
        <v>0</v>
      </c>
      <c r="G24" s="1013">
        <f>SUM('급수관 경년별 총괄'!G25:'급수관 경년별 총괄'!G43)</f>
        <v>14.91</v>
      </c>
      <c r="H24" s="1013">
        <f>SUM('급수관 경년별 총괄'!H25:'급수관 경년별 총괄'!H43)</f>
        <v>0</v>
      </c>
      <c r="I24" s="1013">
        <f>SUM('급수관 경년별 총괄'!I25:'급수관 경년별 총괄'!I43)</f>
        <v>0</v>
      </c>
      <c r="J24" s="1013">
        <f>SUM('급수관 경년별 총괄'!J25:'급수관 경년별 총괄'!J43)</f>
        <v>21</v>
      </c>
      <c r="K24" s="1013">
        <f>SUM('급수관 경년별 총괄'!K25:'급수관 경년별 총괄'!K43)</f>
        <v>0</v>
      </c>
      <c r="L24" s="1013">
        <f>SUM('급수관 경년별 총괄'!L25:'급수관 경년별 총괄'!L43)</f>
        <v>445.5</v>
      </c>
      <c r="M24" s="1013">
        <f>SUM('급수관 경년별 총괄'!M25:'급수관 경년별 총괄'!M43)</f>
        <v>933.01</v>
      </c>
      <c r="N24" s="1013">
        <f>SUM('급수관 경년별 총괄'!N25:'급수관 경년별 총괄'!N43)</f>
        <v>560.71</v>
      </c>
      <c r="O24" s="1013">
        <f>SUM('급수관 경년별 총괄'!O25:'급수관 경년별 총괄'!O43)</f>
        <v>88.3</v>
      </c>
      <c r="P24" s="1013">
        <f>SUM('급수관 경년별 총괄'!P25:'급수관 경년별 총괄'!P43)</f>
        <v>0</v>
      </c>
      <c r="Q24" s="1013">
        <f>SUM('급수관 경년별 총괄'!Q25:'급수관 경년별 총괄'!Q43)</f>
        <v>0</v>
      </c>
      <c r="R24" s="1013">
        <f>SUM('급수관 경년별 총괄'!R25:'급수관 경년별 총괄'!R43)</f>
        <v>14.91</v>
      </c>
      <c r="S24" s="1013">
        <f>SUM('급수관 경년별 총괄'!S25:'급수관 경년별 총괄'!S43)</f>
        <v>0</v>
      </c>
      <c r="T24" s="1013">
        <f>SUM('급수관 경년별 총괄'!T25:'급수관 경년별 총괄'!T43)</f>
        <v>0</v>
      </c>
      <c r="U24" s="1013">
        <f>SUM('급수관 경년별 총괄'!U25:'급수관 경년별 총괄'!U43)</f>
        <v>21</v>
      </c>
      <c r="V24" s="1013">
        <f>SUM('급수관 경년별 총괄'!V25:'급수관 경년별 총괄'!V43)</f>
        <v>0</v>
      </c>
      <c r="W24" s="1013">
        <f>SUM('급수관 경년별 총괄'!W25:'급수관 경년별 총괄'!W43)</f>
        <v>445.5</v>
      </c>
      <c r="X24" s="1013">
        <f>SUM('급수관 경년별 총괄'!X25:'급수관 경년별 총괄'!X43)</f>
        <v>933.01</v>
      </c>
      <c r="Y24" s="1013">
        <f>SUM('급수관 경년별 총괄'!Y25:'급수관 경년별 총괄'!Y43)</f>
        <v>560.71</v>
      </c>
      <c r="Z24" s="1013">
        <f>SUM('급수관 경년별 총괄'!Z25:'급수관 경년별 총괄'!Z43)</f>
        <v>88.3</v>
      </c>
      <c r="AA24" s="1013">
        <f>SUM('급수관 경년별 총괄'!AA25:'급수관 경년별 총괄'!AA43)</f>
        <v>0</v>
      </c>
      <c r="AB24" s="1013">
        <f>SUM('급수관 경년별 총괄'!AB25:'급수관 경년별 총괄'!AB43)</f>
        <v>0</v>
      </c>
      <c r="AC24" s="1013">
        <f>SUM('급수관 경년별 총괄'!AC25:'급수관 경년별 총괄'!AC43)</f>
        <v>14.91</v>
      </c>
      <c r="AD24" s="1013">
        <f>SUM('급수관 경년별 총괄'!AD25:'급수관 경년별 총괄'!AD43)</f>
        <v>0</v>
      </c>
      <c r="AE24" s="1013">
        <f>SUM('급수관 경년별 총괄'!AE25:'급수관 경년별 총괄'!AE43)</f>
        <v>0</v>
      </c>
      <c r="AF24" s="1013">
        <f>SUM('급수관 경년별 총괄'!AF25:'급수관 경년별 총괄'!AF43)</f>
        <v>21</v>
      </c>
      <c r="AG24" s="1013">
        <f>SUM('급수관 경년별 총괄'!AG25:'급수관 경년별 총괄'!AG43)</f>
        <v>0</v>
      </c>
      <c r="AH24" s="1013">
        <f>SUM('급수관 경년별 총괄'!AH25:'급수관 경년별 총괄'!AH43)</f>
        <v>445.5</v>
      </c>
    </row>
    <row r="25" spans="1:34" s="1620" customFormat="1" ht="19.5" customHeight="1">
      <c r="A25" s="2018" t="s">
        <v>862</v>
      </c>
      <c r="B25" s="989" t="s">
        <v>951</v>
      </c>
      <c r="C25" s="185">
        <v>0</v>
      </c>
      <c r="D25" s="185">
        <v>0</v>
      </c>
      <c r="E25" s="185"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  <c r="O25" s="185">
        <v>0</v>
      </c>
      <c r="P25" s="185">
        <v>0</v>
      </c>
      <c r="Q25" s="185">
        <v>0</v>
      </c>
      <c r="R25" s="185">
        <v>0</v>
      </c>
      <c r="S25" s="185">
        <v>0</v>
      </c>
      <c r="T25" s="185">
        <v>0</v>
      </c>
      <c r="U25" s="185">
        <v>0</v>
      </c>
      <c r="V25" s="185">
        <v>0</v>
      </c>
      <c r="W25" s="185">
        <v>0</v>
      </c>
      <c r="X25" s="185">
        <v>0</v>
      </c>
      <c r="Y25" s="185">
        <v>0</v>
      </c>
      <c r="Z25" s="185">
        <v>0</v>
      </c>
      <c r="AA25" s="185">
        <v>0</v>
      </c>
      <c r="AB25" s="185">
        <v>0</v>
      </c>
      <c r="AC25" s="185">
        <v>0</v>
      </c>
      <c r="AD25" s="185">
        <v>0</v>
      </c>
      <c r="AE25" s="185">
        <v>0</v>
      </c>
      <c r="AF25" s="185">
        <v>0</v>
      </c>
      <c r="AG25" s="185">
        <v>0</v>
      </c>
      <c r="AH25" s="185">
        <v>0</v>
      </c>
    </row>
    <row r="26" spans="1:34" s="1620" customFormat="1" ht="30" customHeight="1">
      <c r="A26" s="2019"/>
      <c r="B26" s="989" t="s">
        <v>797</v>
      </c>
      <c r="C26" s="185">
        <v>0</v>
      </c>
      <c r="D26" s="185">
        <v>0</v>
      </c>
      <c r="E26" s="185"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185">
        <v>0</v>
      </c>
      <c r="N26" s="185">
        <v>0</v>
      </c>
      <c r="O26" s="185">
        <v>0</v>
      </c>
      <c r="P26" s="185">
        <v>0</v>
      </c>
      <c r="Q26" s="185">
        <v>0</v>
      </c>
      <c r="R26" s="185">
        <v>0</v>
      </c>
      <c r="S26" s="185">
        <v>0</v>
      </c>
      <c r="T26" s="185">
        <v>0</v>
      </c>
      <c r="U26" s="185">
        <v>0</v>
      </c>
      <c r="V26" s="185">
        <v>0</v>
      </c>
      <c r="W26" s="185">
        <v>0</v>
      </c>
      <c r="X26" s="185">
        <v>0</v>
      </c>
      <c r="Y26" s="185">
        <v>0</v>
      </c>
      <c r="Z26" s="185">
        <v>0</v>
      </c>
      <c r="AA26" s="185">
        <v>0</v>
      </c>
      <c r="AB26" s="185">
        <v>0</v>
      </c>
      <c r="AC26" s="185">
        <v>0</v>
      </c>
      <c r="AD26" s="185">
        <v>0</v>
      </c>
      <c r="AE26" s="185">
        <v>0</v>
      </c>
      <c r="AF26" s="185">
        <v>0</v>
      </c>
      <c r="AG26" s="185">
        <v>0</v>
      </c>
      <c r="AH26" s="185">
        <v>0</v>
      </c>
    </row>
    <row r="27" spans="1:34" s="1620" customFormat="1" ht="30" customHeight="1">
      <c r="A27" s="2019"/>
      <c r="B27" s="989" t="s">
        <v>780</v>
      </c>
      <c r="C27" s="185">
        <v>5</v>
      </c>
      <c r="D27" s="185">
        <v>0</v>
      </c>
      <c r="E27" s="185"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5</v>
      </c>
      <c r="K27" s="185">
        <v>0</v>
      </c>
      <c r="L27" s="185">
        <v>0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185">
        <v>0</v>
      </c>
      <c r="U27" s="185">
        <v>5</v>
      </c>
      <c r="V27" s="185">
        <v>0</v>
      </c>
      <c r="W27" s="185">
        <v>0</v>
      </c>
      <c r="X27" s="185">
        <v>0</v>
      </c>
      <c r="Y27" s="185">
        <v>0</v>
      </c>
      <c r="Z27" s="185">
        <v>0</v>
      </c>
      <c r="AA27" s="185">
        <v>0</v>
      </c>
      <c r="AB27" s="185">
        <v>0</v>
      </c>
      <c r="AC27" s="185">
        <v>0</v>
      </c>
      <c r="AD27" s="185">
        <v>0</v>
      </c>
      <c r="AE27" s="185">
        <v>0</v>
      </c>
      <c r="AF27" s="185">
        <v>5</v>
      </c>
      <c r="AG27" s="185">
        <v>0</v>
      </c>
      <c r="AH27" s="185">
        <v>0</v>
      </c>
    </row>
    <row r="28" spans="1:34" s="1620" customFormat="1" ht="30" customHeight="1">
      <c r="A28" s="2019"/>
      <c r="B28" s="991" t="s">
        <v>781</v>
      </c>
      <c r="C28" s="185">
        <v>0</v>
      </c>
      <c r="D28" s="185">
        <v>0</v>
      </c>
      <c r="E28" s="185">
        <v>0</v>
      </c>
      <c r="F28" s="185">
        <v>0</v>
      </c>
      <c r="G28" s="185">
        <v>0</v>
      </c>
      <c r="H28" s="185">
        <v>0</v>
      </c>
      <c r="I28" s="185">
        <v>0</v>
      </c>
      <c r="J28" s="185">
        <v>0</v>
      </c>
      <c r="K28" s="185">
        <v>0</v>
      </c>
      <c r="L28" s="185">
        <v>0</v>
      </c>
      <c r="M28" s="185">
        <v>0</v>
      </c>
      <c r="N28" s="185">
        <v>0</v>
      </c>
      <c r="O28" s="185">
        <v>0</v>
      </c>
      <c r="P28" s="185">
        <v>0</v>
      </c>
      <c r="Q28" s="185">
        <v>0</v>
      </c>
      <c r="R28" s="185">
        <v>0</v>
      </c>
      <c r="S28" s="185">
        <v>0</v>
      </c>
      <c r="T28" s="185">
        <v>0</v>
      </c>
      <c r="U28" s="185">
        <v>0</v>
      </c>
      <c r="V28" s="185">
        <v>0</v>
      </c>
      <c r="W28" s="185">
        <v>0</v>
      </c>
      <c r="X28" s="185">
        <v>0</v>
      </c>
      <c r="Y28" s="185">
        <v>0</v>
      </c>
      <c r="Z28" s="185">
        <v>0</v>
      </c>
      <c r="AA28" s="185">
        <v>0</v>
      </c>
      <c r="AB28" s="185">
        <v>0</v>
      </c>
      <c r="AC28" s="185">
        <v>0</v>
      </c>
      <c r="AD28" s="185">
        <v>0</v>
      </c>
      <c r="AE28" s="185">
        <v>0</v>
      </c>
      <c r="AF28" s="185">
        <v>0</v>
      </c>
      <c r="AG28" s="185">
        <v>0</v>
      </c>
      <c r="AH28" s="185">
        <v>0</v>
      </c>
    </row>
    <row r="29" spans="1:34" s="1620" customFormat="1" ht="30" customHeight="1">
      <c r="A29" s="2019"/>
      <c r="B29" s="991" t="s">
        <v>799</v>
      </c>
      <c r="C29" s="185">
        <v>0</v>
      </c>
      <c r="D29" s="185">
        <v>0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  <c r="O29" s="185">
        <v>0</v>
      </c>
      <c r="P29" s="185">
        <v>0</v>
      </c>
      <c r="Q29" s="185">
        <v>0</v>
      </c>
      <c r="R29" s="185">
        <v>0</v>
      </c>
      <c r="S29" s="185">
        <v>0</v>
      </c>
      <c r="T29" s="185">
        <v>0</v>
      </c>
      <c r="U29" s="185">
        <v>0</v>
      </c>
      <c r="V29" s="185">
        <v>0</v>
      </c>
      <c r="W29" s="185">
        <v>0</v>
      </c>
      <c r="X29" s="185">
        <v>0</v>
      </c>
      <c r="Y29" s="185">
        <v>0</v>
      </c>
      <c r="Z29" s="185">
        <v>0</v>
      </c>
      <c r="AA29" s="185">
        <v>0</v>
      </c>
      <c r="AB29" s="185">
        <v>0</v>
      </c>
      <c r="AC29" s="185">
        <v>0</v>
      </c>
      <c r="AD29" s="185">
        <v>0</v>
      </c>
      <c r="AE29" s="185">
        <v>0</v>
      </c>
      <c r="AF29" s="185">
        <v>0</v>
      </c>
      <c r="AG29" s="185">
        <v>0</v>
      </c>
      <c r="AH29" s="185">
        <v>0</v>
      </c>
    </row>
    <row r="30" spans="1:34" s="1620" customFormat="1" ht="30" customHeight="1">
      <c r="A30" s="2019"/>
      <c r="B30" s="991" t="s">
        <v>787</v>
      </c>
      <c r="C30" s="185">
        <v>0</v>
      </c>
      <c r="D30" s="185">
        <v>0</v>
      </c>
      <c r="E30" s="185"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  <c r="O30" s="185">
        <v>0</v>
      </c>
      <c r="P30" s="185">
        <v>0</v>
      </c>
      <c r="Q30" s="185">
        <v>0</v>
      </c>
      <c r="R30" s="185">
        <v>0</v>
      </c>
      <c r="S30" s="185">
        <v>0</v>
      </c>
      <c r="T30" s="185">
        <v>0</v>
      </c>
      <c r="U30" s="185">
        <v>0</v>
      </c>
      <c r="V30" s="185">
        <v>0</v>
      </c>
      <c r="W30" s="185">
        <v>0</v>
      </c>
      <c r="X30" s="185">
        <v>0</v>
      </c>
      <c r="Y30" s="185">
        <v>0</v>
      </c>
      <c r="Z30" s="185">
        <v>0</v>
      </c>
      <c r="AA30" s="185">
        <v>0</v>
      </c>
      <c r="AB30" s="185">
        <v>0</v>
      </c>
      <c r="AC30" s="185">
        <v>0</v>
      </c>
      <c r="AD30" s="185">
        <v>0</v>
      </c>
      <c r="AE30" s="185">
        <v>0</v>
      </c>
      <c r="AF30" s="185">
        <v>0</v>
      </c>
      <c r="AG30" s="185">
        <v>0</v>
      </c>
      <c r="AH30" s="185">
        <v>0</v>
      </c>
    </row>
    <row r="31" spans="1:34" s="1620" customFormat="1" ht="30" customHeight="1">
      <c r="A31" s="2019"/>
      <c r="B31" s="991" t="s">
        <v>800</v>
      </c>
      <c r="C31" s="185"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0</v>
      </c>
      <c r="N31" s="185">
        <v>0</v>
      </c>
      <c r="O31" s="185">
        <v>0</v>
      </c>
      <c r="P31" s="185">
        <v>0</v>
      </c>
      <c r="Q31" s="185">
        <v>0</v>
      </c>
      <c r="R31" s="185">
        <v>0</v>
      </c>
      <c r="S31" s="185">
        <v>0</v>
      </c>
      <c r="T31" s="185">
        <v>0</v>
      </c>
      <c r="U31" s="185">
        <v>0</v>
      </c>
      <c r="V31" s="185">
        <v>0</v>
      </c>
      <c r="W31" s="185">
        <v>0</v>
      </c>
      <c r="X31" s="185">
        <v>0</v>
      </c>
      <c r="Y31" s="185">
        <v>0</v>
      </c>
      <c r="Z31" s="185">
        <v>0</v>
      </c>
      <c r="AA31" s="185">
        <v>0</v>
      </c>
      <c r="AB31" s="185">
        <v>0</v>
      </c>
      <c r="AC31" s="185">
        <v>0</v>
      </c>
      <c r="AD31" s="185">
        <v>0</v>
      </c>
      <c r="AE31" s="185">
        <v>0</v>
      </c>
      <c r="AF31" s="185">
        <v>0</v>
      </c>
      <c r="AG31" s="185">
        <v>0</v>
      </c>
      <c r="AH31" s="185">
        <v>0</v>
      </c>
    </row>
    <row r="32" spans="1:34" s="1620" customFormat="1" ht="30" customHeight="1">
      <c r="A32" s="2019"/>
      <c r="B32" s="989" t="s">
        <v>801</v>
      </c>
      <c r="C32" s="185">
        <v>0</v>
      </c>
      <c r="D32" s="185">
        <v>0</v>
      </c>
      <c r="E32" s="185"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185">
        <v>0</v>
      </c>
      <c r="N32" s="185">
        <v>0</v>
      </c>
      <c r="O32" s="185">
        <v>0</v>
      </c>
      <c r="P32" s="185">
        <v>0</v>
      </c>
      <c r="Q32" s="185">
        <v>0</v>
      </c>
      <c r="R32" s="185">
        <v>0</v>
      </c>
      <c r="S32" s="185">
        <v>0</v>
      </c>
      <c r="T32" s="185">
        <v>0</v>
      </c>
      <c r="U32" s="185">
        <v>0</v>
      </c>
      <c r="V32" s="185">
        <v>0</v>
      </c>
      <c r="W32" s="185">
        <v>0</v>
      </c>
      <c r="X32" s="185">
        <v>0</v>
      </c>
      <c r="Y32" s="185">
        <v>0</v>
      </c>
      <c r="Z32" s="185">
        <v>0</v>
      </c>
      <c r="AA32" s="185">
        <v>0</v>
      </c>
      <c r="AB32" s="185">
        <v>0</v>
      </c>
      <c r="AC32" s="185">
        <v>0</v>
      </c>
      <c r="AD32" s="185">
        <v>0</v>
      </c>
      <c r="AE32" s="185">
        <v>0</v>
      </c>
      <c r="AF32" s="185">
        <v>0</v>
      </c>
      <c r="AG32" s="185">
        <v>0</v>
      </c>
      <c r="AH32" s="185">
        <v>0</v>
      </c>
    </row>
    <row r="33" spans="1:34" s="1620" customFormat="1" ht="30" customHeight="1">
      <c r="A33" s="2019"/>
      <c r="B33" s="995" t="s">
        <v>802</v>
      </c>
      <c r="C33" s="185">
        <v>5</v>
      </c>
      <c r="D33" s="185">
        <v>5</v>
      </c>
      <c r="E33" s="185">
        <v>0</v>
      </c>
      <c r="F33" s="185">
        <v>0</v>
      </c>
      <c r="G33" s="185">
        <v>0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  <c r="O33" s="185">
        <v>5</v>
      </c>
      <c r="P33" s="185">
        <v>0</v>
      </c>
      <c r="Q33" s="185">
        <v>0</v>
      </c>
      <c r="R33" s="185">
        <v>0</v>
      </c>
      <c r="S33" s="185">
        <v>0</v>
      </c>
      <c r="T33" s="185">
        <v>0</v>
      </c>
      <c r="U33" s="185">
        <v>0</v>
      </c>
      <c r="V33" s="185">
        <v>0</v>
      </c>
      <c r="W33" s="185">
        <v>0</v>
      </c>
      <c r="X33" s="185">
        <v>0</v>
      </c>
      <c r="Y33" s="185">
        <v>0</v>
      </c>
      <c r="Z33" s="185">
        <v>5</v>
      </c>
      <c r="AA33" s="185">
        <v>0</v>
      </c>
      <c r="AB33" s="185">
        <v>0</v>
      </c>
      <c r="AC33" s="185">
        <v>0</v>
      </c>
      <c r="AD33" s="185">
        <v>0</v>
      </c>
      <c r="AE33" s="185">
        <v>0</v>
      </c>
      <c r="AF33" s="185">
        <v>0</v>
      </c>
      <c r="AG33" s="185">
        <v>0</v>
      </c>
      <c r="AH33" s="185">
        <v>0</v>
      </c>
    </row>
    <row r="34" spans="1:34" s="1620" customFormat="1" ht="30" customHeight="1">
      <c r="A34" s="2019"/>
      <c r="B34" s="995" t="s">
        <v>803</v>
      </c>
      <c r="C34" s="185"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v>0</v>
      </c>
    </row>
    <row r="35" spans="1:34" s="1620" customFormat="1" ht="30" customHeight="1">
      <c r="A35" s="2019"/>
      <c r="B35" s="1011" t="s">
        <v>804</v>
      </c>
      <c r="C35" s="185">
        <v>0</v>
      </c>
      <c r="D35" s="185">
        <v>0</v>
      </c>
      <c r="E35" s="185"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0</v>
      </c>
      <c r="W35" s="185">
        <v>0</v>
      </c>
      <c r="X35" s="185">
        <v>0</v>
      </c>
      <c r="Y35" s="185">
        <v>0</v>
      </c>
      <c r="Z35" s="185">
        <v>0</v>
      </c>
      <c r="AA35" s="185">
        <v>0</v>
      </c>
      <c r="AB35" s="185">
        <v>0</v>
      </c>
      <c r="AC35" s="185">
        <v>0</v>
      </c>
      <c r="AD35" s="185">
        <v>0</v>
      </c>
      <c r="AE35" s="185">
        <v>0</v>
      </c>
      <c r="AF35" s="185">
        <v>0</v>
      </c>
      <c r="AG35" s="185">
        <v>0</v>
      </c>
      <c r="AH35" s="185">
        <v>0</v>
      </c>
    </row>
    <row r="36" spans="1:34" ht="30" customHeight="1">
      <c r="A36" s="2019"/>
      <c r="B36" s="1011" t="s">
        <v>805</v>
      </c>
      <c r="C36" s="185">
        <v>0</v>
      </c>
      <c r="D36" s="185">
        <v>0</v>
      </c>
      <c r="E36" s="185"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  <c r="O36" s="185">
        <v>0</v>
      </c>
      <c r="P36" s="185">
        <v>0</v>
      </c>
      <c r="Q36" s="185">
        <v>0</v>
      </c>
      <c r="R36" s="185">
        <v>0</v>
      </c>
      <c r="S36" s="185">
        <v>0</v>
      </c>
      <c r="T36" s="185">
        <v>0</v>
      </c>
      <c r="U36" s="185">
        <v>0</v>
      </c>
      <c r="V36" s="185">
        <v>0</v>
      </c>
      <c r="W36" s="185">
        <v>0</v>
      </c>
      <c r="X36" s="185">
        <v>0</v>
      </c>
      <c r="Y36" s="185">
        <v>0</v>
      </c>
      <c r="Z36" s="185">
        <v>0</v>
      </c>
      <c r="AA36" s="185">
        <v>0</v>
      </c>
      <c r="AB36" s="185">
        <v>0</v>
      </c>
      <c r="AC36" s="185">
        <v>0</v>
      </c>
      <c r="AD36" s="185">
        <v>0</v>
      </c>
      <c r="AE36" s="185">
        <v>0</v>
      </c>
      <c r="AF36" s="185">
        <v>0</v>
      </c>
      <c r="AG36" s="185">
        <v>0</v>
      </c>
      <c r="AH36" s="185">
        <v>0</v>
      </c>
    </row>
    <row r="37" spans="1:34" ht="30" customHeight="1">
      <c r="A37" s="2019"/>
      <c r="B37" s="1011" t="s">
        <v>848</v>
      </c>
      <c r="C37" s="185">
        <v>0</v>
      </c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185">
        <v>0</v>
      </c>
      <c r="U37" s="185">
        <v>0</v>
      </c>
      <c r="V37" s="185">
        <v>0</v>
      </c>
      <c r="W37" s="185">
        <v>0</v>
      </c>
      <c r="X37" s="185">
        <v>0</v>
      </c>
      <c r="Y37" s="185">
        <v>0</v>
      </c>
      <c r="Z37" s="185">
        <v>0</v>
      </c>
      <c r="AA37" s="185">
        <v>0</v>
      </c>
      <c r="AB37" s="185">
        <v>0</v>
      </c>
      <c r="AC37" s="185">
        <v>0</v>
      </c>
      <c r="AD37" s="185">
        <v>0</v>
      </c>
      <c r="AE37" s="185">
        <v>0</v>
      </c>
      <c r="AF37" s="185">
        <v>0</v>
      </c>
      <c r="AG37" s="185">
        <v>0</v>
      </c>
      <c r="AH37" s="185">
        <v>0</v>
      </c>
    </row>
    <row r="38" spans="1:34" ht="30" customHeight="1">
      <c r="A38" s="2019"/>
      <c r="B38" s="1011" t="s">
        <v>806</v>
      </c>
      <c r="C38" s="185">
        <v>0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0</v>
      </c>
      <c r="L38" s="185">
        <v>0</v>
      </c>
      <c r="M38" s="185">
        <v>0</v>
      </c>
      <c r="N38" s="185">
        <v>0</v>
      </c>
      <c r="O38" s="185">
        <v>0</v>
      </c>
      <c r="P38" s="185">
        <v>0</v>
      </c>
      <c r="Q38" s="185">
        <v>0</v>
      </c>
      <c r="R38" s="185">
        <v>0</v>
      </c>
      <c r="S38" s="185">
        <v>0</v>
      </c>
      <c r="T38" s="185">
        <v>0</v>
      </c>
      <c r="U38" s="185">
        <v>0</v>
      </c>
      <c r="V38" s="185">
        <v>0</v>
      </c>
      <c r="W38" s="185">
        <v>0</v>
      </c>
      <c r="X38" s="185">
        <v>0</v>
      </c>
      <c r="Y38" s="185">
        <v>0</v>
      </c>
      <c r="Z38" s="185">
        <v>0</v>
      </c>
      <c r="AA38" s="185">
        <v>0</v>
      </c>
      <c r="AB38" s="185">
        <v>0</v>
      </c>
      <c r="AC38" s="185">
        <v>0</v>
      </c>
      <c r="AD38" s="185">
        <v>0</v>
      </c>
      <c r="AE38" s="185">
        <v>0</v>
      </c>
      <c r="AF38" s="185">
        <v>0</v>
      </c>
      <c r="AG38" s="185">
        <v>0</v>
      </c>
      <c r="AH38" s="185">
        <v>0</v>
      </c>
    </row>
    <row r="39" spans="1:34" ht="30" customHeight="1">
      <c r="A39" s="2019"/>
      <c r="B39" s="995" t="s">
        <v>807</v>
      </c>
      <c r="C39" s="185">
        <v>2053.4299999999998</v>
      </c>
      <c r="D39" s="185">
        <v>83.3</v>
      </c>
      <c r="E39" s="185">
        <v>0</v>
      </c>
      <c r="F39" s="185">
        <v>0</v>
      </c>
      <c r="G39" s="185">
        <v>14.91</v>
      </c>
      <c r="H39" s="185">
        <v>0</v>
      </c>
      <c r="I39" s="185">
        <v>0</v>
      </c>
      <c r="J39" s="185">
        <v>16</v>
      </c>
      <c r="K39" s="185">
        <v>0</v>
      </c>
      <c r="L39" s="185">
        <v>445.5</v>
      </c>
      <c r="M39" s="185">
        <v>933.01</v>
      </c>
      <c r="N39" s="185">
        <v>560.71</v>
      </c>
      <c r="O39" s="185">
        <v>83.3</v>
      </c>
      <c r="P39" s="185">
        <v>0</v>
      </c>
      <c r="Q39" s="185">
        <v>0</v>
      </c>
      <c r="R39" s="185">
        <v>14.91</v>
      </c>
      <c r="S39" s="185">
        <v>0</v>
      </c>
      <c r="T39" s="185">
        <v>0</v>
      </c>
      <c r="U39" s="185">
        <v>16</v>
      </c>
      <c r="V39" s="185">
        <v>0</v>
      </c>
      <c r="W39" s="185">
        <v>445.5</v>
      </c>
      <c r="X39" s="185">
        <v>933.01</v>
      </c>
      <c r="Y39" s="185">
        <v>560.71</v>
      </c>
      <c r="Z39" s="185">
        <v>83.3</v>
      </c>
      <c r="AA39" s="185">
        <v>0</v>
      </c>
      <c r="AB39" s="185">
        <v>0</v>
      </c>
      <c r="AC39" s="185">
        <v>14.91</v>
      </c>
      <c r="AD39" s="185">
        <v>0</v>
      </c>
      <c r="AE39" s="185">
        <v>0</v>
      </c>
      <c r="AF39" s="185">
        <v>16</v>
      </c>
      <c r="AG39" s="185">
        <v>0</v>
      </c>
      <c r="AH39" s="185">
        <v>445.5</v>
      </c>
    </row>
    <row r="40" spans="1:34" ht="30" customHeight="1">
      <c r="A40" s="2019"/>
      <c r="B40" s="995" t="s">
        <v>788</v>
      </c>
      <c r="C40" s="185">
        <v>0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0</v>
      </c>
      <c r="AF40" s="185">
        <v>0</v>
      </c>
      <c r="AG40" s="185">
        <v>0</v>
      </c>
      <c r="AH40" s="185">
        <v>0</v>
      </c>
    </row>
    <row r="41" spans="1:34" ht="30" customHeight="1">
      <c r="A41" s="2019"/>
      <c r="B41" s="991" t="s">
        <v>849</v>
      </c>
      <c r="C41" s="185">
        <v>0</v>
      </c>
      <c r="D41" s="185">
        <v>0</v>
      </c>
      <c r="E41" s="185">
        <v>0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  <c r="O41" s="185">
        <v>0</v>
      </c>
      <c r="P41" s="185">
        <v>0</v>
      </c>
      <c r="Q41" s="185">
        <v>0</v>
      </c>
      <c r="R41" s="185">
        <v>0</v>
      </c>
      <c r="S41" s="185">
        <v>0</v>
      </c>
      <c r="T41" s="185">
        <v>0</v>
      </c>
      <c r="U41" s="185">
        <v>0</v>
      </c>
      <c r="V41" s="185">
        <v>0</v>
      </c>
      <c r="W41" s="185">
        <v>0</v>
      </c>
      <c r="X41" s="185">
        <v>0</v>
      </c>
      <c r="Y41" s="185">
        <v>0</v>
      </c>
      <c r="Z41" s="185">
        <v>0</v>
      </c>
      <c r="AA41" s="185">
        <v>0</v>
      </c>
      <c r="AB41" s="185">
        <v>0</v>
      </c>
      <c r="AC41" s="185">
        <v>0</v>
      </c>
      <c r="AD41" s="185">
        <v>0</v>
      </c>
      <c r="AE41" s="185">
        <v>0</v>
      </c>
      <c r="AF41" s="185">
        <v>0</v>
      </c>
      <c r="AG41" s="185">
        <v>0</v>
      </c>
      <c r="AH41" s="185">
        <v>0</v>
      </c>
    </row>
    <row r="42" spans="1:34" ht="30" customHeight="1">
      <c r="A42" s="2019"/>
      <c r="B42" s="991" t="s">
        <v>808</v>
      </c>
      <c r="C42" s="185">
        <v>0</v>
      </c>
      <c r="D42" s="185">
        <v>0</v>
      </c>
      <c r="E42" s="185">
        <v>0</v>
      </c>
      <c r="F42" s="185">
        <v>0</v>
      </c>
      <c r="G42" s="185">
        <v>0</v>
      </c>
      <c r="H42" s="185">
        <v>0</v>
      </c>
      <c r="I42" s="185">
        <v>0</v>
      </c>
      <c r="J42" s="185">
        <v>0</v>
      </c>
      <c r="K42" s="185">
        <v>0</v>
      </c>
      <c r="L42" s="185">
        <v>0</v>
      </c>
      <c r="M42" s="185">
        <v>0</v>
      </c>
      <c r="N42" s="185">
        <v>0</v>
      </c>
      <c r="O42" s="185">
        <v>0</v>
      </c>
      <c r="P42" s="185">
        <v>0</v>
      </c>
      <c r="Q42" s="185">
        <v>0</v>
      </c>
      <c r="R42" s="185">
        <v>0</v>
      </c>
      <c r="S42" s="185">
        <v>0</v>
      </c>
      <c r="T42" s="185">
        <v>0</v>
      </c>
      <c r="U42" s="185">
        <v>0</v>
      </c>
      <c r="V42" s="185">
        <v>0</v>
      </c>
      <c r="W42" s="185">
        <v>0</v>
      </c>
      <c r="X42" s="185">
        <v>0</v>
      </c>
      <c r="Y42" s="185">
        <v>0</v>
      </c>
      <c r="Z42" s="185">
        <v>0</v>
      </c>
      <c r="AA42" s="185">
        <v>0</v>
      </c>
      <c r="AB42" s="185">
        <v>0</v>
      </c>
      <c r="AC42" s="185">
        <v>0</v>
      </c>
      <c r="AD42" s="185">
        <v>0</v>
      </c>
      <c r="AE42" s="185">
        <v>0</v>
      </c>
      <c r="AF42" s="185">
        <v>0</v>
      </c>
      <c r="AG42" s="185">
        <v>0</v>
      </c>
      <c r="AH42" s="185">
        <v>0</v>
      </c>
    </row>
    <row r="43" spans="1:34" ht="19.5" customHeight="1">
      <c r="A43" s="2019"/>
      <c r="B43" s="1242" t="s">
        <v>850</v>
      </c>
      <c r="C43" s="185">
        <v>0</v>
      </c>
      <c r="D43" s="185">
        <v>0</v>
      </c>
      <c r="E43" s="185">
        <v>0</v>
      </c>
      <c r="F43" s="185">
        <v>0</v>
      </c>
      <c r="G43" s="185">
        <v>0</v>
      </c>
      <c r="H43" s="185">
        <v>0</v>
      </c>
      <c r="I43" s="185">
        <v>0</v>
      </c>
      <c r="J43" s="185">
        <v>0</v>
      </c>
      <c r="K43" s="185">
        <v>0</v>
      </c>
      <c r="L43" s="185">
        <v>0</v>
      </c>
      <c r="M43" s="185">
        <v>0</v>
      </c>
      <c r="N43" s="185">
        <v>0</v>
      </c>
      <c r="O43" s="185">
        <v>0</v>
      </c>
      <c r="P43" s="185">
        <v>0</v>
      </c>
      <c r="Q43" s="185">
        <v>0</v>
      </c>
      <c r="R43" s="185">
        <v>0</v>
      </c>
      <c r="S43" s="185">
        <v>0</v>
      </c>
      <c r="T43" s="185">
        <v>0</v>
      </c>
      <c r="U43" s="185">
        <v>0</v>
      </c>
      <c r="V43" s="185">
        <v>0</v>
      </c>
      <c r="W43" s="185">
        <v>0</v>
      </c>
      <c r="X43" s="185">
        <v>0</v>
      </c>
      <c r="Y43" s="185">
        <v>0</v>
      </c>
      <c r="Z43" s="185">
        <v>0</v>
      </c>
      <c r="AA43" s="185">
        <v>0</v>
      </c>
      <c r="AB43" s="185">
        <v>0</v>
      </c>
      <c r="AC43" s="185">
        <v>0</v>
      </c>
      <c r="AD43" s="185">
        <v>0</v>
      </c>
      <c r="AE43" s="185">
        <v>0</v>
      </c>
      <c r="AF43" s="185">
        <v>0</v>
      </c>
      <c r="AG43" s="185">
        <v>0</v>
      </c>
      <c r="AH43" s="185">
        <v>0</v>
      </c>
    </row>
    <row r="44" spans="1:34" ht="19.5" customHeight="1">
      <c r="A44" s="2018" t="s">
        <v>861</v>
      </c>
      <c r="B44" s="1013" t="s">
        <v>41</v>
      </c>
      <c r="C44" s="1013">
        <f>SUM('급수관 경년별 총괄'!C45:'급수관 경년별 총괄'!C63)</f>
        <v>481480.55999999994</v>
      </c>
      <c r="D44" s="1013">
        <f>SUM('급수관 경년별 총괄'!D45:'급수관 경년별 총괄'!D63)</f>
        <v>417040.13</v>
      </c>
      <c r="E44" s="1013">
        <f>SUM('급수관 경년별 총괄'!E45:'급수관 경년별 총괄'!E63)</f>
        <v>8925.06</v>
      </c>
      <c r="F44" s="1013">
        <f>SUM('급수관 경년별 총괄'!F45:'급수관 경년별 총괄'!F63)</f>
        <v>11352.570000000002</v>
      </c>
      <c r="G44" s="1013">
        <f>SUM('급수관 경년별 총괄'!G45:'급수관 경년별 총괄'!G63)</f>
        <v>10248.56</v>
      </c>
      <c r="H44" s="1013">
        <f>SUM('급수관 경년별 총괄'!H45:'급수관 경년별 총괄'!H63)</f>
        <v>6709.39</v>
      </c>
      <c r="I44" s="1013">
        <f>SUM('급수관 경년별 총괄'!I45:'급수관 경년별 총괄'!I63)</f>
        <v>7061.8</v>
      </c>
      <c r="J44" s="1013">
        <f>SUM('급수관 경년별 총괄'!J45:'급수관 경년별 총괄'!J63)</f>
        <v>5274.1</v>
      </c>
      <c r="K44" s="1013">
        <f>SUM('급수관 경년별 총괄'!K45:'급수관 경년별 총괄'!K63)</f>
        <v>5078.3599999999997</v>
      </c>
      <c r="L44" s="1013">
        <f>SUM('급수관 경년별 총괄'!L45:'급수관 경년별 총괄'!L63)</f>
        <v>4373.95</v>
      </c>
      <c r="M44" s="1013">
        <f>SUM('급수관 경년별 총괄'!M45:'급수관 경년별 총괄'!M63)</f>
        <v>3664.14</v>
      </c>
      <c r="N44" s="1013">
        <f>SUM('급수관 경년별 총괄'!N45:'급수관 경년별 총괄'!N63)</f>
        <v>1752.5</v>
      </c>
      <c r="O44" s="1013">
        <f>SUM('급수관 경년별 총괄'!O45:'급수관 경년별 총괄'!O63)</f>
        <v>417040.13</v>
      </c>
      <c r="P44" s="1013">
        <f>SUM('급수관 경년별 총괄'!P45:'급수관 경년별 총괄'!P63)</f>
        <v>8925.06</v>
      </c>
      <c r="Q44" s="1013">
        <f>SUM('급수관 경년별 총괄'!Q45:'급수관 경년별 총괄'!Q63)</f>
        <v>11352.570000000002</v>
      </c>
      <c r="R44" s="1013">
        <f>SUM('급수관 경년별 총괄'!R45:'급수관 경년별 총괄'!R63)</f>
        <v>10248.56</v>
      </c>
      <c r="S44" s="1013">
        <f>SUM('급수관 경년별 총괄'!S45:'급수관 경년별 총괄'!S63)</f>
        <v>6709.39</v>
      </c>
      <c r="T44" s="1013">
        <f>SUM('급수관 경년별 총괄'!T45:'급수관 경년별 총괄'!T63)</f>
        <v>7061.8</v>
      </c>
      <c r="U44" s="1013">
        <f>SUM('급수관 경년별 총괄'!U45:'급수관 경년별 총괄'!U63)</f>
        <v>5274.1</v>
      </c>
      <c r="V44" s="1013">
        <f>SUM('급수관 경년별 총괄'!V45:'급수관 경년별 총괄'!V63)</f>
        <v>5078.3599999999997</v>
      </c>
      <c r="W44" s="1013">
        <f>SUM('급수관 경년별 총괄'!W45:'급수관 경년별 총괄'!W63)</f>
        <v>4373.95</v>
      </c>
      <c r="X44" s="1013">
        <f>SUM('급수관 경년별 총괄'!X45:'급수관 경년별 총괄'!X63)</f>
        <v>3664.14</v>
      </c>
      <c r="Y44" s="1013">
        <f>SUM('급수관 경년별 총괄'!Y45:'급수관 경년별 총괄'!Y63)</f>
        <v>1752.5</v>
      </c>
      <c r="Z44" s="1013">
        <f>SUM('급수관 경년별 총괄'!Z45:'급수관 경년별 총괄'!Z63)</f>
        <v>417040.13</v>
      </c>
      <c r="AA44" s="1013">
        <f>SUM('급수관 경년별 총괄'!AA45:'급수관 경년별 총괄'!AA63)</f>
        <v>8925.06</v>
      </c>
      <c r="AB44" s="1013">
        <f>SUM('급수관 경년별 총괄'!AB45:'급수관 경년별 총괄'!AB63)</f>
        <v>11352.570000000002</v>
      </c>
      <c r="AC44" s="1013">
        <f>SUM('급수관 경년별 총괄'!AC45:'급수관 경년별 총괄'!AC63)</f>
        <v>10248.56</v>
      </c>
      <c r="AD44" s="1013">
        <f>SUM('급수관 경년별 총괄'!AD45:'급수관 경년별 총괄'!AD63)</f>
        <v>6709.39</v>
      </c>
      <c r="AE44" s="1013">
        <f>SUM('급수관 경년별 총괄'!AE45:'급수관 경년별 총괄'!AE63)</f>
        <v>7061.8</v>
      </c>
      <c r="AF44" s="1013">
        <f>SUM('급수관 경년별 총괄'!AF45:'급수관 경년별 총괄'!AF63)</f>
        <v>5274.1</v>
      </c>
      <c r="AG44" s="1013">
        <f>SUM('급수관 경년별 총괄'!AG45:'급수관 경년별 총괄'!AG63)</f>
        <v>5078.3599999999997</v>
      </c>
      <c r="AH44" s="1013">
        <f>SUM('급수관 경년별 총괄'!AH45:'급수관 경년별 총괄'!AH63)</f>
        <v>4373.95</v>
      </c>
    </row>
    <row r="45" spans="1:34" ht="19.5" customHeight="1">
      <c r="A45" s="2018" t="s">
        <v>861</v>
      </c>
      <c r="B45" s="989" t="s">
        <v>951</v>
      </c>
      <c r="C45" s="185">
        <v>0</v>
      </c>
      <c r="D45" s="185">
        <v>0</v>
      </c>
      <c r="E45" s="185">
        <v>0</v>
      </c>
      <c r="F45" s="185">
        <v>0</v>
      </c>
      <c r="G45" s="185">
        <v>0</v>
      </c>
      <c r="H45" s="185">
        <v>0</v>
      </c>
      <c r="I45" s="185">
        <v>0</v>
      </c>
      <c r="J45" s="185">
        <v>0</v>
      </c>
      <c r="K45" s="185">
        <v>0</v>
      </c>
      <c r="L45" s="185">
        <v>0</v>
      </c>
      <c r="M45" s="185">
        <v>0</v>
      </c>
      <c r="N45" s="185">
        <v>0</v>
      </c>
      <c r="O45" s="185">
        <v>0</v>
      </c>
      <c r="P45" s="185">
        <v>0</v>
      </c>
      <c r="Q45" s="185">
        <v>0</v>
      </c>
      <c r="R45" s="185">
        <v>0</v>
      </c>
      <c r="S45" s="185">
        <v>0</v>
      </c>
      <c r="T45" s="185">
        <v>0</v>
      </c>
      <c r="U45" s="185">
        <v>0</v>
      </c>
      <c r="V45" s="185">
        <v>0</v>
      </c>
      <c r="W45" s="185">
        <v>0</v>
      </c>
      <c r="X45" s="185">
        <v>0</v>
      </c>
      <c r="Y45" s="185">
        <v>0</v>
      </c>
      <c r="Z45" s="185">
        <v>0</v>
      </c>
      <c r="AA45" s="185">
        <v>0</v>
      </c>
      <c r="AB45" s="185">
        <v>0</v>
      </c>
      <c r="AC45" s="185">
        <v>0</v>
      </c>
      <c r="AD45" s="185">
        <v>0</v>
      </c>
      <c r="AE45" s="185">
        <v>0</v>
      </c>
      <c r="AF45" s="185">
        <v>0</v>
      </c>
      <c r="AG45" s="185">
        <v>0</v>
      </c>
      <c r="AH45" s="185">
        <v>0</v>
      </c>
    </row>
    <row r="46" spans="1:34" ht="30" customHeight="1">
      <c r="A46" s="2019"/>
      <c r="B46" s="989" t="s">
        <v>797</v>
      </c>
      <c r="C46" s="185">
        <v>0</v>
      </c>
      <c r="D46" s="185">
        <v>0</v>
      </c>
      <c r="E46" s="185">
        <v>0</v>
      </c>
      <c r="F46" s="185">
        <v>0</v>
      </c>
      <c r="G46" s="185">
        <v>0</v>
      </c>
      <c r="H46" s="185">
        <v>0</v>
      </c>
      <c r="I46" s="185">
        <v>0</v>
      </c>
      <c r="J46" s="185">
        <v>0</v>
      </c>
      <c r="K46" s="185">
        <v>0</v>
      </c>
      <c r="L46" s="185">
        <v>0</v>
      </c>
      <c r="M46" s="185">
        <v>0</v>
      </c>
      <c r="N46" s="185">
        <v>0</v>
      </c>
      <c r="O46" s="185">
        <v>0</v>
      </c>
      <c r="P46" s="185">
        <v>0</v>
      </c>
      <c r="Q46" s="185">
        <v>0</v>
      </c>
      <c r="R46" s="185">
        <v>0</v>
      </c>
      <c r="S46" s="185">
        <v>0</v>
      </c>
      <c r="T46" s="185">
        <v>0</v>
      </c>
      <c r="U46" s="185">
        <v>0</v>
      </c>
      <c r="V46" s="185">
        <v>0</v>
      </c>
      <c r="W46" s="185">
        <v>0</v>
      </c>
      <c r="X46" s="185">
        <v>0</v>
      </c>
      <c r="Y46" s="185">
        <v>0</v>
      </c>
      <c r="Z46" s="185">
        <v>0</v>
      </c>
      <c r="AA46" s="185">
        <v>0</v>
      </c>
      <c r="AB46" s="185">
        <v>0</v>
      </c>
      <c r="AC46" s="185">
        <v>0</v>
      </c>
      <c r="AD46" s="185">
        <v>0</v>
      </c>
      <c r="AE46" s="185">
        <v>0</v>
      </c>
      <c r="AF46" s="185">
        <v>0</v>
      </c>
      <c r="AG46" s="185">
        <v>0</v>
      </c>
      <c r="AH46" s="185">
        <v>0</v>
      </c>
    </row>
    <row r="47" spans="1:34" ht="30" customHeight="1">
      <c r="A47" s="2019"/>
      <c r="B47" s="989" t="s">
        <v>780</v>
      </c>
      <c r="C47" s="185">
        <v>42</v>
      </c>
      <c r="D47" s="185">
        <v>27</v>
      </c>
      <c r="E47" s="185">
        <v>0</v>
      </c>
      <c r="F47" s="185">
        <v>0</v>
      </c>
      <c r="G47" s="185">
        <v>0</v>
      </c>
      <c r="H47" s="185">
        <v>3</v>
      </c>
      <c r="I47" s="185">
        <v>0</v>
      </c>
      <c r="J47" s="185">
        <v>9</v>
      </c>
      <c r="K47" s="185">
        <v>3</v>
      </c>
      <c r="L47" s="185">
        <v>0</v>
      </c>
      <c r="M47" s="185">
        <v>0</v>
      </c>
      <c r="N47" s="185">
        <v>0</v>
      </c>
      <c r="O47" s="185">
        <v>27</v>
      </c>
      <c r="P47" s="185">
        <v>0</v>
      </c>
      <c r="Q47" s="185">
        <v>0</v>
      </c>
      <c r="R47" s="185">
        <v>0</v>
      </c>
      <c r="S47" s="185">
        <v>3</v>
      </c>
      <c r="T47" s="185">
        <v>0</v>
      </c>
      <c r="U47" s="185">
        <v>9</v>
      </c>
      <c r="V47" s="185">
        <v>3</v>
      </c>
      <c r="W47" s="185">
        <v>0</v>
      </c>
      <c r="X47" s="185">
        <v>0</v>
      </c>
      <c r="Y47" s="185">
        <v>0</v>
      </c>
      <c r="Z47" s="185">
        <v>27</v>
      </c>
      <c r="AA47" s="185">
        <v>0</v>
      </c>
      <c r="AB47" s="185">
        <v>0</v>
      </c>
      <c r="AC47" s="185">
        <v>0</v>
      </c>
      <c r="AD47" s="185">
        <v>3</v>
      </c>
      <c r="AE47" s="185">
        <v>0</v>
      </c>
      <c r="AF47" s="185">
        <v>9</v>
      </c>
      <c r="AG47" s="185">
        <v>3</v>
      </c>
      <c r="AH47" s="185">
        <v>0</v>
      </c>
    </row>
    <row r="48" spans="1:34" ht="30" customHeight="1">
      <c r="A48" s="2019"/>
      <c r="B48" s="991" t="s">
        <v>781</v>
      </c>
      <c r="C48" s="185">
        <v>0</v>
      </c>
      <c r="D48" s="185">
        <v>0</v>
      </c>
      <c r="E48" s="185">
        <v>0</v>
      </c>
      <c r="F48" s="185">
        <v>0</v>
      </c>
      <c r="G48" s="185">
        <v>0</v>
      </c>
      <c r="H48" s="185">
        <v>0</v>
      </c>
      <c r="I48" s="185">
        <v>0</v>
      </c>
      <c r="J48" s="185">
        <v>0</v>
      </c>
      <c r="K48" s="185">
        <v>0</v>
      </c>
      <c r="L48" s="185">
        <v>0</v>
      </c>
      <c r="M48" s="185">
        <v>0</v>
      </c>
      <c r="N48" s="185">
        <v>0</v>
      </c>
      <c r="O48" s="185">
        <v>0</v>
      </c>
      <c r="P48" s="185">
        <v>0</v>
      </c>
      <c r="Q48" s="185">
        <v>0</v>
      </c>
      <c r="R48" s="185">
        <v>0</v>
      </c>
      <c r="S48" s="185">
        <v>0</v>
      </c>
      <c r="T48" s="185">
        <v>0</v>
      </c>
      <c r="U48" s="185">
        <v>0</v>
      </c>
      <c r="V48" s="185">
        <v>0</v>
      </c>
      <c r="W48" s="185">
        <v>0</v>
      </c>
      <c r="X48" s="185">
        <v>0</v>
      </c>
      <c r="Y48" s="185">
        <v>0</v>
      </c>
      <c r="Z48" s="185">
        <v>0</v>
      </c>
      <c r="AA48" s="185">
        <v>0</v>
      </c>
      <c r="AB48" s="185">
        <v>0</v>
      </c>
      <c r="AC48" s="185">
        <v>0</v>
      </c>
      <c r="AD48" s="185">
        <v>0</v>
      </c>
      <c r="AE48" s="185">
        <v>0</v>
      </c>
      <c r="AF48" s="185">
        <v>0</v>
      </c>
      <c r="AG48" s="185">
        <v>0</v>
      </c>
      <c r="AH48" s="185">
        <v>0</v>
      </c>
    </row>
    <row r="49" spans="1:34" ht="30" customHeight="1">
      <c r="A49" s="2019"/>
      <c r="B49" s="991" t="s">
        <v>799</v>
      </c>
      <c r="C49" s="185">
        <v>355.94</v>
      </c>
      <c r="D49" s="185">
        <v>355.94</v>
      </c>
      <c r="E49" s="185">
        <v>0</v>
      </c>
      <c r="F49" s="185">
        <v>0</v>
      </c>
      <c r="G49" s="185">
        <v>0</v>
      </c>
      <c r="H49" s="185">
        <v>0</v>
      </c>
      <c r="I49" s="185">
        <v>0</v>
      </c>
      <c r="J49" s="185">
        <v>0</v>
      </c>
      <c r="K49" s="185">
        <v>0</v>
      </c>
      <c r="L49" s="185">
        <v>0</v>
      </c>
      <c r="M49" s="185">
        <v>0</v>
      </c>
      <c r="N49" s="185">
        <v>0</v>
      </c>
      <c r="O49" s="185">
        <v>355.94</v>
      </c>
      <c r="P49" s="185">
        <v>0</v>
      </c>
      <c r="Q49" s="185">
        <v>0</v>
      </c>
      <c r="R49" s="185">
        <v>0</v>
      </c>
      <c r="S49" s="185">
        <v>0</v>
      </c>
      <c r="T49" s="185">
        <v>0</v>
      </c>
      <c r="U49" s="185">
        <v>0</v>
      </c>
      <c r="V49" s="185">
        <v>0</v>
      </c>
      <c r="W49" s="185">
        <v>0</v>
      </c>
      <c r="X49" s="185">
        <v>0</v>
      </c>
      <c r="Y49" s="185">
        <v>0</v>
      </c>
      <c r="Z49" s="185">
        <v>355.94</v>
      </c>
      <c r="AA49" s="185">
        <v>0</v>
      </c>
      <c r="AB49" s="185">
        <v>0</v>
      </c>
      <c r="AC49" s="185">
        <v>0</v>
      </c>
      <c r="AD49" s="185">
        <v>0</v>
      </c>
      <c r="AE49" s="185">
        <v>0</v>
      </c>
      <c r="AF49" s="185">
        <v>0</v>
      </c>
      <c r="AG49" s="185">
        <v>0</v>
      </c>
      <c r="AH49" s="185">
        <v>0</v>
      </c>
    </row>
    <row r="50" spans="1:34" ht="30" customHeight="1">
      <c r="A50" s="2019"/>
      <c r="B50" s="991" t="s">
        <v>787</v>
      </c>
      <c r="C50" s="185">
        <v>0</v>
      </c>
      <c r="D50" s="185">
        <v>0</v>
      </c>
      <c r="E50" s="185">
        <v>0</v>
      </c>
      <c r="F50" s="185">
        <v>0</v>
      </c>
      <c r="G50" s="185">
        <v>0</v>
      </c>
      <c r="H50" s="185">
        <v>0</v>
      </c>
      <c r="I50" s="185">
        <v>0</v>
      </c>
      <c r="J50" s="185">
        <v>0</v>
      </c>
      <c r="K50" s="185">
        <v>0</v>
      </c>
      <c r="L50" s="185">
        <v>0</v>
      </c>
      <c r="M50" s="185">
        <v>0</v>
      </c>
      <c r="N50" s="185">
        <v>0</v>
      </c>
      <c r="O50" s="185">
        <v>0</v>
      </c>
      <c r="P50" s="185">
        <v>0</v>
      </c>
      <c r="Q50" s="185">
        <v>0</v>
      </c>
      <c r="R50" s="185">
        <v>0</v>
      </c>
      <c r="S50" s="185">
        <v>0</v>
      </c>
      <c r="T50" s="185">
        <v>0</v>
      </c>
      <c r="U50" s="185">
        <v>0</v>
      </c>
      <c r="V50" s="185">
        <v>0</v>
      </c>
      <c r="W50" s="185">
        <v>0</v>
      </c>
      <c r="X50" s="185">
        <v>0</v>
      </c>
      <c r="Y50" s="185">
        <v>0</v>
      </c>
      <c r="Z50" s="185">
        <v>0</v>
      </c>
      <c r="AA50" s="185">
        <v>0</v>
      </c>
      <c r="AB50" s="185">
        <v>0</v>
      </c>
      <c r="AC50" s="185">
        <v>0</v>
      </c>
      <c r="AD50" s="185">
        <v>0</v>
      </c>
      <c r="AE50" s="185">
        <v>0</v>
      </c>
      <c r="AF50" s="185">
        <v>0</v>
      </c>
      <c r="AG50" s="185">
        <v>0</v>
      </c>
      <c r="AH50" s="185">
        <v>0</v>
      </c>
    </row>
    <row r="51" spans="1:34" ht="30" customHeight="1">
      <c r="A51" s="2019"/>
      <c r="B51" s="991" t="s">
        <v>800</v>
      </c>
      <c r="C51" s="185">
        <v>0</v>
      </c>
      <c r="D51" s="185">
        <v>0</v>
      </c>
      <c r="E51" s="185">
        <v>0</v>
      </c>
      <c r="F51" s="185">
        <v>0</v>
      </c>
      <c r="G51" s="185">
        <v>0</v>
      </c>
      <c r="H51" s="185">
        <v>0</v>
      </c>
      <c r="I51" s="185">
        <v>0</v>
      </c>
      <c r="J51" s="185">
        <v>0</v>
      </c>
      <c r="K51" s="185">
        <v>0</v>
      </c>
      <c r="L51" s="185">
        <v>0</v>
      </c>
      <c r="M51" s="185">
        <v>0</v>
      </c>
      <c r="N51" s="185">
        <v>0</v>
      </c>
      <c r="O51" s="185">
        <v>0</v>
      </c>
      <c r="P51" s="185">
        <v>0</v>
      </c>
      <c r="Q51" s="185">
        <v>0</v>
      </c>
      <c r="R51" s="185">
        <v>0</v>
      </c>
      <c r="S51" s="185">
        <v>0</v>
      </c>
      <c r="T51" s="185">
        <v>0</v>
      </c>
      <c r="U51" s="185">
        <v>0</v>
      </c>
      <c r="V51" s="185">
        <v>0</v>
      </c>
      <c r="W51" s="185">
        <v>0</v>
      </c>
      <c r="X51" s="185">
        <v>0</v>
      </c>
      <c r="Y51" s="185">
        <v>0</v>
      </c>
      <c r="Z51" s="185">
        <v>0</v>
      </c>
      <c r="AA51" s="185">
        <v>0</v>
      </c>
      <c r="AB51" s="185">
        <v>0</v>
      </c>
      <c r="AC51" s="185">
        <v>0</v>
      </c>
      <c r="AD51" s="185">
        <v>0</v>
      </c>
      <c r="AE51" s="185">
        <v>0</v>
      </c>
      <c r="AF51" s="185">
        <v>0</v>
      </c>
      <c r="AG51" s="185">
        <v>0</v>
      </c>
      <c r="AH51" s="185">
        <v>0</v>
      </c>
    </row>
    <row r="52" spans="1:34" ht="30" customHeight="1">
      <c r="A52" s="2019"/>
      <c r="B52" s="989" t="s">
        <v>801</v>
      </c>
      <c r="C52" s="185">
        <v>0</v>
      </c>
      <c r="D52" s="185">
        <v>0</v>
      </c>
      <c r="E52" s="185">
        <v>0</v>
      </c>
      <c r="F52" s="185">
        <v>0</v>
      </c>
      <c r="G52" s="185">
        <v>0</v>
      </c>
      <c r="H52" s="185">
        <v>0</v>
      </c>
      <c r="I52" s="185">
        <v>0</v>
      </c>
      <c r="J52" s="185">
        <v>0</v>
      </c>
      <c r="K52" s="185">
        <v>0</v>
      </c>
      <c r="L52" s="185">
        <v>0</v>
      </c>
      <c r="M52" s="185">
        <v>0</v>
      </c>
      <c r="N52" s="185">
        <v>0</v>
      </c>
      <c r="O52" s="185">
        <v>0</v>
      </c>
      <c r="P52" s="185">
        <v>0</v>
      </c>
      <c r="Q52" s="185">
        <v>0</v>
      </c>
      <c r="R52" s="185">
        <v>0</v>
      </c>
      <c r="S52" s="185">
        <v>0</v>
      </c>
      <c r="T52" s="185">
        <v>0</v>
      </c>
      <c r="U52" s="185">
        <v>0</v>
      </c>
      <c r="V52" s="185">
        <v>0</v>
      </c>
      <c r="W52" s="185">
        <v>0</v>
      </c>
      <c r="X52" s="185">
        <v>0</v>
      </c>
      <c r="Y52" s="185">
        <v>0</v>
      </c>
      <c r="Z52" s="185">
        <v>0</v>
      </c>
      <c r="AA52" s="185">
        <v>0</v>
      </c>
      <c r="AB52" s="185">
        <v>0</v>
      </c>
      <c r="AC52" s="185">
        <v>0</v>
      </c>
      <c r="AD52" s="185">
        <v>0</v>
      </c>
      <c r="AE52" s="185">
        <v>0</v>
      </c>
      <c r="AF52" s="185">
        <v>0</v>
      </c>
      <c r="AG52" s="185">
        <v>0</v>
      </c>
      <c r="AH52" s="185">
        <v>0</v>
      </c>
    </row>
    <row r="53" spans="1:34" ht="30" customHeight="1">
      <c r="A53" s="2019"/>
      <c r="B53" s="995" t="s">
        <v>802</v>
      </c>
      <c r="C53" s="185">
        <v>50857.01</v>
      </c>
      <c r="D53" s="185">
        <v>50765.5</v>
      </c>
      <c r="E53" s="185">
        <v>0</v>
      </c>
      <c r="F53" s="185">
        <v>0</v>
      </c>
      <c r="G53" s="185">
        <v>5.97</v>
      </c>
      <c r="H53" s="185">
        <v>0</v>
      </c>
      <c r="I53" s="185">
        <v>19.8</v>
      </c>
      <c r="J53" s="185">
        <v>15.26</v>
      </c>
      <c r="K53" s="185">
        <v>46.75</v>
      </c>
      <c r="L53" s="185">
        <v>3.73</v>
      </c>
      <c r="M53" s="185">
        <v>0</v>
      </c>
      <c r="N53" s="185">
        <v>0</v>
      </c>
      <c r="O53" s="185">
        <v>50765.5</v>
      </c>
      <c r="P53" s="185">
        <v>0</v>
      </c>
      <c r="Q53" s="185">
        <v>0</v>
      </c>
      <c r="R53" s="185">
        <v>5.97</v>
      </c>
      <c r="S53" s="185">
        <v>0</v>
      </c>
      <c r="T53" s="185">
        <v>19.8</v>
      </c>
      <c r="U53" s="185">
        <v>15.26</v>
      </c>
      <c r="V53" s="185">
        <v>46.75</v>
      </c>
      <c r="W53" s="185">
        <v>3.73</v>
      </c>
      <c r="X53" s="185">
        <v>0</v>
      </c>
      <c r="Y53" s="185">
        <v>0</v>
      </c>
      <c r="Z53" s="185">
        <v>50765.5</v>
      </c>
      <c r="AA53" s="185">
        <v>0</v>
      </c>
      <c r="AB53" s="185">
        <v>0</v>
      </c>
      <c r="AC53" s="185">
        <v>5.97</v>
      </c>
      <c r="AD53" s="185">
        <v>0</v>
      </c>
      <c r="AE53" s="185">
        <v>19.8</v>
      </c>
      <c r="AF53" s="185">
        <v>15.26</v>
      </c>
      <c r="AG53" s="185">
        <v>46.75</v>
      </c>
      <c r="AH53" s="185">
        <v>3.73</v>
      </c>
    </row>
    <row r="54" spans="1:34" ht="30" customHeight="1">
      <c r="A54" s="2019"/>
      <c r="B54" s="995" t="s">
        <v>803</v>
      </c>
      <c r="C54" s="185">
        <v>342.7</v>
      </c>
      <c r="D54" s="185">
        <v>342.7</v>
      </c>
      <c r="E54" s="185">
        <v>0</v>
      </c>
      <c r="F54" s="185">
        <v>0</v>
      </c>
      <c r="G54" s="185">
        <v>0</v>
      </c>
      <c r="H54" s="185">
        <v>0</v>
      </c>
      <c r="I54" s="185">
        <v>0</v>
      </c>
      <c r="J54" s="185">
        <v>0</v>
      </c>
      <c r="K54" s="185">
        <v>0</v>
      </c>
      <c r="L54" s="185">
        <v>0</v>
      </c>
      <c r="M54" s="185">
        <v>0</v>
      </c>
      <c r="N54" s="185">
        <v>0</v>
      </c>
      <c r="O54" s="185">
        <v>342.7</v>
      </c>
      <c r="P54" s="185">
        <v>0</v>
      </c>
      <c r="Q54" s="185"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342.7</v>
      </c>
      <c r="AA54" s="185">
        <v>0</v>
      </c>
      <c r="AB54" s="185">
        <v>0</v>
      </c>
      <c r="AC54" s="185">
        <v>0</v>
      </c>
      <c r="AD54" s="185">
        <v>0</v>
      </c>
      <c r="AE54" s="185">
        <v>0</v>
      </c>
      <c r="AF54" s="185">
        <v>0</v>
      </c>
      <c r="AG54" s="185">
        <v>0</v>
      </c>
      <c r="AH54" s="185">
        <v>0</v>
      </c>
    </row>
    <row r="55" spans="1:34" ht="30" customHeight="1">
      <c r="A55" s="2019"/>
      <c r="B55" s="1011" t="s">
        <v>804</v>
      </c>
      <c r="C55" s="185">
        <v>56.57</v>
      </c>
      <c r="D55" s="185">
        <v>37.57</v>
      </c>
      <c r="E55" s="185">
        <v>0</v>
      </c>
      <c r="F55" s="185">
        <v>0</v>
      </c>
      <c r="G55" s="185">
        <v>7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12</v>
      </c>
      <c r="N55" s="185">
        <v>0</v>
      </c>
      <c r="O55" s="185">
        <v>37.57</v>
      </c>
      <c r="P55" s="185">
        <v>0</v>
      </c>
      <c r="Q55" s="185">
        <v>0</v>
      </c>
      <c r="R55" s="185">
        <v>7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12</v>
      </c>
      <c r="Y55" s="185">
        <v>0</v>
      </c>
      <c r="Z55" s="185">
        <v>37.57</v>
      </c>
      <c r="AA55" s="185">
        <v>0</v>
      </c>
      <c r="AB55" s="185">
        <v>0</v>
      </c>
      <c r="AC55" s="185">
        <v>7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</row>
    <row r="56" spans="1:34" ht="30" customHeight="1">
      <c r="A56" s="2019"/>
      <c r="B56" s="1011" t="s">
        <v>805</v>
      </c>
      <c r="C56" s="185">
        <v>0</v>
      </c>
      <c r="D56" s="185">
        <v>0</v>
      </c>
      <c r="E56" s="185">
        <v>0</v>
      </c>
      <c r="F56" s="185">
        <v>0</v>
      </c>
      <c r="G56" s="185">
        <v>0</v>
      </c>
      <c r="H56" s="185">
        <v>0</v>
      </c>
      <c r="I56" s="185">
        <v>0</v>
      </c>
      <c r="J56" s="185">
        <v>0</v>
      </c>
      <c r="K56" s="185">
        <v>0</v>
      </c>
      <c r="L56" s="185">
        <v>0</v>
      </c>
      <c r="M56" s="185">
        <v>0</v>
      </c>
      <c r="N56" s="185">
        <v>0</v>
      </c>
      <c r="O56" s="185">
        <v>0</v>
      </c>
      <c r="P56" s="185">
        <v>0</v>
      </c>
      <c r="Q56" s="185">
        <v>0</v>
      </c>
      <c r="R56" s="185">
        <v>0</v>
      </c>
      <c r="S56" s="185">
        <v>0</v>
      </c>
      <c r="T56" s="185">
        <v>0</v>
      </c>
      <c r="U56" s="185">
        <v>0</v>
      </c>
      <c r="V56" s="185">
        <v>0</v>
      </c>
      <c r="W56" s="185">
        <v>0</v>
      </c>
      <c r="X56" s="185">
        <v>0</v>
      </c>
      <c r="Y56" s="185">
        <v>0</v>
      </c>
      <c r="Z56" s="185">
        <v>0</v>
      </c>
      <c r="AA56" s="185">
        <v>0</v>
      </c>
      <c r="AB56" s="185">
        <v>0</v>
      </c>
      <c r="AC56" s="185">
        <v>0</v>
      </c>
      <c r="AD56" s="185">
        <v>0</v>
      </c>
      <c r="AE56" s="185">
        <v>0</v>
      </c>
      <c r="AF56" s="185">
        <v>0</v>
      </c>
      <c r="AG56" s="185">
        <v>0</v>
      </c>
      <c r="AH56" s="185">
        <v>0</v>
      </c>
    </row>
    <row r="57" spans="1:34" ht="30" customHeight="1">
      <c r="A57" s="2019"/>
      <c r="B57" s="1011" t="s">
        <v>848</v>
      </c>
      <c r="C57" s="185">
        <v>26.77</v>
      </c>
      <c r="D57" s="185">
        <v>0</v>
      </c>
      <c r="E57" s="185">
        <v>0</v>
      </c>
      <c r="F57" s="185">
        <v>3.77</v>
      </c>
      <c r="G57" s="185">
        <v>5</v>
      </c>
      <c r="H57" s="185">
        <v>0</v>
      </c>
      <c r="I57" s="185">
        <v>0</v>
      </c>
      <c r="J57" s="185">
        <v>18</v>
      </c>
      <c r="K57" s="185">
        <v>0</v>
      </c>
      <c r="L57" s="185">
        <v>0</v>
      </c>
      <c r="M57" s="185">
        <v>0</v>
      </c>
      <c r="N57" s="185">
        <v>0</v>
      </c>
      <c r="O57" s="185">
        <v>0</v>
      </c>
      <c r="P57" s="185">
        <v>0</v>
      </c>
      <c r="Q57" s="185">
        <v>3.77</v>
      </c>
      <c r="R57" s="185">
        <v>5</v>
      </c>
      <c r="S57" s="185">
        <v>0</v>
      </c>
      <c r="T57" s="185">
        <v>0</v>
      </c>
      <c r="U57" s="185">
        <v>18</v>
      </c>
      <c r="V57" s="185">
        <v>0</v>
      </c>
      <c r="W57" s="185">
        <v>0</v>
      </c>
      <c r="X57" s="185">
        <v>0</v>
      </c>
      <c r="Y57" s="185">
        <v>0</v>
      </c>
      <c r="Z57" s="185">
        <v>0</v>
      </c>
      <c r="AA57" s="185">
        <v>0</v>
      </c>
      <c r="AB57" s="185">
        <v>3.77</v>
      </c>
      <c r="AC57" s="185">
        <v>5</v>
      </c>
      <c r="AD57" s="185">
        <v>0</v>
      </c>
      <c r="AE57" s="185">
        <v>0</v>
      </c>
      <c r="AF57" s="185">
        <v>18</v>
      </c>
      <c r="AG57" s="185">
        <v>0</v>
      </c>
      <c r="AH57" s="185">
        <v>0</v>
      </c>
    </row>
    <row r="58" spans="1:34" ht="30" customHeight="1">
      <c r="A58" s="2019"/>
      <c r="B58" s="1011" t="s">
        <v>806</v>
      </c>
      <c r="C58" s="185">
        <v>3.69</v>
      </c>
      <c r="D58" s="185"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v>0</v>
      </c>
      <c r="J58" s="185">
        <v>0</v>
      </c>
      <c r="K58" s="185">
        <v>0</v>
      </c>
      <c r="L58" s="185">
        <v>0</v>
      </c>
      <c r="M58" s="185">
        <v>3.69</v>
      </c>
      <c r="N58" s="185">
        <v>0</v>
      </c>
      <c r="O58" s="185">
        <v>0</v>
      </c>
      <c r="P58" s="185">
        <v>0</v>
      </c>
      <c r="Q58" s="185">
        <v>0</v>
      </c>
      <c r="R58" s="185">
        <v>0</v>
      </c>
      <c r="S58" s="185">
        <v>0</v>
      </c>
      <c r="T58" s="185">
        <v>0</v>
      </c>
      <c r="U58" s="185">
        <v>0</v>
      </c>
      <c r="V58" s="185">
        <v>0</v>
      </c>
      <c r="W58" s="185">
        <v>0</v>
      </c>
      <c r="X58" s="185">
        <v>3.69</v>
      </c>
      <c r="Y58" s="185">
        <v>0</v>
      </c>
      <c r="Z58" s="185">
        <v>0</v>
      </c>
      <c r="AA58" s="185">
        <v>0</v>
      </c>
      <c r="AB58" s="185">
        <v>0</v>
      </c>
      <c r="AC58" s="185">
        <v>0</v>
      </c>
      <c r="AD58" s="185">
        <v>0</v>
      </c>
      <c r="AE58" s="185">
        <v>0</v>
      </c>
      <c r="AF58" s="185">
        <v>0</v>
      </c>
      <c r="AG58" s="185">
        <v>0</v>
      </c>
      <c r="AH58" s="185">
        <v>0</v>
      </c>
    </row>
    <row r="59" spans="1:34" ht="30" customHeight="1">
      <c r="A59" s="2019"/>
      <c r="B59" s="995" t="s">
        <v>807</v>
      </c>
      <c r="C59" s="185">
        <v>428547.6</v>
      </c>
      <c r="D59" s="185">
        <v>365468.18</v>
      </c>
      <c r="E59" s="185">
        <v>8678.06</v>
      </c>
      <c r="F59" s="185">
        <v>10785.7</v>
      </c>
      <c r="G59" s="185">
        <v>9890.65</v>
      </c>
      <c r="H59" s="185">
        <v>6699.39</v>
      </c>
      <c r="I59" s="185">
        <v>7013</v>
      </c>
      <c r="J59" s="185">
        <v>5231.84</v>
      </c>
      <c r="K59" s="185">
        <v>5012.6099999999997</v>
      </c>
      <c r="L59" s="185">
        <v>4367.22</v>
      </c>
      <c r="M59" s="185">
        <v>3648.45</v>
      </c>
      <c r="N59" s="185">
        <v>1752.5</v>
      </c>
      <c r="O59" s="185">
        <v>365468.18</v>
      </c>
      <c r="P59" s="185">
        <v>8678.06</v>
      </c>
      <c r="Q59" s="185">
        <v>10785.7</v>
      </c>
      <c r="R59" s="185">
        <v>9890.65</v>
      </c>
      <c r="S59" s="185">
        <v>6699.39</v>
      </c>
      <c r="T59" s="185">
        <v>7013</v>
      </c>
      <c r="U59" s="185">
        <v>5231.84</v>
      </c>
      <c r="V59" s="185">
        <v>5012.6099999999997</v>
      </c>
      <c r="W59" s="185">
        <v>4367.22</v>
      </c>
      <c r="X59" s="185">
        <v>3648.45</v>
      </c>
      <c r="Y59" s="185">
        <v>1752.5</v>
      </c>
      <c r="Z59" s="185">
        <v>365468.18</v>
      </c>
      <c r="AA59" s="185">
        <v>8678.06</v>
      </c>
      <c r="AB59" s="185">
        <v>10785.7</v>
      </c>
      <c r="AC59" s="185">
        <v>9890.65</v>
      </c>
      <c r="AD59" s="185">
        <v>6699.39</v>
      </c>
      <c r="AE59" s="185">
        <v>7013</v>
      </c>
      <c r="AF59" s="185">
        <v>5231.84</v>
      </c>
      <c r="AG59" s="185">
        <v>5012.6099999999997</v>
      </c>
      <c r="AH59" s="185">
        <v>4367.22</v>
      </c>
    </row>
    <row r="60" spans="1:34" ht="30" customHeight="1">
      <c r="A60" s="2019"/>
      <c r="B60" s="995" t="s">
        <v>788</v>
      </c>
      <c r="C60" s="185">
        <v>57</v>
      </c>
      <c r="D60" s="185">
        <v>0</v>
      </c>
      <c r="E60" s="185">
        <v>0</v>
      </c>
      <c r="F60" s="185">
        <v>13</v>
      </c>
      <c r="G60" s="185">
        <v>8</v>
      </c>
      <c r="H60" s="185">
        <v>7</v>
      </c>
      <c r="I60" s="185">
        <v>26</v>
      </c>
      <c r="J60" s="185">
        <v>0</v>
      </c>
      <c r="K60" s="185">
        <v>0</v>
      </c>
      <c r="L60" s="185">
        <v>3</v>
      </c>
      <c r="M60" s="185">
        <v>0</v>
      </c>
      <c r="N60" s="185">
        <v>0</v>
      </c>
      <c r="O60" s="185">
        <v>0</v>
      </c>
      <c r="P60" s="185">
        <v>0</v>
      </c>
      <c r="Q60" s="185">
        <v>13</v>
      </c>
      <c r="R60" s="185">
        <v>8</v>
      </c>
      <c r="S60" s="185">
        <v>7</v>
      </c>
      <c r="T60" s="185">
        <v>26</v>
      </c>
      <c r="U60" s="185">
        <v>0</v>
      </c>
      <c r="V60" s="185">
        <v>0</v>
      </c>
      <c r="W60" s="185">
        <v>3</v>
      </c>
      <c r="X60" s="185">
        <v>0</v>
      </c>
      <c r="Y60" s="185">
        <v>0</v>
      </c>
      <c r="Z60" s="185">
        <v>0</v>
      </c>
      <c r="AA60" s="185">
        <v>0</v>
      </c>
      <c r="AB60" s="185">
        <v>13</v>
      </c>
      <c r="AC60" s="185">
        <v>8</v>
      </c>
      <c r="AD60" s="185">
        <v>7</v>
      </c>
      <c r="AE60" s="185">
        <v>26</v>
      </c>
      <c r="AF60" s="185">
        <v>0</v>
      </c>
      <c r="AG60" s="185">
        <v>0</v>
      </c>
      <c r="AH60" s="185">
        <v>3</v>
      </c>
    </row>
    <row r="61" spans="1:34" ht="30" customHeight="1">
      <c r="A61" s="2019"/>
      <c r="B61" s="991" t="s">
        <v>849</v>
      </c>
      <c r="C61" s="185">
        <v>1175.24</v>
      </c>
      <c r="D61" s="185">
        <v>40.200000000000003</v>
      </c>
      <c r="E61" s="185">
        <v>247</v>
      </c>
      <c r="F61" s="185">
        <v>550.1</v>
      </c>
      <c r="G61" s="185">
        <v>318.94</v>
      </c>
      <c r="H61" s="185">
        <v>0</v>
      </c>
      <c r="I61" s="185">
        <v>3</v>
      </c>
      <c r="J61" s="185">
        <v>0</v>
      </c>
      <c r="K61" s="185">
        <v>16</v>
      </c>
      <c r="L61" s="185">
        <v>0</v>
      </c>
      <c r="M61" s="185">
        <v>0</v>
      </c>
      <c r="N61" s="185">
        <v>0</v>
      </c>
      <c r="O61" s="185">
        <v>40.200000000000003</v>
      </c>
      <c r="P61" s="185">
        <v>247</v>
      </c>
      <c r="Q61" s="185">
        <v>550.1</v>
      </c>
      <c r="R61" s="185">
        <v>318.94</v>
      </c>
      <c r="S61" s="185">
        <v>0</v>
      </c>
      <c r="T61" s="185">
        <v>3</v>
      </c>
      <c r="U61" s="185">
        <v>0</v>
      </c>
      <c r="V61" s="185">
        <v>16</v>
      </c>
      <c r="W61" s="185">
        <v>0</v>
      </c>
      <c r="X61" s="185">
        <v>0</v>
      </c>
      <c r="Y61" s="185">
        <v>0</v>
      </c>
      <c r="Z61" s="185">
        <v>40.200000000000003</v>
      </c>
      <c r="AA61" s="185">
        <v>247</v>
      </c>
      <c r="AB61" s="185">
        <v>550.1</v>
      </c>
      <c r="AC61" s="185">
        <v>318.94</v>
      </c>
      <c r="AD61" s="185">
        <v>0</v>
      </c>
      <c r="AE61" s="185">
        <v>3</v>
      </c>
      <c r="AF61" s="185">
        <v>0</v>
      </c>
      <c r="AG61" s="185">
        <v>16</v>
      </c>
      <c r="AH61" s="185">
        <v>0</v>
      </c>
    </row>
    <row r="62" spans="1:34" ht="30" customHeight="1">
      <c r="A62" s="2019"/>
      <c r="B62" s="991" t="s">
        <v>808</v>
      </c>
      <c r="C62" s="185">
        <v>3.04</v>
      </c>
      <c r="D62" s="185">
        <v>3.04</v>
      </c>
      <c r="E62" s="185">
        <v>0</v>
      </c>
      <c r="F62" s="185">
        <v>0</v>
      </c>
      <c r="G62" s="185">
        <v>0</v>
      </c>
      <c r="H62" s="185">
        <v>0</v>
      </c>
      <c r="I62" s="185">
        <v>0</v>
      </c>
      <c r="J62" s="185">
        <v>0</v>
      </c>
      <c r="K62" s="185">
        <v>0</v>
      </c>
      <c r="L62" s="185">
        <v>0</v>
      </c>
      <c r="M62" s="185">
        <v>0</v>
      </c>
      <c r="N62" s="185">
        <v>0</v>
      </c>
      <c r="O62" s="185">
        <v>3.04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3.04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</row>
    <row r="63" spans="1:34" ht="19.5" customHeight="1">
      <c r="A63" s="2019"/>
      <c r="B63" s="1242" t="s">
        <v>850</v>
      </c>
      <c r="C63" s="185">
        <v>13</v>
      </c>
      <c r="D63" s="185">
        <v>0</v>
      </c>
      <c r="E63" s="185">
        <v>0</v>
      </c>
      <c r="F63" s="185">
        <v>0</v>
      </c>
      <c r="G63" s="185">
        <v>13</v>
      </c>
      <c r="H63" s="185">
        <v>0</v>
      </c>
      <c r="I63" s="185">
        <v>0</v>
      </c>
      <c r="J63" s="185">
        <v>0</v>
      </c>
      <c r="K63" s="185">
        <v>0</v>
      </c>
      <c r="L63" s="185">
        <v>0</v>
      </c>
      <c r="M63" s="185">
        <v>0</v>
      </c>
      <c r="N63" s="185">
        <v>0</v>
      </c>
      <c r="O63" s="185">
        <v>0</v>
      </c>
      <c r="P63" s="185">
        <v>0</v>
      </c>
      <c r="Q63" s="185">
        <v>0</v>
      </c>
      <c r="R63" s="185">
        <v>13</v>
      </c>
      <c r="S63" s="185">
        <v>0</v>
      </c>
      <c r="T63" s="185">
        <v>0</v>
      </c>
      <c r="U63" s="185">
        <v>0</v>
      </c>
      <c r="V63" s="185">
        <v>0</v>
      </c>
      <c r="W63" s="185">
        <v>0</v>
      </c>
      <c r="X63" s="185">
        <v>0</v>
      </c>
      <c r="Y63" s="185">
        <v>0</v>
      </c>
      <c r="Z63" s="185">
        <v>0</v>
      </c>
      <c r="AA63" s="185">
        <v>0</v>
      </c>
      <c r="AB63" s="185">
        <v>0</v>
      </c>
      <c r="AC63" s="185">
        <v>13</v>
      </c>
      <c r="AD63" s="185">
        <v>0</v>
      </c>
      <c r="AE63" s="185">
        <v>0</v>
      </c>
      <c r="AF63" s="185">
        <v>0</v>
      </c>
      <c r="AG63" s="185">
        <v>0</v>
      </c>
      <c r="AH63" s="185">
        <v>0</v>
      </c>
    </row>
    <row r="64" spans="1:34" ht="19.5" customHeight="1">
      <c r="A64" s="2018" t="s">
        <v>863</v>
      </c>
      <c r="B64" s="1013" t="s">
        <v>41</v>
      </c>
      <c r="C64" s="1013">
        <f>SUM('급수관 경년별 총괄'!C65:'급수관 경년별 총괄'!C83)</f>
        <v>206697.05000000002</v>
      </c>
      <c r="D64" s="1013">
        <f>SUM('급수관 경년별 총괄'!D65:'급수관 경년별 총괄'!D83)</f>
        <v>167552.72</v>
      </c>
      <c r="E64" s="1013">
        <f>SUM('급수관 경년별 총괄'!E65:'급수관 경년별 총괄'!E83)</f>
        <v>5514.6100000000006</v>
      </c>
      <c r="F64" s="1013">
        <f>SUM('급수관 경년별 총괄'!F65:'급수관 경년별 총괄'!F83)</f>
        <v>6723.02</v>
      </c>
      <c r="G64" s="1013">
        <f>SUM('급수관 경년별 총괄'!G65:'급수관 경년별 총괄'!G83)</f>
        <v>6549.7300000000005</v>
      </c>
      <c r="H64" s="1013">
        <f>SUM('급수관 경년별 총괄'!H65:'급수관 경년별 총괄'!H83)</f>
        <v>4261.08</v>
      </c>
      <c r="I64" s="1013">
        <f>SUM('급수관 경년별 총괄'!I65:'급수관 경년별 총괄'!I83)</f>
        <v>4332.5</v>
      </c>
      <c r="J64" s="1013">
        <f>SUM('급수관 경년별 총괄'!J65:'급수관 경년별 총괄'!J83)</f>
        <v>2825.18</v>
      </c>
      <c r="K64" s="1013">
        <f>SUM('급수관 경년별 총괄'!K65:'급수관 경년별 총괄'!K83)</f>
        <v>3312.31</v>
      </c>
      <c r="L64" s="1013">
        <f>SUM('급수관 경년별 총괄'!L65:'급수관 경년별 총괄'!L83)</f>
        <v>2504.96</v>
      </c>
      <c r="M64" s="1013">
        <f>SUM('급수관 경년별 총괄'!M65:'급수관 경년별 총괄'!M83)</f>
        <v>1840.26</v>
      </c>
      <c r="N64" s="1013">
        <f>SUM('급수관 경년별 총괄'!N65:'급수관 경년별 총괄'!N83)</f>
        <v>1280.68</v>
      </c>
      <c r="O64" s="1013">
        <f>SUM('급수관 경년별 총괄'!O65:'급수관 경년별 총괄'!O83)</f>
        <v>167552.72</v>
      </c>
      <c r="P64" s="1013">
        <f>SUM('급수관 경년별 총괄'!P65:'급수관 경년별 총괄'!P83)</f>
        <v>5514.6100000000006</v>
      </c>
      <c r="Q64" s="1013">
        <f>SUM('급수관 경년별 총괄'!Q65:'급수관 경년별 총괄'!Q83)</f>
        <v>6723.02</v>
      </c>
      <c r="R64" s="1013">
        <f>SUM('급수관 경년별 총괄'!R65:'급수관 경년별 총괄'!R83)</f>
        <v>6549.7300000000005</v>
      </c>
      <c r="S64" s="1013">
        <f>SUM('급수관 경년별 총괄'!S65:'급수관 경년별 총괄'!S83)</f>
        <v>4261.08</v>
      </c>
      <c r="T64" s="1013">
        <f>SUM('급수관 경년별 총괄'!T65:'급수관 경년별 총괄'!T83)</f>
        <v>4332.5</v>
      </c>
      <c r="U64" s="1013">
        <f>SUM('급수관 경년별 총괄'!U65:'급수관 경년별 총괄'!U83)</f>
        <v>2825.18</v>
      </c>
      <c r="V64" s="1013">
        <f>SUM('급수관 경년별 총괄'!V65:'급수관 경년별 총괄'!V83)</f>
        <v>3312.31</v>
      </c>
      <c r="W64" s="1013">
        <f>SUM('급수관 경년별 총괄'!W65:'급수관 경년별 총괄'!W83)</f>
        <v>2504.96</v>
      </c>
      <c r="X64" s="1013">
        <f>SUM('급수관 경년별 총괄'!X65:'급수관 경년별 총괄'!X83)</f>
        <v>1840.26</v>
      </c>
      <c r="Y64" s="1013">
        <f>SUM('급수관 경년별 총괄'!Y65:'급수관 경년별 총괄'!Y83)</f>
        <v>1280.68</v>
      </c>
      <c r="Z64" s="1013">
        <f>SUM('급수관 경년별 총괄'!Z65:'급수관 경년별 총괄'!Z83)</f>
        <v>167552.72</v>
      </c>
      <c r="AA64" s="1013">
        <f>SUM('급수관 경년별 총괄'!AA65:'급수관 경년별 총괄'!AA83)</f>
        <v>5514.6100000000006</v>
      </c>
      <c r="AB64" s="1013">
        <f>SUM('급수관 경년별 총괄'!AB65:'급수관 경년별 총괄'!AB83)</f>
        <v>6723.02</v>
      </c>
      <c r="AC64" s="1013">
        <f>SUM('급수관 경년별 총괄'!AC65:'급수관 경년별 총괄'!AC83)</f>
        <v>6549.7300000000005</v>
      </c>
      <c r="AD64" s="1013">
        <f>SUM('급수관 경년별 총괄'!AD65:'급수관 경년별 총괄'!AD83)</f>
        <v>4261.08</v>
      </c>
      <c r="AE64" s="1013">
        <f>SUM('급수관 경년별 총괄'!AE65:'급수관 경년별 총괄'!AE83)</f>
        <v>4332.5</v>
      </c>
      <c r="AF64" s="1013">
        <f>SUM('급수관 경년별 총괄'!AF65:'급수관 경년별 총괄'!AF83)</f>
        <v>2825.18</v>
      </c>
      <c r="AG64" s="1013">
        <f>SUM('급수관 경년별 총괄'!AG65:'급수관 경년별 총괄'!AG83)</f>
        <v>3312.31</v>
      </c>
      <c r="AH64" s="1013">
        <f>SUM('급수관 경년별 총괄'!AH65:'급수관 경년별 총괄'!AH83)</f>
        <v>2504.96</v>
      </c>
    </row>
    <row r="65" spans="1:34" ht="19.5" customHeight="1">
      <c r="A65" s="2018" t="s">
        <v>863</v>
      </c>
      <c r="B65" s="989" t="s">
        <v>951</v>
      </c>
      <c r="C65" s="185">
        <v>0</v>
      </c>
      <c r="D65" s="185">
        <v>0</v>
      </c>
      <c r="E65" s="185">
        <v>0</v>
      </c>
      <c r="F65" s="185">
        <v>0</v>
      </c>
      <c r="G65" s="185">
        <v>0</v>
      </c>
      <c r="H65" s="185">
        <v>0</v>
      </c>
      <c r="I65" s="185">
        <v>0</v>
      </c>
      <c r="J65" s="185">
        <v>0</v>
      </c>
      <c r="K65" s="185">
        <v>0</v>
      </c>
      <c r="L65" s="185">
        <v>0</v>
      </c>
      <c r="M65" s="185">
        <v>0</v>
      </c>
      <c r="N65" s="185">
        <v>0</v>
      </c>
      <c r="O65" s="185">
        <v>0</v>
      </c>
      <c r="P65" s="185">
        <v>0</v>
      </c>
      <c r="Q65" s="185">
        <v>0</v>
      </c>
      <c r="R65" s="185">
        <v>0</v>
      </c>
      <c r="S65" s="185">
        <v>0</v>
      </c>
      <c r="T65" s="185">
        <v>0</v>
      </c>
      <c r="U65" s="185">
        <v>0</v>
      </c>
      <c r="V65" s="185">
        <v>0</v>
      </c>
      <c r="W65" s="185">
        <v>0</v>
      </c>
      <c r="X65" s="185">
        <v>0</v>
      </c>
      <c r="Y65" s="185">
        <v>0</v>
      </c>
      <c r="Z65" s="185">
        <v>0</v>
      </c>
      <c r="AA65" s="185">
        <v>0</v>
      </c>
      <c r="AB65" s="185">
        <v>0</v>
      </c>
      <c r="AC65" s="185">
        <v>0</v>
      </c>
      <c r="AD65" s="185">
        <v>0</v>
      </c>
      <c r="AE65" s="185">
        <v>0</v>
      </c>
      <c r="AF65" s="185">
        <v>0</v>
      </c>
      <c r="AG65" s="185">
        <v>0</v>
      </c>
      <c r="AH65" s="185">
        <v>0</v>
      </c>
    </row>
    <row r="66" spans="1:34" ht="30" customHeight="1">
      <c r="A66" s="2019"/>
      <c r="B66" s="989" t="s">
        <v>797</v>
      </c>
      <c r="C66" s="185">
        <v>0</v>
      </c>
      <c r="D66" s="185">
        <v>0</v>
      </c>
      <c r="E66" s="185">
        <v>0</v>
      </c>
      <c r="F66" s="185">
        <v>0</v>
      </c>
      <c r="G66" s="185">
        <v>0</v>
      </c>
      <c r="H66" s="185">
        <v>0</v>
      </c>
      <c r="I66" s="185">
        <v>0</v>
      </c>
      <c r="J66" s="185">
        <v>0</v>
      </c>
      <c r="K66" s="185">
        <v>0</v>
      </c>
      <c r="L66" s="185">
        <v>0</v>
      </c>
      <c r="M66" s="185">
        <v>0</v>
      </c>
      <c r="N66" s="185">
        <v>0</v>
      </c>
      <c r="O66" s="185">
        <v>0</v>
      </c>
      <c r="P66" s="185">
        <v>0</v>
      </c>
      <c r="Q66" s="185">
        <v>0</v>
      </c>
      <c r="R66" s="185">
        <v>0</v>
      </c>
      <c r="S66" s="185">
        <v>0</v>
      </c>
      <c r="T66" s="185">
        <v>0</v>
      </c>
      <c r="U66" s="185">
        <v>0</v>
      </c>
      <c r="V66" s="185">
        <v>0</v>
      </c>
      <c r="W66" s="185">
        <v>0</v>
      </c>
      <c r="X66" s="185">
        <v>0</v>
      </c>
      <c r="Y66" s="185">
        <v>0</v>
      </c>
      <c r="Z66" s="185">
        <v>0</v>
      </c>
      <c r="AA66" s="185">
        <v>0</v>
      </c>
      <c r="AB66" s="185">
        <v>0</v>
      </c>
      <c r="AC66" s="185">
        <v>0</v>
      </c>
      <c r="AD66" s="185">
        <v>0</v>
      </c>
      <c r="AE66" s="185">
        <v>0</v>
      </c>
      <c r="AF66" s="185">
        <v>0</v>
      </c>
      <c r="AG66" s="185">
        <v>0</v>
      </c>
      <c r="AH66" s="185">
        <v>0</v>
      </c>
    </row>
    <row r="67" spans="1:34" ht="30" customHeight="1">
      <c r="A67" s="2019"/>
      <c r="B67" s="989" t="s">
        <v>780</v>
      </c>
      <c r="C67" s="185">
        <v>20</v>
      </c>
      <c r="D67" s="185">
        <v>0</v>
      </c>
      <c r="E67" s="185">
        <v>0</v>
      </c>
      <c r="F67" s="185">
        <v>2</v>
      </c>
      <c r="G67" s="185">
        <v>0</v>
      </c>
      <c r="H67" s="185">
        <v>0</v>
      </c>
      <c r="I67" s="185">
        <v>0</v>
      </c>
      <c r="J67" s="185">
        <v>0</v>
      </c>
      <c r="K67" s="185">
        <v>13</v>
      </c>
      <c r="L67" s="185">
        <v>5</v>
      </c>
      <c r="M67" s="185">
        <v>0</v>
      </c>
      <c r="N67" s="185">
        <v>0</v>
      </c>
      <c r="O67" s="185">
        <v>0</v>
      </c>
      <c r="P67" s="185">
        <v>0</v>
      </c>
      <c r="Q67" s="185">
        <v>2</v>
      </c>
      <c r="R67" s="185">
        <v>0</v>
      </c>
      <c r="S67" s="185">
        <v>0</v>
      </c>
      <c r="T67" s="185">
        <v>0</v>
      </c>
      <c r="U67" s="185">
        <v>0</v>
      </c>
      <c r="V67" s="185">
        <v>13</v>
      </c>
      <c r="W67" s="185">
        <v>5</v>
      </c>
      <c r="X67" s="185">
        <v>0</v>
      </c>
      <c r="Y67" s="185">
        <v>0</v>
      </c>
      <c r="Z67" s="185">
        <v>0</v>
      </c>
      <c r="AA67" s="185">
        <v>0</v>
      </c>
      <c r="AB67" s="185">
        <v>2</v>
      </c>
      <c r="AC67" s="185">
        <v>0</v>
      </c>
      <c r="AD67" s="185">
        <v>0</v>
      </c>
      <c r="AE67" s="185">
        <v>0</v>
      </c>
      <c r="AF67" s="185">
        <v>0</v>
      </c>
      <c r="AG67" s="185">
        <v>13</v>
      </c>
      <c r="AH67" s="185">
        <v>5</v>
      </c>
    </row>
    <row r="68" spans="1:34" ht="30" customHeight="1">
      <c r="A68" s="2019"/>
      <c r="B68" s="991" t="s">
        <v>781</v>
      </c>
      <c r="C68" s="185">
        <v>0</v>
      </c>
      <c r="D68" s="185">
        <v>0</v>
      </c>
      <c r="E68" s="185">
        <v>0</v>
      </c>
      <c r="F68" s="185">
        <v>0</v>
      </c>
      <c r="G68" s="185">
        <v>0</v>
      </c>
      <c r="H68" s="185">
        <v>0</v>
      </c>
      <c r="I68" s="185">
        <v>0</v>
      </c>
      <c r="J68" s="185">
        <v>0</v>
      </c>
      <c r="K68" s="185">
        <v>0</v>
      </c>
      <c r="L68" s="185">
        <v>0</v>
      </c>
      <c r="M68" s="185">
        <v>0</v>
      </c>
      <c r="N68" s="185">
        <v>0</v>
      </c>
      <c r="O68" s="185">
        <v>0</v>
      </c>
      <c r="P68" s="185">
        <v>0</v>
      </c>
      <c r="Q68" s="185">
        <v>0</v>
      </c>
      <c r="R68" s="185">
        <v>0</v>
      </c>
      <c r="S68" s="185">
        <v>0</v>
      </c>
      <c r="T68" s="185">
        <v>0</v>
      </c>
      <c r="U68" s="185">
        <v>0</v>
      </c>
      <c r="V68" s="185">
        <v>0</v>
      </c>
      <c r="W68" s="185">
        <v>0</v>
      </c>
      <c r="X68" s="185">
        <v>0</v>
      </c>
      <c r="Y68" s="185">
        <v>0</v>
      </c>
      <c r="Z68" s="185">
        <v>0</v>
      </c>
      <c r="AA68" s="185">
        <v>0</v>
      </c>
      <c r="AB68" s="185">
        <v>0</v>
      </c>
      <c r="AC68" s="185">
        <v>0</v>
      </c>
      <c r="AD68" s="185">
        <v>0</v>
      </c>
      <c r="AE68" s="185">
        <v>0</v>
      </c>
      <c r="AF68" s="185">
        <v>0</v>
      </c>
      <c r="AG68" s="185">
        <v>0</v>
      </c>
      <c r="AH68" s="185">
        <v>0</v>
      </c>
    </row>
    <row r="69" spans="1:34" ht="30" customHeight="1">
      <c r="A69" s="2019"/>
      <c r="B69" s="991" t="s">
        <v>799</v>
      </c>
      <c r="C69" s="185">
        <v>910.74</v>
      </c>
      <c r="D69" s="185">
        <v>910.74</v>
      </c>
      <c r="E69" s="185">
        <v>0</v>
      </c>
      <c r="F69" s="185">
        <v>0</v>
      </c>
      <c r="G69" s="185">
        <v>0</v>
      </c>
      <c r="H69" s="185">
        <v>0</v>
      </c>
      <c r="I69" s="185">
        <v>0</v>
      </c>
      <c r="J69" s="185">
        <v>0</v>
      </c>
      <c r="K69" s="185">
        <v>0</v>
      </c>
      <c r="L69" s="185">
        <v>0</v>
      </c>
      <c r="M69" s="185">
        <v>0</v>
      </c>
      <c r="N69" s="185">
        <v>0</v>
      </c>
      <c r="O69" s="185">
        <v>910.74</v>
      </c>
      <c r="P69" s="185">
        <v>0</v>
      </c>
      <c r="Q69" s="185">
        <v>0</v>
      </c>
      <c r="R69" s="185">
        <v>0</v>
      </c>
      <c r="S69" s="185">
        <v>0</v>
      </c>
      <c r="T69" s="185">
        <v>0</v>
      </c>
      <c r="U69" s="185">
        <v>0</v>
      </c>
      <c r="V69" s="185">
        <v>0</v>
      </c>
      <c r="W69" s="185">
        <v>0</v>
      </c>
      <c r="X69" s="185">
        <v>0</v>
      </c>
      <c r="Y69" s="185">
        <v>0</v>
      </c>
      <c r="Z69" s="185">
        <v>910.74</v>
      </c>
      <c r="AA69" s="185">
        <v>0</v>
      </c>
      <c r="AB69" s="185">
        <v>0</v>
      </c>
      <c r="AC69" s="185">
        <v>0</v>
      </c>
      <c r="AD69" s="185">
        <v>0</v>
      </c>
      <c r="AE69" s="185">
        <v>0</v>
      </c>
      <c r="AF69" s="185">
        <v>0</v>
      </c>
      <c r="AG69" s="185">
        <v>0</v>
      </c>
      <c r="AH69" s="185">
        <v>0</v>
      </c>
    </row>
    <row r="70" spans="1:34" ht="30" customHeight="1">
      <c r="A70" s="2019"/>
      <c r="B70" s="991" t="s">
        <v>787</v>
      </c>
      <c r="C70" s="185">
        <v>0</v>
      </c>
      <c r="D70" s="185">
        <v>0</v>
      </c>
      <c r="E70" s="185">
        <v>0</v>
      </c>
      <c r="F70" s="185">
        <v>0</v>
      </c>
      <c r="G70" s="185">
        <v>0</v>
      </c>
      <c r="H70" s="185">
        <v>0</v>
      </c>
      <c r="I70" s="185">
        <v>0</v>
      </c>
      <c r="J70" s="185">
        <v>0</v>
      </c>
      <c r="K70" s="185"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0</v>
      </c>
      <c r="V70" s="185">
        <v>0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185">
        <v>0</v>
      </c>
      <c r="AC70" s="185">
        <v>0</v>
      </c>
      <c r="AD70" s="185">
        <v>0</v>
      </c>
      <c r="AE70" s="185">
        <v>0</v>
      </c>
      <c r="AF70" s="185">
        <v>0</v>
      </c>
      <c r="AG70" s="185">
        <v>0</v>
      </c>
      <c r="AH70" s="185">
        <v>0</v>
      </c>
    </row>
    <row r="71" spans="1:34" ht="30" customHeight="1">
      <c r="A71" s="2019"/>
      <c r="B71" s="991" t="s">
        <v>800</v>
      </c>
      <c r="C71" s="185">
        <v>0</v>
      </c>
      <c r="D71" s="185">
        <v>0</v>
      </c>
      <c r="E71" s="185">
        <v>0</v>
      </c>
      <c r="F71" s="185">
        <v>0</v>
      </c>
      <c r="G71" s="185">
        <v>0</v>
      </c>
      <c r="H71" s="185">
        <v>0</v>
      </c>
      <c r="I71" s="185">
        <v>0</v>
      </c>
      <c r="J71" s="185">
        <v>0</v>
      </c>
      <c r="K71" s="185">
        <v>0</v>
      </c>
      <c r="L71" s="185">
        <v>0</v>
      </c>
      <c r="M71" s="185">
        <v>0</v>
      </c>
      <c r="N71" s="185">
        <v>0</v>
      </c>
      <c r="O71" s="185">
        <v>0</v>
      </c>
      <c r="P71" s="185">
        <v>0</v>
      </c>
      <c r="Q71" s="185">
        <v>0</v>
      </c>
      <c r="R71" s="185">
        <v>0</v>
      </c>
      <c r="S71" s="185">
        <v>0</v>
      </c>
      <c r="T71" s="185">
        <v>0</v>
      </c>
      <c r="U71" s="185">
        <v>0</v>
      </c>
      <c r="V71" s="185">
        <v>0</v>
      </c>
      <c r="W71" s="185">
        <v>0</v>
      </c>
      <c r="X71" s="185">
        <v>0</v>
      </c>
      <c r="Y71" s="185">
        <v>0</v>
      </c>
      <c r="Z71" s="185">
        <v>0</v>
      </c>
      <c r="AA71" s="185">
        <v>0</v>
      </c>
      <c r="AB71" s="185">
        <v>0</v>
      </c>
      <c r="AC71" s="185">
        <v>0</v>
      </c>
      <c r="AD71" s="185">
        <v>0</v>
      </c>
      <c r="AE71" s="185">
        <v>0</v>
      </c>
      <c r="AF71" s="185">
        <v>0</v>
      </c>
      <c r="AG71" s="185">
        <v>0</v>
      </c>
      <c r="AH71" s="185">
        <v>0</v>
      </c>
    </row>
    <row r="72" spans="1:34" ht="30" customHeight="1">
      <c r="A72" s="2019"/>
      <c r="B72" s="989" t="s">
        <v>801</v>
      </c>
      <c r="C72" s="185">
        <v>0</v>
      </c>
      <c r="D72" s="185">
        <v>0</v>
      </c>
      <c r="E72" s="185">
        <v>0</v>
      </c>
      <c r="F72" s="185">
        <v>0</v>
      </c>
      <c r="G72" s="185">
        <v>0</v>
      </c>
      <c r="H72" s="185">
        <v>0</v>
      </c>
      <c r="I72" s="185">
        <v>0</v>
      </c>
      <c r="J72" s="185">
        <v>0</v>
      </c>
      <c r="K72" s="185">
        <v>0</v>
      </c>
      <c r="L72" s="185">
        <v>0</v>
      </c>
      <c r="M72" s="185">
        <v>0</v>
      </c>
      <c r="N72" s="185">
        <v>0</v>
      </c>
      <c r="O72" s="185">
        <v>0</v>
      </c>
      <c r="P72" s="185">
        <v>0</v>
      </c>
      <c r="Q72" s="185">
        <v>0</v>
      </c>
      <c r="R72" s="185">
        <v>0</v>
      </c>
      <c r="S72" s="185">
        <v>0</v>
      </c>
      <c r="T72" s="185">
        <v>0</v>
      </c>
      <c r="U72" s="185">
        <v>0</v>
      </c>
      <c r="V72" s="185">
        <v>0</v>
      </c>
      <c r="W72" s="185">
        <v>0</v>
      </c>
      <c r="X72" s="185">
        <v>0</v>
      </c>
      <c r="Y72" s="185">
        <v>0</v>
      </c>
      <c r="Z72" s="185">
        <v>0</v>
      </c>
      <c r="AA72" s="185">
        <v>0</v>
      </c>
      <c r="AB72" s="185">
        <v>0</v>
      </c>
      <c r="AC72" s="185">
        <v>0</v>
      </c>
      <c r="AD72" s="185">
        <v>0</v>
      </c>
      <c r="AE72" s="185">
        <v>0</v>
      </c>
      <c r="AF72" s="185">
        <v>0</v>
      </c>
      <c r="AG72" s="185">
        <v>0</v>
      </c>
      <c r="AH72" s="185">
        <v>0</v>
      </c>
    </row>
    <row r="73" spans="1:34" ht="30" customHeight="1">
      <c r="A73" s="2019"/>
      <c r="B73" s="995" t="s">
        <v>802</v>
      </c>
      <c r="C73" s="185">
        <v>16220.57</v>
      </c>
      <c r="D73" s="185">
        <v>16070.86</v>
      </c>
      <c r="E73" s="185">
        <v>86.18</v>
      </c>
      <c r="F73" s="185">
        <v>0</v>
      </c>
      <c r="G73" s="185">
        <v>6.1</v>
      </c>
      <c r="H73" s="185">
        <v>0</v>
      </c>
      <c r="I73" s="185">
        <v>24.04</v>
      </c>
      <c r="J73" s="185">
        <v>16.46</v>
      </c>
      <c r="K73" s="185">
        <v>16.93</v>
      </c>
      <c r="L73" s="185">
        <v>0</v>
      </c>
      <c r="M73" s="185">
        <v>0</v>
      </c>
      <c r="N73" s="185">
        <v>0</v>
      </c>
      <c r="O73" s="185">
        <v>16070.86</v>
      </c>
      <c r="P73" s="185">
        <v>86.18</v>
      </c>
      <c r="Q73" s="185">
        <v>0</v>
      </c>
      <c r="R73" s="185">
        <v>6.1</v>
      </c>
      <c r="S73" s="185">
        <v>0</v>
      </c>
      <c r="T73" s="185">
        <v>24.04</v>
      </c>
      <c r="U73" s="185">
        <v>16.46</v>
      </c>
      <c r="V73" s="185">
        <v>16.93</v>
      </c>
      <c r="W73" s="185">
        <v>0</v>
      </c>
      <c r="X73" s="185">
        <v>0</v>
      </c>
      <c r="Y73" s="185">
        <v>0</v>
      </c>
      <c r="Z73" s="185">
        <v>16070.86</v>
      </c>
      <c r="AA73" s="185">
        <v>86.18</v>
      </c>
      <c r="AB73" s="185">
        <v>0</v>
      </c>
      <c r="AC73" s="185">
        <v>6.1</v>
      </c>
      <c r="AD73" s="185">
        <v>0</v>
      </c>
      <c r="AE73" s="185">
        <v>24.04</v>
      </c>
      <c r="AF73" s="185">
        <v>16.46</v>
      </c>
      <c r="AG73" s="185">
        <v>16.93</v>
      </c>
      <c r="AH73" s="185">
        <v>0</v>
      </c>
    </row>
    <row r="74" spans="1:34" ht="30" customHeight="1">
      <c r="A74" s="2019"/>
      <c r="B74" s="995" t="s">
        <v>803</v>
      </c>
      <c r="C74" s="185">
        <v>688.86</v>
      </c>
      <c r="D74" s="185">
        <v>688.86</v>
      </c>
      <c r="E74" s="185">
        <v>0</v>
      </c>
      <c r="F74" s="185">
        <v>0</v>
      </c>
      <c r="G74" s="185">
        <v>0</v>
      </c>
      <c r="H74" s="185">
        <v>0</v>
      </c>
      <c r="I74" s="185">
        <v>0</v>
      </c>
      <c r="J74" s="185">
        <v>0</v>
      </c>
      <c r="K74" s="185">
        <v>0</v>
      </c>
      <c r="L74" s="185">
        <v>0</v>
      </c>
      <c r="M74" s="185">
        <v>0</v>
      </c>
      <c r="N74" s="185">
        <v>0</v>
      </c>
      <c r="O74" s="185">
        <v>688.86</v>
      </c>
      <c r="P74" s="185">
        <v>0</v>
      </c>
      <c r="Q74" s="185">
        <v>0</v>
      </c>
      <c r="R74" s="185">
        <v>0</v>
      </c>
      <c r="S74" s="185">
        <v>0</v>
      </c>
      <c r="T74" s="185">
        <v>0</v>
      </c>
      <c r="U74" s="185">
        <v>0</v>
      </c>
      <c r="V74" s="185">
        <v>0</v>
      </c>
      <c r="W74" s="185">
        <v>0</v>
      </c>
      <c r="X74" s="185">
        <v>0</v>
      </c>
      <c r="Y74" s="185">
        <v>0</v>
      </c>
      <c r="Z74" s="185">
        <v>688.86</v>
      </c>
      <c r="AA74" s="185">
        <v>0</v>
      </c>
      <c r="AB74" s="185">
        <v>0</v>
      </c>
      <c r="AC74" s="185">
        <v>0</v>
      </c>
      <c r="AD74" s="185">
        <v>0</v>
      </c>
      <c r="AE74" s="185">
        <v>0</v>
      </c>
      <c r="AF74" s="185">
        <v>0</v>
      </c>
      <c r="AG74" s="185">
        <v>0</v>
      </c>
      <c r="AH74" s="185">
        <v>0</v>
      </c>
    </row>
    <row r="75" spans="1:34" ht="30" customHeight="1">
      <c r="A75" s="2019"/>
      <c r="B75" s="1011" t="s">
        <v>804</v>
      </c>
      <c r="C75" s="185">
        <v>138.65</v>
      </c>
      <c r="D75" s="185">
        <v>23.65</v>
      </c>
      <c r="E75" s="185">
        <v>9</v>
      </c>
      <c r="F75" s="185">
        <v>0</v>
      </c>
      <c r="G75" s="185">
        <v>106</v>
      </c>
      <c r="H75" s="185">
        <v>0</v>
      </c>
      <c r="I75" s="185">
        <v>0</v>
      </c>
      <c r="J75" s="185">
        <v>0</v>
      </c>
      <c r="K75" s="185">
        <v>0</v>
      </c>
      <c r="L75" s="185">
        <v>0</v>
      </c>
      <c r="M75" s="185">
        <v>0</v>
      </c>
      <c r="N75" s="185">
        <v>0</v>
      </c>
      <c r="O75" s="185">
        <v>23.65</v>
      </c>
      <c r="P75" s="185">
        <v>9</v>
      </c>
      <c r="Q75" s="185">
        <v>0</v>
      </c>
      <c r="R75" s="185">
        <v>106</v>
      </c>
      <c r="S75" s="185">
        <v>0</v>
      </c>
      <c r="T75" s="185">
        <v>0</v>
      </c>
      <c r="U75" s="185">
        <v>0</v>
      </c>
      <c r="V75" s="185">
        <v>0</v>
      </c>
      <c r="W75" s="185">
        <v>0</v>
      </c>
      <c r="X75" s="185">
        <v>0</v>
      </c>
      <c r="Y75" s="185">
        <v>0</v>
      </c>
      <c r="Z75" s="185">
        <v>23.65</v>
      </c>
      <c r="AA75" s="185">
        <v>9</v>
      </c>
      <c r="AB75" s="185">
        <v>0</v>
      </c>
      <c r="AC75" s="185">
        <v>106</v>
      </c>
      <c r="AD75" s="185">
        <v>0</v>
      </c>
      <c r="AE75" s="185">
        <v>0</v>
      </c>
      <c r="AF75" s="185">
        <v>0</v>
      </c>
      <c r="AG75" s="185">
        <v>0</v>
      </c>
      <c r="AH75" s="185">
        <v>0</v>
      </c>
    </row>
    <row r="76" spans="1:34" ht="30" customHeight="1">
      <c r="A76" s="2019"/>
      <c r="B76" s="1011" t="s">
        <v>805</v>
      </c>
      <c r="C76" s="185">
        <v>0</v>
      </c>
      <c r="D76" s="185">
        <v>0</v>
      </c>
      <c r="E76" s="185">
        <v>0</v>
      </c>
      <c r="F76" s="185">
        <v>0</v>
      </c>
      <c r="G76" s="185">
        <v>0</v>
      </c>
      <c r="H76" s="185">
        <v>0</v>
      </c>
      <c r="I76" s="185">
        <v>0</v>
      </c>
      <c r="J76" s="185">
        <v>0</v>
      </c>
      <c r="K76" s="185">
        <v>0</v>
      </c>
      <c r="L76" s="185">
        <v>0</v>
      </c>
      <c r="M76" s="185">
        <v>0</v>
      </c>
      <c r="N76" s="185">
        <v>0</v>
      </c>
      <c r="O76" s="185">
        <v>0</v>
      </c>
      <c r="P76" s="185">
        <v>0</v>
      </c>
      <c r="Q76" s="185">
        <v>0</v>
      </c>
      <c r="R76" s="185">
        <v>0</v>
      </c>
      <c r="S76" s="185">
        <v>0</v>
      </c>
      <c r="T76" s="185">
        <v>0</v>
      </c>
      <c r="U76" s="185">
        <v>0</v>
      </c>
      <c r="V76" s="185">
        <v>0</v>
      </c>
      <c r="W76" s="185">
        <v>0</v>
      </c>
      <c r="X76" s="185">
        <v>0</v>
      </c>
      <c r="Y76" s="185">
        <v>0</v>
      </c>
      <c r="Z76" s="185">
        <v>0</v>
      </c>
      <c r="AA76" s="185">
        <v>0</v>
      </c>
      <c r="AB76" s="185">
        <v>0</v>
      </c>
      <c r="AC76" s="185">
        <v>0</v>
      </c>
      <c r="AD76" s="185">
        <v>0</v>
      </c>
      <c r="AE76" s="185">
        <v>0</v>
      </c>
      <c r="AF76" s="185">
        <v>0</v>
      </c>
      <c r="AG76" s="185">
        <v>0</v>
      </c>
      <c r="AH76" s="185">
        <v>0</v>
      </c>
    </row>
    <row r="77" spans="1:34" ht="30" customHeight="1">
      <c r="A77" s="2019"/>
      <c r="B77" s="1011" t="s">
        <v>848</v>
      </c>
      <c r="C77" s="185">
        <v>50</v>
      </c>
      <c r="D77" s="185">
        <v>0</v>
      </c>
      <c r="E77" s="185">
        <v>0</v>
      </c>
      <c r="F77" s="185">
        <v>4</v>
      </c>
      <c r="G77" s="185">
        <v>35</v>
      </c>
      <c r="H77" s="185">
        <v>11</v>
      </c>
      <c r="I77" s="185">
        <v>0</v>
      </c>
      <c r="J77" s="185">
        <v>0</v>
      </c>
      <c r="K77" s="185">
        <v>0</v>
      </c>
      <c r="L77" s="185">
        <v>0</v>
      </c>
      <c r="M77" s="185">
        <v>0</v>
      </c>
      <c r="N77" s="185">
        <v>0</v>
      </c>
      <c r="O77" s="185">
        <v>0</v>
      </c>
      <c r="P77" s="185">
        <v>0</v>
      </c>
      <c r="Q77" s="185">
        <v>4</v>
      </c>
      <c r="R77" s="185">
        <v>35</v>
      </c>
      <c r="S77" s="185">
        <v>11</v>
      </c>
      <c r="T77" s="185">
        <v>0</v>
      </c>
      <c r="U77" s="185">
        <v>0</v>
      </c>
      <c r="V77" s="185">
        <v>0</v>
      </c>
      <c r="W77" s="185">
        <v>0</v>
      </c>
      <c r="X77" s="185">
        <v>0</v>
      </c>
      <c r="Y77" s="185">
        <v>0</v>
      </c>
      <c r="Z77" s="185">
        <v>0</v>
      </c>
      <c r="AA77" s="185">
        <v>0</v>
      </c>
      <c r="AB77" s="185">
        <v>4</v>
      </c>
      <c r="AC77" s="185">
        <v>35</v>
      </c>
      <c r="AD77" s="185">
        <v>11</v>
      </c>
      <c r="AE77" s="185">
        <v>0</v>
      </c>
      <c r="AF77" s="185">
        <v>0</v>
      </c>
      <c r="AG77" s="185">
        <v>0</v>
      </c>
      <c r="AH77" s="185">
        <v>0</v>
      </c>
    </row>
    <row r="78" spans="1:34" ht="30" customHeight="1">
      <c r="A78" s="2019"/>
      <c r="B78" s="1011" t="s">
        <v>806</v>
      </c>
      <c r="C78" s="185">
        <v>0</v>
      </c>
      <c r="D78" s="185">
        <v>0</v>
      </c>
      <c r="E78" s="185">
        <v>0</v>
      </c>
      <c r="F78" s="185">
        <v>0</v>
      </c>
      <c r="G78" s="185">
        <v>0</v>
      </c>
      <c r="H78" s="185">
        <v>0</v>
      </c>
      <c r="I78" s="185">
        <v>0</v>
      </c>
      <c r="J78" s="185">
        <v>0</v>
      </c>
      <c r="K78" s="185">
        <v>0</v>
      </c>
      <c r="L78" s="185">
        <v>0</v>
      </c>
      <c r="M78" s="185">
        <v>0</v>
      </c>
      <c r="N78" s="185">
        <v>0</v>
      </c>
      <c r="O78" s="185">
        <v>0</v>
      </c>
      <c r="P78" s="185">
        <v>0</v>
      </c>
      <c r="Q78" s="185">
        <v>0</v>
      </c>
      <c r="R78" s="185">
        <v>0</v>
      </c>
      <c r="S78" s="185">
        <v>0</v>
      </c>
      <c r="T78" s="185">
        <v>0</v>
      </c>
      <c r="U78" s="185">
        <v>0</v>
      </c>
      <c r="V78" s="185">
        <v>0</v>
      </c>
      <c r="W78" s="185">
        <v>0</v>
      </c>
      <c r="X78" s="185">
        <v>0</v>
      </c>
      <c r="Y78" s="185">
        <v>0</v>
      </c>
      <c r="Z78" s="185">
        <v>0</v>
      </c>
      <c r="AA78" s="185">
        <v>0</v>
      </c>
      <c r="AB78" s="185">
        <v>0</v>
      </c>
      <c r="AC78" s="185">
        <v>0</v>
      </c>
      <c r="AD78" s="185">
        <v>0</v>
      </c>
      <c r="AE78" s="185">
        <v>0</v>
      </c>
      <c r="AF78" s="185">
        <v>0</v>
      </c>
      <c r="AG78" s="185">
        <v>0</v>
      </c>
      <c r="AH78" s="185">
        <v>0</v>
      </c>
    </row>
    <row r="79" spans="1:34" ht="30" customHeight="1">
      <c r="A79" s="2019"/>
      <c r="B79" s="995" t="s">
        <v>807</v>
      </c>
      <c r="C79" s="185">
        <v>187941.47</v>
      </c>
      <c r="D79" s="185">
        <v>149858.60999999999</v>
      </c>
      <c r="E79" s="185">
        <v>5246.68</v>
      </c>
      <c r="F79" s="185">
        <v>6307.51</v>
      </c>
      <c r="G79" s="185">
        <v>6289.13</v>
      </c>
      <c r="H79" s="185">
        <v>4247.08</v>
      </c>
      <c r="I79" s="185">
        <v>4295.46</v>
      </c>
      <c r="J79" s="185">
        <v>2808.72</v>
      </c>
      <c r="K79" s="185">
        <v>3282.38</v>
      </c>
      <c r="L79" s="185">
        <v>2484.96</v>
      </c>
      <c r="M79" s="185">
        <v>1840.26</v>
      </c>
      <c r="N79" s="185">
        <v>1280.68</v>
      </c>
      <c r="O79" s="185">
        <v>149858.60999999999</v>
      </c>
      <c r="P79" s="185">
        <v>5246.68</v>
      </c>
      <c r="Q79" s="185">
        <v>6307.51</v>
      </c>
      <c r="R79" s="185">
        <v>6289.13</v>
      </c>
      <c r="S79" s="185">
        <v>4247.08</v>
      </c>
      <c r="T79" s="185">
        <v>4295.46</v>
      </c>
      <c r="U79" s="185">
        <v>2808.72</v>
      </c>
      <c r="V79" s="185">
        <v>3282.38</v>
      </c>
      <c r="W79" s="185">
        <v>2484.96</v>
      </c>
      <c r="X79" s="185">
        <v>1840.26</v>
      </c>
      <c r="Y79" s="185">
        <v>1280.68</v>
      </c>
      <c r="Z79" s="185">
        <v>149858.60999999999</v>
      </c>
      <c r="AA79" s="185">
        <v>5246.68</v>
      </c>
      <c r="AB79" s="185">
        <v>6307.51</v>
      </c>
      <c r="AC79" s="185">
        <v>6289.13</v>
      </c>
      <c r="AD79" s="185">
        <v>4247.08</v>
      </c>
      <c r="AE79" s="185">
        <v>4295.46</v>
      </c>
      <c r="AF79" s="185">
        <v>2808.72</v>
      </c>
      <c r="AG79" s="185">
        <v>3282.38</v>
      </c>
      <c r="AH79" s="185">
        <v>2484.96</v>
      </c>
    </row>
    <row r="80" spans="1:34" ht="30" customHeight="1">
      <c r="A80" s="2019"/>
      <c r="B80" s="995" t="s">
        <v>788</v>
      </c>
      <c r="C80" s="185">
        <v>13</v>
      </c>
      <c r="D80" s="185">
        <v>0</v>
      </c>
      <c r="E80" s="185">
        <v>0</v>
      </c>
      <c r="F80" s="185">
        <v>0</v>
      </c>
      <c r="G80" s="185">
        <v>0</v>
      </c>
      <c r="H80" s="185">
        <v>0</v>
      </c>
      <c r="I80" s="185">
        <v>13</v>
      </c>
      <c r="J80" s="185">
        <v>0</v>
      </c>
      <c r="K80" s="185">
        <v>0</v>
      </c>
      <c r="L80" s="185">
        <v>0</v>
      </c>
      <c r="M80" s="185">
        <v>0</v>
      </c>
      <c r="N80" s="185">
        <v>0</v>
      </c>
      <c r="O80" s="185">
        <v>0</v>
      </c>
      <c r="P80" s="185">
        <v>0</v>
      </c>
      <c r="Q80" s="185">
        <v>0</v>
      </c>
      <c r="R80" s="185">
        <v>0</v>
      </c>
      <c r="S80" s="185">
        <v>0</v>
      </c>
      <c r="T80" s="185">
        <v>13</v>
      </c>
      <c r="U80" s="185">
        <v>0</v>
      </c>
      <c r="V80" s="185">
        <v>0</v>
      </c>
      <c r="W80" s="185">
        <v>0</v>
      </c>
      <c r="X80" s="185">
        <v>0</v>
      </c>
      <c r="Y80" s="185">
        <v>0</v>
      </c>
      <c r="Z80" s="185">
        <v>0</v>
      </c>
      <c r="AA80" s="185">
        <v>0</v>
      </c>
      <c r="AB80" s="185">
        <v>0</v>
      </c>
      <c r="AC80" s="185">
        <v>0</v>
      </c>
      <c r="AD80" s="185">
        <v>0</v>
      </c>
      <c r="AE80" s="185">
        <v>13</v>
      </c>
      <c r="AF80" s="185">
        <v>0</v>
      </c>
      <c r="AG80" s="185">
        <v>0</v>
      </c>
      <c r="AH80" s="185">
        <v>0</v>
      </c>
    </row>
    <row r="81" spans="1:34" ht="30" customHeight="1">
      <c r="A81" s="2019"/>
      <c r="B81" s="991" t="s">
        <v>849</v>
      </c>
      <c r="C81" s="185">
        <v>713.76</v>
      </c>
      <c r="D81" s="185">
        <v>0</v>
      </c>
      <c r="E81" s="185">
        <v>172.75</v>
      </c>
      <c r="F81" s="185">
        <v>409.51</v>
      </c>
      <c r="G81" s="185">
        <v>113.5</v>
      </c>
      <c r="H81" s="185">
        <v>3</v>
      </c>
      <c r="I81" s="185">
        <v>0</v>
      </c>
      <c r="J81" s="185">
        <v>0</v>
      </c>
      <c r="K81" s="185">
        <v>0</v>
      </c>
      <c r="L81" s="185">
        <v>15</v>
      </c>
      <c r="M81" s="185">
        <v>0</v>
      </c>
      <c r="N81" s="185">
        <v>0</v>
      </c>
      <c r="O81" s="185">
        <v>0</v>
      </c>
      <c r="P81" s="185">
        <v>172.75</v>
      </c>
      <c r="Q81" s="185">
        <v>409.51</v>
      </c>
      <c r="R81" s="185">
        <v>113.5</v>
      </c>
      <c r="S81" s="185">
        <v>3</v>
      </c>
      <c r="T81" s="185">
        <v>0</v>
      </c>
      <c r="U81" s="185">
        <v>0</v>
      </c>
      <c r="V81" s="185">
        <v>0</v>
      </c>
      <c r="W81" s="185">
        <v>15</v>
      </c>
      <c r="X81" s="185">
        <v>0</v>
      </c>
      <c r="Y81" s="185">
        <v>0</v>
      </c>
      <c r="Z81" s="185">
        <v>0</v>
      </c>
      <c r="AA81" s="185">
        <v>172.75</v>
      </c>
      <c r="AB81" s="185">
        <v>409.51</v>
      </c>
      <c r="AC81" s="185">
        <v>113.5</v>
      </c>
      <c r="AD81" s="185">
        <v>3</v>
      </c>
      <c r="AE81" s="185">
        <v>0</v>
      </c>
      <c r="AF81" s="185">
        <v>0</v>
      </c>
      <c r="AG81" s="185">
        <v>0</v>
      </c>
      <c r="AH81" s="185">
        <v>15</v>
      </c>
    </row>
    <row r="82" spans="1:34" ht="30" customHeight="1">
      <c r="A82" s="2019"/>
      <c r="B82" s="991" t="s">
        <v>808</v>
      </c>
      <c r="C82" s="185">
        <v>0</v>
      </c>
      <c r="D82" s="185">
        <v>0</v>
      </c>
      <c r="E82" s="185">
        <v>0</v>
      </c>
      <c r="F82" s="185">
        <v>0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>
        <v>0</v>
      </c>
      <c r="S82" s="185">
        <v>0</v>
      </c>
      <c r="T82" s="185">
        <v>0</v>
      </c>
      <c r="U82" s="185">
        <v>0</v>
      </c>
      <c r="V82" s="185">
        <v>0</v>
      </c>
      <c r="W82" s="185">
        <v>0</v>
      </c>
      <c r="X82" s="185">
        <v>0</v>
      </c>
      <c r="Y82" s="185">
        <v>0</v>
      </c>
      <c r="Z82" s="185">
        <v>0</v>
      </c>
      <c r="AA82" s="185">
        <v>0</v>
      </c>
      <c r="AB82" s="185">
        <v>0</v>
      </c>
      <c r="AC82" s="185">
        <v>0</v>
      </c>
      <c r="AD82" s="185">
        <v>0</v>
      </c>
      <c r="AE82" s="185">
        <v>0</v>
      </c>
      <c r="AF82" s="185">
        <v>0</v>
      </c>
      <c r="AG82" s="185">
        <v>0</v>
      </c>
      <c r="AH82" s="185">
        <v>0</v>
      </c>
    </row>
    <row r="83" spans="1:34" ht="19.5" customHeight="1">
      <c r="A83" s="2019"/>
      <c r="B83" s="1242" t="s">
        <v>850</v>
      </c>
      <c r="C83" s="185">
        <v>0</v>
      </c>
      <c r="D83" s="185">
        <v>0</v>
      </c>
      <c r="E83" s="185">
        <v>0</v>
      </c>
      <c r="F83" s="185">
        <v>0</v>
      </c>
      <c r="G83" s="185">
        <v>0</v>
      </c>
      <c r="H83" s="185">
        <v>0</v>
      </c>
      <c r="I83" s="185">
        <v>0</v>
      </c>
      <c r="J83" s="185">
        <v>0</v>
      </c>
      <c r="K83" s="185">
        <v>0</v>
      </c>
      <c r="L83" s="185">
        <v>0</v>
      </c>
      <c r="M83" s="185">
        <v>0</v>
      </c>
      <c r="N83" s="185">
        <v>0</v>
      </c>
      <c r="O83" s="185">
        <v>0</v>
      </c>
      <c r="P83" s="185">
        <v>0</v>
      </c>
      <c r="Q83" s="185">
        <v>0</v>
      </c>
      <c r="R83" s="185">
        <v>0</v>
      </c>
      <c r="S83" s="185">
        <v>0</v>
      </c>
      <c r="T83" s="185">
        <v>0</v>
      </c>
      <c r="U83" s="185">
        <v>0</v>
      </c>
      <c r="V83" s="185">
        <v>0</v>
      </c>
      <c r="W83" s="185">
        <v>0</v>
      </c>
      <c r="X83" s="185">
        <v>0</v>
      </c>
      <c r="Y83" s="185">
        <v>0</v>
      </c>
      <c r="Z83" s="185">
        <v>0</v>
      </c>
      <c r="AA83" s="185">
        <v>0</v>
      </c>
      <c r="AB83" s="185">
        <v>0</v>
      </c>
      <c r="AC83" s="185">
        <v>0</v>
      </c>
      <c r="AD83" s="185">
        <v>0</v>
      </c>
      <c r="AE83" s="185">
        <v>0</v>
      </c>
      <c r="AF83" s="185">
        <v>0</v>
      </c>
      <c r="AG83" s="185">
        <v>0</v>
      </c>
      <c r="AH83" s="185">
        <v>0</v>
      </c>
    </row>
    <row r="84" spans="1:34" ht="19.5" customHeight="1">
      <c r="A84" s="2018" t="s">
        <v>864</v>
      </c>
      <c r="B84" s="1013" t="s">
        <v>41</v>
      </c>
      <c r="C84" s="1013">
        <f>SUM('급수관 경년별 총괄'!C85:'급수관 경년별 총괄'!C103)</f>
        <v>167518.78000000003</v>
      </c>
      <c r="D84" s="1013">
        <f>SUM('급수관 경년별 총괄'!D85:'급수관 경년별 총괄'!D103)</f>
        <v>115699.44</v>
      </c>
      <c r="E84" s="1013">
        <f>SUM('급수관 경년별 총괄'!E85:'급수관 경년별 총괄'!E103)</f>
        <v>7907.56</v>
      </c>
      <c r="F84" s="1013">
        <f>SUM('급수관 경년별 총괄'!F85:'급수관 경년별 총괄'!F103)</f>
        <v>7071.4900000000007</v>
      </c>
      <c r="G84" s="1013">
        <f>SUM('급수관 경년별 총괄'!G85:'급수관 경년별 총괄'!G103)</f>
        <v>7367.04</v>
      </c>
      <c r="H84" s="1013">
        <f>SUM('급수관 경년별 총괄'!H85:'급수관 경년별 총괄'!H103)</f>
        <v>5703.5899999999992</v>
      </c>
      <c r="I84" s="1013">
        <f>SUM('급수관 경년별 총괄'!I85:'급수관 경년별 총괄'!I103)</f>
        <v>5858.0999999999995</v>
      </c>
      <c r="J84" s="1013">
        <f>SUM('급수관 경년별 총괄'!J85:'급수관 경년별 총괄'!J103)</f>
        <v>4245.3499999999995</v>
      </c>
      <c r="K84" s="1013">
        <f>SUM('급수관 경년별 총괄'!K85:'급수관 경년별 총괄'!K103)</f>
        <v>3923.41</v>
      </c>
      <c r="L84" s="1013">
        <f>SUM('급수관 경년별 총괄'!L85:'급수관 경년별 총괄'!L103)</f>
        <v>3310.06</v>
      </c>
      <c r="M84" s="1013">
        <f>SUM('급수관 경년별 총괄'!M85:'급수관 경년별 총괄'!M103)</f>
        <v>4010.26</v>
      </c>
      <c r="N84" s="1013">
        <f>SUM('급수관 경년별 총괄'!N85:'급수관 경년별 총괄'!N103)</f>
        <v>2422.48</v>
      </c>
      <c r="O84" s="1013">
        <f>SUM('급수관 경년별 총괄'!O85:'급수관 경년별 총괄'!O103)</f>
        <v>115699.44</v>
      </c>
      <c r="P84" s="1013">
        <f>SUM('급수관 경년별 총괄'!P85:'급수관 경년별 총괄'!P103)</f>
        <v>7907.56</v>
      </c>
      <c r="Q84" s="1013">
        <f>SUM('급수관 경년별 총괄'!Q85:'급수관 경년별 총괄'!Q103)</f>
        <v>7071.4900000000007</v>
      </c>
      <c r="R84" s="1013">
        <f>SUM('급수관 경년별 총괄'!R85:'급수관 경년별 총괄'!R103)</f>
        <v>7367.04</v>
      </c>
      <c r="S84" s="1013">
        <f>SUM('급수관 경년별 총괄'!S85:'급수관 경년별 총괄'!S103)</f>
        <v>5703.5899999999992</v>
      </c>
      <c r="T84" s="1013">
        <f>SUM('급수관 경년별 총괄'!T85:'급수관 경년별 총괄'!T103)</f>
        <v>5858.0999999999995</v>
      </c>
      <c r="U84" s="1013">
        <f>SUM('급수관 경년별 총괄'!U85:'급수관 경년별 총괄'!U103)</f>
        <v>4245.3499999999995</v>
      </c>
      <c r="V84" s="1013">
        <f>SUM('급수관 경년별 총괄'!V85:'급수관 경년별 총괄'!V103)</f>
        <v>3923.41</v>
      </c>
      <c r="W84" s="1013">
        <f>SUM('급수관 경년별 총괄'!W85:'급수관 경년별 총괄'!W103)</f>
        <v>3310.06</v>
      </c>
      <c r="X84" s="1013">
        <f>SUM('급수관 경년별 총괄'!X85:'급수관 경년별 총괄'!X103)</f>
        <v>4010.26</v>
      </c>
      <c r="Y84" s="1013">
        <f>SUM('급수관 경년별 총괄'!Y85:'급수관 경년별 총괄'!Y103)</f>
        <v>2422.48</v>
      </c>
      <c r="Z84" s="1013">
        <f>SUM('급수관 경년별 총괄'!Z85:'급수관 경년별 총괄'!Z103)</f>
        <v>115699.44</v>
      </c>
      <c r="AA84" s="1013">
        <f>SUM('급수관 경년별 총괄'!AA85:'급수관 경년별 총괄'!AA103)</f>
        <v>7907.56</v>
      </c>
      <c r="AB84" s="1013">
        <f>SUM('급수관 경년별 총괄'!AB85:'급수관 경년별 총괄'!AB103)</f>
        <v>7071.4900000000007</v>
      </c>
      <c r="AC84" s="1013">
        <f>SUM('급수관 경년별 총괄'!AC85:'급수관 경년별 총괄'!AC103)</f>
        <v>7367.04</v>
      </c>
      <c r="AD84" s="1013">
        <f>SUM('급수관 경년별 총괄'!AD85:'급수관 경년별 총괄'!AD103)</f>
        <v>5703.5899999999992</v>
      </c>
      <c r="AE84" s="1013">
        <f>SUM('급수관 경년별 총괄'!AE85:'급수관 경년별 총괄'!AE103)</f>
        <v>5858.0999999999995</v>
      </c>
      <c r="AF84" s="1013">
        <f>SUM('급수관 경년별 총괄'!AF85:'급수관 경년별 총괄'!AF103)</f>
        <v>4245.3499999999995</v>
      </c>
      <c r="AG84" s="1013">
        <f>SUM('급수관 경년별 총괄'!AG85:'급수관 경년별 총괄'!AG103)</f>
        <v>3923.41</v>
      </c>
      <c r="AH84" s="1013">
        <f>SUM('급수관 경년별 총괄'!AH85:'급수관 경년별 총괄'!AH103)</f>
        <v>3310.06</v>
      </c>
    </row>
    <row r="85" spans="1:34" ht="19.5" customHeight="1">
      <c r="A85" s="2018" t="s">
        <v>864</v>
      </c>
      <c r="B85" s="989" t="s">
        <v>951</v>
      </c>
      <c r="C85" s="185">
        <v>0</v>
      </c>
      <c r="D85" s="185">
        <v>0</v>
      </c>
      <c r="E85" s="185">
        <v>0</v>
      </c>
      <c r="F85" s="185">
        <v>0</v>
      </c>
      <c r="G85" s="185">
        <v>0</v>
      </c>
      <c r="H85" s="185">
        <v>0</v>
      </c>
      <c r="I85" s="185">
        <v>0</v>
      </c>
      <c r="J85" s="185">
        <v>0</v>
      </c>
      <c r="K85" s="185">
        <v>0</v>
      </c>
      <c r="L85" s="185">
        <v>0</v>
      </c>
      <c r="M85" s="185">
        <v>0</v>
      </c>
      <c r="N85" s="185">
        <v>0</v>
      </c>
      <c r="O85" s="18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0</v>
      </c>
      <c r="U85" s="185">
        <v>0</v>
      </c>
      <c r="V85" s="185">
        <v>0</v>
      </c>
      <c r="W85" s="185">
        <v>0</v>
      </c>
      <c r="X85" s="185">
        <v>0</v>
      </c>
      <c r="Y85" s="185">
        <v>0</v>
      </c>
      <c r="Z85" s="185">
        <v>0</v>
      </c>
      <c r="AA85" s="185">
        <v>0</v>
      </c>
      <c r="AB85" s="185">
        <v>0</v>
      </c>
      <c r="AC85" s="185">
        <v>0</v>
      </c>
      <c r="AD85" s="185">
        <v>0</v>
      </c>
      <c r="AE85" s="185">
        <v>0</v>
      </c>
      <c r="AF85" s="185">
        <v>0</v>
      </c>
      <c r="AG85" s="185">
        <v>0</v>
      </c>
      <c r="AH85" s="185">
        <v>0</v>
      </c>
    </row>
    <row r="86" spans="1:34" ht="30" customHeight="1">
      <c r="A86" s="2019"/>
      <c r="B86" s="989" t="s">
        <v>797</v>
      </c>
      <c r="C86" s="185">
        <v>0</v>
      </c>
      <c r="D86" s="185">
        <v>0</v>
      </c>
      <c r="E86" s="185">
        <v>0</v>
      </c>
      <c r="F86" s="185">
        <v>0</v>
      </c>
      <c r="G86" s="185">
        <v>0</v>
      </c>
      <c r="H86" s="185">
        <v>0</v>
      </c>
      <c r="I86" s="185">
        <v>0</v>
      </c>
      <c r="J86" s="185">
        <v>0</v>
      </c>
      <c r="K86" s="185">
        <v>0</v>
      </c>
      <c r="L86" s="185">
        <v>0</v>
      </c>
      <c r="M86" s="185">
        <v>0</v>
      </c>
      <c r="N86" s="185">
        <v>0</v>
      </c>
      <c r="O86" s="185">
        <v>0</v>
      </c>
      <c r="P86" s="185">
        <v>0</v>
      </c>
      <c r="Q86" s="185">
        <v>0</v>
      </c>
      <c r="R86" s="185">
        <v>0</v>
      </c>
      <c r="S86" s="185">
        <v>0</v>
      </c>
      <c r="T86" s="185">
        <v>0</v>
      </c>
      <c r="U86" s="185">
        <v>0</v>
      </c>
      <c r="V86" s="185">
        <v>0</v>
      </c>
      <c r="W86" s="185">
        <v>0</v>
      </c>
      <c r="X86" s="185">
        <v>0</v>
      </c>
      <c r="Y86" s="185">
        <v>0</v>
      </c>
      <c r="Z86" s="185">
        <v>0</v>
      </c>
      <c r="AA86" s="185">
        <v>0</v>
      </c>
      <c r="AB86" s="185">
        <v>0</v>
      </c>
      <c r="AC86" s="185">
        <v>0</v>
      </c>
      <c r="AD86" s="185">
        <v>0</v>
      </c>
      <c r="AE86" s="185">
        <v>0</v>
      </c>
      <c r="AF86" s="185">
        <v>0</v>
      </c>
      <c r="AG86" s="185">
        <v>0</v>
      </c>
      <c r="AH86" s="185">
        <v>0</v>
      </c>
    </row>
    <row r="87" spans="1:34" ht="30" customHeight="1">
      <c r="A87" s="2019"/>
      <c r="B87" s="989" t="s">
        <v>780</v>
      </c>
      <c r="C87" s="185">
        <v>38.44</v>
      </c>
      <c r="D87" s="185">
        <v>0</v>
      </c>
      <c r="E87" s="185">
        <v>0</v>
      </c>
      <c r="F87" s="185">
        <v>0</v>
      </c>
      <c r="G87" s="185">
        <v>0</v>
      </c>
      <c r="H87" s="185">
        <v>0</v>
      </c>
      <c r="I87" s="185">
        <v>0</v>
      </c>
      <c r="J87" s="185">
        <v>3</v>
      </c>
      <c r="K87" s="185">
        <v>0</v>
      </c>
      <c r="L87" s="185">
        <v>31.49</v>
      </c>
      <c r="M87" s="185">
        <v>3.95</v>
      </c>
      <c r="N87" s="185">
        <v>0</v>
      </c>
      <c r="O87" s="18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3</v>
      </c>
      <c r="V87" s="185">
        <v>0</v>
      </c>
      <c r="W87" s="185">
        <v>31.49</v>
      </c>
      <c r="X87" s="185">
        <v>3.95</v>
      </c>
      <c r="Y87" s="185">
        <v>0</v>
      </c>
      <c r="Z87" s="185">
        <v>0</v>
      </c>
      <c r="AA87" s="185">
        <v>0</v>
      </c>
      <c r="AB87" s="185">
        <v>0</v>
      </c>
      <c r="AC87" s="185">
        <v>0</v>
      </c>
      <c r="AD87" s="185">
        <v>0</v>
      </c>
      <c r="AE87" s="185">
        <v>0</v>
      </c>
      <c r="AF87" s="185">
        <v>3</v>
      </c>
      <c r="AG87" s="185">
        <v>0</v>
      </c>
      <c r="AH87" s="185">
        <v>31.49</v>
      </c>
    </row>
    <row r="88" spans="1:34" ht="30" customHeight="1">
      <c r="A88" s="2019"/>
      <c r="B88" s="991" t="s">
        <v>781</v>
      </c>
      <c r="C88" s="185">
        <v>0</v>
      </c>
      <c r="D88" s="185">
        <v>0</v>
      </c>
      <c r="E88" s="185">
        <v>0</v>
      </c>
      <c r="F88" s="185">
        <v>0</v>
      </c>
      <c r="G88" s="185">
        <v>0</v>
      </c>
      <c r="H88" s="185">
        <v>0</v>
      </c>
      <c r="I88" s="185">
        <v>0</v>
      </c>
      <c r="J88" s="185">
        <v>0</v>
      </c>
      <c r="K88" s="185">
        <v>0</v>
      </c>
      <c r="L88" s="185">
        <v>0</v>
      </c>
      <c r="M88" s="185">
        <v>0</v>
      </c>
      <c r="N88" s="185">
        <v>0</v>
      </c>
      <c r="O88" s="185">
        <v>0</v>
      </c>
      <c r="P88" s="185">
        <v>0</v>
      </c>
      <c r="Q88" s="185">
        <v>0</v>
      </c>
      <c r="R88" s="185">
        <v>0</v>
      </c>
      <c r="S88" s="185">
        <v>0</v>
      </c>
      <c r="T88" s="185">
        <v>0</v>
      </c>
      <c r="U88" s="185">
        <v>0</v>
      </c>
      <c r="V88" s="185">
        <v>0</v>
      </c>
      <c r="W88" s="185">
        <v>0</v>
      </c>
      <c r="X88" s="185">
        <v>0</v>
      </c>
      <c r="Y88" s="185">
        <v>0</v>
      </c>
      <c r="Z88" s="185">
        <v>0</v>
      </c>
      <c r="AA88" s="185">
        <v>0</v>
      </c>
      <c r="AB88" s="185">
        <v>0</v>
      </c>
      <c r="AC88" s="185">
        <v>0</v>
      </c>
      <c r="AD88" s="185">
        <v>0</v>
      </c>
      <c r="AE88" s="185">
        <v>0</v>
      </c>
      <c r="AF88" s="185">
        <v>0</v>
      </c>
      <c r="AG88" s="185">
        <v>0</v>
      </c>
      <c r="AH88" s="185">
        <v>0</v>
      </c>
    </row>
    <row r="89" spans="1:34" ht="30" customHeight="1">
      <c r="A89" s="2019"/>
      <c r="B89" s="991" t="s">
        <v>799</v>
      </c>
      <c r="C89" s="185">
        <v>198.49</v>
      </c>
      <c r="D89" s="185">
        <v>198.49</v>
      </c>
      <c r="E89" s="185">
        <v>0</v>
      </c>
      <c r="F89" s="185">
        <v>0</v>
      </c>
      <c r="G89" s="185">
        <v>0</v>
      </c>
      <c r="H89" s="185">
        <v>0</v>
      </c>
      <c r="I89" s="185">
        <v>0</v>
      </c>
      <c r="J89" s="185">
        <v>0</v>
      </c>
      <c r="K89" s="185">
        <v>0</v>
      </c>
      <c r="L89" s="185">
        <v>0</v>
      </c>
      <c r="M89" s="185">
        <v>0</v>
      </c>
      <c r="N89" s="185">
        <v>0</v>
      </c>
      <c r="O89" s="185">
        <v>198.49</v>
      </c>
      <c r="P89" s="185">
        <v>0</v>
      </c>
      <c r="Q89" s="185">
        <v>0</v>
      </c>
      <c r="R89" s="185">
        <v>0</v>
      </c>
      <c r="S89" s="185">
        <v>0</v>
      </c>
      <c r="T89" s="185">
        <v>0</v>
      </c>
      <c r="U89" s="185">
        <v>0</v>
      </c>
      <c r="V89" s="185">
        <v>0</v>
      </c>
      <c r="W89" s="185">
        <v>0</v>
      </c>
      <c r="X89" s="185">
        <v>0</v>
      </c>
      <c r="Y89" s="185">
        <v>0</v>
      </c>
      <c r="Z89" s="185">
        <v>198.49</v>
      </c>
      <c r="AA89" s="185">
        <v>0</v>
      </c>
      <c r="AB89" s="185">
        <v>0</v>
      </c>
      <c r="AC89" s="185">
        <v>0</v>
      </c>
      <c r="AD89" s="185">
        <v>0</v>
      </c>
      <c r="AE89" s="185">
        <v>0</v>
      </c>
      <c r="AF89" s="185">
        <v>0</v>
      </c>
      <c r="AG89" s="185">
        <v>0</v>
      </c>
      <c r="AH89" s="185">
        <v>0</v>
      </c>
    </row>
    <row r="90" spans="1:34" ht="30" customHeight="1">
      <c r="A90" s="2019"/>
      <c r="B90" s="991" t="s">
        <v>787</v>
      </c>
      <c r="C90" s="185">
        <v>0</v>
      </c>
      <c r="D90" s="185">
        <v>0</v>
      </c>
      <c r="E90" s="185">
        <v>0</v>
      </c>
      <c r="F90" s="185">
        <v>0</v>
      </c>
      <c r="G90" s="185">
        <v>0</v>
      </c>
      <c r="H90" s="185">
        <v>0</v>
      </c>
      <c r="I90" s="185">
        <v>0</v>
      </c>
      <c r="J90" s="185">
        <v>0</v>
      </c>
      <c r="K90" s="185">
        <v>0</v>
      </c>
      <c r="L90" s="185">
        <v>0</v>
      </c>
      <c r="M90" s="185">
        <v>0</v>
      </c>
      <c r="N90" s="185">
        <v>0</v>
      </c>
      <c r="O90" s="185">
        <v>0</v>
      </c>
      <c r="P90" s="185">
        <v>0</v>
      </c>
      <c r="Q90" s="185">
        <v>0</v>
      </c>
      <c r="R90" s="185">
        <v>0</v>
      </c>
      <c r="S90" s="185">
        <v>0</v>
      </c>
      <c r="T90" s="185">
        <v>0</v>
      </c>
      <c r="U90" s="185">
        <v>0</v>
      </c>
      <c r="V90" s="185">
        <v>0</v>
      </c>
      <c r="W90" s="185">
        <v>0</v>
      </c>
      <c r="X90" s="185">
        <v>0</v>
      </c>
      <c r="Y90" s="185">
        <v>0</v>
      </c>
      <c r="Z90" s="185">
        <v>0</v>
      </c>
      <c r="AA90" s="185">
        <v>0</v>
      </c>
      <c r="AB90" s="185">
        <v>0</v>
      </c>
      <c r="AC90" s="185">
        <v>0</v>
      </c>
      <c r="AD90" s="185">
        <v>0</v>
      </c>
      <c r="AE90" s="185">
        <v>0</v>
      </c>
      <c r="AF90" s="185">
        <v>0</v>
      </c>
      <c r="AG90" s="185">
        <v>0</v>
      </c>
      <c r="AH90" s="185">
        <v>0</v>
      </c>
    </row>
    <row r="91" spans="1:34" ht="30" customHeight="1">
      <c r="A91" s="2019"/>
      <c r="B91" s="991" t="s">
        <v>800</v>
      </c>
      <c r="C91" s="185">
        <v>79.66</v>
      </c>
      <c r="D91" s="185">
        <v>0</v>
      </c>
      <c r="E91" s="185">
        <v>0</v>
      </c>
      <c r="F91" s="185">
        <v>0</v>
      </c>
      <c r="G91" s="185">
        <v>0</v>
      </c>
      <c r="H91" s="185">
        <v>79.66</v>
      </c>
      <c r="I91" s="185">
        <v>0</v>
      </c>
      <c r="J91" s="185">
        <v>0</v>
      </c>
      <c r="K91" s="185">
        <v>0</v>
      </c>
      <c r="L91" s="185">
        <v>0</v>
      </c>
      <c r="M91" s="185">
        <v>0</v>
      </c>
      <c r="N91" s="185">
        <v>0</v>
      </c>
      <c r="O91" s="185">
        <v>0</v>
      </c>
      <c r="P91" s="185">
        <v>0</v>
      </c>
      <c r="Q91" s="185">
        <v>0</v>
      </c>
      <c r="R91" s="185">
        <v>0</v>
      </c>
      <c r="S91" s="185">
        <v>79.66</v>
      </c>
      <c r="T91" s="185">
        <v>0</v>
      </c>
      <c r="U91" s="185">
        <v>0</v>
      </c>
      <c r="V91" s="185">
        <v>0</v>
      </c>
      <c r="W91" s="185">
        <v>0</v>
      </c>
      <c r="X91" s="185">
        <v>0</v>
      </c>
      <c r="Y91" s="185">
        <v>0</v>
      </c>
      <c r="Z91" s="185">
        <v>0</v>
      </c>
      <c r="AA91" s="185">
        <v>0</v>
      </c>
      <c r="AB91" s="185">
        <v>0</v>
      </c>
      <c r="AC91" s="185">
        <v>0</v>
      </c>
      <c r="AD91" s="185">
        <v>79.66</v>
      </c>
      <c r="AE91" s="185">
        <v>0</v>
      </c>
      <c r="AF91" s="185">
        <v>0</v>
      </c>
      <c r="AG91" s="185">
        <v>0</v>
      </c>
      <c r="AH91" s="185">
        <v>0</v>
      </c>
    </row>
    <row r="92" spans="1:34" ht="30" customHeight="1">
      <c r="A92" s="2019"/>
      <c r="B92" s="989" t="s">
        <v>801</v>
      </c>
      <c r="C92" s="185"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5">
        <v>0</v>
      </c>
      <c r="K92" s="185"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185">
        <v>0</v>
      </c>
      <c r="Y92" s="185">
        <v>0</v>
      </c>
      <c r="Z92" s="185">
        <v>0</v>
      </c>
      <c r="AA92" s="185">
        <v>0</v>
      </c>
      <c r="AB92" s="185">
        <v>0</v>
      </c>
      <c r="AC92" s="185">
        <v>0</v>
      </c>
      <c r="AD92" s="185">
        <v>0</v>
      </c>
      <c r="AE92" s="185">
        <v>0</v>
      </c>
      <c r="AF92" s="185">
        <v>0</v>
      </c>
      <c r="AG92" s="185">
        <v>0</v>
      </c>
      <c r="AH92" s="185">
        <v>0</v>
      </c>
    </row>
    <row r="93" spans="1:34" ht="30" customHeight="1">
      <c r="A93" s="2019"/>
      <c r="B93" s="995" t="s">
        <v>802</v>
      </c>
      <c r="C93" s="185">
        <v>8400.7900000000009</v>
      </c>
      <c r="D93" s="185">
        <v>8360.69</v>
      </c>
      <c r="E93" s="185">
        <v>0</v>
      </c>
      <c r="F93" s="185">
        <v>3.8</v>
      </c>
      <c r="G93" s="185">
        <v>0</v>
      </c>
      <c r="H93" s="185">
        <v>0</v>
      </c>
      <c r="I93" s="185">
        <v>28.61</v>
      </c>
      <c r="J93" s="185">
        <v>7.69</v>
      </c>
      <c r="K93" s="185">
        <v>0</v>
      </c>
      <c r="L93" s="185">
        <v>0</v>
      </c>
      <c r="M93" s="185">
        <v>0</v>
      </c>
      <c r="N93" s="185">
        <v>0</v>
      </c>
      <c r="O93" s="185">
        <v>8360.69</v>
      </c>
      <c r="P93" s="185">
        <v>0</v>
      </c>
      <c r="Q93" s="185">
        <v>3.8</v>
      </c>
      <c r="R93" s="185">
        <v>0</v>
      </c>
      <c r="S93" s="185">
        <v>0</v>
      </c>
      <c r="T93" s="185">
        <v>28.61</v>
      </c>
      <c r="U93" s="185">
        <v>7.69</v>
      </c>
      <c r="V93" s="185">
        <v>0</v>
      </c>
      <c r="W93" s="185">
        <v>0</v>
      </c>
      <c r="X93" s="185">
        <v>0</v>
      </c>
      <c r="Y93" s="185">
        <v>0</v>
      </c>
      <c r="Z93" s="185">
        <v>8360.69</v>
      </c>
      <c r="AA93" s="185">
        <v>0</v>
      </c>
      <c r="AB93" s="185">
        <v>3.8</v>
      </c>
      <c r="AC93" s="185">
        <v>0</v>
      </c>
      <c r="AD93" s="185">
        <v>0</v>
      </c>
      <c r="AE93" s="185">
        <v>28.61</v>
      </c>
      <c r="AF93" s="185">
        <v>7.69</v>
      </c>
      <c r="AG93" s="185">
        <v>0</v>
      </c>
      <c r="AH93" s="185">
        <v>0</v>
      </c>
    </row>
    <row r="94" spans="1:34" ht="30" customHeight="1">
      <c r="A94" s="2019"/>
      <c r="B94" s="995" t="s">
        <v>803</v>
      </c>
      <c r="C94" s="185">
        <v>501.27</v>
      </c>
      <c r="D94" s="185">
        <v>501.27</v>
      </c>
      <c r="E94" s="185">
        <v>0</v>
      </c>
      <c r="F94" s="185">
        <v>0</v>
      </c>
      <c r="G94" s="185">
        <v>0</v>
      </c>
      <c r="H94" s="185">
        <v>0</v>
      </c>
      <c r="I94" s="185">
        <v>0</v>
      </c>
      <c r="J94" s="185">
        <v>0</v>
      </c>
      <c r="K94" s="185">
        <v>0</v>
      </c>
      <c r="L94" s="185">
        <v>0</v>
      </c>
      <c r="M94" s="185">
        <v>0</v>
      </c>
      <c r="N94" s="185">
        <v>0</v>
      </c>
      <c r="O94" s="185">
        <v>501.27</v>
      </c>
      <c r="P94" s="185">
        <v>0</v>
      </c>
      <c r="Q94" s="185">
        <v>0</v>
      </c>
      <c r="R94" s="185">
        <v>0</v>
      </c>
      <c r="S94" s="185">
        <v>0</v>
      </c>
      <c r="T94" s="185">
        <v>0</v>
      </c>
      <c r="U94" s="185">
        <v>0</v>
      </c>
      <c r="V94" s="185">
        <v>0</v>
      </c>
      <c r="W94" s="185">
        <v>0</v>
      </c>
      <c r="X94" s="185">
        <v>0</v>
      </c>
      <c r="Y94" s="185">
        <v>0</v>
      </c>
      <c r="Z94" s="185">
        <v>501.27</v>
      </c>
      <c r="AA94" s="185">
        <v>0</v>
      </c>
      <c r="AB94" s="185">
        <v>0</v>
      </c>
      <c r="AC94" s="185">
        <v>0</v>
      </c>
      <c r="AD94" s="185">
        <v>0</v>
      </c>
      <c r="AE94" s="185">
        <v>0</v>
      </c>
      <c r="AF94" s="185">
        <v>0</v>
      </c>
      <c r="AG94" s="185">
        <v>0</v>
      </c>
      <c r="AH94" s="185">
        <v>0</v>
      </c>
    </row>
    <row r="95" spans="1:34" ht="30" customHeight="1">
      <c r="A95" s="2019"/>
      <c r="B95" s="1011" t="s">
        <v>804</v>
      </c>
      <c r="C95" s="185">
        <v>268.60000000000002</v>
      </c>
      <c r="D95" s="185">
        <v>15.6</v>
      </c>
      <c r="E95" s="185">
        <v>0</v>
      </c>
      <c r="F95" s="185">
        <v>0</v>
      </c>
      <c r="G95" s="185">
        <v>0</v>
      </c>
      <c r="H95" s="185">
        <v>0</v>
      </c>
      <c r="I95" s="185">
        <v>0</v>
      </c>
      <c r="J95" s="185">
        <v>0</v>
      </c>
      <c r="K95" s="185">
        <v>0</v>
      </c>
      <c r="L95" s="185">
        <v>0</v>
      </c>
      <c r="M95" s="185">
        <v>188</v>
      </c>
      <c r="N95" s="185">
        <v>65</v>
      </c>
      <c r="O95" s="185">
        <v>15.6</v>
      </c>
      <c r="P95" s="185">
        <v>0</v>
      </c>
      <c r="Q95" s="185">
        <v>0</v>
      </c>
      <c r="R95" s="185">
        <v>0</v>
      </c>
      <c r="S95" s="185">
        <v>0</v>
      </c>
      <c r="T95" s="185">
        <v>0</v>
      </c>
      <c r="U95" s="185">
        <v>0</v>
      </c>
      <c r="V95" s="185">
        <v>0</v>
      </c>
      <c r="W95" s="185">
        <v>0</v>
      </c>
      <c r="X95" s="185">
        <v>188</v>
      </c>
      <c r="Y95" s="185">
        <v>65</v>
      </c>
      <c r="Z95" s="185">
        <v>15.6</v>
      </c>
      <c r="AA95" s="185">
        <v>0</v>
      </c>
      <c r="AB95" s="185">
        <v>0</v>
      </c>
      <c r="AC95" s="185">
        <v>0</v>
      </c>
      <c r="AD95" s="185">
        <v>0</v>
      </c>
      <c r="AE95" s="185">
        <v>0</v>
      </c>
      <c r="AF95" s="185">
        <v>0</v>
      </c>
      <c r="AG95" s="185">
        <v>0</v>
      </c>
      <c r="AH95" s="185">
        <v>0</v>
      </c>
    </row>
    <row r="96" spans="1:34" ht="30" customHeight="1">
      <c r="A96" s="2019"/>
      <c r="B96" s="1011" t="s">
        <v>805</v>
      </c>
      <c r="C96" s="185">
        <v>0</v>
      </c>
      <c r="D96" s="185">
        <v>0</v>
      </c>
      <c r="E96" s="185">
        <v>0</v>
      </c>
      <c r="F96" s="185">
        <v>0</v>
      </c>
      <c r="G96" s="185">
        <v>0</v>
      </c>
      <c r="H96" s="185">
        <v>0</v>
      </c>
      <c r="I96" s="185">
        <v>0</v>
      </c>
      <c r="J96" s="185">
        <v>0</v>
      </c>
      <c r="K96" s="185">
        <v>0</v>
      </c>
      <c r="L96" s="185">
        <v>0</v>
      </c>
      <c r="M96" s="185">
        <v>0</v>
      </c>
      <c r="N96" s="185">
        <v>0</v>
      </c>
      <c r="O96" s="185">
        <v>0</v>
      </c>
      <c r="P96" s="185">
        <v>0</v>
      </c>
      <c r="Q96" s="185">
        <v>0</v>
      </c>
      <c r="R96" s="185">
        <v>0</v>
      </c>
      <c r="S96" s="185">
        <v>0</v>
      </c>
      <c r="T96" s="185">
        <v>0</v>
      </c>
      <c r="U96" s="185">
        <v>0</v>
      </c>
      <c r="V96" s="185">
        <v>0</v>
      </c>
      <c r="W96" s="185">
        <v>0</v>
      </c>
      <c r="X96" s="185">
        <v>0</v>
      </c>
      <c r="Y96" s="185">
        <v>0</v>
      </c>
      <c r="Z96" s="185">
        <v>0</v>
      </c>
      <c r="AA96" s="185">
        <v>0</v>
      </c>
      <c r="AB96" s="185">
        <v>0</v>
      </c>
      <c r="AC96" s="185">
        <v>0</v>
      </c>
      <c r="AD96" s="185">
        <v>0</v>
      </c>
      <c r="AE96" s="185">
        <v>0</v>
      </c>
      <c r="AF96" s="185">
        <v>0</v>
      </c>
      <c r="AG96" s="185">
        <v>0</v>
      </c>
      <c r="AH96" s="185">
        <v>0</v>
      </c>
    </row>
    <row r="97" spans="1:34" ht="30" customHeight="1">
      <c r="A97" s="2019"/>
      <c r="B97" s="1011" t="s">
        <v>848</v>
      </c>
      <c r="C97" s="185">
        <v>27</v>
      </c>
      <c r="D97" s="185">
        <v>0</v>
      </c>
      <c r="E97" s="185">
        <v>0</v>
      </c>
      <c r="F97" s="185">
        <v>0</v>
      </c>
      <c r="G97" s="185">
        <v>9</v>
      </c>
      <c r="H97" s="185">
        <v>2</v>
      </c>
      <c r="I97" s="185">
        <v>0</v>
      </c>
      <c r="J97" s="185">
        <v>0</v>
      </c>
      <c r="K97" s="185">
        <v>16</v>
      </c>
      <c r="L97" s="185">
        <v>0</v>
      </c>
      <c r="M97" s="185">
        <v>0</v>
      </c>
      <c r="N97" s="185">
        <v>0</v>
      </c>
      <c r="O97" s="185">
        <v>0</v>
      </c>
      <c r="P97" s="185">
        <v>0</v>
      </c>
      <c r="Q97" s="185">
        <v>0</v>
      </c>
      <c r="R97" s="185">
        <v>9</v>
      </c>
      <c r="S97" s="185">
        <v>2</v>
      </c>
      <c r="T97" s="185">
        <v>0</v>
      </c>
      <c r="U97" s="185">
        <v>0</v>
      </c>
      <c r="V97" s="185">
        <v>16</v>
      </c>
      <c r="W97" s="185">
        <v>0</v>
      </c>
      <c r="X97" s="185">
        <v>0</v>
      </c>
      <c r="Y97" s="185">
        <v>0</v>
      </c>
      <c r="Z97" s="185">
        <v>0</v>
      </c>
      <c r="AA97" s="185">
        <v>0</v>
      </c>
      <c r="AB97" s="185">
        <v>0</v>
      </c>
      <c r="AC97" s="185">
        <v>9</v>
      </c>
      <c r="AD97" s="185">
        <v>2</v>
      </c>
      <c r="AE97" s="185">
        <v>0</v>
      </c>
      <c r="AF97" s="185">
        <v>0</v>
      </c>
      <c r="AG97" s="185">
        <v>16</v>
      </c>
      <c r="AH97" s="185">
        <v>0</v>
      </c>
    </row>
    <row r="98" spans="1:34" ht="30" customHeight="1">
      <c r="A98" s="2019"/>
      <c r="B98" s="1011" t="s">
        <v>806</v>
      </c>
      <c r="C98" s="185">
        <v>0</v>
      </c>
      <c r="D98" s="185">
        <v>0</v>
      </c>
      <c r="E98" s="185">
        <v>0</v>
      </c>
      <c r="F98" s="185">
        <v>0</v>
      </c>
      <c r="G98" s="185">
        <v>0</v>
      </c>
      <c r="H98" s="185">
        <v>0</v>
      </c>
      <c r="I98" s="185">
        <v>0</v>
      </c>
      <c r="J98" s="185">
        <v>0</v>
      </c>
      <c r="K98" s="185">
        <v>0</v>
      </c>
      <c r="L98" s="185">
        <v>0</v>
      </c>
      <c r="M98" s="185">
        <v>0</v>
      </c>
      <c r="N98" s="185">
        <v>0</v>
      </c>
      <c r="O98" s="185">
        <v>0</v>
      </c>
      <c r="P98" s="185">
        <v>0</v>
      </c>
      <c r="Q98" s="185">
        <v>0</v>
      </c>
      <c r="R98" s="185">
        <v>0</v>
      </c>
      <c r="S98" s="185">
        <v>0</v>
      </c>
      <c r="T98" s="185">
        <v>0</v>
      </c>
      <c r="U98" s="185">
        <v>0</v>
      </c>
      <c r="V98" s="185">
        <v>0</v>
      </c>
      <c r="W98" s="185">
        <v>0</v>
      </c>
      <c r="X98" s="185">
        <v>0</v>
      </c>
      <c r="Y98" s="185">
        <v>0</v>
      </c>
      <c r="Z98" s="185">
        <v>0</v>
      </c>
      <c r="AA98" s="185">
        <v>0</v>
      </c>
      <c r="AB98" s="185">
        <v>0</v>
      </c>
      <c r="AC98" s="185">
        <v>0</v>
      </c>
      <c r="AD98" s="185">
        <v>0</v>
      </c>
      <c r="AE98" s="185">
        <v>0</v>
      </c>
      <c r="AF98" s="185">
        <v>0</v>
      </c>
      <c r="AG98" s="185">
        <v>0</v>
      </c>
      <c r="AH98" s="185">
        <v>0</v>
      </c>
    </row>
    <row r="99" spans="1:34" ht="30" customHeight="1">
      <c r="A99" s="2019"/>
      <c r="B99" s="995" t="s">
        <v>807</v>
      </c>
      <c r="C99" s="185">
        <v>156673.07</v>
      </c>
      <c r="D99" s="185">
        <v>106603.13</v>
      </c>
      <c r="E99" s="185">
        <v>7616.13</v>
      </c>
      <c r="F99" s="185">
        <v>6806.89</v>
      </c>
      <c r="G99" s="185">
        <v>7150.41</v>
      </c>
      <c r="H99" s="185">
        <v>5588.82</v>
      </c>
      <c r="I99" s="185">
        <v>5497.49</v>
      </c>
      <c r="J99" s="185">
        <v>4227.66</v>
      </c>
      <c r="K99" s="185">
        <v>3907.41</v>
      </c>
      <c r="L99" s="185">
        <v>3278.57</v>
      </c>
      <c r="M99" s="185">
        <v>3740.78</v>
      </c>
      <c r="N99" s="185">
        <v>2255.7800000000002</v>
      </c>
      <c r="O99" s="185">
        <v>106603.13</v>
      </c>
      <c r="P99" s="185">
        <v>7616.13</v>
      </c>
      <c r="Q99" s="185">
        <v>6806.89</v>
      </c>
      <c r="R99" s="185">
        <v>7150.41</v>
      </c>
      <c r="S99" s="185">
        <v>5588.82</v>
      </c>
      <c r="T99" s="185">
        <v>5497.49</v>
      </c>
      <c r="U99" s="185">
        <v>4227.66</v>
      </c>
      <c r="V99" s="185">
        <v>3907.41</v>
      </c>
      <c r="W99" s="185">
        <v>3278.57</v>
      </c>
      <c r="X99" s="185">
        <v>3740.78</v>
      </c>
      <c r="Y99" s="185">
        <v>2255.7800000000002</v>
      </c>
      <c r="Z99" s="185">
        <v>106603.13</v>
      </c>
      <c r="AA99" s="185">
        <v>7616.13</v>
      </c>
      <c r="AB99" s="185">
        <v>6806.89</v>
      </c>
      <c r="AC99" s="185">
        <v>7150.41</v>
      </c>
      <c r="AD99" s="185">
        <v>5588.82</v>
      </c>
      <c r="AE99" s="185">
        <v>5497.49</v>
      </c>
      <c r="AF99" s="185">
        <v>4227.66</v>
      </c>
      <c r="AG99" s="185">
        <v>3907.41</v>
      </c>
      <c r="AH99" s="185">
        <v>3278.57</v>
      </c>
    </row>
    <row r="100" spans="1:34" ht="30" customHeight="1">
      <c r="A100" s="2019"/>
      <c r="B100" s="995" t="s">
        <v>788</v>
      </c>
      <c r="C100" s="185">
        <v>10</v>
      </c>
      <c r="D100" s="185">
        <v>0</v>
      </c>
      <c r="E100" s="185">
        <v>0</v>
      </c>
      <c r="F100" s="185">
        <v>5</v>
      </c>
      <c r="G100" s="185">
        <v>0</v>
      </c>
      <c r="H100" s="185">
        <v>0</v>
      </c>
      <c r="I100" s="185">
        <v>0</v>
      </c>
      <c r="J100" s="185">
        <v>5</v>
      </c>
      <c r="K100" s="185">
        <v>0</v>
      </c>
      <c r="L100" s="185">
        <v>0</v>
      </c>
      <c r="M100" s="185">
        <v>0</v>
      </c>
      <c r="N100" s="185">
        <v>0</v>
      </c>
      <c r="O100" s="185">
        <v>0</v>
      </c>
      <c r="P100" s="185">
        <v>0</v>
      </c>
      <c r="Q100" s="185">
        <v>5</v>
      </c>
      <c r="R100" s="185">
        <v>0</v>
      </c>
      <c r="S100" s="185">
        <v>0</v>
      </c>
      <c r="T100" s="185">
        <v>0</v>
      </c>
      <c r="U100" s="185">
        <v>5</v>
      </c>
      <c r="V100" s="185">
        <v>0</v>
      </c>
      <c r="W100" s="185">
        <v>0</v>
      </c>
      <c r="X100" s="185">
        <v>0</v>
      </c>
      <c r="Y100" s="185">
        <v>0</v>
      </c>
      <c r="Z100" s="185">
        <v>0</v>
      </c>
      <c r="AA100" s="185">
        <v>0</v>
      </c>
      <c r="AB100" s="185">
        <v>5</v>
      </c>
      <c r="AC100" s="185">
        <v>0</v>
      </c>
      <c r="AD100" s="185">
        <v>0</v>
      </c>
      <c r="AE100" s="185">
        <v>0</v>
      </c>
      <c r="AF100" s="185">
        <v>5</v>
      </c>
      <c r="AG100" s="185">
        <v>0</v>
      </c>
      <c r="AH100" s="185">
        <v>0</v>
      </c>
    </row>
    <row r="101" spans="1:34" ht="30" customHeight="1">
      <c r="A101" s="2019"/>
      <c r="B101" s="991" t="s">
        <v>849</v>
      </c>
      <c r="C101" s="185">
        <v>1276.04</v>
      </c>
      <c r="D101" s="185">
        <v>1.84</v>
      </c>
      <c r="E101" s="185">
        <v>291.43</v>
      </c>
      <c r="F101" s="185">
        <v>255.8</v>
      </c>
      <c r="G101" s="185">
        <v>207.63</v>
      </c>
      <c r="H101" s="185">
        <v>6.11</v>
      </c>
      <c r="I101" s="185">
        <v>332</v>
      </c>
      <c r="J101" s="185">
        <v>2</v>
      </c>
      <c r="K101" s="185">
        <v>0</v>
      </c>
      <c r="L101" s="185">
        <v>0</v>
      </c>
      <c r="M101" s="185">
        <v>77.53</v>
      </c>
      <c r="N101" s="185">
        <v>101.7</v>
      </c>
      <c r="O101" s="185">
        <v>1.84</v>
      </c>
      <c r="P101" s="185">
        <v>291.43</v>
      </c>
      <c r="Q101" s="185">
        <v>255.8</v>
      </c>
      <c r="R101" s="185">
        <v>207.63</v>
      </c>
      <c r="S101" s="185">
        <v>6.11</v>
      </c>
      <c r="T101" s="185">
        <v>332</v>
      </c>
      <c r="U101" s="185">
        <v>2</v>
      </c>
      <c r="V101" s="185">
        <v>0</v>
      </c>
      <c r="W101" s="185">
        <v>0</v>
      </c>
      <c r="X101" s="185">
        <v>77.53</v>
      </c>
      <c r="Y101" s="185">
        <v>101.7</v>
      </c>
      <c r="Z101" s="185">
        <v>1.84</v>
      </c>
      <c r="AA101" s="185">
        <v>291.43</v>
      </c>
      <c r="AB101" s="185">
        <v>255.8</v>
      </c>
      <c r="AC101" s="185">
        <v>207.63</v>
      </c>
      <c r="AD101" s="185">
        <v>6.11</v>
      </c>
      <c r="AE101" s="185">
        <v>332</v>
      </c>
      <c r="AF101" s="185">
        <v>2</v>
      </c>
      <c r="AG101" s="185">
        <v>0</v>
      </c>
      <c r="AH101" s="185">
        <v>0</v>
      </c>
    </row>
    <row r="102" spans="1:34" ht="30" customHeight="1">
      <c r="A102" s="2019"/>
      <c r="B102" s="991" t="s">
        <v>808</v>
      </c>
      <c r="C102" s="185">
        <v>45.42</v>
      </c>
      <c r="D102" s="185">
        <v>18.420000000000002</v>
      </c>
      <c r="E102" s="185">
        <v>0</v>
      </c>
      <c r="F102" s="185">
        <v>0</v>
      </c>
      <c r="G102" s="185">
        <v>0</v>
      </c>
      <c r="H102" s="185">
        <v>27</v>
      </c>
      <c r="I102" s="185">
        <v>0</v>
      </c>
      <c r="J102" s="185">
        <v>0</v>
      </c>
      <c r="K102" s="185">
        <v>0</v>
      </c>
      <c r="L102" s="185">
        <v>0</v>
      </c>
      <c r="M102" s="185">
        <v>0</v>
      </c>
      <c r="N102" s="185">
        <v>0</v>
      </c>
      <c r="O102" s="185">
        <v>18.420000000000002</v>
      </c>
      <c r="P102" s="185">
        <v>0</v>
      </c>
      <c r="Q102" s="185">
        <v>0</v>
      </c>
      <c r="R102" s="185">
        <v>0</v>
      </c>
      <c r="S102" s="185">
        <v>27</v>
      </c>
      <c r="T102" s="185">
        <v>0</v>
      </c>
      <c r="U102" s="185">
        <v>0</v>
      </c>
      <c r="V102" s="185">
        <v>0</v>
      </c>
      <c r="W102" s="185">
        <v>0</v>
      </c>
      <c r="X102" s="185">
        <v>0</v>
      </c>
      <c r="Y102" s="185">
        <v>0</v>
      </c>
      <c r="Z102" s="185">
        <v>18.420000000000002</v>
      </c>
      <c r="AA102" s="185">
        <v>0</v>
      </c>
      <c r="AB102" s="185">
        <v>0</v>
      </c>
      <c r="AC102" s="185">
        <v>0</v>
      </c>
      <c r="AD102" s="185">
        <v>27</v>
      </c>
      <c r="AE102" s="185">
        <v>0</v>
      </c>
      <c r="AF102" s="185">
        <v>0</v>
      </c>
      <c r="AG102" s="185">
        <v>0</v>
      </c>
      <c r="AH102" s="185">
        <v>0</v>
      </c>
    </row>
    <row r="103" spans="1:34" ht="19.5" customHeight="1">
      <c r="A103" s="2019"/>
      <c r="B103" s="1242" t="s">
        <v>850</v>
      </c>
      <c r="C103" s="185">
        <v>0</v>
      </c>
      <c r="D103" s="185">
        <v>0</v>
      </c>
      <c r="E103" s="185">
        <v>0</v>
      </c>
      <c r="F103" s="185">
        <v>0</v>
      </c>
      <c r="G103" s="185">
        <v>0</v>
      </c>
      <c r="H103" s="185">
        <v>0</v>
      </c>
      <c r="I103" s="185">
        <v>0</v>
      </c>
      <c r="J103" s="185">
        <v>0</v>
      </c>
      <c r="K103" s="185">
        <v>0</v>
      </c>
      <c r="L103" s="185">
        <v>0</v>
      </c>
      <c r="M103" s="185">
        <v>0</v>
      </c>
      <c r="N103" s="185">
        <v>0</v>
      </c>
      <c r="O103" s="185">
        <v>0</v>
      </c>
      <c r="P103" s="185">
        <v>0</v>
      </c>
      <c r="Q103" s="185">
        <v>0</v>
      </c>
      <c r="R103" s="185">
        <v>0</v>
      </c>
      <c r="S103" s="185">
        <v>0</v>
      </c>
      <c r="T103" s="185">
        <v>0</v>
      </c>
      <c r="U103" s="185">
        <v>0</v>
      </c>
      <c r="V103" s="185">
        <v>0</v>
      </c>
      <c r="W103" s="185">
        <v>0</v>
      </c>
      <c r="X103" s="185">
        <v>0</v>
      </c>
      <c r="Y103" s="185">
        <v>0</v>
      </c>
      <c r="Z103" s="185">
        <v>0</v>
      </c>
      <c r="AA103" s="185">
        <v>0</v>
      </c>
      <c r="AB103" s="185">
        <v>0</v>
      </c>
      <c r="AC103" s="185">
        <v>0</v>
      </c>
      <c r="AD103" s="185">
        <v>0</v>
      </c>
      <c r="AE103" s="185">
        <v>0</v>
      </c>
      <c r="AF103" s="185">
        <v>0</v>
      </c>
      <c r="AG103" s="185">
        <v>0</v>
      </c>
      <c r="AH103" s="185">
        <v>0</v>
      </c>
    </row>
    <row r="104" spans="1:34" ht="19.5" customHeight="1">
      <c r="A104" s="2018" t="s">
        <v>865</v>
      </c>
      <c r="B104" s="1013" t="s">
        <v>41</v>
      </c>
      <c r="C104" s="1013">
        <f>SUM('급수관 경년별 총괄'!C105:'급수관 경년별 총괄'!C123)</f>
        <v>35388.26</v>
      </c>
      <c r="D104" s="1013">
        <f>SUM('급수관 경년별 총괄'!D105:'급수관 경년별 총괄'!D123)</f>
        <v>22747.870000000003</v>
      </c>
      <c r="E104" s="1013">
        <f>SUM('급수관 경년별 총괄'!E105:'급수관 경년별 총괄'!E123)</f>
        <v>1420.8</v>
      </c>
      <c r="F104" s="1013">
        <f>SUM('급수관 경년별 총괄'!F105:'급수관 경년별 총괄'!F123)</f>
        <v>1831.76</v>
      </c>
      <c r="G104" s="1013">
        <f>SUM('급수관 경년별 총괄'!G105:'급수관 경년별 총괄'!G123)</f>
        <v>1461.47</v>
      </c>
      <c r="H104" s="1013">
        <f>SUM('급수관 경년별 총괄'!H105:'급수관 경년별 총괄'!H123)</f>
        <v>1647.92</v>
      </c>
      <c r="I104" s="1013">
        <f>SUM('급수관 경년별 총괄'!I105:'급수관 경년별 총괄'!I123)</f>
        <v>1472.67</v>
      </c>
      <c r="J104" s="1013">
        <f>SUM('급수관 경년별 총괄'!J105:'급수관 경년별 총괄'!J123)</f>
        <v>1115.48</v>
      </c>
      <c r="K104" s="1013">
        <f>SUM('급수관 경년별 총괄'!K105:'급수관 경년별 총괄'!K123)</f>
        <v>1543.78</v>
      </c>
      <c r="L104" s="1013">
        <f>SUM('급수관 경년별 총괄'!L105:'급수관 경년별 총괄'!L123)</f>
        <v>858.26</v>
      </c>
      <c r="M104" s="1013">
        <f>SUM('급수관 경년별 총괄'!M105:'급수관 경년별 총괄'!M123)</f>
        <v>777.12</v>
      </c>
      <c r="N104" s="1013">
        <f>SUM('급수관 경년별 총괄'!N105:'급수관 경년별 총괄'!N123)</f>
        <v>511.13</v>
      </c>
      <c r="O104" s="1013">
        <f>SUM('급수관 경년별 총괄'!O105:'급수관 경년별 총괄'!O123)</f>
        <v>22747.870000000003</v>
      </c>
      <c r="P104" s="1013">
        <f>SUM('급수관 경년별 총괄'!P105:'급수관 경년별 총괄'!P123)</f>
        <v>1420.8</v>
      </c>
      <c r="Q104" s="1013">
        <f>SUM('급수관 경년별 총괄'!Q105:'급수관 경년별 총괄'!Q123)</f>
        <v>1831.76</v>
      </c>
      <c r="R104" s="1013">
        <f>SUM('급수관 경년별 총괄'!R105:'급수관 경년별 총괄'!R123)</f>
        <v>1461.47</v>
      </c>
      <c r="S104" s="1013">
        <f>SUM('급수관 경년별 총괄'!S105:'급수관 경년별 총괄'!S123)</f>
        <v>1647.92</v>
      </c>
      <c r="T104" s="1013">
        <f>SUM('급수관 경년별 총괄'!T105:'급수관 경년별 총괄'!T123)</f>
        <v>1472.67</v>
      </c>
      <c r="U104" s="1013">
        <f>SUM('급수관 경년별 총괄'!U105:'급수관 경년별 총괄'!U123)</f>
        <v>1115.48</v>
      </c>
      <c r="V104" s="1013">
        <f>SUM('급수관 경년별 총괄'!V105:'급수관 경년별 총괄'!V123)</f>
        <v>1543.78</v>
      </c>
      <c r="W104" s="1013">
        <f>SUM('급수관 경년별 총괄'!W105:'급수관 경년별 총괄'!W123)</f>
        <v>858.26</v>
      </c>
      <c r="X104" s="1013">
        <f>SUM('급수관 경년별 총괄'!X105:'급수관 경년별 총괄'!X123)</f>
        <v>777.12</v>
      </c>
      <c r="Y104" s="1013">
        <f>SUM('급수관 경년별 총괄'!Y105:'급수관 경년별 총괄'!Y123)</f>
        <v>511.13</v>
      </c>
      <c r="Z104" s="1013">
        <f>SUM('급수관 경년별 총괄'!Z105:'급수관 경년별 총괄'!Z123)</f>
        <v>22747.870000000003</v>
      </c>
      <c r="AA104" s="1013">
        <f>SUM('급수관 경년별 총괄'!AA105:'급수관 경년별 총괄'!AA123)</f>
        <v>1420.8</v>
      </c>
      <c r="AB104" s="1013">
        <f>SUM('급수관 경년별 총괄'!AB105:'급수관 경년별 총괄'!AB123)</f>
        <v>1831.76</v>
      </c>
      <c r="AC104" s="1013">
        <f>SUM('급수관 경년별 총괄'!AC105:'급수관 경년별 총괄'!AC123)</f>
        <v>1461.47</v>
      </c>
      <c r="AD104" s="1013">
        <f>SUM('급수관 경년별 총괄'!AD105:'급수관 경년별 총괄'!AD123)</f>
        <v>1647.92</v>
      </c>
      <c r="AE104" s="1013">
        <f>SUM('급수관 경년별 총괄'!AE105:'급수관 경년별 총괄'!AE123)</f>
        <v>1472.67</v>
      </c>
      <c r="AF104" s="1013">
        <f>SUM('급수관 경년별 총괄'!AF105:'급수관 경년별 총괄'!AF123)</f>
        <v>1115.48</v>
      </c>
      <c r="AG104" s="1013">
        <f>SUM('급수관 경년별 총괄'!AG105:'급수관 경년별 총괄'!AG123)</f>
        <v>1543.78</v>
      </c>
      <c r="AH104" s="1013">
        <f>SUM('급수관 경년별 총괄'!AH105:'급수관 경년별 총괄'!AH123)</f>
        <v>858.26</v>
      </c>
    </row>
    <row r="105" spans="1:34" ht="19.5" customHeight="1">
      <c r="A105" s="2018" t="s">
        <v>865</v>
      </c>
      <c r="B105" s="989" t="s">
        <v>951</v>
      </c>
      <c r="C105" s="185">
        <v>0</v>
      </c>
      <c r="D105" s="185">
        <v>0</v>
      </c>
      <c r="E105" s="185">
        <v>0</v>
      </c>
      <c r="F105" s="185">
        <v>0</v>
      </c>
      <c r="G105" s="185">
        <v>0</v>
      </c>
      <c r="H105" s="185">
        <v>0</v>
      </c>
      <c r="I105" s="185">
        <v>0</v>
      </c>
      <c r="J105" s="185">
        <v>0</v>
      </c>
      <c r="K105" s="185">
        <v>0</v>
      </c>
      <c r="L105" s="185">
        <v>0</v>
      </c>
      <c r="M105" s="185">
        <v>0</v>
      </c>
      <c r="N105" s="185">
        <v>0</v>
      </c>
      <c r="O105" s="185">
        <v>0</v>
      </c>
      <c r="P105" s="185">
        <v>0</v>
      </c>
      <c r="Q105" s="185">
        <v>0</v>
      </c>
      <c r="R105" s="185">
        <v>0</v>
      </c>
      <c r="S105" s="185">
        <v>0</v>
      </c>
      <c r="T105" s="185">
        <v>0</v>
      </c>
      <c r="U105" s="185">
        <v>0</v>
      </c>
      <c r="V105" s="185">
        <v>0</v>
      </c>
      <c r="W105" s="185">
        <v>0</v>
      </c>
      <c r="X105" s="185">
        <v>0</v>
      </c>
      <c r="Y105" s="185">
        <v>0</v>
      </c>
      <c r="Z105" s="185">
        <v>0</v>
      </c>
      <c r="AA105" s="185">
        <v>0</v>
      </c>
      <c r="AB105" s="185">
        <v>0</v>
      </c>
      <c r="AC105" s="185">
        <v>0</v>
      </c>
      <c r="AD105" s="185">
        <v>0</v>
      </c>
      <c r="AE105" s="185">
        <v>0</v>
      </c>
      <c r="AF105" s="185">
        <v>0</v>
      </c>
      <c r="AG105" s="185">
        <v>0</v>
      </c>
      <c r="AH105" s="185">
        <v>0</v>
      </c>
    </row>
    <row r="106" spans="1:34" ht="30" customHeight="1">
      <c r="A106" s="2019"/>
      <c r="B106" s="989" t="s">
        <v>797</v>
      </c>
      <c r="C106" s="185">
        <v>0</v>
      </c>
      <c r="D106" s="185">
        <v>0</v>
      </c>
      <c r="E106" s="185">
        <v>0</v>
      </c>
      <c r="F106" s="185">
        <v>0</v>
      </c>
      <c r="G106" s="185">
        <v>0</v>
      </c>
      <c r="H106" s="185">
        <v>0</v>
      </c>
      <c r="I106" s="185">
        <v>0</v>
      </c>
      <c r="J106" s="185">
        <v>0</v>
      </c>
      <c r="K106" s="185">
        <v>0</v>
      </c>
      <c r="L106" s="185">
        <v>0</v>
      </c>
      <c r="M106" s="185">
        <v>0</v>
      </c>
      <c r="N106" s="185">
        <v>0</v>
      </c>
      <c r="O106" s="185">
        <v>0</v>
      </c>
      <c r="P106" s="185">
        <v>0</v>
      </c>
      <c r="Q106" s="185">
        <v>0</v>
      </c>
      <c r="R106" s="185">
        <v>0</v>
      </c>
      <c r="S106" s="185">
        <v>0</v>
      </c>
      <c r="T106" s="185">
        <v>0</v>
      </c>
      <c r="U106" s="185">
        <v>0</v>
      </c>
      <c r="V106" s="185">
        <v>0</v>
      </c>
      <c r="W106" s="185">
        <v>0</v>
      </c>
      <c r="X106" s="185">
        <v>0</v>
      </c>
      <c r="Y106" s="185">
        <v>0</v>
      </c>
      <c r="Z106" s="185">
        <v>0</v>
      </c>
      <c r="AA106" s="185">
        <v>0</v>
      </c>
      <c r="AB106" s="185">
        <v>0</v>
      </c>
      <c r="AC106" s="185">
        <v>0</v>
      </c>
      <c r="AD106" s="185">
        <v>0</v>
      </c>
      <c r="AE106" s="185">
        <v>0</v>
      </c>
      <c r="AF106" s="185">
        <v>0</v>
      </c>
      <c r="AG106" s="185">
        <v>0</v>
      </c>
      <c r="AH106" s="185">
        <v>0</v>
      </c>
    </row>
    <row r="107" spans="1:34" ht="30" customHeight="1">
      <c r="A107" s="2019"/>
      <c r="B107" s="989" t="s">
        <v>780</v>
      </c>
      <c r="C107" s="185">
        <v>4</v>
      </c>
      <c r="D107" s="185">
        <v>0</v>
      </c>
      <c r="E107" s="185">
        <v>0</v>
      </c>
      <c r="F107" s="185">
        <v>0</v>
      </c>
      <c r="G107" s="185">
        <v>0</v>
      </c>
      <c r="H107" s="185">
        <v>0</v>
      </c>
      <c r="I107" s="185">
        <v>0</v>
      </c>
      <c r="J107" s="185">
        <v>0</v>
      </c>
      <c r="K107" s="185">
        <v>4</v>
      </c>
      <c r="L107" s="185">
        <v>0</v>
      </c>
      <c r="M107" s="185">
        <v>0</v>
      </c>
      <c r="N107" s="185">
        <v>0</v>
      </c>
      <c r="O107" s="185">
        <v>0</v>
      </c>
      <c r="P107" s="185">
        <v>0</v>
      </c>
      <c r="Q107" s="185">
        <v>0</v>
      </c>
      <c r="R107" s="185">
        <v>0</v>
      </c>
      <c r="S107" s="185">
        <v>0</v>
      </c>
      <c r="T107" s="185">
        <v>0</v>
      </c>
      <c r="U107" s="185">
        <v>0</v>
      </c>
      <c r="V107" s="185">
        <v>4</v>
      </c>
      <c r="W107" s="185">
        <v>0</v>
      </c>
      <c r="X107" s="185">
        <v>0</v>
      </c>
      <c r="Y107" s="185">
        <v>0</v>
      </c>
      <c r="Z107" s="185">
        <v>0</v>
      </c>
      <c r="AA107" s="185">
        <v>0</v>
      </c>
      <c r="AB107" s="185">
        <v>0</v>
      </c>
      <c r="AC107" s="185">
        <v>0</v>
      </c>
      <c r="AD107" s="185">
        <v>0</v>
      </c>
      <c r="AE107" s="185">
        <v>0</v>
      </c>
      <c r="AF107" s="185">
        <v>0</v>
      </c>
      <c r="AG107" s="185">
        <v>4</v>
      </c>
      <c r="AH107" s="185">
        <v>0</v>
      </c>
    </row>
    <row r="108" spans="1:34" ht="30" customHeight="1">
      <c r="A108" s="2019"/>
      <c r="B108" s="991" t="s">
        <v>781</v>
      </c>
      <c r="C108" s="185">
        <v>0</v>
      </c>
      <c r="D108" s="185">
        <v>0</v>
      </c>
      <c r="E108" s="185">
        <v>0</v>
      </c>
      <c r="F108" s="185">
        <v>0</v>
      </c>
      <c r="G108" s="185">
        <v>0</v>
      </c>
      <c r="H108" s="185">
        <v>0</v>
      </c>
      <c r="I108" s="185">
        <v>0</v>
      </c>
      <c r="J108" s="185">
        <v>0</v>
      </c>
      <c r="K108" s="185">
        <v>0</v>
      </c>
      <c r="L108" s="185">
        <v>0</v>
      </c>
      <c r="M108" s="185">
        <v>0</v>
      </c>
      <c r="N108" s="185">
        <v>0</v>
      </c>
      <c r="O108" s="185">
        <v>0</v>
      </c>
      <c r="P108" s="185">
        <v>0</v>
      </c>
      <c r="Q108" s="185">
        <v>0</v>
      </c>
      <c r="R108" s="185">
        <v>0</v>
      </c>
      <c r="S108" s="185">
        <v>0</v>
      </c>
      <c r="T108" s="185">
        <v>0</v>
      </c>
      <c r="U108" s="185">
        <v>0</v>
      </c>
      <c r="V108" s="185">
        <v>0</v>
      </c>
      <c r="W108" s="185">
        <v>0</v>
      </c>
      <c r="X108" s="185">
        <v>0</v>
      </c>
      <c r="Y108" s="185">
        <v>0</v>
      </c>
      <c r="Z108" s="185">
        <v>0</v>
      </c>
      <c r="AA108" s="185">
        <v>0</v>
      </c>
      <c r="AB108" s="185">
        <v>0</v>
      </c>
      <c r="AC108" s="185">
        <v>0</v>
      </c>
      <c r="AD108" s="185">
        <v>0</v>
      </c>
      <c r="AE108" s="185">
        <v>0</v>
      </c>
      <c r="AF108" s="185">
        <v>0</v>
      </c>
      <c r="AG108" s="185">
        <v>0</v>
      </c>
      <c r="AH108" s="185">
        <v>0</v>
      </c>
    </row>
    <row r="109" spans="1:34" ht="30" customHeight="1">
      <c r="A109" s="2019"/>
      <c r="B109" s="991" t="s">
        <v>799</v>
      </c>
      <c r="C109" s="185">
        <v>36.57</v>
      </c>
      <c r="D109" s="185">
        <v>36.57</v>
      </c>
      <c r="E109" s="185">
        <v>0</v>
      </c>
      <c r="F109" s="185">
        <v>0</v>
      </c>
      <c r="G109" s="185">
        <v>0</v>
      </c>
      <c r="H109" s="185">
        <v>0</v>
      </c>
      <c r="I109" s="185">
        <v>0</v>
      </c>
      <c r="J109" s="185">
        <v>0</v>
      </c>
      <c r="K109" s="185">
        <v>0</v>
      </c>
      <c r="L109" s="185">
        <v>0</v>
      </c>
      <c r="M109" s="185">
        <v>0</v>
      </c>
      <c r="N109" s="185">
        <v>0</v>
      </c>
      <c r="O109" s="185">
        <v>36.57</v>
      </c>
      <c r="P109" s="185">
        <v>0</v>
      </c>
      <c r="Q109" s="185">
        <v>0</v>
      </c>
      <c r="R109" s="185">
        <v>0</v>
      </c>
      <c r="S109" s="185">
        <v>0</v>
      </c>
      <c r="T109" s="185">
        <v>0</v>
      </c>
      <c r="U109" s="185">
        <v>0</v>
      </c>
      <c r="V109" s="185">
        <v>0</v>
      </c>
      <c r="W109" s="185">
        <v>0</v>
      </c>
      <c r="X109" s="185">
        <v>0</v>
      </c>
      <c r="Y109" s="185">
        <v>0</v>
      </c>
      <c r="Z109" s="185">
        <v>36.57</v>
      </c>
      <c r="AA109" s="185">
        <v>0</v>
      </c>
      <c r="AB109" s="185">
        <v>0</v>
      </c>
      <c r="AC109" s="185">
        <v>0</v>
      </c>
      <c r="AD109" s="185">
        <v>0</v>
      </c>
      <c r="AE109" s="185">
        <v>0</v>
      </c>
      <c r="AF109" s="185">
        <v>0</v>
      </c>
      <c r="AG109" s="185">
        <v>0</v>
      </c>
      <c r="AH109" s="185">
        <v>0</v>
      </c>
    </row>
    <row r="110" spans="1:34" ht="30" customHeight="1">
      <c r="A110" s="2019"/>
      <c r="B110" s="991" t="s">
        <v>787</v>
      </c>
      <c r="C110" s="185">
        <v>0</v>
      </c>
      <c r="D110" s="185">
        <v>0</v>
      </c>
      <c r="E110" s="185">
        <v>0</v>
      </c>
      <c r="F110" s="185">
        <v>0</v>
      </c>
      <c r="G110" s="185">
        <v>0</v>
      </c>
      <c r="H110" s="185">
        <v>0</v>
      </c>
      <c r="I110" s="185">
        <v>0</v>
      </c>
      <c r="J110" s="185">
        <v>0</v>
      </c>
      <c r="K110" s="185">
        <v>0</v>
      </c>
      <c r="L110" s="185">
        <v>0</v>
      </c>
      <c r="M110" s="185">
        <v>0</v>
      </c>
      <c r="N110" s="185">
        <v>0</v>
      </c>
      <c r="O110" s="185">
        <v>0</v>
      </c>
      <c r="P110" s="185">
        <v>0</v>
      </c>
      <c r="Q110" s="185">
        <v>0</v>
      </c>
      <c r="R110" s="185">
        <v>0</v>
      </c>
      <c r="S110" s="185">
        <v>0</v>
      </c>
      <c r="T110" s="185">
        <v>0</v>
      </c>
      <c r="U110" s="185">
        <v>0</v>
      </c>
      <c r="V110" s="185">
        <v>0</v>
      </c>
      <c r="W110" s="185">
        <v>0</v>
      </c>
      <c r="X110" s="185">
        <v>0</v>
      </c>
      <c r="Y110" s="185">
        <v>0</v>
      </c>
      <c r="Z110" s="185">
        <v>0</v>
      </c>
      <c r="AA110" s="185">
        <v>0</v>
      </c>
      <c r="AB110" s="185">
        <v>0</v>
      </c>
      <c r="AC110" s="185">
        <v>0</v>
      </c>
      <c r="AD110" s="185">
        <v>0</v>
      </c>
      <c r="AE110" s="185">
        <v>0</v>
      </c>
      <c r="AF110" s="185">
        <v>0</v>
      </c>
      <c r="AG110" s="185">
        <v>0</v>
      </c>
      <c r="AH110" s="185">
        <v>0</v>
      </c>
    </row>
    <row r="111" spans="1:34" ht="30" customHeight="1">
      <c r="A111" s="2019"/>
      <c r="B111" s="991" t="s">
        <v>800</v>
      </c>
      <c r="C111" s="185">
        <v>0</v>
      </c>
      <c r="D111" s="185">
        <v>0</v>
      </c>
      <c r="E111" s="185">
        <v>0</v>
      </c>
      <c r="F111" s="185">
        <v>0</v>
      </c>
      <c r="G111" s="185">
        <v>0</v>
      </c>
      <c r="H111" s="185">
        <v>0</v>
      </c>
      <c r="I111" s="185">
        <v>0</v>
      </c>
      <c r="J111" s="185">
        <v>0</v>
      </c>
      <c r="K111" s="185">
        <v>0</v>
      </c>
      <c r="L111" s="185">
        <v>0</v>
      </c>
      <c r="M111" s="185">
        <v>0</v>
      </c>
      <c r="N111" s="185">
        <v>0</v>
      </c>
      <c r="O111" s="185">
        <v>0</v>
      </c>
      <c r="P111" s="185">
        <v>0</v>
      </c>
      <c r="Q111" s="185">
        <v>0</v>
      </c>
      <c r="R111" s="185">
        <v>0</v>
      </c>
      <c r="S111" s="185">
        <v>0</v>
      </c>
      <c r="T111" s="185">
        <v>0</v>
      </c>
      <c r="U111" s="185">
        <v>0</v>
      </c>
      <c r="V111" s="185">
        <v>0</v>
      </c>
      <c r="W111" s="185">
        <v>0</v>
      </c>
      <c r="X111" s="185">
        <v>0</v>
      </c>
      <c r="Y111" s="185">
        <v>0</v>
      </c>
      <c r="Z111" s="185">
        <v>0</v>
      </c>
      <c r="AA111" s="185">
        <v>0</v>
      </c>
      <c r="AB111" s="185">
        <v>0</v>
      </c>
      <c r="AC111" s="185">
        <v>0</v>
      </c>
      <c r="AD111" s="185">
        <v>0</v>
      </c>
      <c r="AE111" s="185">
        <v>0</v>
      </c>
      <c r="AF111" s="185">
        <v>0</v>
      </c>
      <c r="AG111" s="185">
        <v>0</v>
      </c>
      <c r="AH111" s="185">
        <v>0</v>
      </c>
    </row>
    <row r="112" spans="1:34" ht="30" customHeight="1">
      <c r="A112" s="2019"/>
      <c r="B112" s="989" t="s">
        <v>801</v>
      </c>
      <c r="C112" s="185">
        <v>0</v>
      </c>
      <c r="D112" s="185">
        <v>0</v>
      </c>
      <c r="E112" s="185">
        <v>0</v>
      </c>
      <c r="F112" s="185">
        <v>0</v>
      </c>
      <c r="G112" s="185">
        <v>0</v>
      </c>
      <c r="H112" s="185">
        <v>0</v>
      </c>
      <c r="I112" s="185">
        <v>0</v>
      </c>
      <c r="J112" s="185">
        <v>0</v>
      </c>
      <c r="K112" s="185">
        <v>0</v>
      </c>
      <c r="L112" s="185">
        <v>0</v>
      </c>
      <c r="M112" s="185">
        <v>0</v>
      </c>
      <c r="N112" s="185">
        <v>0</v>
      </c>
      <c r="O112" s="185">
        <v>0</v>
      </c>
      <c r="P112" s="185">
        <v>0</v>
      </c>
      <c r="Q112" s="185">
        <v>0</v>
      </c>
      <c r="R112" s="185">
        <v>0</v>
      </c>
      <c r="S112" s="185">
        <v>0</v>
      </c>
      <c r="T112" s="185">
        <v>0</v>
      </c>
      <c r="U112" s="185">
        <v>0</v>
      </c>
      <c r="V112" s="185">
        <v>0</v>
      </c>
      <c r="W112" s="185">
        <v>0</v>
      </c>
      <c r="X112" s="185">
        <v>0</v>
      </c>
      <c r="Y112" s="185">
        <v>0</v>
      </c>
      <c r="Z112" s="185">
        <v>0</v>
      </c>
      <c r="AA112" s="185">
        <v>0</v>
      </c>
      <c r="AB112" s="185">
        <v>0</v>
      </c>
      <c r="AC112" s="185">
        <v>0</v>
      </c>
      <c r="AD112" s="185">
        <v>0</v>
      </c>
      <c r="AE112" s="185">
        <v>0</v>
      </c>
      <c r="AF112" s="185">
        <v>0</v>
      </c>
      <c r="AG112" s="185">
        <v>0</v>
      </c>
      <c r="AH112" s="185">
        <v>0</v>
      </c>
    </row>
    <row r="113" spans="1:34" ht="30" customHeight="1">
      <c r="A113" s="2019"/>
      <c r="B113" s="995" t="s">
        <v>802</v>
      </c>
      <c r="C113" s="185">
        <v>5798.79</v>
      </c>
      <c r="D113" s="185">
        <v>5727.63</v>
      </c>
      <c r="E113" s="185">
        <v>0</v>
      </c>
      <c r="F113" s="185">
        <v>0</v>
      </c>
      <c r="G113" s="185">
        <v>0</v>
      </c>
      <c r="H113" s="185">
        <v>0</v>
      </c>
      <c r="I113" s="185">
        <v>0</v>
      </c>
      <c r="J113" s="185">
        <v>0</v>
      </c>
      <c r="K113" s="185">
        <v>0</v>
      </c>
      <c r="L113" s="185">
        <v>0</v>
      </c>
      <c r="M113" s="185">
        <v>0</v>
      </c>
      <c r="N113" s="185">
        <v>71.16</v>
      </c>
      <c r="O113" s="185">
        <v>5727.63</v>
      </c>
      <c r="P113" s="185">
        <v>0</v>
      </c>
      <c r="Q113" s="185">
        <v>0</v>
      </c>
      <c r="R113" s="185">
        <v>0</v>
      </c>
      <c r="S113" s="185">
        <v>0</v>
      </c>
      <c r="T113" s="185">
        <v>0</v>
      </c>
      <c r="U113" s="185">
        <v>0</v>
      </c>
      <c r="V113" s="185">
        <v>0</v>
      </c>
      <c r="W113" s="185">
        <v>0</v>
      </c>
      <c r="X113" s="185">
        <v>0</v>
      </c>
      <c r="Y113" s="185">
        <v>71.16</v>
      </c>
      <c r="Z113" s="185">
        <v>5727.63</v>
      </c>
      <c r="AA113" s="185">
        <v>0</v>
      </c>
      <c r="AB113" s="185">
        <v>0</v>
      </c>
      <c r="AC113" s="185">
        <v>0</v>
      </c>
      <c r="AD113" s="185">
        <v>0</v>
      </c>
      <c r="AE113" s="185">
        <v>0</v>
      </c>
      <c r="AF113" s="185">
        <v>0</v>
      </c>
      <c r="AG113" s="185">
        <v>0</v>
      </c>
      <c r="AH113" s="185">
        <v>0</v>
      </c>
    </row>
    <row r="114" spans="1:34" ht="30" customHeight="1">
      <c r="A114" s="2019"/>
      <c r="B114" s="995" t="s">
        <v>803</v>
      </c>
      <c r="C114" s="185">
        <v>2805.15</v>
      </c>
      <c r="D114" s="185">
        <v>2805.15</v>
      </c>
      <c r="E114" s="185">
        <v>0</v>
      </c>
      <c r="F114" s="185">
        <v>0</v>
      </c>
      <c r="G114" s="185">
        <v>0</v>
      </c>
      <c r="H114" s="185">
        <v>0</v>
      </c>
      <c r="I114" s="185">
        <v>0</v>
      </c>
      <c r="J114" s="185">
        <v>0</v>
      </c>
      <c r="K114" s="185">
        <v>0</v>
      </c>
      <c r="L114" s="185">
        <v>0</v>
      </c>
      <c r="M114" s="185">
        <v>0</v>
      </c>
      <c r="N114" s="185">
        <v>0</v>
      </c>
      <c r="O114" s="185">
        <v>2805.15</v>
      </c>
      <c r="P114" s="185">
        <v>0</v>
      </c>
      <c r="Q114" s="185">
        <v>0</v>
      </c>
      <c r="R114" s="185">
        <v>0</v>
      </c>
      <c r="S114" s="185">
        <v>0</v>
      </c>
      <c r="T114" s="185">
        <v>0</v>
      </c>
      <c r="U114" s="185">
        <v>0</v>
      </c>
      <c r="V114" s="185">
        <v>0</v>
      </c>
      <c r="W114" s="185">
        <v>0</v>
      </c>
      <c r="X114" s="185">
        <v>0</v>
      </c>
      <c r="Y114" s="185">
        <v>0</v>
      </c>
      <c r="Z114" s="185">
        <v>2805.15</v>
      </c>
      <c r="AA114" s="185">
        <v>0</v>
      </c>
      <c r="AB114" s="185">
        <v>0</v>
      </c>
      <c r="AC114" s="185">
        <v>0</v>
      </c>
      <c r="AD114" s="185">
        <v>0</v>
      </c>
      <c r="AE114" s="185">
        <v>0</v>
      </c>
      <c r="AF114" s="185">
        <v>0</v>
      </c>
      <c r="AG114" s="185">
        <v>0</v>
      </c>
      <c r="AH114" s="185">
        <v>0</v>
      </c>
    </row>
    <row r="115" spans="1:34" ht="30" customHeight="1">
      <c r="A115" s="2019"/>
      <c r="B115" s="1011" t="s">
        <v>804</v>
      </c>
      <c r="C115" s="185">
        <v>0</v>
      </c>
      <c r="D115" s="185">
        <v>0</v>
      </c>
      <c r="E115" s="185">
        <v>0</v>
      </c>
      <c r="F115" s="185">
        <v>0</v>
      </c>
      <c r="G115" s="185">
        <v>0</v>
      </c>
      <c r="H115" s="185">
        <v>0</v>
      </c>
      <c r="I115" s="185">
        <v>0</v>
      </c>
      <c r="J115" s="185">
        <v>0</v>
      </c>
      <c r="K115" s="185">
        <v>0</v>
      </c>
      <c r="L115" s="185">
        <v>0</v>
      </c>
      <c r="M115" s="185">
        <v>0</v>
      </c>
      <c r="N115" s="185">
        <v>0</v>
      </c>
      <c r="O115" s="185">
        <v>0</v>
      </c>
      <c r="P115" s="185">
        <v>0</v>
      </c>
      <c r="Q115" s="185">
        <v>0</v>
      </c>
      <c r="R115" s="185">
        <v>0</v>
      </c>
      <c r="S115" s="185">
        <v>0</v>
      </c>
      <c r="T115" s="185">
        <v>0</v>
      </c>
      <c r="U115" s="185">
        <v>0</v>
      </c>
      <c r="V115" s="185">
        <v>0</v>
      </c>
      <c r="W115" s="185">
        <v>0</v>
      </c>
      <c r="X115" s="185">
        <v>0</v>
      </c>
      <c r="Y115" s="185">
        <v>0</v>
      </c>
      <c r="Z115" s="185">
        <v>0</v>
      </c>
      <c r="AA115" s="185">
        <v>0</v>
      </c>
      <c r="AB115" s="185">
        <v>0</v>
      </c>
      <c r="AC115" s="185">
        <v>0</v>
      </c>
      <c r="AD115" s="185">
        <v>0</v>
      </c>
      <c r="AE115" s="185">
        <v>0</v>
      </c>
      <c r="AF115" s="185">
        <v>0</v>
      </c>
      <c r="AG115" s="185">
        <v>0</v>
      </c>
      <c r="AH115" s="185">
        <v>0</v>
      </c>
    </row>
    <row r="116" spans="1:34" ht="30" customHeight="1">
      <c r="A116" s="2019"/>
      <c r="B116" s="1011" t="s">
        <v>805</v>
      </c>
      <c r="C116" s="185">
        <v>0</v>
      </c>
      <c r="D116" s="185">
        <v>0</v>
      </c>
      <c r="E116" s="185">
        <v>0</v>
      </c>
      <c r="F116" s="185">
        <v>0</v>
      </c>
      <c r="G116" s="185">
        <v>0</v>
      </c>
      <c r="H116" s="185">
        <v>0</v>
      </c>
      <c r="I116" s="185">
        <v>0</v>
      </c>
      <c r="J116" s="185">
        <v>0</v>
      </c>
      <c r="K116" s="185">
        <v>0</v>
      </c>
      <c r="L116" s="185">
        <v>0</v>
      </c>
      <c r="M116" s="185">
        <v>0</v>
      </c>
      <c r="N116" s="185">
        <v>0</v>
      </c>
      <c r="O116" s="185">
        <v>0</v>
      </c>
      <c r="P116" s="185">
        <v>0</v>
      </c>
      <c r="Q116" s="185">
        <v>0</v>
      </c>
      <c r="R116" s="185">
        <v>0</v>
      </c>
      <c r="S116" s="185">
        <v>0</v>
      </c>
      <c r="T116" s="185">
        <v>0</v>
      </c>
      <c r="U116" s="185">
        <v>0</v>
      </c>
      <c r="V116" s="185">
        <v>0</v>
      </c>
      <c r="W116" s="185">
        <v>0</v>
      </c>
      <c r="X116" s="185">
        <v>0</v>
      </c>
      <c r="Y116" s="185">
        <v>0</v>
      </c>
      <c r="Z116" s="185">
        <v>0</v>
      </c>
      <c r="AA116" s="185">
        <v>0</v>
      </c>
      <c r="AB116" s="185">
        <v>0</v>
      </c>
      <c r="AC116" s="185">
        <v>0</v>
      </c>
      <c r="AD116" s="185">
        <v>0</v>
      </c>
      <c r="AE116" s="185">
        <v>0</v>
      </c>
      <c r="AF116" s="185">
        <v>0</v>
      </c>
      <c r="AG116" s="185">
        <v>0</v>
      </c>
      <c r="AH116" s="185">
        <v>0</v>
      </c>
    </row>
    <row r="117" spans="1:34" ht="30" customHeight="1">
      <c r="A117" s="2019"/>
      <c r="B117" s="1011" t="s">
        <v>848</v>
      </c>
      <c r="C117" s="185">
        <v>0</v>
      </c>
      <c r="D117" s="185">
        <v>0</v>
      </c>
      <c r="E117" s="185">
        <v>0</v>
      </c>
      <c r="F117" s="185">
        <v>0</v>
      </c>
      <c r="G117" s="185">
        <v>0</v>
      </c>
      <c r="H117" s="185">
        <v>0</v>
      </c>
      <c r="I117" s="185">
        <v>0</v>
      </c>
      <c r="J117" s="185">
        <v>0</v>
      </c>
      <c r="K117" s="185">
        <v>0</v>
      </c>
      <c r="L117" s="185">
        <v>0</v>
      </c>
      <c r="M117" s="185">
        <v>0</v>
      </c>
      <c r="N117" s="185">
        <v>0</v>
      </c>
      <c r="O117" s="185">
        <v>0</v>
      </c>
      <c r="P117" s="185">
        <v>0</v>
      </c>
      <c r="Q117" s="185">
        <v>0</v>
      </c>
      <c r="R117" s="185">
        <v>0</v>
      </c>
      <c r="S117" s="185">
        <v>0</v>
      </c>
      <c r="T117" s="185">
        <v>0</v>
      </c>
      <c r="U117" s="185">
        <v>0</v>
      </c>
      <c r="V117" s="185">
        <v>0</v>
      </c>
      <c r="W117" s="185">
        <v>0</v>
      </c>
      <c r="X117" s="185">
        <v>0</v>
      </c>
      <c r="Y117" s="185">
        <v>0</v>
      </c>
      <c r="Z117" s="185">
        <v>0</v>
      </c>
      <c r="AA117" s="185">
        <v>0</v>
      </c>
      <c r="AB117" s="185">
        <v>0</v>
      </c>
      <c r="AC117" s="185">
        <v>0</v>
      </c>
      <c r="AD117" s="185">
        <v>0</v>
      </c>
      <c r="AE117" s="185">
        <v>0</v>
      </c>
      <c r="AF117" s="185">
        <v>0</v>
      </c>
      <c r="AG117" s="185">
        <v>0</v>
      </c>
      <c r="AH117" s="185">
        <v>0</v>
      </c>
    </row>
    <row r="118" spans="1:34" ht="30" customHeight="1">
      <c r="A118" s="2019"/>
      <c r="B118" s="1011" t="s">
        <v>806</v>
      </c>
      <c r="C118" s="185">
        <v>0</v>
      </c>
      <c r="D118" s="185">
        <v>0</v>
      </c>
      <c r="E118" s="185">
        <v>0</v>
      </c>
      <c r="F118" s="185">
        <v>0</v>
      </c>
      <c r="G118" s="185">
        <v>0</v>
      </c>
      <c r="H118" s="185">
        <v>0</v>
      </c>
      <c r="I118" s="185">
        <v>0</v>
      </c>
      <c r="J118" s="185">
        <v>0</v>
      </c>
      <c r="K118" s="185">
        <v>0</v>
      </c>
      <c r="L118" s="185">
        <v>0</v>
      </c>
      <c r="M118" s="185">
        <v>0</v>
      </c>
      <c r="N118" s="185">
        <v>0</v>
      </c>
      <c r="O118" s="185">
        <v>0</v>
      </c>
      <c r="P118" s="185">
        <v>0</v>
      </c>
      <c r="Q118" s="185">
        <v>0</v>
      </c>
      <c r="R118" s="185">
        <v>0</v>
      </c>
      <c r="S118" s="185">
        <v>0</v>
      </c>
      <c r="T118" s="185">
        <v>0</v>
      </c>
      <c r="U118" s="185">
        <v>0</v>
      </c>
      <c r="V118" s="185">
        <v>0</v>
      </c>
      <c r="W118" s="185">
        <v>0</v>
      </c>
      <c r="X118" s="185">
        <v>0</v>
      </c>
      <c r="Y118" s="185">
        <v>0</v>
      </c>
      <c r="Z118" s="185">
        <v>0</v>
      </c>
      <c r="AA118" s="185">
        <v>0</v>
      </c>
      <c r="AB118" s="185">
        <v>0</v>
      </c>
      <c r="AC118" s="185">
        <v>0</v>
      </c>
      <c r="AD118" s="185">
        <v>0</v>
      </c>
      <c r="AE118" s="185">
        <v>0</v>
      </c>
      <c r="AF118" s="185">
        <v>0</v>
      </c>
      <c r="AG118" s="185">
        <v>0</v>
      </c>
      <c r="AH118" s="185">
        <v>0</v>
      </c>
    </row>
    <row r="119" spans="1:34" ht="30" customHeight="1">
      <c r="A119" s="2019"/>
      <c r="B119" s="995" t="s">
        <v>807</v>
      </c>
      <c r="C119" s="185">
        <v>26438.75</v>
      </c>
      <c r="D119" s="185">
        <v>14178.52</v>
      </c>
      <c r="E119" s="185">
        <v>1411.8</v>
      </c>
      <c r="F119" s="185">
        <v>1542.76</v>
      </c>
      <c r="G119" s="185">
        <v>1454.47</v>
      </c>
      <c r="H119" s="185">
        <v>1647.92</v>
      </c>
      <c r="I119" s="185">
        <v>1472.67</v>
      </c>
      <c r="J119" s="185">
        <v>1115.48</v>
      </c>
      <c r="K119" s="185">
        <v>1539.78</v>
      </c>
      <c r="L119" s="185">
        <v>858.26</v>
      </c>
      <c r="M119" s="185">
        <v>777.12</v>
      </c>
      <c r="N119" s="185">
        <v>439.97</v>
      </c>
      <c r="O119" s="185">
        <v>14178.52</v>
      </c>
      <c r="P119" s="185">
        <v>1411.8</v>
      </c>
      <c r="Q119" s="185">
        <v>1542.76</v>
      </c>
      <c r="R119" s="185">
        <v>1454.47</v>
      </c>
      <c r="S119" s="185">
        <v>1647.92</v>
      </c>
      <c r="T119" s="185">
        <v>1472.67</v>
      </c>
      <c r="U119" s="185">
        <v>1115.48</v>
      </c>
      <c r="V119" s="185">
        <v>1539.78</v>
      </c>
      <c r="W119" s="185">
        <v>858.26</v>
      </c>
      <c r="X119" s="185">
        <v>777.12</v>
      </c>
      <c r="Y119" s="185">
        <v>439.97</v>
      </c>
      <c r="Z119" s="185">
        <v>14178.52</v>
      </c>
      <c r="AA119" s="185">
        <v>1411.8</v>
      </c>
      <c r="AB119" s="185">
        <v>1542.76</v>
      </c>
      <c r="AC119" s="185">
        <v>1454.47</v>
      </c>
      <c r="AD119" s="185">
        <v>1647.92</v>
      </c>
      <c r="AE119" s="185">
        <v>1472.67</v>
      </c>
      <c r="AF119" s="185">
        <v>1115.48</v>
      </c>
      <c r="AG119" s="185">
        <v>1539.78</v>
      </c>
      <c r="AH119" s="185">
        <v>858.26</v>
      </c>
    </row>
    <row r="120" spans="1:34" ht="30" customHeight="1">
      <c r="A120" s="2019"/>
      <c r="B120" s="995" t="s">
        <v>788</v>
      </c>
      <c r="C120" s="185">
        <v>30</v>
      </c>
      <c r="D120" s="185">
        <v>0</v>
      </c>
      <c r="E120" s="185">
        <v>0</v>
      </c>
      <c r="F120" s="185">
        <v>30</v>
      </c>
      <c r="G120" s="185">
        <v>0</v>
      </c>
      <c r="H120" s="185">
        <v>0</v>
      </c>
      <c r="I120" s="185">
        <v>0</v>
      </c>
      <c r="J120" s="185">
        <v>0</v>
      </c>
      <c r="K120" s="185">
        <v>0</v>
      </c>
      <c r="L120" s="185">
        <v>0</v>
      </c>
      <c r="M120" s="185">
        <v>0</v>
      </c>
      <c r="N120" s="185">
        <v>0</v>
      </c>
      <c r="O120" s="185">
        <v>0</v>
      </c>
      <c r="P120" s="185">
        <v>0</v>
      </c>
      <c r="Q120" s="185">
        <v>30</v>
      </c>
      <c r="R120" s="185">
        <v>0</v>
      </c>
      <c r="S120" s="185">
        <v>0</v>
      </c>
      <c r="T120" s="185">
        <v>0</v>
      </c>
      <c r="U120" s="185">
        <v>0</v>
      </c>
      <c r="V120" s="185">
        <v>0</v>
      </c>
      <c r="W120" s="185">
        <v>0</v>
      </c>
      <c r="X120" s="185">
        <v>0</v>
      </c>
      <c r="Y120" s="185">
        <v>0</v>
      </c>
      <c r="Z120" s="185">
        <v>0</v>
      </c>
      <c r="AA120" s="185">
        <v>0</v>
      </c>
      <c r="AB120" s="185">
        <v>30</v>
      </c>
      <c r="AC120" s="185">
        <v>0</v>
      </c>
      <c r="AD120" s="185">
        <v>0</v>
      </c>
      <c r="AE120" s="185">
        <v>0</v>
      </c>
      <c r="AF120" s="185">
        <v>0</v>
      </c>
      <c r="AG120" s="185">
        <v>0</v>
      </c>
      <c r="AH120" s="185">
        <v>0</v>
      </c>
    </row>
    <row r="121" spans="1:34" ht="30" customHeight="1">
      <c r="A121" s="2019"/>
      <c r="B121" s="991" t="s">
        <v>849</v>
      </c>
      <c r="C121" s="185">
        <v>275</v>
      </c>
      <c r="D121" s="185">
        <v>0</v>
      </c>
      <c r="E121" s="185">
        <v>9</v>
      </c>
      <c r="F121" s="185">
        <v>259</v>
      </c>
      <c r="G121" s="185">
        <v>7</v>
      </c>
      <c r="H121" s="185">
        <v>0</v>
      </c>
      <c r="I121" s="185">
        <v>0</v>
      </c>
      <c r="J121" s="185">
        <v>0</v>
      </c>
      <c r="K121" s="185">
        <v>0</v>
      </c>
      <c r="L121" s="185">
        <v>0</v>
      </c>
      <c r="M121" s="185">
        <v>0</v>
      </c>
      <c r="N121" s="185">
        <v>0</v>
      </c>
      <c r="O121" s="185">
        <v>0</v>
      </c>
      <c r="P121" s="185">
        <v>9</v>
      </c>
      <c r="Q121" s="185">
        <v>259</v>
      </c>
      <c r="R121" s="185">
        <v>7</v>
      </c>
      <c r="S121" s="185">
        <v>0</v>
      </c>
      <c r="T121" s="185">
        <v>0</v>
      </c>
      <c r="U121" s="185">
        <v>0</v>
      </c>
      <c r="V121" s="185">
        <v>0</v>
      </c>
      <c r="W121" s="185">
        <v>0</v>
      </c>
      <c r="X121" s="185">
        <v>0</v>
      </c>
      <c r="Y121" s="185">
        <v>0</v>
      </c>
      <c r="Z121" s="185">
        <v>0</v>
      </c>
      <c r="AA121" s="185">
        <v>9</v>
      </c>
      <c r="AB121" s="185">
        <v>259</v>
      </c>
      <c r="AC121" s="185">
        <v>7</v>
      </c>
      <c r="AD121" s="185">
        <v>0</v>
      </c>
      <c r="AE121" s="185">
        <v>0</v>
      </c>
      <c r="AF121" s="185">
        <v>0</v>
      </c>
      <c r="AG121" s="185">
        <v>0</v>
      </c>
      <c r="AH121" s="185">
        <v>0</v>
      </c>
    </row>
    <row r="122" spans="1:34" ht="30" customHeight="1">
      <c r="A122" s="2019"/>
      <c r="B122" s="991" t="s">
        <v>808</v>
      </c>
      <c r="C122" s="185">
        <v>0</v>
      </c>
      <c r="D122" s="185">
        <v>0</v>
      </c>
      <c r="E122" s="185">
        <v>0</v>
      </c>
      <c r="F122" s="185">
        <v>0</v>
      </c>
      <c r="G122" s="185">
        <v>0</v>
      </c>
      <c r="H122" s="185">
        <v>0</v>
      </c>
      <c r="I122" s="185">
        <v>0</v>
      </c>
      <c r="J122" s="185">
        <v>0</v>
      </c>
      <c r="K122" s="185">
        <v>0</v>
      </c>
      <c r="L122" s="185">
        <v>0</v>
      </c>
      <c r="M122" s="185">
        <v>0</v>
      </c>
      <c r="N122" s="185">
        <v>0</v>
      </c>
      <c r="O122" s="185">
        <v>0</v>
      </c>
      <c r="P122" s="185">
        <v>0</v>
      </c>
      <c r="Q122" s="185">
        <v>0</v>
      </c>
      <c r="R122" s="185">
        <v>0</v>
      </c>
      <c r="S122" s="185">
        <v>0</v>
      </c>
      <c r="T122" s="185">
        <v>0</v>
      </c>
      <c r="U122" s="185">
        <v>0</v>
      </c>
      <c r="V122" s="185">
        <v>0</v>
      </c>
      <c r="W122" s="185">
        <v>0</v>
      </c>
      <c r="X122" s="185">
        <v>0</v>
      </c>
      <c r="Y122" s="185">
        <v>0</v>
      </c>
      <c r="Z122" s="185">
        <v>0</v>
      </c>
      <c r="AA122" s="185">
        <v>0</v>
      </c>
      <c r="AB122" s="185">
        <v>0</v>
      </c>
      <c r="AC122" s="185">
        <v>0</v>
      </c>
      <c r="AD122" s="185">
        <v>0</v>
      </c>
      <c r="AE122" s="185">
        <v>0</v>
      </c>
      <c r="AF122" s="185">
        <v>0</v>
      </c>
      <c r="AG122" s="185">
        <v>0</v>
      </c>
      <c r="AH122" s="185">
        <v>0</v>
      </c>
    </row>
    <row r="123" spans="1:34" ht="19.5" customHeight="1">
      <c r="A123" s="2019"/>
      <c r="B123" s="1242" t="s">
        <v>850</v>
      </c>
      <c r="C123" s="185">
        <v>0</v>
      </c>
      <c r="D123" s="185">
        <v>0</v>
      </c>
      <c r="E123" s="185">
        <v>0</v>
      </c>
      <c r="F123" s="185">
        <v>0</v>
      </c>
      <c r="G123" s="185">
        <v>0</v>
      </c>
      <c r="H123" s="185">
        <v>0</v>
      </c>
      <c r="I123" s="185">
        <v>0</v>
      </c>
      <c r="J123" s="185">
        <v>0</v>
      </c>
      <c r="K123" s="185">
        <v>0</v>
      </c>
      <c r="L123" s="185">
        <v>0</v>
      </c>
      <c r="M123" s="185">
        <v>0</v>
      </c>
      <c r="N123" s="185">
        <v>0</v>
      </c>
      <c r="O123" s="185">
        <v>0</v>
      </c>
      <c r="P123" s="185">
        <v>0</v>
      </c>
      <c r="Q123" s="185">
        <v>0</v>
      </c>
      <c r="R123" s="185">
        <v>0</v>
      </c>
      <c r="S123" s="185">
        <v>0</v>
      </c>
      <c r="T123" s="185">
        <v>0</v>
      </c>
      <c r="U123" s="185">
        <v>0</v>
      </c>
      <c r="V123" s="185">
        <v>0</v>
      </c>
      <c r="W123" s="185">
        <v>0</v>
      </c>
      <c r="X123" s="185">
        <v>0</v>
      </c>
      <c r="Y123" s="185">
        <v>0</v>
      </c>
      <c r="Z123" s="185">
        <v>0</v>
      </c>
      <c r="AA123" s="185">
        <v>0</v>
      </c>
      <c r="AB123" s="185">
        <v>0</v>
      </c>
      <c r="AC123" s="185">
        <v>0</v>
      </c>
      <c r="AD123" s="185">
        <v>0</v>
      </c>
      <c r="AE123" s="185">
        <v>0</v>
      </c>
      <c r="AF123" s="185">
        <v>0</v>
      </c>
      <c r="AG123" s="185">
        <v>0</v>
      </c>
      <c r="AH123" s="185">
        <v>0</v>
      </c>
    </row>
    <row r="124" spans="1:34" ht="19.5" customHeight="1">
      <c r="A124" s="2018" t="s">
        <v>866</v>
      </c>
      <c r="B124" s="1013" t="s">
        <v>41</v>
      </c>
      <c r="C124" s="1013">
        <f>SUM('급수관 경년별 총괄'!C125:'급수관 경년별 총괄'!C143)</f>
        <v>131605.78</v>
      </c>
      <c r="D124" s="1013">
        <f>SUM('급수관 경년별 총괄'!D125:'급수관 경년별 총괄'!D143)</f>
        <v>97701.959999999992</v>
      </c>
      <c r="E124" s="1013">
        <f>SUM('급수관 경년별 총괄'!E125:'급수관 경년별 총괄'!E143)</f>
        <v>6040.4400000000005</v>
      </c>
      <c r="F124" s="1013">
        <f>SUM('급수관 경년별 총괄'!F125:'급수관 경년별 총괄'!F143)</f>
        <v>4537.5600000000004</v>
      </c>
      <c r="G124" s="1013">
        <f>SUM('급수관 경년별 총괄'!G125:'급수관 경년별 총괄'!G143)</f>
        <v>3710.81</v>
      </c>
      <c r="H124" s="1013">
        <f>SUM('급수관 경년별 총괄'!H125:'급수관 경년별 총괄'!H143)</f>
        <v>3477.02</v>
      </c>
      <c r="I124" s="1013">
        <f>SUM('급수관 경년별 총괄'!I125:'급수관 경년별 총괄'!I143)</f>
        <v>2886.54</v>
      </c>
      <c r="J124" s="1013">
        <f>SUM('급수관 경년별 총괄'!J125:'급수관 경년별 총괄'!J143)</f>
        <v>4916.6499999999996</v>
      </c>
      <c r="K124" s="1013">
        <f>SUM('급수관 경년별 총괄'!K125:'급수관 경년별 총괄'!K143)</f>
        <v>2680.47</v>
      </c>
      <c r="L124" s="1013">
        <f>SUM('급수관 경년별 총괄'!L125:'급수관 경년별 총괄'!L143)</f>
        <v>2440.46</v>
      </c>
      <c r="M124" s="1013">
        <f>SUM('급수관 경년별 총괄'!M125:'급수관 경년별 총괄'!M143)</f>
        <v>1914.55</v>
      </c>
      <c r="N124" s="1013">
        <f>SUM('급수관 경년별 총괄'!N125:'급수관 경년별 총괄'!N143)</f>
        <v>1299.32</v>
      </c>
      <c r="O124" s="1013">
        <f>SUM('급수관 경년별 총괄'!O125:'급수관 경년별 총괄'!O143)</f>
        <v>97701.959999999992</v>
      </c>
      <c r="P124" s="1013">
        <f>SUM('급수관 경년별 총괄'!P125:'급수관 경년별 총괄'!P143)</f>
        <v>6040.4400000000005</v>
      </c>
      <c r="Q124" s="1013">
        <f>SUM('급수관 경년별 총괄'!Q125:'급수관 경년별 총괄'!Q143)</f>
        <v>4537.5600000000004</v>
      </c>
      <c r="R124" s="1013">
        <f>SUM('급수관 경년별 총괄'!R125:'급수관 경년별 총괄'!R143)</f>
        <v>3710.81</v>
      </c>
      <c r="S124" s="1013">
        <f>SUM('급수관 경년별 총괄'!S125:'급수관 경년별 총괄'!S143)</f>
        <v>3477.02</v>
      </c>
      <c r="T124" s="1013">
        <f>SUM('급수관 경년별 총괄'!T125:'급수관 경년별 총괄'!T143)</f>
        <v>2886.54</v>
      </c>
      <c r="U124" s="1013">
        <f>SUM('급수관 경년별 총괄'!U125:'급수관 경년별 총괄'!U143)</f>
        <v>4916.6499999999996</v>
      </c>
      <c r="V124" s="1013">
        <f>SUM('급수관 경년별 총괄'!V125:'급수관 경년별 총괄'!V143)</f>
        <v>2680.47</v>
      </c>
      <c r="W124" s="1013">
        <f>SUM('급수관 경년별 총괄'!W125:'급수관 경년별 총괄'!W143)</f>
        <v>2440.46</v>
      </c>
      <c r="X124" s="1013">
        <f>SUM('급수관 경년별 총괄'!X125:'급수관 경년별 총괄'!X143)</f>
        <v>1914.55</v>
      </c>
      <c r="Y124" s="1013">
        <f>SUM('급수관 경년별 총괄'!Y125:'급수관 경년별 총괄'!Y143)</f>
        <v>1299.32</v>
      </c>
      <c r="Z124" s="1013">
        <f>SUM('급수관 경년별 총괄'!Z125:'급수관 경년별 총괄'!Z143)</f>
        <v>97701.959999999992</v>
      </c>
      <c r="AA124" s="1013">
        <f>SUM('급수관 경년별 총괄'!AA125:'급수관 경년별 총괄'!AA143)</f>
        <v>6040.4400000000005</v>
      </c>
      <c r="AB124" s="1013">
        <f>SUM('급수관 경년별 총괄'!AB125:'급수관 경년별 총괄'!AB143)</f>
        <v>4537.5600000000004</v>
      </c>
      <c r="AC124" s="1013">
        <f>SUM('급수관 경년별 총괄'!AC125:'급수관 경년별 총괄'!AC143)</f>
        <v>3710.81</v>
      </c>
      <c r="AD124" s="1013">
        <f>SUM('급수관 경년별 총괄'!AD125:'급수관 경년별 총괄'!AD143)</f>
        <v>3477.02</v>
      </c>
      <c r="AE124" s="1013">
        <f>SUM('급수관 경년별 총괄'!AE125:'급수관 경년별 총괄'!AE143)</f>
        <v>2886.54</v>
      </c>
      <c r="AF124" s="1013">
        <f>SUM('급수관 경년별 총괄'!AF125:'급수관 경년별 총괄'!AF143)</f>
        <v>4916.6499999999996</v>
      </c>
      <c r="AG124" s="1013">
        <f>SUM('급수관 경년별 총괄'!AG125:'급수관 경년별 총괄'!AG143)</f>
        <v>2680.47</v>
      </c>
      <c r="AH124" s="1013">
        <f>SUM('급수관 경년별 총괄'!AH125:'급수관 경년별 총괄'!AH143)</f>
        <v>2440.46</v>
      </c>
    </row>
    <row r="125" spans="1:34" ht="19.5" customHeight="1">
      <c r="A125" s="2018" t="s">
        <v>866</v>
      </c>
      <c r="B125" s="989" t="s">
        <v>951</v>
      </c>
      <c r="C125" s="185">
        <v>0</v>
      </c>
      <c r="D125" s="185">
        <v>0</v>
      </c>
      <c r="E125" s="185">
        <v>0</v>
      </c>
      <c r="F125" s="185">
        <v>0</v>
      </c>
      <c r="G125" s="185">
        <v>0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</row>
    <row r="126" spans="1:34" ht="30" customHeight="1">
      <c r="A126" s="2019"/>
      <c r="B126" s="989" t="s">
        <v>797</v>
      </c>
      <c r="C126" s="185">
        <v>0</v>
      </c>
      <c r="D126" s="185">
        <v>0</v>
      </c>
      <c r="E126" s="185">
        <v>0</v>
      </c>
      <c r="F126" s="185">
        <v>0</v>
      </c>
      <c r="G126" s="185">
        <v>0</v>
      </c>
      <c r="H126" s="185">
        <v>0</v>
      </c>
      <c r="I126" s="185">
        <v>0</v>
      </c>
      <c r="J126" s="185">
        <v>0</v>
      </c>
      <c r="K126" s="185">
        <v>0</v>
      </c>
      <c r="L126" s="185">
        <v>0</v>
      </c>
      <c r="M126" s="185">
        <v>0</v>
      </c>
      <c r="N126" s="185">
        <v>0</v>
      </c>
      <c r="O126" s="185">
        <v>0</v>
      </c>
      <c r="P126" s="185">
        <v>0</v>
      </c>
      <c r="Q126" s="185">
        <v>0</v>
      </c>
      <c r="R126" s="185">
        <v>0</v>
      </c>
      <c r="S126" s="185">
        <v>0</v>
      </c>
      <c r="T126" s="185">
        <v>0</v>
      </c>
      <c r="U126" s="185">
        <v>0</v>
      </c>
      <c r="V126" s="185">
        <v>0</v>
      </c>
      <c r="W126" s="185">
        <v>0</v>
      </c>
      <c r="X126" s="185">
        <v>0</v>
      </c>
      <c r="Y126" s="185">
        <v>0</v>
      </c>
      <c r="Z126" s="185">
        <v>0</v>
      </c>
      <c r="AA126" s="185">
        <v>0</v>
      </c>
      <c r="AB126" s="185">
        <v>0</v>
      </c>
      <c r="AC126" s="185">
        <v>0</v>
      </c>
      <c r="AD126" s="185">
        <v>0</v>
      </c>
      <c r="AE126" s="185">
        <v>0</v>
      </c>
      <c r="AF126" s="185">
        <v>0</v>
      </c>
      <c r="AG126" s="185">
        <v>0</v>
      </c>
      <c r="AH126" s="185">
        <v>0</v>
      </c>
    </row>
    <row r="127" spans="1:34" ht="30" customHeight="1">
      <c r="A127" s="2019"/>
      <c r="B127" s="989" t="s">
        <v>780</v>
      </c>
      <c r="C127" s="185">
        <v>8.69</v>
      </c>
      <c r="D127" s="185">
        <v>0</v>
      </c>
      <c r="E127" s="185">
        <v>0</v>
      </c>
      <c r="F127" s="185">
        <v>0</v>
      </c>
      <c r="G127" s="185">
        <v>8.69</v>
      </c>
      <c r="H127" s="185">
        <v>0</v>
      </c>
      <c r="I127" s="185">
        <v>0</v>
      </c>
      <c r="J127" s="185">
        <v>0</v>
      </c>
      <c r="K127" s="185">
        <v>0</v>
      </c>
      <c r="L127" s="185">
        <v>0</v>
      </c>
      <c r="M127" s="185">
        <v>0</v>
      </c>
      <c r="N127" s="185">
        <v>0</v>
      </c>
      <c r="O127" s="185">
        <v>0</v>
      </c>
      <c r="P127" s="185">
        <v>0</v>
      </c>
      <c r="Q127" s="185">
        <v>0</v>
      </c>
      <c r="R127" s="185">
        <v>8.69</v>
      </c>
      <c r="S127" s="185">
        <v>0</v>
      </c>
      <c r="T127" s="185">
        <v>0</v>
      </c>
      <c r="U127" s="185">
        <v>0</v>
      </c>
      <c r="V127" s="185">
        <v>0</v>
      </c>
      <c r="W127" s="185">
        <v>0</v>
      </c>
      <c r="X127" s="185">
        <v>0</v>
      </c>
      <c r="Y127" s="185">
        <v>0</v>
      </c>
      <c r="Z127" s="185">
        <v>0</v>
      </c>
      <c r="AA127" s="185">
        <v>0</v>
      </c>
      <c r="AB127" s="185">
        <v>0</v>
      </c>
      <c r="AC127" s="185">
        <v>8.69</v>
      </c>
      <c r="AD127" s="185">
        <v>0</v>
      </c>
      <c r="AE127" s="185">
        <v>0</v>
      </c>
      <c r="AF127" s="185">
        <v>0</v>
      </c>
      <c r="AG127" s="185">
        <v>0</v>
      </c>
      <c r="AH127" s="185">
        <v>0</v>
      </c>
    </row>
    <row r="128" spans="1:34" ht="30" customHeight="1">
      <c r="A128" s="2019"/>
      <c r="B128" s="991" t="s">
        <v>781</v>
      </c>
      <c r="C128" s="185">
        <v>92.41</v>
      </c>
      <c r="D128" s="185">
        <v>0</v>
      </c>
      <c r="E128" s="185">
        <v>0</v>
      </c>
      <c r="F128" s="185">
        <v>0</v>
      </c>
      <c r="G128" s="185">
        <v>0</v>
      </c>
      <c r="H128" s="185">
        <v>0</v>
      </c>
      <c r="I128" s="185">
        <v>7.47</v>
      </c>
      <c r="J128" s="185">
        <v>0</v>
      </c>
      <c r="K128" s="185">
        <v>0</v>
      </c>
      <c r="L128" s="185">
        <v>0</v>
      </c>
      <c r="M128" s="185">
        <v>84.94</v>
      </c>
      <c r="N128" s="185">
        <v>0</v>
      </c>
      <c r="O128" s="185">
        <v>0</v>
      </c>
      <c r="P128" s="185">
        <v>0</v>
      </c>
      <c r="Q128" s="185">
        <v>0</v>
      </c>
      <c r="R128" s="185">
        <v>0</v>
      </c>
      <c r="S128" s="185">
        <v>0</v>
      </c>
      <c r="T128" s="185">
        <v>7.47</v>
      </c>
      <c r="U128" s="185">
        <v>0</v>
      </c>
      <c r="V128" s="185">
        <v>0</v>
      </c>
      <c r="W128" s="185">
        <v>0</v>
      </c>
      <c r="X128" s="185">
        <v>84.94</v>
      </c>
      <c r="Y128" s="185">
        <v>0</v>
      </c>
      <c r="Z128" s="185">
        <v>0</v>
      </c>
      <c r="AA128" s="185">
        <v>0</v>
      </c>
      <c r="AB128" s="185">
        <v>0</v>
      </c>
      <c r="AC128" s="185">
        <v>0</v>
      </c>
      <c r="AD128" s="185">
        <v>0</v>
      </c>
      <c r="AE128" s="185">
        <v>7.47</v>
      </c>
      <c r="AF128" s="185">
        <v>0</v>
      </c>
      <c r="AG128" s="185">
        <v>0</v>
      </c>
      <c r="AH128" s="185">
        <v>0</v>
      </c>
    </row>
    <row r="129" spans="1:34" ht="30" customHeight="1">
      <c r="A129" s="2019"/>
      <c r="B129" s="991" t="s">
        <v>799</v>
      </c>
      <c r="C129" s="185">
        <v>250.14</v>
      </c>
      <c r="D129" s="185">
        <v>250.14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  <c r="J129" s="185">
        <v>0</v>
      </c>
      <c r="K129" s="185">
        <v>0</v>
      </c>
      <c r="L129" s="185">
        <v>0</v>
      </c>
      <c r="M129" s="185">
        <v>0</v>
      </c>
      <c r="N129" s="185">
        <v>0</v>
      </c>
      <c r="O129" s="185">
        <v>250.14</v>
      </c>
      <c r="P129" s="185">
        <v>0</v>
      </c>
      <c r="Q129" s="185">
        <v>0</v>
      </c>
      <c r="R129" s="185">
        <v>0</v>
      </c>
      <c r="S129" s="185">
        <v>0</v>
      </c>
      <c r="T129" s="185">
        <v>0</v>
      </c>
      <c r="U129" s="185">
        <v>0</v>
      </c>
      <c r="V129" s="185">
        <v>0</v>
      </c>
      <c r="W129" s="185">
        <v>0</v>
      </c>
      <c r="X129" s="185">
        <v>0</v>
      </c>
      <c r="Y129" s="185">
        <v>0</v>
      </c>
      <c r="Z129" s="185">
        <v>250.14</v>
      </c>
      <c r="AA129" s="185">
        <v>0</v>
      </c>
      <c r="AB129" s="185">
        <v>0</v>
      </c>
      <c r="AC129" s="185">
        <v>0</v>
      </c>
      <c r="AD129" s="185">
        <v>0</v>
      </c>
      <c r="AE129" s="185">
        <v>0</v>
      </c>
      <c r="AF129" s="185">
        <v>0</v>
      </c>
      <c r="AG129" s="185">
        <v>0</v>
      </c>
      <c r="AH129" s="185">
        <v>0</v>
      </c>
    </row>
    <row r="130" spans="1:34" ht="30" customHeight="1">
      <c r="A130" s="2019"/>
      <c r="B130" s="991" t="s">
        <v>787</v>
      </c>
      <c r="C130" s="185">
        <v>176</v>
      </c>
      <c r="D130" s="185">
        <v>0</v>
      </c>
      <c r="E130" s="185">
        <v>0</v>
      </c>
      <c r="F130" s="185">
        <v>0</v>
      </c>
      <c r="G130" s="185">
        <v>0</v>
      </c>
      <c r="H130" s="185">
        <v>0</v>
      </c>
      <c r="I130" s="185">
        <v>0</v>
      </c>
      <c r="J130" s="185">
        <v>176</v>
      </c>
      <c r="K130" s="185">
        <v>0</v>
      </c>
      <c r="L130" s="185">
        <v>0</v>
      </c>
      <c r="M130" s="185">
        <v>0</v>
      </c>
      <c r="N130" s="185">
        <v>0</v>
      </c>
      <c r="O130" s="185">
        <v>0</v>
      </c>
      <c r="P130" s="185">
        <v>0</v>
      </c>
      <c r="Q130" s="185">
        <v>0</v>
      </c>
      <c r="R130" s="185">
        <v>0</v>
      </c>
      <c r="S130" s="185">
        <v>0</v>
      </c>
      <c r="T130" s="185">
        <v>0</v>
      </c>
      <c r="U130" s="185">
        <v>176</v>
      </c>
      <c r="V130" s="185">
        <v>0</v>
      </c>
      <c r="W130" s="185">
        <v>0</v>
      </c>
      <c r="X130" s="185">
        <v>0</v>
      </c>
      <c r="Y130" s="185">
        <v>0</v>
      </c>
      <c r="Z130" s="185">
        <v>0</v>
      </c>
      <c r="AA130" s="185">
        <v>0</v>
      </c>
      <c r="AB130" s="185">
        <v>0</v>
      </c>
      <c r="AC130" s="185">
        <v>0</v>
      </c>
      <c r="AD130" s="185">
        <v>0</v>
      </c>
      <c r="AE130" s="185">
        <v>0</v>
      </c>
      <c r="AF130" s="185">
        <v>176</v>
      </c>
      <c r="AG130" s="185">
        <v>0</v>
      </c>
      <c r="AH130" s="185">
        <v>0</v>
      </c>
    </row>
    <row r="131" spans="1:34" ht="30" customHeight="1">
      <c r="A131" s="2019"/>
      <c r="B131" s="991" t="s">
        <v>800</v>
      </c>
      <c r="C131" s="185">
        <v>0</v>
      </c>
      <c r="D131" s="185">
        <v>0</v>
      </c>
      <c r="E131" s="185">
        <v>0</v>
      </c>
      <c r="F131" s="185">
        <v>0</v>
      </c>
      <c r="G131" s="185">
        <v>0</v>
      </c>
      <c r="H131" s="185">
        <v>0</v>
      </c>
      <c r="I131" s="185">
        <v>0</v>
      </c>
      <c r="J131" s="185">
        <v>0</v>
      </c>
      <c r="K131" s="185">
        <v>0</v>
      </c>
      <c r="L131" s="185">
        <v>0</v>
      </c>
      <c r="M131" s="185">
        <v>0</v>
      </c>
      <c r="N131" s="185">
        <v>0</v>
      </c>
      <c r="O131" s="185">
        <v>0</v>
      </c>
      <c r="P131" s="185">
        <v>0</v>
      </c>
      <c r="Q131" s="185">
        <v>0</v>
      </c>
      <c r="R131" s="185">
        <v>0</v>
      </c>
      <c r="S131" s="185">
        <v>0</v>
      </c>
      <c r="T131" s="185">
        <v>0</v>
      </c>
      <c r="U131" s="185">
        <v>0</v>
      </c>
      <c r="V131" s="185">
        <v>0</v>
      </c>
      <c r="W131" s="185">
        <v>0</v>
      </c>
      <c r="X131" s="185">
        <v>0</v>
      </c>
      <c r="Y131" s="185">
        <v>0</v>
      </c>
      <c r="Z131" s="185">
        <v>0</v>
      </c>
      <c r="AA131" s="185">
        <v>0</v>
      </c>
      <c r="AB131" s="185">
        <v>0</v>
      </c>
      <c r="AC131" s="185">
        <v>0</v>
      </c>
      <c r="AD131" s="185">
        <v>0</v>
      </c>
      <c r="AE131" s="185">
        <v>0</v>
      </c>
      <c r="AF131" s="185">
        <v>0</v>
      </c>
      <c r="AG131" s="185">
        <v>0</v>
      </c>
      <c r="AH131" s="185">
        <v>0</v>
      </c>
    </row>
    <row r="132" spans="1:34" ht="30" customHeight="1">
      <c r="A132" s="2019"/>
      <c r="B132" s="989" t="s">
        <v>801</v>
      </c>
      <c r="C132" s="185">
        <v>0</v>
      </c>
      <c r="D132" s="185">
        <v>0</v>
      </c>
      <c r="E132" s="185">
        <v>0</v>
      </c>
      <c r="F132" s="185">
        <v>0</v>
      </c>
      <c r="G132" s="185">
        <v>0</v>
      </c>
      <c r="H132" s="185">
        <v>0</v>
      </c>
      <c r="I132" s="185">
        <v>0</v>
      </c>
      <c r="J132" s="185">
        <v>0</v>
      </c>
      <c r="K132" s="185">
        <v>0</v>
      </c>
      <c r="L132" s="185">
        <v>0</v>
      </c>
      <c r="M132" s="185">
        <v>0</v>
      </c>
      <c r="N132" s="185">
        <v>0</v>
      </c>
      <c r="O132" s="185">
        <v>0</v>
      </c>
      <c r="P132" s="185">
        <v>0</v>
      </c>
      <c r="Q132" s="185">
        <v>0</v>
      </c>
      <c r="R132" s="185">
        <v>0</v>
      </c>
      <c r="S132" s="185">
        <v>0</v>
      </c>
      <c r="T132" s="185">
        <v>0</v>
      </c>
      <c r="U132" s="185">
        <v>0</v>
      </c>
      <c r="V132" s="185">
        <v>0</v>
      </c>
      <c r="W132" s="185">
        <v>0</v>
      </c>
      <c r="X132" s="185">
        <v>0</v>
      </c>
      <c r="Y132" s="185">
        <v>0</v>
      </c>
      <c r="Z132" s="185">
        <v>0</v>
      </c>
      <c r="AA132" s="185">
        <v>0</v>
      </c>
      <c r="AB132" s="185">
        <v>0</v>
      </c>
      <c r="AC132" s="185">
        <v>0</v>
      </c>
      <c r="AD132" s="185">
        <v>0</v>
      </c>
      <c r="AE132" s="185">
        <v>0</v>
      </c>
      <c r="AF132" s="185">
        <v>0</v>
      </c>
      <c r="AG132" s="185">
        <v>0</v>
      </c>
      <c r="AH132" s="185">
        <v>0</v>
      </c>
    </row>
    <row r="133" spans="1:34" ht="30" customHeight="1">
      <c r="A133" s="2019"/>
      <c r="B133" s="995" t="s">
        <v>802</v>
      </c>
      <c r="C133" s="185">
        <v>19055.12</v>
      </c>
      <c r="D133" s="185">
        <v>18997.939999999999</v>
      </c>
      <c r="E133" s="185">
        <v>0</v>
      </c>
      <c r="F133" s="185">
        <v>0</v>
      </c>
      <c r="G133" s="185">
        <v>39.4</v>
      </c>
      <c r="H133" s="185">
        <v>0</v>
      </c>
      <c r="I133" s="185">
        <v>0</v>
      </c>
      <c r="J133" s="185">
        <v>12.78</v>
      </c>
      <c r="K133" s="185">
        <v>0</v>
      </c>
      <c r="L133" s="185">
        <v>0</v>
      </c>
      <c r="M133" s="185">
        <v>5</v>
      </c>
      <c r="N133" s="185">
        <v>0</v>
      </c>
      <c r="O133" s="185">
        <v>18997.939999999999</v>
      </c>
      <c r="P133" s="185">
        <v>0</v>
      </c>
      <c r="Q133" s="185">
        <v>0</v>
      </c>
      <c r="R133" s="185">
        <v>39.4</v>
      </c>
      <c r="S133" s="185">
        <v>0</v>
      </c>
      <c r="T133" s="185">
        <v>0</v>
      </c>
      <c r="U133" s="185">
        <v>12.78</v>
      </c>
      <c r="V133" s="185">
        <v>0</v>
      </c>
      <c r="W133" s="185">
        <v>0</v>
      </c>
      <c r="X133" s="185">
        <v>5</v>
      </c>
      <c r="Y133" s="185">
        <v>0</v>
      </c>
      <c r="Z133" s="185">
        <v>18997.939999999999</v>
      </c>
      <c r="AA133" s="185">
        <v>0</v>
      </c>
      <c r="AB133" s="185">
        <v>0</v>
      </c>
      <c r="AC133" s="185">
        <v>39.4</v>
      </c>
      <c r="AD133" s="185">
        <v>0</v>
      </c>
      <c r="AE133" s="185">
        <v>0</v>
      </c>
      <c r="AF133" s="185">
        <v>12.78</v>
      </c>
      <c r="AG133" s="185">
        <v>0</v>
      </c>
      <c r="AH133" s="185">
        <v>0</v>
      </c>
    </row>
    <row r="134" spans="1:34" ht="30" customHeight="1">
      <c r="A134" s="2019"/>
      <c r="B134" s="995" t="s">
        <v>803</v>
      </c>
      <c r="C134" s="185">
        <v>33734.379999999997</v>
      </c>
      <c r="D134" s="185">
        <v>33493.269999999997</v>
      </c>
      <c r="E134" s="185">
        <v>0</v>
      </c>
      <c r="F134" s="185">
        <v>0</v>
      </c>
      <c r="G134" s="185">
        <v>0</v>
      </c>
      <c r="H134" s="185">
        <v>43.35</v>
      </c>
      <c r="I134" s="185">
        <v>34.75</v>
      </c>
      <c r="J134" s="185">
        <v>111.56</v>
      </c>
      <c r="K134" s="185">
        <v>4</v>
      </c>
      <c r="L134" s="185">
        <v>0</v>
      </c>
      <c r="M134" s="185">
        <v>0</v>
      </c>
      <c r="N134" s="185">
        <v>47.45</v>
      </c>
      <c r="O134" s="185">
        <v>33493.269999999997</v>
      </c>
      <c r="P134" s="185">
        <v>0</v>
      </c>
      <c r="Q134" s="185">
        <v>0</v>
      </c>
      <c r="R134" s="185">
        <v>0</v>
      </c>
      <c r="S134" s="185">
        <v>43.35</v>
      </c>
      <c r="T134" s="185">
        <v>34.75</v>
      </c>
      <c r="U134" s="185">
        <v>111.56</v>
      </c>
      <c r="V134" s="185">
        <v>4</v>
      </c>
      <c r="W134" s="185">
        <v>0</v>
      </c>
      <c r="X134" s="185">
        <v>0</v>
      </c>
      <c r="Y134" s="185">
        <v>47.45</v>
      </c>
      <c r="Z134" s="185">
        <v>33493.269999999997</v>
      </c>
      <c r="AA134" s="185">
        <v>0</v>
      </c>
      <c r="AB134" s="185">
        <v>0</v>
      </c>
      <c r="AC134" s="185">
        <v>0</v>
      </c>
      <c r="AD134" s="185">
        <v>43.35</v>
      </c>
      <c r="AE134" s="185">
        <v>34.75</v>
      </c>
      <c r="AF134" s="185">
        <v>111.56</v>
      </c>
      <c r="AG134" s="185">
        <v>4</v>
      </c>
      <c r="AH134" s="185">
        <v>0</v>
      </c>
    </row>
    <row r="135" spans="1:34" ht="30" customHeight="1">
      <c r="A135" s="2019"/>
      <c r="B135" s="1011" t="s">
        <v>804</v>
      </c>
      <c r="C135" s="185">
        <v>183.89</v>
      </c>
      <c r="D135" s="185">
        <v>12</v>
      </c>
      <c r="E135" s="185">
        <v>0</v>
      </c>
      <c r="F135" s="185">
        <v>0</v>
      </c>
      <c r="G135" s="185">
        <v>0</v>
      </c>
      <c r="H135" s="185">
        <v>0</v>
      </c>
      <c r="I135" s="185">
        <v>0</v>
      </c>
      <c r="J135" s="185">
        <v>0</v>
      </c>
      <c r="K135" s="185">
        <v>160</v>
      </c>
      <c r="L135" s="185">
        <v>0</v>
      </c>
      <c r="M135" s="185">
        <v>11.89</v>
      </c>
      <c r="N135" s="185">
        <v>0</v>
      </c>
      <c r="O135" s="185">
        <v>12</v>
      </c>
      <c r="P135" s="185">
        <v>0</v>
      </c>
      <c r="Q135" s="185">
        <v>0</v>
      </c>
      <c r="R135" s="185">
        <v>0</v>
      </c>
      <c r="S135" s="185">
        <v>0</v>
      </c>
      <c r="T135" s="185">
        <v>0</v>
      </c>
      <c r="U135" s="185">
        <v>0</v>
      </c>
      <c r="V135" s="185">
        <v>160</v>
      </c>
      <c r="W135" s="185">
        <v>0</v>
      </c>
      <c r="X135" s="185">
        <v>11.89</v>
      </c>
      <c r="Y135" s="185">
        <v>0</v>
      </c>
      <c r="Z135" s="185">
        <v>12</v>
      </c>
      <c r="AA135" s="185">
        <v>0</v>
      </c>
      <c r="AB135" s="185">
        <v>0</v>
      </c>
      <c r="AC135" s="185">
        <v>0</v>
      </c>
      <c r="AD135" s="185">
        <v>0</v>
      </c>
      <c r="AE135" s="185">
        <v>0</v>
      </c>
      <c r="AF135" s="185">
        <v>0</v>
      </c>
      <c r="AG135" s="185">
        <v>160</v>
      </c>
      <c r="AH135" s="185">
        <v>0</v>
      </c>
    </row>
    <row r="136" spans="1:34" ht="30" customHeight="1">
      <c r="A136" s="2019"/>
      <c r="B136" s="1011" t="s">
        <v>805</v>
      </c>
      <c r="C136" s="185">
        <v>0</v>
      </c>
      <c r="D136" s="185">
        <v>0</v>
      </c>
      <c r="E136" s="185">
        <v>0</v>
      </c>
      <c r="F136" s="185">
        <v>0</v>
      </c>
      <c r="G136" s="185">
        <v>0</v>
      </c>
      <c r="H136" s="185">
        <v>0</v>
      </c>
      <c r="I136" s="185">
        <v>0</v>
      </c>
      <c r="J136" s="185">
        <v>0</v>
      </c>
      <c r="K136" s="185">
        <v>0</v>
      </c>
      <c r="L136" s="185">
        <v>0</v>
      </c>
      <c r="M136" s="185">
        <v>0</v>
      </c>
      <c r="N136" s="185">
        <v>0</v>
      </c>
      <c r="O136" s="185">
        <v>0</v>
      </c>
      <c r="P136" s="185">
        <v>0</v>
      </c>
      <c r="Q136" s="185">
        <v>0</v>
      </c>
      <c r="R136" s="185">
        <v>0</v>
      </c>
      <c r="S136" s="185">
        <v>0</v>
      </c>
      <c r="T136" s="185">
        <v>0</v>
      </c>
      <c r="U136" s="185">
        <v>0</v>
      </c>
      <c r="V136" s="185">
        <v>0</v>
      </c>
      <c r="W136" s="185">
        <v>0</v>
      </c>
      <c r="X136" s="185">
        <v>0</v>
      </c>
      <c r="Y136" s="185">
        <v>0</v>
      </c>
      <c r="Z136" s="185">
        <v>0</v>
      </c>
      <c r="AA136" s="185">
        <v>0</v>
      </c>
      <c r="AB136" s="185">
        <v>0</v>
      </c>
      <c r="AC136" s="185">
        <v>0</v>
      </c>
      <c r="AD136" s="185">
        <v>0</v>
      </c>
      <c r="AE136" s="185">
        <v>0</v>
      </c>
      <c r="AF136" s="185">
        <v>0</v>
      </c>
      <c r="AG136" s="185">
        <v>0</v>
      </c>
      <c r="AH136" s="185">
        <v>0</v>
      </c>
    </row>
    <row r="137" spans="1:34" ht="30" customHeight="1">
      <c r="A137" s="2019"/>
      <c r="B137" s="1011" t="s">
        <v>848</v>
      </c>
      <c r="C137" s="185">
        <v>0</v>
      </c>
      <c r="D137" s="185">
        <v>0</v>
      </c>
      <c r="E137" s="185">
        <v>0</v>
      </c>
      <c r="F137" s="185">
        <v>0</v>
      </c>
      <c r="G137" s="185">
        <v>0</v>
      </c>
      <c r="H137" s="185">
        <v>0</v>
      </c>
      <c r="I137" s="185">
        <v>0</v>
      </c>
      <c r="J137" s="185">
        <v>0</v>
      </c>
      <c r="K137" s="185">
        <v>0</v>
      </c>
      <c r="L137" s="185">
        <v>0</v>
      </c>
      <c r="M137" s="185">
        <v>0</v>
      </c>
      <c r="N137" s="185">
        <v>0</v>
      </c>
      <c r="O137" s="185">
        <v>0</v>
      </c>
      <c r="P137" s="185">
        <v>0</v>
      </c>
      <c r="Q137" s="185">
        <v>0</v>
      </c>
      <c r="R137" s="185">
        <v>0</v>
      </c>
      <c r="S137" s="185">
        <v>0</v>
      </c>
      <c r="T137" s="185">
        <v>0</v>
      </c>
      <c r="U137" s="185">
        <v>0</v>
      </c>
      <c r="V137" s="185">
        <v>0</v>
      </c>
      <c r="W137" s="185">
        <v>0</v>
      </c>
      <c r="X137" s="185">
        <v>0</v>
      </c>
      <c r="Y137" s="185">
        <v>0</v>
      </c>
      <c r="Z137" s="185">
        <v>0</v>
      </c>
      <c r="AA137" s="185">
        <v>0</v>
      </c>
      <c r="AB137" s="185">
        <v>0</v>
      </c>
      <c r="AC137" s="185">
        <v>0</v>
      </c>
      <c r="AD137" s="185">
        <v>0</v>
      </c>
      <c r="AE137" s="185">
        <v>0</v>
      </c>
      <c r="AF137" s="185">
        <v>0</v>
      </c>
      <c r="AG137" s="185">
        <v>0</v>
      </c>
      <c r="AH137" s="185">
        <v>0</v>
      </c>
    </row>
    <row r="138" spans="1:34" ht="30" customHeight="1">
      <c r="A138" s="2019"/>
      <c r="B138" s="1011" t="s">
        <v>806</v>
      </c>
      <c r="C138" s="185">
        <v>30</v>
      </c>
      <c r="D138" s="185">
        <v>0</v>
      </c>
      <c r="E138" s="185">
        <v>0</v>
      </c>
      <c r="F138" s="185">
        <v>0</v>
      </c>
      <c r="G138" s="185">
        <v>0</v>
      </c>
      <c r="H138" s="185">
        <v>0</v>
      </c>
      <c r="I138" s="185">
        <v>0</v>
      </c>
      <c r="J138" s="185">
        <v>0</v>
      </c>
      <c r="K138" s="185">
        <v>0</v>
      </c>
      <c r="L138" s="185">
        <v>30</v>
      </c>
      <c r="M138" s="185">
        <v>0</v>
      </c>
      <c r="N138" s="185">
        <v>0</v>
      </c>
      <c r="O138" s="185">
        <v>0</v>
      </c>
      <c r="P138" s="185">
        <v>0</v>
      </c>
      <c r="Q138" s="185">
        <v>0</v>
      </c>
      <c r="R138" s="185">
        <v>0</v>
      </c>
      <c r="S138" s="185">
        <v>0</v>
      </c>
      <c r="T138" s="185">
        <v>0</v>
      </c>
      <c r="U138" s="185">
        <v>0</v>
      </c>
      <c r="V138" s="185">
        <v>0</v>
      </c>
      <c r="W138" s="185">
        <v>30</v>
      </c>
      <c r="X138" s="185">
        <v>0</v>
      </c>
      <c r="Y138" s="185">
        <v>0</v>
      </c>
      <c r="Z138" s="185">
        <v>0</v>
      </c>
      <c r="AA138" s="185">
        <v>0</v>
      </c>
      <c r="AB138" s="185">
        <v>0</v>
      </c>
      <c r="AC138" s="185">
        <v>0</v>
      </c>
      <c r="AD138" s="185">
        <v>0</v>
      </c>
      <c r="AE138" s="185">
        <v>0</v>
      </c>
      <c r="AF138" s="185">
        <v>0</v>
      </c>
      <c r="AG138" s="185">
        <v>0</v>
      </c>
      <c r="AH138" s="185">
        <v>30</v>
      </c>
    </row>
    <row r="139" spans="1:34" ht="30" customHeight="1">
      <c r="A139" s="2019"/>
      <c r="B139" s="995" t="s">
        <v>807</v>
      </c>
      <c r="C139" s="185">
        <v>75430.14</v>
      </c>
      <c r="D139" s="185">
        <v>44948.61</v>
      </c>
      <c r="E139" s="185">
        <v>5437.76</v>
      </c>
      <c r="F139" s="185">
        <v>4400.5600000000004</v>
      </c>
      <c r="G139" s="185">
        <v>3431.43</v>
      </c>
      <c r="H139" s="185">
        <v>3359.13</v>
      </c>
      <c r="I139" s="185">
        <v>2844.32</v>
      </c>
      <c r="J139" s="185">
        <v>3075.31</v>
      </c>
      <c r="K139" s="185">
        <v>2516.4699999999998</v>
      </c>
      <c r="L139" s="185">
        <v>2410.46</v>
      </c>
      <c r="M139" s="185">
        <v>1812.72</v>
      </c>
      <c r="N139" s="185">
        <v>1193.3699999999999</v>
      </c>
      <c r="O139" s="185">
        <v>44948.61</v>
      </c>
      <c r="P139" s="185">
        <v>5437.76</v>
      </c>
      <c r="Q139" s="185">
        <v>4400.5600000000004</v>
      </c>
      <c r="R139" s="185">
        <v>3431.43</v>
      </c>
      <c r="S139" s="185">
        <v>3359.13</v>
      </c>
      <c r="T139" s="185">
        <v>2844.32</v>
      </c>
      <c r="U139" s="185">
        <v>3075.31</v>
      </c>
      <c r="V139" s="185">
        <v>2516.4699999999998</v>
      </c>
      <c r="W139" s="185">
        <v>2410.46</v>
      </c>
      <c r="X139" s="185">
        <v>1812.72</v>
      </c>
      <c r="Y139" s="185">
        <v>1193.3699999999999</v>
      </c>
      <c r="Z139" s="185">
        <v>44948.61</v>
      </c>
      <c r="AA139" s="185">
        <v>5437.76</v>
      </c>
      <c r="AB139" s="185">
        <v>4400.5600000000004</v>
      </c>
      <c r="AC139" s="185">
        <v>3431.43</v>
      </c>
      <c r="AD139" s="185">
        <v>3359.13</v>
      </c>
      <c r="AE139" s="185">
        <v>2844.32</v>
      </c>
      <c r="AF139" s="185">
        <v>3075.31</v>
      </c>
      <c r="AG139" s="185">
        <v>2516.4699999999998</v>
      </c>
      <c r="AH139" s="185">
        <v>2410.46</v>
      </c>
    </row>
    <row r="140" spans="1:34" ht="30" customHeight="1">
      <c r="A140" s="2019"/>
      <c r="B140" s="995" t="s">
        <v>788</v>
      </c>
      <c r="C140" s="185">
        <v>45</v>
      </c>
      <c r="D140" s="185">
        <v>0</v>
      </c>
      <c r="E140" s="185">
        <v>0</v>
      </c>
      <c r="F140" s="185">
        <v>0</v>
      </c>
      <c r="G140" s="185">
        <v>0</v>
      </c>
      <c r="H140" s="185">
        <v>45</v>
      </c>
      <c r="I140" s="185">
        <v>0</v>
      </c>
      <c r="J140" s="185">
        <v>0</v>
      </c>
      <c r="K140" s="185">
        <v>0</v>
      </c>
      <c r="L140" s="185">
        <v>0</v>
      </c>
      <c r="M140" s="185">
        <v>0</v>
      </c>
      <c r="N140" s="185">
        <v>0</v>
      </c>
      <c r="O140" s="185">
        <v>0</v>
      </c>
      <c r="P140" s="185">
        <v>0</v>
      </c>
      <c r="Q140" s="185">
        <v>0</v>
      </c>
      <c r="R140" s="185">
        <v>0</v>
      </c>
      <c r="S140" s="185">
        <v>45</v>
      </c>
      <c r="T140" s="185">
        <v>0</v>
      </c>
      <c r="U140" s="185">
        <v>0</v>
      </c>
      <c r="V140" s="185">
        <v>0</v>
      </c>
      <c r="W140" s="185">
        <v>0</v>
      </c>
      <c r="X140" s="185">
        <v>0</v>
      </c>
      <c r="Y140" s="185">
        <v>0</v>
      </c>
      <c r="Z140" s="185">
        <v>0</v>
      </c>
      <c r="AA140" s="185">
        <v>0</v>
      </c>
      <c r="AB140" s="185">
        <v>0</v>
      </c>
      <c r="AC140" s="185">
        <v>0</v>
      </c>
      <c r="AD140" s="185">
        <v>45</v>
      </c>
      <c r="AE140" s="185">
        <v>0</v>
      </c>
      <c r="AF140" s="185">
        <v>0</v>
      </c>
      <c r="AG140" s="185">
        <v>0</v>
      </c>
      <c r="AH140" s="185">
        <v>0</v>
      </c>
    </row>
    <row r="141" spans="1:34" ht="30" customHeight="1">
      <c r="A141" s="2019"/>
      <c r="B141" s="991" t="s">
        <v>849</v>
      </c>
      <c r="C141" s="185">
        <v>2600.0100000000002</v>
      </c>
      <c r="D141" s="185">
        <v>0</v>
      </c>
      <c r="E141" s="185">
        <v>602.67999999999995</v>
      </c>
      <c r="F141" s="185">
        <v>137</v>
      </c>
      <c r="G141" s="185">
        <v>231.29</v>
      </c>
      <c r="H141" s="185">
        <v>29.54</v>
      </c>
      <c r="I141" s="185">
        <v>0</v>
      </c>
      <c r="J141" s="185">
        <v>1541</v>
      </c>
      <c r="K141" s="185">
        <v>0</v>
      </c>
      <c r="L141" s="185">
        <v>0</v>
      </c>
      <c r="M141" s="185">
        <v>0</v>
      </c>
      <c r="N141" s="185">
        <v>58.5</v>
      </c>
      <c r="O141" s="185">
        <v>0</v>
      </c>
      <c r="P141" s="185">
        <v>602.67999999999995</v>
      </c>
      <c r="Q141" s="185">
        <v>137</v>
      </c>
      <c r="R141" s="185">
        <v>231.29</v>
      </c>
      <c r="S141" s="185">
        <v>29.54</v>
      </c>
      <c r="T141" s="185">
        <v>0</v>
      </c>
      <c r="U141" s="185">
        <v>1541</v>
      </c>
      <c r="V141" s="185">
        <v>0</v>
      </c>
      <c r="W141" s="185">
        <v>0</v>
      </c>
      <c r="X141" s="185">
        <v>0</v>
      </c>
      <c r="Y141" s="185">
        <v>58.5</v>
      </c>
      <c r="Z141" s="185">
        <v>0</v>
      </c>
      <c r="AA141" s="185">
        <v>602.67999999999995</v>
      </c>
      <c r="AB141" s="185">
        <v>137</v>
      </c>
      <c r="AC141" s="185">
        <v>231.29</v>
      </c>
      <c r="AD141" s="185">
        <v>29.54</v>
      </c>
      <c r="AE141" s="185">
        <v>0</v>
      </c>
      <c r="AF141" s="185">
        <v>1541</v>
      </c>
      <c r="AG141" s="185">
        <v>0</v>
      </c>
      <c r="AH141" s="185">
        <v>0</v>
      </c>
    </row>
    <row r="142" spans="1:34" ht="30" customHeight="1">
      <c r="A142" s="2019"/>
      <c r="B142" s="991" t="s">
        <v>808</v>
      </c>
      <c r="C142" s="185">
        <v>0</v>
      </c>
      <c r="D142" s="185">
        <v>0</v>
      </c>
      <c r="E142" s="185">
        <v>0</v>
      </c>
      <c r="F142" s="185">
        <v>0</v>
      </c>
      <c r="G142" s="185">
        <v>0</v>
      </c>
      <c r="H142" s="185">
        <v>0</v>
      </c>
      <c r="I142" s="185">
        <v>0</v>
      </c>
      <c r="J142" s="185">
        <v>0</v>
      </c>
      <c r="K142" s="185">
        <v>0</v>
      </c>
      <c r="L142" s="185">
        <v>0</v>
      </c>
      <c r="M142" s="185">
        <v>0</v>
      </c>
      <c r="N142" s="185">
        <v>0</v>
      </c>
      <c r="O142" s="185">
        <v>0</v>
      </c>
      <c r="P142" s="185">
        <v>0</v>
      </c>
      <c r="Q142" s="185">
        <v>0</v>
      </c>
      <c r="R142" s="185">
        <v>0</v>
      </c>
      <c r="S142" s="185">
        <v>0</v>
      </c>
      <c r="T142" s="185">
        <v>0</v>
      </c>
      <c r="U142" s="185">
        <v>0</v>
      </c>
      <c r="V142" s="185">
        <v>0</v>
      </c>
      <c r="W142" s="185">
        <v>0</v>
      </c>
      <c r="X142" s="185">
        <v>0</v>
      </c>
      <c r="Y142" s="185">
        <v>0</v>
      </c>
      <c r="Z142" s="185">
        <v>0</v>
      </c>
      <c r="AA142" s="185">
        <v>0</v>
      </c>
      <c r="AB142" s="185">
        <v>0</v>
      </c>
      <c r="AC142" s="185">
        <v>0</v>
      </c>
      <c r="AD142" s="185">
        <v>0</v>
      </c>
      <c r="AE142" s="185">
        <v>0</v>
      </c>
      <c r="AF142" s="185">
        <v>0</v>
      </c>
      <c r="AG142" s="185">
        <v>0</v>
      </c>
      <c r="AH142" s="185">
        <v>0</v>
      </c>
    </row>
    <row r="143" spans="1:34" ht="19.5" customHeight="1">
      <c r="A143" s="2019"/>
      <c r="B143" s="1242" t="s">
        <v>850</v>
      </c>
      <c r="C143" s="185">
        <v>0</v>
      </c>
      <c r="D143" s="185">
        <v>0</v>
      </c>
      <c r="E143" s="185">
        <v>0</v>
      </c>
      <c r="F143" s="185">
        <v>0</v>
      </c>
      <c r="G143" s="185">
        <v>0</v>
      </c>
      <c r="H143" s="185">
        <v>0</v>
      </c>
      <c r="I143" s="185">
        <v>0</v>
      </c>
      <c r="J143" s="185">
        <v>0</v>
      </c>
      <c r="K143" s="185">
        <v>0</v>
      </c>
      <c r="L143" s="185">
        <v>0</v>
      </c>
      <c r="M143" s="185">
        <v>0</v>
      </c>
      <c r="N143" s="185">
        <v>0</v>
      </c>
      <c r="O143" s="185">
        <v>0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0</v>
      </c>
      <c r="W143" s="185">
        <v>0</v>
      </c>
      <c r="X143" s="185">
        <v>0</v>
      </c>
      <c r="Y143" s="185">
        <v>0</v>
      </c>
      <c r="Z143" s="185">
        <v>0</v>
      </c>
      <c r="AA143" s="185">
        <v>0</v>
      </c>
      <c r="AB143" s="185">
        <v>0</v>
      </c>
      <c r="AC143" s="185">
        <v>0</v>
      </c>
      <c r="AD143" s="185">
        <v>0</v>
      </c>
      <c r="AE143" s="185">
        <v>0</v>
      </c>
      <c r="AF143" s="185">
        <v>0</v>
      </c>
      <c r="AG143" s="185">
        <v>0</v>
      </c>
      <c r="AH143" s="185">
        <v>0</v>
      </c>
    </row>
    <row r="144" spans="1:34" ht="19.5" customHeight="1">
      <c r="A144" s="2018" t="s">
        <v>867</v>
      </c>
      <c r="B144" s="1013" t="s">
        <v>41</v>
      </c>
      <c r="C144" s="1013">
        <f>SUM('급수관 경년별 총괄'!C145:'급수관 경년별 총괄'!C163)</f>
        <v>237037.66000000003</v>
      </c>
      <c r="D144" s="1013">
        <f>SUM('급수관 경년별 총괄'!D145:'급수관 경년별 총괄'!D163)</f>
        <v>172883.26</v>
      </c>
      <c r="E144" s="1013">
        <f>SUM('급수관 경년별 총괄'!E145:'급수관 경년별 총괄'!E163)</f>
        <v>8951.2000000000007</v>
      </c>
      <c r="F144" s="1013">
        <f>SUM('급수관 경년별 총괄'!F145:'급수관 경년별 총괄'!F163)</f>
        <v>8540.89</v>
      </c>
      <c r="G144" s="1013">
        <f>SUM('급수관 경년별 총괄'!G145:'급수관 경년별 총괄'!G163)</f>
        <v>9847.6</v>
      </c>
      <c r="H144" s="1013">
        <f>SUM('급수관 경년별 총괄'!H145:'급수관 경년별 총괄'!H163)</f>
        <v>5162.01</v>
      </c>
      <c r="I144" s="1013">
        <f>SUM('급수관 경년별 총괄'!I145:'급수관 경년별 총괄'!I163)</f>
        <v>5834.76</v>
      </c>
      <c r="J144" s="1013">
        <f>SUM('급수관 경년별 총괄'!J145:'급수관 경년별 총괄'!J163)</f>
        <v>6197.77</v>
      </c>
      <c r="K144" s="1013">
        <f>SUM('급수관 경년별 총괄'!K145:'급수관 경년별 총괄'!K163)</f>
        <v>3598.03</v>
      </c>
      <c r="L144" s="1013">
        <f>SUM('급수관 경년별 총괄'!L145:'급수관 경년별 총괄'!L163)</f>
        <v>7022.22</v>
      </c>
      <c r="M144" s="1013">
        <f>SUM('급수관 경년별 총괄'!M145:'급수관 경년별 총괄'!M163)</f>
        <v>4987.45</v>
      </c>
      <c r="N144" s="1013">
        <f>SUM('급수관 경년별 총괄'!N145:'급수관 경년별 총괄'!N163)</f>
        <v>4012.4700000000003</v>
      </c>
      <c r="O144" s="1013">
        <f>SUM('급수관 경년별 총괄'!O145:'급수관 경년별 총괄'!O163)</f>
        <v>172883.26</v>
      </c>
      <c r="P144" s="1013">
        <f>SUM('급수관 경년별 총괄'!P145:'급수관 경년별 총괄'!P163)</f>
        <v>8951.2000000000007</v>
      </c>
      <c r="Q144" s="1013">
        <f>SUM('급수관 경년별 총괄'!Q145:'급수관 경년별 총괄'!Q163)</f>
        <v>8540.89</v>
      </c>
      <c r="R144" s="1013">
        <f>SUM('급수관 경년별 총괄'!R145:'급수관 경년별 총괄'!R163)</f>
        <v>9847.6</v>
      </c>
      <c r="S144" s="1013">
        <f>SUM('급수관 경년별 총괄'!S145:'급수관 경년별 총괄'!S163)</f>
        <v>5162.01</v>
      </c>
      <c r="T144" s="1013">
        <f>SUM('급수관 경년별 총괄'!T145:'급수관 경년별 총괄'!T163)</f>
        <v>5834.76</v>
      </c>
      <c r="U144" s="1013">
        <f>SUM('급수관 경년별 총괄'!U145:'급수관 경년별 총괄'!U163)</f>
        <v>6197.77</v>
      </c>
      <c r="V144" s="1013">
        <f>SUM('급수관 경년별 총괄'!V145:'급수관 경년별 총괄'!V163)</f>
        <v>3598.03</v>
      </c>
      <c r="W144" s="1013">
        <f>SUM('급수관 경년별 총괄'!W145:'급수관 경년별 총괄'!W163)</f>
        <v>7022.22</v>
      </c>
      <c r="X144" s="1013">
        <f>SUM('급수관 경년별 총괄'!X145:'급수관 경년별 총괄'!X163)</f>
        <v>4987.45</v>
      </c>
      <c r="Y144" s="1013">
        <f>SUM('급수관 경년별 총괄'!Y145:'급수관 경년별 총괄'!Y163)</f>
        <v>4012.4700000000003</v>
      </c>
      <c r="Z144" s="1013">
        <f>SUM('급수관 경년별 총괄'!Z145:'급수관 경년별 총괄'!Z163)</f>
        <v>172883.26</v>
      </c>
      <c r="AA144" s="1013">
        <f>SUM('급수관 경년별 총괄'!AA145:'급수관 경년별 총괄'!AA163)</f>
        <v>8951.2000000000007</v>
      </c>
      <c r="AB144" s="1013">
        <f>SUM('급수관 경년별 총괄'!AB145:'급수관 경년별 총괄'!AB163)</f>
        <v>8540.89</v>
      </c>
      <c r="AC144" s="1013">
        <f>SUM('급수관 경년별 총괄'!AC145:'급수관 경년별 총괄'!AC163)</f>
        <v>9847.6</v>
      </c>
      <c r="AD144" s="1013">
        <f>SUM('급수관 경년별 총괄'!AD145:'급수관 경년별 총괄'!AD163)</f>
        <v>5162.01</v>
      </c>
      <c r="AE144" s="1013">
        <f>SUM('급수관 경년별 총괄'!AE145:'급수관 경년별 총괄'!AE163)</f>
        <v>5834.76</v>
      </c>
      <c r="AF144" s="1013">
        <f>SUM('급수관 경년별 총괄'!AF145:'급수관 경년별 총괄'!AF163)</f>
        <v>6197.77</v>
      </c>
      <c r="AG144" s="1013">
        <f>SUM('급수관 경년별 총괄'!AG145:'급수관 경년별 총괄'!AG163)</f>
        <v>3598.03</v>
      </c>
      <c r="AH144" s="1013">
        <f>SUM('급수관 경년별 총괄'!AH145:'급수관 경년별 총괄'!AH163)</f>
        <v>7022.22</v>
      </c>
    </row>
    <row r="145" spans="1:34" ht="19.5" customHeight="1">
      <c r="A145" s="2018" t="s">
        <v>867</v>
      </c>
      <c r="B145" s="989" t="s">
        <v>951</v>
      </c>
      <c r="C145" s="185">
        <v>2.82</v>
      </c>
      <c r="D145" s="185">
        <v>0</v>
      </c>
      <c r="E145" s="185">
        <v>0</v>
      </c>
      <c r="F145" s="185">
        <v>0</v>
      </c>
      <c r="G145" s="185">
        <v>0</v>
      </c>
      <c r="H145" s="185">
        <v>0</v>
      </c>
      <c r="I145" s="185">
        <v>0</v>
      </c>
      <c r="J145" s="185">
        <v>0</v>
      </c>
      <c r="K145" s="185">
        <v>0</v>
      </c>
      <c r="L145" s="185">
        <v>1.33</v>
      </c>
      <c r="M145" s="185">
        <v>1.49</v>
      </c>
      <c r="N145" s="185">
        <v>0</v>
      </c>
      <c r="O145" s="185">
        <v>0</v>
      </c>
      <c r="P145" s="185">
        <v>0</v>
      </c>
      <c r="Q145" s="185">
        <v>0</v>
      </c>
      <c r="R145" s="185">
        <v>0</v>
      </c>
      <c r="S145" s="185">
        <v>0</v>
      </c>
      <c r="T145" s="185">
        <v>0</v>
      </c>
      <c r="U145" s="185">
        <v>0</v>
      </c>
      <c r="V145" s="185">
        <v>0</v>
      </c>
      <c r="W145" s="185">
        <v>1.33</v>
      </c>
      <c r="X145" s="185">
        <v>1.49</v>
      </c>
      <c r="Y145" s="185">
        <v>0</v>
      </c>
      <c r="Z145" s="185">
        <v>0</v>
      </c>
      <c r="AA145" s="185">
        <v>0</v>
      </c>
      <c r="AB145" s="185">
        <v>0</v>
      </c>
      <c r="AC145" s="185">
        <v>0</v>
      </c>
      <c r="AD145" s="185">
        <v>0</v>
      </c>
      <c r="AE145" s="185">
        <v>0</v>
      </c>
      <c r="AF145" s="185">
        <v>0</v>
      </c>
      <c r="AG145" s="185">
        <v>0</v>
      </c>
      <c r="AH145" s="185">
        <v>1.33</v>
      </c>
    </row>
    <row r="146" spans="1:34" ht="30" customHeight="1">
      <c r="A146" s="2019"/>
      <c r="B146" s="989" t="s">
        <v>797</v>
      </c>
      <c r="C146" s="185">
        <v>0</v>
      </c>
      <c r="D146" s="185">
        <v>0</v>
      </c>
      <c r="E146" s="185">
        <v>0</v>
      </c>
      <c r="F146" s="185">
        <v>0</v>
      </c>
      <c r="G146" s="185">
        <v>0</v>
      </c>
      <c r="H146" s="185">
        <v>0</v>
      </c>
      <c r="I146" s="185">
        <v>0</v>
      </c>
      <c r="J146" s="185">
        <v>0</v>
      </c>
      <c r="K146" s="185">
        <v>0</v>
      </c>
      <c r="L146" s="185">
        <v>0</v>
      </c>
      <c r="M146" s="185">
        <v>0</v>
      </c>
      <c r="N146" s="185">
        <v>0</v>
      </c>
      <c r="O146" s="185">
        <v>0</v>
      </c>
      <c r="P146" s="185">
        <v>0</v>
      </c>
      <c r="Q146" s="185">
        <v>0</v>
      </c>
      <c r="R146" s="185">
        <v>0</v>
      </c>
      <c r="S146" s="185">
        <v>0</v>
      </c>
      <c r="T146" s="185">
        <v>0</v>
      </c>
      <c r="U146" s="185">
        <v>0</v>
      </c>
      <c r="V146" s="185">
        <v>0</v>
      </c>
      <c r="W146" s="185">
        <v>0</v>
      </c>
      <c r="X146" s="185">
        <v>0</v>
      </c>
      <c r="Y146" s="185">
        <v>0</v>
      </c>
      <c r="Z146" s="185">
        <v>0</v>
      </c>
      <c r="AA146" s="185">
        <v>0</v>
      </c>
      <c r="AB146" s="185">
        <v>0</v>
      </c>
      <c r="AC146" s="185">
        <v>0</v>
      </c>
      <c r="AD146" s="185">
        <v>0</v>
      </c>
      <c r="AE146" s="185">
        <v>0</v>
      </c>
      <c r="AF146" s="185">
        <v>0</v>
      </c>
      <c r="AG146" s="185">
        <v>0</v>
      </c>
      <c r="AH146" s="185">
        <v>0</v>
      </c>
    </row>
    <row r="147" spans="1:34" ht="30" customHeight="1">
      <c r="A147" s="2019"/>
      <c r="B147" s="989" t="s">
        <v>780</v>
      </c>
      <c r="C147" s="185">
        <v>52.57</v>
      </c>
      <c r="D147" s="185">
        <v>0</v>
      </c>
      <c r="E147" s="185">
        <v>0</v>
      </c>
      <c r="F147" s="185">
        <v>0</v>
      </c>
      <c r="G147" s="185">
        <v>0</v>
      </c>
      <c r="H147" s="185">
        <v>0</v>
      </c>
      <c r="I147" s="185">
        <v>43.42</v>
      </c>
      <c r="J147" s="185">
        <v>0</v>
      </c>
      <c r="K147" s="185">
        <v>0</v>
      </c>
      <c r="L147" s="185">
        <v>0</v>
      </c>
      <c r="M147" s="185">
        <v>9.15</v>
      </c>
      <c r="N147" s="185">
        <v>0</v>
      </c>
      <c r="O147" s="185">
        <v>0</v>
      </c>
      <c r="P147" s="185">
        <v>0</v>
      </c>
      <c r="Q147" s="185">
        <v>0</v>
      </c>
      <c r="R147" s="185">
        <v>0</v>
      </c>
      <c r="S147" s="185">
        <v>0</v>
      </c>
      <c r="T147" s="185">
        <v>43.42</v>
      </c>
      <c r="U147" s="185">
        <v>0</v>
      </c>
      <c r="V147" s="185">
        <v>0</v>
      </c>
      <c r="W147" s="185">
        <v>0</v>
      </c>
      <c r="X147" s="185">
        <v>9.15</v>
      </c>
      <c r="Y147" s="185">
        <v>0</v>
      </c>
      <c r="Z147" s="185">
        <v>0</v>
      </c>
      <c r="AA147" s="185">
        <v>0</v>
      </c>
      <c r="AB147" s="185">
        <v>0</v>
      </c>
      <c r="AC147" s="185">
        <v>0</v>
      </c>
      <c r="AD147" s="185">
        <v>0</v>
      </c>
      <c r="AE147" s="185">
        <v>43.42</v>
      </c>
      <c r="AF147" s="185">
        <v>0</v>
      </c>
      <c r="AG147" s="185">
        <v>0</v>
      </c>
      <c r="AH147" s="185">
        <v>0</v>
      </c>
    </row>
    <row r="148" spans="1:34" ht="30" customHeight="1">
      <c r="A148" s="2019"/>
      <c r="B148" s="991" t="s">
        <v>781</v>
      </c>
      <c r="C148" s="185">
        <v>24.82</v>
      </c>
      <c r="D148" s="185">
        <v>24.82</v>
      </c>
      <c r="E148" s="185">
        <v>0</v>
      </c>
      <c r="F148" s="185">
        <v>0</v>
      </c>
      <c r="G148" s="185">
        <v>0</v>
      </c>
      <c r="H148" s="185">
        <v>0</v>
      </c>
      <c r="I148" s="185">
        <v>0</v>
      </c>
      <c r="J148" s="185">
        <v>0</v>
      </c>
      <c r="K148" s="185">
        <v>0</v>
      </c>
      <c r="L148" s="185">
        <v>0</v>
      </c>
      <c r="M148" s="185">
        <v>0</v>
      </c>
      <c r="N148" s="185">
        <v>0</v>
      </c>
      <c r="O148" s="185">
        <v>24.82</v>
      </c>
      <c r="P148" s="185">
        <v>0</v>
      </c>
      <c r="Q148" s="185">
        <v>0</v>
      </c>
      <c r="R148" s="185">
        <v>0</v>
      </c>
      <c r="S148" s="185">
        <v>0</v>
      </c>
      <c r="T148" s="185">
        <v>0</v>
      </c>
      <c r="U148" s="185">
        <v>0</v>
      </c>
      <c r="V148" s="185">
        <v>0</v>
      </c>
      <c r="W148" s="185">
        <v>0</v>
      </c>
      <c r="X148" s="185">
        <v>0</v>
      </c>
      <c r="Y148" s="185">
        <v>0</v>
      </c>
      <c r="Z148" s="185">
        <v>24.82</v>
      </c>
      <c r="AA148" s="185">
        <v>0</v>
      </c>
      <c r="AB148" s="185">
        <v>0</v>
      </c>
      <c r="AC148" s="185">
        <v>0</v>
      </c>
      <c r="AD148" s="185">
        <v>0</v>
      </c>
      <c r="AE148" s="185">
        <v>0</v>
      </c>
      <c r="AF148" s="185">
        <v>0</v>
      </c>
      <c r="AG148" s="185">
        <v>0</v>
      </c>
      <c r="AH148" s="185">
        <v>0</v>
      </c>
    </row>
    <row r="149" spans="1:34" ht="30" customHeight="1">
      <c r="A149" s="2019"/>
      <c r="B149" s="991" t="s">
        <v>799</v>
      </c>
      <c r="C149" s="185">
        <v>546</v>
      </c>
      <c r="D149" s="185">
        <v>495.95</v>
      </c>
      <c r="E149" s="185">
        <v>0</v>
      </c>
      <c r="F149" s="185">
        <v>0</v>
      </c>
      <c r="G149" s="185">
        <v>0</v>
      </c>
      <c r="H149" s="185">
        <v>0</v>
      </c>
      <c r="I149" s="185">
        <v>50.05</v>
      </c>
      <c r="J149" s="185">
        <v>0</v>
      </c>
      <c r="K149" s="185">
        <v>0</v>
      </c>
      <c r="L149" s="185">
        <v>0</v>
      </c>
      <c r="M149" s="185">
        <v>0</v>
      </c>
      <c r="N149" s="185">
        <v>0</v>
      </c>
      <c r="O149" s="185">
        <v>495.95</v>
      </c>
      <c r="P149" s="185">
        <v>0</v>
      </c>
      <c r="Q149" s="185">
        <v>0</v>
      </c>
      <c r="R149" s="185">
        <v>0</v>
      </c>
      <c r="S149" s="185">
        <v>0</v>
      </c>
      <c r="T149" s="185">
        <v>50.05</v>
      </c>
      <c r="U149" s="185">
        <v>0</v>
      </c>
      <c r="V149" s="185">
        <v>0</v>
      </c>
      <c r="W149" s="185">
        <v>0</v>
      </c>
      <c r="X149" s="185">
        <v>0</v>
      </c>
      <c r="Y149" s="185">
        <v>0</v>
      </c>
      <c r="Z149" s="185">
        <v>495.95</v>
      </c>
      <c r="AA149" s="185">
        <v>0</v>
      </c>
      <c r="AB149" s="185">
        <v>0</v>
      </c>
      <c r="AC149" s="185">
        <v>0</v>
      </c>
      <c r="AD149" s="185">
        <v>0</v>
      </c>
      <c r="AE149" s="185">
        <v>50.05</v>
      </c>
      <c r="AF149" s="185">
        <v>0</v>
      </c>
      <c r="AG149" s="185">
        <v>0</v>
      </c>
      <c r="AH149" s="185">
        <v>0</v>
      </c>
    </row>
    <row r="150" spans="1:34" ht="30" customHeight="1">
      <c r="A150" s="2019"/>
      <c r="B150" s="991" t="s">
        <v>787</v>
      </c>
      <c r="C150" s="185">
        <v>408.87</v>
      </c>
      <c r="D150" s="185">
        <v>0</v>
      </c>
      <c r="E150" s="185">
        <v>0</v>
      </c>
      <c r="F150" s="185">
        <v>0</v>
      </c>
      <c r="G150" s="185">
        <v>0</v>
      </c>
      <c r="H150" s="185">
        <v>0</v>
      </c>
      <c r="I150" s="185">
        <v>0</v>
      </c>
      <c r="J150" s="185">
        <v>0</v>
      </c>
      <c r="K150" s="185">
        <v>0</v>
      </c>
      <c r="L150" s="185">
        <v>408.87</v>
      </c>
      <c r="M150" s="185">
        <v>0</v>
      </c>
      <c r="N150" s="185">
        <v>0</v>
      </c>
      <c r="O150" s="185">
        <v>0</v>
      </c>
      <c r="P150" s="185">
        <v>0</v>
      </c>
      <c r="Q150" s="185">
        <v>0</v>
      </c>
      <c r="R150" s="185">
        <v>0</v>
      </c>
      <c r="S150" s="185">
        <v>0</v>
      </c>
      <c r="T150" s="185">
        <v>0</v>
      </c>
      <c r="U150" s="185">
        <v>0</v>
      </c>
      <c r="V150" s="185">
        <v>0</v>
      </c>
      <c r="W150" s="185">
        <v>408.87</v>
      </c>
      <c r="X150" s="185">
        <v>0</v>
      </c>
      <c r="Y150" s="185">
        <v>0</v>
      </c>
      <c r="Z150" s="185">
        <v>0</v>
      </c>
      <c r="AA150" s="185">
        <v>0</v>
      </c>
      <c r="AB150" s="185">
        <v>0</v>
      </c>
      <c r="AC150" s="185">
        <v>0</v>
      </c>
      <c r="AD150" s="185">
        <v>0</v>
      </c>
      <c r="AE150" s="185">
        <v>0</v>
      </c>
      <c r="AF150" s="185">
        <v>0</v>
      </c>
      <c r="AG150" s="185">
        <v>0</v>
      </c>
      <c r="AH150" s="185">
        <v>408.87</v>
      </c>
    </row>
    <row r="151" spans="1:34" ht="30" customHeight="1">
      <c r="A151" s="2019"/>
      <c r="B151" s="991" t="s">
        <v>800</v>
      </c>
      <c r="C151" s="185">
        <v>0</v>
      </c>
      <c r="D151" s="185">
        <v>0</v>
      </c>
      <c r="E151" s="185">
        <v>0</v>
      </c>
      <c r="F151" s="185">
        <v>0</v>
      </c>
      <c r="G151" s="185">
        <v>0</v>
      </c>
      <c r="H151" s="185">
        <v>0</v>
      </c>
      <c r="I151" s="185">
        <v>0</v>
      </c>
      <c r="J151" s="185">
        <v>0</v>
      </c>
      <c r="K151" s="185">
        <v>0</v>
      </c>
      <c r="L151" s="185">
        <v>0</v>
      </c>
      <c r="M151" s="185">
        <v>0</v>
      </c>
      <c r="N151" s="185">
        <v>0</v>
      </c>
      <c r="O151" s="18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0</v>
      </c>
      <c r="U151" s="185">
        <v>0</v>
      </c>
      <c r="V151" s="185">
        <v>0</v>
      </c>
      <c r="W151" s="185">
        <v>0</v>
      </c>
      <c r="X151" s="185">
        <v>0</v>
      </c>
      <c r="Y151" s="185">
        <v>0</v>
      </c>
      <c r="Z151" s="185">
        <v>0</v>
      </c>
      <c r="AA151" s="185">
        <v>0</v>
      </c>
      <c r="AB151" s="185">
        <v>0</v>
      </c>
      <c r="AC151" s="185">
        <v>0</v>
      </c>
      <c r="AD151" s="185">
        <v>0</v>
      </c>
      <c r="AE151" s="185">
        <v>0</v>
      </c>
      <c r="AF151" s="185">
        <v>0</v>
      </c>
      <c r="AG151" s="185">
        <v>0</v>
      </c>
      <c r="AH151" s="185">
        <v>0</v>
      </c>
    </row>
    <row r="152" spans="1:34" ht="30" customHeight="1">
      <c r="A152" s="2019"/>
      <c r="B152" s="989" t="s">
        <v>801</v>
      </c>
      <c r="C152" s="185">
        <v>0</v>
      </c>
      <c r="D152" s="185">
        <v>0</v>
      </c>
      <c r="E152" s="185">
        <v>0</v>
      </c>
      <c r="F152" s="185">
        <v>0</v>
      </c>
      <c r="G152" s="185">
        <v>0</v>
      </c>
      <c r="H152" s="185">
        <v>0</v>
      </c>
      <c r="I152" s="185">
        <v>0</v>
      </c>
      <c r="J152" s="185">
        <v>0</v>
      </c>
      <c r="K152" s="185">
        <v>0</v>
      </c>
      <c r="L152" s="185">
        <v>0</v>
      </c>
      <c r="M152" s="185">
        <v>0</v>
      </c>
      <c r="N152" s="185">
        <v>0</v>
      </c>
      <c r="O152" s="185">
        <v>0</v>
      </c>
      <c r="P152" s="185">
        <v>0</v>
      </c>
      <c r="Q152" s="185">
        <v>0</v>
      </c>
      <c r="R152" s="185">
        <v>0</v>
      </c>
      <c r="S152" s="185">
        <v>0</v>
      </c>
      <c r="T152" s="185">
        <v>0</v>
      </c>
      <c r="U152" s="185">
        <v>0</v>
      </c>
      <c r="V152" s="185">
        <v>0</v>
      </c>
      <c r="W152" s="185">
        <v>0</v>
      </c>
      <c r="X152" s="185">
        <v>0</v>
      </c>
      <c r="Y152" s="185">
        <v>0</v>
      </c>
      <c r="Z152" s="185">
        <v>0</v>
      </c>
      <c r="AA152" s="185">
        <v>0</v>
      </c>
      <c r="AB152" s="185">
        <v>0</v>
      </c>
      <c r="AC152" s="185">
        <v>0</v>
      </c>
      <c r="AD152" s="185">
        <v>0</v>
      </c>
      <c r="AE152" s="185">
        <v>0</v>
      </c>
      <c r="AF152" s="185">
        <v>0</v>
      </c>
      <c r="AG152" s="185">
        <v>0</v>
      </c>
      <c r="AH152" s="185">
        <v>0</v>
      </c>
    </row>
    <row r="153" spans="1:34" ht="30" customHeight="1">
      <c r="A153" s="2019"/>
      <c r="B153" s="995" t="s">
        <v>802</v>
      </c>
      <c r="C153" s="185">
        <v>18416.259999999998</v>
      </c>
      <c r="D153" s="185">
        <v>18103.13</v>
      </c>
      <c r="E153" s="185">
        <v>0</v>
      </c>
      <c r="F153" s="185">
        <v>0</v>
      </c>
      <c r="G153" s="185">
        <v>29.74</v>
      </c>
      <c r="H153" s="185">
        <v>0</v>
      </c>
      <c r="I153" s="185">
        <v>167.22</v>
      </c>
      <c r="J153" s="185">
        <v>49.08</v>
      </c>
      <c r="K153" s="185">
        <v>0</v>
      </c>
      <c r="L153" s="185">
        <v>0</v>
      </c>
      <c r="M153" s="185">
        <v>0</v>
      </c>
      <c r="N153" s="185">
        <v>67.09</v>
      </c>
      <c r="O153" s="185">
        <v>18103.13</v>
      </c>
      <c r="P153" s="185">
        <v>0</v>
      </c>
      <c r="Q153" s="185">
        <v>0</v>
      </c>
      <c r="R153" s="185">
        <v>29.74</v>
      </c>
      <c r="S153" s="185">
        <v>0</v>
      </c>
      <c r="T153" s="185">
        <v>167.22</v>
      </c>
      <c r="U153" s="185">
        <v>49.08</v>
      </c>
      <c r="V153" s="185">
        <v>0</v>
      </c>
      <c r="W153" s="185">
        <v>0</v>
      </c>
      <c r="X153" s="185">
        <v>0</v>
      </c>
      <c r="Y153" s="185">
        <v>67.09</v>
      </c>
      <c r="Z153" s="185">
        <v>18103.13</v>
      </c>
      <c r="AA153" s="185">
        <v>0</v>
      </c>
      <c r="AB153" s="185">
        <v>0</v>
      </c>
      <c r="AC153" s="185">
        <v>29.74</v>
      </c>
      <c r="AD153" s="185">
        <v>0</v>
      </c>
      <c r="AE153" s="185">
        <v>167.22</v>
      </c>
      <c r="AF153" s="185">
        <v>49.08</v>
      </c>
      <c r="AG153" s="185">
        <v>0</v>
      </c>
      <c r="AH153" s="185">
        <v>0</v>
      </c>
    </row>
    <row r="154" spans="1:34" ht="30" customHeight="1">
      <c r="A154" s="2019"/>
      <c r="B154" s="995" t="s">
        <v>803</v>
      </c>
      <c r="C154" s="185">
        <v>66270.320000000007</v>
      </c>
      <c r="D154" s="185">
        <v>65639.5</v>
      </c>
      <c r="E154" s="185">
        <v>9.0399999999999991</v>
      </c>
      <c r="F154" s="185">
        <v>54.9</v>
      </c>
      <c r="G154" s="185">
        <v>3.5</v>
      </c>
      <c r="H154" s="185">
        <v>0</v>
      </c>
      <c r="I154" s="185">
        <v>144.54</v>
      </c>
      <c r="J154" s="185">
        <v>1.64</v>
      </c>
      <c r="K154" s="185">
        <v>3</v>
      </c>
      <c r="L154" s="185">
        <v>141.02000000000001</v>
      </c>
      <c r="M154" s="185">
        <v>153.55000000000001</v>
      </c>
      <c r="N154" s="185">
        <v>119.63</v>
      </c>
      <c r="O154" s="185">
        <v>65639.5</v>
      </c>
      <c r="P154" s="185">
        <v>9.0399999999999991</v>
      </c>
      <c r="Q154" s="185">
        <v>54.9</v>
      </c>
      <c r="R154" s="185">
        <v>3.5</v>
      </c>
      <c r="S154" s="185">
        <v>0</v>
      </c>
      <c r="T154" s="185">
        <v>144.54</v>
      </c>
      <c r="U154" s="185">
        <v>1.64</v>
      </c>
      <c r="V154" s="185">
        <v>3</v>
      </c>
      <c r="W154" s="185">
        <v>141.02000000000001</v>
      </c>
      <c r="X154" s="185">
        <v>153.55000000000001</v>
      </c>
      <c r="Y154" s="185">
        <v>119.63</v>
      </c>
      <c r="Z154" s="185">
        <v>65639.5</v>
      </c>
      <c r="AA154" s="185">
        <v>9.0399999999999991</v>
      </c>
      <c r="AB154" s="185">
        <v>54.9</v>
      </c>
      <c r="AC154" s="185">
        <v>3.5</v>
      </c>
      <c r="AD154" s="185">
        <v>0</v>
      </c>
      <c r="AE154" s="185">
        <v>144.54</v>
      </c>
      <c r="AF154" s="185">
        <v>1.64</v>
      </c>
      <c r="AG154" s="185">
        <v>3</v>
      </c>
      <c r="AH154" s="185">
        <v>141.02000000000001</v>
      </c>
    </row>
    <row r="155" spans="1:34" ht="30" customHeight="1">
      <c r="A155" s="2019"/>
      <c r="B155" s="1011" t="s">
        <v>804</v>
      </c>
      <c r="C155" s="185">
        <v>2816.38</v>
      </c>
      <c r="D155" s="185">
        <v>412.94</v>
      </c>
      <c r="E155" s="185">
        <v>0</v>
      </c>
      <c r="F155" s="185">
        <v>60.55</v>
      </c>
      <c r="G155" s="185">
        <v>109</v>
      </c>
      <c r="H155" s="185">
        <v>71</v>
      </c>
      <c r="I155" s="185">
        <v>0</v>
      </c>
      <c r="J155" s="185">
        <v>0</v>
      </c>
      <c r="K155" s="185">
        <v>0</v>
      </c>
      <c r="L155" s="185">
        <v>510</v>
      </c>
      <c r="M155" s="185">
        <v>896.15</v>
      </c>
      <c r="N155" s="185">
        <v>756.74</v>
      </c>
      <c r="O155" s="185">
        <v>412.94</v>
      </c>
      <c r="P155" s="185">
        <v>0</v>
      </c>
      <c r="Q155" s="185">
        <v>60.55</v>
      </c>
      <c r="R155" s="185">
        <v>109</v>
      </c>
      <c r="S155" s="185">
        <v>71</v>
      </c>
      <c r="T155" s="185">
        <v>0</v>
      </c>
      <c r="U155" s="185">
        <v>0</v>
      </c>
      <c r="V155" s="185">
        <v>0</v>
      </c>
      <c r="W155" s="185">
        <v>510</v>
      </c>
      <c r="X155" s="185">
        <v>896.15</v>
      </c>
      <c r="Y155" s="185">
        <v>756.74</v>
      </c>
      <c r="Z155" s="185">
        <v>412.94</v>
      </c>
      <c r="AA155" s="185">
        <v>0</v>
      </c>
      <c r="AB155" s="185">
        <v>60.55</v>
      </c>
      <c r="AC155" s="185">
        <v>109</v>
      </c>
      <c r="AD155" s="185">
        <v>71</v>
      </c>
      <c r="AE155" s="185">
        <v>0</v>
      </c>
      <c r="AF155" s="185">
        <v>0</v>
      </c>
      <c r="AG155" s="185">
        <v>0</v>
      </c>
      <c r="AH155" s="185">
        <v>510</v>
      </c>
    </row>
    <row r="156" spans="1:34" ht="30" customHeight="1">
      <c r="A156" s="2019"/>
      <c r="B156" s="1011" t="s">
        <v>805</v>
      </c>
      <c r="C156" s="185">
        <v>511.22</v>
      </c>
      <c r="D156" s="185">
        <v>0</v>
      </c>
      <c r="E156" s="185">
        <v>0</v>
      </c>
      <c r="F156" s="185">
        <v>0</v>
      </c>
      <c r="G156" s="185">
        <v>0</v>
      </c>
      <c r="H156" s="185">
        <v>0</v>
      </c>
      <c r="I156" s="185">
        <v>0</v>
      </c>
      <c r="J156" s="185">
        <v>0</v>
      </c>
      <c r="K156" s="185">
        <v>0</v>
      </c>
      <c r="L156" s="185">
        <v>0</v>
      </c>
      <c r="M156" s="185">
        <v>456.22</v>
      </c>
      <c r="N156" s="185">
        <v>55</v>
      </c>
      <c r="O156" s="185">
        <v>0</v>
      </c>
      <c r="P156" s="185">
        <v>0</v>
      </c>
      <c r="Q156" s="185">
        <v>0</v>
      </c>
      <c r="R156" s="185">
        <v>0</v>
      </c>
      <c r="S156" s="185">
        <v>0</v>
      </c>
      <c r="T156" s="185">
        <v>0</v>
      </c>
      <c r="U156" s="185">
        <v>0</v>
      </c>
      <c r="V156" s="185">
        <v>0</v>
      </c>
      <c r="W156" s="185">
        <v>0</v>
      </c>
      <c r="X156" s="185">
        <v>456.22</v>
      </c>
      <c r="Y156" s="185">
        <v>55</v>
      </c>
      <c r="Z156" s="185">
        <v>0</v>
      </c>
      <c r="AA156" s="185">
        <v>0</v>
      </c>
      <c r="AB156" s="185">
        <v>0</v>
      </c>
      <c r="AC156" s="185">
        <v>0</v>
      </c>
      <c r="AD156" s="185">
        <v>0</v>
      </c>
      <c r="AE156" s="185">
        <v>0</v>
      </c>
      <c r="AF156" s="185">
        <v>0</v>
      </c>
      <c r="AG156" s="185">
        <v>0</v>
      </c>
      <c r="AH156" s="185">
        <v>0</v>
      </c>
    </row>
    <row r="157" spans="1:34" ht="30" customHeight="1">
      <c r="A157" s="2019"/>
      <c r="B157" s="1011" t="s">
        <v>848</v>
      </c>
      <c r="C157" s="185">
        <v>0</v>
      </c>
      <c r="D157" s="185">
        <v>0</v>
      </c>
      <c r="E157" s="185">
        <v>0</v>
      </c>
      <c r="F157" s="185">
        <v>0</v>
      </c>
      <c r="G157" s="185">
        <v>0</v>
      </c>
      <c r="H157" s="185">
        <v>0</v>
      </c>
      <c r="I157" s="185">
        <v>0</v>
      </c>
      <c r="J157" s="185">
        <v>0</v>
      </c>
      <c r="K157" s="185">
        <v>0</v>
      </c>
      <c r="L157" s="185">
        <v>0</v>
      </c>
      <c r="M157" s="185">
        <v>0</v>
      </c>
      <c r="N157" s="185">
        <v>0</v>
      </c>
      <c r="O157" s="185">
        <v>0</v>
      </c>
      <c r="P157" s="185">
        <v>0</v>
      </c>
      <c r="Q157" s="185">
        <v>0</v>
      </c>
      <c r="R157" s="185">
        <v>0</v>
      </c>
      <c r="S157" s="185">
        <v>0</v>
      </c>
      <c r="T157" s="185">
        <v>0</v>
      </c>
      <c r="U157" s="185">
        <v>0</v>
      </c>
      <c r="V157" s="185">
        <v>0</v>
      </c>
      <c r="W157" s="185">
        <v>0</v>
      </c>
      <c r="X157" s="185">
        <v>0</v>
      </c>
      <c r="Y157" s="185">
        <v>0</v>
      </c>
      <c r="Z157" s="185">
        <v>0</v>
      </c>
      <c r="AA157" s="185">
        <v>0</v>
      </c>
      <c r="AB157" s="185">
        <v>0</v>
      </c>
      <c r="AC157" s="185">
        <v>0</v>
      </c>
      <c r="AD157" s="185">
        <v>0</v>
      </c>
      <c r="AE157" s="185">
        <v>0</v>
      </c>
      <c r="AF157" s="185">
        <v>0</v>
      </c>
      <c r="AG157" s="185">
        <v>0</v>
      </c>
      <c r="AH157" s="185">
        <v>0</v>
      </c>
    </row>
    <row r="158" spans="1:34" ht="30" customHeight="1">
      <c r="A158" s="2019"/>
      <c r="B158" s="1011" t="s">
        <v>806</v>
      </c>
      <c r="C158" s="185">
        <v>24</v>
      </c>
      <c r="D158" s="185">
        <v>0</v>
      </c>
      <c r="E158" s="185">
        <v>0</v>
      </c>
      <c r="F158" s="185">
        <v>0</v>
      </c>
      <c r="G158" s="185">
        <v>0</v>
      </c>
      <c r="H158" s="185">
        <v>0</v>
      </c>
      <c r="I158" s="185">
        <v>0</v>
      </c>
      <c r="J158" s="185">
        <v>0</v>
      </c>
      <c r="K158" s="185">
        <v>24</v>
      </c>
      <c r="L158" s="185">
        <v>0</v>
      </c>
      <c r="M158" s="185">
        <v>0</v>
      </c>
      <c r="N158" s="185">
        <v>0</v>
      </c>
      <c r="O158" s="18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24</v>
      </c>
      <c r="W158" s="185">
        <v>0</v>
      </c>
      <c r="X158" s="185">
        <v>0</v>
      </c>
      <c r="Y158" s="185">
        <v>0</v>
      </c>
      <c r="Z158" s="185">
        <v>0</v>
      </c>
      <c r="AA158" s="185">
        <v>0</v>
      </c>
      <c r="AB158" s="185">
        <v>0</v>
      </c>
      <c r="AC158" s="185">
        <v>0</v>
      </c>
      <c r="AD158" s="185">
        <v>0</v>
      </c>
      <c r="AE158" s="185">
        <v>0</v>
      </c>
      <c r="AF158" s="185">
        <v>0</v>
      </c>
      <c r="AG158" s="185">
        <v>24</v>
      </c>
      <c r="AH158" s="185">
        <v>0</v>
      </c>
    </row>
    <row r="159" spans="1:34" ht="30" customHeight="1">
      <c r="A159" s="2019"/>
      <c r="B159" s="995" t="s">
        <v>807</v>
      </c>
      <c r="C159" s="185">
        <v>143885.38</v>
      </c>
      <c r="D159" s="185">
        <v>87162.33</v>
      </c>
      <c r="E159" s="185">
        <v>7130.49</v>
      </c>
      <c r="F159" s="185">
        <v>7994.12</v>
      </c>
      <c r="G159" s="185">
        <v>9363.8700000000008</v>
      </c>
      <c r="H159" s="185">
        <v>5091.01</v>
      </c>
      <c r="I159" s="185">
        <v>5429.53</v>
      </c>
      <c r="J159" s="185">
        <v>6147.05</v>
      </c>
      <c r="K159" s="185">
        <v>3571.03</v>
      </c>
      <c r="L159" s="185">
        <v>5550.05</v>
      </c>
      <c r="M159" s="185">
        <v>3470.89</v>
      </c>
      <c r="N159" s="185">
        <v>2975.01</v>
      </c>
      <c r="O159" s="185">
        <v>87162.33</v>
      </c>
      <c r="P159" s="185">
        <v>7130.49</v>
      </c>
      <c r="Q159" s="185">
        <v>7994.12</v>
      </c>
      <c r="R159" s="185">
        <v>9363.8700000000008</v>
      </c>
      <c r="S159" s="185">
        <v>5091.01</v>
      </c>
      <c r="T159" s="185">
        <v>5429.53</v>
      </c>
      <c r="U159" s="185">
        <v>6147.05</v>
      </c>
      <c r="V159" s="185">
        <v>3571.03</v>
      </c>
      <c r="W159" s="185">
        <v>5550.05</v>
      </c>
      <c r="X159" s="185">
        <v>3470.89</v>
      </c>
      <c r="Y159" s="185">
        <v>2975.01</v>
      </c>
      <c r="Z159" s="185">
        <v>87162.33</v>
      </c>
      <c r="AA159" s="185">
        <v>7130.49</v>
      </c>
      <c r="AB159" s="185">
        <v>7994.12</v>
      </c>
      <c r="AC159" s="185">
        <v>9363.8700000000008</v>
      </c>
      <c r="AD159" s="185">
        <v>5091.01</v>
      </c>
      <c r="AE159" s="185">
        <v>5429.53</v>
      </c>
      <c r="AF159" s="185">
        <v>6147.05</v>
      </c>
      <c r="AG159" s="185">
        <v>3571.03</v>
      </c>
      <c r="AH159" s="185">
        <v>5550.05</v>
      </c>
    </row>
    <row r="160" spans="1:34" ht="30" customHeight="1">
      <c r="A160" s="2019"/>
      <c r="B160" s="995" t="s">
        <v>788</v>
      </c>
      <c r="C160" s="185">
        <v>24</v>
      </c>
      <c r="D160" s="185">
        <v>0</v>
      </c>
      <c r="E160" s="185">
        <v>0</v>
      </c>
      <c r="F160" s="185">
        <v>0</v>
      </c>
      <c r="G160" s="185">
        <v>0</v>
      </c>
      <c r="H160" s="185">
        <v>0</v>
      </c>
      <c r="I160" s="185">
        <v>0</v>
      </c>
      <c r="J160" s="185">
        <v>0</v>
      </c>
      <c r="K160" s="185">
        <v>0</v>
      </c>
      <c r="L160" s="185">
        <v>0</v>
      </c>
      <c r="M160" s="185">
        <v>0</v>
      </c>
      <c r="N160" s="185">
        <v>24</v>
      </c>
      <c r="O160" s="185">
        <v>0</v>
      </c>
      <c r="P160" s="185">
        <v>0</v>
      </c>
      <c r="Q160" s="185">
        <v>0</v>
      </c>
      <c r="R160" s="185">
        <v>0</v>
      </c>
      <c r="S160" s="185">
        <v>0</v>
      </c>
      <c r="T160" s="185">
        <v>0</v>
      </c>
      <c r="U160" s="185">
        <v>0</v>
      </c>
      <c r="V160" s="185">
        <v>0</v>
      </c>
      <c r="W160" s="185">
        <v>0</v>
      </c>
      <c r="X160" s="185">
        <v>0</v>
      </c>
      <c r="Y160" s="185">
        <v>24</v>
      </c>
      <c r="Z160" s="185">
        <v>0</v>
      </c>
      <c r="AA160" s="185">
        <v>0</v>
      </c>
      <c r="AB160" s="185">
        <v>0</v>
      </c>
      <c r="AC160" s="185">
        <v>0</v>
      </c>
      <c r="AD160" s="185">
        <v>0</v>
      </c>
      <c r="AE160" s="185">
        <v>0</v>
      </c>
      <c r="AF160" s="185">
        <v>0</v>
      </c>
      <c r="AG160" s="185">
        <v>0</v>
      </c>
      <c r="AH160" s="185">
        <v>0</v>
      </c>
    </row>
    <row r="161" spans="1:34" ht="30" customHeight="1">
      <c r="A161" s="2019"/>
      <c r="B161" s="991" t="s">
        <v>849</v>
      </c>
      <c r="C161" s="185">
        <v>3351.1</v>
      </c>
      <c r="D161" s="185">
        <v>340.67</v>
      </c>
      <c r="E161" s="185">
        <v>1811.67</v>
      </c>
      <c r="F161" s="185">
        <v>431.32</v>
      </c>
      <c r="G161" s="185">
        <v>341.49</v>
      </c>
      <c r="H161" s="185">
        <v>0</v>
      </c>
      <c r="I161" s="185">
        <v>0</v>
      </c>
      <c r="J161" s="185">
        <v>0</v>
      </c>
      <c r="K161" s="185">
        <v>0</v>
      </c>
      <c r="L161" s="185">
        <v>410.95</v>
      </c>
      <c r="M161" s="185">
        <v>0</v>
      </c>
      <c r="N161" s="185">
        <v>15</v>
      </c>
      <c r="O161" s="185">
        <v>340.67</v>
      </c>
      <c r="P161" s="185">
        <v>1811.67</v>
      </c>
      <c r="Q161" s="185">
        <v>431.32</v>
      </c>
      <c r="R161" s="185">
        <v>341.49</v>
      </c>
      <c r="S161" s="185">
        <v>0</v>
      </c>
      <c r="T161" s="185">
        <v>0</v>
      </c>
      <c r="U161" s="185">
        <v>0</v>
      </c>
      <c r="V161" s="185">
        <v>0</v>
      </c>
      <c r="W161" s="185">
        <v>410.95</v>
      </c>
      <c r="X161" s="185">
        <v>0</v>
      </c>
      <c r="Y161" s="185">
        <v>15</v>
      </c>
      <c r="Z161" s="185">
        <v>340.67</v>
      </c>
      <c r="AA161" s="185">
        <v>1811.67</v>
      </c>
      <c r="AB161" s="185">
        <v>431.32</v>
      </c>
      <c r="AC161" s="185">
        <v>341.49</v>
      </c>
      <c r="AD161" s="185">
        <v>0</v>
      </c>
      <c r="AE161" s="185">
        <v>0</v>
      </c>
      <c r="AF161" s="185">
        <v>0</v>
      </c>
      <c r="AG161" s="185">
        <v>0</v>
      </c>
      <c r="AH161" s="185">
        <v>410.95</v>
      </c>
    </row>
    <row r="162" spans="1:34" ht="30" customHeight="1">
      <c r="A162" s="2019"/>
      <c r="B162" s="991" t="s">
        <v>808</v>
      </c>
      <c r="C162" s="185">
        <v>703.92</v>
      </c>
      <c r="D162" s="185">
        <v>703.92</v>
      </c>
      <c r="E162" s="185">
        <v>0</v>
      </c>
      <c r="F162" s="185">
        <v>0</v>
      </c>
      <c r="G162" s="185">
        <v>0</v>
      </c>
      <c r="H162" s="185">
        <v>0</v>
      </c>
      <c r="I162" s="185">
        <v>0</v>
      </c>
      <c r="J162" s="185">
        <v>0</v>
      </c>
      <c r="K162" s="185">
        <v>0</v>
      </c>
      <c r="L162" s="185">
        <v>0</v>
      </c>
      <c r="M162" s="185">
        <v>0</v>
      </c>
      <c r="N162" s="185">
        <v>0</v>
      </c>
      <c r="O162" s="185">
        <v>703.92</v>
      </c>
      <c r="P162" s="185">
        <v>0</v>
      </c>
      <c r="Q162" s="185">
        <v>0</v>
      </c>
      <c r="R162" s="185">
        <v>0</v>
      </c>
      <c r="S162" s="185">
        <v>0</v>
      </c>
      <c r="T162" s="185">
        <v>0</v>
      </c>
      <c r="U162" s="185">
        <v>0</v>
      </c>
      <c r="V162" s="185">
        <v>0</v>
      </c>
      <c r="W162" s="185">
        <v>0</v>
      </c>
      <c r="X162" s="185">
        <v>0</v>
      </c>
      <c r="Y162" s="185">
        <v>0</v>
      </c>
      <c r="Z162" s="185">
        <v>703.92</v>
      </c>
      <c r="AA162" s="185">
        <v>0</v>
      </c>
      <c r="AB162" s="185">
        <v>0</v>
      </c>
      <c r="AC162" s="185">
        <v>0</v>
      </c>
      <c r="AD162" s="185">
        <v>0</v>
      </c>
      <c r="AE162" s="185">
        <v>0</v>
      </c>
      <c r="AF162" s="185">
        <v>0</v>
      </c>
      <c r="AG162" s="185">
        <v>0</v>
      </c>
      <c r="AH162" s="185">
        <v>0</v>
      </c>
    </row>
    <row r="163" spans="1:34" ht="19.5" customHeight="1">
      <c r="A163" s="2019"/>
      <c r="B163" s="1242" t="s">
        <v>850</v>
      </c>
      <c r="C163" s="185">
        <v>0</v>
      </c>
      <c r="D163" s="185">
        <v>0</v>
      </c>
      <c r="E163" s="185">
        <v>0</v>
      </c>
      <c r="F163" s="185">
        <v>0</v>
      </c>
      <c r="G163" s="185">
        <v>0</v>
      </c>
      <c r="H163" s="185">
        <v>0</v>
      </c>
      <c r="I163" s="185">
        <v>0</v>
      </c>
      <c r="J163" s="185">
        <v>0</v>
      </c>
      <c r="K163" s="185">
        <v>0</v>
      </c>
      <c r="L163" s="185">
        <v>0</v>
      </c>
      <c r="M163" s="185">
        <v>0</v>
      </c>
      <c r="N163" s="185">
        <v>0</v>
      </c>
      <c r="O163" s="185">
        <v>0</v>
      </c>
      <c r="P163" s="185">
        <v>0</v>
      </c>
      <c r="Q163" s="185">
        <v>0</v>
      </c>
      <c r="R163" s="185">
        <v>0</v>
      </c>
      <c r="S163" s="185">
        <v>0</v>
      </c>
      <c r="T163" s="185">
        <v>0</v>
      </c>
      <c r="U163" s="185">
        <v>0</v>
      </c>
      <c r="V163" s="185">
        <v>0</v>
      </c>
      <c r="W163" s="185">
        <v>0</v>
      </c>
      <c r="X163" s="185">
        <v>0</v>
      </c>
      <c r="Y163" s="185">
        <v>0</v>
      </c>
      <c r="Z163" s="185">
        <v>0</v>
      </c>
      <c r="AA163" s="185">
        <v>0</v>
      </c>
      <c r="AB163" s="185">
        <v>0</v>
      </c>
      <c r="AC163" s="185">
        <v>0</v>
      </c>
      <c r="AD163" s="185">
        <v>0</v>
      </c>
      <c r="AE163" s="185">
        <v>0</v>
      </c>
      <c r="AF163" s="185">
        <v>0</v>
      </c>
      <c r="AG163" s="185">
        <v>0</v>
      </c>
      <c r="AH163" s="185">
        <v>0</v>
      </c>
    </row>
    <row r="164" spans="1:34" ht="19.5" customHeight="1">
      <c r="A164" s="2018" t="s">
        <v>809</v>
      </c>
      <c r="B164" s="1013" t="s">
        <v>41</v>
      </c>
      <c r="C164" s="1013">
        <f>SUM('급수관 경년별 총괄'!C165:'급수관 경년별 총괄'!C183)</f>
        <v>1291.8899999999999</v>
      </c>
      <c r="D164" s="1013">
        <f>SUM('급수관 경년별 총괄'!D165:'급수관 경년별 총괄'!D183)</f>
        <v>500.96999999999997</v>
      </c>
      <c r="E164" s="1013">
        <f>SUM('급수관 경년별 총괄'!E165:'급수관 경년별 총괄'!E183)</f>
        <v>86.509999999999991</v>
      </c>
      <c r="F164" s="1013">
        <f>SUM('급수관 경년별 총괄'!F165:'급수관 경년별 총괄'!F183)</f>
        <v>92.49</v>
      </c>
      <c r="G164" s="1013">
        <f>SUM('급수관 경년별 총괄'!G165:'급수관 경년별 총괄'!G183)</f>
        <v>19</v>
      </c>
      <c r="H164" s="1013">
        <f>SUM('급수관 경년별 총괄'!H165:'급수관 경년별 총괄'!H183)</f>
        <v>5</v>
      </c>
      <c r="I164" s="1013">
        <f>SUM('급수관 경년별 총괄'!I165:'급수관 경년별 총괄'!I183)</f>
        <v>131.16</v>
      </c>
      <c r="J164" s="1013">
        <f>SUM('급수관 경년별 총괄'!J165:'급수관 경년별 총괄'!J183)</f>
        <v>117.02000000000001</v>
      </c>
      <c r="K164" s="1013">
        <f>SUM('급수관 경년별 총괄'!K165:'급수관 경년별 총괄'!K183)</f>
        <v>125.79</v>
      </c>
      <c r="L164" s="1013">
        <f>SUM('급수관 경년별 총괄'!L165:'급수관 경년별 총괄'!L183)</f>
        <v>20.94</v>
      </c>
      <c r="M164" s="1013">
        <f>SUM('급수관 경년별 총괄'!M165:'급수관 경년별 총괄'!M183)</f>
        <v>74.010000000000005</v>
      </c>
      <c r="N164" s="1013">
        <f>SUM('급수관 경년별 총괄'!N165:'급수관 경년별 총괄'!N183)</f>
        <v>119</v>
      </c>
      <c r="O164" s="1013">
        <f>SUM('급수관 경년별 총괄'!O165:'급수관 경년별 총괄'!O183)</f>
        <v>500.96999999999997</v>
      </c>
      <c r="P164" s="1013">
        <f>SUM('급수관 경년별 총괄'!P165:'급수관 경년별 총괄'!P183)</f>
        <v>86.509999999999991</v>
      </c>
      <c r="Q164" s="1013">
        <f>SUM('급수관 경년별 총괄'!Q165:'급수관 경년별 총괄'!Q183)</f>
        <v>92.49</v>
      </c>
      <c r="R164" s="1013">
        <f>SUM('급수관 경년별 총괄'!R165:'급수관 경년별 총괄'!R183)</f>
        <v>19</v>
      </c>
      <c r="S164" s="1013">
        <f>SUM('급수관 경년별 총괄'!S165:'급수관 경년별 총괄'!S183)</f>
        <v>5</v>
      </c>
      <c r="T164" s="1013">
        <f>SUM('급수관 경년별 총괄'!T165:'급수관 경년별 총괄'!T183)</f>
        <v>131.16</v>
      </c>
      <c r="U164" s="1013">
        <f>SUM('급수관 경년별 총괄'!U165:'급수관 경년별 총괄'!U183)</f>
        <v>117.02000000000001</v>
      </c>
      <c r="V164" s="1013">
        <f>SUM('급수관 경년별 총괄'!V165:'급수관 경년별 총괄'!V183)</f>
        <v>125.79</v>
      </c>
      <c r="W164" s="1013">
        <f>SUM('급수관 경년별 총괄'!W165:'급수관 경년별 총괄'!W183)</f>
        <v>20.94</v>
      </c>
      <c r="X164" s="1013">
        <f>SUM('급수관 경년별 총괄'!X165:'급수관 경년별 총괄'!X183)</f>
        <v>74.010000000000005</v>
      </c>
      <c r="Y164" s="1013">
        <f>SUM('급수관 경년별 총괄'!Y165:'급수관 경년별 총괄'!Y183)</f>
        <v>119</v>
      </c>
      <c r="Z164" s="1013">
        <f>SUM('급수관 경년별 총괄'!Z165:'급수관 경년별 총괄'!Z183)</f>
        <v>500.96999999999997</v>
      </c>
      <c r="AA164" s="1013">
        <f>SUM('급수관 경년별 총괄'!AA165:'급수관 경년별 총괄'!AA183)</f>
        <v>86.509999999999991</v>
      </c>
      <c r="AB164" s="1013">
        <f>SUM('급수관 경년별 총괄'!AB165:'급수관 경년별 총괄'!AB183)</f>
        <v>92.49</v>
      </c>
      <c r="AC164" s="1013">
        <f>SUM('급수관 경년별 총괄'!AC165:'급수관 경년별 총괄'!AC183)</f>
        <v>19</v>
      </c>
      <c r="AD164" s="1013">
        <f>SUM('급수관 경년별 총괄'!AD165:'급수관 경년별 총괄'!AD183)</f>
        <v>5</v>
      </c>
      <c r="AE164" s="1013">
        <f>SUM('급수관 경년별 총괄'!AE165:'급수관 경년별 총괄'!AE183)</f>
        <v>131.16</v>
      </c>
      <c r="AF164" s="1013">
        <f>SUM('급수관 경년별 총괄'!AF165:'급수관 경년별 총괄'!AF183)</f>
        <v>117.02000000000001</v>
      </c>
      <c r="AG164" s="1013">
        <f>SUM('급수관 경년별 총괄'!AG165:'급수관 경년별 총괄'!AG183)</f>
        <v>125.79</v>
      </c>
      <c r="AH164" s="1013">
        <f>SUM('급수관 경년별 총괄'!AH165:'급수관 경년별 총괄'!AH183)</f>
        <v>20.94</v>
      </c>
    </row>
    <row r="165" spans="1:34" ht="19.5" customHeight="1">
      <c r="A165" s="2018" t="s">
        <v>809</v>
      </c>
      <c r="B165" s="989" t="s">
        <v>951</v>
      </c>
      <c r="C165" s="185">
        <v>252.47</v>
      </c>
      <c r="D165" s="185">
        <v>0</v>
      </c>
      <c r="E165" s="185">
        <v>0</v>
      </c>
      <c r="F165" s="185">
        <v>0</v>
      </c>
      <c r="G165" s="185">
        <v>0</v>
      </c>
      <c r="H165" s="185">
        <v>0</v>
      </c>
      <c r="I165" s="185">
        <v>0</v>
      </c>
      <c r="J165" s="185">
        <v>0</v>
      </c>
      <c r="K165" s="185">
        <v>104.79</v>
      </c>
      <c r="L165" s="185">
        <v>6</v>
      </c>
      <c r="M165" s="185">
        <v>62.68</v>
      </c>
      <c r="N165" s="185">
        <v>79</v>
      </c>
      <c r="O165" s="185">
        <v>0</v>
      </c>
      <c r="P165" s="185">
        <v>0</v>
      </c>
      <c r="Q165" s="185">
        <v>0</v>
      </c>
      <c r="R165" s="185">
        <v>0</v>
      </c>
      <c r="S165" s="185">
        <v>0</v>
      </c>
      <c r="T165" s="185">
        <v>0</v>
      </c>
      <c r="U165" s="185">
        <v>0</v>
      </c>
      <c r="V165" s="185">
        <v>104.79</v>
      </c>
      <c r="W165" s="185">
        <v>6</v>
      </c>
      <c r="X165" s="185">
        <v>62.68</v>
      </c>
      <c r="Y165" s="185">
        <v>79</v>
      </c>
      <c r="Z165" s="185">
        <v>0</v>
      </c>
      <c r="AA165" s="185">
        <v>0</v>
      </c>
      <c r="AB165" s="185">
        <v>0</v>
      </c>
      <c r="AC165" s="185">
        <v>0</v>
      </c>
      <c r="AD165" s="185">
        <v>0</v>
      </c>
      <c r="AE165" s="185">
        <v>0</v>
      </c>
      <c r="AF165" s="185">
        <v>0</v>
      </c>
      <c r="AG165" s="185">
        <v>104.79</v>
      </c>
      <c r="AH165" s="185">
        <v>6</v>
      </c>
    </row>
    <row r="166" spans="1:34" ht="30" customHeight="1">
      <c r="A166" s="2019"/>
      <c r="B166" s="989" t="s">
        <v>797</v>
      </c>
      <c r="C166" s="185">
        <v>94.75</v>
      </c>
      <c r="D166" s="185">
        <v>0</v>
      </c>
      <c r="E166" s="185">
        <v>0</v>
      </c>
      <c r="F166" s="185">
        <v>0</v>
      </c>
      <c r="G166" s="185">
        <v>0</v>
      </c>
      <c r="H166" s="185">
        <v>0</v>
      </c>
      <c r="I166" s="185">
        <v>0</v>
      </c>
      <c r="J166" s="185">
        <v>29.3</v>
      </c>
      <c r="K166" s="185">
        <v>13</v>
      </c>
      <c r="L166" s="185">
        <v>7.12</v>
      </c>
      <c r="M166" s="185">
        <v>5.33</v>
      </c>
      <c r="N166" s="185">
        <v>40</v>
      </c>
      <c r="O166" s="185">
        <v>0</v>
      </c>
      <c r="P166" s="185">
        <v>0</v>
      </c>
      <c r="Q166" s="185">
        <v>0</v>
      </c>
      <c r="R166" s="185">
        <v>0</v>
      </c>
      <c r="S166" s="185">
        <v>0</v>
      </c>
      <c r="T166" s="185">
        <v>0</v>
      </c>
      <c r="U166" s="185">
        <v>29.3</v>
      </c>
      <c r="V166" s="185">
        <v>13</v>
      </c>
      <c r="W166" s="185">
        <v>7.12</v>
      </c>
      <c r="X166" s="185">
        <v>5.33</v>
      </c>
      <c r="Y166" s="185">
        <v>40</v>
      </c>
      <c r="Z166" s="185">
        <v>0</v>
      </c>
      <c r="AA166" s="185">
        <v>0</v>
      </c>
      <c r="AB166" s="185">
        <v>0</v>
      </c>
      <c r="AC166" s="185">
        <v>0</v>
      </c>
      <c r="AD166" s="185">
        <v>0</v>
      </c>
      <c r="AE166" s="185">
        <v>0</v>
      </c>
      <c r="AF166" s="185">
        <v>29.3</v>
      </c>
      <c r="AG166" s="185">
        <v>13</v>
      </c>
      <c r="AH166" s="185">
        <v>7.12</v>
      </c>
    </row>
    <row r="167" spans="1:34" ht="30" customHeight="1">
      <c r="A167" s="2019"/>
      <c r="B167" s="989" t="s">
        <v>780</v>
      </c>
      <c r="C167" s="185">
        <v>184.49</v>
      </c>
      <c r="D167" s="185">
        <v>12.27</v>
      </c>
      <c r="E167" s="185">
        <v>38.51</v>
      </c>
      <c r="F167" s="185">
        <v>5</v>
      </c>
      <c r="G167" s="185">
        <v>16</v>
      </c>
      <c r="H167" s="185">
        <v>0</v>
      </c>
      <c r="I167" s="185">
        <v>77</v>
      </c>
      <c r="J167" s="185">
        <v>29.71</v>
      </c>
      <c r="K167" s="185">
        <v>0</v>
      </c>
      <c r="L167" s="185">
        <v>0</v>
      </c>
      <c r="M167" s="185">
        <v>6</v>
      </c>
      <c r="N167" s="185">
        <v>0</v>
      </c>
      <c r="O167" s="185">
        <v>12.27</v>
      </c>
      <c r="P167" s="185">
        <v>38.51</v>
      </c>
      <c r="Q167" s="185">
        <v>5</v>
      </c>
      <c r="R167" s="185">
        <v>16</v>
      </c>
      <c r="S167" s="185">
        <v>0</v>
      </c>
      <c r="T167" s="185">
        <v>77</v>
      </c>
      <c r="U167" s="185">
        <v>29.71</v>
      </c>
      <c r="V167" s="185">
        <v>0</v>
      </c>
      <c r="W167" s="185">
        <v>0</v>
      </c>
      <c r="X167" s="185">
        <v>6</v>
      </c>
      <c r="Y167" s="185">
        <v>0</v>
      </c>
      <c r="Z167" s="185">
        <v>12.27</v>
      </c>
      <c r="AA167" s="185">
        <v>38.51</v>
      </c>
      <c r="AB167" s="185">
        <v>5</v>
      </c>
      <c r="AC167" s="185">
        <v>16</v>
      </c>
      <c r="AD167" s="185">
        <v>0</v>
      </c>
      <c r="AE167" s="185">
        <v>77</v>
      </c>
      <c r="AF167" s="185">
        <v>29.71</v>
      </c>
      <c r="AG167" s="185">
        <v>0</v>
      </c>
      <c r="AH167" s="185">
        <v>0</v>
      </c>
    </row>
    <row r="168" spans="1:34" ht="30" customHeight="1">
      <c r="A168" s="2019"/>
      <c r="B168" s="991" t="s">
        <v>781</v>
      </c>
      <c r="C168" s="185">
        <v>0</v>
      </c>
      <c r="D168" s="185">
        <v>0</v>
      </c>
      <c r="E168" s="185">
        <v>0</v>
      </c>
      <c r="F168" s="185">
        <v>0</v>
      </c>
      <c r="G168" s="185">
        <v>0</v>
      </c>
      <c r="H168" s="185">
        <v>0</v>
      </c>
      <c r="I168" s="185">
        <v>0</v>
      </c>
      <c r="J168" s="185">
        <v>0</v>
      </c>
      <c r="K168" s="185">
        <v>0</v>
      </c>
      <c r="L168" s="185">
        <v>0</v>
      </c>
      <c r="M168" s="185">
        <v>0</v>
      </c>
      <c r="N168" s="185">
        <v>0</v>
      </c>
      <c r="O168" s="185">
        <v>0</v>
      </c>
      <c r="P168" s="185">
        <v>0</v>
      </c>
      <c r="Q168" s="185">
        <v>0</v>
      </c>
      <c r="R168" s="185">
        <v>0</v>
      </c>
      <c r="S168" s="185">
        <v>0</v>
      </c>
      <c r="T168" s="185">
        <v>0</v>
      </c>
      <c r="U168" s="185">
        <v>0</v>
      </c>
      <c r="V168" s="185">
        <v>0</v>
      </c>
      <c r="W168" s="185">
        <v>0</v>
      </c>
      <c r="X168" s="185">
        <v>0</v>
      </c>
      <c r="Y168" s="185">
        <v>0</v>
      </c>
      <c r="Z168" s="185">
        <v>0</v>
      </c>
      <c r="AA168" s="185">
        <v>0</v>
      </c>
      <c r="AB168" s="185">
        <v>0</v>
      </c>
      <c r="AC168" s="185">
        <v>0</v>
      </c>
      <c r="AD168" s="185">
        <v>0</v>
      </c>
      <c r="AE168" s="185">
        <v>0</v>
      </c>
      <c r="AF168" s="185">
        <v>0</v>
      </c>
      <c r="AG168" s="185">
        <v>0</v>
      </c>
      <c r="AH168" s="185">
        <v>0</v>
      </c>
    </row>
    <row r="169" spans="1:34" ht="30" customHeight="1">
      <c r="A169" s="2019"/>
      <c r="B169" s="991" t="s">
        <v>799</v>
      </c>
      <c r="C169" s="185">
        <v>0</v>
      </c>
      <c r="D169" s="185">
        <v>0</v>
      </c>
      <c r="E169" s="185">
        <v>0</v>
      </c>
      <c r="F169" s="185">
        <v>0</v>
      </c>
      <c r="G169" s="185">
        <v>0</v>
      </c>
      <c r="H169" s="185">
        <v>0</v>
      </c>
      <c r="I169" s="185">
        <v>0</v>
      </c>
      <c r="J169" s="185">
        <v>0</v>
      </c>
      <c r="K169" s="185">
        <v>0</v>
      </c>
      <c r="L169" s="185">
        <v>0</v>
      </c>
      <c r="M169" s="185">
        <v>0</v>
      </c>
      <c r="N169" s="185">
        <v>0</v>
      </c>
      <c r="O169" s="185">
        <v>0</v>
      </c>
      <c r="P169" s="185">
        <v>0</v>
      </c>
      <c r="Q169" s="185">
        <v>0</v>
      </c>
      <c r="R169" s="185">
        <v>0</v>
      </c>
      <c r="S169" s="185">
        <v>0</v>
      </c>
      <c r="T169" s="185">
        <v>0</v>
      </c>
      <c r="U169" s="185">
        <v>0</v>
      </c>
      <c r="V169" s="185">
        <v>0</v>
      </c>
      <c r="W169" s="185">
        <v>0</v>
      </c>
      <c r="X169" s="185">
        <v>0</v>
      </c>
      <c r="Y169" s="185">
        <v>0</v>
      </c>
      <c r="Z169" s="185">
        <v>0</v>
      </c>
      <c r="AA169" s="185">
        <v>0</v>
      </c>
      <c r="AB169" s="185">
        <v>0</v>
      </c>
      <c r="AC169" s="185">
        <v>0</v>
      </c>
      <c r="AD169" s="185">
        <v>0</v>
      </c>
      <c r="AE169" s="185">
        <v>0</v>
      </c>
      <c r="AF169" s="185">
        <v>0</v>
      </c>
      <c r="AG169" s="185">
        <v>0</v>
      </c>
      <c r="AH169" s="185">
        <v>0</v>
      </c>
    </row>
    <row r="170" spans="1:34" ht="30" customHeight="1">
      <c r="A170" s="2019"/>
      <c r="B170" s="991" t="s">
        <v>787</v>
      </c>
      <c r="C170" s="185">
        <v>0</v>
      </c>
      <c r="D170" s="185">
        <v>0</v>
      </c>
      <c r="E170" s="185">
        <v>0</v>
      </c>
      <c r="F170" s="185">
        <v>0</v>
      </c>
      <c r="G170" s="185">
        <v>0</v>
      </c>
      <c r="H170" s="185">
        <v>0</v>
      </c>
      <c r="I170" s="185">
        <v>0</v>
      </c>
      <c r="J170" s="185">
        <v>0</v>
      </c>
      <c r="K170" s="185">
        <v>0</v>
      </c>
      <c r="L170" s="185">
        <v>0</v>
      </c>
      <c r="M170" s="185">
        <v>0</v>
      </c>
      <c r="N170" s="185">
        <v>0</v>
      </c>
      <c r="O170" s="185">
        <v>0</v>
      </c>
      <c r="P170" s="185">
        <v>0</v>
      </c>
      <c r="Q170" s="185">
        <v>0</v>
      </c>
      <c r="R170" s="185">
        <v>0</v>
      </c>
      <c r="S170" s="185">
        <v>0</v>
      </c>
      <c r="T170" s="185">
        <v>0</v>
      </c>
      <c r="U170" s="185">
        <v>0</v>
      </c>
      <c r="V170" s="185">
        <v>0</v>
      </c>
      <c r="W170" s="185">
        <v>0</v>
      </c>
      <c r="X170" s="185">
        <v>0</v>
      </c>
      <c r="Y170" s="185">
        <v>0</v>
      </c>
      <c r="Z170" s="185">
        <v>0</v>
      </c>
      <c r="AA170" s="185">
        <v>0</v>
      </c>
      <c r="AB170" s="185">
        <v>0</v>
      </c>
      <c r="AC170" s="185">
        <v>0</v>
      </c>
      <c r="AD170" s="185">
        <v>0</v>
      </c>
      <c r="AE170" s="185">
        <v>0</v>
      </c>
      <c r="AF170" s="185">
        <v>0</v>
      </c>
      <c r="AG170" s="185">
        <v>0</v>
      </c>
      <c r="AH170" s="185">
        <v>0</v>
      </c>
    </row>
    <row r="171" spans="1:34" ht="30" customHeight="1">
      <c r="A171" s="2019"/>
      <c r="B171" s="991" t="s">
        <v>800</v>
      </c>
      <c r="C171" s="185">
        <v>0</v>
      </c>
      <c r="D171" s="185">
        <v>0</v>
      </c>
      <c r="E171" s="185">
        <v>0</v>
      </c>
      <c r="F171" s="185">
        <v>0</v>
      </c>
      <c r="G171" s="185">
        <v>0</v>
      </c>
      <c r="H171" s="185">
        <v>0</v>
      </c>
      <c r="I171" s="185">
        <v>0</v>
      </c>
      <c r="J171" s="185">
        <v>0</v>
      </c>
      <c r="K171" s="185">
        <v>0</v>
      </c>
      <c r="L171" s="185">
        <v>0</v>
      </c>
      <c r="M171" s="185">
        <v>0</v>
      </c>
      <c r="N171" s="185">
        <v>0</v>
      </c>
      <c r="O171" s="185">
        <v>0</v>
      </c>
      <c r="P171" s="185">
        <v>0</v>
      </c>
      <c r="Q171" s="185">
        <v>0</v>
      </c>
      <c r="R171" s="185">
        <v>0</v>
      </c>
      <c r="S171" s="185">
        <v>0</v>
      </c>
      <c r="T171" s="185">
        <v>0</v>
      </c>
      <c r="U171" s="185">
        <v>0</v>
      </c>
      <c r="V171" s="185">
        <v>0</v>
      </c>
      <c r="W171" s="185">
        <v>0</v>
      </c>
      <c r="X171" s="185">
        <v>0</v>
      </c>
      <c r="Y171" s="185">
        <v>0</v>
      </c>
      <c r="Z171" s="185">
        <v>0</v>
      </c>
      <c r="AA171" s="185">
        <v>0</v>
      </c>
      <c r="AB171" s="185">
        <v>0</v>
      </c>
      <c r="AC171" s="185">
        <v>0</v>
      </c>
      <c r="AD171" s="185">
        <v>0</v>
      </c>
      <c r="AE171" s="185">
        <v>0</v>
      </c>
      <c r="AF171" s="185">
        <v>0</v>
      </c>
      <c r="AG171" s="185">
        <v>0</v>
      </c>
      <c r="AH171" s="185">
        <v>0</v>
      </c>
    </row>
    <row r="172" spans="1:34" ht="30" customHeight="1">
      <c r="A172" s="2019"/>
      <c r="B172" s="989" t="s">
        <v>801</v>
      </c>
      <c r="C172" s="185">
        <v>16.010000000000002</v>
      </c>
      <c r="D172" s="185">
        <v>0</v>
      </c>
      <c r="E172" s="185">
        <v>0</v>
      </c>
      <c r="F172" s="185">
        <v>0</v>
      </c>
      <c r="G172" s="185">
        <v>0</v>
      </c>
      <c r="H172" s="185">
        <v>0</v>
      </c>
      <c r="I172" s="185">
        <v>0</v>
      </c>
      <c r="J172" s="185">
        <v>16.010000000000002</v>
      </c>
      <c r="K172" s="185">
        <v>0</v>
      </c>
      <c r="L172" s="185">
        <v>0</v>
      </c>
      <c r="M172" s="185">
        <v>0</v>
      </c>
      <c r="N172" s="185">
        <v>0</v>
      </c>
      <c r="O172" s="185">
        <v>0</v>
      </c>
      <c r="P172" s="185">
        <v>0</v>
      </c>
      <c r="Q172" s="185">
        <v>0</v>
      </c>
      <c r="R172" s="185">
        <v>0</v>
      </c>
      <c r="S172" s="185">
        <v>0</v>
      </c>
      <c r="T172" s="185">
        <v>0</v>
      </c>
      <c r="U172" s="185">
        <v>16.010000000000002</v>
      </c>
      <c r="V172" s="185">
        <v>0</v>
      </c>
      <c r="W172" s="185">
        <v>0</v>
      </c>
      <c r="X172" s="185">
        <v>0</v>
      </c>
      <c r="Y172" s="185">
        <v>0</v>
      </c>
      <c r="Z172" s="185">
        <v>0</v>
      </c>
      <c r="AA172" s="185">
        <v>0</v>
      </c>
      <c r="AB172" s="185">
        <v>0</v>
      </c>
      <c r="AC172" s="185">
        <v>0</v>
      </c>
      <c r="AD172" s="185">
        <v>0</v>
      </c>
      <c r="AE172" s="185">
        <v>0</v>
      </c>
      <c r="AF172" s="185">
        <v>16.010000000000002</v>
      </c>
      <c r="AG172" s="185">
        <v>0</v>
      </c>
      <c r="AH172" s="185">
        <v>0</v>
      </c>
    </row>
    <row r="173" spans="1:34" ht="30" customHeight="1">
      <c r="A173" s="2019"/>
      <c r="B173" s="995" t="s">
        <v>802</v>
      </c>
      <c r="C173" s="185">
        <v>166.83</v>
      </c>
      <c r="D173" s="185">
        <v>166.83</v>
      </c>
      <c r="E173" s="185">
        <v>0</v>
      </c>
      <c r="F173" s="185">
        <v>0</v>
      </c>
      <c r="G173" s="185">
        <v>0</v>
      </c>
      <c r="H173" s="185">
        <v>0</v>
      </c>
      <c r="I173" s="185">
        <v>0</v>
      </c>
      <c r="J173" s="185">
        <v>0</v>
      </c>
      <c r="K173" s="185">
        <v>0</v>
      </c>
      <c r="L173" s="185">
        <v>0</v>
      </c>
      <c r="M173" s="185">
        <v>0</v>
      </c>
      <c r="N173" s="185">
        <v>0</v>
      </c>
      <c r="O173" s="185">
        <v>166.83</v>
      </c>
      <c r="P173" s="185">
        <v>0</v>
      </c>
      <c r="Q173" s="185">
        <v>0</v>
      </c>
      <c r="R173" s="185">
        <v>0</v>
      </c>
      <c r="S173" s="185">
        <v>0</v>
      </c>
      <c r="T173" s="185">
        <v>0</v>
      </c>
      <c r="U173" s="185">
        <v>0</v>
      </c>
      <c r="V173" s="185">
        <v>0</v>
      </c>
      <c r="W173" s="185">
        <v>0</v>
      </c>
      <c r="X173" s="185">
        <v>0</v>
      </c>
      <c r="Y173" s="185">
        <v>0</v>
      </c>
      <c r="Z173" s="185">
        <v>166.83</v>
      </c>
      <c r="AA173" s="185">
        <v>0</v>
      </c>
      <c r="AB173" s="185">
        <v>0</v>
      </c>
      <c r="AC173" s="185">
        <v>0</v>
      </c>
      <c r="AD173" s="185">
        <v>0</v>
      </c>
      <c r="AE173" s="185">
        <v>0</v>
      </c>
      <c r="AF173" s="185">
        <v>0</v>
      </c>
      <c r="AG173" s="185">
        <v>0</v>
      </c>
      <c r="AH173" s="185">
        <v>0</v>
      </c>
    </row>
    <row r="174" spans="1:34" ht="30" customHeight="1">
      <c r="A174" s="2019"/>
      <c r="B174" s="995" t="s">
        <v>803</v>
      </c>
      <c r="C174" s="185">
        <v>319.77999999999997</v>
      </c>
      <c r="D174" s="185">
        <v>319.77999999999997</v>
      </c>
      <c r="E174" s="185">
        <v>0</v>
      </c>
      <c r="F174" s="185">
        <v>0</v>
      </c>
      <c r="G174" s="185">
        <v>0</v>
      </c>
      <c r="H174" s="185">
        <v>0</v>
      </c>
      <c r="I174" s="185">
        <v>0</v>
      </c>
      <c r="J174" s="185">
        <v>0</v>
      </c>
      <c r="K174" s="185">
        <v>0</v>
      </c>
      <c r="L174" s="185">
        <v>0</v>
      </c>
      <c r="M174" s="185">
        <v>0</v>
      </c>
      <c r="N174" s="185">
        <v>0</v>
      </c>
      <c r="O174" s="185">
        <v>319.77999999999997</v>
      </c>
      <c r="P174" s="185">
        <v>0</v>
      </c>
      <c r="Q174" s="185">
        <v>0</v>
      </c>
      <c r="R174" s="185">
        <v>0</v>
      </c>
      <c r="S174" s="185">
        <v>0</v>
      </c>
      <c r="T174" s="185">
        <v>0</v>
      </c>
      <c r="U174" s="185">
        <v>0</v>
      </c>
      <c r="V174" s="185">
        <v>0</v>
      </c>
      <c r="W174" s="185">
        <v>0</v>
      </c>
      <c r="X174" s="185">
        <v>0</v>
      </c>
      <c r="Y174" s="185">
        <v>0</v>
      </c>
      <c r="Z174" s="185">
        <v>319.77999999999997</v>
      </c>
      <c r="AA174" s="185">
        <v>0</v>
      </c>
      <c r="AB174" s="185">
        <v>0</v>
      </c>
      <c r="AC174" s="185">
        <v>0</v>
      </c>
      <c r="AD174" s="185">
        <v>0</v>
      </c>
      <c r="AE174" s="185">
        <v>0</v>
      </c>
      <c r="AF174" s="185">
        <v>0</v>
      </c>
      <c r="AG174" s="185">
        <v>0</v>
      </c>
      <c r="AH174" s="185">
        <v>0</v>
      </c>
    </row>
    <row r="175" spans="1:34" ht="30" customHeight="1">
      <c r="A175" s="2019"/>
      <c r="B175" s="1011" t="s">
        <v>804</v>
      </c>
      <c r="C175" s="185">
        <v>0</v>
      </c>
      <c r="D175" s="185">
        <v>0</v>
      </c>
      <c r="E175" s="185">
        <v>0</v>
      </c>
      <c r="F175" s="185">
        <v>0</v>
      </c>
      <c r="G175" s="185">
        <v>0</v>
      </c>
      <c r="H175" s="185">
        <v>0</v>
      </c>
      <c r="I175" s="185">
        <v>0</v>
      </c>
      <c r="J175" s="185">
        <v>0</v>
      </c>
      <c r="K175" s="185">
        <v>0</v>
      </c>
      <c r="L175" s="185">
        <v>0</v>
      </c>
      <c r="M175" s="185">
        <v>0</v>
      </c>
      <c r="N175" s="185">
        <v>0</v>
      </c>
      <c r="O175" s="185">
        <v>0</v>
      </c>
      <c r="P175" s="185">
        <v>0</v>
      </c>
      <c r="Q175" s="185">
        <v>0</v>
      </c>
      <c r="R175" s="185">
        <v>0</v>
      </c>
      <c r="S175" s="185">
        <v>0</v>
      </c>
      <c r="T175" s="185">
        <v>0</v>
      </c>
      <c r="U175" s="185">
        <v>0</v>
      </c>
      <c r="V175" s="185">
        <v>0</v>
      </c>
      <c r="W175" s="185">
        <v>0</v>
      </c>
      <c r="X175" s="185">
        <v>0</v>
      </c>
      <c r="Y175" s="185">
        <v>0</v>
      </c>
      <c r="Z175" s="185">
        <v>0</v>
      </c>
      <c r="AA175" s="185">
        <v>0</v>
      </c>
      <c r="AB175" s="185">
        <v>0</v>
      </c>
      <c r="AC175" s="185">
        <v>0</v>
      </c>
      <c r="AD175" s="185">
        <v>0</v>
      </c>
      <c r="AE175" s="185">
        <v>0</v>
      </c>
      <c r="AF175" s="185">
        <v>0</v>
      </c>
      <c r="AG175" s="185">
        <v>0</v>
      </c>
      <c r="AH175" s="185">
        <v>0</v>
      </c>
    </row>
    <row r="176" spans="1:34" ht="30" customHeight="1">
      <c r="A176" s="2019"/>
      <c r="B176" s="1011" t="s">
        <v>805</v>
      </c>
      <c r="C176" s="185">
        <v>0</v>
      </c>
      <c r="D176" s="185">
        <v>0</v>
      </c>
      <c r="E176" s="185">
        <v>0</v>
      </c>
      <c r="F176" s="185">
        <v>0</v>
      </c>
      <c r="G176" s="185">
        <v>0</v>
      </c>
      <c r="H176" s="185">
        <v>0</v>
      </c>
      <c r="I176" s="185">
        <v>0</v>
      </c>
      <c r="J176" s="185">
        <v>0</v>
      </c>
      <c r="K176" s="185">
        <v>0</v>
      </c>
      <c r="L176" s="185">
        <v>0</v>
      </c>
      <c r="M176" s="185">
        <v>0</v>
      </c>
      <c r="N176" s="185">
        <v>0</v>
      </c>
      <c r="O176" s="185">
        <v>0</v>
      </c>
      <c r="P176" s="185">
        <v>0</v>
      </c>
      <c r="Q176" s="185">
        <v>0</v>
      </c>
      <c r="R176" s="185">
        <v>0</v>
      </c>
      <c r="S176" s="185">
        <v>0</v>
      </c>
      <c r="T176" s="185">
        <v>0</v>
      </c>
      <c r="U176" s="185">
        <v>0</v>
      </c>
      <c r="V176" s="185">
        <v>0</v>
      </c>
      <c r="W176" s="185">
        <v>0</v>
      </c>
      <c r="X176" s="185">
        <v>0</v>
      </c>
      <c r="Y176" s="185">
        <v>0</v>
      </c>
      <c r="Z176" s="185">
        <v>0</v>
      </c>
      <c r="AA176" s="185">
        <v>0</v>
      </c>
      <c r="AB176" s="185">
        <v>0</v>
      </c>
      <c r="AC176" s="185">
        <v>0</v>
      </c>
      <c r="AD176" s="185">
        <v>0</v>
      </c>
      <c r="AE176" s="185">
        <v>0</v>
      </c>
      <c r="AF176" s="185">
        <v>0</v>
      </c>
      <c r="AG176" s="185">
        <v>0</v>
      </c>
      <c r="AH176" s="185">
        <v>0</v>
      </c>
    </row>
    <row r="177" spans="1:34" ht="30" customHeight="1">
      <c r="A177" s="2019"/>
      <c r="B177" s="1011" t="s">
        <v>848</v>
      </c>
      <c r="C177" s="185">
        <v>0</v>
      </c>
      <c r="D177" s="185">
        <v>0</v>
      </c>
      <c r="E177" s="185">
        <v>0</v>
      </c>
      <c r="F177" s="185">
        <v>0</v>
      </c>
      <c r="G177" s="185">
        <v>0</v>
      </c>
      <c r="H177" s="185">
        <v>0</v>
      </c>
      <c r="I177" s="185">
        <v>0</v>
      </c>
      <c r="J177" s="185">
        <v>0</v>
      </c>
      <c r="K177" s="185">
        <v>0</v>
      </c>
      <c r="L177" s="185">
        <v>0</v>
      </c>
      <c r="M177" s="185">
        <v>0</v>
      </c>
      <c r="N177" s="185">
        <v>0</v>
      </c>
      <c r="O177" s="185">
        <v>0</v>
      </c>
      <c r="P177" s="185">
        <v>0</v>
      </c>
      <c r="Q177" s="185">
        <v>0</v>
      </c>
      <c r="R177" s="185">
        <v>0</v>
      </c>
      <c r="S177" s="185">
        <v>0</v>
      </c>
      <c r="T177" s="185">
        <v>0</v>
      </c>
      <c r="U177" s="185">
        <v>0</v>
      </c>
      <c r="V177" s="185">
        <v>0</v>
      </c>
      <c r="W177" s="185">
        <v>0</v>
      </c>
      <c r="X177" s="185">
        <v>0</v>
      </c>
      <c r="Y177" s="185">
        <v>0</v>
      </c>
      <c r="Z177" s="185">
        <v>0</v>
      </c>
      <c r="AA177" s="185">
        <v>0</v>
      </c>
      <c r="AB177" s="185">
        <v>0</v>
      </c>
      <c r="AC177" s="185">
        <v>0</v>
      </c>
      <c r="AD177" s="185">
        <v>0</v>
      </c>
      <c r="AE177" s="185">
        <v>0</v>
      </c>
      <c r="AF177" s="185">
        <v>0</v>
      </c>
      <c r="AG177" s="185">
        <v>0</v>
      </c>
      <c r="AH177" s="185">
        <v>0</v>
      </c>
    </row>
    <row r="178" spans="1:34" ht="30" customHeight="1">
      <c r="A178" s="2019"/>
      <c r="B178" s="1011" t="s">
        <v>806</v>
      </c>
      <c r="C178" s="185">
        <v>0</v>
      </c>
      <c r="D178" s="185">
        <v>0</v>
      </c>
      <c r="E178" s="185">
        <v>0</v>
      </c>
      <c r="F178" s="185">
        <v>0</v>
      </c>
      <c r="G178" s="185">
        <v>0</v>
      </c>
      <c r="H178" s="185">
        <v>0</v>
      </c>
      <c r="I178" s="185">
        <v>0</v>
      </c>
      <c r="J178" s="185">
        <v>0</v>
      </c>
      <c r="K178" s="185">
        <v>0</v>
      </c>
      <c r="L178" s="185">
        <v>0</v>
      </c>
      <c r="M178" s="185">
        <v>0</v>
      </c>
      <c r="N178" s="185">
        <v>0</v>
      </c>
      <c r="O178" s="185">
        <v>0</v>
      </c>
      <c r="P178" s="185">
        <v>0</v>
      </c>
      <c r="Q178" s="185">
        <v>0</v>
      </c>
      <c r="R178" s="185">
        <v>0</v>
      </c>
      <c r="S178" s="185">
        <v>0</v>
      </c>
      <c r="T178" s="185">
        <v>0</v>
      </c>
      <c r="U178" s="185">
        <v>0</v>
      </c>
      <c r="V178" s="185">
        <v>0</v>
      </c>
      <c r="W178" s="185">
        <v>0</v>
      </c>
      <c r="X178" s="185">
        <v>0</v>
      </c>
      <c r="Y178" s="185">
        <v>0</v>
      </c>
      <c r="Z178" s="185">
        <v>0</v>
      </c>
      <c r="AA178" s="185">
        <v>0</v>
      </c>
      <c r="AB178" s="185">
        <v>0</v>
      </c>
      <c r="AC178" s="185">
        <v>0</v>
      </c>
      <c r="AD178" s="185">
        <v>0</v>
      </c>
      <c r="AE178" s="185">
        <v>0</v>
      </c>
      <c r="AF178" s="185">
        <v>0</v>
      </c>
      <c r="AG178" s="185">
        <v>0</v>
      </c>
      <c r="AH178" s="185">
        <v>0</v>
      </c>
    </row>
    <row r="179" spans="1:34" ht="30" customHeight="1">
      <c r="A179" s="2019"/>
      <c r="B179" s="995" t="s">
        <v>807</v>
      </c>
      <c r="C179" s="185">
        <v>257.56</v>
      </c>
      <c r="D179" s="185">
        <v>2.09</v>
      </c>
      <c r="E179" s="185">
        <v>48</v>
      </c>
      <c r="F179" s="185">
        <v>87.49</v>
      </c>
      <c r="G179" s="185">
        <v>3</v>
      </c>
      <c r="H179" s="185">
        <v>5</v>
      </c>
      <c r="I179" s="185">
        <v>54.16</v>
      </c>
      <c r="J179" s="185">
        <v>42</v>
      </c>
      <c r="K179" s="185">
        <v>8</v>
      </c>
      <c r="L179" s="185">
        <v>7.82</v>
      </c>
      <c r="M179" s="185">
        <v>0</v>
      </c>
      <c r="N179" s="185">
        <v>0</v>
      </c>
      <c r="O179" s="185">
        <v>2.09</v>
      </c>
      <c r="P179" s="185">
        <v>48</v>
      </c>
      <c r="Q179" s="185">
        <v>87.49</v>
      </c>
      <c r="R179" s="185">
        <v>3</v>
      </c>
      <c r="S179" s="185">
        <v>5</v>
      </c>
      <c r="T179" s="185">
        <v>54.16</v>
      </c>
      <c r="U179" s="185">
        <v>42</v>
      </c>
      <c r="V179" s="185">
        <v>8</v>
      </c>
      <c r="W179" s="185">
        <v>7.82</v>
      </c>
      <c r="X179" s="185">
        <v>0</v>
      </c>
      <c r="Y179" s="185">
        <v>0</v>
      </c>
      <c r="Z179" s="185">
        <v>2.09</v>
      </c>
      <c r="AA179" s="185">
        <v>48</v>
      </c>
      <c r="AB179" s="185">
        <v>87.49</v>
      </c>
      <c r="AC179" s="185">
        <v>3</v>
      </c>
      <c r="AD179" s="185">
        <v>5</v>
      </c>
      <c r="AE179" s="185">
        <v>54.16</v>
      </c>
      <c r="AF179" s="185">
        <v>42</v>
      </c>
      <c r="AG179" s="185">
        <v>8</v>
      </c>
      <c r="AH179" s="185">
        <v>7.82</v>
      </c>
    </row>
    <row r="180" spans="1:34" ht="30" customHeight="1">
      <c r="A180" s="2019"/>
      <c r="B180" s="995" t="s">
        <v>788</v>
      </c>
      <c r="C180" s="185">
        <v>0</v>
      </c>
      <c r="D180" s="185">
        <v>0</v>
      </c>
      <c r="E180" s="185">
        <v>0</v>
      </c>
      <c r="F180" s="185">
        <v>0</v>
      </c>
      <c r="G180" s="185">
        <v>0</v>
      </c>
      <c r="H180" s="185">
        <v>0</v>
      </c>
      <c r="I180" s="185">
        <v>0</v>
      </c>
      <c r="J180" s="185">
        <v>0</v>
      </c>
      <c r="K180" s="185">
        <v>0</v>
      </c>
      <c r="L180" s="185">
        <v>0</v>
      </c>
      <c r="M180" s="185">
        <v>0</v>
      </c>
      <c r="N180" s="185">
        <v>0</v>
      </c>
      <c r="O180" s="185">
        <v>0</v>
      </c>
      <c r="P180" s="185">
        <v>0</v>
      </c>
      <c r="Q180" s="185">
        <v>0</v>
      </c>
      <c r="R180" s="185">
        <v>0</v>
      </c>
      <c r="S180" s="185">
        <v>0</v>
      </c>
      <c r="T180" s="185">
        <v>0</v>
      </c>
      <c r="U180" s="185">
        <v>0</v>
      </c>
      <c r="V180" s="185">
        <v>0</v>
      </c>
      <c r="W180" s="185">
        <v>0</v>
      </c>
      <c r="X180" s="185">
        <v>0</v>
      </c>
      <c r="Y180" s="185">
        <v>0</v>
      </c>
      <c r="Z180" s="185">
        <v>0</v>
      </c>
      <c r="AA180" s="185">
        <v>0</v>
      </c>
      <c r="AB180" s="185">
        <v>0</v>
      </c>
      <c r="AC180" s="185">
        <v>0</v>
      </c>
      <c r="AD180" s="185">
        <v>0</v>
      </c>
      <c r="AE180" s="185">
        <v>0</v>
      </c>
      <c r="AF180" s="185">
        <v>0</v>
      </c>
      <c r="AG180" s="185">
        <v>0</v>
      </c>
      <c r="AH180" s="185">
        <v>0</v>
      </c>
    </row>
    <row r="181" spans="1:34" ht="30" customHeight="1">
      <c r="A181" s="2019"/>
      <c r="B181" s="991" t="s">
        <v>849</v>
      </c>
      <c r="C181" s="185">
        <v>0</v>
      </c>
      <c r="D181" s="185">
        <v>0</v>
      </c>
      <c r="E181" s="185">
        <v>0</v>
      </c>
      <c r="F181" s="185">
        <v>0</v>
      </c>
      <c r="G181" s="185">
        <v>0</v>
      </c>
      <c r="H181" s="185">
        <v>0</v>
      </c>
      <c r="I181" s="185">
        <v>0</v>
      </c>
      <c r="J181" s="185">
        <v>0</v>
      </c>
      <c r="K181" s="185">
        <v>0</v>
      </c>
      <c r="L181" s="185">
        <v>0</v>
      </c>
      <c r="M181" s="185">
        <v>0</v>
      </c>
      <c r="N181" s="185">
        <v>0</v>
      </c>
      <c r="O181" s="185">
        <v>0</v>
      </c>
      <c r="P181" s="185">
        <v>0</v>
      </c>
      <c r="Q181" s="185">
        <v>0</v>
      </c>
      <c r="R181" s="185">
        <v>0</v>
      </c>
      <c r="S181" s="185">
        <v>0</v>
      </c>
      <c r="T181" s="185">
        <v>0</v>
      </c>
      <c r="U181" s="185">
        <v>0</v>
      </c>
      <c r="V181" s="185">
        <v>0</v>
      </c>
      <c r="W181" s="185">
        <v>0</v>
      </c>
      <c r="X181" s="185">
        <v>0</v>
      </c>
      <c r="Y181" s="185">
        <v>0</v>
      </c>
      <c r="Z181" s="185">
        <v>0</v>
      </c>
      <c r="AA181" s="185">
        <v>0</v>
      </c>
      <c r="AB181" s="185">
        <v>0</v>
      </c>
      <c r="AC181" s="185">
        <v>0</v>
      </c>
      <c r="AD181" s="185">
        <v>0</v>
      </c>
      <c r="AE181" s="185">
        <v>0</v>
      </c>
      <c r="AF181" s="185">
        <v>0</v>
      </c>
      <c r="AG181" s="185">
        <v>0</v>
      </c>
      <c r="AH181" s="185">
        <v>0</v>
      </c>
    </row>
    <row r="182" spans="1:34" ht="30" customHeight="1">
      <c r="A182" s="2019"/>
      <c r="B182" s="991" t="s">
        <v>808</v>
      </c>
      <c r="C182" s="185">
        <v>0</v>
      </c>
      <c r="D182" s="185">
        <v>0</v>
      </c>
      <c r="E182" s="185">
        <v>0</v>
      </c>
      <c r="F182" s="185">
        <v>0</v>
      </c>
      <c r="G182" s="185">
        <v>0</v>
      </c>
      <c r="H182" s="185">
        <v>0</v>
      </c>
      <c r="I182" s="185">
        <v>0</v>
      </c>
      <c r="J182" s="185">
        <v>0</v>
      </c>
      <c r="K182" s="185">
        <v>0</v>
      </c>
      <c r="L182" s="185">
        <v>0</v>
      </c>
      <c r="M182" s="185">
        <v>0</v>
      </c>
      <c r="N182" s="185">
        <v>0</v>
      </c>
      <c r="O182" s="185">
        <v>0</v>
      </c>
      <c r="P182" s="185">
        <v>0</v>
      </c>
      <c r="Q182" s="185">
        <v>0</v>
      </c>
      <c r="R182" s="185">
        <v>0</v>
      </c>
      <c r="S182" s="185">
        <v>0</v>
      </c>
      <c r="T182" s="185">
        <v>0</v>
      </c>
      <c r="U182" s="185">
        <v>0</v>
      </c>
      <c r="V182" s="185">
        <v>0</v>
      </c>
      <c r="W182" s="185">
        <v>0</v>
      </c>
      <c r="X182" s="185">
        <v>0</v>
      </c>
      <c r="Y182" s="185">
        <v>0</v>
      </c>
      <c r="Z182" s="185">
        <v>0</v>
      </c>
      <c r="AA182" s="185">
        <v>0</v>
      </c>
      <c r="AB182" s="185">
        <v>0</v>
      </c>
      <c r="AC182" s="185">
        <v>0</v>
      </c>
      <c r="AD182" s="185">
        <v>0</v>
      </c>
      <c r="AE182" s="185">
        <v>0</v>
      </c>
      <c r="AF182" s="185">
        <v>0</v>
      </c>
      <c r="AG182" s="185">
        <v>0</v>
      </c>
      <c r="AH182" s="185">
        <v>0</v>
      </c>
    </row>
    <row r="183" spans="1:34" ht="19.5" customHeight="1">
      <c r="A183" s="2019"/>
      <c r="B183" s="1242" t="s">
        <v>850</v>
      </c>
      <c r="C183" s="185">
        <v>0</v>
      </c>
      <c r="D183" s="185">
        <v>0</v>
      </c>
      <c r="E183" s="185">
        <v>0</v>
      </c>
      <c r="F183" s="185">
        <v>0</v>
      </c>
      <c r="G183" s="185">
        <v>0</v>
      </c>
      <c r="H183" s="185">
        <v>0</v>
      </c>
      <c r="I183" s="185">
        <v>0</v>
      </c>
      <c r="J183" s="185">
        <v>0</v>
      </c>
      <c r="K183" s="185">
        <v>0</v>
      </c>
      <c r="L183" s="185">
        <v>0</v>
      </c>
      <c r="M183" s="185">
        <v>0</v>
      </c>
      <c r="N183" s="185">
        <v>0</v>
      </c>
      <c r="O183" s="185">
        <v>0</v>
      </c>
      <c r="P183" s="185">
        <v>0</v>
      </c>
      <c r="Q183" s="185">
        <v>0</v>
      </c>
      <c r="R183" s="185">
        <v>0</v>
      </c>
      <c r="S183" s="185">
        <v>0</v>
      </c>
      <c r="T183" s="185">
        <v>0</v>
      </c>
      <c r="U183" s="185">
        <v>0</v>
      </c>
      <c r="V183" s="185">
        <v>0</v>
      </c>
      <c r="W183" s="185">
        <v>0</v>
      </c>
      <c r="X183" s="185">
        <v>0</v>
      </c>
      <c r="Y183" s="185">
        <v>0</v>
      </c>
      <c r="Z183" s="185">
        <v>0</v>
      </c>
      <c r="AA183" s="185">
        <v>0</v>
      </c>
      <c r="AB183" s="185">
        <v>0</v>
      </c>
      <c r="AC183" s="185">
        <v>0</v>
      </c>
      <c r="AD183" s="185">
        <v>0</v>
      </c>
      <c r="AE183" s="185">
        <v>0</v>
      </c>
      <c r="AF183" s="185">
        <v>0</v>
      </c>
      <c r="AG183" s="185">
        <v>0</v>
      </c>
      <c r="AH183" s="185">
        <v>0</v>
      </c>
    </row>
    <row r="184" spans="1:34" ht="19.5" customHeight="1">
      <c r="A184" s="2018" t="s">
        <v>789</v>
      </c>
      <c r="B184" s="1013" t="s">
        <v>41</v>
      </c>
      <c r="C184" s="1013">
        <f>SUM('급수관 경년별 총괄'!C185:'급수관 경년별 총괄'!C203)</f>
        <v>758.11</v>
      </c>
      <c r="D184" s="1013">
        <f>SUM('급수관 경년별 총괄'!D185:'급수관 경년별 총괄'!D203)</f>
        <v>479.63</v>
      </c>
      <c r="E184" s="1013">
        <f>SUM('급수관 경년별 총괄'!E185:'급수관 경년별 총괄'!E203)</f>
        <v>19</v>
      </c>
      <c r="F184" s="1013">
        <f>SUM('급수관 경년별 총괄'!F185:'급수관 경년별 총괄'!F203)</f>
        <v>103.92999999999999</v>
      </c>
      <c r="G184" s="1013">
        <f>SUM('급수관 경년별 총괄'!G185:'급수관 경년별 총괄'!G203)</f>
        <v>0.5</v>
      </c>
      <c r="H184" s="1013">
        <f>SUM('급수관 경년별 총괄'!H185:'급수관 경년별 총괄'!H203)</f>
        <v>3</v>
      </c>
      <c r="I184" s="1013">
        <f>SUM('급수관 경년별 총괄'!I185:'급수관 경년별 총괄'!I203)</f>
        <v>10</v>
      </c>
      <c r="J184" s="1013">
        <f>SUM('급수관 경년별 총괄'!J185:'급수관 경년별 총괄'!J203)</f>
        <v>40</v>
      </c>
      <c r="K184" s="1013">
        <f>SUM('급수관 경년별 총괄'!K185:'급수관 경년별 총괄'!K203)</f>
        <v>0</v>
      </c>
      <c r="L184" s="1013">
        <f>SUM('급수관 경년별 총괄'!L185:'급수관 경년별 총괄'!L203)</f>
        <v>19.450000000000003</v>
      </c>
      <c r="M184" s="1013">
        <f>SUM('급수관 경년별 총괄'!M185:'급수관 경년별 총괄'!M203)</f>
        <v>70.599999999999994</v>
      </c>
      <c r="N184" s="1013">
        <f>SUM('급수관 경년별 총괄'!N185:'급수관 경년별 총괄'!N203)</f>
        <v>12</v>
      </c>
      <c r="O184" s="1013">
        <f>SUM('급수관 경년별 총괄'!O185:'급수관 경년별 총괄'!O203)</f>
        <v>479.63</v>
      </c>
      <c r="P184" s="1013">
        <f>SUM('급수관 경년별 총괄'!P185:'급수관 경년별 총괄'!P203)</f>
        <v>19</v>
      </c>
      <c r="Q184" s="1013">
        <f>SUM('급수관 경년별 총괄'!Q185:'급수관 경년별 총괄'!Q203)</f>
        <v>103.92999999999999</v>
      </c>
      <c r="R184" s="1013">
        <f>SUM('급수관 경년별 총괄'!R185:'급수관 경년별 총괄'!R203)</f>
        <v>0.5</v>
      </c>
      <c r="S184" s="1013">
        <f>SUM('급수관 경년별 총괄'!S185:'급수관 경년별 총괄'!S203)</f>
        <v>3</v>
      </c>
      <c r="T184" s="1013">
        <f>SUM('급수관 경년별 총괄'!T185:'급수관 경년별 총괄'!T203)</f>
        <v>10</v>
      </c>
      <c r="U184" s="1013">
        <f>SUM('급수관 경년별 총괄'!U185:'급수관 경년별 총괄'!U203)</f>
        <v>40</v>
      </c>
      <c r="V184" s="1013">
        <f>SUM('급수관 경년별 총괄'!V185:'급수관 경년별 총괄'!V203)</f>
        <v>0</v>
      </c>
      <c r="W184" s="1013">
        <f>SUM('급수관 경년별 총괄'!W185:'급수관 경년별 총괄'!W203)</f>
        <v>19.450000000000003</v>
      </c>
      <c r="X184" s="1013">
        <f>SUM('급수관 경년별 총괄'!X185:'급수관 경년별 총괄'!X203)</f>
        <v>70.599999999999994</v>
      </c>
      <c r="Y184" s="1013">
        <f>SUM('급수관 경년별 총괄'!Y185:'급수관 경년별 총괄'!Y203)</f>
        <v>12</v>
      </c>
      <c r="Z184" s="1013">
        <f>SUM('급수관 경년별 총괄'!Z185:'급수관 경년별 총괄'!Z203)</f>
        <v>479.63</v>
      </c>
      <c r="AA184" s="1013">
        <f>SUM('급수관 경년별 총괄'!AA185:'급수관 경년별 총괄'!AA203)</f>
        <v>19</v>
      </c>
      <c r="AB184" s="1013">
        <f>SUM('급수관 경년별 총괄'!AB185:'급수관 경년별 총괄'!AB203)</f>
        <v>103.92999999999999</v>
      </c>
      <c r="AC184" s="1013">
        <f>SUM('급수관 경년별 총괄'!AC185:'급수관 경년별 총괄'!AC203)</f>
        <v>0.5</v>
      </c>
      <c r="AD184" s="1013">
        <f>SUM('급수관 경년별 총괄'!AD185:'급수관 경년별 총괄'!AD203)</f>
        <v>3</v>
      </c>
      <c r="AE184" s="1013">
        <f>SUM('급수관 경년별 총괄'!AE185:'급수관 경년별 총괄'!AE203)</f>
        <v>10</v>
      </c>
      <c r="AF184" s="1013">
        <f>SUM('급수관 경년별 총괄'!AF185:'급수관 경년별 총괄'!AF203)</f>
        <v>40</v>
      </c>
      <c r="AG184" s="1013">
        <f>SUM('급수관 경년별 총괄'!AG185:'급수관 경년별 총괄'!AG203)</f>
        <v>0</v>
      </c>
      <c r="AH184" s="1013">
        <f>SUM('급수관 경년별 총괄'!AH185:'급수관 경년별 총괄'!AH203)</f>
        <v>19.450000000000003</v>
      </c>
    </row>
    <row r="185" spans="1:34" ht="19.5" customHeight="1">
      <c r="A185" s="2018" t="s">
        <v>789</v>
      </c>
      <c r="B185" s="989" t="s">
        <v>951</v>
      </c>
      <c r="C185" s="185">
        <v>69</v>
      </c>
      <c r="D185" s="185">
        <v>0</v>
      </c>
      <c r="E185" s="185">
        <v>0</v>
      </c>
      <c r="F185" s="185">
        <v>0</v>
      </c>
      <c r="G185" s="185">
        <v>0</v>
      </c>
      <c r="H185" s="185">
        <v>0</v>
      </c>
      <c r="I185" s="185">
        <v>0</v>
      </c>
      <c r="J185" s="185">
        <v>0</v>
      </c>
      <c r="K185" s="185">
        <v>0</v>
      </c>
      <c r="L185" s="185">
        <v>9</v>
      </c>
      <c r="M185" s="185">
        <v>48</v>
      </c>
      <c r="N185" s="185">
        <v>12</v>
      </c>
      <c r="O185" s="185">
        <v>0</v>
      </c>
      <c r="P185" s="185">
        <v>0</v>
      </c>
      <c r="Q185" s="185">
        <v>0</v>
      </c>
      <c r="R185" s="185">
        <v>0</v>
      </c>
      <c r="S185" s="185">
        <v>0</v>
      </c>
      <c r="T185" s="185">
        <v>0</v>
      </c>
      <c r="U185" s="185">
        <v>0</v>
      </c>
      <c r="V185" s="185">
        <v>0</v>
      </c>
      <c r="W185" s="185">
        <v>9</v>
      </c>
      <c r="X185" s="185">
        <v>48</v>
      </c>
      <c r="Y185" s="185">
        <v>12</v>
      </c>
      <c r="Z185" s="185">
        <v>0</v>
      </c>
      <c r="AA185" s="185">
        <v>0</v>
      </c>
      <c r="AB185" s="185">
        <v>0</v>
      </c>
      <c r="AC185" s="185">
        <v>0</v>
      </c>
      <c r="AD185" s="185">
        <v>0</v>
      </c>
      <c r="AE185" s="185">
        <v>0</v>
      </c>
      <c r="AF185" s="185">
        <v>0</v>
      </c>
      <c r="AG185" s="185">
        <v>0</v>
      </c>
      <c r="AH185" s="185">
        <v>9</v>
      </c>
    </row>
    <row r="186" spans="1:34" ht="30" customHeight="1">
      <c r="A186" s="2019"/>
      <c r="B186" s="989" t="s">
        <v>797</v>
      </c>
      <c r="C186" s="185">
        <v>33.549999999999997</v>
      </c>
      <c r="D186" s="185">
        <v>0</v>
      </c>
      <c r="E186" s="185">
        <v>15</v>
      </c>
      <c r="F186" s="185">
        <v>0</v>
      </c>
      <c r="G186" s="185">
        <v>0</v>
      </c>
      <c r="H186" s="185">
        <v>0</v>
      </c>
      <c r="I186" s="185">
        <v>0</v>
      </c>
      <c r="J186" s="185">
        <v>0</v>
      </c>
      <c r="K186" s="185">
        <v>0</v>
      </c>
      <c r="L186" s="185">
        <v>0</v>
      </c>
      <c r="M186" s="185">
        <v>18.55</v>
      </c>
      <c r="N186" s="185">
        <v>0</v>
      </c>
      <c r="O186" s="185">
        <v>0</v>
      </c>
      <c r="P186" s="185">
        <v>15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0</v>
      </c>
      <c r="W186" s="185">
        <v>0</v>
      </c>
      <c r="X186" s="185">
        <v>18.55</v>
      </c>
      <c r="Y186" s="185">
        <v>0</v>
      </c>
      <c r="Z186" s="185">
        <v>0</v>
      </c>
      <c r="AA186" s="185">
        <v>15</v>
      </c>
      <c r="AB186" s="185">
        <v>0</v>
      </c>
      <c r="AC186" s="185">
        <v>0</v>
      </c>
      <c r="AD186" s="185">
        <v>0</v>
      </c>
      <c r="AE186" s="185">
        <v>0</v>
      </c>
      <c r="AF186" s="185">
        <v>0</v>
      </c>
      <c r="AG186" s="185">
        <v>0</v>
      </c>
      <c r="AH186" s="185">
        <v>0</v>
      </c>
    </row>
    <row r="187" spans="1:34" ht="30" customHeight="1">
      <c r="A187" s="2019"/>
      <c r="B187" s="989" t="s">
        <v>780</v>
      </c>
      <c r="C187" s="185">
        <v>354.74</v>
      </c>
      <c r="D187" s="185">
        <v>294.81</v>
      </c>
      <c r="E187" s="185">
        <v>4</v>
      </c>
      <c r="F187" s="185">
        <v>37.19</v>
      </c>
      <c r="G187" s="185">
        <v>0.5</v>
      </c>
      <c r="H187" s="185">
        <v>0</v>
      </c>
      <c r="I187" s="185">
        <v>10</v>
      </c>
      <c r="J187" s="185">
        <v>0</v>
      </c>
      <c r="K187" s="185">
        <v>0</v>
      </c>
      <c r="L187" s="185">
        <v>8.24</v>
      </c>
      <c r="M187" s="185">
        <v>0</v>
      </c>
      <c r="N187" s="185">
        <v>0</v>
      </c>
      <c r="O187" s="185">
        <v>294.81</v>
      </c>
      <c r="P187" s="185">
        <v>4</v>
      </c>
      <c r="Q187" s="185">
        <v>37.19</v>
      </c>
      <c r="R187" s="185">
        <v>0.5</v>
      </c>
      <c r="S187" s="185">
        <v>0</v>
      </c>
      <c r="T187" s="185">
        <v>10</v>
      </c>
      <c r="U187" s="185">
        <v>0</v>
      </c>
      <c r="V187" s="185">
        <v>0</v>
      </c>
      <c r="W187" s="185">
        <v>8.24</v>
      </c>
      <c r="X187" s="185">
        <v>0</v>
      </c>
      <c r="Y187" s="185">
        <v>0</v>
      </c>
      <c r="Z187" s="185">
        <v>294.81</v>
      </c>
      <c r="AA187" s="185">
        <v>4</v>
      </c>
      <c r="AB187" s="185">
        <v>37.19</v>
      </c>
      <c r="AC187" s="185">
        <v>0.5</v>
      </c>
      <c r="AD187" s="185">
        <v>0</v>
      </c>
      <c r="AE187" s="185">
        <v>10</v>
      </c>
      <c r="AF187" s="185">
        <v>0</v>
      </c>
      <c r="AG187" s="185">
        <v>0</v>
      </c>
      <c r="AH187" s="185">
        <v>8.24</v>
      </c>
    </row>
    <row r="188" spans="1:34" ht="30" customHeight="1">
      <c r="A188" s="2019"/>
      <c r="B188" s="991" t="s">
        <v>781</v>
      </c>
      <c r="C188" s="185">
        <v>0</v>
      </c>
      <c r="D188" s="185">
        <v>0</v>
      </c>
      <c r="E188" s="185">
        <v>0</v>
      </c>
      <c r="F188" s="185">
        <v>0</v>
      </c>
      <c r="G188" s="185">
        <v>0</v>
      </c>
      <c r="H188" s="185">
        <v>0</v>
      </c>
      <c r="I188" s="185">
        <v>0</v>
      </c>
      <c r="J188" s="185">
        <v>0</v>
      </c>
      <c r="K188" s="185">
        <v>0</v>
      </c>
      <c r="L188" s="185">
        <v>0</v>
      </c>
      <c r="M188" s="185">
        <v>0</v>
      </c>
      <c r="N188" s="185">
        <v>0</v>
      </c>
      <c r="O188" s="185">
        <v>0</v>
      </c>
      <c r="P188" s="185">
        <v>0</v>
      </c>
      <c r="Q188" s="185">
        <v>0</v>
      </c>
      <c r="R188" s="185">
        <v>0</v>
      </c>
      <c r="S188" s="185">
        <v>0</v>
      </c>
      <c r="T188" s="185">
        <v>0</v>
      </c>
      <c r="U188" s="185">
        <v>0</v>
      </c>
      <c r="V188" s="185">
        <v>0</v>
      </c>
      <c r="W188" s="185">
        <v>0</v>
      </c>
      <c r="X188" s="185">
        <v>0</v>
      </c>
      <c r="Y188" s="185">
        <v>0</v>
      </c>
      <c r="Z188" s="185">
        <v>0</v>
      </c>
      <c r="AA188" s="185">
        <v>0</v>
      </c>
      <c r="AB188" s="185">
        <v>0</v>
      </c>
      <c r="AC188" s="185">
        <v>0</v>
      </c>
      <c r="AD188" s="185">
        <v>0</v>
      </c>
      <c r="AE188" s="185">
        <v>0</v>
      </c>
      <c r="AF188" s="185">
        <v>0</v>
      </c>
      <c r="AG188" s="185">
        <v>0</v>
      </c>
      <c r="AH188" s="185">
        <v>0</v>
      </c>
    </row>
    <row r="189" spans="1:34" ht="30" customHeight="1">
      <c r="A189" s="2019"/>
      <c r="B189" s="991" t="s">
        <v>799</v>
      </c>
      <c r="C189" s="185">
        <v>0</v>
      </c>
      <c r="D189" s="185">
        <v>0</v>
      </c>
      <c r="E189" s="185">
        <v>0</v>
      </c>
      <c r="F189" s="185">
        <v>0</v>
      </c>
      <c r="G189" s="185">
        <v>0</v>
      </c>
      <c r="H189" s="185">
        <v>0</v>
      </c>
      <c r="I189" s="185">
        <v>0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85">
        <v>0</v>
      </c>
      <c r="W189" s="185">
        <v>0</v>
      </c>
      <c r="X189" s="185">
        <v>0</v>
      </c>
      <c r="Y189" s="185">
        <v>0</v>
      </c>
      <c r="Z189" s="185">
        <v>0</v>
      </c>
      <c r="AA189" s="185">
        <v>0</v>
      </c>
      <c r="AB189" s="185">
        <v>0</v>
      </c>
      <c r="AC189" s="185">
        <v>0</v>
      </c>
      <c r="AD189" s="185">
        <v>0</v>
      </c>
      <c r="AE189" s="185">
        <v>0</v>
      </c>
      <c r="AF189" s="185">
        <v>0</v>
      </c>
      <c r="AG189" s="185">
        <v>0</v>
      </c>
      <c r="AH189" s="185">
        <v>0</v>
      </c>
    </row>
    <row r="190" spans="1:34" ht="30" customHeight="1">
      <c r="A190" s="2019"/>
      <c r="B190" s="991" t="s">
        <v>787</v>
      </c>
      <c r="C190" s="185">
        <v>0</v>
      </c>
      <c r="D190" s="185">
        <v>0</v>
      </c>
      <c r="E190" s="185">
        <v>0</v>
      </c>
      <c r="F190" s="185">
        <v>0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0</v>
      </c>
      <c r="Q190" s="185">
        <v>0</v>
      </c>
      <c r="R190" s="185">
        <v>0</v>
      </c>
      <c r="S190" s="185">
        <v>0</v>
      </c>
      <c r="T190" s="185">
        <v>0</v>
      </c>
      <c r="U190" s="185">
        <v>0</v>
      </c>
      <c r="V190" s="185">
        <v>0</v>
      </c>
      <c r="W190" s="185">
        <v>0</v>
      </c>
      <c r="X190" s="185">
        <v>0</v>
      </c>
      <c r="Y190" s="185">
        <v>0</v>
      </c>
      <c r="Z190" s="185">
        <v>0</v>
      </c>
      <c r="AA190" s="185">
        <v>0</v>
      </c>
      <c r="AB190" s="185">
        <v>0</v>
      </c>
      <c r="AC190" s="185">
        <v>0</v>
      </c>
      <c r="AD190" s="185">
        <v>0</v>
      </c>
      <c r="AE190" s="185">
        <v>0</v>
      </c>
      <c r="AF190" s="185">
        <v>0</v>
      </c>
      <c r="AG190" s="185">
        <v>0</v>
      </c>
      <c r="AH190" s="185">
        <v>0</v>
      </c>
    </row>
    <row r="191" spans="1:34" ht="30" customHeight="1">
      <c r="A191" s="2019"/>
      <c r="B191" s="991" t="s">
        <v>800</v>
      </c>
      <c r="C191" s="185">
        <v>0</v>
      </c>
      <c r="D191" s="185">
        <v>0</v>
      </c>
      <c r="E191" s="185">
        <v>0</v>
      </c>
      <c r="F191" s="185">
        <v>0</v>
      </c>
      <c r="G191" s="185">
        <v>0</v>
      </c>
      <c r="H191" s="185">
        <v>0</v>
      </c>
      <c r="I191" s="185">
        <v>0</v>
      </c>
      <c r="J191" s="185">
        <v>0</v>
      </c>
      <c r="K191" s="185">
        <v>0</v>
      </c>
      <c r="L191" s="185">
        <v>0</v>
      </c>
      <c r="M191" s="185">
        <v>0</v>
      </c>
      <c r="N191" s="185">
        <v>0</v>
      </c>
      <c r="O191" s="185">
        <v>0</v>
      </c>
      <c r="P191" s="185">
        <v>0</v>
      </c>
      <c r="Q191" s="185">
        <v>0</v>
      </c>
      <c r="R191" s="185">
        <v>0</v>
      </c>
      <c r="S191" s="185">
        <v>0</v>
      </c>
      <c r="T191" s="185">
        <v>0</v>
      </c>
      <c r="U191" s="185">
        <v>0</v>
      </c>
      <c r="V191" s="185">
        <v>0</v>
      </c>
      <c r="W191" s="185">
        <v>0</v>
      </c>
      <c r="X191" s="185">
        <v>0</v>
      </c>
      <c r="Y191" s="185">
        <v>0</v>
      </c>
      <c r="Z191" s="185">
        <v>0</v>
      </c>
      <c r="AA191" s="185">
        <v>0</v>
      </c>
      <c r="AB191" s="185">
        <v>0</v>
      </c>
      <c r="AC191" s="185">
        <v>0</v>
      </c>
      <c r="AD191" s="185">
        <v>0</v>
      </c>
      <c r="AE191" s="185">
        <v>0</v>
      </c>
      <c r="AF191" s="185">
        <v>0</v>
      </c>
      <c r="AG191" s="185">
        <v>0</v>
      </c>
      <c r="AH191" s="185">
        <v>0</v>
      </c>
    </row>
    <row r="192" spans="1:34" ht="30" customHeight="1">
      <c r="A192" s="2019"/>
      <c r="B192" s="989" t="s">
        <v>801</v>
      </c>
      <c r="C192" s="185">
        <v>0</v>
      </c>
      <c r="D192" s="185">
        <v>0</v>
      </c>
      <c r="E192" s="185">
        <v>0</v>
      </c>
      <c r="F192" s="185">
        <v>0</v>
      </c>
      <c r="G192" s="185">
        <v>0</v>
      </c>
      <c r="H192" s="185">
        <v>0</v>
      </c>
      <c r="I192" s="185">
        <v>0</v>
      </c>
      <c r="J192" s="185">
        <v>0</v>
      </c>
      <c r="K192" s="185">
        <v>0</v>
      </c>
      <c r="L192" s="185">
        <v>0</v>
      </c>
      <c r="M192" s="185">
        <v>0</v>
      </c>
      <c r="N192" s="185">
        <v>0</v>
      </c>
      <c r="O192" s="185">
        <v>0</v>
      </c>
      <c r="P192" s="185">
        <v>0</v>
      </c>
      <c r="Q192" s="185">
        <v>0</v>
      </c>
      <c r="R192" s="185">
        <v>0</v>
      </c>
      <c r="S192" s="185">
        <v>0</v>
      </c>
      <c r="T192" s="185">
        <v>0</v>
      </c>
      <c r="U192" s="185">
        <v>0</v>
      </c>
      <c r="V192" s="185">
        <v>0</v>
      </c>
      <c r="W192" s="185">
        <v>0</v>
      </c>
      <c r="X192" s="185">
        <v>0</v>
      </c>
      <c r="Y192" s="185">
        <v>0</v>
      </c>
      <c r="Z192" s="185">
        <v>0</v>
      </c>
      <c r="AA192" s="185">
        <v>0</v>
      </c>
      <c r="AB192" s="185">
        <v>0</v>
      </c>
      <c r="AC192" s="185">
        <v>0</v>
      </c>
      <c r="AD192" s="185">
        <v>0</v>
      </c>
      <c r="AE192" s="185">
        <v>0</v>
      </c>
      <c r="AF192" s="185">
        <v>0</v>
      </c>
      <c r="AG192" s="185">
        <v>0</v>
      </c>
      <c r="AH192" s="185">
        <v>0</v>
      </c>
    </row>
    <row r="193" spans="1:34" ht="30" customHeight="1">
      <c r="A193" s="2019"/>
      <c r="B193" s="995" t="s">
        <v>802</v>
      </c>
      <c r="C193" s="185">
        <v>0</v>
      </c>
      <c r="D193" s="185">
        <v>0</v>
      </c>
      <c r="E193" s="185">
        <v>0</v>
      </c>
      <c r="F193" s="185">
        <v>0</v>
      </c>
      <c r="G193" s="185">
        <v>0</v>
      </c>
      <c r="H193" s="185">
        <v>0</v>
      </c>
      <c r="I193" s="185">
        <v>0</v>
      </c>
      <c r="J193" s="185">
        <v>0</v>
      </c>
      <c r="K193" s="185">
        <v>0</v>
      </c>
      <c r="L193" s="185">
        <v>0</v>
      </c>
      <c r="M193" s="185">
        <v>0</v>
      </c>
      <c r="N193" s="185">
        <v>0</v>
      </c>
      <c r="O193" s="185">
        <v>0</v>
      </c>
      <c r="P193" s="185">
        <v>0</v>
      </c>
      <c r="Q193" s="185">
        <v>0</v>
      </c>
      <c r="R193" s="185">
        <v>0</v>
      </c>
      <c r="S193" s="185">
        <v>0</v>
      </c>
      <c r="T193" s="185">
        <v>0</v>
      </c>
      <c r="U193" s="185">
        <v>0</v>
      </c>
      <c r="V193" s="185">
        <v>0</v>
      </c>
      <c r="W193" s="185">
        <v>0</v>
      </c>
      <c r="X193" s="185">
        <v>0</v>
      </c>
      <c r="Y193" s="185">
        <v>0</v>
      </c>
      <c r="Z193" s="185">
        <v>0</v>
      </c>
      <c r="AA193" s="185">
        <v>0</v>
      </c>
      <c r="AB193" s="185">
        <v>0</v>
      </c>
      <c r="AC193" s="185">
        <v>0</v>
      </c>
      <c r="AD193" s="185">
        <v>0</v>
      </c>
      <c r="AE193" s="185">
        <v>0</v>
      </c>
      <c r="AF193" s="185">
        <v>0</v>
      </c>
      <c r="AG193" s="185">
        <v>0</v>
      </c>
      <c r="AH193" s="185">
        <v>0</v>
      </c>
    </row>
    <row r="194" spans="1:34" ht="30" customHeight="1">
      <c r="A194" s="2019"/>
      <c r="B194" s="995" t="s">
        <v>803</v>
      </c>
      <c r="C194" s="185">
        <v>100.82</v>
      </c>
      <c r="D194" s="185">
        <v>100.82</v>
      </c>
      <c r="E194" s="185">
        <v>0</v>
      </c>
      <c r="F194" s="185">
        <v>0</v>
      </c>
      <c r="G194" s="185">
        <v>0</v>
      </c>
      <c r="H194" s="185">
        <v>0</v>
      </c>
      <c r="I194" s="185">
        <v>0</v>
      </c>
      <c r="J194" s="185">
        <v>0</v>
      </c>
      <c r="K194" s="185">
        <v>0</v>
      </c>
      <c r="L194" s="185">
        <v>0</v>
      </c>
      <c r="M194" s="185">
        <v>0</v>
      </c>
      <c r="N194" s="185">
        <v>0</v>
      </c>
      <c r="O194" s="185">
        <v>100.82</v>
      </c>
      <c r="P194" s="185">
        <v>0</v>
      </c>
      <c r="Q194" s="185">
        <v>0</v>
      </c>
      <c r="R194" s="185">
        <v>0</v>
      </c>
      <c r="S194" s="185">
        <v>0</v>
      </c>
      <c r="T194" s="185">
        <v>0</v>
      </c>
      <c r="U194" s="185">
        <v>0</v>
      </c>
      <c r="V194" s="185">
        <v>0</v>
      </c>
      <c r="W194" s="185">
        <v>0</v>
      </c>
      <c r="X194" s="185">
        <v>0</v>
      </c>
      <c r="Y194" s="185">
        <v>0</v>
      </c>
      <c r="Z194" s="185">
        <v>100.82</v>
      </c>
      <c r="AA194" s="185">
        <v>0</v>
      </c>
      <c r="AB194" s="185">
        <v>0</v>
      </c>
      <c r="AC194" s="185">
        <v>0</v>
      </c>
      <c r="AD194" s="185">
        <v>0</v>
      </c>
      <c r="AE194" s="185">
        <v>0</v>
      </c>
      <c r="AF194" s="185">
        <v>0</v>
      </c>
      <c r="AG194" s="185">
        <v>0</v>
      </c>
      <c r="AH194" s="185">
        <v>0</v>
      </c>
    </row>
    <row r="195" spans="1:34" ht="30" customHeight="1">
      <c r="A195" s="2019"/>
      <c r="B195" s="1011" t="s">
        <v>804</v>
      </c>
      <c r="C195" s="185">
        <v>0</v>
      </c>
      <c r="D195" s="185">
        <v>0</v>
      </c>
      <c r="E195" s="185">
        <v>0</v>
      </c>
      <c r="F195" s="185">
        <v>0</v>
      </c>
      <c r="G195" s="185">
        <v>0</v>
      </c>
      <c r="H195" s="185">
        <v>0</v>
      </c>
      <c r="I195" s="185">
        <v>0</v>
      </c>
      <c r="J195" s="185">
        <v>0</v>
      </c>
      <c r="K195" s="185">
        <v>0</v>
      </c>
      <c r="L195" s="185">
        <v>0</v>
      </c>
      <c r="M195" s="185">
        <v>0</v>
      </c>
      <c r="N195" s="185">
        <v>0</v>
      </c>
      <c r="O195" s="185">
        <v>0</v>
      </c>
      <c r="P195" s="185">
        <v>0</v>
      </c>
      <c r="Q195" s="185">
        <v>0</v>
      </c>
      <c r="R195" s="185">
        <v>0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185">
        <v>0</v>
      </c>
      <c r="Y195" s="185">
        <v>0</v>
      </c>
      <c r="Z195" s="185">
        <v>0</v>
      </c>
      <c r="AA195" s="185">
        <v>0</v>
      </c>
      <c r="AB195" s="185">
        <v>0</v>
      </c>
      <c r="AC195" s="185">
        <v>0</v>
      </c>
      <c r="AD195" s="185">
        <v>0</v>
      </c>
      <c r="AE195" s="185">
        <v>0</v>
      </c>
      <c r="AF195" s="185">
        <v>0</v>
      </c>
      <c r="AG195" s="185">
        <v>0</v>
      </c>
      <c r="AH195" s="185">
        <v>0</v>
      </c>
    </row>
    <row r="196" spans="1:34" ht="30" customHeight="1">
      <c r="A196" s="2019"/>
      <c r="B196" s="1011" t="s">
        <v>805</v>
      </c>
      <c r="C196" s="185">
        <v>0</v>
      </c>
      <c r="D196" s="185">
        <v>0</v>
      </c>
      <c r="E196" s="185">
        <v>0</v>
      </c>
      <c r="F196" s="185">
        <v>0</v>
      </c>
      <c r="G196" s="185">
        <v>0</v>
      </c>
      <c r="H196" s="185">
        <v>0</v>
      </c>
      <c r="I196" s="185">
        <v>0</v>
      </c>
      <c r="J196" s="185">
        <v>0</v>
      </c>
      <c r="K196" s="185">
        <v>0</v>
      </c>
      <c r="L196" s="185">
        <v>0</v>
      </c>
      <c r="M196" s="185">
        <v>0</v>
      </c>
      <c r="N196" s="185">
        <v>0</v>
      </c>
      <c r="O196" s="185">
        <v>0</v>
      </c>
      <c r="P196" s="185">
        <v>0</v>
      </c>
      <c r="Q196" s="185">
        <v>0</v>
      </c>
      <c r="R196" s="185">
        <v>0</v>
      </c>
      <c r="S196" s="185">
        <v>0</v>
      </c>
      <c r="T196" s="185">
        <v>0</v>
      </c>
      <c r="U196" s="185">
        <v>0</v>
      </c>
      <c r="V196" s="185">
        <v>0</v>
      </c>
      <c r="W196" s="185">
        <v>0</v>
      </c>
      <c r="X196" s="185">
        <v>0</v>
      </c>
      <c r="Y196" s="185">
        <v>0</v>
      </c>
      <c r="Z196" s="185">
        <v>0</v>
      </c>
      <c r="AA196" s="185">
        <v>0</v>
      </c>
      <c r="AB196" s="185">
        <v>0</v>
      </c>
      <c r="AC196" s="185">
        <v>0</v>
      </c>
      <c r="AD196" s="185">
        <v>0</v>
      </c>
      <c r="AE196" s="185">
        <v>0</v>
      </c>
      <c r="AF196" s="185">
        <v>0</v>
      </c>
      <c r="AG196" s="185">
        <v>0</v>
      </c>
      <c r="AH196" s="185">
        <v>0</v>
      </c>
    </row>
    <row r="197" spans="1:34" ht="30" customHeight="1">
      <c r="A197" s="2019"/>
      <c r="B197" s="1011" t="s">
        <v>848</v>
      </c>
      <c r="C197" s="185">
        <v>0</v>
      </c>
      <c r="D197" s="185">
        <v>0</v>
      </c>
      <c r="E197" s="185">
        <v>0</v>
      </c>
      <c r="F197" s="185">
        <v>0</v>
      </c>
      <c r="G197" s="185">
        <v>0</v>
      </c>
      <c r="H197" s="185">
        <v>0</v>
      </c>
      <c r="I197" s="185">
        <v>0</v>
      </c>
      <c r="J197" s="185">
        <v>0</v>
      </c>
      <c r="K197" s="185">
        <v>0</v>
      </c>
      <c r="L197" s="185">
        <v>0</v>
      </c>
      <c r="M197" s="185">
        <v>0</v>
      </c>
      <c r="N197" s="185">
        <v>0</v>
      </c>
      <c r="O197" s="185">
        <v>0</v>
      </c>
      <c r="P197" s="185">
        <v>0</v>
      </c>
      <c r="Q197" s="185">
        <v>0</v>
      </c>
      <c r="R197" s="185">
        <v>0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185">
        <v>0</v>
      </c>
      <c r="Y197" s="185">
        <v>0</v>
      </c>
      <c r="Z197" s="185">
        <v>0</v>
      </c>
      <c r="AA197" s="185">
        <v>0</v>
      </c>
      <c r="AB197" s="185">
        <v>0</v>
      </c>
      <c r="AC197" s="185">
        <v>0</v>
      </c>
      <c r="AD197" s="185">
        <v>0</v>
      </c>
      <c r="AE197" s="185">
        <v>0</v>
      </c>
      <c r="AF197" s="185">
        <v>0</v>
      </c>
      <c r="AG197" s="185">
        <v>0</v>
      </c>
      <c r="AH197" s="185">
        <v>0</v>
      </c>
    </row>
    <row r="198" spans="1:34" ht="30" customHeight="1">
      <c r="A198" s="2019"/>
      <c r="B198" s="1011" t="s">
        <v>806</v>
      </c>
      <c r="C198" s="185">
        <v>0</v>
      </c>
      <c r="D198" s="185">
        <v>0</v>
      </c>
      <c r="E198" s="185">
        <v>0</v>
      </c>
      <c r="F198" s="185">
        <v>0</v>
      </c>
      <c r="G198" s="185">
        <v>0</v>
      </c>
      <c r="H198" s="185">
        <v>0</v>
      </c>
      <c r="I198" s="185">
        <v>0</v>
      </c>
      <c r="J198" s="185">
        <v>0</v>
      </c>
      <c r="K198" s="185">
        <v>0</v>
      </c>
      <c r="L198" s="185">
        <v>0</v>
      </c>
      <c r="M198" s="185">
        <v>0</v>
      </c>
      <c r="N198" s="185">
        <v>0</v>
      </c>
      <c r="O198" s="18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185">
        <v>0</v>
      </c>
      <c r="Y198" s="185">
        <v>0</v>
      </c>
      <c r="Z198" s="185">
        <v>0</v>
      </c>
      <c r="AA198" s="185">
        <v>0</v>
      </c>
      <c r="AB198" s="185">
        <v>0</v>
      </c>
      <c r="AC198" s="185">
        <v>0</v>
      </c>
      <c r="AD198" s="185">
        <v>0</v>
      </c>
      <c r="AE198" s="185">
        <v>0</v>
      </c>
      <c r="AF198" s="185">
        <v>0</v>
      </c>
      <c r="AG198" s="185">
        <v>0</v>
      </c>
      <c r="AH198" s="185">
        <v>0</v>
      </c>
    </row>
    <row r="199" spans="1:34" ht="30" customHeight="1">
      <c r="A199" s="2019"/>
      <c r="B199" s="995" t="s">
        <v>807</v>
      </c>
      <c r="C199" s="185">
        <v>200</v>
      </c>
      <c r="D199" s="185">
        <v>84</v>
      </c>
      <c r="E199" s="185">
        <v>0</v>
      </c>
      <c r="F199" s="185">
        <v>66.739999999999995</v>
      </c>
      <c r="G199" s="185">
        <v>0</v>
      </c>
      <c r="H199" s="185">
        <v>3</v>
      </c>
      <c r="I199" s="185">
        <v>0</v>
      </c>
      <c r="J199" s="185">
        <v>40</v>
      </c>
      <c r="K199" s="185">
        <v>0</v>
      </c>
      <c r="L199" s="185">
        <v>2.21</v>
      </c>
      <c r="M199" s="185">
        <v>4.05</v>
      </c>
      <c r="N199" s="185">
        <v>0</v>
      </c>
      <c r="O199" s="185">
        <v>84</v>
      </c>
      <c r="P199" s="185">
        <v>0</v>
      </c>
      <c r="Q199" s="185">
        <v>66.739999999999995</v>
      </c>
      <c r="R199" s="185">
        <v>0</v>
      </c>
      <c r="S199" s="185">
        <v>3</v>
      </c>
      <c r="T199" s="185">
        <v>0</v>
      </c>
      <c r="U199" s="185">
        <v>40</v>
      </c>
      <c r="V199" s="185">
        <v>0</v>
      </c>
      <c r="W199" s="185">
        <v>2.21</v>
      </c>
      <c r="X199" s="185">
        <v>4.05</v>
      </c>
      <c r="Y199" s="185">
        <v>0</v>
      </c>
      <c r="Z199" s="185">
        <v>84</v>
      </c>
      <c r="AA199" s="185">
        <v>0</v>
      </c>
      <c r="AB199" s="185">
        <v>66.739999999999995</v>
      </c>
      <c r="AC199" s="185">
        <v>0</v>
      </c>
      <c r="AD199" s="185">
        <v>3</v>
      </c>
      <c r="AE199" s="185">
        <v>0</v>
      </c>
      <c r="AF199" s="185">
        <v>40</v>
      </c>
      <c r="AG199" s="185">
        <v>0</v>
      </c>
      <c r="AH199" s="185">
        <v>2.21</v>
      </c>
    </row>
    <row r="200" spans="1:34" ht="30" customHeight="1">
      <c r="A200" s="2019"/>
      <c r="B200" s="995" t="s">
        <v>788</v>
      </c>
      <c r="C200" s="185">
        <v>0</v>
      </c>
      <c r="D200" s="185">
        <v>0</v>
      </c>
      <c r="E200" s="185">
        <v>0</v>
      </c>
      <c r="F200" s="185">
        <v>0</v>
      </c>
      <c r="G200" s="185">
        <v>0</v>
      </c>
      <c r="H200" s="185">
        <v>0</v>
      </c>
      <c r="I200" s="185">
        <v>0</v>
      </c>
      <c r="J200" s="185">
        <v>0</v>
      </c>
      <c r="K200" s="185">
        <v>0</v>
      </c>
      <c r="L200" s="185">
        <v>0</v>
      </c>
      <c r="M200" s="185">
        <v>0</v>
      </c>
      <c r="N200" s="185">
        <v>0</v>
      </c>
      <c r="O200" s="185">
        <v>0</v>
      </c>
      <c r="P200" s="185">
        <v>0</v>
      </c>
      <c r="Q200" s="185">
        <v>0</v>
      </c>
      <c r="R200" s="185">
        <v>0</v>
      </c>
      <c r="S200" s="185">
        <v>0</v>
      </c>
      <c r="T200" s="185">
        <v>0</v>
      </c>
      <c r="U200" s="185">
        <v>0</v>
      </c>
      <c r="V200" s="185">
        <v>0</v>
      </c>
      <c r="W200" s="185">
        <v>0</v>
      </c>
      <c r="X200" s="185">
        <v>0</v>
      </c>
      <c r="Y200" s="185">
        <v>0</v>
      </c>
      <c r="Z200" s="185">
        <v>0</v>
      </c>
      <c r="AA200" s="185">
        <v>0</v>
      </c>
      <c r="AB200" s="185">
        <v>0</v>
      </c>
      <c r="AC200" s="185">
        <v>0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</row>
    <row r="201" spans="1:34" ht="30" customHeight="1">
      <c r="A201" s="2019"/>
      <c r="B201" s="991" t="s">
        <v>849</v>
      </c>
      <c r="C201" s="185">
        <v>0</v>
      </c>
      <c r="D201" s="185">
        <v>0</v>
      </c>
      <c r="E201" s="185">
        <v>0</v>
      </c>
      <c r="F201" s="185">
        <v>0</v>
      </c>
      <c r="G201" s="185">
        <v>0</v>
      </c>
      <c r="H201" s="185">
        <v>0</v>
      </c>
      <c r="I201" s="185">
        <v>0</v>
      </c>
      <c r="J201" s="185">
        <v>0</v>
      </c>
      <c r="K201" s="185">
        <v>0</v>
      </c>
      <c r="L201" s="185">
        <v>0</v>
      </c>
      <c r="M201" s="185">
        <v>0</v>
      </c>
      <c r="N201" s="185">
        <v>0</v>
      </c>
      <c r="O201" s="185">
        <v>0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185">
        <v>0</v>
      </c>
      <c r="Y201" s="185">
        <v>0</v>
      </c>
      <c r="Z201" s="185">
        <v>0</v>
      </c>
      <c r="AA201" s="185">
        <v>0</v>
      </c>
      <c r="AB201" s="185">
        <v>0</v>
      </c>
      <c r="AC201" s="185">
        <v>0</v>
      </c>
      <c r="AD201" s="185">
        <v>0</v>
      </c>
      <c r="AE201" s="185">
        <v>0</v>
      </c>
      <c r="AF201" s="185">
        <v>0</v>
      </c>
      <c r="AG201" s="185">
        <v>0</v>
      </c>
      <c r="AH201" s="185">
        <v>0</v>
      </c>
    </row>
    <row r="202" spans="1:34" ht="30" customHeight="1">
      <c r="A202" s="2019"/>
      <c r="B202" s="991" t="s">
        <v>808</v>
      </c>
      <c r="C202" s="185">
        <v>0</v>
      </c>
      <c r="D202" s="185">
        <v>0</v>
      </c>
      <c r="E202" s="185">
        <v>0</v>
      </c>
      <c r="F202" s="185">
        <v>0</v>
      </c>
      <c r="G202" s="185">
        <v>0</v>
      </c>
      <c r="H202" s="185">
        <v>0</v>
      </c>
      <c r="I202" s="185">
        <v>0</v>
      </c>
      <c r="J202" s="185">
        <v>0</v>
      </c>
      <c r="K202" s="185">
        <v>0</v>
      </c>
      <c r="L202" s="185">
        <v>0</v>
      </c>
      <c r="M202" s="185">
        <v>0</v>
      </c>
      <c r="N202" s="185">
        <v>0</v>
      </c>
      <c r="O202" s="185">
        <v>0</v>
      </c>
      <c r="P202" s="185">
        <v>0</v>
      </c>
      <c r="Q202" s="185">
        <v>0</v>
      </c>
      <c r="R202" s="185">
        <v>0</v>
      </c>
      <c r="S202" s="185">
        <v>0</v>
      </c>
      <c r="T202" s="185">
        <v>0</v>
      </c>
      <c r="U202" s="185">
        <v>0</v>
      </c>
      <c r="V202" s="185">
        <v>0</v>
      </c>
      <c r="W202" s="185">
        <v>0</v>
      </c>
      <c r="X202" s="185">
        <v>0</v>
      </c>
      <c r="Y202" s="185">
        <v>0</v>
      </c>
      <c r="Z202" s="185">
        <v>0</v>
      </c>
      <c r="AA202" s="185">
        <v>0</v>
      </c>
      <c r="AB202" s="185">
        <v>0</v>
      </c>
      <c r="AC202" s="185">
        <v>0</v>
      </c>
      <c r="AD202" s="185">
        <v>0</v>
      </c>
      <c r="AE202" s="185">
        <v>0</v>
      </c>
      <c r="AF202" s="185">
        <v>0</v>
      </c>
      <c r="AG202" s="185">
        <v>0</v>
      </c>
      <c r="AH202" s="185">
        <v>0</v>
      </c>
    </row>
    <row r="203" spans="1:34" ht="19.5" customHeight="1">
      <c r="A203" s="2019"/>
      <c r="B203" s="1242" t="s">
        <v>850</v>
      </c>
      <c r="C203" s="185">
        <v>0</v>
      </c>
      <c r="D203" s="185">
        <v>0</v>
      </c>
      <c r="E203" s="185">
        <v>0</v>
      </c>
      <c r="F203" s="185">
        <v>0</v>
      </c>
      <c r="G203" s="185">
        <v>0</v>
      </c>
      <c r="H203" s="185">
        <v>0</v>
      </c>
      <c r="I203" s="185">
        <v>0</v>
      </c>
      <c r="J203" s="185">
        <v>0</v>
      </c>
      <c r="K203" s="185">
        <v>0</v>
      </c>
      <c r="L203" s="185">
        <v>0</v>
      </c>
      <c r="M203" s="185">
        <v>0</v>
      </c>
      <c r="N203" s="185">
        <v>0</v>
      </c>
      <c r="O203" s="185">
        <v>0</v>
      </c>
      <c r="P203" s="185">
        <v>0</v>
      </c>
      <c r="Q203" s="185">
        <v>0</v>
      </c>
      <c r="R203" s="185">
        <v>0</v>
      </c>
      <c r="S203" s="185">
        <v>0</v>
      </c>
      <c r="T203" s="185">
        <v>0</v>
      </c>
      <c r="U203" s="185">
        <v>0</v>
      </c>
      <c r="V203" s="185">
        <v>0</v>
      </c>
      <c r="W203" s="185">
        <v>0</v>
      </c>
      <c r="X203" s="185">
        <v>0</v>
      </c>
      <c r="Y203" s="185">
        <v>0</v>
      </c>
      <c r="Z203" s="185">
        <v>0</v>
      </c>
      <c r="AA203" s="185">
        <v>0</v>
      </c>
      <c r="AB203" s="185">
        <v>0</v>
      </c>
      <c r="AC203" s="185">
        <v>0</v>
      </c>
      <c r="AD203" s="185">
        <v>0</v>
      </c>
      <c r="AE203" s="185">
        <v>0</v>
      </c>
      <c r="AF203" s="185">
        <v>0</v>
      </c>
      <c r="AG203" s="185">
        <v>0</v>
      </c>
      <c r="AH203" s="185">
        <v>0</v>
      </c>
    </row>
    <row r="204" spans="1:34" ht="19.5" customHeight="1">
      <c r="A204" s="2018" t="s">
        <v>810</v>
      </c>
      <c r="B204" s="1013" t="s">
        <v>41</v>
      </c>
      <c r="C204" s="1013">
        <f>SUM('급수관 경년별 총괄'!C205:'급수관 경년별 총괄'!C223)</f>
        <v>268.56</v>
      </c>
      <c r="D204" s="1013">
        <f>SUM('급수관 경년별 총괄'!D205:'급수관 경년별 총괄'!D223)</f>
        <v>114.56</v>
      </c>
      <c r="E204" s="1013">
        <f>SUM('급수관 경년별 총괄'!E205:'급수관 경년별 총괄'!E223)</f>
        <v>17</v>
      </c>
      <c r="F204" s="1013">
        <f>SUM('급수관 경년별 총괄'!F205:'급수관 경년별 총괄'!F223)</f>
        <v>12</v>
      </c>
      <c r="G204" s="1013">
        <f>SUM('급수관 경년별 총괄'!G205:'급수관 경년별 총괄'!G223)</f>
        <v>11</v>
      </c>
      <c r="H204" s="1013">
        <f>SUM('급수관 경년별 총괄'!H205:'급수관 경년별 총괄'!H223)</f>
        <v>24</v>
      </c>
      <c r="I204" s="1013">
        <f>SUM('급수관 경년별 총괄'!I205:'급수관 경년별 총괄'!I223)</f>
        <v>48</v>
      </c>
      <c r="J204" s="1013">
        <f>SUM('급수관 경년별 총괄'!J205:'급수관 경년별 총괄'!J223)</f>
        <v>25</v>
      </c>
      <c r="K204" s="1013">
        <f>SUM('급수관 경년별 총괄'!K205:'급수관 경년별 총괄'!K223)</f>
        <v>6</v>
      </c>
      <c r="L204" s="1013">
        <f>SUM('급수관 경년별 총괄'!L205:'급수관 경년별 총괄'!L223)</f>
        <v>0</v>
      </c>
      <c r="M204" s="1013">
        <f>SUM('급수관 경년별 총괄'!M205:'급수관 경년별 총괄'!M223)</f>
        <v>0</v>
      </c>
      <c r="N204" s="1013">
        <f>SUM('급수관 경년별 총괄'!N205:'급수관 경년별 총괄'!N223)</f>
        <v>11</v>
      </c>
      <c r="O204" s="1013">
        <f>SUM('급수관 경년별 총괄'!O205:'급수관 경년별 총괄'!O223)</f>
        <v>114.56</v>
      </c>
      <c r="P204" s="1013">
        <f>SUM('급수관 경년별 총괄'!P205:'급수관 경년별 총괄'!P223)</f>
        <v>17</v>
      </c>
      <c r="Q204" s="1013">
        <f>SUM('급수관 경년별 총괄'!Q205:'급수관 경년별 총괄'!Q223)</f>
        <v>12</v>
      </c>
      <c r="R204" s="1013">
        <f>SUM('급수관 경년별 총괄'!R205:'급수관 경년별 총괄'!R223)</f>
        <v>11</v>
      </c>
      <c r="S204" s="1013">
        <f>SUM('급수관 경년별 총괄'!S205:'급수관 경년별 총괄'!S223)</f>
        <v>24</v>
      </c>
      <c r="T204" s="1013">
        <f>SUM('급수관 경년별 총괄'!T205:'급수관 경년별 총괄'!T223)</f>
        <v>48</v>
      </c>
      <c r="U204" s="1013">
        <f>SUM('급수관 경년별 총괄'!U205:'급수관 경년별 총괄'!U223)</f>
        <v>25</v>
      </c>
      <c r="V204" s="1013">
        <f>SUM('급수관 경년별 총괄'!V205:'급수관 경년별 총괄'!V223)</f>
        <v>6</v>
      </c>
      <c r="W204" s="1013">
        <f>SUM('급수관 경년별 총괄'!W205:'급수관 경년별 총괄'!W223)</f>
        <v>0</v>
      </c>
      <c r="X204" s="1013">
        <f>SUM('급수관 경년별 총괄'!X205:'급수관 경년별 총괄'!X223)</f>
        <v>0</v>
      </c>
      <c r="Y204" s="1013">
        <f>SUM('급수관 경년별 총괄'!Y205:'급수관 경년별 총괄'!Y223)</f>
        <v>11</v>
      </c>
      <c r="Z204" s="1013">
        <f>SUM('급수관 경년별 총괄'!Z205:'급수관 경년별 총괄'!Z223)</f>
        <v>114.56</v>
      </c>
      <c r="AA204" s="1013">
        <f>SUM('급수관 경년별 총괄'!AA205:'급수관 경년별 총괄'!AA223)</f>
        <v>17</v>
      </c>
      <c r="AB204" s="1013">
        <f>SUM('급수관 경년별 총괄'!AB205:'급수관 경년별 총괄'!AB223)</f>
        <v>12</v>
      </c>
      <c r="AC204" s="1013">
        <f>SUM('급수관 경년별 총괄'!AC205:'급수관 경년별 총괄'!AC223)</f>
        <v>11</v>
      </c>
      <c r="AD204" s="1013">
        <f>SUM('급수관 경년별 총괄'!AD205:'급수관 경년별 총괄'!AD223)</f>
        <v>24</v>
      </c>
      <c r="AE204" s="1013">
        <f>SUM('급수관 경년별 총괄'!AE205:'급수관 경년별 총괄'!AE223)</f>
        <v>48</v>
      </c>
      <c r="AF204" s="1013">
        <f>SUM('급수관 경년별 총괄'!AF205:'급수관 경년별 총괄'!AF223)</f>
        <v>25</v>
      </c>
      <c r="AG204" s="1013">
        <f>SUM('급수관 경년별 총괄'!AG205:'급수관 경년별 총괄'!AG223)</f>
        <v>6</v>
      </c>
      <c r="AH204" s="1013">
        <f>SUM('급수관 경년별 총괄'!AH205:'급수관 경년별 총괄'!AH223)</f>
        <v>0</v>
      </c>
    </row>
    <row r="205" spans="1:34" ht="19.5" customHeight="1">
      <c r="A205" s="2018" t="s">
        <v>810</v>
      </c>
      <c r="B205" s="989" t="s">
        <v>951</v>
      </c>
      <c r="C205" s="185">
        <v>10</v>
      </c>
      <c r="D205" s="185">
        <v>0</v>
      </c>
      <c r="E205" s="185">
        <v>0</v>
      </c>
      <c r="F205" s="185">
        <v>0</v>
      </c>
      <c r="G205" s="185">
        <v>0</v>
      </c>
      <c r="H205" s="185">
        <v>0</v>
      </c>
      <c r="I205" s="185">
        <v>0</v>
      </c>
      <c r="J205" s="185">
        <v>0</v>
      </c>
      <c r="K205" s="185">
        <v>0</v>
      </c>
      <c r="L205" s="185">
        <v>0</v>
      </c>
      <c r="M205" s="185">
        <v>0</v>
      </c>
      <c r="N205" s="185">
        <v>10</v>
      </c>
      <c r="O205" s="185">
        <v>0</v>
      </c>
      <c r="P205" s="185">
        <v>0</v>
      </c>
      <c r="Q205" s="185">
        <v>0</v>
      </c>
      <c r="R205" s="185">
        <v>0</v>
      </c>
      <c r="S205" s="185">
        <v>0</v>
      </c>
      <c r="T205" s="185">
        <v>0</v>
      </c>
      <c r="U205" s="185">
        <v>0</v>
      </c>
      <c r="V205" s="185">
        <v>0</v>
      </c>
      <c r="W205" s="185">
        <v>0</v>
      </c>
      <c r="X205" s="185">
        <v>0</v>
      </c>
      <c r="Y205" s="185">
        <v>10</v>
      </c>
      <c r="Z205" s="185">
        <v>0</v>
      </c>
      <c r="AA205" s="185">
        <v>0</v>
      </c>
      <c r="AB205" s="185">
        <v>0</v>
      </c>
      <c r="AC205" s="185">
        <v>0</v>
      </c>
      <c r="AD205" s="185">
        <v>0</v>
      </c>
      <c r="AE205" s="185">
        <v>0</v>
      </c>
      <c r="AF205" s="185">
        <v>0</v>
      </c>
      <c r="AG205" s="185">
        <v>0</v>
      </c>
      <c r="AH205" s="185">
        <v>0</v>
      </c>
    </row>
    <row r="206" spans="1:34" ht="30" customHeight="1">
      <c r="A206" s="2019"/>
      <c r="B206" s="989" t="s">
        <v>797</v>
      </c>
      <c r="C206" s="185">
        <v>0</v>
      </c>
      <c r="D206" s="185">
        <v>0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</v>
      </c>
      <c r="K206" s="185">
        <v>0</v>
      </c>
      <c r="L206" s="185">
        <v>0</v>
      </c>
      <c r="M206" s="185">
        <v>0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</v>
      </c>
      <c r="U206" s="185">
        <v>0</v>
      </c>
      <c r="V206" s="185">
        <v>0</v>
      </c>
      <c r="W206" s="185">
        <v>0</v>
      </c>
      <c r="X206" s="185">
        <v>0</v>
      </c>
      <c r="Y206" s="185">
        <v>0</v>
      </c>
      <c r="Z206" s="185">
        <v>0</v>
      </c>
      <c r="AA206" s="185">
        <v>0</v>
      </c>
      <c r="AB206" s="185">
        <v>0</v>
      </c>
      <c r="AC206" s="185">
        <v>0</v>
      </c>
      <c r="AD206" s="185">
        <v>0</v>
      </c>
      <c r="AE206" s="185">
        <v>0</v>
      </c>
      <c r="AF206" s="185">
        <v>0</v>
      </c>
      <c r="AG206" s="185">
        <v>0</v>
      </c>
      <c r="AH206" s="185">
        <v>0</v>
      </c>
    </row>
    <row r="207" spans="1:34" ht="30" customHeight="1">
      <c r="A207" s="2019"/>
      <c r="B207" s="989" t="s">
        <v>780</v>
      </c>
      <c r="C207" s="185">
        <v>152</v>
      </c>
      <c r="D207" s="185">
        <v>23</v>
      </c>
      <c r="E207" s="185">
        <v>17</v>
      </c>
      <c r="F207" s="185">
        <v>12</v>
      </c>
      <c r="G207" s="185">
        <v>11</v>
      </c>
      <c r="H207" s="185">
        <v>24</v>
      </c>
      <c r="I207" s="185">
        <v>48</v>
      </c>
      <c r="J207" s="185">
        <v>10</v>
      </c>
      <c r="K207" s="185">
        <v>6</v>
      </c>
      <c r="L207" s="185">
        <v>0</v>
      </c>
      <c r="M207" s="185">
        <v>0</v>
      </c>
      <c r="N207" s="185">
        <v>1</v>
      </c>
      <c r="O207" s="185">
        <v>23</v>
      </c>
      <c r="P207" s="185">
        <v>17</v>
      </c>
      <c r="Q207" s="185">
        <v>12</v>
      </c>
      <c r="R207" s="185">
        <v>11</v>
      </c>
      <c r="S207" s="185">
        <v>24</v>
      </c>
      <c r="T207" s="185">
        <v>48</v>
      </c>
      <c r="U207" s="185">
        <v>10</v>
      </c>
      <c r="V207" s="185">
        <v>6</v>
      </c>
      <c r="W207" s="185">
        <v>0</v>
      </c>
      <c r="X207" s="185">
        <v>0</v>
      </c>
      <c r="Y207" s="185">
        <v>1</v>
      </c>
      <c r="Z207" s="185">
        <v>23</v>
      </c>
      <c r="AA207" s="185">
        <v>17</v>
      </c>
      <c r="AB207" s="185">
        <v>12</v>
      </c>
      <c r="AC207" s="185">
        <v>11</v>
      </c>
      <c r="AD207" s="185">
        <v>24</v>
      </c>
      <c r="AE207" s="185">
        <v>48</v>
      </c>
      <c r="AF207" s="185">
        <v>10</v>
      </c>
      <c r="AG207" s="185">
        <v>6</v>
      </c>
      <c r="AH207" s="185">
        <v>0</v>
      </c>
    </row>
    <row r="208" spans="1:34" ht="30" customHeight="1">
      <c r="A208" s="2019"/>
      <c r="B208" s="991" t="s">
        <v>781</v>
      </c>
      <c r="C208" s="185">
        <v>0</v>
      </c>
      <c r="D208" s="185">
        <v>0</v>
      </c>
      <c r="E208" s="185">
        <v>0</v>
      </c>
      <c r="F208" s="185">
        <v>0</v>
      </c>
      <c r="G208" s="185">
        <v>0</v>
      </c>
      <c r="H208" s="185">
        <v>0</v>
      </c>
      <c r="I208" s="185">
        <v>0</v>
      </c>
      <c r="J208" s="185">
        <v>0</v>
      </c>
      <c r="K208" s="185">
        <v>0</v>
      </c>
      <c r="L208" s="185">
        <v>0</v>
      </c>
      <c r="M208" s="185">
        <v>0</v>
      </c>
      <c r="N208" s="185">
        <v>0</v>
      </c>
      <c r="O208" s="185">
        <v>0</v>
      </c>
      <c r="P208" s="185">
        <v>0</v>
      </c>
      <c r="Q208" s="185">
        <v>0</v>
      </c>
      <c r="R208" s="185">
        <v>0</v>
      </c>
      <c r="S208" s="185">
        <v>0</v>
      </c>
      <c r="T208" s="185">
        <v>0</v>
      </c>
      <c r="U208" s="185">
        <v>0</v>
      </c>
      <c r="V208" s="185">
        <v>0</v>
      </c>
      <c r="W208" s="185">
        <v>0</v>
      </c>
      <c r="X208" s="185">
        <v>0</v>
      </c>
      <c r="Y208" s="185">
        <v>0</v>
      </c>
      <c r="Z208" s="185">
        <v>0</v>
      </c>
      <c r="AA208" s="185">
        <v>0</v>
      </c>
      <c r="AB208" s="185">
        <v>0</v>
      </c>
      <c r="AC208" s="185">
        <v>0</v>
      </c>
      <c r="AD208" s="185">
        <v>0</v>
      </c>
      <c r="AE208" s="185">
        <v>0</v>
      </c>
      <c r="AF208" s="185">
        <v>0</v>
      </c>
      <c r="AG208" s="185">
        <v>0</v>
      </c>
      <c r="AH208" s="185">
        <v>0</v>
      </c>
    </row>
    <row r="209" spans="1:34" ht="30" customHeight="1">
      <c r="A209" s="2019"/>
      <c r="B209" s="991" t="s">
        <v>799</v>
      </c>
      <c r="C209" s="185">
        <v>0</v>
      </c>
      <c r="D209" s="185">
        <v>0</v>
      </c>
      <c r="E209" s="185">
        <v>0</v>
      </c>
      <c r="F209" s="185">
        <v>0</v>
      </c>
      <c r="G209" s="185">
        <v>0</v>
      </c>
      <c r="H209" s="185">
        <v>0</v>
      </c>
      <c r="I209" s="185">
        <v>0</v>
      </c>
      <c r="J209" s="185">
        <v>0</v>
      </c>
      <c r="K209" s="185">
        <v>0</v>
      </c>
      <c r="L209" s="185">
        <v>0</v>
      </c>
      <c r="M209" s="185">
        <v>0</v>
      </c>
      <c r="N209" s="185">
        <v>0</v>
      </c>
      <c r="O209" s="185">
        <v>0</v>
      </c>
      <c r="P209" s="185">
        <v>0</v>
      </c>
      <c r="Q209" s="185">
        <v>0</v>
      </c>
      <c r="R209" s="185">
        <v>0</v>
      </c>
      <c r="S209" s="185">
        <v>0</v>
      </c>
      <c r="T209" s="185">
        <v>0</v>
      </c>
      <c r="U209" s="185">
        <v>0</v>
      </c>
      <c r="V209" s="185">
        <v>0</v>
      </c>
      <c r="W209" s="185">
        <v>0</v>
      </c>
      <c r="X209" s="185">
        <v>0</v>
      </c>
      <c r="Y209" s="185">
        <v>0</v>
      </c>
      <c r="Z209" s="185">
        <v>0</v>
      </c>
      <c r="AA209" s="185">
        <v>0</v>
      </c>
      <c r="AB209" s="185">
        <v>0</v>
      </c>
      <c r="AC209" s="185">
        <v>0</v>
      </c>
      <c r="AD209" s="185">
        <v>0</v>
      </c>
      <c r="AE209" s="185">
        <v>0</v>
      </c>
      <c r="AF209" s="185">
        <v>0</v>
      </c>
      <c r="AG209" s="185">
        <v>0</v>
      </c>
      <c r="AH209" s="185">
        <v>0</v>
      </c>
    </row>
    <row r="210" spans="1:34" ht="30" customHeight="1">
      <c r="A210" s="2019"/>
      <c r="B210" s="991" t="s">
        <v>787</v>
      </c>
      <c r="C210" s="185">
        <v>0</v>
      </c>
      <c r="D210" s="185">
        <v>0</v>
      </c>
      <c r="E210" s="185">
        <v>0</v>
      </c>
      <c r="F210" s="185">
        <v>0</v>
      </c>
      <c r="G210" s="185">
        <v>0</v>
      </c>
      <c r="H210" s="185">
        <v>0</v>
      </c>
      <c r="I210" s="185">
        <v>0</v>
      </c>
      <c r="J210" s="185">
        <v>0</v>
      </c>
      <c r="K210" s="185">
        <v>0</v>
      </c>
      <c r="L210" s="185">
        <v>0</v>
      </c>
      <c r="M210" s="185">
        <v>0</v>
      </c>
      <c r="N210" s="185">
        <v>0</v>
      </c>
      <c r="O210" s="185">
        <v>0</v>
      </c>
      <c r="P210" s="185">
        <v>0</v>
      </c>
      <c r="Q210" s="185">
        <v>0</v>
      </c>
      <c r="R210" s="185">
        <v>0</v>
      </c>
      <c r="S210" s="185">
        <v>0</v>
      </c>
      <c r="T210" s="185">
        <v>0</v>
      </c>
      <c r="U210" s="185">
        <v>0</v>
      </c>
      <c r="V210" s="185">
        <v>0</v>
      </c>
      <c r="W210" s="185">
        <v>0</v>
      </c>
      <c r="X210" s="185">
        <v>0</v>
      </c>
      <c r="Y210" s="185">
        <v>0</v>
      </c>
      <c r="Z210" s="185">
        <v>0</v>
      </c>
      <c r="AA210" s="185">
        <v>0</v>
      </c>
      <c r="AB210" s="185">
        <v>0</v>
      </c>
      <c r="AC210" s="185">
        <v>0</v>
      </c>
      <c r="AD210" s="185">
        <v>0</v>
      </c>
      <c r="AE210" s="185">
        <v>0</v>
      </c>
      <c r="AF210" s="185">
        <v>0</v>
      </c>
      <c r="AG210" s="185">
        <v>0</v>
      </c>
      <c r="AH210" s="185">
        <v>0</v>
      </c>
    </row>
    <row r="211" spans="1:34" ht="30" customHeight="1">
      <c r="A211" s="2019"/>
      <c r="B211" s="991" t="s">
        <v>800</v>
      </c>
      <c r="C211" s="185">
        <v>0</v>
      </c>
      <c r="D211" s="185">
        <v>0</v>
      </c>
      <c r="E211" s="185">
        <v>0</v>
      </c>
      <c r="F211" s="185">
        <v>0</v>
      </c>
      <c r="G211" s="185">
        <v>0</v>
      </c>
      <c r="H211" s="185">
        <v>0</v>
      </c>
      <c r="I211" s="185">
        <v>0</v>
      </c>
      <c r="J211" s="185">
        <v>0</v>
      </c>
      <c r="K211" s="185">
        <v>0</v>
      </c>
      <c r="L211" s="185">
        <v>0</v>
      </c>
      <c r="M211" s="185">
        <v>0</v>
      </c>
      <c r="N211" s="185">
        <v>0</v>
      </c>
      <c r="O211" s="185">
        <v>0</v>
      </c>
      <c r="P211" s="185">
        <v>0</v>
      </c>
      <c r="Q211" s="185">
        <v>0</v>
      </c>
      <c r="R211" s="185">
        <v>0</v>
      </c>
      <c r="S211" s="185">
        <v>0</v>
      </c>
      <c r="T211" s="185">
        <v>0</v>
      </c>
      <c r="U211" s="185">
        <v>0</v>
      </c>
      <c r="V211" s="185">
        <v>0</v>
      </c>
      <c r="W211" s="185">
        <v>0</v>
      </c>
      <c r="X211" s="185">
        <v>0</v>
      </c>
      <c r="Y211" s="185">
        <v>0</v>
      </c>
      <c r="Z211" s="185">
        <v>0</v>
      </c>
      <c r="AA211" s="185">
        <v>0</v>
      </c>
      <c r="AB211" s="185">
        <v>0</v>
      </c>
      <c r="AC211" s="185">
        <v>0</v>
      </c>
      <c r="AD211" s="185">
        <v>0</v>
      </c>
      <c r="AE211" s="185">
        <v>0</v>
      </c>
      <c r="AF211" s="185">
        <v>0</v>
      </c>
      <c r="AG211" s="185">
        <v>0</v>
      </c>
      <c r="AH211" s="185">
        <v>0</v>
      </c>
    </row>
    <row r="212" spans="1:34" ht="30" customHeight="1">
      <c r="A212" s="2019"/>
      <c r="B212" s="989" t="s">
        <v>801</v>
      </c>
      <c r="C212" s="185">
        <v>0</v>
      </c>
      <c r="D212" s="185">
        <v>0</v>
      </c>
      <c r="E212" s="185">
        <v>0</v>
      </c>
      <c r="F212" s="185">
        <v>0</v>
      </c>
      <c r="G212" s="185">
        <v>0</v>
      </c>
      <c r="H212" s="185">
        <v>0</v>
      </c>
      <c r="I212" s="185">
        <v>0</v>
      </c>
      <c r="J212" s="185">
        <v>0</v>
      </c>
      <c r="K212" s="185">
        <v>0</v>
      </c>
      <c r="L212" s="185">
        <v>0</v>
      </c>
      <c r="M212" s="185">
        <v>0</v>
      </c>
      <c r="N212" s="185">
        <v>0</v>
      </c>
      <c r="O212" s="185">
        <v>0</v>
      </c>
      <c r="P212" s="185">
        <v>0</v>
      </c>
      <c r="Q212" s="185">
        <v>0</v>
      </c>
      <c r="R212" s="185">
        <v>0</v>
      </c>
      <c r="S212" s="185">
        <v>0</v>
      </c>
      <c r="T212" s="185">
        <v>0</v>
      </c>
      <c r="U212" s="185">
        <v>0</v>
      </c>
      <c r="V212" s="185">
        <v>0</v>
      </c>
      <c r="W212" s="185">
        <v>0</v>
      </c>
      <c r="X212" s="185">
        <v>0</v>
      </c>
      <c r="Y212" s="185">
        <v>0</v>
      </c>
      <c r="Z212" s="185">
        <v>0</v>
      </c>
      <c r="AA212" s="185">
        <v>0</v>
      </c>
      <c r="AB212" s="185">
        <v>0</v>
      </c>
      <c r="AC212" s="185">
        <v>0</v>
      </c>
      <c r="AD212" s="185">
        <v>0</v>
      </c>
      <c r="AE212" s="185">
        <v>0</v>
      </c>
      <c r="AF212" s="185">
        <v>0</v>
      </c>
      <c r="AG212" s="185">
        <v>0</v>
      </c>
      <c r="AH212" s="185">
        <v>0</v>
      </c>
    </row>
    <row r="213" spans="1:34" ht="30" customHeight="1">
      <c r="A213" s="2019"/>
      <c r="B213" s="995" t="s">
        <v>802</v>
      </c>
      <c r="C213" s="185">
        <v>0</v>
      </c>
      <c r="D213" s="185">
        <v>0</v>
      </c>
      <c r="E213" s="185">
        <v>0</v>
      </c>
      <c r="F213" s="185">
        <v>0</v>
      </c>
      <c r="G213" s="185">
        <v>0</v>
      </c>
      <c r="H213" s="185">
        <v>0</v>
      </c>
      <c r="I213" s="185">
        <v>0</v>
      </c>
      <c r="J213" s="185">
        <v>0</v>
      </c>
      <c r="K213" s="185">
        <v>0</v>
      </c>
      <c r="L213" s="185">
        <v>0</v>
      </c>
      <c r="M213" s="185">
        <v>0</v>
      </c>
      <c r="N213" s="185">
        <v>0</v>
      </c>
      <c r="O213" s="185">
        <v>0</v>
      </c>
      <c r="P213" s="185">
        <v>0</v>
      </c>
      <c r="Q213" s="185">
        <v>0</v>
      </c>
      <c r="R213" s="185">
        <v>0</v>
      </c>
      <c r="S213" s="185">
        <v>0</v>
      </c>
      <c r="T213" s="185">
        <v>0</v>
      </c>
      <c r="U213" s="185">
        <v>0</v>
      </c>
      <c r="V213" s="185">
        <v>0</v>
      </c>
      <c r="W213" s="185">
        <v>0</v>
      </c>
      <c r="X213" s="185">
        <v>0</v>
      </c>
      <c r="Y213" s="185">
        <v>0</v>
      </c>
      <c r="Z213" s="185">
        <v>0</v>
      </c>
      <c r="AA213" s="185">
        <v>0</v>
      </c>
      <c r="AB213" s="185">
        <v>0</v>
      </c>
      <c r="AC213" s="185">
        <v>0</v>
      </c>
      <c r="AD213" s="185">
        <v>0</v>
      </c>
      <c r="AE213" s="185">
        <v>0</v>
      </c>
      <c r="AF213" s="185">
        <v>0</v>
      </c>
      <c r="AG213" s="185">
        <v>0</v>
      </c>
      <c r="AH213" s="185">
        <v>0</v>
      </c>
    </row>
    <row r="214" spans="1:34" ht="30" customHeight="1">
      <c r="A214" s="2019"/>
      <c r="B214" s="995" t="s">
        <v>803</v>
      </c>
      <c r="C214" s="185">
        <v>91.56</v>
      </c>
      <c r="D214" s="185">
        <v>91.56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0</v>
      </c>
      <c r="N214" s="185">
        <v>0</v>
      </c>
      <c r="O214" s="185">
        <v>91.56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0</v>
      </c>
      <c r="X214" s="185">
        <v>0</v>
      </c>
      <c r="Y214" s="185">
        <v>0</v>
      </c>
      <c r="Z214" s="185">
        <v>91.56</v>
      </c>
      <c r="AA214" s="185">
        <v>0</v>
      </c>
      <c r="AB214" s="185">
        <v>0</v>
      </c>
      <c r="AC214" s="185">
        <v>0</v>
      </c>
      <c r="AD214" s="185">
        <v>0</v>
      </c>
      <c r="AE214" s="185">
        <v>0</v>
      </c>
      <c r="AF214" s="185">
        <v>0</v>
      </c>
      <c r="AG214" s="185">
        <v>0</v>
      </c>
      <c r="AH214" s="185">
        <v>0</v>
      </c>
    </row>
    <row r="215" spans="1:34" ht="30" customHeight="1">
      <c r="A215" s="2019"/>
      <c r="B215" s="1011" t="s">
        <v>804</v>
      </c>
      <c r="C215" s="185">
        <v>0</v>
      </c>
      <c r="D215" s="185">
        <v>0</v>
      </c>
      <c r="E215" s="185">
        <v>0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185">
        <v>0</v>
      </c>
      <c r="Y215" s="185">
        <v>0</v>
      </c>
      <c r="Z215" s="185">
        <v>0</v>
      </c>
      <c r="AA215" s="185">
        <v>0</v>
      </c>
      <c r="AB215" s="185">
        <v>0</v>
      </c>
      <c r="AC215" s="185">
        <v>0</v>
      </c>
      <c r="AD215" s="185">
        <v>0</v>
      </c>
      <c r="AE215" s="185">
        <v>0</v>
      </c>
      <c r="AF215" s="185">
        <v>0</v>
      </c>
      <c r="AG215" s="185">
        <v>0</v>
      </c>
      <c r="AH215" s="185">
        <v>0</v>
      </c>
    </row>
    <row r="216" spans="1:34" ht="30" customHeight="1">
      <c r="A216" s="2019"/>
      <c r="B216" s="1011" t="s">
        <v>805</v>
      </c>
      <c r="C216" s="185">
        <v>0</v>
      </c>
      <c r="D216" s="185">
        <v>0</v>
      </c>
      <c r="E216" s="185">
        <v>0</v>
      </c>
      <c r="F216" s="185">
        <v>0</v>
      </c>
      <c r="G216" s="185">
        <v>0</v>
      </c>
      <c r="H216" s="185">
        <v>0</v>
      </c>
      <c r="I216" s="185">
        <v>0</v>
      </c>
      <c r="J216" s="185">
        <v>0</v>
      </c>
      <c r="K216" s="185">
        <v>0</v>
      </c>
      <c r="L216" s="185">
        <v>0</v>
      </c>
      <c r="M216" s="185">
        <v>0</v>
      </c>
      <c r="N216" s="185">
        <v>0</v>
      </c>
      <c r="O216" s="185">
        <v>0</v>
      </c>
      <c r="P216" s="185">
        <v>0</v>
      </c>
      <c r="Q216" s="185">
        <v>0</v>
      </c>
      <c r="R216" s="185">
        <v>0</v>
      </c>
      <c r="S216" s="185">
        <v>0</v>
      </c>
      <c r="T216" s="185">
        <v>0</v>
      </c>
      <c r="U216" s="185">
        <v>0</v>
      </c>
      <c r="V216" s="185">
        <v>0</v>
      </c>
      <c r="W216" s="185">
        <v>0</v>
      </c>
      <c r="X216" s="185">
        <v>0</v>
      </c>
      <c r="Y216" s="185">
        <v>0</v>
      </c>
      <c r="Z216" s="185">
        <v>0</v>
      </c>
      <c r="AA216" s="185">
        <v>0</v>
      </c>
      <c r="AB216" s="185">
        <v>0</v>
      </c>
      <c r="AC216" s="185">
        <v>0</v>
      </c>
      <c r="AD216" s="185">
        <v>0</v>
      </c>
      <c r="AE216" s="185">
        <v>0</v>
      </c>
      <c r="AF216" s="185">
        <v>0</v>
      </c>
      <c r="AG216" s="185">
        <v>0</v>
      </c>
      <c r="AH216" s="185">
        <v>0</v>
      </c>
    </row>
    <row r="217" spans="1:34" ht="30" customHeight="1">
      <c r="A217" s="2019"/>
      <c r="B217" s="1011" t="s">
        <v>848</v>
      </c>
      <c r="C217" s="185">
        <v>0</v>
      </c>
      <c r="D217" s="185">
        <v>0</v>
      </c>
      <c r="E217" s="185">
        <v>0</v>
      </c>
      <c r="F217" s="185">
        <v>0</v>
      </c>
      <c r="G217" s="185">
        <v>0</v>
      </c>
      <c r="H217" s="185">
        <v>0</v>
      </c>
      <c r="I217" s="185">
        <v>0</v>
      </c>
      <c r="J217" s="185">
        <v>0</v>
      </c>
      <c r="K217" s="185">
        <v>0</v>
      </c>
      <c r="L217" s="185">
        <v>0</v>
      </c>
      <c r="M217" s="185">
        <v>0</v>
      </c>
      <c r="N217" s="185">
        <v>0</v>
      </c>
      <c r="O217" s="185">
        <v>0</v>
      </c>
      <c r="P217" s="185">
        <v>0</v>
      </c>
      <c r="Q217" s="185">
        <v>0</v>
      </c>
      <c r="R217" s="185">
        <v>0</v>
      </c>
      <c r="S217" s="185">
        <v>0</v>
      </c>
      <c r="T217" s="185">
        <v>0</v>
      </c>
      <c r="U217" s="185">
        <v>0</v>
      </c>
      <c r="V217" s="185">
        <v>0</v>
      </c>
      <c r="W217" s="185">
        <v>0</v>
      </c>
      <c r="X217" s="185">
        <v>0</v>
      </c>
      <c r="Y217" s="185">
        <v>0</v>
      </c>
      <c r="Z217" s="185">
        <v>0</v>
      </c>
      <c r="AA217" s="185">
        <v>0</v>
      </c>
      <c r="AB217" s="185">
        <v>0</v>
      </c>
      <c r="AC217" s="185">
        <v>0</v>
      </c>
      <c r="AD217" s="185">
        <v>0</v>
      </c>
      <c r="AE217" s="185">
        <v>0</v>
      </c>
      <c r="AF217" s="185">
        <v>0</v>
      </c>
      <c r="AG217" s="185">
        <v>0</v>
      </c>
      <c r="AH217" s="185">
        <v>0</v>
      </c>
    </row>
    <row r="218" spans="1:34" ht="30" customHeight="1">
      <c r="A218" s="2019"/>
      <c r="B218" s="1011" t="s">
        <v>806</v>
      </c>
      <c r="C218" s="185">
        <v>0</v>
      </c>
      <c r="D218" s="185">
        <v>0</v>
      </c>
      <c r="E218" s="185">
        <v>0</v>
      </c>
      <c r="F218" s="185">
        <v>0</v>
      </c>
      <c r="G218" s="185">
        <v>0</v>
      </c>
      <c r="H218" s="185">
        <v>0</v>
      </c>
      <c r="I218" s="185">
        <v>0</v>
      </c>
      <c r="J218" s="185">
        <v>0</v>
      </c>
      <c r="K218" s="185">
        <v>0</v>
      </c>
      <c r="L218" s="185">
        <v>0</v>
      </c>
      <c r="M218" s="185">
        <v>0</v>
      </c>
      <c r="N218" s="185">
        <v>0</v>
      </c>
      <c r="O218" s="185">
        <v>0</v>
      </c>
      <c r="P218" s="185">
        <v>0</v>
      </c>
      <c r="Q218" s="185">
        <v>0</v>
      </c>
      <c r="R218" s="185">
        <v>0</v>
      </c>
      <c r="S218" s="185">
        <v>0</v>
      </c>
      <c r="T218" s="185">
        <v>0</v>
      </c>
      <c r="U218" s="185">
        <v>0</v>
      </c>
      <c r="V218" s="185">
        <v>0</v>
      </c>
      <c r="W218" s="185">
        <v>0</v>
      </c>
      <c r="X218" s="185">
        <v>0</v>
      </c>
      <c r="Y218" s="185">
        <v>0</v>
      </c>
      <c r="Z218" s="185">
        <v>0</v>
      </c>
      <c r="AA218" s="185">
        <v>0</v>
      </c>
      <c r="AB218" s="185">
        <v>0</v>
      </c>
      <c r="AC218" s="185">
        <v>0</v>
      </c>
      <c r="AD218" s="185">
        <v>0</v>
      </c>
      <c r="AE218" s="185">
        <v>0</v>
      </c>
      <c r="AF218" s="185">
        <v>0</v>
      </c>
      <c r="AG218" s="185">
        <v>0</v>
      </c>
      <c r="AH218" s="185">
        <v>0</v>
      </c>
    </row>
    <row r="219" spans="1:34" ht="30" customHeight="1">
      <c r="A219" s="2019"/>
      <c r="B219" s="995" t="s">
        <v>807</v>
      </c>
      <c r="C219" s="185">
        <v>15</v>
      </c>
      <c r="D219" s="185">
        <v>0</v>
      </c>
      <c r="E219" s="185">
        <v>0</v>
      </c>
      <c r="F219" s="185">
        <v>0</v>
      </c>
      <c r="G219" s="185">
        <v>0</v>
      </c>
      <c r="H219" s="185">
        <v>0</v>
      </c>
      <c r="I219" s="185">
        <v>0</v>
      </c>
      <c r="J219" s="185">
        <v>15</v>
      </c>
      <c r="K219" s="185">
        <v>0</v>
      </c>
      <c r="L219" s="185">
        <v>0</v>
      </c>
      <c r="M219" s="185">
        <v>0</v>
      </c>
      <c r="N219" s="185">
        <v>0</v>
      </c>
      <c r="O219" s="185">
        <v>0</v>
      </c>
      <c r="P219" s="185">
        <v>0</v>
      </c>
      <c r="Q219" s="185">
        <v>0</v>
      </c>
      <c r="R219" s="185">
        <v>0</v>
      </c>
      <c r="S219" s="185">
        <v>0</v>
      </c>
      <c r="T219" s="185">
        <v>0</v>
      </c>
      <c r="U219" s="185">
        <v>15</v>
      </c>
      <c r="V219" s="185">
        <v>0</v>
      </c>
      <c r="W219" s="185">
        <v>0</v>
      </c>
      <c r="X219" s="185">
        <v>0</v>
      </c>
      <c r="Y219" s="185">
        <v>0</v>
      </c>
      <c r="Z219" s="185">
        <v>0</v>
      </c>
      <c r="AA219" s="185">
        <v>0</v>
      </c>
      <c r="AB219" s="185">
        <v>0</v>
      </c>
      <c r="AC219" s="185">
        <v>0</v>
      </c>
      <c r="AD219" s="185">
        <v>0</v>
      </c>
      <c r="AE219" s="185">
        <v>0</v>
      </c>
      <c r="AF219" s="185">
        <v>15</v>
      </c>
      <c r="AG219" s="185">
        <v>0</v>
      </c>
      <c r="AH219" s="185">
        <v>0</v>
      </c>
    </row>
    <row r="220" spans="1:34" ht="30" customHeight="1">
      <c r="A220" s="2019"/>
      <c r="B220" s="995" t="s">
        <v>788</v>
      </c>
      <c r="C220" s="185">
        <v>0</v>
      </c>
      <c r="D220" s="185">
        <v>0</v>
      </c>
      <c r="E220" s="185">
        <v>0</v>
      </c>
      <c r="F220" s="185">
        <v>0</v>
      </c>
      <c r="G220" s="185">
        <v>0</v>
      </c>
      <c r="H220" s="185">
        <v>0</v>
      </c>
      <c r="I220" s="185">
        <v>0</v>
      </c>
      <c r="J220" s="185">
        <v>0</v>
      </c>
      <c r="K220" s="185">
        <v>0</v>
      </c>
      <c r="L220" s="185">
        <v>0</v>
      </c>
      <c r="M220" s="185">
        <v>0</v>
      </c>
      <c r="N220" s="185">
        <v>0</v>
      </c>
      <c r="O220" s="185">
        <v>0</v>
      </c>
      <c r="P220" s="185">
        <v>0</v>
      </c>
      <c r="Q220" s="185">
        <v>0</v>
      </c>
      <c r="R220" s="185">
        <v>0</v>
      </c>
      <c r="S220" s="185">
        <v>0</v>
      </c>
      <c r="T220" s="185">
        <v>0</v>
      </c>
      <c r="U220" s="185">
        <v>0</v>
      </c>
      <c r="V220" s="185">
        <v>0</v>
      </c>
      <c r="W220" s="185">
        <v>0</v>
      </c>
      <c r="X220" s="185">
        <v>0</v>
      </c>
      <c r="Y220" s="185">
        <v>0</v>
      </c>
      <c r="Z220" s="185">
        <v>0</v>
      </c>
      <c r="AA220" s="185">
        <v>0</v>
      </c>
      <c r="AB220" s="185">
        <v>0</v>
      </c>
      <c r="AC220" s="185">
        <v>0</v>
      </c>
      <c r="AD220" s="185">
        <v>0</v>
      </c>
      <c r="AE220" s="185">
        <v>0</v>
      </c>
      <c r="AF220" s="185">
        <v>0</v>
      </c>
      <c r="AG220" s="185">
        <v>0</v>
      </c>
      <c r="AH220" s="185">
        <v>0</v>
      </c>
    </row>
    <row r="221" spans="1:34" ht="30" customHeight="1">
      <c r="A221" s="2019"/>
      <c r="B221" s="991" t="s">
        <v>849</v>
      </c>
      <c r="C221" s="185">
        <v>0</v>
      </c>
      <c r="D221" s="185">
        <v>0</v>
      </c>
      <c r="E221" s="185">
        <v>0</v>
      </c>
      <c r="F221" s="185">
        <v>0</v>
      </c>
      <c r="G221" s="185">
        <v>0</v>
      </c>
      <c r="H221" s="185">
        <v>0</v>
      </c>
      <c r="I221" s="185">
        <v>0</v>
      </c>
      <c r="J221" s="185">
        <v>0</v>
      </c>
      <c r="K221" s="185">
        <v>0</v>
      </c>
      <c r="L221" s="185">
        <v>0</v>
      </c>
      <c r="M221" s="185">
        <v>0</v>
      </c>
      <c r="N221" s="185">
        <v>0</v>
      </c>
      <c r="O221" s="185">
        <v>0</v>
      </c>
      <c r="P221" s="185">
        <v>0</v>
      </c>
      <c r="Q221" s="185">
        <v>0</v>
      </c>
      <c r="R221" s="185">
        <v>0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185">
        <v>0</v>
      </c>
      <c r="Y221" s="185">
        <v>0</v>
      </c>
      <c r="Z221" s="185">
        <v>0</v>
      </c>
      <c r="AA221" s="185">
        <v>0</v>
      </c>
      <c r="AB221" s="185">
        <v>0</v>
      </c>
      <c r="AC221" s="185">
        <v>0</v>
      </c>
      <c r="AD221" s="185">
        <v>0</v>
      </c>
      <c r="AE221" s="185">
        <v>0</v>
      </c>
      <c r="AF221" s="185">
        <v>0</v>
      </c>
      <c r="AG221" s="185">
        <v>0</v>
      </c>
      <c r="AH221" s="185">
        <v>0</v>
      </c>
    </row>
    <row r="222" spans="1:34" ht="30" customHeight="1">
      <c r="A222" s="2019"/>
      <c r="B222" s="991" t="s">
        <v>808</v>
      </c>
      <c r="C222" s="185">
        <v>0</v>
      </c>
      <c r="D222" s="185">
        <v>0</v>
      </c>
      <c r="E222" s="185">
        <v>0</v>
      </c>
      <c r="F222" s="185">
        <v>0</v>
      </c>
      <c r="G222" s="185">
        <v>0</v>
      </c>
      <c r="H222" s="185">
        <v>0</v>
      </c>
      <c r="I222" s="185">
        <v>0</v>
      </c>
      <c r="J222" s="185">
        <v>0</v>
      </c>
      <c r="K222" s="185">
        <v>0</v>
      </c>
      <c r="L222" s="185">
        <v>0</v>
      </c>
      <c r="M222" s="185">
        <v>0</v>
      </c>
      <c r="N222" s="185">
        <v>0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185">
        <v>0</v>
      </c>
      <c r="Y222" s="185">
        <v>0</v>
      </c>
      <c r="Z222" s="185">
        <v>0</v>
      </c>
      <c r="AA222" s="185">
        <v>0</v>
      </c>
      <c r="AB222" s="185">
        <v>0</v>
      </c>
      <c r="AC222" s="185">
        <v>0</v>
      </c>
      <c r="AD222" s="185">
        <v>0</v>
      </c>
      <c r="AE222" s="185">
        <v>0</v>
      </c>
      <c r="AF222" s="185">
        <v>0</v>
      </c>
      <c r="AG222" s="185">
        <v>0</v>
      </c>
      <c r="AH222" s="185">
        <v>0</v>
      </c>
    </row>
    <row r="223" spans="1:34" ht="19.5" customHeight="1">
      <c r="A223" s="2019"/>
      <c r="B223" s="1242" t="s">
        <v>850</v>
      </c>
      <c r="C223" s="185">
        <v>0</v>
      </c>
      <c r="D223" s="185">
        <v>0</v>
      </c>
      <c r="E223" s="185">
        <v>0</v>
      </c>
      <c r="F223" s="185">
        <v>0</v>
      </c>
      <c r="G223" s="185">
        <v>0</v>
      </c>
      <c r="H223" s="185">
        <v>0</v>
      </c>
      <c r="I223" s="185">
        <v>0</v>
      </c>
      <c r="J223" s="185">
        <v>0</v>
      </c>
      <c r="K223" s="185">
        <v>0</v>
      </c>
      <c r="L223" s="185">
        <v>0</v>
      </c>
      <c r="M223" s="185">
        <v>0</v>
      </c>
      <c r="N223" s="185">
        <v>0</v>
      </c>
      <c r="O223" s="185">
        <v>0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  <c r="Y223" s="185">
        <v>0</v>
      </c>
      <c r="Z223" s="185">
        <v>0</v>
      </c>
      <c r="AA223" s="185">
        <v>0</v>
      </c>
      <c r="AB223" s="185">
        <v>0</v>
      </c>
      <c r="AC223" s="185">
        <v>0</v>
      </c>
      <c r="AD223" s="185">
        <v>0</v>
      </c>
      <c r="AE223" s="185">
        <v>0</v>
      </c>
      <c r="AF223" s="185">
        <v>0</v>
      </c>
      <c r="AG223" s="185">
        <v>0</v>
      </c>
      <c r="AH223" s="185">
        <v>0</v>
      </c>
    </row>
    <row r="224" spans="1:34" ht="19.5" customHeight="1">
      <c r="A224" s="2018" t="s">
        <v>813</v>
      </c>
      <c r="B224" s="1013" t="s">
        <v>41</v>
      </c>
      <c r="C224" s="1013">
        <f>SUM('급수관 경년별 총괄'!C225:'급수관 경년별 총괄'!C243)</f>
        <v>4</v>
      </c>
      <c r="D224" s="1013">
        <f>SUM('급수관 경년별 총괄'!D225:'급수관 경년별 총괄'!D243)</f>
        <v>0</v>
      </c>
      <c r="E224" s="1013">
        <f>SUM('급수관 경년별 총괄'!E225:'급수관 경년별 총괄'!E243)</f>
        <v>0</v>
      </c>
      <c r="F224" s="1013">
        <f>SUM('급수관 경년별 총괄'!F225:'급수관 경년별 총괄'!F243)</f>
        <v>0</v>
      </c>
      <c r="G224" s="1013">
        <f>SUM('급수관 경년별 총괄'!G225:'급수관 경년별 총괄'!G243)</f>
        <v>0</v>
      </c>
      <c r="H224" s="1013">
        <f>SUM('급수관 경년별 총괄'!H225:'급수관 경년별 총괄'!H243)</f>
        <v>0</v>
      </c>
      <c r="I224" s="1013">
        <f>SUM('급수관 경년별 총괄'!I225:'급수관 경년별 총괄'!I243)</f>
        <v>0</v>
      </c>
      <c r="J224" s="1013">
        <f>SUM('급수관 경년별 총괄'!J225:'급수관 경년별 총괄'!J243)</f>
        <v>0</v>
      </c>
      <c r="K224" s="1013">
        <f>SUM('급수관 경년별 총괄'!K225:'급수관 경년별 총괄'!K243)</f>
        <v>0</v>
      </c>
      <c r="L224" s="1013">
        <f>SUM('급수관 경년별 총괄'!L225:'급수관 경년별 총괄'!L243)</f>
        <v>0</v>
      </c>
      <c r="M224" s="1013">
        <f>SUM('급수관 경년별 총괄'!M225:'급수관 경년별 총괄'!M243)</f>
        <v>4</v>
      </c>
      <c r="N224" s="1013">
        <f>SUM('급수관 경년별 총괄'!N225:'급수관 경년별 총괄'!N243)</f>
        <v>0</v>
      </c>
      <c r="O224" s="1013">
        <f>SUM('급수관 경년별 총괄'!O225:'급수관 경년별 총괄'!O243)</f>
        <v>0</v>
      </c>
      <c r="P224" s="1013">
        <f>SUM('급수관 경년별 총괄'!P225:'급수관 경년별 총괄'!P243)</f>
        <v>0</v>
      </c>
      <c r="Q224" s="1013">
        <f>SUM('급수관 경년별 총괄'!Q225:'급수관 경년별 총괄'!Q243)</f>
        <v>0</v>
      </c>
      <c r="R224" s="1013">
        <f>SUM('급수관 경년별 총괄'!R225:'급수관 경년별 총괄'!R243)</f>
        <v>0</v>
      </c>
      <c r="S224" s="1013">
        <f>SUM('급수관 경년별 총괄'!S225:'급수관 경년별 총괄'!S243)</f>
        <v>0</v>
      </c>
      <c r="T224" s="1013">
        <f>SUM('급수관 경년별 총괄'!T225:'급수관 경년별 총괄'!T243)</f>
        <v>0</v>
      </c>
      <c r="U224" s="1013">
        <f>SUM('급수관 경년별 총괄'!U225:'급수관 경년별 총괄'!U243)</f>
        <v>0</v>
      </c>
      <c r="V224" s="1013">
        <f>SUM('급수관 경년별 총괄'!V225:'급수관 경년별 총괄'!V243)</f>
        <v>0</v>
      </c>
      <c r="W224" s="1013">
        <f>SUM('급수관 경년별 총괄'!W225:'급수관 경년별 총괄'!W243)</f>
        <v>0</v>
      </c>
      <c r="X224" s="1013">
        <f>SUM('급수관 경년별 총괄'!X225:'급수관 경년별 총괄'!X243)</f>
        <v>4</v>
      </c>
      <c r="Y224" s="1013">
        <f>SUM('급수관 경년별 총괄'!Y225:'급수관 경년별 총괄'!Y243)</f>
        <v>0</v>
      </c>
      <c r="Z224" s="1013">
        <f>SUM('급수관 경년별 총괄'!Z225:'급수관 경년별 총괄'!Z243)</f>
        <v>0</v>
      </c>
      <c r="AA224" s="1013">
        <f>SUM('급수관 경년별 총괄'!AA225:'급수관 경년별 총괄'!AA243)</f>
        <v>0</v>
      </c>
      <c r="AB224" s="1013">
        <f>SUM('급수관 경년별 총괄'!AB225:'급수관 경년별 총괄'!AB243)</f>
        <v>0</v>
      </c>
      <c r="AC224" s="1013">
        <f>SUM('급수관 경년별 총괄'!AC225:'급수관 경년별 총괄'!AC243)</f>
        <v>0</v>
      </c>
      <c r="AD224" s="1013">
        <f>SUM('급수관 경년별 총괄'!AD225:'급수관 경년별 총괄'!AD243)</f>
        <v>0</v>
      </c>
      <c r="AE224" s="1013">
        <f>SUM('급수관 경년별 총괄'!AE225:'급수관 경년별 총괄'!AE243)</f>
        <v>0</v>
      </c>
      <c r="AF224" s="1013">
        <f>SUM('급수관 경년별 총괄'!AF225:'급수관 경년별 총괄'!AF243)</f>
        <v>0</v>
      </c>
      <c r="AG224" s="1013">
        <f>SUM('급수관 경년별 총괄'!AG225:'급수관 경년별 총괄'!AG243)</f>
        <v>0</v>
      </c>
      <c r="AH224" s="1013">
        <f>SUM('급수관 경년별 총괄'!AH225:'급수관 경년별 총괄'!AH243)</f>
        <v>0</v>
      </c>
    </row>
    <row r="225" spans="1:34" ht="19.5" customHeight="1">
      <c r="A225" s="2018" t="s">
        <v>813</v>
      </c>
      <c r="B225" s="989" t="s">
        <v>951</v>
      </c>
      <c r="C225" s="185">
        <v>0</v>
      </c>
      <c r="D225" s="185">
        <v>0</v>
      </c>
      <c r="E225" s="185">
        <v>0</v>
      </c>
      <c r="F225" s="185">
        <v>0</v>
      </c>
      <c r="G225" s="185">
        <v>0</v>
      </c>
      <c r="H225" s="185">
        <v>0</v>
      </c>
      <c r="I225" s="185">
        <v>0</v>
      </c>
      <c r="J225" s="185">
        <v>0</v>
      </c>
      <c r="K225" s="185">
        <v>0</v>
      </c>
      <c r="L225" s="185">
        <v>0</v>
      </c>
      <c r="M225" s="185">
        <v>0</v>
      </c>
      <c r="N225" s="185">
        <v>0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185">
        <v>0</v>
      </c>
      <c r="Y225" s="185">
        <v>0</v>
      </c>
      <c r="Z225" s="185">
        <v>0</v>
      </c>
      <c r="AA225" s="185">
        <v>0</v>
      </c>
      <c r="AB225" s="185">
        <v>0</v>
      </c>
      <c r="AC225" s="185">
        <v>0</v>
      </c>
      <c r="AD225" s="185">
        <v>0</v>
      </c>
      <c r="AE225" s="185">
        <v>0</v>
      </c>
      <c r="AF225" s="185">
        <v>0</v>
      </c>
      <c r="AG225" s="185">
        <v>0</v>
      </c>
      <c r="AH225" s="185">
        <v>0</v>
      </c>
    </row>
    <row r="226" spans="1:34" ht="30" customHeight="1">
      <c r="A226" s="2019"/>
      <c r="B226" s="989" t="s">
        <v>797</v>
      </c>
      <c r="C226" s="185">
        <v>0</v>
      </c>
      <c r="D226" s="185">
        <v>0</v>
      </c>
      <c r="E226" s="185">
        <v>0</v>
      </c>
      <c r="F226" s="185">
        <v>0</v>
      </c>
      <c r="G226" s="185">
        <v>0</v>
      </c>
      <c r="H226" s="185">
        <v>0</v>
      </c>
      <c r="I226" s="185">
        <v>0</v>
      </c>
      <c r="J226" s="185">
        <v>0</v>
      </c>
      <c r="K226" s="185">
        <v>0</v>
      </c>
      <c r="L226" s="185">
        <v>0</v>
      </c>
      <c r="M226" s="185">
        <v>0</v>
      </c>
      <c r="N226" s="185">
        <v>0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>
        <v>0</v>
      </c>
      <c r="U226" s="185">
        <v>0</v>
      </c>
      <c r="V226" s="185">
        <v>0</v>
      </c>
      <c r="W226" s="185">
        <v>0</v>
      </c>
      <c r="X226" s="185">
        <v>0</v>
      </c>
      <c r="Y226" s="185">
        <v>0</v>
      </c>
      <c r="Z226" s="185">
        <v>0</v>
      </c>
      <c r="AA226" s="185">
        <v>0</v>
      </c>
      <c r="AB226" s="185">
        <v>0</v>
      </c>
      <c r="AC226" s="185">
        <v>0</v>
      </c>
      <c r="AD226" s="185">
        <v>0</v>
      </c>
      <c r="AE226" s="185">
        <v>0</v>
      </c>
      <c r="AF226" s="185">
        <v>0</v>
      </c>
      <c r="AG226" s="185">
        <v>0</v>
      </c>
      <c r="AH226" s="185">
        <v>0</v>
      </c>
    </row>
    <row r="227" spans="1:34" ht="30" customHeight="1">
      <c r="A227" s="2019"/>
      <c r="B227" s="989" t="s">
        <v>780</v>
      </c>
      <c r="C227" s="185">
        <v>4</v>
      </c>
      <c r="D227" s="185">
        <v>0</v>
      </c>
      <c r="E227" s="185">
        <v>0</v>
      </c>
      <c r="F227" s="185">
        <v>0</v>
      </c>
      <c r="G227" s="185">
        <v>0</v>
      </c>
      <c r="H227" s="185">
        <v>0</v>
      </c>
      <c r="I227" s="185">
        <v>0</v>
      </c>
      <c r="J227" s="185">
        <v>0</v>
      </c>
      <c r="K227" s="185">
        <v>0</v>
      </c>
      <c r="L227" s="185">
        <v>0</v>
      </c>
      <c r="M227" s="185">
        <v>4</v>
      </c>
      <c r="N227" s="185">
        <v>0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185">
        <v>4</v>
      </c>
      <c r="Y227" s="185">
        <v>0</v>
      </c>
      <c r="Z227" s="185">
        <v>0</v>
      </c>
      <c r="AA227" s="185">
        <v>0</v>
      </c>
      <c r="AB227" s="185">
        <v>0</v>
      </c>
      <c r="AC227" s="185">
        <v>0</v>
      </c>
      <c r="AD227" s="185">
        <v>0</v>
      </c>
      <c r="AE227" s="185">
        <v>0</v>
      </c>
      <c r="AF227" s="185">
        <v>0</v>
      </c>
      <c r="AG227" s="185">
        <v>0</v>
      </c>
      <c r="AH227" s="185">
        <v>0</v>
      </c>
    </row>
    <row r="228" spans="1:34" ht="30" customHeight="1">
      <c r="A228" s="2019"/>
      <c r="B228" s="991" t="s">
        <v>781</v>
      </c>
      <c r="C228" s="185">
        <v>0</v>
      </c>
      <c r="D228" s="185">
        <v>0</v>
      </c>
      <c r="E228" s="185">
        <v>0</v>
      </c>
      <c r="F228" s="185">
        <v>0</v>
      </c>
      <c r="G228" s="185">
        <v>0</v>
      </c>
      <c r="H228" s="185">
        <v>0</v>
      </c>
      <c r="I228" s="185">
        <v>0</v>
      </c>
      <c r="J228" s="185">
        <v>0</v>
      </c>
      <c r="K228" s="185">
        <v>0</v>
      </c>
      <c r="L228" s="185">
        <v>0</v>
      </c>
      <c r="M228" s="185">
        <v>0</v>
      </c>
      <c r="N228" s="185">
        <v>0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85">
        <v>0</v>
      </c>
      <c r="W228" s="185">
        <v>0</v>
      </c>
      <c r="X228" s="185">
        <v>0</v>
      </c>
      <c r="Y228" s="185">
        <v>0</v>
      </c>
      <c r="Z228" s="185">
        <v>0</v>
      </c>
      <c r="AA228" s="185">
        <v>0</v>
      </c>
      <c r="AB228" s="185">
        <v>0</v>
      </c>
      <c r="AC228" s="185">
        <v>0</v>
      </c>
      <c r="AD228" s="185">
        <v>0</v>
      </c>
      <c r="AE228" s="185">
        <v>0</v>
      </c>
      <c r="AF228" s="185">
        <v>0</v>
      </c>
      <c r="AG228" s="185">
        <v>0</v>
      </c>
      <c r="AH228" s="185">
        <v>0</v>
      </c>
    </row>
    <row r="229" spans="1:34" ht="30" customHeight="1">
      <c r="A229" s="2019"/>
      <c r="B229" s="991" t="s">
        <v>799</v>
      </c>
      <c r="C229" s="185">
        <v>0</v>
      </c>
      <c r="D229" s="185">
        <v>0</v>
      </c>
      <c r="E229" s="185">
        <v>0</v>
      </c>
      <c r="F229" s="185">
        <v>0</v>
      </c>
      <c r="G229" s="185">
        <v>0</v>
      </c>
      <c r="H229" s="185">
        <v>0</v>
      </c>
      <c r="I229" s="185">
        <v>0</v>
      </c>
      <c r="J229" s="185">
        <v>0</v>
      </c>
      <c r="K229" s="185">
        <v>0</v>
      </c>
      <c r="L229" s="185">
        <v>0</v>
      </c>
      <c r="M229" s="185">
        <v>0</v>
      </c>
      <c r="N229" s="185">
        <v>0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185">
        <v>0</v>
      </c>
      <c r="Y229" s="185">
        <v>0</v>
      </c>
      <c r="Z229" s="185">
        <v>0</v>
      </c>
      <c r="AA229" s="185">
        <v>0</v>
      </c>
      <c r="AB229" s="185">
        <v>0</v>
      </c>
      <c r="AC229" s="185">
        <v>0</v>
      </c>
      <c r="AD229" s="185">
        <v>0</v>
      </c>
      <c r="AE229" s="185">
        <v>0</v>
      </c>
      <c r="AF229" s="185">
        <v>0</v>
      </c>
      <c r="AG229" s="185">
        <v>0</v>
      </c>
      <c r="AH229" s="185">
        <v>0</v>
      </c>
    </row>
    <row r="230" spans="1:34" ht="30" customHeight="1">
      <c r="A230" s="2019"/>
      <c r="B230" s="991" t="s">
        <v>787</v>
      </c>
      <c r="C230" s="185">
        <v>0</v>
      </c>
      <c r="D230" s="185">
        <v>0</v>
      </c>
      <c r="E230" s="185">
        <v>0</v>
      </c>
      <c r="F230" s="185">
        <v>0</v>
      </c>
      <c r="G230" s="185">
        <v>0</v>
      </c>
      <c r="H230" s="185">
        <v>0</v>
      </c>
      <c r="I230" s="185">
        <v>0</v>
      </c>
      <c r="J230" s="185">
        <v>0</v>
      </c>
      <c r="K230" s="185">
        <v>0</v>
      </c>
      <c r="L230" s="185">
        <v>0</v>
      </c>
      <c r="M230" s="185">
        <v>0</v>
      </c>
      <c r="N230" s="185">
        <v>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  <c r="Y230" s="185">
        <v>0</v>
      </c>
      <c r="Z230" s="185">
        <v>0</v>
      </c>
      <c r="AA230" s="185">
        <v>0</v>
      </c>
      <c r="AB230" s="185">
        <v>0</v>
      </c>
      <c r="AC230" s="185">
        <v>0</v>
      </c>
      <c r="AD230" s="185">
        <v>0</v>
      </c>
      <c r="AE230" s="185">
        <v>0</v>
      </c>
      <c r="AF230" s="185">
        <v>0</v>
      </c>
      <c r="AG230" s="185">
        <v>0</v>
      </c>
      <c r="AH230" s="185">
        <v>0</v>
      </c>
    </row>
    <row r="231" spans="1:34" ht="30" customHeight="1">
      <c r="A231" s="2019"/>
      <c r="B231" s="991" t="s">
        <v>800</v>
      </c>
      <c r="C231" s="185">
        <v>0</v>
      </c>
      <c r="D231" s="185">
        <v>0</v>
      </c>
      <c r="E231" s="185">
        <v>0</v>
      </c>
      <c r="F231" s="185">
        <v>0</v>
      </c>
      <c r="G231" s="185">
        <v>0</v>
      </c>
      <c r="H231" s="185">
        <v>0</v>
      </c>
      <c r="I231" s="185">
        <v>0</v>
      </c>
      <c r="J231" s="185">
        <v>0</v>
      </c>
      <c r="K231" s="185">
        <v>0</v>
      </c>
      <c r="L231" s="185">
        <v>0</v>
      </c>
      <c r="M231" s="185">
        <v>0</v>
      </c>
      <c r="N231" s="185">
        <v>0</v>
      </c>
      <c r="O231" s="185">
        <v>0</v>
      </c>
      <c r="P231" s="185">
        <v>0</v>
      </c>
      <c r="Q231" s="185">
        <v>0</v>
      </c>
      <c r="R231" s="185">
        <v>0</v>
      </c>
      <c r="S231" s="185">
        <v>0</v>
      </c>
      <c r="T231" s="185">
        <v>0</v>
      </c>
      <c r="U231" s="185">
        <v>0</v>
      </c>
      <c r="V231" s="185">
        <v>0</v>
      </c>
      <c r="W231" s="185">
        <v>0</v>
      </c>
      <c r="X231" s="185">
        <v>0</v>
      </c>
      <c r="Y231" s="185">
        <v>0</v>
      </c>
      <c r="Z231" s="185">
        <v>0</v>
      </c>
      <c r="AA231" s="185">
        <v>0</v>
      </c>
      <c r="AB231" s="185">
        <v>0</v>
      </c>
      <c r="AC231" s="185">
        <v>0</v>
      </c>
      <c r="AD231" s="185">
        <v>0</v>
      </c>
      <c r="AE231" s="185">
        <v>0</v>
      </c>
      <c r="AF231" s="185">
        <v>0</v>
      </c>
      <c r="AG231" s="185">
        <v>0</v>
      </c>
      <c r="AH231" s="185">
        <v>0</v>
      </c>
    </row>
    <row r="232" spans="1:34" ht="30" customHeight="1">
      <c r="A232" s="2019"/>
      <c r="B232" s="989" t="s">
        <v>801</v>
      </c>
      <c r="C232" s="185">
        <v>0</v>
      </c>
      <c r="D232" s="185">
        <v>0</v>
      </c>
      <c r="E232" s="185">
        <v>0</v>
      </c>
      <c r="F232" s="185">
        <v>0</v>
      </c>
      <c r="G232" s="185">
        <v>0</v>
      </c>
      <c r="H232" s="185">
        <v>0</v>
      </c>
      <c r="I232" s="185">
        <v>0</v>
      </c>
      <c r="J232" s="185">
        <v>0</v>
      </c>
      <c r="K232" s="185">
        <v>0</v>
      </c>
      <c r="L232" s="185">
        <v>0</v>
      </c>
      <c r="M232" s="185">
        <v>0</v>
      </c>
      <c r="N232" s="185">
        <v>0</v>
      </c>
      <c r="O232" s="185">
        <v>0</v>
      </c>
      <c r="P232" s="185">
        <v>0</v>
      </c>
      <c r="Q232" s="185">
        <v>0</v>
      </c>
      <c r="R232" s="185">
        <v>0</v>
      </c>
      <c r="S232" s="185">
        <v>0</v>
      </c>
      <c r="T232" s="185">
        <v>0</v>
      </c>
      <c r="U232" s="185">
        <v>0</v>
      </c>
      <c r="V232" s="185">
        <v>0</v>
      </c>
      <c r="W232" s="185">
        <v>0</v>
      </c>
      <c r="X232" s="185">
        <v>0</v>
      </c>
      <c r="Y232" s="185">
        <v>0</v>
      </c>
      <c r="Z232" s="185">
        <v>0</v>
      </c>
      <c r="AA232" s="185">
        <v>0</v>
      </c>
      <c r="AB232" s="185">
        <v>0</v>
      </c>
      <c r="AC232" s="185">
        <v>0</v>
      </c>
      <c r="AD232" s="185">
        <v>0</v>
      </c>
      <c r="AE232" s="185">
        <v>0</v>
      </c>
      <c r="AF232" s="185">
        <v>0</v>
      </c>
      <c r="AG232" s="185">
        <v>0</v>
      </c>
      <c r="AH232" s="185">
        <v>0</v>
      </c>
    </row>
    <row r="233" spans="1:34" ht="30" customHeight="1">
      <c r="A233" s="2019"/>
      <c r="B233" s="995" t="s">
        <v>802</v>
      </c>
      <c r="C233" s="185">
        <v>0</v>
      </c>
      <c r="D233" s="185">
        <v>0</v>
      </c>
      <c r="E233" s="185">
        <v>0</v>
      </c>
      <c r="F233" s="185">
        <v>0</v>
      </c>
      <c r="G233" s="185">
        <v>0</v>
      </c>
      <c r="H233" s="185">
        <v>0</v>
      </c>
      <c r="I233" s="185">
        <v>0</v>
      </c>
      <c r="J233" s="185">
        <v>0</v>
      </c>
      <c r="K233" s="185">
        <v>0</v>
      </c>
      <c r="L233" s="185">
        <v>0</v>
      </c>
      <c r="M233" s="185">
        <v>0</v>
      </c>
      <c r="N233" s="185">
        <v>0</v>
      </c>
      <c r="O233" s="185">
        <v>0</v>
      </c>
      <c r="P233" s="185">
        <v>0</v>
      </c>
      <c r="Q233" s="185">
        <v>0</v>
      </c>
      <c r="R233" s="185">
        <v>0</v>
      </c>
      <c r="S233" s="185">
        <v>0</v>
      </c>
      <c r="T233" s="185">
        <v>0</v>
      </c>
      <c r="U233" s="185">
        <v>0</v>
      </c>
      <c r="V233" s="185">
        <v>0</v>
      </c>
      <c r="W233" s="185">
        <v>0</v>
      </c>
      <c r="X233" s="185">
        <v>0</v>
      </c>
      <c r="Y233" s="185">
        <v>0</v>
      </c>
      <c r="Z233" s="185">
        <v>0</v>
      </c>
      <c r="AA233" s="185">
        <v>0</v>
      </c>
      <c r="AB233" s="185">
        <v>0</v>
      </c>
      <c r="AC233" s="185">
        <v>0</v>
      </c>
      <c r="AD233" s="185">
        <v>0</v>
      </c>
      <c r="AE233" s="185">
        <v>0</v>
      </c>
      <c r="AF233" s="185">
        <v>0</v>
      </c>
      <c r="AG233" s="185">
        <v>0</v>
      </c>
      <c r="AH233" s="185">
        <v>0</v>
      </c>
    </row>
    <row r="234" spans="1:34" ht="30" customHeight="1">
      <c r="A234" s="2019"/>
      <c r="B234" s="995" t="s">
        <v>803</v>
      </c>
      <c r="C234" s="185">
        <v>0</v>
      </c>
      <c r="D234" s="185">
        <v>0</v>
      </c>
      <c r="E234" s="185">
        <v>0</v>
      </c>
      <c r="F234" s="185">
        <v>0</v>
      </c>
      <c r="G234" s="185">
        <v>0</v>
      </c>
      <c r="H234" s="185">
        <v>0</v>
      </c>
      <c r="I234" s="185">
        <v>0</v>
      </c>
      <c r="J234" s="185">
        <v>0</v>
      </c>
      <c r="K234" s="185">
        <v>0</v>
      </c>
      <c r="L234" s="185">
        <v>0</v>
      </c>
      <c r="M234" s="185">
        <v>0</v>
      </c>
      <c r="N234" s="185">
        <v>0</v>
      </c>
      <c r="O234" s="185">
        <v>0</v>
      </c>
      <c r="P234" s="185">
        <v>0</v>
      </c>
      <c r="Q234" s="185">
        <v>0</v>
      </c>
      <c r="R234" s="185">
        <v>0</v>
      </c>
      <c r="S234" s="185">
        <v>0</v>
      </c>
      <c r="T234" s="185">
        <v>0</v>
      </c>
      <c r="U234" s="185">
        <v>0</v>
      </c>
      <c r="V234" s="185">
        <v>0</v>
      </c>
      <c r="W234" s="185">
        <v>0</v>
      </c>
      <c r="X234" s="185">
        <v>0</v>
      </c>
      <c r="Y234" s="185">
        <v>0</v>
      </c>
      <c r="Z234" s="185">
        <v>0</v>
      </c>
      <c r="AA234" s="185">
        <v>0</v>
      </c>
      <c r="AB234" s="185">
        <v>0</v>
      </c>
      <c r="AC234" s="185">
        <v>0</v>
      </c>
      <c r="AD234" s="185">
        <v>0</v>
      </c>
      <c r="AE234" s="185">
        <v>0</v>
      </c>
      <c r="AF234" s="185">
        <v>0</v>
      </c>
      <c r="AG234" s="185">
        <v>0</v>
      </c>
      <c r="AH234" s="185">
        <v>0</v>
      </c>
    </row>
    <row r="235" spans="1:34" ht="30" customHeight="1">
      <c r="A235" s="2019"/>
      <c r="B235" s="1011" t="s">
        <v>804</v>
      </c>
      <c r="C235" s="185">
        <v>0</v>
      </c>
      <c r="D235" s="185">
        <v>0</v>
      </c>
      <c r="E235" s="185">
        <v>0</v>
      </c>
      <c r="F235" s="185">
        <v>0</v>
      </c>
      <c r="G235" s="185">
        <v>0</v>
      </c>
      <c r="H235" s="185">
        <v>0</v>
      </c>
      <c r="I235" s="185">
        <v>0</v>
      </c>
      <c r="J235" s="185">
        <v>0</v>
      </c>
      <c r="K235" s="185">
        <v>0</v>
      </c>
      <c r="L235" s="185">
        <v>0</v>
      </c>
      <c r="M235" s="185">
        <v>0</v>
      </c>
      <c r="N235" s="185">
        <v>0</v>
      </c>
      <c r="O235" s="18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0</v>
      </c>
      <c r="V235" s="185">
        <v>0</v>
      </c>
      <c r="W235" s="185">
        <v>0</v>
      </c>
      <c r="X235" s="185">
        <v>0</v>
      </c>
      <c r="Y235" s="185">
        <v>0</v>
      </c>
      <c r="Z235" s="185">
        <v>0</v>
      </c>
      <c r="AA235" s="185">
        <v>0</v>
      </c>
      <c r="AB235" s="185">
        <v>0</v>
      </c>
      <c r="AC235" s="185">
        <v>0</v>
      </c>
      <c r="AD235" s="185">
        <v>0</v>
      </c>
      <c r="AE235" s="185">
        <v>0</v>
      </c>
      <c r="AF235" s="185">
        <v>0</v>
      </c>
      <c r="AG235" s="185">
        <v>0</v>
      </c>
      <c r="AH235" s="185">
        <v>0</v>
      </c>
    </row>
    <row r="236" spans="1:34" ht="30" customHeight="1">
      <c r="A236" s="2019"/>
      <c r="B236" s="1011" t="s">
        <v>805</v>
      </c>
      <c r="C236" s="185">
        <v>0</v>
      </c>
      <c r="D236" s="185">
        <v>0</v>
      </c>
      <c r="E236" s="185">
        <v>0</v>
      </c>
      <c r="F236" s="185">
        <v>0</v>
      </c>
      <c r="G236" s="185">
        <v>0</v>
      </c>
      <c r="H236" s="185">
        <v>0</v>
      </c>
      <c r="I236" s="185">
        <v>0</v>
      </c>
      <c r="J236" s="185">
        <v>0</v>
      </c>
      <c r="K236" s="185">
        <v>0</v>
      </c>
      <c r="L236" s="185">
        <v>0</v>
      </c>
      <c r="M236" s="185">
        <v>0</v>
      </c>
      <c r="N236" s="185">
        <v>0</v>
      </c>
      <c r="O236" s="185">
        <v>0</v>
      </c>
      <c r="P236" s="185">
        <v>0</v>
      </c>
      <c r="Q236" s="185">
        <v>0</v>
      </c>
      <c r="R236" s="185">
        <v>0</v>
      </c>
      <c r="S236" s="185">
        <v>0</v>
      </c>
      <c r="T236" s="185">
        <v>0</v>
      </c>
      <c r="U236" s="185">
        <v>0</v>
      </c>
      <c r="V236" s="185">
        <v>0</v>
      </c>
      <c r="W236" s="185">
        <v>0</v>
      </c>
      <c r="X236" s="185">
        <v>0</v>
      </c>
      <c r="Y236" s="185">
        <v>0</v>
      </c>
      <c r="Z236" s="185">
        <v>0</v>
      </c>
      <c r="AA236" s="185">
        <v>0</v>
      </c>
      <c r="AB236" s="185">
        <v>0</v>
      </c>
      <c r="AC236" s="185">
        <v>0</v>
      </c>
      <c r="AD236" s="185">
        <v>0</v>
      </c>
      <c r="AE236" s="185">
        <v>0</v>
      </c>
      <c r="AF236" s="185">
        <v>0</v>
      </c>
      <c r="AG236" s="185">
        <v>0</v>
      </c>
      <c r="AH236" s="185">
        <v>0</v>
      </c>
    </row>
    <row r="237" spans="1:34" ht="30" customHeight="1">
      <c r="A237" s="2019"/>
      <c r="B237" s="1011" t="s">
        <v>848</v>
      </c>
      <c r="C237" s="185">
        <v>0</v>
      </c>
      <c r="D237" s="185">
        <v>0</v>
      </c>
      <c r="E237" s="185">
        <v>0</v>
      </c>
      <c r="F237" s="185">
        <v>0</v>
      </c>
      <c r="G237" s="185">
        <v>0</v>
      </c>
      <c r="H237" s="185">
        <v>0</v>
      </c>
      <c r="I237" s="185">
        <v>0</v>
      </c>
      <c r="J237" s="185">
        <v>0</v>
      </c>
      <c r="K237" s="185">
        <v>0</v>
      </c>
      <c r="L237" s="185">
        <v>0</v>
      </c>
      <c r="M237" s="185">
        <v>0</v>
      </c>
      <c r="N237" s="185">
        <v>0</v>
      </c>
      <c r="O237" s="185">
        <v>0</v>
      </c>
      <c r="P237" s="185">
        <v>0</v>
      </c>
      <c r="Q237" s="185">
        <v>0</v>
      </c>
      <c r="R237" s="185">
        <v>0</v>
      </c>
      <c r="S237" s="185">
        <v>0</v>
      </c>
      <c r="T237" s="185">
        <v>0</v>
      </c>
      <c r="U237" s="185">
        <v>0</v>
      </c>
      <c r="V237" s="185">
        <v>0</v>
      </c>
      <c r="W237" s="185">
        <v>0</v>
      </c>
      <c r="X237" s="185">
        <v>0</v>
      </c>
      <c r="Y237" s="185">
        <v>0</v>
      </c>
      <c r="Z237" s="185">
        <v>0</v>
      </c>
      <c r="AA237" s="185">
        <v>0</v>
      </c>
      <c r="AB237" s="185">
        <v>0</v>
      </c>
      <c r="AC237" s="185">
        <v>0</v>
      </c>
      <c r="AD237" s="185">
        <v>0</v>
      </c>
      <c r="AE237" s="185">
        <v>0</v>
      </c>
      <c r="AF237" s="185">
        <v>0</v>
      </c>
      <c r="AG237" s="185">
        <v>0</v>
      </c>
      <c r="AH237" s="185">
        <v>0</v>
      </c>
    </row>
    <row r="238" spans="1:34" ht="30" customHeight="1">
      <c r="A238" s="2019"/>
      <c r="B238" s="1011" t="s">
        <v>806</v>
      </c>
      <c r="C238" s="185">
        <v>0</v>
      </c>
      <c r="D238" s="185">
        <v>0</v>
      </c>
      <c r="E238" s="185">
        <v>0</v>
      </c>
      <c r="F238" s="185">
        <v>0</v>
      </c>
      <c r="G238" s="185">
        <v>0</v>
      </c>
      <c r="H238" s="185">
        <v>0</v>
      </c>
      <c r="I238" s="185">
        <v>0</v>
      </c>
      <c r="J238" s="185">
        <v>0</v>
      </c>
      <c r="K238" s="185">
        <v>0</v>
      </c>
      <c r="L238" s="185">
        <v>0</v>
      </c>
      <c r="M238" s="185">
        <v>0</v>
      </c>
      <c r="N238" s="185">
        <v>0</v>
      </c>
      <c r="O238" s="185">
        <v>0</v>
      </c>
      <c r="P238" s="185">
        <v>0</v>
      </c>
      <c r="Q238" s="185">
        <v>0</v>
      </c>
      <c r="R238" s="185">
        <v>0</v>
      </c>
      <c r="S238" s="185">
        <v>0</v>
      </c>
      <c r="T238" s="185">
        <v>0</v>
      </c>
      <c r="U238" s="185">
        <v>0</v>
      </c>
      <c r="V238" s="185">
        <v>0</v>
      </c>
      <c r="W238" s="185">
        <v>0</v>
      </c>
      <c r="X238" s="185">
        <v>0</v>
      </c>
      <c r="Y238" s="185">
        <v>0</v>
      </c>
      <c r="Z238" s="185">
        <v>0</v>
      </c>
      <c r="AA238" s="185">
        <v>0</v>
      </c>
      <c r="AB238" s="185">
        <v>0</v>
      </c>
      <c r="AC238" s="185">
        <v>0</v>
      </c>
      <c r="AD238" s="185">
        <v>0</v>
      </c>
      <c r="AE238" s="185">
        <v>0</v>
      </c>
      <c r="AF238" s="185">
        <v>0</v>
      </c>
      <c r="AG238" s="185">
        <v>0</v>
      </c>
      <c r="AH238" s="185">
        <v>0</v>
      </c>
    </row>
    <row r="239" spans="1:34" ht="30" customHeight="1">
      <c r="A239" s="2019"/>
      <c r="B239" s="995" t="s">
        <v>807</v>
      </c>
      <c r="C239" s="185">
        <v>0</v>
      </c>
      <c r="D239" s="185">
        <v>0</v>
      </c>
      <c r="E239" s="185">
        <v>0</v>
      </c>
      <c r="F239" s="185">
        <v>0</v>
      </c>
      <c r="G239" s="185">
        <v>0</v>
      </c>
      <c r="H239" s="185">
        <v>0</v>
      </c>
      <c r="I239" s="185">
        <v>0</v>
      </c>
      <c r="J239" s="185">
        <v>0</v>
      </c>
      <c r="K239" s="185">
        <v>0</v>
      </c>
      <c r="L239" s="185">
        <v>0</v>
      </c>
      <c r="M239" s="185">
        <v>0</v>
      </c>
      <c r="N239" s="185">
        <v>0</v>
      </c>
      <c r="O239" s="185">
        <v>0</v>
      </c>
      <c r="P239" s="185">
        <v>0</v>
      </c>
      <c r="Q239" s="185">
        <v>0</v>
      </c>
      <c r="R239" s="185">
        <v>0</v>
      </c>
      <c r="S239" s="185">
        <v>0</v>
      </c>
      <c r="T239" s="185">
        <v>0</v>
      </c>
      <c r="U239" s="185">
        <v>0</v>
      </c>
      <c r="V239" s="185">
        <v>0</v>
      </c>
      <c r="W239" s="185">
        <v>0</v>
      </c>
      <c r="X239" s="185">
        <v>0</v>
      </c>
      <c r="Y239" s="185">
        <v>0</v>
      </c>
      <c r="Z239" s="185">
        <v>0</v>
      </c>
      <c r="AA239" s="185">
        <v>0</v>
      </c>
      <c r="AB239" s="185">
        <v>0</v>
      </c>
      <c r="AC239" s="185">
        <v>0</v>
      </c>
      <c r="AD239" s="185">
        <v>0</v>
      </c>
      <c r="AE239" s="185">
        <v>0</v>
      </c>
      <c r="AF239" s="185">
        <v>0</v>
      </c>
      <c r="AG239" s="185">
        <v>0</v>
      </c>
      <c r="AH239" s="185">
        <v>0</v>
      </c>
    </row>
    <row r="240" spans="1:34" ht="30" customHeight="1">
      <c r="A240" s="2019"/>
      <c r="B240" s="995" t="s">
        <v>788</v>
      </c>
      <c r="C240" s="185">
        <v>0</v>
      </c>
      <c r="D240" s="185">
        <v>0</v>
      </c>
      <c r="E240" s="185">
        <v>0</v>
      </c>
      <c r="F240" s="185">
        <v>0</v>
      </c>
      <c r="G240" s="185">
        <v>0</v>
      </c>
      <c r="H240" s="185">
        <v>0</v>
      </c>
      <c r="I240" s="185">
        <v>0</v>
      </c>
      <c r="J240" s="185">
        <v>0</v>
      </c>
      <c r="K240" s="185">
        <v>0</v>
      </c>
      <c r="L240" s="185">
        <v>0</v>
      </c>
      <c r="M240" s="185">
        <v>0</v>
      </c>
      <c r="N240" s="185">
        <v>0</v>
      </c>
      <c r="O240" s="185">
        <v>0</v>
      </c>
      <c r="P240" s="185">
        <v>0</v>
      </c>
      <c r="Q240" s="185">
        <v>0</v>
      </c>
      <c r="R240" s="185">
        <v>0</v>
      </c>
      <c r="S240" s="185">
        <v>0</v>
      </c>
      <c r="T240" s="185">
        <v>0</v>
      </c>
      <c r="U240" s="185">
        <v>0</v>
      </c>
      <c r="V240" s="185">
        <v>0</v>
      </c>
      <c r="W240" s="185">
        <v>0</v>
      </c>
      <c r="X240" s="185">
        <v>0</v>
      </c>
      <c r="Y240" s="185">
        <v>0</v>
      </c>
      <c r="Z240" s="185">
        <v>0</v>
      </c>
      <c r="AA240" s="185">
        <v>0</v>
      </c>
      <c r="AB240" s="185">
        <v>0</v>
      </c>
      <c r="AC240" s="185">
        <v>0</v>
      </c>
      <c r="AD240" s="185">
        <v>0</v>
      </c>
      <c r="AE240" s="185">
        <v>0</v>
      </c>
      <c r="AF240" s="185">
        <v>0</v>
      </c>
      <c r="AG240" s="185">
        <v>0</v>
      </c>
      <c r="AH240" s="185">
        <v>0</v>
      </c>
    </row>
    <row r="241" spans="1:34" ht="30" customHeight="1">
      <c r="A241" s="2019"/>
      <c r="B241" s="991" t="s">
        <v>849</v>
      </c>
      <c r="C241" s="185">
        <v>0</v>
      </c>
      <c r="D241" s="185">
        <v>0</v>
      </c>
      <c r="E241" s="185">
        <v>0</v>
      </c>
      <c r="F241" s="185">
        <v>0</v>
      </c>
      <c r="G241" s="185">
        <v>0</v>
      </c>
      <c r="H241" s="185">
        <v>0</v>
      </c>
      <c r="I241" s="185">
        <v>0</v>
      </c>
      <c r="J241" s="185">
        <v>0</v>
      </c>
      <c r="K241" s="185">
        <v>0</v>
      </c>
      <c r="L241" s="185">
        <v>0</v>
      </c>
      <c r="M241" s="185">
        <v>0</v>
      </c>
      <c r="N241" s="185">
        <v>0</v>
      </c>
      <c r="O241" s="185">
        <v>0</v>
      </c>
      <c r="P241" s="185">
        <v>0</v>
      </c>
      <c r="Q241" s="185">
        <v>0</v>
      </c>
      <c r="R241" s="185">
        <v>0</v>
      </c>
      <c r="S241" s="185">
        <v>0</v>
      </c>
      <c r="T241" s="185">
        <v>0</v>
      </c>
      <c r="U241" s="185">
        <v>0</v>
      </c>
      <c r="V241" s="185">
        <v>0</v>
      </c>
      <c r="W241" s="185">
        <v>0</v>
      </c>
      <c r="X241" s="185">
        <v>0</v>
      </c>
      <c r="Y241" s="185">
        <v>0</v>
      </c>
      <c r="Z241" s="185">
        <v>0</v>
      </c>
      <c r="AA241" s="185">
        <v>0</v>
      </c>
      <c r="AB241" s="185">
        <v>0</v>
      </c>
      <c r="AC241" s="185">
        <v>0</v>
      </c>
      <c r="AD241" s="185">
        <v>0</v>
      </c>
      <c r="AE241" s="185">
        <v>0</v>
      </c>
      <c r="AF241" s="185">
        <v>0</v>
      </c>
      <c r="AG241" s="185">
        <v>0</v>
      </c>
      <c r="AH241" s="185">
        <v>0</v>
      </c>
    </row>
    <row r="242" spans="1:34" ht="30" customHeight="1">
      <c r="A242" s="2019"/>
      <c r="B242" s="991" t="s">
        <v>808</v>
      </c>
      <c r="C242" s="185">
        <v>0</v>
      </c>
      <c r="D242" s="185">
        <v>0</v>
      </c>
      <c r="E242" s="185">
        <v>0</v>
      </c>
      <c r="F242" s="185">
        <v>0</v>
      </c>
      <c r="G242" s="185">
        <v>0</v>
      </c>
      <c r="H242" s="185">
        <v>0</v>
      </c>
      <c r="I242" s="185">
        <v>0</v>
      </c>
      <c r="J242" s="185">
        <v>0</v>
      </c>
      <c r="K242" s="185">
        <v>0</v>
      </c>
      <c r="L242" s="185">
        <v>0</v>
      </c>
      <c r="M242" s="185">
        <v>0</v>
      </c>
      <c r="N242" s="185">
        <v>0</v>
      </c>
      <c r="O242" s="185">
        <v>0</v>
      </c>
      <c r="P242" s="185">
        <v>0</v>
      </c>
      <c r="Q242" s="185">
        <v>0</v>
      </c>
      <c r="R242" s="185">
        <v>0</v>
      </c>
      <c r="S242" s="185">
        <v>0</v>
      </c>
      <c r="T242" s="185">
        <v>0</v>
      </c>
      <c r="U242" s="185">
        <v>0</v>
      </c>
      <c r="V242" s="185">
        <v>0</v>
      </c>
      <c r="W242" s="185">
        <v>0</v>
      </c>
      <c r="X242" s="185">
        <v>0</v>
      </c>
      <c r="Y242" s="185">
        <v>0</v>
      </c>
      <c r="Z242" s="185">
        <v>0</v>
      </c>
      <c r="AA242" s="185">
        <v>0</v>
      </c>
      <c r="AB242" s="185">
        <v>0</v>
      </c>
      <c r="AC242" s="185">
        <v>0</v>
      </c>
      <c r="AD242" s="185">
        <v>0</v>
      </c>
      <c r="AE242" s="185">
        <v>0</v>
      </c>
      <c r="AF242" s="185">
        <v>0</v>
      </c>
      <c r="AG242" s="185">
        <v>0</v>
      </c>
      <c r="AH242" s="185">
        <v>0</v>
      </c>
    </row>
    <row r="243" spans="1:34" ht="19.5" customHeight="1">
      <c r="A243" s="2019"/>
      <c r="B243" s="1242" t="s">
        <v>850</v>
      </c>
      <c r="C243" s="185">
        <v>0</v>
      </c>
      <c r="D243" s="185">
        <v>0</v>
      </c>
      <c r="E243" s="185">
        <v>0</v>
      </c>
      <c r="F243" s="185">
        <v>0</v>
      </c>
      <c r="G243" s="185">
        <v>0</v>
      </c>
      <c r="H243" s="185">
        <v>0</v>
      </c>
      <c r="I243" s="185">
        <v>0</v>
      </c>
      <c r="J243" s="185">
        <v>0</v>
      </c>
      <c r="K243" s="185">
        <v>0</v>
      </c>
      <c r="L243" s="185">
        <v>0</v>
      </c>
      <c r="M243" s="185">
        <v>0</v>
      </c>
      <c r="N243" s="185">
        <v>0</v>
      </c>
      <c r="O243" s="185">
        <v>0</v>
      </c>
      <c r="P243" s="185">
        <v>0</v>
      </c>
      <c r="Q243" s="185">
        <v>0</v>
      </c>
      <c r="R243" s="185">
        <v>0</v>
      </c>
      <c r="S243" s="185">
        <v>0</v>
      </c>
      <c r="T243" s="185">
        <v>0</v>
      </c>
      <c r="U243" s="185">
        <v>0</v>
      </c>
      <c r="V243" s="185">
        <v>0</v>
      </c>
      <c r="W243" s="185">
        <v>0</v>
      </c>
      <c r="X243" s="185">
        <v>0</v>
      </c>
      <c r="Y243" s="185">
        <v>0</v>
      </c>
      <c r="Z243" s="185">
        <v>0</v>
      </c>
      <c r="AA243" s="185">
        <v>0</v>
      </c>
      <c r="AB243" s="185">
        <v>0</v>
      </c>
      <c r="AC243" s="185">
        <v>0</v>
      </c>
      <c r="AD243" s="185">
        <v>0</v>
      </c>
      <c r="AE243" s="185">
        <v>0</v>
      </c>
      <c r="AF243" s="185">
        <v>0</v>
      </c>
      <c r="AG243" s="185">
        <v>0</v>
      </c>
      <c r="AH243" s="185">
        <v>0</v>
      </c>
    </row>
  </sheetData>
  <mergeCells count="12">
    <mergeCell ref="A224:A243"/>
    <mergeCell ref="A4:A23"/>
    <mergeCell ref="A24:A43"/>
    <mergeCell ref="A44:A63"/>
    <mergeCell ref="A64:A83"/>
    <mergeCell ref="A84:A103"/>
    <mergeCell ref="A104:A123"/>
    <mergeCell ref="A124:A143"/>
    <mergeCell ref="A144:A163"/>
    <mergeCell ref="A164:A183"/>
    <mergeCell ref="A184:A203"/>
    <mergeCell ref="A204:A223"/>
  </mergeCells>
  <phoneticPr fontId="63" type="noConversion"/>
  <pageMargins left="0.55118110236220474" right="0.55118110236220474" top="0.82677165354330717" bottom="0.6692913385826772" header="0.11811023622047245" footer="0"/>
  <pageSetup paperSize="9" scale="76" firstPageNumber="39" pageOrder="overThenDown" orientation="portrait" useFirstPageNumber="1" horizontalDpi="300" verticalDpi="300" r:id="rId1"/>
  <headerFooter alignWithMargins="0">
    <oddFooter>&amp;C- &amp;P -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00"/>
  </sheetPr>
  <dimension ref="A1:AH135"/>
  <sheetViews>
    <sheetView zoomScale="70" zoomScaleNormal="70" zoomScaleSheetLayoutView="70" workbookViewId="0">
      <pane xSplit="1" ySplit="3" topLeftCell="B97" activePane="bottomRight" state="frozen"/>
      <selection pane="topRight" activeCell="B1" sqref="B1"/>
      <selection pane="bottomLeft" activeCell="A4" sqref="A4"/>
      <selection pane="bottomRight" activeCell="Q120" sqref="Q120"/>
    </sheetView>
  </sheetViews>
  <sheetFormatPr defaultColWidth="8.8984375" defaultRowHeight="14.4"/>
  <cols>
    <col min="1" max="1" width="6.3984375" style="1614" customWidth="1"/>
    <col min="2" max="2" width="16" style="1243" customWidth="1"/>
    <col min="3" max="7" width="11.19921875" style="53" customWidth="1"/>
    <col min="8" max="14" width="11.19921875" style="1614" customWidth="1"/>
    <col min="15" max="253" width="8.8984375" style="1614"/>
    <col min="254" max="254" width="6.3984375" style="1614" customWidth="1"/>
    <col min="255" max="255" width="16" style="1614" customWidth="1"/>
    <col min="256" max="267" width="11.19921875" style="1614" customWidth="1"/>
    <col min="268" max="268" width="10.69921875" style="1614" customWidth="1"/>
    <col min="269" max="509" width="8.8984375" style="1614"/>
    <col min="510" max="510" width="6.3984375" style="1614" customWidth="1"/>
    <col min="511" max="511" width="16" style="1614" customWidth="1"/>
    <col min="512" max="523" width="11.19921875" style="1614" customWidth="1"/>
    <col min="524" max="524" width="10.69921875" style="1614" customWidth="1"/>
    <col min="525" max="765" width="8.8984375" style="1614"/>
    <col min="766" max="766" width="6.3984375" style="1614" customWidth="1"/>
    <col min="767" max="767" width="16" style="1614" customWidth="1"/>
    <col min="768" max="779" width="11.19921875" style="1614" customWidth="1"/>
    <col min="780" max="780" width="10.69921875" style="1614" customWidth="1"/>
    <col min="781" max="1021" width="8.8984375" style="1614"/>
    <col min="1022" max="1022" width="6.3984375" style="1614" customWidth="1"/>
    <col min="1023" max="1023" width="16" style="1614" customWidth="1"/>
    <col min="1024" max="1035" width="11.19921875" style="1614" customWidth="1"/>
    <col min="1036" max="1036" width="10.69921875" style="1614" customWidth="1"/>
    <col min="1037" max="1277" width="8.8984375" style="1614"/>
    <col min="1278" max="1278" width="6.3984375" style="1614" customWidth="1"/>
    <col min="1279" max="1279" width="16" style="1614" customWidth="1"/>
    <col min="1280" max="1291" width="11.19921875" style="1614" customWidth="1"/>
    <col min="1292" max="1292" width="10.69921875" style="1614" customWidth="1"/>
    <col min="1293" max="1533" width="8.8984375" style="1614"/>
    <col min="1534" max="1534" width="6.3984375" style="1614" customWidth="1"/>
    <col min="1535" max="1535" width="16" style="1614" customWidth="1"/>
    <col min="1536" max="1547" width="11.19921875" style="1614" customWidth="1"/>
    <col min="1548" max="1548" width="10.69921875" style="1614" customWidth="1"/>
    <col min="1549" max="1789" width="8.8984375" style="1614"/>
    <col min="1790" max="1790" width="6.3984375" style="1614" customWidth="1"/>
    <col min="1791" max="1791" width="16" style="1614" customWidth="1"/>
    <col min="1792" max="1803" width="11.19921875" style="1614" customWidth="1"/>
    <col min="1804" max="1804" width="10.69921875" style="1614" customWidth="1"/>
    <col min="1805" max="2045" width="8.8984375" style="1614"/>
    <col min="2046" max="2046" width="6.3984375" style="1614" customWidth="1"/>
    <col min="2047" max="2047" width="16" style="1614" customWidth="1"/>
    <col min="2048" max="2059" width="11.19921875" style="1614" customWidth="1"/>
    <col min="2060" max="2060" width="10.69921875" style="1614" customWidth="1"/>
    <col min="2061" max="2301" width="8.8984375" style="1614"/>
    <col min="2302" max="2302" width="6.3984375" style="1614" customWidth="1"/>
    <col min="2303" max="2303" width="16" style="1614" customWidth="1"/>
    <col min="2304" max="2315" width="11.19921875" style="1614" customWidth="1"/>
    <col min="2316" max="2316" width="10.69921875" style="1614" customWidth="1"/>
    <col min="2317" max="2557" width="8.8984375" style="1614"/>
    <col min="2558" max="2558" width="6.3984375" style="1614" customWidth="1"/>
    <col min="2559" max="2559" width="16" style="1614" customWidth="1"/>
    <col min="2560" max="2571" width="11.19921875" style="1614" customWidth="1"/>
    <col min="2572" max="2572" width="10.69921875" style="1614" customWidth="1"/>
    <col min="2573" max="2813" width="8.8984375" style="1614"/>
    <col min="2814" max="2814" width="6.3984375" style="1614" customWidth="1"/>
    <col min="2815" max="2815" width="16" style="1614" customWidth="1"/>
    <col min="2816" max="2827" width="11.19921875" style="1614" customWidth="1"/>
    <col min="2828" max="2828" width="10.69921875" style="1614" customWidth="1"/>
    <col min="2829" max="3069" width="8.8984375" style="1614"/>
    <col min="3070" max="3070" width="6.3984375" style="1614" customWidth="1"/>
    <col min="3071" max="3071" width="16" style="1614" customWidth="1"/>
    <col min="3072" max="3083" width="11.19921875" style="1614" customWidth="1"/>
    <col min="3084" max="3084" width="10.69921875" style="1614" customWidth="1"/>
    <col min="3085" max="3325" width="8.8984375" style="1614"/>
    <col min="3326" max="3326" width="6.3984375" style="1614" customWidth="1"/>
    <col min="3327" max="3327" width="16" style="1614" customWidth="1"/>
    <col min="3328" max="3339" width="11.19921875" style="1614" customWidth="1"/>
    <col min="3340" max="3340" width="10.69921875" style="1614" customWidth="1"/>
    <col min="3341" max="3581" width="8.8984375" style="1614"/>
    <col min="3582" max="3582" width="6.3984375" style="1614" customWidth="1"/>
    <col min="3583" max="3583" width="16" style="1614" customWidth="1"/>
    <col min="3584" max="3595" width="11.19921875" style="1614" customWidth="1"/>
    <col min="3596" max="3596" width="10.69921875" style="1614" customWidth="1"/>
    <col min="3597" max="3837" width="8.8984375" style="1614"/>
    <col min="3838" max="3838" width="6.3984375" style="1614" customWidth="1"/>
    <col min="3839" max="3839" width="16" style="1614" customWidth="1"/>
    <col min="3840" max="3851" width="11.19921875" style="1614" customWidth="1"/>
    <col min="3852" max="3852" width="10.69921875" style="1614" customWidth="1"/>
    <col min="3853" max="4093" width="8.8984375" style="1614"/>
    <col min="4094" max="4094" width="6.3984375" style="1614" customWidth="1"/>
    <col min="4095" max="4095" width="16" style="1614" customWidth="1"/>
    <col min="4096" max="4107" width="11.19921875" style="1614" customWidth="1"/>
    <col min="4108" max="4108" width="10.69921875" style="1614" customWidth="1"/>
    <col min="4109" max="4349" width="8.8984375" style="1614"/>
    <col min="4350" max="4350" width="6.3984375" style="1614" customWidth="1"/>
    <col min="4351" max="4351" width="16" style="1614" customWidth="1"/>
    <col min="4352" max="4363" width="11.19921875" style="1614" customWidth="1"/>
    <col min="4364" max="4364" width="10.69921875" style="1614" customWidth="1"/>
    <col min="4365" max="4605" width="8.8984375" style="1614"/>
    <col min="4606" max="4606" width="6.3984375" style="1614" customWidth="1"/>
    <col min="4607" max="4607" width="16" style="1614" customWidth="1"/>
    <col min="4608" max="4619" width="11.19921875" style="1614" customWidth="1"/>
    <col min="4620" max="4620" width="10.69921875" style="1614" customWidth="1"/>
    <col min="4621" max="4861" width="8.8984375" style="1614"/>
    <col min="4862" max="4862" width="6.3984375" style="1614" customWidth="1"/>
    <col min="4863" max="4863" width="16" style="1614" customWidth="1"/>
    <col min="4864" max="4875" width="11.19921875" style="1614" customWidth="1"/>
    <col min="4876" max="4876" width="10.69921875" style="1614" customWidth="1"/>
    <col min="4877" max="5117" width="8.8984375" style="1614"/>
    <col min="5118" max="5118" width="6.3984375" style="1614" customWidth="1"/>
    <col min="5119" max="5119" width="16" style="1614" customWidth="1"/>
    <col min="5120" max="5131" width="11.19921875" style="1614" customWidth="1"/>
    <col min="5132" max="5132" width="10.69921875" style="1614" customWidth="1"/>
    <col min="5133" max="5373" width="8.8984375" style="1614"/>
    <col min="5374" max="5374" width="6.3984375" style="1614" customWidth="1"/>
    <col min="5375" max="5375" width="16" style="1614" customWidth="1"/>
    <col min="5376" max="5387" width="11.19921875" style="1614" customWidth="1"/>
    <col min="5388" max="5388" width="10.69921875" style="1614" customWidth="1"/>
    <col min="5389" max="5629" width="8.8984375" style="1614"/>
    <col min="5630" max="5630" width="6.3984375" style="1614" customWidth="1"/>
    <col min="5631" max="5631" width="16" style="1614" customWidth="1"/>
    <col min="5632" max="5643" width="11.19921875" style="1614" customWidth="1"/>
    <col min="5644" max="5644" width="10.69921875" style="1614" customWidth="1"/>
    <col min="5645" max="5885" width="8.8984375" style="1614"/>
    <col min="5886" max="5886" width="6.3984375" style="1614" customWidth="1"/>
    <col min="5887" max="5887" width="16" style="1614" customWidth="1"/>
    <col min="5888" max="5899" width="11.19921875" style="1614" customWidth="1"/>
    <col min="5900" max="5900" width="10.69921875" style="1614" customWidth="1"/>
    <col min="5901" max="6141" width="8.8984375" style="1614"/>
    <col min="6142" max="6142" width="6.3984375" style="1614" customWidth="1"/>
    <col min="6143" max="6143" width="16" style="1614" customWidth="1"/>
    <col min="6144" max="6155" width="11.19921875" style="1614" customWidth="1"/>
    <col min="6156" max="6156" width="10.69921875" style="1614" customWidth="1"/>
    <col min="6157" max="6397" width="8.8984375" style="1614"/>
    <col min="6398" max="6398" width="6.3984375" style="1614" customWidth="1"/>
    <col min="6399" max="6399" width="16" style="1614" customWidth="1"/>
    <col min="6400" max="6411" width="11.19921875" style="1614" customWidth="1"/>
    <col min="6412" max="6412" width="10.69921875" style="1614" customWidth="1"/>
    <col min="6413" max="6653" width="8.8984375" style="1614"/>
    <col min="6654" max="6654" width="6.3984375" style="1614" customWidth="1"/>
    <col min="6655" max="6655" width="16" style="1614" customWidth="1"/>
    <col min="6656" max="6667" width="11.19921875" style="1614" customWidth="1"/>
    <col min="6668" max="6668" width="10.69921875" style="1614" customWidth="1"/>
    <col min="6669" max="6909" width="8.8984375" style="1614"/>
    <col min="6910" max="6910" width="6.3984375" style="1614" customWidth="1"/>
    <col min="6911" max="6911" width="16" style="1614" customWidth="1"/>
    <col min="6912" max="6923" width="11.19921875" style="1614" customWidth="1"/>
    <col min="6924" max="6924" width="10.69921875" style="1614" customWidth="1"/>
    <col min="6925" max="7165" width="8.8984375" style="1614"/>
    <col min="7166" max="7166" width="6.3984375" style="1614" customWidth="1"/>
    <col min="7167" max="7167" width="16" style="1614" customWidth="1"/>
    <col min="7168" max="7179" width="11.19921875" style="1614" customWidth="1"/>
    <col min="7180" max="7180" width="10.69921875" style="1614" customWidth="1"/>
    <col min="7181" max="7421" width="8.8984375" style="1614"/>
    <col min="7422" max="7422" width="6.3984375" style="1614" customWidth="1"/>
    <col min="7423" max="7423" width="16" style="1614" customWidth="1"/>
    <col min="7424" max="7435" width="11.19921875" style="1614" customWidth="1"/>
    <col min="7436" max="7436" width="10.69921875" style="1614" customWidth="1"/>
    <col min="7437" max="7677" width="8.8984375" style="1614"/>
    <col min="7678" max="7678" width="6.3984375" style="1614" customWidth="1"/>
    <col min="7679" max="7679" width="16" style="1614" customWidth="1"/>
    <col min="7680" max="7691" width="11.19921875" style="1614" customWidth="1"/>
    <col min="7692" max="7692" width="10.69921875" style="1614" customWidth="1"/>
    <col min="7693" max="7933" width="8.8984375" style="1614"/>
    <col min="7934" max="7934" width="6.3984375" style="1614" customWidth="1"/>
    <col min="7935" max="7935" width="16" style="1614" customWidth="1"/>
    <col min="7936" max="7947" width="11.19921875" style="1614" customWidth="1"/>
    <col min="7948" max="7948" width="10.69921875" style="1614" customWidth="1"/>
    <col min="7949" max="8189" width="8.8984375" style="1614"/>
    <col min="8190" max="8190" width="6.3984375" style="1614" customWidth="1"/>
    <col min="8191" max="8191" width="16" style="1614" customWidth="1"/>
    <col min="8192" max="8203" width="11.19921875" style="1614" customWidth="1"/>
    <col min="8204" max="8204" width="10.69921875" style="1614" customWidth="1"/>
    <col min="8205" max="8445" width="8.8984375" style="1614"/>
    <col min="8446" max="8446" width="6.3984375" style="1614" customWidth="1"/>
    <col min="8447" max="8447" width="16" style="1614" customWidth="1"/>
    <col min="8448" max="8459" width="11.19921875" style="1614" customWidth="1"/>
    <col min="8460" max="8460" width="10.69921875" style="1614" customWidth="1"/>
    <col min="8461" max="8701" width="8.8984375" style="1614"/>
    <col min="8702" max="8702" width="6.3984375" style="1614" customWidth="1"/>
    <col min="8703" max="8703" width="16" style="1614" customWidth="1"/>
    <col min="8704" max="8715" width="11.19921875" style="1614" customWidth="1"/>
    <col min="8716" max="8716" width="10.69921875" style="1614" customWidth="1"/>
    <col min="8717" max="8957" width="8.8984375" style="1614"/>
    <col min="8958" max="8958" width="6.3984375" style="1614" customWidth="1"/>
    <col min="8959" max="8959" width="16" style="1614" customWidth="1"/>
    <col min="8960" max="8971" width="11.19921875" style="1614" customWidth="1"/>
    <col min="8972" max="8972" width="10.69921875" style="1614" customWidth="1"/>
    <col min="8973" max="9213" width="8.8984375" style="1614"/>
    <col min="9214" max="9214" width="6.3984375" style="1614" customWidth="1"/>
    <col min="9215" max="9215" width="16" style="1614" customWidth="1"/>
    <col min="9216" max="9227" width="11.19921875" style="1614" customWidth="1"/>
    <col min="9228" max="9228" width="10.69921875" style="1614" customWidth="1"/>
    <col min="9229" max="9469" width="8.8984375" style="1614"/>
    <col min="9470" max="9470" width="6.3984375" style="1614" customWidth="1"/>
    <col min="9471" max="9471" width="16" style="1614" customWidth="1"/>
    <col min="9472" max="9483" width="11.19921875" style="1614" customWidth="1"/>
    <col min="9484" max="9484" width="10.69921875" style="1614" customWidth="1"/>
    <col min="9485" max="9725" width="8.8984375" style="1614"/>
    <col min="9726" max="9726" width="6.3984375" style="1614" customWidth="1"/>
    <col min="9727" max="9727" width="16" style="1614" customWidth="1"/>
    <col min="9728" max="9739" width="11.19921875" style="1614" customWidth="1"/>
    <col min="9740" max="9740" width="10.69921875" style="1614" customWidth="1"/>
    <col min="9741" max="9981" width="8.8984375" style="1614"/>
    <col min="9982" max="9982" width="6.3984375" style="1614" customWidth="1"/>
    <col min="9983" max="9983" width="16" style="1614" customWidth="1"/>
    <col min="9984" max="9995" width="11.19921875" style="1614" customWidth="1"/>
    <col min="9996" max="9996" width="10.69921875" style="1614" customWidth="1"/>
    <col min="9997" max="10237" width="8.8984375" style="1614"/>
    <col min="10238" max="10238" width="6.3984375" style="1614" customWidth="1"/>
    <col min="10239" max="10239" width="16" style="1614" customWidth="1"/>
    <col min="10240" max="10251" width="11.19921875" style="1614" customWidth="1"/>
    <col min="10252" max="10252" width="10.69921875" style="1614" customWidth="1"/>
    <col min="10253" max="10493" width="8.8984375" style="1614"/>
    <col min="10494" max="10494" width="6.3984375" style="1614" customWidth="1"/>
    <col min="10495" max="10495" width="16" style="1614" customWidth="1"/>
    <col min="10496" max="10507" width="11.19921875" style="1614" customWidth="1"/>
    <col min="10508" max="10508" width="10.69921875" style="1614" customWidth="1"/>
    <col min="10509" max="10749" width="8.8984375" style="1614"/>
    <col min="10750" max="10750" width="6.3984375" style="1614" customWidth="1"/>
    <col min="10751" max="10751" width="16" style="1614" customWidth="1"/>
    <col min="10752" max="10763" width="11.19921875" style="1614" customWidth="1"/>
    <col min="10764" max="10764" width="10.69921875" style="1614" customWidth="1"/>
    <col min="10765" max="11005" width="8.8984375" style="1614"/>
    <col min="11006" max="11006" width="6.3984375" style="1614" customWidth="1"/>
    <col min="11007" max="11007" width="16" style="1614" customWidth="1"/>
    <col min="11008" max="11019" width="11.19921875" style="1614" customWidth="1"/>
    <col min="11020" max="11020" width="10.69921875" style="1614" customWidth="1"/>
    <col min="11021" max="11261" width="8.8984375" style="1614"/>
    <col min="11262" max="11262" width="6.3984375" style="1614" customWidth="1"/>
    <col min="11263" max="11263" width="16" style="1614" customWidth="1"/>
    <col min="11264" max="11275" width="11.19921875" style="1614" customWidth="1"/>
    <col min="11276" max="11276" width="10.69921875" style="1614" customWidth="1"/>
    <col min="11277" max="11517" width="8.8984375" style="1614"/>
    <col min="11518" max="11518" width="6.3984375" style="1614" customWidth="1"/>
    <col min="11519" max="11519" width="16" style="1614" customWidth="1"/>
    <col min="11520" max="11531" width="11.19921875" style="1614" customWidth="1"/>
    <col min="11532" max="11532" width="10.69921875" style="1614" customWidth="1"/>
    <col min="11533" max="11773" width="8.8984375" style="1614"/>
    <col min="11774" max="11774" width="6.3984375" style="1614" customWidth="1"/>
    <col min="11775" max="11775" width="16" style="1614" customWidth="1"/>
    <col min="11776" max="11787" width="11.19921875" style="1614" customWidth="1"/>
    <col min="11788" max="11788" width="10.69921875" style="1614" customWidth="1"/>
    <col min="11789" max="12029" width="8.8984375" style="1614"/>
    <col min="12030" max="12030" width="6.3984375" style="1614" customWidth="1"/>
    <col min="12031" max="12031" width="16" style="1614" customWidth="1"/>
    <col min="12032" max="12043" width="11.19921875" style="1614" customWidth="1"/>
    <col min="12044" max="12044" width="10.69921875" style="1614" customWidth="1"/>
    <col min="12045" max="12285" width="8.8984375" style="1614"/>
    <col min="12286" max="12286" width="6.3984375" style="1614" customWidth="1"/>
    <col min="12287" max="12287" width="16" style="1614" customWidth="1"/>
    <col min="12288" max="12299" width="11.19921875" style="1614" customWidth="1"/>
    <col min="12300" max="12300" width="10.69921875" style="1614" customWidth="1"/>
    <col min="12301" max="12541" width="8.8984375" style="1614"/>
    <col min="12542" max="12542" width="6.3984375" style="1614" customWidth="1"/>
    <col min="12543" max="12543" width="16" style="1614" customWidth="1"/>
    <col min="12544" max="12555" width="11.19921875" style="1614" customWidth="1"/>
    <col min="12556" max="12556" width="10.69921875" style="1614" customWidth="1"/>
    <col min="12557" max="12797" width="8.8984375" style="1614"/>
    <col min="12798" max="12798" width="6.3984375" style="1614" customWidth="1"/>
    <col min="12799" max="12799" width="16" style="1614" customWidth="1"/>
    <col min="12800" max="12811" width="11.19921875" style="1614" customWidth="1"/>
    <col min="12812" max="12812" width="10.69921875" style="1614" customWidth="1"/>
    <col min="12813" max="13053" width="8.8984375" style="1614"/>
    <col min="13054" max="13054" width="6.3984375" style="1614" customWidth="1"/>
    <col min="13055" max="13055" width="16" style="1614" customWidth="1"/>
    <col min="13056" max="13067" width="11.19921875" style="1614" customWidth="1"/>
    <col min="13068" max="13068" width="10.69921875" style="1614" customWidth="1"/>
    <col min="13069" max="13309" width="8.8984375" style="1614"/>
    <col min="13310" max="13310" width="6.3984375" style="1614" customWidth="1"/>
    <col min="13311" max="13311" width="16" style="1614" customWidth="1"/>
    <col min="13312" max="13323" width="11.19921875" style="1614" customWidth="1"/>
    <col min="13324" max="13324" width="10.69921875" style="1614" customWidth="1"/>
    <col min="13325" max="13565" width="8.8984375" style="1614"/>
    <col min="13566" max="13566" width="6.3984375" style="1614" customWidth="1"/>
    <col min="13567" max="13567" width="16" style="1614" customWidth="1"/>
    <col min="13568" max="13579" width="11.19921875" style="1614" customWidth="1"/>
    <col min="13580" max="13580" width="10.69921875" style="1614" customWidth="1"/>
    <col min="13581" max="13821" width="8.8984375" style="1614"/>
    <col min="13822" max="13822" width="6.3984375" style="1614" customWidth="1"/>
    <col min="13823" max="13823" width="16" style="1614" customWidth="1"/>
    <col min="13824" max="13835" width="11.19921875" style="1614" customWidth="1"/>
    <col min="13836" max="13836" width="10.69921875" style="1614" customWidth="1"/>
    <col min="13837" max="14077" width="8.8984375" style="1614"/>
    <col min="14078" max="14078" width="6.3984375" style="1614" customWidth="1"/>
    <col min="14079" max="14079" width="16" style="1614" customWidth="1"/>
    <col min="14080" max="14091" width="11.19921875" style="1614" customWidth="1"/>
    <col min="14092" max="14092" width="10.69921875" style="1614" customWidth="1"/>
    <col min="14093" max="14333" width="8.8984375" style="1614"/>
    <col min="14334" max="14334" width="6.3984375" style="1614" customWidth="1"/>
    <col min="14335" max="14335" width="16" style="1614" customWidth="1"/>
    <col min="14336" max="14347" width="11.19921875" style="1614" customWidth="1"/>
    <col min="14348" max="14348" width="10.69921875" style="1614" customWidth="1"/>
    <col min="14349" max="14589" width="8.8984375" style="1614"/>
    <col min="14590" max="14590" width="6.3984375" style="1614" customWidth="1"/>
    <col min="14591" max="14591" width="16" style="1614" customWidth="1"/>
    <col min="14592" max="14603" width="11.19921875" style="1614" customWidth="1"/>
    <col min="14604" max="14604" width="10.69921875" style="1614" customWidth="1"/>
    <col min="14605" max="14845" width="8.8984375" style="1614"/>
    <col min="14846" max="14846" width="6.3984375" style="1614" customWidth="1"/>
    <col min="14847" max="14847" width="16" style="1614" customWidth="1"/>
    <col min="14848" max="14859" width="11.19921875" style="1614" customWidth="1"/>
    <col min="14860" max="14860" width="10.69921875" style="1614" customWidth="1"/>
    <col min="14861" max="15101" width="8.8984375" style="1614"/>
    <col min="15102" max="15102" width="6.3984375" style="1614" customWidth="1"/>
    <col min="15103" max="15103" width="16" style="1614" customWidth="1"/>
    <col min="15104" max="15115" width="11.19921875" style="1614" customWidth="1"/>
    <col min="15116" max="15116" width="10.69921875" style="1614" customWidth="1"/>
    <col min="15117" max="15357" width="8.8984375" style="1614"/>
    <col min="15358" max="15358" width="6.3984375" style="1614" customWidth="1"/>
    <col min="15359" max="15359" width="16" style="1614" customWidth="1"/>
    <col min="15360" max="15371" width="11.19921875" style="1614" customWidth="1"/>
    <col min="15372" max="15372" width="10.69921875" style="1614" customWidth="1"/>
    <col min="15373" max="15613" width="8.8984375" style="1614"/>
    <col min="15614" max="15614" width="6.3984375" style="1614" customWidth="1"/>
    <col min="15615" max="15615" width="16" style="1614" customWidth="1"/>
    <col min="15616" max="15627" width="11.19921875" style="1614" customWidth="1"/>
    <col min="15628" max="15628" width="10.69921875" style="1614" customWidth="1"/>
    <col min="15629" max="15869" width="8.8984375" style="1614"/>
    <col min="15870" max="15870" width="6.3984375" style="1614" customWidth="1"/>
    <col min="15871" max="15871" width="16" style="1614" customWidth="1"/>
    <col min="15872" max="15883" width="11.19921875" style="1614" customWidth="1"/>
    <col min="15884" max="15884" width="10.69921875" style="1614" customWidth="1"/>
    <col min="15885" max="16125" width="8.8984375" style="1614"/>
    <col min="16126" max="16126" width="6.3984375" style="1614" customWidth="1"/>
    <col min="16127" max="16127" width="16" style="1614" customWidth="1"/>
    <col min="16128" max="16139" width="11.19921875" style="1614" customWidth="1"/>
    <col min="16140" max="16140" width="10.69921875" style="1614" customWidth="1"/>
    <col min="16141" max="16384" width="8.8984375" style="1614"/>
  </cols>
  <sheetData>
    <row r="1" spans="1:34" ht="39.75" customHeight="1">
      <c r="C1" s="998" t="s">
        <v>412</v>
      </c>
      <c r="D1" s="61"/>
      <c r="E1" s="61"/>
      <c r="F1" s="61"/>
      <c r="G1" s="61"/>
    </row>
    <row r="2" spans="1:34" ht="21.75" customHeight="1">
      <c r="C2" s="1244"/>
      <c r="D2" s="61"/>
      <c r="E2" s="61"/>
      <c r="F2" s="61"/>
      <c r="G2" s="62" t="s">
        <v>260</v>
      </c>
    </row>
    <row r="3" spans="1:34" s="1612" customFormat="1" ht="23.25" customHeight="1">
      <c r="A3" s="1003" t="s">
        <v>86</v>
      </c>
      <c r="B3" s="1245" t="s">
        <v>214</v>
      </c>
      <c r="C3" s="981" t="s">
        <v>255</v>
      </c>
      <c r="D3" s="981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43">
        <v>2009</v>
      </c>
      <c r="U3" s="1643">
        <v>2010</v>
      </c>
      <c r="V3" s="1643">
        <v>2011</v>
      </c>
      <c r="W3" s="1643">
        <v>2012</v>
      </c>
      <c r="X3" s="1643">
        <v>2013</v>
      </c>
      <c r="Y3" s="1654">
        <v>2014</v>
      </c>
      <c r="Z3" s="1654">
        <v>2015</v>
      </c>
      <c r="AA3" s="1654">
        <v>2016</v>
      </c>
      <c r="AB3" s="1654">
        <v>2017</v>
      </c>
      <c r="AC3" s="1654">
        <v>2018</v>
      </c>
      <c r="AD3" s="1653">
        <v>2019</v>
      </c>
      <c r="AE3" s="1653">
        <v>2020</v>
      </c>
      <c r="AF3" s="1653">
        <v>2021</v>
      </c>
      <c r="AG3" s="1653">
        <v>2022</v>
      </c>
      <c r="AH3" s="1653">
        <v>2023</v>
      </c>
    </row>
    <row r="4" spans="1:34" s="1612" customFormat="1" ht="21.6" customHeight="1">
      <c r="A4" s="2392" t="s">
        <v>256</v>
      </c>
      <c r="B4" s="1246" t="s">
        <v>40</v>
      </c>
      <c r="C4" s="1247">
        <f>SUM('동부 급수관'!C5:'동부 급수관'!C15)</f>
        <v>322944.05000000016</v>
      </c>
      <c r="D4" s="1247">
        <f>SUM('동부 급수관'!D5:'동부 급수관'!D15)</f>
        <v>86505.650000000009</v>
      </c>
      <c r="E4" s="1247">
        <f>SUM('동부 급수관'!E5:'동부 급수관'!E15)</f>
        <v>38770.680000000073</v>
      </c>
      <c r="F4" s="1247">
        <f>SUM('동부 급수관'!F5:'동부 급수관'!F15)</f>
        <v>6760.5899999999983</v>
      </c>
      <c r="G4" s="1247">
        <f>SUM('동부 급수관'!G5:'동부 급수관'!G15)</f>
        <v>7580.7800000000025</v>
      </c>
      <c r="H4" s="1247">
        <f>SUM('동부 급수관'!H5:'동부 급수관'!H15)</f>
        <v>6564.159999999998</v>
      </c>
      <c r="I4" s="1247">
        <f>SUM('동부 급수관'!I5:'동부 급수관'!I15)</f>
        <v>2511.2800000000007</v>
      </c>
      <c r="J4" s="1247">
        <f>SUM('동부 급수관'!J5:'동부 급수관'!J15)</f>
        <v>5657.48</v>
      </c>
      <c r="K4" s="1247">
        <f>SUM('동부 급수관'!K5:'동부 급수관'!K15)</f>
        <v>8715.9900000000034</v>
      </c>
      <c r="L4" s="1247">
        <f>SUM('동부 급수관'!L5:'동부 급수관'!L15)</f>
        <v>6149.5400000000009</v>
      </c>
      <c r="M4" s="1247">
        <f>SUM('동부 급수관'!M5:'동부 급수관'!M15)</f>
        <v>4525.3300000000008</v>
      </c>
      <c r="N4" s="1247">
        <f>SUM('동부 급수관'!N5:'동부 급수관'!N15)</f>
        <v>7409.1500000000024</v>
      </c>
      <c r="O4" s="1247">
        <f>SUM('동부 급수관'!O5:'동부 급수관'!O15)</f>
        <v>6546.02</v>
      </c>
      <c r="P4" s="1247">
        <f>SUM('동부 급수관'!P5:'동부 급수관'!P15)</f>
        <v>8676.3000000000011</v>
      </c>
      <c r="Q4" s="1247">
        <f>SUM('동부 급수관'!Q5:'동부 급수관'!Q15)</f>
        <v>15289.760000000011</v>
      </c>
      <c r="R4" s="1247">
        <f>SUM('동부 급수관'!R5:'동부 급수관'!R15)</f>
        <v>10389.170000000004</v>
      </c>
      <c r="S4" s="1247">
        <f>SUM('동부 급수관'!S5:'동부 급수관'!S15)</f>
        <v>7977.3999999999987</v>
      </c>
      <c r="T4" s="1247">
        <f>SUM('동부 급수관'!T5:'동부 급수관'!T15)</f>
        <v>8324.4700000000012</v>
      </c>
      <c r="U4" s="1247">
        <f>SUM('동부 급수관'!U5:'동부 급수관'!U15)</f>
        <v>8853.07</v>
      </c>
      <c r="V4" s="1247">
        <f>SUM('동부 급수관'!V5:'동부 급수관'!V15)</f>
        <v>9879.6400000000012</v>
      </c>
      <c r="W4" s="1247">
        <f>SUM('동부 급수관'!W5:'동부 급수관'!W15)</f>
        <v>3239.7599999999998</v>
      </c>
      <c r="X4" s="1247">
        <f>SUM('동부 급수관'!X5:'동부 급수관'!X15)</f>
        <v>4194.5599999999995</v>
      </c>
      <c r="Y4" s="1247">
        <f>SUM('동부 급수관'!Y5:'동부 급수관'!Y15)</f>
        <v>9047.25</v>
      </c>
      <c r="Z4" s="1247">
        <f>SUM('동부 급수관'!Z5:'동부 급수관'!Z15)</f>
        <v>10497.21</v>
      </c>
      <c r="AA4" s="1247">
        <f>SUM('동부 급수관'!AA5:'동부 급수관'!AA15)</f>
        <v>9873.0499999999993</v>
      </c>
      <c r="AB4" s="1247">
        <f>SUM('동부 급수관'!AB5:'동부 급수관'!AB15)</f>
        <v>5317.16</v>
      </c>
      <c r="AC4" s="1247">
        <f>SUM('동부 급수관'!AC5:'동부 급수관'!AC15)</f>
        <v>4777.63</v>
      </c>
      <c r="AD4" s="1247">
        <f>SUM('동부 급수관'!AD5:'동부 급수관'!AD15)</f>
        <v>3424.7400000000002</v>
      </c>
      <c r="AE4" s="1247">
        <f>SUM('동부 급수관'!AE5:'동부 급수관'!AE15)</f>
        <v>4993.8600000000006</v>
      </c>
      <c r="AF4" s="1247">
        <f>SUM('동부 급수관'!AF5:'동부 급수관'!AF15)</f>
        <v>4870.92</v>
      </c>
      <c r="AG4" s="1247">
        <f>SUM('동부 급수관'!AG5:'동부 급수관'!AG15)</f>
        <v>2764.98</v>
      </c>
      <c r="AH4" s="1247">
        <f>SUM('동부 급수관'!AH5:'동부 급수관'!AH15)</f>
        <v>2856.47</v>
      </c>
    </row>
    <row r="5" spans="1:34" s="1612" customFormat="1" ht="20.399999999999999" customHeight="1">
      <c r="A5" s="2392" t="s">
        <v>256</v>
      </c>
      <c r="B5" s="989" t="s">
        <v>797</v>
      </c>
      <c r="C5" s="1248">
        <f>SUM(D5:AH5)</f>
        <v>13.42</v>
      </c>
      <c r="D5" s="1248">
        <f>SUM(D17,D29,D41,D53,D65,D77,D89,D101,D113,D125)</f>
        <v>0</v>
      </c>
      <c r="E5" s="1248">
        <f t="shared" ref="E5:AH5" si="0">SUM(E17,E29,E41,E53,E65,E77,E89,E101,E113,E125)</f>
        <v>0</v>
      </c>
      <c r="F5" s="1248">
        <f t="shared" si="0"/>
        <v>0</v>
      </c>
      <c r="G5" s="1248">
        <f t="shared" si="0"/>
        <v>0</v>
      </c>
      <c r="H5" s="1248">
        <f t="shared" si="0"/>
        <v>0</v>
      </c>
      <c r="I5" s="1248">
        <f t="shared" si="0"/>
        <v>0</v>
      </c>
      <c r="J5" s="1248">
        <f t="shared" si="0"/>
        <v>0</v>
      </c>
      <c r="K5" s="1248">
        <f t="shared" si="0"/>
        <v>0</v>
      </c>
      <c r="L5" s="1248">
        <f t="shared" si="0"/>
        <v>0</v>
      </c>
      <c r="M5" s="1248">
        <f t="shared" si="0"/>
        <v>0</v>
      </c>
      <c r="N5" s="1248">
        <f t="shared" si="0"/>
        <v>0</v>
      </c>
      <c r="O5" s="1248">
        <f t="shared" si="0"/>
        <v>0</v>
      </c>
      <c r="P5" s="1248">
        <f t="shared" si="0"/>
        <v>0</v>
      </c>
      <c r="Q5" s="1248">
        <f t="shared" si="0"/>
        <v>0</v>
      </c>
      <c r="R5" s="1248">
        <f t="shared" si="0"/>
        <v>0</v>
      </c>
      <c r="S5" s="1248">
        <f t="shared" si="0"/>
        <v>0</v>
      </c>
      <c r="T5" s="1248">
        <f t="shared" si="0"/>
        <v>0</v>
      </c>
      <c r="U5" s="1248">
        <f t="shared" si="0"/>
        <v>0</v>
      </c>
      <c r="V5" s="1248">
        <f t="shared" si="0"/>
        <v>0</v>
      </c>
      <c r="W5" s="1248">
        <f t="shared" si="0"/>
        <v>0</v>
      </c>
      <c r="X5" s="1248">
        <f t="shared" si="0"/>
        <v>0</v>
      </c>
      <c r="Y5" s="1248">
        <f t="shared" si="0"/>
        <v>0</v>
      </c>
      <c r="Z5" s="1248">
        <f t="shared" si="0"/>
        <v>0</v>
      </c>
      <c r="AA5" s="1248">
        <f t="shared" si="0"/>
        <v>0</v>
      </c>
      <c r="AB5" s="1248">
        <f t="shared" si="0"/>
        <v>0</v>
      </c>
      <c r="AC5" s="1248">
        <f t="shared" si="0"/>
        <v>0</v>
      </c>
      <c r="AD5" s="1248">
        <f t="shared" si="0"/>
        <v>6.3</v>
      </c>
      <c r="AE5" s="1248">
        <f t="shared" si="0"/>
        <v>0</v>
      </c>
      <c r="AF5" s="1248">
        <f t="shared" si="0"/>
        <v>7.12</v>
      </c>
      <c r="AG5" s="1248">
        <f t="shared" si="0"/>
        <v>0</v>
      </c>
      <c r="AH5" s="1248">
        <f t="shared" si="0"/>
        <v>0</v>
      </c>
    </row>
    <row r="6" spans="1:34" ht="20.399999999999999" customHeight="1">
      <c r="A6" s="2019"/>
      <c r="B6" s="989" t="s">
        <v>780</v>
      </c>
      <c r="C6" s="1248">
        <f t="shared" ref="C6:C15" si="1">SUM(D6:AH6)</f>
        <v>122.52</v>
      </c>
      <c r="D6" s="1248">
        <f t="shared" ref="D6:AH6" si="2">SUM(D18,D30,D42,D54,D66,D78,D90,D102,D114,D126)</f>
        <v>0</v>
      </c>
      <c r="E6" s="1248">
        <f t="shared" si="2"/>
        <v>0</v>
      </c>
      <c r="F6" s="1248">
        <f t="shared" si="2"/>
        <v>0</v>
      </c>
      <c r="G6" s="1248">
        <f t="shared" si="2"/>
        <v>0</v>
      </c>
      <c r="H6" s="1248">
        <f t="shared" si="2"/>
        <v>0</v>
      </c>
      <c r="I6" s="1248">
        <f t="shared" si="2"/>
        <v>0</v>
      </c>
      <c r="J6" s="1248">
        <f t="shared" si="2"/>
        <v>0</v>
      </c>
      <c r="K6" s="1248">
        <f t="shared" si="2"/>
        <v>0</v>
      </c>
      <c r="L6" s="1248">
        <f t="shared" si="2"/>
        <v>0</v>
      </c>
      <c r="M6" s="1248">
        <f t="shared" si="2"/>
        <v>0</v>
      </c>
      <c r="N6" s="1248">
        <f t="shared" si="2"/>
        <v>0</v>
      </c>
      <c r="O6" s="1248">
        <f t="shared" si="2"/>
        <v>0</v>
      </c>
      <c r="P6" s="1248">
        <f t="shared" si="2"/>
        <v>0</v>
      </c>
      <c r="Q6" s="1248">
        <f t="shared" si="2"/>
        <v>0</v>
      </c>
      <c r="R6" s="1248">
        <f t="shared" si="2"/>
        <v>0</v>
      </c>
      <c r="S6" s="1248">
        <f t="shared" si="2"/>
        <v>7.71</v>
      </c>
      <c r="T6" s="1248">
        <f t="shared" si="2"/>
        <v>0</v>
      </c>
      <c r="U6" s="1248">
        <f t="shared" si="2"/>
        <v>0</v>
      </c>
      <c r="V6" s="1248">
        <f t="shared" si="2"/>
        <v>0</v>
      </c>
      <c r="W6" s="1248">
        <f t="shared" si="2"/>
        <v>0</v>
      </c>
      <c r="X6" s="1248">
        <f t="shared" si="2"/>
        <v>0</v>
      </c>
      <c r="Y6" s="1248">
        <f t="shared" si="2"/>
        <v>0</v>
      </c>
      <c r="Z6" s="1248">
        <f t="shared" si="2"/>
        <v>6.19</v>
      </c>
      <c r="AA6" s="1248">
        <f t="shared" si="2"/>
        <v>0</v>
      </c>
      <c r="AB6" s="1248">
        <f t="shared" si="2"/>
        <v>0</v>
      </c>
      <c r="AC6" s="1248">
        <f t="shared" si="2"/>
        <v>43.42</v>
      </c>
      <c r="AD6" s="1248">
        <f t="shared" si="2"/>
        <v>15.71</v>
      </c>
      <c r="AE6" s="1248">
        <f t="shared" si="2"/>
        <v>9</v>
      </c>
      <c r="AF6" s="1248">
        <f t="shared" si="2"/>
        <v>36.489999999999995</v>
      </c>
      <c r="AG6" s="1248">
        <f t="shared" si="2"/>
        <v>4</v>
      </c>
      <c r="AH6" s="1248">
        <f t="shared" si="2"/>
        <v>0</v>
      </c>
    </row>
    <row r="7" spans="1:34" ht="20.399999999999999" customHeight="1">
      <c r="A7" s="2019"/>
      <c r="B7" s="991" t="s">
        <v>781</v>
      </c>
      <c r="C7" s="1248">
        <f t="shared" si="1"/>
        <v>84.94</v>
      </c>
      <c r="D7" s="1248">
        <f t="shared" ref="D7:AH7" si="3">SUM(D19,D31,D43,D55,D67,D79,D91,D103,D115,D127)</f>
        <v>0</v>
      </c>
      <c r="E7" s="1248">
        <f t="shared" si="3"/>
        <v>0</v>
      </c>
      <c r="F7" s="1248">
        <f t="shared" si="3"/>
        <v>0</v>
      </c>
      <c r="G7" s="1248">
        <f t="shared" si="3"/>
        <v>0</v>
      </c>
      <c r="H7" s="1248">
        <f t="shared" si="3"/>
        <v>0</v>
      </c>
      <c r="I7" s="1248">
        <f t="shared" si="3"/>
        <v>0</v>
      </c>
      <c r="J7" s="1248">
        <f t="shared" si="3"/>
        <v>0</v>
      </c>
      <c r="K7" s="1248">
        <f t="shared" si="3"/>
        <v>0</v>
      </c>
      <c r="L7" s="1248">
        <f t="shared" si="3"/>
        <v>0</v>
      </c>
      <c r="M7" s="1248">
        <f t="shared" si="3"/>
        <v>0</v>
      </c>
      <c r="N7" s="1248">
        <f t="shared" si="3"/>
        <v>0</v>
      </c>
      <c r="O7" s="1248">
        <f t="shared" si="3"/>
        <v>0</v>
      </c>
      <c r="P7" s="1248">
        <f t="shared" si="3"/>
        <v>0</v>
      </c>
      <c r="Q7" s="1248">
        <f t="shared" si="3"/>
        <v>0</v>
      </c>
      <c r="R7" s="1248">
        <f t="shared" si="3"/>
        <v>0</v>
      </c>
      <c r="S7" s="1248">
        <f t="shared" si="3"/>
        <v>0</v>
      </c>
      <c r="T7" s="1248">
        <f t="shared" si="3"/>
        <v>0</v>
      </c>
      <c r="U7" s="1248">
        <f t="shared" si="3"/>
        <v>0</v>
      </c>
      <c r="V7" s="1248">
        <f t="shared" si="3"/>
        <v>0</v>
      </c>
      <c r="W7" s="1248">
        <f t="shared" si="3"/>
        <v>0</v>
      </c>
      <c r="X7" s="1248">
        <f t="shared" si="3"/>
        <v>0</v>
      </c>
      <c r="Y7" s="1248">
        <f t="shared" si="3"/>
        <v>0</v>
      </c>
      <c r="Z7" s="1248">
        <f t="shared" si="3"/>
        <v>0</v>
      </c>
      <c r="AA7" s="1248">
        <f t="shared" si="3"/>
        <v>0</v>
      </c>
      <c r="AB7" s="1248">
        <f t="shared" si="3"/>
        <v>0</v>
      </c>
      <c r="AC7" s="1248">
        <f t="shared" si="3"/>
        <v>0</v>
      </c>
      <c r="AD7" s="1248">
        <f t="shared" si="3"/>
        <v>0</v>
      </c>
      <c r="AE7" s="1248">
        <f t="shared" si="3"/>
        <v>0</v>
      </c>
      <c r="AF7" s="1248">
        <f t="shared" si="3"/>
        <v>0</v>
      </c>
      <c r="AG7" s="1248">
        <f t="shared" si="3"/>
        <v>84.94</v>
      </c>
      <c r="AH7" s="1248">
        <f t="shared" si="3"/>
        <v>0</v>
      </c>
    </row>
    <row r="8" spans="1:34" ht="20.399999999999999" customHeight="1">
      <c r="A8" s="2019"/>
      <c r="B8" s="991" t="s">
        <v>799</v>
      </c>
      <c r="C8" s="1248">
        <f t="shared" si="1"/>
        <v>5.4</v>
      </c>
      <c r="D8" s="1248">
        <f t="shared" ref="D8:AH8" si="4">SUM(D20,D32,D44,D56,D68,D80,D92,D104,D116,D128)</f>
        <v>5.4</v>
      </c>
      <c r="E8" s="1248">
        <f t="shared" si="4"/>
        <v>0</v>
      </c>
      <c r="F8" s="1248">
        <f t="shared" si="4"/>
        <v>0</v>
      </c>
      <c r="G8" s="1248">
        <f t="shared" si="4"/>
        <v>0</v>
      </c>
      <c r="H8" s="1248">
        <f t="shared" si="4"/>
        <v>0</v>
      </c>
      <c r="I8" s="1248">
        <f t="shared" si="4"/>
        <v>0</v>
      </c>
      <c r="J8" s="1248">
        <f t="shared" si="4"/>
        <v>0</v>
      </c>
      <c r="K8" s="1248">
        <f t="shared" si="4"/>
        <v>0</v>
      </c>
      <c r="L8" s="1248">
        <f t="shared" si="4"/>
        <v>0</v>
      </c>
      <c r="M8" s="1248">
        <f t="shared" si="4"/>
        <v>0</v>
      </c>
      <c r="N8" s="1248">
        <f t="shared" si="4"/>
        <v>0</v>
      </c>
      <c r="O8" s="1248">
        <f t="shared" si="4"/>
        <v>0</v>
      </c>
      <c r="P8" s="1248">
        <f t="shared" si="4"/>
        <v>0</v>
      </c>
      <c r="Q8" s="1248">
        <f t="shared" si="4"/>
        <v>0</v>
      </c>
      <c r="R8" s="1248">
        <f t="shared" si="4"/>
        <v>0</v>
      </c>
      <c r="S8" s="1248">
        <f t="shared" si="4"/>
        <v>0</v>
      </c>
      <c r="T8" s="1248">
        <f t="shared" si="4"/>
        <v>0</v>
      </c>
      <c r="U8" s="1248">
        <f t="shared" si="4"/>
        <v>0</v>
      </c>
      <c r="V8" s="1248">
        <f t="shared" si="4"/>
        <v>0</v>
      </c>
      <c r="W8" s="1248">
        <f t="shared" si="4"/>
        <v>0</v>
      </c>
      <c r="X8" s="1248">
        <f t="shared" si="4"/>
        <v>0</v>
      </c>
      <c r="Y8" s="1248">
        <f t="shared" si="4"/>
        <v>0</v>
      </c>
      <c r="Z8" s="1248">
        <f t="shared" si="4"/>
        <v>0</v>
      </c>
      <c r="AA8" s="1248">
        <f t="shared" si="4"/>
        <v>0</v>
      </c>
      <c r="AB8" s="1248">
        <f t="shared" si="4"/>
        <v>0</v>
      </c>
      <c r="AC8" s="1248">
        <f t="shared" si="4"/>
        <v>0</v>
      </c>
      <c r="AD8" s="1248">
        <f t="shared" si="4"/>
        <v>0</v>
      </c>
      <c r="AE8" s="1248">
        <f t="shared" si="4"/>
        <v>0</v>
      </c>
      <c r="AF8" s="1248">
        <f t="shared" si="4"/>
        <v>0</v>
      </c>
      <c r="AG8" s="1248">
        <f t="shared" si="4"/>
        <v>0</v>
      </c>
      <c r="AH8" s="1248">
        <f t="shared" si="4"/>
        <v>0</v>
      </c>
    </row>
    <row r="9" spans="1:34" ht="20.399999999999999" customHeight="1">
      <c r="A9" s="2019"/>
      <c r="B9" s="995" t="s">
        <v>802</v>
      </c>
      <c r="C9" s="1248">
        <f t="shared" si="1"/>
        <v>63554.780000000013</v>
      </c>
      <c r="D9" s="1248">
        <f t="shared" ref="D9:AH9" si="5">SUM(D21,D33,D45,D57,D69,D81,D93,D105,D117,D129)</f>
        <v>62057.760000000009</v>
      </c>
      <c r="E9" s="1248">
        <f t="shared" si="5"/>
        <v>588.33999999999992</v>
      </c>
      <c r="F9" s="1248">
        <f t="shared" si="5"/>
        <v>223.95</v>
      </c>
      <c r="G9" s="1248">
        <f t="shared" si="5"/>
        <v>47.519999999999996</v>
      </c>
      <c r="H9" s="1248">
        <f t="shared" si="5"/>
        <v>177.73</v>
      </c>
      <c r="I9" s="1248">
        <f t="shared" si="5"/>
        <v>147.44</v>
      </c>
      <c r="J9" s="1248">
        <f t="shared" si="5"/>
        <v>266.40999999999997</v>
      </c>
      <c r="K9" s="1248">
        <f t="shared" si="5"/>
        <v>0</v>
      </c>
      <c r="L9" s="1248">
        <f t="shared" si="5"/>
        <v>0</v>
      </c>
      <c r="M9" s="1248">
        <f t="shared" si="5"/>
        <v>0</v>
      </c>
      <c r="N9" s="1248">
        <f t="shared" si="5"/>
        <v>0</v>
      </c>
      <c r="O9" s="1248">
        <f t="shared" si="5"/>
        <v>0</v>
      </c>
      <c r="P9" s="1248">
        <f t="shared" si="5"/>
        <v>0</v>
      </c>
      <c r="Q9" s="1248">
        <f t="shared" si="5"/>
        <v>0</v>
      </c>
      <c r="R9" s="1248">
        <f t="shared" si="5"/>
        <v>0</v>
      </c>
      <c r="S9" s="1248">
        <f t="shared" si="5"/>
        <v>0</v>
      </c>
      <c r="T9" s="1248">
        <f t="shared" si="5"/>
        <v>0</v>
      </c>
      <c r="U9" s="1248">
        <f t="shared" si="5"/>
        <v>0</v>
      </c>
      <c r="V9" s="1248">
        <f t="shared" si="5"/>
        <v>0</v>
      </c>
      <c r="W9" s="1248">
        <f t="shared" si="5"/>
        <v>0</v>
      </c>
      <c r="X9" s="1248">
        <f t="shared" si="5"/>
        <v>0</v>
      </c>
      <c r="Y9" s="1248">
        <f t="shared" si="5"/>
        <v>0</v>
      </c>
      <c r="Z9" s="1248">
        <f t="shared" si="5"/>
        <v>0</v>
      </c>
      <c r="AA9" s="1248">
        <f t="shared" si="5"/>
        <v>22.4</v>
      </c>
      <c r="AB9" s="1248">
        <f t="shared" si="5"/>
        <v>0</v>
      </c>
      <c r="AC9" s="1248">
        <f t="shared" si="5"/>
        <v>7.54</v>
      </c>
      <c r="AD9" s="1248">
        <f t="shared" si="5"/>
        <v>0</v>
      </c>
      <c r="AE9" s="1248">
        <f t="shared" si="5"/>
        <v>11.96</v>
      </c>
      <c r="AF9" s="1248">
        <f t="shared" si="5"/>
        <v>3.73</v>
      </c>
      <c r="AG9" s="1248">
        <f t="shared" si="5"/>
        <v>0</v>
      </c>
      <c r="AH9" s="1248">
        <f t="shared" si="5"/>
        <v>0</v>
      </c>
    </row>
    <row r="10" spans="1:34" ht="19.2" customHeight="1">
      <c r="A10" s="2019"/>
      <c r="B10" s="995" t="s">
        <v>803</v>
      </c>
      <c r="C10" s="1248">
        <f t="shared" si="1"/>
        <v>20669.16</v>
      </c>
      <c r="D10" s="1248">
        <f t="shared" ref="D10:AH10" si="6">SUM(D22,D34,D46,D58,D70,D82,D94,D106,D118,D130)</f>
        <v>9284.27</v>
      </c>
      <c r="E10" s="1248">
        <f t="shared" si="6"/>
        <v>2849.3299999999995</v>
      </c>
      <c r="F10" s="1248">
        <f t="shared" si="6"/>
        <v>1350.2900000000002</v>
      </c>
      <c r="G10" s="1248">
        <f t="shared" si="6"/>
        <v>1672.06</v>
      </c>
      <c r="H10" s="1248">
        <f t="shared" si="6"/>
        <v>1296.32</v>
      </c>
      <c r="I10" s="1248">
        <f t="shared" si="6"/>
        <v>365.57000000000005</v>
      </c>
      <c r="J10" s="1248">
        <f t="shared" si="6"/>
        <v>1788.64</v>
      </c>
      <c r="K10" s="1248">
        <f t="shared" si="6"/>
        <v>821.78</v>
      </c>
      <c r="L10" s="1248">
        <f t="shared" si="6"/>
        <v>212.48000000000002</v>
      </c>
      <c r="M10" s="1248">
        <f t="shared" si="6"/>
        <v>263.92999999999995</v>
      </c>
      <c r="N10" s="1248">
        <f t="shared" si="6"/>
        <v>387.63</v>
      </c>
      <c r="O10" s="1248">
        <f t="shared" si="6"/>
        <v>163.79999999999998</v>
      </c>
      <c r="P10" s="1248">
        <f t="shared" si="6"/>
        <v>77.75</v>
      </c>
      <c r="Q10" s="1248">
        <f t="shared" si="6"/>
        <v>0</v>
      </c>
      <c r="R10" s="1248">
        <f t="shared" si="6"/>
        <v>0</v>
      </c>
      <c r="S10" s="1248">
        <f t="shared" si="6"/>
        <v>0</v>
      </c>
      <c r="T10" s="1248">
        <f t="shared" si="6"/>
        <v>16.68</v>
      </c>
      <c r="U10" s="1248">
        <f t="shared" si="6"/>
        <v>0</v>
      </c>
      <c r="V10" s="1248">
        <f t="shared" si="6"/>
        <v>0</v>
      </c>
      <c r="W10" s="1248">
        <f t="shared" si="6"/>
        <v>0</v>
      </c>
      <c r="X10" s="1248">
        <f t="shared" si="6"/>
        <v>0</v>
      </c>
      <c r="Y10" s="1248">
        <f t="shared" si="6"/>
        <v>0</v>
      </c>
      <c r="Z10" s="1248">
        <f t="shared" si="6"/>
        <v>0</v>
      </c>
      <c r="AA10" s="1248">
        <f t="shared" si="6"/>
        <v>0</v>
      </c>
      <c r="AB10" s="1248">
        <f t="shared" si="6"/>
        <v>0</v>
      </c>
      <c r="AC10" s="1248">
        <f t="shared" si="6"/>
        <v>0</v>
      </c>
      <c r="AD10" s="1248">
        <f t="shared" si="6"/>
        <v>0</v>
      </c>
      <c r="AE10" s="1248">
        <f t="shared" si="6"/>
        <v>0</v>
      </c>
      <c r="AF10" s="1248">
        <f t="shared" si="6"/>
        <v>0</v>
      </c>
      <c r="AG10" s="1248">
        <f t="shared" si="6"/>
        <v>0</v>
      </c>
      <c r="AH10" s="1248">
        <f t="shared" si="6"/>
        <v>118.63</v>
      </c>
    </row>
    <row r="11" spans="1:34" ht="20.399999999999999" customHeight="1">
      <c r="A11" s="2019"/>
      <c r="B11" s="1011" t="s">
        <v>804</v>
      </c>
      <c r="C11" s="1248">
        <f t="shared" si="1"/>
        <v>1518.97</v>
      </c>
      <c r="D11" s="1248">
        <f t="shared" ref="D11:AH11" si="7">SUM(D23,D35,D47,D59,D71,D83,D95,D107,D119,D131)</f>
        <v>0</v>
      </c>
      <c r="E11" s="1248">
        <f t="shared" si="7"/>
        <v>0</v>
      </c>
      <c r="F11" s="1248">
        <f t="shared" si="7"/>
        <v>0</v>
      </c>
      <c r="G11" s="1248">
        <f t="shared" si="7"/>
        <v>0</v>
      </c>
      <c r="H11" s="1248">
        <f t="shared" si="7"/>
        <v>0</v>
      </c>
      <c r="I11" s="1248">
        <f t="shared" si="7"/>
        <v>0</v>
      </c>
      <c r="J11" s="1248">
        <f t="shared" si="7"/>
        <v>0</v>
      </c>
      <c r="K11" s="1248">
        <f t="shared" si="7"/>
        <v>0</v>
      </c>
      <c r="L11" s="1248">
        <f t="shared" si="7"/>
        <v>0</v>
      </c>
      <c r="M11" s="1248">
        <f t="shared" si="7"/>
        <v>0</v>
      </c>
      <c r="N11" s="1248">
        <f t="shared" si="7"/>
        <v>0</v>
      </c>
      <c r="O11" s="1248">
        <f t="shared" si="7"/>
        <v>0</v>
      </c>
      <c r="P11" s="1248">
        <f t="shared" si="7"/>
        <v>0</v>
      </c>
      <c r="Q11" s="1248">
        <f t="shared" si="7"/>
        <v>0</v>
      </c>
      <c r="R11" s="1248">
        <f t="shared" si="7"/>
        <v>0</v>
      </c>
      <c r="S11" s="1248">
        <f t="shared" si="7"/>
        <v>0</v>
      </c>
      <c r="T11" s="1248">
        <f t="shared" si="7"/>
        <v>0</v>
      </c>
      <c r="U11" s="1248">
        <f t="shared" si="7"/>
        <v>0</v>
      </c>
      <c r="V11" s="1248">
        <f t="shared" si="7"/>
        <v>0</v>
      </c>
      <c r="W11" s="1248">
        <f t="shared" si="7"/>
        <v>0</v>
      </c>
      <c r="X11" s="1248">
        <f t="shared" si="7"/>
        <v>0</v>
      </c>
      <c r="Y11" s="1248">
        <f t="shared" si="7"/>
        <v>0</v>
      </c>
      <c r="Z11" s="1248">
        <f t="shared" si="7"/>
        <v>0</v>
      </c>
      <c r="AA11" s="1248">
        <f t="shared" si="7"/>
        <v>222</v>
      </c>
      <c r="AB11" s="1248">
        <f t="shared" si="7"/>
        <v>71</v>
      </c>
      <c r="AC11" s="1248">
        <f t="shared" si="7"/>
        <v>0</v>
      </c>
      <c r="AD11" s="1248">
        <f t="shared" si="7"/>
        <v>0</v>
      </c>
      <c r="AE11" s="1248">
        <f t="shared" si="7"/>
        <v>160</v>
      </c>
      <c r="AF11" s="1248">
        <f t="shared" si="7"/>
        <v>342</v>
      </c>
      <c r="AG11" s="1248">
        <f t="shared" si="7"/>
        <v>380.15</v>
      </c>
      <c r="AH11" s="1248">
        <f t="shared" si="7"/>
        <v>343.82</v>
      </c>
    </row>
    <row r="12" spans="1:34" ht="20.399999999999999" customHeight="1">
      <c r="A12" s="2019"/>
      <c r="B12" s="1011" t="s">
        <v>848</v>
      </c>
      <c r="C12" s="1248">
        <f t="shared" si="1"/>
        <v>3.77</v>
      </c>
      <c r="D12" s="1248">
        <f t="shared" ref="D12:AH12" si="8">SUM(D24,D36,D48,D60,D72,D84,D96,D108,D120,D132)</f>
        <v>0</v>
      </c>
      <c r="E12" s="1248">
        <f t="shared" si="8"/>
        <v>0</v>
      </c>
      <c r="F12" s="1248">
        <f t="shared" si="8"/>
        <v>0</v>
      </c>
      <c r="G12" s="1248">
        <f t="shared" si="8"/>
        <v>0</v>
      </c>
      <c r="H12" s="1248">
        <f t="shared" si="8"/>
        <v>0</v>
      </c>
      <c r="I12" s="1248">
        <f t="shared" si="8"/>
        <v>0</v>
      </c>
      <c r="J12" s="1248">
        <f t="shared" si="8"/>
        <v>0</v>
      </c>
      <c r="K12" s="1248">
        <f t="shared" si="8"/>
        <v>0</v>
      </c>
      <c r="L12" s="1248">
        <f t="shared" si="8"/>
        <v>0</v>
      </c>
      <c r="M12" s="1248">
        <f t="shared" si="8"/>
        <v>0</v>
      </c>
      <c r="N12" s="1248">
        <f t="shared" si="8"/>
        <v>0</v>
      </c>
      <c r="O12" s="1248">
        <f t="shared" si="8"/>
        <v>0</v>
      </c>
      <c r="P12" s="1248">
        <f t="shared" si="8"/>
        <v>0</v>
      </c>
      <c r="Q12" s="1248">
        <f t="shared" si="8"/>
        <v>0</v>
      </c>
      <c r="R12" s="1248">
        <f t="shared" si="8"/>
        <v>0</v>
      </c>
      <c r="S12" s="1248">
        <f t="shared" si="8"/>
        <v>0</v>
      </c>
      <c r="T12" s="1248">
        <f t="shared" si="8"/>
        <v>0</v>
      </c>
      <c r="U12" s="1248">
        <f t="shared" si="8"/>
        <v>0</v>
      </c>
      <c r="V12" s="1248">
        <f t="shared" si="8"/>
        <v>0</v>
      </c>
      <c r="W12" s="1248">
        <f t="shared" si="8"/>
        <v>0</v>
      </c>
      <c r="X12" s="1248">
        <f t="shared" si="8"/>
        <v>0</v>
      </c>
      <c r="Y12" s="1248">
        <f t="shared" si="8"/>
        <v>0</v>
      </c>
      <c r="Z12" s="1248">
        <f t="shared" si="8"/>
        <v>3.77</v>
      </c>
      <c r="AA12" s="1248">
        <f t="shared" si="8"/>
        <v>0</v>
      </c>
      <c r="AB12" s="1248">
        <f t="shared" si="8"/>
        <v>0</v>
      </c>
      <c r="AC12" s="1248">
        <f t="shared" si="8"/>
        <v>0</v>
      </c>
      <c r="AD12" s="1248">
        <f t="shared" si="8"/>
        <v>0</v>
      </c>
      <c r="AE12" s="1248">
        <f t="shared" si="8"/>
        <v>0</v>
      </c>
      <c r="AF12" s="1248">
        <f t="shared" si="8"/>
        <v>0</v>
      </c>
      <c r="AG12" s="1248">
        <f t="shared" si="8"/>
        <v>0</v>
      </c>
      <c r="AH12" s="1248">
        <f t="shared" si="8"/>
        <v>0</v>
      </c>
    </row>
    <row r="13" spans="1:34" ht="20.399999999999999" customHeight="1">
      <c r="A13" s="2019"/>
      <c r="B13" s="995" t="s">
        <v>807</v>
      </c>
      <c r="C13" s="1248">
        <f t="shared" si="1"/>
        <v>236424.09000000014</v>
      </c>
      <c r="D13" s="1248">
        <f t="shared" ref="D13:AH13" si="9">SUM(D25,D37,D49,D61,D73,D85,D97,D109,D121,D133)</f>
        <v>15158.220000000001</v>
      </c>
      <c r="E13" s="1248">
        <f t="shared" si="9"/>
        <v>35333.010000000075</v>
      </c>
      <c r="F13" s="1248">
        <f t="shared" si="9"/>
        <v>5186.3499999999985</v>
      </c>
      <c r="G13" s="1248">
        <f t="shared" si="9"/>
        <v>5861.2000000000025</v>
      </c>
      <c r="H13" s="1248">
        <f t="shared" si="9"/>
        <v>5090.1099999999979</v>
      </c>
      <c r="I13" s="1248">
        <f t="shared" si="9"/>
        <v>1998.2700000000004</v>
      </c>
      <c r="J13" s="1248">
        <f t="shared" si="9"/>
        <v>3602.43</v>
      </c>
      <c r="K13" s="1248">
        <f t="shared" si="9"/>
        <v>7894.2100000000028</v>
      </c>
      <c r="L13" s="1248">
        <f t="shared" si="9"/>
        <v>5937.06</v>
      </c>
      <c r="M13" s="1248">
        <f t="shared" si="9"/>
        <v>4261.4000000000005</v>
      </c>
      <c r="N13" s="1248">
        <f t="shared" si="9"/>
        <v>7021.5200000000023</v>
      </c>
      <c r="O13" s="1248">
        <f t="shared" si="9"/>
        <v>6382.22</v>
      </c>
      <c r="P13" s="1248">
        <f t="shared" si="9"/>
        <v>8598.5500000000011</v>
      </c>
      <c r="Q13" s="1248">
        <f t="shared" si="9"/>
        <v>15289.760000000011</v>
      </c>
      <c r="R13" s="1248">
        <f t="shared" si="9"/>
        <v>10389.170000000004</v>
      </c>
      <c r="S13" s="1248">
        <f t="shared" si="9"/>
        <v>7969.6899999999987</v>
      </c>
      <c r="T13" s="1248">
        <f t="shared" si="9"/>
        <v>8307.7900000000009</v>
      </c>
      <c r="U13" s="1248">
        <f t="shared" si="9"/>
        <v>8853.07</v>
      </c>
      <c r="V13" s="1248">
        <f t="shared" si="9"/>
        <v>9879.6400000000012</v>
      </c>
      <c r="W13" s="1248">
        <f t="shared" si="9"/>
        <v>3239.7599999999998</v>
      </c>
      <c r="X13" s="1248">
        <f t="shared" si="9"/>
        <v>4194.5599999999995</v>
      </c>
      <c r="Y13" s="1248">
        <f t="shared" si="9"/>
        <v>9047.25</v>
      </c>
      <c r="Z13" s="1248">
        <f t="shared" si="9"/>
        <v>10371.25</v>
      </c>
      <c r="AA13" s="1248">
        <f t="shared" si="9"/>
        <v>9197.65</v>
      </c>
      <c r="AB13" s="1248">
        <f t="shared" si="9"/>
        <v>5246.16</v>
      </c>
      <c r="AC13" s="1248">
        <f t="shared" si="9"/>
        <v>4726.67</v>
      </c>
      <c r="AD13" s="1248">
        <f t="shared" si="9"/>
        <v>3402.73</v>
      </c>
      <c r="AE13" s="1248">
        <f t="shared" si="9"/>
        <v>4812.9000000000005</v>
      </c>
      <c r="AF13" s="1248">
        <f t="shared" si="9"/>
        <v>4481.58</v>
      </c>
      <c r="AG13" s="1248">
        <f t="shared" si="9"/>
        <v>2295.89</v>
      </c>
      <c r="AH13" s="1248">
        <f t="shared" si="9"/>
        <v>2394.02</v>
      </c>
    </row>
    <row r="14" spans="1:34" ht="20.399999999999999" customHeight="1">
      <c r="A14" s="2019"/>
      <c r="B14" s="995" t="s">
        <v>788</v>
      </c>
      <c r="C14" s="1248">
        <f t="shared" si="1"/>
        <v>5</v>
      </c>
      <c r="D14" s="1248">
        <f t="shared" ref="D14:AH14" si="10">SUM(D26,D38,D50,D62,D74,D86,D98,D110,D122,D134)</f>
        <v>0</v>
      </c>
      <c r="E14" s="1248">
        <f t="shared" si="10"/>
        <v>0</v>
      </c>
      <c r="F14" s="1248">
        <f t="shared" si="10"/>
        <v>0</v>
      </c>
      <c r="G14" s="1248">
        <f t="shared" si="10"/>
        <v>0</v>
      </c>
      <c r="H14" s="1248">
        <f t="shared" si="10"/>
        <v>0</v>
      </c>
      <c r="I14" s="1248">
        <f t="shared" si="10"/>
        <v>0</v>
      </c>
      <c r="J14" s="1248">
        <f t="shared" si="10"/>
        <v>0</v>
      </c>
      <c r="K14" s="1248">
        <f t="shared" si="10"/>
        <v>0</v>
      </c>
      <c r="L14" s="1248">
        <f t="shared" si="10"/>
        <v>0</v>
      </c>
      <c r="M14" s="1248">
        <f t="shared" si="10"/>
        <v>0</v>
      </c>
      <c r="N14" s="1248">
        <f t="shared" si="10"/>
        <v>0</v>
      </c>
      <c r="O14" s="1248">
        <f t="shared" si="10"/>
        <v>0</v>
      </c>
      <c r="P14" s="1248">
        <f t="shared" si="10"/>
        <v>0</v>
      </c>
      <c r="Q14" s="1248">
        <f t="shared" si="10"/>
        <v>0</v>
      </c>
      <c r="R14" s="1248">
        <f t="shared" si="10"/>
        <v>0</v>
      </c>
      <c r="S14" s="1248">
        <f t="shared" si="10"/>
        <v>0</v>
      </c>
      <c r="T14" s="1248">
        <f t="shared" si="10"/>
        <v>0</v>
      </c>
      <c r="U14" s="1248">
        <f t="shared" si="10"/>
        <v>0</v>
      </c>
      <c r="V14" s="1248">
        <f t="shared" si="10"/>
        <v>0</v>
      </c>
      <c r="W14" s="1248">
        <f t="shared" si="10"/>
        <v>0</v>
      </c>
      <c r="X14" s="1248">
        <f t="shared" si="10"/>
        <v>0</v>
      </c>
      <c r="Y14" s="1248">
        <f t="shared" si="10"/>
        <v>0</v>
      </c>
      <c r="Z14" s="1248">
        <f t="shared" si="10"/>
        <v>5</v>
      </c>
      <c r="AA14" s="1248">
        <f t="shared" si="10"/>
        <v>0</v>
      </c>
      <c r="AB14" s="1248">
        <f t="shared" si="10"/>
        <v>0</v>
      </c>
      <c r="AC14" s="1248">
        <f t="shared" si="10"/>
        <v>0</v>
      </c>
      <c r="AD14" s="1248">
        <f t="shared" si="10"/>
        <v>0</v>
      </c>
      <c r="AE14" s="1248">
        <f t="shared" si="10"/>
        <v>0</v>
      </c>
      <c r="AF14" s="1248">
        <f t="shared" si="10"/>
        <v>0</v>
      </c>
      <c r="AG14" s="1248">
        <f t="shared" si="10"/>
        <v>0</v>
      </c>
      <c r="AH14" s="1248">
        <f t="shared" si="10"/>
        <v>0</v>
      </c>
    </row>
    <row r="15" spans="1:34" ht="20.399999999999999" customHeight="1">
      <c r="A15" s="2019"/>
      <c r="B15" s="991" t="s">
        <v>849</v>
      </c>
      <c r="C15" s="1248">
        <f t="shared" si="1"/>
        <v>542</v>
      </c>
      <c r="D15" s="1248">
        <f t="shared" ref="D15:AH15" si="11">SUM(D27,D39,D51,D63,D75,D87,D99,D111,D123,D135)</f>
        <v>0</v>
      </c>
      <c r="E15" s="1248">
        <f t="shared" si="11"/>
        <v>0</v>
      </c>
      <c r="F15" s="1248">
        <f t="shared" si="11"/>
        <v>0</v>
      </c>
      <c r="G15" s="1248">
        <f t="shared" si="11"/>
        <v>0</v>
      </c>
      <c r="H15" s="1248">
        <f t="shared" si="11"/>
        <v>0</v>
      </c>
      <c r="I15" s="1248">
        <f t="shared" si="11"/>
        <v>0</v>
      </c>
      <c r="J15" s="1248">
        <f t="shared" si="11"/>
        <v>0</v>
      </c>
      <c r="K15" s="1248">
        <f t="shared" si="11"/>
        <v>0</v>
      </c>
      <c r="L15" s="1248">
        <f t="shared" si="11"/>
        <v>0</v>
      </c>
      <c r="M15" s="1248">
        <f t="shared" si="11"/>
        <v>0</v>
      </c>
      <c r="N15" s="1248">
        <f t="shared" si="11"/>
        <v>0</v>
      </c>
      <c r="O15" s="1248">
        <f t="shared" si="11"/>
        <v>0</v>
      </c>
      <c r="P15" s="1248">
        <f t="shared" si="11"/>
        <v>0</v>
      </c>
      <c r="Q15" s="1248">
        <f t="shared" si="11"/>
        <v>0</v>
      </c>
      <c r="R15" s="1248">
        <f t="shared" si="11"/>
        <v>0</v>
      </c>
      <c r="S15" s="1248">
        <f t="shared" si="11"/>
        <v>0</v>
      </c>
      <c r="T15" s="1248">
        <f t="shared" si="11"/>
        <v>0</v>
      </c>
      <c r="U15" s="1248">
        <f t="shared" si="11"/>
        <v>0</v>
      </c>
      <c r="V15" s="1248">
        <f t="shared" si="11"/>
        <v>0</v>
      </c>
      <c r="W15" s="1248">
        <f t="shared" si="11"/>
        <v>0</v>
      </c>
      <c r="X15" s="1248">
        <f t="shared" si="11"/>
        <v>0</v>
      </c>
      <c r="Y15" s="1248">
        <f t="shared" si="11"/>
        <v>0</v>
      </c>
      <c r="Z15" s="1248">
        <f t="shared" si="11"/>
        <v>111</v>
      </c>
      <c r="AA15" s="1248">
        <f t="shared" si="11"/>
        <v>431</v>
      </c>
      <c r="AB15" s="1248">
        <f t="shared" si="11"/>
        <v>0</v>
      </c>
      <c r="AC15" s="1248">
        <f t="shared" si="11"/>
        <v>0</v>
      </c>
      <c r="AD15" s="1248">
        <f t="shared" si="11"/>
        <v>0</v>
      </c>
      <c r="AE15" s="1248">
        <f t="shared" si="11"/>
        <v>0</v>
      </c>
      <c r="AF15" s="1248">
        <f t="shared" si="11"/>
        <v>0</v>
      </c>
      <c r="AG15" s="1248">
        <f t="shared" si="11"/>
        <v>0</v>
      </c>
      <c r="AH15" s="1248">
        <f t="shared" si="11"/>
        <v>0</v>
      </c>
    </row>
    <row r="16" spans="1:34" ht="21.6" customHeight="1">
      <c r="A16" s="2391" t="s">
        <v>862</v>
      </c>
      <c r="B16" s="1250" t="s">
        <v>41</v>
      </c>
      <c r="C16" s="1247">
        <f>SUM('동부 급수관'!C17:'동부 급수관'!C27)</f>
        <v>658.4</v>
      </c>
      <c r="D16" s="1247">
        <f>SUM('동부 급수관'!D17:'동부 급수관'!D27)</f>
        <v>0</v>
      </c>
      <c r="E16" s="1247">
        <f>SUM('동부 급수관'!E17:'동부 급수관'!E27)</f>
        <v>0</v>
      </c>
      <c r="F16" s="1247">
        <f>SUM('동부 급수관'!F17:'동부 급수관'!F27)</f>
        <v>0</v>
      </c>
      <c r="G16" s="1247">
        <f>SUM('동부 급수관'!G17:'동부 급수관'!G27)</f>
        <v>0</v>
      </c>
      <c r="H16" s="1247">
        <f>SUM('동부 급수관'!H17:'동부 급수관'!H27)</f>
        <v>0</v>
      </c>
      <c r="I16" s="1247">
        <f>SUM('동부 급수관'!I17:'동부 급수관'!I27)</f>
        <v>0</v>
      </c>
      <c r="J16" s="1247">
        <f>SUM('동부 급수관'!J17:'동부 급수관'!J27)</f>
        <v>0</v>
      </c>
      <c r="K16" s="1247">
        <f>SUM('동부 급수관'!K17:'동부 급수관'!K27)</f>
        <v>0</v>
      </c>
      <c r="L16" s="1247">
        <f>SUM('동부 급수관'!L17:'동부 급수관'!L27)</f>
        <v>0</v>
      </c>
      <c r="M16" s="1247">
        <f>SUM('동부 급수관'!M17:'동부 급수관'!M27)</f>
        <v>0</v>
      </c>
      <c r="N16" s="1247">
        <f>SUM('동부 급수관'!N17:'동부 급수관'!N27)</f>
        <v>0</v>
      </c>
      <c r="O16" s="1247">
        <f>SUM('동부 급수관'!O17:'동부 급수관'!O27)</f>
        <v>0</v>
      </c>
      <c r="P16" s="1247">
        <f>SUM('동부 급수관'!P17:'동부 급수관'!P27)</f>
        <v>0</v>
      </c>
      <c r="Q16" s="1247">
        <f>SUM('동부 급수관'!Q17:'동부 급수관'!Q27)</f>
        <v>0</v>
      </c>
      <c r="R16" s="1247">
        <f>SUM('동부 급수관'!R17:'동부 급수관'!R27)</f>
        <v>0</v>
      </c>
      <c r="S16" s="1247">
        <f>SUM('동부 급수관'!S17:'동부 급수관'!S27)</f>
        <v>0</v>
      </c>
      <c r="T16" s="1247">
        <f>SUM('동부 급수관'!T17:'동부 급수관'!T27)</f>
        <v>0</v>
      </c>
      <c r="U16" s="1247">
        <f>SUM('동부 급수관'!U17:'동부 급수관'!U27)</f>
        <v>0</v>
      </c>
      <c r="V16" s="1247">
        <f>SUM('동부 급수관'!V17:'동부 급수관'!V27)</f>
        <v>0</v>
      </c>
      <c r="W16" s="1247">
        <f>SUM('동부 급수관'!W17:'동부 급수관'!W27)</f>
        <v>0</v>
      </c>
      <c r="X16" s="1247">
        <f>SUM('동부 급수관'!X17:'동부 급수관'!X27)</f>
        <v>0</v>
      </c>
      <c r="Y16" s="1247">
        <f>SUM('동부 급수관'!Y17:'동부 급수관'!Y27)</f>
        <v>0</v>
      </c>
      <c r="Z16" s="1247">
        <f>SUM('동부 급수관'!Z17:'동부 급수관'!Z27)</f>
        <v>0</v>
      </c>
      <c r="AA16" s="1247">
        <f>SUM('동부 급수관'!AA17:'동부 급수관'!AA27)</f>
        <v>0</v>
      </c>
      <c r="AB16" s="1247">
        <f>SUM('동부 급수관'!AB17:'동부 급수관'!AB27)</f>
        <v>0</v>
      </c>
      <c r="AC16" s="1247">
        <f>SUM('동부 급수관'!AC17:'동부 급수관'!AC27)</f>
        <v>0</v>
      </c>
      <c r="AD16" s="1247">
        <f>SUM('동부 급수관'!AD17:'동부 급수관'!AD27)</f>
        <v>0</v>
      </c>
      <c r="AE16" s="1247">
        <f>SUM('동부 급수관'!AE17:'동부 급수관'!AE27)</f>
        <v>0</v>
      </c>
      <c r="AF16" s="1247">
        <f>SUM('동부 급수관'!AF17:'동부 급수관'!AF27)</f>
        <v>168</v>
      </c>
      <c r="AG16" s="1247">
        <f>SUM('동부 급수관'!AG17:'동부 급수관'!AG27)</f>
        <v>490.4</v>
      </c>
      <c r="AH16" s="1247">
        <f>SUM('동부 급수관'!AH17:'동부 급수관'!AH27)</f>
        <v>0</v>
      </c>
    </row>
    <row r="17" spans="1:34" ht="20.399999999999999" customHeight="1">
      <c r="A17" s="2391" t="s">
        <v>862</v>
      </c>
      <c r="B17" s="989" t="s">
        <v>797</v>
      </c>
      <c r="C17" s="1248">
        <f>SUM(D17:AH17)</f>
        <v>0</v>
      </c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48"/>
      <c r="P17" s="1248"/>
      <c r="Q17" s="1248"/>
      <c r="R17" s="1248"/>
      <c r="S17" s="1248"/>
      <c r="T17" s="1248"/>
      <c r="U17" s="1248"/>
      <c r="V17" s="1248"/>
      <c r="W17" s="1248"/>
      <c r="X17" s="1248"/>
      <c r="Y17" s="1248">
        <v>0</v>
      </c>
      <c r="Z17" s="1248">
        <v>0</v>
      </c>
      <c r="AA17" s="1248">
        <v>0</v>
      </c>
      <c r="AB17" s="1248">
        <v>0</v>
      </c>
      <c r="AC17" s="1248">
        <v>0</v>
      </c>
      <c r="AD17" s="1248">
        <v>0</v>
      </c>
      <c r="AE17" s="1248">
        <v>0</v>
      </c>
      <c r="AF17" s="1248">
        <v>0</v>
      </c>
      <c r="AG17" s="1248">
        <v>0</v>
      </c>
      <c r="AH17" s="1248">
        <v>0</v>
      </c>
    </row>
    <row r="18" spans="1:34" ht="20.399999999999999" customHeight="1">
      <c r="A18" s="2021"/>
      <c r="B18" s="989" t="s">
        <v>780</v>
      </c>
      <c r="C18" s="1248">
        <f t="shared" ref="C18:C81" si="12">SUM(D18:AH18)</f>
        <v>0</v>
      </c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  <c r="O18" s="1248"/>
      <c r="P18" s="1248"/>
      <c r="Q18" s="1248"/>
      <c r="R18" s="1248"/>
      <c r="S18" s="1248"/>
      <c r="T18" s="1248"/>
      <c r="U18" s="1248"/>
      <c r="V18" s="1248"/>
      <c r="W18" s="1248"/>
      <c r="X18" s="1248"/>
      <c r="Y18" s="1248">
        <v>0</v>
      </c>
      <c r="Z18" s="1248">
        <v>0</v>
      </c>
      <c r="AA18" s="1248">
        <v>0</v>
      </c>
      <c r="AB18" s="1248">
        <v>0</v>
      </c>
      <c r="AC18" s="1248">
        <v>0</v>
      </c>
      <c r="AD18" s="1248">
        <v>0</v>
      </c>
      <c r="AE18" s="1248">
        <v>0</v>
      </c>
      <c r="AF18" s="1248">
        <v>0</v>
      </c>
      <c r="AG18" s="1248">
        <v>0</v>
      </c>
      <c r="AH18" s="1248">
        <v>0</v>
      </c>
    </row>
    <row r="19" spans="1:34" ht="20.399999999999999" customHeight="1">
      <c r="A19" s="2021"/>
      <c r="B19" s="991" t="s">
        <v>781</v>
      </c>
      <c r="C19" s="1248">
        <f t="shared" si="12"/>
        <v>0</v>
      </c>
      <c r="D19" s="1248"/>
      <c r="E19" s="1248"/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  <c r="Q19" s="1248"/>
      <c r="R19" s="1248"/>
      <c r="S19" s="1248"/>
      <c r="T19" s="1248"/>
      <c r="U19" s="1248"/>
      <c r="V19" s="1248"/>
      <c r="W19" s="1248"/>
      <c r="X19" s="1248"/>
      <c r="Y19" s="1248">
        <v>0</v>
      </c>
      <c r="Z19" s="1248">
        <v>0</v>
      </c>
      <c r="AA19" s="1248">
        <v>0</v>
      </c>
      <c r="AB19" s="1248">
        <v>0</v>
      </c>
      <c r="AC19" s="1248">
        <v>0</v>
      </c>
      <c r="AD19" s="1248">
        <v>0</v>
      </c>
      <c r="AE19" s="1248">
        <v>0</v>
      </c>
      <c r="AF19" s="1248">
        <v>0</v>
      </c>
      <c r="AG19" s="1248">
        <v>0</v>
      </c>
      <c r="AH19" s="1248">
        <v>0</v>
      </c>
    </row>
    <row r="20" spans="1:34" ht="20.399999999999999" customHeight="1">
      <c r="A20" s="2021"/>
      <c r="B20" s="991" t="s">
        <v>799</v>
      </c>
      <c r="C20" s="1248">
        <f t="shared" si="12"/>
        <v>0</v>
      </c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  <c r="Q20" s="1248"/>
      <c r="R20" s="1248"/>
      <c r="S20" s="1248"/>
      <c r="T20" s="1248"/>
      <c r="U20" s="1248"/>
      <c r="V20" s="1248"/>
      <c r="W20" s="1248"/>
      <c r="X20" s="1248"/>
      <c r="Y20" s="1248">
        <v>0</v>
      </c>
      <c r="Z20" s="1248">
        <v>0</v>
      </c>
      <c r="AA20" s="1248">
        <v>0</v>
      </c>
      <c r="AB20" s="1248">
        <v>0</v>
      </c>
      <c r="AC20" s="1248">
        <v>0</v>
      </c>
      <c r="AD20" s="1248">
        <v>0</v>
      </c>
      <c r="AE20" s="1248">
        <v>0</v>
      </c>
      <c r="AF20" s="1248">
        <v>0</v>
      </c>
      <c r="AG20" s="1248">
        <v>0</v>
      </c>
      <c r="AH20" s="1248">
        <v>0</v>
      </c>
    </row>
    <row r="21" spans="1:34" ht="20.399999999999999" customHeight="1">
      <c r="A21" s="2021"/>
      <c r="B21" s="995" t="s">
        <v>802</v>
      </c>
      <c r="C21" s="1248">
        <f t="shared" si="12"/>
        <v>0</v>
      </c>
      <c r="D21" s="1248"/>
      <c r="E21" s="1248"/>
      <c r="F21" s="1248"/>
      <c r="G21" s="1248"/>
      <c r="H21" s="1248"/>
      <c r="I21" s="1248"/>
      <c r="J21" s="1248"/>
      <c r="K21" s="1248"/>
      <c r="L21" s="1248"/>
      <c r="M21" s="1248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>
        <v>0</v>
      </c>
      <c r="Z21" s="1248">
        <v>0</v>
      </c>
      <c r="AA21" s="1248">
        <v>0</v>
      </c>
      <c r="AB21" s="1248">
        <v>0</v>
      </c>
      <c r="AC21" s="1248">
        <v>0</v>
      </c>
      <c r="AD21" s="1248">
        <v>0</v>
      </c>
      <c r="AE21" s="1248">
        <v>0</v>
      </c>
      <c r="AF21" s="1248">
        <v>0</v>
      </c>
      <c r="AG21" s="1248">
        <v>0</v>
      </c>
      <c r="AH21" s="1248">
        <v>0</v>
      </c>
    </row>
    <row r="22" spans="1:34" ht="20.399999999999999" customHeight="1">
      <c r="A22" s="2021"/>
      <c r="B22" s="995" t="s">
        <v>803</v>
      </c>
      <c r="C22" s="1248">
        <f t="shared" si="12"/>
        <v>0</v>
      </c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>
        <v>0</v>
      </c>
      <c r="Z22" s="1248">
        <v>0</v>
      </c>
      <c r="AA22" s="1248">
        <v>0</v>
      </c>
      <c r="AB22" s="1248">
        <v>0</v>
      </c>
      <c r="AC22" s="1248">
        <v>0</v>
      </c>
      <c r="AD22" s="1248">
        <v>0</v>
      </c>
      <c r="AE22" s="1248">
        <v>0</v>
      </c>
      <c r="AF22" s="1248">
        <v>0</v>
      </c>
      <c r="AG22" s="1248">
        <v>0</v>
      </c>
      <c r="AH22" s="1248">
        <v>0</v>
      </c>
    </row>
    <row r="23" spans="1:34" ht="20.399999999999999" customHeight="1">
      <c r="A23" s="2021"/>
      <c r="B23" s="1011" t="s">
        <v>804</v>
      </c>
      <c r="C23" s="1248">
        <f t="shared" si="12"/>
        <v>0</v>
      </c>
      <c r="D23" s="1248"/>
      <c r="E23" s="1248"/>
      <c r="F23" s="1248"/>
      <c r="G23" s="1248"/>
      <c r="H23" s="1248"/>
      <c r="I23" s="1248"/>
      <c r="J23" s="1248"/>
      <c r="K23" s="1248"/>
      <c r="L23" s="1248"/>
      <c r="M23" s="1248"/>
      <c r="N23" s="1248"/>
      <c r="O23" s="1248"/>
      <c r="P23" s="1248"/>
      <c r="Q23" s="1248"/>
      <c r="R23" s="1248"/>
      <c r="S23" s="1248"/>
      <c r="T23" s="1248"/>
      <c r="U23" s="1248"/>
      <c r="V23" s="1248"/>
      <c r="W23" s="1248"/>
      <c r="X23" s="1248"/>
      <c r="Y23" s="1248">
        <v>0</v>
      </c>
      <c r="Z23" s="1248">
        <v>0</v>
      </c>
      <c r="AA23" s="1248">
        <v>0</v>
      </c>
      <c r="AB23" s="1248">
        <v>0</v>
      </c>
      <c r="AC23" s="1248">
        <v>0</v>
      </c>
      <c r="AD23" s="1248">
        <v>0</v>
      </c>
      <c r="AE23" s="1248">
        <v>0</v>
      </c>
      <c r="AF23" s="1248">
        <v>0</v>
      </c>
      <c r="AG23" s="1248">
        <v>0</v>
      </c>
      <c r="AH23" s="1248">
        <v>0</v>
      </c>
    </row>
    <row r="24" spans="1:34" ht="20.399999999999999" customHeight="1">
      <c r="A24" s="2021"/>
      <c r="B24" s="1011" t="s">
        <v>848</v>
      </c>
      <c r="C24" s="1248">
        <f t="shared" si="12"/>
        <v>0</v>
      </c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48"/>
      <c r="U24" s="1248"/>
      <c r="V24" s="1248"/>
      <c r="W24" s="1248"/>
      <c r="X24" s="1248"/>
      <c r="Y24" s="1248">
        <v>0</v>
      </c>
      <c r="Z24" s="1248">
        <v>0</v>
      </c>
      <c r="AA24" s="1248">
        <v>0</v>
      </c>
      <c r="AB24" s="1248">
        <v>0</v>
      </c>
      <c r="AC24" s="1248">
        <v>0</v>
      </c>
      <c r="AD24" s="1248">
        <v>0</v>
      </c>
      <c r="AE24" s="1248">
        <v>0</v>
      </c>
      <c r="AF24" s="1248">
        <v>0</v>
      </c>
      <c r="AG24" s="1248">
        <v>0</v>
      </c>
      <c r="AH24" s="1248">
        <v>0</v>
      </c>
    </row>
    <row r="25" spans="1:34" ht="20.399999999999999" customHeight="1">
      <c r="A25" s="2021"/>
      <c r="B25" s="995" t="s">
        <v>807</v>
      </c>
      <c r="C25" s="1248">
        <f t="shared" si="12"/>
        <v>658.4</v>
      </c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>
        <v>0</v>
      </c>
      <c r="Z25" s="1248">
        <v>0</v>
      </c>
      <c r="AA25" s="1248">
        <v>0</v>
      </c>
      <c r="AB25" s="1248">
        <v>0</v>
      </c>
      <c r="AC25" s="1248">
        <v>0</v>
      </c>
      <c r="AD25" s="1248">
        <v>0</v>
      </c>
      <c r="AE25" s="1248">
        <v>0</v>
      </c>
      <c r="AF25" s="1248">
        <v>168</v>
      </c>
      <c r="AG25" s="1248">
        <v>490.4</v>
      </c>
      <c r="AH25" s="1248">
        <v>0</v>
      </c>
    </row>
    <row r="26" spans="1:34" ht="20.399999999999999" customHeight="1">
      <c r="A26" s="2021"/>
      <c r="B26" s="995" t="s">
        <v>788</v>
      </c>
      <c r="C26" s="1248">
        <f t="shared" si="12"/>
        <v>0</v>
      </c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>
        <v>0</v>
      </c>
      <c r="Z26" s="1248">
        <v>0</v>
      </c>
      <c r="AA26" s="1248">
        <v>0</v>
      </c>
      <c r="AB26" s="1248">
        <v>0</v>
      </c>
      <c r="AC26" s="1248">
        <v>0</v>
      </c>
      <c r="AD26" s="1248">
        <v>0</v>
      </c>
      <c r="AE26" s="1248">
        <v>0</v>
      </c>
      <c r="AF26" s="1248">
        <v>0</v>
      </c>
      <c r="AG26" s="1248">
        <v>0</v>
      </c>
      <c r="AH26" s="1248">
        <v>0</v>
      </c>
    </row>
    <row r="27" spans="1:34" ht="20.399999999999999" customHeight="1">
      <c r="A27" s="2021"/>
      <c r="B27" s="991" t="s">
        <v>849</v>
      </c>
      <c r="C27" s="1248">
        <f t="shared" si="12"/>
        <v>0</v>
      </c>
      <c r="D27" s="1248"/>
      <c r="E27" s="1248"/>
      <c r="F27" s="1248"/>
      <c r="G27" s="1248"/>
      <c r="H27" s="1248"/>
      <c r="I27" s="1248"/>
      <c r="J27" s="1248"/>
      <c r="K27" s="1248"/>
      <c r="L27" s="1248"/>
      <c r="M27" s="1248"/>
      <c r="N27" s="1248"/>
      <c r="O27" s="1248"/>
      <c r="P27" s="1248"/>
      <c r="Q27" s="1248"/>
      <c r="R27" s="1248"/>
      <c r="S27" s="1248"/>
      <c r="T27" s="1248"/>
      <c r="U27" s="1248"/>
      <c r="V27" s="1248"/>
      <c r="W27" s="1248"/>
      <c r="X27" s="1248"/>
      <c r="Y27" s="1248">
        <v>0</v>
      </c>
      <c r="Z27" s="1248">
        <v>0</v>
      </c>
      <c r="AA27" s="1248">
        <v>0</v>
      </c>
      <c r="AB27" s="1248">
        <v>0</v>
      </c>
      <c r="AC27" s="1248">
        <v>0</v>
      </c>
      <c r="AD27" s="1248">
        <v>0</v>
      </c>
      <c r="AE27" s="1248">
        <v>0</v>
      </c>
      <c r="AF27" s="1248">
        <v>0</v>
      </c>
      <c r="AG27" s="1248">
        <v>0</v>
      </c>
      <c r="AH27" s="1248">
        <v>0</v>
      </c>
    </row>
    <row r="28" spans="1:34" ht="21.6" customHeight="1">
      <c r="A28" s="2391" t="s">
        <v>861</v>
      </c>
      <c r="B28" s="1250" t="s">
        <v>41</v>
      </c>
      <c r="C28" s="1628">
        <f t="shared" si="12"/>
        <v>135461.09000000008</v>
      </c>
      <c r="D28" s="1247">
        <f>SUM('동부 급수관'!D29:'동부 급수관'!D39)</f>
        <v>43630.400000000001</v>
      </c>
      <c r="E28" s="1247">
        <f>SUM('동부 급수관'!E29:'동부 급수관'!E39)</f>
        <v>23353.280000000068</v>
      </c>
      <c r="F28" s="1247">
        <f>SUM('동부 급수관'!F29:'동부 급수관'!F39)</f>
        <v>2110.6499999999996</v>
      </c>
      <c r="G28" s="1247">
        <f>SUM('동부 급수관'!G29:'동부 급수관'!G39)</f>
        <v>1615.6400000000003</v>
      </c>
      <c r="H28" s="1247">
        <f>SUM('동부 급수관'!H29:'동부 급수관'!H39)</f>
        <v>1211.5499999999993</v>
      </c>
      <c r="I28" s="1247">
        <f>SUM('동부 급수관'!I29:'동부 급수관'!I39)</f>
        <v>1016.4900000000002</v>
      </c>
      <c r="J28" s="1247">
        <f>SUM('동부 급수관'!J29:'동부 급수관'!J39)</f>
        <v>1793.2999999999995</v>
      </c>
      <c r="K28" s="1247">
        <f>SUM('동부 급수관'!K29:'동부 급수관'!K39)</f>
        <v>3263.0600000000027</v>
      </c>
      <c r="L28" s="1247">
        <f>SUM('동부 급수관'!L29:'동부 급수관'!L39)</f>
        <v>3559.2300000000009</v>
      </c>
      <c r="M28" s="1247">
        <f>SUM('동부 급수관'!M29:'동부 급수관'!M39)</f>
        <v>1552.2600000000002</v>
      </c>
      <c r="N28" s="1247">
        <f>SUM('동부 급수관'!N29:'동부 급수관'!N39)</f>
        <v>3386.9800000000018</v>
      </c>
      <c r="O28" s="1247">
        <f>SUM('동부 급수관'!O29:'동부 급수관'!O39)</f>
        <v>3313.4399999999991</v>
      </c>
      <c r="P28" s="1247">
        <f>SUM('동부 급수관'!P29:'동부 급수관'!P39)</f>
        <v>3181.5200000000009</v>
      </c>
      <c r="Q28" s="1247">
        <f>SUM('동부 급수관'!Q29:'동부 급수관'!Q39)</f>
        <v>6473.2700000000141</v>
      </c>
      <c r="R28" s="1247">
        <f>SUM('동부 급수관'!R29:'동부 급수관'!R39)</f>
        <v>4092.4400000000037</v>
      </c>
      <c r="S28" s="1247">
        <f>SUM('동부 급수관'!S29:'동부 급수관'!S39)</f>
        <v>3319.1299999999978</v>
      </c>
      <c r="T28" s="1247">
        <f>SUM('동부 급수관'!T29:'동부 급수관'!T39)</f>
        <v>3424.5200000000009</v>
      </c>
      <c r="U28" s="1247">
        <f>SUM('동부 급수관'!U29:'동부 급수관'!U39)</f>
        <v>2731.1900000000005</v>
      </c>
      <c r="V28" s="1247">
        <f>SUM('동부 급수관'!V29:'동부 급수관'!V39)</f>
        <v>4551.340000000002</v>
      </c>
      <c r="W28" s="1247">
        <f>SUM('동부 급수관'!W29:'동부 급수관'!W39)</f>
        <v>1304.99</v>
      </c>
      <c r="X28" s="1247">
        <f>SUM('동부 급수관'!X29:'동부 급수관'!X39)</f>
        <v>1492.7299999999998</v>
      </c>
      <c r="Y28" s="1247">
        <f>SUM('동부 급수관'!Y29:'동부 급수관'!Y39)</f>
        <v>2244.7600000000002</v>
      </c>
      <c r="Z28" s="1247">
        <f>SUM('동부 급수관'!Z29:'동부 급수관'!Z39)</f>
        <v>2423.5700000000002</v>
      </c>
      <c r="AA28" s="1247">
        <f>SUM('동부 급수관'!AA29:'동부 급수관'!AA39)</f>
        <v>2904.1499999999996</v>
      </c>
      <c r="AB28" s="1247">
        <f>SUM('동부 급수관'!AB29:'동부 급수관'!AB39)</f>
        <v>1926.12</v>
      </c>
      <c r="AC28" s="1247">
        <f>SUM('동부 급수관'!AC29:'동부 급수관'!AC39)</f>
        <v>1309.74</v>
      </c>
      <c r="AD28" s="1247">
        <f>SUM('동부 급수관'!AD29:'동부 급수관'!AD39)</f>
        <v>1339.75</v>
      </c>
      <c r="AE28" s="1247">
        <f>SUM('동부 급수관'!AE29:'동부 급수관'!AE39)</f>
        <v>1242.97</v>
      </c>
      <c r="AF28" s="1247">
        <f>SUM('동부 급수관'!AF29:'동부 급수관'!AF39)</f>
        <v>1149.24</v>
      </c>
      <c r="AG28" s="1247">
        <f>SUM('동부 급수관'!AG29:'동부 급수관'!AG39)</f>
        <v>308.26</v>
      </c>
      <c r="AH28" s="1247">
        <f>SUM('동부 급수관'!AH29:'동부 급수관'!AH39)</f>
        <v>235.12</v>
      </c>
    </row>
    <row r="29" spans="1:34" ht="20.399999999999999" customHeight="1">
      <c r="A29" s="2391" t="s">
        <v>861</v>
      </c>
      <c r="B29" s="989" t="s">
        <v>797</v>
      </c>
      <c r="C29" s="1248">
        <f t="shared" si="12"/>
        <v>0</v>
      </c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>
        <v>0</v>
      </c>
      <c r="Z29" s="1248">
        <v>0</v>
      </c>
      <c r="AA29" s="1248">
        <v>0</v>
      </c>
      <c r="AB29" s="1248">
        <v>0</v>
      </c>
      <c r="AC29" s="1248">
        <v>0</v>
      </c>
      <c r="AD29" s="1248">
        <v>0</v>
      </c>
      <c r="AE29" s="1248">
        <v>0</v>
      </c>
      <c r="AF29" s="1248">
        <v>0</v>
      </c>
      <c r="AG29" s="1248">
        <v>0</v>
      </c>
      <c r="AH29" s="1248">
        <v>0</v>
      </c>
    </row>
    <row r="30" spans="1:34" ht="20.399999999999999" customHeight="1">
      <c r="A30" s="2021"/>
      <c r="B30" s="989" t="s">
        <v>780</v>
      </c>
      <c r="C30" s="1248">
        <f t="shared" si="12"/>
        <v>12</v>
      </c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>
        <v>0</v>
      </c>
      <c r="Z30" s="1248">
        <v>0</v>
      </c>
      <c r="AA30" s="1248">
        <v>0</v>
      </c>
      <c r="AB30" s="1248">
        <v>0</v>
      </c>
      <c r="AC30" s="1248">
        <v>0</v>
      </c>
      <c r="AD30" s="1248">
        <v>9</v>
      </c>
      <c r="AE30" s="1248">
        <v>3</v>
      </c>
      <c r="AF30" s="1248">
        <v>0</v>
      </c>
      <c r="AG30" s="1248">
        <v>0</v>
      </c>
      <c r="AH30" s="1248">
        <v>0</v>
      </c>
    </row>
    <row r="31" spans="1:34" ht="20.399999999999999" customHeight="1">
      <c r="A31" s="2021"/>
      <c r="B31" s="991" t="s">
        <v>781</v>
      </c>
      <c r="C31" s="1248">
        <f t="shared" si="12"/>
        <v>0</v>
      </c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>
        <v>0</v>
      </c>
      <c r="Z31" s="1248">
        <v>0</v>
      </c>
      <c r="AA31" s="1248">
        <v>0</v>
      </c>
      <c r="AB31" s="1248">
        <v>0</v>
      </c>
      <c r="AC31" s="1248">
        <v>0</v>
      </c>
      <c r="AD31" s="1248">
        <v>0</v>
      </c>
      <c r="AE31" s="1248">
        <v>0</v>
      </c>
      <c r="AF31" s="1248">
        <v>0</v>
      </c>
      <c r="AG31" s="1248">
        <v>0</v>
      </c>
      <c r="AH31" s="1248">
        <v>0</v>
      </c>
    </row>
    <row r="32" spans="1:34" ht="20.399999999999999" customHeight="1">
      <c r="A32" s="2021"/>
      <c r="B32" s="991" t="s">
        <v>799</v>
      </c>
      <c r="C32" s="1248">
        <f t="shared" si="12"/>
        <v>0</v>
      </c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>
        <v>0</v>
      </c>
      <c r="Z32" s="1248">
        <v>0</v>
      </c>
      <c r="AA32" s="1248">
        <v>0</v>
      </c>
      <c r="AB32" s="1248">
        <v>0</v>
      </c>
      <c r="AC32" s="1248">
        <v>0</v>
      </c>
      <c r="AD32" s="1248">
        <v>0</v>
      </c>
      <c r="AE32" s="1248">
        <v>0</v>
      </c>
      <c r="AF32" s="1248">
        <v>0</v>
      </c>
      <c r="AG32" s="1248">
        <v>0</v>
      </c>
      <c r="AH32" s="1248">
        <v>0</v>
      </c>
    </row>
    <row r="33" spans="1:34" ht="20.399999999999999" customHeight="1">
      <c r="A33" s="2021"/>
      <c r="B33" s="995" t="s">
        <v>802</v>
      </c>
      <c r="C33" s="1248">
        <f t="shared" si="12"/>
        <v>36404.410000000011</v>
      </c>
      <c r="D33" s="1248">
        <v>36017.69</v>
      </c>
      <c r="E33" s="1629">
        <v>66.349999999999994</v>
      </c>
      <c r="F33" s="1629">
        <v>36.230000000000004</v>
      </c>
      <c r="G33" s="1629">
        <v>24.61</v>
      </c>
      <c r="H33" s="1629">
        <v>37.870000000000005</v>
      </c>
      <c r="I33" s="1629">
        <v>51.69</v>
      </c>
      <c r="J33" s="1629">
        <v>155.52000000000001</v>
      </c>
      <c r="K33" s="1629"/>
      <c r="L33" s="1629"/>
      <c r="M33" s="1629"/>
      <c r="N33" s="1629"/>
      <c r="O33" s="1629"/>
      <c r="P33" s="1629"/>
      <c r="Q33" s="1629"/>
      <c r="R33" s="1629"/>
      <c r="S33" s="1629"/>
      <c r="T33" s="1629"/>
      <c r="U33" s="1629"/>
      <c r="V33" s="1629"/>
      <c r="W33" s="1629"/>
      <c r="X33" s="1629"/>
      <c r="Y33" s="1248">
        <v>0</v>
      </c>
      <c r="Z33" s="1248">
        <v>0</v>
      </c>
      <c r="AA33" s="1248">
        <v>5.97</v>
      </c>
      <c r="AB33" s="1248">
        <v>0</v>
      </c>
      <c r="AC33" s="1248">
        <v>4.75</v>
      </c>
      <c r="AD33" s="1248">
        <v>0</v>
      </c>
      <c r="AE33" s="1248">
        <v>0</v>
      </c>
      <c r="AF33" s="1248">
        <v>3.73</v>
      </c>
      <c r="AG33" s="1248">
        <v>0</v>
      </c>
      <c r="AH33" s="1248">
        <v>0</v>
      </c>
    </row>
    <row r="34" spans="1:34" ht="20.399999999999999" customHeight="1">
      <c r="A34" s="2021"/>
      <c r="B34" s="995" t="s">
        <v>803</v>
      </c>
      <c r="C34" s="1248">
        <f t="shared" si="12"/>
        <v>42.24</v>
      </c>
      <c r="D34" s="1248">
        <v>28.86</v>
      </c>
      <c r="E34" s="1629"/>
      <c r="F34" s="1629"/>
      <c r="G34" s="1629"/>
      <c r="H34" s="1629"/>
      <c r="I34" s="1629">
        <v>13.38</v>
      </c>
      <c r="J34" s="1629"/>
      <c r="K34" s="1629"/>
      <c r="L34" s="1629"/>
      <c r="M34" s="1629"/>
      <c r="N34" s="1629"/>
      <c r="O34" s="1629"/>
      <c r="P34" s="1629"/>
      <c r="Q34" s="1629"/>
      <c r="R34" s="1629"/>
      <c r="S34" s="1629"/>
      <c r="T34" s="1629"/>
      <c r="U34" s="1629"/>
      <c r="V34" s="1629"/>
      <c r="W34" s="1629"/>
      <c r="X34" s="1629"/>
      <c r="Y34" s="1248">
        <v>0</v>
      </c>
      <c r="Z34" s="1248">
        <v>0</v>
      </c>
      <c r="AA34" s="1248">
        <v>0</v>
      </c>
      <c r="AB34" s="1248">
        <v>0</v>
      </c>
      <c r="AC34" s="1248">
        <v>0</v>
      </c>
      <c r="AD34" s="1248">
        <v>0</v>
      </c>
      <c r="AE34" s="1248">
        <v>0</v>
      </c>
      <c r="AF34" s="1248">
        <v>0</v>
      </c>
      <c r="AG34" s="1248">
        <v>0</v>
      </c>
      <c r="AH34" s="1248">
        <v>0</v>
      </c>
    </row>
    <row r="35" spans="1:34" ht="20.399999999999999" customHeight="1">
      <c r="A35" s="2021"/>
      <c r="B35" s="1011" t="s">
        <v>804</v>
      </c>
      <c r="C35" s="1248">
        <f t="shared" si="12"/>
        <v>7</v>
      </c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248"/>
      <c r="Y35" s="1248">
        <v>0</v>
      </c>
      <c r="Z35" s="1248">
        <v>0</v>
      </c>
      <c r="AA35" s="1248">
        <v>7</v>
      </c>
      <c r="AB35" s="1248">
        <v>0</v>
      </c>
      <c r="AC35" s="1248">
        <v>0</v>
      </c>
      <c r="AD35" s="1248">
        <v>0</v>
      </c>
      <c r="AE35" s="1248">
        <v>0</v>
      </c>
      <c r="AF35" s="1248">
        <v>0</v>
      </c>
      <c r="AG35" s="1248">
        <v>0</v>
      </c>
      <c r="AH35" s="1248">
        <v>0</v>
      </c>
    </row>
    <row r="36" spans="1:34" ht="20.399999999999999" customHeight="1">
      <c r="A36" s="2021"/>
      <c r="B36" s="1011" t="s">
        <v>848</v>
      </c>
      <c r="C36" s="1248">
        <f t="shared" si="12"/>
        <v>3.77</v>
      </c>
      <c r="D36" s="1248"/>
      <c r="E36" s="1248"/>
      <c r="F36" s="1248"/>
      <c r="G36" s="1248"/>
      <c r="H36" s="1248"/>
      <c r="I36" s="1248"/>
      <c r="J36" s="1248"/>
      <c r="K36" s="1248"/>
      <c r="L36" s="1248"/>
      <c r="M36" s="1248"/>
      <c r="N36" s="1248"/>
      <c r="O36" s="1248"/>
      <c r="P36" s="1248"/>
      <c r="Q36" s="1248"/>
      <c r="R36" s="1248"/>
      <c r="S36" s="1248"/>
      <c r="T36" s="1248"/>
      <c r="U36" s="1248"/>
      <c r="V36" s="1248"/>
      <c r="W36" s="1248"/>
      <c r="X36" s="1248"/>
      <c r="Y36" s="1248">
        <v>0</v>
      </c>
      <c r="Z36" s="1248">
        <v>3.77</v>
      </c>
      <c r="AA36" s="1248">
        <v>0</v>
      </c>
      <c r="AB36" s="1248">
        <v>0</v>
      </c>
      <c r="AC36" s="1248">
        <v>0</v>
      </c>
      <c r="AD36" s="1248">
        <v>0</v>
      </c>
      <c r="AE36" s="1248">
        <v>0</v>
      </c>
      <c r="AF36" s="1248">
        <v>0</v>
      </c>
      <c r="AG36" s="1248">
        <v>0</v>
      </c>
      <c r="AH36" s="1248">
        <v>0</v>
      </c>
    </row>
    <row r="37" spans="1:34" ht="20.399999999999999" customHeight="1">
      <c r="A37" s="2021"/>
      <c r="B37" s="995" t="s">
        <v>807</v>
      </c>
      <c r="C37" s="1248">
        <f t="shared" si="12"/>
        <v>98973.670000000086</v>
      </c>
      <c r="D37" s="1248">
        <v>7583.85</v>
      </c>
      <c r="E37" s="1629">
        <v>23286.930000000069</v>
      </c>
      <c r="F37" s="1629">
        <v>2074.4199999999996</v>
      </c>
      <c r="G37" s="1629">
        <v>1591.0300000000004</v>
      </c>
      <c r="H37" s="1629">
        <v>1173.6799999999992</v>
      </c>
      <c r="I37" s="1629">
        <v>951.42000000000019</v>
      </c>
      <c r="J37" s="1629">
        <v>1637.7799999999995</v>
      </c>
      <c r="K37" s="1629">
        <v>3263.0600000000027</v>
      </c>
      <c r="L37" s="1629">
        <v>3559.2300000000009</v>
      </c>
      <c r="M37" s="1629">
        <v>1552.2600000000002</v>
      </c>
      <c r="N37" s="1629">
        <v>3386.9800000000018</v>
      </c>
      <c r="O37" s="1629">
        <v>3313.4399999999991</v>
      </c>
      <c r="P37" s="1629">
        <v>3181.5200000000009</v>
      </c>
      <c r="Q37" s="1629">
        <v>6473.2700000000141</v>
      </c>
      <c r="R37" s="1629">
        <v>4092.4400000000037</v>
      </c>
      <c r="S37" s="1629">
        <v>3319.1299999999978</v>
      </c>
      <c r="T37" s="1629">
        <v>3424.5200000000009</v>
      </c>
      <c r="U37" s="1629">
        <v>2731.1900000000005</v>
      </c>
      <c r="V37" s="1629">
        <v>4551.340000000002</v>
      </c>
      <c r="W37" s="1629">
        <v>1304.99</v>
      </c>
      <c r="X37" s="1629">
        <v>1492.7299999999998</v>
      </c>
      <c r="Y37" s="1248">
        <v>2244.7600000000002</v>
      </c>
      <c r="Z37" s="1248">
        <v>2419.8000000000002</v>
      </c>
      <c r="AA37" s="1248">
        <v>2873.18</v>
      </c>
      <c r="AB37" s="1248">
        <v>1926.12</v>
      </c>
      <c r="AC37" s="1248">
        <v>1304.99</v>
      </c>
      <c r="AD37" s="1248">
        <v>1330.75</v>
      </c>
      <c r="AE37" s="1248">
        <v>1239.97</v>
      </c>
      <c r="AF37" s="1248">
        <v>1145.51</v>
      </c>
      <c r="AG37" s="1248">
        <v>308.26</v>
      </c>
      <c r="AH37" s="1248">
        <v>235.12</v>
      </c>
    </row>
    <row r="38" spans="1:34" ht="20.399999999999999" customHeight="1">
      <c r="A38" s="2021"/>
      <c r="B38" s="995" t="s">
        <v>788</v>
      </c>
      <c r="C38" s="1248">
        <f t="shared" si="12"/>
        <v>0</v>
      </c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  <c r="Q38" s="1248"/>
      <c r="R38" s="1248"/>
      <c r="S38" s="1248"/>
      <c r="T38" s="1248"/>
      <c r="U38" s="1248"/>
      <c r="V38" s="1248"/>
      <c r="W38" s="1248"/>
      <c r="X38" s="1248"/>
      <c r="Y38" s="1248">
        <v>0</v>
      </c>
      <c r="Z38" s="1248">
        <v>0</v>
      </c>
      <c r="AA38" s="1248">
        <v>0</v>
      </c>
      <c r="AB38" s="1248">
        <v>0</v>
      </c>
      <c r="AC38" s="1248">
        <v>0</v>
      </c>
      <c r="AD38" s="1248">
        <v>0</v>
      </c>
      <c r="AE38" s="1248">
        <v>0</v>
      </c>
      <c r="AF38" s="1248">
        <v>0</v>
      </c>
      <c r="AG38" s="1248">
        <v>0</v>
      </c>
      <c r="AH38" s="1248">
        <v>0</v>
      </c>
    </row>
    <row r="39" spans="1:34" ht="20.399999999999999" customHeight="1">
      <c r="A39" s="2021"/>
      <c r="B39" s="991" t="s">
        <v>849</v>
      </c>
      <c r="C39" s="1248">
        <f t="shared" si="12"/>
        <v>18</v>
      </c>
      <c r="D39" s="1248"/>
      <c r="E39" s="1248"/>
      <c r="F39" s="1248"/>
      <c r="G39" s="1248"/>
      <c r="H39" s="1248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248"/>
      <c r="Y39" s="1248">
        <v>0</v>
      </c>
      <c r="Z39" s="1248">
        <v>0</v>
      </c>
      <c r="AA39" s="1248">
        <v>18</v>
      </c>
      <c r="AB39" s="1248">
        <v>0</v>
      </c>
      <c r="AC39" s="1248">
        <v>0</v>
      </c>
      <c r="AD39" s="1248">
        <v>0</v>
      </c>
      <c r="AE39" s="1248">
        <v>0</v>
      </c>
      <c r="AF39" s="1248">
        <v>0</v>
      </c>
      <c r="AG39" s="1248">
        <v>0</v>
      </c>
      <c r="AH39" s="1248">
        <v>0</v>
      </c>
    </row>
    <row r="40" spans="1:34" ht="21.6" customHeight="1">
      <c r="A40" s="2391" t="s">
        <v>863</v>
      </c>
      <c r="B40" s="1250" t="s">
        <v>41</v>
      </c>
      <c r="C40" s="1628">
        <f t="shared" si="12"/>
        <v>50863.130000000005</v>
      </c>
      <c r="D40" s="1247">
        <f>SUM('동부 급수관'!D41:'동부 급수관'!D51)</f>
        <v>13344.13</v>
      </c>
      <c r="E40" s="1247">
        <f>SUM('동부 급수관'!E41:'동부 급수관'!E51)</f>
        <v>7907.8300000000027</v>
      </c>
      <c r="F40" s="1247">
        <f>SUM('동부 급수관'!F41:'동부 급수관'!F51)</f>
        <v>2333.8499999999995</v>
      </c>
      <c r="G40" s="1247">
        <f>SUM('동부 급수관'!G41:'동부 급수관'!G51)</f>
        <v>2961.3900000000021</v>
      </c>
      <c r="H40" s="1247">
        <f>SUM('동부 급수관'!H41:'동부 급수관'!H51)</f>
        <v>2103.7799999999988</v>
      </c>
      <c r="I40" s="1247">
        <f>SUM('동부 급수관'!I41:'동부 급수관'!I51)</f>
        <v>498.34000000000015</v>
      </c>
      <c r="J40" s="1247">
        <f>SUM('동부 급수관'!J41:'동부 급수관'!J51)</f>
        <v>1312.3700000000001</v>
      </c>
      <c r="K40" s="1247">
        <f>SUM('동부 급수관'!K41:'동부 급수관'!K51)</f>
        <v>1196.95</v>
      </c>
      <c r="L40" s="1247">
        <f>SUM('동부 급수관'!L41:'동부 급수관'!L51)</f>
        <v>606.97</v>
      </c>
      <c r="M40" s="1247">
        <f>SUM('동부 급수관'!M41:'동부 급수관'!M51)</f>
        <v>865.05000000000041</v>
      </c>
      <c r="N40" s="1247">
        <f>SUM('동부 급수관'!N41:'동부 급수관'!N51)</f>
        <v>1209.5500000000002</v>
      </c>
      <c r="O40" s="1247">
        <f>SUM('동부 급수관'!O41:'동부 급수관'!O51)</f>
        <v>702.2</v>
      </c>
      <c r="P40" s="1247">
        <f>SUM('동부 급수관'!P41:'동부 급수관'!P51)</f>
        <v>770.56</v>
      </c>
      <c r="Q40" s="1247">
        <f>SUM('동부 급수관'!Q41:'동부 급수관'!Q51)</f>
        <v>1557.7199999999996</v>
      </c>
      <c r="R40" s="1247">
        <f>SUM('동부 급수관'!R41:'동부 급수관'!R51)</f>
        <v>858.74</v>
      </c>
      <c r="S40" s="1247">
        <f>SUM('동부 급수관'!S41:'동부 급수관'!S51)</f>
        <v>1135.25</v>
      </c>
      <c r="T40" s="1247">
        <f>SUM('동부 급수관'!T41:'동부 급수관'!T51)</f>
        <v>738.41</v>
      </c>
      <c r="U40" s="1247">
        <f>SUM('동부 급수관'!U41:'동부 급수관'!U51)</f>
        <v>1444.4299999999998</v>
      </c>
      <c r="V40" s="1247">
        <f>SUM('동부 급수관'!V41:'동부 급수관'!V51)</f>
        <v>1128.6699999999998</v>
      </c>
      <c r="W40" s="1247">
        <f>SUM('동부 급수관'!W41:'동부 급수관'!W51)</f>
        <v>228.16000000000005</v>
      </c>
      <c r="X40" s="1247">
        <f>SUM('동부 급수관'!X41:'동부 급수관'!X51)</f>
        <v>535.82999999999993</v>
      </c>
      <c r="Y40" s="1247">
        <f>SUM('동부 급수관'!Y41:'동부 급수관'!Y51)</f>
        <v>800.3</v>
      </c>
      <c r="Z40" s="1247">
        <f>SUM('동부 급수관'!Z41:'동부 급수관'!Z51)</f>
        <v>1341.77</v>
      </c>
      <c r="AA40" s="1247">
        <f>SUM('동부 급수관'!AA41:'동부 급수관'!AA51)</f>
        <v>1734.8</v>
      </c>
      <c r="AB40" s="1247">
        <f>SUM('동부 급수관'!AB41:'동부 급수관'!AB51)</f>
        <v>800.63</v>
      </c>
      <c r="AC40" s="1247">
        <f>SUM('동부 급수관'!AC41:'동부 급수관'!AC51)</f>
        <v>701.58</v>
      </c>
      <c r="AD40" s="1247">
        <f>SUM('동부 급수관'!AD41:'동부 급수관'!AD51)</f>
        <v>467.06</v>
      </c>
      <c r="AE40" s="1247">
        <f>SUM('동부 급수관'!AE41:'동부 급수관'!AE51)</f>
        <v>461.71</v>
      </c>
      <c r="AF40" s="1247">
        <f>SUM('동부 급수관'!AF41:'동부 급수관'!AF51)</f>
        <v>382.87</v>
      </c>
      <c r="AG40" s="1247">
        <f>SUM('동부 급수관'!AG41:'동부 급수관'!AG51)</f>
        <v>274.17</v>
      </c>
      <c r="AH40" s="1247">
        <f>SUM('동부 급수관'!AH41:'동부 급수관'!AH51)</f>
        <v>458.06</v>
      </c>
    </row>
    <row r="41" spans="1:34" ht="20.399999999999999" customHeight="1">
      <c r="A41" s="2391" t="s">
        <v>863</v>
      </c>
      <c r="B41" s="989" t="s">
        <v>797</v>
      </c>
      <c r="C41" s="1248">
        <f t="shared" si="12"/>
        <v>0</v>
      </c>
      <c r="D41" s="1248"/>
      <c r="E41" s="1248"/>
      <c r="F41" s="1248"/>
      <c r="G41" s="1248"/>
      <c r="H41" s="1248"/>
      <c r="I41" s="1248"/>
      <c r="J41" s="1248"/>
      <c r="K41" s="1248"/>
      <c r="L41" s="1248"/>
      <c r="M41" s="1248"/>
      <c r="N41" s="1248"/>
      <c r="O41" s="1248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>
        <v>0</v>
      </c>
      <c r="Z41" s="1248">
        <v>0</v>
      </c>
      <c r="AA41" s="1248">
        <v>0</v>
      </c>
      <c r="AB41" s="1248">
        <v>0</v>
      </c>
      <c r="AC41" s="1248">
        <v>0</v>
      </c>
      <c r="AD41" s="1248">
        <v>0</v>
      </c>
      <c r="AE41" s="1248">
        <v>0</v>
      </c>
      <c r="AF41" s="1248">
        <v>0</v>
      </c>
      <c r="AG41" s="1248">
        <v>0</v>
      </c>
      <c r="AH41" s="1248">
        <v>0</v>
      </c>
    </row>
    <row r="42" spans="1:34" ht="20.399999999999999" customHeight="1">
      <c r="A42" s="2021"/>
      <c r="B42" s="989" t="s">
        <v>780</v>
      </c>
      <c r="C42" s="1248">
        <f t="shared" si="12"/>
        <v>11</v>
      </c>
      <c r="D42" s="1248"/>
      <c r="E42" s="1248"/>
      <c r="F42" s="1248"/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  <c r="Q42" s="1248"/>
      <c r="R42" s="1248"/>
      <c r="S42" s="1248"/>
      <c r="T42" s="1248"/>
      <c r="U42" s="1248"/>
      <c r="V42" s="1248"/>
      <c r="W42" s="1248"/>
      <c r="X42" s="1248"/>
      <c r="Y42" s="1248">
        <v>0</v>
      </c>
      <c r="Z42" s="1248">
        <v>0</v>
      </c>
      <c r="AA42" s="1248">
        <v>0</v>
      </c>
      <c r="AB42" s="1248">
        <v>0</v>
      </c>
      <c r="AC42" s="1248">
        <v>0</v>
      </c>
      <c r="AD42" s="1248">
        <v>0</v>
      </c>
      <c r="AE42" s="1248">
        <v>6</v>
      </c>
      <c r="AF42" s="1248">
        <v>5</v>
      </c>
      <c r="AG42" s="1248">
        <v>0</v>
      </c>
      <c r="AH42" s="1248">
        <v>0</v>
      </c>
    </row>
    <row r="43" spans="1:34" ht="20.399999999999999" customHeight="1">
      <c r="A43" s="2021"/>
      <c r="B43" s="991" t="s">
        <v>781</v>
      </c>
      <c r="C43" s="1248">
        <f t="shared" si="12"/>
        <v>0</v>
      </c>
      <c r="D43" s="1248"/>
      <c r="E43" s="1248"/>
      <c r="F43" s="1248"/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  <c r="Q43" s="1248"/>
      <c r="R43" s="1248"/>
      <c r="S43" s="1248"/>
      <c r="T43" s="1248"/>
      <c r="U43" s="1248"/>
      <c r="V43" s="1248"/>
      <c r="W43" s="1248"/>
      <c r="X43" s="1248"/>
      <c r="Y43" s="1248">
        <v>0</v>
      </c>
      <c r="Z43" s="1248">
        <v>0</v>
      </c>
      <c r="AA43" s="1248">
        <v>0</v>
      </c>
      <c r="AB43" s="1248">
        <v>0</v>
      </c>
      <c r="AC43" s="1248">
        <v>0</v>
      </c>
      <c r="AD43" s="1248">
        <v>0</v>
      </c>
      <c r="AE43" s="1248">
        <v>0</v>
      </c>
      <c r="AF43" s="1248">
        <v>0</v>
      </c>
      <c r="AG43" s="1248">
        <v>0</v>
      </c>
      <c r="AH43" s="1248">
        <v>0</v>
      </c>
    </row>
    <row r="44" spans="1:34" ht="20.399999999999999" customHeight="1">
      <c r="A44" s="2021"/>
      <c r="B44" s="991" t="s">
        <v>799</v>
      </c>
      <c r="C44" s="1248">
        <f t="shared" si="12"/>
        <v>5.4</v>
      </c>
      <c r="D44" s="1248">
        <v>5.4</v>
      </c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  <c r="Q44" s="1248"/>
      <c r="R44" s="1248"/>
      <c r="S44" s="1248"/>
      <c r="T44" s="1248"/>
      <c r="U44" s="1248"/>
      <c r="V44" s="1248"/>
      <c r="W44" s="1248"/>
      <c r="X44" s="1248"/>
      <c r="Y44" s="1248">
        <v>0</v>
      </c>
      <c r="Z44" s="1248">
        <v>0</v>
      </c>
      <c r="AA44" s="1248">
        <v>0</v>
      </c>
      <c r="AB44" s="1248">
        <v>0</v>
      </c>
      <c r="AC44" s="1248">
        <v>0</v>
      </c>
      <c r="AD44" s="1248">
        <v>0</v>
      </c>
      <c r="AE44" s="1248">
        <v>0</v>
      </c>
      <c r="AF44" s="1248">
        <v>0</v>
      </c>
      <c r="AG44" s="1248">
        <v>0</v>
      </c>
      <c r="AH44" s="1248">
        <v>0</v>
      </c>
    </row>
    <row r="45" spans="1:34" ht="20.399999999999999" customHeight="1">
      <c r="A45" s="2021"/>
      <c r="B45" s="995" t="s">
        <v>802</v>
      </c>
      <c r="C45" s="1248">
        <f t="shared" si="12"/>
        <v>9528.9</v>
      </c>
      <c r="D45" s="1248">
        <v>9289.2999999999993</v>
      </c>
      <c r="E45" s="1629">
        <v>122.25999999999999</v>
      </c>
      <c r="F45" s="1629">
        <v>69.919999999999987</v>
      </c>
      <c r="G45" s="1629">
        <v>5.0199999999999996</v>
      </c>
      <c r="H45" s="1629">
        <v>10.83</v>
      </c>
      <c r="I45" s="1629"/>
      <c r="J45" s="1629">
        <v>19.61</v>
      </c>
      <c r="K45" s="1629"/>
      <c r="L45" s="1629"/>
      <c r="M45" s="1629"/>
      <c r="N45" s="1629"/>
      <c r="O45" s="1629"/>
      <c r="P45" s="1629"/>
      <c r="Q45" s="1629"/>
      <c r="R45" s="1629"/>
      <c r="S45" s="1629"/>
      <c r="T45" s="1629"/>
      <c r="U45" s="1629"/>
      <c r="V45" s="1629"/>
      <c r="W45" s="1629"/>
      <c r="X45" s="1629"/>
      <c r="Y45" s="1248">
        <v>0</v>
      </c>
      <c r="Z45" s="1248">
        <v>0</v>
      </c>
      <c r="AA45" s="1248">
        <v>0</v>
      </c>
      <c r="AB45" s="1248">
        <v>0</v>
      </c>
      <c r="AC45" s="1248">
        <v>0</v>
      </c>
      <c r="AD45" s="1248">
        <v>0</v>
      </c>
      <c r="AE45" s="1248">
        <v>11.96</v>
      </c>
      <c r="AF45" s="1248">
        <v>0</v>
      </c>
      <c r="AG45" s="1248">
        <v>0</v>
      </c>
      <c r="AH45" s="1248">
        <v>0</v>
      </c>
    </row>
    <row r="46" spans="1:34" ht="20.399999999999999" customHeight="1">
      <c r="A46" s="2021"/>
      <c r="B46" s="995" t="s">
        <v>803</v>
      </c>
      <c r="C46" s="1248">
        <f t="shared" si="12"/>
        <v>53.58</v>
      </c>
      <c r="D46" s="1248">
        <v>17.850000000000001</v>
      </c>
      <c r="E46" s="1629">
        <v>7</v>
      </c>
      <c r="F46" s="1629">
        <v>28.73</v>
      </c>
      <c r="G46" s="1629"/>
      <c r="H46" s="1629"/>
      <c r="I46" s="1629"/>
      <c r="J46" s="1629"/>
      <c r="K46" s="1629"/>
      <c r="L46" s="1629"/>
      <c r="M46" s="1629"/>
      <c r="N46" s="1629"/>
      <c r="O46" s="1629"/>
      <c r="P46" s="1629"/>
      <c r="Q46" s="1629"/>
      <c r="R46" s="1629"/>
      <c r="S46" s="1629"/>
      <c r="T46" s="1629"/>
      <c r="U46" s="1629"/>
      <c r="V46" s="1629"/>
      <c r="W46" s="1629"/>
      <c r="X46" s="1629"/>
      <c r="Y46" s="1248">
        <v>0</v>
      </c>
      <c r="Z46" s="1248">
        <v>0</v>
      </c>
      <c r="AA46" s="1248">
        <v>0</v>
      </c>
      <c r="AB46" s="1248">
        <v>0</v>
      </c>
      <c r="AC46" s="1248">
        <v>0</v>
      </c>
      <c r="AD46" s="1248">
        <v>0</v>
      </c>
      <c r="AE46" s="1248">
        <v>0</v>
      </c>
      <c r="AF46" s="1248">
        <v>0</v>
      </c>
      <c r="AG46" s="1248">
        <v>0</v>
      </c>
      <c r="AH46" s="1248">
        <v>0</v>
      </c>
    </row>
    <row r="47" spans="1:34" ht="20.399999999999999" customHeight="1">
      <c r="A47" s="2021"/>
      <c r="B47" s="1011" t="s">
        <v>804</v>
      </c>
      <c r="C47" s="1248">
        <f t="shared" si="12"/>
        <v>106</v>
      </c>
      <c r="D47" s="1248"/>
      <c r="E47" s="1248"/>
      <c r="F47" s="1248"/>
      <c r="G47" s="1248"/>
      <c r="H47" s="1248"/>
      <c r="I47" s="1248"/>
      <c r="J47" s="1248"/>
      <c r="K47" s="1248"/>
      <c r="L47" s="1248"/>
      <c r="M47" s="1248"/>
      <c r="N47" s="1248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>
        <v>0</v>
      </c>
      <c r="Z47" s="1248">
        <v>0</v>
      </c>
      <c r="AA47" s="1248">
        <v>106</v>
      </c>
      <c r="AB47" s="1248">
        <v>0</v>
      </c>
      <c r="AC47" s="1248">
        <v>0</v>
      </c>
      <c r="AD47" s="1248">
        <v>0</v>
      </c>
      <c r="AE47" s="1248">
        <v>0</v>
      </c>
      <c r="AF47" s="1248">
        <v>0</v>
      </c>
      <c r="AG47" s="1248">
        <v>0</v>
      </c>
      <c r="AH47" s="1248">
        <v>0</v>
      </c>
    </row>
    <row r="48" spans="1:34" ht="20.399999999999999" customHeight="1">
      <c r="A48" s="2021"/>
      <c r="B48" s="1011" t="s">
        <v>848</v>
      </c>
      <c r="C48" s="1248">
        <f t="shared" si="12"/>
        <v>0</v>
      </c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>
        <v>0</v>
      </c>
      <c r="Z48" s="1248">
        <v>0</v>
      </c>
      <c r="AA48" s="1248">
        <v>0</v>
      </c>
      <c r="AB48" s="1248">
        <v>0</v>
      </c>
      <c r="AC48" s="1248">
        <v>0</v>
      </c>
      <c r="AD48" s="1248">
        <v>0</v>
      </c>
      <c r="AE48" s="1248">
        <v>0</v>
      </c>
      <c r="AF48" s="1248">
        <v>0</v>
      </c>
      <c r="AG48" s="1248">
        <v>0</v>
      </c>
      <c r="AH48" s="1248">
        <v>0</v>
      </c>
    </row>
    <row r="49" spans="1:34" ht="20.399999999999999" customHeight="1">
      <c r="A49" s="2021"/>
      <c r="B49" s="995" t="s">
        <v>807</v>
      </c>
      <c r="C49" s="1248">
        <f t="shared" si="12"/>
        <v>41146.250000000007</v>
      </c>
      <c r="D49" s="1248">
        <v>4031.58</v>
      </c>
      <c r="E49" s="1629">
        <v>7778.5700000000024</v>
      </c>
      <c r="F49" s="1629">
        <v>2235.1999999999994</v>
      </c>
      <c r="G49" s="1629">
        <v>2956.3700000000022</v>
      </c>
      <c r="H49" s="1629">
        <v>2092.9499999999989</v>
      </c>
      <c r="I49" s="1629">
        <v>498.34000000000015</v>
      </c>
      <c r="J49" s="1629">
        <v>1292.7600000000002</v>
      </c>
      <c r="K49" s="1629">
        <v>1196.95</v>
      </c>
      <c r="L49" s="1629">
        <v>606.97</v>
      </c>
      <c r="M49" s="1629">
        <v>865.05000000000041</v>
      </c>
      <c r="N49" s="1629">
        <v>1209.5500000000002</v>
      </c>
      <c r="O49" s="1629">
        <v>702.2</v>
      </c>
      <c r="P49" s="1629">
        <v>770.56</v>
      </c>
      <c r="Q49" s="1629">
        <v>1557.7199999999996</v>
      </c>
      <c r="R49" s="1629">
        <v>858.74</v>
      </c>
      <c r="S49" s="1629">
        <v>1135.25</v>
      </c>
      <c r="T49" s="1629">
        <v>738.41</v>
      </c>
      <c r="U49" s="1629">
        <v>1444.4299999999998</v>
      </c>
      <c r="V49" s="1629">
        <v>1128.6699999999998</v>
      </c>
      <c r="W49" s="1629">
        <v>228.16000000000005</v>
      </c>
      <c r="X49" s="1629">
        <v>535.82999999999993</v>
      </c>
      <c r="Y49" s="1248">
        <v>800.3</v>
      </c>
      <c r="Z49" s="1248">
        <v>1341.77</v>
      </c>
      <c r="AA49" s="1248">
        <v>1616.8</v>
      </c>
      <c r="AB49" s="1248">
        <v>800.63</v>
      </c>
      <c r="AC49" s="1248">
        <v>701.58</v>
      </c>
      <c r="AD49" s="1248">
        <v>467.06</v>
      </c>
      <c r="AE49" s="1248">
        <v>443.75</v>
      </c>
      <c r="AF49" s="1248">
        <v>377.87</v>
      </c>
      <c r="AG49" s="1248">
        <v>274.17</v>
      </c>
      <c r="AH49" s="1248">
        <v>458.06</v>
      </c>
    </row>
    <row r="50" spans="1:34" ht="20.399999999999999" customHeight="1">
      <c r="A50" s="2021"/>
      <c r="B50" s="995" t="s">
        <v>788</v>
      </c>
      <c r="C50" s="1248">
        <f t="shared" si="12"/>
        <v>0</v>
      </c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>
        <v>0</v>
      </c>
      <c r="Z50" s="1248">
        <v>0</v>
      </c>
      <c r="AA50" s="1248">
        <v>0</v>
      </c>
      <c r="AB50" s="1248">
        <v>0</v>
      </c>
      <c r="AC50" s="1248">
        <v>0</v>
      </c>
      <c r="AD50" s="1248">
        <v>0</v>
      </c>
      <c r="AE50" s="1248">
        <v>0</v>
      </c>
      <c r="AF50" s="1248">
        <v>0</v>
      </c>
      <c r="AG50" s="1248">
        <v>0</v>
      </c>
      <c r="AH50" s="1248">
        <v>0</v>
      </c>
    </row>
    <row r="51" spans="1:34" ht="20.399999999999999" customHeight="1">
      <c r="A51" s="2021"/>
      <c r="B51" s="991" t="s">
        <v>849</v>
      </c>
      <c r="C51" s="1248">
        <f t="shared" si="12"/>
        <v>12</v>
      </c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>
        <v>0</v>
      </c>
      <c r="Z51" s="1248">
        <v>0</v>
      </c>
      <c r="AA51" s="1248">
        <v>12</v>
      </c>
      <c r="AB51" s="1248">
        <v>0</v>
      </c>
      <c r="AC51" s="1248">
        <v>0</v>
      </c>
      <c r="AD51" s="1248">
        <v>0</v>
      </c>
      <c r="AE51" s="1248">
        <v>0</v>
      </c>
      <c r="AF51" s="1248">
        <v>0</v>
      </c>
      <c r="AG51" s="1248">
        <v>0</v>
      </c>
      <c r="AH51" s="1248">
        <v>0</v>
      </c>
    </row>
    <row r="52" spans="1:34" ht="21.6" customHeight="1">
      <c r="A52" s="2391" t="s">
        <v>864</v>
      </c>
      <c r="B52" s="1250" t="s">
        <v>41</v>
      </c>
      <c r="C52" s="1628">
        <f t="shared" si="12"/>
        <v>36284.189999999995</v>
      </c>
      <c r="D52" s="1247">
        <f>SUM('동부 급수관'!D53:'동부 급수관'!D63)</f>
        <v>7417.6200000000008</v>
      </c>
      <c r="E52" s="1247">
        <f>SUM('동부 급수관'!E53:'동부 급수관'!E63)</f>
        <v>3005.420000000001</v>
      </c>
      <c r="F52" s="1247">
        <f>SUM('동부 급수관'!F53:'동부 급수관'!F63)</f>
        <v>681.90999999999985</v>
      </c>
      <c r="G52" s="1247">
        <f>SUM('동부 급수관'!G53:'동부 급수관'!G63)</f>
        <v>465.55999999999995</v>
      </c>
      <c r="H52" s="1247">
        <f>SUM('동부 급수관'!H53:'동부 급수관'!H63)</f>
        <v>752.85</v>
      </c>
      <c r="I52" s="1247">
        <f>SUM('동부 급수관'!I53:'동부 급수관'!I63)</f>
        <v>295.19</v>
      </c>
      <c r="J52" s="1247">
        <f>SUM('동부 급수관'!J53:'동부 급수관'!J63)</f>
        <v>247.57999999999998</v>
      </c>
      <c r="K52" s="1247">
        <f>SUM('동부 급수관'!K53:'동부 급수관'!K63)</f>
        <v>794.62</v>
      </c>
      <c r="L52" s="1247">
        <f>SUM('동부 급수관'!L53:'동부 급수관'!L63)</f>
        <v>745.5</v>
      </c>
      <c r="M52" s="1247">
        <f>SUM('동부 급수관'!M53:'동부 급수관'!M63)</f>
        <v>436.30999999999989</v>
      </c>
      <c r="N52" s="1247">
        <f>SUM('동부 급수관'!N53:'동부 급수관'!N63)</f>
        <v>282.49</v>
      </c>
      <c r="O52" s="1247">
        <f>SUM('동부 급수관'!O53:'동부 급수관'!O63)</f>
        <v>651.96999999999991</v>
      </c>
      <c r="P52" s="1247">
        <f>SUM('동부 급수관'!P53:'동부 급수관'!P63)</f>
        <v>1854.0699999999995</v>
      </c>
      <c r="Q52" s="1247">
        <f>SUM('동부 급수관'!Q53:'동부 급수관'!Q63)</f>
        <v>1873.8899999999999</v>
      </c>
      <c r="R52" s="1247">
        <f>SUM('동부 급수관'!R53:'동부 급수관'!R63)</f>
        <v>1433.7700000000004</v>
      </c>
      <c r="S52" s="1247">
        <f>SUM('동부 급수관'!S53:'동부 급수관'!S63)</f>
        <v>1171.7800000000004</v>
      </c>
      <c r="T52" s="1247">
        <f>SUM('동부 급수관'!T53:'동부 급수관'!T63)</f>
        <v>853.9799999999999</v>
      </c>
      <c r="U52" s="1247">
        <f>SUM('동부 급수관'!U53:'동부 급수관'!U63)</f>
        <v>1867.5699999999986</v>
      </c>
      <c r="V52" s="1247">
        <f>SUM('동부 급수관'!V53:'동부 급수관'!V63)</f>
        <v>1202.6899999999996</v>
      </c>
      <c r="W52" s="1247">
        <f>SUM('동부 급수관'!W53:'동부 급수관'!W63)</f>
        <v>294.36</v>
      </c>
      <c r="X52" s="1247">
        <f>SUM('동부 급수관'!X53:'동부 급수관'!X63)</f>
        <v>550.08999999999992</v>
      </c>
      <c r="Y52" s="1247">
        <f>SUM('동부 급수관'!Y53:'동부 급수관'!Y63)</f>
        <v>1450.84</v>
      </c>
      <c r="Z52" s="1247">
        <f>SUM('동부 급수관'!Z53:'동부 급수관'!Z63)</f>
        <v>1767.82</v>
      </c>
      <c r="AA52" s="1247">
        <f>SUM('동부 급수관'!AA53:'동부 급수관'!AA63)</f>
        <v>1165.22</v>
      </c>
      <c r="AB52" s="1247">
        <f>SUM('동부 급수관'!AB53:'동부 급수관'!AB63)</f>
        <v>774.72</v>
      </c>
      <c r="AC52" s="1247">
        <f>SUM('동부 급수관'!AC53:'동부 급수관'!AC63)</f>
        <v>693.16</v>
      </c>
      <c r="AD52" s="1247">
        <f>SUM('동부 급수관'!AD53:'동부 급수관'!AD63)</f>
        <v>617.91999999999996</v>
      </c>
      <c r="AE52" s="1247">
        <f>SUM('동부 급수관'!AE53:'동부 급수관'!AE63)</f>
        <v>895.89</v>
      </c>
      <c r="AF52" s="1247">
        <f>SUM('동부 급수관'!AF53:'동부 급수관'!AF63)</f>
        <v>825.09</v>
      </c>
      <c r="AG52" s="1247">
        <f>SUM('동부 급수관'!AG53:'동부 급수관'!AG63)</f>
        <v>462.57</v>
      </c>
      <c r="AH52" s="1247">
        <f>SUM('동부 급수관'!AH53:'동부 급수관'!AH63)</f>
        <v>751.74</v>
      </c>
    </row>
    <row r="53" spans="1:34" ht="20.399999999999999" customHeight="1">
      <c r="A53" s="2391" t="s">
        <v>864</v>
      </c>
      <c r="B53" s="989" t="s">
        <v>797</v>
      </c>
      <c r="C53" s="1248">
        <f t="shared" si="12"/>
        <v>0</v>
      </c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>
        <v>0</v>
      </c>
      <c r="Z53" s="1248">
        <v>0</v>
      </c>
      <c r="AA53" s="1248">
        <v>0</v>
      </c>
      <c r="AB53" s="1248">
        <v>0</v>
      </c>
      <c r="AC53" s="1248">
        <v>0</v>
      </c>
      <c r="AD53" s="1248">
        <v>0</v>
      </c>
      <c r="AE53" s="1248">
        <v>0</v>
      </c>
      <c r="AF53" s="1248">
        <v>0</v>
      </c>
      <c r="AG53" s="1248">
        <v>0</v>
      </c>
      <c r="AH53" s="1248">
        <v>0</v>
      </c>
    </row>
    <row r="54" spans="1:34" ht="20.399999999999999" customHeight="1">
      <c r="A54" s="2021"/>
      <c r="B54" s="989" t="s">
        <v>780</v>
      </c>
      <c r="C54" s="1248">
        <f t="shared" si="12"/>
        <v>34.489999999999995</v>
      </c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>
        <v>0</v>
      </c>
      <c r="Z54" s="1248">
        <v>0</v>
      </c>
      <c r="AA54" s="1248">
        <v>0</v>
      </c>
      <c r="AB54" s="1248">
        <v>0</v>
      </c>
      <c r="AC54" s="1248">
        <v>0</v>
      </c>
      <c r="AD54" s="1248">
        <v>3</v>
      </c>
      <c r="AE54" s="1248">
        <v>0</v>
      </c>
      <c r="AF54" s="1248">
        <v>31.49</v>
      </c>
      <c r="AG54" s="1248">
        <v>0</v>
      </c>
      <c r="AH54" s="1248">
        <v>0</v>
      </c>
    </row>
    <row r="55" spans="1:34" ht="20.399999999999999" customHeight="1">
      <c r="A55" s="2021"/>
      <c r="B55" s="991" t="s">
        <v>781</v>
      </c>
      <c r="C55" s="1248">
        <f t="shared" si="12"/>
        <v>0</v>
      </c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>
        <v>0</v>
      </c>
      <c r="Z55" s="1248">
        <v>0</v>
      </c>
      <c r="AA55" s="1248">
        <v>0</v>
      </c>
      <c r="AB55" s="1248">
        <v>0</v>
      </c>
      <c r="AC55" s="1248">
        <v>0</v>
      </c>
      <c r="AD55" s="1248">
        <v>0</v>
      </c>
      <c r="AE55" s="1248">
        <v>0</v>
      </c>
      <c r="AF55" s="1248">
        <v>0</v>
      </c>
      <c r="AG55" s="1248">
        <v>0</v>
      </c>
      <c r="AH55" s="1248">
        <v>0</v>
      </c>
    </row>
    <row r="56" spans="1:34" ht="20.399999999999999" customHeight="1">
      <c r="A56" s="2021"/>
      <c r="B56" s="991" t="s">
        <v>799</v>
      </c>
      <c r="C56" s="1248">
        <f t="shared" si="12"/>
        <v>0</v>
      </c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>
        <v>0</v>
      </c>
      <c r="Z56" s="1248">
        <v>0</v>
      </c>
      <c r="AA56" s="1248">
        <v>0</v>
      </c>
      <c r="AB56" s="1248">
        <v>0</v>
      </c>
      <c r="AC56" s="1248">
        <v>0</v>
      </c>
      <c r="AD56" s="1248">
        <v>0</v>
      </c>
      <c r="AE56" s="1248">
        <v>0</v>
      </c>
      <c r="AF56" s="1248">
        <v>0</v>
      </c>
      <c r="AG56" s="1248">
        <v>0</v>
      </c>
      <c r="AH56" s="1248">
        <v>0</v>
      </c>
    </row>
    <row r="57" spans="1:34" ht="20.399999999999999" customHeight="1">
      <c r="A57" s="2021"/>
      <c r="B57" s="995" t="s">
        <v>802</v>
      </c>
      <c r="C57" s="1248">
        <f t="shared" si="12"/>
        <v>4969.0300000000007</v>
      </c>
      <c r="D57" s="1248">
        <v>4798.18</v>
      </c>
      <c r="E57" s="1638">
        <v>129.17000000000002</v>
      </c>
      <c r="F57" s="1639"/>
      <c r="G57" s="1639"/>
      <c r="H57" s="1639">
        <v>22</v>
      </c>
      <c r="I57" s="1639">
        <v>16.89</v>
      </c>
      <c r="J57" s="1639"/>
      <c r="K57" s="1639"/>
      <c r="L57" s="1639"/>
      <c r="M57" s="1639"/>
      <c r="N57" s="1639"/>
      <c r="O57" s="1639"/>
      <c r="P57" s="1639"/>
      <c r="Q57" s="1639"/>
      <c r="R57" s="1639"/>
      <c r="S57" s="1639"/>
      <c r="T57" s="1639"/>
      <c r="U57" s="1639"/>
      <c r="V57" s="1639"/>
      <c r="W57" s="1639"/>
      <c r="X57" s="1639"/>
      <c r="Y57" s="1640"/>
      <c r="Z57" s="1248">
        <v>0</v>
      </c>
      <c r="AA57" s="1248">
        <v>0</v>
      </c>
      <c r="AB57" s="1248">
        <v>0</v>
      </c>
      <c r="AC57" s="1248">
        <v>2.79</v>
      </c>
      <c r="AD57" s="1248">
        <v>0</v>
      </c>
      <c r="AE57" s="1248">
        <v>0</v>
      </c>
      <c r="AF57" s="1248">
        <v>0</v>
      </c>
      <c r="AG57" s="1248">
        <v>0</v>
      </c>
      <c r="AH57" s="1248">
        <v>0</v>
      </c>
    </row>
    <row r="58" spans="1:34" ht="20.399999999999999" customHeight="1">
      <c r="A58" s="2021"/>
      <c r="B58" s="995" t="s">
        <v>803</v>
      </c>
      <c r="C58" s="1248">
        <f t="shared" si="12"/>
        <v>75.510000000000005</v>
      </c>
      <c r="D58" s="1248">
        <v>19.100000000000001</v>
      </c>
      <c r="E58" s="1629">
        <v>46.63</v>
      </c>
      <c r="F58" s="1629"/>
      <c r="G58" s="1629"/>
      <c r="H58" s="1629"/>
      <c r="I58" s="1629"/>
      <c r="J58" s="1629"/>
      <c r="K58" s="1629">
        <v>9.7799999999999994</v>
      </c>
      <c r="L58" s="1629"/>
      <c r="M58" s="1629"/>
      <c r="N58" s="1629"/>
      <c r="O58" s="1629"/>
      <c r="P58" s="1629"/>
      <c r="Q58" s="1629"/>
      <c r="R58" s="1629"/>
      <c r="S58" s="1629"/>
      <c r="T58" s="1629"/>
      <c r="U58" s="1629"/>
      <c r="V58" s="1629"/>
      <c r="W58" s="1629"/>
      <c r="X58" s="1629"/>
      <c r="Y58" s="1248">
        <v>0</v>
      </c>
      <c r="Z58" s="1248">
        <v>0</v>
      </c>
      <c r="AA58" s="1248">
        <v>0</v>
      </c>
      <c r="AB58" s="1248">
        <v>0</v>
      </c>
      <c r="AC58" s="1248">
        <v>0</v>
      </c>
      <c r="AD58" s="1248">
        <v>0</v>
      </c>
      <c r="AE58" s="1248">
        <v>0</v>
      </c>
      <c r="AF58" s="1248">
        <v>0</v>
      </c>
      <c r="AG58" s="1248">
        <v>0</v>
      </c>
      <c r="AH58" s="1248">
        <v>0</v>
      </c>
    </row>
    <row r="59" spans="1:34" ht="20.399999999999999" customHeight="1">
      <c r="A59" s="2021"/>
      <c r="B59" s="1011" t="s">
        <v>804</v>
      </c>
      <c r="C59" s="1248">
        <f t="shared" si="12"/>
        <v>0</v>
      </c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</row>
    <row r="60" spans="1:34" ht="20.399999999999999" customHeight="1">
      <c r="A60" s="2021"/>
      <c r="B60" s="1011" t="s">
        <v>848</v>
      </c>
      <c r="C60" s="1248">
        <f t="shared" si="12"/>
        <v>0</v>
      </c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>
        <v>0</v>
      </c>
      <c r="Z60" s="1248">
        <v>0</v>
      </c>
      <c r="AA60" s="1248">
        <v>0</v>
      </c>
      <c r="AB60" s="1248">
        <v>0</v>
      </c>
      <c r="AC60" s="1248">
        <v>0</v>
      </c>
      <c r="AD60" s="1248">
        <v>0</v>
      </c>
      <c r="AE60" s="1248">
        <v>0</v>
      </c>
      <c r="AF60" s="1248">
        <v>0</v>
      </c>
      <c r="AG60" s="1248">
        <v>0</v>
      </c>
      <c r="AH60" s="1248">
        <v>0</v>
      </c>
    </row>
    <row r="61" spans="1:34" ht="20.399999999999999" customHeight="1">
      <c r="A61" s="2021"/>
      <c r="B61" s="995" t="s">
        <v>807</v>
      </c>
      <c r="C61" s="1248">
        <f t="shared" si="12"/>
        <v>31123.159999999996</v>
      </c>
      <c r="D61" s="1248">
        <v>2600.34</v>
      </c>
      <c r="E61" s="1637">
        <v>2829.6200000000008</v>
      </c>
      <c r="F61" s="1637">
        <v>681.90999999999985</v>
      </c>
      <c r="G61" s="1637">
        <v>465.55999999999995</v>
      </c>
      <c r="H61" s="1637">
        <v>730.85</v>
      </c>
      <c r="I61" s="1637">
        <v>278.3</v>
      </c>
      <c r="J61" s="1637">
        <v>247.57999999999998</v>
      </c>
      <c r="K61" s="1637">
        <v>784.84</v>
      </c>
      <c r="L61" s="1637">
        <v>745.5</v>
      </c>
      <c r="M61" s="1637">
        <v>436.30999999999989</v>
      </c>
      <c r="N61" s="1637">
        <v>282.49</v>
      </c>
      <c r="O61" s="1637">
        <v>651.96999999999991</v>
      </c>
      <c r="P61" s="1637">
        <v>1854.0699999999995</v>
      </c>
      <c r="Q61" s="1637">
        <v>1873.8899999999999</v>
      </c>
      <c r="R61" s="1637">
        <v>1433.7700000000004</v>
      </c>
      <c r="S61" s="1637">
        <v>1171.7800000000004</v>
      </c>
      <c r="T61" s="1637">
        <v>853.9799999999999</v>
      </c>
      <c r="U61" s="1637">
        <v>1867.5699999999986</v>
      </c>
      <c r="V61" s="1637">
        <v>1202.6899999999996</v>
      </c>
      <c r="W61" s="1637">
        <v>294.36</v>
      </c>
      <c r="X61" s="1637">
        <v>550.08999999999992</v>
      </c>
      <c r="Y61" s="1248">
        <v>1450.84</v>
      </c>
      <c r="Z61" s="1248">
        <v>1715.82</v>
      </c>
      <c r="AA61" s="1248">
        <v>1135.22</v>
      </c>
      <c r="AB61" s="1248">
        <v>774.72</v>
      </c>
      <c r="AC61" s="1248">
        <v>690.37</v>
      </c>
      <c r="AD61" s="1248">
        <v>614.91999999999996</v>
      </c>
      <c r="AE61" s="1248">
        <v>895.89</v>
      </c>
      <c r="AF61" s="1248">
        <v>793.6</v>
      </c>
      <c r="AG61" s="1248">
        <v>462.57</v>
      </c>
      <c r="AH61" s="1248">
        <v>751.74</v>
      </c>
    </row>
    <row r="62" spans="1:34" ht="20.399999999999999" customHeight="1">
      <c r="A62" s="2021"/>
      <c r="B62" s="995" t="s">
        <v>788</v>
      </c>
      <c r="C62" s="1248">
        <f t="shared" si="12"/>
        <v>5</v>
      </c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>
        <v>0</v>
      </c>
      <c r="Z62" s="1248">
        <v>5</v>
      </c>
      <c r="AA62" s="1248">
        <v>0</v>
      </c>
      <c r="AB62" s="1248">
        <v>0</v>
      </c>
      <c r="AC62" s="1248">
        <v>0</v>
      </c>
      <c r="AD62" s="1248">
        <v>0</v>
      </c>
      <c r="AE62" s="1248">
        <v>0</v>
      </c>
      <c r="AF62" s="1248">
        <v>0</v>
      </c>
      <c r="AG62" s="1248">
        <v>0</v>
      </c>
      <c r="AH62" s="1248">
        <v>0</v>
      </c>
    </row>
    <row r="63" spans="1:34" ht="20.399999999999999" customHeight="1">
      <c r="A63" s="2021"/>
      <c r="B63" s="991" t="s">
        <v>849</v>
      </c>
      <c r="C63" s="1248">
        <f t="shared" si="12"/>
        <v>77</v>
      </c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>
        <v>0</v>
      </c>
      <c r="Z63" s="1248">
        <v>47</v>
      </c>
      <c r="AA63" s="1248">
        <v>30</v>
      </c>
      <c r="AB63" s="1248">
        <v>0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</row>
    <row r="64" spans="1:34" ht="21.6" customHeight="1">
      <c r="A64" s="2391" t="s">
        <v>865</v>
      </c>
      <c r="B64" s="1250" t="s">
        <v>41</v>
      </c>
      <c r="C64" s="1628">
        <f t="shared" si="12"/>
        <v>7480.46</v>
      </c>
      <c r="D64" s="1247">
        <f>SUM('동부 급수관'!D65:'동부 급수관'!D75)</f>
        <v>3097.87</v>
      </c>
      <c r="E64" s="1247">
        <f>SUM('동부 급수관'!E65:'동부 급수관'!E75)</f>
        <v>392.93000000000006</v>
      </c>
      <c r="F64" s="1247">
        <f>SUM('동부 급수관'!F65:'동부 급수관'!F75)</f>
        <v>163.82999999999998</v>
      </c>
      <c r="G64" s="1247">
        <f>SUM('동부 급수관'!G65:'동부 급수관'!G75)</f>
        <v>160.12</v>
      </c>
      <c r="H64" s="1247">
        <f>SUM('동부 급수관'!H65:'동부 급수관'!H75)</f>
        <v>121.64</v>
      </c>
      <c r="I64" s="1247">
        <f>SUM('동부 급수관'!I65:'동부 급수관'!I75)</f>
        <v>67.27</v>
      </c>
      <c r="J64" s="1247">
        <f>SUM('동부 급수관'!J65:'동부 급수관'!J75)</f>
        <v>126.49999999999999</v>
      </c>
      <c r="K64" s="1247">
        <f>SUM('동부 급수관'!K65:'동부 급수관'!K75)</f>
        <v>159.19999999999999</v>
      </c>
      <c r="L64" s="1247">
        <f>SUM('동부 급수관'!L65:'동부 급수관'!L75)</f>
        <v>187.54000000000002</v>
      </c>
      <c r="M64" s="1247">
        <f>SUM('동부 급수관'!M65:'동부 급수관'!M75)</f>
        <v>85.06</v>
      </c>
      <c r="N64" s="1247">
        <f>SUM('동부 급수관'!N65:'동부 급수관'!N75)</f>
        <v>38</v>
      </c>
      <c r="O64" s="1247">
        <f>SUM('동부 급수관'!O65:'동부 급수관'!O75)</f>
        <v>176.47</v>
      </c>
      <c r="P64" s="1247">
        <f>SUM('동부 급수관'!P65:'동부 급수관'!P75)</f>
        <v>314.57000000000005</v>
      </c>
      <c r="Q64" s="1247">
        <f>SUM('동부 급수관'!Q65:'동부 급수관'!Q75)</f>
        <v>81.3</v>
      </c>
      <c r="R64" s="1247">
        <f>SUM('동부 급수관'!R65:'동부 급수관'!R75)</f>
        <v>221.4</v>
      </c>
      <c r="S64" s="1247">
        <f>SUM('동부 급수관'!S65:'동부 급수관'!S75)</f>
        <v>73.34</v>
      </c>
      <c r="T64" s="1247">
        <f>SUM('동부 급수관'!T65:'동부 급수관'!T75)</f>
        <v>100.09</v>
      </c>
      <c r="U64" s="1247">
        <f>SUM('동부 급수관'!U65:'동부 급수관'!U75)</f>
        <v>122.73999999999998</v>
      </c>
      <c r="V64" s="1247">
        <f>SUM('동부 급수관'!V65:'동부 급수관'!V75)</f>
        <v>55.47999999999999</v>
      </c>
      <c r="W64" s="1247">
        <f>SUM('동부 급수관'!W65:'동부 급수관'!W75)</f>
        <v>63.37</v>
      </c>
      <c r="X64" s="1247">
        <f>SUM('동부 급수관'!X65:'동부 급수관'!X75)</f>
        <v>111</v>
      </c>
      <c r="Y64" s="1247">
        <f>SUM('동부 급수관'!Y65:'동부 급수관'!Y75)</f>
        <v>301.43</v>
      </c>
      <c r="Z64" s="1247">
        <f>SUM('동부 급수관'!Z65:'동부 급수관'!Z75)</f>
        <v>348.22</v>
      </c>
      <c r="AA64" s="1247">
        <f>SUM('동부 급수관'!AA65:'동부 급수관'!AA75)</f>
        <v>102.19</v>
      </c>
      <c r="AB64" s="1247">
        <f>SUM('동부 급수관'!AB65:'동부 급수관'!AB75)</f>
        <v>89</v>
      </c>
      <c r="AC64" s="1247">
        <f>SUM('동부 급수관'!AC65:'동부 급수관'!AC75)</f>
        <v>216.31</v>
      </c>
      <c r="AD64" s="1247">
        <f>SUM('동부 급수관'!AD65:'동부 급수관'!AD75)</f>
        <v>98.15</v>
      </c>
      <c r="AE64" s="1247">
        <f>SUM('동부 급수관'!AE65:'동부 급수관'!AE75)</f>
        <v>110</v>
      </c>
      <c r="AF64" s="1247">
        <f>SUM('동부 급수관'!AF65:'동부 급수관'!AF75)</f>
        <v>113</v>
      </c>
      <c r="AG64" s="1247">
        <f>SUM('동부 급수관'!AG65:'동부 급수관'!AG75)</f>
        <v>90.01</v>
      </c>
      <c r="AH64" s="1247">
        <f>SUM('동부 급수관'!AH65:'동부 급수관'!AH75)</f>
        <v>92.43</v>
      </c>
    </row>
    <row r="65" spans="1:34" ht="20.399999999999999" customHeight="1">
      <c r="A65" s="2391" t="s">
        <v>865</v>
      </c>
      <c r="B65" s="989" t="s">
        <v>797</v>
      </c>
      <c r="C65" s="1248">
        <f t="shared" si="12"/>
        <v>0</v>
      </c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>
        <v>0</v>
      </c>
      <c r="Z65" s="1248">
        <v>0</v>
      </c>
      <c r="AA65" s="1248">
        <v>0</v>
      </c>
      <c r="AB65" s="1248">
        <v>0</v>
      </c>
      <c r="AC65" s="1248">
        <v>0</v>
      </c>
      <c r="AD65" s="1248">
        <v>0</v>
      </c>
      <c r="AE65" s="1248">
        <v>0</v>
      </c>
      <c r="AF65" s="1248">
        <v>0</v>
      </c>
      <c r="AG65" s="1248">
        <v>0</v>
      </c>
      <c r="AH65" s="1248">
        <v>0</v>
      </c>
    </row>
    <row r="66" spans="1:34" ht="20.399999999999999" customHeight="1">
      <c r="A66" s="2021"/>
      <c r="B66" s="989" t="s">
        <v>780</v>
      </c>
      <c r="C66" s="1248">
        <f t="shared" si="12"/>
        <v>0</v>
      </c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>
        <v>0</v>
      </c>
      <c r="Z66" s="1248">
        <v>0</v>
      </c>
      <c r="AA66" s="1248">
        <v>0</v>
      </c>
      <c r="AB66" s="1248">
        <v>0</v>
      </c>
      <c r="AC66" s="1248">
        <v>0</v>
      </c>
      <c r="AD66" s="1248">
        <v>0</v>
      </c>
      <c r="AE66" s="1248">
        <v>0</v>
      </c>
      <c r="AF66" s="1248">
        <v>0</v>
      </c>
      <c r="AG66" s="1248">
        <v>0</v>
      </c>
      <c r="AH66" s="1248">
        <v>0</v>
      </c>
    </row>
    <row r="67" spans="1:34" ht="20.399999999999999" customHeight="1">
      <c r="A67" s="2021"/>
      <c r="B67" s="991" t="s">
        <v>781</v>
      </c>
      <c r="C67" s="1248">
        <f t="shared" si="12"/>
        <v>0</v>
      </c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>
        <v>0</v>
      </c>
      <c r="Z67" s="1248">
        <v>0</v>
      </c>
      <c r="AA67" s="1248">
        <v>0</v>
      </c>
      <c r="AB67" s="1248">
        <v>0</v>
      </c>
      <c r="AC67" s="1248">
        <v>0</v>
      </c>
      <c r="AD67" s="1248">
        <v>0</v>
      </c>
      <c r="AE67" s="1248">
        <v>0</v>
      </c>
      <c r="AF67" s="1248">
        <v>0</v>
      </c>
      <c r="AG67" s="1248">
        <v>0</v>
      </c>
      <c r="AH67" s="1248">
        <v>0</v>
      </c>
    </row>
    <row r="68" spans="1:34" ht="20.399999999999999" customHeight="1">
      <c r="A68" s="2021"/>
      <c r="B68" s="991" t="s">
        <v>799</v>
      </c>
      <c r="C68" s="1248">
        <f t="shared" si="12"/>
        <v>0</v>
      </c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>
        <v>0</v>
      </c>
      <c r="Z68" s="1248">
        <v>0</v>
      </c>
      <c r="AA68" s="1248">
        <v>0</v>
      </c>
      <c r="AB68" s="1248">
        <v>0</v>
      </c>
      <c r="AC68" s="1248">
        <v>0</v>
      </c>
      <c r="AD68" s="1248">
        <v>0</v>
      </c>
      <c r="AE68" s="1248">
        <v>0</v>
      </c>
      <c r="AF68" s="1248">
        <v>0</v>
      </c>
      <c r="AG68" s="1248">
        <v>0</v>
      </c>
      <c r="AH68" s="1248">
        <v>0</v>
      </c>
    </row>
    <row r="69" spans="1:34" ht="20.399999999999999" customHeight="1">
      <c r="A69" s="2021"/>
      <c r="B69" s="995" t="s">
        <v>802</v>
      </c>
      <c r="C69" s="1248">
        <f t="shared" si="12"/>
        <v>2650.68</v>
      </c>
      <c r="D69" s="1248">
        <v>2464.75</v>
      </c>
      <c r="E69" s="1629">
        <v>70.239999999999995</v>
      </c>
      <c r="F69" s="1629">
        <v>97.61</v>
      </c>
      <c r="G69" s="1629"/>
      <c r="H69" s="1629"/>
      <c r="I69" s="1629">
        <v>18.080000000000002</v>
      </c>
      <c r="J69" s="1629"/>
      <c r="K69" s="1629"/>
      <c r="L69" s="1629"/>
      <c r="M69" s="1629"/>
      <c r="N69" s="1629"/>
      <c r="O69" s="1629"/>
      <c r="P69" s="1629"/>
      <c r="Q69" s="1629"/>
      <c r="R69" s="1629"/>
      <c r="S69" s="1629"/>
      <c r="T69" s="1629"/>
      <c r="U69" s="1629"/>
      <c r="V69" s="1629"/>
      <c r="W69" s="1629"/>
      <c r="X69" s="1629"/>
      <c r="Y69" s="1248">
        <v>0</v>
      </c>
      <c r="Z69" s="1248">
        <v>0</v>
      </c>
      <c r="AA69" s="1248">
        <v>0</v>
      </c>
      <c r="AB69" s="1248">
        <v>0</v>
      </c>
      <c r="AC69" s="1248">
        <v>0</v>
      </c>
      <c r="AD69" s="1248">
        <v>0</v>
      </c>
      <c r="AE69" s="1248">
        <v>0</v>
      </c>
      <c r="AF69" s="1248">
        <v>0</v>
      </c>
      <c r="AG69" s="1248">
        <v>0</v>
      </c>
      <c r="AH69" s="1248">
        <v>0</v>
      </c>
    </row>
    <row r="70" spans="1:34" ht="20.399999999999999" customHeight="1">
      <c r="A70" s="2021"/>
      <c r="B70" s="995" t="s">
        <v>803</v>
      </c>
      <c r="C70" s="1248">
        <f t="shared" si="12"/>
        <v>655.48</v>
      </c>
      <c r="D70" s="1248">
        <v>481.33</v>
      </c>
      <c r="E70" s="1629">
        <v>68.23</v>
      </c>
      <c r="F70" s="1629"/>
      <c r="G70" s="1629"/>
      <c r="H70" s="1629">
        <v>24.98</v>
      </c>
      <c r="I70" s="1629"/>
      <c r="J70" s="1629"/>
      <c r="K70" s="1629"/>
      <c r="L70" s="1629">
        <v>80.94</v>
      </c>
      <c r="M70" s="1629"/>
      <c r="N70" s="1629"/>
      <c r="O70" s="1629"/>
      <c r="P70" s="1629"/>
      <c r="Q70" s="1629"/>
      <c r="R70" s="1629"/>
      <c r="S70" s="1629"/>
      <c r="T70" s="1629"/>
      <c r="U70" s="1629"/>
      <c r="V70" s="1629"/>
      <c r="W70" s="1629"/>
      <c r="X70" s="1629"/>
      <c r="Y70" s="1248">
        <v>0</v>
      </c>
      <c r="Z70" s="1248">
        <v>0</v>
      </c>
      <c r="AA70" s="1248">
        <v>0</v>
      </c>
      <c r="AB70" s="1248">
        <v>0</v>
      </c>
      <c r="AC70" s="1248">
        <v>0</v>
      </c>
      <c r="AD70" s="1248">
        <v>0</v>
      </c>
      <c r="AE70" s="1248">
        <v>0</v>
      </c>
      <c r="AF70" s="1248">
        <v>0</v>
      </c>
      <c r="AG70" s="1248">
        <v>0</v>
      </c>
      <c r="AH70" s="1248">
        <v>0</v>
      </c>
    </row>
    <row r="71" spans="1:34" ht="20.399999999999999" customHeight="1">
      <c r="A71" s="2021"/>
      <c r="B71" s="1011" t="s">
        <v>804</v>
      </c>
      <c r="C71" s="1248">
        <f t="shared" si="12"/>
        <v>0</v>
      </c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>
        <v>0</v>
      </c>
      <c r="Z71" s="1248">
        <v>0</v>
      </c>
      <c r="AA71" s="1248">
        <v>0</v>
      </c>
      <c r="AB71" s="1248">
        <v>0</v>
      </c>
      <c r="AC71" s="1248">
        <v>0</v>
      </c>
      <c r="AD71" s="1248">
        <v>0</v>
      </c>
      <c r="AE71" s="1248">
        <v>0</v>
      </c>
      <c r="AF71" s="1248">
        <v>0</v>
      </c>
      <c r="AG71" s="1248">
        <v>0</v>
      </c>
      <c r="AH71" s="1248">
        <v>0</v>
      </c>
    </row>
    <row r="72" spans="1:34" ht="20.399999999999999" customHeight="1">
      <c r="A72" s="2021"/>
      <c r="B72" s="1011" t="s">
        <v>848</v>
      </c>
      <c r="C72" s="1248">
        <f t="shared" si="12"/>
        <v>0</v>
      </c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>
        <v>0</v>
      </c>
      <c r="Z72" s="1248">
        <v>0</v>
      </c>
      <c r="AA72" s="1248">
        <v>0</v>
      </c>
      <c r="AB72" s="1248">
        <v>0</v>
      </c>
      <c r="AC72" s="1248">
        <v>0</v>
      </c>
      <c r="AD72" s="1248">
        <v>0</v>
      </c>
      <c r="AE72" s="1248">
        <v>0</v>
      </c>
      <c r="AF72" s="1248">
        <v>0</v>
      </c>
      <c r="AG72" s="1248">
        <v>0</v>
      </c>
      <c r="AH72" s="1248">
        <v>0</v>
      </c>
    </row>
    <row r="73" spans="1:34" ht="20.399999999999999" customHeight="1">
      <c r="A73" s="2021"/>
      <c r="B73" s="995" t="s">
        <v>807</v>
      </c>
      <c r="C73" s="1248">
        <f t="shared" si="12"/>
        <v>4174.3</v>
      </c>
      <c r="D73" s="1248">
        <v>151.79</v>
      </c>
      <c r="E73" s="1629">
        <v>254.46000000000004</v>
      </c>
      <c r="F73" s="1629">
        <v>66.22</v>
      </c>
      <c r="G73" s="1629">
        <v>160.12</v>
      </c>
      <c r="H73" s="1629">
        <v>96.66</v>
      </c>
      <c r="I73" s="1629">
        <v>49.19</v>
      </c>
      <c r="J73" s="1629">
        <v>126.49999999999999</v>
      </c>
      <c r="K73" s="1629">
        <v>159.19999999999999</v>
      </c>
      <c r="L73" s="1629">
        <v>106.60000000000001</v>
      </c>
      <c r="M73" s="1629">
        <v>85.06</v>
      </c>
      <c r="N73" s="1629">
        <v>38</v>
      </c>
      <c r="O73" s="1629">
        <v>176.47</v>
      </c>
      <c r="P73" s="1629">
        <v>314.57000000000005</v>
      </c>
      <c r="Q73" s="1629">
        <v>81.3</v>
      </c>
      <c r="R73" s="1629">
        <v>221.4</v>
      </c>
      <c r="S73" s="1629">
        <v>73.34</v>
      </c>
      <c r="T73" s="1629">
        <v>100.09</v>
      </c>
      <c r="U73" s="1629">
        <v>122.73999999999998</v>
      </c>
      <c r="V73" s="1629">
        <v>55.47999999999999</v>
      </c>
      <c r="W73" s="1629">
        <v>63.37</v>
      </c>
      <c r="X73" s="1629">
        <v>111</v>
      </c>
      <c r="Y73" s="1248">
        <v>301.43</v>
      </c>
      <c r="Z73" s="1248">
        <v>348.22</v>
      </c>
      <c r="AA73" s="1248">
        <v>102.19</v>
      </c>
      <c r="AB73" s="1248">
        <v>89</v>
      </c>
      <c r="AC73" s="1248">
        <v>216.31</v>
      </c>
      <c r="AD73" s="1248">
        <v>98.15</v>
      </c>
      <c r="AE73" s="1248">
        <v>110</v>
      </c>
      <c r="AF73" s="1248">
        <v>113</v>
      </c>
      <c r="AG73" s="1248">
        <v>90.01</v>
      </c>
      <c r="AH73" s="1248">
        <v>92.43</v>
      </c>
    </row>
    <row r="74" spans="1:34" ht="20.399999999999999" customHeight="1">
      <c r="A74" s="2021"/>
      <c r="B74" s="995" t="s">
        <v>788</v>
      </c>
      <c r="C74" s="1248">
        <f t="shared" si="12"/>
        <v>0</v>
      </c>
      <c r="D74" s="1248"/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>
        <v>0</v>
      </c>
      <c r="Z74" s="1248">
        <v>0</v>
      </c>
      <c r="AA74" s="1248">
        <v>0</v>
      </c>
      <c r="AB74" s="1248">
        <v>0</v>
      </c>
      <c r="AC74" s="1248">
        <v>0</v>
      </c>
      <c r="AD74" s="1248">
        <v>0</v>
      </c>
      <c r="AE74" s="1248">
        <v>0</v>
      </c>
      <c r="AF74" s="1248">
        <v>0</v>
      </c>
      <c r="AG74" s="1248">
        <v>0</v>
      </c>
      <c r="AH74" s="1248">
        <v>0</v>
      </c>
    </row>
    <row r="75" spans="1:34" ht="20.399999999999999" customHeight="1">
      <c r="A75" s="2021"/>
      <c r="B75" s="991" t="s">
        <v>849</v>
      </c>
      <c r="C75" s="1248">
        <f t="shared" si="12"/>
        <v>0</v>
      </c>
      <c r="D75" s="1248"/>
      <c r="E75" s="1248"/>
      <c r="F75" s="1248"/>
      <c r="G75" s="1248"/>
      <c r="H75" s="1248"/>
      <c r="I75" s="1248"/>
      <c r="J75" s="1248"/>
      <c r="K75" s="1248"/>
      <c r="L75" s="1248"/>
      <c r="M75" s="1248"/>
      <c r="N75" s="1248"/>
      <c r="O75" s="1248"/>
      <c r="P75" s="1248"/>
      <c r="Q75" s="1248"/>
      <c r="R75" s="1248"/>
      <c r="S75" s="1248"/>
      <c r="T75" s="1248"/>
      <c r="U75" s="1248"/>
      <c r="V75" s="1248"/>
      <c r="W75" s="1248"/>
      <c r="X75" s="1248"/>
      <c r="Y75" s="1248">
        <v>0</v>
      </c>
      <c r="Z75" s="1248">
        <v>0</v>
      </c>
      <c r="AA75" s="1248">
        <v>0</v>
      </c>
      <c r="AB75" s="1248">
        <v>0</v>
      </c>
      <c r="AC75" s="1248">
        <v>0</v>
      </c>
      <c r="AD75" s="1248">
        <v>0</v>
      </c>
      <c r="AE75" s="1248">
        <v>0</v>
      </c>
      <c r="AF75" s="1248">
        <v>0</v>
      </c>
      <c r="AG75" s="1248">
        <v>0</v>
      </c>
      <c r="AH75" s="1248">
        <v>0</v>
      </c>
    </row>
    <row r="76" spans="1:34" ht="21.6" customHeight="1">
      <c r="A76" s="2391" t="s">
        <v>866</v>
      </c>
      <c r="B76" s="1250" t="s">
        <v>41</v>
      </c>
      <c r="C76" s="1628">
        <f t="shared" si="12"/>
        <v>30391.650000000009</v>
      </c>
      <c r="D76" s="1247">
        <f>SUM('동부 급수관'!D77:'동부 급수관'!D87)</f>
        <v>7135.8799999999992</v>
      </c>
      <c r="E76" s="1247">
        <f>SUM('동부 급수관'!E77:'동부 급수관'!E87)</f>
        <v>1284.7699999999998</v>
      </c>
      <c r="F76" s="1247">
        <f>SUM('동부 급수관'!F77:'동부 급수관'!F87)</f>
        <v>617.78</v>
      </c>
      <c r="G76" s="1247">
        <f>SUM('동부 급수관'!G77:'동부 급수관'!G87)</f>
        <v>786.08999999999992</v>
      </c>
      <c r="H76" s="1247">
        <f>SUM('동부 급수관'!H77:'동부 급수관'!H87)</f>
        <v>1159.51</v>
      </c>
      <c r="I76" s="1247">
        <f>SUM('동부 급수관'!I77:'동부 급수관'!I87)</f>
        <v>96.87</v>
      </c>
      <c r="J76" s="1247">
        <f>SUM('동부 급수관'!J77:'동부 급수관'!J87)</f>
        <v>342.69</v>
      </c>
      <c r="K76" s="1247">
        <f>SUM('동부 급수관'!K77:'동부 급수관'!K87)</f>
        <v>866.44999999999993</v>
      </c>
      <c r="L76" s="1247">
        <f>SUM('동부 급수관'!L77:'동부 급수관'!L87)</f>
        <v>201.61</v>
      </c>
      <c r="M76" s="1247">
        <f>SUM('동부 급수관'!M77:'동부 급수관'!M87)</f>
        <v>304.63</v>
      </c>
      <c r="N76" s="1247">
        <f>SUM('동부 급수관'!N77:'동부 급수관'!N87)</f>
        <v>608.87</v>
      </c>
      <c r="O76" s="1247">
        <f>SUM('동부 급수관'!O77:'동부 급수관'!O87)</f>
        <v>403.91999999999996</v>
      </c>
      <c r="P76" s="1247">
        <f>SUM('동부 급수관'!P77:'동부 급수관'!P87)</f>
        <v>1159.01</v>
      </c>
      <c r="Q76" s="1247">
        <f>SUM('동부 급수관'!Q77:'동부 급수관'!Q87)</f>
        <v>1351.48</v>
      </c>
      <c r="R76" s="1247">
        <f>SUM('동부 급수관'!R77:'동부 급수관'!R87)</f>
        <v>1520.08</v>
      </c>
      <c r="S76" s="1247">
        <f>SUM('동부 급수관'!S77:'동부 급수관'!S87)</f>
        <v>615.31000000000017</v>
      </c>
      <c r="T76" s="1247">
        <f>SUM('동부 급수관'!T77:'동부 급수관'!T87)</f>
        <v>956.62000000000012</v>
      </c>
      <c r="U76" s="1247">
        <f>SUM('동부 급수관'!U77:'동부 급수관'!U87)</f>
        <v>515.04999999999995</v>
      </c>
      <c r="V76" s="1247">
        <f>SUM('동부 급수관'!V77:'동부 급수관'!V87)</f>
        <v>455.46999999999997</v>
      </c>
      <c r="W76" s="1247">
        <f>SUM('동부 급수관'!W77:'동부 급수관'!W87)</f>
        <v>523.50999999999988</v>
      </c>
      <c r="X76" s="1247">
        <f>SUM('동부 급수관'!X77:'동부 급수관'!X87)</f>
        <v>748.93000000000006</v>
      </c>
      <c r="Y76" s="1247">
        <f>SUM('동부 급수관'!Y77:'동부 급수관'!Y87)</f>
        <v>2806.61</v>
      </c>
      <c r="Z76" s="1247">
        <f>SUM('동부 급수관'!Z77:'동부 급수관'!Z87)</f>
        <v>1430.46</v>
      </c>
      <c r="AA76" s="1247">
        <f>SUM('동부 급수관'!AA77:'동부 급수관'!AA87)</f>
        <v>928.36</v>
      </c>
      <c r="AB76" s="1247">
        <f>SUM('동부 급수관'!AB77:'동부 급수관'!AB87)</f>
        <v>748.02</v>
      </c>
      <c r="AC76" s="1247">
        <f>SUM('동부 급수관'!AC77:'동부 급수관'!AC87)</f>
        <v>312.11</v>
      </c>
      <c r="AD76" s="1247">
        <f>SUM('동부 급수관'!AD77:'동부 급수관'!AD87)</f>
        <v>319</v>
      </c>
      <c r="AE76" s="1247">
        <f>SUM('동부 급수관'!AE77:'동부 급수관'!AE87)</f>
        <v>903.4</v>
      </c>
      <c r="AF76" s="1247">
        <f>SUM('동부 급수관'!AF77:'동부 급수관'!AF87)</f>
        <v>738.75</v>
      </c>
      <c r="AG76" s="1247">
        <f>SUM('동부 급수관'!AG77:'동부 급수관'!AG87)</f>
        <v>504.83</v>
      </c>
      <c r="AH76" s="1247">
        <f>SUM('동부 급수관'!AH77:'동부 급수관'!AH87)</f>
        <v>45.58</v>
      </c>
    </row>
    <row r="77" spans="1:34" ht="20.399999999999999" customHeight="1">
      <c r="A77" s="2391" t="s">
        <v>866</v>
      </c>
      <c r="B77" s="989" t="s">
        <v>797</v>
      </c>
      <c r="C77" s="1248">
        <f t="shared" si="12"/>
        <v>0</v>
      </c>
      <c r="D77" s="1248"/>
      <c r="E77" s="1248"/>
      <c r="F77" s="1248"/>
      <c r="G77" s="1248"/>
      <c r="H77" s="1248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>
        <v>0</v>
      </c>
      <c r="Z77" s="1248">
        <v>0</v>
      </c>
      <c r="AA77" s="1248">
        <v>0</v>
      </c>
      <c r="AB77" s="1248">
        <v>0</v>
      </c>
      <c r="AC77" s="1248">
        <v>0</v>
      </c>
      <c r="AD77" s="1248">
        <v>0</v>
      </c>
      <c r="AE77" s="1248">
        <v>0</v>
      </c>
      <c r="AF77" s="1248">
        <v>0</v>
      </c>
      <c r="AG77" s="1248">
        <v>0</v>
      </c>
      <c r="AH77" s="1248">
        <v>0</v>
      </c>
    </row>
    <row r="78" spans="1:34" ht="20.399999999999999" customHeight="1">
      <c r="A78" s="2021"/>
      <c r="B78" s="989" t="s">
        <v>780</v>
      </c>
      <c r="C78" s="1248">
        <f t="shared" si="12"/>
        <v>0</v>
      </c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>
        <v>0</v>
      </c>
      <c r="Z78" s="1248">
        <v>0</v>
      </c>
      <c r="AA78" s="1248">
        <v>0</v>
      </c>
      <c r="AB78" s="1248">
        <v>0</v>
      </c>
      <c r="AC78" s="1248">
        <v>0</v>
      </c>
      <c r="AD78" s="1248">
        <v>0</v>
      </c>
      <c r="AE78" s="1248">
        <v>0</v>
      </c>
      <c r="AF78" s="1248">
        <v>0</v>
      </c>
      <c r="AG78" s="1248">
        <v>0</v>
      </c>
      <c r="AH78" s="1248">
        <v>0</v>
      </c>
    </row>
    <row r="79" spans="1:34" ht="20.399999999999999" customHeight="1">
      <c r="A79" s="2021"/>
      <c r="B79" s="991" t="s">
        <v>781</v>
      </c>
      <c r="C79" s="1248">
        <f t="shared" si="12"/>
        <v>84.94</v>
      </c>
      <c r="D79" s="1248"/>
      <c r="E79" s="1248"/>
      <c r="F79" s="1248"/>
      <c r="G79" s="1248"/>
      <c r="H79" s="1248"/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>
        <v>0</v>
      </c>
      <c r="Z79" s="1248">
        <v>0</v>
      </c>
      <c r="AA79" s="1248">
        <v>0</v>
      </c>
      <c r="AB79" s="1248">
        <v>0</v>
      </c>
      <c r="AC79" s="1248">
        <v>0</v>
      </c>
      <c r="AD79" s="1248">
        <v>0</v>
      </c>
      <c r="AE79" s="1248">
        <v>0</v>
      </c>
      <c r="AF79" s="1248">
        <v>0</v>
      </c>
      <c r="AG79" s="1248">
        <v>84.94</v>
      </c>
      <c r="AH79" s="1248">
        <v>0</v>
      </c>
    </row>
    <row r="80" spans="1:34" ht="20.399999999999999" customHeight="1">
      <c r="A80" s="2021"/>
      <c r="B80" s="991" t="s">
        <v>799</v>
      </c>
      <c r="C80" s="1248">
        <f t="shared" si="12"/>
        <v>0</v>
      </c>
      <c r="D80" s="1248"/>
      <c r="E80" s="1248"/>
      <c r="F80" s="1248"/>
      <c r="G80" s="1248"/>
      <c r="H80" s="1248"/>
      <c r="I80" s="1248"/>
      <c r="J80" s="1248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248"/>
      <c r="Y80" s="1248">
        <v>0</v>
      </c>
      <c r="Z80" s="1248">
        <v>0</v>
      </c>
      <c r="AA80" s="1248">
        <v>0</v>
      </c>
      <c r="AB80" s="1248">
        <v>0</v>
      </c>
      <c r="AC80" s="1248">
        <v>0</v>
      </c>
      <c r="AD80" s="1248">
        <v>0</v>
      </c>
      <c r="AE80" s="1248">
        <v>0</v>
      </c>
      <c r="AF80" s="1248">
        <v>0</v>
      </c>
      <c r="AG80" s="1248">
        <v>0</v>
      </c>
      <c r="AH80" s="1248">
        <v>0</v>
      </c>
    </row>
    <row r="81" spans="1:34" ht="20.399999999999999" customHeight="1">
      <c r="A81" s="2021"/>
      <c r="B81" s="995" t="s">
        <v>802</v>
      </c>
      <c r="C81" s="1248">
        <f t="shared" si="12"/>
        <v>4465.9499999999989</v>
      </c>
      <c r="D81" s="1248">
        <v>4334.7299999999996</v>
      </c>
      <c r="E81" s="1629">
        <v>111.03</v>
      </c>
      <c r="F81" s="1629">
        <v>20.190000000000001</v>
      </c>
      <c r="G81" s="1629"/>
      <c r="H81" s="1629"/>
      <c r="I81" s="1629"/>
      <c r="J81" s="1629"/>
      <c r="K81" s="1629"/>
      <c r="L81" s="1629"/>
      <c r="M81" s="1629"/>
      <c r="N81" s="1629"/>
      <c r="O81" s="1629"/>
      <c r="P81" s="1629"/>
      <c r="Q81" s="1629"/>
      <c r="R81" s="1629"/>
      <c r="S81" s="1629"/>
      <c r="T81" s="1629"/>
      <c r="U81" s="1629"/>
      <c r="V81" s="1629"/>
      <c r="W81" s="1629"/>
      <c r="X81" s="1629"/>
      <c r="Y81" s="1248">
        <v>0</v>
      </c>
      <c r="Z81" s="1248">
        <v>0</v>
      </c>
      <c r="AA81" s="1248">
        <v>0</v>
      </c>
      <c r="AB81" s="1248">
        <v>0</v>
      </c>
      <c r="AC81" s="1248">
        <v>0</v>
      </c>
      <c r="AD81" s="1248">
        <v>0</v>
      </c>
      <c r="AE81" s="1248">
        <v>0</v>
      </c>
      <c r="AF81" s="1248">
        <v>0</v>
      </c>
      <c r="AG81" s="1248">
        <v>0</v>
      </c>
      <c r="AH81" s="1248">
        <v>0</v>
      </c>
    </row>
    <row r="82" spans="1:34" ht="20.399999999999999" customHeight="1">
      <c r="A82" s="2021"/>
      <c r="B82" s="995" t="s">
        <v>803</v>
      </c>
      <c r="C82" s="1248">
        <f t="shared" ref="C82:C135" si="13">SUM(D82:AH82)</f>
        <v>5968.1399999999994</v>
      </c>
      <c r="D82" s="1248">
        <v>2563.12</v>
      </c>
      <c r="E82" s="1629">
        <v>769.68999999999983</v>
      </c>
      <c r="F82" s="1629">
        <v>555.84999999999991</v>
      </c>
      <c r="G82" s="1629">
        <v>530.68999999999994</v>
      </c>
      <c r="H82" s="1629">
        <v>500.13000000000005</v>
      </c>
      <c r="I82" s="1629">
        <v>68.48</v>
      </c>
      <c r="J82" s="1629">
        <v>249.81</v>
      </c>
      <c r="K82" s="1629">
        <v>232.01</v>
      </c>
      <c r="L82" s="1629">
        <v>65.75</v>
      </c>
      <c r="M82" s="1629">
        <v>208.45999999999998</v>
      </c>
      <c r="N82" s="1629">
        <v>224.15</v>
      </c>
      <c r="O82" s="1629"/>
      <c r="P82" s="1629"/>
      <c r="Q82" s="1629"/>
      <c r="R82" s="1629"/>
      <c r="S82" s="1629"/>
      <c r="T82" s="1629"/>
      <c r="U82" s="1629"/>
      <c r="V82" s="1629"/>
      <c r="W82" s="1629"/>
      <c r="X82" s="1629"/>
      <c r="Y82" s="1248">
        <v>0</v>
      </c>
      <c r="Z82" s="1248">
        <v>0</v>
      </c>
      <c r="AA82" s="1248">
        <v>0</v>
      </c>
      <c r="AB82" s="1248">
        <v>0</v>
      </c>
      <c r="AC82" s="1248">
        <v>0</v>
      </c>
      <c r="AD82" s="1248">
        <v>0</v>
      </c>
      <c r="AE82" s="1248">
        <v>0</v>
      </c>
      <c r="AF82" s="1248">
        <v>0</v>
      </c>
      <c r="AG82" s="1248">
        <v>0</v>
      </c>
      <c r="AH82" s="1248">
        <v>0</v>
      </c>
    </row>
    <row r="83" spans="1:34" ht="20.399999999999999" customHeight="1">
      <c r="A83" s="2021"/>
      <c r="B83" s="1011" t="s">
        <v>804</v>
      </c>
      <c r="C83" s="1248">
        <f t="shared" si="13"/>
        <v>160</v>
      </c>
      <c r="D83" s="1248"/>
      <c r="E83" s="1248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/>
      <c r="Y83" s="1248">
        <v>0</v>
      </c>
      <c r="Z83" s="1248">
        <v>0</v>
      </c>
      <c r="AA83" s="1248">
        <v>0</v>
      </c>
      <c r="AB83" s="1248">
        <v>0</v>
      </c>
      <c r="AC83" s="1248">
        <v>0</v>
      </c>
      <c r="AD83" s="1248">
        <v>0</v>
      </c>
      <c r="AE83" s="1248">
        <v>160</v>
      </c>
      <c r="AF83" s="1248">
        <v>0</v>
      </c>
      <c r="AG83" s="1248">
        <v>0</v>
      </c>
      <c r="AH83" s="1248">
        <v>0</v>
      </c>
    </row>
    <row r="84" spans="1:34" ht="20.399999999999999" customHeight="1">
      <c r="A84" s="2021"/>
      <c r="B84" s="1011" t="s">
        <v>848</v>
      </c>
      <c r="C84" s="1248">
        <f t="shared" si="13"/>
        <v>0</v>
      </c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>
        <v>0</v>
      </c>
      <c r="Z84" s="1248">
        <v>0</v>
      </c>
      <c r="AA84" s="1248">
        <v>0</v>
      </c>
      <c r="AB84" s="1248">
        <v>0</v>
      </c>
      <c r="AC84" s="1248">
        <v>0</v>
      </c>
      <c r="AD84" s="1248">
        <v>0</v>
      </c>
      <c r="AE84" s="1248">
        <v>0</v>
      </c>
      <c r="AF84" s="1248">
        <v>0</v>
      </c>
      <c r="AG84" s="1248">
        <v>0</v>
      </c>
      <c r="AH84" s="1248">
        <v>0</v>
      </c>
    </row>
    <row r="85" spans="1:34" ht="20.399999999999999" customHeight="1">
      <c r="A85" s="2021"/>
      <c r="B85" s="995" t="s">
        <v>807</v>
      </c>
      <c r="C85" s="1248">
        <f t="shared" si="13"/>
        <v>19551.620000000003</v>
      </c>
      <c r="D85" s="1248">
        <v>238.03</v>
      </c>
      <c r="E85" s="1629">
        <v>404.04999999999995</v>
      </c>
      <c r="F85" s="1629">
        <v>41.739999999999995</v>
      </c>
      <c r="G85" s="1629">
        <v>255.39999999999998</v>
      </c>
      <c r="H85" s="1629">
        <v>659.38</v>
      </c>
      <c r="I85" s="1629">
        <v>28.39</v>
      </c>
      <c r="J85" s="1629">
        <v>92.88</v>
      </c>
      <c r="K85" s="1629">
        <v>634.43999999999994</v>
      </c>
      <c r="L85" s="1629">
        <v>135.86000000000001</v>
      </c>
      <c r="M85" s="1629">
        <v>96.169999999999987</v>
      </c>
      <c r="N85" s="1629">
        <v>384.71999999999997</v>
      </c>
      <c r="O85" s="1629">
        <v>403.91999999999996</v>
      </c>
      <c r="P85" s="1629">
        <v>1159.01</v>
      </c>
      <c r="Q85" s="1629">
        <v>1351.48</v>
      </c>
      <c r="R85" s="1629">
        <v>1520.08</v>
      </c>
      <c r="S85" s="1629">
        <v>615.31000000000017</v>
      </c>
      <c r="T85" s="1629">
        <v>956.62000000000012</v>
      </c>
      <c r="U85" s="1629">
        <v>515.04999999999995</v>
      </c>
      <c r="V85" s="1629">
        <v>455.46999999999997</v>
      </c>
      <c r="W85" s="1629">
        <v>523.50999999999988</v>
      </c>
      <c r="X85" s="1629">
        <v>748.93000000000006</v>
      </c>
      <c r="Y85" s="1248">
        <v>2806.61</v>
      </c>
      <c r="Z85" s="1248">
        <v>1366.46</v>
      </c>
      <c r="AA85" s="1248">
        <v>831.36</v>
      </c>
      <c r="AB85" s="1248">
        <v>748.02</v>
      </c>
      <c r="AC85" s="1248">
        <v>312.11</v>
      </c>
      <c r="AD85" s="1248">
        <v>319</v>
      </c>
      <c r="AE85" s="1248">
        <v>743.4</v>
      </c>
      <c r="AF85" s="1248">
        <v>738.75</v>
      </c>
      <c r="AG85" s="1248">
        <v>419.89</v>
      </c>
      <c r="AH85" s="1248">
        <v>45.58</v>
      </c>
    </row>
    <row r="86" spans="1:34" ht="20.399999999999999" customHeight="1">
      <c r="A86" s="2021"/>
      <c r="B86" s="995" t="s">
        <v>788</v>
      </c>
      <c r="C86" s="1248">
        <f t="shared" si="13"/>
        <v>0</v>
      </c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>
        <v>0</v>
      </c>
      <c r="Z86" s="1248">
        <v>0</v>
      </c>
      <c r="AA86" s="1248">
        <v>0</v>
      </c>
      <c r="AB86" s="1248">
        <v>0</v>
      </c>
      <c r="AC86" s="1248">
        <v>0</v>
      </c>
      <c r="AD86" s="1248">
        <v>0</v>
      </c>
      <c r="AE86" s="1248">
        <v>0</v>
      </c>
      <c r="AF86" s="1248">
        <v>0</v>
      </c>
      <c r="AG86" s="1248">
        <v>0</v>
      </c>
      <c r="AH86" s="1248">
        <v>0</v>
      </c>
    </row>
    <row r="87" spans="1:34" ht="20.399999999999999" customHeight="1">
      <c r="A87" s="2021"/>
      <c r="B87" s="991" t="s">
        <v>849</v>
      </c>
      <c r="C87" s="1248">
        <f t="shared" si="13"/>
        <v>161</v>
      </c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>
        <v>0</v>
      </c>
      <c r="Z87" s="1248">
        <v>64</v>
      </c>
      <c r="AA87" s="1248">
        <v>97</v>
      </c>
      <c r="AB87" s="1248">
        <v>0</v>
      </c>
      <c r="AC87" s="1248">
        <v>0</v>
      </c>
      <c r="AD87" s="1248">
        <v>0</v>
      </c>
      <c r="AE87" s="1248">
        <v>0</v>
      </c>
      <c r="AF87" s="1248">
        <v>0</v>
      </c>
      <c r="AG87" s="1248">
        <v>0</v>
      </c>
      <c r="AH87" s="1248">
        <v>0</v>
      </c>
    </row>
    <row r="88" spans="1:34" ht="21.6" customHeight="1">
      <c r="A88" s="2391" t="s">
        <v>867</v>
      </c>
      <c r="B88" s="1250" t="s">
        <v>41</v>
      </c>
      <c r="C88" s="1628">
        <f t="shared" si="13"/>
        <v>61554.799999999988</v>
      </c>
      <c r="D88" s="1247">
        <f>SUM('동부 급수관'!D89:'동부 급수관'!D99)</f>
        <v>11879.749999999998</v>
      </c>
      <c r="E88" s="1247">
        <f>SUM('동부 급수관'!E89:'동부 급수관'!E99)</f>
        <v>2637.5699999999997</v>
      </c>
      <c r="F88" s="1247">
        <f>SUM('동부 급수관'!F89:'동부 급수관'!F99)</f>
        <v>852.57000000000028</v>
      </c>
      <c r="G88" s="1247">
        <f>SUM('동부 급수관'!G89:'동부 급수관'!G99)</f>
        <v>1591.98</v>
      </c>
      <c r="H88" s="1247">
        <f>SUM('동부 급수관'!H89:'동부 급수관'!H99)</f>
        <v>1214.83</v>
      </c>
      <c r="I88" s="1247">
        <f>SUM('동부 급수관'!I89:'동부 급수관'!I99)</f>
        <v>537.12</v>
      </c>
      <c r="J88" s="1247">
        <f>SUM('동부 급수관'!J89:'동부 급수관'!J99)</f>
        <v>1835.0400000000002</v>
      </c>
      <c r="K88" s="1247">
        <f>SUM('동부 급수관'!K89:'동부 급수관'!K99)</f>
        <v>2435.71</v>
      </c>
      <c r="L88" s="1247">
        <f>SUM('동부 급수관'!L89:'동부 급수관'!L99)</f>
        <v>848.68999999999994</v>
      </c>
      <c r="M88" s="1247">
        <f>SUM('동부 급수관'!M89:'동부 급수관'!M99)</f>
        <v>1282.0200000000002</v>
      </c>
      <c r="N88" s="1247">
        <f>SUM('동부 급수관'!N89:'동부 급수관'!N99)</f>
        <v>1883.2600000000002</v>
      </c>
      <c r="O88" s="1247">
        <f>SUM('동부 급수관'!O89:'동부 급수관'!O99)</f>
        <v>1298.02</v>
      </c>
      <c r="P88" s="1247">
        <f>SUM('동부 급수관'!P89:'동부 급수관'!P99)</f>
        <v>1396.5700000000002</v>
      </c>
      <c r="Q88" s="1247">
        <f>SUM('동부 급수관'!Q89:'동부 급수관'!Q99)</f>
        <v>3952.0999999999985</v>
      </c>
      <c r="R88" s="1247">
        <f>SUM('동부 급수관'!R89:'동부 급수관'!R99)</f>
        <v>2262.7399999999998</v>
      </c>
      <c r="S88" s="1247">
        <f>SUM('동부 급수관'!S89:'동부 급수관'!S99)</f>
        <v>1654.88</v>
      </c>
      <c r="T88" s="1247">
        <f>SUM('동부 급수관'!T89:'동부 급수관'!T99)</f>
        <v>2250.8499999999995</v>
      </c>
      <c r="U88" s="1247">
        <f>SUM('동부 급수관'!U89:'동부 급수관'!U99)</f>
        <v>2172.0899999999997</v>
      </c>
      <c r="V88" s="1247">
        <f>SUM('동부 급수관'!V89:'동부 급수관'!V99)</f>
        <v>2485.9900000000002</v>
      </c>
      <c r="W88" s="1247">
        <f>SUM('동부 급수관'!W89:'동부 급수관'!W99)</f>
        <v>825.36999999999989</v>
      </c>
      <c r="X88" s="1247">
        <f>SUM('동부 급수관'!X89:'동부 급수관'!X99)</f>
        <v>755.98</v>
      </c>
      <c r="Y88" s="1247">
        <f>SUM('동부 급수관'!Y89:'동부 급수관'!Y99)</f>
        <v>1443.31</v>
      </c>
      <c r="Z88" s="1247">
        <f>SUM('동부 급수관'!Z89:'동부 급수관'!Z99)</f>
        <v>3179.18</v>
      </c>
      <c r="AA88" s="1247">
        <f>SUM('동부 급수관'!AA89:'동부 급수관'!AA99)</f>
        <v>3038.33</v>
      </c>
      <c r="AB88" s="1247">
        <f>SUM('동부 급수관'!AB89:'동부 급수관'!AB99)</f>
        <v>978.67</v>
      </c>
      <c r="AC88" s="1247">
        <f>SUM('동부 급수관'!AC89:'동부 급수관'!AC99)</f>
        <v>1534.5700000000002</v>
      </c>
      <c r="AD88" s="1247">
        <f>SUM('동부 급수관'!AD89:'동부 급수관'!AD99)</f>
        <v>562.85</v>
      </c>
      <c r="AE88" s="1247">
        <f>SUM('동부 급수관'!AE89:'동부 급수관'!AE99)</f>
        <v>1379.89</v>
      </c>
      <c r="AF88" s="1247">
        <f>SUM('동부 급수관'!AF89:'동부 급수관'!AF99)</f>
        <v>1484.64</v>
      </c>
      <c r="AG88" s="1247">
        <f>SUM('동부 급수관'!AG89:'동부 급수관'!AG99)</f>
        <v>626.68999999999994</v>
      </c>
      <c r="AH88" s="1247">
        <f>SUM('동부 급수관'!AH89:'동부 급수관'!AH99)</f>
        <v>1273.54</v>
      </c>
    </row>
    <row r="89" spans="1:34" ht="20.399999999999999" customHeight="1">
      <c r="A89" s="2391" t="s">
        <v>867</v>
      </c>
      <c r="B89" s="989" t="s">
        <v>797</v>
      </c>
      <c r="C89" s="1248">
        <f t="shared" si="13"/>
        <v>0</v>
      </c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>
        <v>0</v>
      </c>
      <c r="Z89" s="1248">
        <v>0</v>
      </c>
      <c r="AA89" s="1248">
        <v>0</v>
      </c>
      <c r="AB89" s="1248">
        <v>0</v>
      </c>
      <c r="AC89" s="1248">
        <v>0</v>
      </c>
      <c r="AD89" s="1248">
        <v>0</v>
      </c>
      <c r="AE89" s="1248">
        <v>0</v>
      </c>
      <c r="AF89" s="1248">
        <v>0</v>
      </c>
      <c r="AG89" s="1248">
        <v>0</v>
      </c>
      <c r="AH89" s="1248">
        <v>0</v>
      </c>
    </row>
    <row r="90" spans="1:34" ht="20.399999999999999" customHeight="1">
      <c r="A90" s="2021"/>
      <c r="B90" s="989" t="s">
        <v>780</v>
      </c>
      <c r="C90" s="1248">
        <f t="shared" si="13"/>
        <v>43.42</v>
      </c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>
        <v>0</v>
      </c>
      <c r="Z90" s="1248">
        <v>0</v>
      </c>
      <c r="AA90" s="1248">
        <v>0</v>
      </c>
      <c r="AB90" s="1248">
        <v>0</v>
      </c>
      <c r="AC90" s="1248">
        <v>43.42</v>
      </c>
      <c r="AD90" s="1248">
        <v>0</v>
      </c>
      <c r="AE90" s="1248">
        <v>0</v>
      </c>
      <c r="AF90" s="1248">
        <v>0</v>
      </c>
      <c r="AG90" s="1248">
        <v>0</v>
      </c>
      <c r="AH90" s="1248">
        <v>0</v>
      </c>
    </row>
    <row r="91" spans="1:34" ht="20.399999999999999" customHeight="1">
      <c r="A91" s="2021"/>
      <c r="B91" s="991" t="s">
        <v>781</v>
      </c>
      <c r="C91" s="1248">
        <f t="shared" si="13"/>
        <v>0</v>
      </c>
      <c r="D91" s="1248"/>
      <c r="E91" s="1248"/>
      <c r="F91" s="1248"/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>
        <v>0</v>
      </c>
      <c r="Z91" s="1248">
        <v>0</v>
      </c>
      <c r="AA91" s="1248">
        <v>0</v>
      </c>
      <c r="AB91" s="1248">
        <v>0</v>
      </c>
      <c r="AC91" s="1248">
        <v>0</v>
      </c>
      <c r="AD91" s="1248">
        <v>0</v>
      </c>
      <c r="AE91" s="1248">
        <v>0</v>
      </c>
      <c r="AF91" s="1248">
        <v>0</v>
      </c>
      <c r="AG91" s="1248">
        <v>0</v>
      </c>
      <c r="AH91" s="1248">
        <v>0</v>
      </c>
    </row>
    <row r="92" spans="1:34" ht="20.399999999999999" customHeight="1">
      <c r="A92" s="2021"/>
      <c r="B92" s="991" t="s">
        <v>799</v>
      </c>
      <c r="C92" s="1248">
        <f t="shared" si="13"/>
        <v>0</v>
      </c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>
        <v>0</v>
      </c>
      <c r="Z92" s="1248">
        <v>0</v>
      </c>
      <c r="AA92" s="1248">
        <v>0</v>
      </c>
      <c r="AB92" s="1248">
        <v>0</v>
      </c>
      <c r="AC92" s="1248">
        <v>0</v>
      </c>
      <c r="AD92" s="1248">
        <v>0</v>
      </c>
      <c r="AE92" s="1248">
        <v>0</v>
      </c>
      <c r="AF92" s="1248">
        <v>0</v>
      </c>
      <c r="AG92" s="1248">
        <v>0</v>
      </c>
      <c r="AH92" s="1248">
        <v>0</v>
      </c>
    </row>
    <row r="93" spans="1:34" ht="20.399999999999999" customHeight="1">
      <c r="A93" s="2021"/>
      <c r="B93" s="995" t="s">
        <v>802</v>
      </c>
      <c r="C93" s="1248">
        <f t="shared" si="13"/>
        <v>5535.8099999999995</v>
      </c>
      <c r="D93" s="1248">
        <v>5153.1099999999997</v>
      </c>
      <c r="E93" s="1629">
        <v>89.29</v>
      </c>
      <c r="F93" s="1629"/>
      <c r="G93" s="1629">
        <v>17.89</v>
      </c>
      <c r="H93" s="1629">
        <v>107.02999999999999</v>
      </c>
      <c r="I93" s="1629">
        <v>60.78</v>
      </c>
      <c r="J93" s="1629">
        <v>91.28</v>
      </c>
      <c r="K93" s="1629"/>
      <c r="L93" s="1629"/>
      <c r="M93" s="1629"/>
      <c r="N93" s="1629"/>
      <c r="O93" s="1629"/>
      <c r="P93" s="1629"/>
      <c r="Q93" s="1629"/>
      <c r="R93" s="1629"/>
      <c r="S93" s="1629"/>
      <c r="T93" s="1629"/>
      <c r="U93" s="1629"/>
      <c r="V93" s="1629"/>
      <c r="W93" s="1629"/>
      <c r="X93" s="1629"/>
      <c r="Y93" s="1248">
        <v>0</v>
      </c>
      <c r="Z93" s="1248">
        <v>0</v>
      </c>
      <c r="AA93" s="1248">
        <v>16.43</v>
      </c>
      <c r="AB93" s="1248">
        <v>0</v>
      </c>
      <c r="AC93" s="1248">
        <v>0</v>
      </c>
      <c r="AD93" s="1248">
        <v>0</v>
      </c>
      <c r="AE93" s="1248">
        <v>0</v>
      </c>
      <c r="AF93" s="1248">
        <v>0</v>
      </c>
      <c r="AG93" s="1248">
        <v>0</v>
      </c>
      <c r="AH93" s="1248">
        <v>0</v>
      </c>
    </row>
    <row r="94" spans="1:34" ht="20.399999999999999" customHeight="1">
      <c r="A94" s="2021"/>
      <c r="B94" s="995" t="s">
        <v>803</v>
      </c>
      <c r="C94" s="1248">
        <f t="shared" si="13"/>
        <v>13685.329999999998</v>
      </c>
      <c r="D94" s="1248">
        <v>6174.01</v>
      </c>
      <c r="E94" s="1629">
        <v>1768.8999999999996</v>
      </c>
      <c r="F94" s="1629">
        <v>765.71000000000026</v>
      </c>
      <c r="G94" s="1629">
        <v>1141.3699999999999</v>
      </c>
      <c r="H94" s="1629">
        <v>771.20999999999992</v>
      </c>
      <c r="I94" s="1629">
        <v>283.71000000000004</v>
      </c>
      <c r="J94" s="1629">
        <v>1538.8300000000002</v>
      </c>
      <c r="K94" s="1629">
        <v>579.99</v>
      </c>
      <c r="L94" s="1629">
        <v>65.790000000000006</v>
      </c>
      <c r="M94" s="1629">
        <v>55.47</v>
      </c>
      <c r="N94" s="1629">
        <v>163.48000000000002</v>
      </c>
      <c r="O94" s="1629">
        <v>163.79999999999998</v>
      </c>
      <c r="P94" s="1629">
        <v>77.75</v>
      </c>
      <c r="Q94" s="1629"/>
      <c r="R94" s="1629"/>
      <c r="S94" s="1629"/>
      <c r="T94" s="1629">
        <v>16.68</v>
      </c>
      <c r="U94" s="1629"/>
      <c r="V94" s="1629"/>
      <c r="W94" s="1629"/>
      <c r="X94" s="1629"/>
      <c r="Y94" s="1248">
        <v>0</v>
      </c>
      <c r="Z94" s="1248">
        <v>0</v>
      </c>
      <c r="AA94" s="1248">
        <v>0</v>
      </c>
      <c r="AB94" s="1248">
        <v>0</v>
      </c>
      <c r="AC94" s="1248">
        <v>0</v>
      </c>
      <c r="AD94" s="1248">
        <v>0</v>
      </c>
      <c r="AE94" s="1248">
        <v>0</v>
      </c>
      <c r="AF94" s="1248">
        <v>0</v>
      </c>
      <c r="AG94" s="1248">
        <v>0</v>
      </c>
      <c r="AH94" s="1248">
        <v>118.63</v>
      </c>
    </row>
    <row r="95" spans="1:34" ht="20.399999999999999" customHeight="1">
      <c r="A95" s="2021"/>
      <c r="B95" s="1011" t="s">
        <v>804</v>
      </c>
      <c r="C95" s="1248">
        <f t="shared" si="13"/>
        <v>1245.97</v>
      </c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>
        <v>0</v>
      </c>
      <c r="Z95" s="1248">
        <v>0</v>
      </c>
      <c r="AA95" s="1248">
        <v>109</v>
      </c>
      <c r="AB95" s="1248">
        <v>71</v>
      </c>
      <c r="AC95" s="1248">
        <v>0</v>
      </c>
      <c r="AD95" s="1248">
        <v>0</v>
      </c>
      <c r="AE95" s="1248">
        <v>0</v>
      </c>
      <c r="AF95" s="1248">
        <v>342</v>
      </c>
      <c r="AG95" s="1248">
        <v>380.15</v>
      </c>
      <c r="AH95" s="1248">
        <v>343.82</v>
      </c>
    </row>
    <row r="96" spans="1:34" ht="20.399999999999999" customHeight="1">
      <c r="A96" s="2021"/>
      <c r="B96" s="1011" t="s">
        <v>848</v>
      </c>
      <c r="C96" s="1248">
        <f t="shared" si="13"/>
        <v>0</v>
      </c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>
        <v>0</v>
      </c>
      <c r="Z96" s="1248">
        <v>0</v>
      </c>
      <c r="AA96" s="1248">
        <v>0</v>
      </c>
      <c r="AB96" s="1248">
        <v>0</v>
      </c>
      <c r="AC96" s="1248">
        <v>0</v>
      </c>
      <c r="AD96" s="1248">
        <v>0</v>
      </c>
      <c r="AE96" s="1248">
        <v>0</v>
      </c>
      <c r="AF96" s="1248">
        <v>0</v>
      </c>
      <c r="AG96" s="1248">
        <v>0</v>
      </c>
      <c r="AH96" s="1248">
        <v>0</v>
      </c>
    </row>
    <row r="97" spans="1:34" ht="20.399999999999999" customHeight="1">
      <c r="A97" s="2021"/>
      <c r="B97" s="995" t="s">
        <v>807</v>
      </c>
      <c r="C97" s="1248">
        <f t="shared" si="13"/>
        <v>40770.269999999997</v>
      </c>
      <c r="D97" s="1248">
        <v>552.63</v>
      </c>
      <c r="E97" s="1629">
        <v>779.38000000000011</v>
      </c>
      <c r="F97" s="1629">
        <v>86.86</v>
      </c>
      <c r="G97" s="1629">
        <v>432.71999999999997</v>
      </c>
      <c r="H97" s="1629">
        <v>336.59</v>
      </c>
      <c r="I97" s="1629">
        <v>192.63</v>
      </c>
      <c r="J97" s="1629">
        <v>204.93</v>
      </c>
      <c r="K97" s="1629">
        <v>1855.7199999999998</v>
      </c>
      <c r="L97" s="1629">
        <v>782.9</v>
      </c>
      <c r="M97" s="1629">
        <v>1226.5500000000002</v>
      </c>
      <c r="N97" s="1629">
        <v>1719.7800000000002</v>
      </c>
      <c r="O97" s="1629">
        <v>1134.22</v>
      </c>
      <c r="P97" s="1629">
        <v>1318.8200000000002</v>
      </c>
      <c r="Q97" s="1629">
        <v>3952.0999999999985</v>
      </c>
      <c r="R97" s="1629">
        <v>2262.7399999999998</v>
      </c>
      <c r="S97" s="1629">
        <v>1654.88</v>
      </c>
      <c r="T97" s="1629">
        <v>2234.1699999999996</v>
      </c>
      <c r="U97" s="1629">
        <v>2172.0899999999997</v>
      </c>
      <c r="V97" s="1629">
        <v>2485.9900000000002</v>
      </c>
      <c r="W97" s="1629">
        <v>825.36999999999989</v>
      </c>
      <c r="X97" s="1629">
        <v>755.98</v>
      </c>
      <c r="Y97" s="1248">
        <v>1443.31</v>
      </c>
      <c r="Z97" s="1248">
        <v>3179.18</v>
      </c>
      <c r="AA97" s="1248">
        <v>2638.9</v>
      </c>
      <c r="AB97" s="1248">
        <v>907.67</v>
      </c>
      <c r="AC97" s="1248">
        <v>1491.15</v>
      </c>
      <c r="AD97" s="1248">
        <v>562.85</v>
      </c>
      <c r="AE97" s="1248">
        <v>1379.89</v>
      </c>
      <c r="AF97" s="1248">
        <v>1142.6400000000001</v>
      </c>
      <c r="AG97" s="1248">
        <v>246.54</v>
      </c>
      <c r="AH97" s="1248">
        <v>811.09</v>
      </c>
    </row>
    <row r="98" spans="1:34" ht="20.399999999999999" customHeight="1">
      <c r="A98" s="2021"/>
      <c r="B98" s="995" t="s">
        <v>788</v>
      </c>
      <c r="C98" s="1248">
        <f t="shared" si="13"/>
        <v>0</v>
      </c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>
        <v>0</v>
      </c>
      <c r="Z98" s="1248">
        <v>0</v>
      </c>
      <c r="AA98" s="1248">
        <v>0</v>
      </c>
      <c r="AB98" s="1248">
        <v>0</v>
      </c>
      <c r="AC98" s="1248">
        <v>0</v>
      </c>
      <c r="AD98" s="1248">
        <v>0</v>
      </c>
      <c r="AE98" s="1248">
        <v>0</v>
      </c>
      <c r="AF98" s="1248">
        <v>0</v>
      </c>
      <c r="AG98" s="1248">
        <v>0</v>
      </c>
      <c r="AH98" s="1248">
        <v>0</v>
      </c>
    </row>
    <row r="99" spans="1:34" ht="20.399999999999999" customHeight="1">
      <c r="A99" s="2021"/>
      <c r="B99" s="991" t="s">
        <v>849</v>
      </c>
      <c r="C99" s="1248">
        <f t="shared" si="13"/>
        <v>274</v>
      </c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>
        <v>0</v>
      </c>
      <c r="Z99" s="1248">
        <v>0</v>
      </c>
      <c r="AA99" s="1248">
        <v>274</v>
      </c>
      <c r="AB99" s="1248">
        <v>0</v>
      </c>
      <c r="AC99" s="1248">
        <v>0</v>
      </c>
      <c r="AD99" s="1248">
        <v>0</v>
      </c>
      <c r="AE99" s="1248">
        <v>0</v>
      </c>
      <c r="AF99" s="1248">
        <v>0</v>
      </c>
      <c r="AG99" s="1248">
        <v>0</v>
      </c>
      <c r="AH99" s="1248">
        <v>0</v>
      </c>
    </row>
    <row r="100" spans="1:34" ht="21.6" customHeight="1">
      <c r="A100" s="2391" t="s">
        <v>809</v>
      </c>
      <c r="B100" s="1250" t="s">
        <v>41</v>
      </c>
      <c r="C100" s="1628">
        <f t="shared" si="13"/>
        <v>223.88</v>
      </c>
      <c r="D100" s="1247">
        <f>SUM('동부 급수관'!D101:'동부 급수관'!D111)</f>
        <v>0</v>
      </c>
      <c r="E100" s="1247">
        <f>SUM('동부 급수관'!E101:'동부 급수관'!E111)</f>
        <v>188.88</v>
      </c>
      <c r="F100" s="1247">
        <f>SUM('동부 급수관'!F101:'동부 급수관'!F111)</f>
        <v>0</v>
      </c>
      <c r="G100" s="1247">
        <f>SUM('동부 급수관'!G101:'동부 급수관'!G111)</f>
        <v>0</v>
      </c>
      <c r="H100" s="1247">
        <f>SUM('동부 급수관'!H101:'동부 급수관'!H111)</f>
        <v>0</v>
      </c>
      <c r="I100" s="1247">
        <f>SUM('동부 급수관'!I101:'동부 급수관'!I111)</f>
        <v>0</v>
      </c>
      <c r="J100" s="1247">
        <f>SUM('동부 급수관'!J101:'동부 급수관'!J111)</f>
        <v>0</v>
      </c>
      <c r="K100" s="1247">
        <f>SUM('동부 급수관'!K101:'동부 급수관'!K111)</f>
        <v>0</v>
      </c>
      <c r="L100" s="1247">
        <f>SUM('동부 급수관'!L101:'동부 급수관'!L111)</f>
        <v>0</v>
      </c>
      <c r="M100" s="1247">
        <f>SUM('동부 급수관'!M101:'동부 급수관'!M111)</f>
        <v>0</v>
      </c>
      <c r="N100" s="1247">
        <f>SUM('동부 급수관'!N101:'동부 급수관'!N111)</f>
        <v>0</v>
      </c>
      <c r="O100" s="1247">
        <f>SUM('동부 급수관'!O101:'동부 급수관'!O111)</f>
        <v>0</v>
      </c>
      <c r="P100" s="1247">
        <f>SUM('동부 급수관'!P101:'동부 급수관'!P111)</f>
        <v>0</v>
      </c>
      <c r="Q100" s="1247">
        <f>SUM('동부 급수관'!Q101:'동부 급수관'!Q111)</f>
        <v>0</v>
      </c>
      <c r="R100" s="1247">
        <f>SUM('동부 급수관'!R101:'동부 급수관'!R111)</f>
        <v>0</v>
      </c>
      <c r="S100" s="1247">
        <f>SUM('동부 급수관'!S101:'동부 급수관'!S111)</f>
        <v>7.71</v>
      </c>
      <c r="T100" s="1247">
        <f>SUM('동부 급수관'!T101:'동부 급수관'!T111)</f>
        <v>0</v>
      </c>
      <c r="U100" s="1247">
        <f>SUM('동부 급수관'!U101:'동부 급수관'!U111)</f>
        <v>0</v>
      </c>
      <c r="V100" s="1247">
        <f>SUM('동부 급수관'!V101:'동부 급수관'!V111)</f>
        <v>0</v>
      </c>
      <c r="W100" s="1247">
        <f>SUM('동부 급수관'!W101:'동부 급수관'!W111)</f>
        <v>0</v>
      </c>
      <c r="X100" s="1247">
        <f>SUM('동부 급수관'!X101:'동부 급수관'!X111)</f>
        <v>0</v>
      </c>
      <c r="Y100" s="1247">
        <f>SUM('동부 급수관'!Y101:'동부 급수관'!Y111)</f>
        <v>0</v>
      </c>
      <c r="Z100" s="1247">
        <f>SUM('동부 급수관'!Z101:'동부 급수관'!Z111)</f>
        <v>0</v>
      </c>
      <c r="AA100" s="1247">
        <f>SUM('동부 급수관'!AA101:'동부 급수관'!AA111)</f>
        <v>0</v>
      </c>
      <c r="AB100" s="1247">
        <f>SUM('동부 급수관'!AB101:'동부 급수관'!AB111)</f>
        <v>0</v>
      </c>
      <c r="AC100" s="1247">
        <f>SUM('동부 급수관'!AC101:'동부 급수관'!AC111)</f>
        <v>10.16</v>
      </c>
      <c r="AD100" s="1247">
        <f>SUM('동부 급수관'!AD101:'동부 급수관'!AD111)</f>
        <v>10.01</v>
      </c>
      <c r="AE100" s="1247">
        <f>SUM('동부 급수관'!AE101:'동부 급수관'!AE111)</f>
        <v>0</v>
      </c>
      <c r="AF100" s="1247">
        <f>SUM('동부 급수관'!AF101:'동부 급수관'!AF111)</f>
        <v>7.12</v>
      </c>
      <c r="AG100" s="1247">
        <f>SUM('동부 급수관'!AG101:'동부 급수관'!AG111)</f>
        <v>0</v>
      </c>
      <c r="AH100" s="1247">
        <f>SUM('동부 급수관'!AH101:'동부 급수관'!AH111)</f>
        <v>0</v>
      </c>
    </row>
    <row r="101" spans="1:34" ht="20.399999999999999" customHeight="1">
      <c r="A101" s="2391" t="s">
        <v>809</v>
      </c>
      <c r="B101" s="989" t="s">
        <v>797</v>
      </c>
      <c r="C101" s="1248">
        <f t="shared" si="13"/>
        <v>13.42</v>
      </c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>
        <v>0</v>
      </c>
      <c r="Z101" s="1248">
        <v>0</v>
      </c>
      <c r="AA101" s="1248">
        <v>0</v>
      </c>
      <c r="AB101" s="1248">
        <v>0</v>
      </c>
      <c r="AC101" s="1248">
        <v>0</v>
      </c>
      <c r="AD101" s="1248">
        <v>6.3</v>
      </c>
      <c r="AE101" s="1248">
        <v>0</v>
      </c>
      <c r="AF101" s="1248">
        <v>7.12</v>
      </c>
      <c r="AG101" s="1248">
        <v>0</v>
      </c>
      <c r="AH101" s="1248">
        <v>0</v>
      </c>
    </row>
    <row r="102" spans="1:34" ht="20.399999999999999" customHeight="1">
      <c r="A102" s="2021"/>
      <c r="B102" s="989" t="s">
        <v>780</v>
      </c>
      <c r="C102" s="1248">
        <f t="shared" si="13"/>
        <v>11.42</v>
      </c>
      <c r="D102" s="1248"/>
      <c r="E102" s="1629"/>
      <c r="F102" s="1629"/>
      <c r="G102" s="1629"/>
      <c r="H102" s="1629"/>
      <c r="I102" s="1629"/>
      <c r="J102" s="1629"/>
      <c r="K102" s="1629"/>
      <c r="L102" s="1629"/>
      <c r="M102" s="1629"/>
      <c r="N102" s="1629"/>
      <c r="O102" s="1629"/>
      <c r="P102" s="1629"/>
      <c r="Q102" s="1629"/>
      <c r="R102" s="1629"/>
      <c r="S102" s="1629">
        <v>7.71</v>
      </c>
      <c r="T102" s="1629"/>
      <c r="U102" s="1629"/>
      <c r="V102" s="1629"/>
      <c r="W102" s="1629"/>
      <c r="X102" s="1629"/>
      <c r="Y102" s="1248">
        <v>0</v>
      </c>
      <c r="Z102" s="1248">
        <v>0</v>
      </c>
      <c r="AA102" s="1248">
        <v>0</v>
      </c>
      <c r="AB102" s="1248">
        <v>0</v>
      </c>
      <c r="AC102" s="1248">
        <v>0</v>
      </c>
      <c r="AD102" s="1248">
        <v>3.71</v>
      </c>
      <c r="AE102" s="1248">
        <v>0</v>
      </c>
      <c r="AF102" s="1248">
        <v>0</v>
      </c>
      <c r="AG102" s="1248">
        <v>0</v>
      </c>
      <c r="AH102" s="1248">
        <v>0</v>
      </c>
    </row>
    <row r="103" spans="1:34" ht="20.399999999999999" customHeight="1">
      <c r="A103" s="2021"/>
      <c r="B103" s="991" t="s">
        <v>781</v>
      </c>
      <c r="C103" s="1248">
        <f t="shared" si="13"/>
        <v>0</v>
      </c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>
        <v>0</v>
      </c>
      <c r="Z103" s="1248">
        <v>0</v>
      </c>
      <c r="AA103" s="1248">
        <v>0</v>
      </c>
      <c r="AB103" s="1248">
        <v>0</v>
      </c>
      <c r="AC103" s="1248">
        <v>0</v>
      </c>
      <c r="AD103" s="1248">
        <v>0</v>
      </c>
      <c r="AE103" s="1248">
        <v>0</v>
      </c>
      <c r="AF103" s="1248">
        <v>0</v>
      </c>
      <c r="AG103" s="1248">
        <v>0</v>
      </c>
      <c r="AH103" s="1248">
        <v>0</v>
      </c>
    </row>
    <row r="104" spans="1:34" ht="20.399999999999999" customHeight="1">
      <c r="A104" s="2021"/>
      <c r="B104" s="991" t="s">
        <v>799</v>
      </c>
      <c r="C104" s="1248">
        <f t="shared" si="13"/>
        <v>0</v>
      </c>
      <c r="D104" s="1248"/>
      <c r="E104" s="1248"/>
      <c r="F104" s="1248"/>
      <c r="G104" s="1248"/>
      <c r="H104" s="1248"/>
      <c r="I104" s="1248"/>
      <c r="J104" s="1248"/>
      <c r="K104" s="1248"/>
      <c r="L104" s="1248"/>
      <c r="M104" s="1248"/>
      <c r="N104" s="1248"/>
      <c r="O104" s="1248"/>
      <c r="P104" s="1248"/>
      <c r="Q104" s="1248"/>
      <c r="R104" s="1248"/>
      <c r="S104" s="1248"/>
      <c r="T104" s="1248"/>
      <c r="U104" s="1248"/>
      <c r="V104" s="1248"/>
      <c r="W104" s="1248"/>
      <c r="X104" s="1248"/>
      <c r="Y104" s="1248">
        <v>0</v>
      </c>
      <c r="Z104" s="1248">
        <v>0</v>
      </c>
      <c r="AA104" s="1248">
        <v>0</v>
      </c>
      <c r="AB104" s="1248">
        <v>0</v>
      </c>
      <c r="AC104" s="1248">
        <v>0</v>
      </c>
      <c r="AD104" s="1248">
        <v>0</v>
      </c>
      <c r="AE104" s="1248">
        <v>0</v>
      </c>
      <c r="AF104" s="1248">
        <v>0</v>
      </c>
      <c r="AG104" s="1248">
        <v>0</v>
      </c>
      <c r="AH104" s="1248">
        <v>0</v>
      </c>
    </row>
    <row r="105" spans="1:34" ht="20.399999999999999" customHeight="1">
      <c r="A105" s="2021"/>
      <c r="B105" s="995" t="s">
        <v>802</v>
      </c>
      <c r="C105" s="1248">
        <f t="shared" si="13"/>
        <v>0</v>
      </c>
      <c r="D105" s="1248"/>
      <c r="E105" s="1248"/>
      <c r="F105" s="1248"/>
      <c r="G105" s="1248"/>
      <c r="H105" s="1248"/>
      <c r="I105" s="1248"/>
      <c r="J105" s="1248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248"/>
      <c r="Y105" s="1248">
        <v>0</v>
      </c>
      <c r="Z105" s="1248">
        <v>0</v>
      </c>
      <c r="AA105" s="1248">
        <v>0</v>
      </c>
      <c r="AB105" s="1248">
        <v>0</v>
      </c>
      <c r="AC105" s="1248">
        <v>0</v>
      </c>
      <c r="AD105" s="1248">
        <v>0</v>
      </c>
      <c r="AE105" s="1248">
        <v>0</v>
      </c>
      <c r="AF105" s="1248">
        <v>0</v>
      </c>
      <c r="AG105" s="1248">
        <v>0</v>
      </c>
      <c r="AH105" s="1248">
        <v>0</v>
      </c>
    </row>
    <row r="106" spans="1:34" ht="20.399999999999999" customHeight="1">
      <c r="A106" s="2021"/>
      <c r="B106" s="995" t="s">
        <v>803</v>
      </c>
      <c r="C106" s="1248">
        <f t="shared" si="13"/>
        <v>188.88</v>
      </c>
      <c r="D106" s="1248"/>
      <c r="E106" s="1248">
        <v>188.88</v>
      </c>
      <c r="F106" s="1248"/>
      <c r="G106" s="1248"/>
      <c r="H106" s="1248"/>
      <c r="I106" s="1248"/>
      <c r="J106" s="1248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248"/>
      <c r="Y106" s="1248">
        <v>0</v>
      </c>
      <c r="Z106" s="1248">
        <v>0</v>
      </c>
      <c r="AA106" s="1248">
        <v>0</v>
      </c>
      <c r="AB106" s="1248">
        <v>0</v>
      </c>
      <c r="AC106" s="1248">
        <v>0</v>
      </c>
      <c r="AD106" s="1248">
        <v>0</v>
      </c>
      <c r="AE106" s="1248">
        <v>0</v>
      </c>
      <c r="AF106" s="1248">
        <v>0</v>
      </c>
      <c r="AG106" s="1248">
        <v>0</v>
      </c>
      <c r="AH106" s="1248">
        <v>0</v>
      </c>
    </row>
    <row r="107" spans="1:34" ht="20.399999999999999" customHeight="1">
      <c r="A107" s="2021"/>
      <c r="B107" s="1011" t="s">
        <v>804</v>
      </c>
      <c r="C107" s="1248">
        <f t="shared" si="13"/>
        <v>0</v>
      </c>
      <c r="D107" s="1248"/>
      <c r="E107" s="1248"/>
      <c r="F107" s="1248"/>
      <c r="G107" s="1248"/>
      <c r="H107" s="1248"/>
      <c r="I107" s="1248"/>
      <c r="J107" s="1248"/>
      <c r="K107" s="1248"/>
      <c r="L107" s="1248"/>
      <c r="M107" s="1248"/>
      <c r="N107" s="1248"/>
      <c r="O107" s="1248"/>
      <c r="P107" s="1248"/>
      <c r="Q107" s="1248"/>
      <c r="R107" s="1248"/>
      <c r="S107" s="1248"/>
      <c r="T107" s="1248"/>
      <c r="U107" s="1248"/>
      <c r="V107" s="1248"/>
      <c r="W107" s="1248"/>
      <c r="X107" s="1248"/>
      <c r="Y107" s="1248">
        <v>0</v>
      </c>
      <c r="Z107" s="1248">
        <v>0</v>
      </c>
      <c r="AA107" s="1248">
        <v>0</v>
      </c>
      <c r="AB107" s="1248">
        <v>0</v>
      </c>
      <c r="AC107" s="1248">
        <v>0</v>
      </c>
      <c r="AD107" s="1248">
        <v>0</v>
      </c>
      <c r="AE107" s="1248">
        <v>0</v>
      </c>
      <c r="AF107" s="1248">
        <v>0</v>
      </c>
      <c r="AG107" s="1248">
        <v>0</v>
      </c>
      <c r="AH107" s="1248">
        <v>0</v>
      </c>
    </row>
    <row r="108" spans="1:34" ht="20.399999999999999" customHeight="1">
      <c r="A108" s="2021"/>
      <c r="B108" s="1011" t="s">
        <v>848</v>
      </c>
      <c r="C108" s="1248">
        <f t="shared" si="13"/>
        <v>0</v>
      </c>
      <c r="D108" s="1248"/>
      <c r="E108" s="1248"/>
      <c r="F108" s="1248"/>
      <c r="G108" s="1248"/>
      <c r="H108" s="1248"/>
      <c r="I108" s="1248"/>
      <c r="J108" s="1248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248"/>
      <c r="Y108" s="1248">
        <v>0</v>
      </c>
      <c r="Z108" s="1248">
        <v>0</v>
      </c>
      <c r="AA108" s="1248">
        <v>0</v>
      </c>
      <c r="AB108" s="1248">
        <v>0</v>
      </c>
      <c r="AC108" s="1248">
        <v>0</v>
      </c>
      <c r="AD108" s="1248">
        <v>0</v>
      </c>
      <c r="AE108" s="1248">
        <v>0</v>
      </c>
      <c r="AF108" s="1248">
        <v>0</v>
      </c>
      <c r="AG108" s="1248">
        <v>0</v>
      </c>
      <c r="AH108" s="1248">
        <v>0</v>
      </c>
    </row>
    <row r="109" spans="1:34" ht="20.399999999999999" customHeight="1">
      <c r="A109" s="2021"/>
      <c r="B109" s="995" t="s">
        <v>807</v>
      </c>
      <c r="C109" s="1248">
        <f t="shared" si="13"/>
        <v>10.16</v>
      </c>
      <c r="D109" s="1248"/>
      <c r="E109" s="1248"/>
      <c r="F109" s="1248"/>
      <c r="G109" s="1248"/>
      <c r="H109" s="1248"/>
      <c r="I109" s="1248"/>
      <c r="J109" s="1248"/>
      <c r="K109" s="1248"/>
      <c r="L109" s="1248"/>
      <c r="M109" s="1248"/>
      <c r="N109" s="1248"/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248"/>
      <c r="Y109" s="1248">
        <v>0</v>
      </c>
      <c r="Z109" s="1248">
        <v>0</v>
      </c>
      <c r="AA109" s="1248">
        <v>0</v>
      </c>
      <c r="AB109" s="1248">
        <v>0</v>
      </c>
      <c r="AC109" s="1248">
        <v>10.16</v>
      </c>
      <c r="AD109" s="1248">
        <v>0</v>
      </c>
      <c r="AE109" s="1248">
        <v>0</v>
      </c>
      <c r="AF109" s="1248">
        <v>0</v>
      </c>
      <c r="AG109" s="1248">
        <v>0</v>
      </c>
      <c r="AH109" s="1248">
        <v>0</v>
      </c>
    </row>
    <row r="110" spans="1:34" ht="20.399999999999999" customHeight="1">
      <c r="A110" s="2021"/>
      <c r="B110" s="995" t="s">
        <v>788</v>
      </c>
      <c r="C110" s="1248">
        <f t="shared" si="13"/>
        <v>0</v>
      </c>
      <c r="D110" s="1248"/>
      <c r="E110" s="1248"/>
      <c r="F110" s="1248"/>
      <c r="G110" s="1248"/>
      <c r="H110" s="1248"/>
      <c r="I110" s="1248"/>
      <c r="J110" s="1248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248"/>
      <c r="Y110" s="1248">
        <v>0</v>
      </c>
      <c r="Z110" s="1248">
        <v>0</v>
      </c>
      <c r="AA110" s="1248">
        <v>0</v>
      </c>
      <c r="AB110" s="1248">
        <v>0</v>
      </c>
      <c r="AC110" s="1248">
        <v>0</v>
      </c>
      <c r="AD110" s="1248">
        <v>0</v>
      </c>
      <c r="AE110" s="1248">
        <v>0</v>
      </c>
      <c r="AF110" s="1248">
        <v>0</v>
      </c>
      <c r="AG110" s="1248">
        <v>0</v>
      </c>
      <c r="AH110" s="1248">
        <v>0</v>
      </c>
    </row>
    <row r="111" spans="1:34" ht="20.399999999999999" customHeight="1">
      <c r="A111" s="2021"/>
      <c r="B111" s="991" t="s">
        <v>849</v>
      </c>
      <c r="C111" s="1248">
        <f t="shared" si="13"/>
        <v>0</v>
      </c>
      <c r="D111" s="1248"/>
      <c r="E111" s="1248"/>
      <c r="F111" s="1248"/>
      <c r="G111" s="1248"/>
      <c r="H111" s="1248"/>
      <c r="I111" s="1248"/>
      <c r="J111" s="1248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248"/>
      <c r="Y111" s="1248">
        <v>0</v>
      </c>
      <c r="Z111" s="1248">
        <v>0</v>
      </c>
      <c r="AA111" s="1248">
        <v>0</v>
      </c>
      <c r="AB111" s="1248">
        <v>0</v>
      </c>
      <c r="AC111" s="1248">
        <v>0</v>
      </c>
      <c r="AD111" s="1248">
        <v>0</v>
      </c>
      <c r="AE111" s="1248">
        <v>0</v>
      </c>
      <c r="AF111" s="1248">
        <v>0</v>
      </c>
      <c r="AG111" s="1248">
        <v>0</v>
      </c>
      <c r="AH111" s="1248">
        <v>0</v>
      </c>
    </row>
    <row r="112" spans="1:34" ht="21.6" customHeight="1">
      <c r="A112" s="2392" t="s">
        <v>789</v>
      </c>
      <c r="B112" s="1250" t="s">
        <v>41</v>
      </c>
      <c r="C112" s="1628">
        <f t="shared" si="13"/>
        <v>22.450000000000003</v>
      </c>
      <c r="D112" s="1247">
        <f>SUM('동부 급수관'!D113:'동부 급수관'!D123)</f>
        <v>0</v>
      </c>
      <c r="E112" s="1247">
        <f>SUM('동부 급수관'!E113:'동부 급수관'!E123)</f>
        <v>0</v>
      </c>
      <c r="F112" s="1247">
        <f>SUM('동부 급수관'!F113:'동부 급수관'!F123)</f>
        <v>0</v>
      </c>
      <c r="G112" s="1247">
        <f>SUM('동부 급수관'!G113:'동부 급수관'!G123)</f>
        <v>0</v>
      </c>
      <c r="H112" s="1247">
        <f>SUM('동부 급수관'!H113:'동부 급수관'!H123)</f>
        <v>0</v>
      </c>
      <c r="I112" s="1247">
        <f>SUM('동부 급수관'!I113:'동부 급수관'!I123)</f>
        <v>0</v>
      </c>
      <c r="J112" s="1247">
        <f>SUM('동부 급수관'!J113:'동부 급수관'!J123)</f>
        <v>0</v>
      </c>
      <c r="K112" s="1247">
        <f>SUM('동부 급수관'!K113:'동부 급수관'!K123)</f>
        <v>0</v>
      </c>
      <c r="L112" s="1247">
        <f>SUM('동부 급수관'!L113:'동부 급수관'!L123)</f>
        <v>0</v>
      </c>
      <c r="M112" s="1247">
        <f>SUM('동부 급수관'!M113:'동부 급수관'!M123)</f>
        <v>0</v>
      </c>
      <c r="N112" s="1247">
        <f>SUM('동부 급수관'!N113:'동부 급수관'!N123)</f>
        <v>0</v>
      </c>
      <c r="O112" s="1247">
        <f>SUM('동부 급수관'!O113:'동부 급수관'!O123)</f>
        <v>0</v>
      </c>
      <c r="P112" s="1247">
        <f>SUM('동부 급수관'!P113:'동부 급수관'!P123)</f>
        <v>0</v>
      </c>
      <c r="Q112" s="1247">
        <f>SUM('동부 급수관'!Q113:'동부 급수관'!Q123)</f>
        <v>0</v>
      </c>
      <c r="R112" s="1247">
        <f>SUM('동부 급수관'!R113:'동부 급수관'!R123)</f>
        <v>0</v>
      </c>
      <c r="S112" s="1247">
        <f>SUM('동부 급수관'!S113:'동부 급수관'!S123)</f>
        <v>0</v>
      </c>
      <c r="T112" s="1247">
        <f>SUM('동부 급수관'!T113:'동부 급수관'!T123)</f>
        <v>0</v>
      </c>
      <c r="U112" s="1247">
        <f>SUM('동부 급수관'!U113:'동부 급수관'!U123)</f>
        <v>0</v>
      </c>
      <c r="V112" s="1247">
        <f>SUM('동부 급수관'!V113:'동부 급수관'!V123)</f>
        <v>0</v>
      </c>
      <c r="W112" s="1247">
        <f>SUM('동부 급수관'!W113:'동부 급수관'!W123)</f>
        <v>0</v>
      </c>
      <c r="X112" s="1247">
        <f>SUM('동부 급수관'!X113:'동부 급수관'!X123)</f>
        <v>0</v>
      </c>
      <c r="Y112" s="1247">
        <f>SUM('동부 급수관'!Y113:'동부 급수관'!Y123)</f>
        <v>0</v>
      </c>
      <c r="Z112" s="1247">
        <f>SUM('동부 급수관'!Z113:'동부 급수관'!Z123)</f>
        <v>6.19</v>
      </c>
      <c r="AA112" s="1247">
        <f>SUM('동부 급수관'!AA113:'동부 급수관'!AA123)</f>
        <v>0</v>
      </c>
      <c r="AB112" s="1247">
        <f>SUM('동부 급수관'!AB113:'동부 급수관'!AB123)</f>
        <v>0</v>
      </c>
      <c r="AC112" s="1247">
        <f>SUM('동부 급수관'!AC113:'동부 급수관'!AC123)</f>
        <v>0</v>
      </c>
      <c r="AD112" s="1247">
        <f>SUM('동부 급수관'!AD113:'동부 급수관'!AD123)</f>
        <v>10</v>
      </c>
      <c r="AE112" s="1247">
        <f>SUM('동부 급수관'!AE113:'동부 급수관'!AE123)</f>
        <v>0</v>
      </c>
      <c r="AF112" s="1247">
        <f>SUM('동부 급수관'!AF113:'동부 급수관'!AF123)</f>
        <v>2.21</v>
      </c>
      <c r="AG112" s="1247">
        <f>SUM('동부 급수관'!AG113:'동부 급수관'!AG123)</f>
        <v>4.05</v>
      </c>
      <c r="AH112" s="1247">
        <f>SUM('동부 급수관'!AH113:'동부 급수관'!AH123)</f>
        <v>0</v>
      </c>
    </row>
    <row r="113" spans="1:34" ht="20.399999999999999" customHeight="1">
      <c r="A113" s="2392" t="s">
        <v>789</v>
      </c>
      <c r="B113" s="989" t="s">
        <v>797</v>
      </c>
      <c r="C113" s="1248">
        <f t="shared" si="13"/>
        <v>0</v>
      </c>
      <c r="D113" s="1248"/>
      <c r="E113" s="1248"/>
      <c r="F113" s="1248"/>
      <c r="G113" s="1248"/>
      <c r="H113" s="1248"/>
      <c r="I113" s="1248"/>
      <c r="J113" s="1248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248"/>
      <c r="Y113" s="1248">
        <v>0</v>
      </c>
      <c r="Z113" s="1248">
        <v>0</v>
      </c>
      <c r="AA113" s="1248">
        <v>0</v>
      </c>
      <c r="AB113" s="1248">
        <v>0</v>
      </c>
      <c r="AC113" s="1248">
        <v>0</v>
      </c>
      <c r="AD113" s="1248">
        <v>0</v>
      </c>
      <c r="AE113" s="1248">
        <v>0</v>
      </c>
      <c r="AF113" s="1248">
        <v>0</v>
      </c>
      <c r="AG113" s="1248">
        <v>0</v>
      </c>
      <c r="AH113" s="1248">
        <v>0</v>
      </c>
    </row>
    <row r="114" spans="1:34" ht="20.399999999999999" customHeight="1">
      <c r="A114" s="2019"/>
      <c r="B114" s="989" t="s">
        <v>780</v>
      </c>
      <c r="C114" s="1248">
        <f t="shared" si="13"/>
        <v>6.19</v>
      </c>
      <c r="D114" s="1248"/>
      <c r="E114" s="1248"/>
      <c r="F114" s="1248"/>
      <c r="G114" s="1248"/>
      <c r="H114" s="1248"/>
      <c r="I114" s="1248"/>
      <c r="J114" s="1248"/>
      <c r="K114" s="1248"/>
      <c r="L114" s="1248"/>
      <c r="M114" s="1248"/>
      <c r="N114" s="1248"/>
      <c r="O114" s="1248"/>
      <c r="P114" s="1248"/>
      <c r="Q114" s="1248"/>
      <c r="R114" s="1248"/>
      <c r="S114" s="1248"/>
      <c r="T114" s="1248"/>
      <c r="U114" s="1248"/>
      <c r="V114" s="1248"/>
      <c r="W114" s="1248"/>
      <c r="X114" s="1248"/>
      <c r="Y114" s="1248">
        <v>0</v>
      </c>
      <c r="Z114" s="1248">
        <v>6.19</v>
      </c>
      <c r="AA114" s="1248">
        <v>0</v>
      </c>
      <c r="AB114" s="1248">
        <v>0</v>
      </c>
      <c r="AC114" s="1248">
        <v>0</v>
      </c>
      <c r="AD114" s="1248">
        <v>0</v>
      </c>
      <c r="AE114" s="1248">
        <v>0</v>
      </c>
      <c r="AF114" s="1248">
        <v>0</v>
      </c>
      <c r="AG114" s="1248">
        <v>0</v>
      </c>
      <c r="AH114" s="1248">
        <v>0</v>
      </c>
    </row>
    <row r="115" spans="1:34" ht="20.399999999999999" customHeight="1">
      <c r="A115" s="2019"/>
      <c r="B115" s="991" t="s">
        <v>781</v>
      </c>
      <c r="C115" s="1248">
        <f t="shared" si="13"/>
        <v>0</v>
      </c>
      <c r="D115" s="1248"/>
      <c r="E115" s="1248"/>
      <c r="F115" s="1248"/>
      <c r="G115" s="1248"/>
      <c r="H115" s="1248"/>
      <c r="I115" s="1248"/>
      <c r="J115" s="1248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248"/>
      <c r="Y115" s="1248">
        <v>0</v>
      </c>
      <c r="Z115" s="1248">
        <v>0</v>
      </c>
      <c r="AA115" s="1248">
        <v>0</v>
      </c>
      <c r="AB115" s="1248">
        <v>0</v>
      </c>
      <c r="AC115" s="1248">
        <v>0</v>
      </c>
      <c r="AD115" s="1248">
        <v>0</v>
      </c>
      <c r="AE115" s="1248">
        <v>0</v>
      </c>
      <c r="AF115" s="1248">
        <v>0</v>
      </c>
      <c r="AG115" s="1248">
        <v>0</v>
      </c>
      <c r="AH115" s="1248">
        <v>0</v>
      </c>
    </row>
    <row r="116" spans="1:34" ht="20.399999999999999" customHeight="1">
      <c r="A116" s="2019"/>
      <c r="B116" s="991" t="s">
        <v>799</v>
      </c>
      <c r="C116" s="1248">
        <f t="shared" si="13"/>
        <v>0</v>
      </c>
      <c r="D116" s="1248"/>
      <c r="E116" s="1248"/>
      <c r="F116" s="1248"/>
      <c r="G116" s="1248"/>
      <c r="H116" s="1248"/>
      <c r="I116" s="1248"/>
      <c r="J116" s="1248"/>
      <c r="K116" s="1248"/>
      <c r="L116" s="1248"/>
      <c r="M116" s="1248"/>
      <c r="N116" s="1248"/>
      <c r="O116" s="1248"/>
      <c r="P116" s="1248"/>
      <c r="Q116" s="1248"/>
      <c r="R116" s="1248"/>
      <c r="S116" s="1248"/>
      <c r="T116" s="1248"/>
      <c r="U116" s="1248"/>
      <c r="V116" s="1248"/>
      <c r="W116" s="1248"/>
      <c r="X116" s="1248"/>
      <c r="Y116" s="1248">
        <v>0</v>
      </c>
      <c r="Z116" s="1248">
        <v>0</v>
      </c>
      <c r="AA116" s="1248">
        <v>0</v>
      </c>
      <c r="AB116" s="1248">
        <v>0</v>
      </c>
      <c r="AC116" s="1248">
        <v>0</v>
      </c>
      <c r="AD116" s="1248">
        <v>0</v>
      </c>
      <c r="AE116" s="1248">
        <v>0</v>
      </c>
      <c r="AF116" s="1248">
        <v>0</v>
      </c>
      <c r="AG116" s="1248">
        <v>0</v>
      </c>
      <c r="AH116" s="1248">
        <v>0</v>
      </c>
    </row>
    <row r="117" spans="1:34" ht="20.399999999999999" customHeight="1">
      <c r="A117" s="2019"/>
      <c r="B117" s="995" t="s">
        <v>802</v>
      </c>
      <c r="C117" s="1248">
        <f t="shared" si="13"/>
        <v>0</v>
      </c>
      <c r="D117" s="1248"/>
      <c r="E117" s="1248"/>
      <c r="F117" s="1248"/>
      <c r="G117" s="1248"/>
      <c r="H117" s="1248"/>
      <c r="I117" s="1248"/>
      <c r="J117" s="1248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248"/>
      <c r="Y117" s="1248">
        <v>0</v>
      </c>
      <c r="Z117" s="1248">
        <v>0</v>
      </c>
      <c r="AA117" s="1248">
        <v>0</v>
      </c>
      <c r="AB117" s="1248">
        <v>0</v>
      </c>
      <c r="AC117" s="1248">
        <v>0</v>
      </c>
      <c r="AD117" s="1248">
        <v>0</v>
      </c>
      <c r="AE117" s="1248">
        <v>0</v>
      </c>
      <c r="AF117" s="1248">
        <v>0</v>
      </c>
      <c r="AG117" s="1248">
        <v>0</v>
      </c>
      <c r="AH117" s="1248">
        <v>0</v>
      </c>
    </row>
    <row r="118" spans="1:34" ht="20.399999999999999" customHeight="1">
      <c r="A118" s="2019"/>
      <c r="B118" s="995" t="s">
        <v>803</v>
      </c>
      <c r="C118" s="1248">
        <f t="shared" si="13"/>
        <v>0</v>
      </c>
      <c r="D118" s="1248"/>
      <c r="E118" s="1248"/>
      <c r="F118" s="1248"/>
      <c r="G118" s="1248"/>
      <c r="H118" s="1248"/>
      <c r="I118" s="1248"/>
      <c r="J118" s="1248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248"/>
      <c r="Y118" s="1248">
        <v>0</v>
      </c>
      <c r="Z118" s="1248">
        <v>0</v>
      </c>
      <c r="AA118" s="1248">
        <v>0</v>
      </c>
      <c r="AB118" s="1248">
        <v>0</v>
      </c>
      <c r="AC118" s="1248">
        <v>0</v>
      </c>
      <c r="AD118" s="1248">
        <v>0</v>
      </c>
      <c r="AE118" s="1248">
        <v>0</v>
      </c>
      <c r="AF118" s="1248">
        <v>0</v>
      </c>
      <c r="AG118" s="1248">
        <v>0</v>
      </c>
      <c r="AH118" s="1248">
        <v>0</v>
      </c>
    </row>
    <row r="119" spans="1:34" ht="20.399999999999999" customHeight="1">
      <c r="A119" s="2019"/>
      <c r="B119" s="1011" t="s">
        <v>804</v>
      </c>
      <c r="C119" s="1248">
        <f t="shared" si="13"/>
        <v>0</v>
      </c>
      <c r="D119" s="1248"/>
      <c r="E119" s="1248"/>
      <c r="F119" s="1248"/>
      <c r="G119" s="1248"/>
      <c r="H119" s="1248"/>
      <c r="I119" s="1248"/>
      <c r="J119" s="1248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248"/>
      <c r="Y119" s="1248">
        <v>0</v>
      </c>
      <c r="Z119" s="1248">
        <v>0</v>
      </c>
      <c r="AA119" s="1248">
        <v>0</v>
      </c>
      <c r="AB119" s="1248">
        <v>0</v>
      </c>
      <c r="AC119" s="1248">
        <v>0</v>
      </c>
      <c r="AD119" s="1248">
        <v>0</v>
      </c>
      <c r="AE119" s="1248">
        <v>0</v>
      </c>
      <c r="AF119" s="1248">
        <v>0</v>
      </c>
      <c r="AG119" s="1248">
        <v>0</v>
      </c>
      <c r="AH119" s="1248">
        <v>0</v>
      </c>
    </row>
    <row r="120" spans="1:34" ht="20.399999999999999" customHeight="1">
      <c r="A120" s="2019"/>
      <c r="B120" s="1011" t="s">
        <v>848</v>
      </c>
      <c r="C120" s="1248">
        <f t="shared" si="13"/>
        <v>0</v>
      </c>
      <c r="D120" s="1248"/>
      <c r="E120" s="1248"/>
      <c r="F120" s="1248"/>
      <c r="G120" s="1248"/>
      <c r="H120" s="1248"/>
      <c r="I120" s="1248"/>
      <c r="J120" s="1248"/>
      <c r="K120" s="1248"/>
      <c r="L120" s="1248"/>
      <c r="M120" s="1248"/>
      <c r="N120" s="1248"/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248"/>
      <c r="Y120" s="1248">
        <v>0</v>
      </c>
      <c r="Z120" s="1248">
        <v>0</v>
      </c>
      <c r="AA120" s="1248">
        <v>0</v>
      </c>
      <c r="AB120" s="1248">
        <v>0</v>
      </c>
      <c r="AC120" s="1248">
        <v>0</v>
      </c>
      <c r="AD120" s="1248">
        <v>0</v>
      </c>
      <c r="AE120" s="1248">
        <v>0</v>
      </c>
      <c r="AF120" s="1248">
        <v>0</v>
      </c>
      <c r="AG120" s="1248">
        <v>0</v>
      </c>
      <c r="AH120" s="1248">
        <v>0</v>
      </c>
    </row>
    <row r="121" spans="1:34" ht="20.399999999999999" customHeight="1">
      <c r="A121" s="2019"/>
      <c r="B121" s="995" t="s">
        <v>807</v>
      </c>
      <c r="C121" s="1248">
        <f t="shared" si="13"/>
        <v>16.260000000000002</v>
      </c>
      <c r="D121" s="1248"/>
      <c r="E121" s="1248"/>
      <c r="F121" s="1248"/>
      <c r="G121" s="1248"/>
      <c r="H121" s="1248"/>
      <c r="I121" s="1248"/>
      <c r="J121" s="1248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248"/>
      <c r="Y121" s="1248">
        <v>0</v>
      </c>
      <c r="Z121" s="1248">
        <v>0</v>
      </c>
      <c r="AA121" s="1248">
        <v>0</v>
      </c>
      <c r="AB121" s="1248">
        <v>0</v>
      </c>
      <c r="AC121" s="1248">
        <v>0</v>
      </c>
      <c r="AD121" s="1248">
        <v>10</v>
      </c>
      <c r="AE121" s="1248">
        <v>0</v>
      </c>
      <c r="AF121" s="1248">
        <v>2.21</v>
      </c>
      <c r="AG121" s="1248">
        <v>4.05</v>
      </c>
      <c r="AH121" s="1248">
        <v>0</v>
      </c>
    </row>
    <row r="122" spans="1:34" ht="20.399999999999999" customHeight="1">
      <c r="A122" s="2019"/>
      <c r="B122" s="995" t="s">
        <v>788</v>
      </c>
      <c r="C122" s="1248">
        <f t="shared" si="13"/>
        <v>0</v>
      </c>
      <c r="D122" s="1248"/>
      <c r="E122" s="1248"/>
      <c r="F122" s="1248"/>
      <c r="G122" s="1248"/>
      <c r="H122" s="1248"/>
      <c r="I122" s="1248"/>
      <c r="J122" s="1248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248"/>
      <c r="Y122" s="1248">
        <v>0</v>
      </c>
      <c r="Z122" s="1248">
        <v>0</v>
      </c>
      <c r="AA122" s="1248">
        <v>0</v>
      </c>
      <c r="AB122" s="1248">
        <v>0</v>
      </c>
      <c r="AC122" s="1248">
        <v>0</v>
      </c>
      <c r="AD122" s="1248">
        <v>0</v>
      </c>
      <c r="AE122" s="1248">
        <v>0</v>
      </c>
      <c r="AF122" s="1248">
        <v>0</v>
      </c>
      <c r="AG122" s="1248">
        <v>0</v>
      </c>
      <c r="AH122" s="1248">
        <v>0</v>
      </c>
    </row>
    <row r="123" spans="1:34" ht="20.399999999999999" customHeight="1">
      <c r="A123" s="2019"/>
      <c r="B123" s="991" t="s">
        <v>849</v>
      </c>
      <c r="C123" s="1248">
        <f t="shared" si="13"/>
        <v>0</v>
      </c>
      <c r="D123" s="1248"/>
      <c r="E123" s="1248"/>
      <c r="F123" s="1248"/>
      <c r="G123" s="1248"/>
      <c r="H123" s="1248"/>
      <c r="I123" s="1248"/>
      <c r="J123" s="1248"/>
      <c r="K123" s="1248"/>
      <c r="L123" s="1248"/>
      <c r="M123" s="1248"/>
      <c r="N123" s="1248"/>
      <c r="O123" s="1248"/>
      <c r="P123" s="1248"/>
      <c r="Q123" s="1248"/>
      <c r="R123" s="1248"/>
      <c r="S123" s="1248"/>
      <c r="T123" s="1248"/>
      <c r="U123" s="1248"/>
      <c r="V123" s="1248"/>
      <c r="W123" s="1248"/>
      <c r="X123" s="1248"/>
      <c r="Y123" s="1248">
        <v>0</v>
      </c>
      <c r="Z123" s="1248">
        <v>0</v>
      </c>
      <c r="AA123" s="1248">
        <v>0</v>
      </c>
      <c r="AB123" s="1248">
        <v>0</v>
      </c>
      <c r="AC123" s="1248">
        <v>0</v>
      </c>
      <c r="AD123" s="1248">
        <v>0</v>
      </c>
      <c r="AE123" s="1248">
        <v>0</v>
      </c>
      <c r="AF123" s="1248">
        <v>0</v>
      </c>
      <c r="AG123" s="1248">
        <v>0</v>
      </c>
      <c r="AH123" s="1248">
        <v>0</v>
      </c>
    </row>
    <row r="124" spans="1:34" ht="21.6" customHeight="1">
      <c r="A124" s="2392" t="s">
        <v>813</v>
      </c>
      <c r="B124" s="1250" t="s">
        <v>41</v>
      </c>
      <c r="C124" s="1628">
        <f t="shared" si="13"/>
        <v>4</v>
      </c>
      <c r="D124" s="1247">
        <f>SUM('동부 급수관'!D125:'동부 급수관'!D135)</f>
        <v>0</v>
      </c>
      <c r="E124" s="1247">
        <f>SUM('동부 급수관'!E125:'동부 급수관'!E135)</f>
        <v>0</v>
      </c>
      <c r="F124" s="1247">
        <f>SUM('동부 급수관'!F125:'동부 급수관'!F135)</f>
        <v>0</v>
      </c>
      <c r="G124" s="1247">
        <f>SUM('동부 급수관'!G125:'동부 급수관'!G135)</f>
        <v>0</v>
      </c>
      <c r="H124" s="1247">
        <f>SUM('동부 급수관'!H125:'동부 급수관'!H135)</f>
        <v>0</v>
      </c>
      <c r="I124" s="1247">
        <f>SUM('동부 급수관'!I125:'동부 급수관'!I135)</f>
        <v>0</v>
      </c>
      <c r="J124" s="1247">
        <f>SUM('동부 급수관'!J125:'동부 급수관'!J135)</f>
        <v>0</v>
      </c>
      <c r="K124" s="1247">
        <f>SUM('동부 급수관'!K125:'동부 급수관'!K135)</f>
        <v>0</v>
      </c>
      <c r="L124" s="1247">
        <f>SUM('동부 급수관'!L125:'동부 급수관'!L135)</f>
        <v>0</v>
      </c>
      <c r="M124" s="1247">
        <f>SUM('동부 급수관'!M125:'동부 급수관'!M135)</f>
        <v>0</v>
      </c>
      <c r="N124" s="1247">
        <f>SUM('동부 급수관'!N125:'동부 급수관'!N135)</f>
        <v>0</v>
      </c>
      <c r="O124" s="1247">
        <f>SUM('동부 급수관'!O125:'동부 급수관'!O135)</f>
        <v>0</v>
      </c>
      <c r="P124" s="1247">
        <f>SUM('동부 급수관'!P125:'동부 급수관'!P135)</f>
        <v>0</v>
      </c>
      <c r="Q124" s="1247">
        <f>SUM('동부 급수관'!Q125:'동부 급수관'!Q135)</f>
        <v>0</v>
      </c>
      <c r="R124" s="1247">
        <f>SUM('동부 급수관'!R125:'동부 급수관'!R135)</f>
        <v>0</v>
      </c>
      <c r="S124" s="1247">
        <f>SUM('동부 급수관'!S125:'동부 급수관'!S135)</f>
        <v>0</v>
      </c>
      <c r="T124" s="1247">
        <f>SUM('동부 급수관'!T125:'동부 급수관'!T135)</f>
        <v>0</v>
      </c>
      <c r="U124" s="1247">
        <f>SUM('동부 급수관'!U125:'동부 급수관'!U135)</f>
        <v>0</v>
      </c>
      <c r="V124" s="1247">
        <f>SUM('동부 급수관'!V125:'동부 급수관'!V135)</f>
        <v>0</v>
      </c>
      <c r="W124" s="1247">
        <f>SUM('동부 급수관'!W125:'동부 급수관'!W135)</f>
        <v>0</v>
      </c>
      <c r="X124" s="1247">
        <f>SUM('동부 급수관'!X125:'동부 급수관'!X135)</f>
        <v>0</v>
      </c>
      <c r="Y124" s="1247">
        <f>SUM('동부 급수관'!Y125:'동부 급수관'!Y135)</f>
        <v>0</v>
      </c>
      <c r="Z124" s="1247">
        <f>SUM('동부 급수관'!Z125:'동부 급수관'!Z135)</f>
        <v>0</v>
      </c>
      <c r="AA124" s="1247">
        <f>SUM('동부 급수관'!AA125:'동부 급수관'!AA135)</f>
        <v>0</v>
      </c>
      <c r="AB124" s="1247">
        <f>SUM('동부 급수관'!AB125:'동부 급수관'!AB135)</f>
        <v>0</v>
      </c>
      <c r="AC124" s="1247">
        <f>SUM('동부 급수관'!AC125:'동부 급수관'!AC135)</f>
        <v>0</v>
      </c>
      <c r="AD124" s="1247">
        <f>SUM('동부 급수관'!AD125:'동부 급수관'!AD135)</f>
        <v>0</v>
      </c>
      <c r="AE124" s="1247">
        <f>SUM('동부 급수관'!AE125:'동부 급수관'!AE135)</f>
        <v>0</v>
      </c>
      <c r="AF124" s="1247">
        <f>SUM('동부 급수관'!AF125:'동부 급수관'!AF135)</f>
        <v>0</v>
      </c>
      <c r="AG124" s="1247">
        <f>SUM('동부 급수관'!AG125:'동부 급수관'!AG135)</f>
        <v>4</v>
      </c>
      <c r="AH124" s="1247">
        <f>SUM('동부 급수관'!AH125:'동부 급수관'!AH135)</f>
        <v>0</v>
      </c>
    </row>
    <row r="125" spans="1:34" ht="20.399999999999999" customHeight="1">
      <c r="A125" s="2392" t="s">
        <v>813</v>
      </c>
      <c r="B125" s="989" t="s">
        <v>797</v>
      </c>
      <c r="C125" s="1248">
        <f t="shared" si="13"/>
        <v>0</v>
      </c>
      <c r="D125" s="1248"/>
      <c r="E125" s="1248"/>
      <c r="F125" s="1248"/>
      <c r="G125" s="1248"/>
      <c r="H125" s="1248"/>
      <c r="I125" s="1248"/>
      <c r="J125" s="1248"/>
      <c r="K125" s="1248"/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8"/>
      <c r="Y125" s="1248">
        <v>0</v>
      </c>
      <c r="Z125" s="1248">
        <v>0</v>
      </c>
      <c r="AA125" s="1248">
        <v>0</v>
      </c>
      <c r="AB125" s="1248">
        <v>0</v>
      </c>
      <c r="AC125" s="1248">
        <v>0</v>
      </c>
      <c r="AD125" s="1248">
        <v>0</v>
      </c>
      <c r="AE125" s="1248">
        <v>0</v>
      </c>
      <c r="AF125" s="1248">
        <v>0</v>
      </c>
      <c r="AG125" s="1248">
        <v>0</v>
      </c>
      <c r="AH125" s="1248">
        <v>0</v>
      </c>
    </row>
    <row r="126" spans="1:34" ht="20.399999999999999" customHeight="1">
      <c r="A126" s="2019"/>
      <c r="B126" s="989" t="s">
        <v>780</v>
      </c>
      <c r="C126" s="1248">
        <f t="shared" si="13"/>
        <v>4</v>
      </c>
      <c r="D126" s="1248"/>
      <c r="E126" s="1248"/>
      <c r="F126" s="1248"/>
      <c r="G126" s="1248"/>
      <c r="H126" s="1248"/>
      <c r="I126" s="1248"/>
      <c r="J126" s="1248"/>
      <c r="K126" s="1248"/>
      <c r="L126" s="1248"/>
      <c r="M126" s="1248"/>
      <c r="N126" s="1248"/>
      <c r="O126" s="1248"/>
      <c r="P126" s="1248"/>
      <c r="Q126" s="1248"/>
      <c r="R126" s="1248"/>
      <c r="S126" s="1248"/>
      <c r="T126" s="1248"/>
      <c r="U126" s="1248"/>
      <c r="V126" s="1248"/>
      <c r="W126" s="1248"/>
      <c r="X126" s="1248"/>
      <c r="Y126" s="1248">
        <v>0</v>
      </c>
      <c r="Z126" s="1248">
        <v>0</v>
      </c>
      <c r="AA126" s="1248">
        <v>0</v>
      </c>
      <c r="AB126" s="1248">
        <v>0</v>
      </c>
      <c r="AC126" s="1248">
        <v>0</v>
      </c>
      <c r="AD126" s="1248">
        <v>0</v>
      </c>
      <c r="AE126" s="1248">
        <v>0</v>
      </c>
      <c r="AF126" s="1248">
        <v>0</v>
      </c>
      <c r="AG126" s="1248">
        <v>4</v>
      </c>
      <c r="AH126" s="1248">
        <v>0</v>
      </c>
    </row>
    <row r="127" spans="1:34" ht="20.399999999999999" customHeight="1">
      <c r="A127" s="2019"/>
      <c r="B127" s="991" t="s">
        <v>781</v>
      </c>
      <c r="C127" s="1248">
        <f t="shared" si="13"/>
        <v>0</v>
      </c>
      <c r="D127" s="1248"/>
      <c r="E127" s="1248"/>
      <c r="F127" s="1248"/>
      <c r="G127" s="1248"/>
      <c r="H127" s="1248"/>
      <c r="I127" s="1248"/>
      <c r="J127" s="1248"/>
      <c r="K127" s="1248"/>
      <c r="L127" s="1248"/>
      <c r="M127" s="1248"/>
      <c r="N127" s="1248"/>
      <c r="O127" s="1248"/>
      <c r="P127" s="1248"/>
      <c r="Q127" s="1248"/>
      <c r="R127" s="1248"/>
      <c r="S127" s="1248"/>
      <c r="T127" s="1248"/>
      <c r="U127" s="1248"/>
      <c r="V127" s="1248"/>
      <c r="W127" s="1248"/>
      <c r="X127" s="1248"/>
      <c r="Y127" s="1248">
        <v>0</v>
      </c>
      <c r="Z127" s="1248">
        <v>0</v>
      </c>
      <c r="AA127" s="1248">
        <v>0</v>
      </c>
      <c r="AB127" s="1248">
        <v>0</v>
      </c>
      <c r="AC127" s="1248">
        <v>0</v>
      </c>
      <c r="AD127" s="1248">
        <v>0</v>
      </c>
      <c r="AE127" s="1248">
        <v>0</v>
      </c>
      <c r="AF127" s="1248">
        <v>0</v>
      </c>
      <c r="AG127" s="1248">
        <v>0</v>
      </c>
      <c r="AH127" s="1248">
        <v>0</v>
      </c>
    </row>
    <row r="128" spans="1:34" ht="20.399999999999999" customHeight="1">
      <c r="A128" s="2019"/>
      <c r="B128" s="991" t="s">
        <v>799</v>
      </c>
      <c r="C128" s="1248">
        <f t="shared" si="13"/>
        <v>0</v>
      </c>
      <c r="D128" s="1248"/>
      <c r="E128" s="1248"/>
      <c r="F128" s="1248"/>
      <c r="G128" s="1248"/>
      <c r="H128" s="1248"/>
      <c r="I128" s="1248"/>
      <c r="J128" s="1248"/>
      <c r="K128" s="1248"/>
      <c r="L128" s="1248"/>
      <c r="M128" s="1248"/>
      <c r="N128" s="1248"/>
      <c r="O128" s="1248"/>
      <c r="P128" s="1248"/>
      <c r="Q128" s="1248"/>
      <c r="R128" s="1248"/>
      <c r="S128" s="1248"/>
      <c r="T128" s="1248"/>
      <c r="U128" s="1248"/>
      <c r="V128" s="1248"/>
      <c r="W128" s="1248"/>
      <c r="X128" s="1248"/>
      <c r="Y128" s="1248">
        <v>0</v>
      </c>
      <c r="Z128" s="1248">
        <v>0</v>
      </c>
      <c r="AA128" s="1248">
        <v>0</v>
      </c>
      <c r="AB128" s="1248">
        <v>0</v>
      </c>
      <c r="AC128" s="1248">
        <v>0</v>
      </c>
      <c r="AD128" s="1248">
        <v>0</v>
      </c>
      <c r="AE128" s="1248">
        <v>0</v>
      </c>
      <c r="AF128" s="1248">
        <v>0</v>
      </c>
      <c r="AG128" s="1248">
        <v>0</v>
      </c>
      <c r="AH128" s="1248">
        <v>0</v>
      </c>
    </row>
    <row r="129" spans="1:34" ht="20.399999999999999" customHeight="1">
      <c r="A129" s="2019"/>
      <c r="B129" s="995" t="s">
        <v>802</v>
      </c>
      <c r="C129" s="1248">
        <f t="shared" si="13"/>
        <v>0</v>
      </c>
      <c r="D129" s="1248"/>
      <c r="E129" s="1248"/>
      <c r="F129" s="1248"/>
      <c r="G129" s="1248"/>
      <c r="H129" s="1248"/>
      <c r="I129" s="1248"/>
      <c r="J129" s="1248"/>
      <c r="K129" s="1248"/>
      <c r="L129" s="1248"/>
      <c r="M129" s="1248"/>
      <c r="N129" s="1248"/>
      <c r="O129" s="1248"/>
      <c r="P129" s="1248"/>
      <c r="Q129" s="1248"/>
      <c r="R129" s="1248"/>
      <c r="S129" s="1248"/>
      <c r="T129" s="1248"/>
      <c r="U129" s="1248"/>
      <c r="V129" s="1248"/>
      <c r="W129" s="1248"/>
      <c r="X129" s="1248"/>
      <c r="Y129" s="1248">
        <v>0</v>
      </c>
      <c r="Z129" s="1248">
        <v>0</v>
      </c>
      <c r="AA129" s="1248">
        <v>0</v>
      </c>
      <c r="AB129" s="1248">
        <v>0</v>
      </c>
      <c r="AC129" s="1248">
        <v>0</v>
      </c>
      <c r="AD129" s="1248">
        <v>0</v>
      </c>
      <c r="AE129" s="1248">
        <v>0</v>
      </c>
      <c r="AF129" s="1248">
        <v>0</v>
      </c>
      <c r="AG129" s="1248">
        <v>0</v>
      </c>
      <c r="AH129" s="1248">
        <v>0</v>
      </c>
    </row>
    <row r="130" spans="1:34" ht="20.399999999999999" customHeight="1">
      <c r="A130" s="2019"/>
      <c r="B130" s="995" t="s">
        <v>803</v>
      </c>
      <c r="C130" s="1248">
        <f t="shared" si="13"/>
        <v>0</v>
      </c>
      <c r="D130" s="1248"/>
      <c r="E130" s="1248"/>
      <c r="F130" s="1248"/>
      <c r="G130" s="1248"/>
      <c r="H130" s="1248"/>
      <c r="I130" s="1248"/>
      <c r="J130" s="1248"/>
      <c r="K130" s="1248"/>
      <c r="L130" s="1248"/>
      <c r="M130" s="1248"/>
      <c r="N130" s="1248"/>
      <c r="O130" s="1248"/>
      <c r="P130" s="1248"/>
      <c r="Q130" s="1248"/>
      <c r="R130" s="1248"/>
      <c r="S130" s="1248"/>
      <c r="T130" s="1248"/>
      <c r="U130" s="1248"/>
      <c r="V130" s="1248"/>
      <c r="W130" s="1248"/>
      <c r="X130" s="1248"/>
      <c r="Y130" s="1248">
        <v>0</v>
      </c>
      <c r="Z130" s="1248">
        <v>0</v>
      </c>
      <c r="AA130" s="1248">
        <v>0</v>
      </c>
      <c r="AB130" s="1248">
        <v>0</v>
      </c>
      <c r="AC130" s="1248">
        <v>0</v>
      </c>
      <c r="AD130" s="1248">
        <v>0</v>
      </c>
      <c r="AE130" s="1248">
        <v>0</v>
      </c>
      <c r="AF130" s="1248">
        <v>0</v>
      </c>
      <c r="AG130" s="1248">
        <v>0</v>
      </c>
      <c r="AH130" s="1248">
        <v>0</v>
      </c>
    </row>
    <row r="131" spans="1:34" ht="20.399999999999999" customHeight="1">
      <c r="A131" s="2019"/>
      <c r="B131" s="1011" t="s">
        <v>804</v>
      </c>
      <c r="C131" s="1248">
        <f t="shared" si="13"/>
        <v>0</v>
      </c>
      <c r="D131" s="1248"/>
      <c r="E131" s="1248"/>
      <c r="F131" s="1248"/>
      <c r="G131" s="1248"/>
      <c r="H131" s="1248"/>
      <c r="I131" s="1248"/>
      <c r="J131" s="1248"/>
      <c r="K131" s="1248"/>
      <c r="L131" s="1248"/>
      <c r="M131" s="1248"/>
      <c r="N131" s="1248"/>
      <c r="O131" s="1248"/>
      <c r="P131" s="1248"/>
      <c r="Q131" s="1248"/>
      <c r="R131" s="1248"/>
      <c r="S131" s="1248"/>
      <c r="T131" s="1248"/>
      <c r="U131" s="1248"/>
      <c r="V131" s="1248"/>
      <c r="W131" s="1248"/>
      <c r="X131" s="1248"/>
      <c r="Y131" s="1248">
        <v>0</v>
      </c>
      <c r="Z131" s="1248">
        <v>0</v>
      </c>
      <c r="AA131" s="1248">
        <v>0</v>
      </c>
      <c r="AB131" s="1248">
        <v>0</v>
      </c>
      <c r="AC131" s="1248">
        <v>0</v>
      </c>
      <c r="AD131" s="1248">
        <v>0</v>
      </c>
      <c r="AE131" s="1248">
        <v>0</v>
      </c>
      <c r="AF131" s="1248">
        <v>0</v>
      </c>
      <c r="AG131" s="1248">
        <v>0</v>
      </c>
      <c r="AH131" s="1248">
        <v>0</v>
      </c>
    </row>
    <row r="132" spans="1:34" ht="20.399999999999999" customHeight="1">
      <c r="A132" s="2019"/>
      <c r="B132" s="1011" t="s">
        <v>848</v>
      </c>
      <c r="C132" s="1248">
        <f t="shared" si="13"/>
        <v>0</v>
      </c>
      <c r="D132" s="1248"/>
      <c r="E132" s="1248"/>
      <c r="F132" s="1248"/>
      <c r="G132" s="1248"/>
      <c r="H132" s="1248"/>
      <c r="I132" s="1248"/>
      <c r="J132" s="1248"/>
      <c r="K132" s="1248"/>
      <c r="L132" s="1248"/>
      <c r="M132" s="1248"/>
      <c r="N132" s="1248"/>
      <c r="O132" s="1248"/>
      <c r="P132" s="1248"/>
      <c r="Q132" s="1248"/>
      <c r="R132" s="1248"/>
      <c r="S132" s="1248"/>
      <c r="T132" s="1248"/>
      <c r="U132" s="1248"/>
      <c r="V132" s="1248"/>
      <c r="W132" s="1248"/>
      <c r="X132" s="1248"/>
      <c r="Y132" s="1248">
        <v>0</v>
      </c>
      <c r="Z132" s="1248">
        <v>0</v>
      </c>
      <c r="AA132" s="1248">
        <v>0</v>
      </c>
      <c r="AB132" s="1248">
        <v>0</v>
      </c>
      <c r="AC132" s="1248">
        <v>0</v>
      </c>
      <c r="AD132" s="1248">
        <v>0</v>
      </c>
      <c r="AE132" s="1248">
        <v>0</v>
      </c>
      <c r="AF132" s="1248">
        <v>0</v>
      </c>
      <c r="AG132" s="1248">
        <v>0</v>
      </c>
      <c r="AH132" s="1248">
        <v>0</v>
      </c>
    </row>
    <row r="133" spans="1:34" ht="20.399999999999999" customHeight="1">
      <c r="A133" s="2019"/>
      <c r="B133" s="995" t="s">
        <v>807</v>
      </c>
      <c r="C133" s="1248">
        <f t="shared" si="13"/>
        <v>0</v>
      </c>
      <c r="D133" s="1248"/>
      <c r="E133" s="1248"/>
      <c r="F133" s="1248"/>
      <c r="G133" s="1248"/>
      <c r="H133" s="1248"/>
      <c r="I133" s="1248"/>
      <c r="J133" s="1248"/>
      <c r="K133" s="1248"/>
      <c r="L133" s="1248"/>
      <c r="M133" s="1248"/>
      <c r="N133" s="1248"/>
      <c r="O133" s="1248"/>
      <c r="P133" s="1248"/>
      <c r="Q133" s="1248"/>
      <c r="R133" s="1248"/>
      <c r="S133" s="1248"/>
      <c r="T133" s="1248"/>
      <c r="U133" s="1248"/>
      <c r="V133" s="1248"/>
      <c r="W133" s="1248"/>
      <c r="X133" s="1248"/>
      <c r="Y133" s="1248">
        <v>0</v>
      </c>
      <c r="Z133" s="1248">
        <v>0</v>
      </c>
      <c r="AA133" s="1248">
        <v>0</v>
      </c>
      <c r="AB133" s="1248">
        <v>0</v>
      </c>
      <c r="AC133" s="1248">
        <v>0</v>
      </c>
      <c r="AD133" s="1248">
        <v>0</v>
      </c>
      <c r="AE133" s="1248">
        <v>0</v>
      </c>
      <c r="AF133" s="1248">
        <v>0</v>
      </c>
      <c r="AG133" s="1248">
        <v>0</v>
      </c>
      <c r="AH133" s="1248">
        <v>0</v>
      </c>
    </row>
    <row r="134" spans="1:34" ht="20.399999999999999" customHeight="1">
      <c r="A134" s="2019"/>
      <c r="B134" s="995" t="s">
        <v>788</v>
      </c>
      <c r="C134" s="1248">
        <f t="shared" si="13"/>
        <v>0</v>
      </c>
      <c r="D134" s="1248"/>
      <c r="E134" s="1248"/>
      <c r="F134" s="1248"/>
      <c r="G134" s="1248"/>
      <c r="H134" s="1248"/>
      <c r="I134" s="1248"/>
      <c r="J134" s="1248"/>
      <c r="K134" s="1248"/>
      <c r="L134" s="1248"/>
      <c r="M134" s="1248"/>
      <c r="N134" s="1248"/>
      <c r="O134" s="1248"/>
      <c r="P134" s="1248"/>
      <c r="Q134" s="1248"/>
      <c r="R134" s="1248"/>
      <c r="S134" s="1248"/>
      <c r="T134" s="1248"/>
      <c r="U134" s="1248"/>
      <c r="V134" s="1248"/>
      <c r="W134" s="1248"/>
      <c r="X134" s="1248"/>
      <c r="Y134" s="1248">
        <v>0</v>
      </c>
      <c r="Z134" s="1248">
        <v>0</v>
      </c>
      <c r="AA134" s="1248">
        <v>0</v>
      </c>
      <c r="AB134" s="1248">
        <v>0</v>
      </c>
      <c r="AC134" s="1248">
        <v>0</v>
      </c>
      <c r="AD134" s="1248">
        <v>0</v>
      </c>
      <c r="AE134" s="1248">
        <v>0</v>
      </c>
      <c r="AF134" s="1248">
        <v>0</v>
      </c>
      <c r="AG134" s="1248">
        <v>0</v>
      </c>
      <c r="AH134" s="1248">
        <v>0</v>
      </c>
    </row>
    <row r="135" spans="1:34" ht="20.399999999999999" customHeight="1">
      <c r="A135" s="2019"/>
      <c r="B135" s="991" t="s">
        <v>849</v>
      </c>
      <c r="C135" s="1248">
        <f t="shared" si="13"/>
        <v>0</v>
      </c>
      <c r="D135" s="1248"/>
      <c r="E135" s="1248"/>
      <c r="F135" s="1248"/>
      <c r="G135" s="1248"/>
      <c r="H135" s="1248"/>
      <c r="I135" s="1248"/>
      <c r="J135" s="1248"/>
      <c r="K135" s="1248"/>
      <c r="L135" s="1248"/>
      <c r="M135" s="1248"/>
      <c r="N135" s="1248"/>
      <c r="O135" s="1248"/>
      <c r="P135" s="1248"/>
      <c r="Q135" s="1248"/>
      <c r="R135" s="1248"/>
      <c r="S135" s="1248"/>
      <c r="T135" s="1248"/>
      <c r="U135" s="1248"/>
      <c r="V135" s="1248"/>
      <c r="W135" s="1248"/>
      <c r="X135" s="1248"/>
      <c r="Y135" s="1248">
        <v>0</v>
      </c>
      <c r="Z135" s="1248">
        <v>0</v>
      </c>
      <c r="AA135" s="1248">
        <v>0</v>
      </c>
      <c r="AB135" s="1248">
        <v>0</v>
      </c>
      <c r="AC135" s="1248">
        <v>0</v>
      </c>
      <c r="AD135" s="1248">
        <v>0</v>
      </c>
      <c r="AE135" s="1248">
        <v>0</v>
      </c>
      <c r="AF135" s="1248">
        <v>0</v>
      </c>
      <c r="AG135" s="1248">
        <v>0</v>
      </c>
      <c r="AH135" s="1248">
        <v>0</v>
      </c>
    </row>
  </sheetData>
  <mergeCells count="11">
    <mergeCell ref="A64:A75"/>
    <mergeCell ref="A4:A15"/>
    <mergeCell ref="A16:A27"/>
    <mergeCell ref="A28:A39"/>
    <mergeCell ref="A40:A51"/>
    <mergeCell ref="A52:A63"/>
    <mergeCell ref="A76:A87"/>
    <mergeCell ref="A88:A99"/>
    <mergeCell ref="A100:A111"/>
    <mergeCell ref="A112:A123"/>
    <mergeCell ref="A124:A135"/>
  </mergeCells>
  <phoneticPr fontId="63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1" manualBreakCount="1">
    <brk id="6" max="4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0000"/>
  </sheetPr>
  <dimension ref="A1:AH135"/>
  <sheetViews>
    <sheetView zoomScale="55" zoomScaleNormal="55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6" sqref="C16"/>
    </sheetView>
  </sheetViews>
  <sheetFormatPr defaultColWidth="8.8984375" defaultRowHeight="14.4"/>
  <cols>
    <col min="1" max="1" width="6.3984375" style="1620" customWidth="1"/>
    <col min="2" max="2" width="16" style="1243" customWidth="1"/>
    <col min="3" max="3" width="15.5" style="53" customWidth="1"/>
    <col min="4" max="7" width="11.19921875" style="53" customWidth="1"/>
    <col min="8" max="14" width="11.19921875" style="1620" customWidth="1"/>
    <col min="15" max="253" width="8.8984375" style="1620"/>
    <col min="254" max="254" width="6.3984375" style="1620" customWidth="1"/>
    <col min="255" max="255" width="16" style="1620" customWidth="1"/>
    <col min="256" max="267" width="11.19921875" style="1620" customWidth="1"/>
    <col min="268" max="268" width="10.69921875" style="1620" customWidth="1"/>
    <col min="269" max="509" width="8.8984375" style="1620"/>
    <col min="510" max="510" width="6.3984375" style="1620" customWidth="1"/>
    <col min="511" max="511" width="16" style="1620" customWidth="1"/>
    <col min="512" max="523" width="11.19921875" style="1620" customWidth="1"/>
    <col min="524" max="524" width="10.69921875" style="1620" customWidth="1"/>
    <col min="525" max="765" width="8.8984375" style="1620"/>
    <col min="766" max="766" width="6.3984375" style="1620" customWidth="1"/>
    <col min="767" max="767" width="16" style="1620" customWidth="1"/>
    <col min="768" max="779" width="11.19921875" style="1620" customWidth="1"/>
    <col min="780" max="780" width="10.69921875" style="1620" customWidth="1"/>
    <col min="781" max="1021" width="8.8984375" style="1620"/>
    <col min="1022" max="1022" width="6.3984375" style="1620" customWidth="1"/>
    <col min="1023" max="1023" width="16" style="1620" customWidth="1"/>
    <col min="1024" max="1035" width="11.19921875" style="1620" customWidth="1"/>
    <col min="1036" max="1036" width="10.69921875" style="1620" customWidth="1"/>
    <col min="1037" max="1277" width="8.8984375" style="1620"/>
    <col min="1278" max="1278" width="6.3984375" style="1620" customWidth="1"/>
    <col min="1279" max="1279" width="16" style="1620" customWidth="1"/>
    <col min="1280" max="1291" width="11.19921875" style="1620" customWidth="1"/>
    <col min="1292" max="1292" width="10.69921875" style="1620" customWidth="1"/>
    <col min="1293" max="1533" width="8.8984375" style="1620"/>
    <col min="1534" max="1534" width="6.3984375" style="1620" customWidth="1"/>
    <col min="1535" max="1535" width="16" style="1620" customWidth="1"/>
    <col min="1536" max="1547" width="11.19921875" style="1620" customWidth="1"/>
    <col min="1548" max="1548" width="10.69921875" style="1620" customWidth="1"/>
    <col min="1549" max="1789" width="8.8984375" style="1620"/>
    <col min="1790" max="1790" width="6.3984375" style="1620" customWidth="1"/>
    <col min="1791" max="1791" width="16" style="1620" customWidth="1"/>
    <col min="1792" max="1803" width="11.19921875" style="1620" customWidth="1"/>
    <col min="1804" max="1804" width="10.69921875" style="1620" customWidth="1"/>
    <col min="1805" max="2045" width="8.8984375" style="1620"/>
    <col min="2046" max="2046" width="6.3984375" style="1620" customWidth="1"/>
    <col min="2047" max="2047" width="16" style="1620" customWidth="1"/>
    <col min="2048" max="2059" width="11.19921875" style="1620" customWidth="1"/>
    <col min="2060" max="2060" width="10.69921875" style="1620" customWidth="1"/>
    <col min="2061" max="2301" width="8.8984375" style="1620"/>
    <col min="2302" max="2302" width="6.3984375" style="1620" customWidth="1"/>
    <col min="2303" max="2303" width="16" style="1620" customWidth="1"/>
    <col min="2304" max="2315" width="11.19921875" style="1620" customWidth="1"/>
    <col min="2316" max="2316" width="10.69921875" style="1620" customWidth="1"/>
    <col min="2317" max="2557" width="8.8984375" style="1620"/>
    <col min="2558" max="2558" width="6.3984375" style="1620" customWidth="1"/>
    <col min="2559" max="2559" width="16" style="1620" customWidth="1"/>
    <col min="2560" max="2571" width="11.19921875" style="1620" customWidth="1"/>
    <col min="2572" max="2572" width="10.69921875" style="1620" customWidth="1"/>
    <col min="2573" max="2813" width="8.8984375" style="1620"/>
    <col min="2814" max="2814" width="6.3984375" style="1620" customWidth="1"/>
    <col min="2815" max="2815" width="16" style="1620" customWidth="1"/>
    <col min="2816" max="2827" width="11.19921875" style="1620" customWidth="1"/>
    <col min="2828" max="2828" width="10.69921875" style="1620" customWidth="1"/>
    <col min="2829" max="3069" width="8.8984375" style="1620"/>
    <col min="3070" max="3070" width="6.3984375" style="1620" customWidth="1"/>
    <col min="3071" max="3071" width="16" style="1620" customWidth="1"/>
    <col min="3072" max="3083" width="11.19921875" style="1620" customWidth="1"/>
    <col min="3084" max="3084" width="10.69921875" style="1620" customWidth="1"/>
    <col min="3085" max="3325" width="8.8984375" style="1620"/>
    <col min="3326" max="3326" width="6.3984375" style="1620" customWidth="1"/>
    <col min="3327" max="3327" width="16" style="1620" customWidth="1"/>
    <col min="3328" max="3339" width="11.19921875" style="1620" customWidth="1"/>
    <col min="3340" max="3340" width="10.69921875" style="1620" customWidth="1"/>
    <col min="3341" max="3581" width="8.8984375" style="1620"/>
    <col min="3582" max="3582" width="6.3984375" style="1620" customWidth="1"/>
    <col min="3583" max="3583" width="16" style="1620" customWidth="1"/>
    <col min="3584" max="3595" width="11.19921875" style="1620" customWidth="1"/>
    <col min="3596" max="3596" width="10.69921875" style="1620" customWidth="1"/>
    <col min="3597" max="3837" width="8.8984375" style="1620"/>
    <col min="3838" max="3838" width="6.3984375" style="1620" customWidth="1"/>
    <col min="3839" max="3839" width="16" style="1620" customWidth="1"/>
    <col min="3840" max="3851" width="11.19921875" style="1620" customWidth="1"/>
    <col min="3852" max="3852" width="10.69921875" style="1620" customWidth="1"/>
    <col min="3853" max="4093" width="8.8984375" style="1620"/>
    <col min="4094" max="4094" width="6.3984375" style="1620" customWidth="1"/>
    <col min="4095" max="4095" width="16" style="1620" customWidth="1"/>
    <col min="4096" max="4107" width="11.19921875" style="1620" customWidth="1"/>
    <col min="4108" max="4108" width="10.69921875" style="1620" customWidth="1"/>
    <col min="4109" max="4349" width="8.8984375" style="1620"/>
    <col min="4350" max="4350" width="6.3984375" style="1620" customWidth="1"/>
    <col min="4351" max="4351" width="16" style="1620" customWidth="1"/>
    <col min="4352" max="4363" width="11.19921875" style="1620" customWidth="1"/>
    <col min="4364" max="4364" width="10.69921875" style="1620" customWidth="1"/>
    <col min="4365" max="4605" width="8.8984375" style="1620"/>
    <col min="4606" max="4606" width="6.3984375" style="1620" customWidth="1"/>
    <col min="4607" max="4607" width="16" style="1620" customWidth="1"/>
    <col min="4608" max="4619" width="11.19921875" style="1620" customWidth="1"/>
    <col min="4620" max="4620" width="10.69921875" style="1620" customWidth="1"/>
    <col min="4621" max="4861" width="8.8984375" style="1620"/>
    <col min="4862" max="4862" width="6.3984375" style="1620" customWidth="1"/>
    <col min="4863" max="4863" width="16" style="1620" customWidth="1"/>
    <col min="4864" max="4875" width="11.19921875" style="1620" customWidth="1"/>
    <col min="4876" max="4876" width="10.69921875" style="1620" customWidth="1"/>
    <col min="4877" max="5117" width="8.8984375" style="1620"/>
    <col min="5118" max="5118" width="6.3984375" style="1620" customWidth="1"/>
    <col min="5119" max="5119" width="16" style="1620" customWidth="1"/>
    <col min="5120" max="5131" width="11.19921875" style="1620" customWidth="1"/>
    <col min="5132" max="5132" width="10.69921875" style="1620" customWidth="1"/>
    <col min="5133" max="5373" width="8.8984375" style="1620"/>
    <col min="5374" max="5374" width="6.3984375" style="1620" customWidth="1"/>
    <col min="5375" max="5375" width="16" style="1620" customWidth="1"/>
    <col min="5376" max="5387" width="11.19921875" style="1620" customWidth="1"/>
    <col min="5388" max="5388" width="10.69921875" style="1620" customWidth="1"/>
    <col min="5389" max="5629" width="8.8984375" style="1620"/>
    <col min="5630" max="5630" width="6.3984375" style="1620" customWidth="1"/>
    <col min="5631" max="5631" width="16" style="1620" customWidth="1"/>
    <col min="5632" max="5643" width="11.19921875" style="1620" customWidth="1"/>
    <col min="5644" max="5644" width="10.69921875" style="1620" customWidth="1"/>
    <col min="5645" max="5885" width="8.8984375" style="1620"/>
    <col min="5886" max="5886" width="6.3984375" style="1620" customWidth="1"/>
    <col min="5887" max="5887" width="16" style="1620" customWidth="1"/>
    <col min="5888" max="5899" width="11.19921875" style="1620" customWidth="1"/>
    <col min="5900" max="5900" width="10.69921875" style="1620" customWidth="1"/>
    <col min="5901" max="6141" width="8.8984375" style="1620"/>
    <col min="6142" max="6142" width="6.3984375" style="1620" customWidth="1"/>
    <col min="6143" max="6143" width="16" style="1620" customWidth="1"/>
    <col min="6144" max="6155" width="11.19921875" style="1620" customWidth="1"/>
    <col min="6156" max="6156" width="10.69921875" style="1620" customWidth="1"/>
    <col min="6157" max="6397" width="8.8984375" style="1620"/>
    <col min="6398" max="6398" width="6.3984375" style="1620" customWidth="1"/>
    <col min="6399" max="6399" width="16" style="1620" customWidth="1"/>
    <col min="6400" max="6411" width="11.19921875" style="1620" customWidth="1"/>
    <col min="6412" max="6412" width="10.69921875" style="1620" customWidth="1"/>
    <col min="6413" max="6653" width="8.8984375" style="1620"/>
    <col min="6654" max="6654" width="6.3984375" style="1620" customWidth="1"/>
    <col min="6655" max="6655" width="16" style="1620" customWidth="1"/>
    <col min="6656" max="6667" width="11.19921875" style="1620" customWidth="1"/>
    <col min="6668" max="6668" width="10.69921875" style="1620" customWidth="1"/>
    <col min="6669" max="6909" width="8.8984375" style="1620"/>
    <col min="6910" max="6910" width="6.3984375" style="1620" customWidth="1"/>
    <col min="6911" max="6911" width="16" style="1620" customWidth="1"/>
    <col min="6912" max="6923" width="11.19921875" style="1620" customWidth="1"/>
    <col min="6924" max="6924" width="10.69921875" style="1620" customWidth="1"/>
    <col min="6925" max="7165" width="8.8984375" style="1620"/>
    <col min="7166" max="7166" width="6.3984375" style="1620" customWidth="1"/>
    <col min="7167" max="7167" width="16" style="1620" customWidth="1"/>
    <col min="7168" max="7179" width="11.19921875" style="1620" customWidth="1"/>
    <col min="7180" max="7180" width="10.69921875" style="1620" customWidth="1"/>
    <col min="7181" max="7421" width="8.8984375" style="1620"/>
    <col min="7422" max="7422" width="6.3984375" style="1620" customWidth="1"/>
    <col min="7423" max="7423" width="16" style="1620" customWidth="1"/>
    <col min="7424" max="7435" width="11.19921875" style="1620" customWidth="1"/>
    <col min="7436" max="7436" width="10.69921875" style="1620" customWidth="1"/>
    <col min="7437" max="7677" width="8.8984375" style="1620"/>
    <col min="7678" max="7678" width="6.3984375" style="1620" customWidth="1"/>
    <col min="7679" max="7679" width="16" style="1620" customWidth="1"/>
    <col min="7680" max="7691" width="11.19921875" style="1620" customWidth="1"/>
    <col min="7692" max="7692" width="10.69921875" style="1620" customWidth="1"/>
    <col min="7693" max="7933" width="8.8984375" style="1620"/>
    <col min="7934" max="7934" width="6.3984375" style="1620" customWidth="1"/>
    <col min="7935" max="7935" width="16" style="1620" customWidth="1"/>
    <col min="7936" max="7947" width="11.19921875" style="1620" customWidth="1"/>
    <col min="7948" max="7948" width="10.69921875" style="1620" customWidth="1"/>
    <col min="7949" max="8189" width="8.8984375" style="1620"/>
    <col min="8190" max="8190" width="6.3984375" style="1620" customWidth="1"/>
    <col min="8191" max="8191" width="16" style="1620" customWidth="1"/>
    <col min="8192" max="8203" width="11.19921875" style="1620" customWidth="1"/>
    <col min="8204" max="8204" width="10.69921875" style="1620" customWidth="1"/>
    <col min="8205" max="8445" width="8.8984375" style="1620"/>
    <col min="8446" max="8446" width="6.3984375" style="1620" customWidth="1"/>
    <col min="8447" max="8447" width="16" style="1620" customWidth="1"/>
    <col min="8448" max="8459" width="11.19921875" style="1620" customWidth="1"/>
    <col min="8460" max="8460" width="10.69921875" style="1620" customWidth="1"/>
    <col min="8461" max="8701" width="8.8984375" style="1620"/>
    <col min="8702" max="8702" width="6.3984375" style="1620" customWidth="1"/>
    <col min="8703" max="8703" width="16" style="1620" customWidth="1"/>
    <col min="8704" max="8715" width="11.19921875" style="1620" customWidth="1"/>
    <col min="8716" max="8716" width="10.69921875" style="1620" customWidth="1"/>
    <col min="8717" max="8957" width="8.8984375" style="1620"/>
    <col min="8958" max="8958" width="6.3984375" style="1620" customWidth="1"/>
    <col min="8959" max="8959" width="16" style="1620" customWidth="1"/>
    <col min="8960" max="8971" width="11.19921875" style="1620" customWidth="1"/>
    <col min="8972" max="8972" width="10.69921875" style="1620" customWidth="1"/>
    <col min="8973" max="9213" width="8.8984375" style="1620"/>
    <col min="9214" max="9214" width="6.3984375" style="1620" customWidth="1"/>
    <col min="9215" max="9215" width="16" style="1620" customWidth="1"/>
    <col min="9216" max="9227" width="11.19921875" style="1620" customWidth="1"/>
    <col min="9228" max="9228" width="10.69921875" style="1620" customWidth="1"/>
    <col min="9229" max="9469" width="8.8984375" style="1620"/>
    <col min="9470" max="9470" width="6.3984375" style="1620" customWidth="1"/>
    <col min="9471" max="9471" width="16" style="1620" customWidth="1"/>
    <col min="9472" max="9483" width="11.19921875" style="1620" customWidth="1"/>
    <col min="9484" max="9484" width="10.69921875" style="1620" customWidth="1"/>
    <col min="9485" max="9725" width="8.8984375" style="1620"/>
    <col min="9726" max="9726" width="6.3984375" style="1620" customWidth="1"/>
    <col min="9727" max="9727" width="16" style="1620" customWidth="1"/>
    <col min="9728" max="9739" width="11.19921875" style="1620" customWidth="1"/>
    <col min="9740" max="9740" width="10.69921875" style="1620" customWidth="1"/>
    <col min="9741" max="9981" width="8.8984375" style="1620"/>
    <col min="9982" max="9982" width="6.3984375" style="1620" customWidth="1"/>
    <col min="9983" max="9983" width="16" style="1620" customWidth="1"/>
    <col min="9984" max="9995" width="11.19921875" style="1620" customWidth="1"/>
    <col min="9996" max="9996" width="10.69921875" style="1620" customWidth="1"/>
    <col min="9997" max="10237" width="8.8984375" style="1620"/>
    <col min="10238" max="10238" width="6.3984375" style="1620" customWidth="1"/>
    <col min="10239" max="10239" width="16" style="1620" customWidth="1"/>
    <col min="10240" max="10251" width="11.19921875" style="1620" customWidth="1"/>
    <col min="10252" max="10252" width="10.69921875" style="1620" customWidth="1"/>
    <col min="10253" max="10493" width="8.8984375" style="1620"/>
    <col min="10494" max="10494" width="6.3984375" style="1620" customWidth="1"/>
    <col min="10495" max="10495" width="16" style="1620" customWidth="1"/>
    <col min="10496" max="10507" width="11.19921875" style="1620" customWidth="1"/>
    <col min="10508" max="10508" width="10.69921875" style="1620" customWidth="1"/>
    <col min="10509" max="10749" width="8.8984375" style="1620"/>
    <col min="10750" max="10750" width="6.3984375" style="1620" customWidth="1"/>
    <col min="10751" max="10751" width="16" style="1620" customWidth="1"/>
    <col min="10752" max="10763" width="11.19921875" style="1620" customWidth="1"/>
    <col min="10764" max="10764" width="10.69921875" style="1620" customWidth="1"/>
    <col min="10765" max="11005" width="8.8984375" style="1620"/>
    <col min="11006" max="11006" width="6.3984375" style="1620" customWidth="1"/>
    <col min="11007" max="11007" width="16" style="1620" customWidth="1"/>
    <col min="11008" max="11019" width="11.19921875" style="1620" customWidth="1"/>
    <col min="11020" max="11020" width="10.69921875" style="1620" customWidth="1"/>
    <col min="11021" max="11261" width="8.8984375" style="1620"/>
    <col min="11262" max="11262" width="6.3984375" style="1620" customWidth="1"/>
    <col min="11263" max="11263" width="16" style="1620" customWidth="1"/>
    <col min="11264" max="11275" width="11.19921875" style="1620" customWidth="1"/>
    <col min="11276" max="11276" width="10.69921875" style="1620" customWidth="1"/>
    <col min="11277" max="11517" width="8.8984375" style="1620"/>
    <col min="11518" max="11518" width="6.3984375" style="1620" customWidth="1"/>
    <col min="11519" max="11519" width="16" style="1620" customWidth="1"/>
    <col min="11520" max="11531" width="11.19921875" style="1620" customWidth="1"/>
    <col min="11532" max="11532" width="10.69921875" style="1620" customWidth="1"/>
    <col min="11533" max="11773" width="8.8984375" style="1620"/>
    <col min="11774" max="11774" width="6.3984375" style="1620" customWidth="1"/>
    <col min="11775" max="11775" width="16" style="1620" customWidth="1"/>
    <col min="11776" max="11787" width="11.19921875" style="1620" customWidth="1"/>
    <col min="11788" max="11788" width="10.69921875" style="1620" customWidth="1"/>
    <col min="11789" max="12029" width="8.8984375" style="1620"/>
    <col min="12030" max="12030" width="6.3984375" style="1620" customWidth="1"/>
    <col min="12031" max="12031" width="16" style="1620" customWidth="1"/>
    <col min="12032" max="12043" width="11.19921875" style="1620" customWidth="1"/>
    <col min="12044" max="12044" width="10.69921875" style="1620" customWidth="1"/>
    <col min="12045" max="12285" width="8.8984375" style="1620"/>
    <col min="12286" max="12286" width="6.3984375" style="1620" customWidth="1"/>
    <col min="12287" max="12287" width="16" style="1620" customWidth="1"/>
    <col min="12288" max="12299" width="11.19921875" style="1620" customWidth="1"/>
    <col min="12300" max="12300" width="10.69921875" style="1620" customWidth="1"/>
    <col min="12301" max="12541" width="8.8984375" style="1620"/>
    <col min="12542" max="12542" width="6.3984375" style="1620" customWidth="1"/>
    <col min="12543" max="12543" width="16" style="1620" customWidth="1"/>
    <col min="12544" max="12555" width="11.19921875" style="1620" customWidth="1"/>
    <col min="12556" max="12556" width="10.69921875" style="1620" customWidth="1"/>
    <col min="12557" max="12797" width="8.8984375" style="1620"/>
    <col min="12798" max="12798" width="6.3984375" style="1620" customWidth="1"/>
    <col min="12799" max="12799" width="16" style="1620" customWidth="1"/>
    <col min="12800" max="12811" width="11.19921875" style="1620" customWidth="1"/>
    <col min="12812" max="12812" width="10.69921875" style="1620" customWidth="1"/>
    <col min="12813" max="13053" width="8.8984375" style="1620"/>
    <col min="13054" max="13054" width="6.3984375" style="1620" customWidth="1"/>
    <col min="13055" max="13055" width="16" style="1620" customWidth="1"/>
    <col min="13056" max="13067" width="11.19921875" style="1620" customWidth="1"/>
    <col min="13068" max="13068" width="10.69921875" style="1620" customWidth="1"/>
    <col min="13069" max="13309" width="8.8984375" style="1620"/>
    <col min="13310" max="13310" width="6.3984375" style="1620" customWidth="1"/>
    <col min="13311" max="13311" width="16" style="1620" customWidth="1"/>
    <col min="13312" max="13323" width="11.19921875" style="1620" customWidth="1"/>
    <col min="13324" max="13324" width="10.69921875" style="1620" customWidth="1"/>
    <col min="13325" max="13565" width="8.8984375" style="1620"/>
    <col min="13566" max="13566" width="6.3984375" style="1620" customWidth="1"/>
    <col min="13567" max="13567" width="16" style="1620" customWidth="1"/>
    <col min="13568" max="13579" width="11.19921875" style="1620" customWidth="1"/>
    <col min="13580" max="13580" width="10.69921875" style="1620" customWidth="1"/>
    <col min="13581" max="13821" width="8.8984375" style="1620"/>
    <col min="13822" max="13822" width="6.3984375" style="1620" customWidth="1"/>
    <col min="13823" max="13823" width="16" style="1620" customWidth="1"/>
    <col min="13824" max="13835" width="11.19921875" style="1620" customWidth="1"/>
    <col min="13836" max="13836" width="10.69921875" style="1620" customWidth="1"/>
    <col min="13837" max="14077" width="8.8984375" style="1620"/>
    <col min="14078" max="14078" width="6.3984375" style="1620" customWidth="1"/>
    <col min="14079" max="14079" width="16" style="1620" customWidth="1"/>
    <col min="14080" max="14091" width="11.19921875" style="1620" customWidth="1"/>
    <col min="14092" max="14092" width="10.69921875" style="1620" customWidth="1"/>
    <col min="14093" max="14333" width="8.8984375" style="1620"/>
    <col min="14334" max="14334" width="6.3984375" style="1620" customWidth="1"/>
    <col min="14335" max="14335" width="16" style="1620" customWidth="1"/>
    <col min="14336" max="14347" width="11.19921875" style="1620" customWidth="1"/>
    <col min="14348" max="14348" width="10.69921875" style="1620" customWidth="1"/>
    <col min="14349" max="14589" width="8.8984375" style="1620"/>
    <col min="14590" max="14590" width="6.3984375" style="1620" customWidth="1"/>
    <col min="14591" max="14591" width="16" style="1620" customWidth="1"/>
    <col min="14592" max="14603" width="11.19921875" style="1620" customWidth="1"/>
    <col min="14604" max="14604" width="10.69921875" style="1620" customWidth="1"/>
    <col min="14605" max="14845" width="8.8984375" style="1620"/>
    <col min="14846" max="14846" width="6.3984375" style="1620" customWidth="1"/>
    <col min="14847" max="14847" width="16" style="1620" customWidth="1"/>
    <col min="14848" max="14859" width="11.19921875" style="1620" customWidth="1"/>
    <col min="14860" max="14860" width="10.69921875" style="1620" customWidth="1"/>
    <col min="14861" max="15101" width="8.8984375" style="1620"/>
    <col min="15102" max="15102" width="6.3984375" style="1620" customWidth="1"/>
    <col min="15103" max="15103" width="16" style="1620" customWidth="1"/>
    <col min="15104" max="15115" width="11.19921875" style="1620" customWidth="1"/>
    <col min="15116" max="15116" width="10.69921875" style="1620" customWidth="1"/>
    <col min="15117" max="15357" width="8.8984375" style="1620"/>
    <col min="15358" max="15358" width="6.3984375" style="1620" customWidth="1"/>
    <col min="15359" max="15359" width="16" style="1620" customWidth="1"/>
    <col min="15360" max="15371" width="11.19921875" style="1620" customWidth="1"/>
    <col min="15372" max="15372" width="10.69921875" style="1620" customWidth="1"/>
    <col min="15373" max="15613" width="8.8984375" style="1620"/>
    <col min="15614" max="15614" width="6.3984375" style="1620" customWidth="1"/>
    <col min="15615" max="15615" width="16" style="1620" customWidth="1"/>
    <col min="15616" max="15627" width="11.19921875" style="1620" customWidth="1"/>
    <col min="15628" max="15628" width="10.69921875" style="1620" customWidth="1"/>
    <col min="15629" max="15869" width="8.8984375" style="1620"/>
    <col min="15870" max="15870" width="6.3984375" style="1620" customWidth="1"/>
    <col min="15871" max="15871" width="16" style="1620" customWidth="1"/>
    <col min="15872" max="15883" width="11.19921875" style="1620" customWidth="1"/>
    <col min="15884" max="15884" width="10.69921875" style="1620" customWidth="1"/>
    <col min="15885" max="16125" width="8.8984375" style="1620"/>
    <col min="16126" max="16126" width="6.3984375" style="1620" customWidth="1"/>
    <col min="16127" max="16127" width="16" style="1620" customWidth="1"/>
    <col min="16128" max="16139" width="11.19921875" style="1620" customWidth="1"/>
    <col min="16140" max="16140" width="10.69921875" style="1620" customWidth="1"/>
    <col min="16141" max="16384" width="8.8984375" style="1620"/>
  </cols>
  <sheetData>
    <row r="1" spans="1:34" ht="39.75" customHeight="1">
      <c r="C1" s="998" t="s">
        <v>872</v>
      </c>
      <c r="D1" s="61"/>
      <c r="E1" s="61"/>
      <c r="F1" s="61"/>
      <c r="G1" s="61"/>
    </row>
    <row r="2" spans="1:34" ht="21.75" customHeight="1">
      <c r="C2" s="1244"/>
      <c r="D2" s="61"/>
      <c r="E2" s="61"/>
      <c r="F2" s="61"/>
      <c r="G2" s="62" t="s">
        <v>260</v>
      </c>
    </row>
    <row r="3" spans="1:34" s="1617" customFormat="1" ht="23.25" customHeight="1">
      <c r="A3" s="1003" t="s">
        <v>86</v>
      </c>
      <c r="B3" s="1245" t="s">
        <v>214</v>
      </c>
      <c r="C3" s="981" t="s">
        <v>255</v>
      </c>
      <c r="D3" s="981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43">
        <v>2009</v>
      </c>
      <c r="U3" s="1643">
        <v>2010</v>
      </c>
      <c r="V3" s="1643">
        <v>2011</v>
      </c>
      <c r="W3" s="1643">
        <v>2012</v>
      </c>
      <c r="X3" s="1643">
        <v>2013</v>
      </c>
      <c r="Y3" s="1654">
        <v>2014</v>
      </c>
      <c r="Z3" s="1654">
        <v>2015</v>
      </c>
      <c r="AA3" s="1654">
        <v>2016</v>
      </c>
      <c r="AB3" s="1654">
        <v>2017</v>
      </c>
      <c r="AC3" s="1654">
        <v>2018</v>
      </c>
      <c r="AD3" s="1653">
        <v>2019</v>
      </c>
      <c r="AE3" s="1653">
        <v>2020</v>
      </c>
      <c r="AF3" s="1653">
        <v>2021</v>
      </c>
      <c r="AG3" s="1653">
        <v>2022</v>
      </c>
      <c r="AH3" s="1653">
        <v>2023</v>
      </c>
    </row>
    <row r="4" spans="1:34" s="1617" customFormat="1" ht="21.6" customHeight="1">
      <c r="A4" s="2392" t="s">
        <v>256</v>
      </c>
      <c r="B4" s="1246" t="s">
        <v>40</v>
      </c>
      <c r="C4" s="1667">
        <f>SUM(C5:C15)</f>
        <v>246271.84</v>
      </c>
      <c r="D4" s="1247">
        <f>SUM('중부 급수관'!D5:'중부 급수관'!D15)</f>
        <v>26792.28</v>
      </c>
      <c r="E4" s="1247">
        <f>SUM('중부 급수관'!E5:'중부 급수관'!E15)</f>
        <v>3594.45</v>
      </c>
      <c r="F4" s="1247">
        <f>SUM('중부 급수관'!F5:'중부 급수관'!F15)</f>
        <v>3576.6900000000005</v>
      </c>
      <c r="G4" s="1247">
        <f>SUM('중부 급수관'!G5:'중부 급수관'!G15)</f>
        <v>21642.450000000012</v>
      </c>
      <c r="H4" s="1247">
        <f>SUM('중부 급수관'!H5:'중부 급수관'!H15)</f>
        <v>21479.359999999993</v>
      </c>
      <c r="I4" s="1247">
        <f>SUM('중부 급수관'!I5:'중부 급수관'!I15)</f>
        <v>14531.170000000018</v>
      </c>
      <c r="J4" s="1247">
        <f>SUM('중부 급수관'!J5:'중부 급수관'!J15)</f>
        <v>9482.2499999999927</v>
      </c>
      <c r="K4" s="1247">
        <f>SUM('중부 급수관'!K5:'중부 급수관'!K15)</f>
        <v>10903.940000000011</v>
      </c>
      <c r="L4" s="1247">
        <f>SUM('중부 급수관'!L5:'중부 급수관'!L15)</f>
        <v>12810.360000000004</v>
      </c>
      <c r="M4" s="1247">
        <f>SUM('중부 급수관'!M5:'중부 급수관'!M15)</f>
        <v>7287.1600000000017</v>
      </c>
      <c r="N4" s="1247">
        <f>SUM('중부 급수관'!N5:'중부 급수관'!N15)</f>
        <v>10865.259999999997</v>
      </c>
      <c r="O4" s="1247">
        <f>SUM('중부 급수관'!O5:'중부 급수관'!O15)</f>
        <v>2054.8199999999997</v>
      </c>
      <c r="P4" s="1247">
        <f>SUM('중부 급수관'!P5:'중부 급수관'!P15)</f>
        <v>5524.9500000000007</v>
      </c>
      <c r="Q4" s="1247">
        <f>SUM('중부 급수관'!Q5:'중부 급수관'!Q15)</f>
        <v>9403.69</v>
      </c>
      <c r="R4" s="1247">
        <f>SUM('중부 급수관'!R5:'중부 급수관'!R15)</f>
        <v>8379.2300000000014</v>
      </c>
      <c r="S4" s="1247">
        <f>SUM('중부 급수관'!S5:'중부 급수관'!S15)</f>
        <v>8154.4100000000008</v>
      </c>
      <c r="T4" s="1247">
        <f>SUM('중부 급수관'!T5:'중부 급수관'!T15)</f>
        <v>4785.12</v>
      </c>
      <c r="U4" s="1247">
        <f>SUM('중부 급수관'!U5:'중부 급수관'!U15)</f>
        <v>9544.61</v>
      </c>
      <c r="V4" s="1247">
        <f>SUM('중부 급수관'!V5:'중부 급수관'!V15)</f>
        <v>9198.2599999999966</v>
      </c>
      <c r="W4" s="1247">
        <f>SUM('중부 급수관'!W5:'중부 급수관'!W15)</f>
        <v>4077.58</v>
      </c>
      <c r="X4" s="1247">
        <f>SUM('중부 급수관'!X5:'중부 급수관'!X15)</f>
        <v>2998.9300000000003</v>
      </c>
      <c r="Y4" s="1247">
        <f>SUM('중부 급수관'!Y5:'중부 급수관'!Y15)</f>
        <v>7049.7699999999995</v>
      </c>
      <c r="Z4" s="1247">
        <f>SUM('중부 급수관'!Z5:'중부 급수관'!Z15)</f>
        <v>6314.0199999999986</v>
      </c>
      <c r="AA4" s="1247">
        <f>SUM('중부 급수관'!AA5:'중부 급수관'!AA15)</f>
        <v>6600.5800000000008</v>
      </c>
      <c r="AB4" s="1247">
        <f>SUM('중부 급수관'!AB5:'중부 급수관'!AB15)</f>
        <v>4170.8999999999996</v>
      </c>
      <c r="AC4" s="1247">
        <f>SUM('중부 급수관'!AC5:'중부 급수관'!AC15)</f>
        <v>4221.4199999999992</v>
      </c>
      <c r="AD4" s="1247">
        <f>SUM('중부 급수관'!AD5:'중부 급수관'!AD15)</f>
        <v>4153.71</v>
      </c>
      <c r="AE4" s="1247">
        <f>SUM('중부 급수관'!AE5:'중부 급수관'!AE15)</f>
        <v>1958.83</v>
      </c>
      <c r="AF4" s="1247">
        <f>SUM('중부 급수관'!AF5:'중부 급수관'!AF15)</f>
        <v>1435.15</v>
      </c>
      <c r="AG4" s="1247">
        <f>SUM('중부 급수관'!AG5:'중부 급수관'!AG15)</f>
        <v>1404.35</v>
      </c>
      <c r="AH4" s="1247">
        <f>SUM('중부 급수관'!AH5:'중부 급수관'!AH15)</f>
        <v>1875.14</v>
      </c>
    </row>
    <row r="5" spans="1:34" s="1617" customFormat="1" ht="20.399999999999999" customHeight="1">
      <c r="A5" s="2392" t="s">
        <v>256</v>
      </c>
      <c r="B5" s="989" t="s">
        <v>951</v>
      </c>
      <c r="C5" s="1248">
        <v>49</v>
      </c>
      <c r="D5" s="1248">
        <f>SUM(D17,D29,D41,D53,D65,D77,D89,D101,D113,D125)</f>
        <v>0</v>
      </c>
      <c r="E5" s="1248">
        <f t="shared" ref="E5:AH13" si="0">SUM(E17,E29,E41,E53,E65,E77,E89,E101,E113,E125)</f>
        <v>0</v>
      </c>
      <c r="F5" s="1248">
        <f t="shared" si="0"/>
        <v>0</v>
      </c>
      <c r="G5" s="1248">
        <f t="shared" si="0"/>
        <v>0</v>
      </c>
      <c r="H5" s="1248">
        <f t="shared" si="0"/>
        <v>0</v>
      </c>
      <c r="I5" s="1248">
        <f t="shared" si="0"/>
        <v>0</v>
      </c>
      <c r="J5" s="1248">
        <f t="shared" si="0"/>
        <v>0</v>
      </c>
      <c r="K5" s="1248">
        <f t="shared" si="0"/>
        <v>0</v>
      </c>
      <c r="L5" s="1248">
        <f t="shared" si="0"/>
        <v>0</v>
      </c>
      <c r="M5" s="1248">
        <f t="shared" si="0"/>
        <v>0</v>
      </c>
      <c r="N5" s="1248">
        <f t="shared" si="0"/>
        <v>0</v>
      </c>
      <c r="O5" s="1248">
        <f t="shared" si="0"/>
        <v>0</v>
      </c>
      <c r="P5" s="1248">
        <f t="shared" si="0"/>
        <v>0</v>
      </c>
      <c r="Q5" s="1248">
        <f t="shared" si="0"/>
        <v>0</v>
      </c>
      <c r="R5" s="1248">
        <f t="shared" si="0"/>
        <v>0</v>
      </c>
      <c r="S5" s="1248">
        <f t="shared" si="0"/>
        <v>0</v>
      </c>
      <c r="T5" s="1248">
        <f t="shared" si="0"/>
        <v>0</v>
      </c>
      <c r="U5" s="1248">
        <f t="shared" si="0"/>
        <v>0</v>
      </c>
      <c r="V5" s="1248">
        <f t="shared" si="0"/>
        <v>0</v>
      </c>
      <c r="W5" s="1248">
        <f t="shared" si="0"/>
        <v>0</v>
      </c>
      <c r="X5" s="1248">
        <f t="shared" si="0"/>
        <v>0</v>
      </c>
      <c r="Y5" s="1248">
        <f t="shared" si="0"/>
        <v>0</v>
      </c>
      <c r="Z5" s="1248">
        <f t="shared" si="0"/>
        <v>0</v>
      </c>
      <c r="AA5" s="1248">
        <f t="shared" si="0"/>
        <v>0</v>
      </c>
      <c r="AB5" s="1248">
        <f t="shared" si="0"/>
        <v>0</v>
      </c>
      <c r="AC5" s="1248">
        <f t="shared" si="0"/>
        <v>0</v>
      </c>
      <c r="AD5" s="1248">
        <f t="shared" si="0"/>
        <v>0</v>
      </c>
      <c r="AE5" s="1248">
        <f t="shared" si="0"/>
        <v>0</v>
      </c>
      <c r="AF5" s="1248">
        <f t="shared" si="0"/>
        <v>0</v>
      </c>
      <c r="AG5" s="1248">
        <f t="shared" si="0"/>
        <v>0</v>
      </c>
      <c r="AH5" s="1248">
        <f t="shared" si="0"/>
        <v>49</v>
      </c>
    </row>
    <row r="6" spans="1:34" ht="20.399999999999999" customHeight="1">
      <c r="A6" s="2019"/>
      <c r="B6" s="989" t="s">
        <v>780</v>
      </c>
      <c r="C6" s="1248">
        <v>80.599999999999994</v>
      </c>
      <c r="D6" s="1248">
        <f t="shared" ref="D6:S15" si="1">SUM(D18,D30,D42,D54,D66,D78,D90,D102,D114,D126)</f>
        <v>0</v>
      </c>
      <c r="E6" s="1248">
        <f t="shared" si="1"/>
        <v>0</v>
      </c>
      <c r="F6" s="1248">
        <f t="shared" si="1"/>
        <v>0</v>
      </c>
      <c r="G6" s="1248">
        <f t="shared" si="1"/>
        <v>0</v>
      </c>
      <c r="H6" s="1248">
        <f t="shared" si="1"/>
        <v>0</v>
      </c>
      <c r="I6" s="1248">
        <f t="shared" si="1"/>
        <v>0</v>
      </c>
      <c r="J6" s="1248">
        <f t="shared" si="1"/>
        <v>0</v>
      </c>
      <c r="K6" s="1248">
        <f t="shared" si="1"/>
        <v>0</v>
      </c>
      <c r="L6" s="1248">
        <f t="shared" si="1"/>
        <v>0</v>
      </c>
      <c r="M6" s="1248">
        <f t="shared" si="1"/>
        <v>0</v>
      </c>
      <c r="N6" s="1248">
        <f t="shared" si="1"/>
        <v>0</v>
      </c>
      <c r="O6" s="1248">
        <f t="shared" si="1"/>
        <v>0</v>
      </c>
      <c r="P6" s="1248">
        <f t="shared" si="1"/>
        <v>0</v>
      </c>
      <c r="Q6" s="1248">
        <f t="shared" si="1"/>
        <v>0</v>
      </c>
      <c r="R6" s="1248">
        <f t="shared" si="1"/>
        <v>0</v>
      </c>
      <c r="S6" s="1248">
        <f t="shared" si="1"/>
        <v>55.1</v>
      </c>
      <c r="T6" s="1248">
        <f t="shared" si="0"/>
        <v>0</v>
      </c>
      <c r="U6" s="1248">
        <f t="shared" si="0"/>
        <v>0</v>
      </c>
      <c r="V6" s="1248">
        <f t="shared" si="0"/>
        <v>0</v>
      </c>
      <c r="W6" s="1248">
        <f t="shared" si="0"/>
        <v>0</v>
      </c>
      <c r="X6" s="1248">
        <f t="shared" si="0"/>
        <v>0</v>
      </c>
      <c r="Y6" s="1248">
        <f t="shared" si="0"/>
        <v>4</v>
      </c>
      <c r="Z6" s="1248">
        <f t="shared" si="0"/>
        <v>0</v>
      </c>
      <c r="AA6" s="1248">
        <f t="shared" si="0"/>
        <v>11.5</v>
      </c>
      <c r="AB6" s="1248">
        <f t="shared" si="0"/>
        <v>0</v>
      </c>
      <c r="AC6" s="1248">
        <f t="shared" si="0"/>
        <v>0</v>
      </c>
      <c r="AD6" s="1248">
        <f t="shared" si="0"/>
        <v>5</v>
      </c>
      <c r="AE6" s="1248">
        <f t="shared" si="0"/>
        <v>4</v>
      </c>
      <c r="AF6" s="1248">
        <f t="shared" si="0"/>
        <v>0</v>
      </c>
      <c r="AG6" s="1248">
        <f t="shared" si="0"/>
        <v>0</v>
      </c>
      <c r="AH6" s="1248">
        <f t="shared" si="0"/>
        <v>1</v>
      </c>
    </row>
    <row r="7" spans="1:34" ht="20.399999999999999" customHeight="1">
      <c r="A7" s="2019"/>
      <c r="B7" s="991" t="s">
        <v>781</v>
      </c>
      <c r="C7" s="1248">
        <v>7.47</v>
      </c>
      <c r="D7" s="1248">
        <f t="shared" si="1"/>
        <v>0</v>
      </c>
      <c r="E7" s="1248">
        <f t="shared" si="0"/>
        <v>0</v>
      </c>
      <c r="F7" s="1248">
        <f t="shared" si="0"/>
        <v>0</v>
      </c>
      <c r="G7" s="1248">
        <f t="shared" si="0"/>
        <v>0</v>
      </c>
      <c r="H7" s="1248">
        <f t="shared" si="0"/>
        <v>0</v>
      </c>
      <c r="I7" s="1248">
        <f t="shared" si="0"/>
        <v>0</v>
      </c>
      <c r="J7" s="1248">
        <f t="shared" si="0"/>
        <v>0</v>
      </c>
      <c r="K7" s="1248">
        <f t="shared" si="0"/>
        <v>0</v>
      </c>
      <c r="L7" s="1248">
        <f t="shared" si="0"/>
        <v>0</v>
      </c>
      <c r="M7" s="1248">
        <f t="shared" si="0"/>
        <v>0</v>
      </c>
      <c r="N7" s="1248">
        <f t="shared" si="0"/>
        <v>0</v>
      </c>
      <c r="O7" s="1248">
        <f t="shared" si="0"/>
        <v>0</v>
      </c>
      <c r="P7" s="1248">
        <f t="shared" si="0"/>
        <v>0</v>
      </c>
      <c r="Q7" s="1248">
        <f t="shared" si="0"/>
        <v>0</v>
      </c>
      <c r="R7" s="1248">
        <f t="shared" si="0"/>
        <v>0</v>
      </c>
      <c r="S7" s="1248">
        <f t="shared" si="0"/>
        <v>0</v>
      </c>
      <c r="T7" s="1248">
        <f t="shared" si="0"/>
        <v>0</v>
      </c>
      <c r="U7" s="1248">
        <f t="shared" si="0"/>
        <v>0</v>
      </c>
      <c r="V7" s="1248">
        <f t="shared" si="0"/>
        <v>0</v>
      </c>
      <c r="W7" s="1248">
        <f t="shared" si="0"/>
        <v>0</v>
      </c>
      <c r="X7" s="1248">
        <f t="shared" si="0"/>
        <v>0</v>
      </c>
      <c r="Y7" s="1248">
        <f t="shared" si="0"/>
        <v>0</v>
      </c>
      <c r="Z7" s="1248">
        <f t="shared" si="0"/>
        <v>0</v>
      </c>
      <c r="AA7" s="1248">
        <f t="shared" si="0"/>
        <v>0</v>
      </c>
      <c r="AB7" s="1248">
        <f t="shared" si="0"/>
        <v>0</v>
      </c>
      <c r="AC7" s="1248">
        <f t="shared" si="0"/>
        <v>7.47</v>
      </c>
      <c r="AD7" s="1248">
        <f t="shared" si="0"/>
        <v>0</v>
      </c>
      <c r="AE7" s="1248">
        <f t="shared" si="0"/>
        <v>0</v>
      </c>
      <c r="AF7" s="1248">
        <f t="shared" si="0"/>
        <v>0</v>
      </c>
      <c r="AG7" s="1248">
        <f t="shared" si="0"/>
        <v>0</v>
      </c>
      <c r="AH7" s="1248">
        <f t="shared" si="0"/>
        <v>0</v>
      </c>
    </row>
    <row r="8" spans="1:34" ht="20.399999999999999" customHeight="1">
      <c r="A8" s="2019"/>
      <c r="B8" s="989" t="s">
        <v>801</v>
      </c>
      <c r="C8" s="1248">
        <v>16.010000000000002</v>
      </c>
      <c r="D8" s="1248">
        <f t="shared" si="1"/>
        <v>0</v>
      </c>
      <c r="E8" s="1248">
        <f t="shared" si="0"/>
        <v>0</v>
      </c>
      <c r="F8" s="1248">
        <f t="shared" si="0"/>
        <v>0</v>
      </c>
      <c r="G8" s="1248">
        <f t="shared" si="0"/>
        <v>0</v>
      </c>
      <c r="H8" s="1248">
        <f t="shared" si="0"/>
        <v>0</v>
      </c>
      <c r="I8" s="1248">
        <f t="shared" si="0"/>
        <v>0</v>
      </c>
      <c r="J8" s="1248">
        <f t="shared" si="0"/>
        <v>0</v>
      </c>
      <c r="K8" s="1248">
        <f t="shared" si="0"/>
        <v>0</v>
      </c>
      <c r="L8" s="1248">
        <f t="shared" si="0"/>
        <v>0</v>
      </c>
      <c r="M8" s="1248">
        <f t="shared" si="0"/>
        <v>0</v>
      </c>
      <c r="N8" s="1248">
        <f t="shared" si="0"/>
        <v>0</v>
      </c>
      <c r="O8" s="1248">
        <f t="shared" si="0"/>
        <v>0</v>
      </c>
      <c r="P8" s="1248">
        <f t="shared" si="0"/>
        <v>0</v>
      </c>
      <c r="Q8" s="1248">
        <f t="shared" si="0"/>
        <v>0</v>
      </c>
      <c r="R8" s="1248">
        <f t="shared" si="0"/>
        <v>0</v>
      </c>
      <c r="S8" s="1248">
        <f t="shared" si="0"/>
        <v>0</v>
      </c>
      <c r="T8" s="1248">
        <f t="shared" si="0"/>
        <v>0</v>
      </c>
      <c r="U8" s="1248">
        <f t="shared" si="0"/>
        <v>0</v>
      </c>
      <c r="V8" s="1248">
        <f t="shared" si="0"/>
        <v>0</v>
      </c>
      <c r="W8" s="1248">
        <f t="shared" si="0"/>
        <v>0</v>
      </c>
      <c r="X8" s="1248">
        <f t="shared" si="0"/>
        <v>0</v>
      </c>
      <c r="Y8" s="1248">
        <f t="shared" si="0"/>
        <v>0</v>
      </c>
      <c r="Z8" s="1248">
        <f t="shared" si="0"/>
        <v>0</v>
      </c>
      <c r="AA8" s="1248">
        <f t="shared" si="0"/>
        <v>0</v>
      </c>
      <c r="AB8" s="1248">
        <f t="shared" si="0"/>
        <v>0</v>
      </c>
      <c r="AC8" s="1248">
        <f t="shared" si="0"/>
        <v>0</v>
      </c>
      <c r="AD8" s="1248">
        <f t="shared" si="0"/>
        <v>16.010000000000002</v>
      </c>
      <c r="AE8" s="1248">
        <f t="shared" si="0"/>
        <v>0</v>
      </c>
      <c r="AF8" s="1248">
        <f t="shared" si="0"/>
        <v>0</v>
      </c>
      <c r="AG8" s="1248">
        <f t="shared" si="0"/>
        <v>0</v>
      </c>
      <c r="AH8" s="1248">
        <f t="shared" si="0"/>
        <v>0</v>
      </c>
    </row>
    <row r="9" spans="1:34" ht="20.399999999999999" customHeight="1">
      <c r="A9" s="2019"/>
      <c r="B9" s="995" t="s">
        <v>802</v>
      </c>
      <c r="C9" s="1248">
        <v>24072.639999999999</v>
      </c>
      <c r="D9" s="1248">
        <f t="shared" si="1"/>
        <v>22353.57</v>
      </c>
      <c r="E9" s="1248">
        <f t="shared" si="0"/>
        <v>226.01</v>
      </c>
      <c r="F9" s="1248">
        <f t="shared" si="0"/>
        <v>305.82</v>
      </c>
      <c r="G9" s="1248">
        <f t="shared" si="0"/>
        <v>310.23</v>
      </c>
      <c r="H9" s="1248">
        <f t="shared" si="0"/>
        <v>198.02000000000004</v>
      </c>
      <c r="I9" s="1248">
        <f t="shared" si="0"/>
        <v>29.81</v>
      </c>
      <c r="J9" s="1248">
        <f t="shared" si="0"/>
        <v>4.6900000000000004</v>
      </c>
      <c r="K9" s="1248">
        <f t="shared" si="0"/>
        <v>13.010000000000002</v>
      </c>
      <c r="L9" s="1248">
        <f t="shared" si="0"/>
        <v>13.02</v>
      </c>
      <c r="M9" s="1248">
        <f t="shared" si="0"/>
        <v>0</v>
      </c>
      <c r="N9" s="1248">
        <f t="shared" si="0"/>
        <v>0</v>
      </c>
      <c r="O9" s="1248">
        <f t="shared" si="0"/>
        <v>0</v>
      </c>
      <c r="P9" s="1248">
        <f t="shared" si="0"/>
        <v>0</v>
      </c>
      <c r="Q9" s="1248">
        <f t="shared" si="0"/>
        <v>0</v>
      </c>
      <c r="R9" s="1248">
        <f t="shared" si="0"/>
        <v>7.58</v>
      </c>
      <c r="S9" s="1248">
        <f t="shared" si="0"/>
        <v>0</v>
      </c>
      <c r="T9" s="1248">
        <f t="shared" si="0"/>
        <v>0</v>
      </c>
      <c r="U9" s="1248">
        <f t="shared" si="0"/>
        <v>0</v>
      </c>
      <c r="V9" s="1248">
        <f t="shared" si="0"/>
        <v>0</v>
      </c>
      <c r="W9" s="1248">
        <f t="shared" si="0"/>
        <v>0</v>
      </c>
      <c r="X9" s="1248">
        <f t="shared" si="0"/>
        <v>0</v>
      </c>
      <c r="Y9" s="1248">
        <f t="shared" si="0"/>
        <v>86.18</v>
      </c>
      <c r="Z9" s="1248">
        <f t="shared" si="0"/>
        <v>0</v>
      </c>
      <c r="AA9" s="1248">
        <f t="shared" si="0"/>
        <v>58.81</v>
      </c>
      <c r="AB9" s="1248">
        <f t="shared" si="0"/>
        <v>0</v>
      </c>
      <c r="AC9" s="1248">
        <f t="shared" si="0"/>
        <v>220.37</v>
      </c>
      <c r="AD9" s="1248">
        <f t="shared" si="0"/>
        <v>101.27</v>
      </c>
      <c r="AE9" s="1248">
        <f t="shared" si="0"/>
        <v>0</v>
      </c>
      <c r="AF9" s="1248">
        <f t="shared" si="0"/>
        <v>0</v>
      </c>
      <c r="AG9" s="1248">
        <f t="shared" si="0"/>
        <v>5</v>
      </c>
      <c r="AH9" s="1248">
        <f t="shared" si="0"/>
        <v>138.25</v>
      </c>
    </row>
    <row r="10" spans="1:34" ht="20.399999999999999" customHeight="1">
      <c r="A10" s="2019"/>
      <c r="B10" s="995" t="s">
        <v>803</v>
      </c>
      <c r="C10" s="1248">
        <v>17779.060000000001</v>
      </c>
      <c r="D10" s="1248">
        <f t="shared" si="1"/>
        <v>3030.03</v>
      </c>
      <c r="E10" s="1248">
        <f t="shared" si="0"/>
        <v>2133.12</v>
      </c>
      <c r="F10" s="1248">
        <f t="shared" si="0"/>
        <v>2183.09</v>
      </c>
      <c r="G10" s="1248">
        <f t="shared" si="0"/>
        <v>1178.9100000000001</v>
      </c>
      <c r="H10" s="1248">
        <f t="shared" si="0"/>
        <v>1027.9799999999998</v>
      </c>
      <c r="I10" s="1248">
        <f t="shared" si="0"/>
        <v>694.89</v>
      </c>
      <c r="J10" s="1248">
        <f t="shared" si="0"/>
        <v>645.51</v>
      </c>
      <c r="K10" s="1248">
        <f t="shared" si="0"/>
        <v>972.73000000000013</v>
      </c>
      <c r="L10" s="1248">
        <f t="shared" si="0"/>
        <v>1430.86</v>
      </c>
      <c r="M10" s="1248">
        <f t="shared" si="0"/>
        <v>2012.6499999999996</v>
      </c>
      <c r="N10" s="1248">
        <f t="shared" si="0"/>
        <v>948.68999999999983</v>
      </c>
      <c r="O10" s="1248">
        <f t="shared" si="0"/>
        <v>212.20000000000002</v>
      </c>
      <c r="P10" s="1248">
        <f t="shared" si="0"/>
        <v>726.67</v>
      </c>
      <c r="Q10" s="1248">
        <f t="shared" si="0"/>
        <v>126.75</v>
      </c>
      <c r="R10" s="1248">
        <f t="shared" si="0"/>
        <v>0</v>
      </c>
      <c r="S10" s="1248">
        <f t="shared" si="0"/>
        <v>108.36</v>
      </c>
      <c r="T10" s="1248">
        <f t="shared" si="0"/>
        <v>0</v>
      </c>
      <c r="U10" s="1248">
        <f t="shared" si="0"/>
        <v>0</v>
      </c>
      <c r="V10" s="1248">
        <f t="shared" si="0"/>
        <v>37.29</v>
      </c>
      <c r="W10" s="1248">
        <f t="shared" si="0"/>
        <v>0</v>
      </c>
      <c r="X10" s="1248">
        <f t="shared" si="0"/>
        <v>0</v>
      </c>
      <c r="Y10" s="1248">
        <f t="shared" si="0"/>
        <v>0</v>
      </c>
      <c r="Z10" s="1248">
        <f t="shared" si="0"/>
        <v>50.4</v>
      </c>
      <c r="AA10" s="1248">
        <f t="shared" si="0"/>
        <v>3.5</v>
      </c>
      <c r="AB10" s="1248">
        <f t="shared" si="0"/>
        <v>0</v>
      </c>
      <c r="AC10" s="1248">
        <f t="shared" si="0"/>
        <v>179.29</v>
      </c>
      <c r="AD10" s="1248">
        <f t="shared" si="0"/>
        <v>1.64</v>
      </c>
      <c r="AE10" s="1248">
        <f t="shared" si="0"/>
        <v>3</v>
      </c>
      <c r="AF10" s="1248">
        <f t="shared" si="0"/>
        <v>0</v>
      </c>
      <c r="AG10" s="1248">
        <f t="shared" si="0"/>
        <v>23.05</v>
      </c>
      <c r="AH10" s="1248">
        <f t="shared" si="0"/>
        <v>48.45</v>
      </c>
    </row>
    <row r="11" spans="1:34" ht="20.399999999999999" customHeight="1">
      <c r="A11" s="2019"/>
      <c r="B11" s="1011" t="s">
        <v>804</v>
      </c>
      <c r="C11" s="1248">
        <v>304.25</v>
      </c>
      <c r="D11" s="1248">
        <f t="shared" si="1"/>
        <v>0</v>
      </c>
      <c r="E11" s="1248">
        <f t="shared" si="0"/>
        <v>0</v>
      </c>
      <c r="F11" s="1248">
        <f t="shared" si="0"/>
        <v>0</v>
      </c>
      <c r="G11" s="1248">
        <f t="shared" si="0"/>
        <v>0</v>
      </c>
      <c r="H11" s="1248">
        <f t="shared" si="0"/>
        <v>0</v>
      </c>
      <c r="I11" s="1248">
        <f t="shared" si="0"/>
        <v>0</v>
      </c>
      <c r="J11" s="1248">
        <f t="shared" si="0"/>
        <v>0</v>
      </c>
      <c r="K11" s="1248">
        <f t="shared" si="0"/>
        <v>0</v>
      </c>
      <c r="L11" s="1248">
        <f t="shared" si="0"/>
        <v>0</v>
      </c>
      <c r="M11" s="1248">
        <f t="shared" si="0"/>
        <v>0</v>
      </c>
      <c r="N11" s="1248">
        <f t="shared" si="0"/>
        <v>0</v>
      </c>
      <c r="O11" s="1248">
        <f t="shared" si="0"/>
        <v>0</v>
      </c>
      <c r="P11" s="1248">
        <f t="shared" si="0"/>
        <v>0</v>
      </c>
      <c r="Q11" s="1248">
        <f t="shared" si="0"/>
        <v>0</v>
      </c>
      <c r="R11" s="1248">
        <f t="shared" si="0"/>
        <v>0</v>
      </c>
      <c r="S11" s="1248">
        <f t="shared" si="0"/>
        <v>0</v>
      </c>
      <c r="T11" s="1248">
        <f t="shared" si="0"/>
        <v>0</v>
      </c>
      <c r="U11" s="1248">
        <f t="shared" si="0"/>
        <v>292.36</v>
      </c>
      <c r="V11" s="1248">
        <f t="shared" si="0"/>
        <v>0</v>
      </c>
      <c r="W11" s="1248">
        <f t="shared" si="0"/>
        <v>0</v>
      </c>
      <c r="X11" s="1248">
        <f t="shared" si="0"/>
        <v>0</v>
      </c>
      <c r="Y11" s="1248">
        <f t="shared" si="0"/>
        <v>0</v>
      </c>
      <c r="Z11" s="1248">
        <f t="shared" si="0"/>
        <v>0</v>
      </c>
      <c r="AA11" s="1248">
        <f t="shared" si="0"/>
        <v>0</v>
      </c>
      <c r="AB11" s="1248">
        <f t="shared" si="0"/>
        <v>0</v>
      </c>
      <c r="AC11" s="1248">
        <f t="shared" si="0"/>
        <v>0</v>
      </c>
      <c r="AD11" s="1248">
        <f t="shared" si="0"/>
        <v>0</v>
      </c>
      <c r="AE11" s="1248">
        <f t="shared" si="0"/>
        <v>0</v>
      </c>
      <c r="AF11" s="1248">
        <f t="shared" si="0"/>
        <v>0</v>
      </c>
      <c r="AG11" s="1248">
        <f t="shared" si="0"/>
        <v>11.89</v>
      </c>
      <c r="AH11" s="1248">
        <f t="shared" si="0"/>
        <v>0</v>
      </c>
    </row>
    <row r="12" spans="1:34" ht="20.399999999999999" customHeight="1">
      <c r="A12" s="2019"/>
      <c r="B12" s="1011" t="s">
        <v>848</v>
      </c>
      <c r="C12" s="1248">
        <v>66</v>
      </c>
      <c r="D12" s="1248">
        <f t="shared" si="1"/>
        <v>0</v>
      </c>
      <c r="E12" s="1248">
        <f t="shared" si="0"/>
        <v>0</v>
      </c>
      <c r="F12" s="1248">
        <f t="shared" si="0"/>
        <v>0</v>
      </c>
      <c r="G12" s="1248">
        <f t="shared" si="0"/>
        <v>0</v>
      </c>
      <c r="H12" s="1248">
        <f t="shared" si="0"/>
        <v>0</v>
      </c>
      <c r="I12" s="1248">
        <f t="shared" si="0"/>
        <v>0</v>
      </c>
      <c r="J12" s="1248">
        <f t="shared" si="0"/>
        <v>0</v>
      </c>
      <c r="K12" s="1248">
        <f t="shared" si="0"/>
        <v>0</v>
      </c>
      <c r="L12" s="1248">
        <f t="shared" si="0"/>
        <v>0</v>
      </c>
      <c r="M12" s="1248">
        <f t="shared" si="0"/>
        <v>0</v>
      </c>
      <c r="N12" s="1248">
        <f t="shared" si="0"/>
        <v>0</v>
      </c>
      <c r="O12" s="1248">
        <f t="shared" si="0"/>
        <v>0</v>
      </c>
      <c r="P12" s="1248">
        <f t="shared" si="0"/>
        <v>0</v>
      </c>
      <c r="Q12" s="1248">
        <f t="shared" si="0"/>
        <v>0</v>
      </c>
      <c r="R12" s="1248">
        <f t="shared" si="0"/>
        <v>0</v>
      </c>
      <c r="S12" s="1248">
        <f t="shared" si="0"/>
        <v>0</v>
      </c>
      <c r="T12" s="1248">
        <f t="shared" si="0"/>
        <v>0</v>
      </c>
      <c r="U12" s="1248">
        <f t="shared" si="0"/>
        <v>0</v>
      </c>
      <c r="V12" s="1248">
        <f t="shared" si="0"/>
        <v>0</v>
      </c>
      <c r="W12" s="1248">
        <f t="shared" si="0"/>
        <v>0</v>
      </c>
      <c r="X12" s="1248">
        <f t="shared" si="0"/>
        <v>0</v>
      </c>
      <c r="Y12" s="1248">
        <f t="shared" si="0"/>
        <v>0</v>
      </c>
      <c r="Z12" s="1248">
        <f t="shared" si="0"/>
        <v>4</v>
      </c>
      <c r="AA12" s="1248">
        <f t="shared" si="0"/>
        <v>49</v>
      </c>
      <c r="AB12" s="1248">
        <f t="shared" si="0"/>
        <v>13</v>
      </c>
      <c r="AC12" s="1248">
        <f t="shared" si="0"/>
        <v>0</v>
      </c>
      <c r="AD12" s="1248">
        <f t="shared" si="0"/>
        <v>0</v>
      </c>
      <c r="AE12" s="1248">
        <f t="shared" si="0"/>
        <v>0</v>
      </c>
      <c r="AF12" s="1248">
        <f t="shared" si="0"/>
        <v>0</v>
      </c>
      <c r="AG12" s="1248">
        <f t="shared" si="0"/>
        <v>0</v>
      </c>
      <c r="AH12" s="1248">
        <f t="shared" si="0"/>
        <v>0</v>
      </c>
    </row>
    <row r="13" spans="1:34" ht="20.399999999999999" customHeight="1">
      <c r="A13" s="2019"/>
      <c r="B13" s="995" t="s">
        <v>807</v>
      </c>
      <c r="C13" s="1248">
        <v>202915.81</v>
      </c>
      <c r="D13" s="1248">
        <f t="shared" si="1"/>
        <v>1408.6800000000003</v>
      </c>
      <c r="E13" s="1248">
        <f t="shared" si="0"/>
        <v>1235.32</v>
      </c>
      <c r="F13" s="1248">
        <f t="shared" si="0"/>
        <v>1087.7800000000002</v>
      </c>
      <c r="G13" s="1248">
        <f t="shared" si="0"/>
        <v>20153.310000000012</v>
      </c>
      <c r="H13" s="1248">
        <f t="shared" si="0"/>
        <v>20253.359999999993</v>
      </c>
      <c r="I13" s="1248">
        <f t="shared" si="0"/>
        <v>13806.470000000018</v>
      </c>
      <c r="J13" s="1248">
        <f t="shared" si="0"/>
        <v>8832.049999999992</v>
      </c>
      <c r="K13" s="1248">
        <f t="shared" si="0"/>
        <v>9918.2000000000116</v>
      </c>
      <c r="L13" s="1248">
        <f t="shared" si="0"/>
        <v>11366.480000000005</v>
      </c>
      <c r="M13" s="1248">
        <f t="shared" si="0"/>
        <v>5274.510000000002</v>
      </c>
      <c r="N13" s="1248">
        <f t="shared" si="0"/>
        <v>9916.5699999999961</v>
      </c>
      <c r="O13" s="1248">
        <f t="shared" si="0"/>
        <v>1842.62</v>
      </c>
      <c r="P13" s="1248">
        <f t="shared" si="0"/>
        <v>4798.2800000000007</v>
      </c>
      <c r="Q13" s="1248">
        <f t="shared" si="0"/>
        <v>9276.94</v>
      </c>
      <c r="R13" s="1248">
        <f t="shared" si="0"/>
        <v>8371.6500000000015</v>
      </c>
      <c r="S13" s="1248">
        <f t="shared" si="0"/>
        <v>7990.9500000000007</v>
      </c>
      <c r="T13" s="1248">
        <f t="shared" si="0"/>
        <v>4785.12</v>
      </c>
      <c r="U13" s="1248">
        <f t="shared" si="0"/>
        <v>9252.25</v>
      </c>
      <c r="V13" s="1248">
        <f t="shared" si="0"/>
        <v>9160.9699999999957</v>
      </c>
      <c r="W13" s="1248">
        <f t="shared" si="0"/>
        <v>4077.58</v>
      </c>
      <c r="X13" s="1248">
        <f t="shared" si="0"/>
        <v>2998.9300000000003</v>
      </c>
      <c r="Y13" s="1248">
        <f t="shared" si="0"/>
        <v>6074.5899999999992</v>
      </c>
      <c r="Z13" s="1248">
        <f t="shared" si="0"/>
        <v>6246.619999999999</v>
      </c>
      <c r="AA13" s="1248">
        <f t="shared" si="0"/>
        <v>6474.77</v>
      </c>
      <c r="AB13" s="1248">
        <f t="shared" si="0"/>
        <v>4112.8999999999996</v>
      </c>
      <c r="AC13" s="1248">
        <f t="shared" si="0"/>
        <v>3784.2899999999995</v>
      </c>
      <c r="AD13" s="1248">
        <f t="shared" si="0"/>
        <v>4024.7900000000004</v>
      </c>
      <c r="AE13" s="1248">
        <f t="shared" si="0"/>
        <v>1951.83</v>
      </c>
      <c r="AF13" s="1248">
        <f t="shared" si="0"/>
        <v>1435.15</v>
      </c>
      <c r="AG13" s="1248">
        <f t="shared" si="0"/>
        <v>1364.4099999999999</v>
      </c>
      <c r="AH13" s="1248">
        <f t="shared" si="0"/>
        <v>1638.44</v>
      </c>
    </row>
    <row r="14" spans="1:34" ht="20.399999999999999" customHeight="1">
      <c r="A14" s="2019"/>
      <c r="B14" s="995" t="s">
        <v>788</v>
      </c>
      <c r="C14" s="1248">
        <v>96</v>
      </c>
      <c r="D14" s="1248">
        <f t="shared" si="1"/>
        <v>0</v>
      </c>
      <c r="E14" s="1248">
        <f t="shared" ref="E14:AH15" si="2">SUM(E26,E38,E50,E62,E74,E86,E98,E110,E122,E134)</f>
        <v>0</v>
      </c>
      <c r="F14" s="1248">
        <f t="shared" si="2"/>
        <v>0</v>
      </c>
      <c r="G14" s="1248">
        <f t="shared" si="2"/>
        <v>0</v>
      </c>
      <c r="H14" s="1248">
        <f t="shared" si="2"/>
        <v>0</v>
      </c>
      <c r="I14" s="1248">
        <f t="shared" si="2"/>
        <v>0</v>
      </c>
      <c r="J14" s="1248">
        <f t="shared" si="2"/>
        <v>0</v>
      </c>
      <c r="K14" s="1248">
        <f t="shared" si="2"/>
        <v>0</v>
      </c>
      <c r="L14" s="1248">
        <f t="shared" si="2"/>
        <v>0</v>
      </c>
      <c r="M14" s="1248">
        <f t="shared" si="2"/>
        <v>0</v>
      </c>
      <c r="N14" s="1248">
        <f t="shared" si="2"/>
        <v>0</v>
      </c>
      <c r="O14" s="1248">
        <f t="shared" si="2"/>
        <v>0</v>
      </c>
      <c r="P14" s="1248">
        <f t="shared" si="2"/>
        <v>0</v>
      </c>
      <c r="Q14" s="1248">
        <f t="shared" si="2"/>
        <v>0</v>
      </c>
      <c r="R14" s="1248">
        <f t="shared" si="2"/>
        <v>0</v>
      </c>
      <c r="S14" s="1248">
        <f t="shared" si="2"/>
        <v>0</v>
      </c>
      <c r="T14" s="1248">
        <f t="shared" si="2"/>
        <v>0</v>
      </c>
      <c r="U14" s="1248">
        <f t="shared" si="2"/>
        <v>0</v>
      </c>
      <c r="V14" s="1248">
        <f t="shared" si="2"/>
        <v>0</v>
      </c>
      <c r="W14" s="1248">
        <f t="shared" si="2"/>
        <v>0</v>
      </c>
      <c r="X14" s="1248">
        <f t="shared" si="2"/>
        <v>0</v>
      </c>
      <c r="Y14" s="1248">
        <f t="shared" si="2"/>
        <v>0</v>
      </c>
      <c r="Z14" s="1248">
        <f t="shared" si="2"/>
        <v>13</v>
      </c>
      <c r="AA14" s="1248">
        <f t="shared" si="2"/>
        <v>3</v>
      </c>
      <c r="AB14" s="1248">
        <f t="shared" si="2"/>
        <v>45</v>
      </c>
      <c r="AC14" s="1248">
        <f t="shared" si="2"/>
        <v>30</v>
      </c>
      <c r="AD14" s="1248">
        <f t="shared" si="2"/>
        <v>5</v>
      </c>
      <c r="AE14" s="1248">
        <f t="shared" si="2"/>
        <v>0</v>
      </c>
      <c r="AF14" s="1248">
        <f t="shared" si="2"/>
        <v>0</v>
      </c>
      <c r="AG14" s="1248">
        <f t="shared" si="2"/>
        <v>0</v>
      </c>
      <c r="AH14" s="1248">
        <f t="shared" si="2"/>
        <v>0</v>
      </c>
    </row>
    <row r="15" spans="1:34" ht="20.399999999999999" customHeight="1">
      <c r="A15" s="2019"/>
      <c r="B15" s="991" t="s">
        <v>849</v>
      </c>
      <c r="C15" s="1248">
        <v>885</v>
      </c>
      <c r="D15" s="1248">
        <f t="shared" si="1"/>
        <v>0</v>
      </c>
      <c r="E15" s="1248">
        <f t="shared" si="2"/>
        <v>0</v>
      </c>
      <c r="F15" s="1248">
        <f t="shared" si="2"/>
        <v>0</v>
      </c>
      <c r="G15" s="1248">
        <f t="shared" si="2"/>
        <v>0</v>
      </c>
      <c r="H15" s="1248">
        <f t="shared" si="2"/>
        <v>0</v>
      </c>
      <c r="I15" s="1248">
        <f t="shared" si="2"/>
        <v>0</v>
      </c>
      <c r="J15" s="1248">
        <f t="shared" si="2"/>
        <v>0</v>
      </c>
      <c r="K15" s="1248">
        <f t="shared" si="2"/>
        <v>0</v>
      </c>
      <c r="L15" s="1248">
        <f t="shared" si="2"/>
        <v>0</v>
      </c>
      <c r="M15" s="1248">
        <f t="shared" si="2"/>
        <v>0</v>
      </c>
      <c r="N15" s="1248">
        <f t="shared" si="2"/>
        <v>0</v>
      </c>
      <c r="O15" s="1248">
        <f t="shared" si="2"/>
        <v>0</v>
      </c>
      <c r="P15" s="1248">
        <f t="shared" si="2"/>
        <v>0</v>
      </c>
      <c r="Q15" s="1248">
        <f t="shared" si="2"/>
        <v>0</v>
      </c>
      <c r="R15" s="1248">
        <f t="shared" si="2"/>
        <v>0</v>
      </c>
      <c r="S15" s="1248">
        <f t="shared" si="2"/>
        <v>0</v>
      </c>
      <c r="T15" s="1248">
        <f t="shared" si="2"/>
        <v>0</v>
      </c>
      <c r="U15" s="1248">
        <f t="shared" si="2"/>
        <v>0</v>
      </c>
      <c r="V15" s="1248">
        <f t="shared" si="2"/>
        <v>0</v>
      </c>
      <c r="W15" s="1248">
        <f t="shared" si="2"/>
        <v>0</v>
      </c>
      <c r="X15" s="1248">
        <f t="shared" si="2"/>
        <v>0</v>
      </c>
      <c r="Y15" s="1248">
        <f t="shared" si="2"/>
        <v>885</v>
      </c>
      <c r="Z15" s="1248">
        <f t="shared" si="2"/>
        <v>0</v>
      </c>
      <c r="AA15" s="1248">
        <f t="shared" si="2"/>
        <v>0</v>
      </c>
      <c r="AB15" s="1248">
        <f t="shared" si="2"/>
        <v>0</v>
      </c>
      <c r="AC15" s="1248">
        <f t="shared" si="2"/>
        <v>0</v>
      </c>
      <c r="AD15" s="1248">
        <f t="shared" si="2"/>
        <v>0</v>
      </c>
      <c r="AE15" s="1248">
        <f t="shared" si="2"/>
        <v>0</v>
      </c>
      <c r="AF15" s="1248">
        <f t="shared" si="2"/>
        <v>0</v>
      </c>
      <c r="AG15" s="1248">
        <f t="shared" si="2"/>
        <v>0</v>
      </c>
      <c r="AH15" s="1248">
        <f t="shared" si="2"/>
        <v>0</v>
      </c>
    </row>
    <row r="16" spans="1:34" ht="21.6" customHeight="1">
      <c r="A16" s="2391" t="s">
        <v>862</v>
      </c>
      <c r="B16" s="1250" t="s">
        <v>41</v>
      </c>
      <c r="C16" s="1247">
        <f>SUM('중부 급수관'!C17:'중부 급수관'!C27)</f>
        <v>312.83000000000004</v>
      </c>
      <c r="D16" s="1247">
        <f>SUM('중부 급수관'!D17:'중부 급수관'!D27)</f>
        <v>0</v>
      </c>
      <c r="E16" s="1247">
        <f>SUM('중부 급수관'!E17:'중부 급수관'!E27)</f>
        <v>0</v>
      </c>
      <c r="F16" s="1247">
        <f>SUM('중부 급수관'!F17:'중부 급수관'!F27)</f>
        <v>0</v>
      </c>
      <c r="G16" s="1247">
        <f>SUM('중부 급수관'!G17:'중부 급수관'!G27)</f>
        <v>0</v>
      </c>
      <c r="H16" s="1247">
        <f>SUM('중부 급수관'!H17:'중부 급수관'!H27)</f>
        <v>0</v>
      </c>
      <c r="I16" s="1247">
        <f>SUM('중부 급수관'!I17:'중부 급수관'!I27)</f>
        <v>4.4800000000000004</v>
      </c>
      <c r="J16" s="1247">
        <f>SUM('중부 급수관'!J17:'중부 급수관'!J27)</f>
        <v>0</v>
      </c>
      <c r="K16" s="1247">
        <f>SUM('중부 급수관'!K17:'중부 급수관'!K27)</f>
        <v>0</v>
      </c>
      <c r="L16" s="1247">
        <f>SUM('중부 급수관'!L17:'중부 급수관'!L27)</f>
        <v>2.17</v>
      </c>
      <c r="M16" s="1247">
        <f>SUM('중부 급수관'!M17:'중부 급수관'!M27)</f>
        <v>0</v>
      </c>
      <c r="N16" s="1247">
        <f>SUM('중부 급수관'!N17:'중부 급수관'!N27)</f>
        <v>0</v>
      </c>
      <c r="O16" s="1247">
        <f>SUM('중부 급수관'!O17:'중부 급수관'!O27)</f>
        <v>0</v>
      </c>
      <c r="P16" s="1247">
        <f>SUM('중부 급수관'!P17:'중부 급수관'!P27)</f>
        <v>0</v>
      </c>
      <c r="Q16" s="1247">
        <f>SUM('중부 급수관'!Q17:'중부 급수관'!Q27)</f>
        <v>0</v>
      </c>
      <c r="R16" s="1247">
        <f>SUM('중부 급수관'!R17:'중부 급수관'!R27)</f>
        <v>0</v>
      </c>
      <c r="S16" s="1247">
        <f>SUM('중부 급수관'!S17:'중부 급수관'!S27)</f>
        <v>0</v>
      </c>
      <c r="T16" s="1247">
        <f>SUM('중부 급수관'!T17:'중부 급수관'!T27)</f>
        <v>0</v>
      </c>
      <c r="U16" s="1247">
        <f>SUM('중부 급수관'!U17:'중부 급수관'!U27)</f>
        <v>0</v>
      </c>
      <c r="V16" s="1247">
        <f>SUM('중부 급수관'!V17:'중부 급수관'!V27)</f>
        <v>0</v>
      </c>
      <c r="W16" s="1247">
        <f>SUM('중부 급수관'!W17:'중부 급수관'!W27)</f>
        <v>2</v>
      </c>
      <c r="X16" s="1247">
        <f>SUM('중부 급수관'!X17:'중부 급수관'!X27)</f>
        <v>0</v>
      </c>
      <c r="Y16" s="1247">
        <f>SUM('중부 급수관'!Y17:'중부 급수관'!Y27)</f>
        <v>0</v>
      </c>
      <c r="Z16" s="1247">
        <f>SUM('중부 급수관'!Z17:'중부 급수관'!Z27)</f>
        <v>0</v>
      </c>
      <c r="AA16" s="1247">
        <f>SUM('중부 급수관'!AA17:'중부 급수관'!AA27)</f>
        <v>0</v>
      </c>
      <c r="AB16" s="1247">
        <f>SUM('중부 급수관'!AB17:'중부 급수관'!AB27)</f>
        <v>0</v>
      </c>
      <c r="AC16" s="1247">
        <f>SUM('중부 급수관'!AC17:'중부 급수관'!AC27)</f>
        <v>0</v>
      </c>
      <c r="AD16" s="1247">
        <f>SUM('중부 급수관'!AD17:'중부 급수관'!AD27)</f>
        <v>19</v>
      </c>
      <c r="AE16" s="1247">
        <f>SUM('중부 급수관'!AE17:'중부 급수관'!AE27)</f>
        <v>0</v>
      </c>
      <c r="AF16" s="1247">
        <f>SUM('중부 급수관'!AF17:'중부 급수관'!AF27)</f>
        <v>30</v>
      </c>
      <c r="AG16" s="1247">
        <f>SUM('중부 급수관'!AG17:'중부 급수관'!AG27)</f>
        <v>32</v>
      </c>
      <c r="AH16" s="1247">
        <f>SUM('중부 급수관'!AH17:'중부 급수관'!AH27)</f>
        <v>223.18</v>
      </c>
    </row>
    <row r="17" spans="1:34" ht="20.399999999999999" customHeight="1">
      <c r="A17" s="2391" t="s">
        <v>862</v>
      </c>
      <c r="B17" s="989" t="s">
        <v>951</v>
      </c>
      <c r="C17" s="1248">
        <f>SUM(D17:AH17)</f>
        <v>0</v>
      </c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48"/>
      <c r="P17" s="1248"/>
      <c r="Q17" s="1248"/>
      <c r="R17" s="1248"/>
      <c r="S17" s="1248"/>
      <c r="T17" s="1248"/>
      <c r="U17" s="1248"/>
      <c r="V17" s="1248"/>
      <c r="W17" s="1248"/>
      <c r="X17" s="1248"/>
      <c r="Y17" s="1248">
        <v>0</v>
      </c>
      <c r="Z17" s="1248">
        <v>0</v>
      </c>
      <c r="AA17" s="1248">
        <v>0</v>
      </c>
      <c r="AB17" s="1248">
        <v>0</v>
      </c>
      <c r="AC17" s="1248">
        <v>0</v>
      </c>
      <c r="AD17" s="1248">
        <v>0</v>
      </c>
      <c r="AE17" s="1248">
        <v>0</v>
      </c>
      <c r="AF17" s="1248">
        <v>0</v>
      </c>
      <c r="AG17" s="1248">
        <v>0</v>
      </c>
      <c r="AH17" s="1248">
        <v>0</v>
      </c>
    </row>
    <row r="18" spans="1:34" ht="20.399999999999999" customHeight="1">
      <c r="A18" s="2021"/>
      <c r="B18" s="989" t="s">
        <v>780</v>
      </c>
      <c r="C18" s="1248">
        <f t="shared" ref="C18:C81" si="3">SUM(D18:AH18)</f>
        <v>5</v>
      </c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  <c r="O18" s="1248"/>
      <c r="P18" s="1248"/>
      <c r="Q18" s="1248"/>
      <c r="R18" s="1248"/>
      <c r="S18" s="1248"/>
      <c r="T18" s="1248"/>
      <c r="U18" s="1248"/>
      <c r="V18" s="1248"/>
      <c r="W18" s="1248"/>
      <c r="X18" s="1248"/>
      <c r="Y18" s="1248">
        <v>0</v>
      </c>
      <c r="Z18" s="1248">
        <v>0</v>
      </c>
      <c r="AA18" s="1248">
        <v>0</v>
      </c>
      <c r="AB18" s="1248">
        <v>0</v>
      </c>
      <c r="AC18" s="1248">
        <v>0</v>
      </c>
      <c r="AD18" s="1248">
        <v>5</v>
      </c>
      <c r="AE18" s="1248">
        <v>0</v>
      </c>
      <c r="AF18" s="1248">
        <v>0</v>
      </c>
      <c r="AG18" s="1248">
        <v>0</v>
      </c>
      <c r="AH18" s="1248">
        <v>0</v>
      </c>
    </row>
    <row r="19" spans="1:34" ht="20.399999999999999" customHeight="1">
      <c r="A19" s="2021"/>
      <c r="B19" s="991" t="s">
        <v>781</v>
      </c>
      <c r="C19" s="1248">
        <f t="shared" si="3"/>
        <v>0</v>
      </c>
      <c r="D19" s="1248"/>
      <c r="E19" s="1248"/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  <c r="Q19" s="1248"/>
      <c r="R19" s="1248"/>
      <c r="S19" s="1248"/>
      <c r="T19" s="1248"/>
      <c r="U19" s="1248"/>
      <c r="V19" s="1248"/>
      <c r="W19" s="1248"/>
      <c r="X19" s="1248"/>
      <c r="Y19" s="1248">
        <v>0</v>
      </c>
      <c r="Z19" s="1248">
        <v>0</v>
      </c>
      <c r="AA19" s="1248">
        <v>0</v>
      </c>
      <c r="AB19" s="1248">
        <v>0</v>
      </c>
      <c r="AC19" s="1248">
        <v>0</v>
      </c>
      <c r="AD19" s="1248">
        <v>0</v>
      </c>
      <c r="AE19" s="1248">
        <v>0</v>
      </c>
      <c r="AF19" s="1248">
        <v>0</v>
      </c>
      <c r="AG19" s="1248">
        <v>0</v>
      </c>
      <c r="AH19" s="1248">
        <v>0</v>
      </c>
    </row>
    <row r="20" spans="1:34" ht="20.399999999999999" customHeight="1">
      <c r="A20" s="2021"/>
      <c r="B20" s="989" t="s">
        <v>801</v>
      </c>
      <c r="C20" s="1248">
        <f t="shared" si="3"/>
        <v>0</v>
      </c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  <c r="Q20" s="1248"/>
      <c r="R20" s="1248"/>
      <c r="S20" s="1248"/>
      <c r="T20" s="1248"/>
      <c r="U20" s="1248"/>
      <c r="V20" s="1248"/>
      <c r="W20" s="1248"/>
      <c r="X20" s="1248"/>
      <c r="Y20" s="1248">
        <v>0</v>
      </c>
      <c r="Z20" s="1248">
        <v>0</v>
      </c>
      <c r="AA20" s="1248">
        <v>0</v>
      </c>
      <c r="AB20" s="1248">
        <v>0</v>
      </c>
      <c r="AC20" s="1248">
        <v>0</v>
      </c>
      <c r="AD20" s="1248">
        <v>0</v>
      </c>
      <c r="AE20" s="1248">
        <v>0</v>
      </c>
      <c r="AF20" s="1248">
        <v>0</v>
      </c>
      <c r="AG20" s="1248">
        <v>0</v>
      </c>
      <c r="AH20" s="1248">
        <v>0</v>
      </c>
    </row>
    <row r="21" spans="1:34" ht="20.399999999999999" customHeight="1">
      <c r="A21" s="2021"/>
      <c r="B21" s="995" t="s">
        <v>802</v>
      </c>
      <c r="C21" s="1248">
        <f t="shared" si="3"/>
        <v>0</v>
      </c>
      <c r="D21" s="1248"/>
      <c r="E21" s="1248"/>
      <c r="F21" s="1248"/>
      <c r="G21" s="1248"/>
      <c r="H21" s="1248"/>
      <c r="I21" s="1248"/>
      <c r="J21" s="1248"/>
      <c r="K21" s="1248"/>
      <c r="L21" s="1248"/>
      <c r="M21" s="1248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>
        <v>0</v>
      </c>
      <c r="Z21" s="1248">
        <v>0</v>
      </c>
      <c r="AA21" s="1248">
        <v>0</v>
      </c>
      <c r="AB21" s="1248">
        <v>0</v>
      </c>
      <c r="AC21" s="1248">
        <v>0</v>
      </c>
      <c r="AD21" s="1248">
        <v>0</v>
      </c>
      <c r="AE21" s="1248">
        <v>0</v>
      </c>
      <c r="AF21" s="1248">
        <v>0</v>
      </c>
      <c r="AG21" s="1248">
        <v>0</v>
      </c>
      <c r="AH21" s="1248">
        <v>0</v>
      </c>
    </row>
    <row r="22" spans="1:34" ht="20.399999999999999" customHeight="1">
      <c r="A22" s="2021"/>
      <c r="B22" s="995" t="s">
        <v>803</v>
      </c>
      <c r="C22" s="1248">
        <f t="shared" si="3"/>
        <v>0</v>
      </c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>
        <v>0</v>
      </c>
      <c r="Z22" s="1248">
        <v>0</v>
      </c>
      <c r="AA22" s="1248">
        <v>0</v>
      </c>
      <c r="AB22" s="1248">
        <v>0</v>
      </c>
      <c r="AC22" s="1248">
        <v>0</v>
      </c>
      <c r="AD22" s="1248">
        <v>0</v>
      </c>
      <c r="AE22" s="1248">
        <v>0</v>
      </c>
      <c r="AF22" s="1248">
        <v>0</v>
      </c>
      <c r="AG22" s="1248">
        <v>0</v>
      </c>
      <c r="AH22" s="1248">
        <v>0</v>
      </c>
    </row>
    <row r="23" spans="1:34" ht="20.399999999999999" customHeight="1">
      <c r="A23" s="2021"/>
      <c r="B23" s="1011" t="s">
        <v>804</v>
      </c>
      <c r="C23" s="1248">
        <f t="shared" si="3"/>
        <v>0</v>
      </c>
      <c r="D23" s="1248"/>
      <c r="E23" s="1248"/>
      <c r="F23" s="1248"/>
      <c r="G23" s="1248"/>
      <c r="H23" s="1248"/>
      <c r="I23" s="1248"/>
      <c r="J23" s="1248"/>
      <c r="K23" s="1248"/>
      <c r="L23" s="1248"/>
      <c r="M23" s="1248"/>
      <c r="N23" s="1248"/>
      <c r="O23" s="1248"/>
      <c r="P23" s="1248"/>
      <c r="Q23" s="1248"/>
      <c r="R23" s="1248"/>
      <c r="S23" s="1248"/>
      <c r="T23" s="1248"/>
      <c r="U23" s="1248"/>
      <c r="V23" s="1248"/>
      <c r="W23" s="1248"/>
      <c r="X23" s="1248"/>
      <c r="Y23" s="1248">
        <v>0</v>
      </c>
      <c r="Z23" s="1248">
        <v>0</v>
      </c>
      <c r="AA23" s="1248">
        <v>0</v>
      </c>
      <c r="AB23" s="1248">
        <v>0</v>
      </c>
      <c r="AC23" s="1248">
        <v>0</v>
      </c>
      <c r="AD23" s="1248">
        <v>0</v>
      </c>
      <c r="AE23" s="1248">
        <v>0</v>
      </c>
      <c r="AF23" s="1248">
        <v>0</v>
      </c>
      <c r="AG23" s="1248">
        <v>0</v>
      </c>
      <c r="AH23" s="1248">
        <v>0</v>
      </c>
    </row>
    <row r="24" spans="1:34" ht="20.399999999999999" customHeight="1">
      <c r="A24" s="2021"/>
      <c r="B24" s="1011" t="s">
        <v>848</v>
      </c>
      <c r="C24" s="1248">
        <f t="shared" si="3"/>
        <v>0</v>
      </c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48"/>
      <c r="U24" s="1248"/>
      <c r="V24" s="1248"/>
      <c r="W24" s="1248"/>
      <c r="X24" s="1248"/>
      <c r="Y24" s="1248">
        <v>0</v>
      </c>
      <c r="Z24" s="1248">
        <v>0</v>
      </c>
      <c r="AA24" s="1248">
        <v>0</v>
      </c>
      <c r="AB24" s="1248">
        <v>0</v>
      </c>
      <c r="AC24" s="1248">
        <v>0</v>
      </c>
      <c r="AD24" s="1248">
        <v>0</v>
      </c>
      <c r="AE24" s="1248">
        <v>0</v>
      </c>
      <c r="AF24" s="1248">
        <v>0</v>
      </c>
      <c r="AG24" s="1248">
        <v>0</v>
      </c>
      <c r="AH24" s="1248">
        <v>0</v>
      </c>
    </row>
    <row r="25" spans="1:34" ht="20.399999999999999" customHeight="1">
      <c r="A25" s="2021"/>
      <c r="B25" s="995" t="s">
        <v>807</v>
      </c>
      <c r="C25" s="1248">
        <f t="shared" si="3"/>
        <v>307.83000000000004</v>
      </c>
      <c r="D25" s="1248"/>
      <c r="E25" s="1371"/>
      <c r="F25" s="1371"/>
      <c r="G25" s="1371"/>
      <c r="H25" s="1371"/>
      <c r="I25" s="1371">
        <v>4.4800000000000004</v>
      </c>
      <c r="J25" s="1371"/>
      <c r="K25" s="1371"/>
      <c r="L25" s="1371">
        <v>2.17</v>
      </c>
      <c r="M25" s="1371"/>
      <c r="N25" s="1371"/>
      <c r="O25" s="1371"/>
      <c r="P25" s="1371"/>
      <c r="Q25" s="1371"/>
      <c r="R25" s="1371"/>
      <c r="S25" s="1371"/>
      <c r="T25" s="1371"/>
      <c r="U25" s="1371"/>
      <c r="V25" s="1371"/>
      <c r="W25" s="1371">
        <v>2</v>
      </c>
      <c r="X25" s="1371"/>
      <c r="Y25" s="1248">
        <v>0</v>
      </c>
      <c r="Z25" s="1248">
        <v>0</v>
      </c>
      <c r="AA25" s="1248">
        <v>0</v>
      </c>
      <c r="AB25" s="1248">
        <v>0</v>
      </c>
      <c r="AC25" s="1248">
        <v>0</v>
      </c>
      <c r="AD25" s="1248">
        <v>14</v>
      </c>
      <c r="AE25" s="1248">
        <v>0</v>
      </c>
      <c r="AF25" s="1248">
        <v>30</v>
      </c>
      <c r="AG25" s="1248">
        <v>32</v>
      </c>
      <c r="AH25" s="1248">
        <v>223.18</v>
      </c>
    </row>
    <row r="26" spans="1:34" ht="20.399999999999999" customHeight="1">
      <c r="A26" s="2021"/>
      <c r="B26" s="995" t="s">
        <v>788</v>
      </c>
      <c r="C26" s="1248">
        <f t="shared" si="3"/>
        <v>0</v>
      </c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>
        <v>0</v>
      </c>
      <c r="Z26" s="1248">
        <v>0</v>
      </c>
      <c r="AA26" s="1248">
        <v>0</v>
      </c>
      <c r="AB26" s="1248">
        <v>0</v>
      </c>
      <c r="AC26" s="1248">
        <v>0</v>
      </c>
      <c r="AD26" s="1248">
        <v>0</v>
      </c>
      <c r="AE26" s="1248">
        <v>0</v>
      </c>
      <c r="AF26" s="1248">
        <v>0</v>
      </c>
      <c r="AG26" s="1248">
        <v>0</v>
      </c>
      <c r="AH26" s="1248">
        <v>0</v>
      </c>
    </row>
    <row r="27" spans="1:34" ht="20.399999999999999" customHeight="1">
      <c r="A27" s="2021"/>
      <c r="B27" s="991" t="s">
        <v>849</v>
      </c>
      <c r="C27" s="1248">
        <f t="shared" si="3"/>
        <v>0</v>
      </c>
      <c r="D27" s="1248"/>
      <c r="E27" s="1248"/>
      <c r="F27" s="1248"/>
      <c r="G27" s="1248"/>
      <c r="H27" s="1248"/>
      <c r="I27" s="1248"/>
      <c r="J27" s="1248"/>
      <c r="K27" s="1248"/>
      <c r="L27" s="1248"/>
      <c r="M27" s="1248"/>
      <c r="N27" s="1248"/>
      <c r="O27" s="1248"/>
      <c r="P27" s="1248"/>
      <c r="Q27" s="1248"/>
      <c r="R27" s="1248"/>
      <c r="S27" s="1248"/>
      <c r="T27" s="1248"/>
      <c r="U27" s="1248"/>
      <c r="V27" s="1248"/>
      <c r="W27" s="1248"/>
      <c r="X27" s="1248"/>
      <c r="Y27" s="1248">
        <v>0</v>
      </c>
      <c r="Z27" s="1248">
        <v>0</v>
      </c>
      <c r="AA27" s="1248">
        <v>0</v>
      </c>
      <c r="AB27" s="1248">
        <v>0</v>
      </c>
      <c r="AC27" s="1248">
        <v>0</v>
      </c>
      <c r="AD27" s="1248">
        <v>0</v>
      </c>
      <c r="AE27" s="1248">
        <v>0</v>
      </c>
      <c r="AF27" s="1248">
        <v>0</v>
      </c>
      <c r="AG27" s="1248">
        <v>0</v>
      </c>
      <c r="AH27" s="1248">
        <v>0</v>
      </c>
    </row>
    <row r="28" spans="1:34" ht="21.6" customHeight="1">
      <c r="A28" s="2391" t="s">
        <v>861</v>
      </c>
      <c r="B28" s="1250" t="s">
        <v>41</v>
      </c>
      <c r="C28" s="1628">
        <f t="shared" si="3"/>
        <v>122372.36000000002</v>
      </c>
      <c r="D28" s="1247">
        <f>SUM('중부 급수관'!D29:'중부 급수관'!D39)</f>
        <v>993.04000000000008</v>
      </c>
      <c r="E28" s="1247">
        <f>SUM('중부 급수관'!E29:'중부 급수관'!E39)</f>
        <v>228.66</v>
      </c>
      <c r="F28" s="1247">
        <f>SUM('중부 급수관'!F29:'중부 급수관'!F39)</f>
        <v>209.11</v>
      </c>
      <c r="G28" s="1247">
        <f>SUM('중부 급수관'!G29:'중부 급수관'!G39)</f>
        <v>18283.160000000011</v>
      </c>
      <c r="H28" s="1247">
        <f>SUM('중부 급수관'!H29:'중부 급수관'!H39)</f>
        <v>17664.759999999995</v>
      </c>
      <c r="I28" s="1247">
        <f>SUM('중부 급수관'!I29:'중부 급수관'!I39)</f>
        <v>11565.220000000019</v>
      </c>
      <c r="J28" s="1247">
        <f>SUM('중부 급수관'!J29:'중부 급수관'!J39)</f>
        <v>6878.3299999999927</v>
      </c>
      <c r="K28" s="1247">
        <f>SUM('중부 급수관'!K29:'중부 급수관'!K39)</f>
        <v>7805.6800000000121</v>
      </c>
      <c r="L28" s="1247">
        <f>SUM('중부 급수관'!L29:'중부 급수관'!L39)</f>
        <v>8928.940000000006</v>
      </c>
      <c r="M28" s="1247">
        <f>SUM('중부 급수관'!M29:'중부 급수관'!M39)</f>
        <v>3451.8300000000008</v>
      </c>
      <c r="N28" s="1247">
        <f>SUM('중부 급수관'!N29:'중부 급수관'!N39)</f>
        <v>7962.6899999999951</v>
      </c>
      <c r="O28" s="1247">
        <f>SUM('중부 급수관'!O29:'중부 급수관'!O39)</f>
        <v>571.67999999999995</v>
      </c>
      <c r="P28" s="1247">
        <f>SUM('중부 급수관'!P29:'중부 급수관'!P39)</f>
        <v>2562.87</v>
      </c>
      <c r="Q28" s="1247">
        <f>SUM('중부 급수관'!Q29:'중부 급수관'!Q39)</f>
        <v>5082.2300000000005</v>
      </c>
      <c r="R28" s="1247">
        <f>SUM('중부 급수관'!R29:'중부 급수관'!R39)</f>
        <v>4160.0400000000018</v>
      </c>
      <c r="S28" s="1247">
        <f>SUM('중부 급수관'!S29:'중부 급수관'!S39)</f>
        <v>3627.3600000000006</v>
      </c>
      <c r="T28" s="1247">
        <f>SUM('중부 급수관'!T29:'중부 급수관'!T39)</f>
        <v>1961.3699999999994</v>
      </c>
      <c r="U28" s="1247">
        <f>SUM('중부 급수관'!U29:'중부 급수관'!U39)</f>
        <v>3428.0100000000011</v>
      </c>
      <c r="V28" s="1247">
        <f>SUM('중부 급수관'!V29:'중부 급수관'!V39)</f>
        <v>3997.129999999996</v>
      </c>
      <c r="W28" s="1247">
        <f>SUM('중부 급수관'!W29:'중부 급수관'!W39)</f>
        <v>1524.92</v>
      </c>
      <c r="X28" s="1247">
        <f>SUM('중부 급수관'!X29:'중부 급수관'!X39)</f>
        <v>894.4899999999999</v>
      </c>
      <c r="Y28" s="1247">
        <f>SUM('중부 급수관'!Y29:'중부 급수관'!Y39)</f>
        <v>1964.58</v>
      </c>
      <c r="Z28" s="1247">
        <f>SUM('중부 급수관'!Z29:'중부 급수관'!Z39)</f>
        <v>1804.17</v>
      </c>
      <c r="AA28" s="1247">
        <f>SUM('중부 급수관'!AA29:'중부 급수관'!AA39)</f>
        <v>1755.97</v>
      </c>
      <c r="AB28" s="1247">
        <f>SUM('중부 급수관'!AB29:'중부 급수관'!AB39)</f>
        <v>1211.8499999999999</v>
      </c>
      <c r="AC28" s="1247">
        <f>SUM('중부 급수관'!AC29:'중부 급수관'!AC39)</f>
        <v>964.94999999999993</v>
      </c>
      <c r="AD28" s="1247">
        <f>SUM('중부 급수관'!AD29:'중부 급수관'!AD39)</f>
        <v>1094.6199999999999</v>
      </c>
      <c r="AE28" s="1247">
        <f>SUM('중부 급수관'!AE29:'중부 급수관'!AE39)</f>
        <v>688.78</v>
      </c>
      <c r="AF28" s="1247">
        <f>SUM('중부 급수관'!AF29:'중부 급수관'!AF39)</f>
        <v>511.15</v>
      </c>
      <c r="AG28" s="1247">
        <f>SUM('중부 급수관'!AG29:'중부 급수관'!AG39)</f>
        <v>400.86</v>
      </c>
      <c r="AH28" s="1247">
        <f>SUM('중부 급수관'!AH29:'중부 급수관'!AH39)</f>
        <v>193.91</v>
      </c>
    </row>
    <row r="29" spans="1:34" ht="20.399999999999999" customHeight="1">
      <c r="A29" s="2391" t="s">
        <v>861</v>
      </c>
      <c r="B29" s="989" t="s">
        <v>951</v>
      </c>
      <c r="C29" s="1248">
        <f t="shared" si="3"/>
        <v>0</v>
      </c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>
        <v>0</v>
      </c>
      <c r="Z29" s="1248">
        <v>0</v>
      </c>
      <c r="AA29" s="1248">
        <v>0</v>
      </c>
      <c r="AB29" s="1248">
        <v>0</v>
      </c>
      <c r="AC29" s="1248">
        <v>0</v>
      </c>
      <c r="AD29" s="1248">
        <v>0</v>
      </c>
      <c r="AE29" s="1248">
        <v>0</v>
      </c>
      <c r="AF29" s="1248">
        <v>0</v>
      </c>
      <c r="AG29" s="1248">
        <v>0</v>
      </c>
      <c r="AH29" s="1248">
        <v>0</v>
      </c>
    </row>
    <row r="30" spans="1:34" ht="20.399999999999999" customHeight="1">
      <c r="A30" s="2021"/>
      <c r="B30" s="989" t="s">
        <v>780</v>
      </c>
      <c r="C30" s="1248">
        <f t="shared" si="3"/>
        <v>0</v>
      </c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>
        <v>0</v>
      </c>
      <c r="Z30" s="1248">
        <v>0</v>
      </c>
      <c r="AA30" s="1248">
        <v>0</v>
      </c>
      <c r="AB30" s="1248">
        <v>0</v>
      </c>
      <c r="AC30" s="1248">
        <v>0</v>
      </c>
      <c r="AD30" s="1248">
        <v>0</v>
      </c>
      <c r="AE30" s="1248">
        <v>0</v>
      </c>
      <c r="AF30" s="1248">
        <v>0</v>
      </c>
      <c r="AG30" s="1248">
        <v>0</v>
      </c>
      <c r="AH30" s="1248">
        <v>0</v>
      </c>
    </row>
    <row r="31" spans="1:34" ht="20.399999999999999" customHeight="1">
      <c r="A31" s="2021"/>
      <c r="B31" s="991" t="s">
        <v>781</v>
      </c>
      <c r="C31" s="1248">
        <f t="shared" si="3"/>
        <v>0</v>
      </c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>
        <v>0</v>
      </c>
      <c r="Z31" s="1248">
        <v>0</v>
      </c>
      <c r="AA31" s="1248">
        <v>0</v>
      </c>
      <c r="AB31" s="1248">
        <v>0</v>
      </c>
      <c r="AC31" s="1248">
        <v>0</v>
      </c>
      <c r="AD31" s="1248">
        <v>0</v>
      </c>
      <c r="AE31" s="1248">
        <v>0</v>
      </c>
      <c r="AF31" s="1248">
        <v>0</v>
      </c>
      <c r="AG31" s="1248">
        <v>0</v>
      </c>
      <c r="AH31" s="1248">
        <v>0</v>
      </c>
    </row>
    <row r="32" spans="1:34" ht="20.399999999999999" customHeight="1">
      <c r="A32" s="2021"/>
      <c r="B32" s="989" t="s">
        <v>801</v>
      </c>
      <c r="C32" s="1248">
        <f t="shared" si="3"/>
        <v>0</v>
      </c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>
        <v>0</v>
      </c>
      <c r="Z32" s="1248">
        <v>0</v>
      </c>
      <c r="AA32" s="1248">
        <v>0</v>
      </c>
      <c r="AB32" s="1248">
        <v>0</v>
      </c>
      <c r="AC32" s="1248">
        <v>0</v>
      </c>
      <c r="AD32" s="1248">
        <v>0</v>
      </c>
      <c r="AE32" s="1248">
        <v>0</v>
      </c>
      <c r="AF32" s="1248">
        <v>0</v>
      </c>
      <c r="AG32" s="1248">
        <v>0</v>
      </c>
      <c r="AH32" s="1248">
        <v>0</v>
      </c>
    </row>
    <row r="33" spans="1:34" ht="20.399999999999999" customHeight="1">
      <c r="A33" s="2021"/>
      <c r="B33" s="995" t="s">
        <v>802</v>
      </c>
      <c r="C33" s="1248">
        <f t="shared" si="3"/>
        <v>1086.81</v>
      </c>
      <c r="D33" s="1248">
        <v>788.95</v>
      </c>
      <c r="E33" s="1371">
        <v>20.569999999999997</v>
      </c>
      <c r="F33" s="1371">
        <v>72.09</v>
      </c>
      <c r="G33" s="1371">
        <v>69.399999999999991</v>
      </c>
      <c r="H33" s="1371">
        <v>102.65000000000002</v>
      </c>
      <c r="I33" s="1371">
        <v>5.36</v>
      </c>
      <c r="J33" s="1371"/>
      <c r="K33" s="1371"/>
      <c r="L33" s="1371">
        <v>1.66</v>
      </c>
      <c r="M33" s="1371"/>
      <c r="N33" s="1371"/>
      <c r="O33" s="1371"/>
      <c r="P33" s="1371"/>
      <c r="Q33" s="1371"/>
      <c r="R33" s="1371">
        <v>7.58</v>
      </c>
      <c r="S33" s="1371"/>
      <c r="T33" s="1371"/>
      <c r="U33" s="1371"/>
      <c r="V33" s="1371"/>
      <c r="W33" s="1371"/>
      <c r="X33" s="1371"/>
      <c r="Y33" s="1248">
        <v>0</v>
      </c>
      <c r="Z33" s="1248">
        <v>0</v>
      </c>
      <c r="AA33" s="1248">
        <v>0</v>
      </c>
      <c r="AB33" s="1248">
        <v>0</v>
      </c>
      <c r="AC33" s="1248">
        <v>3.29</v>
      </c>
      <c r="AD33" s="1248">
        <v>15.26</v>
      </c>
      <c r="AE33" s="1248">
        <v>0</v>
      </c>
      <c r="AF33" s="1248">
        <v>0</v>
      </c>
      <c r="AG33" s="1248">
        <v>0</v>
      </c>
      <c r="AH33" s="1248">
        <v>0</v>
      </c>
    </row>
    <row r="34" spans="1:34" ht="20.399999999999999" customHeight="1">
      <c r="A34" s="2021"/>
      <c r="B34" s="995" t="s">
        <v>803</v>
      </c>
      <c r="C34" s="1248">
        <f t="shared" si="3"/>
        <v>83.679999999999993</v>
      </c>
      <c r="D34" s="1248">
        <v>2</v>
      </c>
      <c r="E34" s="1372"/>
      <c r="F34" s="1372"/>
      <c r="G34" s="1372"/>
      <c r="H34" s="1372">
        <v>2.82</v>
      </c>
      <c r="I34" s="1372"/>
      <c r="J34" s="1372"/>
      <c r="K34" s="1372"/>
      <c r="L34" s="1372"/>
      <c r="M34" s="1372">
        <v>58.309999999999995</v>
      </c>
      <c r="N34" s="1372">
        <v>18.940000000000001</v>
      </c>
      <c r="O34" s="1372">
        <v>1.61</v>
      </c>
      <c r="P34" s="1372"/>
      <c r="Q34" s="1372"/>
      <c r="R34" s="1372"/>
      <c r="S34" s="1372"/>
      <c r="T34" s="1372"/>
      <c r="U34" s="1372"/>
      <c r="V34" s="1372"/>
      <c r="W34" s="1372"/>
      <c r="X34" s="1372"/>
      <c r="Y34" s="1248">
        <v>0</v>
      </c>
      <c r="Z34" s="1248">
        <v>0</v>
      </c>
      <c r="AA34" s="1248">
        <v>0</v>
      </c>
      <c r="AB34" s="1248">
        <v>0</v>
      </c>
      <c r="AC34" s="1248">
        <v>0</v>
      </c>
      <c r="AD34" s="1248">
        <v>0</v>
      </c>
      <c r="AE34" s="1248">
        <v>0</v>
      </c>
      <c r="AF34" s="1248">
        <v>0</v>
      </c>
      <c r="AG34" s="1248">
        <v>0</v>
      </c>
      <c r="AH34" s="1248">
        <v>0</v>
      </c>
    </row>
    <row r="35" spans="1:34" ht="20.399999999999999" customHeight="1">
      <c r="A35" s="2021"/>
      <c r="B35" s="1011" t="s">
        <v>804</v>
      </c>
      <c r="C35" s="1248">
        <f t="shared" si="3"/>
        <v>0</v>
      </c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248"/>
      <c r="Y35" s="1248">
        <v>0</v>
      </c>
      <c r="Z35" s="1248">
        <v>0</v>
      </c>
      <c r="AA35" s="1248">
        <v>0</v>
      </c>
      <c r="AB35" s="1248">
        <v>0</v>
      </c>
      <c r="AC35" s="1248">
        <v>0</v>
      </c>
      <c r="AD35" s="1248">
        <v>0</v>
      </c>
      <c r="AE35" s="1248">
        <v>0</v>
      </c>
      <c r="AF35" s="1248">
        <v>0</v>
      </c>
      <c r="AG35" s="1248">
        <v>0</v>
      </c>
      <c r="AH35" s="1248">
        <v>0</v>
      </c>
    </row>
    <row r="36" spans="1:34" ht="20.399999999999999" customHeight="1">
      <c r="A36" s="2021"/>
      <c r="B36" s="1011" t="s">
        <v>848</v>
      </c>
      <c r="C36" s="1248">
        <f t="shared" si="3"/>
        <v>5</v>
      </c>
      <c r="D36" s="1248"/>
      <c r="E36" s="1248"/>
      <c r="F36" s="1248"/>
      <c r="G36" s="1248"/>
      <c r="H36" s="1248"/>
      <c r="I36" s="1248"/>
      <c r="J36" s="1248"/>
      <c r="K36" s="1248"/>
      <c r="L36" s="1248"/>
      <c r="M36" s="1248"/>
      <c r="N36" s="1248"/>
      <c r="O36" s="1248"/>
      <c r="P36" s="1248"/>
      <c r="Q36" s="1248"/>
      <c r="R36" s="1248"/>
      <c r="S36" s="1248"/>
      <c r="T36" s="1248"/>
      <c r="U36" s="1248"/>
      <c r="V36" s="1248"/>
      <c r="W36" s="1248"/>
      <c r="X36" s="1248"/>
      <c r="Y36" s="1248">
        <v>0</v>
      </c>
      <c r="Z36" s="1248">
        <v>0</v>
      </c>
      <c r="AA36" s="1248">
        <v>5</v>
      </c>
      <c r="AB36" s="1248">
        <v>0</v>
      </c>
      <c r="AC36" s="1248">
        <v>0</v>
      </c>
      <c r="AD36" s="1248">
        <v>0</v>
      </c>
      <c r="AE36" s="1248">
        <v>0</v>
      </c>
      <c r="AF36" s="1248">
        <v>0</v>
      </c>
      <c r="AG36" s="1248">
        <v>0</v>
      </c>
      <c r="AH36" s="1248">
        <v>0</v>
      </c>
    </row>
    <row r="37" spans="1:34" ht="20.399999999999999" customHeight="1">
      <c r="A37" s="2021"/>
      <c r="B37" s="995" t="s">
        <v>807</v>
      </c>
      <c r="C37" s="1248">
        <f t="shared" si="3"/>
        <v>121163.87000000002</v>
      </c>
      <c r="D37" s="1248">
        <v>202.09</v>
      </c>
      <c r="E37" s="1371">
        <v>208.09</v>
      </c>
      <c r="F37" s="1371">
        <v>137.02000000000001</v>
      </c>
      <c r="G37" s="1371">
        <v>18213.760000000009</v>
      </c>
      <c r="H37" s="1371">
        <v>17559.289999999994</v>
      </c>
      <c r="I37" s="1371">
        <v>11559.860000000019</v>
      </c>
      <c r="J37" s="1371">
        <v>6878.3299999999927</v>
      </c>
      <c r="K37" s="1371">
        <v>7805.6800000000121</v>
      </c>
      <c r="L37" s="1371">
        <v>8927.2800000000061</v>
      </c>
      <c r="M37" s="1371">
        <v>3393.5200000000009</v>
      </c>
      <c r="N37" s="1371">
        <v>7943.7499999999955</v>
      </c>
      <c r="O37" s="1371">
        <v>570.06999999999994</v>
      </c>
      <c r="P37" s="1371">
        <v>2562.87</v>
      </c>
      <c r="Q37" s="1371">
        <v>5082.2300000000005</v>
      </c>
      <c r="R37" s="1371">
        <v>4152.4600000000019</v>
      </c>
      <c r="S37" s="1371">
        <v>3627.3600000000006</v>
      </c>
      <c r="T37" s="1371">
        <v>1961.3699999999994</v>
      </c>
      <c r="U37" s="1371">
        <v>3428.0100000000011</v>
      </c>
      <c r="V37" s="1371">
        <v>3997.129999999996</v>
      </c>
      <c r="W37" s="1371">
        <v>1524.92</v>
      </c>
      <c r="X37" s="1371">
        <v>894.4899999999999</v>
      </c>
      <c r="Y37" s="1248">
        <v>1964.58</v>
      </c>
      <c r="Z37" s="1248">
        <v>1791.17</v>
      </c>
      <c r="AA37" s="1248">
        <v>1747.97</v>
      </c>
      <c r="AB37" s="1248">
        <v>1211.8499999999999</v>
      </c>
      <c r="AC37" s="1248">
        <v>944.66</v>
      </c>
      <c r="AD37" s="1248">
        <v>1079.3599999999999</v>
      </c>
      <c r="AE37" s="1248">
        <v>688.78</v>
      </c>
      <c r="AF37" s="1248">
        <v>511.15</v>
      </c>
      <c r="AG37" s="1248">
        <v>400.86</v>
      </c>
      <c r="AH37" s="1248">
        <v>193.91</v>
      </c>
    </row>
    <row r="38" spans="1:34" ht="20.399999999999999" customHeight="1">
      <c r="A38" s="2021"/>
      <c r="B38" s="995" t="s">
        <v>788</v>
      </c>
      <c r="C38" s="1248">
        <f t="shared" si="3"/>
        <v>33</v>
      </c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  <c r="Q38" s="1248"/>
      <c r="R38" s="1248"/>
      <c r="S38" s="1248"/>
      <c r="T38" s="1248"/>
      <c r="U38" s="1248"/>
      <c r="V38" s="1248"/>
      <c r="W38" s="1248"/>
      <c r="X38" s="1248"/>
      <c r="Y38" s="1248">
        <v>0</v>
      </c>
      <c r="Z38" s="1248">
        <v>13</v>
      </c>
      <c r="AA38" s="1248">
        <v>3</v>
      </c>
      <c r="AB38" s="1248">
        <v>0</v>
      </c>
      <c r="AC38" s="1248">
        <v>17</v>
      </c>
      <c r="AD38" s="1248">
        <v>0</v>
      </c>
      <c r="AE38" s="1248">
        <v>0</v>
      </c>
      <c r="AF38" s="1248">
        <v>0</v>
      </c>
      <c r="AG38" s="1248">
        <v>0</v>
      </c>
      <c r="AH38" s="1248">
        <v>0</v>
      </c>
    </row>
    <row r="39" spans="1:34" ht="20.399999999999999" customHeight="1">
      <c r="A39" s="2021"/>
      <c r="B39" s="991" t="s">
        <v>849</v>
      </c>
      <c r="C39" s="1248">
        <f t="shared" si="3"/>
        <v>0</v>
      </c>
      <c r="D39" s="1248"/>
      <c r="E39" s="1248"/>
      <c r="F39" s="1248"/>
      <c r="G39" s="1248"/>
      <c r="H39" s="1248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248"/>
      <c r="Y39" s="1248">
        <v>0</v>
      </c>
      <c r="Z39" s="1248">
        <v>0</v>
      </c>
      <c r="AA39" s="1248">
        <v>0</v>
      </c>
      <c r="AB39" s="1248">
        <v>0</v>
      </c>
      <c r="AC39" s="1248">
        <v>0</v>
      </c>
      <c r="AD39" s="1248">
        <v>0</v>
      </c>
      <c r="AE39" s="1248">
        <v>0</v>
      </c>
      <c r="AF39" s="1248">
        <v>0</v>
      </c>
      <c r="AG39" s="1248">
        <v>0</v>
      </c>
      <c r="AH39" s="1248">
        <v>0</v>
      </c>
    </row>
    <row r="40" spans="1:34" ht="21.6" customHeight="1">
      <c r="A40" s="2391" t="s">
        <v>863</v>
      </c>
      <c r="B40" s="1250" t="s">
        <v>41</v>
      </c>
      <c r="C40" s="1628">
        <f t="shared" si="3"/>
        <v>25466.380000000005</v>
      </c>
      <c r="D40" s="1247">
        <f>SUM('중부 급수관'!D41:'중부 급수관'!D51)</f>
        <v>3368.92</v>
      </c>
      <c r="E40" s="1247">
        <f>SUM('중부 급수관'!E41:'중부 급수관'!E51)</f>
        <v>666.32999999999981</v>
      </c>
      <c r="F40" s="1247">
        <f>SUM('중부 급수관'!F41:'중부 급수관'!F51)</f>
        <v>897.44000000000017</v>
      </c>
      <c r="G40" s="1247">
        <f>SUM('중부 급수관'!G41:'중부 급수관'!G51)</f>
        <v>957.48999999999978</v>
      </c>
      <c r="H40" s="1247">
        <f>SUM('중부 급수관'!H41:'중부 급수관'!H51)</f>
        <v>1176.7399999999993</v>
      </c>
      <c r="I40" s="1247">
        <f>SUM('중부 급수관'!I41:'중부 급수관'!I51)</f>
        <v>1007.8600000000002</v>
      </c>
      <c r="J40" s="1247">
        <f>SUM('중부 급수관'!J41:'중부 급수관'!J51)</f>
        <v>933.96</v>
      </c>
      <c r="K40" s="1247">
        <f>SUM('중부 급수관'!K41:'중부 급수관'!K51)</f>
        <v>945.00999999999976</v>
      </c>
      <c r="L40" s="1247">
        <f>SUM('중부 급수관'!L41:'중부 급수관'!L51)</f>
        <v>1205.4000000000001</v>
      </c>
      <c r="M40" s="1247">
        <f>SUM('중부 급수관'!M41:'중부 급수관'!M51)</f>
        <v>1180.4000000000005</v>
      </c>
      <c r="N40" s="1247">
        <f>SUM('중부 급수관'!N41:'중부 급수관'!N51)</f>
        <v>1021.9200000000002</v>
      </c>
      <c r="O40" s="1247">
        <f>SUM('중부 급수관'!O41:'중부 급수관'!O51)</f>
        <v>499.03999999999991</v>
      </c>
      <c r="P40" s="1247">
        <f>SUM('중부 급수관'!P41:'중부 급수관'!P51)</f>
        <v>460.55999999999983</v>
      </c>
      <c r="Q40" s="1247">
        <f>SUM('중부 급수관'!Q41:'중부 급수관'!Q51)</f>
        <v>954.23</v>
      </c>
      <c r="R40" s="1247">
        <f>SUM('중부 급수관'!R41:'중부 급수관'!R51)</f>
        <v>741.47</v>
      </c>
      <c r="S40" s="1247">
        <f>SUM('중부 급수관'!S41:'중부 급수관'!S51)</f>
        <v>756.14999999999986</v>
      </c>
      <c r="T40" s="1247">
        <f>SUM('중부 급수관'!T41:'중부 급수관'!T51)</f>
        <v>465.82</v>
      </c>
      <c r="U40" s="1247">
        <f>SUM('중부 급수관'!U41:'중부 급수관'!U51)</f>
        <v>952.37000000000023</v>
      </c>
      <c r="V40" s="1247">
        <f>SUM('중부 급수관'!V41:'중부 급수관'!V51)</f>
        <v>1431.1799999999998</v>
      </c>
      <c r="W40" s="1247">
        <f>SUM('중부 급수관'!W41:'중부 급수관'!W51)</f>
        <v>365.65000000000003</v>
      </c>
      <c r="X40" s="1247">
        <f>SUM('중부 급수관'!X41:'중부 급수관'!X51)</f>
        <v>292.04999999999995</v>
      </c>
      <c r="Y40" s="1247">
        <f>SUM('중부 급수관'!Y41:'중부 급수관'!Y51)</f>
        <v>1189.24</v>
      </c>
      <c r="Z40" s="1247">
        <f>SUM('중부 급수관'!Z41:'중부 급수관'!Z51)</f>
        <v>759.78</v>
      </c>
      <c r="AA40" s="1247">
        <f>SUM('중부 급수관'!AA41:'중부 급수관'!AA51)</f>
        <v>776.63</v>
      </c>
      <c r="AB40" s="1247">
        <f>SUM('중부 급수관'!AB41:'중부 급수관'!AB51)</f>
        <v>594.15</v>
      </c>
      <c r="AC40" s="1247">
        <f>SUM('중부 급수관'!AC41:'중부 급수관'!AC51)</f>
        <v>573.57999999999993</v>
      </c>
      <c r="AD40" s="1247">
        <f>SUM('중부 급수관'!AD41:'중부 급수관'!AD51)</f>
        <v>418.95</v>
      </c>
      <c r="AE40" s="1247">
        <f>SUM('중부 급수관'!AE41:'중부 급수관'!AE51)</f>
        <v>413.33</v>
      </c>
      <c r="AF40" s="1247">
        <f>SUM('중부 급수관'!AF41:'중부 급수관'!AF51)</f>
        <v>177</v>
      </c>
      <c r="AG40" s="1247">
        <f>SUM('중부 급수관'!AG41:'중부 급수관'!AG51)</f>
        <v>138.80000000000001</v>
      </c>
      <c r="AH40" s="1247">
        <f>SUM('중부 급수관'!AH41:'중부 급수관'!AH51)</f>
        <v>144.93</v>
      </c>
    </row>
    <row r="41" spans="1:34" ht="20.399999999999999" customHeight="1">
      <c r="A41" s="2391" t="s">
        <v>863</v>
      </c>
      <c r="B41" s="989" t="s">
        <v>951</v>
      </c>
      <c r="C41" s="1248">
        <f t="shared" si="3"/>
        <v>0</v>
      </c>
      <c r="D41" s="1248"/>
      <c r="E41" s="1248"/>
      <c r="F41" s="1248"/>
      <c r="G41" s="1248"/>
      <c r="H41" s="1248"/>
      <c r="I41" s="1248"/>
      <c r="J41" s="1248"/>
      <c r="K41" s="1248"/>
      <c r="L41" s="1248"/>
      <c r="M41" s="1248"/>
      <c r="N41" s="1248"/>
      <c r="O41" s="1248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>
        <v>0</v>
      </c>
      <c r="Z41" s="1248">
        <v>0</v>
      </c>
      <c r="AA41" s="1248">
        <v>0</v>
      </c>
      <c r="AB41" s="1248">
        <v>0</v>
      </c>
      <c r="AC41" s="1248">
        <v>0</v>
      </c>
      <c r="AD41" s="1248">
        <v>0</v>
      </c>
      <c r="AE41" s="1248">
        <v>0</v>
      </c>
      <c r="AF41" s="1248">
        <v>0</v>
      </c>
      <c r="AG41" s="1248">
        <v>0</v>
      </c>
      <c r="AH41" s="1248">
        <v>0</v>
      </c>
    </row>
    <row r="42" spans="1:34" ht="20.399999999999999" customHeight="1">
      <c r="A42" s="2021"/>
      <c r="B42" s="989" t="s">
        <v>780</v>
      </c>
      <c r="C42" s="1248">
        <f t="shared" si="3"/>
        <v>0</v>
      </c>
      <c r="D42" s="1248"/>
      <c r="E42" s="1248"/>
      <c r="F42" s="1248"/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  <c r="Q42" s="1248"/>
      <c r="R42" s="1248"/>
      <c r="S42" s="1248"/>
      <c r="T42" s="1248"/>
      <c r="U42" s="1248"/>
      <c r="V42" s="1248"/>
      <c r="W42" s="1248"/>
      <c r="X42" s="1248"/>
      <c r="Y42" s="1248">
        <v>0</v>
      </c>
      <c r="Z42" s="1248">
        <v>0</v>
      </c>
      <c r="AA42" s="1248">
        <v>0</v>
      </c>
      <c r="AB42" s="1248">
        <v>0</v>
      </c>
      <c r="AC42" s="1248">
        <v>0</v>
      </c>
      <c r="AD42" s="1248">
        <v>0</v>
      </c>
      <c r="AE42" s="1248">
        <v>0</v>
      </c>
      <c r="AF42" s="1248">
        <v>0</v>
      </c>
      <c r="AG42" s="1248">
        <v>0</v>
      </c>
      <c r="AH42" s="1248">
        <v>0</v>
      </c>
    </row>
    <row r="43" spans="1:34" ht="20.399999999999999" customHeight="1">
      <c r="A43" s="2021"/>
      <c r="B43" s="991" t="s">
        <v>781</v>
      </c>
      <c r="C43" s="1248">
        <f t="shared" si="3"/>
        <v>0</v>
      </c>
      <c r="D43" s="1248"/>
      <c r="E43" s="1248"/>
      <c r="F43" s="1248"/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  <c r="Q43" s="1248"/>
      <c r="R43" s="1248"/>
      <c r="S43" s="1248"/>
      <c r="T43" s="1248"/>
      <c r="U43" s="1248"/>
      <c r="V43" s="1248"/>
      <c r="W43" s="1248"/>
      <c r="X43" s="1248"/>
      <c r="Y43" s="1248">
        <v>0</v>
      </c>
      <c r="Z43" s="1248">
        <v>0</v>
      </c>
      <c r="AA43" s="1248">
        <v>0</v>
      </c>
      <c r="AB43" s="1248">
        <v>0</v>
      </c>
      <c r="AC43" s="1248">
        <v>0</v>
      </c>
      <c r="AD43" s="1248">
        <v>0</v>
      </c>
      <c r="AE43" s="1248">
        <v>0</v>
      </c>
      <c r="AF43" s="1248">
        <v>0</v>
      </c>
      <c r="AG43" s="1248">
        <v>0</v>
      </c>
      <c r="AH43" s="1248">
        <v>0</v>
      </c>
    </row>
    <row r="44" spans="1:34" ht="20.399999999999999" customHeight="1">
      <c r="A44" s="2021"/>
      <c r="B44" s="989" t="s">
        <v>801</v>
      </c>
      <c r="C44" s="1248">
        <f t="shared" si="3"/>
        <v>0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  <c r="Q44" s="1248"/>
      <c r="R44" s="1248"/>
      <c r="S44" s="1248"/>
      <c r="T44" s="1248"/>
      <c r="U44" s="1248"/>
      <c r="V44" s="1248"/>
      <c r="W44" s="1248"/>
      <c r="X44" s="1248"/>
      <c r="Y44" s="1248">
        <v>0</v>
      </c>
      <c r="Z44" s="1248">
        <v>0</v>
      </c>
      <c r="AA44" s="1248">
        <v>0</v>
      </c>
      <c r="AB44" s="1248">
        <v>0</v>
      </c>
      <c r="AC44" s="1248">
        <v>0</v>
      </c>
      <c r="AD44" s="1248">
        <v>0</v>
      </c>
      <c r="AE44" s="1248">
        <v>0</v>
      </c>
      <c r="AF44" s="1248">
        <v>0</v>
      </c>
      <c r="AG44" s="1248">
        <v>0</v>
      </c>
      <c r="AH44" s="1248">
        <v>0</v>
      </c>
    </row>
    <row r="45" spans="1:34" ht="20.399999999999999" customHeight="1">
      <c r="A45" s="2021"/>
      <c r="B45" s="995" t="s">
        <v>802</v>
      </c>
      <c r="C45" s="1248">
        <f t="shared" si="3"/>
        <v>2928.68</v>
      </c>
      <c r="D45" s="1248">
        <v>2626.83</v>
      </c>
      <c r="E45" s="1372"/>
      <c r="F45" s="1372">
        <v>103.29999999999998</v>
      </c>
      <c r="G45" s="1372">
        <v>36.21</v>
      </c>
      <c r="H45" s="1372">
        <v>15.11</v>
      </c>
      <c r="I45" s="1372">
        <v>14.45</v>
      </c>
      <c r="J45" s="1372"/>
      <c r="K45" s="1372"/>
      <c r="L45" s="1372"/>
      <c r="M45" s="1372"/>
      <c r="N45" s="1372"/>
      <c r="O45" s="1372"/>
      <c r="P45" s="1372"/>
      <c r="Q45" s="1372"/>
      <c r="R45" s="1372"/>
      <c r="S45" s="1372"/>
      <c r="T45" s="1372"/>
      <c r="U45" s="1372"/>
      <c r="V45" s="1372"/>
      <c r="W45" s="1372"/>
      <c r="X45" s="1372"/>
      <c r="Y45" s="1248">
        <v>86.18</v>
      </c>
      <c r="Z45" s="1248">
        <v>0</v>
      </c>
      <c r="AA45" s="1248">
        <v>6.1</v>
      </c>
      <c r="AB45" s="1248">
        <v>0</v>
      </c>
      <c r="AC45" s="1248">
        <v>24.04</v>
      </c>
      <c r="AD45" s="1248">
        <v>16.46</v>
      </c>
      <c r="AE45" s="1248">
        <v>0</v>
      </c>
      <c r="AF45" s="1248">
        <v>0</v>
      </c>
      <c r="AG45" s="1248">
        <v>0</v>
      </c>
      <c r="AH45" s="1248">
        <v>0</v>
      </c>
    </row>
    <row r="46" spans="1:34" ht="20.399999999999999" customHeight="1">
      <c r="A46" s="2021"/>
      <c r="B46" s="995" t="s">
        <v>803</v>
      </c>
      <c r="C46" s="1248">
        <f t="shared" si="3"/>
        <v>12.72</v>
      </c>
      <c r="D46" s="1248"/>
      <c r="E46" s="1248"/>
      <c r="F46" s="1248"/>
      <c r="G46" s="1248"/>
      <c r="H46" s="1248"/>
      <c r="I46" s="1371">
        <v>12.72</v>
      </c>
      <c r="J46" s="1248"/>
      <c r="K46" s="1248"/>
      <c r="L46" s="1248"/>
      <c r="M46" s="1248"/>
      <c r="N46" s="1248"/>
      <c r="O46" s="1248"/>
      <c r="P46" s="1248"/>
      <c r="Q46" s="1248"/>
      <c r="R46" s="1248"/>
      <c r="S46" s="1248"/>
      <c r="T46" s="1248"/>
      <c r="U46" s="1248"/>
      <c r="V46" s="1248"/>
      <c r="W46" s="1248"/>
      <c r="X46" s="1248"/>
      <c r="Y46" s="1248">
        <v>0</v>
      </c>
      <c r="Z46" s="1248">
        <v>0</v>
      </c>
      <c r="AA46" s="1248">
        <v>0</v>
      </c>
      <c r="AB46" s="1248">
        <v>0</v>
      </c>
      <c r="AC46" s="1248">
        <v>0</v>
      </c>
      <c r="AD46" s="1248">
        <v>0</v>
      </c>
      <c r="AE46" s="1248">
        <v>0</v>
      </c>
      <c r="AF46" s="1248">
        <v>0</v>
      </c>
      <c r="AG46" s="1248">
        <v>0</v>
      </c>
      <c r="AH46" s="1248">
        <v>0</v>
      </c>
    </row>
    <row r="47" spans="1:34" ht="20.399999999999999" customHeight="1">
      <c r="A47" s="2021"/>
      <c r="B47" s="1011" t="s">
        <v>804</v>
      </c>
      <c r="C47" s="1248">
        <f t="shared" si="3"/>
        <v>0</v>
      </c>
      <c r="D47" s="1248"/>
      <c r="E47" s="1248"/>
      <c r="F47" s="1248"/>
      <c r="G47" s="1248"/>
      <c r="H47" s="1248"/>
      <c r="I47" s="1248"/>
      <c r="J47" s="1248"/>
      <c r="K47" s="1248"/>
      <c r="L47" s="1248"/>
      <c r="M47" s="1248"/>
      <c r="N47" s="1248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>
        <v>0</v>
      </c>
      <c r="Z47" s="1248">
        <v>0</v>
      </c>
      <c r="AA47" s="1248">
        <v>0</v>
      </c>
      <c r="AB47" s="1248">
        <v>0</v>
      </c>
      <c r="AC47" s="1248">
        <v>0</v>
      </c>
      <c r="AD47" s="1248">
        <v>0</v>
      </c>
      <c r="AE47" s="1248">
        <v>0</v>
      </c>
      <c r="AF47" s="1248">
        <v>0</v>
      </c>
      <c r="AG47" s="1248">
        <v>0</v>
      </c>
      <c r="AH47" s="1248">
        <v>0</v>
      </c>
    </row>
    <row r="48" spans="1:34" ht="20.399999999999999" customHeight="1">
      <c r="A48" s="2021"/>
      <c r="B48" s="1011" t="s">
        <v>848</v>
      </c>
      <c r="C48" s="1248">
        <f t="shared" si="3"/>
        <v>50</v>
      </c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>
        <v>0</v>
      </c>
      <c r="Z48" s="1248">
        <v>4</v>
      </c>
      <c r="AA48" s="1248">
        <v>35</v>
      </c>
      <c r="AB48" s="1248">
        <v>11</v>
      </c>
      <c r="AC48" s="1248">
        <v>0</v>
      </c>
      <c r="AD48" s="1248">
        <v>0</v>
      </c>
      <c r="AE48" s="1248">
        <v>0</v>
      </c>
      <c r="AF48" s="1248">
        <v>0</v>
      </c>
      <c r="AG48" s="1248">
        <v>0</v>
      </c>
      <c r="AH48" s="1248">
        <v>0</v>
      </c>
    </row>
    <row r="49" spans="1:34" ht="20.399999999999999" customHeight="1">
      <c r="A49" s="2021"/>
      <c r="B49" s="995" t="s">
        <v>807</v>
      </c>
      <c r="C49" s="1248">
        <f t="shared" si="3"/>
        <v>22461.980000000003</v>
      </c>
      <c r="D49" s="1248">
        <v>742.09</v>
      </c>
      <c r="E49" s="1372">
        <v>666.32999999999981</v>
      </c>
      <c r="F49" s="1372">
        <v>794.14000000000021</v>
      </c>
      <c r="G49" s="1372">
        <v>921.27999999999975</v>
      </c>
      <c r="H49" s="1372">
        <v>1161.6299999999994</v>
      </c>
      <c r="I49" s="1372">
        <v>980.69000000000028</v>
      </c>
      <c r="J49" s="1372">
        <v>933.96</v>
      </c>
      <c r="K49" s="1372">
        <v>945.00999999999976</v>
      </c>
      <c r="L49" s="1372">
        <v>1205.4000000000001</v>
      </c>
      <c r="M49" s="1372">
        <v>1180.4000000000005</v>
      </c>
      <c r="N49" s="1372">
        <v>1021.9200000000002</v>
      </c>
      <c r="O49" s="1372">
        <v>499.03999999999991</v>
      </c>
      <c r="P49" s="1372">
        <v>460.55999999999983</v>
      </c>
      <c r="Q49" s="1372">
        <v>954.23</v>
      </c>
      <c r="R49" s="1372">
        <v>741.47</v>
      </c>
      <c r="S49" s="1372">
        <v>756.14999999999986</v>
      </c>
      <c r="T49" s="1372">
        <v>465.82</v>
      </c>
      <c r="U49" s="1372">
        <v>952.37000000000023</v>
      </c>
      <c r="V49" s="1372">
        <v>1431.1799999999998</v>
      </c>
      <c r="W49" s="1372">
        <v>365.65000000000003</v>
      </c>
      <c r="X49" s="1372">
        <v>292.04999999999995</v>
      </c>
      <c r="Y49" s="1248">
        <v>1103.06</v>
      </c>
      <c r="Z49" s="1248">
        <v>755.78</v>
      </c>
      <c r="AA49" s="1248">
        <v>735.53</v>
      </c>
      <c r="AB49" s="1248">
        <v>583.15</v>
      </c>
      <c r="AC49" s="1248">
        <v>536.54</v>
      </c>
      <c r="AD49" s="1248">
        <v>402.49</v>
      </c>
      <c r="AE49" s="1248">
        <v>413.33</v>
      </c>
      <c r="AF49" s="1248">
        <v>177</v>
      </c>
      <c r="AG49" s="1248">
        <v>138.80000000000001</v>
      </c>
      <c r="AH49" s="1248">
        <v>144.93</v>
      </c>
    </row>
    <row r="50" spans="1:34" ht="20.399999999999999" customHeight="1">
      <c r="A50" s="2021"/>
      <c r="B50" s="995" t="s">
        <v>788</v>
      </c>
      <c r="C50" s="1248">
        <f t="shared" si="3"/>
        <v>13</v>
      </c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>
        <v>0</v>
      </c>
      <c r="Z50" s="1248">
        <v>0</v>
      </c>
      <c r="AA50" s="1248">
        <v>0</v>
      </c>
      <c r="AB50" s="1248">
        <v>0</v>
      </c>
      <c r="AC50" s="1248">
        <v>13</v>
      </c>
      <c r="AD50" s="1248">
        <v>0</v>
      </c>
      <c r="AE50" s="1248">
        <v>0</v>
      </c>
      <c r="AF50" s="1248">
        <v>0</v>
      </c>
      <c r="AG50" s="1248">
        <v>0</v>
      </c>
      <c r="AH50" s="1248">
        <v>0</v>
      </c>
    </row>
    <row r="51" spans="1:34" ht="20.399999999999999" customHeight="1">
      <c r="A51" s="2021"/>
      <c r="B51" s="991" t="s">
        <v>849</v>
      </c>
      <c r="C51" s="1248">
        <f t="shared" si="3"/>
        <v>0</v>
      </c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>
        <v>0</v>
      </c>
      <c r="Z51" s="1248">
        <v>0</v>
      </c>
      <c r="AA51" s="1248">
        <v>0</v>
      </c>
      <c r="AB51" s="1248">
        <v>0</v>
      </c>
      <c r="AC51" s="1248">
        <v>0</v>
      </c>
      <c r="AD51" s="1248">
        <v>0</v>
      </c>
      <c r="AE51" s="1248">
        <v>0</v>
      </c>
      <c r="AF51" s="1248">
        <v>0</v>
      </c>
      <c r="AG51" s="1248">
        <v>0</v>
      </c>
      <c r="AH51" s="1248">
        <v>0</v>
      </c>
    </row>
    <row r="52" spans="1:34" ht="21.6" customHeight="1">
      <c r="A52" s="2392" t="s">
        <v>864</v>
      </c>
      <c r="B52" s="1250" t="s">
        <v>41</v>
      </c>
      <c r="C52" s="1628">
        <f t="shared" si="3"/>
        <v>25166.499999999993</v>
      </c>
      <c r="D52" s="1247">
        <f>SUM('중부 급수관'!D53:'중부 급수관'!D63)</f>
        <v>1889.93</v>
      </c>
      <c r="E52" s="1247">
        <f>SUM('중부 급수관'!E53:'중부 급수관'!E63)</f>
        <v>376.36</v>
      </c>
      <c r="F52" s="1247">
        <f>SUM('중부 급수관'!F53:'중부 급수관'!F63)</f>
        <v>203.54000000000002</v>
      </c>
      <c r="G52" s="1247">
        <f>SUM('중부 급수관'!G53:'중부 급수관'!G63)</f>
        <v>883.11</v>
      </c>
      <c r="H52" s="1247">
        <f>SUM('중부 급수관'!H53:'중부 급수관'!H63)</f>
        <v>1493.9299999999998</v>
      </c>
      <c r="I52" s="1247">
        <f>SUM('중부 급수관'!I53:'중부 급수관'!I63)</f>
        <v>1143.1300000000001</v>
      </c>
      <c r="J52" s="1247">
        <f>SUM('중부 급수관'!J53:'중부 급수관'!J63)</f>
        <v>985.46999999999991</v>
      </c>
      <c r="K52" s="1247">
        <f>SUM('중부 급수관'!K53:'중부 급수관'!K63)</f>
        <v>1163.4000000000003</v>
      </c>
      <c r="L52" s="1247">
        <f>SUM('중부 급수관'!L53:'중부 급수관'!L63)</f>
        <v>1214.6899999999994</v>
      </c>
      <c r="M52" s="1247">
        <f>SUM('중부 급수관'!M53:'중부 급수관'!M63)</f>
        <v>689.63</v>
      </c>
      <c r="N52" s="1247">
        <f>SUM('중부 급수관'!N53:'중부 급수관'!N63)</f>
        <v>753.39999999999952</v>
      </c>
      <c r="O52" s="1247">
        <f>SUM('중부 급수관'!O53:'중부 급수관'!O63)</f>
        <v>332.34</v>
      </c>
      <c r="P52" s="1247">
        <f>SUM('중부 급수관'!P53:'중부 급수관'!P63)</f>
        <v>512.36</v>
      </c>
      <c r="Q52" s="1247">
        <f>SUM('중부 급수관'!Q53:'중부 급수관'!Q63)</f>
        <v>1115.6000000000004</v>
      </c>
      <c r="R52" s="1247">
        <f>SUM('중부 급수관'!R53:'중부 급수관'!R63)</f>
        <v>577.58000000000004</v>
      </c>
      <c r="S52" s="1247">
        <f>SUM('중부 급수관'!S53:'중부 급수관'!S63)</f>
        <v>956.51999999999987</v>
      </c>
      <c r="T52" s="1247">
        <f>SUM('중부 급수관'!T53:'중부 급수관'!T63)</f>
        <v>1133.6800000000003</v>
      </c>
      <c r="U52" s="1247">
        <f>SUM('중부 급수관'!U53:'중부 급수관'!U63)</f>
        <v>1491.83</v>
      </c>
      <c r="V52" s="1247">
        <f>SUM('중부 급수관'!V53:'중부 급수관'!V63)</f>
        <v>1211.4399999999998</v>
      </c>
      <c r="W52" s="1247">
        <f>SUM('중부 급수관'!W53:'중부 급수관'!W63)</f>
        <v>245.94000000000003</v>
      </c>
      <c r="X52" s="1247">
        <f>SUM('중부 급수관'!X53:'중부 급수관'!X63)</f>
        <v>348.67</v>
      </c>
      <c r="Y52" s="1247">
        <f>SUM('중부 급수관'!Y53:'중부 급수관'!Y63)</f>
        <v>812.8</v>
      </c>
      <c r="Z52" s="1247">
        <f>SUM('중부 급수관'!Z53:'중부 급수관'!Z63)</f>
        <v>945.82</v>
      </c>
      <c r="AA52" s="1247">
        <f>SUM('중부 급수관'!AA53:'중부 급수관'!AA63)</f>
        <v>921.16</v>
      </c>
      <c r="AB52" s="1247">
        <f>SUM('중부 급수관'!AB53:'중부 급수관'!AB63)</f>
        <v>880.67</v>
      </c>
      <c r="AC52" s="1247">
        <f>SUM('중부 급수관'!AC53:'중부 급수관'!AC63)</f>
        <v>892.6</v>
      </c>
      <c r="AD52" s="1247">
        <f>SUM('중부 급수관'!AD53:'중부 급수관'!AD63)</f>
        <v>606.47</v>
      </c>
      <c r="AE52" s="1247">
        <f>SUM('중부 급수관'!AE53:'중부 급수관'!AE63)</f>
        <v>331.03</v>
      </c>
      <c r="AF52" s="1247">
        <f>SUM('중부 급수관'!AF53:'중부 급수관'!AF63)</f>
        <v>290</v>
      </c>
      <c r="AG52" s="1247">
        <f>SUM('중부 급수관'!AG53:'중부 급수관'!AG63)</f>
        <v>425.84</v>
      </c>
      <c r="AH52" s="1247">
        <f>SUM('중부 급수관'!AH53:'중부 급수관'!AH63)</f>
        <v>337.56</v>
      </c>
    </row>
    <row r="53" spans="1:34" ht="20.399999999999999" customHeight="1">
      <c r="A53" s="2392" t="s">
        <v>864</v>
      </c>
      <c r="B53" s="989" t="s">
        <v>951</v>
      </c>
      <c r="C53" s="1248">
        <f t="shared" si="3"/>
        <v>0</v>
      </c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>
        <v>0</v>
      </c>
      <c r="Z53" s="1248">
        <v>0</v>
      </c>
      <c r="AA53" s="1248">
        <v>0</v>
      </c>
      <c r="AB53" s="1248">
        <v>0</v>
      </c>
      <c r="AC53" s="1248">
        <v>0</v>
      </c>
      <c r="AD53" s="1248">
        <v>0</v>
      </c>
      <c r="AE53" s="1248">
        <v>0</v>
      </c>
      <c r="AF53" s="1248">
        <v>0</v>
      </c>
      <c r="AG53" s="1248">
        <v>0</v>
      </c>
      <c r="AH53" s="1248">
        <v>0</v>
      </c>
    </row>
    <row r="54" spans="1:34" ht="20.399999999999999" customHeight="1">
      <c r="A54" s="2019"/>
      <c r="B54" s="989" t="s">
        <v>780</v>
      </c>
      <c r="C54" s="1248">
        <f t="shared" si="3"/>
        <v>0</v>
      </c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>
        <v>0</v>
      </c>
      <c r="Z54" s="1248">
        <v>0</v>
      </c>
      <c r="AA54" s="1248">
        <v>0</v>
      </c>
      <c r="AB54" s="1248">
        <v>0</v>
      </c>
      <c r="AC54" s="1248">
        <v>0</v>
      </c>
      <c r="AD54" s="1248">
        <v>0</v>
      </c>
      <c r="AE54" s="1248">
        <v>0</v>
      </c>
      <c r="AF54" s="1248">
        <v>0</v>
      </c>
      <c r="AG54" s="1248">
        <v>0</v>
      </c>
      <c r="AH54" s="1248">
        <v>0</v>
      </c>
    </row>
    <row r="55" spans="1:34" ht="20.399999999999999" customHeight="1">
      <c r="A55" s="2019"/>
      <c r="B55" s="991" t="s">
        <v>781</v>
      </c>
      <c r="C55" s="1248">
        <f t="shared" si="3"/>
        <v>0</v>
      </c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>
        <v>0</v>
      </c>
      <c r="Z55" s="1248">
        <v>0</v>
      </c>
      <c r="AA55" s="1248">
        <v>0</v>
      </c>
      <c r="AB55" s="1248">
        <v>0</v>
      </c>
      <c r="AC55" s="1248">
        <v>0</v>
      </c>
      <c r="AD55" s="1248">
        <v>0</v>
      </c>
      <c r="AE55" s="1248">
        <v>0</v>
      </c>
      <c r="AF55" s="1248">
        <v>0</v>
      </c>
      <c r="AG55" s="1248">
        <v>0</v>
      </c>
      <c r="AH55" s="1248">
        <v>0</v>
      </c>
    </row>
    <row r="56" spans="1:34" ht="20.399999999999999" customHeight="1">
      <c r="A56" s="2019"/>
      <c r="B56" s="989" t="s">
        <v>801</v>
      </c>
      <c r="C56" s="1248">
        <f t="shared" si="3"/>
        <v>0</v>
      </c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>
        <v>0</v>
      </c>
      <c r="Z56" s="1248">
        <v>0</v>
      </c>
      <c r="AA56" s="1248">
        <v>0</v>
      </c>
      <c r="AB56" s="1248">
        <v>0</v>
      </c>
      <c r="AC56" s="1248">
        <v>0</v>
      </c>
      <c r="AD56" s="1248">
        <v>0</v>
      </c>
      <c r="AE56" s="1248">
        <v>0</v>
      </c>
      <c r="AF56" s="1248">
        <v>0</v>
      </c>
      <c r="AG56" s="1248">
        <v>0</v>
      </c>
      <c r="AH56" s="1248">
        <v>0</v>
      </c>
    </row>
    <row r="57" spans="1:34" ht="20.399999999999999" customHeight="1">
      <c r="A57" s="2019"/>
      <c r="B57" s="995" t="s">
        <v>802</v>
      </c>
      <c r="C57" s="1248">
        <f t="shared" si="3"/>
        <v>1897.82</v>
      </c>
      <c r="D57" s="1248">
        <v>1601.46</v>
      </c>
      <c r="E57" s="1371">
        <v>15.459999999999999</v>
      </c>
      <c r="F57" s="1371">
        <v>75.740000000000009</v>
      </c>
      <c r="G57" s="1371">
        <v>92.78</v>
      </c>
      <c r="H57" s="1371">
        <v>39.81</v>
      </c>
      <c r="I57" s="1371">
        <v>10</v>
      </c>
      <c r="J57" s="1371">
        <v>4.6900000000000004</v>
      </c>
      <c r="K57" s="1371">
        <v>13.010000000000002</v>
      </c>
      <c r="L57" s="1371">
        <v>11.36</v>
      </c>
      <c r="M57" s="1371"/>
      <c r="N57" s="1371"/>
      <c r="O57" s="1371"/>
      <c r="P57" s="1371"/>
      <c r="Q57" s="1371"/>
      <c r="R57" s="1371"/>
      <c r="S57" s="1371"/>
      <c r="T57" s="1371"/>
      <c r="U57" s="1371"/>
      <c r="V57" s="1371"/>
      <c r="W57" s="1371"/>
      <c r="X57" s="1248"/>
      <c r="Y57" s="1248">
        <v>0</v>
      </c>
      <c r="Z57" s="1248">
        <v>0</v>
      </c>
      <c r="AA57" s="1248">
        <v>0</v>
      </c>
      <c r="AB57" s="1248">
        <v>0</v>
      </c>
      <c r="AC57" s="1248">
        <v>25.82</v>
      </c>
      <c r="AD57" s="1248">
        <v>7.69</v>
      </c>
      <c r="AE57" s="1248">
        <v>0</v>
      </c>
      <c r="AF57" s="1248">
        <v>0</v>
      </c>
      <c r="AG57" s="1248">
        <v>0</v>
      </c>
      <c r="AH57" s="1248">
        <v>0</v>
      </c>
    </row>
    <row r="58" spans="1:34" ht="20.399999999999999" customHeight="1">
      <c r="A58" s="2019"/>
      <c r="B58" s="995" t="s">
        <v>803</v>
      </c>
      <c r="C58" s="1248">
        <f t="shared" si="3"/>
        <v>45.36</v>
      </c>
      <c r="D58" s="1248"/>
      <c r="E58" s="1371"/>
      <c r="F58" s="1371"/>
      <c r="G58" s="1371">
        <v>4.88</v>
      </c>
      <c r="H58" s="1371"/>
      <c r="I58" s="1371"/>
      <c r="J58" s="1371"/>
      <c r="K58" s="1371"/>
      <c r="L58" s="1371"/>
      <c r="M58" s="1371">
        <v>40.479999999999997</v>
      </c>
      <c r="N58" s="1371"/>
      <c r="O58" s="1371"/>
      <c r="P58" s="1371"/>
      <c r="Q58" s="1371"/>
      <c r="R58" s="1371"/>
      <c r="S58" s="1371"/>
      <c r="T58" s="1371"/>
      <c r="U58" s="1371"/>
      <c r="V58" s="1371"/>
      <c r="W58" s="1371"/>
      <c r="X58" s="1371"/>
      <c r="Y58" s="1248">
        <v>0</v>
      </c>
      <c r="Z58" s="1248">
        <v>0</v>
      </c>
      <c r="AA58" s="1248">
        <v>0</v>
      </c>
      <c r="AB58" s="1248">
        <v>0</v>
      </c>
      <c r="AC58" s="1248">
        <v>0</v>
      </c>
      <c r="AD58" s="1248">
        <v>0</v>
      </c>
      <c r="AE58" s="1248">
        <v>0</v>
      </c>
      <c r="AF58" s="1248">
        <v>0</v>
      </c>
      <c r="AG58" s="1248">
        <v>0</v>
      </c>
      <c r="AH58" s="1248">
        <v>0</v>
      </c>
    </row>
    <row r="59" spans="1:34" ht="20.399999999999999" customHeight="1">
      <c r="A59" s="2019"/>
      <c r="B59" s="1011" t="s">
        <v>804</v>
      </c>
      <c r="C59" s="1248">
        <f t="shared" si="3"/>
        <v>0</v>
      </c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</row>
    <row r="60" spans="1:34" ht="20.399999999999999" customHeight="1">
      <c r="A60" s="2019"/>
      <c r="B60" s="1011" t="s">
        <v>848</v>
      </c>
      <c r="C60" s="1248">
        <f t="shared" si="3"/>
        <v>11</v>
      </c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>
        <v>0</v>
      </c>
      <c r="Z60" s="1248">
        <v>0</v>
      </c>
      <c r="AA60" s="1248">
        <v>9</v>
      </c>
      <c r="AB60" s="1248">
        <v>2</v>
      </c>
      <c r="AC60" s="1248">
        <v>0</v>
      </c>
      <c r="AD60" s="1248">
        <v>0</v>
      </c>
      <c r="AE60" s="1248">
        <v>0</v>
      </c>
      <c r="AF60" s="1248">
        <v>0</v>
      </c>
      <c r="AG60" s="1248">
        <v>0</v>
      </c>
      <c r="AH60" s="1248">
        <v>0</v>
      </c>
    </row>
    <row r="61" spans="1:34" ht="20.399999999999999" customHeight="1">
      <c r="A61" s="2019"/>
      <c r="B61" s="995" t="s">
        <v>807</v>
      </c>
      <c r="C61" s="1248">
        <f t="shared" si="3"/>
        <v>23022.319999999992</v>
      </c>
      <c r="D61" s="1248">
        <v>288.47000000000003</v>
      </c>
      <c r="E61" s="1371">
        <v>360.90000000000003</v>
      </c>
      <c r="F61" s="1371">
        <v>127.8</v>
      </c>
      <c r="G61" s="1371">
        <v>785.45</v>
      </c>
      <c r="H61" s="1371">
        <v>1454.12</v>
      </c>
      <c r="I61" s="1371">
        <v>1133.1300000000001</v>
      </c>
      <c r="J61" s="1371">
        <v>980.77999999999986</v>
      </c>
      <c r="K61" s="1371">
        <v>1150.3900000000003</v>
      </c>
      <c r="L61" s="1371">
        <v>1203.3299999999995</v>
      </c>
      <c r="M61" s="1371">
        <v>649.15</v>
      </c>
      <c r="N61" s="1371">
        <v>753.39999999999952</v>
      </c>
      <c r="O61" s="1371">
        <v>332.34</v>
      </c>
      <c r="P61" s="1371">
        <v>512.36</v>
      </c>
      <c r="Q61" s="1371">
        <v>1115.6000000000004</v>
      </c>
      <c r="R61" s="1371">
        <v>577.58000000000004</v>
      </c>
      <c r="S61" s="1371">
        <v>956.51999999999987</v>
      </c>
      <c r="T61" s="1371">
        <v>1133.6800000000003</v>
      </c>
      <c r="U61" s="1371">
        <v>1491.83</v>
      </c>
      <c r="V61" s="1371">
        <v>1211.4399999999998</v>
      </c>
      <c r="W61" s="1371">
        <v>245.94000000000003</v>
      </c>
      <c r="X61" s="1371">
        <v>348.67</v>
      </c>
      <c r="Y61" s="1248">
        <v>627.79999999999995</v>
      </c>
      <c r="Z61" s="1248">
        <v>945.82</v>
      </c>
      <c r="AA61" s="1248">
        <v>912.16</v>
      </c>
      <c r="AB61" s="1248">
        <v>878.67</v>
      </c>
      <c r="AC61" s="1248">
        <v>866.78</v>
      </c>
      <c r="AD61" s="1248">
        <v>593.78</v>
      </c>
      <c r="AE61" s="1248">
        <v>331.03</v>
      </c>
      <c r="AF61" s="1248">
        <v>290</v>
      </c>
      <c r="AG61" s="1248">
        <v>425.84</v>
      </c>
      <c r="AH61" s="1248">
        <v>337.56</v>
      </c>
    </row>
    <row r="62" spans="1:34" ht="20.399999999999999" customHeight="1">
      <c r="A62" s="2019"/>
      <c r="B62" s="995" t="s">
        <v>788</v>
      </c>
      <c r="C62" s="1248">
        <f t="shared" si="3"/>
        <v>5</v>
      </c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>
        <v>0</v>
      </c>
      <c r="Z62" s="1248">
        <v>0</v>
      </c>
      <c r="AA62" s="1248">
        <v>0</v>
      </c>
      <c r="AB62" s="1248">
        <v>0</v>
      </c>
      <c r="AC62" s="1248">
        <v>0</v>
      </c>
      <c r="AD62" s="1248">
        <v>5</v>
      </c>
      <c r="AE62" s="1248">
        <v>0</v>
      </c>
      <c r="AF62" s="1248">
        <v>0</v>
      </c>
      <c r="AG62" s="1248">
        <v>0</v>
      </c>
      <c r="AH62" s="1248">
        <v>0</v>
      </c>
    </row>
    <row r="63" spans="1:34" ht="20.399999999999999" customHeight="1">
      <c r="A63" s="2019"/>
      <c r="B63" s="991" t="s">
        <v>849</v>
      </c>
      <c r="C63" s="1248">
        <f t="shared" si="3"/>
        <v>185</v>
      </c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>
        <v>185</v>
      </c>
      <c r="Z63" s="1248">
        <v>0</v>
      </c>
      <c r="AA63" s="1248">
        <v>0</v>
      </c>
      <c r="AB63" s="1248">
        <v>0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</row>
    <row r="64" spans="1:34" ht="21.6" customHeight="1">
      <c r="A64" s="2391" t="s">
        <v>865</v>
      </c>
      <c r="B64" s="1250" t="s">
        <v>41</v>
      </c>
      <c r="C64" s="1628">
        <f t="shared" si="3"/>
        <v>5540.12</v>
      </c>
      <c r="D64" s="1247">
        <f>SUM('중부 급수관'!D65:'중부 급수관'!D75)</f>
        <v>2234.6099999999997</v>
      </c>
      <c r="E64" s="1247">
        <f>SUM('중부 급수관'!E65:'중부 급수관'!E75)</f>
        <v>11.1</v>
      </c>
      <c r="F64" s="1247">
        <f>SUM('중부 급수관'!F65:'중부 급수관'!F75)</f>
        <v>54.69</v>
      </c>
      <c r="G64" s="1247">
        <f>SUM('중부 급수관'!G65:'중부 급수관'!G75)</f>
        <v>25.13</v>
      </c>
      <c r="H64" s="1247">
        <f>SUM('중부 급수관'!H65:'중부 급수관'!H75)</f>
        <v>14.59</v>
      </c>
      <c r="I64" s="1247">
        <f>SUM('중부 급수관'!I65:'중부 급수관'!I75)</f>
        <v>98.77000000000001</v>
      </c>
      <c r="J64" s="1247">
        <f>SUM('중부 급수관'!J65:'중부 급수관'!J75)</f>
        <v>2.94</v>
      </c>
      <c r="K64" s="1247">
        <f>SUM('중부 급수관'!K65:'중부 급수관'!K75)</f>
        <v>50.6</v>
      </c>
      <c r="L64" s="1247">
        <f>SUM('중부 급수관'!L65:'중부 급수관'!L75)</f>
        <v>36.290000000000006</v>
      </c>
      <c r="M64" s="1247">
        <f>SUM('중부 급수관'!M65:'중부 급수관'!M75)</f>
        <v>9.370000000000001</v>
      </c>
      <c r="N64" s="1247">
        <f>SUM('중부 급수관'!N65:'중부 급수관'!N75)</f>
        <v>50.250000000000007</v>
      </c>
      <c r="O64" s="1247">
        <f>SUM('중부 급수관'!O65:'중부 급수관'!O75)</f>
        <v>28.889999999999997</v>
      </c>
      <c r="P64" s="1247">
        <f>SUM('중부 급수관'!P65:'중부 급수관'!P75)</f>
        <v>234.76000000000002</v>
      </c>
      <c r="Q64" s="1247">
        <f>SUM('중부 급수관'!Q65:'중부 급수관'!Q75)</f>
        <v>139.65</v>
      </c>
      <c r="R64" s="1247">
        <f>SUM('중부 급수관'!R65:'중부 급수관'!R75)</f>
        <v>81.199999999999989</v>
      </c>
      <c r="S64" s="1247">
        <f>SUM('중부 급수관'!S65:'중부 급수관'!S75)</f>
        <v>159.58999999999997</v>
      </c>
      <c r="T64" s="1247">
        <f>SUM('중부 급수관'!T65:'중부 급수관'!T75)</f>
        <v>200.27</v>
      </c>
      <c r="U64" s="1247">
        <f>SUM('중부 급수관'!U65:'중부 급수관'!U75)</f>
        <v>118.11</v>
      </c>
      <c r="V64" s="1247">
        <f>SUM('중부 급수관'!V65:'중부 급수관'!V75)</f>
        <v>169.21</v>
      </c>
      <c r="W64" s="1247">
        <f>SUM('중부 급수관'!W65:'중부 급수관'!W75)</f>
        <v>29.869999999999997</v>
      </c>
      <c r="X64" s="1247">
        <f>SUM('중부 급수관'!X65:'중부 급수관'!X75)</f>
        <v>124</v>
      </c>
      <c r="Y64" s="1247">
        <f>SUM('중부 급수관'!Y65:'중부 급수관'!Y75)</f>
        <v>183.75</v>
      </c>
      <c r="Z64" s="1247">
        <f>SUM('중부 급수관'!Z65:'중부 급수관'!Z75)</f>
        <v>67.599999999999994</v>
      </c>
      <c r="AA64" s="1247">
        <f>SUM('중부 급수관'!AA65:'중부 급수관'!AA75)</f>
        <v>137</v>
      </c>
      <c r="AB64" s="1247">
        <f>SUM('중부 급수관'!AB65:'중부 급수관'!AB75)</f>
        <v>164.38</v>
      </c>
      <c r="AC64" s="1247">
        <f>SUM('중부 급수관'!AC65:'중부 급수관'!AC75)</f>
        <v>442.88</v>
      </c>
      <c r="AD64" s="1247">
        <f>SUM('중부 급수관'!AD65:'중부 급수관'!AD75)</f>
        <v>161</v>
      </c>
      <c r="AE64" s="1247">
        <f>SUM('중부 급수관'!AE65:'중부 급수관'!AE75)</f>
        <v>200</v>
      </c>
      <c r="AF64" s="1247">
        <f>SUM('중부 급수관'!AF65:'중부 급수관'!AF75)</f>
        <v>82</v>
      </c>
      <c r="AG64" s="1247">
        <f>SUM('중부 급수관'!AG65:'중부 급수관'!AG75)</f>
        <v>119.59</v>
      </c>
      <c r="AH64" s="1247">
        <f>SUM('중부 급수관'!AH65:'중부 급수관'!AH75)</f>
        <v>108.03</v>
      </c>
    </row>
    <row r="65" spans="1:34" ht="20.399999999999999" customHeight="1">
      <c r="A65" s="2391" t="s">
        <v>865</v>
      </c>
      <c r="B65" s="989" t="s">
        <v>951</v>
      </c>
      <c r="C65" s="1248">
        <f t="shared" si="3"/>
        <v>0</v>
      </c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>
        <v>0</v>
      </c>
      <c r="Z65" s="1248">
        <v>0</v>
      </c>
      <c r="AA65" s="1248">
        <v>0</v>
      </c>
      <c r="AB65" s="1248">
        <v>0</v>
      </c>
      <c r="AC65" s="1248">
        <v>0</v>
      </c>
      <c r="AD65" s="1248">
        <v>0</v>
      </c>
      <c r="AE65" s="1248">
        <v>0</v>
      </c>
      <c r="AF65" s="1248">
        <v>0</v>
      </c>
      <c r="AG65" s="1248">
        <v>0</v>
      </c>
      <c r="AH65" s="1248">
        <v>0</v>
      </c>
    </row>
    <row r="66" spans="1:34" ht="20.399999999999999" customHeight="1">
      <c r="A66" s="2021"/>
      <c r="B66" s="989" t="s">
        <v>780</v>
      </c>
      <c r="C66" s="1248">
        <f t="shared" si="3"/>
        <v>4</v>
      </c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>
        <v>0</v>
      </c>
      <c r="Z66" s="1248">
        <v>0</v>
      </c>
      <c r="AA66" s="1248">
        <v>0</v>
      </c>
      <c r="AB66" s="1248">
        <v>0</v>
      </c>
      <c r="AC66" s="1248">
        <v>0</v>
      </c>
      <c r="AD66" s="1248">
        <v>0</v>
      </c>
      <c r="AE66" s="1248">
        <v>4</v>
      </c>
      <c r="AF66" s="1248">
        <v>0</v>
      </c>
      <c r="AG66" s="1248">
        <v>0</v>
      </c>
      <c r="AH66" s="1248">
        <v>0</v>
      </c>
    </row>
    <row r="67" spans="1:34" ht="20.399999999999999" customHeight="1">
      <c r="A67" s="2021"/>
      <c r="B67" s="991" t="s">
        <v>781</v>
      </c>
      <c r="C67" s="1248">
        <f t="shared" si="3"/>
        <v>0</v>
      </c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>
        <v>0</v>
      </c>
      <c r="Z67" s="1248">
        <v>0</v>
      </c>
      <c r="AA67" s="1248">
        <v>0</v>
      </c>
      <c r="AB67" s="1248">
        <v>0</v>
      </c>
      <c r="AC67" s="1248">
        <v>0</v>
      </c>
      <c r="AD67" s="1248">
        <v>0</v>
      </c>
      <c r="AE67" s="1248">
        <v>0</v>
      </c>
      <c r="AF67" s="1248">
        <v>0</v>
      </c>
      <c r="AG67" s="1248">
        <v>0</v>
      </c>
      <c r="AH67" s="1248">
        <v>0</v>
      </c>
    </row>
    <row r="68" spans="1:34" ht="20.399999999999999" customHeight="1">
      <c r="A68" s="2021"/>
      <c r="B68" s="989" t="s">
        <v>801</v>
      </c>
      <c r="C68" s="1248">
        <f t="shared" si="3"/>
        <v>0</v>
      </c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>
        <v>0</v>
      </c>
      <c r="Z68" s="1248">
        <v>0</v>
      </c>
      <c r="AA68" s="1248">
        <v>0</v>
      </c>
      <c r="AB68" s="1248">
        <v>0</v>
      </c>
      <c r="AC68" s="1248">
        <v>0</v>
      </c>
      <c r="AD68" s="1248">
        <v>0</v>
      </c>
      <c r="AE68" s="1248">
        <v>0</v>
      </c>
      <c r="AF68" s="1248">
        <v>0</v>
      </c>
      <c r="AG68" s="1248">
        <v>0</v>
      </c>
      <c r="AH68" s="1248">
        <v>0</v>
      </c>
    </row>
    <row r="69" spans="1:34" ht="20.399999999999999" customHeight="1">
      <c r="A69" s="2021"/>
      <c r="B69" s="995" t="s">
        <v>802</v>
      </c>
      <c r="C69" s="1248">
        <f t="shared" si="3"/>
        <v>2347.1299999999997</v>
      </c>
      <c r="D69" s="1248">
        <v>2210.1799999999998</v>
      </c>
      <c r="E69" s="1372">
        <v>11.1</v>
      </c>
      <c r="F69" s="1372">
        <v>54.69</v>
      </c>
      <c r="G69" s="1372"/>
      <c r="H69" s="1372"/>
      <c r="I69" s="1372"/>
      <c r="J69" s="1372"/>
      <c r="K69" s="1372"/>
      <c r="L69" s="1372"/>
      <c r="M69" s="1372"/>
      <c r="N69" s="1372"/>
      <c r="O69" s="1372"/>
      <c r="P69" s="1372"/>
      <c r="Q69" s="1372"/>
      <c r="R69" s="1372"/>
      <c r="S69" s="1372"/>
      <c r="T69" s="1372"/>
      <c r="U69" s="1372"/>
      <c r="V69" s="1372"/>
      <c r="W69" s="1372"/>
      <c r="X69" s="1372"/>
      <c r="Y69" s="1248">
        <v>0</v>
      </c>
      <c r="Z69" s="1248">
        <v>0</v>
      </c>
      <c r="AA69" s="1248">
        <v>0</v>
      </c>
      <c r="AB69" s="1248">
        <v>0</v>
      </c>
      <c r="AC69" s="1248">
        <v>0</v>
      </c>
      <c r="AD69" s="1248">
        <v>0</v>
      </c>
      <c r="AE69" s="1248">
        <v>0</v>
      </c>
      <c r="AF69" s="1248">
        <v>0</v>
      </c>
      <c r="AG69" s="1248">
        <v>0</v>
      </c>
      <c r="AH69" s="1248">
        <v>71.16</v>
      </c>
    </row>
    <row r="70" spans="1:34" ht="20.399999999999999" customHeight="1">
      <c r="A70" s="2021"/>
      <c r="B70" s="995" t="s">
        <v>803</v>
      </c>
      <c r="C70" s="1248">
        <f t="shared" si="3"/>
        <v>193.58</v>
      </c>
      <c r="D70" s="1248"/>
      <c r="E70" s="1372"/>
      <c r="F70" s="1372"/>
      <c r="G70" s="1372"/>
      <c r="H70" s="1372">
        <v>14.59</v>
      </c>
      <c r="I70" s="1372">
        <v>78.510000000000005</v>
      </c>
      <c r="J70" s="1372">
        <v>2.94</v>
      </c>
      <c r="K70" s="1372">
        <v>47.53</v>
      </c>
      <c r="L70" s="1372">
        <v>36.290000000000006</v>
      </c>
      <c r="M70" s="1372">
        <v>9.370000000000001</v>
      </c>
      <c r="N70" s="1372">
        <v>4.3499999999999996</v>
      </c>
      <c r="O70" s="1372"/>
      <c r="P70" s="1372"/>
      <c r="Q70" s="1372"/>
      <c r="R70" s="1372"/>
      <c r="S70" s="1372"/>
      <c r="T70" s="1372"/>
      <c r="U70" s="1372"/>
      <c r="V70" s="1372"/>
      <c r="W70" s="1372"/>
      <c r="X70" s="1372"/>
      <c r="Y70" s="1248">
        <v>0</v>
      </c>
      <c r="Z70" s="1248">
        <v>0</v>
      </c>
      <c r="AA70" s="1248">
        <v>0</v>
      </c>
      <c r="AB70" s="1248">
        <v>0</v>
      </c>
      <c r="AC70" s="1248">
        <v>0</v>
      </c>
      <c r="AD70" s="1248">
        <v>0</v>
      </c>
      <c r="AE70" s="1248">
        <v>0</v>
      </c>
      <c r="AF70" s="1248">
        <v>0</v>
      </c>
      <c r="AG70" s="1248">
        <v>0</v>
      </c>
      <c r="AH70" s="1248">
        <v>0</v>
      </c>
    </row>
    <row r="71" spans="1:34" ht="20.399999999999999" customHeight="1">
      <c r="A71" s="2021"/>
      <c r="B71" s="1011" t="s">
        <v>804</v>
      </c>
      <c r="C71" s="1248">
        <f t="shared" si="3"/>
        <v>0</v>
      </c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>
        <v>0</v>
      </c>
      <c r="Z71" s="1248">
        <v>0</v>
      </c>
      <c r="AA71" s="1248">
        <v>0</v>
      </c>
      <c r="AB71" s="1248">
        <v>0</v>
      </c>
      <c r="AC71" s="1248">
        <v>0</v>
      </c>
      <c r="AD71" s="1248">
        <v>0</v>
      </c>
      <c r="AE71" s="1248">
        <v>0</v>
      </c>
      <c r="AF71" s="1248">
        <v>0</v>
      </c>
      <c r="AG71" s="1248">
        <v>0</v>
      </c>
      <c r="AH71" s="1248">
        <v>0</v>
      </c>
    </row>
    <row r="72" spans="1:34" ht="20.399999999999999" customHeight="1">
      <c r="A72" s="2021"/>
      <c r="B72" s="1011" t="s">
        <v>848</v>
      </c>
      <c r="C72" s="1248">
        <f t="shared" si="3"/>
        <v>0</v>
      </c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>
        <v>0</v>
      </c>
      <c r="Z72" s="1248">
        <v>0</v>
      </c>
      <c r="AA72" s="1248">
        <v>0</v>
      </c>
      <c r="AB72" s="1248">
        <v>0</v>
      </c>
      <c r="AC72" s="1248">
        <v>0</v>
      </c>
      <c r="AD72" s="1248">
        <v>0</v>
      </c>
      <c r="AE72" s="1248">
        <v>0</v>
      </c>
      <c r="AF72" s="1248">
        <v>0</v>
      </c>
      <c r="AG72" s="1248">
        <v>0</v>
      </c>
      <c r="AH72" s="1248">
        <v>0</v>
      </c>
    </row>
    <row r="73" spans="1:34" ht="20.399999999999999" customHeight="1">
      <c r="A73" s="2021"/>
      <c r="B73" s="995" t="s">
        <v>807</v>
      </c>
      <c r="C73" s="1248">
        <f t="shared" si="3"/>
        <v>2995.41</v>
      </c>
      <c r="D73" s="1248">
        <v>24.43</v>
      </c>
      <c r="E73" s="1372"/>
      <c r="F73" s="1372"/>
      <c r="G73" s="1372">
        <v>25.13</v>
      </c>
      <c r="H73" s="1372"/>
      <c r="I73" s="1372">
        <v>20.259999999999998</v>
      </c>
      <c r="J73" s="1372"/>
      <c r="K73" s="1372">
        <v>3.07</v>
      </c>
      <c r="L73" s="1372"/>
      <c r="M73" s="1372"/>
      <c r="N73" s="1372">
        <v>45.900000000000006</v>
      </c>
      <c r="O73" s="1372">
        <v>28.889999999999997</v>
      </c>
      <c r="P73" s="1372">
        <v>234.76000000000002</v>
      </c>
      <c r="Q73" s="1372">
        <v>139.65</v>
      </c>
      <c r="R73" s="1372">
        <v>81.199999999999989</v>
      </c>
      <c r="S73" s="1372">
        <v>159.58999999999997</v>
      </c>
      <c r="T73" s="1372">
        <v>200.27</v>
      </c>
      <c r="U73" s="1372">
        <v>118.11</v>
      </c>
      <c r="V73" s="1372">
        <v>169.21</v>
      </c>
      <c r="W73" s="1372">
        <v>29.869999999999997</v>
      </c>
      <c r="X73" s="1372">
        <v>124</v>
      </c>
      <c r="Y73" s="1248">
        <v>183.75</v>
      </c>
      <c r="Z73" s="1248">
        <v>67.599999999999994</v>
      </c>
      <c r="AA73" s="1248">
        <v>137</v>
      </c>
      <c r="AB73" s="1248">
        <v>164.38</v>
      </c>
      <c r="AC73" s="1248">
        <v>442.88</v>
      </c>
      <c r="AD73" s="1248">
        <v>161</v>
      </c>
      <c r="AE73" s="1248">
        <v>196</v>
      </c>
      <c r="AF73" s="1248">
        <v>82</v>
      </c>
      <c r="AG73" s="1248">
        <v>119.59</v>
      </c>
      <c r="AH73" s="1248">
        <v>36.869999999999997</v>
      </c>
    </row>
    <row r="74" spans="1:34" ht="20.399999999999999" customHeight="1">
      <c r="A74" s="2021"/>
      <c r="B74" s="995" t="s">
        <v>788</v>
      </c>
      <c r="C74" s="1248">
        <f t="shared" si="3"/>
        <v>0</v>
      </c>
      <c r="D74" s="1248"/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>
        <v>0</v>
      </c>
      <c r="Z74" s="1248">
        <v>0</v>
      </c>
      <c r="AA74" s="1248">
        <v>0</v>
      </c>
      <c r="AB74" s="1248">
        <v>0</v>
      </c>
      <c r="AC74" s="1248">
        <v>0</v>
      </c>
      <c r="AD74" s="1248">
        <v>0</v>
      </c>
      <c r="AE74" s="1248">
        <v>0</v>
      </c>
      <c r="AF74" s="1248">
        <v>0</v>
      </c>
      <c r="AG74" s="1248">
        <v>0</v>
      </c>
      <c r="AH74" s="1248">
        <v>0</v>
      </c>
    </row>
    <row r="75" spans="1:34" ht="20.399999999999999" customHeight="1">
      <c r="A75" s="2021"/>
      <c r="B75" s="991" t="s">
        <v>849</v>
      </c>
      <c r="C75" s="1248">
        <f t="shared" si="3"/>
        <v>0</v>
      </c>
      <c r="D75" s="1248"/>
      <c r="E75" s="1248"/>
      <c r="F75" s="1248"/>
      <c r="G75" s="1248"/>
      <c r="H75" s="1248"/>
      <c r="I75" s="1248"/>
      <c r="J75" s="1248"/>
      <c r="K75" s="1248"/>
      <c r="L75" s="1248"/>
      <c r="M75" s="1248"/>
      <c r="N75" s="1248"/>
      <c r="O75" s="1248"/>
      <c r="P75" s="1248"/>
      <c r="Q75" s="1248"/>
      <c r="R75" s="1248"/>
      <c r="S75" s="1248"/>
      <c r="T75" s="1248"/>
      <c r="U75" s="1248"/>
      <c r="V75" s="1248"/>
      <c r="W75" s="1248"/>
      <c r="X75" s="1248"/>
      <c r="Y75" s="1248">
        <v>0</v>
      </c>
      <c r="Z75" s="1248">
        <v>0</v>
      </c>
      <c r="AA75" s="1248">
        <v>0</v>
      </c>
      <c r="AB75" s="1248">
        <v>0</v>
      </c>
      <c r="AC75" s="1248">
        <v>0</v>
      </c>
      <c r="AD75" s="1248">
        <v>0</v>
      </c>
      <c r="AE75" s="1248">
        <v>0</v>
      </c>
      <c r="AF75" s="1248">
        <v>0</v>
      </c>
      <c r="AG75" s="1248">
        <v>0</v>
      </c>
      <c r="AH75" s="1248">
        <v>0</v>
      </c>
    </row>
    <row r="76" spans="1:34" ht="21.6" customHeight="1">
      <c r="A76" s="2391" t="s">
        <v>866</v>
      </c>
      <c r="B76" s="1250" t="s">
        <v>41</v>
      </c>
      <c r="C76" s="1628">
        <f t="shared" si="3"/>
        <v>25268.949999999997</v>
      </c>
      <c r="D76" s="1247">
        <f>SUM('중부 급수관'!D77:'중부 급수관'!D87)</f>
        <v>8068.98</v>
      </c>
      <c r="E76" s="1247">
        <f>SUM('중부 급수관'!E77:'중부 급수관'!E87)</f>
        <v>1191.6700000000003</v>
      </c>
      <c r="F76" s="1247">
        <f>SUM('중부 급수관'!F77:'중부 급수관'!F87)</f>
        <v>1324.14</v>
      </c>
      <c r="G76" s="1247">
        <f>SUM('중부 급수관'!G77:'중부 급수관'!G87)</f>
        <v>848.75</v>
      </c>
      <c r="H76" s="1247">
        <f>SUM('중부 급수관'!H77:'중부 급수관'!H87)</f>
        <v>790.83999999999992</v>
      </c>
      <c r="I76" s="1247">
        <f>SUM('중부 급수관'!I77:'중부 급수관'!I87)</f>
        <v>490.75</v>
      </c>
      <c r="J76" s="1247">
        <f>SUM('중부 급수관'!J77:'중부 급수관'!J87)</f>
        <v>422.96</v>
      </c>
      <c r="K76" s="1247">
        <f>SUM('중부 급수관'!K77:'중부 급수관'!K87)</f>
        <v>403.57000000000011</v>
      </c>
      <c r="L76" s="1247">
        <f>SUM('중부 급수관'!L77:'중부 급수관'!L87)</f>
        <v>397.59</v>
      </c>
      <c r="M76" s="1247">
        <f>SUM('중부 급수관'!M77:'중부 급수관'!M87)</f>
        <v>625.79999999999995</v>
      </c>
      <c r="N76" s="1247">
        <f>SUM('중부 급수관'!N77:'중부 급수관'!N87)</f>
        <v>309.64</v>
      </c>
      <c r="O76" s="1247">
        <f>SUM('중부 급수관'!O77:'중부 급수관'!O87)</f>
        <v>70.97</v>
      </c>
      <c r="P76" s="1247">
        <f>SUM('중부 급수관'!P77:'중부 급수관'!P87)</f>
        <v>350.24</v>
      </c>
      <c r="Q76" s="1247">
        <f>SUM('중부 급수관'!Q77:'중부 급수관'!Q87)</f>
        <v>825.2299999999999</v>
      </c>
      <c r="R76" s="1247">
        <f>SUM('중부 급수관'!R77:'중부 급수관'!R87)</f>
        <v>975.89999999999986</v>
      </c>
      <c r="S76" s="1247">
        <f>SUM('중부 급수관'!S77:'중부 급수관'!S87)</f>
        <v>481.89000000000004</v>
      </c>
      <c r="T76" s="1247">
        <f>SUM('중부 급수관'!T77:'중부 급수관'!T87)</f>
        <v>143.22999999999999</v>
      </c>
      <c r="U76" s="1247">
        <f>SUM('중부 급수관'!U77:'중부 급수관'!U87)</f>
        <v>769.65000000000009</v>
      </c>
      <c r="V76" s="1247">
        <f>SUM('중부 급수관'!V77:'중부 급수관'!V87)</f>
        <v>877.38000000000011</v>
      </c>
      <c r="W76" s="1247">
        <f>SUM('중부 급수관'!W77:'중부 급수관'!W87)</f>
        <v>810.03999999999985</v>
      </c>
      <c r="X76" s="1247">
        <f>SUM('중부 급수관'!X77:'중부 급수관'!X87)</f>
        <v>730.75</v>
      </c>
      <c r="Y76" s="1247">
        <f>SUM('중부 급수관'!Y77:'중부 급수관'!Y87)</f>
        <v>788.41</v>
      </c>
      <c r="Z76" s="1247">
        <f>SUM('중부 급수관'!Z77:'중부 급수관'!Z87)</f>
        <v>944.4</v>
      </c>
      <c r="AA76" s="1247">
        <f>SUM('중부 급수관'!AA77:'중부 급수관'!AA87)</f>
        <v>634.84</v>
      </c>
      <c r="AB76" s="1247">
        <f>SUM('중부 급수관'!AB77:'중부 급수관'!AB87)</f>
        <v>551.35</v>
      </c>
      <c r="AC76" s="1247">
        <f>SUM('중부 급수관'!AC77:'중부 급수관'!AC87)</f>
        <v>541.20000000000005</v>
      </c>
      <c r="AD76" s="1247">
        <f>SUM('중부 급수관'!AD77:'중부 급수관'!AD87)</f>
        <v>359.28999999999996</v>
      </c>
      <c r="AE76" s="1247">
        <f>SUM('중부 급수관'!AE77:'중부 급수관'!AE87)</f>
        <v>107.46</v>
      </c>
      <c r="AF76" s="1247">
        <f>SUM('중부 급수관'!AF77:'중부 급수관'!AF87)</f>
        <v>66</v>
      </c>
      <c r="AG76" s="1247">
        <f>SUM('중부 급수관'!AG77:'중부 급수관'!AG87)</f>
        <v>156.42000000000002</v>
      </c>
      <c r="AH76" s="1247">
        <f>SUM('중부 급수관'!AH77:'중부 급수관'!AH87)</f>
        <v>209.61</v>
      </c>
    </row>
    <row r="77" spans="1:34" ht="20.399999999999999" customHeight="1">
      <c r="A77" s="2391" t="s">
        <v>866</v>
      </c>
      <c r="B77" s="989" t="s">
        <v>951</v>
      </c>
      <c r="C77" s="1248">
        <f t="shared" si="3"/>
        <v>0</v>
      </c>
      <c r="D77" s="1248"/>
      <c r="E77" s="1248"/>
      <c r="F77" s="1248"/>
      <c r="G77" s="1248"/>
      <c r="H77" s="1248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>
        <v>0</v>
      </c>
      <c r="Z77" s="1248">
        <v>0</v>
      </c>
      <c r="AA77" s="1248">
        <v>0</v>
      </c>
      <c r="AB77" s="1248">
        <v>0</v>
      </c>
      <c r="AC77" s="1248">
        <v>0</v>
      </c>
      <c r="AD77" s="1248">
        <v>0</v>
      </c>
      <c r="AE77" s="1248">
        <v>0</v>
      </c>
      <c r="AF77" s="1248">
        <v>0</v>
      </c>
      <c r="AG77" s="1248">
        <v>0</v>
      </c>
      <c r="AH77" s="1248">
        <v>0</v>
      </c>
    </row>
    <row r="78" spans="1:34" ht="20.399999999999999" customHeight="1">
      <c r="A78" s="2021"/>
      <c r="B78" s="989" t="s">
        <v>780</v>
      </c>
      <c r="C78" s="1248">
        <f t="shared" si="3"/>
        <v>0</v>
      </c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>
        <v>0</v>
      </c>
      <c r="Z78" s="1248">
        <v>0</v>
      </c>
      <c r="AA78" s="1248">
        <v>0</v>
      </c>
      <c r="AB78" s="1248">
        <v>0</v>
      </c>
      <c r="AC78" s="1248">
        <v>0</v>
      </c>
      <c r="AD78" s="1248">
        <v>0</v>
      </c>
      <c r="AE78" s="1248">
        <v>0</v>
      </c>
      <c r="AF78" s="1248">
        <v>0</v>
      </c>
      <c r="AG78" s="1248">
        <v>0</v>
      </c>
      <c r="AH78" s="1248">
        <v>0</v>
      </c>
    </row>
    <row r="79" spans="1:34" ht="20.399999999999999" customHeight="1">
      <c r="A79" s="2021"/>
      <c r="B79" s="991" t="s">
        <v>781</v>
      </c>
      <c r="C79" s="1248">
        <f t="shared" si="3"/>
        <v>7.47</v>
      </c>
      <c r="D79" s="1248"/>
      <c r="E79" s="1248"/>
      <c r="F79" s="1248"/>
      <c r="G79" s="1248"/>
      <c r="H79" s="1248"/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>
        <v>0</v>
      </c>
      <c r="Z79" s="1248">
        <v>0</v>
      </c>
      <c r="AA79" s="1248">
        <v>0</v>
      </c>
      <c r="AB79" s="1248">
        <v>0</v>
      </c>
      <c r="AC79" s="1248">
        <v>7.47</v>
      </c>
      <c r="AD79" s="1248">
        <v>0</v>
      </c>
      <c r="AE79" s="1248">
        <v>0</v>
      </c>
      <c r="AF79" s="1248">
        <v>0</v>
      </c>
      <c r="AG79" s="1248">
        <v>0</v>
      </c>
      <c r="AH79" s="1248">
        <v>0</v>
      </c>
    </row>
    <row r="80" spans="1:34" ht="20.399999999999999" customHeight="1">
      <c r="A80" s="2021"/>
      <c r="B80" s="989" t="s">
        <v>801</v>
      </c>
      <c r="C80" s="1248">
        <f t="shared" si="3"/>
        <v>0</v>
      </c>
      <c r="D80" s="1248"/>
      <c r="E80" s="1248"/>
      <c r="F80" s="1248"/>
      <c r="G80" s="1248"/>
      <c r="H80" s="1248"/>
      <c r="I80" s="1248"/>
      <c r="J80" s="1248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248"/>
      <c r="Y80" s="1248">
        <v>0</v>
      </c>
      <c r="Z80" s="1248">
        <v>0</v>
      </c>
      <c r="AA80" s="1248">
        <v>0</v>
      </c>
      <c r="AB80" s="1248">
        <v>0</v>
      </c>
      <c r="AC80" s="1248">
        <v>0</v>
      </c>
      <c r="AD80" s="1248">
        <v>0</v>
      </c>
      <c r="AE80" s="1248">
        <v>0</v>
      </c>
      <c r="AF80" s="1248">
        <v>0</v>
      </c>
      <c r="AG80" s="1248">
        <v>0</v>
      </c>
      <c r="AH80" s="1248">
        <v>0</v>
      </c>
    </row>
    <row r="81" spans="1:34" ht="20.399999999999999" customHeight="1">
      <c r="A81" s="2021"/>
      <c r="B81" s="995" t="s">
        <v>802</v>
      </c>
      <c r="C81" s="1248">
        <f t="shared" si="3"/>
        <v>6814.84</v>
      </c>
      <c r="D81" s="1248">
        <v>6643.31</v>
      </c>
      <c r="E81" s="1372">
        <v>86.89</v>
      </c>
      <c r="F81" s="1372"/>
      <c r="G81" s="1372">
        <v>27.459999999999997</v>
      </c>
      <c r="H81" s="1372"/>
      <c r="I81" s="1372"/>
      <c r="J81" s="1372"/>
      <c r="K81" s="1372"/>
      <c r="L81" s="1372"/>
      <c r="M81" s="1372"/>
      <c r="N81" s="1372"/>
      <c r="O81" s="1372"/>
      <c r="P81" s="1372"/>
      <c r="Q81" s="1372"/>
      <c r="R81" s="1372"/>
      <c r="S81" s="1372"/>
      <c r="T81" s="1372"/>
      <c r="U81" s="1372"/>
      <c r="V81" s="1372"/>
      <c r="W81" s="1372"/>
      <c r="X81" s="1372"/>
      <c r="Y81" s="1248">
        <v>0</v>
      </c>
      <c r="Z81" s="1248">
        <v>0</v>
      </c>
      <c r="AA81" s="1248">
        <v>39.4</v>
      </c>
      <c r="AB81" s="1248">
        <v>0</v>
      </c>
      <c r="AC81" s="1248">
        <v>0</v>
      </c>
      <c r="AD81" s="1248">
        <v>12.78</v>
      </c>
      <c r="AE81" s="1248">
        <v>0</v>
      </c>
      <c r="AF81" s="1248">
        <v>0</v>
      </c>
      <c r="AG81" s="1248">
        <v>5</v>
      </c>
      <c r="AH81" s="1248">
        <v>0</v>
      </c>
    </row>
    <row r="82" spans="1:34" ht="20.399999999999999" customHeight="1">
      <c r="A82" s="2021"/>
      <c r="B82" s="995" t="s">
        <v>803</v>
      </c>
      <c r="C82" s="1248">
        <f t="shared" ref="C82:C135" si="4">SUM(D82:AH82)</f>
        <v>8167.2499999999991</v>
      </c>
      <c r="D82" s="1248">
        <v>1354.27</v>
      </c>
      <c r="E82" s="1372">
        <v>1104.7800000000002</v>
      </c>
      <c r="F82" s="1372">
        <v>1324.14</v>
      </c>
      <c r="G82" s="1372">
        <v>739</v>
      </c>
      <c r="H82" s="1372">
        <v>712.51999999999987</v>
      </c>
      <c r="I82" s="1372">
        <v>453.28000000000003</v>
      </c>
      <c r="J82" s="1372">
        <v>422.96</v>
      </c>
      <c r="K82" s="1372">
        <v>396.82000000000011</v>
      </c>
      <c r="L82" s="1372">
        <v>393.28</v>
      </c>
      <c r="M82" s="1372">
        <v>620.03</v>
      </c>
      <c r="N82" s="1372">
        <v>295.89</v>
      </c>
      <c r="O82" s="1372">
        <v>27.23</v>
      </c>
      <c r="P82" s="1372">
        <v>138.16999999999999</v>
      </c>
      <c r="Q82" s="1372">
        <v>65.39</v>
      </c>
      <c r="R82" s="1372"/>
      <c r="S82" s="1372"/>
      <c r="T82" s="1372"/>
      <c r="U82" s="1372"/>
      <c r="V82" s="1372">
        <v>37.29</v>
      </c>
      <c r="W82" s="1372"/>
      <c r="X82" s="1372"/>
      <c r="Y82" s="1248">
        <v>0</v>
      </c>
      <c r="Z82" s="1248">
        <v>0</v>
      </c>
      <c r="AA82" s="1248">
        <v>0</v>
      </c>
      <c r="AB82" s="1248">
        <v>0</v>
      </c>
      <c r="AC82" s="1248">
        <v>34.75</v>
      </c>
      <c r="AD82" s="1248">
        <v>0</v>
      </c>
      <c r="AE82" s="1248">
        <v>0</v>
      </c>
      <c r="AF82" s="1248">
        <v>0</v>
      </c>
      <c r="AG82" s="1248">
        <v>0</v>
      </c>
      <c r="AH82" s="1248">
        <v>47.45</v>
      </c>
    </row>
    <row r="83" spans="1:34" ht="20.399999999999999" customHeight="1">
      <c r="A83" s="2021"/>
      <c r="B83" s="1011" t="s">
        <v>804</v>
      </c>
      <c r="C83" s="1248">
        <f t="shared" si="4"/>
        <v>11.89</v>
      </c>
      <c r="D83" s="1248"/>
      <c r="E83" s="1248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/>
      <c r="Y83" s="1248">
        <v>0</v>
      </c>
      <c r="Z83" s="1248">
        <v>0</v>
      </c>
      <c r="AA83" s="1248">
        <v>0</v>
      </c>
      <c r="AB83" s="1248">
        <v>0</v>
      </c>
      <c r="AC83" s="1248">
        <v>0</v>
      </c>
      <c r="AD83" s="1248">
        <v>0</v>
      </c>
      <c r="AE83" s="1248">
        <v>0</v>
      </c>
      <c r="AF83" s="1248">
        <v>0</v>
      </c>
      <c r="AG83" s="1248">
        <v>11.89</v>
      </c>
      <c r="AH83" s="1248">
        <v>0</v>
      </c>
    </row>
    <row r="84" spans="1:34" ht="20.399999999999999" customHeight="1">
      <c r="A84" s="2021"/>
      <c r="B84" s="1011" t="s">
        <v>848</v>
      </c>
      <c r="C84" s="1248">
        <f t="shared" si="4"/>
        <v>0</v>
      </c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>
        <v>0</v>
      </c>
      <c r="Z84" s="1248">
        <v>0</v>
      </c>
      <c r="AA84" s="1248">
        <v>0</v>
      </c>
      <c r="AB84" s="1248">
        <v>0</v>
      </c>
      <c r="AC84" s="1248">
        <v>0</v>
      </c>
      <c r="AD84" s="1248">
        <v>0</v>
      </c>
      <c r="AE84" s="1248">
        <v>0</v>
      </c>
      <c r="AF84" s="1248">
        <v>0</v>
      </c>
      <c r="AG84" s="1248">
        <v>0</v>
      </c>
      <c r="AH84" s="1248">
        <v>0</v>
      </c>
    </row>
    <row r="85" spans="1:34" ht="20.399999999999999" customHeight="1">
      <c r="A85" s="2021"/>
      <c r="B85" s="995" t="s">
        <v>807</v>
      </c>
      <c r="C85" s="1248">
        <f t="shared" si="4"/>
        <v>10132.499999999998</v>
      </c>
      <c r="D85" s="1248">
        <v>71.400000000000006</v>
      </c>
      <c r="E85" s="1372"/>
      <c r="F85" s="1372"/>
      <c r="G85" s="1372">
        <v>82.29</v>
      </c>
      <c r="H85" s="1372">
        <v>78.320000000000007</v>
      </c>
      <c r="I85" s="1372">
        <v>37.47</v>
      </c>
      <c r="J85" s="1372"/>
      <c r="K85" s="1372">
        <v>6.75</v>
      </c>
      <c r="L85" s="1372">
        <v>4.3099999999999996</v>
      </c>
      <c r="M85" s="1372">
        <v>5.77</v>
      </c>
      <c r="N85" s="1372">
        <v>13.75</v>
      </c>
      <c r="O85" s="1372">
        <v>43.739999999999995</v>
      </c>
      <c r="P85" s="1372">
        <v>212.07</v>
      </c>
      <c r="Q85" s="1372">
        <v>759.83999999999992</v>
      </c>
      <c r="R85" s="1372">
        <v>975.89999999999986</v>
      </c>
      <c r="S85" s="1372">
        <v>481.89000000000004</v>
      </c>
      <c r="T85" s="1372">
        <v>143.22999999999999</v>
      </c>
      <c r="U85" s="1372">
        <v>769.65000000000009</v>
      </c>
      <c r="V85" s="1372">
        <v>840.09000000000015</v>
      </c>
      <c r="W85" s="1372">
        <v>810.03999999999985</v>
      </c>
      <c r="X85" s="1372">
        <v>730.75</v>
      </c>
      <c r="Y85" s="1248">
        <v>698.41</v>
      </c>
      <c r="Z85" s="1248">
        <v>944.4</v>
      </c>
      <c r="AA85" s="1248">
        <v>595.44000000000005</v>
      </c>
      <c r="AB85" s="1248">
        <v>506.35</v>
      </c>
      <c r="AC85" s="1248">
        <v>498.98</v>
      </c>
      <c r="AD85" s="1248">
        <v>346.51</v>
      </c>
      <c r="AE85" s="1248">
        <v>107.46</v>
      </c>
      <c r="AF85" s="1248">
        <v>66</v>
      </c>
      <c r="AG85" s="1248">
        <v>139.53</v>
      </c>
      <c r="AH85" s="1248">
        <v>162.16</v>
      </c>
    </row>
    <row r="86" spans="1:34" ht="20.399999999999999" customHeight="1">
      <c r="A86" s="2021"/>
      <c r="B86" s="995" t="s">
        <v>788</v>
      </c>
      <c r="C86" s="1248">
        <f t="shared" si="4"/>
        <v>45</v>
      </c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>
        <v>0</v>
      </c>
      <c r="Z86" s="1248">
        <v>0</v>
      </c>
      <c r="AA86" s="1248">
        <v>0</v>
      </c>
      <c r="AB86" s="1248">
        <v>45</v>
      </c>
      <c r="AC86" s="1248">
        <v>0</v>
      </c>
      <c r="AD86" s="1248">
        <v>0</v>
      </c>
      <c r="AE86" s="1248">
        <v>0</v>
      </c>
      <c r="AF86" s="1248">
        <v>0</v>
      </c>
      <c r="AG86" s="1248">
        <v>0</v>
      </c>
      <c r="AH86" s="1248">
        <v>0</v>
      </c>
    </row>
    <row r="87" spans="1:34" ht="20.399999999999999" customHeight="1">
      <c r="A87" s="2021"/>
      <c r="B87" s="991" t="s">
        <v>849</v>
      </c>
      <c r="C87" s="1248">
        <f t="shared" si="4"/>
        <v>90</v>
      </c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>
        <v>90</v>
      </c>
      <c r="Z87" s="1248">
        <v>0</v>
      </c>
      <c r="AA87" s="1248">
        <v>0</v>
      </c>
      <c r="AB87" s="1248">
        <v>0</v>
      </c>
      <c r="AC87" s="1248">
        <v>0</v>
      </c>
      <c r="AD87" s="1248">
        <v>0</v>
      </c>
      <c r="AE87" s="1248">
        <v>0</v>
      </c>
      <c r="AF87" s="1248">
        <v>0</v>
      </c>
      <c r="AG87" s="1248">
        <v>0</v>
      </c>
      <c r="AH87" s="1248">
        <v>0</v>
      </c>
    </row>
    <row r="88" spans="1:34" ht="21.6" customHeight="1">
      <c r="A88" s="2391" t="s">
        <v>867</v>
      </c>
      <c r="B88" s="1250" t="s">
        <v>41</v>
      </c>
      <c r="C88" s="1628">
        <f t="shared" si="4"/>
        <v>41565.860000000008</v>
      </c>
      <c r="D88" s="1247">
        <f>SUM('중부 급수관'!D89:'중부 급수관'!D99)</f>
        <v>9951.5600000000013</v>
      </c>
      <c r="E88" s="1247">
        <f>SUM('중부 급수관'!E89:'중부 급수관'!E99)</f>
        <v>1028.3399999999999</v>
      </c>
      <c r="F88" s="1247">
        <f>SUM('중부 급수관'!F89:'중부 급수관'!F99)</f>
        <v>887.7700000000001</v>
      </c>
      <c r="G88" s="1247">
        <f>SUM('중부 급수관'!G89:'중부 급수관'!G99)</f>
        <v>644.81000000000006</v>
      </c>
      <c r="H88" s="1247">
        <f>SUM('중부 급수관'!H89:'중부 급수관'!H99)</f>
        <v>338.5</v>
      </c>
      <c r="I88" s="1247">
        <f>SUM('중부 급수관'!I89:'중부 급수관'!I99)</f>
        <v>220.96000000000004</v>
      </c>
      <c r="J88" s="1247">
        <f>SUM('중부 급수관'!J89:'중부 급수관'!J99)</f>
        <v>258.58999999999997</v>
      </c>
      <c r="K88" s="1247">
        <f>SUM('중부 급수관'!K89:'중부 급수관'!K99)</f>
        <v>535.67999999999995</v>
      </c>
      <c r="L88" s="1247">
        <f>SUM('중부 급수관'!L89:'중부 급수관'!L99)</f>
        <v>1025.28</v>
      </c>
      <c r="M88" s="1247">
        <f>SUM('중부 급수관'!M89:'중부 급수관'!M99)</f>
        <v>1330.1299999999999</v>
      </c>
      <c r="N88" s="1247">
        <f>SUM('중부 급수관'!N89:'중부 급수관'!N99)</f>
        <v>767.3599999999999</v>
      </c>
      <c r="O88" s="1247">
        <f>SUM('중부 급수관'!O89:'중부 급수관'!O99)</f>
        <v>551.90000000000009</v>
      </c>
      <c r="P88" s="1247">
        <f>SUM('중부 급수관'!P89:'중부 급수관'!P99)</f>
        <v>1404.16</v>
      </c>
      <c r="Q88" s="1247">
        <f>SUM('중부 급수관'!Q89:'중부 급수관'!Q99)</f>
        <v>1286.75</v>
      </c>
      <c r="R88" s="1247">
        <f>SUM('중부 급수관'!R89:'중부 급수관'!R99)</f>
        <v>1843.0399999999997</v>
      </c>
      <c r="S88" s="1247">
        <f>SUM('중부 급수관'!S89:'중부 급수관'!S99)</f>
        <v>2117.8000000000002</v>
      </c>
      <c r="T88" s="1247">
        <f>SUM('중부 급수관'!T89:'중부 급수관'!T99)</f>
        <v>880.75</v>
      </c>
      <c r="U88" s="1247">
        <f>SUM('중부 급수관'!U89:'중부 급수관'!U99)</f>
        <v>2784.6399999999994</v>
      </c>
      <c r="V88" s="1247">
        <f>SUM('중부 급수관'!V89:'중부 급수관'!V99)</f>
        <v>1511.92</v>
      </c>
      <c r="W88" s="1247">
        <f>SUM('중부 급수관'!W89:'중부 급수관'!W99)</f>
        <v>1099.1599999999999</v>
      </c>
      <c r="X88" s="1247">
        <f>SUM('중부 급수관'!X89:'중부 급수관'!X99)</f>
        <v>608.97</v>
      </c>
      <c r="Y88" s="1247">
        <f>SUM('중부 급수관'!Y89:'중부 급수관'!Y99)</f>
        <v>2058.9899999999998</v>
      </c>
      <c r="Z88" s="1247">
        <f>SUM('중부 급수관'!Z89:'중부 급수관'!Z99)</f>
        <v>1792.25</v>
      </c>
      <c r="AA88" s="1247">
        <f>SUM('중부 급수관'!AA89:'중부 급수관'!AA99)</f>
        <v>2360.48</v>
      </c>
      <c r="AB88" s="1247">
        <f>SUM('중부 급수관'!AB89:'중부 급수관'!AB99)</f>
        <v>763.5</v>
      </c>
      <c r="AC88" s="1247">
        <f>SUM('중부 급수관'!AC89:'중부 급수관'!AC99)</f>
        <v>806.21</v>
      </c>
      <c r="AD88" s="1247">
        <f>SUM('중부 급수관'!AD89:'중부 급수관'!AD99)</f>
        <v>1478.3700000000001</v>
      </c>
      <c r="AE88" s="1247">
        <f>SUM('중부 급수관'!AE89:'중부 급수관'!AE99)</f>
        <v>210.23</v>
      </c>
      <c r="AF88" s="1247">
        <f>SUM('중부 급수관'!AF89:'중부 급수관'!AF99)</f>
        <v>279</v>
      </c>
      <c r="AG88" s="1247">
        <f>SUM('중부 급수관'!AG89:'중부 급수관'!AG99)</f>
        <v>130.84</v>
      </c>
      <c r="AH88" s="1247">
        <f>SUM('중부 급수관'!AH89:'중부 급수관'!AH99)</f>
        <v>607.92000000000007</v>
      </c>
    </row>
    <row r="89" spans="1:34" ht="20.399999999999999" customHeight="1">
      <c r="A89" s="2391" t="s">
        <v>867</v>
      </c>
      <c r="B89" s="989" t="s">
        <v>951</v>
      </c>
      <c r="C89" s="1248">
        <f t="shared" si="4"/>
        <v>0</v>
      </c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>
        <v>0</v>
      </c>
      <c r="Z89" s="1248">
        <v>0</v>
      </c>
      <c r="AA89" s="1248">
        <v>0</v>
      </c>
      <c r="AB89" s="1248">
        <v>0</v>
      </c>
      <c r="AC89" s="1248">
        <v>0</v>
      </c>
      <c r="AD89" s="1248">
        <v>0</v>
      </c>
      <c r="AE89" s="1248">
        <v>0</v>
      </c>
      <c r="AF89" s="1248">
        <v>0</v>
      </c>
      <c r="AG89" s="1248">
        <v>0</v>
      </c>
      <c r="AH89" s="1248">
        <v>0</v>
      </c>
    </row>
    <row r="90" spans="1:34" ht="20.399999999999999" customHeight="1">
      <c r="A90" s="2021"/>
      <c r="B90" s="989" t="s">
        <v>780</v>
      </c>
      <c r="C90" s="1248">
        <f t="shared" si="4"/>
        <v>0</v>
      </c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>
        <v>0</v>
      </c>
      <c r="Z90" s="1248">
        <v>0</v>
      </c>
      <c r="AA90" s="1248">
        <v>0</v>
      </c>
      <c r="AB90" s="1248">
        <v>0</v>
      </c>
      <c r="AC90" s="1248">
        <v>0</v>
      </c>
      <c r="AD90" s="1248">
        <v>0</v>
      </c>
      <c r="AE90" s="1248">
        <v>0</v>
      </c>
      <c r="AF90" s="1248">
        <v>0</v>
      </c>
      <c r="AG90" s="1248">
        <v>0</v>
      </c>
      <c r="AH90" s="1248">
        <v>0</v>
      </c>
    </row>
    <row r="91" spans="1:34" ht="20.399999999999999" customHeight="1">
      <c r="A91" s="2021"/>
      <c r="B91" s="991" t="s">
        <v>781</v>
      </c>
      <c r="C91" s="1248">
        <f t="shared" si="4"/>
        <v>0</v>
      </c>
      <c r="D91" s="1248"/>
      <c r="E91" s="1248"/>
      <c r="F91" s="1248"/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>
        <v>0</v>
      </c>
      <c r="Z91" s="1248">
        <v>0</v>
      </c>
      <c r="AA91" s="1248">
        <v>0</v>
      </c>
      <c r="AB91" s="1248">
        <v>0</v>
      </c>
      <c r="AC91" s="1248">
        <v>0</v>
      </c>
      <c r="AD91" s="1248">
        <v>0</v>
      </c>
      <c r="AE91" s="1248">
        <v>0</v>
      </c>
      <c r="AF91" s="1248">
        <v>0</v>
      </c>
      <c r="AG91" s="1248">
        <v>0</v>
      </c>
      <c r="AH91" s="1248">
        <v>0</v>
      </c>
    </row>
    <row r="92" spans="1:34" ht="20.399999999999999" customHeight="1">
      <c r="A92" s="2021"/>
      <c r="B92" s="989" t="s">
        <v>801</v>
      </c>
      <c r="C92" s="1248">
        <f t="shared" si="4"/>
        <v>0</v>
      </c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>
        <v>0</v>
      </c>
      <c r="Z92" s="1248">
        <v>0</v>
      </c>
      <c r="AA92" s="1248">
        <v>0</v>
      </c>
      <c r="AB92" s="1248">
        <v>0</v>
      </c>
      <c r="AC92" s="1248">
        <v>0</v>
      </c>
      <c r="AD92" s="1248">
        <v>0</v>
      </c>
      <c r="AE92" s="1248">
        <v>0</v>
      </c>
      <c r="AF92" s="1248">
        <v>0</v>
      </c>
      <c r="AG92" s="1248">
        <v>0</v>
      </c>
      <c r="AH92" s="1248">
        <v>0</v>
      </c>
    </row>
    <row r="93" spans="1:34" ht="20.399999999999999" customHeight="1">
      <c r="A93" s="2021"/>
      <c r="B93" s="995" t="s">
        <v>802</v>
      </c>
      <c r="C93" s="1248">
        <f t="shared" si="4"/>
        <v>8829.5299999999988</v>
      </c>
      <c r="D93" s="1248">
        <v>8408</v>
      </c>
      <c r="E93" s="1372"/>
      <c r="F93" s="1372"/>
      <c r="G93" s="1372">
        <v>84.38</v>
      </c>
      <c r="H93" s="1372">
        <v>40.450000000000003</v>
      </c>
      <c r="I93" s="1372"/>
      <c r="J93" s="1372"/>
      <c r="K93" s="1372"/>
      <c r="L93" s="1372"/>
      <c r="M93" s="1372"/>
      <c r="N93" s="1372"/>
      <c r="O93" s="1372"/>
      <c r="P93" s="1372"/>
      <c r="Q93" s="1372"/>
      <c r="R93" s="1372"/>
      <c r="S93" s="1372"/>
      <c r="T93" s="1372"/>
      <c r="U93" s="1372"/>
      <c r="V93" s="1372"/>
      <c r="W93" s="1372"/>
      <c r="X93" s="1372"/>
      <c r="Y93" s="1248">
        <v>0</v>
      </c>
      <c r="Z93" s="1248">
        <v>0</v>
      </c>
      <c r="AA93" s="1248">
        <v>13.31</v>
      </c>
      <c r="AB93" s="1248">
        <v>0</v>
      </c>
      <c r="AC93" s="1248">
        <v>167.22</v>
      </c>
      <c r="AD93" s="1248">
        <v>49.08</v>
      </c>
      <c r="AE93" s="1248">
        <v>0</v>
      </c>
      <c r="AF93" s="1248">
        <v>0</v>
      </c>
      <c r="AG93" s="1248">
        <v>0</v>
      </c>
      <c r="AH93" s="1248">
        <v>67.09</v>
      </c>
    </row>
    <row r="94" spans="1:34" ht="20.399999999999999" customHeight="1">
      <c r="A94" s="2021"/>
      <c r="B94" s="995" t="s">
        <v>803</v>
      </c>
      <c r="C94" s="1248">
        <f t="shared" si="4"/>
        <v>9066.07</v>
      </c>
      <c r="D94" s="1248">
        <v>1463.36</v>
      </c>
      <c r="E94" s="1372">
        <v>1028.3399999999999</v>
      </c>
      <c r="F94" s="1372">
        <v>858.95</v>
      </c>
      <c r="G94" s="1372">
        <v>435.03000000000003</v>
      </c>
      <c r="H94" s="1372">
        <v>298.05</v>
      </c>
      <c r="I94" s="1372">
        <v>150.38000000000002</v>
      </c>
      <c r="J94" s="1372">
        <v>219.60999999999999</v>
      </c>
      <c r="K94" s="1372">
        <v>528.38</v>
      </c>
      <c r="L94" s="1372">
        <v>1001.29</v>
      </c>
      <c r="M94" s="1372">
        <v>1284.4599999999998</v>
      </c>
      <c r="N94" s="1372">
        <v>629.50999999999988</v>
      </c>
      <c r="O94" s="1372">
        <v>183.36</v>
      </c>
      <c r="P94" s="1372">
        <v>588.5</v>
      </c>
      <c r="Q94" s="1372">
        <v>61.36</v>
      </c>
      <c r="R94" s="1372"/>
      <c r="S94" s="1372">
        <v>108.36</v>
      </c>
      <c r="T94" s="1372"/>
      <c r="U94" s="1372"/>
      <c r="V94" s="1372"/>
      <c r="W94" s="1372"/>
      <c r="X94" s="1372"/>
      <c r="Y94" s="1248">
        <v>0</v>
      </c>
      <c r="Z94" s="1248">
        <v>50.4</v>
      </c>
      <c r="AA94" s="1248">
        <v>3.5</v>
      </c>
      <c r="AB94" s="1248">
        <v>0</v>
      </c>
      <c r="AC94" s="1248">
        <v>144.54</v>
      </c>
      <c r="AD94" s="1248">
        <v>1.64</v>
      </c>
      <c r="AE94" s="1248">
        <v>3</v>
      </c>
      <c r="AF94" s="1248">
        <v>0</v>
      </c>
      <c r="AG94" s="1248">
        <v>23.05</v>
      </c>
      <c r="AH94" s="1248">
        <v>1</v>
      </c>
    </row>
    <row r="95" spans="1:34" ht="20.399999999999999" customHeight="1">
      <c r="A95" s="2021"/>
      <c r="B95" s="1011" t="s">
        <v>804</v>
      </c>
      <c r="C95" s="1248">
        <f t="shared" si="4"/>
        <v>292.36</v>
      </c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371">
        <v>292.36</v>
      </c>
      <c r="V95" s="1248"/>
      <c r="W95" s="1248"/>
      <c r="X95" s="1248"/>
      <c r="Y95" s="1248">
        <v>0</v>
      </c>
      <c r="Z95" s="1248">
        <v>0</v>
      </c>
      <c r="AA95" s="1248">
        <v>0</v>
      </c>
      <c r="AB95" s="1248">
        <v>0</v>
      </c>
      <c r="AC95" s="1248">
        <v>0</v>
      </c>
      <c r="AD95" s="1248">
        <v>0</v>
      </c>
      <c r="AE95" s="1248">
        <v>0</v>
      </c>
      <c r="AF95" s="1248">
        <v>0</v>
      </c>
      <c r="AG95" s="1248">
        <v>0</v>
      </c>
      <c r="AH95" s="1248">
        <v>0</v>
      </c>
    </row>
    <row r="96" spans="1:34" ht="20.399999999999999" customHeight="1">
      <c r="A96" s="2021"/>
      <c r="B96" s="1011" t="s">
        <v>848</v>
      </c>
      <c r="C96" s="1248">
        <f t="shared" si="4"/>
        <v>0</v>
      </c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>
        <v>0</v>
      </c>
      <c r="Z96" s="1248">
        <v>0</v>
      </c>
      <c r="AA96" s="1248">
        <v>0</v>
      </c>
      <c r="AB96" s="1248">
        <v>0</v>
      </c>
      <c r="AC96" s="1248">
        <v>0</v>
      </c>
      <c r="AD96" s="1248">
        <v>0</v>
      </c>
      <c r="AE96" s="1248">
        <v>0</v>
      </c>
      <c r="AF96" s="1248">
        <v>0</v>
      </c>
      <c r="AG96" s="1248">
        <v>0</v>
      </c>
      <c r="AH96" s="1248">
        <v>0</v>
      </c>
    </row>
    <row r="97" spans="1:34" ht="20.399999999999999" customHeight="1">
      <c r="A97" s="2021"/>
      <c r="B97" s="995" t="s">
        <v>807</v>
      </c>
      <c r="C97" s="1248">
        <f t="shared" si="4"/>
        <v>22767.9</v>
      </c>
      <c r="D97" s="1248">
        <v>80.2</v>
      </c>
      <c r="E97" s="1372"/>
      <c r="F97" s="1372">
        <v>28.82</v>
      </c>
      <c r="G97" s="1372">
        <v>125.4</v>
      </c>
      <c r="H97" s="1372"/>
      <c r="I97" s="1372">
        <v>70.58</v>
      </c>
      <c r="J97" s="1372">
        <v>38.979999999999997</v>
      </c>
      <c r="K97" s="1372">
        <v>7.3</v>
      </c>
      <c r="L97" s="1372">
        <v>23.990000000000002</v>
      </c>
      <c r="M97" s="1372">
        <v>45.670000000000009</v>
      </c>
      <c r="N97" s="1372">
        <v>137.85</v>
      </c>
      <c r="O97" s="1372">
        <v>368.54000000000008</v>
      </c>
      <c r="P97" s="1372">
        <v>815.66000000000008</v>
      </c>
      <c r="Q97" s="1372">
        <v>1225.3900000000001</v>
      </c>
      <c r="R97" s="1372">
        <v>1843.0399999999997</v>
      </c>
      <c r="S97" s="1372">
        <v>2009.44</v>
      </c>
      <c r="T97" s="1372">
        <v>880.75</v>
      </c>
      <c r="U97" s="1372">
        <v>2492.2799999999993</v>
      </c>
      <c r="V97" s="1372">
        <v>1511.92</v>
      </c>
      <c r="W97" s="1372">
        <v>1099.1599999999999</v>
      </c>
      <c r="X97" s="1372">
        <v>608.97</v>
      </c>
      <c r="Y97" s="1248">
        <v>1448.99</v>
      </c>
      <c r="Z97" s="1248">
        <v>1741.85</v>
      </c>
      <c r="AA97" s="1248">
        <v>2343.67</v>
      </c>
      <c r="AB97" s="1248">
        <v>763.5</v>
      </c>
      <c r="AC97" s="1248">
        <v>494.45</v>
      </c>
      <c r="AD97" s="1248">
        <v>1427.65</v>
      </c>
      <c r="AE97" s="1248">
        <v>207.23</v>
      </c>
      <c r="AF97" s="1248">
        <v>279</v>
      </c>
      <c r="AG97" s="1248">
        <v>107.79</v>
      </c>
      <c r="AH97" s="1248">
        <v>539.83000000000004</v>
      </c>
    </row>
    <row r="98" spans="1:34" ht="20.399999999999999" customHeight="1">
      <c r="A98" s="2021"/>
      <c r="B98" s="995" t="s">
        <v>788</v>
      </c>
      <c r="C98" s="1248">
        <f t="shared" si="4"/>
        <v>0</v>
      </c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>
        <v>0</v>
      </c>
      <c r="Z98" s="1248">
        <v>0</v>
      </c>
      <c r="AA98" s="1248">
        <v>0</v>
      </c>
      <c r="AB98" s="1248">
        <v>0</v>
      </c>
      <c r="AC98" s="1248">
        <v>0</v>
      </c>
      <c r="AD98" s="1248">
        <v>0</v>
      </c>
      <c r="AE98" s="1248">
        <v>0</v>
      </c>
      <c r="AF98" s="1248">
        <v>0</v>
      </c>
      <c r="AG98" s="1248">
        <v>0</v>
      </c>
      <c r="AH98" s="1248">
        <v>0</v>
      </c>
    </row>
    <row r="99" spans="1:34" ht="20.399999999999999" customHeight="1">
      <c r="A99" s="2021"/>
      <c r="B99" s="991" t="s">
        <v>849</v>
      </c>
      <c r="C99" s="1248">
        <f t="shared" si="4"/>
        <v>610</v>
      </c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>
        <v>610</v>
      </c>
      <c r="Z99" s="1248">
        <v>0</v>
      </c>
      <c r="AA99" s="1248">
        <v>0</v>
      </c>
      <c r="AB99" s="1248">
        <v>0</v>
      </c>
      <c r="AC99" s="1248">
        <v>0</v>
      </c>
      <c r="AD99" s="1248">
        <v>0</v>
      </c>
      <c r="AE99" s="1248">
        <v>0</v>
      </c>
      <c r="AF99" s="1248">
        <v>0</v>
      </c>
      <c r="AG99" s="1248">
        <v>0</v>
      </c>
      <c r="AH99" s="1248">
        <v>0</v>
      </c>
    </row>
    <row r="100" spans="1:34" ht="21.6" customHeight="1">
      <c r="A100" s="2391" t="s">
        <v>809</v>
      </c>
      <c r="B100" s="1250" t="s">
        <v>41</v>
      </c>
      <c r="C100" s="1628">
        <f t="shared" si="4"/>
        <v>405.42</v>
      </c>
      <c r="D100" s="1247">
        <f>SUM('중부 급수관'!D101:'중부 급수관'!D111)</f>
        <v>184.42000000000002</v>
      </c>
      <c r="E100" s="1247">
        <f>SUM('중부 급수관'!E101:'중부 급수관'!E111)</f>
        <v>91.99</v>
      </c>
      <c r="F100" s="1247">
        <f>SUM('중부 급수관'!F101:'중부 급수관'!F111)</f>
        <v>0</v>
      </c>
      <c r="G100" s="1247">
        <f>SUM('중부 급수관'!G101:'중부 급수관'!G111)</f>
        <v>0</v>
      </c>
      <c r="H100" s="1247">
        <f>SUM('중부 급수관'!H101:'중부 급수관'!H111)</f>
        <v>0</v>
      </c>
      <c r="I100" s="1247">
        <f>SUM('중부 급수관'!I101:'중부 급수관'!I111)</f>
        <v>0</v>
      </c>
      <c r="J100" s="1247">
        <f>SUM('중부 급수관'!J101:'중부 급수관'!J111)</f>
        <v>0</v>
      </c>
      <c r="K100" s="1247">
        <f>SUM('중부 급수관'!K101:'중부 급수관'!K111)</f>
        <v>0</v>
      </c>
      <c r="L100" s="1247">
        <f>SUM('중부 급수관'!L101:'중부 급수관'!L111)</f>
        <v>0</v>
      </c>
      <c r="M100" s="1247">
        <f>SUM('중부 급수관'!M101:'중부 급수관'!M111)</f>
        <v>0</v>
      </c>
      <c r="N100" s="1247">
        <f>SUM('중부 급수관'!N101:'중부 급수관'!N111)</f>
        <v>0</v>
      </c>
      <c r="O100" s="1247">
        <f>SUM('중부 급수관'!O101:'중부 급수관'!O111)</f>
        <v>0</v>
      </c>
      <c r="P100" s="1247">
        <f>SUM('중부 급수관'!P101:'중부 급수관'!P111)</f>
        <v>0</v>
      </c>
      <c r="Q100" s="1247">
        <f>SUM('중부 급수관'!Q101:'중부 급수관'!Q111)</f>
        <v>0</v>
      </c>
      <c r="R100" s="1247">
        <f>SUM('중부 급수관'!R101:'중부 급수관'!R111)</f>
        <v>0</v>
      </c>
      <c r="S100" s="1247">
        <f>SUM('중부 급수관'!S101:'중부 급수관'!S111)</f>
        <v>0</v>
      </c>
      <c r="T100" s="1247">
        <f>SUM('중부 급수관'!T101:'중부 급수관'!T111)</f>
        <v>0</v>
      </c>
      <c r="U100" s="1247">
        <f>SUM('중부 급수관'!U101:'중부 급수관'!U111)</f>
        <v>0</v>
      </c>
      <c r="V100" s="1247">
        <f>SUM('중부 급수관'!V101:'중부 급수관'!V111)</f>
        <v>0</v>
      </c>
      <c r="W100" s="1247">
        <f>SUM('중부 급수관'!W101:'중부 급수관'!W111)</f>
        <v>0</v>
      </c>
      <c r="X100" s="1247">
        <f>SUM('중부 급수관'!X101:'중부 급수관'!X111)</f>
        <v>0</v>
      </c>
      <c r="Y100" s="1247">
        <f>SUM('중부 급수관'!Y101:'중부 급수관'!Y111)</f>
        <v>48</v>
      </c>
      <c r="Z100" s="1247">
        <f>SUM('중부 급수관'!Z101:'중부 급수관'!Z111)</f>
        <v>0</v>
      </c>
      <c r="AA100" s="1247">
        <f>SUM('중부 급수관'!AA101:'중부 급수관'!AA111)</f>
        <v>3</v>
      </c>
      <c r="AB100" s="1247">
        <f>SUM('중부 급수관'!AB101:'중부 급수관'!AB111)</f>
        <v>5</v>
      </c>
      <c r="AC100" s="1247">
        <f>SUM('중부 급수관'!AC101:'중부 급수관'!AC111)</f>
        <v>0</v>
      </c>
      <c r="AD100" s="1247">
        <f>SUM('중부 급수관'!AD101:'중부 급수관'!AD111)</f>
        <v>16.010000000000002</v>
      </c>
      <c r="AE100" s="1247">
        <f>SUM('중부 급수관'!AE101:'중부 급수관'!AE111)</f>
        <v>8</v>
      </c>
      <c r="AF100" s="1247">
        <f>SUM('중부 급수관'!AF101:'중부 급수관'!AF111)</f>
        <v>0</v>
      </c>
      <c r="AG100" s="1247">
        <f>SUM('중부 급수관'!AG101:'중부 급수관'!AG111)</f>
        <v>0</v>
      </c>
      <c r="AH100" s="1247">
        <f>SUM('중부 급수관'!AH101:'중부 급수관'!AH111)</f>
        <v>49</v>
      </c>
    </row>
    <row r="101" spans="1:34" ht="20.399999999999999" customHeight="1">
      <c r="A101" s="2391" t="s">
        <v>809</v>
      </c>
      <c r="B101" s="989" t="s">
        <v>951</v>
      </c>
      <c r="C101" s="1248">
        <f t="shared" si="4"/>
        <v>49</v>
      </c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>
        <v>0</v>
      </c>
      <c r="Z101" s="1248">
        <v>0</v>
      </c>
      <c r="AA101" s="1248">
        <v>0</v>
      </c>
      <c r="AB101" s="1248">
        <v>0</v>
      </c>
      <c r="AC101" s="1248">
        <v>0</v>
      </c>
      <c r="AD101" s="1248">
        <v>0</v>
      </c>
      <c r="AE101" s="1248">
        <v>0</v>
      </c>
      <c r="AF101" s="1248">
        <v>0</v>
      </c>
      <c r="AG101" s="1248">
        <v>0</v>
      </c>
      <c r="AH101" s="1248">
        <v>49</v>
      </c>
    </row>
    <row r="102" spans="1:34" ht="20.399999999999999" customHeight="1">
      <c r="A102" s="2021"/>
      <c r="B102" s="989" t="s">
        <v>780</v>
      </c>
      <c r="C102" s="1248">
        <f t="shared" si="4"/>
        <v>0</v>
      </c>
      <c r="D102" s="1248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248"/>
      <c r="Y102" s="1248">
        <v>0</v>
      </c>
      <c r="Z102" s="1248">
        <v>0</v>
      </c>
      <c r="AA102" s="1248">
        <v>0</v>
      </c>
      <c r="AB102" s="1248">
        <v>0</v>
      </c>
      <c r="AC102" s="1248">
        <v>0</v>
      </c>
      <c r="AD102" s="1248">
        <v>0</v>
      </c>
      <c r="AE102" s="1248">
        <v>0</v>
      </c>
      <c r="AF102" s="1248">
        <v>0</v>
      </c>
      <c r="AG102" s="1248">
        <v>0</v>
      </c>
      <c r="AH102" s="1248">
        <v>0</v>
      </c>
    </row>
    <row r="103" spans="1:34" ht="20.399999999999999" customHeight="1">
      <c r="A103" s="2021"/>
      <c r="B103" s="991" t="s">
        <v>781</v>
      </c>
      <c r="C103" s="1248">
        <f t="shared" si="4"/>
        <v>0</v>
      </c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>
        <v>0</v>
      </c>
      <c r="Z103" s="1248">
        <v>0</v>
      </c>
      <c r="AA103" s="1248">
        <v>0</v>
      </c>
      <c r="AB103" s="1248">
        <v>0</v>
      </c>
      <c r="AC103" s="1248">
        <v>0</v>
      </c>
      <c r="AD103" s="1248">
        <v>0</v>
      </c>
      <c r="AE103" s="1248">
        <v>0</v>
      </c>
      <c r="AF103" s="1248">
        <v>0</v>
      </c>
      <c r="AG103" s="1248">
        <v>0</v>
      </c>
      <c r="AH103" s="1248">
        <v>0</v>
      </c>
    </row>
    <row r="104" spans="1:34" ht="20.399999999999999" customHeight="1">
      <c r="A104" s="2021"/>
      <c r="B104" s="989" t="s">
        <v>801</v>
      </c>
      <c r="C104" s="1248">
        <f t="shared" si="4"/>
        <v>16.010000000000002</v>
      </c>
      <c r="D104" s="1248"/>
      <c r="E104" s="1248"/>
      <c r="F104" s="1248"/>
      <c r="G104" s="1248"/>
      <c r="H104" s="1248"/>
      <c r="I104" s="1248"/>
      <c r="J104" s="1248"/>
      <c r="K104" s="1248"/>
      <c r="L104" s="1248"/>
      <c r="M104" s="1248"/>
      <c r="N104" s="1248"/>
      <c r="O104" s="1248"/>
      <c r="P104" s="1248"/>
      <c r="Q104" s="1248"/>
      <c r="R104" s="1248"/>
      <c r="S104" s="1248"/>
      <c r="T104" s="1248"/>
      <c r="U104" s="1248"/>
      <c r="V104" s="1248"/>
      <c r="W104" s="1248"/>
      <c r="X104" s="1248"/>
      <c r="Y104" s="1248">
        <v>0</v>
      </c>
      <c r="Z104" s="1248">
        <v>0</v>
      </c>
      <c r="AA104" s="1248">
        <v>0</v>
      </c>
      <c r="AB104" s="1248">
        <v>0</v>
      </c>
      <c r="AC104" s="1248">
        <v>0</v>
      </c>
      <c r="AD104" s="1248">
        <v>16.010000000000002</v>
      </c>
      <c r="AE104" s="1248">
        <v>0</v>
      </c>
      <c r="AF104" s="1248">
        <v>0</v>
      </c>
      <c r="AG104" s="1248">
        <v>0</v>
      </c>
      <c r="AH104" s="1248">
        <v>0</v>
      </c>
    </row>
    <row r="105" spans="1:34" ht="20.399999999999999" customHeight="1">
      <c r="A105" s="2021"/>
      <c r="B105" s="995" t="s">
        <v>802</v>
      </c>
      <c r="C105" s="1248">
        <f t="shared" si="4"/>
        <v>166.82999999999998</v>
      </c>
      <c r="D105" s="1248">
        <v>74.84</v>
      </c>
      <c r="E105" s="1248">
        <v>91.99</v>
      </c>
      <c r="F105" s="1248"/>
      <c r="G105" s="1248"/>
      <c r="H105" s="1248"/>
      <c r="I105" s="1248"/>
      <c r="J105" s="1248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248"/>
      <c r="Y105" s="1248">
        <v>0</v>
      </c>
      <c r="Z105" s="1248">
        <v>0</v>
      </c>
      <c r="AA105" s="1248">
        <v>0</v>
      </c>
      <c r="AB105" s="1248">
        <v>0</v>
      </c>
      <c r="AC105" s="1248">
        <v>0</v>
      </c>
      <c r="AD105" s="1248">
        <v>0</v>
      </c>
      <c r="AE105" s="1248">
        <v>0</v>
      </c>
      <c r="AF105" s="1248">
        <v>0</v>
      </c>
      <c r="AG105" s="1248">
        <v>0</v>
      </c>
      <c r="AH105" s="1248">
        <v>0</v>
      </c>
    </row>
    <row r="106" spans="1:34" ht="20.399999999999999" customHeight="1">
      <c r="A106" s="2021"/>
      <c r="B106" s="995" t="s">
        <v>803</v>
      </c>
      <c r="C106" s="1248">
        <f t="shared" si="4"/>
        <v>109.58</v>
      </c>
      <c r="D106" s="1248">
        <v>109.58</v>
      </c>
      <c r="E106" s="1248"/>
      <c r="F106" s="1248"/>
      <c r="G106" s="1248"/>
      <c r="H106" s="1248"/>
      <c r="I106" s="1248"/>
      <c r="J106" s="1248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248"/>
      <c r="Y106" s="1248">
        <v>0</v>
      </c>
      <c r="Z106" s="1248">
        <v>0</v>
      </c>
      <c r="AA106" s="1248">
        <v>0</v>
      </c>
      <c r="AB106" s="1248">
        <v>0</v>
      </c>
      <c r="AC106" s="1248">
        <v>0</v>
      </c>
      <c r="AD106" s="1248">
        <v>0</v>
      </c>
      <c r="AE106" s="1248">
        <v>0</v>
      </c>
      <c r="AF106" s="1248">
        <v>0</v>
      </c>
      <c r="AG106" s="1248">
        <v>0</v>
      </c>
      <c r="AH106" s="1248">
        <v>0</v>
      </c>
    </row>
    <row r="107" spans="1:34" ht="20.399999999999999" customHeight="1">
      <c r="A107" s="2021"/>
      <c r="B107" s="1011" t="s">
        <v>804</v>
      </c>
      <c r="C107" s="1248">
        <f t="shared" si="4"/>
        <v>0</v>
      </c>
      <c r="D107" s="1248"/>
      <c r="E107" s="1248"/>
      <c r="F107" s="1248"/>
      <c r="G107" s="1248"/>
      <c r="H107" s="1248"/>
      <c r="I107" s="1248"/>
      <c r="J107" s="1248"/>
      <c r="K107" s="1248"/>
      <c r="L107" s="1248"/>
      <c r="M107" s="1248"/>
      <c r="N107" s="1248"/>
      <c r="O107" s="1248"/>
      <c r="P107" s="1248"/>
      <c r="Q107" s="1248"/>
      <c r="R107" s="1248"/>
      <c r="S107" s="1248"/>
      <c r="T107" s="1248"/>
      <c r="U107" s="1248"/>
      <c r="V107" s="1248"/>
      <c r="W107" s="1248"/>
      <c r="X107" s="1248"/>
      <c r="Y107" s="1248">
        <v>0</v>
      </c>
      <c r="Z107" s="1248">
        <v>0</v>
      </c>
      <c r="AA107" s="1248">
        <v>0</v>
      </c>
      <c r="AB107" s="1248">
        <v>0</v>
      </c>
      <c r="AC107" s="1248">
        <v>0</v>
      </c>
      <c r="AD107" s="1248">
        <v>0</v>
      </c>
      <c r="AE107" s="1248">
        <v>0</v>
      </c>
      <c r="AF107" s="1248">
        <v>0</v>
      </c>
      <c r="AG107" s="1248">
        <v>0</v>
      </c>
      <c r="AH107" s="1248">
        <v>0</v>
      </c>
    </row>
    <row r="108" spans="1:34" ht="20.399999999999999" customHeight="1">
      <c r="A108" s="2021"/>
      <c r="B108" s="1011" t="s">
        <v>848</v>
      </c>
      <c r="C108" s="1248">
        <f t="shared" si="4"/>
        <v>0</v>
      </c>
      <c r="D108" s="1248"/>
      <c r="E108" s="1248"/>
      <c r="F108" s="1248"/>
      <c r="G108" s="1248"/>
      <c r="H108" s="1248"/>
      <c r="I108" s="1248"/>
      <c r="J108" s="1248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248"/>
      <c r="Y108" s="1248">
        <v>0</v>
      </c>
      <c r="Z108" s="1248">
        <v>0</v>
      </c>
      <c r="AA108" s="1248">
        <v>0</v>
      </c>
      <c r="AB108" s="1248">
        <v>0</v>
      </c>
      <c r="AC108" s="1248">
        <v>0</v>
      </c>
      <c r="AD108" s="1248">
        <v>0</v>
      </c>
      <c r="AE108" s="1248">
        <v>0</v>
      </c>
      <c r="AF108" s="1248">
        <v>0</v>
      </c>
      <c r="AG108" s="1248">
        <v>0</v>
      </c>
      <c r="AH108" s="1248">
        <v>0</v>
      </c>
    </row>
    <row r="109" spans="1:34" ht="20.399999999999999" customHeight="1">
      <c r="A109" s="2021"/>
      <c r="B109" s="995" t="s">
        <v>807</v>
      </c>
      <c r="C109" s="1248">
        <f t="shared" si="4"/>
        <v>64</v>
      </c>
      <c r="D109" s="1248"/>
      <c r="E109" s="1248"/>
      <c r="F109" s="1248"/>
      <c r="G109" s="1248"/>
      <c r="H109" s="1248"/>
      <c r="I109" s="1248"/>
      <c r="J109" s="1248"/>
      <c r="K109" s="1248"/>
      <c r="L109" s="1248"/>
      <c r="M109" s="1248"/>
      <c r="N109" s="1248"/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248"/>
      <c r="Y109" s="1248">
        <v>48</v>
      </c>
      <c r="Z109" s="1248">
        <v>0</v>
      </c>
      <c r="AA109" s="1248">
        <v>3</v>
      </c>
      <c r="AB109" s="1248">
        <v>5</v>
      </c>
      <c r="AC109" s="1248">
        <v>0</v>
      </c>
      <c r="AD109" s="1248">
        <v>0</v>
      </c>
      <c r="AE109" s="1248">
        <v>8</v>
      </c>
      <c r="AF109" s="1248">
        <v>0</v>
      </c>
      <c r="AG109" s="1248">
        <v>0</v>
      </c>
      <c r="AH109" s="1248">
        <v>0</v>
      </c>
    </row>
    <row r="110" spans="1:34" ht="20.399999999999999" customHeight="1">
      <c r="A110" s="2021"/>
      <c r="B110" s="995" t="s">
        <v>788</v>
      </c>
      <c r="C110" s="1248">
        <f t="shared" si="4"/>
        <v>0</v>
      </c>
      <c r="D110" s="1248"/>
      <c r="E110" s="1248"/>
      <c r="F110" s="1248"/>
      <c r="G110" s="1248"/>
      <c r="H110" s="1248"/>
      <c r="I110" s="1248"/>
      <c r="J110" s="1248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248"/>
      <c r="Y110" s="1248">
        <v>0</v>
      </c>
      <c r="Z110" s="1248">
        <v>0</v>
      </c>
      <c r="AA110" s="1248">
        <v>0</v>
      </c>
      <c r="AB110" s="1248">
        <v>0</v>
      </c>
      <c r="AC110" s="1248">
        <v>0</v>
      </c>
      <c r="AD110" s="1248">
        <v>0</v>
      </c>
      <c r="AE110" s="1248">
        <v>0</v>
      </c>
      <c r="AF110" s="1248">
        <v>0</v>
      </c>
      <c r="AG110" s="1248">
        <v>0</v>
      </c>
      <c r="AH110" s="1248">
        <v>0</v>
      </c>
    </row>
    <row r="111" spans="1:34" ht="20.399999999999999" customHeight="1">
      <c r="A111" s="2021"/>
      <c r="B111" s="991" t="s">
        <v>849</v>
      </c>
      <c r="C111" s="1248">
        <f t="shared" si="4"/>
        <v>0</v>
      </c>
      <c r="D111" s="1248"/>
      <c r="E111" s="1248"/>
      <c r="F111" s="1248"/>
      <c r="G111" s="1248"/>
      <c r="H111" s="1248"/>
      <c r="I111" s="1248"/>
      <c r="J111" s="1248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248"/>
      <c r="Y111" s="1248">
        <v>0</v>
      </c>
      <c r="Z111" s="1248">
        <v>0</v>
      </c>
      <c r="AA111" s="1248">
        <v>0</v>
      </c>
      <c r="AB111" s="1248">
        <v>0</v>
      </c>
      <c r="AC111" s="1248">
        <v>0</v>
      </c>
      <c r="AD111" s="1248">
        <v>0</v>
      </c>
      <c r="AE111" s="1248">
        <v>0</v>
      </c>
      <c r="AF111" s="1248">
        <v>0</v>
      </c>
      <c r="AG111" s="1248">
        <v>0</v>
      </c>
      <c r="AH111" s="1248">
        <v>0</v>
      </c>
    </row>
    <row r="112" spans="1:34" ht="21.6" customHeight="1">
      <c r="A112" s="2391" t="s">
        <v>789</v>
      </c>
      <c r="B112" s="1250" t="s">
        <v>41</v>
      </c>
      <c r="C112" s="1628">
        <f t="shared" si="4"/>
        <v>156.41999999999999</v>
      </c>
      <c r="D112" s="1247">
        <f>SUM('중부 급수관'!D113:'중부 급수관'!D123)</f>
        <v>100.82</v>
      </c>
      <c r="E112" s="1247">
        <f>SUM('중부 급수관'!E113:'중부 급수관'!E123)</f>
        <v>0</v>
      </c>
      <c r="F112" s="1247">
        <f>SUM('중부 급수관'!F113:'중부 급수관'!F123)</f>
        <v>0</v>
      </c>
      <c r="G112" s="1247">
        <f>SUM('중부 급수관'!G113:'중부 급수관'!G123)</f>
        <v>0</v>
      </c>
      <c r="H112" s="1247">
        <f>SUM('중부 급수관'!H113:'중부 급수관'!H123)</f>
        <v>0</v>
      </c>
      <c r="I112" s="1247">
        <f>SUM('중부 급수관'!I113:'중부 급수관'!I123)</f>
        <v>0</v>
      </c>
      <c r="J112" s="1247">
        <f>SUM('중부 급수관'!J113:'중부 급수관'!J123)</f>
        <v>0</v>
      </c>
      <c r="K112" s="1247">
        <f>SUM('중부 급수관'!K113:'중부 급수관'!K123)</f>
        <v>0</v>
      </c>
      <c r="L112" s="1247">
        <f>SUM('중부 급수관'!L113:'중부 급수관'!L123)</f>
        <v>0</v>
      </c>
      <c r="M112" s="1247">
        <f>SUM('중부 급수관'!M113:'중부 급수관'!M123)</f>
        <v>0</v>
      </c>
      <c r="N112" s="1247">
        <f>SUM('중부 급수관'!N113:'중부 급수관'!N123)</f>
        <v>0</v>
      </c>
      <c r="O112" s="1247">
        <f>SUM('중부 급수관'!O113:'중부 급수관'!O123)</f>
        <v>0</v>
      </c>
      <c r="P112" s="1247">
        <f>SUM('중부 급수관'!P113:'중부 급수관'!P123)</f>
        <v>0</v>
      </c>
      <c r="Q112" s="1247">
        <f>SUM('중부 급수관'!Q113:'중부 급수관'!Q123)</f>
        <v>0</v>
      </c>
      <c r="R112" s="1247">
        <f>SUM('중부 급수관'!R113:'중부 급수관'!R123)</f>
        <v>0</v>
      </c>
      <c r="S112" s="1247">
        <f>SUM('중부 급수관'!S113:'중부 급수관'!S123)</f>
        <v>55.1</v>
      </c>
      <c r="T112" s="1247">
        <f>SUM('중부 급수관'!T113:'중부 급수관'!T123)</f>
        <v>0</v>
      </c>
      <c r="U112" s="1247">
        <f>SUM('중부 급수관'!U113:'중부 급수관'!U123)</f>
        <v>0</v>
      </c>
      <c r="V112" s="1247">
        <f>SUM('중부 급수관'!V113:'중부 급수관'!V123)</f>
        <v>0</v>
      </c>
      <c r="W112" s="1247">
        <f>SUM('중부 급수관'!W113:'중부 급수관'!W123)</f>
        <v>0</v>
      </c>
      <c r="X112" s="1247">
        <f>SUM('중부 급수관'!X113:'중부 급수관'!X123)</f>
        <v>0</v>
      </c>
      <c r="Y112" s="1247">
        <f>SUM('중부 급수관'!Y113:'중부 급수관'!Y123)</f>
        <v>0</v>
      </c>
      <c r="Z112" s="1247">
        <f>SUM('중부 급수관'!Z113:'중부 급수관'!Z123)</f>
        <v>0</v>
      </c>
      <c r="AA112" s="1247">
        <f>SUM('중부 급수관'!AA113:'중부 급수관'!AA123)</f>
        <v>0.5</v>
      </c>
      <c r="AB112" s="1247">
        <f>SUM('중부 급수관'!AB113:'중부 급수관'!AB123)</f>
        <v>0</v>
      </c>
      <c r="AC112" s="1247">
        <f>SUM('중부 급수관'!AC113:'중부 급수관'!AC123)</f>
        <v>0</v>
      </c>
      <c r="AD112" s="1247">
        <f>SUM('중부 급수관'!AD113:'중부 급수관'!AD123)</f>
        <v>0</v>
      </c>
      <c r="AE112" s="1247">
        <f>SUM('중부 급수관'!AE113:'중부 급수관'!AE123)</f>
        <v>0</v>
      </c>
      <c r="AF112" s="1247">
        <f>SUM('중부 급수관'!AF113:'중부 급수관'!AF123)</f>
        <v>0</v>
      </c>
      <c r="AG112" s="1247">
        <f>SUM('중부 급수관'!AG113:'중부 급수관'!AG123)</f>
        <v>0</v>
      </c>
      <c r="AH112" s="1247">
        <f>SUM('중부 급수관'!AH113:'중부 급수관'!AH123)</f>
        <v>0</v>
      </c>
    </row>
    <row r="113" spans="1:34" ht="20.399999999999999" customHeight="1">
      <c r="A113" s="2391" t="s">
        <v>789</v>
      </c>
      <c r="B113" s="989" t="s">
        <v>951</v>
      </c>
      <c r="C113" s="1248">
        <f t="shared" si="4"/>
        <v>0</v>
      </c>
      <c r="D113" s="1248"/>
      <c r="E113" s="1248"/>
      <c r="F113" s="1248"/>
      <c r="G113" s="1248"/>
      <c r="H113" s="1248"/>
      <c r="I113" s="1248"/>
      <c r="J113" s="1248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248"/>
      <c r="Y113" s="1248">
        <v>0</v>
      </c>
      <c r="Z113" s="1248">
        <v>0</v>
      </c>
      <c r="AA113" s="1248">
        <v>0</v>
      </c>
      <c r="AB113" s="1248">
        <v>0</v>
      </c>
      <c r="AC113" s="1248">
        <v>0</v>
      </c>
      <c r="AD113" s="1248">
        <v>0</v>
      </c>
      <c r="AE113" s="1248">
        <v>0</v>
      </c>
      <c r="AF113" s="1248">
        <v>0</v>
      </c>
      <c r="AG113" s="1248">
        <v>0</v>
      </c>
      <c r="AH113" s="1248">
        <v>0</v>
      </c>
    </row>
    <row r="114" spans="1:34" ht="20.399999999999999" customHeight="1">
      <c r="A114" s="2021"/>
      <c r="B114" s="989" t="s">
        <v>780</v>
      </c>
      <c r="C114" s="1248">
        <f t="shared" si="4"/>
        <v>55.6</v>
      </c>
      <c r="D114" s="1248"/>
      <c r="E114" s="1248"/>
      <c r="F114" s="1248"/>
      <c r="G114" s="1248"/>
      <c r="H114" s="1248"/>
      <c r="I114" s="1248"/>
      <c r="J114" s="1248"/>
      <c r="K114" s="1248"/>
      <c r="L114" s="1248"/>
      <c r="M114" s="1248"/>
      <c r="N114" s="1248"/>
      <c r="O114" s="1248"/>
      <c r="P114" s="1248"/>
      <c r="Q114" s="1248"/>
      <c r="R114" s="1248"/>
      <c r="S114" s="1371">
        <v>55.1</v>
      </c>
      <c r="T114" s="1248"/>
      <c r="U114" s="1248"/>
      <c r="V114" s="1248"/>
      <c r="W114" s="1248"/>
      <c r="X114" s="1248"/>
      <c r="Y114" s="1248">
        <v>0</v>
      </c>
      <c r="Z114" s="1248">
        <v>0</v>
      </c>
      <c r="AA114" s="1248">
        <v>0.5</v>
      </c>
      <c r="AB114" s="1248">
        <v>0</v>
      </c>
      <c r="AC114" s="1248">
        <v>0</v>
      </c>
      <c r="AD114" s="1248">
        <v>0</v>
      </c>
      <c r="AE114" s="1248">
        <v>0</v>
      </c>
      <c r="AF114" s="1248">
        <v>0</v>
      </c>
      <c r="AG114" s="1248">
        <v>0</v>
      </c>
      <c r="AH114" s="1248">
        <v>0</v>
      </c>
    </row>
    <row r="115" spans="1:34" ht="20.399999999999999" customHeight="1">
      <c r="A115" s="2021"/>
      <c r="B115" s="991" t="s">
        <v>781</v>
      </c>
      <c r="C115" s="1248">
        <f t="shared" si="4"/>
        <v>0</v>
      </c>
      <c r="D115" s="1248"/>
      <c r="E115" s="1248"/>
      <c r="F115" s="1248"/>
      <c r="G115" s="1248"/>
      <c r="H115" s="1248"/>
      <c r="I115" s="1248"/>
      <c r="J115" s="1248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248"/>
      <c r="Y115" s="1248">
        <v>0</v>
      </c>
      <c r="Z115" s="1248">
        <v>0</v>
      </c>
      <c r="AA115" s="1248">
        <v>0</v>
      </c>
      <c r="AB115" s="1248">
        <v>0</v>
      </c>
      <c r="AC115" s="1248">
        <v>0</v>
      </c>
      <c r="AD115" s="1248">
        <v>0</v>
      </c>
      <c r="AE115" s="1248">
        <v>0</v>
      </c>
      <c r="AF115" s="1248">
        <v>0</v>
      </c>
      <c r="AG115" s="1248">
        <v>0</v>
      </c>
      <c r="AH115" s="1248">
        <v>0</v>
      </c>
    </row>
    <row r="116" spans="1:34" ht="20.399999999999999" customHeight="1">
      <c r="A116" s="2021"/>
      <c r="B116" s="989" t="s">
        <v>801</v>
      </c>
      <c r="C116" s="1248">
        <f t="shared" si="4"/>
        <v>0</v>
      </c>
      <c r="D116" s="1248"/>
      <c r="E116" s="1248"/>
      <c r="F116" s="1248"/>
      <c r="G116" s="1248"/>
      <c r="H116" s="1248"/>
      <c r="I116" s="1248"/>
      <c r="J116" s="1248"/>
      <c r="K116" s="1248"/>
      <c r="L116" s="1248"/>
      <c r="M116" s="1248"/>
      <c r="N116" s="1248"/>
      <c r="O116" s="1248"/>
      <c r="P116" s="1248"/>
      <c r="Q116" s="1248"/>
      <c r="R116" s="1248"/>
      <c r="S116" s="1248"/>
      <c r="T116" s="1248"/>
      <c r="U116" s="1248"/>
      <c r="V116" s="1248"/>
      <c r="W116" s="1248"/>
      <c r="X116" s="1248"/>
      <c r="Y116" s="1248">
        <v>0</v>
      </c>
      <c r="Z116" s="1248">
        <v>0</v>
      </c>
      <c r="AA116" s="1248">
        <v>0</v>
      </c>
      <c r="AB116" s="1248">
        <v>0</v>
      </c>
      <c r="AC116" s="1248">
        <v>0</v>
      </c>
      <c r="AD116" s="1248">
        <v>0</v>
      </c>
      <c r="AE116" s="1248">
        <v>0</v>
      </c>
      <c r="AF116" s="1248">
        <v>0</v>
      </c>
      <c r="AG116" s="1248">
        <v>0</v>
      </c>
      <c r="AH116" s="1248">
        <v>0</v>
      </c>
    </row>
    <row r="117" spans="1:34" ht="20.399999999999999" customHeight="1">
      <c r="A117" s="2021"/>
      <c r="B117" s="995" t="s">
        <v>802</v>
      </c>
      <c r="C117" s="1248">
        <f t="shared" si="4"/>
        <v>0</v>
      </c>
      <c r="D117" s="1248"/>
      <c r="E117" s="1248"/>
      <c r="F117" s="1248"/>
      <c r="G117" s="1248"/>
      <c r="H117" s="1248"/>
      <c r="I117" s="1248"/>
      <c r="J117" s="1248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248"/>
      <c r="Y117" s="1248">
        <v>0</v>
      </c>
      <c r="Z117" s="1248">
        <v>0</v>
      </c>
      <c r="AA117" s="1248">
        <v>0</v>
      </c>
      <c r="AB117" s="1248">
        <v>0</v>
      </c>
      <c r="AC117" s="1248">
        <v>0</v>
      </c>
      <c r="AD117" s="1248">
        <v>0</v>
      </c>
      <c r="AE117" s="1248">
        <v>0</v>
      </c>
      <c r="AF117" s="1248">
        <v>0</v>
      </c>
      <c r="AG117" s="1248">
        <v>0</v>
      </c>
      <c r="AH117" s="1248">
        <v>0</v>
      </c>
    </row>
    <row r="118" spans="1:34" ht="20.399999999999999" customHeight="1">
      <c r="A118" s="2021"/>
      <c r="B118" s="995" t="s">
        <v>803</v>
      </c>
      <c r="C118" s="1248">
        <f t="shared" si="4"/>
        <v>100.82</v>
      </c>
      <c r="D118" s="1371">
        <v>100.82</v>
      </c>
      <c r="E118" s="1248"/>
      <c r="F118" s="1248"/>
      <c r="G118" s="1248"/>
      <c r="H118" s="1248"/>
      <c r="I118" s="1248"/>
      <c r="J118" s="1248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248"/>
      <c r="Y118" s="1248">
        <v>0</v>
      </c>
      <c r="Z118" s="1248">
        <v>0</v>
      </c>
      <c r="AA118" s="1248">
        <v>0</v>
      </c>
      <c r="AB118" s="1248">
        <v>0</v>
      </c>
      <c r="AC118" s="1248">
        <v>0</v>
      </c>
      <c r="AD118" s="1248">
        <v>0</v>
      </c>
      <c r="AE118" s="1248">
        <v>0</v>
      </c>
      <c r="AF118" s="1248">
        <v>0</v>
      </c>
      <c r="AG118" s="1248">
        <v>0</v>
      </c>
      <c r="AH118" s="1248">
        <v>0</v>
      </c>
    </row>
    <row r="119" spans="1:34" ht="20.399999999999999" customHeight="1">
      <c r="A119" s="2021"/>
      <c r="B119" s="1011" t="s">
        <v>804</v>
      </c>
      <c r="C119" s="1248">
        <f t="shared" si="4"/>
        <v>0</v>
      </c>
      <c r="D119" s="1248"/>
      <c r="E119" s="1248"/>
      <c r="F119" s="1248"/>
      <c r="G119" s="1248"/>
      <c r="H119" s="1248"/>
      <c r="I119" s="1248"/>
      <c r="J119" s="1248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248"/>
      <c r="Y119" s="1248">
        <v>0</v>
      </c>
      <c r="Z119" s="1248">
        <v>0</v>
      </c>
      <c r="AA119" s="1248">
        <v>0</v>
      </c>
      <c r="AB119" s="1248">
        <v>0</v>
      </c>
      <c r="AC119" s="1248">
        <v>0</v>
      </c>
      <c r="AD119" s="1248">
        <v>0</v>
      </c>
      <c r="AE119" s="1248">
        <v>0</v>
      </c>
      <c r="AF119" s="1248">
        <v>0</v>
      </c>
      <c r="AG119" s="1248">
        <v>0</v>
      </c>
      <c r="AH119" s="1248">
        <v>0</v>
      </c>
    </row>
    <row r="120" spans="1:34" ht="20.399999999999999" customHeight="1">
      <c r="A120" s="2021"/>
      <c r="B120" s="1011" t="s">
        <v>848</v>
      </c>
      <c r="C120" s="1248">
        <f t="shared" si="4"/>
        <v>0</v>
      </c>
      <c r="D120" s="1248"/>
      <c r="E120" s="1248"/>
      <c r="F120" s="1248"/>
      <c r="G120" s="1248"/>
      <c r="H120" s="1248"/>
      <c r="I120" s="1248"/>
      <c r="J120" s="1248"/>
      <c r="K120" s="1248"/>
      <c r="L120" s="1248"/>
      <c r="M120" s="1248"/>
      <c r="N120" s="1248"/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248"/>
      <c r="Y120" s="1248">
        <v>0</v>
      </c>
      <c r="Z120" s="1248">
        <v>0</v>
      </c>
      <c r="AA120" s="1248">
        <v>0</v>
      </c>
      <c r="AB120" s="1248">
        <v>0</v>
      </c>
      <c r="AC120" s="1248">
        <v>0</v>
      </c>
      <c r="AD120" s="1248">
        <v>0</v>
      </c>
      <c r="AE120" s="1248">
        <v>0</v>
      </c>
      <c r="AF120" s="1248">
        <v>0</v>
      </c>
      <c r="AG120" s="1248">
        <v>0</v>
      </c>
      <c r="AH120" s="1248">
        <v>0</v>
      </c>
    </row>
    <row r="121" spans="1:34" ht="20.399999999999999" customHeight="1">
      <c r="A121" s="2021"/>
      <c r="B121" s="995" t="s">
        <v>807</v>
      </c>
      <c r="C121" s="1248">
        <f t="shared" si="4"/>
        <v>0</v>
      </c>
      <c r="D121" s="1248"/>
      <c r="E121" s="1248"/>
      <c r="F121" s="1248"/>
      <c r="G121" s="1248"/>
      <c r="H121" s="1248"/>
      <c r="I121" s="1248"/>
      <c r="J121" s="1248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248"/>
      <c r="Y121" s="1248">
        <v>0</v>
      </c>
      <c r="Z121" s="1248">
        <v>0</v>
      </c>
      <c r="AA121" s="1248">
        <v>0</v>
      </c>
      <c r="AB121" s="1248">
        <v>0</v>
      </c>
      <c r="AC121" s="1248">
        <v>0</v>
      </c>
      <c r="AD121" s="1248">
        <v>0</v>
      </c>
      <c r="AE121" s="1248">
        <v>0</v>
      </c>
      <c r="AF121" s="1248">
        <v>0</v>
      </c>
      <c r="AG121" s="1248">
        <v>0</v>
      </c>
      <c r="AH121" s="1248">
        <v>0</v>
      </c>
    </row>
    <row r="122" spans="1:34" ht="20.399999999999999" customHeight="1">
      <c r="A122" s="2021"/>
      <c r="B122" s="995" t="s">
        <v>788</v>
      </c>
      <c r="C122" s="1248">
        <f t="shared" si="4"/>
        <v>0</v>
      </c>
      <c r="D122" s="1248"/>
      <c r="E122" s="1248"/>
      <c r="F122" s="1248"/>
      <c r="G122" s="1248"/>
      <c r="H122" s="1248"/>
      <c r="I122" s="1248"/>
      <c r="J122" s="1248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248"/>
      <c r="Y122" s="1248">
        <v>0</v>
      </c>
      <c r="Z122" s="1248">
        <v>0</v>
      </c>
      <c r="AA122" s="1248">
        <v>0</v>
      </c>
      <c r="AB122" s="1248">
        <v>0</v>
      </c>
      <c r="AC122" s="1248">
        <v>0</v>
      </c>
      <c r="AD122" s="1248">
        <v>0</v>
      </c>
      <c r="AE122" s="1248">
        <v>0</v>
      </c>
      <c r="AF122" s="1248">
        <v>0</v>
      </c>
      <c r="AG122" s="1248">
        <v>0</v>
      </c>
      <c r="AH122" s="1248">
        <v>0</v>
      </c>
    </row>
    <row r="123" spans="1:34" ht="20.399999999999999" customHeight="1">
      <c r="A123" s="2021"/>
      <c r="B123" s="991" t="s">
        <v>849</v>
      </c>
      <c r="C123" s="1248">
        <f t="shared" si="4"/>
        <v>0</v>
      </c>
      <c r="D123" s="1248"/>
      <c r="E123" s="1248"/>
      <c r="F123" s="1248"/>
      <c r="G123" s="1248"/>
      <c r="H123" s="1248"/>
      <c r="I123" s="1248"/>
      <c r="J123" s="1248"/>
      <c r="K123" s="1248"/>
      <c r="L123" s="1248"/>
      <c r="M123" s="1248"/>
      <c r="N123" s="1248"/>
      <c r="O123" s="1248"/>
      <c r="P123" s="1248"/>
      <c r="Q123" s="1248"/>
      <c r="R123" s="1248"/>
      <c r="S123" s="1248"/>
      <c r="T123" s="1248"/>
      <c r="U123" s="1248"/>
      <c r="V123" s="1248"/>
      <c r="W123" s="1248"/>
      <c r="X123" s="1248"/>
      <c r="Y123" s="1248">
        <v>0</v>
      </c>
      <c r="Z123" s="1248">
        <v>0</v>
      </c>
      <c r="AA123" s="1248">
        <v>0</v>
      </c>
      <c r="AB123" s="1248">
        <v>0</v>
      </c>
      <c r="AC123" s="1248">
        <v>0</v>
      </c>
      <c r="AD123" s="1248">
        <v>0</v>
      </c>
      <c r="AE123" s="1248">
        <v>0</v>
      </c>
      <c r="AF123" s="1248">
        <v>0</v>
      </c>
      <c r="AG123" s="1248">
        <v>0</v>
      </c>
      <c r="AH123" s="1248">
        <v>0</v>
      </c>
    </row>
    <row r="124" spans="1:34" ht="21.6" customHeight="1">
      <c r="A124" s="2391" t="s">
        <v>810</v>
      </c>
      <c r="B124" s="1250" t="s">
        <v>41</v>
      </c>
      <c r="C124" s="1628">
        <f t="shared" si="4"/>
        <v>16</v>
      </c>
      <c r="D124" s="1247">
        <f>SUM('중부 급수관'!D125:'중부 급수관'!D135)</f>
        <v>0</v>
      </c>
      <c r="E124" s="1247">
        <f>SUM('중부 급수관'!E125:'중부 급수관'!E135)</f>
        <v>0</v>
      </c>
      <c r="F124" s="1247">
        <f>SUM('중부 급수관'!F125:'중부 급수관'!F135)</f>
        <v>0</v>
      </c>
      <c r="G124" s="1247">
        <f>SUM('중부 급수관'!G125:'중부 급수관'!G135)</f>
        <v>0</v>
      </c>
      <c r="H124" s="1247">
        <f>SUM('중부 급수관'!H125:'중부 급수관'!H135)</f>
        <v>0</v>
      </c>
      <c r="I124" s="1247">
        <f>SUM('중부 급수관'!I125:'중부 급수관'!I135)</f>
        <v>0</v>
      </c>
      <c r="J124" s="1247">
        <f>SUM('중부 급수관'!J125:'중부 급수관'!J135)</f>
        <v>0</v>
      </c>
      <c r="K124" s="1247">
        <f>SUM('중부 급수관'!K125:'중부 급수관'!K135)</f>
        <v>0</v>
      </c>
      <c r="L124" s="1247">
        <f>SUM('중부 급수관'!L125:'중부 급수관'!L135)</f>
        <v>0</v>
      </c>
      <c r="M124" s="1247">
        <f>SUM('중부 급수관'!M125:'중부 급수관'!M135)</f>
        <v>0</v>
      </c>
      <c r="N124" s="1247">
        <f>SUM('중부 급수관'!N125:'중부 급수관'!N135)</f>
        <v>0</v>
      </c>
      <c r="O124" s="1247">
        <f>SUM('중부 급수관'!O125:'중부 급수관'!O135)</f>
        <v>0</v>
      </c>
      <c r="P124" s="1247">
        <f>SUM('중부 급수관'!P125:'중부 급수관'!P135)</f>
        <v>0</v>
      </c>
      <c r="Q124" s="1247">
        <f>SUM('중부 급수관'!Q125:'중부 급수관'!Q135)</f>
        <v>0</v>
      </c>
      <c r="R124" s="1247">
        <f>SUM('중부 급수관'!R125:'중부 급수관'!R135)</f>
        <v>0</v>
      </c>
      <c r="S124" s="1247">
        <f>SUM('중부 급수관'!S125:'중부 급수관'!S135)</f>
        <v>0</v>
      </c>
      <c r="T124" s="1247">
        <f>SUM('중부 급수관'!T125:'중부 급수관'!T135)</f>
        <v>0</v>
      </c>
      <c r="U124" s="1247">
        <f>SUM('중부 급수관'!U125:'중부 급수관'!U135)</f>
        <v>0</v>
      </c>
      <c r="V124" s="1247">
        <f>SUM('중부 급수관'!V125:'중부 급수관'!V135)</f>
        <v>0</v>
      </c>
      <c r="W124" s="1247">
        <f>SUM('중부 급수관'!W125:'중부 급수관'!W135)</f>
        <v>0</v>
      </c>
      <c r="X124" s="1247">
        <f>SUM('중부 급수관'!X125:'중부 급수관'!X135)</f>
        <v>0</v>
      </c>
      <c r="Y124" s="1247">
        <f>SUM('중부 급수관'!Y125:'중부 급수관'!Y135)</f>
        <v>4</v>
      </c>
      <c r="Z124" s="1247">
        <f>SUM('중부 급수관'!Z125:'중부 급수관'!Z135)</f>
        <v>0</v>
      </c>
      <c r="AA124" s="1247">
        <f>SUM('중부 급수관'!AA125:'중부 급수관'!AA135)</f>
        <v>11</v>
      </c>
      <c r="AB124" s="1247">
        <f>SUM('중부 급수관'!AB125:'중부 급수관'!AB135)</f>
        <v>0</v>
      </c>
      <c r="AC124" s="1247">
        <f>SUM('중부 급수관'!AC125:'중부 급수관'!AC135)</f>
        <v>0</v>
      </c>
      <c r="AD124" s="1247">
        <f>SUM('중부 급수관'!AD125:'중부 급수관'!AD135)</f>
        <v>0</v>
      </c>
      <c r="AE124" s="1247">
        <f>SUM('중부 급수관'!AE125:'중부 급수관'!AE135)</f>
        <v>0</v>
      </c>
      <c r="AF124" s="1247">
        <f>SUM('중부 급수관'!AF125:'중부 급수관'!AF135)</f>
        <v>0</v>
      </c>
      <c r="AG124" s="1247">
        <f>SUM('중부 급수관'!AG125:'중부 급수관'!AG135)</f>
        <v>0</v>
      </c>
      <c r="AH124" s="1247">
        <f>SUM('중부 급수관'!AH125:'중부 급수관'!AH135)</f>
        <v>1</v>
      </c>
    </row>
    <row r="125" spans="1:34" ht="20.399999999999999" customHeight="1">
      <c r="A125" s="2391" t="s">
        <v>810</v>
      </c>
      <c r="B125" s="989" t="s">
        <v>951</v>
      </c>
      <c r="C125" s="1248">
        <f t="shared" si="4"/>
        <v>0</v>
      </c>
      <c r="D125" s="1248"/>
      <c r="E125" s="1248"/>
      <c r="F125" s="1248"/>
      <c r="G125" s="1248"/>
      <c r="H125" s="1248"/>
      <c r="I125" s="1248"/>
      <c r="J125" s="1248"/>
      <c r="K125" s="1248"/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8"/>
      <c r="Y125" s="1248">
        <v>0</v>
      </c>
      <c r="Z125" s="1248">
        <v>0</v>
      </c>
      <c r="AA125" s="1248">
        <v>0</v>
      </c>
      <c r="AB125" s="1248">
        <v>0</v>
      </c>
      <c r="AC125" s="1248">
        <v>0</v>
      </c>
      <c r="AD125" s="1248">
        <v>0</v>
      </c>
      <c r="AE125" s="1248">
        <v>0</v>
      </c>
      <c r="AF125" s="1248">
        <v>0</v>
      </c>
      <c r="AG125" s="1248">
        <v>0</v>
      </c>
      <c r="AH125" s="1248">
        <v>0</v>
      </c>
    </row>
    <row r="126" spans="1:34" ht="20.399999999999999" customHeight="1">
      <c r="A126" s="2021"/>
      <c r="B126" s="989" t="s">
        <v>780</v>
      </c>
      <c r="C126" s="1248">
        <f t="shared" si="4"/>
        <v>16</v>
      </c>
      <c r="D126" s="1248"/>
      <c r="E126" s="1248"/>
      <c r="F126" s="1248"/>
      <c r="G126" s="1248"/>
      <c r="H126" s="1248"/>
      <c r="I126" s="1248"/>
      <c r="J126" s="1248"/>
      <c r="K126" s="1248"/>
      <c r="L126" s="1248"/>
      <c r="M126" s="1248"/>
      <c r="N126" s="1248"/>
      <c r="O126" s="1248"/>
      <c r="P126" s="1248"/>
      <c r="Q126" s="1248"/>
      <c r="R126" s="1248"/>
      <c r="S126" s="1248"/>
      <c r="T126" s="1248"/>
      <c r="U126" s="1248"/>
      <c r="V126" s="1248"/>
      <c r="W126" s="1248"/>
      <c r="X126" s="1248"/>
      <c r="Y126" s="1248">
        <v>4</v>
      </c>
      <c r="Z126" s="1248">
        <v>0</v>
      </c>
      <c r="AA126" s="1248">
        <v>11</v>
      </c>
      <c r="AB126" s="1248">
        <v>0</v>
      </c>
      <c r="AC126" s="1248">
        <v>0</v>
      </c>
      <c r="AD126" s="1248">
        <v>0</v>
      </c>
      <c r="AE126" s="1248">
        <v>0</v>
      </c>
      <c r="AF126" s="1248">
        <v>0</v>
      </c>
      <c r="AG126" s="1248">
        <v>0</v>
      </c>
      <c r="AH126" s="1248">
        <v>1</v>
      </c>
    </row>
    <row r="127" spans="1:34" ht="20.399999999999999" customHeight="1">
      <c r="A127" s="2021"/>
      <c r="B127" s="991" t="s">
        <v>781</v>
      </c>
      <c r="C127" s="1248">
        <f t="shared" si="4"/>
        <v>0</v>
      </c>
      <c r="D127" s="1248"/>
      <c r="E127" s="1248"/>
      <c r="F127" s="1248"/>
      <c r="G127" s="1248"/>
      <c r="H127" s="1248"/>
      <c r="I127" s="1248"/>
      <c r="J127" s="1248"/>
      <c r="K127" s="1248"/>
      <c r="L127" s="1248"/>
      <c r="M127" s="1248"/>
      <c r="N127" s="1248"/>
      <c r="O127" s="1248"/>
      <c r="P127" s="1248"/>
      <c r="Q127" s="1248"/>
      <c r="R127" s="1248"/>
      <c r="S127" s="1248"/>
      <c r="T127" s="1248"/>
      <c r="U127" s="1248"/>
      <c r="V127" s="1248"/>
      <c r="W127" s="1248"/>
      <c r="X127" s="1248"/>
      <c r="Y127" s="1248">
        <v>0</v>
      </c>
      <c r="Z127" s="1248">
        <v>0</v>
      </c>
      <c r="AA127" s="1248">
        <v>0</v>
      </c>
      <c r="AB127" s="1248">
        <v>0</v>
      </c>
      <c r="AC127" s="1248">
        <v>0</v>
      </c>
      <c r="AD127" s="1248">
        <v>0</v>
      </c>
      <c r="AE127" s="1248">
        <v>0</v>
      </c>
      <c r="AF127" s="1248">
        <v>0</v>
      </c>
      <c r="AG127" s="1248">
        <v>0</v>
      </c>
      <c r="AH127" s="1248">
        <v>0</v>
      </c>
    </row>
    <row r="128" spans="1:34" ht="20.399999999999999" customHeight="1">
      <c r="A128" s="2021"/>
      <c r="B128" s="989" t="s">
        <v>801</v>
      </c>
      <c r="C128" s="1248">
        <f t="shared" si="4"/>
        <v>0</v>
      </c>
      <c r="D128" s="1248"/>
      <c r="E128" s="1248"/>
      <c r="F128" s="1248"/>
      <c r="G128" s="1248"/>
      <c r="H128" s="1248"/>
      <c r="I128" s="1248"/>
      <c r="J128" s="1248"/>
      <c r="K128" s="1248"/>
      <c r="L128" s="1248"/>
      <c r="M128" s="1248"/>
      <c r="N128" s="1248"/>
      <c r="O128" s="1248"/>
      <c r="P128" s="1248"/>
      <c r="Q128" s="1248"/>
      <c r="R128" s="1248"/>
      <c r="S128" s="1248"/>
      <c r="T128" s="1248"/>
      <c r="U128" s="1248"/>
      <c r="V128" s="1248"/>
      <c r="W128" s="1248"/>
      <c r="X128" s="1248"/>
      <c r="Y128" s="1248">
        <v>0</v>
      </c>
      <c r="Z128" s="1248">
        <v>0</v>
      </c>
      <c r="AA128" s="1248">
        <v>0</v>
      </c>
      <c r="AB128" s="1248">
        <v>0</v>
      </c>
      <c r="AC128" s="1248">
        <v>0</v>
      </c>
      <c r="AD128" s="1248">
        <v>0</v>
      </c>
      <c r="AE128" s="1248">
        <v>0</v>
      </c>
      <c r="AF128" s="1248">
        <v>0</v>
      </c>
      <c r="AG128" s="1248">
        <v>0</v>
      </c>
      <c r="AH128" s="1248">
        <v>0</v>
      </c>
    </row>
    <row r="129" spans="1:34" ht="20.399999999999999" customHeight="1">
      <c r="A129" s="2021"/>
      <c r="B129" s="995" t="s">
        <v>802</v>
      </c>
      <c r="C129" s="1248">
        <f t="shared" si="4"/>
        <v>0</v>
      </c>
      <c r="D129" s="1248"/>
      <c r="E129" s="1248"/>
      <c r="F129" s="1248"/>
      <c r="G129" s="1248"/>
      <c r="H129" s="1248"/>
      <c r="I129" s="1248"/>
      <c r="J129" s="1248"/>
      <c r="K129" s="1248"/>
      <c r="L129" s="1248"/>
      <c r="M129" s="1248"/>
      <c r="N129" s="1248"/>
      <c r="O129" s="1248"/>
      <c r="P129" s="1248"/>
      <c r="Q129" s="1248"/>
      <c r="R129" s="1248"/>
      <c r="S129" s="1248"/>
      <c r="T129" s="1248"/>
      <c r="U129" s="1248"/>
      <c r="V129" s="1248"/>
      <c r="W129" s="1248"/>
      <c r="X129" s="1248"/>
      <c r="Y129" s="1248">
        <v>0</v>
      </c>
      <c r="Z129" s="1248">
        <v>0</v>
      </c>
      <c r="AA129" s="1248">
        <v>0</v>
      </c>
      <c r="AB129" s="1248">
        <v>0</v>
      </c>
      <c r="AC129" s="1248">
        <v>0</v>
      </c>
      <c r="AD129" s="1248">
        <v>0</v>
      </c>
      <c r="AE129" s="1248">
        <v>0</v>
      </c>
      <c r="AF129" s="1248">
        <v>0</v>
      </c>
      <c r="AG129" s="1248">
        <v>0</v>
      </c>
      <c r="AH129" s="1248">
        <v>0</v>
      </c>
    </row>
    <row r="130" spans="1:34" ht="20.399999999999999" customHeight="1">
      <c r="A130" s="2021"/>
      <c r="B130" s="995" t="s">
        <v>803</v>
      </c>
      <c r="C130" s="1248">
        <f t="shared" si="4"/>
        <v>0</v>
      </c>
      <c r="D130" s="1248"/>
      <c r="E130" s="1248"/>
      <c r="F130" s="1248"/>
      <c r="G130" s="1248"/>
      <c r="H130" s="1248"/>
      <c r="I130" s="1248"/>
      <c r="J130" s="1248"/>
      <c r="K130" s="1248"/>
      <c r="L130" s="1248"/>
      <c r="M130" s="1248"/>
      <c r="N130" s="1248"/>
      <c r="O130" s="1248"/>
      <c r="P130" s="1248"/>
      <c r="Q130" s="1248"/>
      <c r="R130" s="1248"/>
      <c r="S130" s="1248"/>
      <c r="T130" s="1248"/>
      <c r="U130" s="1248"/>
      <c r="V130" s="1248"/>
      <c r="W130" s="1248"/>
      <c r="X130" s="1248"/>
      <c r="Y130" s="1248">
        <v>0</v>
      </c>
      <c r="Z130" s="1248">
        <v>0</v>
      </c>
      <c r="AA130" s="1248">
        <v>0</v>
      </c>
      <c r="AB130" s="1248">
        <v>0</v>
      </c>
      <c r="AC130" s="1248">
        <v>0</v>
      </c>
      <c r="AD130" s="1248">
        <v>0</v>
      </c>
      <c r="AE130" s="1248">
        <v>0</v>
      </c>
      <c r="AF130" s="1248">
        <v>0</v>
      </c>
      <c r="AG130" s="1248">
        <v>0</v>
      </c>
      <c r="AH130" s="1248">
        <v>0</v>
      </c>
    </row>
    <row r="131" spans="1:34" ht="20.399999999999999" customHeight="1">
      <c r="A131" s="2021"/>
      <c r="B131" s="1011" t="s">
        <v>804</v>
      </c>
      <c r="C131" s="1248">
        <f t="shared" si="4"/>
        <v>0</v>
      </c>
      <c r="D131" s="1248"/>
      <c r="E131" s="1248"/>
      <c r="F131" s="1248"/>
      <c r="G131" s="1248"/>
      <c r="H131" s="1248"/>
      <c r="I131" s="1248"/>
      <c r="J131" s="1248"/>
      <c r="K131" s="1248"/>
      <c r="L131" s="1248"/>
      <c r="M131" s="1248"/>
      <c r="N131" s="1248"/>
      <c r="O131" s="1248"/>
      <c r="P131" s="1248"/>
      <c r="Q131" s="1248"/>
      <c r="R131" s="1248"/>
      <c r="S131" s="1248"/>
      <c r="T131" s="1248"/>
      <c r="U131" s="1248"/>
      <c r="V131" s="1248"/>
      <c r="W131" s="1248"/>
      <c r="X131" s="1248"/>
      <c r="Y131" s="1248">
        <v>0</v>
      </c>
      <c r="Z131" s="1248">
        <v>0</v>
      </c>
      <c r="AA131" s="1248">
        <v>0</v>
      </c>
      <c r="AB131" s="1248">
        <v>0</v>
      </c>
      <c r="AC131" s="1248">
        <v>0</v>
      </c>
      <c r="AD131" s="1248">
        <v>0</v>
      </c>
      <c r="AE131" s="1248">
        <v>0</v>
      </c>
      <c r="AF131" s="1248">
        <v>0</v>
      </c>
      <c r="AG131" s="1248">
        <v>0</v>
      </c>
      <c r="AH131" s="1248">
        <v>0</v>
      </c>
    </row>
    <row r="132" spans="1:34" ht="20.399999999999999" customHeight="1">
      <c r="A132" s="2021"/>
      <c r="B132" s="1011" t="s">
        <v>848</v>
      </c>
      <c r="C132" s="1248">
        <f t="shared" si="4"/>
        <v>0</v>
      </c>
      <c r="D132" s="1248"/>
      <c r="E132" s="1248"/>
      <c r="F132" s="1248"/>
      <c r="G132" s="1248"/>
      <c r="H132" s="1248"/>
      <c r="I132" s="1248"/>
      <c r="J132" s="1248"/>
      <c r="K132" s="1248"/>
      <c r="L132" s="1248"/>
      <c r="M132" s="1248"/>
      <c r="N132" s="1248"/>
      <c r="O132" s="1248"/>
      <c r="P132" s="1248"/>
      <c r="Q132" s="1248"/>
      <c r="R132" s="1248"/>
      <c r="S132" s="1248"/>
      <c r="T132" s="1248"/>
      <c r="U132" s="1248"/>
      <c r="V132" s="1248"/>
      <c r="W132" s="1248"/>
      <c r="X132" s="1248"/>
      <c r="Y132" s="1248">
        <v>0</v>
      </c>
      <c r="Z132" s="1248">
        <v>0</v>
      </c>
      <c r="AA132" s="1248">
        <v>0</v>
      </c>
      <c r="AB132" s="1248">
        <v>0</v>
      </c>
      <c r="AC132" s="1248">
        <v>0</v>
      </c>
      <c r="AD132" s="1248">
        <v>0</v>
      </c>
      <c r="AE132" s="1248">
        <v>0</v>
      </c>
      <c r="AF132" s="1248">
        <v>0</v>
      </c>
      <c r="AG132" s="1248">
        <v>0</v>
      </c>
      <c r="AH132" s="1248">
        <v>0</v>
      </c>
    </row>
    <row r="133" spans="1:34" ht="20.399999999999999" customHeight="1">
      <c r="A133" s="2021"/>
      <c r="B133" s="995" t="s">
        <v>807</v>
      </c>
      <c r="C133" s="1248">
        <f t="shared" si="4"/>
        <v>0</v>
      </c>
      <c r="D133" s="1248"/>
      <c r="E133" s="1248"/>
      <c r="F133" s="1248"/>
      <c r="G133" s="1248"/>
      <c r="H133" s="1248"/>
      <c r="I133" s="1248"/>
      <c r="J133" s="1248"/>
      <c r="K133" s="1248"/>
      <c r="L133" s="1248"/>
      <c r="M133" s="1248"/>
      <c r="N133" s="1248"/>
      <c r="O133" s="1248"/>
      <c r="P133" s="1248"/>
      <c r="Q133" s="1248"/>
      <c r="R133" s="1248"/>
      <c r="S133" s="1248"/>
      <c r="T133" s="1248"/>
      <c r="U133" s="1248"/>
      <c r="V133" s="1248"/>
      <c r="W133" s="1248"/>
      <c r="X133" s="1248"/>
      <c r="Y133" s="1248">
        <v>0</v>
      </c>
      <c r="Z133" s="1248">
        <v>0</v>
      </c>
      <c r="AA133" s="1248">
        <v>0</v>
      </c>
      <c r="AB133" s="1248">
        <v>0</v>
      </c>
      <c r="AC133" s="1248">
        <v>0</v>
      </c>
      <c r="AD133" s="1248">
        <v>0</v>
      </c>
      <c r="AE133" s="1248">
        <v>0</v>
      </c>
      <c r="AF133" s="1248">
        <v>0</v>
      </c>
      <c r="AG133" s="1248">
        <v>0</v>
      </c>
      <c r="AH133" s="1248">
        <v>0</v>
      </c>
    </row>
    <row r="134" spans="1:34" ht="20.399999999999999" customHeight="1">
      <c r="A134" s="2021"/>
      <c r="B134" s="995" t="s">
        <v>788</v>
      </c>
      <c r="C134" s="1248">
        <f t="shared" si="4"/>
        <v>0</v>
      </c>
      <c r="D134" s="1248"/>
      <c r="E134" s="1248"/>
      <c r="F134" s="1248"/>
      <c r="G134" s="1248"/>
      <c r="H134" s="1248"/>
      <c r="I134" s="1248"/>
      <c r="J134" s="1248"/>
      <c r="K134" s="1248"/>
      <c r="L134" s="1248"/>
      <c r="M134" s="1248"/>
      <c r="N134" s="1248"/>
      <c r="O134" s="1248"/>
      <c r="P134" s="1248"/>
      <c r="Q134" s="1248"/>
      <c r="R134" s="1248"/>
      <c r="S134" s="1248"/>
      <c r="T134" s="1248"/>
      <c r="U134" s="1248"/>
      <c r="V134" s="1248"/>
      <c r="W134" s="1248"/>
      <c r="X134" s="1248"/>
      <c r="Y134" s="1248">
        <v>0</v>
      </c>
      <c r="Z134" s="1248">
        <v>0</v>
      </c>
      <c r="AA134" s="1248">
        <v>0</v>
      </c>
      <c r="AB134" s="1248">
        <v>0</v>
      </c>
      <c r="AC134" s="1248">
        <v>0</v>
      </c>
      <c r="AD134" s="1248">
        <v>0</v>
      </c>
      <c r="AE134" s="1248">
        <v>0</v>
      </c>
      <c r="AF134" s="1248">
        <v>0</v>
      </c>
      <c r="AG134" s="1248">
        <v>0</v>
      </c>
      <c r="AH134" s="1248">
        <v>0</v>
      </c>
    </row>
    <row r="135" spans="1:34" ht="20.399999999999999" customHeight="1">
      <c r="A135" s="2021"/>
      <c r="B135" s="991" t="s">
        <v>849</v>
      </c>
      <c r="C135" s="1248">
        <f t="shared" si="4"/>
        <v>0</v>
      </c>
      <c r="D135" s="1248"/>
      <c r="E135" s="1248"/>
      <c r="F135" s="1248"/>
      <c r="G135" s="1248"/>
      <c r="H135" s="1248"/>
      <c r="I135" s="1248"/>
      <c r="J135" s="1248"/>
      <c r="K135" s="1248"/>
      <c r="L135" s="1248"/>
      <c r="M135" s="1248"/>
      <c r="N135" s="1248"/>
      <c r="O135" s="1248"/>
      <c r="P135" s="1248"/>
      <c r="Q135" s="1248"/>
      <c r="R135" s="1248"/>
      <c r="S135" s="1248"/>
      <c r="T135" s="1248"/>
      <c r="U135" s="1248"/>
      <c r="V135" s="1248"/>
      <c r="W135" s="1248"/>
      <c r="X135" s="1248"/>
      <c r="Y135" s="1248">
        <v>0</v>
      </c>
      <c r="Z135" s="1248">
        <v>0</v>
      </c>
      <c r="AA135" s="1248">
        <v>0</v>
      </c>
      <c r="AB135" s="1248">
        <v>0</v>
      </c>
      <c r="AC135" s="1248">
        <v>0</v>
      </c>
      <c r="AD135" s="1248">
        <v>0</v>
      </c>
      <c r="AE135" s="1248">
        <v>0</v>
      </c>
      <c r="AF135" s="1248">
        <v>0</v>
      </c>
      <c r="AG135" s="1248">
        <v>0</v>
      </c>
      <c r="AH135" s="1248">
        <v>0</v>
      </c>
    </row>
  </sheetData>
  <mergeCells count="11">
    <mergeCell ref="A76:A87"/>
    <mergeCell ref="A88:A99"/>
    <mergeCell ref="A100:A111"/>
    <mergeCell ref="A112:A123"/>
    <mergeCell ref="A124:A135"/>
    <mergeCell ref="A64:A75"/>
    <mergeCell ref="A4:A15"/>
    <mergeCell ref="A16:A27"/>
    <mergeCell ref="A28:A39"/>
    <mergeCell ref="A40:A51"/>
    <mergeCell ref="A52:A63"/>
  </mergeCells>
  <phoneticPr fontId="63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1" manualBreakCount="1">
    <brk id="6" max="4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AH123"/>
  <sheetViews>
    <sheetView zoomScale="55" zoomScaleNormal="55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X35" sqref="X35"/>
    </sheetView>
  </sheetViews>
  <sheetFormatPr defaultColWidth="8.8984375" defaultRowHeight="14.4"/>
  <cols>
    <col min="1" max="1" width="6.3984375" style="1620" customWidth="1"/>
    <col min="2" max="2" width="16" style="1243" customWidth="1"/>
    <col min="3" max="7" width="11.19921875" style="53" customWidth="1"/>
    <col min="8" max="14" width="11.19921875" style="1620" customWidth="1"/>
    <col min="15" max="253" width="8.8984375" style="1620"/>
    <col min="254" max="254" width="6.3984375" style="1620" customWidth="1"/>
    <col min="255" max="255" width="16" style="1620" customWidth="1"/>
    <col min="256" max="267" width="11.19921875" style="1620" customWidth="1"/>
    <col min="268" max="268" width="10.69921875" style="1620" customWidth="1"/>
    <col min="269" max="509" width="8.8984375" style="1620"/>
    <col min="510" max="510" width="6.3984375" style="1620" customWidth="1"/>
    <col min="511" max="511" width="16" style="1620" customWidth="1"/>
    <col min="512" max="523" width="11.19921875" style="1620" customWidth="1"/>
    <col min="524" max="524" width="10.69921875" style="1620" customWidth="1"/>
    <col min="525" max="765" width="8.8984375" style="1620"/>
    <col min="766" max="766" width="6.3984375" style="1620" customWidth="1"/>
    <col min="767" max="767" width="16" style="1620" customWidth="1"/>
    <col min="768" max="779" width="11.19921875" style="1620" customWidth="1"/>
    <col min="780" max="780" width="10.69921875" style="1620" customWidth="1"/>
    <col min="781" max="1021" width="8.8984375" style="1620"/>
    <col min="1022" max="1022" width="6.3984375" style="1620" customWidth="1"/>
    <col min="1023" max="1023" width="16" style="1620" customWidth="1"/>
    <col min="1024" max="1035" width="11.19921875" style="1620" customWidth="1"/>
    <col min="1036" max="1036" width="10.69921875" style="1620" customWidth="1"/>
    <col min="1037" max="1277" width="8.8984375" style="1620"/>
    <col min="1278" max="1278" width="6.3984375" style="1620" customWidth="1"/>
    <col min="1279" max="1279" width="16" style="1620" customWidth="1"/>
    <col min="1280" max="1291" width="11.19921875" style="1620" customWidth="1"/>
    <col min="1292" max="1292" width="10.69921875" style="1620" customWidth="1"/>
    <col min="1293" max="1533" width="8.8984375" style="1620"/>
    <col min="1534" max="1534" width="6.3984375" style="1620" customWidth="1"/>
    <col min="1535" max="1535" width="16" style="1620" customWidth="1"/>
    <col min="1536" max="1547" width="11.19921875" style="1620" customWidth="1"/>
    <col min="1548" max="1548" width="10.69921875" style="1620" customWidth="1"/>
    <col min="1549" max="1789" width="8.8984375" style="1620"/>
    <col min="1790" max="1790" width="6.3984375" style="1620" customWidth="1"/>
    <col min="1791" max="1791" width="16" style="1620" customWidth="1"/>
    <col min="1792" max="1803" width="11.19921875" style="1620" customWidth="1"/>
    <col min="1804" max="1804" width="10.69921875" style="1620" customWidth="1"/>
    <col min="1805" max="2045" width="8.8984375" style="1620"/>
    <col min="2046" max="2046" width="6.3984375" style="1620" customWidth="1"/>
    <col min="2047" max="2047" width="16" style="1620" customWidth="1"/>
    <col min="2048" max="2059" width="11.19921875" style="1620" customWidth="1"/>
    <col min="2060" max="2060" width="10.69921875" style="1620" customWidth="1"/>
    <col min="2061" max="2301" width="8.8984375" style="1620"/>
    <col min="2302" max="2302" width="6.3984375" style="1620" customWidth="1"/>
    <col min="2303" max="2303" width="16" style="1620" customWidth="1"/>
    <col min="2304" max="2315" width="11.19921875" style="1620" customWidth="1"/>
    <col min="2316" max="2316" width="10.69921875" style="1620" customWidth="1"/>
    <col min="2317" max="2557" width="8.8984375" style="1620"/>
    <col min="2558" max="2558" width="6.3984375" style="1620" customWidth="1"/>
    <col min="2559" max="2559" width="16" style="1620" customWidth="1"/>
    <col min="2560" max="2571" width="11.19921875" style="1620" customWidth="1"/>
    <col min="2572" max="2572" width="10.69921875" style="1620" customWidth="1"/>
    <col min="2573" max="2813" width="8.8984375" style="1620"/>
    <col min="2814" max="2814" width="6.3984375" style="1620" customWidth="1"/>
    <col min="2815" max="2815" width="16" style="1620" customWidth="1"/>
    <col min="2816" max="2827" width="11.19921875" style="1620" customWidth="1"/>
    <col min="2828" max="2828" width="10.69921875" style="1620" customWidth="1"/>
    <col min="2829" max="3069" width="8.8984375" style="1620"/>
    <col min="3070" max="3070" width="6.3984375" style="1620" customWidth="1"/>
    <col min="3071" max="3071" width="16" style="1620" customWidth="1"/>
    <col min="3072" max="3083" width="11.19921875" style="1620" customWidth="1"/>
    <col min="3084" max="3084" width="10.69921875" style="1620" customWidth="1"/>
    <col min="3085" max="3325" width="8.8984375" style="1620"/>
    <col min="3326" max="3326" width="6.3984375" style="1620" customWidth="1"/>
    <col min="3327" max="3327" width="16" style="1620" customWidth="1"/>
    <col min="3328" max="3339" width="11.19921875" style="1620" customWidth="1"/>
    <col min="3340" max="3340" width="10.69921875" style="1620" customWidth="1"/>
    <col min="3341" max="3581" width="8.8984375" style="1620"/>
    <col min="3582" max="3582" width="6.3984375" style="1620" customWidth="1"/>
    <col min="3583" max="3583" width="16" style="1620" customWidth="1"/>
    <col min="3584" max="3595" width="11.19921875" style="1620" customWidth="1"/>
    <col min="3596" max="3596" width="10.69921875" style="1620" customWidth="1"/>
    <col min="3597" max="3837" width="8.8984375" style="1620"/>
    <col min="3838" max="3838" width="6.3984375" style="1620" customWidth="1"/>
    <col min="3839" max="3839" width="16" style="1620" customWidth="1"/>
    <col min="3840" max="3851" width="11.19921875" style="1620" customWidth="1"/>
    <col min="3852" max="3852" width="10.69921875" style="1620" customWidth="1"/>
    <col min="3853" max="4093" width="8.8984375" style="1620"/>
    <col min="4094" max="4094" width="6.3984375" style="1620" customWidth="1"/>
    <col min="4095" max="4095" width="16" style="1620" customWidth="1"/>
    <col min="4096" max="4107" width="11.19921875" style="1620" customWidth="1"/>
    <col min="4108" max="4108" width="10.69921875" style="1620" customWidth="1"/>
    <col min="4109" max="4349" width="8.8984375" style="1620"/>
    <col min="4350" max="4350" width="6.3984375" style="1620" customWidth="1"/>
    <col min="4351" max="4351" width="16" style="1620" customWidth="1"/>
    <col min="4352" max="4363" width="11.19921875" style="1620" customWidth="1"/>
    <col min="4364" max="4364" width="10.69921875" style="1620" customWidth="1"/>
    <col min="4365" max="4605" width="8.8984375" style="1620"/>
    <col min="4606" max="4606" width="6.3984375" style="1620" customWidth="1"/>
    <col min="4607" max="4607" width="16" style="1620" customWidth="1"/>
    <col min="4608" max="4619" width="11.19921875" style="1620" customWidth="1"/>
    <col min="4620" max="4620" width="10.69921875" style="1620" customWidth="1"/>
    <col min="4621" max="4861" width="8.8984375" style="1620"/>
    <col min="4862" max="4862" width="6.3984375" style="1620" customWidth="1"/>
    <col min="4863" max="4863" width="16" style="1620" customWidth="1"/>
    <col min="4864" max="4875" width="11.19921875" style="1620" customWidth="1"/>
    <col min="4876" max="4876" width="10.69921875" style="1620" customWidth="1"/>
    <col min="4877" max="5117" width="8.8984375" style="1620"/>
    <col min="5118" max="5118" width="6.3984375" style="1620" customWidth="1"/>
    <col min="5119" max="5119" width="16" style="1620" customWidth="1"/>
    <col min="5120" max="5131" width="11.19921875" style="1620" customWidth="1"/>
    <col min="5132" max="5132" width="10.69921875" style="1620" customWidth="1"/>
    <col min="5133" max="5373" width="8.8984375" style="1620"/>
    <col min="5374" max="5374" width="6.3984375" style="1620" customWidth="1"/>
    <col min="5375" max="5375" width="16" style="1620" customWidth="1"/>
    <col min="5376" max="5387" width="11.19921875" style="1620" customWidth="1"/>
    <col min="5388" max="5388" width="10.69921875" style="1620" customWidth="1"/>
    <col min="5389" max="5629" width="8.8984375" style="1620"/>
    <col min="5630" max="5630" width="6.3984375" style="1620" customWidth="1"/>
    <col min="5631" max="5631" width="16" style="1620" customWidth="1"/>
    <col min="5632" max="5643" width="11.19921875" style="1620" customWidth="1"/>
    <col min="5644" max="5644" width="10.69921875" style="1620" customWidth="1"/>
    <col min="5645" max="5885" width="8.8984375" style="1620"/>
    <col min="5886" max="5886" width="6.3984375" style="1620" customWidth="1"/>
    <col min="5887" max="5887" width="16" style="1620" customWidth="1"/>
    <col min="5888" max="5899" width="11.19921875" style="1620" customWidth="1"/>
    <col min="5900" max="5900" width="10.69921875" style="1620" customWidth="1"/>
    <col min="5901" max="6141" width="8.8984375" style="1620"/>
    <col min="6142" max="6142" width="6.3984375" style="1620" customWidth="1"/>
    <col min="6143" max="6143" width="16" style="1620" customWidth="1"/>
    <col min="6144" max="6155" width="11.19921875" style="1620" customWidth="1"/>
    <col min="6156" max="6156" width="10.69921875" style="1620" customWidth="1"/>
    <col min="6157" max="6397" width="8.8984375" style="1620"/>
    <col min="6398" max="6398" width="6.3984375" style="1620" customWidth="1"/>
    <col min="6399" max="6399" width="16" style="1620" customWidth="1"/>
    <col min="6400" max="6411" width="11.19921875" style="1620" customWidth="1"/>
    <col min="6412" max="6412" width="10.69921875" style="1620" customWidth="1"/>
    <col min="6413" max="6653" width="8.8984375" style="1620"/>
    <col min="6654" max="6654" width="6.3984375" style="1620" customWidth="1"/>
    <col min="6655" max="6655" width="16" style="1620" customWidth="1"/>
    <col min="6656" max="6667" width="11.19921875" style="1620" customWidth="1"/>
    <col min="6668" max="6668" width="10.69921875" style="1620" customWidth="1"/>
    <col min="6669" max="6909" width="8.8984375" style="1620"/>
    <col min="6910" max="6910" width="6.3984375" style="1620" customWidth="1"/>
    <col min="6911" max="6911" width="16" style="1620" customWidth="1"/>
    <col min="6912" max="6923" width="11.19921875" style="1620" customWidth="1"/>
    <col min="6924" max="6924" width="10.69921875" style="1620" customWidth="1"/>
    <col min="6925" max="7165" width="8.8984375" style="1620"/>
    <col min="7166" max="7166" width="6.3984375" style="1620" customWidth="1"/>
    <col min="7167" max="7167" width="16" style="1620" customWidth="1"/>
    <col min="7168" max="7179" width="11.19921875" style="1620" customWidth="1"/>
    <col min="7180" max="7180" width="10.69921875" style="1620" customWidth="1"/>
    <col min="7181" max="7421" width="8.8984375" style="1620"/>
    <col min="7422" max="7422" width="6.3984375" style="1620" customWidth="1"/>
    <col min="7423" max="7423" width="16" style="1620" customWidth="1"/>
    <col min="7424" max="7435" width="11.19921875" style="1620" customWidth="1"/>
    <col min="7436" max="7436" width="10.69921875" style="1620" customWidth="1"/>
    <col min="7437" max="7677" width="8.8984375" style="1620"/>
    <col min="7678" max="7678" width="6.3984375" style="1620" customWidth="1"/>
    <col min="7679" max="7679" width="16" style="1620" customWidth="1"/>
    <col min="7680" max="7691" width="11.19921875" style="1620" customWidth="1"/>
    <col min="7692" max="7692" width="10.69921875" style="1620" customWidth="1"/>
    <col min="7693" max="7933" width="8.8984375" style="1620"/>
    <col min="7934" max="7934" width="6.3984375" style="1620" customWidth="1"/>
    <col min="7935" max="7935" width="16" style="1620" customWidth="1"/>
    <col min="7936" max="7947" width="11.19921875" style="1620" customWidth="1"/>
    <col min="7948" max="7948" width="10.69921875" style="1620" customWidth="1"/>
    <col min="7949" max="8189" width="8.8984375" style="1620"/>
    <col min="8190" max="8190" width="6.3984375" style="1620" customWidth="1"/>
    <col min="8191" max="8191" width="16" style="1620" customWidth="1"/>
    <col min="8192" max="8203" width="11.19921875" style="1620" customWidth="1"/>
    <col min="8204" max="8204" width="10.69921875" style="1620" customWidth="1"/>
    <col min="8205" max="8445" width="8.8984375" style="1620"/>
    <col min="8446" max="8446" width="6.3984375" style="1620" customWidth="1"/>
    <col min="8447" max="8447" width="16" style="1620" customWidth="1"/>
    <col min="8448" max="8459" width="11.19921875" style="1620" customWidth="1"/>
    <col min="8460" max="8460" width="10.69921875" style="1620" customWidth="1"/>
    <col min="8461" max="8701" width="8.8984375" style="1620"/>
    <col min="8702" max="8702" width="6.3984375" style="1620" customWidth="1"/>
    <col min="8703" max="8703" width="16" style="1620" customWidth="1"/>
    <col min="8704" max="8715" width="11.19921875" style="1620" customWidth="1"/>
    <col min="8716" max="8716" width="10.69921875" style="1620" customWidth="1"/>
    <col min="8717" max="8957" width="8.8984375" style="1620"/>
    <col min="8958" max="8958" width="6.3984375" style="1620" customWidth="1"/>
    <col min="8959" max="8959" width="16" style="1620" customWidth="1"/>
    <col min="8960" max="8971" width="11.19921875" style="1620" customWidth="1"/>
    <col min="8972" max="8972" width="10.69921875" style="1620" customWidth="1"/>
    <col min="8973" max="9213" width="8.8984375" style="1620"/>
    <col min="9214" max="9214" width="6.3984375" style="1620" customWidth="1"/>
    <col min="9215" max="9215" width="16" style="1620" customWidth="1"/>
    <col min="9216" max="9227" width="11.19921875" style="1620" customWidth="1"/>
    <col min="9228" max="9228" width="10.69921875" style="1620" customWidth="1"/>
    <col min="9229" max="9469" width="8.8984375" style="1620"/>
    <col min="9470" max="9470" width="6.3984375" style="1620" customWidth="1"/>
    <col min="9471" max="9471" width="16" style="1620" customWidth="1"/>
    <col min="9472" max="9483" width="11.19921875" style="1620" customWidth="1"/>
    <col min="9484" max="9484" width="10.69921875" style="1620" customWidth="1"/>
    <col min="9485" max="9725" width="8.8984375" style="1620"/>
    <col min="9726" max="9726" width="6.3984375" style="1620" customWidth="1"/>
    <col min="9727" max="9727" width="16" style="1620" customWidth="1"/>
    <col min="9728" max="9739" width="11.19921875" style="1620" customWidth="1"/>
    <col min="9740" max="9740" width="10.69921875" style="1620" customWidth="1"/>
    <col min="9741" max="9981" width="8.8984375" style="1620"/>
    <col min="9982" max="9982" width="6.3984375" style="1620" customWidth="1"/>
    <col min="9983" max="9983" width="16" style="1620" customWidth="1"/>
    <col min="9984" max="9995" width="11.19921875" style="1620" customWidth="1"/>
    <col min="9996" max="9996" width="10.69921875" style="1620" customWidth="1"/>
    <col min="9997" max="10237" width="8.8984375" style="1620"/>
    <col min="10238" max="10238" width="6.3984375" style="1620" customWidth="1"/>
    <col min="10239" max="10239" width="16" style="1620" customWidth="1"/>
    <col min="10240" max="10251" width="11.19921875" style="1620" customWidth="1"/>
    <col min="10252" max="10252" width="10.69921875" style="1620" customWidth="1"/>
    <col min="10253" max="10493" width="8.8984375" style="1620"/>
    <col min="10494" max="10494" width="6.3984375" style="1620" customWidth="1"/>
    <col min="10495" max="10495" width="16" style="1620" customWidth="1"/>
    <col min="10496" max="10507" width="11.19921875" style="1620" customWidth="1"/>
    <col min="10508" max="10508" width="10.69921875" style="1620" customWidth="1"/>
    <col min="10509" max="10749" width="8.8984375" style="1620"/>
    <col min="10750" max="10750" width="6.3984375" style="1620" customWidth="1"/>
    <col min="10751" max="10751" width="16" style="1620" customWidth="1"/>
    <col min="10752" max="10763" width="11.19921875" style="1620" customWidth="1"/>
    <col min="10764" max="10764" width="10.69921875" style="1620" customWidth="1"/>
    <col min="10765" max="11005" width="8.8984375" style="1620"/>
    <col min="11006" max="11006" width="6.3984375" style="1620" customWidth="1"/>
    <col min="11007" max="11007" width="16" style="1620" customWidth="1"/>
    <col min="11008" max="11019" width="11.19921875" style="1620" customWidth="1"/>
    <col min="11020" max="11020" width="10.69921875" style="1620" customWidth="1"/>
    <col min="11021" max="11261" width="8.8984375" style="1620"/>
    <col min="11262" max="11262" width="6.3984375" style="1620" customWidth="1"/>
    <col min="11263" max="11263" width="16" style="1620" customWidth="1"/>
    <col min="11264" max="11275" width="11.19921875" style="1620" customWidth="1"/>
    <col min="11276" max="11276" width="10.69921875" style="1620" customWidth="1"/>
    <col min="11277" max="11517" width="8.8984375" style="1620"/>
    <col min="11518" max="11518" width="6.3984375" style="1620" customWidth="1"/>
    <col min="11519" max="11519" width="16" style="1620" customWidth="1"/>
    <col min="11520" max="11531" width="11.19921875" style="1620" customWidth="1"/>
    <col min="11532" max="11532" width="10.69921875" style="1620" customWidth="1"/>
    <col min="11533" max="11773" width="8.8984375" style="1620"/>
    <col min="11774" max="11774" width="6.3984375" style="1620" customWidth="1"/>
    <col min="11775" max="11775" width="16" style="1620" customWidth="1"/>
    <col min="11776" max="11787" width="11.19921875" style="1620" customWidth="1"/>
    <col min="11788" max="11788" width="10.69921875" style="1620" customWidth="1"/>
    <col min="11789" max="12029" width="8.8984375" style="1620"/>
    <col min="12030" max="12030" width="6.3984375" style="1620" customWidth="1"/>
    <col min="12031" max="12031" width="16" style="1620" customWidth="1"/>
    <col min="12032" max="12043" width="11.19921875" style="1620" customWidth="1"/>
    <col min="12044" max="12044" width="10.69921875" style="1620" customWidth="1"/>
    <col min="12045" max="12285" width="8.8984375" style="1620"/>
    <col min="12286" max="12286" width="6.3984375" style="1620" customWidth="1"/>
    <col min="12287" max="12287" width="16" style="1620" customWidth="1"/>
    <col min="12288" max="12299" width="11.19921875" style="1620" customWidth="1"/>
    <col min="12300" max="12300" width="10.69921875" style="1620" customWidth="1"/>
    <col min="12301" max="12541" width="8.8984375" style="1620"/>
    <col min="12542" max="12542" width="6.3984375" style="1620" customWidth="1"/>
    <col min="12543" max="12543" width="16" style="1620" customWidth="1"/>
    <col min="12544" max="12555" width="11.19921875" style="1620" customWidth="1"/>
    <col min="12556" max="12556" width="10.69921875" style="1620" customWidth="1"/>
    <col min="12557" max="12797" width="8.8984375" style="1620"/>
    <col min="12798" max="12798" width="6.3984375" style="1620" customWidth="1"/>
    <col min="12799" max="12799" width="16" style="1620" customWidth="1"/>
    <col min="12800" max="12811" width="11.19921875" style="1620" customWidth="1"/>
    <col min="12812" max="12812" width="10.69921875" style="1620" customWidth="1"/>
    <col min="12813" max="13053" width="8.8984375" style="1620"/>
    <col min="13054" max="13054" width="6.3984375" style="1620" customWidth="1"/>
    <col min="13055" max="13055" width="16" style="1620" customWidth="1"/>
    <col min="13056" max="13067" width="11.19921875" style="1620" customWidth="1"/>
    <col min="13068" max="13068" width="10.69921875" style="1620" customWidth="1"/>
    <col min="13069" max="13309" width="8.8984375" style="1620"/>
    <col min="13310" max="13310" width="6.3984375" style="1620" customWidth="1"/>
    <col min="13311" max="13311" width="16" style="1620" customWidth="1"/>
    <col min="13312" max="13323" width="11.19921875" style="1620" customWidth="1"/>
    <col min="13324" max="13324" width="10.69921875" style="1620" customWidth="1"/>
    <col min="13325" max="13565" width="8.8984375" style="1620"/>
    <col min="13566" max="13566" width="6.3984375" style="1620" customWidth="1"/>
    <col min="13567" max="13567" width="16" style="1620" customWidth="1"/>
    <col min="13568" max="13579" width="11.19921875" style="1620" customWidth="1"/>
    <col min="13580" max="13580" width="10.69921875" style="1620" customWidth="1"/>
    <col min="13581" max="13821" width="8.8984375" style="1620"/>
    <col min="13822" max="13822" width="6.3984375" style="1620" customWidth="1"/>
    <col min="13823" max="13823" width="16" style="1620" customWidth="1"/>
    <col min="13824" max="13835" width="11.19921875" style="1620" customWidth="1"/>
    <col min="13836" max="13836" width="10.69921875" style="1620" customWidth="1"/>
    <col min="13837" max="14077" width="8.8984375" style="1620"/>
    <col min="14078" max="14078" width="6.3984375" style="1620" customWidth="1"/>
    <col min="14079" max="14079" width="16" style="1620" customWidth="1"/>
    <col min="14080" max="14091" width="11.19921875" style="1620" customWidth="1"/>
    <col min="14092" max="14092" width="10.69921875" style="1620" customWidth="1"/>
    <col min="14093" max="14333" width="8.8984375" style="1620"/>
    <col min="14334" max="14334" width="6.3984375" style="1620" customWidth="1"/>
    <col min="14335" max="14335" width="16" style="1620" customWidth="1"/>
    <col min="14336" max="14347" width="11.19921875" style="1620" customWidth="1"/>
    <col min="14348" max="14348" width="10.69921875" style="1620" customWidth="1"/>
    <col min="14349" max="14589" width="8.8984375" style="1620"/>
    <col min="14590" max="14590" width="6.3984375" style="1620" customWidth="1"/>
    <col min="14591" max="14591" width="16" style="1620" customWidth="1"/>
    <col min="14592" max="14603" width="11.19921875" style="1620" customWidth="1"/>
    <col min="14604" max="14604" width="10.69921875" style="1620" customWidth="1"/>
    <col min="14605" max="14845" width="8.8984375" style="1620"/>
    <col min="14846" max="14846" width="6.3984375" style="1620" customWidth="1"/>
    <col min="14847" max="14847" width="16" style="1620" customWidth="1"/>
    <col min="14848" max="14859" width="11.19921875" style="1620" customWidth="1"/>
    <col min="14860" max="14860" width="10.69921875" style="1620" customWidth="1"/>
    <col min="14861" max="15101" width="8.8984375" style="1620"/>
    <col min="15102" max="15102" width="6.3984375" style="1620" customWidth="1"/>
    <col min="15103" max="15103" width="16" style="1620" customWidth="1"/>
    <col min="15104" max="15115" width="11.19921875" style="1620" customWidth="1"/>
    <col min="15116" max="15116" width="10.69921875" style="1620" customWidth="1"/>
    <col min="15117" max="15357" width="8.8984375" style="1620"/>
    <col min="15358" max="15358" width="6.3984375" style="1620" customWidth="1"/>
    <col min="15359" max="15359" width="16" style="1620" customWidth="1"/>
    <col min="15360" max="15371" width="11.19921875" style="1620" customWidth="1"/>
    <col min="15372" max="15372" width="10.69921875" style="1620" customWidth="1"/>
    <col min="15373" max="15613" width="8.8984375" style="1620"/>
    <col min="15614" max="15614" width="6.3984375" style="1620" customWidth="1"/>
    <col min="15615" max="15615" width="16" style="1620" customWidth="1"/>
    <col min="15616" max="15627" width="11.19921875" style="1620" customWidth="1"/>
    <col min="15628" max="15628" width="10.69921875" style="1620" customWidth="1"/>
    <col min="15629" max="15869" width="8.8984375" style="1620"/>
    <col min="15870" max="15870" width="6.3984375" style="1620" customWidth="1"/>
    <col min="15871" max="15871" width="16" style="1620" customWidth="1"/>
    <col min="15872" max="15883" width="11.19921875" style="1620" customWidth="1"/>
    <col min="15884" max="15884" width="10.69921875" style="1620" customWidth="1"/>
    <col min="15885" max="16125" width="8.8984375" style="1620"/>
    <col min="16126" max="16126" width="6.3984375" style="1620" customWidth="1"/>
    <col min="16127" max="16127" width="16" style="1620" customWidth="1"/>
    <col min="16128" max="16139" width="11.19921875" style="1620" customWidth="1"/>
    <col min="16140" max="16140" width="10.69921875" style="1620" customWidth="1"/>
    <col min="16141" max="16384" width="8.8984375" style="1620"/>
  </cols>
  <sheetData>
    <row r="1" spans="1:34" ht="39.75" customHeight="1">
      <c r="C1" s="998" t="s">
        <v>870</v>
      </c>
      <c r="D1" s="61"/>
      <c r="E1" s="61"/>
      <c r="F1" s="61"/>
      <c r="G1" s="61"/>
    </row>
    <row r="2" spans="1:34" ht="21.75" customHeight="1">
      <c r="C2" s="1244"/>
      <c r="D2" s="61"/>
      <c r="E2" s="61"/>
      <c r="F2" s="61"/>
      <c r="G2" s="62" t="s">
        <v>260</v>
      </c>
    </row>
    <row r="3" spans="1:34" s="1617" customFormat="1" ht="24" customHeight="1">
      <c r="A3" s="1003" t="s">
        <v>86</v>
      </c>
      <c r="B3" s="1245" t="s">
        <v>214</v>
      </c>
      <c r="C3" s="981" t="s">
        <v>255</v>
      </c>
      <c r="D3" s="981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43">
        <v>2009</v>
      </c>
      <c r="U3" s="1643">
        <v>2010</v>
      </c>
      <c r="V3" s="1643">
        <v>2011</v>
      </c>
      <c r="W3" s="1643">
        <v>2012</v>
      </c>
      <c r="X3" s="1643">
        <v>2013</v>
      </c>
      <c r="Y3" s="1665">
        <v>2014</v>
      </c>
      <c r="Z3" s="1665">
        <v>2015</v>
      </c>
      <c r="AA3" s="1665">
        <v>2016</v>
      </c>
      <c r="AB3" s="1665">
        <v>2017</v>
      </c>
      <c r="AC3" s="1665">
        <v>2018</v>
      </c>
      <c r="AD3" s="1664">
        <v>2019</v>
      </c>
      <c r="AE3" s="1664">
        <v>2020</v>
      </c>
      <c r="AF3" s="1664">
        <v>2021</v>
      </c>
      <c r="AG3" s="1664">
        <v>2022</v>
      </c>
      <c r="AH3" s="1664">
        <v>2023</v>
      </c>
    </row>
    <row r="4" spans="1:34" s="1617" customFormat="1" ht="21.6" customHeight="1">
      <c r="A4" s="2392" t="s">
        <v>256</v>
      </c>
      <c r="B4" s="1246" t="s">
        <v>40</v>
      </c>
      <c r="C4" s="1247">
        <f>SUM('서부 급수관'!C5:'서부 급수관'!C15)</f>
        <v>269281.95000000007</v>
      </c>
      <c r="D4" s="1247">
        <f>SUM('서부 급수관'!D5:'서부 급수관'!D15)</f>
        <v>21502.300000000003</v>
      </c>
      <c r="E4" s="1247">
        <f>SUM('서부 급수관'!E5:'서부 급수관'!E15)</f>
        <v>5685.36</v>
      </c>
      <c r="F4" s="1247">
        <f>SUM('서부 급수관'!F5:'서부 급수관'!F15)</f>
        <v>4962.619999999999</v>
      </c>
      <c r="G4" s="1247">
        <f>SUM('서부 급수관'!G5:'서부 급수관'!G15)</f>
        <v>15407.840000000007</v>
      </c>
      <c r="H4" s="1247">
        <f>SUM('서부 급수관'!H5:'서부 급수관'!H15)</f>
        <v>21076.390000000014</v>
      </c>
      <c r="I4" s="1247">
        <f>SUM('서부 급수관'!I5:'서부 급수관'!I15)</f>
        <v>13025.829999999998</v>
      </c>
      <c r="J4" s="1247">
        <f>SUM('서부 급수관'!J5:'서부 급수관'!J15)</f>
        <v>9118.3800000000047</v>
      </c>
      <c r="K4" s="1247">
        <f>SUM('서부 급수관'!K5:'서부 급수관'!K15)</f>
        <v>10152.240000000002</v>
      </c>
      <c r="L4" s="1247">
        <f>SUM('서부 급수관'!L5:'서부 급수관'!L15)</f>
        <v>13638.990000000009</v>
      </c>
      <c r="M4" s="1247">
        <f>SUM('서부 급수관'!M5:'서부 급수관'!M15)</f>
        <v>11256.380000000001</v>
      </c>
      <c r="N4" s="1247">
        <f>SUM('서부 급수관'!N5:'서부 급수관'!N15)</f>
        <v>11550.520000000004</v>
      </c>
      <c r="O4" s="1247">
        <f>SUM('서부 급수관'!O5:'서부 급수관'!O15)</f>
        <v>5106.09</v>
      </c>
      <c r="P4" s="1247">
        <f>SUM('서부 급수관'!P5:'서부 급수관'!P15)</f>
        <v>14085.57</v>
      </c>
      <c r="Q4" s="1247">
        <f>SUM('서부 급수관'!Q5:'서부 급수관'!Q15)</f>
        <v>11785.219999999998</v>
      </c>
      <c r="R4" s="1247">
        <f>SUM('서부 급수관'!R5:'서부 급수관'!R15)</f>
        <v>6998.6299999999992</v>
      </c>
      <c r="S4" s="1247">
        <f>SUM('서부 급수관'!S5:'서부 급수관'!S15)</f>
        <v>5375.82</v>
      </c>
      <c r="T4" s="1247">
        <f>SUM('서부 급수관'!T5:'서부 급수관'!T15)</f>
        <v>4955.8500000000004</v>
      </c>
      <c r="U4" s="1247">
        <f>SUM('서부 급수관'!U5:'서부 급수관'!U15)</f>
        <v>8124.1799999999994</v>
      </c>
      <c r="V4" s="1247">
        <f>SUM('서부 급수관'!V5:'서부 급수관'!V15)</f>
        <v>2886.83</v>
      </c>
      <c r="W4" s="1247">
        <f>SUM('서부 급수관'!W5:'서부 급수관'!W15)</f>
        <v>6363.3400000000011</v>
      </c>
      <c r="X4" s="1247">
        <f>SUM('서부 급수관'!X5:'서부 급수관'!X15)</f>
        <v>8814.02</v>
      </c>
      <c r="Y4" s="1247">
        <f>SUM('서부 급수관'!Y5:'서부 급수관'!Y15)</f>
        <v>6158.22</v>
      </c>
      <c r="Z4" s="1247">
        <f>SUM('서부 급수관'!Z5:'서부 급수관'!Z15)</f>
        <v>6686.6500000000005</v>
      </c>
      <c r="AA4" s="1247">
        <f>SUM('서부 급수관'!AA5:'서부 급수관'!AA15)</f>
        <v>7128.630000000001</v>
      </c>
      <c r="AB4" s="1247">
        <f>SUM('서부 급수관'!AB5:'서부 급수관'!AB15)</f>
        <v>6378.32</v>
      </c>
      <c r="AC4" s="1247">
        <f>SUM('서부 급수관'!AC5:'서부 급수관'!AC15)</f>
        <v>6490.0599999999995</v>
      </c>
      <c r="AD4" s="1247">
        <f>SUM('서부 급수관'!AD5:'서부 급수관'!AD15)</f>
        <v>6898.3099999999995</v>
      </c>
      <c r="AE4" s="1247">
        <f>SUM('서부 급수관'!AE5:'서부 급수관'!AE15)</f>
        <v>4979.25</v>
      </c>
      <c r="AF4" s="1247">
        <f>SUM('서부 급수관'!AF5:'서부 급수관'!AF15)</f>
        <v>5763.0899999999992</v>
      </c>
      <c r="AG4" s="1247">
        <f>SUM('서부 급수관'!AG5:'서부 급수관'!AG15)</f>
        <v>4526.92</v>
      </c>
      <c r="AH4" s="1247">
        <f>SUM('서부 급수관'!AH5:'서부 급수관'!AH15)</f>
        <v>2400.1</v>
      </c>
    </row>
    <row r="5" spans="1:34" s="1617" customFormat="1" ht="20.399999999999999" customHeight="1">
      <c r="A5" s="2392" t="s">
        <v>256</v>
      </c>
      <c r="B5" s="989" t="s">
        <v>951</v>
      </c>
      <c r="C5" s="1248">
        <f>SUM(D5:AH5)</f>
        <v>8.33</v>
      </c>
      <c r="D5" s="1248">
        <f>SUM(D17,D29,D41,D53,D65,D77,D89,D101,D113)</f>
        <v>0</v>
      </c>
      <c r="E5" s="1248">
        <f t="shared" ref="E5:AH13" si="0">SUM(E17,E29,E41,E53,E65,E77,E89,E101,E113)</f>
        <v>0</v>
      </c>
      <c r="F5" s="1248">
        <f t="shared" si="0"/>
        <v>0</v>
      </c>
      <c r="G5" s="1248">
        <f t="shared" si="0"/>
        <v>0</v>
      </c>
      <c r="H5" s="1248">
        <f t="shared" si="0"/>
        <v>0</v>
      </c>
      <c r="I5" s="1248">
        <f t="shared" si="0"/>
        <v>0</v>
      </c>
      <c r="J5" s="1248">
        <f t="shared" si="0"/>
        <v>0</v>
      </c>
      <c r="K5" s="1248">
        <f t="shared" si="0"/>
        <v>0</v>
      </c>
      <c r="L5" s="1248">
        <f t="shared" si="0"/>
        <v>0</v>
      </c>
      <c r="M5" s="1248">
        <f t="shared" si="0"/>
        <v>0</v>
      </c>
      <c r="N5" s="1248">
        <f t="shared" si="0"/>
        <v>0</v>
      </c>
      <c r="O5" s="1248">
        <f t="shared" si="0"/>
        <v>0</v>
      </c>
      <c r="P5" s="1248">
        <f t="shared" si="0"/>
        <v>0</v>
      </c>
      <c r="Q5" s="1248">
        <f t="shared" si="0"/>
        <v>0</v>
      </c>
      <c r="R5" s="1248">
        <f t="shared" si="0"/>
        <v>0</v>
      </c>
      <c r="S5" s="1248">
        <f t="shared" si="0"/>
        <v>0</v>
      </c>
      <c r="T5" s="1248">
        <f t="shared" si="0"/>
        <v>0</v>
      </c>
      <c r="U5" s="1248">
        <f t="shared" si="0"/>
        <v>0</v>
      </c>
      <c r="V5" s="1248">
        <f t="shared" si="0"/>
        <v>0</v>
      </c>
      <c r="W5" s="1248">
        <f t="shared" si="0"/>
        <v>0</v>
      </c>
      <c r="X5" s="1248">
        <f t="shared" si="0"/>
        <v>0</v>
      </c>
      <c r="Y5" s="1248">
        <f t="shared" si="0"/>
        <v>0</v>
      </c>
      <c r="Z5" s="1248">
        <f t="shared" si="0"/>
        <v>0</v>
      </c>
      <c r="AA5" s="1248">
        <f t="shared" si="0"/>
        <v>0</v>
      </c>
      <c r="AB5" s="1248">
        <f t="shared" si="0"/>
        <v>0</v>
      </c>
      <c r="AC5" s="1248">
        <f t="shared" si="0"/>
        <v>0</v>
      </c>
      <c r="AD5" s="1248">
        <f t="shared" si="0"/>
        <v>0</v>
      </c>
      <c r="AE5" s="1248">
        <f t="shared" si="0"/>
        <v>0</v>
      </c>
      <c r="AF5" s="1248">
        <f t="shared" si="0"/>
        <v>1.33</v>
      </c>
      <c r="AG5" s="1248">
        <f t="shared" si="0"/>
        <v>0</v>
      </c>
      <c r="AH5" s="1248">
        <f t="shared" si="0"/>
        <v>7</v>
      </c>
    </row>
    <row r="6" spans="1:34" ht="20.399999999999999" customHeight="1">
      <c r="A6" s="2019"/>
      <c r="B6" s="989" t="s">
        <v>780</v>
      </c>
      <c r="C6" s="1248">
        <f t="shared" ref="C6:C15" si="1">SUM(D6:AH6)</f>
        <v>237.71</v>
      </c>
      <c r="D6" s="1248">
        <f t="shared" ref="D6:S15" si="2">SUM(D18,D30,D42,D54,D66,D78,D90,D102,D114)</f>
        <v>0</v>
      </c>
      <c r="E6" s="1248">
        <f t="shared" si="2"/>
        <v>0</v>
      </c>
      <c r="F6" s="1248">
        <f t="shared" si="2"/>
        <v>0</v>
      </c>
      <c r="G6" s="1248">
        <f t="shared" si="2"/>
        <v>0</v>
      </c>
      <c r="H6" s="1248">
        <f t="shared" si="2"/>
        <v>0</v>
      </c>
      <c r="I6" s="1248">
        <f t="shared" si="2"/>
        <v>0</v>
      </c>
      <c r="J6" s="1248">
        <f t="shared" si="2"/>
        <v>0</v>
      </c>
      <c r="K6" s="1248">
        <f t="shared" si="2"/>
        <v>6.15</v>
      </c>
      <c r="L6" s="1248">
        <f t="shared" si="2"/>
        <v>0</v>
      </c>
      <c r="M6" s="1248">
        <f t="shared" si="2"/>
        <v>0</v>
      </c>
      <c r="N6" s="1248">
        <f t="shared" si="2"/>
        <v>0</v>
      </c>
      <c r="O6" s="1248">
        <f t="shared" si="2"/>
        <v>0</v>
      </c>
      <c r="P6" s="1248">
        <f t="shared" si="2"/>
        <v>0</v>
      </c>
      <c r="Q6" s="1248">
        <f t="shared" si="2"/>
        <v>0</v>
      </c>
      <c r="R6" s="1248">
        <f t="shared" si="2"/>
        <v>0</v>
      </c>
      <c r="S6" s="1248">
        <f t="shared" si="2"/>
        <v>0</v>
      </c>
      <c r="T6" s="1248">
        <f t="shared" si="0"/>
        <v>0</v>
      </c>
      <c r="U6" s="1248">
        <f t="shared" si="0"/>
        <v>0</v>
      </c>
      <c r="V6" s="1248">
        <f t="shared" si="0"/>
        <v>0</v>
      </c>
      <c r="W6" s="1248">
        <f t="shared" si="0"/>
        <v>231.56</v>
      </c>
      <c r="X6" s="1248">
        <f t="shared" si="0"/>
        <v>0</v>
      </c>
      <c r="Y6" s="1248">
        <f t="shared" si="0"/>
        <v>0</v>
      </c>
      <c r="Z6" s="1248">
        <f t="shared" si="0"/>
        <v>0</v>
      </c>
      <c r="AA6" s="1248">
        <f t="shared" si="0"/>
        <v>0</v>
      </c>
      <c r="AB6" s="1248">
        <f t="shared" si="0"/>
        <v>0</v>
      </c>
      <c r="AC6" s="1248">
        <f t="shared" si="0"/>
        <v>0</v>
      </c>
      <c r="AD6" s="1248">
        <f t="shared" si="0"/>
        <v>0</v>
      </c>
      <c r="AE6" s="1248">
        <f t="shared" si="0"/>
        <v>0</v>
      </c>
      <c r="AF6" s="1248">
        <f t="shared" si="0"/>
        <v>0</v>
      </c>
      <c r="AG6" s="1248">
        <f t="shared" si="0"/>
        <v>0</v>
      </c>
      <c r="AH6" s="1248">
        <f t="shared" si="0"/>
        <v>0</v>
      </c>
    </row>
    <row r="7" spans="1:34" ht="20.399999999999999" customHeight="1">
      <c r="A7" s="2019"/>
      <c r="B7" s="991" t="s">
        <v>799</v>
      </c>
      <c r="C7" s="1248">
        <f t="shared" si="1"/>
        <v>547.7700000000001</v>
      </c>
      <c r="D7" s="1248">
        <f t="shared" si="2"/>
        <v>0</v>
      </c>
      <c r="E7" s="1248">
        <f t="shared" si="0"/>
        <v>10.74</v>
      </c>
      <c r="F7" s="1248">
        <f t="shared" si="0"/>
        <v>417.93000000000006</v>
      </c>
      <c r="G7" s="1248">
        <f t="shared" si="0"/>
        <v>96.01</v>
      </c>
      <c r="H7" s="1248">
        <f t="shared" si="0"/>
        <v>0</v>
      </c>
      <c r="I7" s="1248">
        <f t="shared" si="0"/>
        <v>0</v>
      </c>
      <c r="J7" s="1248">
        <f t="shared" si="0"/>
        <v>0</v>
      </c>
      <c r="K7" s="1248">
        <f t="shared" si="0"/>
        <v>0</v>
      </c>
      <c r="L7" s="1248">
        <f t="shared" si="0"/>
        <v>0</v>
      </c>
      <c r="M7" s="1248">
        <f t="shared" si="0"/>
        <v>0</v>
      </c>
      <c r="N7" s="1248">
        <f t="shared" si="0"/>
        <v>0</v>
      </c>
      <c r="O7" s="1248">
        <f t="shared" si="0"/>
        <v>23.090000000000003</v>
      </c>
      <c r="P7" s="1248">
        <f t="shared" si="0"/>
        <v>0</v>
      </c>
      <c r="Q7" s="1248">
        <f t="shared" si="0"/>
        <v>0</v>
      </c>
      <c r="R7" s="1248">
        <f t="shared" si="0"/>
        <v>0</v>
      </c>
      <c r="S7" s="1248">
        <f t="shared" si="0"/>
        <v>0</v>
      </c>
      <c r="T7" s="1248">
        <f t="shared" si="0"/>
        <v>0</v>
      </c>
      <c r="U7" s="1248">
        <f t="shared" si="0"/>
        <v>0</v>
      </c>
      <c r="V7" s="1248">
        <f t="shared" si="0"/>
        <v>0</v>
      </c>
      <c r="W7" s="1248">
        <f t="shared" si="0"/>
        <v>0</v>
      </c>
      <c r="X7" s="1248">
        <f t="shared" si="0"/>
        <v>0</v>
      </c>
      <c r="Y7" s="1248">
        <f t="shared" si="0"/>
        <v>0</v>
      </c>
      <c r="Z7" s="1248">
        <f t="shared" si="0"/>
        <v>0</v>
      </c>
      <c r="AA7" s="1248">
        <f t="shared" si="0"/>
        <v>0</v>
      </c>
      <c r="AB7" s="1248">
        <f t="shared" si="0"/>
        <v>0</v>
      </c>
      <c r="AC7" s="1248">
        <f t="shared" si="0"/>
        <v>0</v>
      </c>
      <c r="AD7" s="1248">
        <f t="shared" si="0"/>
        <v>0</v>
      </c>
      <c r="AE7" s="1248">
        <f t="shared" si="0"/>
        <v>0</v>
      </c>
      <c r="AF7" s="1248">
        <f t="shared" si="0"/>
        <v>0</v>
      </c>
      <c r="AG7" s="1248">
        <f t="shared" si="0"/>
        <v>0</v>
      </c>
      <c r="AH7" s="1248">
        <f t="shared" si="0"/>
        <v>0</v>
      </c>
    </row>
    <row r="8" spans="1:34" ht="20.399999999999999" customHeight="1">
      <c r="A8" s="2019"/>
      <c r="B8" s="991" t="s">
        <v>787</v>
      </c>
      <c r="C8" s="1248">
        <f t="shared" si="1"/>
        <v>584.87</v>
      </c>
      <c r="D8" s="1248">
        <f t="shared" si="2"/>
        <v>0</v>
      </c>
      <c r="E8" s="1248">
        <f t="shared" si="0"/>
        <v>0</v>
      </c>
      <c r="F8" s="1248">
        <f t="shared" si="0"/>
        <v>0</v>
      </c>
      <c r="G8" s="1248">
        <f t="shared" si="0"/>
        <v>0</v>
      </c>
      <c r="H8" s="1248">
        <f t="shared" si="0"/>
        <v>0</v>
      </c>
      <c r="I8" s="1248">
        <f t="shared" si="0"/>
        <v>0</v>
      </c>
      <c r="J8" s="1248">
        <f t="shared" si="0"/>
        <v>0</v>
      </c>
      <c r="K8" s="1248">
        <f t="shared" si="0"/>
        <v>0</v>
      </c>
      <c r="L8" s="1248">
        <f t="shared" si="0"/>
        <v>0</v>
      </c>
      <c r="M8" s="1248">
        <f t="shared" si="0"/>
        <v>0</v>
      </c>
      <c r="N8" s="1248">
        <f t="shared" si="0"/>
        <v>0</v>
      </c>
      <c r="O8" s="1248">
        <f t="shared" si="0"/>
        <v>0</v>
      </c>
      <c r="P8" s="1248">
        <f t="shared" si="0"/>
        <v>0</v>
      </c>
      <c r="Q8" s="1248">
        <f t="shared" si="0"/>
        <v>0</v>
      </c>
      <c r="R8" s="1248">
        <f t="shared" si="0"/>
        <v>0</v>
      </c>
      <c r="S8" s="1248">
        <f t="shared" si="0"/>
        <v>0</v>
      </c>
      <c r="T8" s="1248">
        <f t="shared" si="0"/>
        <v>0</v>
      </c>
      <c r="U8" s="1248">
        <f t="shared" si="0"/>
        <v>0</v>
      </c>
      <c r="V8" s="1248">
        <f t="shared" si="0"/>
        <v>0</v>
      </c>
      <c r="W8" s="1248">
        <f t="shared" si="0"/>
        <v>0</v>
      </c>
      <c r="X8" s="1248">
        <f t="shared" si="0"/>
        <v>0</v>
      </c>
      <c r="Y8" s="1248">
        <f t="shared" si="0"/>
        <v>0</v>
      </c>
      <c r="Z8" s="1248">
        <f t="shared" si="0"/>
        <v>0</v>
      </c>
      <c r="AA8" s="1248">
        <f t="shared" si="0"/>
        <v>0</v>
      </c>
      <c r="AB8" s="1248">
        <f t="shared" si="0"/>
        <v>0</v>
      </c>
      <c r="AC8" s="1248">
        <f t="shared" si="0"/>
        <v>0</v>
      </c>
      <c r="AD8" s="1248">
        <f t="shared" si="0"/>
        <v>176</v>
      </c>
      <c r="AE8" s="1248">
        <f t="shared" si="0"/>
        <v>0</v>
      </c>
      <c r="AF8" s="1248">
        <f t="shared" si="0"/>
        <v>408.87</v>
      </c>
      <c r="AG8" s="1248">
        <f t="shared" si="0"/>
        <v>0</v>
      </c>
      <c r="AH8" s="1248">
        <f t="shared" si="0"/>
        <v>0</v>
      </c>
    </row>
    <row r="9" spans="1:34" ht="20.399999999999999" customHeight="1">
      <c r="A9" s="2019"/>
      <c r="B9" s="995" t="s">
        <v>802</v>
      </c>
      <c r="C9" s="1248">
        <f t="shared" si="1"/>
        <v>10695.37</v>
      </c>
      <c r="D9" s="1248">
        <f t="shared" si="2"/>
        <v>9600.0499999999993</v>
      </c>
      <c r="E9" s="1248">
        <f t="shared" si="0"/>
        <v>159.91</v>
      </c>
      <c r="F9" s="1248">
        <f t="shared" si="0"/>
        <v>124.95000000000002</v>
      </c>
      <c r="G9" s="1248">
        <f t="shared" si="0"/>
        <v>168.18</v>
      </c>
      <c r="H9" s="1248">
        <f t="shared" si="0"/>
        <v>157.01999999999998</v>
      </c>
      <c r="I9" s="1248">
        <f t="shared" si="0"/>
        <v>275.89</v>
      </c>
      <c r="J9" s="1248">
        <f t="shared" si="0"/>
        <v>91.539999999999992</v>
      </c>
      <c r="K9" s="1248">
        <f t="shared" si="0"/>
        <v>0</v>
      </c>
      <c r="L9" s="1248">
        <f t="shared" si="0"/>
        <v>10.09</v>
      </c>
      <c r="M9" s="1248">
        <f t="shared" si="0"/>
        <v>42.82</v>
      </c>
      <c r="N9" s="1248">
        <f t="shared" si="0"/>
        <v>3.91</v>
      </c>
      <c r="O9" s="1248">
        <f t="shared" si="0"/>
        <v>0</v>
      </c>
      <c r="P9" s="1248">
        <f t="shared" si="0"/>
        <v>0</v>
      </c>
      <c r="Q9" s="1248">
        <f t="shared" si="0"/>
        <v>0</v>
      </c>
      <c r="R9" s="1248">
        <f t="shared" si="0"/>
        <v>0</v>
      </c>
      <c r="S9" s="1248">
        <f t="shared" si="0"/>
        <v>14.26</v>
      </c>
      <c r="T9" s="1248">
        <f t="shared" si="0"/>
        <v>0</v>
      </c>
      <c r="U9" s="1248">
        <f t="shared" si="0"/>
        <v>0</v>
      </c>
      <c r="V9" s="1248">
        <f t="shared" si="0"/>
        <v>0</v>
      </c>
      <c r="W9" s="1248">
        <f t="shared" si="0"/>
        <v>0</v>
      </c>
      <c r="X9" s="1248">
        <f t="shared" si="0"/>
        <v>0</v>
      </c>
      <c r="Y9" s="1248">
        <f t="shared" si="0"/>
        <v>0</v>
      </c>
      <c r="Z9" s="1248">
        <f t="shared" si="0"/>
        <v>0</v>
      </c>
      <c r="AA9" s="1248">
        <f t="shared" si="0"/>
        <v>0</v>
      </c>
      <c r="AB9" s="1248">
        <f t="shared" si="0"/>
        <v>0</v>
      </c>
      <c r="AC9" s="1248">
        <f t="shared" si="0"/>
        <v>0</v>
      </c>
      <c r="AD9" s="1248">
        <f t="shared" si="0"/>
        <v>0</v>
      </c>
      <c r="AE9" s="1248">
        <f t="shared" si="0"/>
        <v>46.75</v>
      </c>
      <c r="AF9" s="1248">
        <f t="shared" si="0"/>
        <v>0</v>
      </c>
      <c r="AG9" s="1248">
        <f t="shared" si="0"/>
        <v>0</v>
      </c>
      <c r="AH9" s="1248">
        <f t="shared" si="0"/>
        <v>0</v>
      </c>
    </row>
    <row r="10" spans="1:34" ht="20.399999999999999" customHeight="1">
      <c r="A10" s="2019"/>
      <c r="B10" s="995" t="s">
        <v>803</v>
      </c>
      <c r="C10" s="1248">
        <f t="shared" si="1"/>
        <v>22473.52</v>
      </c>
      <c r="D10" s="1248">
        <f t="shared" si="2"/>
        <v>4079.7000000000003</v>
      </c>
      <c r="E10" s="1248">
        <f t="shared" si="0"/>
        <v>936.01</v>
      </c>
      <c r="F10" s="1248">
        <f t="shared" si="0"/>
        <v>1568.33</v>
      </c>
      <c r="G10" s="1248">
        <f t="shared" si="0"/>
        <v>1336.8900000000003</v>
      </c>
      <c r="H10" s="1248">
        <f t="shared" si="0"/>
        <v>2219.81</v>
      </c>
      <c r="I10" s="1248">
        <f t="shared" si="0"/>
        <v>1406.4099999999999</v>
      </c>
      <c r="J10" s="1248">
        <f t="shared" si="0"/>
        <v>1654.7699999999995</v>
      </c>
      <c r="K10" s="1248">
        <f t="shared" si="0"/>
        <v>700.5</v>
      </c>
      <c r="L10" s="1248">
        <f t="shared" si="0"/>
        <v>1823.4800000000009</v>
      </c>
      <c r="M10" s="1248">
        <f t="shared" si="0"/>
        <v>1706.55</v>
      </c>
      <c r="N10" s="1248">
        <f t="shared" si="0"/>
        <v>951.3900000000001</v>
      </c>
      <c r="O10" s="1248">
        <f t="shared" si="0"/>
        <v>1437.75</v>
      </c>
      <c r="P10" s="1248">
        <f t="shared" si="0"/>
        <v>2409.1400000000003</v>
      </c>
      <c r="Q10" s="1248">
        <f t="shared" si="0"/>
        <v>159.18</v>
      </c>
      <c r="R10" s="1248">
        <f t="shared" si="0"/>
        <v>0</v>
      </c>
      <c r="S10" s="1248">
        <f t="shared" si="0"/>
        <v>0</v>
      </c>
      <c r="T10" s="1248">
        <f t="shared" si="0"/>
        <v>0</v>
      </c>
      <c r="U10" s="1248">
        <f t="shared" si="0"/>
        <v>0</v>
      </c>
      <c r="V10" s="1248">
        <f t="shared" si="0"/>
        <v>0</v>
      </c>
      <c r="W10" s="1248">
        <f t="shared" si="0"/>
        <v>75.61</v>
      </c>
      <c r="X10" s="1248">
        <f t="shared" si="0"/>
        <v>0</v>
      </c>
      <c r="Y10" s="1248">
        <f t="shared" si="0"/>
        <v>0</v>
      </c>
      <c r="Z10" s="1248">
        <f t="shared" si="0"/>
        <v>4</v>
      </c>
      <c r="AA10" s="1248">
        <f t="shared" si="0"/>
        <v>0</v>
      </c>
      <c r="AB10" s="1248">
        <f t="shared" si="0"/>
        <v>0</v>
      </c>
      <c r="AC10" s="1248">
        <f t="shared" si="0"/>
        <v>0</v>
      </c>
      <c r="AD10" s="1248">
        <f t="shared" si="0"/>
        <v>0</v>
      </c>
      <c r="AE10" s="1248">
        <f t="shared" si="0"/>
        <v>4</v>
      </c>
      <c r="AF10" s="1248">
        <f t="shared" si="0"/>
        <v>0</v>
      </c>
      <c r="AG10" s="1248">
        <f t="shared" si="0"/>
        <v>0</v>
      </c>
      <c r="AH10" s="1248">
        <f t="shared" si="0"/>
        <v>0</v>
      </c>
    </row>
    <row r="11" spans="1:34" ht="20.399999999999999" customHeight="1">
      <c r="A11" s="2019"/>
      <c r="B11" s="1011" t="s">
        <v>804</v>
      </c>
      <c r="C11" s="1248">
        <f t="shared" si="1"/>
        <v>74</v>
      </c>
      <c r="D11" s="1248">
        <f t="shared" si="2"/>
        <v>0</v>
      </c>
      <c r="E11" s="1248">
        <f t="shared" si="0"/>
        <v>0</v>
      </c>
      <c r="F11" s="1248">
        <f t="shared" si="0"/>
        <v>0</v>
      </c>
      <c r="G11" s="1248">
        <f t="shared" si="0"/>
        <v>0</v>
      </c>
      <c r="H11" s="1248">
        <f t="shared" si="0"/>
        <v>0</v>
      </c>
      <c r="I11" s="1248">
        <f t="shared" si="0"/>
        <v>0</v>
      </c>
      <c r="J11" s="1248">
        <f t="shared" si="0"/>
        <v>36</v>
      </c>
      <c r="K11" s="1248">
        <f t="shared" si="0"/>
        <v>0</v>
      </c>
      <c r="L11" s="1248">
        <f t="shared" si="0"/>
        <v>0</v>
      </c>
      <c r="M11" s="1248">
        <f t="shared" si="0"/>
        <v>0</v>
      </c>
      <c r="N11" s="1248">
        <f t="shared" si="0"/>
        <v>0</v>
      </c>
      <c r="O11" s="1248">
        <f t="shared" si="0"/>
        <v>0</v>
      </c>
      <c r="P11" s="1248">
        <f t="shared" si="0"/>
        <v>0</v>
      </c>
      <c r="Q11" s="1248">
        <f t="shared" si="0"/>
        <v>0</v>
      </c>
      <c r="R11" s="1248">
        <f t="shared" si="0"/>
        <v>0</v>
      </c>
      <c r="S11" s="1248">
        <f t="shared" si="0"/>
        <v>0</v>
      </c>
      <c r="T11" s="1248">
        <f t="shared" si="0"/>
        <v>0</v>
      </c>
      <c r="U11" s="1248">
        <f t="shared" si="0"/>
        <v>0</v>
      </c>
      <c r="V11" s="1248">
        <f t="shared" si="0"/>
        <v>0</v>
      </c>
      <c r="W11" s="1248">
        <f t="shared" si="0"/>
        <v>0</v>
      </c>
      <c r="X11" s="1248">
        <f t="shared" si="0"/>
        <v>29</v>
      </c>
      <c r="Y11" s="1248">
        <f t="shared" si="0"/>
        <v>9</v>
      </c>
      <c r="Z11" s="1248">
        <f t="shared" si="0"/>
        <v>0</v>
      </c>
      <c r="AA11" s="1248">
        <f t="shared" si="0"/>
        <v>0</v>
      </c>
      <c r="AB11" s="1248">
        <f t="shared" si="0"/>
        <v>0</v>
      </c>
      <c r="AC11" s="1248">
        <f t="shared" si="0"/>
        <v>0</v>
      </c>
      <c r="AD11" s="1248">
        <f t="shared" si="0"/>
        <v>0</v>
      </c>
      <c r="AE11" s="1248">
        <f t="shared" si="0"/>
        <v>0</v>
      </c>
      <c r="AF11" s="1248">
        <f t="shared" si="0"/>
        <v>0</v>
      </c>
      <c r="AG11" s="1248">
        <f t="shared" si="0"/>
        <v>0</v>
      </c>
      <c r="AH11" s="1248">
        <f t="shared" si="0"/>
        <v>0</v>
      </c>
    </row>
    <row r="12" spans="1:34" ht="20.399999999999999" customHeight="1">
      <c r="A12" s="2019"/>
      <c r="B12" s="1011" t="s">
        <v>848</v>
      </c>
      <c r="C12" s="1248">
        <f t="shared" si="1"/>
        <v>8</v>
      </c>
      <c r="D12" s="1248">
        <f t="shared" si="2"/>
        <v>0</v>
      </c>
      <c r="E12" s="1248">
        <f t="shared" si="0"/>
        <v>0</v>
      </c>
      <c r="F12" s="1248">
        <f t="shared" si="0"/>
        <v>0</v>
      </c>
      <c r="G12" s="1248">
        <f t="shared" si="0"/>
        <v>0</v>
      </c>
      <c r="H12" s="1248">
        <f t="shared" si="0"/>
        <v>0</v>
      </c>
      <c r="I12" s="1248">
        <f t="shared" si="0"/>
        <v>0</v>
      </c>
      <c r="J12" s="1248">
        <f t="shared" si="0"/>
        <v>0</v>
      </c>
      <c r="K12" s="1248">
        <f t="shared" si="0"/>
        <v>0</v>
      </c>
      <c r="L12" s="1248">
        <f t="shared" si="0"/>
        <v>0</v>
      </c>
      <c r="M12" s="1248">
        <f t="shared" si="0"/>
        <v>0</v>
      </c>
      <c r="N12" s="1248">
        <f t="shared" si="0"/>
        <v>0</v>
      </c>
      <c r="O12" s="1248">
        <f t="shared" si="0"/>
        <v>0</v>
      </c>
      <c r="P12" s="1248">
        <f t="shared" si="0"/>
        <v>0</v>
      </c>
      <c r="Q12" s="1248">
        <f t="shared" si="0"/>
        <v>0</v>
      </c>
      <c r="R12" s="1248">
        <f t="shared" si="0"/>
        <v>0</v>
      </c>
      <c r="S12" s="1248">
        <f t="shared" si="0"/>
        <v>0</v>
      </c>
      <c r="T12" s="1248">
        <f t="shared" si="0"/>
        <v>0</v>
      </c>
      <c r="U12" s="1248">
        <f t="shared" si="0"/>
        <v>0</v>
      </c>
      <c r="V12" s="1248">
        <f t="shared" si="0"/>
        <v>0</v>
      </c>
      <c r="W12" s="1248">
        <f t="shared" si="0"/>
        <v>0</v>
      </c>
      <c r="X12" s="1248">
        <f t="shared" si="0"/>
        <v>0</v>
      </c>
      <c r="Y12" s="1248">
        <f t="shared" si="0"/>
        <v>0</v>
      </c>
      <c r="Z12" s="1248">
        <f t="shared" si="0"/>
        <v>0</v>
      </c>
      <c r="AA12" s="1248">
        <f t="shared" si="0"/>
        <v>0</v>
      </c>
      <c r="AB12" s="1248">
        <f t="shared" si="0"/>
        <v>0</v>
      </c>
      <c r="AC12" s="1248">
        <f t="shared" si="0"/>
        <v>0</v>
      </c>
      <c r="AD12" s="1248">
        <f t="shared" si="0"/>
        <v>0</v>
      </c>
      <c r="AE12" s="1248">
        <f t="shared" si="0"/>
        <v>8</v>
      </c>
      <c r="AF12" s="1248">
        <f t="shared" si="0"/>
        <v>0</v>
      </c>
      <c r="AG12" s="1248">
        <f t="shared" si="0"/>
        <v>0</v>
      </c>
      <c r="AH12" s="1248">
        <f t="shared" si="0"/>
        <v>0</v>
      </c>
    </row>
    <row r="13" spans="1:34" ht="20.399999999999999" customHeight="1">
      <c r="A13" s="2019"/>
      <c r="B13" s="995" t="s">
        <v>807</v>
      </c>
      <c r="C13" s="1248">
        <f t="shared" si="1"/>
        <v>232132.61000000004</v>
      </c>
      <c r="D13" s="1248">
        <f t="shared" si="2"/>
        <v>7822.5500000000011</v>
      </c>
      <c r="E13" s="1248">
        <f t="shared" si="0"/>
        <v>4578.7</v>
      </c>
      <c r="F13" s="1248">
        <f t="shared" si="0"/>
        <v>2851.4099999999994</v>
      </c>
      <c r="G13" s="1248">
        <f t="shared" si="0"/>
        <v>13806.760000000007</v>
      </c>
      <c r="H13" s="1248">
        <f t="shared" si="0"/>
        <v>18699.560000000016</v>
      </c>
      <c r="I13" s="1248">
        <f t="shared" si="0"/>
        <v>11325.109999999999</v>
      </c>
      <c r="J13" s="1248">
        <f t="shared" si="0"/>
        <v>7333.0300000000043</v>
      </c>
      <c r="K13" s="1248">
        <f t="shared" si="0"/>
        <v>9445.590000000002</v>
      </c>
      <c r="L13" s="1248">
        <f t="shared" si="0"/>
        <v>11805.420000000007</v>
      </c>
      <c r="M13" s="1248">
        <f t="shared" si="0"/>
        <v>9507.010000000002</v>
      </c>
      <c r="N13" s="1248">
        <f t="shared" si="0"/>
        <v>10595.220000000005</v>
      </c>
      <c r="O13" s="1248">
        <f t="shared" si="0"/>
        <v>3645.25</v>
      </c>
      <c r="P13" s="1248">
        <f t="shared" si="0"/>
        <v>11676.43</v>
      </c>
      <c r="Q13" s="1248">
        <f t="shared" si="0"/>
        <v>11626.039999999997</v>
      </c>
      <c r="R13" s="1248">
        <f t="shared" si="0"/>
        <v>6998.6299999999992</v>
      </c>
      <c r="S13" s="1248">
        <f t="shared" si="0"/>
        <v>5361.5599999999995</v>
      </c>
      <c r="T13" s="1248">
        <f t="shared" si="0"/>
        <v>4955.8500000000004</v>
      </c>
      <c r="U13" s="1248">
        <f t="shared" si="0"/>
        <v>8124.1799999999994</v>
      </c>
      <c r="V13" s="1248">
        <f t="shared" si="0"/>
        <v>2886.83</v>
      </c>
      <c r="W13" s="1248">
        <f t="shared" si="0"/>
        <v>6056.170000000001</v>
      </c>
      <c r="X13" s="1248">
        <f t="shared" si="0"/>
        <v>8785.02</v>
      </c>
      <c r="Y13" s="1248">
        <f t="shared" si="0"/>
        <v>5319.1100000000006</v>
      </c>
      <c r="Z13" s="1248">
        <f t="shared" si="0"/>
        <v>6682.6500000000005</v>
      </c>
      <c r="AA13" s="1248">
        <f t="shared" si="0"/>
        <v>7128.630000000001</v>
      </c>
      <c r="AB13" s="1248">
        <f t="shared" si="0"/>
        <v>6351.32</v>
      </c>
      <c r="AC13" s="1248">
        <f t="shared" si="0"/>
        <v>6490.0599999999995</v>
      </c>
      <c r="AD13" s="1248">
        <f t="shared" si="0"/>
        <v>5179.3099999999995</v>
      </c>
      <c r="AE13" s="1248">
        <f t="shared" si="0"/>
        <v>4904.5</v>
      </c>
      <c r="AF13" s="1248">
        <f t="shared" si="0"/>
        <v>5352.8899999999994</v>
      </c>
      <c r="AG13" s="1248">
        <f t="shared" si="0"/>
        <v>4526.92</v>
      </c>
      <c r="AH13" s="1248">
        <f t="shared" si="0"/>
        <v>2310.9</v>
      </c>
    </row>
    <row r="14" spans="1:34" ht="20.399999999999999" customHeight="1">
      <c r="A14" s="2019"/>
      <c r="B14" s="991" t="s">
        <v>849</v>
      </c>
      <c r="C14" s="1248">
        <f t="shared" si="1"/>
        <v>2471.31</v>
      </c>
      <c r="D14" s="1248">
        <f t="shared" si="2"/>
        <v>0</v>
      </c>
      <c r="E14" s="1248">
        <f t="shared" ref="E14:AH15" si="3">SUM(E26,E38,E50,E62,E74,E86,E98,E110,E122)</f>
        <v>0</v>
      </c>
      <c r="F14" s="1248">
        <f t="shared" si="3"/>
        <v>0</v>
      </c>
      <c r="G14" s="1248">
        <f t="shared" si="3"/>
        <v>0</v>
      </c>
      <c r="H14" s="1248">
        <f t="shared" si="3"/>
        <v>0</v>
      </c>
      <c r="I14" s="1248">
        <f t="shared" si="3"/>
        <v>0</v>
      </c>
      <c r="J14" s="1248">
        <f t="shared" si="3"/>
        <v>0</v>
      </c>
      <c r="K14" s="1248">
        <f t="shared" si="3"/>
        <v>0</v>
      </c>
      <c r="L14" s="1248">
        <f t="shared" si="3"/>
        <v>0</v>
      </c>
      <c r="M14" s="1248">
        <f t="shared" si="3"/>
        <v>0</v>
      </c>
      <c r="N14" s="1248">
        <f t="shared" si="3"/>
        <v>0</v>
      </c>
      <c r="O14" s="1248">
        <f t="shared" si="3"/>
        <v>0</v>
      </c>
      <c r="P14" s="1248">
        <f t="shared" si="3"/>
        <v>0</v>
      </c>
      <c r="Q14" s="1248">
        <f t="shared" si="3"/>
        <v>0</v>
      </c>
      <c r="R14" s="1248">
        <f t="shared" si="3"/>
        <v>0</v>
      </c>
      <c r="S14" s="1248">
        <f t="shared" si="3"/>
        <v>0</v>
      </c>
      <c r="T14" s="1248">
        <f t="shared" si="3"/>
        <v>0</v>
      </c>
      <c r="U14" s="1248">
        <f t="shared" si="3"/>
        <v>0</v>
      </c>
      <c r="V14" s="1248">
        <f t="shared" si="3"/>
        <v>0</v>
      </c>
      <c r="W14" s="1248">
        <f t="shared" si="3"/>
        <v>0</v>
      </c>
      <c r="X14" s="1248">
        <f t="shared" si="3"/>
        <v>0</v>
      </c>
      <c r="Y14" s="1248">
        <f t="shared" si="3"/>
        <v>830.11</v>
      </c>
      <c r="Z14" s="1248">
        <f t="shared" si="3"/>
        <v>0</v>
      </c>
      <c r="AA14" s="1248">
        <f t="shared" si="3"/>
        <v>0</v>
      </c>
      <c r="AB14" s="1248">
        <f t="shared" si="3"/>
        <v>0</v>
      </c>
      <c r="AC14" s="1248">
        <f t="shared" si="3"/>
        <v>0</v>
      </c>
      <c r="AD14" s="1248">
        <f t="shared" si="3"/>
        <v>1543</v>
      </c>
      <c r="AE14" s="1248">
        <f t="shared" si="3"/>
        <v>16</v>
      </c>
      <c r="AF14" s="1248">
        <f t="shared" si="3"/>
        <v>0</v>
      </c>
      <c r="AG14" s="1248">
        <f t="shared" si="3"/>
        <v>0</v>
      </c>
      <c r="AH14" s="1248">
        <f t="shared" si="3"/>
        <v>82.2</v>
      </c>
    </row>
    <row r="15" spans="1:34" ht="20.399999999999999" customHeight="1">
      <c r="A15" s="2019"/>
      <c r="B15" s="991" t="s">
        <v>808</v>
      </c>
      <c r="C15" s="1248">
        <f t="shared" si="1"/>
        <v>48.46</v>
      </c>
      <c r="D15" s="1248">
        <f t="shared" si="2"/>
        <v>0</v>
      </c>
      <c r="E15" s="1248">
        <f t="shared" si="3"/>
        <v>0</v>
      </c>
      <c r="F15" s="1248">
        <f t="shared" si="3"/>
        <v>0</v>
      </c>
      <c r="G15" s="1248">
        <f t="shared" si="3"/>
        <v>0</v>
      </c>
      <c r="H15" s="1248">
        <f t="shared" si="3"/>
        <v>0</v>
      </c>
      <c r="I15" s="1248">
        <f t="shared" si="3"/>
        <v>18.420000000000002</v>
      </c>
      <c r="J15" s="1248">
        <f t="shared" si="3"/>
        <v>3.04</v>
      </c>
      <c r="K15" s="1248">
        <f t="shared" si="3"/>
        <v>0</v>
      </c>
      <c r="L15" s="1248">
        <f t="shared" si="3"/>
        <v>0</v>
      </c>
      <c r="M15" s="1248">
        <f t="shared" si="3"/>
        <v>0</v>
      </c>
      <c r="N15" s="1248">
        <f t="shared" si="3"/>
        <v>0</v>
      </c>
      <c r="O15" s="1248">
        <f t="shared" si="3"/>
        <v>0</v>
      </c>
      <c r="P15" s="1248">
        <f t="shared" si="3"/>
        <v>0</v>
      </c>
      <c r="Q15" s="1248">
        <f t="shared" si="3"/>
        <v>0</v>
      </c>
      <c r="R15" s="1248">
        <f t="shared" si="3"/>
        <v>0</v>
      </c>
      <c r="S15" s="1248">
        <f t="shared" si="3"/>
        <v>0</v>
      </c>
      <c r="T15" s="1248">
        <f t="shared" si="3"/>
        <v>0</v>
      </c>
      <c r="U15" s="1248">
        <f t="shared" si="3"/>
        <v>0</v>
      </c>
      <c r="V15" s="1248">
        <f t="shared" si="3"/>
        <v>0</v>
      </c>
      <c r="W15" s="1248">
        <f t="shared" si="3"/>
        <v>0</v>
      </c>
      <c r="X15" s="1248">
        <f t="shared" si="3"/>
        <v>0</v>
      </c>
      <c r="Y15" s="1248">
        <f t="shared" si="3"/>
        <v>0</v>
      </c>
      <c r="Z15" s="1248">
        <f t="shared" si="3"/>
        <v>0</v>
      </c>
      <c r="AA15" s="1248">
        <f t="shared" si="3"/>
        <v>0</v>
      </c>
      <c r="AB15" s="1248">
        <f t="shared" si="3"/>
        <v>27</v>
      </c>
      <c r="AC15" s="1248">
        <f t="shared" si="3"/>
        <v>0</v>
      </c>
      <c r="AD15" s="1248">
        <f t="shared" si="3"/>
        <v>0</v>
      </c>
      <c r="AE15" s="1248">
        <f t="shared" si="3"/>
        <v>0</v>
      </c>
      <c r="AF15" s="1248">
        <f t="shared" si="3"/>
        <v>0</v>
      </c>
      <c r="AG15" s="1248">
        <f t="shared" si="3"/>
        <v>0</v>
      </c>
      <c r="AH15" s="1248">
        <f t="shared" si="3"/>
        <v>0</v>
      </c>
    </row>
    <row r="16" spans="1:34" ht="21.6" customHeight="1">
      <c r="A16" s="2391" t="s">
        <v>862</v>
      </c>
      <c r="B16" s="1250" t="s">
        <v>41</v>
      </c>
      <c r="C16" s="1247">
        <f>SUM('서부 급수관'!C17:'서부 급수관'!C27)</f>
        <v>972.58999999999992</v>
      </c>
      <c r="D16" s="1247">
        <f>SUM('서부 급수관'!D17:'서부 급수관'!D27)</f>
        <v>59.32</v>
      </c>
      <c r="E16" s="1247">
        <f>SUM('서부 급수관'!E17:'서부 급수관'!E27)</f>
        <v>0</v>
      </c>
      <c r="F16" s="1247">
        <f>SUM('서부 급수관'!F17:'서부 급수관'!F27)</f>
        <v>0</v>
      </c>
      <c r="G16" s="1247">
        <f>SUM('서부 급수관'!G17:'서부 급수관'!G27)</f>
        <v>0</v>
      </c>
      <c r="H16" s="1247">
        <f>SUM('서부 급수관'!H17:'서부 급수관'!H27)</f>
        <v>0</v>
      </c>
      <c r="I16" s="1247">
        <f>SUM('서부 급수관'!I17:'서부 급수관'!I27)</f>
        <v>0</v>
      </c>
      <c r="J16" s="1247">
        <f>SUM('서부 급수관'!J17:'서부 급수관'!J27)</f>
        <v>0</v>
      </c>
      <c r="K16" s="1247">
        <f>SUM('서부 급수관'!K17:'서부 급수관'!K27)</f>
        <v>1.64</v>
      </c>
      <c r="L16" s="1247">
        <f>SUM('서부 급수관'!L17:'서부 급수관'!L27)</f>
        <v>0</v>
      </c>
      <c r="M16" s="1247">
        <f>SUM('서부 급수관'!M17:'서부 급수관'!M27)</f>
        <v>18.689999999999998</v>
      </c>
      <c r="N16" s="1247">
        <f>SUM('서부 급수관'!N17:'서부 급수관'!N27)</f>
        <v>0</v>
      </c>
      <c r="O16" s="1247">
        <f>SUM('서부 급수관'!O17:'서부 급수관'!O27)</f>
        <v>0</v>
      </c>
      <c r="P16" s="1247">
        <f>SUM('서부 급수관'!P17:'서부 급수관'!P27)</f>
        <v>0</v>
      </c>
      <c r="Q16" s="1247">
        <f>SUM('서부 급수관'!Q17:'서부 급수관'!Q27)</f>
        <v>0</v>
      </c>
      <c r="R16" s="1247">
        <f>SUM('서부 급수관'!R17:'서부 급수관'!R27)</f>
        <v>0</v>
      </c>
      <c r="S16" s="1247">
        <f>SUM('서부 급수관'!S17:'서부 급수관'!S27)</f>
        <v>0</v>
      </c>
      <c r="T16" s="1247">
        <f>SUM('서부 급수관'!T17:'서부 급수관'!T27)</f>
        <v>0</v>
      </c>
      <c r="U16" s="1247">
        <f>SUM('서부 급수관'!U17:'서부 급수관'!U27)</f>
        <v>0</v>
      </c>
      <c r="V16" s="1247">
        <f>SUM('서부 급수관'!V17:'서부 급수관'!V27)</f>
        <v>0</v>
      </c>
      <c r="W16" s="1247">
        <f>SUM('서부 급수관'!W17:'서부 급수관'!W27)</f>
        <v>0</v>
      </c>
      <c r="X16" s="1247">
        <f>SUM('서부 급수관'!X17:'서부 급수관'!X27)</f>
        <v>0</v>
      </c>
      <c r="Y16" s="1247">
        <f>SUM('서부 급수관'!Y17:'서부 급수관'!Y27)</f>
        <v>0</v>
      </c>
      <c r="Z16" s="1247">
        <f>SUM('서부 급수관'!Z17:'서부 급수관'!Z27)</f>
        <v>0</v>
      </c>
      <c r="AA16" s="1247">
        <f>SUM('서부 급수관'!AA17:'서부 급수관'!AA27)</f>
        <v>14.91</v>
      </c>
      <c r="AB16" s="1247">
        <f>SUM('서부 급수관'!AB17:'서부 급수관'!AB27)</f>
        <v>0</v>
      </c>
      <c r="AC16" s="1247">
        <f>SUM('서부 급수관'!AC17:'서부 급수관'!AC27)</f>
        <v>0</v>
      </c>
      <c r="AD16" s="1247">
        <f>SUM('서부 급수관'!AD17:'서부 급수관'!AD27)</f>
        <v>2</v>
      </c>
      <c r="AE16" s="1247">
        <f>SUM('서부 급수관'!AE17:'서부 급수관'!AE27)</f>
        <v>0</v>
      </c>
      <c r="AF16" s="1247">
        <f>SUM('서부 급수관'!AF17:'서부 급수관'!AF27)</f>
        <v>247.5</v>
      </c>
      <c r="AG16" s="1247">
        <f>SUM('서부 급수관'!AG17:'서부 급수관'!AG27)</f>
        <v>323</v>
      </c>
      <c r="AH16" s="1247">
        <f>SUM('서부 급수관'!AH17:'서부 급수관'!AH27)</f>
        <v>305.52999999999997</v>
      </c>
    </row>
    <row r="17" spans="1:34" ht="20.399999999999999" customHeight="1">
      <c r="A17" s="2391" t="s">
        <v>862</v>
      </c>
      <c r="B17" s="989" t="s">
        <v>951</v>
      </c>
      <c r="C17" s="1248">
        <f>SUM(D17:AH17)</f>
        <v>0</v>
      </c>
      <c r="D17" s="1248"/>
      <c r="E17" s="1248"/>
      <c r="F17" s="1248"/>
      <c r="G17" s="1248"/>
      <c r="H17" s="1248"/>
      <c r="I17" s="1248"/>
      <c r="J17" s="1248"/>
      <c r="K17" s="1248"/>
      <c r="L17" s="1248"/>
      <c r="M17" s="1248"/>
      <c r="N17" s="1248"/>
      <c r="O17" s="1248"/>
      <c r="P17" s="1248"/>
      <c r="Q17" s="1248"/>
      <c r="R17" s="1248"/>
      <c r="S17" s="1248"/>
      <c r="T17" s="1248"/>
      <c r="U17" s="1248"/>
      <c r="V17" s="1248"/>
      <c r="W17" s="1248"/>
      <c r="X17" s="1248"/>
      <c r="Y17" s="1248">
        <v>0</v>
      </c>
      <c r="Z17" s="1248">
        <v>0</v>
      </c>
      <c r="AA17" s="1248">
        <v>0</v>
      </c>
      <c r="AB17" s="1248">
        <v>0</v>
      </c>
      <c r="AC17" s="1248">
        <v>0</v>
      </c>
      <c r="AD17" s="1248">
        <v>0</v>
      </c>
      <c r="AE17" s="1248">
        <v>0</v>
      </c>
      <c r="AF17" s="1248">
        <v>0</v>
      </c>
      <c r="AG17" s="1248">
        <v>0</v>
      </c>
      <c r="AH17" s="1248">
        <v>0</v>
      </c>
    </row>
    <row r="18" spans="1:34" ht="20.399999999999999" customHeight="1">
      <c r="A18" s="2021"/>
      <c r="B18" s="989" t="s">
        <v>780</v>
      </c>
      <c r="C18" s="1248">
        <f t="shared" ref="C18:C81" si="4">SUM(D18:AH18)</f>
        <v>0</v>
      </c>
      <c r="D18" s="1248"/>
      <c r="E18" s="1248"/>
      <c r="F18" s="1248"/>
      <c r="G18" s="1248"/>
      <c r="H18" s="1248"/>
      <c r="I18" s="1248"/>
      <c r="J18" s="1248"/>
      <c r="K18" s="1248"/>
      <c r="L18" s="1248"/>
      <c r="M18" s="1248"/>
      <c r="N18" s="1248"/>
      <c r="O18" s="1248"/>
      <c r="P18" s="1248"/>
      <c r="Q18" s="1248"/>
      <c r="R18" s="1248"/>
      <c r="S18" s="1248"/>
      <c r="T18" s="1248"/>
      <c r="U18" s="1248"/>
      <c r="V18" s="1248"/>
      <c r="W18" s="1248"/>
      <c r="X18" s="1248"/>
      <c r="Y18" s="1248">
        <v>0</v>
      </c>
      <c r="Z18" s="1248">
        <v>0</v>
      </c>
      <c r="AA18" s="1248">
        <v>0</v>
      </c>
      <c r="AB18" s="1248">
        <v>0</v>
      </c>
      <c r="AC18" s="1248">
        <v>0</v>
      </c>
      <c r="AD18" s="1248">
        <v>0</v>
      </c>
      <c r="AE18" s="1248">
        <v>0</v>
      </c>
      <c r="AF18" s="1248">
        <v>0</v>
      </c>
      <c r="AG18" s="1248">
        <v>0</v>
      </c>
      <c r="AH18" s="1248">
        <v>0</v>
      </c>
    </row>
    <row r="19" spans="1:34" ht="20.399999999999999" customHeight="1">
      <c r="A19" s="2021"/>
      <c r="B19" s="991" t="s">
        <v>799</v>
      </c>
      <c r="C19" s="1248">
        <f t="shared" si="4"/>
        <v>0</v>
      </c>
      <c r="D19" s="1248"/>
      <c r="E19" s="1248"/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  <c r="Q19" s="1248"/>
      <c r="R19" s="1248"/>
      <c r="S19" s="1248"/>
      <c r="T19" s="1248"/>
      <c r="U19" s="1248"/>
      <c r="V19" s="1248"/>
      <c r="W19" s="1248"/>
      <c r="X19" s="1248"/>
      <c r="Y19" s="1248">
        <v>0</v>
      </c>
      <c r="Z19" s="1248">
        <v>0</v>
      </c>
      <c r="AA19" s="1248">
        <v>0</v>
      </c>
      <c r="AB19" s="1248">
        <v>0</v>
      </c>
      <c r="AC19" s="1248">
        <v>0</v>
      </c>
      <c r="AD19" s="1248">
        <v>0</v>
      </c>
      <c r="AE19" s="1248">
        <v>0</v>
      </c>
      <c r="AF19" s="1248">
        <v>0</v>
      </c>
      <c r="AG19" s="1248">
        <v>0</v>
      </c>
      <c r="AH19" s="1248">
        <v>0</v>
      </c>
    </row>
    <row r="20" spans="1:34" ht="20.399999999999999" customHeight="1">
      <c r="A20" s="2021"/>
      <c r="B20" s="991" t="s">
        <v>787</v>
      </c>
      <c r="C20" s="1248">
        <f t="shared" si="4"/>
        <v>0</v>
      </c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  <c r="Q20" s="1248"/>
      <c r="R20" s="1248"/>
      <c r="S20" s="1248"/>
      <c r="T20" s="1248"/>
      <c r="U20" s="1248"/>
      <c r="V20" s="1248"/>
      <c r="W20" s="1248"/>
      <c r="X20" s="1248"/>
      <c r="Y20" s="1248">
        <v>0</v>
      </c>
      <c r="Z20" s="1248">
        <v>0</v>
      </c>
      <c r="AA20" s="1248">
        <v>0</v>
      </c>
      <c r="AB20" s="1248">
        <v>0</v>
      </c>
      <c r="AC20" s="1248">
        <v>0</v>
      </c>
      <c r="AD20" s="1248">
        <v>0</v>
      </c>
      <c r="AE20" s="1248">
        <v>0</v>
      </c>
      <c r="AF20" s="1248">
        <v>0</v>
      </c>
      <c r="AG20" s="1248">
        <v>0</v>
      </c>
      <c r="AH20" s="1248">
        <v>0</v>
      </c>
    </row>
    <row r="21" spans="1:34" ht="20.399999999999999" customHeight="1">
      <c r="A21" s="2021"/>
      <c r="B21" s="995" t="s">
        <v>802</v>
      </c>
      <c r="C21" s="1248">
        <f t="shared" si="4"/>
        <v>5</v>
      </c>
      <c r="D21" s="1248"/>
      <c r="E21" s="1248"/>
      <c r="F21" s="1248"/>
      <c r="G21" s="1248"/>
      <c r="H21" s="1248"/>
      <c r="I21" s="1248"/>
      <c r="J21" s="1248"/>
      <c r="K21" s="1248"/>
      <c r="L21" s="1248"/>
      <c r="M21" s="1371">
        <v>5</v>
      </c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>
        <v>0</v>
      </c>
      <c r="Z21" s="1248">
        <v>0</v>
      </c>
      <c r="AA21" s="1248">
        <v>0</v>
      </c>
      <c r="AB21" s="1248">
        <v>0</v>
      </c>
      <c r="AC21" s="1248">
        <v>0</v>
      </c>
      <c r="AD21" s="1248">
        <v>0</v>
      </c>
      <c r="AE21" s="1248">
        <v>0</v>
      </c>
      <c r="AF21" s="1248">
        <v>0</v>
      </c>
      <c r="AG21" s="1248">
        <v>0</v>
      </c>
      <c r="AH21" s="1248">
        <v>0</v>
      </c>
    </row>
    <row r="22" spans="1:34" ht="20.399999999999999" customHeight="1">
      <c r="A22" s="2021"/>
      <c r="B22" s="995" t="s">
        <v>803</v>
      </c>
      <c r="C22" s="1248">
        <f t="shared" si="4"/>
        <v>0</v>
      </c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>
        <v>0</v>
      </c>
      <c r="Z22" s="1248">
        <v>0</v>
      </c>
      <c r="AA22" s="1248">
        <v>0</v>
      </c>
      <c r="AB22" s="1248">
        <v>0</v>
      </c>
      <c r="AC22" s="1248">
        <v>0</v>
      </c>
      <c r="AD22" s="1248">
        <v>0</v>
      </c>
      <c r="AE22" s="1248">
        <v>0</v>
      </c>
      <c r="AF22" s="1248">
        <v>0</v>
      </c>
      <c r="AG22" s="1248">
        <v>0</v>
      </c>
      <c r="AH22" s="1248">
        <v>0</v>
      </c>
    </row>
    <row r="23" spans="1:34" ht="20.399999999999999" customHeight="1">
      <c r="A23" s="2021"/>
      <c r="B23" s="1011" t="s">
        <v>804</v>
      </c>
      <c r="C23" s="1248">
        <f t="shared" si="4"/>
        <v>0</v>
      </c>
      <c r="D23" s="1248"/>
      <c r="E23" s="1248"/>
      <c r="F23" s="1248"/>
      <c r="G23" s="1248"/>
      <c r="H23" s="1248"/>
      <c r="I23" s="1248"/>
      <c r="J23" s="1248"/>
      <c r="K23" s="1248"/>
      <c r="L23" s="1248"/>
      <c r="M23" s="1248"/>
      <c r="N23" s="1248"/>
      <c r="O23" s="1248"/>
      <c r="P23" s="1248"/>
      <c r="Q23" s="1248"/>
      <c r="R23" s="1248"/>
      <c r="S23" s="1248"/>
      <c r="T23" s="1248"/>
      <c r="U23" s="1248"/>
      <c r="V23" s="1248"/>
      <c r="W23" s="1248"/>
      <c r="X23" s="1248"/>
      <c r="Y23" s="1248">
        <v>0</v>
      </c>
      <c r="Z23" s="1248">
        <v>0</v>
      </c>
      <c r="AA23" s="1248">
        <v>0</v>
      </c>
      <c r="AB23" s="1248">
        <v>0</v>
      </c>
      <c r="AC23" s="1248">
        <v>0</v>
      </c>
      <c r="AD23" s="1248">
        <v>0</v>
      </c>
      <c r="AE23" s="1248">
        <v>0</v>
      </c>
      <c r="AF23" s="1248">
        <v>0</v>
      </c>
      <c r="AG23" s="1248">
        <v>0</v>
      </c>
      <c r="AH23" s="1248">
        <v>0</v>
      </c>
    </row>
    <row r="24" spans="1:34" ht="20.399999999999999" customHeight="1">
      <c r="A24" s="2021"/>
      <c r="B24" s="1011" t="s">
        <v>848</v>
      </c>
      <c r="C24" s="1248">
        <f t="shared" si="4"/>
        <v>0</v>
      </c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48"/>
      <c r="U24" s="1248"/>
      <c r="V24" s="1248"/>
      <c r="W24" s="1248"/>
      <c r="X24" s="1248"/>
      <c r="Y24" s="1248">
        <v>0</v>
      </c>
      <c r="Z24" s="1248">
        <v>0</v>
      </c>
      <c r="AA24" s="1248">
        <v>0</v>
      </c>
      <c r="AB24" s="1248">
        <v>0</v>
      </c>
      <c r="AC24" s="1248">
        <v>0</v>
      </c>
      <c r="AD24" s="1248">
        <v>0</v>
      </c>
      <c r="AE24" s="1248">
        <v>0</v>
      </c>
      <c r="AF24" s="1248">
        <v>0</v>
      </c>
      <c r="AG24" s="1248">
        <v>0</v>
      </c>
      <c r="AH24" s="1248">
        <v>0</v>
      </c>
    </row>
    <row r="25" spans="1:34" ht="20.399999999999999" customHeight="1">
      <c r="A25" s="2021"/>
      <c r="B25" s="995" t="s">
        <v>807</v>
      </c>
      <c r="C25" s="1248">
        <f t="shared" si="4"/>
        <v>967.58999999999992</v>
      </c>
      <c r="D25" s="1248">
        <v>59.32</v>
      </c>
      <c r="E25" s="1372"/>
      <c r="F25" s="1372"/>
      <c r="G25" s="1372"/>
      <c r="H25" s="1372"/>
      <c r="I25" s="1372"/>
      <c r="J25" s="1372"/>
      <c r="K25" s="1372">
        <v>1.64</v>
      </c>
      <c r="L25" s="1372"/>
      <c r="M25" s="1372">
        <v>13.69</v>
      </c>
      <c r="N25" s="1372"/>
      <c r="O25" s="1372"/>
      <c r="P25" s="1372"/>
      <c r="Q25" s="1372"/>
      <c r="R25" s="1372"/>
      <c r="S25" s="1372"/>
      <c r="T25" s="1372"/>
      <c r="U25" s="1372"/>
      <c r="V25" s="1372"/>
      <c r="W25" s="1372"/>
      <c r="X25" s="1372"/>
      <c r="Y25" s="1248">
        <v>0</v>
      </c>
      <c r="Z25" s="1248">
        <v>0</v>
      </c>
      <c r="AA25" s="1248">
        <v>14.91</v>
      </c>
      <c r="AB25" s="1248">
        <v>0</v>
      </c>
      <c r="AC25" s="1248">
        <v>0</v>
      </c>
      <c r="AD25" s="1248">
        <v>2</v>
      </c>
      <c r="AE25" s="1248">
        <v>0</v>
      </c>
      <c r="AF25" s="1248">
        <v>247.5</v>
      </c>
      <c r="AG25" s="1248">
        <v>323</v>
      </c>
      <c r="AH25" s="1248">
        <v>305.52999999999997</v>
      </c>
    </row>
    <row r="26" spans="1:34" ht="20.399999999999999" customHeight="1">
      <c r="A26" s="2021"/>
      <c r="B26" s="991" t="s">
        <v>849</v>
      </c>
      <c r="C26" s="1248">
        <f t="shared" si="4"/>
        <v>0</v>
      </c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>
        <v>0</v>
      </c>
      <c r="Z26" s="1248">
        <v>0</v>
      </c>
      <c r="AA26" s="1248">
        <v>0</v>
      </c>
      <c r="AB26" s="1248">
        <v>0</v>
      </c>
      <c r="AC26" s="1248">
        <v>0</v>
      </c>
      <c r="AD26" s="1248">
        <v>0</v>
      </c>
      <c r="AE26" s="1248">
        <v>0</v>
      </c>
      <c r="AF26" s="1248">
        <v>0</v>
      </c>
      <c r="AG26" s="1248">
        <v>0</v>
      </c>
      <c r="AH26" s="1248">
        <v>0</v>
      </c>
    </row>
    <row r="27" spans="1:34" ht="20.399999999999999" customHeight="1">
      <c r="A27" s="2021"/>
      <c r="B27" s="991" t="s">
        <v>808</v>
      </c>
      <c r="C27" s="1248">
        <f t="shared" si="4"/>
        <v>0</v>
      </c>
      <c r="D27" s="1248"/>
      <c r="E27" s="1248"/>
      <c r="F27" s="1248"/>
      <c r="G27" s="1248"/>
      <c r="H27" s="1248"/>
      <c r="I27" s="1248"/>
      <c r="J27" s="1248"/>
      <c r="K27" s="1248"/>
      <c r="L27" s="1248"/>
      <c r="M27" s="1248"/>
      <c r="N27" s="1248"/>
      <c r="O27" s="1248"/>
      <c r="P27" s="1248"/>
      <c r="Q27" s="1248"/>
      <c r="R27" s="1248"/>
      <c r="S27" s="1248"/>
      <c r="T27" s="1248"/>
      <c r="U27" s="1248"/>
      <c r="V27" s="1248"/>
      <c r="W27" s="1248"/>
      <c r="X27" s="1248"/>
      <c r="Y27" s="1248">
        <v>0</v>
      </c>
      <c r="Z27" s="1248">
        <v>0</v>
      </c>
      <c r="AA27" s="1248">
        <v>0</v>
      </c>
      <c r="AB27" s="1248">
        <v>0</v>
      </c>
      <c r="AC27" s="1248">
        <v>0</v>
      </c>
      <c r="AD27" s="1248">
        <v>0</v>
      </c>
      <c r="AE27" s="1248">
        <v>0</v>
      </c>
      <c r="AF27" s="1248">
        <v>0</v>
      </c>
      <c r="AG27" s="1248">
        <v>0</v>
      </c>
      <c r="AH27" s="1248">
        <v>0</v>
      </c>
    </row>
    <row r="28" spans="1:34" ht="21.6" customHeight="1">
      <c r="A28" s="2391" t="s">
        <v>861</v>
      </c>
      <c r="B28" s="1250" t="s">
        <v>41</v>
      </c>
      <c r="C28" s="1642">
        <f t="shared" si="4"/>
        <v>94383.120000000068</v>
      </c>
      <c r="D28" s="1247">
        <f>SUM('서부 급수관'!D29:'서부 급수관'!D39)</f>
        <v>2412.9399999999996</v>
      </c>
      <c r="E28" s="1247">
        <f>SUM('서부 급수관'!E29:'서부 급수관'!E39)</f>
        <v>1148.6099999999999</v>
      </c>
      <c r="F28" s="1247">
        <f>SUM('서부 급수관'!F29:'서부 급수관'!F39)</f>
        <v>2287.7099999999996</v>
      </c>
      <c r="G28" s="1247">
        <f>SUM('서부 급수관'!G29:'서부 급수관'!G39)</f>
        <v>10303.130000000006</v>
      </c>
      <c r="H28" s="1247">
        <f>SUM('서부 급수관'!H29:'서부 급수관'!H39)</f>
        <v>13365.530000000019</v>
      </c>
      <c r="I28" s="1247">
        <f>SUM('서부 급수관'!I29:'서부 급수관'!I39)</f>
        <v>8208.15</v>
      </c>
      <c r="J28" s="1247">
        <f>SUM('서부 급수관'!J29:'서부 급수관'!J39)</f>
        <v>4673.7100000000037</v>
      </c>
      <c r="K28" s="1247">
        <f>SUM('서부 급수관'!K29:'서부 급수관'!K39)</f>
        <v>4154.0800000000017</v>
      </c>
      <c r="L28" s="1247">
        <f>SUM('서부 급수관'!L29:'서부 급수관'!L39)</f>
        <v>5078.1100000000051</v>
      </c>
      <c r="M28" s="1247">
        <f>SUM('서부 급수관'!M29:'서부 급수관'!M39)</f>
        <v>4542.8800000000047</v>
      </c>
      <c r="N28" s="1247">
        <f>SUM('서부 급수관'!N29:'서부 급수관'!N39)</f>
        <v>6423.0700000000024</v>
      </c>
      <c r="O28" s="1247">
        <f>SUM('서부 급수관'!O29:'서부 급수관'!O39)</f>
        <v>1934.3999999999999</v>
      </c>
      <c r="P28" s="1247">
        <f>SUM('서부 급수관'!P29:'서부 급수관'!P39)</f>
        <v>3792.6400000000003</v>
      </c>
      <c r="Q28" s="1247">
        <f>SUM('서부 급수관'!Q29:'서부 급수관'!Q39)</f>
        <v>3086.4899999999984</v>
      </c>
      <c r="R28" s="1247">
        <f>SUM('서부 급수관'!R29:'서부 급수관'!R39)</f>
        <v>2612.9999999999995</v>
      </c>
      <c r="S28" s="1247">
        <f>SUM('서부 급수관'!S29:'서부 급수관'!S39)</f>
        <v>1603.7299999999984</v>
      </c>
      <c r="T28" s="1247">
        <f>SUM('서부 급수관'!T29:'서부 급수관'!T39)</f>
        <v>936.05999999999983</v>
      </c>
      <c r="U28" s="1247">
        <f>SUM('서부 급수관'!U29:'서부 급수관'!U39)</f>
        <v>1329.3199999999997</v>
      </c>
      <c r="V28" s="1247">
        <f>SUM('서부 급수관'!V29:'서부 급수관'!V39)</f>
        <v>361.24000000000018</v>
      </c>
      <c r="W28" s="1247">
        <f>SUM('서부 급수관'!W29:'서부 급수관'!W39)</f>
        <v>1657.3100000000002</v>
      </c>
      <c r="X28" s="1247">
        <f>SUM('서부 급수관'!X29:'서부 급수관'!X39)</f>
        <v>2320.4600000000005</v>
      </c>
      <c r="Y28" s="1247">
        <f>SUM('서부 급수관'!Y29:'서부 급수관'!Y39)</f>
        <v>1270.33</v>
      </c>
      <c r="Z28" s="1247">
        <f>SUM('서부 급수관'!Z29:'서부 급수관'!Z39)</f>
        <v>2588.6</v>
      </c>
      <c r="AA28" s="1247">
        <f>SUM('서부 급수관'!AA29:'서부 급수관'!AA39)</f>
        <v>1207.49</v>
      </c>
      <c r="AB28" s="1247">
        <f>SUM('서부 급수관'!AB29:'서부 급수관'!AB39)</f>
        <v>1177.29</v>
      </c>
      <c r="AC28" s="1247">
        <f>SUM('서부 급수관'!AC29:'서부 급수관'!AC39)</f>
        <v>1342.46</v>
      </c>
      <c r="AD28" s="1247">
        <f>SUM('서부 급수관'!AD29:'서부 급수관'!AD39)</f>
        <v>853.98</v>
      </c>
      <c r="AE28" s="1247">
        <f>SUM('서부 급수관'!AE29:'서부 급수관'!AE39)</f>
        <v>965.25</v>
      </c>
      <c r="AF28" s="1247">
        <f>SUM('서부 급수관'!AF29:'서부 급수관'!AF39)</f>
        <v>890.68</v>
      </c>
      <c r="AG28" s="1247">
        <f>SUM('서부 급수관'!AG29:'서부 급수관'!AG39)</f>
        <v>1532.83</v>
      </c>
      <c r="AH28" s="1247">
        <f>SUM('서부 급수관'!AH29:'서부 급수관'!AH39)</f>
        <v>321.64</v>
      </c>
    </row>
    <row r="29" spans="1:34" ht="20.399999999999999" customHeight="1">
      <c r="A29" s="2391" t="s">
        <v>861</v>
      </c>
      <c r="B29" s="989" t="s">
        <v>951</v>
      </c>
      <c r="C29" s="1248">
        <f t="shared" si="4"/>
        <v>0</v>
      </c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>
        <v>0</v>
      </c>
      <c r="Z29" s="1248">
        <v>0</v>
      </c>
      <c r="AA29" s="1248">
        <v>0</v>
      </c>
      <c r="AB29" s="1248">
        <v>0</v>
      </c>
      <c r="AC29" s="1248">
        <v>0</v>
      </c>
      <c r="AD29" s="1248">
        <v>0</v>
      </c>
      <c r="AE29" s="1248">
        <v>0</v>
      </c>
      <c r="AF29" s="1248">
        <v>0</v>
      </c>
      <c r="AG29" s="1248">
        <v>0</v>
      </c>
      <c r="AH29" s="1248">
        <v>0</v>
      </c>
    </row>
    <row r="30" spans="1:34" ht="20.399999999999999" customHeight="1">
      <c r="A30" s="2021"/>
      <c r="B30" s="989" t="s">
        <v>780</v>
      </c>
      <c r="C30" s="1248">
        <f t="shared" si="4"/>
        <v>0</v>
      </c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>
        <v>0</v>
      </c>
      <c r="Z30" s="1248">
        <v>0</v>
      </c>
      <c r="AA30" s="1248">
        <v>0</v>
      </c>
      <c r="AB30" s="1248">
        <v>0</v>
      </c>
      <c r="AC30" s="1248">
        <v>0</v>
      </c>
      <c r="AD30" s="1248">
        <v>0</v>
      </c>
      <c r="AE30" s="1248">
        <v>0</v>
      </c>
      <c r="AF30" s="1248">
        <v>0</v>
      </c>
      <c r="AG30" s="1248">
        <v>0</v>
      </c>
      <c r="AH30" s="1248">
        <v>0</v>
      </c>
    </row>
    <row r="31" spans="1:34" ht="20.399999999999999" customHeight="1">
      <c r="A31" s="2021"/>
      <c r="B31" s="991" t="s">
        <v>799</v>
      </c>
      <c r="C31" s="1248">
        <f t="shared" si="4"/>
        <v>322.13000000000005</v>
      </c>
      <c r="D31" s="1248"/>
      <c r="E31" s="1372">
        <v>10.74</v>
      </c>
      <c r="F31" s="1372">
        <v>215.38000000000002</v>
      </c>
      <c r="G31" s="1372">
        <v>96.01</v>
      </c>
      <c r="H31" s="1372"/>
      <c r="I31" s="1372"/>
      <c r="J31" s="1372"/>
      <c r="K31" s="1372"/>
      <c r="L31" s="1372"/>
      <c r="M31" s="1372"/>
      <c r="N31" s="1372"/>
      <c r="O31" s="1372"/>
      <c r="P31" s="1372"/>
      <c r="Q31" s="1372"/>
      <c r="R31" s="1372"/>
      <c r="S31" s="1372"/>
      <c r="T31" s="1372"/>
      <c r="U31" s="1372"/>
      <c r="V31" s="1372"/>
      <c r="W31" s="1372"/>
      <c r="X31" s="1372"/>
      <c r="Y31" s="1248">
        <v>0</v>
      </c>
      <c r="Z31" s="1248">
        <v>0</v>
      </c>
      <c r="AA31" s="1248">
        <v>0</v>
      </c>
      <c r="AB31" s="1248">
        <v>0</v>
      </c>
      <c r="AC31" s="1248">
        <v>0</v>
      </c>
      <c r="AD31" s="1248">
        <v>0</v>
      </c>
      <c r="AE31" s="1248">
        <v>0</v>
      </c>
      <c r="AF31" s="1248">
        <v>0</v>
      </c>
      <c r="AG31" s="1248">
        <v>0</v>
      </c>
      <c r="AH31" s="1248">
        <v>0</v>
      </c>
    </row>
    <row r="32" spans="1:34" ht="20.399999999999999" customHeight="1">
      <c r="A32" s="2021"/>
      <c r="B32" s="991" t="s">
        <v>787</v>
      </c>
      <c r="C32" s="1248">
        <f t="shared" si="4"/>
        <v>0</v>
      </c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>
        <v>0</v>
      </c>
      <c r="Z32" s="1248">
        <v>0</v>
      </c>
      <c r="AA32" s="1248">
        <v>0</v>
      </c>
      <c r="AB32" s="1248">
        <v>0</v>
      </c>
      <c r="AC32" s="1248">
        <v>0</v>
      </c>
      <c r="AD32" s="1248">
        <v>0</v>
      </c>
      <c r="AE32" s="1248">
        <v>0</v>
      </c>
      <c r="AF32" s="1248">
        <v>0</v>
      </c>
      <c r="AG32" s="1248">
        <v>0</v>
      </c>
      <c r="AH32" s="1248">
        <v>0</v>
      </c>
    </row>
    <row r="33" spans="1:34" ht="20.399999999999999" customHeight="1">
      <c r="A33" s="2021"/>
      <c r="B33" s="995" t="s">
        <v>802</v>
      </c>
      <c r="C33" s="1248">
        <f t="shared" si="4"/>
        <v>621.11</v>
      </c>
      <c r="D33" s="1248">
        <v>295.32</v>
      </c>
      <c r="E33" s="1372">
        <v>18.2</v>
      </c>
      <c r="F33" s="1372">
        <v>5.78</v>
      </c>
      <c r="G33" s="1372">
        <v>95.580000000000013</v>
      </c>
      <c r="H33" s="1372">
        <v>34.599999999999994</v>
      </c>
      <c r="I33" s="1372">
        <v>62.100000000000009</v>
      </c>
      <c r="J33" s="1372">
        <v>33.849999999999994</v>
      </c>
      <c r="K33" s="1372"/>
      <c r="L33" s="1372"/>
      <c r="M33" s="1372">
        <v>28.93</v>
      </c>
      <c r="N33" s="1372"/>
      <c r="O33" s="1372"/>
      <c r="P33" s="1372"/>
      <c r="Q33" s="1372"/>
      <c r="R33" s="1372"/>
      <c r="S33" s="1372"/>
      <c r="T33" s="1372"/>
      <c r="U33" s="1372"/>
      <c r="V33" s="1372"/>
      <c r="W33" s="1372"/>
      <c r="X33" s="1372"/>
      <c r="Y33" s="1248">
        <v>0</v>
      </c>
      <c r="Z33" s="1248">
        <v>0</v>
      </c>
      <c r="AA33" s="1248">
        <v>0</v>
      </c>
      <c r="AB33" s="1248">
        <v>0</v>
      </c>
      <c r="AC33" s="1248">
        <v>0</v>
      </c>
      <c r="AD33" s="1248">
        <v>0</v>
      </c>
      <c r="AE33" s="1248">
        <v>46.75</v>
      </c>
      <c r="AF33" s="1248">
        <v>0</v>
      </c>
      <c r="AG33" s="1248">
        <v>0</v>
      </c>
      <c r="AH33" s="1248">
        <v>0</v>
      </c>
    </row>
    <row r="34" spans="1:34" ht="20.399999999999999" customHeight="1">
      <c r="A34" s="2021"/>
      <c r="B34" s="995" t="s">
        <v>803</v>
      </c>
      <c r="C34" s="1248">
        <f t="shared" si="4"/>
        <v>61.93</v>
      </c>
      <c r="D34" s="1248">
        <v>1.94</v>
      </c>
      <c r="E34" s="1372"/>
      <c r="F34" s="1372">
        <v>2.42</v>
      </c>
      <c r="G34" s="1372"/>
      <c r="H34" s="1372"/>
      <c r="I34" s="1372"/>
      <c r="J34" s="1372"/>
      <c r="K34" s="1372"/>
      <c r="L34" s="1372"/>
      <c r="M34" s="1372"/>
      <c r="N34" s="1372"/>
      <c r="O34" s="1372"/>
      <c r="P34" s="1372"/>
      <c r="Q34" s="1372"/>
      <c r="R34" s="1372"/>
      <c r="S34" s="1372"/>
      <c r="T34" s="1372"/>
      <c r="U34" s="1372"/>
      <c r="V34" s="1372"/>
      <c r="W34" s="1372">
        <v>57.57</v>
      </c>
      <c r="X34" s="1372"/>
      <c r="Y34" s="1248">
        <v>0</v>
      </c>
      <c r="Z34" s="1248">
        <v>0</v>
      </c>
      <c r="AA34" s="1248">
        <v>0</v>
      </c>
      <c r="AB34" s="1248">
        <v>0</v>
      </c>
      <c r="AC34" s="1248">
        <v>0</v>
      </c>
      <c r="AD34" s="1248">
        <v>0</v>
      </c>
      <c r="AE34" s="1248">
        <v>0</v>
      </c>
      <c r="AF34" s="1248">
        <v>0</v>
      </c>
      <c r="AG34" s="1248">
        <v>0</v>
      </c>
      <c r="AH34" s="1248">
        <v>0</v>
      </c>
    </row>
    <row r="35" spans="1:34" ht="20.399999999999999" customHeight="1">
      <c r="A35" s="2021"/>
      <c r="B35" s="1011" t="s">
        <v>804</v>
      </c>
      <c r="C35" s="1248">
        <f t="shared" si="4"/>
        <v>11</v>
      </c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371">
        <v>11</v>
      </c>
      <c r="Y35" s="1248">
        <v>0</v>
      </c>
      <c r="Z35" s="1248">
        <v>0</v>
      </c>
      <c r="AA35" s="1248">
        <v>0</v>
      </c>
      <c r="AB35" s="1248">
        <v>0</v>
      </c>
      <c r="AC35" s="1248">
        <v>0</v>
      </c>
      <c r="AD35" s="1248">
        <v>0</v>
      </c>
      <c r="AE35" s="1248">
        <v>0</v>
      </c>
      <c r="AF35" s="1248">
        <v>0</v>
      </c>
      <c r="AG35" s="1248">
        <v>0</v>
      </c>
      <c r="AH35" s="1248">
        <v>0</v>
      </c>
    </row>
    <row r="36" spans="1:34" ht="20.399999999999999" customHeight="1">
      <c r="A36" s="2021"/>
      <c r="B36" s="1011" t="s">
        <v>848</v>
      </c>
      <c r="C36" s="1248">
        <f t="shared" si="4"/>
        <v>0</v>
      </c>
      <c r="D36" s="1248"/>
      <c r="E36" s="1248"/>
      <c r="F36" s="1248"/>
      <c r="G36" s="1248"/>
      <c r="H36" s="1248"/>
      <c r="I36" s="1248"/>
      <c r="J36" s="1248"/>
      <c r="K36" s="1248"/>
      <c r="L36" s="1248"/>
      <c r="M36" s="1248"/>
      <c r="N36" s="1248"/>
      <c r="O36" s="1248"/>
      <c r="P36" s="1248"/>
      <c r="Q36" s="1248"/>
      <c r="R36" s="1248"/>
      <c r="S36" s="1248"/>
      <c r="T36" s="1248"/>
      <c r="U36" s="1248"/>
      <c r="V36" s="1248"/>
      <c r="W36" s="1248"/>
      <c r="X36" s="1248"/>
      <c r="Y36" s="1248">
        <v>0</v>
      </c>
      <c r="Z36" s="1248">
        <v>0</v>
      </c>
      <c r="AA36" s="1248">
        <v>0</v>
      </c>
      <c r="AB36" s="1248">
        <v>0</v>
      </c>
      <c r="AC36" s="1248">
        <v>0</v>
      </c>
      <c r="AD36" s="1248">
        <v>0</v>
      </c>
      <c r="AE36" s="1248">
        <v>0</v>
      </c>
      <c r="AF36" s="1248">
        <v>0</v>
      </c>
      <c r="AG36" s="1248">
        <v>0</v>
      </c>
      <c r="AH36" s="1248">
        <v>0</v>
      </c>
    </row>
    <row r="37" spans="1:34" ht="20.399999999999999" customHeight="1">
      <c r="A37" s="2021"/>
      <c r="B37" s="995" t="s">
        <v>807</v>
      </c>
      <c r="C37" s="1248">
        <f t="shared" si="4"/>
        <v>93322.910000000062</v>
      </c>
      <c r="D37" s="1248">
        <v>2115.6799999999998</v>
      </c>
      <c r="E37" s="1372">
        <v>1119.6699999999998</v>
      </c>
      <c r="F37" s="1372">
        <v>2064.1299999999997</v>
      </c>
      <c r="G37" s="1372">
        <v>10111.540000000006</v>
      </c>
      <c r="H37" s="1372">
        <v>13330.930000000018</v>
      </c>
      <c r="I37" s="1372">
        <v>8146.0499999999993</v>
      </c>
      <c r="J37" s="1372">
        <v>4636.8200000000033</v>
      </c>
      <c r="K37" s="1372">
        <v>4154.0800000000017</v>
      </c>
      <c r="L37" s="1372">
        <v>5078.1100000000051</v>
      </c>
      <c r="M37" s="1372">
        <v>4513.9500000000044</v>
      </c>
      <c r="N37" s="1372">
        <v>6423.0700000000024</v>
      </c>
      <c r="O37" s="1372">
        <v>1934.3999999999999</v>
      </c>
      <c r="P37" s="1372">
        <v>3792.6400000000003</v>
      </c>
      <c r="Q37" s="1372">
        <v>3086.4899999999984</v>
      </c>
      <c r="R37" s="1372">
        <v>2612.9999999999995</v>
      </c>
      <c r="S37" s="1372">
        <v>1603.7299999999984</v>
      </c>
      <c r="T37" s="1372">
        <v>936.05999999999983</v>
      </c>
      <c r="U37" s="1372">
        <v>1329.3199999999997</v>
      </c>
      <c r="V37" s="1372">
        <v>361.24000000000018</v>
      </c>
      <c r="W37" s="1372">
        <v>1599.7400000000002</v>
      </c>
      <c r="X37" s="1372">
        <v>2309.4600000000005</v>
      </c>
      <c r="Y37" s="1248">
        <v>1245.33</v>
      </c>
      <c r="Z37" s="1248">
        <v>2588.6</v>
      </c>
      <c r="AA37" s="1248">
        <v>1207.49</v>
      </c>
      <c r="AB37" s="1248">
        <v>1177.29</v>
      </c>
      <c r="AC37" s="1248">
        <v>1342.46</v>
      </c>
      <c r="AD37" s="1248">
        <v>853.98</v>
      </c>
      <c r="AE37" s="1248">
        <v>902.5</v>
      </c>
      <c r="AF37" s="1248">
        <v>890.68</v>
      </c>
      <c r="AG37" s="1248">
        <v>1532.83</v>
      </c>
      <c r="AH37" s="1248">
        <v>321.64</v>
      </c>
    </row>
    <row r="38" spans="1:34" ht="20.399999999999999" customHeight="1">
      <c r="A38" s="2021"/>
      <c r="B38" s="991" t="s">
        <v>849</v>
      </c>
      <c r="C38" s="1248">
        <f t="shared" si="4"/>
        <v>41</v>
      </c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  <c r="Q38" s="1248"/>
      <c r="R38" s="1248"/>
      <c r="S38" s="1248"/>
      <c r="T38" s="1248"/>
      <c r="U38" s="1248"/>
      <c r="V38" s="1248"/>
      <c r="W38" s="1248"/>
      <c r="X38" s="1248"/>
      <c r="Y38" s="1248">
        <v>25</v>
      </c>
      <c r="Z38" s="1248">
        <v>0</v>
      </c>
      <c r="AA38" s="1248">
        <v>0</v>
      </c>
      <c r="AB38" s="1248">
        <v>0</v>
      </c>
      <c r="AC38" s="1248">
        <v>0</v>
      </c>
      <c r="AD38" s="1248">
        <v>0</v>
      </c>
      <c r="AE38" s="1248">
        <v>16</v>
      </c>
      <c r="AF38" s="1248">
        <v>0</v>
      </c>
      <c r="AG38" s="1248">
        <v>0</v>
      </c>
      <c r="AH38" s="1248">
        <v>0</v>
      </c>
    </row>
    <row r="39" spans="1:34" ht="20.399999999999999" customHeight="1">
      <c r="A39" s="2021"/>
      <c r="B39" s="991" t="s">
        <v>808</v>
      </c>
      <c r="C39" s="1248">
        <f t="shared" si="4"/>
        <v>3.04</v>
      </c>
      <c r="D39" s="1248"/>
      <c r="E39" s="1248"/>
      <c r="F39" s="1248"/>
      <c r="G39" s="1248"/>
      <c r="H39" s="1248"/>
      <c r="I39" s="1248"/>
      <c r="J39" s="1371">
        <v>3.04</v>
      </c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248"/>
      <c r="Y39" s="1248">
        <v>0</v>
      </c>
      <c r="Z39" s="1248">
        <v>0</v>
      </c>
      <c r="AA39" s="1248">
        <v>0</v>
      </c>
      <c r="AB39" s="1248">
        <v>0</v>
      </c>
      <c r="AC39" s="1248">
        <v>0</v>
      </c>
      <c r="AD39" s="1248">
        <v>0</v>
      </c>
      <c r="AE39" s="1248">
        <v>0</v>
      </c>
      <c r="AF39" s="1248">
        <v>0</v>
      </c>
      <c r="AG39" s="1248">
        <v>0</v>
      </c>
      <c r="AH39" s="1248">
        <v>0</v>
      </c>
    </row>
    <row r="40" spans="1:34" ht="21.6" customHeight="1">
      <c r="A40" s="2391" t="s">
        <v>863</v>
      </c>
      <c r="B40" s="1250" t="s">
        <v>41</v>
      </c>
      <c r="C40" s="1628">
        <f t="shared" si="4"/>
        <v>49897.770000000011</v>
      </c>
      <c r="D40" s="1247">
        <f>SUM('서부 급수관'!D41:'서부 급수관'!D51)</f>
        <v>4420.7299999999996</v>
      </c>
      <c r="E40" s="1247">
        <f>SUM('서부 급수관'!E41:'서부 급수관'!E51)</f>
        <v>3037.32</v>
      </c>
      <c r="F40" s="1247">
        <f>SUM('서부 급수관'!F41:'서부 급수관'!F51)</f>
        <v>397.03999999999996</v>
      </c>
      <c r="G40" s="1247">
        <f>SUM('서부 급수관'!G41:'서부 급수관'!G51)</f>
        <v>2509.8100000000009</v>
      </c>
      <c r="H40" s="1247">
        <f>SUM('서부 급수관'!H41:'서부 급수관'!H51)</f>
        <v>3558.7699999999995</v>
      </c>
      <c r="I40" s="1247">
        <f>SUM('서부 급수관'!I41:'서부 급수관'!I51)</f>
        <v>1730.2100000000005</v>
      </c>
      <c r="J40" s="1247">
        <f>SUM('서부 급수관'!J41:'서부 급수관'!J51)</f>
        <v>1601.21</v>
      </c>
      <c r="K40" s="1247">
        <f>SUM('서부 급수관'!K41:'서부 급수관'!K51)</f>
        <v>3367.17</v>
      </c>
      <c r="L40" s="1247">
        <f>SUM('서부 급수관'!L41:'서부 급수관'!L51)</f>
        <v>3974.4600000000009</v>
      </c>
      <c r="M40" s="1247">
        <f>SUM('서부 급수관'!M41:'서부 급수관'!M51)</f>
        <v>2423.4500000000003</v>
      </c>
      <c r="N40" s="1247">
        <f>SUM('서부 급수관'!N41:'서부 급수관'!N51)</f>
        <v>1774.3699999999997</v>
      </c>
      <c r="O40" s="1247">
        <f>SUM('서부 급수관'!O41:'서부 급수관'!O51)</f>
        <v>639.44999999999993</v>
      </c>
      <c r="P40" s="1247">
        <f>SUM('서부 급수관'!P41:'서부 급수관'!P51)</f>
        <v>1238.8400000000001</v>
      </c>
      <c r="Q40" s="1247">
        <f>SUM('서부 급수관'!Q41:'서부 급수관'!Q51)</f>
        <v>1184.7300000000002</v>
      </c>
      <c r="R40" s="1247">
        <f>SUM('서부 급수관'!R41:'서부 급수관'!R51)</f>
        <v>1036.8100000000002</v>
      </c>
      <c r="S40" s="1247">
        <f>SUM('서부 급수관'!S41:'서부 급수관'!S51)</f>
        <v>1080.42</v>
      </c>
      <c r="T40" s="1247">
        <f>SUM('서부 급수관'!T41:'서부 급수관'!T51)</f>
        <v>1484.6100000000004</v>
      </c>
      <c r="U40" s="1247">
        <f>SUM('서부 급수관'!U41:'서부 급수관'!U51)</f>
        <v>1846.9699999999996</v>
      </c>
      <c r="V40" s="1247">
        <f>SUM('서부 급수관'!V41:'서부 급수관'!V51)</f>
        <v>465.93999999999994</v>
      </c>
      <c r="W40" s="1247">
        <f>SUM('서부 급수관'!W41:'서부 급수관'!W51)</f>
        <v>1218.46</v>
      </c>
      <c r="X40" s="1247">
        <f>SUM('서부 급수관'!X41:'서부 급수관'!X51)</f>
        <v>1546.4600000000003</v>
      </c>
      <c r="Y40" s="1247">
        <f>SUM('서부 급수관'!Y41:'서부 급수관'!Y51)</f>
        <v>1015.08</v>
      </c>
      <c r="Z40" s="1247">
        <f>SUM('서부 급수관'!Z41:'서부 급수관'!Z51)</f>
        <v>1379.67</v>
      </c>
      <c r="AA40" s="1247">
        <f>SUM('서부 급수관'!AA41:'서부 급수관'!AA51)</f>
        <v>1308.94</v>
      </c>
      <c r="AB40" s="1247">
        <f>SUM('서부 급수관'!AB41:'서부 급수관'!AB51)</f>
        <v>1128.9100000000001</v>
      </c>
      <c r="AC40" s="1247">
        <f>SUM('서부 급수관'!AC41:'서부 급수관'!AC51)</f>
        <v>1124</v>
      </c>
      <c r="AD40" s="1247">
        <f>SUM('서부 급수관'!AD41:'서부 급수관'!AD51)</f>
        <v>647.25</v>
      </c>
      <c r="AE40" s="1247">
        <f>SUM('서부 급수관'!AE41:'서부 급수관'!AE51)</f>
        <v>970</v>
      </c>
      <c r="AF40" s="1247">
        <f>SUM('서부 급수관'!AF41:'서부 급수관'!AF51)</f>
        <v>904.26</v>
      </c>
      <c r="AG40" s="1247">
        <f>SUM('서부 급수관'!AG41:'서부 급수관'!AG51)</f>
        <v>606</v>
      </c>
      <c r="AH40" s="1247">
        <f>SUM('서부 급수관'!AH41:'서부 급수관'!AH51)</f>
        <v>276.43</v>
      </c>
    </row>
    <row r="41" spans="1:34" ht="20.399999999999999" customHeight="1">
      <c r="A41" s="2391" t="s">
        <v>863</v>
      </c>
      <c r="B41" s="989" t="s">
        <v>951</v>
      </c>
      <c r="C41" s="1248">
        <f t="shared" si="4"/>
        <v>0</v>
      </c>
      <c r="D41" s="1248"/>
      <c r="E41" s="1248"/>
      <c r="F41" s="1248"/>
      <c r="G41" s="1248"/>
      <c r="H41" s="1248"/>
      <c r="I41" s="1248"/>
      <c r="J41" s="1248"/>
      <c r="K41" s="1248"/>
      <c r="L41" s="1248"/>
      <c r="M41" s="1248"/>
      <c r="N41" s="1248"/>
      <c r="O41" s="1248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>
        <v>0</v>
      </c>
      <c r="Z41" s="1248">
        <v>0</v>
      </c>
      <c r="AA41" s="1248">
        <v>0</v>
      </c>
      <c r="AB41" s="1248">
        <v>0</v>
      </c>
      <c r="AC41" s="1248">
        <v>0</v>
      </c>
      <c r="AD41" s="1248">
        <v>0</v>
      </c>
      <c r="AE41" s="1248">
        <v>0</v>
      </c>
      <c r="AF41" s="1248">
        <v>0</v>
      </c>
      <c r="AG41" s="1248">
        <v>0</v>
      </c>
      <c r="AH41" s="1248">
        <v>0</v>
      </c>
    </row>
    <row r="42" spans="1:34" ht="20.399999999999999" customHeight="1">
      <c r="A42" s="2021"/>
      <c r="B42" s="989" t="s">
        <v>780</v>
      </c>
      <c r="C42" s="1248">
        <f t="shared" si="4"/>
        <v>0</v>
      </c>
      <c r="D42" s="1248"/>
      <c r="E42" s="1248"/>
      <c r="F42" s="1248"/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  <c r="Q42" s="1248"/>
      <c r="R42" s="1248"/>
      <c r="S42" s="1248"/>
      <c r="T42" s="1248"/>
      <c r="U42" s="1248"/>
      <c r="V42" s="1248"/>
      <c r="W42" s="1248"/>
      <c r="X42" s="1248"/>
      <c r="Y42" s="1248">
        <v>0</v>
      </c>
      <c r="Z42" s="1248">
        <v>0</v>
      </c>
      <c r="AA42" s="1248">
        <v>0</v>
      </c>
      <c r="AB42" s="1248">
        <v>0</v>
      </c>
      <c r="AC42" s="1248">
        <v>0</v>
      </c>
      <c r="AD42" s="1248">
        <v>0</v>
      </c>
      <c r="AE42" s="1248">
        <v>0</v>
      </c>
      <c r="AF42" s="1248">
        <v>0</v>
      </c>
      <c r="AG42" s="1248">
        <v>0</v>
      </c>
      <c r="AH42" s="1248">
        <v>0</v>
      </c>
    </row>
    <row r="43" spans="1:34" ht="20.399999999999999" customHeight="1">
      <c r="A43" s="2021"/>
      <c r="B43" s="991" t="s">
        <v>799</v>
      </c>
      <c r="C43" s="1248">
        <f t="shared" si="4"/>
        <v>112.21000000000001</v>
      </c>
      <c r="D43" s="1248"/>
      <c r="E43" s="1372"/>
      <c r="F43" s="1372">
        <v>102.22000000000001</v>
      </c>
      <c r="G43" s="1372"/>
      <c r="H43" s="1372"/>
      <c r="I43" s="1372"/>
      <c r="J43" s="1372"/>
      <c r="K43" s="1372"/>
      <c r="L43" s="1372"/>
      <c r="M43" s="1372"/>
      <c r="N43" s="1372"/>
      <c r="O43" s="1372">
        <v>9.99</v>
      </c>
      <c r="P43" s="1372"/>
      <c r="Q43" s="1372"/>
      <c r="R43" s="1372"/>
      <c r="S43" s="1372"/>
      <c r="T43" s="1372"/>
      <c r="U43" s="1372"/>
      <c r="V43" s="1372"/>
      <c r="W43" s="1372"/>
      <c r="X43" s="1372"/>
      <c r="Y43" s="1248">
        <v>0</v>
      </c>
      <c r="Z43" s="1248">
        <v>0</v>
      </c>
      <c r="AA43" s="1248">
        <v>0</v>
      </c>
      <c r="AB43" s="1248">
        <v>0</v>
      </c>
      <c r="AC43" s="1248">
        <v>0</v>
      </c>
      <c r="AD43" s="1248">
        <v>0</v>
      </c>
      <c r="AE43" s="1248">
        <v>0</v>
      </c>
      <c r="AF43" s="1248">
        <v>0</v>
      </c>
      <c r="AG43" s="1248">
        <v>0</v>
      </c>
      <c r="AH43" s="1248">
        <v>0</v>
      </c>
    </row>
    <row r="44" spans="1:34" ht="20.399999999999999" customHeight="1">
      <c r="A44" s="2021"/>
      <c r="B44" s="991" t="s">
        <v>787</v>
      </c>
      <c r="C44" s="1248">
        <f t="shared" si="4"/>
        <v>0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  <c r="Q44" s="1248"/>
      <c r="R44" s="1248"/>
      <c r="S44" s="1248"/>
      <c r="T44" s="1248"/>
      <c r="U44" s="1248"/>
      <c r="V44" s="1248"/>
      <c r="W44" s="1248"/>
      <c r="X44" s="1248"/>
      <c r="Y44" s="1248">
        <v>0</v>
      </c>
      <c r="Z44" s="1248">
        <v>0</v>
      </c>
      <c r="AA44" s="1248">
        <v>0</v>
      </c>
      <c r="AB44" s="1248">
        <v>0</v>
      </c>
      <c r="AC44" s="1248">
        <v>0</v>
      </c>
      <c r="AD44" s="1248">
        <v>0</v>
      </c>
      <c r="AE44" s="1248">
        <v>0</v>
      </c>
      <c r="AF44" s="1248">
        <v>0</v>
      </c>
      <c r="AG44" s="1248">
        <v>0</v>
      </c>
      <c r="AH44" s="1248">
        <v>0</v>
      </c>
    </row>
    <row r="45" spans="1:34" ht="20.399999999999999" customHeight="1">
      <c r="A45" s="2021"/>
      <c r="B45" s="995" t="s">
        <v>802</v>
      </c>
      <c r="C45" s="1248">
        <f t="shared" si="4"/>
        <v>1089.3700000000001</v>
      </c>
      <c r="D45" s="1248">
        <v>907.52</v>
      </c>
      <c r="E45" s="1372">
        <v>5.58</v>
      </c>
      <c r="F45" s="1372"/>
      <c r="G45" s="1372">
        <v>24.470000000000002</v>
      </c>
      <c r="H45" s="1372">
        <v>43.379999999999995</v>
      </c>
      <c r="I45" s="1372">
        <v>76.02</v>
      </c>
      <c r="J45" s="1372"/>
      <c r="K45" s="1372"/>
      <c r="L45" s="1372">
        <v>5.34</v>
      </c>
      <c r="M45" s="1372">
        <v>8.89</v>
      </c>
      <c r="N45" s="1372">
        <v>3.91</v>
      </c>
      <c r="O45" s="1372"/>
      <c r="P45" s="1372"/>
      <c r="Q45" s="1372"/>
      <c r="R45" s="1372"/>
      <c r="S45" s="1372">
        <v>14.26</v>
      </c>
      <c r="T45" s="1372"/>
      <c r="U45" s="1372"/>
      <c r="V45" s="1372"/>
      <c r="W45" s="1372"/>
      <c r="X45" s="1372"/>
      <c r="Y45" s="1248">
        <v>0</v>
      </c>
      <c r="Z45" s="1248">
        <v>0</v>
      </c>
      <c r="AA45" s="1248">
        <v>0</v>
      </c>
      <c r="AB45" s="1248">
        <v>0</v>
      </c>
      <c r="AC45" s="1248">
        <v>0</v>
      </c>
      <c r="AD45" s="1248">
        <v>0</v>
      </c>
      <c r="AE45" s="1248">
        <v>0</v>
      </c>
      <c r="AF45" s="1248">
        <v>0</v>
      </c>
      <c r="AG45" s="1248">
        <v>0</v>
      </c>
      <c r="AH45" s="1248">
        <v>0</v>
      </c>
    </row>
    <row r="46" spans="1:34" ht="20.399999999999999" customHeight="1">
      <c r="A46" s="2021"/>
      <c r="B46" s="995" t="s">
        <v>803</v>
      </c>
      <c r="C46" s="1248">
        <f t="shared" si="4"/>
        <v>310.58000000000004</v>
      </c>
      <c r="D46" s="1248">
        <v>104.42</v>
      </c>
      <c r="E46" s="1372"/>
      <c r="F46" s="1372">
        <v>36.86</v>
      </c>
      <c r="G46" s="1372">
        <v>4.7300000000000004</v>
      </c>
      <c r="H46" s="1372">
        <v>128.20000000000002</v>
      </c>
      <c r="I46" s="1372">
        <v>19.63</v>
      </c>
      <c r="J46" s="1372">
        <v>13.88</v>
      </c>
      <c r="K46" s="1372"/>
      <c r="L46" s="1372"/>
      <c r="M46" s="1372">
        <v>2.86</v>
      </c>
      <c r="N46" s="1372"/>
      <c r="O46" s="1372"/>
      <c r="P46" s="1372"/>
      <c r="Q46" s="1372"/>
      <c r="R46" s="1372"/>
      <c r="S46" s="1372"/>
      <c r="T46" s="1372"/>
      <c r="U46" s="1372"/>
      <c r="V46" s="1372"/>
      <c r="W46" s="1372"/>
      <c r="X46" s="1372"/>
      <c r="Y46" s="1248">
        <v>0</v>
      </c>
      <c r="Z46" s="1248">
        <v>0</v>
      </c>
      <c r="AA46" s="1248">
        <v>0</v>
      </c>
      <c r="AB46" s="1248">
        <v>0</v>
      </c>
      <c r="AC46" s="1248">
        <v>0</v>
      </c>
      <c r="AD46" s="1248">
        <v>0</v>
      </c>
      <c r="AE46" s="1248">
        <v>0</v>
      </c>
      <c r="AF46" s="1248">
        <v>0</v>
      </c>
      <c r="AG46" s="1248">
        <v>0</v>
      </c>
      <c r="AH46" s="1248">
        <v>0</v>
      </c>
    </row>
    <row r="47" spans="1:34" ht="20.399999999999999" customHeight="1">
      <c r="A47" s="2021"/>
      <c r="B47" s="1011" t="s">
        <v>804</v>
      </c>
      <c r="C47" s="1248">
        <f t="shared" si="4"/>
        <v>11</v>
      </c>
      <c r="D47" s="1248"/>
      <c r="E47" s="1248"/>
      <c r="F47" s="1248"/>
      <c r="G47" s="1248"/>
      <c r="H47" s="1248"/>
      <c r="I47" s="1248"/>
      <c r="J47" s="1248"/>
      <c r="K47" s="1248"/>
      <c r="L47" s="1248"/>
      <c r="M47" s="1248"/>
      <c r="N47" s="1248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>
        <v>2</v>
      </c>
      <c r="Y47" s="1248">
        <v>9</v>
      </c>
      <c r="Z47" s="1248">
        <v>0</v>
      </c>
      <c r="AA47" s="1248">
        <v>0</v>
      </c>
      <c r="AB47" s="1248">
        <v>0</v>
      </c>
      <c r="AC47" s="1248">
        <v>0</v>
      </c>
      <c r="AD47" s="1248">
        <v>0</v>
      </c>
      <c r="AE47" s="1248">
        <v>0</v>
      </c>
      <c r="AF47" s="1248">
        <v>0</v>
      </c>
      <c r="AG47" s="1248">
        <v>0</v>
      </c>
      <c r="AH47" s="1248">
        <v>0</v>
      </c>
    </row>
    <row r="48" spans="1:34" ht="20.399999999999999" customHeight="1">
      <c r="A48" s="2021"/>
      <c r="B48" s="1011" t="s">
        <v>848</v>
      </c>
      <c r="C48" s="1248">
        <f t="shared" si="4"/>
        <v>0</v>
      </c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>
        <v>0</v>
      </c>
      <c r="Z48" s="1248">
        <v>0</v>
      </c>
      <c r="AA48" s="1248">
        <v>0</v>
      </c>
      <c r="AB48" s="1248">
        <v>0</v>
      </c>
      <c r="AC48" s="1248">
        <v>0</v>
      </c>
      <c r="AD48" s="1248">
        <v>0</v>
      </c>
      <c r="AE48" s="1248">
        <v>0</v>
      </c>
      <c r="AF48" s="1248">
        <v>0</v>
      </c>
      <c r="AG48" s="1248">
        <v>0</v>
      </c>
      <c r="AH48" s="1248">
        <v>0</v>
      </c>
    </row>
    <row r="49" spans="1:34" ht="20.399999999999999" customHeight="1">
      <c r="A49" s="2021"/>
      <c r="B49" s="995" t="s">
        <v>807</v>
      </c>
      <c r="C49" s="1248">
        <f t="shared" si="4"/>
        <v>48362.610000000008</v>
      </c>
      <c r="D49" s="1248">
        <v>3408.79</v>
      </c>
      <c r="E49" s="1372">
        <v>3031.7400000000002</v>
      </c>
      <c r="F49" s="1372">
        <v>257.95999999999998</v>
      </c>
      <c r="G49" s="1372">
        <v>2480.610000000001</v>
      </c>
      <c r="H49" s="1372">
        <v>3387.1899999999996</v>
      </c>
      <c r="I49" s="1372">
        <v>1634.5600000000004</v>
      </c>
      <c r="J49" s="1372">
        <v>1587.33</v>
      </c>
      <c r="K49" s="1372">
        <v>3367.17</v>
      </c>
      <c r="L49" s="1372">
        <v>3969.1200000000008</v>
      </c>
      <c r="M49" s="1372">
        <v>2411.7000000000003</v>
      </c>
      <c r="N49" s="1372">
        <v>1770.4599999999996</v>
      </c>
      <c r="O49" s="1372">
        <v>629.45999999999992</v>
      </c>
      <c r="P49" s="1372">
        <v>1238.8400000000001</v>
      </c>
      <c r="Q49" s="1372">
        <v>1184.7300000000002</v>
      </c>
      <c r="R49" s="1372">
        <v>1036.8100000000002</v>
      </c>
      <c r="S49" s="1372">
        <v>1066.1600000000001</v>
      </c>
      <c r="T49" s="1372">
        <v>1484.6100000000004</v>
      </c>
      <c r="U49" s="1372">
        <v>1846.9699999999996</v>
      </c>
      <c r="V49" s="1372">
        <v>465.93999999999994</v>
      </c>
      <c r="W49" s="1372">
        <v>1218.46</v>
      </c>
      <c r="X49" s="1372">
        <v>1544.4600000000003</v>
      </c>
      <c r="Y49" s="1248">
        <v>994.08</v>
      </c>
      <c r="Z49" s="1248">
        <v>1379.67</v>
      </c>
      <c r="AA49" s="1248">
        <v>1308.94</v>
      </c>
      <c r="AB49" s="1248">
        <v>1128.9100000000001</v>
      </c>
      <c r="AC49" s="1248">
        <v>1124</v>
      </c>
      <c r="AD49" s="1248">
        <v>647.25</v>
      </c>
      <c r="AE49" s="1248">
        <v>970</v>
      </c>
      <c r="AF49" s="1248">
        <v>904.26</v>
      </c>
      <c r="AG49" s="1248">
        <v>606</v>
      </c>
      <c r="AH49" s="1248">
        <v>276.43</v>
      </c>
    </row>
    <row r="50" spans="1:34" ht="20.399999999999999" customHeight="1">
      <c r="A50" s="2021"/>
      <c r="B50" s="991" t="s">
        <v>849</v>
      </c>
      <c r="C50" s="1248">
        <f t="shared" si="4"/>
        <v>12</v>
      </c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>
        <v>12</v>
      </c>
      <c r="Z50" s="1248">
        <v>0</v>
      </c>
      <c r="AA50" s="1248">
        <v>0</v>
      </c>
      <c r="AB50" s="1248">
        <v>0</v>
      </c>
      <c r="AC50" s="1248">
        <v>0</v>
      </c>
      <c r="AD50" s="1248">
        <v>0</v>
      </c>
      <c r="AE50" s="1248">
        <v>0</v>
      </c>
      <c r="AF50" s="1248">
        <v>0</v>
      </c>
      <c r="AG50" s="1248">
        <v>0</v>
      </c>
      <c r="AH50" s="1248">
        <v>0</v>
      </c>
    </row>
    <row r="51" spans="1:34" ht="20.399999999999999" customHeight="1">
      <c r="A51" s="2021"/>
      <c r="B51" s="991" t="s">
        <v>808</v>
      </c>
      <c r="C51" s="1248">
        <f t="shared" si="4"/>
        <v>0</v>
      </c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>
        <v>0</v>
      </c>
      <c r="Z51" s="1248">
        <v>0</v>
      </c>
      <c r="AA51" s="1248">
        <v>0</v>
      </c>
      <c r="AB51" s="1248">
        <v>0</v>
      </c>
      <c r="AC51" s="1248">
        <v>0</v>
      </c>
      <c r="AD51" s="1248">
        <v>0</v>
      </c>
      <c r="AE51" s="1248">
        <v>0</v>
      </c>
      <c r="AF51" s="1248">
        <v>0</v>
      </c>
      <c r="AG51" s="1248">
        <v>0</v>
      </c>
      <c r="AH51" s="1248">
        <v>0</v>
      </c>
    </row>
    <row r="52" spans="1:34" ht="21.6" customHeight="1">
      <c r="A52" s="2391" t="s">
        <v>864</v>
      </c>
      <c r="B52" s="1250" t="s">
        <v>41</v>
      </c>
      <c r="C52" s="1628">
        <f t="shared" si="4"/>
        <v>38066.35</v>
      </c>
      <c r="D52" s="1247">
        <f>SUM('서부 급수관'!D53:'서부 급수관'!D63)</f>
        <v>1269.1499999999999</v>
      </c>
      <c r="E52" s="1247">
        <f>SUM('서부 급수관'!E53:'서부 급수관'!E63)</f>
        <v>415.88000000000005</v>
      </c>
      <c r="F52" s="1247">
        <f>SUM('서부 급수관'!F53:'서부 급수관'!F63)</f>
        <v>539.74</v>
      </c>
      <c r="G52" s="1247">
        <f>SUM('서부 급수관'!G53:'서부 급수관'!G63)</f>
        <v>924.46999999999991</v>
      </c>
      <c r="H52" s="1247">
        <f>SUM('서부 급수관'!H53:'서부 급수관'!H63)</f>
        <v>1646.0799999999997</v>
      </c>
      <c r="I52" s="1247">
        <f>SUM('서부 급수관'!I53:'서부 급수관'!I63)</f>
        <v>1531.71</v>
      </c>
      <c r="J52" s="1247">
        <f>SUM('서부 급수관'!J53:'서부 급수관'!J63)</f>
        <v>1064.1200000000008</v>
      </c>
      <c r="K52" s="1247">
        <f>SUM('서부 급수관'!K53:'서부 급수관'!K63)</f>
        <v>1585.2699999999995</v>
      </c>
      <c r="L52" s="1247">
        <f>SUM('서부 급수관'!L53:'서부 급수관'!L63)</f>
        <v>1817.5800000000006</v>
      </c>
      <c r="M52" s="1247">
        <f>SUM('서부 급수관'!M53:'서부 급수관'!M63)</f>
        <v>1426.18</v>
      </c>
      <c r="N52" s="1247">
        <f>SUM('서부 급수관'!N53:'서부 급수관'!N63)</f>
        <v>1296.4800000000009</v>
      </c>
      <c r="O52" s="1247">
        <f>SUM('서부 급수관'!O53:'서부 급수관'!O63)</f>
        <v>487.1</v>
      </c>
      <c r="P52" s="1247">
        <f>SUM('서부 급수관'!P53:'서부 급수관'!P63)</f>
        <v>2349.5200000000009</v>
      </c>
      <c r="Q52" s="1247">
        <f>SUM('서부 급수관'!Q53:'서부 급수관'!Q63)</f>
        <v>1966.9999999999993</v>
      </c>
      <c r="R52" s="1247">
        <f>SUM('서부 급수관'!R53:'서부 급수관'!R63)</f>
        <v>1379.9799999999998</v>
      </c>
      <c r="S52" s="1247">
        <f>SUM('서부 급수관'!S53:'서부 급수관'!S63)</f>
        <v>1436.2099999999996</v>
      </c>
      <c r="T52" s="1247">
        <f>SUM('서부 급수관'!T53:'서부 급수관'!T63)</f>
        <v>626.1</v>
      </c>
      <c r="U52" s="1247">
        <f>SUM('서부 급수관'!U53:'서부 급수관'!U63)</f>
        <v>1283.8100000000002</v>
      </c>
      <c r="V52" s="1247">
        <f>SUM('서부 급수관'!V53:'서부 급수관'!V63)</f>
        <v>228.48999999999995</v>
      </c>
      <c r="W52" s="1247">
        <f>SUM('서부 급수관'!W53:'서부 급수관'!W63)</f>
        <v>338.96000000000004</v>
      </c>
      <c r="X52" s="1247">
        <f>SUM('서부 급수관'!X53:'서부 급수관'!X63)</f>
        <v>1355.43</v>
      </c>
      <c r="Y52" s="1247">
        <f>SUM('서부 급수관'!Y53:'서부 급수관'!Y63)</f>
        <v>1805.59</v>
      </c>
      <c r="Z52" s="1247">
        <f>SUM('서부 급수관'!Z53:'서부 급수관'!Z63)</f>
        <v>1125.1600000000001</v>
      </c>
      <c r="AA52" s="1247">
        <f>SUM('서부 급수관'!AA53:'서부 급수관'!AA63)</f>
        <v>1820.18</v>
      </c>
      <c r="AB52" s="1247">
        <f>SUM('서부 급수관'!AB53:'서부 급수관'!AB63)</f>
        <v>1772.73</v>
      </c>
      <c r="AC52" s="1247">
        <f>SUM('서부 급수관'!AC53:'서부 급수관'!AC63)</f>
        <v>1733.6</v>
      </c>
      <c r="AD52" s="1247">
        <f>SUM('서부 급수관'!AD53:'서부 급수관'!AD63)</f>
        <v>1471.06</v>
      </c>
      <c r="AE52" s="1247">
        <f>SUM('서부 급수관'!AE53:'서부 급수관'!AE63)</f>
        <v>1144</v>
      </c>
      <c r="AF52" s="1247">
        <f>SUM('서부 급수관'!AF53:'서부 급수관'!AF63)</f>
        <v>1016</v>
      </c>
      <c r="AG52" s="1247">
        <f>SUM('서부 급수관'!AG53:'서부 급수관'!AG63)</f>
        <v>809.39</v>
      </c>
      <c r="AH52" s="1247">
        <f>SUM('서부 급수관'!AH53:'서부 급수관'!AH63)</f>
        <v>399.38</v>
      </c>
    </row>
    <row r="53" spans="1:34" ht="20.399999999999999" customHeight="1">
      <c r="A53" s="2391" t="s">
        <v>864</v>
      </c>
      <c r="B53" s="989" t="s">
        <v>951</v>
      </c>
      <c r="C53" s="1248">
        <f t="shared" si="4"/>
        <v>0</v>
      </c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>
        <v>0</v>
      </c>
      <c r="Z53" s="1248">
        <v>0</v>
      </c>
      <c r="AA53" s="1248">
        <v>0</v>
      </c>
      <c r="AB53" s="1248">
        <v>0</v>
      </c>
      <c r="AC53" s="1248">
        <v>0</v>
      </c>
      <c r="AD53" s="1248">
        <v>0</v>
      </c>
      <c r="AE53" s="1248">
        <v>0</v>
      </c>
      <c r="AF53" s="1248">
        <v>0</v>
      </c>
      <c r="AG53" s="1248">
        <v>0</v>
      </c>
      <c r="AH53" s="1248">
        <v>0</v>
      </c>
    </row>
    <row r="54" spans="1:34" ht="20.399999999999999" customHeight="1">
      <c r="A54" s="2021"/>
      <c r="B54" s="989" t="s">
        <v>780</v>
      </c>
      <c r="C54" s="1248">
        <f t="shared" si="4"/>
        <v>0</v>
      </c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>
        <v>0</v>
      </c>
      <c r="Z54" s="1248">
        <v>0</v>
      </c>
      <c r="AA54" s="1248">
        <v>0</v>
      </c>
      <c r="AB54" s="1248">
        <v>0</v>
      </c>
      <c r="AC54" s="1248">
        <v>0</v>
      </c>
      <c r="AD54" s="1248">
        <v>0</v>
      </c>
      <c r="AE54" s="1248">
        <v>0</v>
      </c>
      <c r="AF54" s="1248">
        <v>0</v>
      </c>
      <c r="AG54" s="1248">
        <v>0</v>
      </c>
      <c r="AH54" s="1248">
        <v>0</v>
      </c>
    </row>
    <row r="55" spans="1:34" ht="20.399999999999999" customHeight="1">
      <c r="A55" s="2021"/>
      <c r="B55" s="991" t="s">
        <v>799</v>
      </c>
      <c r="C55" s="1248">
        <f t="shared" si="4"/>
        <v>68.08</v>
      </c>
      <c r="D55" s="1248"/>
      <c r="E55" s="1372"/>
      <c r="F55" s="1372">
        <v>54.98</v>
      </c>
      <c r="G55" s="1372"/>
      <c r="H55" s="1372"/>
      <c r="I55" s="1372"/>
      <c r="J55" s="1372"/>
      <c r="K55" s="1372"/>
      <c r="L55" s="1372"/>
      <c r="M55" s="1372"/>
      <c r="N55" s="1372"/>
      <c r="O55" s="1372">
        <v>13.100000000000001</v>
      </c>
      <c r="P55" s="1372"/>
      <c r="Q55" s="1372"/>
      <c r="R55" s="1372"/>
      <c r="S55" s="1372"/>
      <c r="T55" s="1372"/>
      <c r="U55" s="1372"/>
      <c r="V55" s="1372"/>
      <c r="W55" s="1372"/>
      <c r="X55" s="1372"/>
      <c r="Y55" s="1248">
        <v>0</v>
      </c>
      <c r="Z55" s="1248">
        <v>0</v>
      </c>
      <c r="AA55" s="1248">
        <v>0</v>
      </c>
      <c r="AB55" s="1248">
        <v>0</v>
      </c>
      <c r="AC55" s="1248">
        <v>0</v>
      </c>
      <c r="AD55" s="1248">
        <v>0</v>
      </c>
      <c r="AE55" s="1248">
        <v>0</v>
      </c>
      <c r="AF55" s="1248">
        <v>0</v>
      </c>
      <c r="AG55" s="1248">
        <v>0</v>
      </c>
      <c r="AH55" s="1248">
        <v>0</v>
      </c>
    </row>
    <row r="56" spans="1:34" ht="20.399999999999999" customHeight="1">
      <c r="A56" s="2021"/>
      <c r="B56" s="991" t="s">
        <v>787</v>
      </c>
      <c r="C56" s="1248">
        <f t="shared" si="4"/>
        <v>0</v>
      </c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>
        <v>0</v>
      </c>
      <c r="Z56" s="1248">
        <v>0</v>
      </c>
      <c r="AA56" s="1248">
        <v>0</v>
      </c>
      <c r="AB56" s="1248">
        <v>0</v>
      </c>
      <c r="AC56" s="1248">
        <v>0</v>
      </c>
      <c r="AD56" s="1248">
        <v>0</v>
      </c>
      <c r="AE56" s="1248">
        <v>0</v>
      </c>
      <c r="AF56" s="1248">
        <v>0</v>
      </c>
      <c r="AG56" s="1248">
        <v>0</v>
      </c>
      <c r="AH56" s="1248">
        <v>0</v>
      </c>
    </row>
    <row r="57" spans="1:34" ht="20.399999999999999" customHeight="1">
      <c r="A57" s="2021"/>
      <c r="B57" s="995" t="s">
        <v>802</v>
      </c>
      <c r="C57" s="1248">
        <f t="shared" si="4"/>
        <v>361.83999999999992</v>
      </c>
      <c r="D57" s="1248">
        <v>264.33999999999997</v>
      </c>
      <c r="E57" s="1372">
        <v>2.33</v>
      </c>
      <c r="F57" s="1372"/>
      <c r="G57" s="1372">
        <v>22.7</v>
      </c>
      <c r="H57" s="1372">
        <v>7.15</v>
      </c>
      <c r="I57" s="1372">
        <v>60.57</v>
      </c>
      <c r="J57" s="1372"/>
      <c r="K57" s="1372"/>
      <c r="L57" s="1372">
        <v>4.75</v>
      </c>
      <c r="M57" s="1372"/>
      <c r="N57" s="1372"/>
      <c r="O57" s="1372"/>
      <c r="P57" s="1372"/>
      <c r="Q57" s="1372"/>
      <c r="R57" s="1372"/>
      <c r="S57" s="1372"/>
      <c r="T57" s="1372"/>
      <c r="U57" s="1372"/>
      <c r="V57" s="1372"/>
      <c r="W57" s="1372"/>
      <c r="X57" s="1372"/>
      <c r="Y57" s="1248">
        <v>0</v>
      </c>
      <c r="Z57" s="1248">
        <v>0</v>
      </c>
      <c r="AA57" s="1248">
        <v>0</v>
      </c>
      <c r="AB57" s="1248">
        <v>0</v>
      </c>
      <c r="AC57" s="1248">
        <v>0</v>
      </c>
      <c r="AD57" s="1248">
        <v>0</v>
      </c>
      <c r="AE57" s="1248">
        <v>0</v>
      </c>
      <c r="AF57" s="1248">
        <v>0</v>
      </c>
      <c r="AG57" s="1248">
        <v>0</v>
      </c>
      <c r="AH57" s="1248">
        <v>0</v>
      </c>
    </row>
    <row r="58" spans="1:34" ht="20.399999999999999" customHeight="1">
      <c r="A58" s="2021"/>
      <c r="B58" s="995" t="s">
        <v>803</v>
      </c>
      <c r="C58" s="1248">
        <f t="shared" si="4"/>
        <v>52.95</v>
      </c>
      <c r="D58" s="1248"/>
      <c r="E58" s="1371">
        <v>35.61</v>
      </c>
      <c r="F58" s="1371">
        <v>17.34</v>
      </c>
      <c r="G58" s="1371"/>
      <c r="H58" s="1371"/>
      <c r="I58" s="1371"/>
      <c r="J58" s="1371"/>
      <c r="K58" s="1371"/>
      <c r="L58" s="1371"/>
      <c r="M58" s="1371"/>
      <c r="N58" s="1371"/>
      <c r="O58" s="1371"/>
      <c r="P58" s="1371"/>
      <c r="Q58" s="1371"/>
      <c r="R58" s="1371"/>
      <c r="S58" s="1371"/>
      <c r="T58" s="1371"/>
      <c r="U58" s="1371"/>
      <c r="V58" s="1371"/>
      <c r="W58" s="1371"/>
      <c r="X58" s="1371"/>
      <c r="Y58" s="1248">
        <v>0</v>
      </c>
      <c r="Z58" s="1248">
        <v>0</v>
      </c>
      <c r="AA58" s="1248">
        <v>0</v>
      </c>
      <c r="AB58" s="1248">
        <v>0</v>
      </c>
      <c r="AC58" s="1248">
        <v>0</v>
      </c>
      <c r="AD58" s="1248">
        <v>0</v>
      </c>
      <c r="AE58" s="1248">
        <v>0</v>
      </c>
      <c r="AF58" s="1248">
        <v>0</v>
      </c>
      <c r="AG58" s="1248">
        <v>0</v>
      </c>
      <c r="AH58" s="1248">
        <v>0</v>
      </c>
    </row>
    <row r="59" spans="1:34" ht="20.399999999999999" customHeight="1">
      <c r="A59" s="2021"/>
      <c r="B59" s="1011" t="s">
        <v>804</v>
      </c>
      <c r="C59" s="1248">
        <f t="shared" si="4"/>
        <v>4</v>
      </c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>
        <v>4</v>
      </c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</row>
    <row r="60" spans="1:34" ht="20.399999999999999" customHeight="1">
      <c r="A60" s="2021"/>
      <c r="B60" s="1011" t="s">
        <v>848</v>
      </c>
      <c r="C60" s="1248">
        <f t="shared" si="4"/>
        <v>8</v>
      </c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>
        <v>0</v>
      </c>
      <c r="Z60" s="1248">
        <v>0</v>
      </c>
      <c r="AA60" s="1248">
        <v>0</v>
      </c>
      <c r="AB60" s="1248">
        <v>0</v>
      </c>
      <c r="AC60" s="1248">
        <v>0</v>
      </c>
      <c r="AD60" s="1248">
        <v>0</v>
      </c>
      <c r="AE60" s="1248">
        <v>8</v>
      </c>
      <c r="AF60" s="1248">
        <v>0</v>
      </c>
      <c r="AG60" s="1248">
        <v>0</v>
      </c>
      <c r="AH60" s="1248">
        <v>0</v>
      </c>
    </row>
    <row r="61" spans="1:34" ht="20.399999999999999" customHeight="1">
      <c r="A61" s="2021"/>
      <c r="B61" s="995" t="s">
        <v>807</v>
      </c>
      <c r="C61" s="1248">
        <f t="shared" si="4"/>
        <v>37485.360000000001</v>
      </c>
      <c r="D61" s="1248">
        <v>1004.81</v>
      </c>
      <c r="E61" s="1372">
        <v>377.94000000000005</v>
      </c>
      <c r="F61" s="1372">
        <v>467.42</v>
      </c>
      <c r="G61" s="1372">
        <v>901.76999999999987</v>
      </c>
      <c r="H61" s="1372">
        <v>1638.9299999999996</v>
      </c>
      <c r="I61" s="1372">
        <v>1452.72</v>
      </c>
      <c r="J61" s="1372">
        <v>1064.1200000000008</v>
      </c>
      <c r="K61" s="1372">
        <v>1585.2699999999995</v>
      </c>
      <c r="L61" s="1372">
        <v>1812.8300000000006</v>
      </c>
      <c r="M61" s="1372">
        <v>1426.18</v>
      </c>
      <c r="N61" s="1372">
        <v>1296.4800000000009</v>
      </c>
      <c r="O61" s="1372">
        <v>474</v>
      </c>
      <c r="P61" s="1372">
        <v>2349.5200000000009</v>
      </c>
      <c r="Q61" s="1372">
        <v>1966.9999999999993</v>
      </c>
      <c r="R61" s="1372">
        <v>1379.9799999999998</v>
      </c>
      <c r="S61" s="1372">
        <v>1436.2099999999996</v>
      </c>
      <c r="T61" s="1372">
        <v>626.1</v>
      </c>
      <c r="U61" s="1372">
        <v>1283.8100000000002</v>
      </c>
      <c r="V61" s="1372">
        <v>228.48999999999995</v>
      </c>
      <c r="W61" s="1372">
        <v>338.96000000000004</v>
      </c>
      <c r="X61" s="1372">
        <v>1351.43</v>
      </c>
      <c r="Y61" s="1248">
        <v>1790.59</v>
      </c>
      <c r="Z61" s="1248">
        <v>1125.1600000000001</v>
      </c>
      <c r="AA61" s="1248">
        <v>1820.18</v>
      </c>
      <c r="AB61" s="1248">
        <v>1745.73</v>
      </c>
      <c r="AC61" s="1248">
        <v>1733.6</v>
      </c>
      <c r="AD61" s="1248">
        <v>1469.06</v>
      </c>
      <c r="AE61" s="1248">
        <v>1136</v>
      </c>
      <c r="AF61" s="1248">
        <v>1016</v>
      </c>
      <c r="AG61" s="1248">
        <v>809.39</v>
      </c>
      <c r="AH61" s="1248">
        <v>375.68</v>
      </c>
    </row>
    <row r="62" spans="1:34" ht="20.399999999999999" customHeight="1">
      <c r="A62" s="2021"/>
      <c r="B62" s="991" t="s">
        <v>849</v>
      </c>
      <c r="C62" s="1248">
        <f t="shared" si="4"/>
        <v>40.700000000000003</v>
      </c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>
        <v>15</v>
      </c>
      <c r="Z62" s="1248">
        <v>0</v>
      </c>
      <c r="AA62" s="1248">
        <v>0</v>
      </c>
      <c r="AB62" s="1248">
        <v>0</v>
      </c>
      <c r="AC62" s="1248">
        <v>0</v>
      </c>
      <c r="AD62" s="1248">
        <v>2</v>
      </c>
      <c r="AE62" s="1248">
        <v>0</v>
      </c>
      <c r="AF62" s="1248">
        <v>0</v>
      </c>
      <c r="AG62" s="1248">
        <v>0</v>
      </c>
      <c r="AH62" s="1248">
        <v>23.7</v>
      </c>
    </row>
    <row r="63" spans="1:34" ht="20.399999999999999" customHeight="1">
      <c r="A63" s="2021"/>
      <c r="B63" s="991" t="s">
        <v>808</v>
      </c>
      <c r="C63" s="1248">
        <f t="shared" si="4"/>
        <v>45.42</v>
      </c>
      <c r="D63" s="1248"/>
      <c r="E63" s="1372"/>
      <c r="F63" s="1372"/>
      <c r="G63" s="1372"/>
      <c r="H63" s="1372"/>
      <c r="I63" s="1372">
        <v>18.420000000000002</v>
      </c>
      <c r="J63" s="1372"/>
      <c r="K63" s="1372"/>
      <c r="L63" s="1372"/>
      <c r="M63" s="1372"/>
      <c r="N63" s="1372"/>
      <c r="O63" s="1372"/>
      <c r="P63" s="1372"/>
      <c r="Q63" s="1372"/>
      <c r="R63" s="1372"/>
      <c r="S63" s="1372"/>
      <c r="T63" s="1372"/>
      <c r="U63" s="1372"/>
      <c r="V63" s="1372"/>
      <c r="W63" s="1372"/>
      <c r="X63" s="1372"/>
      <c r="Y63" s="1248">
        <v>0</v>
      </c>
      <c r="Z63" s="1248">
        <v>0</v>
      </c>
      <c r="AA63" s="1248">
        <v>0</v>
      </c>
      <c r="AB63" s="1248">
        <v>27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</row>
    <row r="64" spans="1:34" ht="21.6" customHeight="1">
      <c r="A64" s="2391" t="s">
        <v>865</v>
      </c>
      <c r="B64" s="1250" t="s">
        <v>41</v>
      </c>
      <c r="C64" s="1628">
        <f t="shared" si="4"/>
        <v>7179.5</v>
      </c>
      <c r="D64" s="1247">
        <f>SUM('서부 급수관'!D65:'서부 급수관'!D75)</f>
        <v>349</v>
      </c>
      <c r="E64" s="1247">
        <f>SUM('서부 급수관'!E65:'서부 급수관'!E75)</f>
        <v>30.54</v>
      </c>
      <c r="F64" s="1247">
        <f>SUM('서부 급수관'!F65:'서부 급수관'!F75)</f>
        <v>59.51</v>
      </c>
      <c r="G64" s="1247">
        <f>SUM('서부 급수관'!G65:'서부 급수관'!G75)</f>
        <v>32.03</v>
      </c>
      <c r="H64" s="1247">
        <f>SUM('서부 급수관'!H65:'서부 급수관'!H75)</f>
        <v>130.57999999999998</v>
      </c>
      <c r="I64" s="1247">
        <f>SUM('서부 급수관'!I65:'서부 급수관'!I75)</f>
        <v>84.09</v>
      </c>
      <c r="J64" s="1247">
        <f>SUM('서부 급수관'!J65:'서부 급수관'!J75)</f>
        <v>141.36000000000001</v>
      </c>
      <c r="K64" s="1247">
        <f>SUM('서부 급수관'!K65:'서부 급수관'!K75)</f>
        <v>163.32</v>
      </c>
      <c r="L64" s="1247">
        <f>SUM('서부 급수관'!L65:'서부 급수관'!L75)</f>
        <v>181.20000000000002</v>
      </c>
      <c r="M64" s="1247">
        <f>SUM('서부 급수관'!M65:'서부 급수관'!M75)</f>
        <v>257.96000000000004</v>
      </c>
      <c r="N64" s="1247">
        <f>SUM('서부 급수관'!N65:'서부 급수관'!N75)</f>
        <v>202.20000000000002</v>
      </c>
      <c r="O64" s="1247">
        <f>SUM('서부 급수관'!O65:'서부 급수관'!O75)</f>
        <v>68.089999999999989</v>
      </c>
      <c r="P64" s="1247">
        <f>SUM('서부 급수관'!P65:'서부 급수관'!P75)</f>
        <v>1808.1999999999996</v>
      </c>
      <c r="Q64" s="1247">
        <f>SUM('서부 급수관'!Q65:'서부 급수관'!Q75)</f>
        <v>116.49999999999999</v>
      </c>
      <c r="R64" s="1247">
        <f>SUM('서부 급수관'!R65:'서부 급수관'!R75)</f>
        <v>139.54999999999998</v>
      </c>
      <c r="S64" s="1247">
        <f>SUM('서부 급수관'!S65:'서부 급수관'!S75)</f>
        <v>102.75999999999999</v>
      </c>
      <c r="T64" s="1247">
        <f>SUM('서부 급수관'!T65:'서부 급수관'!T75)</f>
        <v>155.35999999999999</v>
      </c>
      <c r="U64" s="1247">
        <f>SUM('서부 급수관'!U65:'서부 급수관'!U75)</f>
        <v>379.77</v>
      </c>
      <c r="V64" s="1247">
        <f>SUM('서부 급수관'!V65:'서부 급수관'!V75)</f>
        <v>102.12</v>
      </c>
      <c r="W64" s="1247">
        <f>SUM('서부 급수관'!W65:'서부 급수관'!W75)</f>
        <v>11.79</v>
      </c>
      <c r="X64" s="1247">
        <f>SUM('서부 급수관'!X65:'서부 급수관'!X75)</f>
        <v>135.09</v>
      </c>
      <c r="Y64" s="1247">
        <f>SUM('서부 급수관'!Y65:'서부 급수관'!Y75)</f>
        <v>205</v>
      </c>
      <c r="Z64" s="1247">
        <f>SUM('서부 급수관'!Z65:'서부 급수관'!Z75)</f>
        <v>252.21</v>
      </c>
      <c r="AA64" s="1247">
        <f>SUM('서부 급수관'!AA65:'서부 급수관'!AA75)</f>
        <v>381.27</v>
      </c>
      <c r="AB64" s="1247">
        <f>SUM('서부 급수관'!AB65:'서부 급수관'!AB75)</f>
        <v>473</v>
      </c>
      <c r="AC64" s="1247">
        <f>SUM('서부 급수관'!AC65:'서부 급수관'!AC75)</f>
        <v>273</v>
      </c>
      <c r="AD64" s="1247">
        <f>SUM('서부 급수관'!AD65:'서부 급수관'!AD75)</f>
        <v>199</v>
      </c>
      <c r="AE64" s="1247">
        <f>SUM('서부 급수관'!AE65:'서부 급수관'!AE75)</f>
        <v>241</v>
      </c>
      <c r="AF64" s="1247">
        <f>SUM('서부 급수관'!AF65:'서부 급수관'!AF75)</f>
        <v>248</v>
      </c>
      <c r="AG64" s="1247">
        <f>SUM('서부 급수관'!AG65:'서부 급수관'!AG75)</f>
        <v>123</v>
      </c>
      <c r="AH64" s="1247">
        <f>SUM('서부 급수관'!AH65:'서부 급수관'!AH75)</f>
        <v>133</v>
      </c>
    </row>
    <row r="65" spans="1:34" ht="20.399999999999999" customHeight="1">
      <c r="A65" s="2391" t="s">
        <v>865</v>
      </c>
      <c r="B65" s="989" t="s">
        <v>951</v>
      </c>
      <c r="C65" s="1248">
        <f t="shared" si="4"/>
        <v>0</v>
      </c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>
        <v>0</v>
      </c>
      <c r="Z65" s="1248">
        <v>0</v>
      </c>
      <c r="AA65" s="1248">
        <v>0</v>
      </c>
      <c r="AB65" s="1248">
        <v>0</v>
      </c>
      <c r="AC65" s="1248">
        <v>0</v>
      </c>
      <c r="AD65" s="1248">
        <v>0</v>
      </c>
      <c r="AE65" s="1248">
        <v>0</v>
      </c>
      <c r="AF65" s="1248">
        <v>0</v>
      </c>
      <c r="AG65" s="1248">
        <v>0</v>
      </c>
      <c r="AH65" s="1248">
        <v>0</v>
      </c>
    </row>
    <row r="66" spans="1:34" ht="20.399999999999999" customHeight="1">
      <c r="A66" s="2021"/>
      <c r="B66" s="989" t="s">
        <v>780</v>
      </c>
      <c r="C66" s="1248">
        <f t="shared" si="4"/>
        <v>0</v>
      </c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>
        <v>0</v>
      </c>
      <c r="Z66" s="1248">
        <v>0</v>
      </c>
      <c r="AA66" s="1248">
        <v>0</v>
      </c>
      <c r="AB66" s="1248">
        <v>0</v>
      </c>
      <c r="AC66" s="1248">
        <v>0</v>
      </c>
      <c r="AD66" s="1248">
        <v>0</v>
      </c>
      <c r="AE66" s="1248">
        <v>0</v>
      </c>
      <c r="AF66" s="1248">
        <v>0</v>
      </c>
      <c r="AG66" s="1248">
        <v>0</v>
      </c>
      <c r="AH66" s="1248">
        <v>0</v>
      </c>
    </row>
    <row r="67" spans="1:34" ht="20.399999999999999" customHeight="1">
      <c r="A67" s="2021"/>
      <c r="B67" s="991" t="s">
        <v>799</v>
      </c>
      <c r="C67" s="1248">
        <f t="shared" si="4"/>
        <v>0</v>
      </c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>
        <v>0</v>
      </c>
      <c r="Z67" s="1248">
        <v>0</v>
      </c>
      <c r="AA67" s="1248">
        <v>0</v>
      </c>
      <c r="AB67" s="1248">
        <v>0</v>
      </c>
      <c r="AC67" s="1248">
        <v>0</v>
      </c>
      <c r="AD67" s="1248">
        <v>0</v>
      </c>
      <c r="AE67" s="1248">
        <v>0</v>
      </c>
      <c r="AF67" s="1248">
        <v>0</v>
      </c>
      <c r="AG67" s="1248">
        <v>0</v>
      </c>
      <c r="AH67" s="1248">
        <v>0</v>
      </c>
    </row>
    <row r="68" spans="1:34" ht="20.399999999999999" customHeight="1">
      <c r="A68" s="2021"/>
      <c r="B68" s="991" t="s">
        <v>787</v>
      </c>
      <c r="C68" s="1248">
        <f t="shared" si="4"/>
        <v>0</v>
      </c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>
        <v>0</v>
      </c>
      <c r="Z68" s="1248">
        <v>0</v>
      </c>
      <c r="AA68" s="1248">
        <v>0</v>
      </c>
      <c r="AB68" s="1248">
        <v>0</v>
      </c>
      <c r="AC68" s="1248">
        <v>0</v>
      </c>
      <c r="AD68" s="1248">
        <v>0</v>
      </c>
      <c r="AE68" s="1248">
        <v>0</v>
      </c>
      <c r="AF68" s="1248">
        <v>0</v>
      </c>
      <c r="AG68" s="1248">
        <v>0</v>
      </c>
      <c r="AH68" s="1248">
        <v>0</v>
      </c>
    </row>
    <row r="69" spans="1:34" ht="20.399999999999999" customHeight="1">
      <c r="A69" s="2021"/>
      <c r="B69" s="995" t="s">
        <v>802</v>
      </c>
      <c r="C69" s="1248">
        <f t="shared" si="4"/>
        <v>454.09000000000009</v>
      </c>
      <c r="D69" s="1248">
        <v>342.61</v>
      </c>
      <c r="E69" s="1372">
        <v>30.54</v>
      </c>
      <c r="F69" s="1372">
        <v>16.350000000000001</v>
      </c>
      <c r="G69" s="1372">
        <v>23.03</v>
      </c>
      <c r="H69" s="1372">
        <v>41.56</v>
      </c>
      <c r="I69" s="1372"/>
      <c r="J69" s="1372"/>
      <c r="K69" s="1372"/>
      <c r="L69" s="1372"/>
      <c r="M69" s="1372"/>
      <c r="N69" s="1372"/>
      <c r="O69" s="1372"/>
      <c r="P69" s="1372"/>
      <c r="Q69" s="1372"/>
      <c r="R69" s="1372"/>
      <c r="S69" s="1372"/>
      <c r="T69" s="1372"/>
      <c r="U69" s="1372"/>
      <c r="V69" s="1372"/>
      <c r="W69" s="1372"/>
      <c r="X69" s="1372"/>
      <c r="Y69" s="1248">
        <v>0</v>
      </c>
      <c r="Z69" s="1248">
        <v>0</v>
      </c>
      <c r="AA69" s="1248">
        <v>0</v>
      </c>
      <c r="AB69" s="1248">
        <v>0</v>
      </c>
      <c r="AC69" s="1248">
        <v>0</v>
      </c>
      <c r="AD69" s="1248">
        <v>0</v>
      </c>
      <c r="AE69" s="1248">
        <v>0</v>
      </c>
      <c r="AF69" s="1248">
        <v>0</v>
      </c>
      <c r="AG69" s="1248">
        <v>0</v>
      </c>
      <c r="AH69" s="1248">
        <v>0</v>
      </c>
    </row>
    <row r="70" spans="1:34" ht="20.399999999999999" customHeight="1">
      <c r="A70" s="2021"/>
      <c r="B70" s="995" t="s">
        <v>803</v>
      </c>
      <c r="C70" s="1248">
        <f t="shared" si="4"/>
        <v>248.62</v>
      </c>
      <c r="D70" s="1248"/>
      <c r="E70" s="1372"/>
      <c r="F70" s="1372">
        <v>43.16</v>
      </c>
      <c r="G70" s="1372"/>
      <c r="H70" s="1372">
        <v>42.92</v>
      </c>
      <c r="I70" s="1372">
        <v>19.29</v>
      </c>
      <c r="J70" s="1372">
        <v>122.36000000000001</v>
      </c>
      <c r="K70" s="1372">
        <v>20.89</v>
      </c>
      <c r="L70" s="1372"/>
      <c r="M70" s="1372"/>
      <c r="N70" s="1372"/>
      <c r="O70" s="1372"/>
      <c r="P70" s="1372"/>
      <c r="Q70" s="1372"/>
      <c r="R70" s="1372"/>
      <c r="S70" s="1372"/>
      <c r="T70" s="1372"/>
      <c r="U70" s="1372"/>
      <c r="V70" s="1372"/>
      <c r="W70" s="1372"/>
      <c r="X70" s="1372"/>
      <c r="Y70" s="1248">
        <v>0</v>
      </c>
      <c r="Z70" s="1248">
        <v>0</v>
      </c>
      <c r="AA70" s="1248">
        <v>0</v>
      </c>
      <c r="AB70" s="1248">
        <v>0</v>
      </c>
      <c r="AC70" s="1248">
        <v>0</v>
      </c>
      <c r="AD70" s="1248">
        <v>0</v>
      </c>
      <c r="AE70" s="1248">
        <v>0</v>
      </c>
      <c r="AF70" s="1248">
        <v>0</v>
      </c>
      <c r="AG70" s="1248">
        <v>0</v>
      </c>
      <c r="AH70" s="1248">
        <v>0</v>
      </c>
    </row>
    <row r="71" spans="1:34" ht="20.399999999999999" customHeight="1">
      <c r="A71" s="2021"/>
      <c r="B71" s="1011" t="s">
        <v>804</v>
      </c>
      <c r="C71" s="1248">
        <f t="shared" si="4"/>
        <v>0</v>
      </c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>
        <v>0</v>
      </c>
      <c r="Z71" s="1248">
        <v>0</v>
      </c>
      <c r="AA71" s="1248">
        <v>0</v>
      </c>
      <c r="AB71" s="1248">
        <v>0</v>
      </c>
      <c r="AC71" s="1248">
        <v>0</v>
      </c>
      <c r="AD71" s="1248">
        <v>0</v>
      </c>
      <c r="AE71" s="1248">
        <v>0</v>
      </c>
      <c r="AF71" s="1248">
        <v>0</v>
      </c>
      <c r="AG71" s="1248">
        <v>0</v>
      </c>
      <c r="AH71" s="1248">
        <v>0</v>
      </c>
    </row>
    <row r="72" spans="1:34" ht="20.399999999999999" customHeight="1">
      <c r="A72" s="2021"/>
      <c r="B72" s="1011" t="s">
        <v>848</v>
      </c>
      <c r="C72" s="1248">
        <f t="shared" si="4"/>
        <v>0</v>
      </c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>
        <v>0</v>
      </c>
      <c r="Z72" s="1248">
        <v>0</v>
      </c>
      <c r="AA72" s="1248">
        <v>0</v>
      </c>
      <c r="AB72" s="1248">
        <v>0</v>
      </c>
      <c r="AC72" s="1248">
        <v>0</v>
      </c>
      <c r="AD72" s="1248">
        <v>0</v>
      </c>
      <c r="AE72" s="1248">
        <v>0</v>
      </c>
      <c r="AF72" s="1248">
        <v>0</v>
      </c>
      <c r="AG72" s="1248">
        <v>0</v>
      </c>
      <c r="AH72" s="1248">
        <v>0</v>
      </c>
    </row>
    <row r="73" spans="1:34" ht="20.399999999999999" customHeight="1">
      <c r="A73" s="2021"/>
      <c r="B73" s="995" t="s">
        <v>807</v>
      </c>
      <c r="C73" s="1248">
        <f t="shared" si="4"/>
        <v>6476.7900000000009</v>
      </c>
      <c r="D73" s="1248">
        <v>6.39</v>
      </c>
      <c r="E73" s="1372"/>
      <c r="F73" s="1372"/>
      <c r="G73" s="1372">
        <v>9</v>
      </c>
      <c r="H73" s="1372">
        <v>46.099999999999994</v>
      </c>
      <c r="I73" s="1372">
        <v>64.8</v>
      </c>
      <c r="J73" s="1372">
        <v>19</v>
      </c>
      <c r="K73" s="1372">
        <v>142.43</v>
      </c>
      <c r="L73" s="1372">
        <v>181.20000000000002</v>
      </c>
      <c r="M73" s="1372">
        <v>257.96000000000004</v>
      </c>
      <c r="N73" s="1372">
        <v>202.20000000000002</v>
      </c>
      <c r="O73" s="1372">
        <v>68.089999999999989</v>
      </c>
      <c r="P73" s="1372">
        <v>1808.1999999999996</v>
      </c>
      <c r="Q73" s="1372">
        <v>116.49999999999999</v>
      </c>
      <c r="R73" s="1372">
        <v>139.54999999999998</v>
      </c>
      <c r="S73" s="1372">
        <v>102.75999999999999</v>
      </c>
      <c r="T73" s="1372">
        <v>155.35999999999999</v>
      </c>
      <c r="U73" s="1372">
        <v>379.77</v>
      </c>
      <c r="V73" s="1372">
        <v>102.12</v>
      </c>
      <c r="W73" s="1372">
        <v>11.79</v>
      </c>
      <c r="X73" s="1372">
        <v>135.09</v>
      </c>
      <c r="Y73" s="1248">
        <v>205</v>
      </c>
      <c r="Z73" s="1248">
        <v>252.21</v>
      </c>
      <c r="AA73" s="1248">
        <v>381.27</v>
      </c>
      <c r="AB73" s="1248">
        <v>473</v>
      </c>
      <c r="AC73" s="1248">
        <v>273</v>
      </c>
      <c r="AD73" s="1248">
        <v>199</v>
      </c>
      <c r="AE73" s="1248">
        <v>241</v>
      </c>
      <c r="AF73" s="1248">
        <v>248</v>
      </c>
      <c r="AG73" s="1248">
        <v>123</v>
      </c>
      <c r="AH73" s="1248">
        <v>133</v>
      </c>
    </row>
    <row r="74" spans="1:34" ht="20.399999999999999" customHeight="1">
      <c r="A74" s="2021"/>
      <c r="B74" s="991" t="s">
        <v>849</v>
      </c>
      <c r="C74" s="1248">
        <f t="shared" si="4"/>
        <v>0</v>
      </c>
      <c r="D74" s="1248"/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>
        <v>0</v>
      </c>
      <c r="Z74" s="1248">
        <v>0</v>
      </c>
      <c r="AA74" s="1248">
        <v>0</v>
      </c>
      <c r="AB74" s="1248">
        <v>0</v>
      </c>
      <c r="AC74" s="1248">
        <v>0</v>
      </c>
      <c r="AD74" s="1248">
        <v>0</v>
      </c>
      <c r="AE74" s="1248">
        <v>0</v>
      </c>
      <c r="AF74" s="1248">
        <v>0</v>
      </c>
      <c r="AG74" s="1248">
        <v>0</v>
      </c>
      <c r="AH74" s="1248">
        <v>0</v>
      </c>
    </row>
    <row r="75" spans="1:34" ht="20.399999999999999" customHeight="1">
      <c r="A75" s="2021"/>
      <c r="B75" s="991" t="s">
        <v>808</v>
      </c>
      <c r="C75" s="1248">
        <f t="shared" si="4"/>
        <v>0</v>
      </c>
      <c r="D75" s="1248"/>
      <c r="E75" s="1248"/>
      <c r="F75" s="1248"/>
      <c r="G75" s="1248"/>
      <c r="H75" s="1248"/>
      <c r="I75" s="1248"/>
      <c r="J75" s="1248"/>
      <c r="K75" s="1248"/>
      <c r="L75" s="1248"/>
      <c r="M75" s="1248"/>
      <c r="N75" s="1248"/>
      <c r="O75" s="1248"/>
      <c r="P75" s="1248"/>
      <c r="Q75" s="1248"/>
      <c r="R75" s="1248"/>
      <c r="S75" s="1248"/>
      <c r="T75" s="1248"/>
      <c r="U75" s="1248"/>
      <c r="V75" s="1248"/>
      <c r="W75" s="1248"/>
      <c r="X75" s="1248"/>
      <c r="Y75" s="1248">
        <v>0</v>
      </c>
      <c r="Z75" s="1248">
        <v>0</v>
      </c>
      <c r="AA75" s="1248">
        <v>0</v>
      </c>
      <c r="AB75" s="1248">
        <v>0</v>
      </c>
      <c r="AC75" s="1248">
        <v>0</v>
      </c>
      <c r="AD75" s="1248">
        <v>0</v>
      </c>
      <c r="AE75" s="1248">
        <v>0</v>
      </c>
      <c r="AF75" s="1248">
        <v>0</v>
      </c>
      <c r="AG75" s="1248">
        <v>0</v>
      </c>
      <c r="AH75" s="1248">
        <v>0</v>
      </c>
    </row>
    <row r="76" spans="1:34" ht="21.6" customHeight="1">
      <c r="A76" s="2391" t="s">
        <v>866</v>
      </c>
      <c r="B76" s="1250" t="s">
        <v>41</v>
      </c>
      <c r="C76" s="1628">
        <f t="shared" si="4"/>
        <v>33689.399999999994</v>
      </c>
      <c r="D76" s="1247">
        <f>SUM('서부 급수관'!D77:'서부 급수관'!D87)</f>
        <v>8738.91</v>
      </c>
      <c r="E76" s="1247">
        <f>SUM('서부 급수관'!E77:'서부 급수관'!E87)</f>
        <v>198.1</v>
      </c>
      <c r="F76" s="1247">
        <f>SUM('서부 급수관'!F77:'서부 급수관'!F87)</f>
        <v>914.4899999999999</v>
      </c>
      <c r="G76" s="1247">
        <f>SUM('서부 급수관'!G77:'서부 급수관'!G87)</f>
        <v>665.96</v>
      </c>
      <c r="H76" s="1247">
        <f>SUM('서부 급수관'!H77:'서부 급수관'!H87)</f>
        <v>923.4</v>
      </c>
      <c r="I76" s="1247">
        <f>SUM('서부 급수관'!I77:'서부 급수관'!I87)</f>
        <v>743.87000000000012</v>
      </c>
      <c r="J76" s="1247">
        <f>SUM('서부 급수관'!J77:'서부 급수관'!J87)</f>
        <v>777.37999999999988</v>
      </c>
      <c r="K76" s="1247">
        <f>SUM('서부 급수관'!K77:'서부 급수관'!K87)</f>
        <v>296.48999999999995</v>
      </c>
      <c r="L76" s="1247">
        <f>SUM('서부 급수관'!L77:'서부 급수관'!L87)</f>
        <v>1051.5100000000002</v>
      </c>
      <c r="M76" s="1247">
        <f>SUM('서부 급수관'!M77:'서부 급수관'!M87)</f>
        <v>1325.7900000000002</v>
      </c>
      <c r="N76" s="1247">
        <f>SUM('서부 급수관'!N77:'서부 급수관'!N87)</f>
        <v>834.84000000000026</v>
      </c>
      <c r="O76" s="1247">
        <f>SUM('서부 급수관'!O77:'서부 급수관'!O87)</f>
        <v>651.24</v>
      </c>
      <c r="P76" s="1247">
        <f>SUM('서부 급수관'!P77:'서부 급수관'!P87)</f>
        <v>950.94</v>
      </c>
      <c r="Q76" s="1247">
        <f>SUM('서부 급수관'!Q77:'서부 급수관'!Q87)</f>
        <v>1610.6999999999996</v>
      </c>
      <c r="R76" s="1247">
        <f>SUM('서부 급수관'!R77:'서부 급수관'!R87)</f>
        <v>721.20999999999992</v>
      </c>
      <c r="S76" s="1247">
        <f>SUM('서부 급수관'!S77:'서부 급수관'!S87)</f>
        <v>626.06000000000006</v>
      </c>
      <c r="T76" s="1247">
        <f>SUM('서부 급수관'!T77:'서부 급수관'!T87)</f>
        <v>664.84000000000015</v>
      </c>
      <c r="U76" s="1247">
        <f>SUM('서부 급수관'!U77:'서부 급수관'!U87)</f>
        <v>772.49999999999989</v>
      </c>
      <c r="V76" s="1247">
        <f>SUM('서부 급수관'!V77:'서부 급수관'!V87)</f>
        <v>289.48</v>
      </c>
      <c r="W76" s="1247">
        <f>SUM('서부 급수관'!W77:'서부 급수관'!W87)</f>
        <v>690.09</v>
      </c>
      <c r="X76" s="1247">
        <f>SUM('서부 급수관'!X77:'서부 급수관'!X87)</f>
        <v>714.17000000000007</v>
      </c>
      <c r="Y76" s="1247">
        <f>SUM('서부 급수관'!Y77:'서부 급수관'!Y87)</f>
        <v>867.22</v>
      </c>
      <c r="Z76" s="1247">
        <f>SUM('서부 급수관'!Z77:'서부 급수관'!Z87)</f>
        <v>659.01</v>
      </c>
      <c r="AA76" s="1247">
        <f>SUM('서부 급수관'!AA77:'서부 급수관'!AA87)</f>
        <v>830.05</v>
      </c>
      <c r="AB76" s="1247">
        <f>SUM('서부 급수관'!AB77:'서부 급수관'!AB87)</f>
        <v>1151.8699999999999</v>
      </c>
      <c r="AC76" s="1247">
        <f>SUM('서부 급수관'!AC77:'서부 급수관'!AC87)</f>
        <v>979.5</v>
      </c>
      <c r="AD76" s="1247">
        <f>SUM('서부 급수관'!AD77:'서부 급수관'!AD87)</f>
        <v>2136.5</v>
      </c>
      <c r="AE76" s="1247">
        <f>SUM('서부 급수관'!AE77:'서부 급수관'!AE87)</f>
        <v>1224</v>
      </c>
      <c r="AF76" s="1247">
        <f>SUM('서부 급수관'!AF77:'서부 급수관'!AF87)</f>
        <v>774.45</v>
      </c>
      <c r="AG76" s="1247">
        <f>SUM('서부 급수관'!AG77:'서부 급수관'!AG87)</f>
        <v>336.27</v>
      </c>
      <c r="AH76" s="1247">
        <f>SUM('서부 급수관'!AH77:'서부 급수관'!AH87)</f>
        <v>568.55999999999995</v>
      </c>
    </row>
    <row r="77" spans="1:34" ht="20.399999999999999" customHeight="1">
      <c r="A77" s="2391" t="s">
        <v>866</v>
      </c>
      <c r="B77" s="989" t="s">
        <v>951</v>
      </c>
      <c r="C77" s="1248">
        <f t="shared" si="4"/>
        <v>0</v>
      </c>
      <c r="D77" s="1248"/>
      <c r="E77" s="1248"/>
      <c r="F77" s="1248"/>
      <c r="G77" s="1248"/>
      <c r="H77" s="1248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>
        <v>0</v>
      </c>
      <c r="Z77" s="1248">
        <v>0</v>
      </c>
      <c r="AA77" s="1248">
        <v>0</v>
      </c>
      <c r="AB77" s="1248">
        <v>0</v>
      </c>
      <c r="AC77" s="1248">
        <v>0</v>
      </c>
      <c r="AD77" s="1248">
        <v>0</v>
      </c>
      <c r="AE77" s="1248">
        <v>0</v>
      </c>
      <c r="AF77" s="1248">
        <v>0</v>
      </c>
      <c r="AG77" s="1248">
        <v>0</v>
      </c>
      <c r="AH77" s="1248">
        <v>0</v>
      </c>
    </row>
    <row r="78" spans="1:34" ht="20.399999999999999" customHeight="1">
      <c r="A78" s="2021"/>
      <c r="B78" s="989" t="s">
        <v>780</v>
      </c>
      <c r="C78" s="1248">
        <f t="shared" si="4"/>
        <v>0</v>
      </c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>
        <v>0</v>
      </c>
      <c r="Z78" s="1248">
        <v>0</v>
      </c>
      <c r="AA78" s="1248">
        <v>0</v>
      </c>
      <c r="AB78" s="1248">
        <v>0</v>
      </c>
      <c r="AC78" s="1248">
        <v>0</v>
      </c>
      <c r="AD78" s="1248">
        <v>0</v>
      </c>
      <c r="AE78" s="1248">
        <v>0</v>
      </c>
      <c r="AF78" s="1248">
        <v>0</v>
      </c>
      <c r="AG78" s="1248">
        <v>0</v>
      </c>
      <c r="AH78" s="1248">
        <v>0</v>
      </c>
    </row>
    <row r="79" spans="1:34" ht="20.399999999999999" customHeight="1">
      <c r="A79" s="2021"/>
      <c r="B79" s="991" t="s">
        <v>799</v>
      </c>
      <c r="C79" s="1248">
        <f t="shared" si="4"/>
        <v>42.04</v>
      </c>
      <c r="D79" s="1248"/>
      <c r="E79" s="1248"/>
      <c r="F79" s="1248">
        <v>42.04</v>
      </c>
      <c r="G79" s="1248"/>
      <c r="H79" s="1248"/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>
        <v>0</v>
      </c>
      <c r="Z79" s="1248">
        <v>0</v>
      </c>
      <c r="AA79" s="1248">
        <v>0</v>
      </c>
      <c r="AB79" s="1248">
        <v>0</v>
      </c>
      <c r="AC79" s="1248">
        <v>0</v>
      </c>
      <c r="AD79" s="1248">
        <v>0</v>
      </c>
      <c r="AE79" s="1248">
        <v>0</v>
      </c>
      <c r="AF79" s="1248">
        <v>0</v>
      </c>
      <c r="AG79" s="1248">
        <v>0</v>
      </c>
      <c r="AH79" s="1248">
        <v>0</v>
      </c>
    </row>
    <row r="80" spans="1:34" ht="20.399999999999999" customHeight="1">
      <c r="A80" s="2021"/>
      <c r="B80" s="991" t="s">
        <v>787</v>
      </c>
      <c r="C80" s="1248">
        <f t="shared" si="4"/>
        <v>176</v>
      </c>
      <c r="D80" s="1248"/>
      <c r="E80" s="1248"/>
      <c r="F80" s="1248"/>
      <c r="G80" s="1248"/>
      <c r="H80" s="1248"/>
      <c r="I80" s="1248"/>
      <c r="J80" s="1248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248"/>
      <c r="Y80" s="1248">
        <v>0</v>
      </c>
      <c r="Z80" s="1248">
        <v>0</v>
      </c>
      <c r="AA80" s="1248">
        <v>0</v>
      </c>
      <c r="AB80" s="1248">
        <v>0</v>
      </c>
      <c r="AC80" s="1248">
        <v>0</v>
      </c>
      <c r="AD80" s="1248">
        <v>176</v>
      </c>
      <c r="AE80" s="1248">
        <v>0</v>
      </c>
      <c r="AF80" s="1248">
        <v>0</v>
      </c>
      <c r="AG80" s="1248">
        <v>0</v>
      </c>
      <c r="AH80" s="1248">
        <v>0</v>
      </c>
    </row>
    <row r="81" spans="1:34" ht="20.399999999999999" customHeight="1">
      <c r="A81" s="2021"/>
      <c r="B81" s="995" t="s">
        <v>802</v>
      </c>
      <c r="C81" s="1248">
        <f t="shared" si="4"/>
        <v>6042.4399999999987</v>
      </c>
      <c r="D81" s="1248">
        <v>5849.2</v>
      </c>
      <c r="E81" s="1372"/>
      <c r="F81" s="1372">
        <v>102.82000000000001</v>
      </c>
      <c r="G81" s="1372">
        <v>2.4</v>
      </c>
      <c r="H81" s="1372">
        <v>30.33</v>
      </c>
      <c r="I81" s="1372"/>
      <c r="J81" s="1372">
        <v>57.69</v>
      </c>
      <c r="K81" s="1372"/>
      <c r="L81" s="1372"/>
      <c r="M81" s="1372"/>
      <c r="N81" s="1372"/>
      <c r="O81" s="1372"/>
      <c r="P81" s="1372"/>
      <c r="Q81" s="1372"/>
      <c r="R81" s="1372"/>
      <c r="S81" s="1372"/>
      <c r="T81" s="1372"/>
      <c r="U81" s="1372"/>
      <c r="V81" s="1372"/>
      <c r="W81" s="1372"/>
      <c r="X81" s="1372"/>
      <c r="Y81" s="1248">
        <v>0</v>
      </c>
      <c r="Z81" s="1248">
        <v>0</v>
      </c>
      <c r="AA81" s="1248">
        <v>0</v>
      </c>
      <c r="AB81" s="1248">
        <v>0</v>
      </c>
      <c r="AC81" s="1248">
        <v>0</v>
      </c>
      <c r="AD81" s="1248">
        <v>0</v>
      </c>
      <c r="AE81" s="1248">
        <v>0</v>
      </c>
      <c r="AF81" s="1248">
        <v>0</v>
      </c>
      <c r="AG81" s="1248">
        <v>0</v>
      </c>
      <c r="AH81" s="1248">
        <v>0</v>
      </c>
    </row>
    <row r="82" spans="1:34" ht="20.399999999999999" customHeight="1">
      <c r="A82" s="2021"/>
      <c r="B82" s="995" t="s">
        <v>803</v>
      </c>
      <c r="C82" s="1248">
        <f t="shared" ref="C82:C123" si="5">SUM(D82:AH82)</f>
        <v>8615.9600000000009</v>
      </c>
      <c r="D82" s="1248">
        <v>2383.21</v>
      </c>
      <c r="E82" s="1372">
        <v>196.45</v>
      </c>
      <c r="F82" s="1372">
        <v>766.38999999999987</v>
      </c>
      <c r="G82" s="1372">
        <v>628.56000000000006</v>
      </c>
      <c r="H82" s="1372">
        <v>747.05</v>
      </c>
      <c r="I82" s="1372">
        <v>743.87000000000012</v>
      </c>
      <c r="J82" s="1372">
        <v>693.93</v>
      </c>
      <c r="K82" s="1372">
        <v>296.48999999999995</v>
      </c>
      <c r="L82" s="1372">
        <v>781.10000000000025</v>
      </c>
      <c r="M82" s="1372">
        <v>795.31000000000006</v>
      </c>
      <c r="N82" s="1372">
        <v>229.58</v>
      </c>
      <c r="O82" s="1372">
        <v>331.98</v>
      </c>
      <c r="P82" s="1372"/>
      <c r="Q82" s="1372"/>
      <c r="R82" s="1372"/>
      <c r="S82" s="1372"/>
      <c r="T82" s="1372"/>
      <c r="U82" s="1372"/>
      <c r="V82" s="1372"/>
      <c r="W82" s="1372">
        <v>18.04</v>
      </c>
      <c r="X82" s="1372"/>
      <c r="Y82" s="1248">
        <v>0</v>
      </c>
      <c r="Z82" s="1248">
        <v>0</v>
      </c>
      <c r="AA82" s="1248">
        <v>0</v>
      </c>
      <c r="AB82" s="1248">
        <v>0</v>
      </c>
      <c r="AC82" s="1248">
        <v>0</v>
      </c>
      <c r="AD82" s="1248">
        <v>0</v>
      </c>
      <c r="AE82" s="1248">
        <v>4</v>
      </c>
      <c r="AF82" s="1248">
        <v>0</v>
      </c>
      <c r="AG82" s="1248">
        <v>0</v>
      </c>
      <c r="AH82" s="1248">
        <v>0</v>
      </c>
    </row>
    <row r="83" spans="1:34" ht="20.399999999999999" customHeight="1">
      <c r="A83" s="2021"/>
      <c r="B83" s="1011" t="s">
        <v>804</v>
      </c>
      <c r="C83" s="1248">
        <f t="shared" si="5"/>
        <v>12</v>
      </c>
      <c r="D83" s="1248"/>
      <c r="E83" s="1248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>
        <v>12</v>
      </c>
      <c r="Y83" s="1248">
        <v>0</v>
      </c>
      <c r="Z83" s="1248">
        <v>0</v>
      </c>
      <c r="AA83" s="1248">
        <v>0</v>
      </c>
      <c r="AB83" s="1248">
        <v>0</v>
      </c>
      <c r="AC83" s="1248">
        <v>0</v>
      </c>
      <c r="AD83" s="1248">
        <v>0</v>
      </c>
      <c r="AE83" s="1248">
        <v>0</v>
      </c>
      <c r="AF83" s="1248">
        <v>0</v>
      </c>
      <c r="AG83" s="1248">
        <v>0</v>
      </c>
      <c r="AH83" s="1248">
        <v>0</v>
      </c>
    </row>
    <row r="84" spans="1:34" ht="20.399999999999999" customHeight="1">
      <c r="A84" s="2021"/>
      <c r="B84" s="1011" t="s">
        <v>848</v>
      </c>
      <c r="C84" s="1248">
        <f t="shared" si="5"/>
        <v>0</v>
      </c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>
        <v>0</v>
      </c>
      <c r="Z84" s="1248">
        <v>0</v>
      </c>
      <c r="AA84" s="1248">
        <v>0</v>
      </c>
      <c r="AB84" s="1248">
        <v>0</v>
      </c>
      <c r="AC84" s="1248">
        <v>0</v>
      </c>
      <c r="AD84" s="1248">
        <v>0</v>
      </c>
      <c r="AE84" s="1248">
        <v>0</v>
      </c>
      <c r="AF84" s="1248">
        <v>0</v>
      </c>
      <c r="AG84" s="1248">
        <v>0</v>
      </c>
      <c r="AH84" s="1248">
        <v>0</v>
      </c>
    </row>
    <row r="85" spans="1:34" ht="20.399999999999999" customHeight="1">
      <c r="A85" s="2021"/>
      <c r="B85" s="995" t="s">
        <v>807</v>
      </c>
      <c r="C85" s="1248">
        <f t="shared" si="5"/>
        <v>16980.460000000003</v>
      </c>
      <c r="D85" s="1248">
        <v>506.5</v>
      </c>
      <c r="E85" s="1372">
        <v>1.65</v>
      </c>
      <c r="F85" s="1372">
        <v>3.24</v>
      </c>
      <c r="G85" s="1372">
        <v>35</v>
      </c>
      <c r="H85" s="1372">
        <v>146.02000000000001</v>
      </c>
      <c r="I85" s="1372"/>
      <c r="J85" s="1372">
        <v>25.76</v>
      </c>
      <c r="K85" s="1372"/>
      <c r="L85" s="1372">
        <v>270.40999999999997</v>
      </c>
      <c r="M85" s="1372">
        <v>530.48000000000013</v>
      </c>
      <c r="N85" s="1372">
        <v>605.26000000000022</v>
      </c>
      <c r="O85" s="1372">
        <v>319.26000000000005</v>
      </c>
      <c r="P85" s="1372">
        <v>950.94</v>
      </c>
      <c r="Q85" s="1372">
        <v>1610.6999999999996</v>
      </c>
      <c r="R85" s="1372">
        <v>721.20999999999992</v>
      </c>
      <c r="S85" s="1372">
        <v>626.06000000000006</v>
      </c>
      <c r="T85" s="1372">
        <v>664.84000000000015</v>
      </c>
      <c r="U85" s="1372">
        <v>772.49999999999989</v>
      </c>
      <c r="V85" s="1372">
        <v>289.48</v>
      </c>
      <c r="W85" s="1372">
        <v>672.05000000000007</v>
      </c>
      <c r="X85" s="1372">
        <v>702.17000000000007</v>
      </c>
      <c r="Y85" s="1248">
        <v>646.22</v>
      </c>
      <c r="Z85" s="1248">
        <v>659.01</v>
      </c>
      <c r="AA85" s="1248">
        <v>830.05</v>
      </c>
      <c r="AB85" s="1248">
        <v>1151.8699999999999</v>
      </c>
      <c r="AC85" s="1248">
        <v>979.5</v>
      </c>
      <c r="AD85" s="1248">
        <v>419.5</v>
      </c>
      <c r="AE85" s="1248">
        <v>1220</v>
      </c>
      <c r="AF85" s="1248">
        <v>774.45</v>
      </c>
      <c r="AG85" s="1248">
        <v>336.27</v>
      </c>
      <c r="AH85" s="1248">
        <v>510.06</v>
      </c>
    </row>
    <row r="86" spans="1:34" ht="20.399999999999999" customHeight="1">
      <c r="A86" s="2021"/>
      <c r="B86" s="991" t="s">
        <v>849</v>
      </c>
      <c r="C86" s="1248">
        <f t="shared" si="5"/>
        <v>1820.5</v>
      </c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>
        <v>221</v>
      </c>
      <c r="Z86" s="1248">
        <v>0</v>
      </c>
      <c r="AA86" s="1248">
        <v>0</v>
      </c>
      <c r="AB86" s="1248">
        <v>0</v>
      </c>
      <c r="AC86" s="1248">
        <v>0</v>
      </c>
      <c r="AD86" s="1248">
        <v>1541</v>
      </c>
      <c r="AE86" s="1248">
        <v>0</v>
      </c>
      <c r="AF86" s="1248">
        <v>0</v>
      </c>
      <c r="AG86" s="1248">
        <v>0</v>
      </c>
      <c r="AH86" s="1248">
        <v>58.5</v>
      </c>
    </row>
    <row r="87" spans="1:34" ht="20.399999999999999" customHeight="1">
      <c r="A87" s="2021"/>
      <c r="B87" s="991" t="s">
        <v>808</v>
      </c>
      <c r="C87" s="1248">
        <f t="shared" si="5"/>
        <v>0</v>
      </c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>
        <v>0</v>
      </c>
      <c r="Z87" s="1248">
        <v>0</v>
      </c>
      <c r="AA87" s="1248">
        <v>0</v>
      </c>
      <c r="AB87" s="1248">
        <v>0</v>
      </c>
      <c r="AC87" s="1248">
        <v>0</v>
      </c>
      <c r="AD87" s="1248">
        <v>0</v>
      </c>
      <c r="AE87" s="1248">
        <v>0</v>
      </c>
      <c r="AF87" s="1248">
        <v>0</v>
      </c>
      <c r="AG87" s="1248">
        <v>0</v>
      </c>
      <c r="AH87" s="1248">
        <v>0</v>
      </c>
    </row>
    <row r="88" spans="1:34" ht="21.6" customHeight="1">
      <c r="A88" s="2391" t="s">
        <v>867</v>
      </c>
      <c r="B88" s="1250" t="s">
        <v>41</v>
      </c>
      <c r="C88" s="1628">
        <f t="shared" si="5"/>
        <v>44846.42</v>
      </c>
      <c r="D88" s="1247">
        <f>SUM('서부 급수관'!D89:'서부 급수관'!D99)</f>
        <v>4252.25</v>
      </c>
      <c r="E88" s="1247">
        <f>SUM('서부 급수관'!E89:'서부 급수관'!E99)</f>
        <v>854.91000000000008</v>
      </c>
      <c r="F88" s="1247">
        <f>SUM('서부 급수관'!F89:'서부 급수관'!F99)</f>
        <v>764.13</v>
      </c>
      <c r="G88" s="1247">
        <f>SUM('서부 급수관'!G89:'서부 급수관'!G99)</f>
        <v>972.44000000000028</v>
      </c>
      <c r="H88" s="1247">
        <f>SUM('서부 급수관'!H89:'서부 급수관'!H99)</f>
        <v>1452.0299999999997</v>
      </c>
      <c r="I88" s="1247">
        <f>SUM('서부 급수관'!I89:'서부 급수관'!I99)</f>
        <v>727.8</v>
      </c>
      <c r="J88" s="1247">
        <f>SUM('서부 급수관'!J89:'서부 급수관'!J99)</f>
        <v>860.59999999999968</v>
      </c>
      <c r="K88" s="1247">
        <f>SUM('서부 급수관'!K89:'서부 급수관'!K99)</f>
        <v>578.12</v>
      </c>
      <c r="L88" s="1247">
        <f>SUM('서부 급수관'!L89:'서부 급수관'!L99)</f>
        <v>1536.1300000000006</v>
      </c>
      <c r="M88" s="1247">
        <f>SUM('서부 급수관'!M89:'서부 급수관'!M99)</f>
        <v>1261.4299999999998</v>
      </c>
      <c r="N88" s="1247">
        <f>SUM('서부 급수관'!N89:'서부 급수관'!N99)</f>
        <v>1017.47</v>
      </c>
      <c r="O88" s="1247">
        <f>SUM('서부 급수관'!O89:'서부 급수관'!O99)</f>
        <v>1325.81</v>
      </c>
      <c r="P88" s="1247">
        <f>SUM('서부 급수관'!P89:'서부 급수관'!P99)</f>
        <v>3945.4300000000003</v>
      </c>
      <c r="Q88" s="1247">
        <f>SUM('서부 급수관'!Q89:'서부 급수관'!Q99)</f>
        <v>3819.7999999999997</v>
      </c>
      <c r="R88" s="1247">
        <f>SUM('서부 급수관'!R89:'서부 급수관'!R99)</f>
        <v>1108.0800000000004</v>
      </c>
      <c r="S88" s="1247">
        <f>SUM('서부 급수관'!S89:'서부 급수관'!S99)</f>
        <v>526.64</v>
      </c>
      <c r="T88" s="1247">
        <f>SUM('서부 급수관'!T89:'서부 급수관'!T99)</f>
        <v>1088.8799999999999</v>
      </c>
      <c r="U88" s="1247">
        <f>SUM('서부 급수관'!U89:'서부 급수관'!U99)</f>
        <v>2511.8100000000004</v>
      </c>
      <c r="V88" s="1247">
        <f>SUM('서부 급수관'!V89:'서부 급수관'!V99)</f>
        <v>1439.56</v>
      </c>
      <c r="W88" s="1247">
        <f>SUM('서부 급수관'!W89:'서부 급수관'!W99)</f>
        <v>2215.1700000000005</v>
      </c>
      <c r="X88" s="1247">
        <f>SUM('서부 급수관'!X89:'서부 급수관'!X99)</f>
        <v>2742.41</v>
      </c>
      <c r="Y88" s="1247">
        <f>SUM('서부 급수관'!Y89:'서부 급수관'!Y99)</f>
        <v>995</v>
      </c>
      <c r="Z88" s="1247">
        <f>SUM('서부 급수관'!Z89:'서부 급수관'!Z99)</f>
        <v>682</v>
      </c>
      <c r="AA88" s="1247">
        <f>SUM('서부 급수관'!AA89:'서부 급수관'!AA99)</f>
        <v>1565.79</v>
      </c>
      <c r="AB88" s="1247">
        <f>SUM('서부 급수관'!AB89:'서부 급수관'!AB99)</f>
        <v>674.52</v>
      </c>
      <c r="AC88" s="1247">
        <f>SUM('서부 급수관'!AC89:'서부 급수관'!AC99)</f>
        <v>1037.5</v>
      </c>
      <c r="AD88" s="1247">
        <f>SUM('서부 급수관'!AD89:'서부 급수관'!AD99)</f>
        <v>1588.52</v>
      </c>
      <c r="AE88" s="1247">
        <f>SUM('서부 급수관'!AE89:'서부 급수관'!AE99)</f>
        <v>435</v>
      </c>
      <c r="AF88" s="1247">
        <f>SUM('서부 급수관'!AF89:'서부 급수관'!AF99)</f>
        <v>1682.2</v>
      </c>
      <c r="AG88" s="1247">
        <f>SUM('서부 급수관'!AG89:'서부 급수관'!AG99)</f>
        <v>796.43</v>
      </c>
      <c r="AH88" s="1247">
        <f>SUM('서부 급수관'!AH89:'서부 급수관'!AH99)</f>
        <v>388.56</v>
      </c>
    </row>
    <row r="89" spans="1:34" ht="20.399999999999999" customHeight="1">
      <c r="A89" s="2391" t="s">
        <v>867</v>
      </c>
      <c r="B89" s="989" t="s">
        <v>951</v>
      </c>
      <c r="C89" s="1248">
        <f t="shared" si="5"/>
        <v>1.33</v>
      </c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>
        <v>0</v>
      </c>
      <c r="Z89" s="1248">
        <v>0</v>
      </c>
      <c r="AA89" s="1248">
        <v>0</v>
      </c>
      <c r="AB89" s="1248">
        <v>0</v>
      </c>
      <c r="AC89" s="1248">
        <v>0</v>
      </c>
      <c r="AD89" s="1248">
        <v>0</v>
      </c>
      <c r="AE89" s="1248">
        <v>0</v>
      </c>
      <c r="AF89" s="1248">
        <v>1.33</v>
      </c>
      <c r="AG89" s="1248">
        <v>0</v>
      </c>
      <c r="AH89" s="1248">
        <v>0</v>
      </c>
    </row>
    <row r="90" spans="1:34" ht="20.399999999999999" customHeight="1">
      <c r="A90" s="2021"/>
      <c r="B90" s="989" t="s">
        <v>780</v>
      </c>
      <c r="C90" s="1248">
        <f t="shared" si="5"/>
        <v>0</v>
      </c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>
        <v>0</v>
      </c>
      <c r="Z90" s="1248">
        <v>0</v>
      </c>
      <c r="AA90" s="1248">
        <v>0</v>
      </c>
      <c r="AB90" s="1248">
        <v>0</v>
      </c>
      <c r="AC90" s="1248">
        <v>0</v>
      </c>
      <c r="AD90" s="1248">
        <v>0</v>
      </c>
      <c r="AE90" s="1248">
        <v>0</v>
      </c>
      <c r="AF90" s="1248">
        <v>0</v>
      </c>
      <c r="AG90" s="1248">
        <v>0</v>
      </c>
      <c r="AH90" s="1248">
        <v>0</v>
      </c>
    </row>
    <row r="91" spans="1:34" ht="20.399999999999999" customHeight="1">
      <c r="A91" s="2021"/>
      <c r="B91" s="991" t="s">
        <v>799</v>
      </c>
      <c r="C91" s="1248">
        <f t="shared" si="5"/>
        <v>3.31</v>
      </c>
      <c r="D91" s="1248"/>
      <c r="E91" s="1248"/>
      <c r="F91" s="1371">
        <v>3.31</v>
      </c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>
        <v>0</v>
      </c>
      <c r="Z91" s="1248">
        <v>0</v>
      </c>
      <c r="AA91" s="1248">
        <v>0</v>
      </c>
      <c r="AB91" s="1248">
        <v>0</v>
      </c>
      <c r="AC91" s="1248">
        <v>0</v>
      </c>
      <c r="AD91" s="1248">
        <v>0</v>
      </c>
      <c r="AE91" s="1248">
        <v>0</v>
      </c>
      <c r="AF91" s="1248">
        <v>0</v>
      </c>
      <c r="AG91" s="1248">
        <v>0</v>
      </c>
      <c r="AH91" s="1248">
        <v>0</v>
      </c>
    </row>
    <row r="92" spans="1:34" ht="20.399999999999999" customHeight="1">
      <c r="A92" s="2021"/>
      <c r="B92" s="991" t="s">
        <v>787</v>
      </c>
      <c r="C92" s="1248">
        <f t="shared" si="5"/>
        <v>408.87</v>
      </c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>
        <v>0</v>
      </c>
      <c r="Z92" s="1248">
        <v>0</v>
      </c>
      <c r="AA92" s="1248">
        <v>0</v>
      </c>
      <c r="AB92" s="1248">
        <v>0</v>
      </c>
      <c r="AC92" s="1248">
        <v>0</v>
      </c>
      <c r="AD92" s="1248">
        <v>0</v>
      </c>
      <c r="AE92" s="1248">
        <v>0</v>
      </c>
      <c r="AF92" s="1248">
        <v>408.87</v>
      </c>
      <c r="AG92" s="1248">
        <v>0</v>
      </c>
      <c r="AH92" s="1248">
        <v>0</v>
      </c>
    </row>
    <row r="93" spans="1:34" ht="20.399999999999999" customHeight="1">
      <c r="A93" s="2021"/>
      <c r="B93" s="995" t="s">
        <v>802</v>
      </c>
      <c r="C93" s="1248">
        <f t="shared" si="5"/>
        <v>2121.52</v>
      </c>
      <c r="D93" s="1248">
        <v>1941.06</v>
      </c>
      <c r="E93" s="1372">
        <v>103.26</v>
      </c>
      <c r="F93" s="1372"/>
      <c r="G93" s="1372"/>
      <c r="H93" s="1372"/>
      <c r="I93" s="1372">
        <v>77.199999999999989</v>
      </c>
      <c r="J93" s="1372"/>
      <c r="K93" s="1372"/>
      <c r="L93" s="1372"/>
      <c r="M93" s="1372"/>
      <c r="N93" s="1372"/>
      <c r="O93" s="1372"/>
      <c r="P93" s="1372"/>
      <c r="Q93" s="1372"/>
      <c r="R93" s="1372"/>
      <c r="S93" s="1372"/>
      <c r="T93" s="1372"/>
      <c r="U93" s="1372"/>
      <c r="V93" s="1372"/>
      <c r="W93" s="1372"/>
      <c r="X93" s="1372"/>
      <c r="Y93" s="1248">
        <v>0</v>
      </c>
      <c r="Z93" s="1248">
        <v>0</v>
      </c>
      <c r="AA93" s="1248">
        <v>0</v>
      </c>
      <c r="AB93" s="1248">
        <v>0</v>
      </c>
      <c r="AC93" s="1248">
        <v>0</v>
      </c>
      <c r="AD93" s="1248">
        <v>0</v>
      </c>
      <c r="AE93" s="1248">
        <v>0</v>
      </c>
      <c r="AF93" s="1248">
        <v>0</v>
      </c>
      <c r="AG93" s="1248">
        <v>0</v>
      </c>
      <c r="AH93" s="1248">
        <v>0</v>
      </c>
    </row>
    <row r="94" spans="1:34" ht="20.399999999999999" customHeight="1">
      <c r="A94" s="2021"/>
      <c r="B94" s="995" t="s">
        <v>803</v>
      </c>
      <c r="C94" s="1248">
        <f t="shared" si="5"/>
        <v>13183.48</v>
      </c>
      <c r="D94" s="1248">
        <v>1590.13</v>
      </c>
      <c r="E94" s="1371">
        <v>703.95</v>
      </c>
      <c r="F94" s="1371">
        <v>702.16000000000008</v>
      </c>
      <c r="G94" s="1371">
        <v>703.60000000000025</v>
      </c>
      <c r="H94" s="1371">
        <v>1301.6399999999999</v>
      </c>
      <c r="I94" s="1371">
        <v>623.61999999999989</v>
      </c>
      <c r="J94" s="1371">
        <v>824.59999999999968</v>
      </c>
      <c r="K94" s="1371">
        <v>383.12</v>
      </c>
      <c r="L94" s="1371">
        <v>1042.3800000000006</v>
      </c>
      <c r="M94" s="1371">
        <v>908.37999999999988</v>
      </c>
      <c r="N94" s="1371">
        <v>721.81000000000006</v>
      </c>
      <c r="O94" s="1371">
        <v>1105.77</v>
      </c>
      <c r="P94" s="1371">
        <v>2409.1400000000003</v>
      </c>
      <c r="Q94" s="1371">
        <v>159.18</v>
      </c>
      <c r="R94" s="1371"/>
      <c r="S94" s="1371"/>
      <c r="T94" s="1371"/>
      <c r="U94" s="1371"/>
      <c r="V94" s="1371"/>
      <c r="W94" s="1371"/>
      <c r="X94" s="1371"/>
      <c r="Y94" s="1248">
        <v>0</v>
      </c>
      <c r="Z94" s="1248">
        <v>4</v>
      </c>
      <c r="AA94" s="1248">
        <v>0</v>
      </c>
      <c r="AB94" s="1248">
        <v>0</v>
      </c>
      <c r="AC94" s="1248">
        <v>0</v>
      </c>
      <c r="AD94" s="1248">
        <v>0</v>
      </c>
      <c r="AE94" s="1248">
        <v>0</v>
      </c>
      <c r="AF94" s="1248">
        <v>0</v>
      </c>
      <c r="AG94" s="1248">
        <v>0</v>
      </c>
      <c r="AH94" s="1248">
        <v>0</v>
      </c>
    </row>
    <row r="95" spans="1:34" ht="20.399999999999999" customHeight="1">
      <c r="A95" s="2021"/>
      <c r="B95" s="1011" t="s">
        <v>804</v>
      </c>
      <c r="C95" s="1248">
        <f t="shared" si="5"/>
        <v>36</v>
      </c>
      <c r="D95" s="1248"/>
      <c r="E95" s="1248"/>
      <c r="F95" s="1248"/>
      <c r="G95" s="1248"/>
      <c r="H95" s="1248"/>
      <c r="I95" s="1248"/>
      <c r="J95" s="1371">
        <v>36</v>
      </c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>
        <v>0</v>
      </c>
      <c r="Z95" s="1248">
        <v>0</v>
      </c>
      <c r="AA95" s="1248">
        <v>0</v>
      </c>
      <c r="AB95" s="1248">
        <v>0</v>
      </c>
      <c r="AC95" s="1248">
        <v>0</v>
      </c>
      <c r="AD95" s="1248">
        <v>0</v>
      </c>
      <c r="AE95" s="1248">
        <v>0</v>
      </c>
      <c r="AF95" s="1248">
        <v>0</v>
      </c>
      <c r="AG95" s="1248">
        <v>0</v>
      </c>
      <c r="AH95" s="1248">
        <v>0</v>
      </c>
    </row>
    <row r="96" spans="1:34" ht="20.399999999999999" customHeight="1">
      <c r="A96" s="2021"/>
      <c r="B96" s="1011" t="s">
        <v>848</v>
      </c>
      <c r="C96" s="1248">
        <f t="shared" si="5"/>
        <v>0</v>
      </c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>
        <v>0</v>
      </c>
      <c r="Z96" s="1248">
        <v>0</v>
      </c>
      <c r="AA96" s="1248">
        <v>0</v>
      </c>
      <c r="AB96" s="1248">
        <v>0</v>
      </c>
      <c r="AC96" s="1248">
        <v>0</v>
      </c>
      <c r="AD96" s="1248">
        <v>0</v>
      </c>
      <c r="AE96" s="1248">
        <v>0</v>
      </c>
      <c r="AF96" s="1248">
        <v>0</v>
      </c>
      <c r="AG96" s="1248">
        <v>0</v>
      </c>
      <c r="AH96" s="1248">
        <v>0</v>
      </c>
    </row>
    <row r="97" spans="1:34" ht="20.399999999999999" customHeight="1">
      <c r="A97" s="2021"/>
      <c r="B97" s="995" t="s">
        <v>807</v>
      </c>
      <c r="C97" s="1248">
        <f t="shared" si="5"/>
        <v>28534.800000000003</v>
      </c>
      <c r="D97" s="1248">
        <v>721.06</v>
      </c>
      <c r="E97" s="1372">
        <v>47.7</v>
      </c>
      <c r="F97" s="1372">
        <v>58.66</v>
      </c>
      <c r="G97" s="1372">
        <v>268.84000000000003</v>
      </c>
      <c r="H97" s="1372">
        <v>150.38999999999999</v>
      </c>
      <c r="I97" s="1372">
        <v>26.98</v>
      </c>
      <c r="J97" s="1372"/>
      <c r="K97" s="1372">
        <v>195</v>
      </c>
      <c r="L97" s="1372">
        <v>493.74999999999994</v>
      </c>
      <c r="M97" s="1372">
        <v>353.05</v>
      </c>
      <c r="N97" s="1372">
        <v>295.65999999999997</v>
      </c>
      <c r="O97" s="1372">
        <v>220.04000000000002</v>
      </c>
      <c r="P97" s="1372">
        <v>1536.2899999999997</v>
      </c>
      <c r="Q97" s="1372">
        <v>3660.62</v>
      </c>
      <c r="R97" s="1372">
        <v>1108.0800000000004</v>
      </c>
      <c r="S97" s="1372">
        <v>526.64</v>
      </c>
      <c r="T97" s="1372">
        <v>1088.8799999999999</v>
      </c>
      <c r="U97" s="1372">
        <v>2511.8100000000004</v>
      </c>
      <c r="V97" s="1372">
        <v>1439.56</v>
      </c>
      <c r="W97" s="1372">
        <v>2215.1700000000005</v>
      </c>
      <c r="X97" s="1372">
        <v>2742.41</v>
      </c>
      <c r="Y97" s="1248">
        <v>437.89</v>
      </c>
      <c r="Z97" s="1248">
        <v>678</v>
      </c>
      <c r="AA97" s="1248">
        <v>1565.79</v>
      </c>
      <c r="AB97" s="1248">
        <v>674.52</v>
      </c>
      <c r="AC97" s="1248">
        <v>1037.5</v>
      </c>
      <c r="AD97" s="1248">
        <v>1588.52</v>
      </c>
      <c r="AE97" s="1248">
        <v>435</v>
      </c>
      <c r="AF97" s="1248">
        <v>1272</v>
      </c>
      <c r="AG97" s="1248">
        <v>796.43</v>
      </c>
      <c r="AH97" s="1248">
        <v>388.56</v>
      </c>
    </row>
    <row r="98" spans="1:34" ht="20.399999999999999" customHeight="1">
      <c r="A98" s="2021"/>
      <c r="B98" s="991" t="s">
        <v>849</v>
      </c>
      <c r="C98" s="1248">
        <f t="shared" si="5"/>
        <v>557.11</v>
      </c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>
        <v>557.11</v>
      </c>
      <c r="Z98" s="1248">
        <v>0</v>
      </c>
      <c r="AA98" s="1248">
        <v>0</v>
      </c>
      <c r="AB98" s="1248">
        <v>0</v>
      </c>
      <c r="AC98" s="1248">
        <v>0</v>
      </c>
      <c r="AD98" s="1248">
        <v>0</v>
      </c>
      <c r="AE98" s="1248">
        <v>0</v>
      </c>
      <c r="AF98" s="1248">
        <v>0</v>
      </c>
      <c r="AG98" s="1248">
        <v>0</v>
      </c>
      <c r="AH98" s="1248">
        <v>0</v>
      </c>
    </row>
    <row r="99" spans="1:34" ht="20.399999999999999" customHeight="1">
      <c r="A99" s="2021"/>
      <c r="B99" s="991" t="s">
        <v>808</v>
      </c>
      <c r="C99" s="1248">
        <f t="shared" si="5"/>
        <v>0</v>
      </c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>
        <v>0</v>
      </c>
      <c r="Z99" s="1248">
        <v>0</v>
      </c>
      <c r="AA99" s="1248">
        <v>0</v>
      </c>
      <c r="AB99" s="1248">
        <v>0</v>
      </c>
      <c r="AC99" s="1248">
        <v>0</v>
      </c>
      <c r="AD99" s="1248">
        <v>0</v>
      </c>
      <c r="AE99" s="1248">
        <v>0</v>
      </c>
      <c r="AF99" s="1248">
        <v>0</v>
      </c>
      <c r="AG99" s="1248">
        <v>0</v>
      </c>
      <c r="AH99" s="1248">
        <v>0</v>
      </c>
    </row>
    <row r="100" spans="1:34" ht="21.6" customHeight="1">
      <c r="A100" s="2391" t="s">
        <v>809</v>
      </c>
      <c r="B100" s="1250" t="s">
        <v>41</v>
      </c>
      <c r="C100" s="1628">
        <f t="shared" si="5"/>
        <v>9.09</v>
      </c>
      <c r="D100" s="1247">
        <f>SUM('서부 급수관'!D101:'서부 급수관'!D111)</f>
        <v>0</v>
      </c>
      <c r="E100" s="1247">
        <f>SUM('서부 급수관'!E101:'서부 급수관'!E111)</f>
        <v>0</v>
      </c>
      <c r="F100" s="1247">
        <f>SUM('서부 급수관'!F101:'서부 급수관'!F111)</f>
        <v>0</v>
      </c>
      <c r="G100" s="1247">
        <f>SUM('서부 급수관'!G101:'서부 급수관'!G111)</f>
        <v>0</v>
      </c>
      <c r="H100" s="1247">
        <f>SUM('서부 급수관'!H101:'서부 급수관'!H111)</f>
        <v>0</v>
      </c>
      <c r="I100" s="1247">
        <f>SUM('서부 급수관'!I101:'서부 급수관'!I111)</f>
        <v>0</v>
      </c>
      <c r="J100" s="1247">
        <f>SUM('서부 급수관'!J101:'서부 급수관'!J111)</f>
        <v>0</v>
      </c>
      <c r="K100" s="1247">
        <f>SUM('서부 급수관'!K101:'서부 급수관'!K111)</f>
        <v>0</v>
      </c>
      <c r="L100" s="1247">
        <f>SUM('서부 급수관'!L101:'서부 급수관'!L111)</f>
        <v>0</v>
      </c>
      <c r="M100" s="1247">
        <f>SUM('서부 급수관'!M101:'서부 급수관'!M111)</f>
        <v>0</v>
      </c>
      <c r="N100" s="1247">
        <f>SUM('서부 급수관'!N101:'서부 급수관'!N111)</f>
        <v>2.09</v>
      </c>
      <c r="O100" s="1247">
        <f>SUM('서부 급수관'!O101:'서부 급수관'!O111)</f>
        <v>0</v>
      </c>
      <c r="P100" s="1247">
        <f>SUM('서부 급수관'!P101:'서부 급수관'!P111)</f>
        <v>0</v>
      </c>
      <c r="Q100" s="1247">
        <f>SUM('서부 급수관'!Q101:'서부 급수관'!Q111)</f>
        <v>0</v>
      </c>
      <c r="R100" s="1247">
        <f>SUM('서부 급수관'!R101:'서부 급수관'!R111)</f>
        <v>0</v>
      </c>
      <c r="S100" s="1247">
        <f>SUM('서부 급수관'!S101:'서부 급수관'!S111)</f>
        <v>0</v>
      </c>
      <c r="T100" s="1247">
        <f>SUM('서부 급수관'!T101:'서부 급수관'!T111)</f>
        <v>0</v>
      </c>
      <c r="U100" s="1247">
        <f>SUM('서부 급수관'!U101:'서부 급수관'!U111)</f>
        <v>0</v>
      </c>
      <c r="V100" s="1247">
        <f>SUM('서부 급수관'!V101:'서부 급수관'!V111)</f>
        <v>0</v>
      </c>
      <c r="W100" s="1247">
        <f>SUM('서부 급수관'!W101:'서부 급수관'!W111)</f>
        <v>0</v>
      </c>
      <c r="X100" s="1247">
        <f>SUM('서부 급수관'!X101:'서부 급수관'!X111)</f>
        <v>0</v>
      </c>
      <c r="Y100" s="1247">
        <f>SUM('서부 급수관'!Y101:'서부 급수관'!Y111)</f>
        <v>0</v>
      </c>
      <c r="Z100" s="1247">
        <f>SUM('서부 급수관'!Z101:'서부 급수관'!Z111)</f>
        <v>0</v>
      </c>
      <c r="AA100" s="1247">
        <f>SUM('서부 급수관'!AA101:'서부 급수관'!AA111)</f>
        <v>0</v>
      </c>
      <c r="AB100" s="1247">
        <f>SUM('서부 급수관'!AB101:'서부 급수관'!AB111)</f>
        <v>0</v>
      </c>
      <c r="AC100" s="1247">
        <f>SUM('서부 급수관'!AC101:'서부 급수관'!AC111)</f>
        <v>0</v>
      </c>
      <c r="AD100" s="1247">
        <f>SUM('서부 급수관'!AD101:'서부 급수관'!AD111)</f>
        <v>0</v>
      </c>
      <c r="AE100" s="1247">
        <f>SUM('서부 급수관'!AE101:'서부 급수관'!AE111)</f>
        <v>0</v>
      </c>
      <c r="AF100" s="1247">
        <f>SUM('서부 급수관'!AF101:'서부 급수관'!AF111)</f>
        <v>0</v>
      </c>
      <c r="AG100" s="1247">
        <f>SUM('서부 급수관'!AG101:'서부 급수관'!AG111)</f>
        <v>0</v>
      </c>
      <c r="AH100" s="1247">
        <f>SUM('서부 급수관'!AH101:'서부 급수관'!AH111)</f>
        <v>7</v>
      </c>
    </row>
    <row r="101" spans="1:34" ht="20.399999999999999" customHeight="1">
      <c r="A101" s="2391" t="s">
        <v>809</v>
      </c>
      <c r="B101" s="989" t="s">
        <v>951</v>
      </c>
      <c r="C101" s="1248">
        <f t="shared" si="5"/>
        <v>7</v>
      </c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>
        <v>0</v>
      </c>
      <c r="Z101" s="1248">
        <v>0</v>
      </c>
      <c r="AA101" s="1248">
        <v>0</v>
      </c>
      <c r="AB101" s="1248">
        <v>0</v>
      </c>
      <c r="AC101" s="1248">
        <v>0</v>
      </c>
      <c r="AD101" s="1248">
        <v>0</v>
      </c>
      <c r="AE101" s="1248">
        <v>0</v>
      </c>
      <c r="AF101" s="1248">
        <v>0</v>
      </c>
      <c r="AG101" s="1248">
        <v>0</v>
      </c>
      <c r="AH101" s="1248">
        <v>7</v>
      </c>
    </row>
    <row r="102" spans="1:34" ht="20.399999999999999" customHeight="1">
      <c r="A102" s="2021"/>
      <c r="B102" s="989" t="s">
        <v>780</v>
      </c>
      <c r="C102" s="1248">
        <f t="shared" si="5"/>
        <v>0</v>
      </c>
      <c r="D102" s="1248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248"/>
      <c r="Y102" s="1248">
        <v>0</v>
      </c>
      <c r="Z102" s="1248">
        <v>0</v>
      </c>
      <c r="AA102" s="1248">
        <v>0</v>
      </c>
      <c r="AB102" s="1248">
        <v>0</v>
      </c>
      <c r="AC102" s="1248">
        <v>0</v>
      </c>
      <c r="AD102" s="1248">
        <v>0</v>
      </c>
      <c r="AE102" s="1248">
        <v>0</v>
      </c>
      <c r="AF102" s="1248">
        <v>0</v>
      </c>
      <c r="AG102" s="1248">
        <v>0</v>
      </c>
      <c r="AH102" s="1248">
        <v>0</v>
      </c>
    </row>
    <row r="103" spans="1:34" ht="20.399999999999999" customHeight="1">
      <c r="A103" s="2021"/>
      <c r="B103" s="991" t="s">
        <v>799</v>
      </c>
      <c r="C103" s="1248">
        <f t="shared" si="5"/>
        <v>0</v>
      </c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>
        <v>0</v>
      </c>
      <c r="Z103" s="1248">
        <v>0</v>
      </c>
      <c r="AA103" s="1248">
        <v>0</v>
      </c>
      <c r="AB103" s="1248">
        <v>0</v>
      </c>
      <c r="AC103" s="1248">
        <v>0</v>
      </c>
      <c r="AD103" s="1248">
        <v>0</v>
      </c>
      <c r="AE103" s="1248">
        <v>0</v>
      </c>
      <c r="AF103" s="1248">
        <v>0</v>
      </c>
      <c r="AG103" s="1248">
        <v>0</v>
      </c>
      <c r="AH103" s="1248">
        <v>0</v>
      </c>
    </row>
    <row r="104" spans="1:34" ht="20.399999999999999" customHeight="1">
      <c r="A104" s="2021"/>
      <c r="B104" s="991" t="s">
        <v>787</v>
      </c>
      <c r="C104" s="1248">
        <f t="shared" si="5"/>
        <v>0</v>
      </c>
      <c r="D104" s="1248"/>
      <c r="E104" s="1248"/>
      <c r="F104" s="1248"/>
      <c r="G104" s="1248"/>
      <c r="H104" s="1248"/>
      <c r="I104" s="1248"/>
      <c r="J104" s="1248"/>
      <c r="K104" s="1248"/>
      <c r="L104" s="1248"/>
      <c r="M104" s="1248"/>
      <c r="N104" s="1248"/>
      <c r="O104" s="1248"/>
      <c r="P104" s="1248"/>
      <c r="Q104" s="1248"/>
      <c r="R104" s="1248"/>
      <c r="S104" s="1248"/>
      <c r="T104" s="1248"/>
      <c r="U104" s="1248"/>
      <c r="V104" s="1248"/>
      <c r="W104" s="1248"/>
      <c r="X104" s="1248"/>
      <c r="Y104" s="1248">
        <v>0</v>
      </c>
      <c r="Z104" s="1248">
        <v>0</v>
      </c>
      <c r="AA104" s="1248">
        <v>0</v>
      </c>
      <c r="AB104" s="1248">
        <v>0</v>
      </c>
      <c r="AC104" s="1248">
        <v>0</v>
      </c>
      <c r="AD104" s="1248">
        <v>0</v>
      </c>
      <c r="AE104" s="1248">
        <v>0</v>
      </c>
      <c r="AF104" s="1248">
        <v>0</v>
      </c>
      <c r="AG104" s="1248">
        <v>0</v>
      </c>
      <c r="AH104" s="1248">
        <v>0</v>
      </c>
    </row>
    <row r="105" spans="1:34" ht="20.399999999999999" customHeight="1">
      <c r="A105" s="2021"/>
      <c r="B105" s="995" t="s">
        <v>802</v>
      </c>
      <c r="C105" s="1248">
        <f t="shared" si="5"/>
        <v>0</v>
      </c>
      <c r="D105" s="1248"/>
      <c r="E105" s="1248"/>
      <c r="F105" s="1248"/>
      <c r="G105" s="1248"/>
      <c r="H105" s="1248"/>
      <c r="I105" s="1248"/>
      <c r="J105" s="1248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248"/>
      <c r="Y105" s="1248">
        <v>0</v>
      </c>
      <c r="Z105" s="1248">
        <v>0</v>
      </c>
      <c r="AA105" s="1248">
        <v>0</v>
      </c>
      <c r="AB105" s="1248">
        <v>0</v>
      </c>
      <c r="AC105" s="1248">
        <v>0</v>
      </c>
      <c r="AD105" s="1248">
        <v>0</v>
      </c>
      <c r="AE105" s="1248">
        <v>0</v>
      </c>
      <c r="AF105" s="1248">
        <v>0</v>
      </c>
      <c r="AG105" s="1248">
        <v>0</v>
      </c>
      <c r="AH105" s="1248">
        <v>0</v>
      </c>
    </row>
    <row r="106" spans="1:34" ht="20.399999999999999" customHeight="1">
      <c r="A106" s="2021"/>
      <c r="B106" s="995" t="s">
        <v>803</v>
      </c>
      <c r="C106" s="1248">
        <f t="shared" si="5"/>
        <v>0</v>
      </c>
      <c r="D106" s="1248"/>
      <c r="E106" s="1248"/>
      <c r="F106" s="1248"/>
      <c r="G106" s="1248"/>
      <c r="H106" s="1248"/>
      <c r="I106" s="1248"/>
      <c r="J106" s="1248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248"/>
      <c r="Y106" s="1248">
        <v>0</v>
      </c>
      <c r="Z106" s="1248">
        <v>0</v>
      </c>
      <c r="AA106" s="1248">
        <v>0</v>
      </c>
      <c r="AB106" s="1248">
        <v>0</v>
      </c>
      <c r="AC106" s="1248">
        <v>0</v>
      </c>
      <c r="AD106" s="1248">
        <v>0</v>
      </c>
      <c r="AE106" s="1248">
        <v>0</v>
      </c>
      <c r="AF106" s="1248">
        <v>0</v>
      </c>
      <c r="AG106" s="1248">
        <v>0</v>
      </c>
      <c r="AH106" s="1248">
        <v>0</v>
      </c>
    </row>
    <row r="107" spans="1:34" ht="20.399999999999999" customHeight="1">
      <c r="A107" s="2021"/>
      <c r="B107" s="1011" t="s">
        <v>804</v>
      </c>
      <c r="C107" s="1248">
        <f t="shared" si="5"/>
        <v>0</v>
      </c>
      <c r="D107" s="1248"/>
      <c r="E107" s="1248"/>
      <c r="F107" s="1248"/>
      <c r="G107" s="1248"/>
      <c r="H107" s="1248"/>
      <c r="I107" s="1248"/>
      <c r="J107" s="1248"/>
      <c r="K107" s="1248"/>
      <c r="L107" s="1248"/>
      <c r="M107" s="1248"/>
      <c r="N107" s="1248"/>
      <c r="O107" s="1248"/>
      <c r="P107" s="1248"/>
      <c r="Q107" s="1248"/>
      <c r="R107" s="1248"/>
      <c r="S107" s="1248"/>
      <c r="T107" s="1248"/>
      <c r="U107" s="1248"/>
      <c r="V107" s="1248"/>
      <c r="W107" s="1248"/>
      <c r="X107" s="1248"/>
      <c r="Y107" s="1248">
        <v>0</v>
      </c>
      <c r="Z107" s="1248">
        <v>0</v>
      </c>
      <c r="AA107" s="1248">
        <v>0</v>
      </c>
      <c r="AB107" s="1248">
        <v>0</v>
      </c>
      <c r="AC107" s="1248">
        <v>0</v>
      </c>
      <c r="AD107" s="1248">
        <v>0</v>
      </c>
      <c r="AE107" s="1248">
        <v>0</v>
      </c>
      <c r="AF107" s="1248">
        <v>0</v>
      </c>
      <c r="AG107" s="1248">
        <v>0</v>
      </c>
      <c r="AH107" s="1248">
        <v>0</v>
      </c>
    </row>
    <row r="108" spans="1:34" ht="20.399999999999999" customHeight="1">
      <c r="A108" s="2021"/>
      <c r="B108" s="1011" t="s">
        <v>848</v>
      </c>
      <c r="C108" s="1248">
        <f t="shared" si="5"/>
        <v>0</v>
      </c>
      <c r="D108" s="1248"/>
      <c r="E108" s="1248"/>
      <c r="F108" s="1248"/>
      <c r="G108" s="1248"/>
      <c r="H108" s="1248"/>
      <c r="I108" s="1248"/>
      <c r="J108" s="1248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248"/>
      <c r="Y108" s="1248">
        <v>0</v>
      </c>
      <c r="Z108" s="1248">
        <v>0</v>
      </c>
      <c r="AA108" s="1248">
        <v>0</v>
      </c>
      <c r="AB108" s="1248">
        <v>0</v>
      </c>
      <c r="AC108" s="1248">
        <v>0</v>
      </c>
      <c r="AD108" s="1248">
        <v>0</v>
      </c>
      <c r="AE108" s="1248">
        <v>0</v>
      </c>
      <c r="AF108" s="1248">
        <v>0</v>
      </c>
      <c r="AG108" s="1248">
        <v>0</v>
      </c>
      <c r="AH108" s="1248">
        <v>0</v>
      </c>
    </row>
    <row r="109" spans="1:34" ht="20.399999999999999" customHeight="1">
      <c r="A109" s="2021"/>
      <c r="B109" s="995" t="s">
        <v>807</v>
      </c>
      <c r="C109" s="1248">
        <f t="shared" si="5"/>
        <v>2.09</v>
      </c>
      <c r="D109" s="1248"/>
      <c r="E109" s="1248"/>
      <c r="F109" s="1248"/>
      <c r="G109" s="1248"/>
      <c r="H109" s="1248"/>
      <c r="I109" s="1248"/>
      <c r="J109" s="1248"/>
      <c r="K109" s="1248"/>
      <c r="L109" s="1248"/>
      <c r="M109" s="1248"/>
      <c r="N109" s="1371">
        <v>2.09</v>
      </c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248"/>
      <c r="Y109" s="1248">
        <v>0</v>
      </c>
      <c r="Z109" s="1248">
        <v>0</v>
      </c>
      <c r="AA109" s="1248">
        <v>0</v>
      </c>
      <c r="AB109" s="1248">
        <v>0</v>
      </c>
      <c r="AC109" s="1248">
        <v>0</v>
      </c>
      <c r="AD109" s="1248">
        <v>0</v>
      </c>
      <c r="AE109" s="1248">
        <v>0</v>
      </c>
      <c r="AF109" s="1248">
        <v>0</v>
      </c>
      <c r="AG109" s="1248">
        <v>0</v>
      </c>
      <c r="AH109" s="1248">
        <v>0</v>
      </c>
    </row>
    <row r="110" spans="1:34" ht="20.399999999999999" customHeight="1">
      <c r="A110" s="2021"/>
      <c r="B110" s="991" t="s">
        <v>849</v>
      </c>
      <c r="C110" s="1248">
        <f t="shared" si="5"/>
        <v>0</v>
      </c>
      <c r="D110" s="1248"/>
      <c r="E110" s="1248"/>
      <c r="F110" s="1248"/>
      <c r="G110" s="1248"/>
      <c r="H110" s="1248"/>
      <c r="I110" s="1248"/>
      <c r="J110" s="1248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248"/>
      <c r="Y110" s="1248">
        <v>0</v>
      </c>
      <c r="Z110" s="1248">
        <v>0</v>
      </c>
      <c r="AA110" s="1248">
        <v>0</v>
      </c>
      <c r="AB110" s="1248">
        <v>0</v>
      </c>
      <c r="AC110" s="1248">
        <v>0</v>
      </c>
      <c r="AD110" s="1248">
        <v>0</v>
      </c>
      <c r="AE110" s="1248">
        <v>0</v>
      </c>
      <c r="AF110" s="1248">
        <v>0</v>
      </c>
      <c r="AG110" s="1248">
        <v>0</v>
      </c>
      <c r="AH110" s="1248">
        <v>0</v>
      </c>
    </row>
    <row r="111" spans="1:34" ht="20.399999999999999" customHeight="1">
      <c r="A111" s="2021"/>
      <c r="B111" s="991" t="s">
        <v>808</v>
      </c>
      <c r="C111" s="1248">
        <f t="shared" si="5"/>
        <v>0</v>
      </c>
      <c r="D111" s="1248"/>
      <c r="E111" s="1248"/>
      <c r="F111" s="1248"/>
      <c r="G111" s="1248"/>
      <c r="H111" s="1248"/>
      <c r="I111" s="1248"/>
      <c r="J111" s="1248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248"/>
      <c r="Y111" s="1248">
        <v>0</v>
      </c>
      <c r="Z111" s="1248">
        <v>0</v>
      </c>
      <c r="AA111" s="1248">
        <v>0</v>
      </c>
      <c r="AB111" s="1248">
        <v>0</v>
      </c>
      <c r="AC111" s="1248">
        <v>0</v>
      </c>
      <c r="AD111" s="1248">
        <v>0</v>
      </c>
      <c r="AE111" s="1248">
        <v>0</v>
      </c>
      <c r="AF111" s="1248">
        <v>0</v>
      </c>
      <c r="AG111" s="1248">
        <v>0</v>
      </c>
      <c r="AH111" s="1248">
        <v>0</v>
      </c>
    </row>
    <row r="112" spans="1:34" ht="21.6" customHeight="1">
      <c r="A112" s="2391" t="s">
        <v>789</v>
      </c>
      <c r="B112" s="1250" t="s">
        <v>41</v>
      </c>
      <c r="C112" s="1628">
        <f t="shared" si="5"/>
        <v>237.71</v>
      </c>
      <c r="D112" s="1247">
        <f>SUM('서부 급수관'!D113:'서부 급수관'!D123)</f>
        <v>0</v>
      </c>
      <c r="E112" s="1247">
        <f>SUM('서부 급수관'!E113:'서부 급수관'!E123)</f>
        <v>0</v>
      </c>
      <c r="F112" s="1247">
        <f>SUM('서부 급수관'!F113:'서부 급수관'!F123)</f>
        <v>0</v>
      </c>
      <c r="G112" s="1247">
        <f>SUM('서부 급수관'!G113:'서부 급수관'!G123)</f>
        <v>0</v>
      </c>
      <c r="H112" s="1247">
        <f>SUM('서부 급수관'!H113:'서부 급수관'!H123)</f>
        <v>0</v>
      </c>
      <c r="I112" s="1247">
        <f>SUM('서부 급수관'!I113:'서부 급수관'!I123)</f>
        <v>0</v>
      </c>
      <c r="J112" s="1247">
        <f>SUM('서부 급수관'!J113:'서부 급수관'!J123)</f>
        <v>0</v>
      </c>
      <c r="K112" s="1247">
        <f>SUM('서부 급수관'!K113:'서부 급수관'!K123)</f>
        <v>6.15</v>
      </c>
      <c r="L112" s="1247">
        <f>SUM('서부 급수관'!L113:'서부 급수관'!L123)</f>
        <v>0</v>
      </c>
      <c r="M112" s="1247">
        <f>SUM('서부 급수관'!M113:'서부 급수관'!M123)</f>
        <v>0</v>
      </c>
      <c r="N112" s="1247">
        <f>SUM('서부 급수관'!N113:'서부 급수관'!N123)</f>
        <v>0</v>
      </c>
      <c r="O112" s="1247">
        <f>SUM('서부 급수관'!O113:'서부 급수관'!O123)</f>
        <v>0</v>
      </c>
      <c r="P112" s="1247">
        <f>SUM('서부 급수관'!P113:'서부 급수관'!P123)</f>
        <v>0</v>
      </c>
      <c r="Q112" s="1247">
        <f>SUM('서부 급수관'!Q113:'서부 급수관'!Q123)</f>
        <v>0</v>
      </c>
      <c r="R112" s="1247">
        <f>SUM('서부 급수관'!R113:'서부 급수관'!R123)</f>
        <v>0</v>
      </c>
      <c r="S112" s="1247">
        <f>SUM('서부 급수관'!S113:'서부 급수관'!S123)</f>
        <v>0</v>
      </c>
      <c r="T112" s="1247">
        <f>SUM('서부 급수관'!T113:'서부 급수관'!T123)</f>
        <v>0</v>
      </c>
      <c r="U112" s="1247">
        <f>SUM('서부 급수관'!U113:'서부 급수관'!U123)</f>
        <v>0</v>
      </c>
      <c r="V112" s="1247">
        <f>SUM('서부 급수관'!V113:'서부 급수관'!V123)</f>
        <v>0</v>
      </c>
      <c r="W112" s="1247">
        <f>SUM('서부 급수관'!W113:'서부 급수관'!W123)</f>
        <v>231.56</v>
      </c>
      <c r="X112" s="1247">
        <f>SUM('서부 급수관'!X113:'서부 급수관'!X123)</f>
        <v>0</v>
      </c>
      <c r="Y112" s="1247">
        <f>SUM('서부 급수관'!Y113:'서부 급수관'!Y123)</f>
        <v>0</v>
      </c>
      <c r="Z112" s="1247">
        <f>SUM('서부 급수관'!Z113:'서부 급수관'!Z123)</f>
        <v>0</v>
      </c>
      <c r="AA112" s="1247">
        <f>SUM('서부 급수관'!AA113:'서부 급수관'!AA123)</f>
        <v>0</v>
      </c>
      <c r="AB112" s="1247">
        <f>SUM('서부 급수관'!AB113:'서부 급수관'!AB123)</f>
        <v>0</v>
      </c>
      <c r="AC112" s="1247">
        <f>SUM('서부 급수관'!AC113:'서부 급수관'!AC123)</f>
        <v>0</v>
      </c>
      <c r="AD112" s="1247">
        <f>SUM('서부 급수관'!AD113:'서부 급수관'!AD123)</f>
        <v>0</v>
      </c>
      <c r="AE112" s="1247">
        <f>SUM('서부 급수관'!AE113:'서부 급수관'!AE123)</f>
        <v>0</v>
      </c>
      <c r="AF112" s="1247">
        <f>SUM('서부 급수관'!AF113:'서부 급수관'!AF123)</f>
        <v>0</v>
      </c>
      <c r="AG112" s="1247">
        <f>SUM('서부 급수관'!AG113:'서부 급수관'!AG123)</f>
        <v>0</v>
      </c>
      <c r="AH112" s="1247">
        <f>SUM('서부 급수관'!AH113:'서부 급수관'!AH123)</f>
        <v>0</v>
      </c>
    </row>
    <row r="113" spans="1:34" ht="20.399999999999999" customHeight="1">
      <c r="A113" s="2391" t="s">
        <v>789</v>
      </c>
      <c r="B113" s="989" t="s">
        <v>951</v>
      </c>
      <c r="C113" s="1248">
        <f t="shared" si="5"/>
        <v>0</v>
      </c>
      <c r="D113" s="1248"/>
      <c r="E113" s="1248"/>
      <c r="F113" s="1248"/>
      <c r="G113" s="1248"/>
      <c r="H113" s="1248"/>
      <c r="I113" s="1248"/>
      <c r="J113" s="1248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248"/>
      <c r="Y113" s="1248">
        <v>0</v>
      </c>
      <c r="Z113" s="1248">
        <v>0</v>
      </c>
      <c r="AA113" s="1248">
        <v>0</v>
      </c>
      <c r="AB113" s="1248">
        <v>0</v>
      </c>
      <c r="AC113" s="1248">
        <v>0</v>
      </c>
      <c r="AD113" s="1248">
        <v>0</v>
      </c>
      <c r="AE113" s="1248">
        <v>0</v>
      </c>
      <c r="AF113" s="1248">
        <v>0</v>
      </c>
      <c r="AG113" s="1248">
        <v>0</v>
      </c>
      <c r="AH113" s="1248">
        <v>0</v>
      </c>
    </row>
    <row r="114" spans="1:34" ht="20.399999999999999" customHeight="1">
      <c r="A114" s="2021"/>
      <c r="B114" s="989" t="s">
        <v>780</v>
      </c>
      <c r="C114" s="1248">
        <f t="shared" si="5"/>
        <v>237.71</v>
      </c>
      <c r="D114" s="1248"/>
      <c r="E114" s="1248"/>
      <c r="F114" s="1248"/>
      <c r="G114" s="1248"/>
      <c r="H114" s="1248"/>
      <c r="I114" s="1248"/>
      <c r="J114" s="1248"/>
      <c r="K114" s="1372">
        <v>6.15</v>
      </c>
      <c r="L114" s="1372"/>
      <c r="M114" s="1372"/>
      <c r="N114" s="1372"/>
      <c r="O114" s="1372"/>
      <c r="P114" s="1372"/>
      <c r="Q114" s="1372"/>
      <c r="R114" s="1372"/>
      <c r="S114" s="1372"/>
      <c r="T114" s="1372"/>
      <c r="U114" s="1372"/>
      <c r="V114" s="1372"/>
      <c r="W114" s="1372">
        <v>231.56</v>
      </c>
      <c r="X114" s="1248"/>
      <c r="Y114" s="1248">
        <v>0</v>
      </c>
      <c r="Z114" s="1248">
        <v>0</v>
      </c>
      <c r="AA114" s="1248">
        <v>0</v>
      </c>
      <c r="AB114" s="1248">
        <v>0</v>
      </c>
      <c r="AC114" s="1248">
        <v>0</v>
      </c>
      <c r="AD114" s="1248">
        <v>0</v>
      </c>
      <c r="AE114" s="1248">
        <v>0</v>
      </c>
      <c r="AF114" s="1248">
        <v>0</v>
      </c>
      <c r="AG114" s="1248">
        <v>0</v>
      </c>
      <c r="AH114" s="1248">
        <v>0</v>
      </c>
    </row>
    <row r="115" spans="1:34" ht="20.399999999999999" customHeight="1">
      <c r="A115" s="2021"/>
      <c r="B115" s="991" t="s">
        <v>799</v>
      </c>
      <c r="C115" s="1248">
        <f t="shared" si="5"/>
        <v>0</v>
      </c>
      <c r="D115" s="1248"/>
      <c r="E115" s="1248"/>
      <c r="F115" s="1248"/>
      <c r="G115" s="1248"/>
      <c r="H115" s="1248"/>
      <c r="I115" s="1248"/>
      <c r="J115" s="1248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248"/>
      <c r="Y115" s="1248">
        <v>0</v>
      </c>
      <c r="Z115" s="1248">
        <v>0</v>
      </c>
      <c r="AA115" s="1248">
        <v>0</v>
      </c>
      <c r="AB115" s="1248">
        <v>0</v>
      </c>
      <c r="AC115" s="1248">
        <v>0</v>
      </c>
      <c r="AD115" s="1248">
        <v>0</v>
      </c>
      <c r="AE115" s="1248">
        <v>0</v>
      </c>
      <c r="AF115" s="1248">
        <v>0</v>
      </c>
      <c r="AG115" s="1248">
        <v>0</v>
      </c>
      <c r="AH115" s="1248">
        <v>0</v>
      </c>
    </row>
    <row r="116" spans="1:34" ht="20.399999999999999" customHeight="1">
      <c r="A116" s="2021"/>
      <c r="B116" s="991" t="s">
        <v>787</v>
      </c>
      <c r="C116" s="1248">
        <f t="shared" si="5"/>
        <v>0</v>
      </c>
      <c r="D116" s="1248"/>
      <c r="E116" s="1248"/>
      <c r="F116" s="1248"/>
      <c r="G116" s="1248"/>
      <c r="H116" s="1248"/>
      <c r="I116" s="1248"/>
      <c r="J116" s="1248"/>
      <c r="K116" s="1248"/>
      <c r="L116" s="1248"/>
      <c r="M116" s="1248"/>
      <c r="N116" s="1248"/>
      <c r="O116" s="1248"/>
      <c r="P116" s="1248"/>
      <c r="Q116" s="1248"/>
      <c r="R116" s="1248"/>
      <c r="S116" s="1248"/>
      <c r="T116" s="1248"/>
      <c r="U116" s="1248"/>
      <c r="V116" s="1248"/>
      <c r="W116" s="1248"/>
      <c r="X116" s="1248"/>
      <c r="Y116" s="1248">
        <v>0</v>
      </c>
      <c r="Z116" s="1248">
        <v>0</v>
      </c>
      <c r="AA116" s="1248">
        <v>0</v>
      </c>
      <c r="AB116" s="1248">
        <v>0</v>
      </c>
      <c r="AC116" s="1248">
        <v>0</v>
      </c>
      <c r="AD116" s="1248">
        <v>0</v>
      </c>
      <c r="AE116" s="1248">
        <v>0</v>
      </c>
      <c r="AF116" s="1248">
        <v>0</v>
      </c>
      <c r="AG116" s="1248">
        <v>0</v>
      </c>
      <c r="AH116" s="1248">
        <v>0</v>
      </c>
    </row>
    <row r="117" spans="1:34" ht="20.399999999999999" customHeight="1">
      <c r="A117" s="2021"/>
      <c r="B117" s="995" t="s">
        <v>802</v>
      </c>
      <c r="C117" s="1248">
        <f t="shared" si="5"/>
        <v>0</v>
      </c>
      <c r="D117" s="1248"/>
      <c r="E117" s="1248"/>
      <c r="F117" s="1248"/>
      <c r="G117" s="1248"/>
      <c r="H117" s="1248"/>
      <c r="I117" s="1248"/>
      <c r="J117" s="1248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248"/>
      <c r="Y117" s="1248">
        <v>0</v>
      </c>
      <c r="Z117" s="1248">
        <v>0</v>
      </c>
      <c r="AA117" s="1248">
        <v>0</v>
      </c>
      <c r="AB117" s="1248">
        <v>0</v>
      </c>
      <c r="AC117" s="1248">
        <v>0</v>
      </c>
      <c r="AD117" s="1248">
        <v>0</v>
      </c>
      <c r="AE117" s="1248">
        <v>0</v>
      </c>
      <c r="AF117" s="1248">
        <v>0</v>
      </c>
      <c r="AG117" s="1248">
        <v>0</v>
      </c>
      <c r="AH117" s="1248">
        <v>0</v>
      </c>
    </row>
    <row r="118" spans="1:34" ht="20.399999999999999" customHeight="1">
      <c r="A118" s="2021"/>
      <c r="B118" s="995" t="s">
        <v>803</v>
      </c>
      <c r="C118" s="1248">
        <f t="shared" si="5"/>
        <v>0</v>
      </c>
      <c r="D118" s="1248"/>
      <c r="E118" s="1248"/>
      <c r="F118" s="1248"/>
      <c r="G118" s="1248"/>
      <c r="H118" s="1248"/>
      <c r="I118" s="1248"/>
      <c r="J118" s="1248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248"/>
      <c r="Y118" s="1248">
        <v>0</v>
      </c>
      <c r="Z118" s="1248">
        <v>0</v>
      </c>
      <c r="AA118" s="1248">
        <v>0</v>
      </c>
      <c r="AB118" s="1248">
        <v>0</v>
      </c>
      <c r="AC118" s="1248">
        <v>0</v>
      </c>
      <c r="AD118" s="1248">
        <v>0</v>
      </c>
      <c r="AE118" s="1248">
        <v>0</v>
      </c>
      <c r="AF118" s="1248">
        <v>0</v>
      </c>
      <c r="AG118" s="1248">
        <v>0</v>
      </c>
      <c r="AH118" s="1248">
        <v>0</v>
      </c>
    </row>
    <row r="119" spans="1:34" ht="20.399999999999999" customHeight="1">
      <c r="A119" s="2021"/>
      <c r="B119" s="1011" t="s">
        <v>804</v>
      </c>
      <c r="C119" s="1248">
        <f t="shared" si="5"/>
        <v>0</v>
      </c>
      <c r="D119" s="1248"/>
      <c r="E119" s="1248"/>
      <c r="F119" s="1248"/>
      <c r="G119" s="1248"/>
      <c r="H119" s="1248"/>
      <c r="I119" s="1248"/>
      <c r="J119" s="1248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248"/>
      <c r="Y119" s="1248">
        <v>0</v>
      </c>
      <c r="Z119" s="1248">
        <v>0</v>
      </c>
      <c r="AA119" s="1248">
        <v>0</v>
      </c>
      <c r="AB119" s="1248">
        <v>0</v>
      </c>
      <c r="AC119" s="1248">
        <v>0</v>
      </c>
      <c r="AD119" s="1248">
        <v>0</v>
      </c>
      <c r="AE119" s="1248">
        <v>0</v>
      </c>
      <c r="AF119" s="1248">
        <v>0</v>
      </c>
      <c r="AG119" s="1248">
        <v>0</v>
      </c>
      <c r="AH119" s="1248">
        <v>0</v>
      </c>
    </row>
    <row r="120" spans="1:34" ht="20.399999999999999" customHeight="1">
      <c r="A120" s="2021"/>
      <c r="B120" s="1011" t="s">
        <v>848</v>
      </c>
      <c r="C120" s="1248">
        <f t="shared" si="5"/>
        <v>0</v>
      </c>
      <c r="D120" s="1248"/>
      <c r="E120" s="1248"/>
      <c r="F120" s="1248"/>
      <c r="G120" s="1248"/>
      <c r="H120" s="1248"/>
      <c r="I120" s="1248"/>
      <c r="J120" s="1248"/>
      <c r="K120" s="1248"/>
      <c r="L120" s="1248"/>
      <c r="M120" s="1248"/>
      <c r="N120" s="1248"/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248"/>
      <c r="Y120" s="1248">
        <v>0</v>
      </c>
      <c r="Z120" s="1248">
        <v>0</v>
      </c>
      <c r="AA120" s="1248">
        <v>0</v>
      </c>
      <c r="AB120" s="1248">
        <v>0</v>
      </c>
      <c r="AC120" s="1248">
        <v>0</v>
      </c>
      <c r="AD120" s="1248">
        <v>0</v>
      </c>
      <c r="AE120" s="1248">
        <v>0</v>
      </c>
      <c r="AF120" s="1248">
        <v>0</v>
      </c>
      <c r="AG120" s="1248">
        <v>0</v>
      </c>
      <c r="AH120" s="1248">
        <v>0</v>
      </c>
    </row>
    <row r="121" spans="1:34" ht="20.399999999999999" customHeight="1">
      <c r="A121" s="2021"/>
      <c r="B121" s="995" t="s">
        <v>807</v>
      </c>
      <c r="C121" s="1248">
        <f t="shared" si="5"/>
        <v>0</v>
      </c>
      <c r="D121" s="1248"/>
      <c r="E121" s="1248"/>
      <c r="F121" s="1248"/>
      <c r="G121" s="1248"/>
      <c r="H121" s="1248"/>
      <c r="I121" s="1248"/>
      <c r="J121" s="1248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248"/>
      <c r="Y121" s="1248">
        <v>0</v>
      </c>
      <c r="Z121" s="1248">
        <v>0</v>
      </c>
      <c r="AA121" s="1248">
        <v>0</v>
      </c>
      <c r="AB121" s="1248">
        <v>0</v>
      </c>
      <c r="AC121" s="1248">
        <v>0</v>
      </c>
      <c r="AD121" s="1248">
        <v>0</v>
      </c>
      <c r="AE121" s="1248">
        <v>0</v>
      </c>
      <c r="AF121" s="1248">
        <v>0</v>
      </c>
      <c r="AG121" s="1248">
        <v>0</v>
      </c>
      <c r="AH121" s="1248">
        <v>0</v>
      </c>
    </row>
    <row r="122" spans="1:34" ht="20.399999999999999" customHeight="1">
      <c r="A122" s="2021"/>
      <c r="B122" s="991" t="s">
        <v>849</v>
      </c>
      <c r="C122" s="1248">
        <f t="shared" si="5"/>
        <v>0</v>
      </c>
      <c r="D122" s="1248"/>
      <c r="E122" s="1248"/>
      <c r="F122" s="1248"/>
      <c r="G122" s="1248"/>
      <c r="H122" s="1248"/>
      <c r="I122" s="1248"/>
      <c r="J122" s="1248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248"/>
      <c r="Y122" s="1248">
        <v>0</v>
      </c>
      <c r="Z122" s="1248">
        <v>0</v>
      </c>
      <c r="AA122" s="1248">
        <v>0</v>
      </c>
      <c r="AB122" s="1248">
        <v>0</v>
      </c>
      <c r="AC122" s="1248">
        <v>0</v>
      </c>
      <c r="AD122" s="1248">
        <v>0</v>
      </c>
      <c r="AE122" s="1248">
        <v>0</v>
      </c>
      <c r="AF122" s="1248">
        <v>0</v>
      </c>
      <c r="AG122" s="1248">
        <v>0</v>
      </c>
      <c r="AH122" s="1248">
        <v>0</v>
      </c>
    </row>
    <row r="123" spans="1:34" ht="20.399999999999999" customHeight="1">
      <c r="A123" s="2021"/>
      <c r="B123" s="991" t="s">
        <v>808</v>
      </c>
      <c r="C123" s="1248">
        <f t="shared" si="5"/>
        <v>0</v>
      </c>
      <c r="D123" s="1248"/>
      <c r="E123" s="1248"/>
      <c r="F123" s="1248"/>
      <c r="G123" s="1248"/>
      <c r="H123" s="1248"/>
      <c r="I123" s="1248"/>
      <c r="J123" s="1248"/>
      <c r="K123" s="1248"/>
      <c r="L123" s="1248"/>
      <c r="M123" s="1248"/>
      <c r="N123" s="1248"/>
      <c r="O123" s="1248"/>
      <c r="P123" s="1248"/>
      <c r="Q123" s="1248"/>
      <c r="R123" s="1248"/>
      <c r="S123" s="1248"/>
      <c r="T123" s="1248"/>
      <c r="U123" s="1248"/>
      <c r="V123" s="1248"/>
      <c r="W123" s="1248"/>
      <c r="X123" s="1248"/>
      <c r="Y123" s="1248">
        <v>0</v>
      </c>
      <c r="Z123" s="1248">
        <v>0</v>
      </c>
      <c r="AA123" s="1248">
        <v>0</v>
      </c>
      <c r="AB123" s="1248">
        <v>0</v>
      </c>
      <c r="AC123" s="1248">
        <v>0</v>
      </c>
      <c r="AD123" s="1248">
        <v>0</v>
      </c>
      <c r="AE123" s="1248">
        <v>0</v>
      </c>
      <c r="AF123" s="1248">
        <v>0</v>
      </c>
      <c r="AG123" s="1248">
        <v>0</v>
      </c>
      <c r="AH123" s="1248">
        <v>0</v>
      </c>
    </row>
  </sheetData>
  <mergeCells count="10">
    <mergeCell ref="A76:A87"/>
    <mergeCell ref="A88:A99"/>
    <mergeCell ref="A100:A111"/>
    <mergeCell ref="A112:A123"/>
    <mergeCell ref="A4:A15"/>
    <mergeCell ref="A16:A27"/>
    <mergeCell ref="A28:A39"/>
    <mergeCell ref="A40:A51"/>
    <mergeCell ref="A52:A63"/>
    <mergeCell ref="A64:A75"/>
  </mergeCells>
  <phoneticPr fontId="63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1" manualBreakCount="1">
    <brk id="6" max="4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0000"/>
  </sheetPr>
  <dimension ref="A1:AH179"/>
  <sheetViews>
    <sheetView zoomScale="55" zoomScaleNormal="55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W35" sqref="W35"/>
    </sheetView>
  </sheetViews>
  <sheetFormatPr defaultColWidth="8.8984375" defaultRowHeight="14.4"/>
  <cols>
    <col min="1" max="1" width="6.3984375" style="1620" customWidth="1"/>
    <col min="2" max="2" width="16" style="1243" customWidth="1"/>
    <col min="3" max="7" width="11.19921875" style="53" customWidth="1"/>
    <col min="8" max="14" width="11.19921875" style="1620" customWidth="1"/>
    <col min="15" max="253" width="8.8984375" style="1620"/>
    <col min="254" max="254" width="6.3984375" style="1620" customWidth="1"/>
    <col min="255" max="255" width="16" style="1620" customWidth="1"/>
    <col min="256" max="267" width="11.19921875" style="1620" customWidth="1"/>
    <col min="268" max="268" width="10.69921875" style="1620" customWidth="1"/>
    <col min="269" max="509" width="8.8984375" style="1620"/>
    <col min="510" max="510" width="6.3984375" style="1620" customWidth="1"/>
    <col min="511" max="511" width="16" style="1620" customWidth="1"/>
    <col min="512" max="523" width="11.19921875" style="1620" customWidth="1"/>
    <col min="524" max="524" width="10.69921875" style="1620" customWidth="1"/>
    <col min="525" max="765" width="8.8984375" style="1620"/>
    <col min="766" max="766" width="6.3984375" style="1620" customWidth="1"/>
    <col min="767" max="767" width="16" style="1620" customWidth="1"/>
    <col min="768" max="779" width="11.19921875" style="1620" customWidth="1"/>
    <col min="780" max="780" width="10.69921875" style="1620" customWidth="1"/>
    <col min="781" max="1021" width="8.8984375" style="1620"/>
    <col min="1022" max="1022" width="6.3984375" style="1620" customWidth="1"/>
    <col min="1023" max="1023" width="16" style="1620" customWidth="1"/>
    <col min="1024" max="1035" width="11.19921875" style="1620" customWidth="1"/>
    <col min="1036" max="1036" width="10.69921875" style="1620" customWidth="1"/>
    <col min="1037" max="1277" width="8.8984375" style="1620"/>
    <col min="1278" max="1278" width="6.3984375" style="1620" customWidth="1"/>
    <col min="1279" max="1279" width="16" style="1620" customWidth="1"/>
    <col min="1280" max="1291" width="11.19921875" style="1620" customWidth="1"/>
    <col min="1292" max="1292" width="10.69921875" style="1620" customWidth="1"/>
    <col min="1293" max="1533" width="8.8984375" style="1620"/>
    <col min="1534" max="1534" width="6.3984375" style="1620" customWidth="1"/>
    <col min="1535" max="1535" width="16" style="1620" customWidth="1"/>
    <col min="1536" max="1547" width="11.19921875" style="1620" customWidth="1"/>
    <col min="1548" max="1548" width="10.69921875" style="1620" customWidth="1"/>
    <col min="1549" max="1789" width="8.8984375" style="1620"/>
    <col min="1790" max="1790" width="6.3984375" style="1620" customWidth="1"/>
    <col min="1791" max="1791" width="16" style="1620" customWidth="1"/>
    <col min="1792" max="1803" width="11.19921875" style="1620" customWidth="1"/>
    <col min="1804" max="1804" width="10.69921875" style="1620" customWidth="1"/>
    <col min="1805" max="2045" width="8.8984375" style="1620"/>
    <col min="2046" max="2046" width="6.3984375" style="1620" customWidth="1"/>
    <col min="2047" max="2047" width="16" style="1620" customWidth="1"/>
    <col min="2048" max="2059" width="11.19921875" style="1620" customWidth="1"/>
    <col min="2060" max="2060" width="10.69921875" style="1620" customWidth="1"/>
    <col min="2061" max="2301" width="8.8984375" style="1620"/>
    <col min="2302" max="2302" width="6.3984375" style="1620" customWidth="1"/>
    <col min="2303" max="2303" width="16" style="1620" customWidth="1"/>
    <col min="2304" max="2315" width="11.19921875" style="1620" customWidth="1"/>
    <col min="2316" max="2316" width="10.69921875" style="1620" customWidth="1"/>
    <col min="2317" max="2557" width="8.8984375" style="1620"/>
    <col min="2558" max="2558" width="6.3984375" style="1620" customWidth="1"/>
    <col min="2559" max="2559" width="16" style="1620" customWidth="1"/>
    <col min="2560" max="2571" width="11.19921875" style="1620" customWidth="1"/>
    <col min="2572" max="2572" width="10.69921875" style="1620" customWidth="1"/>
    <col min="2573" max="2813" width="8.8984375" style="1620"/>
    <col min="2814" max="2814" width="6.3984375" style="1620" customWidth="1"/>
    <col min="2815" max="2815" width="16" style="1620" customWidth="1"/>
    <col min="2816" max="2827" width="11.19921875" style="1620" customWidth="1"/>
    <col min="2828" max="2828" width="10.69921875" style="1620" customWidth="1"/>
    <col min="2829" max="3069" width="8.8984375" style="1620"/>
    <col min="3070" max="3070" width="6.3984375" style="1620" customWidth="1"/>
    <col min="3071" max="3071" width="16" style="1620" customWidth="1"/>
    <col min="3072" max="3083" width="11.19921875" style="1620" customWidth="1"/>
    <col min="3084" max="3084" width="10.69921875" style="1620" customWidth="1"/>
    <col min="3085" max="3325" width="8.8984375" style="1620"/>
    <col min="3326" max="3326" width="6.3984375" style="1620" customWidth="1"/>
    <col min="3327" max="3327" width="16" style="1620" customWidth="1"/>
    <col min="3328" max="3339" width="11.19921875" style="1620" customWidth="1"/>
    <col min="3340" max="3340" width="10.69921875" style="1620" customWidth="1"/>
    <col min="3341" max="3581" width="8.8984375" style="1620"/>
    <col min="3582" max="3582" width="6.3984375" style="1620" customWidth="1"/>
    <col min="3583" max="3583" width="16" style="1620" customWidth="1"/>
    <col min="3584" max="3595" width="11.19921875" style="1620" customWidth="1"/>
    <col min="3596" max="3596" width="10.69921875" style="1620" customWidth="1"/>
    <col min="3597" max="3837" width="8.8984375" style="1620"/>
    <col min="3838" max="3838" width="6.3984375" style="1620" customWidth="1"/>
    <col min="3839" max="3839" width="16" style="1620" customWidth="1"/>
    <col min="3840" max="3851" width="11.19921875" style="1620" customWidth="1"/>
    <col min="3852" max="3852" width="10.69921875" style="1620" customWidth="1"/>
    <col min="3853" max="4093" width="8.8984375" style="1620"/>
    <col min="4094" max="4094" width="6.3984375" style="1620" customWidth="1"/>
    <col min="4095" max="4095" width="16" style="1620" customWidth="1"/>
    <col min="4096" max="4107" width="11.19921875" style="1620" customWidth="1"/>
    <col min="4108" max="4108" width="10.69921875" style="1620" customWidth="1"/>
    <col min="4109" max="4349" width="8.8984375" style="1620"/>
    <col min="4350" max="4350" width="6.3984375" style="1620" customWidth="1"/>
    <col min="4351" max="4351" width="16" style="1620" customWidth="1"/>
    <col min="4352" max="4363" width="11.19921875" style="1620" customWidth="1"/>
    <col min="4364" max="4364" width="10.69921875" style="1620" customWidth="1"/>
    <col min="4365" max="4605" width="8.8984375" style="1620"/>
    <col min="4606" max="4606" width="6.3984375" style="1620" customWidth="1"/>
    <col min="4607" max="4607" width="16" style="1620" customWidth="1"/>
    <col min="4608" max="4619" width="11.19921875" style="1620" customWidth="1"/>
    <col min="4620" max="4620" width="10.69921875" style="1620" customWidth="1"/>
    <col min="4621" max="4861" width="8.8984375" style="1620"/>
    <col min="4862" max="4862" width="6.3984375" style="1620" customWidth="1"/>
    <col min="4863" max="4863" width="16" style="1620" customWidth="1"/>
    <col min="4864" max="4875" width="11.19921875" style="1620" customWidth="1"/>
    <col min="4876" max="4876" width="10.69921875" style="1620" customWidth="1"/>
    <col min="4877" max="5117" width="8.8984375" style="1620"/>
    <col min="5118" max="5118" width="6.3984375" style="1620" customWidth="1"/>
    <col min="5119" max="5119" width="16" style="1620" customWidth="1"/>
    <col min="5120" max="5131" width="11.19921875" style="1620" customWidth="1"/>
    <col min="5132" max="5132" width="10.69921875" style="1620" customWidth="1"/>
    <col min="5133" max="5373" width="8.8984375" style="1620"/>
    <col min="5374" max="5374" width="6.3984375" style="1620" customWidth="1"/>
    <col min="5375" max="5375" width="16" style="1620" customWidth="1"/>
    <col min="5376" max="5387" width="11.19921875" style="1620" customWidth="1"/>
    <col min="5388" max="5388" width="10.69921875" style="1620" customWidth="1"/>
    <col min="5389" max="5629" width="8.8984375" style="1620"/>
    <col min="5630" max="5630" width="6.3984375" style="1620" customWidth="1"/>
    <col min="5631" max="5631" width="16" style="1620" customWidth="1"/>
    <col min="5632" max="5643" width="11.19921875" style="1620" customWidth="1"/>
    <col min="5644" max="5644" width="10.69921875" style="1620" customWidth="1"/>
    <col min="5645" max="5885" width="8.8984375" style="1620"/>
    <col min="5886" max="5886" width="6.3984375" style="1620" customWidth="1"/>
    <col min="5887" max="5887" width="16" style="1620" customWidth="1"/>
    <col min="5888" max="5899" width="11.19921875" style="1620" customWidth="1"/>
    <col min="5900" max="5900" width="10.69921875" style="1620" customWidth="1"/>
    <col min="5901" max="6141" width="8.8984375" style="1620"/>
    <col min="6142" max="6142" width="6.3984375" style="1620" customWidth="1"/>
    <col min="6143" max="6143" width="16" style="1620" customWidth="1"/>
    <col min="6144" max="6155" width="11.19921875" style="1620" customWidth="1"/>
    <col min="6156" max="6156" width="10.69921875" style="1620" customWidth="1"/>
    <col min="6157" max="6397" width="8.8984375" style="1620"/>
    <col min="6398" max="6398" width="6.3984375" style="1620" customWidth="1"/>
    <col min="6399" max="6399" width="16" style="1620" customWidth="1"/>
    <col min="6400" max="6411" width="11.19921875" style="1620" customWidth="1"/>
    <col min="6412" max="6412" width="10.69921875" style="1620" customWidth="1"/>
    <col min="6413" max="6653" width="8.8984375" style="1620"/>
    <col min="6654" max="6654" width="6.3984375" style="1620" customWidth="1"/>
    <col min="6655" max="6655" width="16" style="1620" customWidth="1"/>
    <col min="6656" max="6667" width="11.19921875" style="1620" customWidth="1"/>
    <col min="6668" max="6668" width="10.69921875" style="1620" customWidth="1"/>
    <col min="6669" max="6909" width="8.8984375" style="1620"/>
    <col min="6910" max="6910" width="6.3984375" style="1620" customWidth="1"/>
    <col min="6911" max="6911" width="16" style="1620" customWidth="1"/>
    <col min="6912" max="6923" width="11.19921875" style="1620" customWidth="1"/>
    <col min="6924" max="6924" width="10.69921875" style="1620" customWidth="1"/>
    <col min="6925" max="7165" width="8.8984375" style="1620"/>
    <col min="7166" max="7166" width="6.3984375" style="1620" customWidth="1"/>
    <col min="7167" max="7167" width="16" style="1620" customWidth="1"/>
    <col min="7168" max="7179" width="11.19921875" style="1620" customWidth="1"/>
    <col min="7180" max="7180" width="10.69921875" style="1620" customWidth="1"/>
    <col min="7181" max="7421" width="8.8984375" style="1620"/>
    <col min="7422" max="7422" width="6.3984375" style="1620" customWidth="1"/>
    <col min="7423" max="7423" width="16" style="1620" customWidth="1"/>
    <col min="7424" max="7435" width="11.19921875" style="1620" customWidth="1"/>
    <col min="7436" max="7436" width="10.69921875" style="1620" customWidth="1"/>
    <col min="7437" max="7677" width="8.8984375" style="1620"/>
    <col min="7678" max="7678" width="6.3984375" style="1620" customWidth="1"/>
    <col min="7679" max="7679" width="16" style="1620" customWidth="1"/>
    <col min="7680" max="7691" width="11.19921875" style="1620" customWidth="1"/>
    <col min="7692" max="7692" width="10.69921875" style="1620" customWidth="1"/>
    <col min="7693" max="7933" width="8.8984375" style="1620"/>
    <col min="7934" max="7934" width="6.3984375" style="1620" customWidth="1"/>
    <col min="7935" max="7935" width="16" style="1620" customWidth="1"/>
    <col min="7936" max="7947" width="11.19921875" style="1620" customWidth="1"/>
    <col min="7948" max="7948" width="10.69921875" style="1620" customWidth="1"/>
    <col min="7949" max="8189" width="8.8984375" style="1620"/>
    <col min="8190" max="8190" width="6.3984375" style="1620" customWidth="1"/>
    <col min="8191" max="8191" width="16" style="1620" customWidth="1"/>
    <col min="8192" max="8203" width="11.19921875" style="1620" customWidth="1"/>
    <col min="8204" max="8204" width="10.69921875" style="1620" customWidth="1"/>
    <col min="8205" max="8445" width="8.8984375" style="1620"/>
    <col min="8446" max="8446" width="6.3984375" style="1620" customWidth="1"/>
    <col min="8447" max="8447" width="16" style="1620" customWidth="1"/>
    <col min="8448" max="8459" width="11.19921875" style="1620" customWidth="1"/>
    <col min="8460" max="8460" width="10.69921875" style="1620" customWidth="1"/>
    <col min="8461" max="8701" width="8.8984375" style="1620"/>
    <col min="8702" max="8702" width="6.3984375" style="1620" customWidth="1"/>
    <col min="8703" max="8703" width="16" style="1620" customWidth="1"/>
    <col min="8704" max="8715" width="11.19921875" style="1620" customWidth="1"/>
    <col min="8716" max="8716" width="10.69921875" style="1620" customWidth="1"/>
    <col min="8717" max="8957" width="8.8984375" style="1620"/>
    <col min="8958" max="8958" width="6.3984375" style="1620" customWidth="1"/>
    <col min="8959" max="8959" width="16" style="1620" customWidth="1"/>
    <col min="8960" max="8971" width="11.19921875" style="1620" customWidth="1"/>
    <col min="8972" max="8972" width="10.69921875" style="1620" customWidth="1"/>
    <col min="8973" max="9213" width="8.8984375" style="1620"/>
    <col min="9214" max="9214" width="6.3984375" style="1620" customWidth="1"/>
    <col min="9215" max="9215" width="16" style="1620" customWidth="1"/>
    <col min="9216" max="9227" width="11.19921875" style="1620" customWidth="1"/>
    <col min="9228" max="9228" width="10.69921875" style="1620" customWidth="1"/>
    <col min="9229" max="9469" width="8.8984375" style="1620"/>
    <col min="9470" max="9470" width="6.3984375" style="1620" customWidth="1"/>
    <col min="9471" max="9471" width="16" style="1620" customWidth="1"/>
    <col min="9472" max="9483" width="11.19921875" style="1620" customWidth="1"/>
    <col min="9484" max="9484" width="10.69921875" style="1620" customWidth="1"/>
    <col min="9485" max="9725" width="8.8984375" style="1620"/>
    <col min="9726" max="9726" width="6.3984375" style="1620" customWidth="1"/>
    <col min="9727" max="9727" width="16" style="1620" customWidth="1"/>
    <col min="9728" max="9739" width="11.19921875" style="1620" customWidth="1"/>
    <col min="9740" max="9740" width="10.69921875" style="1620" customWidth="1"/>
    <col min="9741" max="9981" width="8.8984375" style="1620"/>
    <col min="9982" max="9982" width="6.3984375" style="1620" customWidth="1"/>
    <col min="9983" max="9983" width="16" style="1620" customWidth="1"/>
    <col min="9984" max="9995" width="11.19921875" style="1620" customWidth="1"/>
    <col min="9996" max="9996" width="10.69921875" style="1620" customWidth="1"/>
    <col min="9997" max="10237" width="8.8984375" style="1620"/>
    <col min="10238" max="10238" width="6.3984375" style="1620" customWidth="1"/>
    <col min="10239" max="10239" width="16" style="1620" customWidth="1"/>
    <col min="10240" max="10251" width="11.19921875" style="1620" customWidth="1"/>
    <col min="10252" max="10252" width="10.69921875" style="1620" customWidth="1"/>
    <col min="10253" max="10493" width="8.8984375" style="1620"/>
    <col min="10494" max="10494" width="6.3984375" style="1620" customWidth="1"/>
    <col min="10495" max="10495" width="16" style="1620" customWidth="1"/>
    <col min="10496" max="10507" width="11.19921875" style="1620" customWidth="1"/>
    <col min="10508" max="10508" width="10.69921875" style="1620" customWidth="1"/>
    <col min="10509" max="10749" width="8.8984375" style="1620"/>
    <col min="10750" max="10750" width="6.3984375" style="1620" customWidth="1"/>
    <col min="10751" max="10751" width="16" style="1620" customWidth="1"/>
    <col min="10752" max="10763" width="11.19921875" style="1620" customWidth="1"/>
    <col min="10764" max="10764" width="10.69921875" style="1620" customWidth="1"/>
    <col min="10765" max="11005" width="8.8984375" style="1620"/>
    <col min="11006" max="11006" width="6.3984375" style="1620" customWidth="1"/>
    <col min="11007" max="11007" width="16" style="1620" customWidth="1"/>
    <col min="11008" max="11019" width="11.19921875" style="1620" customWidth="1"/>
    <col min="11020" max="11020" width="10.69921875" style="1620" customWidth="1"/>
    <col min="11021" max="11261" width="8.8984375" style="1620"/>
    <col min="11262" max="11262" width="6.3984375" style="1620" customWidth="1"/>
    <col min="11263" max="11263" width="16" style="1620" customWidth="1"/>
    <col min="11264" max="11275" width="11.19921875" style="1620" customWidth="1"/>
    <col min="11276" max="11276" width="10.69921875" style="1620" customWidth="1"/>
    <col min="11277" max="11517" width="8.8984375" style="1620"/>
    <col min="11518" max="11518" width="6.3984375" style="1620" customWidth="1"/>
    <col min="11519" max="11519" width="16" style="1620" customWidth="1"/>
    <col min="11520" max="11531" width="11.19921875" style="1620" customWidth="1"/>
    <col min="11532" max="11532" width="10.69921875" style="1620" customWidth="1"/>
    <col min="11533" max="11773" width="8.8984375" style="1620"/>
    <col min="11774" max="11774" width="6.3984375" style="1620" customWidth="1"/>
    <col min="11775" max="11775" width="16" style="1620" customWidth="1"/>
    <col min="11776" max="11787" width="11.19921875" style="1620" customWidth="1"/>
    <col min="11788" max="11788" width="10.69921875" style="1620" customWidth="1"/>
    <col min="11789" max="12029" width="8.8984375" style="1620"/>
    <col min="12030" max="12030" width="6.3984375" style="1620" customWidth="1"/>
    <col min="12031" max="12031" width="16" style="1620" customWidth="1"/>
    <col min="12032" max="12043" width="11.19921875" style="1620" customWidth="1"/>
    <col min="12044" max="12044" width="10.69921875" style="1620" customWidth="1"/>
    <col min="12045" max="12285" width="8.8984375" style="1620"/>
    <col min="12286" max="12286" width="6.3984375" style="1620" customWidth="1"/>
    <col min="12287" max="12287" width="16" style="1620" customWidth="1"/>
    <col min="12288" max="12299" width="11.19921875" style="1620" customWidth="1"/>
    <col min="12300" max="12300" width="10.69921875" style="1620" customWidth="1"/>
    <col min="12301" max="12541" width="8.8984375" style="1620"/>
    <col min="12542" max="12542" width="6.3984375" style="1620" customWidth="1"/>
    <col min="12543" max="12543" width="16" style="1620" customWidth="1"/>
    <col min="12544" max="12555" width="11.19921875" style="1620" customWidth="1"/>
    <col min="12556" max="12556" width="10.69921875" style="1620" customWidth="1"/>
    <col min="12557" max="12797" width="8.8984375" style="1620"/>
    <col min="12798" max="12798" width="6.3984375" style="1620" customWidth="1"/>
    <col min="12799" max="12799" width="16" style="1620" customWidth="1"/>
    <col min="12800" max="12811" width="11.19921875" style="1620" customWidth="1"/>
    <col min="12812" max="12812" width="10.69921875" style="1620" customWidth="1"/>
    <col min="12813" max="13053" width="8.8984375" style="1620"/>
    <col min="13054" max="13054" width="6.3984375" style="1620" customWidth="1"/>
    <col min="13055" max="13055" width="16" style="1620" customWidth="1"/>
    <col min="13056" max="13067" width="11.19921875" style="1620" customWidth="1"/>
    <col min="13068" max="13068" width="10.69921875" style="1620" customWidth="1"/>
    <col min="13069" max="13309" width="8.8984375" style="1620"/>
    <col min="13310" max="13310" width="6.3984375" style="1620" customWidth="1"/>
    <col min="13311" max="13311" width="16" style="1620" customWidth="1"/>
    <col min="13312" max="13323" width="11.19921875" style="1620" customWidth="1"/>
    <col min="13324" max="13324" width="10.69921875" style="1620" customWidth="1"/>
    <col min="13325" max="13565" width="8.8984375" style="1620"/>
    <col min="13566" max="13566" width="6.3984375" style="1620" customWidth="1"/>
    <col min="13567" max="13567" width="16" style="1620" customWidth="1"/>
    <col min="13568" max="13579" width="11.19921875" style="1620" customWidth="1"/>
    <col min="13580" max="13580" width="10.69921875" style="1620" customWidth="1"/>
    <col min="13581" max="13821" width="8.8984375" style="1620"/>
    <col min="13822" max="13822" width="6.3984375" style="1620" customWidth="1"/>
    <col min="13823" max="13823" width="16" style="1620" customWidth="1"/>
    <col min="13824" max="13835" width="11.19921875" style="1620" customWidth="1"/>
    <col min="13836" max="13836" width="10.69921875" style="1620" customWidth="1"/>
    <col min="13837" max="14077" width="8.8984375" style="1620"/>
    <col min="14078" max="14078" width="6.3984375" style="1620" customWidth="1"/>
    <col min="14079" max="14079" width="16" style="1620" customWidth="1"/>
    <col min="14080" max="14091" width="11.19921875" style="1620" customWidth="1"/>
    <col min="14092" max="14092" width="10.69921875" style="1620" customWidth="1"/>
    <col min="14093" max="14333" width="8.8984375" style="1620"/>
    <col min="14334" max="14334" width="6.3984375" style="1620" customWidth="1"/>
    <col min="14335" max="14335" width="16" style="1620" customWidth="1"/>
    <col min="14336" max="14347" width="11.19921875" style="1620" customWidth="1"/>
    <col min="14348" max="14348" width="10.69921875" style="1620" customWidth="1"/>
    <col min="14349" max="14589" width="8.8984375" style="1620"/>
    <col min="14590" max="14590" width="6.3984375" style="1620" customWidth="1"/>
    <col min="14591" max="14591" width="16" style="1620" customWidth="1"/>
    <col min="14592" max="14603" width="11.19921875" style="1620" customWidth="1"/>
    <col min="14604" max="14604" width="10.69921875" style="1620" customWidth="1"/>
    <col min="14605" max="14845" width="8.8984375" style="1620"/>
    <col min="14846" max="14846" width="6.3984375" style="1620" customWidth="1"/>
    <col min="14847" max="14847" width="16" style="1620" customWidth="1"/>
    <col min="14848" max="14859" width="11.19921875" style="1620" customWidth="1"/>
    <col min="14860" max="14860" width="10.69921875" style="1620" customWidth="1"/>
    <col min="14861" max="15101" width="8.8984375" style="1620"/>
    <col min="15102" max="15102" width="6.3984375" style="1620" customWidth="1"/>
    <col min="15103" max="15103" width="16" style="1620" customWidth="1"/>
    <col min="15104" max="15115" width="11.19921875" style="1620" customWidth="1"/>
    <col min="15116" max="15116" width="10.69921875" style="1620" customWidth="1"/>
    <col min="15117" max="15357" width="8.8984375" style="1620"/>
    <col min="15358" max="15358" width="6.3984375" style="1620" customWidth="1"/>
    <col min="15359" max="15359" width="16" style="1620" customWidth="1"/>
    <col min="15360" max="15371" width="11.19921875" style="1620" customWidth="1"/>
    <col min="15372" max="15372" width="10.69921875" style="1620" customWidth="1"/>
    <col min="15373" max="15613" width="8.8984375" style="1620"/>
    <col min="15614" max="15614" width="6.3984375" style="1620" customWidth="1"/>
    <col min="15615" max="15615" width="16" style="1620" customWidth="1"/>
    <col min="15616" max="15627" width="11.19921875" style="1620" customWidth="1"/>
    <col min="15628" max="15628" width="10.69921875" style="1620" customWidth="1"/>
    <col min="15629" max="15869" width="8.8984375" style="1620"/>
    <col min="15870" max="15870" width="6.3984375" style="1620" customWidth="1"/>
    <col min="15871" max="15871" width="16" style="1620" customWidth="1"/>
    <col min="15872" max="15883" width="11.19921875" style="1620" customWidth="1"/>
    <col min="15884" max="15884" width="10.69921875" style="1620" customWidth="1"/>
    <col min="15885" max="16125" width="8.8984375" style="1620"/>
    <col min="16126" max="16126" width="6.3984375" style="1620" customWidth="1"/>
    <col min="16127" max="16127" width="16" style="1620" customWidth="1"/>
    <col min="16128" max="16139" width="11.19921875" style="1620" customWidth="1"/>
    <col min="16140" max="16140" width="10.69921875" style="1620" customWidth="1"/>
    <col min="16141" max="16384" width="8.8984375" style="1620"/>
  </cols>
  <sheetData>
    <row r="1" spans="1:34" ht="39.75" customHeight="1">
      <c r="C1" s="998" t="s">
        <v>871</v>
      </c>
      <c r="D1" s="61"/>
      <c r="E1" s="61"/>
      <c r="F1" s="61"/>
      <c r="G1" s="61"/>
    </row>
    <row r="2" spans="1:34" ht="21.75" customHeight="1">
      <c r="C2" s="1244"/>
      <c r="D2" s="61"/>
      <c r="E2" s="61"/>
      <c r="F2" s="61"/>
      <c r="G2" s="62" t="s">
        <v>260</v>
      </c>
    </row>
    <row r="3" spans="1:34" s="1617" customFormat="1" ht="23.25" customHeight="1">
      <c r="A3" s="1003" t="s">
        <v>86</v>
      </c>
      <c r="B3" s="1245" t="s">
        <v>214</v>
      </c>
      <c r="C3" s="981" t="s">
        <v>255</v>
      </c>
      <c r="D3" s="981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66">
        <v>2009</v>
      </c>
      <c r="U3" s="1666">
        <v>2010</v>
      </c>
      <c r="V3" s="1666">
        <v>2011</v>
      </c>
      <c r="W3" s="1666">
        <v>2012</v>
      </c>
      <c r="X3" s="1666">
        <v>2013</v>
      </c>
      <c r="Y3" s="1665">
        <v>2014</v>
      </c>
      <c r="Z3" s="1665">
        <v>2015</v>
      </c>
      <c r="AA3" s="1665">
        <v>2016</v>
      </c>
      <c r="AB3" s="1665">
        <v>2017</v>
      </c>
      <c r="AC3" s="1665">
        <v>2018</v>
      </c>
      <c r="AD3" s="1664">
        <v>2019</v>
      </c>
      <c r="AE3" s="1664">
        <v>2020</v>
      </c>
      <c r="AF3" s="1664">
        <v>2021</v>
      </c>
      <c r="AG3" s="1664">
        <v>2022</v>
      </c>
      <c r="AH3" s="1664">
        <v>2023</v>
      </c>
    </row>
    <row r="4" spans="1:34" s="1617" customFormat="1" ht="21.6" customHeight="1">
      <c r="A4" s="2392" t="s">
        <v>256</v>
      </c>
      <c r="B4" s="1246" t="s">
        <v>40</v>
      </c>
      <c r="C4" s="1247">
        <f>SUM('유성 급수관'!C5:'유성 급수관'!C19)</f>
        <v>227806.90000000002</v>
      </c>
      <c r="D4" s="1247">
        <f>SUM('유성 급수관'!D5:'유성 급수관'!D19)</f>
        <v>2867.12</v>
      </c>
      <c r="E4" s="1247">
        <f>SUM('유성 급수관'!E5:'유성 급수관'!E19)</f>
        <v>2015.7800000000002</v>
      </c>
      <c r="F4" s="1247">
        <f>SUM('유성 급수관'!F5:'유성 급수관'!F19)</f>
        <v>1441.8400000000001</v>
      </c>
      <c r="G4" s="1247">
        <f>SUM('유성 급수관'!G5:'유성 급수관'!G19)</f>
        <v>4858.7599999999993</v>
      </c>
      <c r="H4" s="1247">
        <f>SUM('유성 급수관'!H5:'유성 급수관'!H19)</f>
        <v>4924.6799999999985</v>
      </c>
      <c r="I4" s="1247">
        <f>SUM('유성 급수관'!I5:'유성 급수관'!I19)</f>
        <v>3414.6499999999996</v>
      </c>
      <c r="J4" s="1247">
        <f>SUM('유성 급수관'!J5:'유성 급수관'!J19)</f>
        <v>4952.0499999999993</v>
      </c>
      <c r="K4" s="1247">
        <f>SUM('유성 급수관'!K5:'유성 급수관'!K19)</f>
        <v>6062.2400000000052</v>
      </c>
      <c r="L4" s="1247">
        <f>SUM('유성 급수관'!L5:'유성 급수관'!L19)</f>
        <v>12087.039999999997</v>
      </c>
      <c r="M4" s="1247">
        <f>SUM('유성 급수관'!M5:'유성 급수관'!M19)</f>
        <v>9065.8699999999953</v>
      </c>
      <c r="N4" s="1247">
        <f>SUM('유성 급수관'!N5:'유성 급수관'!N19)</f>
        <v>10799.3</v>
      </c>
      <c r="O4" s="1247">
        <f>SUM('유성 급수관'!O5:'유성 급수관'!O19)</f>
        <v>15347.010000000002</v>
      </c>
      <c r="P4" s="1247">
        <f>SUM('유성 급수관'!P5:'유성 급수관'!P19)</f>
        <v>12790.950000000003</v>
      </c>
      <c r="Q4" s="1247">
        <f>SUM('유성 급수관'!Q5:'유성 급수관'!Q19)</f>
        <v>11919.62</v>
      </c>
      <c r="R4" s="1247">
        <f>SUM('유성 급수관'!R5:'유성 급수관'!R19)</f>
        <v>9735.7100000000028</v>
      </c>
      <c r="S4" s="1247">
        <f>SUM('유성 급수관'!S5:'유성 급수관'!S19)</f>
        <v>7349.0699999999988</v>
      </c>
      <c r="T4" s="1247">
        <f>SUM('유성 급수관'!T5:'유성 급수관'!T19)</f>
        <v>5981.72</v>
      </c>
      <c r="U4" s="1247">
        <f>SUM('유성 급수관'!U5:'유성 급수관'!U19)</f>
        <v>7453.7199999999984</v>
      </c>
      <c r="V4" s="1247">
        <f>SUM('유성 급수관'!V5:'유성 급수관'!V19)</f>
        <v>9361.9799999999977</v>
      </c>
      <c r="W4" s="1247">
        <f>SUM('유성 급수관'!W5:'유성 급수관'!W19)</f>
        <v>2946.0499999999997</v>
      </c>
      <c r="X4" s="1247">
        <f>SUM('유성 급수관'!X5:'유성 급수관'!X19)</f>
        <v>6528.69</v>
      </c>
      <c r="Y4" s="1247">
        <f>SUM('유성 급수관'!Y5:'유성 급수관'!Y19)</f>
        <v>11357.429999999998</v>
      </c>
      <c r="Z4" s="1247">
        <f>SUM('유성 급수관'!Z5:'유성 급수관'!Z19)</f>
        <v>11345.38</v>
      </c>
      <c r="AA4" s="1247">
        <f>SUM('유성 급수관'!AA5:'유성 급수관'!AA19)</f>
        <v>10335.84</v>
      </c>
      <c r="AB4" s="1247">
        <f>SUM('유성 급수관'!AB5:'유성 급수관'!AB19)</f>
        <v>6732.3099999999995</v>
      </c>
      <c r="AC4" s="1247">
        <f>SUM('유성 급수관'!AC5:'유성 급수관'!AC19)</f>
        <v>8437.35</v>
      </c>
      <c r="AD4" s="1247">
        <f>SUM('유성 급수관'!AD5:'유성 급수관'!AD19)</f>
        <v>6844.4100000000008</v>
      </c>
      <c r="AE4" s="1247">
        <f>SUM('유성 급수관'!AE5:'유성 급수관'!AE19)</f>
        <v>5696.41</v>
      </c>
      <c r="AF4" s="1247">
        <f>SUM('유성 급수관'!AF5:'유성 급수관'!AF19)</f>
        <v>5555.2899999999991</v>
      </c>
      <c r="AG4" s="1247">
        <f>SUM('유성 급수관'!AG5:'유성 급수관'!AG19)</f>
        <v>6226.23</v>
      </c>
      <c r="AH4" s="1247">
        <f>SUM('유성 급수관'!AH5:'유성 급수관'!AH19)</f>
        <v>3372.4</v>
      </c>
    </row>
    <row r="5" spans="1:34" s="1617" customFormat="1" ht="20.399999999999999" customHeight="1">
      <c r="A5" s="2392" t="s">
        <v>256</v>
      </c>
      <c r="B5" s="989" t="s">
        <v>951</v>
      </c>
      <c r="C5" s="1248">
        <f t="shared" ref="C5:C19" si="0">SUM(D5:AH5)</f>
        <v>247.17000000000002</v>
      </c>
      <c r="D5" s="1248">
        <f>SUM(D21,D37,D53,D69,D85,D101,D117,D133,D149,D165)</f>
        <v>0</v>
      </c>
      <c r="E5" s="1248">
        <f t="shared" ref="E5:AH13" si="1">SUM(E21,E37,E53,E69,E85,E101,E117,E133,E149,E165)</f>
        <v>0</v>
      </c>
      <c r="F5" s="1248">
        <f t="shared" si="1"/>
        <v>0</v>
      </c>
      <c r="G5" s="1248">
        <f t="shared" si="1"/>
        <v>0</v>
      </c>
      <c r="H5" s="1248">
        <f t="shared" si="1"/>
        <v>0</v>
      </c>
      <c r="I5" s="1248">
        <f t="shared" si="1"/>
        <v>0</v>
      </c>
      <c r="J5" s="1248">
        <f t="shared" si="1"/>
        <v>0</v>
      </c>
      <c r="K5" s="1248">
        <f t="shared" si="1"/>
        <v>0</v>
      </c>
      <c r="L5" s="1248">
        <f t="shared" si="1"/>
        <v>0</v>
      </c>
      <c r="M5" s="1248">
        <f t="shared" si="1"/>
        <v>0</v>
      </c>
      <c r="N5" s="1248">
        <f t="shared" si="1"/>
        <v>0</v>
      </c>
      <c r="O5" s="1248">
        <f t="shared" si="1"/>
        <v>0</v>
      </c>
      <c r="P5" s="1248">
        <f t="shared" si="1"/>
        <v>0</v>
      </c>
      <c r="Q5" s="1248">
        <f t="shared" si="1"/>
        <v>0</v>
      </c>
      <c r="R5" s="1248">
        <f t="shared" si="1"/>
        <v>0</v>
      </c>
      <c r="S5" s="1248">
        <f t="shared" si="1"/>
        <v>0</v>
      </c>
      <c r="T5" s="1248">
        <f t="shared" si="1"/>
        <v>0</v>
      </c>
      <c r="U5" s="1248">
        <f t="shared" si="1"/>
        <v>0</v>
      </c>
      <c r="V5" s="1248">
        <f t="shared" si="1"/>
        <v>0</v>
      </c>
      <c r="W5" s="1248">
        <f t="shared" si="1"/>
        <v>0</v>
      </c>
      <c r="X5" s="1248">
        <f t="shared" si="1"/>
        <v>0</v>
      </c>
      <c r="Y5" s="1248">
        <f t="shared" si="1"/>
        <v>0</v>
      </c>
      <c r="Z5" s="1248">
        <f t="shared" si="1"/>
        <v>0</v>
      </c>
      <c r="AA5" s="1248">
        <f t="shared" si="1"/>
        <v>0</v>
      </c>
      <c r="AB5" s="1248">
        <f t="shared" si="1"/>
        <v>0</v>
      </c>
      <c r="AC5" s="1248">
        <f t="shared" si="1"/>
        <v>0</v>
      </c>
      <c r="AD5" s="1248">
        <f t="shared" si="1"/>
        <v>0</v>
      </c>
      <c r="AE5" s="1248">
        <f t="shared" si="1"/>
        <v>75</v>
      </c>
      <c r="AF5" s="1248">
        <f t="shared" si="1"/>
        <v>15</v>
      </c>
      <c r="AG5" s="1248">
        <f t="shared" si="1"/>
        <v>112.17</v>
      </c>
      <c r="AH5" s="1248">
        <f t="shared" si="1"/>
        <v>45</v>
      </c>
    </row>
    <row r="6" spans="1:34" ht="20.399999999999999" customHeight="1">
      <c r="A6" s="2019"/>
      <c r="B6" s="989" t="s">
        <v>797</v>
      </c>
      <c r="C6" s="1248">
        <f t="shared" si="0"/>
        <v>114.88</v>
      </c>
      <c r="D6" s="1248">
        <f t="shared" ref="D6:S19" si="2">SUM(D22,D38,D54,D70,D86,D102,D118,D134,D150,D166)</f>
        <v>0</v>
      </c>
      <c r="E6" s="1248">
        <f t="shared" si="2"/>
        <v>0</v>
      </c>
      <c r="F6" s="1248">
        <f t="shared" si="2"/>
        <v>0</v>
      </c>
      <c r="G6" s="1248">
        <f t="shared" si="2"/>
        <v>0</v>
      </c>
      <c r="H6" s="1248">
        <f t="shared" si="2"/>
        <v>0</v>
      </c>
      <c r="I6" s="1248">
        <f t="shared" si="2"/>
        <v>0</v>
      </c>
      <c r="J6" s="1248">
        <f t="shared" si="2"/>
        <v>0</v>
      </c>
      <c r="K6" s="1248">
        <f t="shared" si="2"/>
        <v>0</v>
      </c>
      <c r="L6" s="1248">
        <f t="shared" si="2"/>
        <v>0</v>
      </c>
      <c r="M6" s="1248">
        <f t="shared" si="2"/>
        <v>0</v>
      </c>
      <c r="N6" s="1248">
        <f t="shared" si="2"/>
        <v>0</v>
      </c>
      <c r="O6" s="1248">
        <f t="shared" si="2"/>
        <v>0</v>
      </c>
      <c r="P6" s="1248">
        <f t="shared" si="2"/>
        <v>0</v>
      </c>
      <c r="Q6" s="1248">
        <f t="shared" si="2"/>
        <v>0</v>
      </c>
      <c r="R6" s="1248">
        <f t="shared" si="2"/>
        <v>0</v>
      </c>
      <c r="S6" s="1248">
        <f t="shared" si="2"/>
        <v>0</v>
      </c>
      <c r="T6" s="1248">
        <f t="shared" si="1"/>
        <v>0</v>
      </c>
      <c r="U6" s="1248">
        <f t="shared" si="1"/>
        <v>0</v>
      </c>
      <c r="V6" s="1248">
        <f t="shared" si="1"/>
        <v>0</v>
      </c>
      <c r="W6" s="1248">
        <f t="shared" si="1"/>
        <v>0</v>
      </c>
      <c r="X6" s="1248">
        <f t="shared" si="1"/>
        <v>0</v>
      </c>
      <c r="Y6" s="1248">
        <f t="shared" si="1"/>
        <v>15</v>
      </c>
      <c r="Z6" s="1248">
        <f t="shared" si="1"/>
        <v>0</v>
      </c>
      <c r="AA6" s="1248">
        <f t="shared" si="1"/>
        <v>0</v>
      </c>
      <c r="AB6" s="1248">
        <f t="shared" si="1"/>
        <v>0</v>
      </c>
      <c r="AC6" s="1248">
        <f t="shared" si="1"/>
        <v>0</v>
      </c>
      <c r="AD6" s="1248">
        <f t="shared" si="1"/>
        <v>23</v>
      </c>
      <c r="AE6" s="1248">
        <f t="shared" si="1"/>
        <v>13</v>
      </c>
      <c r="AF6" s="1248">
        <f t="shared" si="1"/>
        <v>0</v>
      </c>
      <c r="AG6" s="1248">
        <f t="shared" si="1"/>
        <v>23.880000000000003</v>
      </c>
      <c r="AH6" s="1248">
        <f t="shared" si="1"/>
        <v>40</v>
      </c>
    </row>
    <row r="7" spans="1:34" ht="20.399999999999999" customHeight="1">
      <c r="A7" s="2019"/>
      <c r="B7" s="989" t="s">
        <v>780</v>
      </c>
      <c r="C7" s="1248">
        <f t="shared" si="0"/>
        <v>406.1</v>
      </c>
      <c r="D7" s="1248">
        <f t="shared" si="2"/>
        <v>0</v>
      </c>
      <c r="E7" s="1248">
        <f t="shared" si="1"/>
        <v>0</v>
      </c>
      <c r="F7" s="1248">
        <f t="shared" si="1"/>
        <v>0</v>
      </c>
      <c r="G7" s="1248">
        <f t="shared" si="1"/>
        <v>0</v>
      </c>
      <c r="H7" s="1248">
        <f t="shared" si="1"/>
        <v>0</v>
      </c>
      <c r="I7" s="1248">
        <f t="shared" si="1"/>
        <v>0</v>
      </c>
      <c r="J7" s="1248">
        <f t="shared" si="1"/>
        <v>0</v>
      </c>
      <c r="K7" s="1248">
        <f t="shared" si="1"/>
        <v>0</v>
      </c>
      <c r="L7" s="1248">
        <f t="shared" si="1"/>
        <v>0</v>
      </c>
      <c r="M7" s="1248">
        <f t="shared" si="1"/>
        <v>0</v>
      </c>
      <c r="N7" s="1248">
        <f t="shared" si="1"/>
        <v>4.5599999999999996</v>
      </c>
      <c r="O7" s="1248">
        <f t="shared" si="1"/>
        <v>0</v>
      </c>
      <c r="P7" s="1248">
        <f t="shared" si="1"/>
        <v>0</v>
      </c>
      <c r="Q7" s="1248">
        <f t="shared" si="1"/>
        <v>0</v>
      </c>
      <c r="R7" s="1248">
        <f t="shared" si="1"/>
        <v>0</v>
      </c>
      <c r="S7" s="1248">
        <f t="shared" si="1"/>
        <v>0</v>
      </c>
      <c r="T7" s="1248">
        <f t="shared" si="1"/>
        <v>0</v>
      </c>
      <c r="U7" s="1248">
        <f t="shared" si="1"/>
        <v>0</v>
      </c>
      <c r="V7" s="1248">
        <f t="shared" si="1"/>
        <v>0</v>
      </c>
      <c r="W7" s="1248">
        <f t="shared" si="1"/>
        <v>10</v>
      </c>
      <c r="X7" s="1248">
        <f t="shared" si="1"/>
        <v>38</v>
      </c>
      <c r="Y7" s="1248">
        <f t="shared" si="1"/>
        <v>55.51</v>
      </c>
      <c r="Z7" s="1248">
        <f t="shared" si="1"/>
        <v>50</v>
      </c>
      <c r="AA7" s="1248">
        <f t="shared" si="1"/>
        <v>24.689999999999998</v>
      </c>
      <c r="AB7" s="1248">
        <f t="shared" si="1"/>
        <v>24</v>
      </c>
      <c r="AC7" s="1248">
        <f t="shared" si="1"/>
        <v>135</v>
      </c>
      <c r="AD7" s="1248">
        <f t="shared" si="1"/>
        <v>36</v>
      </c>
      <c r="AE7" s="1248">
        <f t="shared" si="1"/>
        <v>7</v>
      </c>
      <c r="AF7" s="1248">
        <f t="shared" si="1"/>
        <v>8.24</v>
      </c>
      <c r="AG7" s="1248">
        <f t="shared" si="1"/>
        <v>13.100000000000001</v>
      </c>
      <c r="AH7" s="1248">
        <f t="shared" si="1"/>
        <v>0</v>
      </c>
    </row>
    <row r="8" spans="1:34" ht="20.399999999999999" customHeight="1">
      <c r="A8" s="2019"/>
      <c r="B8" s="991" t="s">
        <v>799</v>
      </c>
      <c r="C8" s="1248">
        <f t="shared" si="0"/>
        <v>342.82000000000005</v>
      </c>
      <c r="D8" s="1248">
        <f t="shared" si="2"/>
        <v>0</v>
      </c>
      <c r="E8" s="1248">
        <f t="shared" si="1"/>
        <v>0</v>
      </c>
      <c r="F8" s="1248">
        <f t="shared" si="1"/>
        <v>203.61</v>
      </c>
      <c r="G8" s="1248">
        <f t="shared" si="1"/>
        <v>0</v>
      </c>
      <c r="H8" s="1248">
        <f t="shared" si="1"/>
        <v>0</v>
      </c>
      <c r="I8" s="1248">
        <f t="shared" si="1"/>
        <v>0</v>
      </c>
      <c r="J8" s="1248">
        <f t="shared" si="1"/>
        <v>50.04</v>
      </c>
      <c r="K8" s="1248">
        <f t="shared" si="1"/>
        <v>0</v>
      </c>
      <c r="L8" s="1248">
        <f t="shared" si="1"/>
        <v>0</v>
      </c>
      <c r="M8" s="1248">
        <f t="shared" si="1"/>
        <v>6.34</v>
      </c>
      <c r="N8" s="1248">
        <f t="shared" si="1"/>
        <v>11.11</v>
      </c>
      <c r="O8" s="1248">
        <f t="shared" si="1"/>
        <v>11.81</v>
      </c>
      <c r="P8" s="1248">
        <f t="shared" si="1"/>
        <v>0</v>
      </c>
      <c r="Q8" s="1248">
        <f t="shared" si="1"/>
        <v>0</v>
      </c>
      <c r="R8" s="1248">
        <f t="shared" si="1"/>
        <v>0</v>
      </c>
      <c r="S8" s="1248">
        <f t="shared" si="1"/>
        <v>59.910000000000004</v>
      </c>
      <c r="T8" s="1248">
        <f t="shared" si="1"/>
        <v>0</v>
      </c>
      <c r="U8" s="1248">
        <f t="shared" si="1"/>
        <v>0</v>
      </c>
      <c r="V8" s="1248">
        <f t="shared" si="1"/>
        <v>0</v>
      </c>
      <c r="W8" s="1248">
        <f t="shared" si="1"/>
        <v>0</v>
      </c>
      <c r="X8" s="1248">
        <f t="shared" si="1"/>
        <v>0</v>
      </c>
      <c r="Y8" s="1248">
        <f t="shared" si="1"/>
        <v>0</v>
      </c>
      <c r="Z8" s="1248">
        <f t="shared" si="1"/>
        <v>0</v>
      </c>
      <c r="AA8" s="1248">
        <f t="shared" si="1"/>
        <v>0</v>
      </c>
      <c r="AB8" s="1248">
        <f t="shared" si="1"/>
        <v>0</v>
      </c>
      <c r="AC8" s="1248">
        <f t="shared" si="1"/>
        <v>0</v>
      </c>
      <c r="AD8" s="1248">
        <f t="shared" si="1"/>
        <v>0</v>
      </c>
      <c r="AE8" s="1248">
        <f t="shared" si="1"/>
        <v>0</v>
      </c>
      <c r="AF8" s="1248">
        <f t="shared" si="1"/>
        <v>0</v>
      </c>
      <c r="AG8" s="1248">
        <f t="shared" si="1"/>
        <v>0</v>
      </c>
      <c r="AH8" s="1248">
        <f t="shared" si="1"/>
        <v>0</v>
      </c>
    </row>
    <row r="9" spans="1:34" ht="20.399999999999999" customHeight="1">
      <c r="A9" s="2019"/>
      <c r="B9" s="991" t="s">
        <v>800</v>
      </c>
      <c r="C9" s="1248">
        <f t="shared" si="0"/>
        <v>79.66</v>
      </c>
      <c r="D9" s="1248">
        <f t="shared" si="2"/>
        <v>0</v>
      </c>
      <c r="E9" s="1248">
        <f t="shared" si="1"/>
        <v>0</v>
      </c>
      <c r="F9" s="1248">
        <f t="shared" si="1"/>
        <v>0</v>
      </c>
      <c r="G9" s="1248">
        <f t="shared" si="1"/>
        <v>0</v>
      </c>
      <c r="H9" s="1248">
        <f t="shared" si="1"/>
        <v>0</v>
      </c>
      <c r="I9" s="1248">
        <f t="shared" si="1"/>
        <v>0</v>
      </c>
      <c r="J9" s="1248">
        <f t="shared" si="1"/>
        <v>0</v>
      </c>
      <c r="K9" s="1248">
        <f t="shared" si="1"/>
        <v>0</v>
      </c>
      <c r="L9" s="1248">
        <f t="shared" si="1"/>
        <v>0</v>
      </c>
      <c r="M9" s="1248">
        <f t="shared" si="1"/>
        <v>0</v>
      </c>
      <c r="N9" s="1248">
        <f t="shared" si="1"/>
        <v>0</v>
      </c>
      <c r="O9" s="1248">
        <f t="shared" si="1"/>
        <v>0</v>
      </c>
      <c r="P9" s="1248">
        <f t="shared" si="1"/>
        <v>0</v>
      </c>
      <c r="Q9" s="1248">
        <f t="shared" si="1"/>
        <v>0</v>
      </c>
      <c r="R9" s="1248">
        <f t="shared" si="1"/>
        <v>0</v>
      </c>
      <c r="S9" s="1248">
        <f t="shared" si="1"/>
        <v>0</v>
      </c>
      <c r="T9" s="1248">
        <f t="shared" si="1"/>
        <v>0</v>
      </c>
      <c r="U9" s="1248">
        <f t="shared" si="1"/>
        <v>0</v>
      </c>
      <c r="V9" s="1248">
        <f t="shared" si="1"/>
        <v>0</v>
      </c>
      <c r="W9" s="1248">
        <f t="shared" si="1"/>
        <v>0</v>
      </c>
      <c r="X9" s="1248">
        <f t="shared" si="1"/>
        <v>0</v>
      </c>
      <c r="Y9" s="1248">
        <f t="shared" si="1"/>
        <v>0</v>
      </c>
      <c r="Z9" s="1248">
        <f t="shared" si="1"/>
        <v>0</v>
      </c>
      <c r="AA9" s="1248">
        <f t="shared" si="1"/>
        <v>0</v>
      </c>
      <c r="AB9" s="1248">
        <f t="shared" si="1"/>
        <v>79.66</v>
      </c>
      <c r="AC9" s="1248">
        <f t="shared" si="1"/>
        <v>0</v>
      </c>
      <c r="AD9" s="1248">
        <f t="shared" si="1"/>
        <v>0</v>
      </c>
      <c r="AE9" s="1248">
        <f t="shared" si="1"/>
        <v>0</v>
      </c>
      <c r="AF9" s="1248">
        <f t="shared" si="1"/>
        <v>0</v>
      </c>
      <c r="AG9" s="1248">
        <f t="shared" si="1"/>
        <v>0</v>
      </c>
      <c r="AH9" s="1248">
        <f t="shared" si="1"/>
        <v>0</v>
      </c>
    </row>
    <row r="10" spans="1:34" ht="20.399999999999999" customHeight="1">
      <c r="A10" s="2019"/>
      <c r="B10" s="995" t="s">
        <v>802</v>
      </c>
      <c r="C10" s="1248">
        <f t="shared" si="0"/>
        <v>616.80000000000007</v>
      </c>
      <c r="D10" s="1248">
        <f t="shared" si="2"/>
        <v>607.70000000000005</v>
      </c>
      <c r="E10" s="1248">
        <f t="shared" si="1"/>
        <v>0</v>
      </c>
      <c r="F10" s="1248">
        <f t="shared" si="1"/>
        <v>0</v>
      </c>
      <c r="G10" s="1248">
        <f t="shared" si="1"/>
        <v>0</v>
      </c>
      <c r="H10" s="1248">
        <f t="shared" si="1"/>
        <v>0</v>
      </c>
      <c r="I10" s="1248">
        <f t="shared" si="1"/>
        <v>9.1</v>
      </c>
      <c r="J10" s="1248">
        <f t="shared" si="1"/>
        <v>0</v>
      </c>
      <c r="K10" s="1248">
        <f t="shared" si="1"/>
        <v>0</v>
      </c>
      <c r="L10" s="1248">
        <f t="shared" si="1"/>
        <v>0</v>
      </c>
      <c r="M10" s="1248">
        <f t="shared" si="1"/>
        <v>0</v>
      </c>
      <c r="N10" s="1248">
        <f t="shared" si="1"/>
        <v>0</v>
      </c>
      <c r="O10" s="1248">
        <f t="shared" si="1"/>
        <v>0</v>
      </c>
      <c r="P10" s="1248">
        <f t="shared" si="1"/>
        <v>0</v>
      </c>
      <c r="Q10" s="1248">
        <f t="shared" si="1"/>
        <v>0</v>
      </c>
      <c r="R10" s="1248">
        <f t="shared" si="1"/>
        <v>0</v>
      </c>
      <c r="S10" s="1248">
        <f t="shared" si="1"/>
        <v>0</v>
      </c>
      <c r="T10" s="1248">
        <f t="shared" si="1"/>
        <v>0</v>
      </c>
      <c r="U10" s="1248">
        <f t="shared" si="1"/>
        <v>0</v>
      </c>
      <c r="V10" s="1248">
        <f t="shared" si="1"/>
        <v>0</v>
      </c>
      <c r="W10" s="1248">
        <f t="shared" si="1"/>
        <v>0</v>
      </c>
      <c r="X10" s="1248">
        <f t="shared" si="1"/>
        <v>0</v>
      </c>
      <c r="Y10" s="1248">
        <f t="shared" si="1"/>
        <v>0</v>
      </c>
      <c r="Z10" s="1248">
        <f t="shared" si="1"/>
        <v>0</v>
      </c>
      <c r="AA10" s="1248">
        <f t="shared" si="1"/>
        <v>0</v>
      </c>
      <c r="AB10" s="1248">
        <f t="shared" si="1"/>
        <v>0</v>
      </c>
      <c r="AC10" s="1248">
        <f t="shared" si="1"/>
        <v>0</v>
      </c>
      <c r="AD10" s="1248">
        <f t="shared" si="1"/>
        <v>0</v>
      </c>
      <c r="AE10" s="1248">
        <f t="shared" si="1"/>
        <v>0</v>
      </c>
      <c r="AF10" s="1248">
        <f t="shared" si="1"/>
        <v>0</v>
      </c>
      <c r="AG10" s="1248">
        <f t="shared" si="1"/>
        <v>0</v>
      </c>
      <c r="AH10" s="1248">
        <f t="shared" si="1"/>
        <v>0</v>
      </c>
    </row>
    <row r="11" spans="1:34" ht="20.399999999999999" customHeight="1">
      <c r="A11" s="2019"/>
      <c r="B11" s="995" t="s">
        <v>803</v>
      </c>
      <c r="C11" s="1248">
        <f t="shared" si="0"/>
        <v>22969.930000000004</v>
      </c>
      <c r="D11" s="1248">
        <f t="shared" si="2"/>
        <v>1604.55</v>
      </c>
      <c r="E11" s="1248">
        <f t="shared" si="1"/>
        <v>169.39999999999998</v>
      </c>
      <c r="F11" s="1248">
        <f t="shared" si="1"/>
        <v>1102.6500000000001</v>
      </c>
      <c r="G11" s="1248">
        <f t="shared" si="1"/>
        <v>800.91999999999985</v>
      </c>
      <c r="H11" s="1248">
        <f t="shared" si="1"/>
        <v>429.12999999999994</v>
      </c>
      <c r="I11" s="1248">
        <f t="shared" si="1"/>
        <v>388.45</v>
      </c>
      <c r="J11" s="1248">
        <f t="shared" si="1"/>
        <v>635.54000000000008</v>
      </c>
      <c r="K11" s="1248">
        <f t="shared" si="1"/>
        <v>754.44</v>
      </c>
      <c r="L11" s="1248">
        <f t="shared" si="1"/>
        <v>1639.6799999999998</v>
      </c>
      <c r="M11" s="1248">
        <f t="shared" si="1"/>
        <v>2139.3999999999996</v>
      </c>
      <c r="N11" s="1248">
        <f t="shared" si="1"/>
        <v>2806.31</v>
      </c>
      <c r="O11" s="1248">
        <f t="shared" si="1"/>
        <v>5749.579999999999</v>
      </c>
      <c r="P11" s="1248">
        <f t="shared" si="1"/>
        <v>3360.8</v>
      </c>
      <c r="Q11" s="1248">
        <f t="shared" si="1"/>
        <v>196.33999999999997</v>
      </c>
      <c r="R11" s="1248">
        <f t="shared" si="1"/>
        <v>50.68</v>
      </c>
      <c r="S11" s="1248">
        <f t="shared" si="1"/>
        <v>0</v>
      </c>
      <c r="T11" s="1248">
        <f t="shared" si="1"/>
        <v>24.63</v>
      </c>
      <c r="U11" s="1248">
        <f t="shared" si="1"/>
        <v>0</v>
      </c>
      <c r="V11" s="1248">
        <f t="shared" si="1"/>
        <v>545.78</v>
      </c>
      <c r="W11" s="1248">
        <f t="shared" si="1"/>
        <v>295.56</v>
      </c>
      <c r="X11" s="1248">
        <f t="shared" si="1"/>
        <v>13.97</v>
      </c>
      <c r="Y11" s="1248">
        <f t="shared" si="1"/>
        <v>9.0399999999999991</v>
      </c>
      <c r="Z11" s="1248">
        <f t="shared" si="1"/>
        <v>0.5</v>
      </c>
      <c r="AA11" s="1248">
        <f t="shared" si="1"/>
        <v>0</v>
      </c>
      <c r="AB11" s="1248">
        <f t="shared" si="1"/>
        <v>0</v>
      </c>
      <c r="AC11" s="1248">
        <f t="shared" si="1"/>
        <v>0</v>
      </c>
      <c r="AD11" s="1248">
        <f t="shared" si="1"/>
        <v>111.56</v>
      </c>
      <c r="AE11" s="1248">
        <f t="shared" si="1"/>
        <v>0</v>
      </c>
      <c r="AF11" s="1248">
        <f t="shared" si="1"/>
        <v>141.02000000000001</v>
      </c>
      <c r="AG11" s="1248">
        <f t="shared" si="1"/>
        <v>0</v>
      </c>
      <c r="AH11" s="1248">
        <f t="shared" si="1"/>
        <v>0</v>
      </c>
    </row>
    <row r="12" spans="1:34" ht="20.399999999999999" customHeight="1">
      <c r="A12" s="2019"/>
      <c r="B12" s="1011" t="s">
        <v>804</v>
      </c>
      <c r="C12" s="1248">
        <f t="shared" si="0"/>
        <v>1458.1000000000001</v>
      </c>
      <c r="D12" s="1248">
        <f t="shared" si="2"/>
        <v>0</v>
      </c>
      <c r="E12" s="1248">
        <f t="shared" si="1"/>
        <v>0</v>
      </c>
      <c r="F12" s="1248">
        <f t="shared" si="1"/>
        <v>0</v>
      </c>
      <c r="G12" s="1248">
        <f t="shared" si="1"/>
        <v>0</v>
      </c>
      <c r="H12" s="1248">
        <f t="shared" si="1"/>
        <v>0</v>
      </c>
      <c r="I12" s="1248">
        <f t="shared" si="1"/>
        <v>8.870000000000001</v>
      </c>
      <c r="J12" s="1248">
        <f t="shared" si="1"/>
        <v>0</v>
      </c>
      <c r="K12" s="1248">
        <f t="shared" si="1"/>
        <v>0</v>
      </c>
      <c r="L12" s="1248">
        <f t="shared" si="1"/>
        <v>0</v>
      </c>
      <c r="M12" s="1248">
        <f t="shared" si="1"/>
        <v>0</v>
      </c>
      <c r="N12" s="1248">
        <f t="shared" si="1"/>
        <v>0</v>
      </c>
      <c r="O12" s="1248">
        <f t="shared" si="1"/>
        <v>0</v>
      </c>
      <c r="P12" s="1248">
        <f t="shared" si="1"/>
        <v>75.709999999999994</v>
      </c>
      <c r="Q12" s="1248">
        <f t="shared" si="1"/>
        <v>0</v>
      </c>
      <c r="R12" s="1248">
        <f t="shared" si="1"/>
        <v>0</v>
      </c>
      <c r="S12" s="1248">
        <f t="shared" si="1"/>
        <v>0</v>
      </c>
      <c r="T12" s="1248">
        <f t="shared" si="1"/>
        <v>0</v>
      </c>
      <c r="U12" s="1248">
        <f t="shared" si="1"/>
        <v>0</v>
      </c>
      <c r="V12" s="1248">
        <f t="shared" si="1"/>
        <v>0</v>
      </c>
      <c r="W12" s="1248">
        <f t="shared" si="1"/>
        <v>11.6</v>
      </c>
      <c r="X12" s="1248">
        <f t="shared" si="1"/>
        <v>0</v>
      </c>
      <c r="Y12" s="1248">
        <f t="shared" si="1"/>
        <v>0</v>
      </c>
      <c r="Z12" s="1248">
        <f t="shared" si="1"/>
        <v>0</v>
      </c>
      <c r="AA12" s="1248">
        <f t="shared" si="1"/>
        <v>0</v>
      </c>
      <c r="AB12" s="1248">
        <f t="shared" si="1"/>
        <v>0</v>
      </c>
      <c r="AC12" s="1248">
        <f t="shared" si="1"/>
        <v>0</v>
      </c>
      <c r="AD12" s="1248">
        <f t="shared" si="1"/>
        <v>0</v>
      </c>
      <c r="AE12" s="1248">
        <f t="shared" si="1"/>
        <v>0</v>
      </c>
      <c r="AF12" s="1248">
        <f t="shared" si="1"/>
        <v>168</v>
      </c>
      <c r="AG12" s="1248">
        <f t="shared" si="1"/>
        <v>716</v>
      </c>
      <c r="AH12" s="1248">
        <f t="shared" si="1"/>
        <v>477.92</v>
      </c>
    </row>
    <row r="13" spans="1:34" ht="20.399999999999999" customHeight="1">
      <c r="A13" s="2019"/>
      <c r="B13" s="1011" t="s">
        <v>805</v>
      </c>
      <c r="C13" s="1248">
        <f t="shared" si="0"/>
        <v>511.22</v>
      </c>
      <c r="D13" s="1248">
        <f t="shared" si="2"/>
        <v>0</v>
      </c>
      <c r="E13" s="1248">
        <f t="shared" si="1"/>
        <v>0</v>
      </c>
      <c r="F13" s="1248">
        <f t="shared" si="1"/>
        <v>0</v>
      </c>
      <c r="G13" s="1248">
        <f t="shared" si="1"/>
        <v>0</v>
      </c>
      <c r="H13" s="1248">
        <f t="shared" si="1"/>
        <v>0</v>
      </c>
      <c r="I13" s="1248">
        <f t="shared" si="1"/>
        <v>0</v>
      </c>
      <c r="J13" s="1248">
        <f t="shared" si="1"/>
        <v>0</v>
      </c>
      <c r="K13" s="1248">
        <f t="shared" si="1"/>
        <v>0</v>
      </c>
      <c r="L13" s="1248">
        <f t="shared" si="1"/>
        <v>0</v>
      </c>
      <c r="M13" s="1248">
        <f t="shared" si="1"/>
        <v>0</v>
      </c>
      <c r="N13" s="1248">
        <f t="shared" si="1"/>
        <v>0</v>
      </c>
      <c r="O13" s="1248">
        <f t="shared" si="1"/>
        <v>0</v>
      </c>
      <c r="P13" s="1248">
        <f t="shared" si="1"/>
        <v>0</v>
      </c>
      <c r="Q13" s="1248">
        <f t="shared" si="1"/>
        <v>0</v>
      </c>
      <c r="R13" s="1248">
        <f t="shared" si="1"/>
        <v>0</v>
      </c>
      <c r="S13" s="1248">
        <f t="shared" si="1"/>
        <v>0</v>
      </c>
      <c r="T13" s="1248">
        <f t="shared" si="1"/>
        <v>0</v>
      </c>
      <c r="U13" s="1248">
        <f t="shared" si="1"/>
        <v>0</v>
      </c>
      <c r="V13" s="1248">
        <f t="shared" si="1"/>
        <v>0</v>
      </c>
      <c r="W13" s="1248">
        <f t="shared" si="1"/>
        <v>0</v>
      </c>
      <c r="X13" s="1248">
        <f t="shared" si="1"/>
        <v>0</v>
      </c>
      <c r="Y13" s="1248">
        <f t="shared" si="1"/>
        <v>0</v>
      </c>
      <c r="Z13" s="1248">
        <f t="shared" si="1"/>
        <v>0</v>
      </c>
      <c r="AA13" s="1248">
        <f t="shared" ref="E13:AH19" si="3">SUM(AA29,AA45,AA61,AA77,AA93,AA109,AA125,AA141,AA157,AA173)</f>
        <v>0</v>
      </c>
      <c r="AB13" s="1248">
        <f t="shared" si="3"/>
        <v>0</v>
      </c>
      <c r="AC13" s="1248">
        <f t="shared" si="3"/>
        <v>0</v>
      </c>
      <c r="AD13" s="1248">
        <f t="shared" si="3"/>
        <v>0</v>
      </c>
      <c r="AE13" s="1248">
        <f t="shared" si="3"/>
        <v>0</v>
      </c>
      <c r="AF13" s="1248">
        <f t="shared" si="3"/>
        <v>0</v>
      </c>
      <c r="AG13" s="1248">
        <f t="shared" si="3"/>
        <v>456.22</v>
      </c>
      <c r="AH13" s="1248">
        <f t="shared" si="3"/>
        <v>55</v>
      </c>
    </row>
    <row r="14" spans="1:34" ht="20.399999999999999" customHeight="1">
      <c r="A14" s="2019"/>
      <c r="B14" s="1011" t="s">
        <v>848</v>
      </c>
      <c r="C14" s="1248">
        <f t="shared" si="0"/>
        <v>26</v>
      </c>
      <c r="D14" s="1248">
        <f t="shared" si="2"/>
        <v>0</v>
      </c>
      <c r="E14" s="1248">
        <f t="shared" si="3"/>
        <v>0</v>
      </c>
      <c r="F14" s="1248">
        <f t="shared" si="3"/>
        <v>0</v>
      </c>
      <c r="G14" s="1248">
        <f t="shared" si="3"/>
        <v>0</v>
      </c>
      <c r="H14" s="1248">
        <f t="shared" si="3"/>
        <v>0</v>
      </c>
      <c r="I14" s="1248">
        <f t="shared" si="3"/>
        <v>0</v>
      </c>
      <c r="J14" s="1248">
        <f t="shared" si="3"/>
        <v>0</v>
      </c>
      <c r="K14" s="1248">
        <f t="shared" si="3"/>
        <v>0</v>
      </c>
      <c r="L14" s="1248">
        <f t="shared" si="3"/>
        <v>0</v>
      </c>
      <c r="M14" s="1248">
        <f t="shared" si="3"/>
        <v>0</v>
      </c>
      <c r="N14" s="1248">
        <f t="shared" si="3"/>
        <v>0</v>
      </c>
      <c r="O14" s="1248">
        <f t="shared" si="3"/>
        <v>0</v>
      </c>
      <c r="P14" s="1248">
        <f t="shared" si="3"/>
        <v>0</v>
      </c>
      <c r="Q14" s="1248">
        <f t="shared" si="3"/>
        <v>0</v>
      </c>
      <c r="R14" s="1248">
        <f t="shared" si="3"/>
        <v>0</v>
      </c>
      <c r="S14" s="1248">
        <f t="shared" si="3"/>
        <v>0</v>
      </c>
      <c r="T14" s="1248">
        <f t="shared" si="3"/>
        <v>0</v>
      </c>
      <c r="U14" s="1248">
        <f t="shared" si="3"/>
        <v>0</v>
      </c>
      <c r="V14" s="1248">
        <f t="shared" si="3"/>
        <v>0</v>
      </c>
      <c r="W14" s="1248">
        <f t="shared" si="3"/>
        <v>0</v>
      </c>
      <c r="X14" s="1248">
        <f t="shared" si="3"/>
        <v>0</v>
      </c>
      <c r="Y14" s="1248">
        <f t="shared" si="3"/>
        <v>0</v>
      </c>
      <c r="Z14" s="1248">
        <f t="shared" si="3"/>
        <v>0</v>
      </c>
      <c r="AA14" s="1248">
        <f t="shared" si="3"/>
        <v>0</v>
      </c>
      <c r="AB14" s="1248">
        <f t="shared" si="3"/>
        <v>0</v>
      </c>
      <c r="AC14" s="1248">
        <f t="shared" si="3"/>
        <v>0</v>
      </c>
      <c r="AD14" s="1248">
        <f t="shared" si="3"/>
        <v>18</v>
      </c>
      <c r="AE14" s="1248">
        <f t="shared" si="3"/>
        <v>8</v>
      </c>
      <c r="AF14" s="1248">
        <f t="shared" si="3"/>
        <v>0</v>
      </c>
      <c r="AG14" s="1248">
        <f t="shared" si="3"/>
        <v>0</v>
      </c>
      <c r="AH14" s="1248">
        <f t="shared" si="3"/>
        <v>0</v>
      </c>
    </row>
    <row r="15" spans="1:34" ht="20.399999999999999" customHeight="1">
      <c r="A15" s="2019"/>
      <c r="B15" s="1011" t="s">
        <v>806</v>
      </c>
      <c r="C15" s="1248">
        <f t="shared" si="0"/>
        <v>54</v>
      </c>
      <c r="D15" s="1248">
        <f t="shared" si="2"/>
        <v>0</v>
      </c>
      <c r="E15" s="1248">
        <f t="shared" si="3"/>
        <v>0</v>
      </c>
      <c r="F15" s="1248">
        <f t="shared" si="3"/>
        <v>0</v>
      </c>
      <c r="G15" s="1248">
        <f t="shared" si="3"/>
        <v>0</v>
      </c>
      <c r="H15" s="1248">
        <f t="shared" si="3"/>
        <v>0</v>
      </c>
      <c r="I15" s="1248">
        <f t="shared" si="3"/>
        <v>0</v>
      </c>
      <c r="J15" s="1248">
        <f t="shared" si="3"/>
        <v>0</v>
      </c>
      <c r="K15" s="1248">
        <f t="shared" si="3"/>
        <v>0</v>
      </c>
      <c r="L15" s="1248">
        <f t="shared" si="3"/>
        <v>0</v>
      </c>
      <c r="M15" s="1248">
        <f t="shared" si="3"/>
        <v>0</v>
      </c>
      <c r="N15" s="1248">
        <f t="shared" si="3"/>
        <v>0</v>
      </c>
      <c r="O15" s="1248">
        <f t="shared" si="3"/>
        <v>0</v>
      </c>
      <c r="P15" s="1248">
        <f t="shared" si="3"/>
        <v>0</v>
      </c>
      <c r="Q15" s="1248">
        <f t="shared" si="3"/>
        <v>0</v>
      </c>
      <c r="R15" s="1248">
        <f t="shared" si="3"/>
        <v>0</v>
      </c>
      <c r="S15" s="1248">
        <f t="shared" si="3"/>
        <v>0</v>
      </c>
      <c r="T15" s="1248">
        <f t="shared" si="3"/>
        <v>0</v>
      </c>
      <c r="U15" s="1248">
        <f t="shared" si="3"/>
        <v>0</v>
      </c>
      <c r="V15" s="1248">
        <f t="shared" si="3"/>
        <v>0</v>
      </c>
      <c r="W15" s="1248">
        <f t="shared" si="3"/>
        <v>0</v>
      </c>
      <c r="X15" s="1248">
        <f t="shared" si="3"/>
        <v>0</v>
      </c>
      <c r="Y15" s="1248">
        <f t="shared" si="3"/>
        <v>0</v>
      </c>
      <c r="Z15" s="1248">
        <f t="shared" si="3"/>
        <v>0</v>
      </c>
      <c r="AA15" s="1248">
        <f t="shared" si="3"/>
        <v>0</v>
      </c>
      <c r="AB15" s="1248">
        <f t="shared" si="3"/>
        <v>0</v>
      </c>
      <c r="AC15" s="1248">
        <f t="shared" si="3"/>
        <v>0</v>
      </c>
      <c r="AD15" s="1248">
        <f t="shared" si="3"/>
        <v>0</v>
      </c>
      <c r="AE15" s="1248">
        <f t="shared" si="3"/>
        <v>24</v>
      </c>
      <c r="AF15" s="1248">
        <f t="shared" si="3"/>
        <v>30</v>
      </c>
      <c r="AG15" s="1248">
        <f t="shared" si="3"/>
        <v>0</v>
      </c>
      <c r="AH15" s="1248">
        <f t="shared" si="3"/>
        <v>0</v>
      </c>
    </row>
    <row r="16" spans="1:34" ht="20.399999999999999" customHeight="1">
      <c r="A16" s="2019"/>
      <c r="B16" s="995" t="s">
        <v>807</v>
      </c>
      <c r="C16" s="1248">
        <f t="shared" si="0"/>
        <v>197867.58000000002</v>
      </c>
      <c r="D16" s="1248">
        <f t="shared" si="2"/>
        <v>563.91</v>
      </c>
      <c r="E16" s="1248">
        <f t="shared" si="3"/>
        <v>1846.38</v>
      </c>
      <c r="F16" s="1248">
        <f t="shared" si="3"/>
        <v>135.58000000000001</v>
      </c>
      <c r="G16" s="1248">
        <f t="shared" si="3"/>
        <v>4057.8399999999997</v>
      </c>
      <c r="H16" s="1248">
        <f t="shared" si="3"/>
        <v>4495.5499999999984</v>
      </c>
      <c r="I16" s="1248">
        <f t="shared" si="3"/>
        <v>3008.2299999999996</v>
      </c>
      <c r="J16" s="1248">
        <f t="shared" si="3"/>
        <v>4266.4699999999993</v>
      </c>
      <c r="K16" s="1248">
        <f t="shared" si="3"/>
        <v>5307.8000000000056</v>
      </c>
      <c r="L16" s="1248">
        <f t="shared" si="3"/>
        <v>10447.359999999997</v>
      </c>
      <c r="M16" s="1248">
        <f t="shared" si="3"/>
        <v>6915.4199999999964</v>
      </c>
      <c r="N16" s="1248">
        <f t="shared" si="3"/>
        <v>7977.3199999999988</v>
      </c>
      <c r="O16" s="1248">
        <f t="shared" si="3"/>
        <v>9585.6200000000026</v>
      </c>
      <c r="P16" s="1248">
        <f t="shared" si="3"/>
        <v>9354.4400000000023</v>
      </c>
      <c r="Q16" s="1248">
        <f t="shared" si="3"/>
        <v>11723.28</v>
      </c>
      <c r="R16" s="1248">
        <f t="shared" si="3"/>
        <v>9685.0300000000025</v>
      </c>
      <c r="S16" s="1248">
        <f t="shared" si="3"/>
        <v>7289.1599999999989</v>
      </c>
      <c r="T16" s="1248">
        <f t="shared" si="3"/>
        <v>5957.09</v>
      </c>
      <c r="U16" s="1248">
        <f t="shared" si="3"/>
        <v>7360.4199999999983</v>
      </c>
      <c r="V16" s="1248">
        <f t="shared" si="3"/>
        <v>8816.1999999999971</v>
      </c>
      <c r="W16" s="1248">
        <f t="shared" si="3"/>
        <v>2628.89</v>
      </c>
      <c r="X16" s="1248">
        <f t="shared" si="3"/>
        <v>6136.0499999999993</v>
      </c>
      <c r="Y16" s="1248">
        <f t="shared" si="3"/>
        <v>10757.13</v>
      </c>
      <c r="Z16" s="1248">
        <f t="shared" si="3"/>
        <v>10572.039999999999</v>
      </c>
      <c r="AA16" s="1248">
        <f t="shared" si="3"/>
        <v>9922.2199999999993</v>
      </c>
      <c r="AB16" s="1248">
        <f t="shared" si="3"/>
        <v>6618.65</v>
      </c>
      <c r="AC16" s="1248">
        <f t="shared" si="3"/>
        <v>7958.35</v>
      </c>
      <c r="AD16" s="1248">
        <f t="shared" si="3"/>
        <v>6655.85</v>
      </c>
      <c r="AE16" s="1248">
        <f t="shared" si="3"/>
        <v>5569.41</v>
      </c>
      <c r="AF16" s="1248">
        <f t="shared" si="3"/>
        <v>4767.079999999999</v>
      </c>
      <c r="AG16" s="1248">
        <f t="shared" si="3"/>
        <v>4827.33</v>
      </c>
      <c r="AH16" s="1248">
        <f t="shared" si="3"/>
        <v>2661.48</v>
      </c>
    </row>
    <row r="17" spans="1:34" ht="20.399999999999999" customHeight="1">
      <c r="A17" s="2019"/>
      <c r="B17" s="995" t="s">
        <v>788</v>
      </c>
      <c r="C17" s="1248">
        <f t="shared" si="0"/>
        <v>51</v>
      </c>
      <c r="D17" s="1248">
        <f t="shared" si="2"/>
        <v>0</v>
      </c>
      <c r="E17" s="1248">
        <f t="shared" si="3"/>
        <v>0</v>
      </c>
      <c r="F17" s="1248">
        <f t="shared" si="3"/>
        <v>0</v>
      </c>
      <c r="G17" s="1248">
        <f t="shared" si="3"/>
        <v>0</v>
      </c>
      <c r="H17" s="1248">
        <f t="shared" si="3"/>
        <v>0</v>
      </c>
      <c r="I17" s="1248">
        <f t="shared" si="3"/>
        <v>0</v>
      </c>
      <c r="J17" s="1248">
        <f t="shared" si="3"/>
        <v>0</v>
      </c>
      <c r="K17" s="1248">
        <f t="shared" si="3"/>
        <v>0</v>
      </c>
      <c r="L17" s="1248">
        <f t="shared" si="3"/>
        <v>0</v>
      </c>
      <c r="M17" s="1248">
        <f t="shared" si="3"/>
        <v>0</v>
      </c>
      <c r="N17" s="1248">
        <f t="shared" si="3"/>
        <v>0</v>
      </c>
      <c r="O17" s="1248">
        <f t="shared" si="3"/>
        <v>0</v>
      </c>
      <c r="P17" s="1248">
        <f t="shared" si="3"/>
        <v>0</v>
      </c>
      <c r="Q17" s="1248">
        <f t="shared" si="3"/>
        <v>0</v>
      </c>
      <c r="R17" s="1248">
        <f t="shared" si="3"/>
        <v>0</v>
      </c>
      <c r="S17" s="1248">
        <f t="shared" si="3"/>
        <v>0</v>
      </c>
      <c r="T17" s="1248">
        <f t="shared" si="3"/>
        <v>0</v>
      </c>
      <c r="U17" s="1248">
        <f t="shared" si="3"/>
        <v>0</v>
      </c>
      <c r="V17" s="1248">
        <f t="shared" si="3"/>
        <v>0</v>
      </c>
      <c r="W17" s="1248">
        <f t="shared" si="3"/>
        <v>0</v>
      </c>
      <c r="X17" s="1248">
        <f t="shared" si="3"/>
        <v>0</v>
      </c>
      <c r="Y17" s="1248">
        <f t="shared" si="3"/>
        <v>0</v>
      </c>
      <c r="Z17" s="1248">
        <f t="shared" si="3"/>
        <v>30</v>
      </c>
      <c r="AA17" s="1248">
        <f t="shared" si="3"/>
        <v>5</v>
      </c>
      <c r="AB17" s="1248">
        <f t="shared" si="3"/>
        <v>7</v>
      </c>
      <c r="AC17" s="1248">
        <f t="shared" si="3"/>
        <v>9</v>
      </c>
      <c r="AD17" s="1248">
        <f t="shared" si="3"/>
        <v>0</v>
      </c>
      <c r="AE17" s="1248">
        <f t="shared" si="3"/>
        <v>0</v>
      </c>
      <c r="AF17" s="1248">
        <f t="shared" si="3"/>
        <v>0</v>
      </c>
      <c r="AG17" s="1248">
        <f t="shared" si="3"/>
        <v>0</v>
      </c>
      <c r="AH17" s="1248">
        <f t="shared" si="3"/>
        <v>0</v>
      </c>
    </row>
    <row r="18" spans="1:34" ht="20.399999999999999" customHeight="1">
      <c r="A18" s="2019"/>
      <c r="B18" s="991" t="s">
        <v>849</v>
      </c>
      <c r="C18" s="1248">
        <f t="shared" si="0"/>
        <v>2872.6700000000005</v>
      </c>
      <c r="D18" s="1248">
        <f t="shared" si="2"/>
        <v>0</v>
      </c>
      <c r="E18" s="1248">
        <f t="shared" si="3"/>
        <v>0</v>
      </c>
      <c r="F18" s="1248">
        <f t="shared" si="3"/>
        <v>0</v>
      </c>
      <c r="G18" s="1248">
        <f t="shared" si="3"/>
        <v>0</v>
      </c>
      <c r="H18" s="1248">
        <f t="shared" si="3"/>
        <v>0</v>
      </c>
      <c r="I18" s="1248">
        <f t="shared" si="3"/>
        <v>0</v>
      </c>
      <c r="J18" s="1248">
        <f t="shared" si="3"/>
        <v>0</v>
      </c>
      <c r="K18" s="1248">
        <f t="shared" si="3"/>
        <v>0</v>
      </c>
      <c r="L18" s="1248">
        <f t="shared" si="3"/>
        <v>0</v>
      </c>
      <c r="M18" s="1248">
        <f t="shared" si="3"/>
        <v>0</v>
      </c>
      <c r="N18" s="1248">
        <f t="shared" si="3"/>
        <v>0</v>
      </c>
      <c r="O18" s="1248">
        <f t="shared" si="3"/>
        <v>0</v>
      </c>
      <c r="P18" s="1248">
        <f t="shared" si="3"/>
        <v>0</v>
      </c>
      <c r="Q18" s="1248">
        <f t="shared" si="3"/>
        <v>0</v>
      </c>
      <c r="R18" s="1248">
        <f t="shared" si="3"/>
        <v>0</v>
      </c>
      <c r="S18" s="1248">
        <f t="shared" si="3"/>
        <v>0</v>
      </c>
      <c r="T18" s="1248">
        <f t="shared" si="3"/>
        <v>0</v>
      </c>
      <c r="U18" s="1248">
        <f t="shared" si="3"/>
        <v>0</v>
      </c>
      <c r="V18" s="1248">
        <f t="shared" si="3"/>
        <v>0</v>
      </c>
      <c r="W18" s="1248">
        <f t="shared" si="3"/>
        <v>0</v>
      </c>
      <c r="X18" s="1248">
        <f t="shared" si="3"/>
        <v>340.67</v>
      </c>
      <c r="Y18" s="1248">
        <f t="shared" si="3"/>
        <v>520.75</v>
      </c>
      <c r="Z18" s="1248">
        <f t="shared" si="3"/>
        <v>692.84</v>
      </c>
      <c r="AA18" s="1248">
        <f t="shared" si="3"/>
        <v>383.93</v>
      </c>
      <c r="AB18" s="1248">
        <f t="shared" si="3"/>
        <v>3</v>
      </c>
      <c r="AC18" s="1248">
        <f t="shared" si="3"/>
        <v>335</v>
      </c>
      <c r="AD18" s="1248">
        <f t="shared" si="3"/>
        <v>0</v>
      </c>
      <c r="AE18" s="1248">
        <f t="shared" si="3"/>
        <v>0</v>
      </c>
      <c r="AF18" s="1248">
        <f t="shared" si="3"/>
        <v>425.95</v>
      </c>
      <c r="AG18" s="1248">
        <f t="shared" si="3"/>
        <v>77.53</v>
      </c>
      <c r="AH18" s="1248">
        <f t="shared" si="3"/>
        <v>93</v>
      </c>
    </row>
    <row r="19" spans="1:34" ht="20.399999999999999" customHeight="1">
      <c r="A19" s="2019"/>
      <c r="B19" s="991" t="s">
        <v>808</v>
      </c>
      <c r="C19" s="1248">
        <f t="shared" si="0"/>
        <v>188.96999999999997</v>
      </c>
      <c r="D19" s="1248">
        <f t="shared" si="2"/>
        <v>90.96</v>
      </c>
      <c r="E19" s="1248">
        <f t="shared" si="3"/>
        <v>0</v>
      </c>
      <c r="F19" s="1248">
        <f t="shared" si="3"/>
        <v>0</v>
      </c>
      <c r="G19" s="1248">
        <f t="shared" si="3"/>
        <v>0</v>
      </c>
      <c r="H19" s="1248">
        <f t="shared" si="3"/>
        <v>0</v>
      </c>
      <c r="I19" s="1248">
        <f t="shared" si="3"/>
        <v>0</v>
      </c>
      <c r="J19" s="1248">
        <f t="shared" si="3"/>
        <v>0</v>
      </c>
      <c r="K19" s="1248">
        <f t="shared" si="3"/>
        <v>0</v>
      </c>
      <c r="L19" s="1248">
        <f t="shared" si="3"/>
        <v>0</v>
      </c>
      <c r="M19" s="1248">
        <f t="shared" si="3"/>
        <v>4.71</v>
      </c>
      <c r="N19" s="1248">
        <f t="shared" si="3"/>
        <v>0</v>
      </c>
      <c r="O19" s="1248">
        <f t="shared" si="3"/>
        <v>0</v>
      </c>
      <c r="P19" s="1248">
        <f t="shared" si="3"/>
        <v>0</v>
      </c>
      <c r="Q19" s="1248">
        <f t="shared" si="3"/>
        <v>0</v>
      </c>
      <c r="R19" s="1248">
        <f t="shared" si="3"/>
        <v>0</v>
      </c>
      <c r="S19" s="1248">
        <f t="shared" si="3"/>
        <v>0</v>
      </c>
      <c r="T19" s="1248">
        <f t="shared" si="3"/>
        <v>0</v>
      </c>
      <c r="U19" s="1248">
        <f t="shared" si="3"/>
        <v>93.3</v>
      </c>
      <c r="V19" s="1248">
        <f t="shared" si="3"/>
        <v>0</v>
      </c>
      <c r="W19" s="1248">
        <f t="shared" si="3"/>
        <v>0</v>
      </c>
      <c r="X19" s="1248">
        <f t="shared" si="3"/>
        <v>0</v>
      </c>
      <c r="Y19" s="1248">
        <f t="shared" si="3"/>
        <v>0</v>
      </c>
      <c r="Z19" s="1248">
        <f t="shared" si="3"/>
        <v>0</v>
      </c>
      <c r="AA19" s="1248">
        <f t="shared" si="3"/>
        <v>0</v>
      </c>
      <c r="AB19" s="1248">
        <f t="shared" si="3"/>
        <v>0</v>
      </c>
      <c r="AC19" s="1248">
        <f t="shared" si="3"/>
        <v>0</v>
      </c>
      <c r="AD19" s="1248">
        <f t="shared" si="3"/>
        <v>0</v>
      </c>
      <c r="AE19" s="1248">
        <f t="shared" si="3"/>
        <v>0</v>
      </c>
      <c r="AF19" s="1248">
        <f t="shared" si="3"/>
        <v>0</v>
      </c>
      <c r="AG19" s="1248">
        <f t="shared" si="3"/>
        <v>0</v>
      </c>
      <c r="AH19" s="1248">
        <f t="shared" si="3"/>
        <v>0</v>
      </c>
    </row>
    <row r="20" spans="1:34" ht="21.6" customHeight="1">
      <c r="A20" s="2391" t="s">
        <v>862</v>
      </c>
      <c r="B20" s="1250" t="s">
        <v>41</v>
      </c>
      <c r="C20" s="1247">
        <f>SUM('유성 급수관'!C21:'유성 급수관'!C35)</f>
        <v>119.61</v>
      </c>
      <c r="D20" s="1247">
        <f>SUM('유성 급수관'!D21:'유성 급수관'!D35)</f>
        <v>0</v>
      </c>
      <c r="E20" s="1247">
        <f>SUM('유성 급수관'!E21:'유성 급수관'!E35)</f>
        <v>0</v>
      </c>
      <c r="F20" s="1247">
        <f>SUM('유성 급수관'!F21:'유성 급수관'!F35)</f>
        <v>0</v>
      </c>
      <c r="G20" s="1247">
        <f>SUM('유성 급수관'!G21:'유성 급수관'!G35)</f>
        <v>0</v>
      </c>
      <c r="H20" s="1247">
        <f>SUM('유성 급수관'!H21:'유성 급수관'!H35)</f>
        <v>0</v>
      </c>
      <c r="I20" s="1247">
        <f>SUM('유성 급수관'!I21:'유성 급수관'!I35)</f>
        <v>0</v>
      </c>
      <c r="J20" s="1247">
        <f>SUM('유성 급수관'!J21:'유성 급수관'!J35)</f>
        <v>0</v>
      </c>
      <c r="K20" s="1247">
        <f>SUM('유성 급수관'!K21:'유성 급수관'!K35)</f>
        <v>0</v>
      </c>
      <c r="L20" s="1247">
        <f>SUM('유성 급수관'!L21:'유성 급수관'!L35)</f>
        <v>0</v>
      </c>
      <c r="M20" s="1247">
        <f>SUM('유성 급수관'!M21:'유성 급수관'!M35)</f>
        <v>0</v>
      </c>
      <c r="N20" s="1247">
        <f>SUM('유성 급수관'!N21:'유성 급수관'!N35)</f>
        <v>0</v>
      </c>
      <c r="O20" s="1247">
        <f>SUM('유성 급수관'!O21:'유성 급수관'!O35)</f>
        <v>0</v>
      </c>
      <c r="P20" s="1247">
        <f>SUM('유성 급수관'!P21:'유성 급수관'!P35)</f>
        <v>0</v>
      </c>
      <c r="Q20" s="1247">
        <f>SUM('유성 급수관'!Q21:'유성 급수관'!Q35)</f>
        <v>0</v>
      </c>
      <c r="R20" s="1247">
        <f>SUM('유성 급수관'!R21:'유성 급수관'!R35)</f>
        <v>0</v>
      </c>
      <c r="S20" s="1247">
        <f>SUM('유성 급수관'!S21:'유성 급수관'!S35)</f>
        <v>0</v>
      </c>
      <c r="T20" s="1247">
        <f>SUM('유성 급수관'!T21:'유성 급수관'!T35)</f>
        <v>0</v>
      </c>
      <c r="U20" s="1247">
        <f>SUM('유성 급수관'!U21:'유성 급수관'!U35)</f>
        <v>0</v>
      </c>
      <c r="V20" s="1247">
        <f>SUM('유성 급수관'!V21:'유성 급수관'!V35)</f>
        <v>0</v>
      </c>
      <c r="W20" s="1247">
        <f>SUM('유성 급수관'!W21:'유성 급수관'!W35)</f>
        <v>0</v>
      </c>
      <c r="X20" s="1247">
        <f>SUM('유성 급수관'!X21:'유성 급수관'!X35)</f>
        <v>0</v>
      </c>
      <c r="Y20" s="1247">
        <f>SUM('유성 급수관'!Y21:'유성 급수관'!Y35)</f>
        <v>0</v>
      </c>
      <c r="Z20" s="1247">
        <f>SUM('유성 급수관'!Z21:'유성 급수관'!Z35)</f>
        <v>0</v>
      </c>
      <c r="AA20" s="1247">
        <f>SUM('유성 급수관'!AA21:'유성 급수관'!AA35)</f>
        <v>0</v>
      </c>
      <c r="AB20" s="1247">
        <f>SUM('유성 급수관'!AB21:'유성 급수관'!AB35)</f>
        <v>0</v>
      </c>
      <c r="AC20" s="1247">
        <f>SUM('유성 급수관'!AC21:'유성 급수관'!AC35)</f>
        <v>0</v>
      </c>
      <c r="AD20" s="1247">
        <f>SUM('유성 급수관'!AD21:'유성 급수관'!AD35)</f>
        <v>0</v>
      </c>
      <c r="AE20" s="1247">
        <f>SUM('유성 급수관'!AE21:'유성 급수관'!AE35)</f>
        <v>0</v>
      </c>
      <c r="AF20" s="1247">
        <f>SUM('유성 급수관'!AF21:'유성 급수관'!AF35)</f>
        <v>0</v>
      </c>
      <c r="AG20" s="1247">
        <f>SUM('유성 급수관'!AG21:'유성 급수관'!AG35)</f>
        <v>87.61</v>
      </c>
      <c r="AH20" s="1247">
        <f>SUM('유성 급수관'!AH21:'유성 급수관'!AH35)</f>
        <v>32</v>
      </c>
    </row>
    <row r="21" spans="1:34" ht="20.399999999999999" customHeight="1">
      <c r="A21" s="2391" t="s">
        <v>862</v>
      </c>
      <c r="B21" s="989" t="s">
        <v>951</v>
      </c>
      <c r="C21" s="1248">
        <f t="shared" ref="C21:C52" si="4">SUM(D21:AH21)</f>
        <v>0</v>
      </c>
      <c r="D21" s="1248"/>
      <c r="E21" s="1248"/>
      <c r="F21" s="1248"/>
      <c r="G21" s="1248"/>
      <c r="H21" s="1248"/>
      <c r="I21" s="1248"/>
      <c r="J21" s="1248"/>
      <c r="K21" s="1248"/>
      <c r="L21" s="1248"/>
      <c r="M21" s="1248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>
        <v>0</v>
      </c>
      <c r="Z21" s="1248">
        <v>0</v>
      </c>
      <c r="AA21" s="1248">
        <v>0</v>
      </c>
      <c r="AB21" s="1248">
        <v>0</v>
      </c>
      <c r="AC21" s="1248">
        <v>0</v>
      </c>
      <c r="AD21" s="1248">
        <v>0</v>
      </c>
      <c r="AE21" s="1248">
        <v>0</v>
      </c>
      <c r="AF21" s="1248">
        <v>0</v>
      </c>
      <c r="AG21" s="1248">
        <v>0</v>
      </c>
      <c r="AH21" s="1248">
        <v>0</v>
      </c>
    </row>
    <row r="22" spans="1:34" ht="20.399999999999999" customHeight="1">
      <c r="A22" s="2021"/>
      <c r="B22" s="989" t="s">
        <v>797</v>
      </c>
      <c r="C22" s="1248">
        <f t="shared" si="4"/>
        <v>0</v>
      </c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  <c r="X22" s="1248"/>
      <c r="Y22" s="1248">
        <v>0</v>
      </c>
      <c r="Z22" s="1248">
        <v>0</v>
      </c>
      <c r="AA22" s="1248">
        <v>0</v>
      </c>
      <c r="AB22" s="1248">
        <v>0</v>
      </c>
      <c r="AC22" s="1248">
        <v>0</v>
      </c>
      <c r="AD22" s="1248">
        <v>0</v>
      </c>
      <c r="AE22" s="1248">
        <v>0</v>
      </c>
      <c r="AF22" s="1248">
        <v>0</v>
      </c>
      <c r="AG22" s="1248">
        <v>0</v>
      </c>
      <c r="AH22" s="1248">
        <v>0</v>
      </c>
    </row>
    <row r="23" spans="1:34" ht="20.399999999999999" customHeight="1">
      <c r="A23" s="2021"/>
      <c r="B23" s="989" t="s">
        <v>780</v>
      </c>
      <c r="C23" s="1248">
        <f t="shared" si="4"/>
        <v>0</v>
      </c>
      <c r="D23" s="1248"/>
      <c r="E23" s="1248"/>
      <c r="F23" s="1248"/>
      <c r="G23" s="1248"/>
      <c r="H23" s="1248"/>
      <c r="I23" s="1248"/>
      <c r="J23" s="1248"/>
      <c r="K23" s="1248"/>
      <c r="L23" s="1248"/>
      <c r="M23" s="1248"/>
      <c r="N23" s="1248"/>
      <c r="O23" s="1248"/>
      <c r="P23" s="1248"/>
      <c r="Q23" s="1248"/>
      <c r="R23" s="1248"/>
      <c r="S23" s="1248"/>
      <c r="T23" s="1248"/>
      <c r="U23" s="1248"/>
      <c r="V23" s="1248"/>
      <c r="W23" s="1248"/>
      <c r="X23" s="1248"/>
      <c r="Y23" s="1248">
        <v>0</v>
      </c>
      <c r="Z23" s="1248">
        <v>0</v>
      </c>
      <c r="AA23" s="1248">
        <v>0</v>
      </c>
      <c r="AB23" s="1248">
        <v>0</v>
      </c>
      <c r="AC23" s="1248">
        <v>0</v>
      </c>
      <c r="AD23" s="1248">
        <v>0</v>
      </c>
      <c r="AE23" s="1248">
        <v>0</v>
      </c>
      <c r="AF23" s="1248">
        <v>0</v>
      </c>
      <c r="AG23" s="1248">
        <v>0</v>
      </c>
      <c r="AH23" s="1248">
        <v>0</v>
      </c>
    </row>
    <row r="24" spans="1:34" ht="20.399999999999999" customHeight="1">
      <c r="A24" s="2021"/>
      <c r="B24" s="991" t="s">
        <v>799</v>
      </c>
      <c r="C24" s="1248">
        <f t="shared" si="4"/>
        <v>0</v>
      </c>
      <c r="D24" s="1248"/>
      <c r="E24" s="1248"/>
      <c r="F24" s="1248"/>
      <c r="G24" s="1248"/>
      <c r="H24" s="1248"/>
      <c r="I24" s="1248"/>
      <c r="J24" s="1248"/>
      <c r="K24" s="1248"/>
      <c r="L24" s="1248"/>
      <c r="M24" s="1248"/>
      <c r="N24" s="1248"/>
      <c r="O24" s="1248"/>
      <c r="P24" s="1248"/>
      <c r="Q24" s="1248"/>
      <c r="R24" s="1248"/>
      <c r="S24" s="1248"/>
      <c r="T24" s="1248"/>
      <c r="U24" s="1248"/>
      <c r="V24" s="1248"/>
      <c r="W24" s="1248"/>
      <c r="X24" s="1248"/>
      <c r="Y24" s="1248">
        <v>0</v>
      </c>
      <c r="Z24" s="1248">
        <v>0</v>
      </c>
      <c r="AA24" s="1248">
        <v>0</v>
      </c>
      <c r="AB24" s="1248">
        <v>0</v>
      </c>
      <c r="AC24" s="1248">
        <v>0</v>
      </c>
      <c r="AD24" s="1248">
        <v>0</v>
      </c>
      <c r="AE24" s="1248">
        <v>0</v>
      </c>
      <c r="AF24" s="1248">
        <v>0</v>
      </c>
      <c r="AG24" s="1248">
        <v>0</v>
      </c>
      <c r="AH24" s="1248">
        <v>0</v>
      </c>
    </row>
    <row r="25" spans="1:34" ht="20.399999999999999" customHeight="1">
      <c r="A25" s="2021"/>
      <c r="B25" s="991" t="s">
        <v>800</v>
      </c>
      <c r="C25" s="1248">
        <f t="shared" si="4"/>
        <v>0</v>
      </c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>
        <v>0</v>
      </c>
      <c r="Z25" s="1248">
        <v>0</v>
      </c>
      <c r="AA25" s="1248">
        <v>0</v>
      </c>
      <c r="AB25" s="1248">
        <v>0</v>
      </c>
      <c r="AC25" s="1248">
        <v>0</v>
      </c>
      <c r="AD25" s="1248">
        <v>0</v>
      </c>
      <c r="AE25" s="1248">
        <v>0</v>
      </c>
      <c r="AF25" s="1248">
        <v>0</v>
      </c>
      <c r="AG25" s="1248">
        <v>0</v>
      </c>
      <c r="AH25" s="1248">
        <v>0</v>
      </c>
    </row>
    <row r="26" spans="1:34" ht="20.399999999999999" customHeight="1">
      <c r="A26" s="2021"/>
      <c r="B26" s="995" t="s">
        <v>802</v>
      </c>
      <c r="C26" s="1248">
        <f t="shared" si="4"/>
        <v>0</v>
      </c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>
        <v>0</v>
      </c>
      <c r="Z26" s="1248">
        <v>0</v>
      </c>
      <c r="AA26" s="1248">
        <v>0</v>
      </c>
      <c r="AB26" s="1248">
        <v>0</v>
      </c>
      <c r="AC26" s="1248">
        <v>0</v>
      </c>
      <c r="AD26" s="1248">
        <v>0</v>
      </c>
      <c r="AE26" s="1248">
        <v>0</v>
      </c>
      <c r="AF26" s="1248">
        <v>0</v>
      </c>
      <c r="AG26" s="1248">
        <v>0</v>
      </c>
      <c r="AH26" s="1248">
        <v>0</v>
      </c>
    </row>
    <row r="27" spans="1:34" ht="20.399999999999999" customHeight="1">
      <c r="A27" s="2021"/>
      <c r="B27" s="995" t="s">
        <v>803</v>
      </c>
      <c r="C27" s="1248">
        <f t="shared" si="4"/>
        <v>0</v>
      </c>
      <c r="D27" s="1248"/>
      <c r="E27" s="1248"/>
      <c r="F27" s="1248"/>
      <c r="G27" s="1248"/>
      <c r="H27" s="1248"/>
      <c r="I27" s="1248"/>
      <c r="J27" s="1248"/>
      <c r="K27" s="1248"/>
      <c r="L27" s="1248"/>
      <c r="M27" s="1248"/>
      <c r="N27" s="1248"/>
      <c r="O27" s="1248"/>
      <c r="P27" s="1248"/>
      <c r="Q27" s="1248"/>
      <c r="R27" s="1248"/>
      <c r="S27" s="1248"/>
      <c r="T27" s="1248"/>
      <c r="U27" s="1248"/>
      <c r="V27" s="1248"/>
      <c r="W27" s="1248"/>
      <c r="X27" s="1248"/>
      <c r="Y27" s="1248">
        <v>0</v>
      </c>
      <c r="Z27" s="1248">
        <v>0</v>
      </c>
      <c r="AA27" s="1248">
        <v>0</v>
      </c>
      <c r="AB27" s="1248">
        <v>0</v>
      </c>
      <c r="AC27" s="1248">
        <v>0</v>
      </c>
      <c r="AD27" s="1248">
        <v>0</v>
      </c>
      <c r="AE27" s="1248">
        <v>0</v>
      </c>
      <c r="AF27" s="1248">
        <v>0</v>
      </c>
      <c r="AG27" s="1248">
        <v>0</v>
      </c>
      <c r="AH27" s="1248">
        <v>0</v>
      </c>
    </row>
    <row r="28" spans="1:34" ht="20.399999999999999" customHeight="1">
      <c r="A28" s="2021"/>
      <c r="B28" s="1011" t="s">
        <v>804</v>
      </c>
      <c r="C28" s="1248">
        <f t="shared" si="4"/>
        <v>0</v>
      </c>
      <c r="D28" s="1248"/>
      <c r="E28" s="1248"/>
      <c r="F28" s="1248"/>
      <c r="G28" s="1248"/>
      <c r="H28" s="1248"/>
      <c r="I28" s="1248"/>
      <c r="J28" s="1248"/>
      <c r="K28" s="1248"/>
      <c r="L28" s="1248"/>
      <c r="M28" s="1248"/>
      <c r="N28" s="1248"/>
      <c r="O28" s="1248"/>
      <c r="P28" s="1248"/>
      <c r="Q28" s="1248"/>
      <c r="R28" s="1248"/>
      <c r="S28" s="1248"/>
      <c r="T28" s="1248"/>
      <c r="U28" s="1248"/>
      <c r="V28" s="1248"/>
      <c r="W28" s="1248"/>
      <c r="X28" s="1248"/>
      <c r="Y28" s="1248">
        <v>0</v>
      </c>
      <c r="Z28" s="1248">
        <v>0</v>
      </c>
      <c r="AA28" s="1248">
        <v>0</v>
      </c>
      <c r="AB28" s="1248">
        <v>0</v>
      </c>
      <c r="AC28" s="1248">
        <v>0</v>
      </c>
      <c r="AD28" s="1248">
        <v>0</v>
      </c>
      <c r="AE28" s="1248">
        <v>0</v>
      </c>
      <c r="AF28" s="1248">
        <v>0</v>
      </c>
      <c r="AG28" s="1248">
        <v>0</v>
      </c>
      <c r="AH28" s="1248">
        <v>0</v>
      </c>
    </row>
    <row r="29" spans="1:34" ht="20.399999999999999" customHeight="1">
      <c r="A29" s="2021"/>
      <c r="B29" s="1011" t="s">
        <v>805</v>
      </c>
      <c r="C29" s="1248">
        <f t="shared" si="4"/>
        <v>0</v>
      </c>
      <c r="D29" s="1248"/>
      <c r="E29" s="1248"/>
      <c r="F29" s="1248"/>
      <c r="G29" s="1248"/>
      <c r="H29" s="1248"/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>
        <v>0</v>
      </c>
      <c r="Z29" s="1248">
        <v>0</v>
      </c>
      <c r="AA29" s="1248">
        <v>0</v>
      </c>
      <c r="AB29" s="1248">
        <v>0</v>
      </c>
      <c r="AC29" s="1248">
        <v>0</v>
      </c>
      <c r="AD29" s="1248">
        <v>0</v>
      </c>
      <c r="AE29" s="1248">
        <v>0</v>
      </c>
      <c r="AF29" s="1248">
        <v>0</v>
      </c>
      <c r="AG29" s="1248">
        <v>0</v>
      </c>
      <c r="AH29" s="1248">
        <v>0</v>
      </c>
    </row>
    <row r="30" spans="1:34" ht="20.399999999999999" customHeight="1">
      <c r="A30" s="2021"/>
      <c r="B30" s="1011" t="s">
        <v>848</v>
      </c>
      <c r="C30" s="1248">
        <f t="shared" si="4"/>
        <v>0</v>
      </c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>
        <v>0</v>
      </c>
      <c r="Z30" s="1248">
        <v>0</v>
      </c>
      <c r="AA30" s="1248">
        <v>0</v>
      </c>
      <c r="AB30" s="1248">
        <v>0</v>
      </c>
      <c r="AC30" s="1248">
        <v>0</v>
      </c>
      <c r="AD30" s="1248">
        <v>0</v>
      </c>
      <c r="AE30" s="1248">
        <v>0</v>
      </c>
      <c r="AF30" s="1248">
        <v>0</v>
      </c>
      <c r="AG30" s="1248">
        <v>0</v>
      </c>
      <c r="AH30" s="1248">
        <v>0</v>
      </c>
    </row>
    <row r="31" spans="1:34" ht="20.399999999999999" customHeight="1">
      <c r="A31" s="2021"/>
      <c r="B31" s="1011" t="s">
        <v>806</v>
      </c>
      <c r="C31" s="1248">
        <f t="shared" si="4"/>
        <v>0</v>
      </c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>
        <v>0</v>
      </c>
      <c r="Z31" s="1248">
        <v>0</v>
      </c>
      <c r="AA31" s="1248">
        <v>0</v>
      </c>
      <c r="AB31" s="1248">
        <v>0</v>
      </c>
      <c r="AC31" s="1248">
        <v>0</v>
      </c>
      <c r="AD31" s="1248">
        <v>0</v>
      </c>
      <c r="AE31" s="1248">
        <v>0</v>
      </c>
      <c r="AF31" s="1248">
        <v>0</v>
      </c>
      <c r="AG31" s="1248">
        <v>0</v>
      </c>
      <c r="AH31" s="1248">
        <v>0</v>
      </c>
    </row>
    <row r="32" spans="1:34" ht="20.399999999999999" customHeight="1">
      <c r="A32" s="2021"/>
      <c r="B32" s="995" t="s">
        <v>807</v>
      </c>
      <c r="C32" s="1248">
        <f t="shared" si="4"/>
        <v>119.61</v>
      </c>
      <c r="D32" s="1248"/>
      <c r="E32" s="1248"/>
      <c r="F32" s="1248"/>
      <c r="G32" s="1248"/>
      <c r="H32" s="1248"/>
      <c r="I32" s="1248"/>
      <c r="J32" s="1248"/>
      <c r="K32" s="1248"/>
      <c r="L32" s="1248"/>
      <c r="M32" s="1248"/>
      <c r="N32" s="1248"/>
      <c r="O32" s="1248"/>
      <c r="P32" s="1248"/>
      <c r="Q32" s="1248"/>
      <c r="R32" s="1248"/>
      <c r="S32" s="1248"/>
      <c r="T32" s="1248"/>
      <c r="U32" s="1248"/>
      <c r="V32" s="1248"/>
      <c r="W32" s="1248"/>
      <c r="X32" s="1248"/>
      <c r="Y32" s="1248">
        <v>0</v>
      </c>
      <c r="Z32" s="1248">
        <v>0</v>
      </c>
      <c r="AA32" s="1248">
        <v>0</v>
      </c>
      <c r="AB32" s="1248">
        <v>0</v>
      </c>
      <c r="AC32" s="1248">
        <v>0</v>
      </c>
      <c r="AD32" s="1248">
        <v>0</v>
      </c>
      <c r="AE32" s="1248">
        <v>0</v>
      </c>
      <c r="AF32" s="1248">
        <v>0</v>
      </c>
      <c r="AG32" s="1248">
        <v>87.61</v>
      </c>
      <c r="AH32" s="1248">
        <v>32</v>
      </c>
    </row>
    <row r="33" spans="1:34" ht="20.399999999999999" customHeight="1">
      <c r="A33" s="2021"/>
      <c r="B33" s="995" t="s">
        <v>788</v>
      </c>
      <c r="C33" s="1248">
        <f t="shared" si="4"/>
        <v>0</v>
      </c>
      <c r="D33" s="1248"/>
      <c r="E33" s="1248"/>
      <c r="F33" s="1248"/>
      <c r="G33" s="1248"/>
      <c r="H33" s="1248"/>
      <c r="I33" s="1248"/>
      <c r="J33" s="1248"/>
      <c r="K33" s="1248"/>
      <c r="L33" s="1248"/>
      <c r="M33" s="1248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>
        <v>0</v>
      </c>
      <c r="Z33" s="1248">
        <v>0</v>
      </c>
      <c r="AA33" s="1248">
        <v>0</v>
      </c>
      <c r="AB33" s="1248">
        <v>0</v>
      </c>
      <c r="AC33" s="1248">
        <v>0</v>
      </c>
      <c r="AD33" s="1248">
        <v>0</v>
      </c>
      <c r="AE33" s="1248">
        <v>0</v>
      </c>
      <c r="AF33" s="1248">
        <v>0</v>
      </c>
      <c r="AG33" s="1248">
        <v>0</v>
      </c>
      <c r="AH33" s="1248">
        <v>0</v>
      </c>
    </row>
    <row r="34" spans="1:34" ht="20.399999999999999" customHeight="1">
      <c r="A34" s="2021"/>
      <c r="B34" s="991" t="s">
        <v>849</v>
      </c>
      <c r="C34" s="1248">
        <f t="shared" si="4"/>
        <v>0</v>
      </c>
      <c r="D34" s="1248"/>
      <c r="E34" s="1248"/>
      <c r="F34" s="1248"/>
      <c r="G34" s="1248"/>
      <c r="H34" s="1248"/>
      <c r="I34" s="1248"/>
      <c r="J34" s="1248"/>
      <c r="K34" s="1248"/>
      <c r="L34" s="1248"/>
      <c r="M34" s="1248"/>
      <c r="N34" s="1248"/>
      <c r="O34" s="1248"/>
      <c r="P34" s="1248"/>
      <c r="Q34" s="1248"/>
      <c r="R34" s="1248"/>
      <c r="S34" s="1248"/>
      <c r="T34" s="1248"/>
      <c r="U34" s="1248"/>
      <c r="V34" s="1248"/>
      <c r="W34" s="1248"/>
      <c r="X34" s="1248"/>
      <c r="Y34" s="1248">
        <v>0</v>
      </c>
      <c r="Z34" s="1248">
        <v>0</v>
      </c>
      <c r="AA34" s="1248">
        <v>0</v>
      </c>
      <c r="AB34" s="1248">
        <v>0</v>
      </c>
      <c r="AC34" s="1248">
        <v>0</v>
      </c>
      <c r="AD34" s="1248">
        <v>0</v>
      </c>
      <c r="AE34" s="1248">
        <v>0</v>
      </c>
      <c r="AF34" s="1248">
        <v>0</v>
      </c>
      <c r="AG34" s="1248">
        <v>0</v>
      </c>
      <c r="AH34" s="1248">
        <v>0</v>
      </c>
    </row>
    <row r="35" spans="1:34" ht="20.399999999999999" customHeight="1">
      <c r="A35" s="2021"/>
      <c r="B35" s="991" t="s">
        <v>808</v>
      </c>
      <c r="C35" s="1248">
        <f t="shared" si="4"/>
        <v>0</v>
      </c>
      <c r="D35" s="1248"/>
      <c r="E35" s="1248"/>
      <c r="F35" s="1248"/>
      <c r="G35" s="1248"/>
      <c r="H35" s="1248"/>
      <c r="I35" s="1248"/>
      <c r="J35" s="1248"/>
      <c r="K35" s="1248"/>
      <c r="L35" s="1248"/>
      <c r="M35" s="1248"/>
      <c r="N35" s="1248"/>
      <c r="O35" s="1248"/>
      <c r="P35" s="1248"/>
      <c r="Q35" s="1248"/>
      <c r="R35" s="1248"/>
      <c r="S35" s="1248"/>
      <c r="T35" s="1248"/>
      <c r="U35" s="1248"/>
      <c r="V35" s="1248"/>
      <c r="W35" s="1248"/>
      <c r="X35" s="1248"/>
      <c r="Y35" s="1248">
        <v>0</v>
      </c>
      <c r="Z35" s="1248">
        <v>0</v>
      </c>
      <c r="AA35" s="1248">
        <v>0</v>
      </c>
      <c r="AB35" s="1248">
        <v>0</v>
      </c>
      <c r="AC35" s="1248">
        <v>0</v>
      </c>
      <c r="AD35" s="1248">
        <v>0</v>
      </c>
      <c r="AE35" s="1248">
        <v>0</v>
      </c>
      <c r="AF35" s="1248">
        <v>0</v>
      </c>
      <c r="AG35" s="1248">
        <v>0</v>
      </c>
      <c r="AH35" s="1248">
        <v>0</v>
      </c>
    </row>
    <row r="36" spans="1:34" ht="21.6" customHeight="1">
      <c r="A36" s="2391" t="s">
        <v>861</v>
      </c>
      <c r="B36" s="1250" t="s">
        <v>41</v>
      </c>
      <c r="C36" s="1628">
        <f t="shared" si="4"/>
        <v>49027.54</v>
      </c>
      <c r="D36" s="1247">
        <f>SUM('유성 급수관'!D37:'유성 급수관'!D51)</f>
        <v>284.97000000000003</v>
      </c>
      <c r="E36" s="1247">
        <f>SUM('유성 급수관'!E37:'유성 급수관'!E51)</f>
        <v>16.149999999999999</v>
      </c>
      <c r="F36" s="1247">
        <f>SUM('유성 급수관'!F37:'유성 급수관'!F51)</f>
        <v>37.730000000000004</v>
      </c>
      <c r="G36" s="1247">
        <f>SUM('유성 급수관'!G37:'유성 급수관'!G51)</f>
        <v>1608.89</v>
      </c>
      <c r="H36" s="1247">
        <f>SUM('유성 급수관'!H37:'유성 급수관'!H51)</f>
        <v>1513.3699999999997</v>
      </c>
      <c r="I36" s="1247">
        <f>SUM('유성 급수관'!I37:'유성 급수관'!I51)</f>
        <v>1175.8699999999999</v>
      </c>
      <c r="J36" s="1247">
        <f>SUM('유성 급수관'!J37:'유성 급수관'!J51)</f>
        <v>1780.5699999999993</v>
      </c>
      <c r="K36" s="1247">
        <f>SUM('유성 급수관'!K37:'유성 급수관'!K51)</f>
        <v>2029.4500000000003</v>
      </c>
      <c r="L36" s="1247">
        <f>SUM('유성 급수관'!L37:'유성 급수관'!L51)</f>
        <v>3558.2700000000018</v>
      </c>
      <c r="M36" s="1247">
        <f>SUM('유성 급수관'!M37:'유성 급수관'!M51)</f>
        <v>1600.4099999999999</v>
      </c>
      <c r="N36" s="1247">
        <f>SUM('유성 급수관'!N37:'유성 급수관'!N51)</f>
        <v>2854.43</v>
      </c>
      <c r="O36" s="1247">
        <f>SUM('유성 급수관'!O37:'유성 급수관'!O51)</f>
        <v>2425.21</v>
      </c>
      <c r="P36" s="1247">
        <f>SUM('유성 급수관'!P37:'유성 급수관'!P51)</f>
        <v>2254.0300000000016</v>
      </c>
      <c r="Q36" s="1247">
        <f>SUM('유성 급수관'!Q37:'유성 급수관'!Q51)</f>
        <v>2070.25</v>
      </c>
      <c r="R36" s="1247">
        <f>SUM('유성 급수관'!R37:'유성 급수관'!R51)</f>
        <v>1336.4899999999993</v>
      </c>
      <c r="S36" s="1247">
        <f>SUM('유성 급수관'!S37:'유성 급수관'!S51)</f>
        <v>1273.8799999999987</v>
      </c>
      <c r="T36" s="1247">
        <f>SUM('유성 급수관'!T37:'유성 급수관'!T51)</f>
        <v>1149.5399999999995</v>
      </c>
      <c r="U36" s="1247">
        <f>SUM('유성 급수관'!U37:'유성 급수관'!U51)</f>
        <v>1366.4999999999995</v>
      </c>
      <c r="V36" s="1247">
        <f>SUM('유성 급수관'!V37:'유성 급수관'!V51)</f>
        <v>2252.4599999999982</v>
      </c>
      <c r="W36" s="1247">
        <f>SUM('유성 급수관'!W37:'유성 급수관'!W51)</f>
        <v>648.2600000000001</v>
      </c>
      <c r="X36" s="1247">
        <f>SUM('유성 급수관'!X37:'유성 급수관'!X51)</f>
        <v>1257.2399999999998</v>
      </c>
      <c r="Y36" s="1247">
        <f>SUM('유성 급수관'!Y37:'유성 급수관'!Y51)</f>
        <v>1991.91</v>
      </c>
      <c r="Z36" s="1247">
        <f>SUM('유성 급수관'!Z37:'유성 급수관'!Z51)</f>
        <v>3169.74</v>
      </c>
      <c r="AA36" s="1247">
        <f>SUM('유성 급수관'!AA37:'유성 급수관'!AA51)</f>
        <v>2703.5</v>
      </c>
      <c r="AB36" s="1247">
        <f>SUM('유성 급수관'!AB37:'유성 급수관'!AB51)</f>
        <v>1197.9000000000001</v>
      </c>
      <c r="AC36" s="1247">
        <f>SUM('유성 급수관'!AC37:'유성 급수관'!AC51)</f>
        <v>1991.15</v>
      </c>
      <c r="AD36" s="1247">
        <f>SUM('유성 급수관'!AD37:'유성 급수관'!AD51)</f>
        <v>1406.97</v>
      </c>
      <c r="AE36" s="1247">
        <f>SUM('유성 급수관'!AE37:'유성 급수관'!AE51)</f>
        <v>1721.08</v>
      </c>
      <c r="AF36" s="1247">
        <f>SUM('유성 급수관'!AF37:'유성 급수관'!AF51)</f>
        <v>1036.3499999999999</v>
      </c>
      <c r="AG36" s="1247">
        <f>SUM('유성 급수관'!AG37:'유성 급수관'!AG51)</f>
        <v>760.58</v>
      </c>
      <c r="AH36" s="1247">
        <f>SUM('유성 급수관'!AH37:'유성 급수관'!AH51)</f>
        <v>554.39</v>
      </c>
    </row>
    <row r="37" spans="1:34" ht="20.399999999999999" customHeight="1">
      <c r="A37" s="2391" t="s">
        <v>861</v>
      </c>
      <c r="B37" s="989" t="s">
        <v>951</v>
      </c>
      <c r="C37" s="1248">
        <f t="shared" si="4"/>
        <v>0</v>
      </c>
      <c r="D37" s="1248"/>
      <c r="E37" s="1248"/>
      <c r="F37" s="1248"/>
      <c r="G37" s="1248"/>
      <c r="H37" s="1248"/>
      <c r="I37" s="1248"/>
      <c r="J37" s="1248"/>
      <c r="K37" s="1248"/>
      <c r="L37" s="1248"/>
      <c r="M37" s="1248"/>
      <c r="N37" s="1248"/>
      <c r="O37" s="1248"/>
      <c r="P37" s="1248"/>
      <c r="Q37" s="1248"/>
      <c r="R37" s="1248"/>
      <c r="S37" s="1248"/>
      <c r="T37" s="1248"/>
      <c r="U37" s="1248"/>
      <c r="V37" s="1248"/>
      <c r="W37" s="1248"/>
      <c r="X37" s="1248"/>
      <c r="Y37" s="1248">
        <v>0</v>
      </c>
      <c r="Z37" s="1248">
        <v>0</v>
      </c>
      <c r="AA37" s="1248">
        <v>0</v>
      </c>
      <c r="AB37" s="1248">
        <v>0</v>
      </c>
      <c r="AC37" s="1248">
        <v>0</v>
      </c>
      <c r="AD37" s="1248">
        <v>0</v>
      </c>
      <c r="AE37" s="1248">
        <v>0</v>
      </c>
      <c r="AF37" s="1248">
        <v>0</v>
      </c>
      <c r="AG37" s="1248">
        <v>0</v>
      </c>
      <c r="AH37" s="1248">
        <v>0</v>
      </c>
    </row>
    <row r="38" spans="1:34" ht="20.399999999999999" customHeight="1">
      <c r="A38" s="2021"/>
      <c r="B38" s="989" t="s">
        <v>797</v>
      </c>
      <c r="C38" s="1248">
        <f t="shared" si="4"/>
        <v>0</v>
      </c>
      <c r="D38" s="1248"/>
      <c r="E38" s="1248"/>
      <c r="F38" s="1248"/>
      <c r="G38" s="1248"/>
      <c r="H38" s="1248"/>
      <c r="I38" s="1248"/>
      <c r="J38" s="1248"/>
      <c r="K38" s="1248"/>
      <c r="L38" s="1248"/>
      <c r="M38" s="1248"/>
      <c r="N38" s="1248"/>
      <c r="O38" s="1248"/>
      <c r="P38" s="1248"/>
      <c r="Q38" s="1248"/>
      <c r="R38" s="1248"/>
      <c r="S38" s="1248"/>
      <c r="T38" s="1248"/>
      <c r="U38" s="1248"/>
      <c r="V38" s="1248"/>
      <c r="W38" s="1248"/>
      <c r="X38" s="1248"/>
      <c r="Y38" s="1248">
        <v>0</v>
      </c>
      <c r="Z38" s="1248">
        <v>0</v>
      </c>
      <c r="AA38" s="1248">
        <v>0</v>
      </c>
      <c r="AB38" s="1248">
        <v>0</v>
      </c>
      <c r="AC38" s="1248">
        <v>0</v>
      </c>
      <c r="AD38" s="1248">
        <v>0</v>
      </c>
      <c r="AE38" s="1248">
        <v>0</v>
      </c>
      <c r="AF38" s="1248">
        <v>0</v>
      </c>
      <c r="AG38" s="1248">
        <v>0</v>
      </c>
      <c r="AH38" s="1248">
        <v>0</v>
      </c>
    </row>
    <row r="39" spans="1:34" ht="20.399999999999999" customHeight="1">
      <c r="A39" s="2021"/>
      <c r="B39" s="989" t="s">
        <v>780</v>
      </c>
      <c r="C39" s="1248">
        <f t="shared" si="4"/>
        <v>23</v>
      </c>
      <c r="D39" s="1248"/>
      <c r="E39" s="1248"/>
      <c r="F39" s="1248"/>
      <c r="G39" s="1248"/>
      <c r="H39" s="1248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248"/>
      <c r="X39" s="1371">
        <v>23</v>
      </c>
      <c r="Y39" s="1248">
        <v>0</v>
      </c>
      <c r="Z39" s="1248">
        <v>0</v>
      </c>
      <c r="AA39" s="1248">
        <v>0</v>
      </c>
      <c r="AB39" s="1248">
        <v>0</v>
      </c>
      <c r="AC39" s="1248">
        <v>0</v>
      </c>
      <c r="AD39" s="1248">
        <v>0</v>
      </c>
      <c r="AE39" s="1248">
        <v>0</v>
      </c>
      <c r="AF39" s="1248">
        <v>0</v>
      </c>
      <c r="AG39" s="1248">
        <v>0</v>
      </c>
      <c r="AH39" s="1248">
        <v>0</v>
      </c>
    </row>
    <row r="40" spans="1:34" ht="20.399999999999999" customHeight="1">
      <c r="A40" s="2021"/>
      <c r="B40" s="991" t="s">
        <v>799</v>
      </c>
      <c r="C40" s="1248">
        <f t="shared" si="4"/>
        <v>11.81</v>
      </c>
      <c r="D40" s="1248"/>
      <c r="E40" s="1248"/>
      <c r="F40" s="1248"/>
      <c r="G40" s="1248"/>
      <c r="H40" s="1248"/>
      <c r="I40" s="1248"/>
      <c r="J40" s="1248"/>
      <c r="K40" s="1248"/>
      <c r="L40" s="1248"/>
      <c r="M40" s="1248"/>
      <c r="N40" s="1248"/>
      <c r="O40" s="1371">
        <v>11.81</v>
      </c>
      <c r="P40" s="1248"/>
      <c r="Q40" s="1248"/>
      <c r="R40" s="1248"/>
      <c r="S40" s="1248"/>
      <c r="T40" s="1248"/>
      <c r="U40" s="1248"/>
      <c r="V40" s="1248"/>
      <c r="W40" s="1248"/>
      <c r="X40" s="1248"/>
      <c r="Y40" s="1248">
        <v>0</v>
      </c>
      <c r="Z40" s="1248">
        <v>0</v>
      </c>
      <c r="AA40" s="1248">
        <v>0</v>
      </c>
      <c r="AB40" s="1248">
        <v>0</v>
      </c>
      <c r="AC40" s="1248">
        <v>0</v>
      </c>
      <c r="AD40" s="1248">
        <v>0</v>
      </c>
      <c r="AE40" s="1248">
        <v>0</v>
      </c>
      <c r="AF40" s="1248">
        <v>0</v>
      </c>
      <c r="AG40" s="1248">
        <v>0</v>
      </c>
      <c r="AH40" s="1248">
        <v>0</v>
      </c>
    </row>
    <row r="41" spans="1:34" ht="20.399999999999999" customHeight="1">
      <c r="A41" s="2021"/>
      <c r="B41" s="991" t="s">
        <v>800</v>
      </c>
      <c r="C41" s="1248">
        <f t="shared" si="4"/>
        <v>0</v>
      </c>
      <c r="D41" s="1248"/>
      <c r="E41" s="1248"/>
      <c r="F41" s="1248"/>
      <c r="G41" s="1248"/>
      <c r="H41" s="1248"/>
      <c r="I41" s="1248"/>
      <c r="J41" s="1248"/>
      <c r="K41" s="1248"/>
      <c r="L41" s="1248"/>
      <c r="M41" s="1248"/>
      <c r="N41" s="1248"/>
      <c r="O41" s="1248"/>
      <c r="P41" s="1248"/>
      <c r="Q41" s="1248"/>
      <c r="R41" s="1248"/>
      <c r="S41" s="1248"/>
      <c r="T41" s="1248"/>
      <c r="U41" s="1248"/>
      <c r="V41" s="1248"/>
      <c r="W41" s="1248"/>
      <c r="X41" s="1248"/>
      <c r="Y41" s="1248">
        <v>0</v>
      </c>
      <c r="Z41" s="1248">
        <v>0</v>
      </c>
      <c r="AA41" s="1248">
        <v>0</v>
      </c>
      <c r="AB41" s="1248">
        <v>0</v>
      </c>
      <c r="AC41" s="1248">
        <v>0</v>
      </c>
      <c r="AD41" s="1248">
        <v>0</v>
      </c>
      <c r="AE41" s="1248">
        <v>0</v>
      </c>
      <c r="AF41" s="1248">
        <v>0</v>
      </c>
      <c r="AG41" s="1248">
        <v>0</v>
      </c>
      <c r="AH41" s="1248">
        <v>0</v>
      </c>
    </row>
    <row r="42" spans="1:34" ht="20.399999999999999" customHeight="1">
      <c r="A42" s="2021"/>
      <c r="B42" s="995" t="s">
        <v>802</v>
      </c>
      <c r="C42" s="1248">
        <f t="shared" si="4"/>
        <v>92.2</v>
      </c>
      <c r="D42" s="1248">
        <v>92.2</v>
      </c>
      <c r="E42" s="1248"/>
      <c r="F42" s="1248"/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  <c r="Q42" s="1248"/>
      <c r="R42" s="1248"/>
      <c r="S42" s="1248"/>
      <c r="T42" s="1248"/>
      <c r="U42" s="1248"/>
      <c r="V42" s="1248"/>
      <c r="W42" s="1248"/>
      <c r="X42" s="1248"/>
      <c r="Y42" s="1248">
        <v>0</v>
      </c>
      <c r="Z42" s="1248">
        <v>0</v>
      </c>
      <c r="AA42" s="1248">
        <v>0</v>
      </c>
      <c r="AB42" s="1248">
        <v>0</v>
      </c>
      <c r="AC42" s="1248">
        <v>0</v>
      </c>
      <c r="AD42" s="1248">
        <v>0</v>
      </c>
      <c r="AE42" s="1248">
        <v>0</v>
      </c>
      <c r="AF42" s="1248">
        <v>0</v>
      </c>
      <c r="AG42" s="1248">
        <v>0</v>
      </c>
      <c r="AH42" s="1248">
        <v>0</v>
      </c>
    </row>
    <row r="43" spans="1:34" ht="20.399999999999999" customHeight="1">
      <c r="A43" s="2021"/>
      <c r="B43" s="995" t="s">
        <v>803</v>
      </c>
      <c r="C43" s="1248">
        <f t="shared" si="4"/>
        <v>53.12</v>
      </c>
      <c r="D43" s="1248"/>
      <c r="E43" s="1248"/>
      <c r="F43" s="1248"/>
      <c r="G43" s="1248"/>
      <c r="H43" s="1248"/>
      <c r="I43" s="1248"/>
      <c r="J43" s="1248"/>
      <c r="K43" s="1248"/>
      <c r="L43" s="1248"/>
      <c r="M43" s="1248"/>
      <c r="N43" s="1248"/>
      <c r="O43" s="1371">
        <v>53.12</v>
      </c>
      <c r="P43" s="1248"/>
      <c r="Q43" s="1248"/>
      <c r="R43" s="1248"/>
      <c r="S43" s="1248"/>
      <c r="T43" s="1248"/>
      <c r="U43" s="1248"/>
      <c r="V43" s="1248"/>
      <c r="W43" s="1248"/>
      <c r="X43" s="1248"/>
      <c r="Y43" s="1248">
        <v>0</v>
      </c>
      <c r="Z43" s="1248">
        <v>0</v>
      </c>
      <c r="AA43" s="1248">
        <v>0</v>
      </c>
      <c r="AB43" s="1248">
        <v>0</v>
      </c>
      <c r="AC43" s="1248">
        <v>0</v>
      </c>
      <c r="AD43" s="1248">
        <v>0</v>
      </c>
      <c r="AE43" s="1248">
        <v>0</v>
      </c>
      <c r="AF43" s="1248">
        <v>0</v>
      </c>
      <c r="AG43" s="1248">
        <v>0</v>
      </c>
      <c r="AH43" s="1248">
        <v>0</v>
      </c>
    </row>
    <row r="44" spans="1:34" ht="20.399999999999999" customHeight="1">
      <c r="A44" s="2021"/>
      <c r="B44" s="1011" t="s">
        <v>804</v>
      </c>
      <c r="C44" s="1248">
        <f t="shared" si="4"/>
        <v>12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  <c r="Q44" s="1248"/>
      <c r="R44" s="1248"/>
      <c r="S44" s="1248"/>
      <c r="T44" s="1248"/>
      <c r="U44" s="1248"/>
      <c r="V44" s="1248"/>
      <c r="W44" s="1248"/>
      <c r="X44" s="1248"/>
      <c r="Y44" s="1248">
        <v>0</v>
      </c>
      <c r="Z44" s="1248">
        <v>0</v>
      </c>
      <c r="AA44" s="1248">
        <v>0</v>
      </c>
      <c r="AB44" s="1248">
        <v>0</v>
      </c>
      <c r="AC44" s="1248">
        <v>0</v>
      </c>
      <c r="AD44" s="1248">
        <v>0</v>
      </c>
      <c r="AE44" s="1248">
        <v>0</v>
      </c>
      <c r="AF44" s="1248">
        <v>0</v>
      </c>
      <c r="AG44" s="1248">
        <v>12</v>
      </c>
      <c r="AH44" s="1248">
        <v>0</v>
      </c>
    </row>
    <row r="45" spans="1:34" ht="20.399999999999999" customHeight="1">
      <c r="A45" s="2021"/>
      <c r="B45" s="1011" t="s">
        <v>805</v>
      </c>
      <c r="C45" s="1248">
        <f t="shared" si="4"/>
        <v>0</v>
      </c>
      <c r="D45" s="1248"/>
      <c r="E45" s="1248"/>
      <c r="F45" s="1248"/>
      <c r="G45" s="1248"/>
      <c r="H45" s="1248"/>
      <c r="I45" s="1248"/>
      <c r="J45" s="1248"/>
      <c r="K45" s="1248"/>
      <c r="L45" s="1248"/>
      <c r="M45" s="1248"/>
      <c r="N45" s="1248"/>
      <c r="O45" s="1248"/>
      <c r="P45" s="1248"/>
      <c r="Q45" s="1248"/>
      <c r="R45" s="1248"/>
      <c r="S45" s="1248"/>
      <c r="T45" s="1248"/>
      <c r="U45" s="1248"/>
      <c r="V45" s="1248"/>
      <c r="W45" s="1248"/>
      <c r="X45" s="1248"/>
      <c r="Y45" s="1248">
        <v>0</v>
      </c>
      <c r="Z45" s="1248">
        <v>0</v>
      </c>
      <c r="AA45" s="1248">
        <v>0</v>
      </c>
      <c r="AB45" s="1248">
        <v>0</v>
      </c>
      <c r="AC45" s="1248">
        <v>0</v>
      </c>
      <c r="AD45" s="1248">
        <v>0</v>
      </c>
      <c r="AE45" s="1248">
        <v>0</v>
      </c>
      <c r="AF45" s="1248">
        <v>0</v>
      </c>
      <c r="AG45" s="1248">
        <v>0</v>
      </c>
      <c r="AH45" s="1248">
        <v>0</v>
      </c>
    </row>
    <row r="46" spans="1:34" ht="20.399999999999999" customHeight="1">
      <c r="A46" s="2021"/>
      <c r="B46" s="1011" t="s">
        <v>848</v>
      </c>
      <c r="C46" s="1248">
        <f t="shared" si="4"/>
        <v>18</v>
      </c>
      <c r="D46" s="1248"/>
      <c r="E46" s="1248"/>
      <c r="F46" s="1248"/>
      <c r="G46" s="1248"/>
      <c r="H46" s="1248"/>
      <c r="I46" s="1248"/>
      <c r="J46" s="1248"/>
      <c r="K46" s="1248"/>
      <c r="L46" s="1248"/>
      <c r="M46" s="1248"/>
      <c r="N46" s="1248"/>
      <c r="O46" s="1248"/>
      <c r="P46" s="1248"/>
      <c r="Q46" s="1248"/>
      <c r="R46" s="1248"/>
      <c r="S46" s="1248"/>
      <c r="T46" s="1248"/>
      <c r="U46" s="1248"/>
      <c r="V46" s="1248"/>
      <c r="W46" s="1248"/>
      <c r="X46" s="1248"/>
      <c r="Y46" s="1248">
        <v>0</v>
      </c>
      <c r="Z46" s="1248">
        <v>0</v>
      </c>
      <c r="AA46" s="1248">
        <v>0</v>
      </c>
      <c r="AB46" s="1248">
        <v>0</v>
      </c>
      <c r="AC46" s="1248">
        <v>0</v>
      </c>
      <c r="AD46" s="1248">
        <v>18</v>
      </c>
      <c r="AE46" s="1248">
        <v>0</v>
      </c>
      <c r="AF46" s="1248">
        <v>0</v>
      </c>
      <c r="AG46" s="1248">
        <v>0</v>
      </c>
      <c r="AH46" s="1248">
        <v>0</v>
      </c>
    </row>
    <row r="47" spans="1:34" ht="20.399999999999999" customHeight="1">
      <c r="A47" s="2021"/>
      <c r="B47" s="1011" t="s">
        <v>806</v>
      </c>
      <c r="C47" s="1248">
        <f t="shared" si="4"/>
        <v>0</v>
      </c>
      <c r="D47" s="1248"/>
      <c r="E47" s="1248"/>
      <c r="F47" s="1248"/>
      <c r="G47" s="1248"/>
      <c r="H47" s="1248"/>
      <c r="I47" s="1248"/>
      <c r="J47" s="1248"/>
      <c r="K47" s="1248"/>
      <c r="L47" s="1248"/>
      <c r="M47" s="1248"/>
      <c r="N47" s="1248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>
        <v>0</v>
      </c>
      <c r="Z47" s="1248">
        <v>0</v>
      </c>
      <c r="AA47" s="1248">
        <v>0</v>
      </c>
      <c r="AB47" s="1248">
        <v>0</v>
      </c>
      <c r="AC47" s="1248">
        <v>0</v>
      </c>
      <c r="AD47" s="1248">
        <v>0</v>
      </c>
      <c r="AE47" s="1248">
        <v>0</v>
      </c>
      <c r="AF47" s="1248">
        <v>0</v>
      </c>
      <c r="AG47" s="1248">
        <v>0</v>
      </c>
      <c r="AH47" s="1248">
        <v>0</v>
      </c>
    </row>
    <row r="48" spans="1:34" ht="20.399999999999999" customHeight="1">
      <c r="A48" s="2021"/>
      <c r="B48" s="995" t="s">
        <v>807</v>
      </c>
      <c r="C48" s="1248">
        <f t="shared" si="4"/>
        <v>48593.15</v>
      </c>
      <c r="D48" s="1248">
        <v>192.77</v>
      </c>
      <c r="E48" s="1371">
        <v>16.149999999999999</v>
      </c>
      <c r="F48" s="1371">
        <v>37.730000000000004</v>
      </c>
      <c r="G48" s="1371">
        <v>1608.89</v>
      </c>
      <c r="H48" s="1371">
        <v>1513.3699999999997</v>
      </c>
      <c r="I48" s="1371">
        <v>1175.8699999999999</v>
      </c>
      <c r="J48" s="1371">
        <v>1780.5699999999993</v>
      </c>
      <c r="K48" s="1371">
        <v>2029.4500000000003</v>
      </c>
      <c r="L48" s="1371">
        <v>3558.2700000000018</v>
      </c>
      <c r="M48" s="1371">
        <v>1600.4099999999999</v>
      </c>
      <c r="N48" s="1371">
        <v>2854.43</v>
      </c>
      <c r="O48" s="1371">
        <v>2360.2800000000002</v>
      </c>
      <c r="P48" s="1371">
        <v>2254.0300000000016</v>
      </c>
      <c r="Q48" s="1371">
        <v>2070.25</v>
      </c>
      <c r="R48" s="1371">
        <v>1336.4899999999993</v>
      </c>
      <c r="S48" s="1371">
        <v>1273.8799999999987</v>
      </c>
      <c r="T48" s="1371">
        <v>1149.5399999999995</v>
      </c>
      <c r="U48" s="1371">
        <v>1366.4999999999995</v>
      </c>
      <c r="V48" s="1371">
        <v>2252.4599999999982</v>
      </c>
      <c r="W48" s="1371">
        <v>648.2600000000001</v>
      </c>
      <c r="X48" s="1371">
        <v>1234.2399999999998</v>
      </c>
      <c r="Y48" s="1248">
        <v>1991.91</v>
      </c>
      <c r="Z48" s="1248">
        <v>3082.74</v>
      </c>
      <c r="AA48" s="1248">
        <v>2585.2399999999998</v>
      </c>
      <c r="AB48" s="1248">
        <v>1190.9000000000001</v>
      </c>
      <c r="AC48" s="1248">
        <v>1979.15</v>
      </c>
      <c r="AD48" s="1248">
        <v>1388.97</v>
      </c>
      <c r="AE48" s="1248">
        <v>1721.08</v>
      </c>
      <c r="AF48" s="1248">
        <v>1036.3499999999999</v>
      </c>
      <c r="AG48" s="1248">
        <v>748.58</v>
      </c>
      <c r="AH48" s="1248">
        <v>554.39</v>
      </c>
    </row>
    <row r="49" spans="1:34" ht="20.399999999999999" customHeight="1">
      <c r="A49" s="2021"/>
      <c r="B49" s="995" t="s">
        <v>788</v>
      </c>
      <c r="C49" s="1248">
        <f t="shared" si="4"/>
        <v>21</v>
      </c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>
        <v>0</v>
      </c>
      <c r="Z49" s="1248">
        <v>0</v>
      </c>
      <c r="AA49" s="1248">
        <v>5</v>
      </c>
      <c r="AB49" s="1248">
        <v>7</v>
      </c>
      <c r="AC49" s="1248">
        <v>9</v>
      </c>
      <c r="AD49" s="1248">
        <v>0</v>
      </c>
      <c r="AE49" s="1248">
        <v>0</v>
      </c>
      <c r="AF49" s="1248">
        <v>0</v>
      </c>
      <c r="AG49" s="1248">
        <v>0</v>
      </c>
      <c r="AH49" s="1248">
        <v>0</v>
      </c>
    </row>
    <row r="50" spans="1:34" ht="20.399999999999999" customHeight="1">
      <c r="A50" s="2021"/>
      <c r="B50" s="991" t="s">
        <v>849</v>
      </c>
      <c r="C50" s="1248">
        <f t="shared" si="4"/>
        <v>203.26</v>
      </c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  <c r="U50" s="1248"/>
      <c r="V50" s="1248"/>
      <c r="W50" s="1248"/>
      <c r="X50" s="1248"/>
      <c r="Y50" s="1248">
        <v>0</v>
      </c>
      <c r="Z50" s="1248">
        <v>87</v>
      </c>
      <c r="AA50" s="1248">
        <v>113.26</v>
      </c>
      <c r="AB50" s="1248">
        <v>0</v>
      </c>
      <c r="AC50" s="1248">
        <v>3</v>
      </c>
      <c r="AD50" s="1248">
        <v>0</v>
      </c>
      <c r="AE50" s="1248">
        <v>0</v>
      </c>
      <c r="AF50" s="1248">
        <v>0</v>
      </c>
      <c r="AG50" s="1248">
        <v>0</v>
      </c>
      <c r="AH50" s="1248">
        <v>0</v>
      </c>
    </row>
    <row r="51" spans="1:34" ht="20.399999999999999" customHeight="1">
      <c r="A51" s="2021"/>
      <c r="B51" s="991" t="s">
        <v>808</v>
      </c>
      <c r="C51" s="1248">
        <f t="shared" si="4"/>
        <v>0</v>
      </c>
      <c r="D51" s="1248"/>
      <c r="E51" s="1248"/>
      <c r="F51" s="1248"/>
      <c r="G51" s="1248"/>
      <c r="H51" s="1248"/>
      <c r="I51" s="1248"/>
      <c r="J51" s="1248"/>
      <c r="K51" s="1248"/>
      <c r="L51" s="1248"/>
      <c r="M51" s="1248"/>
      <c r="N51" s="1248"/>
      <c r="O51" s="1248"/>
      <c r="P51" s="1248"/>
      <c r="Q51" s="1248"/>
      <c r="R51" s="1248"/>
      <c r="S51" s="1248"/>
      <c r="T51" s="1248"/>
      <c r="U51" s="1248"/>
      <c r="V51" s="1248"/>
      <c r="W51" s="1248"/>
      <c r="X51" s="1248"/>
      <c r="Y51" s="1248">
        <v>0</v>
      </c>
      <c r="Z51" s="1248">
        <v>0</v>
      </c>
      <c r="AA51" s="1248">
        <v>0</v>
      </c>
      <c r="AB51" s="1248">
        <v>0</v>
      </c>
      <c r="AC51" s="1248">
        <v>0</v>
      </c>
      <c r="AD51" s="1248">
        <v>0</v>
      </c>
      <c r="AE51" s="1248">
        <v>0</v>
      </c>
      <c r="AF51" s="1248">
        <v>0</v>
      </c>
      <c r="AG51" s="1248">
        <v>0</v>
      </c>
      <c r="AH51" s="1248">
        <v>0</v>
      </c>
    </row>
    <row r="52" spans="1:34" ht="21.6" customHeight="1">
      <c r="A52" s="2391" t="s">
        <v>863</v>
      </c>
      <c r="B52" s="1250" t="s">
        <v>41</v>
      </c>
      <c r="C52" s="1628">
        <f t="shared" si="4"/>
        <v>44771.11</v>
      </c>
      <c r="D52" s="1247">
        <f>SUM('유성 급수관'!D53:'유성 급수관'!D67)</f>
        <v>230.92000000000002</v>
      </c>
      <c r="E52" s="1247">
        <f>SUM('유성 급수관'!E53:'유성 급수관'!E67)</f>
        <v>1596.89</v>
      </c>
      <c r="F52" s="1247">
        <f>SUM('유성 급수관'!F53:'유성 급수관'!F67)</f>
        <v>25.78</v>
      </c>
      <c r="G52" s="1247">
        <f>SUM('유성 급수관'!G53:'유성 급수관'!G67)</f>
        <v>1728.9899999999998</v>
      </c>
      <c r="H52" s="1247">
        <f>SUM('유성 급수관'!H53:'유성 급수관'!H67)</f>
        <v>2361.0799999999981</v>
      </c>
      <c r="I52" s="1247">
        <f>SUM('유성 급수관'!I53:'유성 급수관'!I67)</f>
        <v>1439.6699999999996</v>
      </c>
      <c r="J52" s="1247">
        <f>SUM('유성 급수관'!J53:'유성 급수관'!J67)</f>
        <v>1985.2099999999996</v>
      </c>
      <c r="K52" s="1247">
        <f>SUM('유성 급수관'!K53:'유성 급수관'!K67)</f>
        <v>2764.8800000000047</v>
      </c>
      <c r="L52" s="1247">
        <f>SUM('유성 급수관'!L53:'유성 급수관'!L67)</f>
        <v>4187.6599999999971</v>
      </c>
      <c r="M52" s="1247">
        <f>SUM('유성 급수관'!M53:'유성 급수관'!M67)</f>
        <v>2473.9999999999986</v>
      </c>
      <c r="N52" s="1247">
        <f>SUM('유성 급수관'!N53:'유성 급수관'!N67)</f>
        <v>2610.0199999999995</v>
      </c>
      <c r="O52" s="1247">
        <f>SUM('유성 급수관'!O53:'유성 급수관'!O67)</f>
        <v>929.92</v>
      </c>
      <c r="P52" s="1247">
        <f>SUM('유성 급수관'!P53:'유성 급수관'!P67)</f>
        <v>983.27</v>
      </c>
      <c r="Q52" s="1247">
        <f>SUM('유성 급수관'!Q53:'유성 급수관'!Q67)</f>
        <v>1723.0200000000002</v>
      </c>
      <c r="R52" s="1247">
        <f>SUM('유성 급수관'!R53:'유성 급수관'!R67)</f>
        <v>872.05000000000018</v>
      </c>
      <c r="S52" s="1247">
        <f>SUM('유성 급수관'!S53:'유성 급수관'!S67)</f>
        <v>1018.9099999999997</v>
      </c>
      <c r="T52" s="1247">
        <f>SUM('유성 급수관'!T53:'유성 급수관'!T67)</f>
        <v>1271.9100000000001</v>
      </c>
      <c r="U52" s="1247">
        <f>SUM('유성 급수관'!U53:'유성 급수관'!U67)</f>
        <v>1545.8699999999997</v>
      </c>
      <c r="V52" s="1247">
        <f>SUM('유성 급수관'!V53:'유성 급수관'!V67)</f>
        <v>1632.5700000000002</v>
      </c>
      <c r="W52" s="1247">
        <f>SUM('유성 급수관'!W53:'유성 급수관'!W67)</f>
        <v>744.08</v>
      </c>
      <c r="X52" s="1247">
        <f>SUM('유성 급수관'!X53:'유성 급수관'!X67)</f>
        <v>668.67</v>
      </c>
      <c r="Y52" s="1247">
        <f>SUM('유성 급수관'!Y53:'유성 급수관'!Y67)</f>
        <v>1653.59</v>
      </c>
      <c r="Z52" s="1247">
        <f>SUM('유성 급수관'!Z53:'유성 급수관'!Z67)</f>
        <v>2627.37</v>
      </c>
      <c r="AA52" s="1247">
        <f>SUM('유성 급수관'!AA53:'유성 급수관'!AA67)</f>
        <v>1975.23</v>
      </c>
      <c r="AB52" s="1247">
        <f>SUM('유성 급수관'!AB53:'유성 급수관'!AB67)</f>
        <v>1276.53</v>
      </c>
      <c r="AC52" s="1247">
        <f>SUM('유성 급수관'!AC53:'유성 급수관'!AC67)</f>
        <v>1334.48</v>
      </c>
      <c r="AD52" s="1247">
        <f>SUM('유성 급수관'!AD53:'유성 급수관'!AD67)</f>
        <v>954.33</v>
      </c>
      <c r="AE52" s="1247">
        <f>SUM('유성 급수관'!AE53:'유성 급수관'!AE67)</f>
        <v>811.25</v>
      </c>
      <c r="AF52" s="1247">
        <f>SUM('유성 급수관'!AF53:'유성 급수관'!AF67)</f>
        <v>572</v>
      </c>
      <c r="AG52" s="1247">
        <f>SUM('유성 급수관'!AG53:'유성 급수관'!AG67)</f>
        <v>450.7</v>
      </c>
      <c r="AH52" s="1247">
        <f>SUM('유성 급수관'!AH53:'유성 급수관'!AH67)</f>
        <v>320.26</v>
      </c>
    </row>
    <row r="53" spans="1:34" ht="20.399999999999999" customHeight="1">
      <c r="A53" s="2391" t="s">
        <v>863</v>
      </c>
      <c r="B53" s="989" t="s">
        <v>951</v>
      </c>
      <c r="C53" s="1248">
        <f t="shared" ref="C53:C84" si="5">SUM(D53:AH53)</f>
        <v>0</v>
      </c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>
        <v>0</v>
      </c>
      <c r="Z53" s="1248">
        <v>0</v>
      </c>
      <c r="AA53" s="1248">
        <v>0</v>
      </c>
      <c r="AB53" s="1248">
        <v>0</v>
      </c>
      <c r="AC53" s="1248">
        <v>0</v>
      </c>
      <c r="AD53" s="1248">
        <v>0</v>
      </c>
      <c r="AE53" s="1248">
        <v>0</v>
      </c>
      <c r="AF53" s="1248">
        <v>0</v>
      </c>
      <c r="AG53" s="1248">
        <v>0</v>
      </c>
      <c r="AH53" s="1248">
        <v>0</v>
      </c>
    </row>
    <row r="54" spans="1:34" ht="20.399999999999999" customHeight="1">
      <c r="A54" s="2021"/>
      <c r="B54" s="989" t="s">
        <v>797</v>
      </c>
      <c r="C54" s="1248">
        <f t="shared" si="5"/>
        <v>0</v>
      </c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>
        <v>0</v>
      </c>
      <c r="Z54" s="1248">
        <v>0</v>
      </c>
      <c r="AA54" s="1248">
        <v>0</v>
      </c>
      <c r="AB54" s="1248">
        <v>0</v>
      </c>
      <c r="AC54" s="1248">
        <v>0</v>
      </c>
      <c r="AD54" s="1248">
        <v>0</v>
      </c>
      <c r="AE54" s="1248">
        <v>0</v>
      </c>
      <c r="AF54" s="1248">
        <v>0</v>
      </c>
      <c r="AG54" s="1248">
        <v>0</v>
      </c>
      <c r="AH54" s="1248">
        <v>0</v>
      </c>
    </row>
    <row r="55" spans="1:34" ht="20.399999999999999" customHeight="1">
      <c r="A55" s="2021"/>
      <c r="B55" s="989" t="s">
        <v>780</v>
      </c>
      <c r="C55" s="1248">
        <f t="shared" si="5"/>
        <v>9</v>
      </c>
      <c r="D55" s="1248"/>
      <c r="E55" s="1248"/>
      <c r="F55" s="1248"/>
      <c r="G55" s="1248"/>
      <c r="H55" s="1248"/>
      <c r="I55" s="1248"/>
      <c r="J55" s="1248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248"/>
      <c r="Y55" s="1248">
        <v>0</v>
      </c>
      <c r="Z55" s="1248">
        <v>2</v>
      </c>
      <c r="AA55" s="1248">
        <v>0</v>
      </c>
      <c r="AB55" s="1248">
        <v>0</v>
      </c>
      <c r="AC55" s="1248">
        <v>0</v>
      </c>
      <c r="AD55" s="1248">
        <v>0</v>
      </c>
      <c r="AE55" s="1248">
        <v>7</v>
      </c>
      <c r="AF55" s="1248">
        <v>0</v>
      </c>
      <c r="AG55" s="1248">
        <v>0</v>
      </c>
      <c r="AH55" s="1248">
        <v>0</v>
      </c>
    </row>
    <row r="56" spans="1:34" ht="20.399999999999999" customHeight="1">
      <c r="A56" s="2021"/>
      <c r="B56" s="991" t="s">
        <v>799</v>
      </c>
      <c r="C56" s="1248">
        <f t="shared" si="5"/>
        <v>0</v>
      </c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>
        <v>0</v>
      </c>
      <c r="Z56" s="1248">
        <v>0</v>
      </c>
      <c r="AA56" s="1248">
        <v>0</v>
      </c>
      <c r="AB56" s="1248">
        <v>0</v>
      </c>
      <c r="AC56" s="1248">
        <v>0</v>
      </c>
      <c r="AD56" s="1248">
        <v>0</v>
      </c>
      <c r="AE56" s="1248">
        <v>0</v>
      </c>
      <c r="AF56" s="1248">
        <v>0</v>
      </c>
      <c r="AG56" s="1248">
        <v>0</v>
      </c>
      <c r="AH56" s="1248">
        <v>0</v>
      </c>
    </row>
    <row r="57" spans="1:34" ht="20.399999999999999" customHeight="1">
      <c r="A57" s="2021"/>
      <c r="B57" s="991" t="s">
        <v>800</v>
      </c>
      <c r="C57" s="1248">
        <f t="shared" si="5"/>
        <v>0</v>
      </c>
      <c r="D57" s="1248"/>
      <c r="E57" s="1248"/>
      <c r="F57" s="1248"/>
      <c r="G57" s="1248"/>
      <c r="H57" s="1248"/>
      <c r="I57" s="1248"/>
      <c r="J57" s="1248"/>
      <c r="K57" s="1248"/>
      <c r="L57" s="1248"/>
      <c r="M57" s="1248"/>
      <c r="N57" s="1248"/>
      <c r="O57" s="1248"/>
      <c r="P57" s="1248"/>
      <c r="Q57" s="1248"/>
      <c r="R57" s="1248"/>
      <c r="S57" s="1248"/>
      <c r="T57" s="1248"/>
      <c r="U57" s="1248"/>
      <c r="V57" s="1248"/>
      <c r="W57" s="1248"/>
      <c r="X57" s="1248"/>
      <c r="Y57" s="1248">
        <v>0</v>
      </c>
      <c r="Z57" s="1248">
        <v>0</v>
      </c>
      <c r="AA57" s="1248">
        <v>0</v>
      </c>
      <c r="AB57" s="1248">
        <v>0</v>
      </c>
      <c r="AC57" s="1248">
        <v>0</v>
      </c>
      <c r="AD57" s="1248">
        <v>0</v>
      </c>
      <c r="AE57" s="1248">
        <v>0</v>
      </c>
      <c r="AF57" s="1248">
        <v>0</v>
      </c>
      <c r="AG57" s="1248">
        <v>0</v>
      </c>
      <c r="AH57" s="1248">
        <v>0</v>
      </c>
    </row>
    <row r="58" spans="1:34" ht="20.399999999999999" customHeight="1">
      <c r="A58" s="2021"/>
      <c r="B58" s="995" t="s">
        <v>802</v>
      </c>
      <c r="C58" s="1248">
        <f t="shared" si="5"/>
        <v>137.26</v>
      </c>
      <c r="D58" s="1248">
        <v>128.16</v>
      </c>
      <c r="E58" s="1372"/>
      <c r="F58" s="1372"/>
      <c r="G58" s="1372"/>
      <c r="H58" s="1372"/>
      <c r="I58" s="1372">
        <v>9.1</v>
      </c>
      <c r="J58" s="1372"/>
      <c r="K58" s="1372"/>
      <c r="L58" s="1372"/>
      <c r="M58" s="1372"/>
      <c r="N58" s="1372"/>
      <c r="O58" s="1372"/>
      <c r="P58" s="1372"/>
      <c r="Q58" s="1372"/>
      <c r="R58" s="1372"/>
      <c r="S58" s="1372"/>
      <c r="T58" s="1372"/>
      <c r="U58" s="1372"/>
      <c r="V58" s="1372"/>
      <c r="W58" s="1372"/>
      <c r="X58" s="1372"/>
      <c r="Y58" s="1248">
        <v>0</v>
      </c>
      <c r="Z58" s="1248">
        <v>0</v>
      </c>
      <c r="AA58" s="1248">
        <v>0</v>
      </c>
      <c r="AB58" s="1248">
        <v>0</v>
      </c>
      <c r="AC58" s="1248">
        <v>0</v>
      </c>
      <c r="AD58" s="1248">
        <v>0</v>
      </c>
      <c r="AE58" s="1248">
        <v>0</v>
      </c>
      <c r="AF58" s="1248">
        <v>0</v>
      </c>
      <c r="AG58" s="1248">
        <v>0</v>
      </c>
      <c r="AH58" s="1248">
        <v>0</v>
      </c>
    </row>
    <row r="59" spans="1:34" ht="20.399999999999999" customHeight="1">
      <c r="A59" s="2021"/>
      <c r="B59" s="995" t="s">
        <v>803</v>
      </c>
      <c r="C59" s="1248">
        <f t="shared" si="5"/>
        <v>83.91</v>
      </c>
      <c r="D59" s="1248">
        <v>7.37</v>
      </c>
      <c r="E59" s="1372">
        <v>3.8</v>
      </c>
      <c r="F59" s="1372"/>
      <c r="G59" s="1372">
        <v>2.89</v>
      </c>
      <c r="H59" s="1372"/>
      <c r="I59" s="1372"/>
      <c r="J59" s="1372"/>
      <c r="K59" s="1372">
        <v>2.6</v>
      </c>
      <c r="L59" s="1372"/>
      <c r="M59" s="1372"/>
      <c r="N59" s="1372">
        <v>3.06</v>
      </c>
      <c r="O59" s="1372"/>
      <c r="P59" s="1372"/>
      <c r="Q59" s="1372"/>
      <c r="R59" s="1372"/>
      <c r="S59" s="1372"/>
      <c r="T59" s="1372"/>
      <c r="U59" s="1372"/>
      <c r="V59" s="1372">
        <v>23.95</v>
      </c>
      <c r="W59" s="1372">
        <v>40.24</v>
      </c>
      <c r="X59" s="1372"/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</row>
    <row r="60" spans="1:34" ht="20.399999999999999" customHeight="1">
      <c r="A60" s="2021"/>
      <c r="B60" s="1011" t="s">
        <v>804</v>
      </c>
      <c r="C60" s="1248">
        <f t="shared" si="5"/>
        <v>0</v>
      </c>
      <c r="D60" s="1248"/>
      <c r="E60" s="1248"/>
      <c r="F60" s="1248"/>
      <c r="G60" s="1248"/>
      <c r="H60" s="1248"/>
      <c r="I60" s="1248"/>
      <c r="J60" s="1248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248"/>
      <c r="Y60" s="1248">
        <v>0</v>
      </c>
      <c r="Z60" s="1248">
        <v>0</v>
      </c>
      <c r="AA60" s="1248">
        <v>0</v>
      </c>
      <c r="AB60" s="1248">
        <v>0</v>
      </c>
      <c r="AC60" s="1248">
        <v>0</v>
      </c>
      <c r="AD60" s="1248">
        <v>0</v>
      </c>
      <c r="AE60" s="1248">
        <v>0</v>
      </c>
      <c r="AF60" s="1248">
        <v>0</v>
      </c>
      <c r="AG60" s="1248">
        <v>0</v>
      </c>
      <c r="AH60" s="1248">
        <v>0</v>
      </c>
    </row>
    <row r="61" spans="1:34" ht="20.399999999999999" customHeight="1">
      <c r="A61" s="2021"/>
      <c r="B61" s="1011" t="s">
        <v>805</v>
      </c>
      <c r="C61" s="1248">
        <f t="shared" si="5"/>
        <v>0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248"/>
      <c r="Y61" s="1248">
        <v>0</v>
      </c>
      <c r="Z61" s="1248">
        <v>0</v>
      </c>
      <c r="AA61" s="1248">
        <v>0</v>
      </c>
      <c r="AB61" s="1248">
        <v>0</v>
      </c>
      <c r="AC61" s="1248">
        <v>0</v>
      </c>
      <c r="AD61" s="1248">
        <v>0</v>
      </c>
      <c r="AE61" s="1248">
        <v>0</v>
      </c>
      <c r="AF61" s="1248">
        <v>0</v>
      </c>
      <c r="AG61" s="1248">
        <v>0</v>
      </c>
      <c r="AH61" s="1248">
        <v>0</v>
      </c>
    </row>
    <row r="62" spans="1:34" ht="20.399999999999999" customHeight="1">
      <c r="A62" s="2021"/>
      <c r="B62" s="1011" t="s">
        <v>848</v>
      </c>
      <c r="C62" s="1248">
        <f t="shared" si="5"/>
        <v>0</v>
      </c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>
        <v>0</v>
      </c>
      <c r="Z62" s="1248">
        <v>0</v>
      </c>
      <c r="AA62" s="1248">
        <v>0</v>
      </c>
      <c r="AB62" s="1248">
        <v>0</v>
      </c>
      <c r="AC62" s="1248">
        <v>0</v>
      </c>
      <c r="AD62" s="1248">
        <v>0</v>
      </c>
      <c r="AE62" s="1248">
        <v>0</v>
      </c>
      <c r="AF62" s="1248">
        <v>0</v>
      </c>
      <c r="AG62" s="1248">
        <v>0</v>
      </c>
      <c r="AH62" s="1248">
        <v>0</v>
      </c>
    </row>
    <row r="63" spans="1:34" ht="20.399999999999999" customHeight="1">
      <c r="A63" s="2021"/>
      <c r="B63" s="1011" t="s">
        <v>806</v>
      </c>
      <c r="C63" s="1248">
        <f t="shared" si="5"/>
        <v>0</v>
      </c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>
        <v>0</v>
      </c>
      <c r="Z63" s="1248">
        <v>0</v>
      </c>
      <c r="AA63" s="1248">
        <v>0</v>
      </c>
      <c r="AB63" s="1248">
        <v>0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</row>
    <row r="64" spans="1:34" ht="20.399999999999999" customHeight="1">
      <c r="A64" s="2021"/>
      <c r="B64" s="995" t="s">
        <v>807</v>
      </c>
      <c r="C64" s="1248">
        <f t="shared" si="5"/>
        <v>43957.19</v>
      </c>
      <c r="D64" s="1248">
        <v>95.39</v>
      </c>
      <c r="E64" s="1372">
        <v>1593.0900000000001</v>
      </c>
      <c r="F64" s="1372">
        <v>25.78</v>
      </c>
      <c r="G64" s="1372">
        <v>1726.0999999999997</v>
      </c>
      <c r="H64" s="1372">
        <v>2361.0799999999981</v>
      </c>
      <c r="I64" s="1372">
        <v>1430.5699999999997</v>
      </c>
      <c r="J64" s="1372">
        <v>1985.2099999999996</v>
      </c>
      <c r="K64" s="1372">
        <v>2762.2800000000047</v>
      </c>
      <c r="L64" s="1372">
        <v>4187.6599999999971</v>
      </c>
      <c r="M64" s="1372">
        <v>2473.9999999999986</v>
      </c>
      <c r="N64" s="1372">
        <v>2606.9599999999996</v>
      </c>
      <c r="O64" s="1372">
        <v>929.92</v>
      </c>
      <c r="P64" s="1372">
        <v>983.27</v>
      </c>
      <c r="Q64" s="1372">
        <v>1723.0200000000002</v>
      </c>
      <c r="R64" s="1372">
        <v>872.05000000000018</v>
      </c>
      <c r="S64" s="1372">
        <v>1018.9099999999997</v>
      </c>
      <c r="T64" s="1372">
        <v>1271.9100000000001</v>
      </c>
      <c r="U64" s="1372">
        <v>1545.8699999999997</v>
      </c>
      <c r="V64" s="1372">
        <v>1608.6200000000001</v>
      </c>
      <c r="W64" s="1372">
        <v>703.84</v>
      </c>
      <c r="X64" s="1372">
        <v>668.67</v>
      </c>
      <c r="Y64" s="1248">
        <v>1503.84</v>
      </c>
      <c r="Z64" s="1248">
        <v>2293.37</v>
      </c>
      <c r="AA64" s="1248">
        <v>1891.23</v>
      </c>
      <c r="AB64" s="1248">
        <v>1273.53</v>
      </c>
      <c r="AC64" s="1248">
        <v>1334.48</v>
      </c>
      <c r="AD64" s="1248">
        <v>954.33</v>
      </c>
      <c r="AE64" s="1248">
        <v>804.25</v>
      </c>
      <c r="AF64" s="1248">
        <v>557</v>
      </c>
      <c r="AG64" s="1248">
        <v>450.7</v>
      </c>
      <c r="AH64" s="1248">
        <v>320.26</v>
      </c>
    </row>
    <row r="65" spans="1:34" ht="20.399999999999999" customHeight="1">
      <c r="A65" s="2021"/>
      <c r="B65" s="995" t="s">
        <v>788</v>
      </c>
      <c r="C65" s="1248">
        <f t="shared" si="5"/>
        <v>0</v>
      </c>
      <c r="D65" s="1248"/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>
        <v>0</v>
      </c>
      <c r="Z65" s="1248">
        <v>0</v>
      </c>
      <c r="AA65" s="1248">
        <v>0</v>
      </c>
      <c r="AB65" s="1248">
        <v>0</v>
      </c>
      <c r="AC65" s="1248">
        <v>0</v>
      </c>
      <c r="AD65" s="1248">
        <v>0</v>
      </c>
      <c r="AE65" s="1248">
        <v>0</v>
      </c>
      <c r="AF65" s="1248">
        <v>0</v>
      </c>
      <c r="AG65" s="1248">
        <v>0</v>
      </c>
      <c r="AH65" s="1248">
        <v>0</v>
      </c>
    </row>
    <row r="66" spans="1:34" ht="20.399999999999999" customHeight="1">
      <c r="A66" s="2021"/>
      <c r="B66" s="991" t="s">
        <v>849</v>
      </c>
      <c r="C66" s="1248">
        <f t="shared" si="5"/>
        <v>583.75</v>
      </c>
      <c r="D66" s="1248"/>
      <c r="E66" s="1248"/>
      <c r="F66" s="1248"/>
      <c r="G66" s="1248"/>
      <c r="H66" s="1248"/>
      <c r="I66" s="1248"/>
      <c r="J66" s="1248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248"/>
      <c r="Y66" s="1248">
        <v>149.75</v>
      </c>
      <c r="Z66" s="1248">
        <v>332</v>
      </c>
      <c r="AA66" s="1248">
        <v>84</v>
      </c>
      <c r="AB66" s="1248">
        <v>3</v>
      </c>
      <c r="AC66" s="1248">
        <v>0</v>
      </c>
      <c r="AD66" s="1248">
        <v>0</v>
      </c>
      <c r="AE66" s="1248">
        <v>0</v>
      </c>
      <c r="AF66" s="1248">
        <v>15</v>
      </c>
      <c r="AG66" s="1248">
        <v>0</v>
      </c>
      <c r="AH66" s="1248">
        <v>0</v>
      </c>
    </row>
    <row r="67" spans="1:34" ht="20.399999999999999" customHeight="1">
      <c r="A67" s="2021"/>
      <c r="B67" s="991" t="s">
        <v>808</v>
      </c>
      <c r="C67" s="1248">
        <f t="shared" si="5"/>
        <v>0</v>
      </c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>
        <v>0</v>
      </c>
      <c r="Z67" s="1248">
        <v>0</v>
      </c>
      <c r="AA67" s="1248">
        <v>0</v>
      </c>
      <c r="AB67" s="1248">
        <v>0</v>
      </c>
      <c r="AC67" s="1248">
        <v>0</v>
      </c>
      <c r="AD67" s="1248">
        <v>0</v>
      </c>
      <c r="AE67" s="1248">
        <v>0</v>
      </c>
      <c r="AF67" s="1248">
        <v>0</v>
      </c>
      <c r="AG67" s="1248">
        <v>0</v>
      </c>
      <c r="AH67" s="1248">
        <v>0</v>
      </c>
    </row>
    <row r="68" spans="1:34" ht="21.6" customHeight="1">
      <c r="A68" s="2391" t="s">
        <v>864</v>
      </c>
      <c r="B68" s="1250" t="s">
        <v>41</v>
      </c>
      <c r="C68" s="1628">
        <f t="shared" si="5"/>
        <v>43945.700000000004</v>
      </c>
      <c r="D68" s="1247">
        <f>SUM('유성 급수관'!D69:'유성 급수관'!D83)</f>
        <v>123.97</v>
      </c>
      <c r="E68" s="1247">
        <f>SUM('유성 급수관'!E69:'유성 급수관'!E83)</f>
        <v>232.74999999999997</v>
      </c>
      <c r="F68" s="1247">
        <f>SUM('유성 급수관'!F69:'유성 급수관'!F83)</f>
        <v>68.33</v>
      </c>
      <c r="G68" s="1247">
        <f>SUM('유성 급수관'!G69:'유성 급수관'!G83)</f>
        <v>363.19</v>
      </c>
      <c r="H68" s="1247">
        <f>SUM('유성 급수관'!H69:'유성 급수관'!H83)</f>
        <v>583.65000000000009</v>
      </c>
      <c r="I68" s="1247">
        <f>SUM('유성 급수관'!I69:'유성 급수관'!I83)</f>
        <v>337.65000000000003</v>
      </c>
      <c r="J68" s="1247">
        <f>SUM('유성 급수관'!J69:'유성 급수관'!J83)</f>
        <v>578.74</v>
      </c>
      <c r="K68" s="1247">
        <f>SUM('유성 급수관'!K69:'유성 급수관'!K83)</f>
        <v>515.79999999999995</v>
      </c>
      <c r="L68" s="1247">
        <f>SUM('유성 급수관'!L69:'유성 급수관'!L83)</f>
        <v>2589.35</v>
      </c>
      <c r="M68" s="1247">
        <f>SUM('유성 급수관'!M69:'유성 급수관'!M83)</f>
        <v>2606.7299999999987</v>
      </c>
      <c r="N68" s="1247">
        <f>SUM('유성 급수관'!N69:'유성 급수관'!N83)</f>
        <v>2049.9299999999994</v>
      </c>
      <c r="O68" s="1247">
        <f>SUM('유성 급수관'!O69:'유성 급수관'!O83)</f>
        <v>3002.9300000000017</v>
      </c>
      <c r="P68" s="1247">
        <f>SUM('유성 급수관'!P69:'유성 급수관'!P83)</f>
        <v>3411.5900000000006</v>
      </c>
      <c r="Q68" s="1247">
        <f>SUM('유성 급수관'!Q69:'유성 급수관'!Q83)</f>
        <v>1549.84</v>
      </c>
      <c r="R68" s="1247">
        <f>SUM('유성 급수관'!R69:'유성 급수관'!R83)</f>
        <v>1857.5800000000002</v>
      </c>
      <c r="S68" s="1247">
        <f>SUM('유성 급수관'!S69:'유성 급수관'!S83)</f>
        <v>794.85</v>
      </c>
      <c r="T68" s="1247">
        <f>SUM('유성 급수관'!T69:'유성 급수관'!T83)</f>
        <v>1096.73</v>
      </c>
      <c r="U68" s="1247">
        <f>SUM('유성 급수관'!U69:'유성 급수관'!U83)</f>
        <v>1250.8200000000002</v>
      </c>
      <c r="V68" s="1247">
        <f>SUM('유성 급수관'!V69:'유성 급수관'!V83)</f>
        <v>1880.6299999999992</v>
      </c>
      <c r="W68" s="1247">
        <f>SUM('유성 급수관'!W69:'유성 급수관'!W83)</f>
        <v>777.32999999999993</v>
      </c>
      <c r="X68" s="1247">
        <f>SUM('유성 급수관'!X69:'유성 급수관'!X83)</f>
        <v>1037.2800000000002</v>
      </c>
      <c r="Y68" s="1247">
        <f>SUM('유성 급수관'!Y69:'유성 급수관'!Y83)</f>
        <v>3333.68</v>
      </c>
      <c r="Z68" s="1247">
        <f>SUM('유성 급수관'!Z69:'유성 급수관'!Z83)</f>
        <v>2537.5100000000002</v>
      </c>
      <c r="AA68" s="1247">
        <f>SUM('유성 급수관'!AA69:'유성 급수관'!AA83)</f>
        <v>2407.39</v>
      </c>
      <c r="AB68" s="1247">
        <f>SUM('유성 급수관'!AB69:'유성 급수관'!AB83)</f>
        <v>1864.91</v>
      </c>
      <c r="AC68" s="1247">
        <f>SUM('유성 급수관'!AC69:'유성 급수관'!AC83)</f>
        <v>1937.33</v>
      </c>
      <c r="AD68" s="1247">
        <f>SUM('유성 급수관'!AD69:'유성 급수관'!AD83)</f>
        <v>1074.81</v>
      </c>
      <c r="AE68" s="1247">
        <f>SUM('유성 급수관'!AE69:'유성 급수관'!AE83)</f>
        <v>1161</v>
      </c>
      <c r="AF68" s="1247">
        <f>SUM('유성 급수관'!AF69:'유성 급수관'!AF83)</f>
        <v>703.66</v>
      </c>
      <c r="AG68" s="1247">
        <f>SUM('유성 급수관'!AG69:'유성 급수관'!AG83)</f>
        <v>1431.99</v>
      </c>
      <c r="AH68" s="1247">
        <f>SUM('유성 급수관'!AH69:'유성 급수관'!AH83)</f>
        <v>783.75</v>
      </c>
    </row>
    <row r="69" spans="1:34" ht="20.399999999999999" customHeight="1">
      <c r="A69" s="2391" t="s">
        <v>864</v>
      </c>
      <c r="B69" s="989" t="s">
        <v>951</v>
      </c>
      <c r="C69" s="1248">
        <f t="shared" si="5"/>
        <v>0</v>
      </c>
      <c r="D69" s="1248"/>
      <c r="E69" s="1248"/>
      <c r="F69" s="1248"/>
      <c r="G69" s="1248"/>
      <c r="H69" s="1248"/>
      <c r="I69" s="1248"/>
      <c r="J69" s="1248"/>
      <c r="K69" s="1248"/>
      <c r="L69" s="1248"/>
      <c r="M69" s="1248"/>
      <c r="N69" s="1248"/>
      <c r="O69" s="1248"/>
      <c r="P69" s="1248"/>
      <c r="Q69" s="1248"/>
      <c r="R69" s="1248"/>
      <c r="S69" s="1248"/>
      <c r="T69" s="1248"/>
      <c r="U69" s="1248"/>
      <c r="V69" s="1248"/>
      <c r="W69" s="1248"/>
      <c r="X69" s="1248"/>
      <c r="Y69" s="1248">
        <v>0</v>
      </c>
      <c r="Z69" s="1248">
        <v>0</v>
      </c>
      <c r="AA69" s="1248">
        <v>0</v>
      </c>
      <c r="AB69" s="1248">
        <v>0</v>
      </c>
      <c r="AC69" s="1248">
        <v>0</v>
      </c>
      <c r="AD69" s="1248">
        <v>0</v>
      </c>
      <c r="AE69" s="1248">
        <v>0</v>
      </c>
      <c r="AF69" s="1248">
        <v>0</v>
      </c>
      <c r="AG69" s="1248">
        <v>0</v>
      </c>
      <c r="AH69" s="1248">
        <v>0</v>
      </c>
    </row>
    <row r="70" spans="1:34" ht="20.399999999999999" customHeight="1">
      <c r="A70" s="2021"/>
      <c r="B70" s="989" t="s">
        <v>797</v>
      </c>
      <c r="C70" s="1248">
        <f t="shared" si="5"/>
        <v>0</v>
      </c>
      <c r="D70" s="1248"/>
      <c r="E70" s="1248"/>
      <c r="F70" s="1248"/>
      <c r="G70" s="1248"/>
      <c r="H70" s="1248"/>
      <c r="I70" s="1248"/>
      <c r="J70" s="1248"/>
      <c r="K70" s="1248"/>
      <c r="L70" s="1248"/>
      <c r="M70" s="1248"/>
      <c r="N70" s="1248"/>
      <c r="O70" s="1248"/>
      <c r="P70" s="1248"/>
      <c r="Q70" s="1248"/>
      <c r="R70" s="1248"/>
      <c r="S70" s="1248"/>
      <c r="T70" s="1248"/>
      <c r="U70" s="1248"/>
      <c r="V70" s="1248"/>
      <c r="W70" s="1248"/>
      <c r="X70" s="1248"/>
      <c r="Y70" s="1248">
        <v>0</v>
      </c>
      <c r="Z70" s="1248">
        <v>0</v>
      </c>
      <c r="AA70" s="1248">
        <v>0</v>
      </c>
      <c r="AB70" s="1248">
        <v>0</v>
      </c>
      <c r="AC70" s="1248">
        <v>0</v>
      </c>
      <c r="AD70" s="1248">
        <v>0</v>
      </c>
      <c r="AE70" s="1248">
        <v>0</v>
      </c>
      <c r="AF70" s="1248">
        <v>0</v>
      </c>
      <c r="AG70" s="1248">
        <v>0</v>
      </c>
      <c r="AH70" s="1248">
        <v>0</v>
      </c>
    </row>
    <row r="71" spans="1:34" ht="20.399999999999999" customHeight="1">
      <c r="A71" s="2021"/>
      <c r="B71" s="989" t="s">
        <v>780</v>
      </c>
      <c r="C71" s="1248">
        <f t="shared" si="5"/>
        <v>3.95</v>
      </c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>
        <v>0</v>
      </c>
      <c r="Z71" s="1248">
        <v>0</v>
      </c>
      <c r="AA71" s="1248">
        <v>0</v>
      </c>
      <c r="AB71" s="1248">
        <v>0</v>
      </c>
      <c r="AC71" s="1248">
        <v>0</v>
      </c>
      <c r="AD71" s="1248">
        <v>0</v>
      </c>
      <c r="AE71" s="1248">
        <v>0</v>
      </c>
      <c r="AF71" s="1248">
        <v>0</v>
      </c>
      <c r="AG71" s="1248">
        <v>3.95</v>
      </c>
      <c r="AH71" s="1248">
        <v>0</v>
      </c>
    </row>
    <row r="72" spans="1:34" ht="20.399999999999999" customHeight="1">
      <c r="A72" s="2021"/>
      <c r="B72" s="991" t="s">
        <v>799</v>
      </c>
      <c r="C72" s="1248">
        <f t="shared" si="5"/>
        <v>50.04</v>
      </c>
      <c r="D72" s="1248"/>
      <c r="E72" s="1248"/>
      <c r="F72" s="1248"/>
      <c r="G72" s="1248"/>
      <c r="H72" s="1248"/>
      <c r="I72" s="1248"/>
      <c r="J72" s="1248">
        <v>50.04</v>
      </c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>
        <v>0</v>
      </c>
      <c r="Z72" s="1248">
        <v>0</v>
      </c>
      <c r="AA72" s="1248">
        <v>0</v>
      </c>
      <c r="AB72" s="1248">
        <v>0</v>
      </c>
      <c r="AC72" s="1248">
        <v>0</v>
      </c>
      <c r="AD72" s="1248">
        <v>0</v>
      </c>
      <c r="AE72" s="1248">
        <v>0</v>
      </c>
      <c r="AF72" s="1248">
        <v>0</v>
      </c>
      <c r="AG72" s="1248">
        <v>0</v>
      </c>
      <c r="AH72" s="1248">
        <v>0</v>
      </c>
    </row>
    <row r="73" spans="1:34" ht="20.399999999999999" customHeight="1">
      <c r="A73" s="2021"/>
      <c r="B73" s="991" t="s">
        <v>800</v>
      </c>
      <c r="C73" s="1248">
        <f t="shared" si="5"/>
        <v>79.66</v>
      </c>
      <c r="D73" s="1248"/>
      <c r="E73" s="1248"/>
      <c r="F73" s="1248"/>
      <c r="G73" s="1248"/>
      <c r="H73" s="1248"/>
      <c r="I73" s="1248"/>
      <c r="J73" s="1248"/>
      <c r="K73" s="1248"/>
      <c r="L73" s="1248"/>
      <c r="M73" s="1248"/>
      <c r="N73" s="1248"/>
      <c r="O73" s="1248"/>
      <c r="P73" s="1248"/>
      <c r="Q73" s="1248"/>
      <c r="R73" s="1248"/>
      <c r="S73" s="1248"/>
      <c r="T73" s="1248"/>
      <c r="U73" s="1248"/>
      <c r="V73" s="1248"/>
      <c r="W73" s="1248"/>
      <c r="X73" s="1248"/>
      <c r="Y73" s="1248">
        <v>0</v>
      </c>
      <c r="Z73" s="1248">
        <v>0</v>
      </c>
      <c r="AA73" s="1248">
        <v>0</v>
      </c>
      <c r="AB73" s="1248">
        <v>79.66</v>
      </c>
      <c r="AC73" s="1248">
        <v>0</v>
      </c>
      <c r="AD73" s="1248">
        <v>0</v>
      </c>
      <c r="AE73" s="1248">
        <v>0</v>
      </c>
      <c r="AF73" s="1248">
        <v>0</v>
      </c>
      <c r="AG73" s="1248">
        <v>0</v>
      </c>
      <c r="AH73" s="1248">
        <v>0</v>
      </c>
    </row>
    <row r="74" spans="1:34" ht="20.399999999999999" customHeight="1">
      <c r="A74" s="2021"/>
      <c r="B74" s="995" t="s">
        <v>802</v>
      </c>
      <c r="C74" s="1248">
        <f t="shared" si="5"/>
        <v>11.57</v>
      </c>
      <c r="D74" s="1248">
        <v>11.57</v>
      </c>
      <c r="E74" s="1248"/>
      <c r="F74" s="1248"/>
      <c r="G74" s="1248"/>
      <c r="H74" s="1248"/>
      <c r="I74" s="1248"/>
      <c r="J74" s="1248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248"/>
      <c r="Y74" s="1248">
        <v>0</v>
      </c>
      <c r="Z74" s="1248">
        <v>0</v>
      </c>
      <c r="AA74" s="1248">
        <v>0</v>
      </c>
      <c r="AB74" s="1248">
        <v>0</v>
      </c>
      <c r="AC74" s="1248">
        <v>0</v>
      </c>
      <c r="AD74" s="1248">
        <v>0</v>
      </c>
      <c r="AE74" s="1248">
        <v>0</v>
      </c>
      <c r="AF74" s="1248">
        <v>0</v>
      </c>
      <c r="AG74" s="1248">
        <v>0</v>
      </c>
      <c r="AH74" s="1248">
        <v>0</v>
      </c>
    </row>
    <row r="75" spans="1:34" ht="20.399999999999999" customHeight="1">
      <c r="A75" s="2021"/>
      <c r="B75" s="995" t="s">
        <v>803</v>
      </c>
      <c r="C75" s="1248">
        <f t="shared" si="5"/>
        <v>125.16999999999999</v>
      </c>
      <c r="D75" s="1248">
        <v>15.58</v>
      </c>
      <c r="E75" s="1372">
        <v>4.97</v>
      </c>
      <c r="F75" s="1372"/>
      <c r="G75" s="1372"/>
      <c r="H75" s="1372"/>
      <c r="I75" s="1372">
        <v>7.54</v>
      </c>
      <c r="J75" s="1372">
        <v>28.01</v>
      </c>
      <c r="K75" s="1372">
        <v>9.2899999999999991</v>
      </c>
      <c r="L75" s="1372">
        <v>59.779999999999994</v>
      </c>
      <c r="M75" s="1372"/>
      <c r="N75" s="1372"/>
      <c r="O75" s="1372"/>
      <c r="P75" s="1372"/>
      <c r="Q75" s="1372"/>
      <c r="R75" s="1372"/>
      <c r="S75" s="1372"/>
      <c r="T75" s="1372"/>
      <c r="U75" s="1372"/>
      <c r="V75" s="1372"/>
      <c r="W75" s="1372"/>
      <c r="X75" s="1372"/>
      <c r="Y75" s="1248">
        <v>0</v>
      </c>
      <c r="Z75" s="1248">
        <v>0</v>
      </c>
      <c r="AA75" s="1248">
        <v>0</v>
      </c>
      <c r="AB75" s="1248">
        <v>0</v>
      </c>
      <c r="AC75" s="1248">
        <v>0</v>
      </c>
      <c r="AD75" s="1248">
        <v>0</v>
      </c>
      <c r="AE75" s="1248">
        <v>0</v>
      </c>
      <c r="AF75" s="1248">
        <v>0</v>
      </c>
      <c r="AG75" s="1248">
        <v>0</v>
      </c>
      <c r="AH75" s="1248">
        <v>0</v>
      </c>
    </row>
    <row r="76" spans="1:34" ht="20.399999999999999" customHeight="1">
      <c r="A76" s="2021"/>
      <c r="B76" s="1011" t="s">
        <v>804</v>
      </c>
      <c r="C76" s="1248">
        <f t="shared" si="5"/>
        <v>264.60000000000002</v>
      </c>
      <c r="D76" s="1248"/>
      <c r="E76" s="1248"/>
      <c r="F76" s="1248"/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371">
        <v>11.6</v>
      </c>
      <c r="X76" s="1248"/>
      <c r="Y76" s="1248">
        <v>0</v>
      </c>
      <c r="Z76" s="1248">
        <v>0</v>
      </c>
      <c r="AA76" s="1248">
        <v>0</v>
      </c>
      <c r="AB76" s="1248">
        <v>0</v>
      </c>
      <c r="AC76" s="1248">
        <v>0</v>
      </c>
      <c r="AD76" s="1248">
        <v>0</v>
      </c>
      <c r="AE76" s="1248">
        <v>0</v>
      </c>
      <c r="AF76" s="1248">
        <v>0</v>
      </c>
      <c r="AG76" s="1248">
        <v>188</v>
      </c>
      <c r="AH76" s="1248">
        <v>65</v>
      </c>
    </row>
    <row r="77" spans="1:34" ht="20.399999999999999" customHeight="1">
      <c r="A77" s="2021"/>
      <c r="B77" s="1011" t="s">
        <v>805</v>
      </c>
      <c r="C77" s="1248">
        <f t="shared" si="5"/>
        <v>0</v>
      </c>
      <c r="D77" s="1248"/>
      <c r="E77" s="1248"/>
      <c r="F77" s="1248"/>
      <c r="G77" s="1248"/>
      <c r="H77" s="1248"/>
      <c r="I77" s="1248"/>
      <c r="J77" s="1248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248"/>
      <c r="Y77" s="1248">
        <v>0</v>
      </c>
      <c r="Z77" s="1248">
        <v>0</v>
      </c>
      <c r="AA77" s="1248">
        <v>0</v>
      </c>
      <c r="AB77" s="1248">
        <v>0</v>
      </c>
      <c r="AC77" s="1248">
        <v>0</v>
      </c>
      <c r="AD77" s="1248">
        <v>0</v>
      </c>
      <c r="AE77" s="1248">
        <v>0</v>
      </c>
      <c r="AF77" s="1248">
        <v>0</v>
      </c>
      <c r="AG77" s="1248">
        <v>0</v>
      </c>
      <c r="AH77" s="1248">
        <v>0</v>
      </c>
    </row>
    <row r="78" spans="1:34" ht="20.399999999999999" customHeight="1">
      <c r="A78" s="2021"/>
      <c r="B78" s="1011" t="s">
        <v>848</v>
      </c>
      <c r="C78" s="1248">
        <f t="shared" si="5"/>
        <v>8</v>
      </c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>
        <v>0</v>
      </c>
      <c r="Z78" s="1248">
        <v>0</v>
      </c>
      <c r="AA78" s="1248">
        <v>0</v>
      </c>
      <c r="AB78" s="1248">
        <v>0</v>
      </c>
      <c r="AC78" s="1248">
        <v>0</v>
      </c>
      <c r="AD78" s="1248">
        <v>0</v>
      </c>
      <c r="AE78" s="1248">
        <v>8</v>
      </c>
      <c r="AF78" s="1248">
        <v>0</v>
      </c>
      <c r="AG78" s="1248">
        <v>0</v>
      </c>
      <c r="AH78" s="1248">
        <v>0</v>
      </c>
    </row>
    <row r="79" spans="1:34" ht="20.399999999999999" customHeight="1">
      <c r="A79" s="2021"/>
      <c r="B79" s="1011" t="s">
        <v>806</v>
      </c>
      <c r="C79" s="1248">
        <f t="shared" si="5"/>
        <v>0</v>
      </c>
      <c r="D79" s="1248"/>
      <c r="E79" s="1248"/>
      <c r="F79" s="1248"/>
      <c r="G79" s="1248"/>
      <c r="H79" s="1248"/>
      <c r="I79" s="1248"/>
      <c r="J79" s="1248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248"/>
      <c r="Y79" s="1248">
        <v>0</v>
      </c>
      <c r="Z79" s="1248">
        <v>0</v>
      </c>
      <c r="AA79" s="1248">
        <v>0</v>
      </c>
      <c r="AB79" s="1248">
        <v>0</v>
      </c>
      <c r="AC79" s="1248">
        <v>0</v>
      </c>
      <c r="AD79" s="1248">
        <v>0</v>
      </c>
      <c r="AE79" s="1248">
        <v>0</v>
      </c>
      <c r="AF79" s="1248">
        <v>0</v>
      </c>
      <c r="AG79" s="1248">
        <v>0</v>
      </c>
      <c r="AH79" s="1248">
        <v>0</v>
      </c>
    </row>
    <row r="80" spans="1:34" ht="20.399999999999999" customHeight="1">
      <c r="A80" s="2021"/>
      <c r="B80" s="995" t="s">
        <v>807</v>
      </c>
      <c r="C80" s="1248">
        <f t="shared" si="5"/>
        <v>42740.18</v>
      </c>
      <c r="D80" s="1248">
        <v>96.82</v>
      </c>
      <c r="E80" s="1372">
        <v>227.77999999999997</v>
      </c>
      <c r="F80" s="1372">
        <v>68.33</v>
      </c>
      <c r="G80" s="1372">
        <v>363.19</v>
      </c>
      <c r="H80" s="1372">
        <v>583.65000000000009</v>
      </c>
      <c r="I80" s="1372">
        <v>330.11</v>
      </c>
      <c r="J80" s="1372">
        <v>500.69000000000005</v>
      </c>
      <c r="K80" s="1372">
        <v>506.51</v>
      </c>
      <c r="L80" s="1372">
        <v>2529.5699999999997</v>
      </c>
      <c r="M80" s="1372">
        <v>2606.7299999999987</v>
      </c>
      <c r="N80" s="1372">
        <v>2049.9299999999994</v>
      </c>
      <c r="O80" s="1372">
        <v>3002.9300000000017</v>
      </c>
      <c r="P80" s="1372">
        <v>3411.5900000000006</v>
      </c>
      <c r="Q80" s="1372">
        <v>1549.84</v>
      </c>
      <c r="R80" s="1372">
        <v>1857.5800000000002</v>
      </c>
      <c r="S80" s="1372">
        <v>794.85</v>
      </c>
      <c r="T80" s="1372">
        <v>1096.73</v>
      </c>
      <c r="U80" s="1372">
        <v>1250.8200000000002</v>
      </c>
      <c r="V80" s="1372">
        <v>1880.6299999999992</v>
      </c>
      <c r="W80" s="1372">
        <v>765.7299999999999</v>
      </c>
      <c r="X80" s="1372">
        <v>1037.2800000000002</v>
      </c>
      <c r="Y80" s="1248">
        <v>3308.68</v>
      </c>
      <c r="Z80" s="1248">
        <v>2500.5100000000002</v>
      </c>
      <c r="AA80" s="1248">
        <v>2294.39</v>
      </c>
      <c r="AB80" s="1248">
        <v>1785.25</v>
      </c>
      <c r="AC80" s="1248">
        <v>1605.33</v>
      </c>
      <c r="AD80" s="1248">
        <v>1074.81</v>
      </c>
      <c r="AE80" s="1248">
        <v>1153</v>
      </c>
      <c r="AF80" s="1248">
        <v>703.66</v>
      </c>
      <c r="AG80" s="1248">
        <v>1162.51</v>
      </c>
      <c r="AH80" s="1248">
        <v>640.75</v>
      </c>
    </row>
    <row r="81" spans="1:34" ht="20.399999999999999" customHeight="1">
      <c r="A81" s="2021"/>
      <c r="B81" s="995" t="s">
        <v>788</v>
      </c>
      <c r="C81" s="1248">
        <f t="shared" si="5"/>
        <v>0</v>
      </c>
      <c r="D81" s="1248"/>
      <c r="E81" s="1248"/>
      <c r="F81" s="1248"/>
      <c r="G81" s="1248"/>
      <c r="H81" s="1248"/>
      <c r="I81" s="1248"/>
      <c r="J81" s="1248"/>
      <c r="K81" s="1248"/>
      <c r="L81" s="1248"/>
      <c r="M81" s="1248"/>
      <c r="N81" s="1248"/>
      <c r="O81" s="1248"/>
      <c r="P81" s="1248"/>
      <c r="Q81" s="1248"/>
      <c r="R81" s="1248"/>
      <c r="S81" s="1248"/>
      <c r="T81" s="1248"/>
      <c r="U81" s="1248"/>
      <c r="V81" s="1248"/>
      <c r="W81" s="1248"/>
      <c r="X81" s="1248"/>
      <c r="Y81" s="1248">
        <v>0</v>
      </c>
      <c r="Z81" s="1248">
        <v>0</v>
      </c>
      <c r="AA81" s="1248">
        <v>0</v>
      </c>
      <c r="AB81" s="1248">
        <v>0</v>
      </c>
      <c r="AC81" s="1248">
        <v>0</v>
      </c>
      <c r="AD81" s="1248">
        <v>0</v>
      </c>
      <c r="AE81" s="1248">
        <v>0</v>
      </c>
      <c r="AF81" s="1248">
        <v>0</v>
      </c>
      <c r="AG81" s="1248">
        <v>0</v>
      </c>
      <c r="AH81" s="1248">
        <v>0</v>
      </c>
    </row>
    <row r="82" spans="1:34" ht="20.399999999999999" customHeight="1">
      <c r="A82" s="2021"/>
      <c r="B82" s="991" t="s">
        <v>849</v>
      </c>
      <c r="C82" s="1248">
        <f t="shared" si="5"/>
        <v>662.53</v>
      </c>
      <c r="D82" s="1248"/>
      <c r="E82" s="1248"/>
      <c r="F82" s="1248"/>
      <c r="G82" s="1248"/>
      <c r="H82" s="1248"/>
      <c r="I82" s="1248"/>
      <c r="J82" s="1248"/>
      <c r="K82" s="1248"/>
      <c r="L82" s="1248"/>
      <c r="M82" s="1248"/>
      <c r="N82" s="1248"/>
      <c r="O82" s="1248"/>
      <c r="P82" s="1248"/>
      <c r="Q82" s="1248"/>
      <c r="R82" s="1248"/>
      <c r="S82" s="1248"/>
      <c r="T82" s="1248"/>
      <c r="U82" s="1248"/>
      <c r="V82" s="1248"/>
      <c r="W82" s="1248"/>
      <c r="X82" s="1248"/>
      <c r="Y82" s="1248">
        <v>25</v>
      </c>
      <c r="Z82" s="1248">
        <v>37</v>
      </c>
      <c r="AA82" s="1248">
        <v>113</v>
      </c>
      <c r="AB82" s="1248">
        <v>0</v>
      </c>
      <c r="AC82" s="1248">
        <v>332</v>
      </c>
      <c r="AD82" s="1248">
        <v>0</v>
      </c>
      <c r="AE82" s="1248">
        <v>0</v>
      </c>
      <c r="AF82" s="1248">
        <v>0</v>
      </c>
      <c r="AG82" s="1248">
        <v>77.53</v>
      </c>
      <c r="AH82" s="1248">
        <v>78</v>
      </c>
    </row>
    <row r="83" spans="1:34" ht="20.399999999999999" customHeight="1">
      <c r="A83" s="2021"/>
      <c r="B83" s="991" t="s">
        <v>808</v>
      </c>
      <c r="C83" s="1248">
        <f t="shared" si="5"/>
        <v>0</v>
      </c>
      <c r="D83" s="1248"/>
      <c r="E83" s="1248"/>
      <c r="F83" s="1248"/>
      <c r="G83" s="1248"/>
      <c r="H83" s="1248"/>
      <c r="I83" s="1248"/>
      <c r="J83" s="1248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248"/>
      <c r="Y83" s="1248">
        <v>0</v>
      </c>
      <c r="Z83" s="1248">
        <v>0</v>
      </c>
      <c r="AA83" s="1248">
        <v>0</v>
      </c>
      <c r="AB83" s="1248">
        <v>0</v>
      </c>
      <c r="AC83" s="1248">
        <v>0</v>
      </c>
      <c r="AD83" s="1248">
        <v>0</v>
      </c>
      <c r="AE83" s="1248">
        <v>0</v>
      </c>
      <c r="AF83" s="1248">
        <v>0</v>
      </c>
      <c r="AG83" s="1248">
        <v>0</v>
      </c>
      <c r="AH83" s="1248">
        <v>0</v>
      </c>
    </row>
    <row r="84" spans="1:34" ht="21.6" customHeight="1">
      <c r="A84" s="2391" t="s">
        <v>865</v>
      </c>
      <c r="B84" s="1250" t="s">
        <v>41</v>
      </c>
      <c r="C84" s="1628">
        <f t="shared" si="5"/>
        <v>12056.369999999999</v>
      </c>
      <c r="D84" s="1247">
        <f>SUM('유성 급수관'!D85:'유성 급수관'!D99)</f>
        <v>0</v>
      </c>
      <c r="E84" s="1247">
        <f>SUM('유성 급수관'!E85:'유성 급수관'!E99)</f>
        <v>0</v>
      </c>
      <c r="F84" s="1247">
        <f>SUM('유성 급수관'!F85:'유성 급수관'!F99)</f>
        <v>0</v>
      </c>
      <c r="G84" s="1247">
        <f>SUM('유성 급수관'!G85:'유성 급수관'!G99)</f>
        <v>0</v>
      </c>
      <c r="H84" s="1247">
        <f>SUM('유성 급수관'!H85:'유성 급수관'!H99)</f>
        <v>14.21</v>
      </c>
      <c r="I84" s="1247">
        <f>SUM('유성 급수관'!I85:'유성 급수관'!I99)</f>
        <v>44.67</v>
      </c>
      <c r="J84" s="1247">
        <f>SUM('유성 급수관'!J85:'유성 급수관'!J99)</f>
        <v>0</v>
      </c>
      <c r="K84" s="1247">
        <f>SUM('유성 급수관'!K85:'유성 급수관'!K99)</f>
        <v>136.13</v>
      </c>
      <c r="L84" s="1247">
        <f>SUM('유성 급수관'!L85:'유성 급수관'!L99)</f>
        <v>245.52999999999997</v>
      </c>
      <c r="M84" s="1247">
        <f>SUM('유성 급수관'!M85:'유성 급수관'!M99)</f>
        <v>344.95</v>
      </c>
      <c r="N84" s="1247">
        <f>SUM('유성 급수관'!N85:'유성 급수관'!N99)</f>
        <v>635.09000000000015</v>
      </c>
      <c r="O84" s="1247">
        <f>SUM('유성 급수관'!O85:'유성 급수관'!O99)</f>
        <v>961.84</v>
      </c>
      <c r="P84" s="1247">
        <f>SUM('유성 급수관'!P85:'유성 급수관'!P99)</f>
        <v>472.94000000000005</v>
      </c>
      <c r="Q84" s="1247">
        <f>SUM('유성 급수관'!Q85:'유성 급수관'!Q99)</f>
        <v>406.7700000000001</v>
      </c>
      <c r="R84" s="1247">
        <f>SUM('유성 급수관'!R85:'유성 급수관'!R99)</f>
        <v>306.31</v>
      </c>
      <c r="S84" s="1247">
        <f>SUM('유성 급수관'!S85:'유성 급수관'!S99)</f>
        <v>369.15000000000003</v>
      </c>
      <c r="T84" s="1247">
        <f>SUM('유성 급수관'!T85:'유성 급수관'!T99)</f>
        <v>513.97000000000014</v>
      </c>
      <c r="U84" s="1247">
        <f>SUM('유성 급수관'!U85:'유성 급수관'!U99)</f>
        <v>717.3499999999998</v>
      </c>
      <c r="V84" s="1247">
        <f>SUM('유성 급수관'!V85:'유성 급수관'!V99)</f>
        <v>922.0500000000003</v>
      </c>
      <c r="W84" s="1247">
        <f>SUM('유성 급수관'!W85:'유성 급수관'!W99)</f>
        <v>67.3</v>
      </c>
      <c r="X84" s="1247">
        <f>SUM('유성 급수관'!X85:'유성 급수관'!X99)</f>
        <v>578.99</v>
      </c>
      <c r="Y84" s="1247">
        <f>SUM('유성 급수관'!Y85:'유성 급수관'!Y99)</f>
        <v>624.49</v>
      </c>
      <c r="Z84" s="1247">
        <f>SUM('유성 급수관'!Z85:'유성 급수관'!Z99)</f>
        <v>733</v>
      </c>
      <c r="AA84" s="1247">
        <f>SUM('유성 급수관'!AA85:'유성 급수관'!AA99)</f>
        <v>695.01</v>
      </c>
      <c r="AB84" s="1247">
        <f>SUM('유성 급수관'!AB85:'유성 급수관'!AB99)</f>
        <v>779.49</v>
      </c>
      <c r="AC84" s="1247">
        <f>SUM('유성 급수관'!AC85:'유성 급수관'!AC99)</f>
        <v>480</v>
      </c>
      <c r="AD84" s="1247">
        <f>SUM('유성 급수관'!AD85:'유성 급수관'!AD99)</f>
        <v>488.33</v>
      </c>
      <c r="AE84" s="1247">
        <f>SUM('유성 급수관'!AE85:'유성 급수관'!AE99)</f>
        <v>866.41</v>
      </c>
      <c r="AF84" s="1247">
        <f>SUM('유성 급수관'!AF85:'유성 급수관'!AF99)</f>
        <v>185.16</v>
      </c>
      <c r="AG84" s="1247">
        <f>SUM('유성 급수관'!AG85:'유성 급수관'!AG99)</f>
        <v>323.56</v>
      </c>
      <c r="AH84" s="1247">
        <f>SUM('유성 급수관'!AH85:'유성 급수관'!AH99)</f>
        <v>143.66999999999999</v>
      </c>
    </row>
    <row r="85" spans="1:34" ht="20.399999999999999" customHeight="1">
      <c r="A85" s="2391" t="s">
        <v>865</v>
      </c>
      <c r="B85" s="989" t="s">
        <v>951</v>
      </c>
      <c r="C85" s="1248">
        <f t="shared" ref="C85:C116" si="6">SUM(D85:AH85)</f>
        <v>0</v>
      </c>
      <c r="D85" s="1248"/>
      <c r="E85" s="1248"/>
      <c r="F85" s="1248"/>
      <c r="G85" s="1248"/>
      <c r="H85" s="1248"/>
      <c r="I85" s="1248"/>
      <c r="J85" s="1248"/>
      <c r="K85" s="1248"/>
      <c r="L85" s="1248"/>
      <c r="M85" s="1248"/>
      <c r="N85" s="1248"/>
      <c r="O85" s="1248"/>
      <c r="P85" s="1248"/>
      <c r="Q85" s="1248"/>
      <c r="R85" s="1248"/>
      <c r="S85" s="1248"/>
      <c r="T85" s="1248"/>
      <c r="U85" s="1248"/>
      <c r="V85" s="1248"/>
      <c r="W85" s="1248"/>
      <c r="X85" s="1248"/>
      <c r="Y85" s="1248">
        <v>0</v>
      </c>
      <c r="Z85" s="1248">
        <v>0</v>
      </c>
      <c r="AA85" s="1248">
        <v>0</v>
      </c>
      <c r="AB85" s="1248">
        <v>0</v>
      </c>
      <c r="AC85" s="1248">
        <v>0</v>
      </c>
      <c r="AD85" s="1248">
        <v>0</v>
      </c>
      <c r="AE85" s="1248">
        <v>0</v>
      </c>
      <c r="AF85" s="1248">
        <v>0</v>
      </c>
      <c r="AG85" s="1248">
        <v>0</v>
      </c>
      <c r="AH85" s="1248">
        <v>0</v>
      </c>
    </row>
    <row r="86" spans="1:34" ht="20.399999999999999" customHeight="1">
      <c r="A86" s="2021"/>
      <c r="B86" s="989" t="s">
        <v>797</v>
      </c>
      <c r="C86" s="1248">
        <f t="shared" si="6"/>
        <v>0</v>
      </c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>
        <v>0</v>
      </c>
      <c r="Z86" s="1248">
        <v>0</v>
      </c>
      <c r="AA86" s="1248">
        <v>0</v>
      </c>
      <c r="AB86" s="1248">
        <v>0</v>
      </c>
      <c r="AC86" s="1248">
        <v>0</v>
      </c>
      <c r="AD86" s="1248">
        <v>0</v>
      </c>
      <c r="AE86" s="1248">
        <v>0</v>
      </c>
      <c r="AF86" s="1248">
        <v>0</v>
      </c>
      <c r="AG86" s="1248">
        <v>0</v>
      </c>
      <c r="AH86" s="1248">
        <v>0</v>
      </c>
    </row>
    <row r="87" spans="1:34" ht="20.399999999999999" customHeight="1">
      <c r="A87" s="2021"/>
      <c r="B87" s="989" t="s">
        <v>780</v>
      </c>
      <c r="C87" s="1248">
        <f t="shared" si="6"/>
        <v>0</v>
      </c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>
        <v>0</v>
      </c>
      <c r="Z87" s="1248">
        <v>0</v>
      </c>
      <c r="AA87" s="1248">
        <v>0</v>
      </c>
      <c r="AB87" s="1248">
        <v>0</v>
      </c>
      <c r="AC87" s="1248">
        <v>0</v>
      </c>
      <c r="AD87" s="1248">
        <v>0</v>
      </c>
      <c r="AE87" s="1248">
        <v>0</v>
      </c>
      <c r="AF87" s="1248">
        <v>0</v>
      </c>
      <c r="AG87" s="1248">
        <v>0</v>
      </c>
      <c r="AH87" s="1248">
        <v>0</v>
      </c>
    </row>
    <row r="88" spans="1:34" ht="20.399999999999999" customHeight="1">
      <c r="A88" s="2021"/>
      <c r="B88" s="991" t="s">
        <v>799</v>
      </c>
      <c r="C88" s="1248">
        <f t="shared" si="6"/>
        <v>6.34</v>
      </c>
      <c r="D88" s="1248"/>
      <c r="E88" s="1248"/>
      <c r="F88" s="1248"/>
      <c r="G88" s="1248"/>
      <c r="H88" s="1248"/>
      <c r="I88" s="1248"/>
      <c r="J88" s="1248"/>
      <c r="K88" s="1248"/>
      <c r="L88" s="1248"/>
      <c r="M88" s="1371">
        <v>6.34</v>
      </c>
      <c r="N88" s="1248"/>
      <c r="O88" s="1248"/>
      <c r="P88" s="1248"/>
      <c r="Q88" s="1248"/>
      <c r="R88" s="1248"/>
      <c r="S88" s="1248"/>
      <c r="T88" s="1248"/>
      <c r="U88" s="1248"/>
      <c r="V88" s="1248"/>
      <c r="W88" s="1248"/>
      <c r="X88" s="1248"/>
      <c r="Y88" s="1248">
        <v>0</v>
      </c>
      <c r="Z88" s="1248">
        <v>0</v>
      </c>
      <c r="AA88" s="1248">
        <v>0</v>
      </c>
      <c r="AB88" s="1248">
        <v>0</v>
      </c>
      <c r="AC88" s="1248">
        <v>0</v>
      </c>
      <c r="AD88" s="1248">
        <v>0</v>
      </c>
      <c r="AE88" s="1248">
        <v>0</v>
      </c>
      <c r="AF88" s="1248">
        <v>0</v>
      </c>
      <c r="AG88" s="1248">
        <v>0</v>
      </c>
      <c r="AH88" s="1248">
        <v>0</v>
      </c>
    </row>
    <row r="89" spans="1:34" ht="20.399999999999999" customHeight="1">
      <c r="A89" s="2021"/>
      <c r="B89" s="991" t="s">
        <v>800</v>
      </c>
      <c r="C89" s="1248">
        <f t="shared" si="6"/>
        <v>0</v>
      </c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>
        <v>0</v>
      </c>
      <c r="Z89" s="1248">
        <v>0</v>
      </c>
      <c r="AA89" s="1248">
        <v>0</v>
      </c>
      <c r="AB89" s="1248">
        <v>0</v>
      </c>
      <c r="AC89" s="1248">
        <v>0</v>
      </c>
      <c r="AD89" s="1248">
        <v>0</v>
      </c>
      <c r="AE89" s="1248">
        <v>0</v>
      </c>
      <c r="AF89" s="1248">
        <v>0</v>
      </c>
      <c r="AG89" s="1248">
        <v>0</v>
      </c>
      <c r="AH89" s="1248">
        <v>0</v>
      </c>
    </row>
    <row r="90" spans="1:34" ht="20.399999999999999" customHeight="1">
      <c r="A90" s="2021"/>
      <c r="B90" s="995" t="s">
        <v>802</v>
      </c>
      <c r="C90" s="1248">
        <f t="shared" si="6"/>
        <v>0</v>
      </c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>
        <v>0</v>
      </c>
      <c r="Z90" s="1248">
        <v>0</v>
      </c>
      <c r="AA90" s="1248">
        <v>0</v>
      </c>
      <c r="AB90" s="1248">
        <v>0</v>
      </c>
      <c r="AC90" s="1248">
        <v>0</v>
      </c>
      <c r="AD90" s="1248">
        <v>0</v>
      </c>
      <c r="AE90" s="1248">
        <v>0</v>
      </c>
      <c r="AF90" s="1248">
        <v>0</v>
      </c>
      <c r="AG90" s="1248">
        <v>0</v>
      </c>
      <c r="AH90" s="1248">
        <v>0</v>
      </c>
    </row>
    <row r="91" spans="1:34" ht="20.399999999999999" customHeight="1">
      <c r="A91" s="2021"/>
      <c r="B91" s="995" t="s">
        <v>803</v>
      </c>
      <c r="C91" s="1248">
        <f t="shared" si="6"/>
        <v>1527.52</v>
      </c>
      <c r="D91" s="1248"/>
      <c r="E91" s="1372"/>
      <c r="F91" s="1372"/>
      <c r="G91" s="1372"/>
      <c r="H91" s="1372">
        <v>6.76</v>
      </c>
      <c r="I91" s="1372">
        <v>26.07</v>
      </c>
      <c r="J91" s="1372"/>
      <c r="K91" s="1372">
        <v>126.57</v>
      </c>
      <c r="L91" s="1372">
        <v>84.310000000000016</v>
      </c>
      <c r="M91" s="1372">
        <v>181.13</v>
      </c>
      <c r="N91" s="1372">
        <v>218.19000000000005</v>
      </c>
      <c r="O91" s="1372">
        <v>734.94</v>
      </c>
      <c r="P91" s="1372">
        <v>149.55000000000001</v>
      </c>
      <c r="Q91" s="1372"/>
      <c r="R91" s="1372"/>
      <c r="S91" s="1372"/>
      <c r="T91" s="1372"/>
      <c r="U91" s="1372"/>
      <c r="V91" s="1372"/>
      <c r="W91" s="1372"/>
      <c r="X91" s="1372"/>
      <c r="Y91" s="1248">
        <v>0</v>
      </c>
      <c r="Z91" s="1248">
        <v>0</v>
      </c>
      <c r="AA91" s="1248">
        <v>0</v>
      </c>
      <c r="AB91" s="1248">
        <v>0</v>
      </c>
      <c r="AC91" s="1248">
        <v>0</v>
      </c>
      <c r="AD91" s="1248">
        <v>0</v>
      </c>
      <c r="AE91" s="1248">
        <v>0</v>
      </c>
      <c r="AF91" s="1248">
        <v>0</v>
      </c>
      <c r="AG91" s="1248">
        <v>0</v>
      </c>
      <c r="AH91" s="1248">
        <v>0</v>
      </c>
    </row>
    <row r="92" spans="1:34" ht="20.399999999999999" customHeight="1">
      <c r="A92" s="2021"/>
      <c r="B92" s="1011" t="s">
        <v>804</v>
      </c>
      <c r="C92" s="1248">
        <f t="shared" si="6"/>
        <v>0</v>
      </c>
      <c r="D92" s="1248"/>
      <c r="E92" s="1248"/>
      <c r="F92" s="1248"/>
      <c r="G92" s="1248"/>
      <c r="H92" s="1248"/>
      <c r="I92" s="1248"/>
      <c r="J92" s="1248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248"/>
      <c r="Y92" s="1248">
        <v>0</v>
      </c>
      <c r="Z92" s="1248">
        <v>0</v>
      </c>
      <c r="AA92" s="1248">
        <v>0</v>
      </c>
      <c r="AB92" s="1248">
        <v>0</v>
      </c>
      <c r="AC92" s="1248">
        <v>0</v>
      </c>
      <c r="AD92" s="1248">
        <v>0</v>
      </c>
      <c r="AE92" s="1248">
        <v>0</v>
      </c>
      <c r="AF92" s="1248">
        <v>0</v>
      </c>
      <c r="AG92" s="1248">
        <v>0</v>
      </c>
      <c r="AH92" s="1248">
        <v>0</v>
      </c>
    </row>
    <row r="93" spans="1:34" ht="20.399999999999999" customHeight="1">
      <c r="A93" s="2021"/>
      <c r="B93" s="1011" t="s">
        <v>805</v>
      </c>
      <c r="C93" s="1248">
        <f t="shared" si="6"/>
        <v>0</v>
      </c>
      <c r="D93" s="1248"/>
      <c r="E93" s="1248"/>
      <c r="F93" s="1248"/>
      <c r="G93" s="1248"/>
      <c r="H93" s="1248"/>
      <c r="I93" s="1248"/>
      <c r="J93" s="1248"/>
      <c r="K93" s="1248"/>
      <c r="L93" s="1248"/>
      <c r="M93" s="1248"/>
      <c r="N93" s="1248"/>
      <c r="O93" s="1248"/>
      <c r="P93" s="1248"/>
      <c r="Q93" s="1248"/>
      <c r="R93" s="1248"/>
      <c r="S93" s="1248"/>
      <c r="T93" s="1248"/>
      <c r="U93" s="1248"/>
      <c r="V93" s="1248"/>
      <c r="W93" s="1248"/>
      <c r="X93" s="1248"/>
      <c r="Y93" s="1248">
        <v>0</v>
      </c>
      <c r="Z93" s="1248">
        <v>0</v>
      </c>
      <c r="AA93" s="1248">
        <v>0</v>
      </c>
      <c r="AB93" s="1248">
        <v>0</v>
      </c>
      <c r="AC93" s="1248">
        <v>0</v>
      </c>
      <c r="AD93" s="1248">
        <v>0</v>
      </c>
      <c r="AE93" s="1248">
        <v>0</v>
      </c>
      <c r="AF93" s="1248">
        <v>0</v>
      </c>
      <c r="AG93" s="1248">
        <v>0</v>
      </c>
      <c r="AH93" s="1248">
        <v>0</v>
      </c>
    </row>
    <row r="94" spans="1:34" ht="20.399999999999999" customHeight="1">
      <c r="A94" s="2021"/>
      <c r="B94" s="1011" t="s">
        <v>848</v>
      </c>
      <c r="C94" s="1248">
        <f t="shared" si="6"/>
        <v>0</v>
      </c>
      <c r="D94" s="1248"/>
      <c r="E94" s="1248"/>
      <c r="F94" s="1248"/>
      <c r="G94" s="1248"/>
      <c r="H94" s="1248"/>
      <c r="I94" s="1248"/>
      <c r="J94" s="1248"/>
      <c r="K94" s="1248"/>
      <c r="L94" s="1248"/>
      <c r="M94" s="1248"/>
      <c r="N94" s="1248"/>
      <c r="O94" s="1248"/>
      <c r="P94" s="1248"/>
      <c r="Q94" s="1248"/>
      <c r="R94" s="1248"/>
      <c r="S94" s="1248"/>
      <c r="T94" s="1248"/>
      <c r="U94" s="1248"/>
      <c r="V94" s="1248"/>
      <c r="W94" s="1248"/>
      <c r="X94" s="1248"/>
      <c r="Y94" s="1248">
        <v>0</v>
      </c>
      <c r="Z94" s="1248">
        <v>0</v>
      </c>
      <c r="AA94" s="1248">
        <v>0</v>
      </c>
      <c r="AB94" s="1248">
        <v>0</v>
      </c>
      <c r="AC94" s="1248">
        <v>0</v>
      </c>
      <c r="AD94" s="1248">
        <v>0</v>
      </c>
      <c r="AE94" s="1248">
        <v>0</v>
      </c>
      <c r="AF94" s="1248">
        <v>0</v>
      </c>
      <c r="AG94" s="1248">
        <v>0</v>
      </c>
      <c r="AH94" s="1248">
        <v>0</v>
      </c>
    </row>
    <row r="95" spans="1:34" ht="20.399999999999999" customHeight="1">
      <c r="A95" s="2021"/>
      <c r="B95" s="1011" t="s">
        <v>806</v>
      </c>
      <c r="C95" s="1248">
        <f t="shared" si="6"/>
        <v>0</v>
      </c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>
        <v>0</v>
      </c>
      <c r="Z95" s="1248">
        <v>0</v>
      </c>
      <c r="AA95" s="1248">
        <v>0</v>
      </c>
      <c r="AB95" s="1248">
        <v>0</v>
      </c>
      <c r="AC95" s="1248">
        <v>0</v>
      </c>
      <c r="AD95" s="1248">
        <v>0</v>
      </c>
      <c r="AE95" s="1248">
        <v>0</v>
      </c>
      <c r="AF95" s="1248">
        <v>0</v>
      </c>
      <c r="AG95" s="1248">
        <v>0</v>
      </c>
      <c r="AH95" s="1248">
        <v>0</v>
      </c>
    </row>
    <row r="96" spans="1:34" ht="20.399999999999999" customHeight="1">
      <c r="A96" s="2021"/>
      <c r="B96" s="995" t="s">
        <v>807</v>
      </c>
      <c r="C96" s="1248">
        <f t="shared" si="6"/>
        <v>10466.51</v>
      </c>
      <c r="D96" s="1248"/>
      <c r="E96" s="1372"/>
      <c r="F96" s="1372"/>
      <c r="G96" s="1372"/>
      <c r="H96" s="1372">
        <v>7.45</v>
      </c>
      <c r="I96" s="1372">
        <v>18.600000000000001</v>
      </c>
      <c r="J96" s="1372"/>
      <c r="K96" s="1372">
        <v>9.5599999999999987</v>
      </c>
      <c r="L96" s="1372">
        <v>161.21999999999997</v>
      </c>
      <c r="M96" s="1372">
        <v>157.47999999999999</v>
      </c>
      <c r="N96" s="1372">
        <v>416.90000000000009</v>
      </c>
      <c r="O96" s="1372">
        <v>226.9</v>
      </c>
      <c r="P96" s="1372">
        <v>323.39000000000004</v>
      </c>
      <c r="Q96" s="1372">
        <v>406.7700000000001</v>
      </c>
      <c r="R96" s="1372">
        <v>306.31</v>
      </c>
      <c r="S96" s="1372">
        <v>369.15000000000003</v>
      </c>
      <c r="T96" s="1372">
        <v>513.97000000000014</v>
      </c>
      <c r="U96" s="1372">
        <v>717.3499999999998</v>
      </c>
      <c r="V96" s="1372">
        <v>922.0500000000003</v>
      </c>
      <c r="W96" s="1372">
        <v>67.3</v>
      </c>
      <c r="X96" s="1372">
        <v>578.99</v>
      </c>
      <c r="Y96" s="1248">
        <v>624.49</v>
      </c>
      <c r="Z96" s="1248">
        <v>684</v>
      </c>
      <c r="AA96" s="1248">
        <v>688.01</v>
      </c>
      <c r="AB96" s="1248">
        <v>779.49</v>
      </c>
      <c r="AC96" s="1248">
        <v>480</v>
      </c>
      <c r="AD96" s="1248">
        <v>488.33</v>
      </c>
      <c r="AE96" s="1248">
        <v>866.41</v>
      </c>
      <c r="AF96" s="1248">
        <v>185.16</v>
      </c>
      <c r="AG96" s="1248">
        <v>323.56</v>
      </c>
      <c r="AH96" s="1248">
        <v>143.66999999999999</v>
      </c>
    </row>
    <row r="97" spans="1:34" ht="20.399999999999999" customHeight="1">
      <c r="A97" s="2021"/>
      <c r="B97" s="995" t="s">
        <v>788</v>
      </c>
      <c r="C97" s="1248">
        <f t="shared" si="6"/>
        <v>30</v>
      </c>
      <c r="D97" s="1248"/>
      <c r="E97" s="1248"/>
      <c r="F97" s="1248"/>
      <c r="G97" s="1248"/>
      <c r="H97" s="1248"/>
      <c r="I97" s="1248"/>
      <c r="J97" s="1248"/>
      <c r="K97" s="1248"/>
      <c r="L97" s="1248"/>
      <c r="M97" s="1248"/>
      <c r="N97" s="1248"/>
      <c r="O97" s="1248"/>
      <c r="P97" s="1248"/>
      <c r="Q97" s="1248"/>
      <c r="R97" s="1248"/>
      <c r="S97" s="1248"/>
      <c r="T97" s="1248"/>
      <c r="U97" s="1248"/>
      <c r="V97" s="1248"/>
      <c r="W97" s="1248"/>
      <c r="X97" s="1248"/>
      <c r="Y97" s="1248">
        <v>0</v>
      </c>
      <c r="Z97" s="1248">
        <v>30</v>
      </c>
      <c r="AA97" s="1248">
        <v>0</v>
      </c>
      <c r="AB97" s="1248">
        <v>0</v>
      </c>
      <c r="AC97" s="1248">
        <v>0</v>
      </c>
      <c r="AD97" s="1248">
        <v>0</v>
      </c>
      <c r="AE97" s="1248">
        <v>0</v>
      </c>
      <c r="AF97" s="1248">
        <v>0</v>
      </c>
      <c r="AG97" s="1248">
        <v>0</v>
      </c>
      <c r="AH97" s="1248">
        <v>0</v>
      </c>
    </row>
    <row r="98" spans="1:34" ht="20.399999999999999" customHeight="1">
      <c r="A98" s="2021"/>
      <c r="B98" s="991" t="s">
        <v>849</v>
      </c>
      <c r="C98" s="1248">
        <f t="shared" si="6"/>
        <v>26</v>
      </c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>
        <v>0</v>
      </c>
      <c r="Z98" s="1248">
        <v>19</v>
      </c>
      <c r="AA98" s="1248">
        <v>7</v>
      </c>
      <c r="AB98" s="1248">
        <v>0</v>
      </c>
      <c r="AC98" s="1248">
        <v>0</v>
      </c>
      <c r="AD98" s="1248">
        <v>0</v>
      </c>
      <c r="AE98" s="1248">
        <v>0</v>
      </c>
      <c r="AF98" s="1248">
        <v>0</v>
      </c>
      <c r="AG98" s="1248">
        <v>0</v>
      </c>
      <c r="AH98" s="1248">
        <v>0</v>
      </c>
    </row>
    <row r="99" spans="1:34" ht="20.399999999999999" customHeight="1">
      <c r="A99" s="2021"/>
      <c r="B99" s="991" t="s">
        <v>808</v>
      </c>
      <c r="C99" s="1248">
        <f t="shared" si="6"/>
        <v>0</v>
      </c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>
        <v>0</v>
      </c>
      <c r="Z99" s="1248">
        <v>0</v>
      </c>
      <c r="AA99" s="1248">
        <v>0</v>
      </c>
      <c r="AB99" s="1248">
        <v>0</v>
      </c>
      <c r="AC99" s="1248">
        <v>0</v>
      </c>
      <c r="AD99" s="1248">
        <v>0</v>
      </c>
      <c r="AE99" s="1248">
        <v>0</v>
      </c>
      <c r="AF99" s="1248">
        <v>0</v>
      </c>
      <c r="AG99" s="1248">
        <v>0</v>
      </c>
      <c r="AH99" s="1248">
        <v>0</v>
      </c>
    </row>
    <row r="100" spans="1:34" ht="21.6" customHeight="1">
      <c r="A100" s="2391" t="s">
        <v>866</v>
      </c>
      <c r="B100" s="1250" t="s">
        <v>41</v>
      </c>
      <c r="C100" s="1628">
        <f t="shared" si="6"/>
        <v>20541.219999999998</v>
      </c>
      <c r="D100" s="1247">
        <f>SUM('유성 급수관'!D101:'유성 급수관'!D115)</f>
        <v>223.59</v>
      </c>
      <c r="E100" s="1247">
        <f>SUM('유성 급수관'!E101:'유성 급수관'!E115)</f>
        <v>86.13000000000001</v>
      </c>
      <c r="F100" s="1247">
        <f>SUM('유성 급수관'!F101:'유성 급수관'!F115)</f>
        <v>345.74</v>
      </c>
      <c r="G100" s="1247">
        <f>SUM('유성 급수관'!G101:'유성 급수관'!G115)</f>
        <v>151.82</v>
      </c>
      <c r="H100" s="1247">
        <f>SUM('유성 급수관'!H101:'유성 급수관'!H115)</f>
        <v>177.03999999999996</v>
      </c>
      <c r="I100" s="1247">
        <f>SUM('유성 급수관'!I101:'유성 급수관'!I115)</f>
        <v>139.54</v>
      </c>
      <c r="J100" s="1247">
        <f>SUM('유성 급수관'!J101:'유성 급수관'!J115)</f>
        <v>159.88</v>
      </c>
      <c r="K100" s="1247">
        <f>SUM('유성 급수관'!K101:'유성 급수관'!K115)</f>
        <v>93.720000000000013</v>
      </c>
      <c r="L100" s="1247">
        <f>SUM('유성 급수관'!L101:'유성 급수관'!L115)</f>
        <v>199.55</v>
      </c>
      <c r="M100" s="1247">
        <f>SUM('유성 급수관'!M101:'유성 급수관'!M115)</f>
        <v>230.78000000000003</v>
      </c>
      <c r="N100" s="1247">
        <f>SUM('유성 급수관'!N101:'유성 급수관'!N115)</f>
        <v>152.32999999999998</v>
      </c>
      <c r="O100" s="1247">
        <f>SUM('유성 급수관'!O101:'유성 급수관'!O115)</f>
        <v>1163.72</v>
      </c>
      <c r="P100" s="1247">
        <f>SUM('유성 급수관'!P101:'유성 급수관'!P115)</f>
        <v>1259.0099999999998</v>
      </c>
      <c r="Q100" s="1247">
        <f>SUM('유성 급수관'!Q101:'유성 급수관'!Q115)</f>
        <v>2088.1999999999998</v>
      </c>
      <c r="R100" s="1247">
        <f>SUM('유성 급수관'!R101:'유성 급수관'!R115)</f>
        <v>3216.9600000000005</v>
      </c>
      <c r="S100" s="1247">
        <f>SUM('유성 급수관'!S101:'유성 급수관'!S115)</f>
        <v>1318.8799999999999</v>
      </c>
      <c r="T100" s="1247">
        <f>SUM('유성 급수관'!T101:'유성 급수관'!T115)</f>
        <v>756.06000000000017</v>
      </c>
      <c r="U100" s="1247">
        <f>SUM('유성 급수관'!U101:'유성 급수관'!U115)</f>
        <v>947.71999999999991</v>
      </c>
      <c r="V100" s="1247">
        <f>SUM('유성 급수관'!V101:'유성 급수관'!V115)</f>
        <v>868.26999999999987</v>
      </c>
      <c r="W100" s="1247">
        <f>SUM('유성 급수관'!W101:'유성 급수관'!W115)</f>
        <v>313.54000000000008</v>
      </c>
      <c r="X100" s="1247">
        <f>SUM('유성 급수관'!X101:'유성 급수관'!X115)</f>
        <v>694.06</v>
      </c>
      <c r="Y100" s="1247">
        <f>SUM('유성 급수관'!Y101:'유성 급수관'!Y115)</f>
        <v>894.06</v>
      </c>
      <c r="Z100" s="1247">
        <f>SUM('유성 급수관'!Z101:'유성 급수관'!Z115)</f>
        <v>609.03</v>
      </c>
      <c r="AA100" s="1247">
        <f>SUM('유성 급수관'!AA101:'유성 급수관'!AA115)</f>
        <v>719.30000000000007</v>
      </c>
      <c r="AB100" s="1247">
        <f>SUM('유성 급수관'!AB101:'유성 급수관'!AB115)</f>
        <v>384.65</v>
      </c>
      <c r="AC100" s="1247">
        <f>SUM('유성 급수관'!AC101:'유성 급수관'!AC115)</f>
        <v>529</v>
      </c>
      <c r="AD100" s="1247">
        <f>SUM('유성 급수관'!AD101:'유성 급수관'!AD115)</f>
        <v>1166.6199999999999</v>
      </c>
      <c r="AE100" s="1247">
        <f>SUM('유성 급수관'!AE101:'유성 급수관'!AE115)</f>
        <v>381.67</v>
      </c>
      <c r="AF100" s="1247">
        <f>SUM('유성 급수관'!AF101:'유성 급수관'!AF115)</f>
        <v>467.93</v>
      </c>
      <c r="AG100" s="1247">
        <f>SUM('유성 급수관'!AG101:'유성 급수관'!AG115)</f>
        <v>470.42</v>
      </c>
      <c r="AH100" s="1247">
        <f>SUM('유성 급수관'!AH101:'유성 급수관'!AH115)</f>
        <v>332</v>
      </c>
    </row>
    <row r="101" spans="1:34" ht="20.399999999999999" customHeight="1">
      <c r="A101" s="2391" t="s">
        <v>866</v>
      </c>
      <c r="B101" s="989" t="s">
        <v>951</v>
      </c>
      <c r="C101" s="1248">
        <f t="shared" si="6"/>
        <v>0</v>
      </c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>
        <v>0</v>
      </c>
      <c r="Z101" s="1248">
        <v>0</v>
      </c>
      <c r="AA101" s="1248">
        <v>0</v>
      </c>
      <c r="AB101" s="1248">
        <v>0</v>
      </c>
      <c r="AC101" s="1248">
        <v>0</v>
      </c>
      <c r="AD101" s="1248">
        <v>0</v>
      </c>
      <c r="AE101" s="1248">
        <v>0</v>
      </c>
      <c r="AF101" s="1248">
        <v>0</v>
      </c>
      <c r="AG101" s="1248">
        <v>0</v>
      </c>
      <c r="AH101" s="1248">
        <v>0</v>
      </c>
    </row>
    <row r="102" spans="1:34" ht="20.399999999999999" customHeight="1">
      <c r="A102" s="2021"/>
      <c r="B102" s="989" t="s">
        <v>797</v>
      </c>
      <c r="C102" s="1248">
        <f t="shared" si="6"/>
        <v>0</v>
      </c>
      <c r="D102" s="1248"/>
      <c r="E102" s="1248"/>
      <c r="F102" s="1248"/>
      <c r="G102" s="1248"/>
      <c r="H102" s="1248"/>
      <c r="I102" s="1248"/>
      <c r="J102" s="1248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248"/>
      <c r="Y102" s="1248">
        <v>0</v>
      </c>
      <c r="Z102" s="1248">
        <v>0</v>
      </c>
      <c r="AA102" s="1248">
        <v>0</v>
      </c>
      <c r="AB102" s="1248">
        <v>0</v>
      </c>
      <c r="AC102" s="1248">
        <v>0</v>
      </c>
      <c r="AD102" s="1248">
        <v>0</v>
      </c>
      <c r="AE102" s="1248">
        <v>0</v>
      </c>
      <c r="AF102" s="1248">
        <v>0</v>
      </c>
      <c r="AG102" s="1248">
        <v>0</v>
      </c>
      <c r="AH102" s="1248">
        <v>0</v>
      </c>
    </row>
    <row r="103" spans="1:34" ht="20.399999999999999" customHeight="1">
      <c r="A103" s="2021"/>
      <c r="B103" s="989" t="s">
        <v>780</v>
      </c>
      <c r="C103" s="1248">
        <f t="shared" si="6"/>
        <v>8.69</v>
      </c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>
        <v>0</v>
      </c>
      <c r="Z103" s="1248">
        <v>0</v>
      </c>
      <c r="AA103" s="1248">
        <v>8.69</v>
      </c>
      <c r="AB103" s="1248">
        <v>0</v>
      </c>
      <c r="AC103" s="1248">
        <v>0</v>
      </c>
      <c r="AD103" s="1248">
        <v>0</v>
      </c>
      <c r="AE103" s="1248">
        <v>0</v>
      </c>
      <c r="AF103" s="1248">
        <v>0</v>
      </c>
      <c r="AG103" s="1248">
        <v>0</v>
      </c>
      <c r="AH103" s="1248">
        <v>0</v>
      </c>
    </row>
    <row r="104" spans="1:34" ht="20.399999999999999" customHeight="1">
      <c r="A104" s="2021"/>
      <c r="B104" s="991" t="s">
        <v>799</v>
      </c>
      <c r="C104" s="1248">
        <f t="shared" si="6"/>
        <v>59.910000000000004</v>
      </c>
      <c r="D104" s="1248"/>
      <c r="E104" s="1248"/>
      <c r="F104" s="1248"/>
      <c r="G104" s="1248"/>
      <c r="H104" s="1248"/>
      <c r="I104" s="1248"/>
      <c r="J104" s="1248"/>
      <c r="K104" s="1248"/>
      <c r="L104" s="1248"/>
      <c r="M104" s="1248"/>
      <c r="N104" s="1248"/>
      <c r="O104" s="1248"/>
      <c r="P104" s="1248"/>
      <c r="Q104" s="1248"/>
      <c r="R104" s="1248"/>
      <c r="S104" s="1371">
        <v>59.910000000000004</v>
      </c>
      <c r="T104" s="1248"/>
      <c r="U104" s="1248"/>
      <c r="V104" s="1248"/>
      <c r="W104" s="1248"/>
      <c r="X104" s="1248"/>
      <c r="Y104" s="1248">
        <v>0</v>
      </c>
      <c r="Z104" s="1248">
        <v>0</v>
      </c>
      <c r="AA104" s="1248">
        <v>0</v>
      </c>
      <c r="AB104" s="1248">
        <v>0</v>
      </c>
      <c r="AC104" s="1248">
        <v>0</v>
      </c>
      <c r="AD104" s="1248">
        <v>0</v>
      </c>
      <c r="AE104" s="1248">
        <v>0</v>
      </c>
      <c r="AF104" s="1248">
        <v>0</v>
      </c>
      <c r="AG104" s="1248">
        <v>0</v>
      </c>
      <c r="AH104" s="1248">
        <v>0</v>
      </c>
    </row>
    <row r="105" spans="1:34" ht="20.399999999999999" customHeight="1">
      <c r="A105" s="2021"/>
      <c r="B105" s="991" t="s">
        <v>800</v>
      </c>
      <c r="C105" s="1248">
        <f t="shared" si="6"/>
        <v>0</v>
      </c>
      <c r="D105" s="1248"/>
      <c r="E105" s="1248"/>
      <c r="F105" s="1248"/>
      <c r="G105" s="1248"/>
      <c r="H105" s="1248"/>
      <c r="I105" s="1248"/>
      <c r="J105" s="1248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248"/>
      <c r="Y105" s="1248">
        <v>0</v>
      </c>
      <c r="Z105" s="1248">
        <v>0</v>
      </c>
      <c r="AA105" s="1248">
        <v>0</v>
      </c>
      <c r="AB105" s="1248">
        <v>0</v>
      </c>
      <c r="AC105" s="1248">
        <v>0</v>
      </c>
      <c r="AD105" s="1248">
        <v>0</v>
      </c>
      <c r="AE105" s="1248">
        <v>0</v>
      </c>
      <c r="AF105" s="1248">
        <v>0</v>
      </c>
      <c r="AG105" s="1248">
        <v>0</v>
      </c>
      <c r="AH105" s="1248">
        <v>0</v>
      </c>
    </row>
    <row r="106" spans="1:34" ht="20.399999999999999" customHeight="1">
      <c r="A106" s="2021"/>
      <c r="B106" s="995" t="s">
        <v>802</v>
      </c>
      <c r="C106" s="1248">
        <f t="shared" si="6"/>
        <v>166.9</v>
      </c>
      <c r="D106" s="1248">
        <v>166.9</v>
      </c>
      <c r="E106" s="1248"/>
      <c r="F106" s="1248"/>
      <c r="G106" s="1248"/>
      <c r="H106" s="1248"/>
      <c r="I106" s="1248"/>
      <c r="J106" s="1248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248"/>
      <c r="Y106" s="1248">
        <v>0</v>
      </c>
      <c r="Z106" s="1248">
        <v>0</v>
      </c>
      <c r="AA106" s="1248">
        <v>0</v>
      </c>
      <c r="AB106" s="1248">
        <v>0</v>
      </c>
      <c r="AC106" s="1248">
        <v>0</v>
      </c>
      <c r="AD106" s="1248">
        <v>0</v>
      </c>
      <c r="AE106" s="1248">
        <v>0</v>
      </c>
      <c r="AF106" s="1248">
        <v>0</v>
      </c>
      <c r="AG106" s="1248">
        <v>0</v>
      </c>
      <c r="AH106" s="1248">
        <v>0</v>
      </c>
    </row>
    <row r="107" spans="1:34" ht="20.399999999999999" customHeight="1">
      <c r="A107" s="2021"/>
      <c r="B107" s="995" t="s">
        <v>803</v>
      </c>
      <c r="C107" s="1248">
        <f t="shared" si="6"/>
        <v>2744.28</v>
      </c>
      <c r="D107" s="1248">
        <v>44.99</v>
      </c>
      <c r="E107" s="1372">
        <v>76.77000000000001</v>
      </c>
      <c r="F107" s="1372">
        <v>342</v>
      </c>
      <c r="G107" s="1372">
        <v>121.24</v>
      </c>
      <c r="H107" s="1372">
        <v>147.03999999999996</v>
      </c>
      <c r="I107" s="1372">
        <v>136.45999999999998</v>
      </c>
      <c r="J107" s="1372">
        <v>159.88</v>
      </c>
      <c r="K107" s="1372">
        <v>93.720000000000013</v>
      </c>
      <c r="L107" s="1372">
        <v>188.91</v>
      </c>
      <c r="M107" s="1372">
        <v>222.13000000000002</v>
      </c>
      <c r="N107" s="1372">
        <v>132.13999999999999</v>
      </c>
      <c r="O107" s="1372">
        <v>527.06999999999994</v>
      </c>
      <c r="P107" s="1372">
        <v>415.74</v>
      </c>
      <c r="Q107" s="1372"/>
      <c r="R107" s="1372"/>
      <c r="S107" s="1372"/>
      <c r="T107" s="1372">
        <v>24.63</v>
      </c>
      <c r="U107" s="1372"/>
      <c r="V107" s="1372"/>
      <c r="W107" s="1372"/>
      <c r="X107" s="1372"/>
      <c r="Y107" s="1248">
        <v>0</v>
      </c>
      <c r="Z107" s="1248">
        <v>0</v>
      </c>
      <c r="AA107" s="1248">
        <v>0</v>
      </c>
      <c r="AB107" s="1248">
        <v>0</v>
      </c>
      <c r="AC107" s="1248">
        <v>0</v>
      </c>
      <c r="AD107" s="1248">
        <v>111.56</v>
      </c>
      <c r="AE107" s="1248">
        <v>0</v>
      </c>
      <c r="AF107" s="1248">
        <v>0</v>
      </c>
      <c r="AG107" s="1248">
        <v>0</v>
      </c>
      <c r="AH107" s="1248">
        <v>0</v>
      </c>
    </row>
    <row r="108" spans="1:34" ht="20.399999999999999" customHeight="1">
      <c r="A108" s="2021"/>
      <c r="B108" s="1011" t="s">
        <v>804</v>
      </c>
      <c r="C108" s="1248">
        <f t="shared" si="6"/>
        <v>0</v>
      </c>
      <c r="D108" s="1248"/>
      <c r="E108" s="1248"/>
      <c r="F108" s="1248"/>
      <c r="G108" s="1248"/>
      <c r="H108" s="1248"/>
      <c r="I108" s="1248"/>
      <c r="J108" s="1248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248"/>
      <c r="Y108" s="1248">
        <v>0</v>
      </c>
      <c r="Z108" s="1248">
        <v>0</v>
      </c>
      <c r="AA108" s="1248">
        <v>0</v>
      </c>
      <c r="AB108" s="1248">
        <v>0</v>
      </c>
      <c r="AC108" s="1248">
        <v>0</v>
      </c>
      <c r="AD108" s="1248">
        <v>0</v>
      </c>
      <c r="AE108" s="1248">
        <v>0</v>
      </c>
      <c r="AF108" s="1248">
        <v>0</v>
      </c>
      <c r="AG108" s="1248">
        <v>0</v>
      </c>
      <c r="AH108" s="1248">
        <v>0</v>
      </c>
    </row>
    <row r="109" spans="1:34" ht="20.399999999999999" customHeight="1">
      <c r="A109" s="2021"/>
      <c r="B109" s="1011" t="s">
        <v>805</v>
      </c>
      <c r="C109" s="1248">
        <f t="shared" si="6"/>
        <v>0</v>
      </c>
      <c r="D109" s="1248"/>
      <c r="E109" s="1248"/>
      <c r="F109" s="1248"/>
      <c r="G109" s="1248"/>
      <c r="H109" s="1248"/>
      <c r="I109" s="1248"/>
      <c r="J109" s="1248"/>
      <c r="K109" s="1248"/>
      <c r="L109" s="1248"/>
      <c r="M109" s="1248"/>
      <c r="N109" s="1248"/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248"/>
      <c r="Y109" s="1248">
        <v>0</v>
      </c>
      <c r="Z109" s="1248">
        <v>0</v>
      </c>
      <c r="AA109" s="1248">
        <v>0</v>
      </c>
      <c r="AB109" s="1248">
        <v>0</v>
      </c>
      <c r="AC109" s="1248">
        <v>0</v>
      </c>
      <c r="AD109" s="1248">
        <v>0</v>
      </c>
      <c r="AE109" s="1248">
        <v>0</v>
      </c>
      <c r="AF109" s="1248">
        <v>0</v>
      </c>
      <c r="AG109" s="1248">
        <v>0</v>
      </c>
      <c r="AH109" s="1248">
        <v>0</v>
      </c>
    </row>
    <row r="110" spans="1:34" ht="20.399999999999999" customHeight="1">
      <c r="A110" s="2021"/>
      <c r="B110" s="1011" t="s">
        <v>848</v>
      </c>
      <c r="C110" s="1248">
        <f t="shared" si="6"/>
        <v>0</v>
      </c>
      <c r="D110" s="1248"/>
      <c r="E110" s="1248"/>
      <c r="F110" s="1248"/>
      <c r="G110" s="1248"/>
      <c r="H110" s="1248"/>
      <c r="I110" s="1248"/>
      <c r="J110" s="1248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248"/>
      <c r="Y110" s="1248">
        <v>0</v>
      </c>
      <c r="Z110" s="1248">
        <v>0</v>
      </c>
      <c r="AA110" s="1248">
        <v>0</v>
      </c>
      <c r="AB110" s="1248">
        <v>0</v>
      </c>
      <c r="AC110" s="1248">
        <v>0</v>
      </c>
      <c r="AD110" s="1248">
        <v>0</v>
      </c>
      <c r="AE110" s="1248">
        <v>0</v>
      </c>
      <c r="AF110" s="1248">
        <v>0</v>
      </c>
      <c r="AG110" s="1248">
        <v>0</v>
      </c>
      <c r="AH110" s="1248">
        <v>0</v>
      </c>
    </row>
    <row r="111" spans="1:34" ht="20.399999999999999" customHeight="1">
      <c r="A111" s="2021"/>
      <c r="B111" s="1011" t="s">
        <v>806</v>
      </c>
      <c r="C111" s="1248">
        <f t="shared" si="6"/>
        <v>30</v>
      </c>
      <c r="D111" s="1248"/>
      <c r="E111" s="1248"/>
      <c r="F111" s="1248"/>
      <c r="G111" s="1248"/>
      <c r="H111" s="1248"/>
      <c r="I111" s="1248"/>
      <c r="J111" s="1248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248"/>
      <c r="Y111" s="1248">
        <v>0</v>
      </c>
      <c r="Z111" s="1248">
        <v>0</v>
      </c>
      <c r="AA111" s="1248">
        <v>0</v>
      </c>
      <c r="AB111" s="1248">
        <v>0</v>
      </c>
      <c r="AC111" s="1248">
        <v>0</v>
      </c>
      <c r="AD111" s="1248">
        <v>0</v>
      </c>
      <c r="AE111" s="1248">
        <v>0</v>
      </c>
      <c r="AF111" s="1248">
        <v>30</v>
      </c>
      <c r="AG111" s="1248">
        <v>0</v>
      </c>
      <c r="AH111" s="1248">
        <v>0</v>
      </c>
    </row>
    <row r="112" spans="1:34" ht="20.399999999999999" customHeight="1">
      <c r="A112" s="2021"/>
      <c r="B112" s="995" t="s">
        <v>807</v>
      </c>
      <c r="C112" s="1248">
        <f t="shared" si="6"/>
        <v>17357.769999999997</v>
      </c>
      <c r="D112" s="1248">
        <v>11.7</v>
      </c>
      <c r="E112" s="1372">
        <v>9.36</v>
      </c>
      <c r="F112" s="1372">
        <v>3.74</v>
      </c>
      <c r="G112" s="1372">
        <v>30.58</v>
      </c>
      <c r="H112" s="1372">
        <v>30</v>
      </c>
      <c r="I112" s="1372">
        <v>3.08</v>
      </c>
      <c r="J112" s="1372"/>
      <c r="K112" s="1372"/>
      <c r="L112" s="1372">
        <v>10.64</v>
      </c>
      <c r="M112" s="1372">
        <v>8.65</v>
      </c>
      <c r="N112" s="1372">
        <v>20.189999999999998</v>
      </c>
      <c r="O112" s="1372">
        <v>636.65000000000009</v>
      </c>
      <c r="P112" s="1372">
        <v>843.26999999999987</v>
      </c>
      <c r="Q112" s="1372">
        <v>2088.1999999999998</v>
      </c>
      <c r="R112" s="1372">
        <v>3216.9600000000005</v>
      </c>
      <c r="S112" s="1372">
        <v>1258.9699999999998</v>
      </c>
      <c r="T112" s="1372">
        <v>731.43000000000018</v>
      </c>
      <c r="U112" s="1372">
        <v>947.71999999999991</v>
      </c>
      <c r="V112" s="1372">
        <v>868.26999999999987</v>
      </c>
      <c r="W112" s="1372">
        <v>313.54000000000008</v>
      </c>
      <c r="X112" s="1372">
        <v>694.06</v>
      </c>
      <c r="Y112" s="1248">
        <v>787.06</v>
      </c>
      <c r="Z112" s="1248">
        <v>609.03</v>
      </c>
      <c r="AA112" s="1248">
        <v>643.94000000000005</v>
      </c>
      <c r="AB112" s="1248">
        <v>384.65</v>
      </c>
      <c r="AC112" s="1248">
        <v>529</v>
      </c>
      <c r="AD112" s="1248">
        <v>1055.06</v>
      </c>
      <c r="AE112" s="1248">
        <v>381.67</v>
      </c>
      <c r="AF112" s="1248">
        <v>437.93</v>
      </c>
      <c r="AG112" s="1248">
        <v>470.42</v>
      </c>
      <c r="AH112" s="1248">
        <v>332</v>
      </c>
    </row>
    <row r="113" spans="1:34" ht="20.399999999999999" customHeight="1">
      <c r="A113" s="2021"/>
      <c r="B113" s="995" t="s">
        <v>788</v>
      </c>
      <c r="C113" s="1248">
        <f t="shared" si="6"/>
        <v>0</v>
      </c>
      <c r="D113" s="1248"/>
      <c r="E113" s="1248"/>
      <c r="F113" s="1248"/>
      <c r="G113" s="1248"/>
      <c r="H113" s="1248"/>
      <c r="I113" s="1248"/>
      <c r="J113" s="1248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248"/>
      <c r="Y113" s="1248">
        <v>0</v>
      </c>
      <c r="Z113" s="1248">
        <v>0</v>
      </c>
      <c r="AA113" s="1248">
        <v>0</v>
      </c>
      <c r="AB113" s="1248">
        <v>0</v>
      </c>
      <c r="AC113" s="1248">
        <v>0</v>
      </c>
      <c r="AD113" s="1248">
        <v>0</v>
      </c>
      <c r="AE113" s="1248">
        <v>0</v>
      </c>
      <c r="AF113" s="1248">
        <v>0</v>
      </c>
      <c r="AG113" s="1248">
        <v>0</v>
      </c>
      <c r="AH113" s="1248">
        <v>0</v>
      </c>
    </row>
    <row r="114" spans="1:34" ht="20.399999999999999" customHeight="1">
      <c r="A114" s="2021"/>
      <c r="B114" s="991" t="s">
        <v>849</v>
      </c>
      <c r="C114" s="1248">
        <f t="shared" si="6"/>
        <v>173.67000000000002</v>
      </c>
      <c r="D114" s="1248"/>
      <c r="E114" s="1248"/>
      <c r="F114" s="1248"/>
      <c r="G114" s="1248"/>
      <c r="H114" s="1248"/>
      <c r="I114" s="1248"/>
      <c r="J114" s="1248"/>
      <c r="K114" s="1248"/>
      <c r="L114" s="1248"/>
      <c r="M114" s="1248"/>
      <c r="N114" s="1248"/>
      <c r="O114" s="1248"/>
      <c r="P114" s="1248"/>
      <c r="Q114" s="1248"/>
      <c r="R114" s="1248"/>
      <c r="S114" s="1248"/>
      <c r="T114" s="1248"/>
      <c r="U114" s="1248"/>
      <c r="V114" s="1248"/>
      <c r="W114" s="1248"/>
      <c r="X114" s="1248"/>
      <c r="Y114" s="1248">
        <v>107</v>
      </c>
      <c r="Z114" s="1248">
        <v>0</v>
      </c>
      <c r="AA114" s="1248">
        <v>66.67</v>
      </c>
      <c r="AB114" s="1248">
        <v>0</v>
      </c>
      <c r="AC114" s="1248">
        <v>0</v>
      </c>
      <c r="AD114" s="1248">
        <v>0</v>
      </c>
      <c r="AE114" s="1248">
        <v>0</v>
      </c>
      <c r="AF114" s="1248">
        <v>0</v>
      </c>
      <c r="AG114" s="1248">
        <v>0</v>
      </c>
      <c r="AH114" s="1248">
        <v>0</v>
      </c>
    </row>
    <row r="115" spans="1:34" ht="20.399999999999999" customHeight="1">
      <c r="A115" s="2021"/>
      <c r="B115" s="991" t="s">
        <v>808</v>
      </c>
      <c r="C115" s="1248">
        <f t="shared" si="6"/>
        <v>0</v>
      </c>
      <c r="D115" s="1248"/>
      <c r="E115" s="1248"/>
      <c r="F115" s="1248"/>
      <c r="G115" s="1248"/>
      <c r="H115" s="1248"/>
      <c r="I115" s="1248"/>
      <c r="J115" s="1248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248"/>
      <c r="Y115" s="1248">
        <v>0</v>
      </c>
      <c r="Z115" s="1248">
        <v>0</v>
      </c>
      <c r="AA115" s="1248">
        <v>0</v>
      </c>
      <c r="AB115" s="1248">
        <v>0</v>
      </c>
      <c r="AC115" s="1248">
        <v>0</v>
      </c>
      <c r="AD115" s="1248">
        <v>0</v>
      </c>
      <c r="AE115" s="1248">
        <v>0</v>
      </c>
      <c r="AF115" s="1248">
        <v>0</v>
      </c>
      <c r="AG115" s="1248">
        <v>0</v>
      </c>
      <c r="AH115" s="1248">
        <v>0</v>
      </c>
    </row>
    <row r="116" spans="1:34" ht="21.6" customHeight="1">
      <c r="A116" s="2391" t="s">
        <v>867</v>
      </c>
      <c r="B116" s="1250" t="s">
        <v>41</v>
      </c>
      <c r="C116" s="1628">
        <f t="shared" si="6"/>
        <v>56142.55</v>
      </c>
      <c r="D116" s="1247">
        <f>SUM('유성 급수관'!D117:'유성 급수관'!D131)</f>
        <v>2003.67</v>
      </c>
      <c r="E116" s="1247">
        <f>SUM('유성 급수관'!E117:'유성 급수관'!E131)</f>
        <v>83.859999999999985</v>
      </c>
      <c r="F116" s="1247">
        <f>SUM('유성 급수관'!F117:'유성 급수관'!F131)</f>
        <v>964.26</v>
      </c>
      <c r="G116" s="1247">
        <f>SUM('유성 급수관'!G117:'유성 급수관'!G131)</f>
        <v>1005.8699999999999</v>
      </c>
      <c r="H116" s="1247">
        <f>SUM('유성 급수관'!H117:'유성 급수관'!H131)</f>
        <v>275.33</v>
      </c>
      <c r="I116" s="1247">
        <f>SUM('유성 급수관'!I117:'유성 급수관'!I131)</f>
        <v>277.25</v>
      </c>
      <c r="J116" s="1247">
        <f>SUM('유성 급수관'!J117:'유성 급수관'!J131)</f>
        <v>426.33</v>
      </c>
      <c r="K116" s="1247">
        <f>SUM('유성 급수관'!K117:'유성 급수관'!K131)</f>
        <v>430.70000000000005</v>
      </c>
      <c r="L116" s="1247">
        <f>SUM('유성 급수관'!L117:'유성 급수관'!L131)</f>
        <v>1306.6799999999998</v>
      </c>
      <c r="M116" s="1247">
        <f>SUM('유성 급수관'!M117:'유성 급수관'!M131)</f>
        <v>1808.9999999999998</v>
      </c>
      <c r="N116" s="1247">
        <f>SUM('유성 급수관'!N117:'유성 급수관'!N131)</f>
        <v>2492.94</v>
      </c>
      <c r="O116" s="1247">
        <f>SUM('유성 급수관'!O117:'유성 급수관'!O131)</f>
        <v>6863.3899999999994</v>
      </c>
      <c r="P116" s="1247">
        <f>SUM('유성 급수관'!P117:'유성 급수관'!P131)</f>
        <v>4410.1100000000006</v>
      </c>
      <c r="Q116" s="1247">
        <f>SUM('유성 급수관'!Q117:'유성 급수관'!Q131)</f>
        <v>4081.54</v>
      </c>
      <c r="R116" s="1247">
        <f>SUM('유성 급수관'!R117:'유성 급수관'!R131)</f>
        <v>2146.3200000000002</v>
      </c>
      <c r="S116" s="1247">
        <f>SUM('유성 급수관'!S117:'유성 급수관'!S131)</f>
        <v>2489.4000000000005</v>
      </c>
      <c r="T116" s="1247">
        <f>SUM('유성 급수관'!T117:'유성 급수관'!T131)</f>
        <v>1193.5099999999998</v>
      </c>
      <c r="U116" s="1247">
        <f>SUM('유성 급수관'!U117:'유성 급수관'!U131)</f>
        <v>1625.46</v>
      </c>
      <c r="V116" s="1247">
        <f>SUM('유성 급수관'!V117:'유성 급수관'!V131)</f>
        <v>1806</v>
      </c>
      <c r="W116" s="1247">
        <f>SUM('유성 급수관'!W117:'유성 급수관'!W131)</f>
        <v>385.53999999999996</v>
      </c>
      <c r="X116" s="1247">
        <f>SUM('유성 급수관'!X117:'유성 급수관'!X131)</f>
        <v>2277.4499999999998</v>
      </c>
      <c r="Y116" s="1247">
        <f>SUM('유성 급수관'!Y117:'유성 급수관'!Y131)</f>
        <v>2789.19</v>
      </c>
      <c r="Z116" s="1247">
        <f>SUM('유성 급수관'!Z117:'유성 급수관'!Z131)</f>
        <v>1466.5</v>
      </c>
      <c r="AA116" s="1247">
        <f>SUM('유성 급수관'!AA117:'유성 급수관'!AA131)</f>
        <v>1819.41</v>
      </c>
      <c r="AB116" s="1247">
        <f>SUM('유성 급수관'!AB117:'유성 급수관'!AB131)</f>
        <v>1204.83</v>
      </c>
      <c r="AC116" s="1247">
        <f>SUM('유성 급수관'!AC117:'유성 급수관'!AC131)</f>
        <v>1986.39</v>
      </c>
      <c r="AD116" s="1247">
        <f>SUM('유성 급수관'!AD117:'유성 급수관'!AD131)</f>
        <v>1607.35</v>
      </c>
      <c r="AE116" s="1247">
        <f>SUM('유성 급수관'!AE117:'유성 급수관'!AE131)</f>
        <v>667</v>
      </c>
      <c r="AF116" s="1247">
        <f>SUM('유성 급수관'!AF117:'유성 급수관'!AF131)</f>
        <v>2559.13</v>
      </c>
      <c r="AG116" s="1247">
        <f>SUM('유성 급수관'!AG117:'유성 급수관'!AG131)</f>
        <v>2566.81</v>
      </c>
      <c r="AH116" s="1247">
        <f>SUM('유성 급수관'!AH117:'유성 급수관'!AH131)</f>
        <v>1121.33</v>
      </c>
    </row>
    <row r="117" spans="1:34" ht="20.399999999999999" customHeight="1">
      <c r="A117" s="2391" t="s">
        <v>867</v>
      </c>
      <c r="B117" s="989" t="s">
        <v>951</v>
      </c>
      <c r="C117" s="1248">
        <f t="shared" ref="C117:C148" si="7">SUM(D117:AH117)</f>
        <v>1.49</v>
      </c>
      <c r="D117" s="1248"/>
      <c r="E117" s="1248"/>
      <c r="F117" s="1248"/>
      <c r="G117" s="1248"/>
      <c r="H117" s="1248"/>
      <c r="I117" s="1248"/>
      <c r="J117" s="1248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248"/>
      <c r="Y117" s="1248">
        <v>0</v>
      </c>
      <c r="Z117" s="1248">
        <v>0</v>
      </c>
      <c r="AA117" s="1248">
        <v>0</v>
      </c>
      <c r="AB117" s="1248">
        <v>0</v>
      </c>
      <c r="AC117" s="1248">
        <v>0</v>
      </c>
      <c r="AD117" s="1248">
        <v>0</v>
      </c>
      <c r="AE117" s="1248">
        <v>0</v>
      </c>
      <c r="AF117" s="1248">
        <v>0</v>
      </c>
      <c r="AG117" s="1248">
        <v>1.49</v>
      </c>
      <c r="AH117" s="1248">
        <v>0</v>
      </c>
    </row>
    <row r="118" spans="1:34" ht="20.399999999999999" customHeight="1">
      <c r="A118" s="2021"/>
      <c r="B118" s="989" t="s">
        <v>797</v>
      </c>
      <c r="C118" s="1248">
        <f t="shared" si="7"/>
        <v>0</v>
      </c>
      <c r="D118" s="1248"/>
      <c r="E118" s="1248"/>
      <c r="F118" s="1248"/>
      <c r="G118" s="1248"/>
      <c r="H118" s="1248"/>
      <c r="I118" s="1248"/>
      <c r="J118" s="1248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248"/>
      <c r="Y118" s="1248">
        <v>0</v>
      </c>
      <c r="Z118" s="1248">
        <v>0</v>
      </c>
      <c r="AA118" s="1248">
        <v>0</v>
      </c>
      <c r="AB118" s="1248">
        <v>0</v>
      </c>
      <c r="AC118" s="1248">
        <v>0</v>
      </c>
      <c r="AD118" s="1248">
        <v>0</v>
      </c>
      <c r="AE118" s="1248">
        <v>0</v>
      </c>
      <c r="AF118" s="1248">
        <v>0</v>
      </c>
      <c r="AG118" s="1248">
        <v>0</v>
      </c>
      <c r="AH118" s="1248">
        <v>0</v>
      </c>
    </row>
    <row r="119" spans="1:34" ht="20.399999999999999" customHeight="1">
      <c r="A119" s="2021"/>
      <c r="B119" s="989" t="s">
        <v>780</v>
      </c>
      <c r="C119" s="1248">
        <f t="shared" si="7"/>
        <v>9.15</v>
      </c>
      <c r="D119" s="1248"/>
      <c r="E119" s="1248"/>
      <c r="F119" s="1248"/>
      <c r="G119" s="1248"/>
      <c r="H119" s="1248"/>
      <c r="I119" s="1248"/>
      <c r="J119" s="1248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248"/>
      <c r="Y119" s="1248">
        <v>0</v>
      </c>
      <c r="Z119" s="1248">
        <v>0</v>
      </c>
      <c r="AA119" s="1248">
        <v>0</v>
      </c>
      <c r="AB119" s="1248">
        <v>0</v>
      </c>
      <c r="AC119" s="1248">
        <v>0</v>
      </c>
      <c r="AD119" s="1248">
        <v>0</v>
      </c>
      <c r="AE119" s="1248">
        <v>0</v>
      </c>
      <c r="AF119" s="1248">
        <v>0</v>
      </c>
      <c r="AG119" s="1248">
        <v>9.15</v>
      </c>
      <c r="AH119" s="1248">
        <v>0</v>
      </c>
    </row>
    <row r="120" spans="1:34" ht="20.399999999999999" customHeight="1">
      <c r="A120" s="2021"/>
      <c r="B120" s="991" t="s">
        <v>799</v>
      </c>
      <c r="C120" s="1248">
        <f t="shared" si="7"/>
        <v>214.72000000000003</v>
      </c>
      <c r="D120" s="1248"/>
      <c r="E120" s="1248"/>
      <c r="F120" s="1371">
        <v>203.61</v>
      </c>
      <c r="G120" s="1248"/>
      <c r="H120" s="1248"/>
      <c r="I120" s="1248"/>
      <c r="J120" s="1248"/>
      <c r="K120" s="1248"/>
      <c r="L120" s="1248"/>
      <c r="M120" s="1248"/>
      <c r="N120" s="1371">
        <v>11.11</v>
      </c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248"/>
      <c r="Y120" s="1248">
        <v>0</v>
      </c>
      <c r="Z120" s="1248">
        <v>0</v>
      </c>
      <c r="AA120" s="1248">
        <v>0</v>
      </c>
      <c r="AB120" s="1248">
        <v>0</v>
      </c>
      <c r="AC120" s="1248">
        <v>0</v>
      </c>
      <c r="AD120" s="1248">
        <v>0</v>
      </c>
      <c r="AE120" s="1248">
        <v>0</v>
      </c>
      <c r="AF120" s="1248">
        <v>0</v>
      </c>
      <c r="AG120" s="1248">
        <v>0</v>
      </c>
      <c r="AH120" s="1248">
        <v>0</v>
      </c>
    </row>
    <row r="121" spans="1:34" ht="20.399999999999999" customHeight="1">
      <c r="A121" s="2021"/>
      <c r="B121" s="991" t="s">
        <v>800</v>
      </c>
      <c r="C121" s="1248">
        <f t="shared" si="7"/>
        <v>0</v>
      </c>
      <c r="D121" s="1248"/>
      <c r="E121" s="1248"/>
      <c r="F121" s="1248"/>
      <c r="G121" s="1248"/>
      <c r="H121" s="1248"/>
      <c r="I121" s="1248"/>
      <c r="J121" s="1248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248"/>
      <c r="Y121" s="1248">
        <v>0</v>
      </c>
      <c r="Z121" s="1248">
        <v>0</v>
      </c>
      <c r="AA121" s="1248">
        <v>0</v>
      </c>
      <c r="AB121" s="1248">
        <v>0</v>
      </c>
      <c r="AC121" s="1248">
        <v>0</v>
      </c>
      <c r="AD121" s="1248">
        <v>0</v>
      </c>
      <c r="AE121" s="1248">
        <v>0</v>
      </c>
      <c r="AF121" s="1248">
        <v>0</v>
      </c>
      <c r="AG121" s="1248">
        <v>0</v>
      </c>
      <c r="AH121" s="1248">
        <v>0</v>
      </c>
    </row>
    <row r="122" spans="1:34" ht="20.399999999999999" customHeight="1">
      <c r="A122" s="2021"/>
      <c r="B122" s="995" t="s">
        <v>802</v>
      </c>
      <c r="C122" s="1248">
        <f t="shared" si="7"/>
        <v>208.87</v>
      </c>
      <c r="D122" s="1248">
        <v>208.87</v>
      </c>
      <c r="E122" s="1248"/>
      <c r="F122" s="1248"/>
      <c r="G122" s="1248"/>
      <c r="H122" s="1248"/>
      <c r="I122" s="1248"/>
      <c r="J122" s="1248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248"/>
      <c r="Y122" s="1248">
        <v>0</v>
      </c>
      <c r="Z122" s="1248">
        <v>0</v>
      </c>
      <c r="AA122" s="1248">
        <v>0</v>
      </c>
      <c r="AB122" s="1248">
        <v>0</v>
      </c>
      <c r="AC122" s="1248">
        <v>0</v>
      </c>
      <c r="AD122" s="1248">
        <v>0</v>
      </c>
      <c r="AE122" s="1248">
        <v>0</v>
      </c>
      <c r="AF122" s="1248">
        <v>0</v>
      </c>
      <c r="AG122" s="1248">
        <v>0</v>
      </c>
      <c r="AH122" s="1248">
        <v>0</v>
      </c>
    </row>
    <row r="123" spans="1:34" ht="20.399999999999999" customHeight="1">
      <c r="A123" s="2021"/>
      <c r="B123" s="995" t="s">
        <v>803</v>
      </c>
      <c r="C123" s="1248">
        <f t="shared" si="7"/>
        <v>18323.05</v>
      </c>
      <c r="D123" s="1248">
        <v>1536.61</v>
      </c>
      <c r="E123" s="1372">
        <v>83.859999999999985</v>
      </c>
      <c r="F123" s="1372">
        <v>760.65</v>
      </c>
      <c r="G123" s="1372">
        <v>676.78999999999985</v>
      </c>
      <c r="H123" s="1372">
        <v>275.33</v>
      </c>
      <c r="I123" s="1372">
        <v>218.38</v>
      </c>
      <c r="J123" s="1372">
        <v>426.33</v>
      </c>
      <c r="K123" s="1372">
        <v>430.70000000000005</v>
      </c>
      <c r="L123" s="1372">
        <v>1306.6799999999998</v>
      </c>
      <c r="M123" s="1372">
        <v>1736.1399999999996</v>
      </c>
      <c r="N123" s="1372">
        <v>2452.92</v>
      </c>
      <c r="O123" s="1372">
        <v>4434.4499999999989</v>
      </c>
      <c r="P123" s="1372">
        <v>2795.51</v>
      </c>
      <c r="Q123" s="1372">
        <v>196.33999999999997</v>
      </c>
      <c r="R123" s="1372">
        <v>50.68</v>
      </c>
      <c r="S123" s="1372"/>
      <c r="T123" s="1372"/>
      <c r="U123" s="1372"/>
      <c r="V123" s="1372">
        <v>521.82999999999993</v>
      </c>
      <c r="W123" s="1372">
        <v>255.32</v>
      </c>
      <c r="X123" s="1372">
        <v>13.97</v>
      </c>
      <c r="Y123" s="1248">
        <v>9.0399999999999991</v>
      </c>
      <c r="Z123" s="1248">
        <v>0.5</v>
      </c>
      <c r="AA123" s="1248">
        <v>0</v>
      </c>
      <c r="AB123" s="1248">
        <v>0</v>
      </c>
      <c r="AC123" s="1248">
        <v>0</v>
      </c>
      <c r="AD123" s="1248">
        <v>0</v>
      </c>
      <c r="AE123" s="1248">
        <v>0</v>
      </c>
      <c r="AF123" s="1248">
        <v>141.02000000000001</v>
      </c>
      <c r="AG123" s="1248">
        <v>0</v>
      </c>
      <c r="AH123" s="1248">
        <v>0</v>
      </c>
    </row>
    <row r="124" spans="1:34" ht="20.399999999999999" customHeight="1">
      <c r="A124" s="2021"/>
      <c r="B124" s="1011" t="s">
        <v>804</v>
      </c>
      <c r="C124" s="1248">
        <f t="shared" si="7"/>
        <v>1181.5</v>
      </c>
      <c r="D124" s="1248"/>
      <c r="E124" s="1248"/>
      <c r="F124" s="1248"/>
      <c r="G124" s="1248"/>
      <c r="H124" s="1248"/>
      <c r="I124" s="1371">
        <v>8.870000000000001</v>
      </c>
      <c r="J124" s="1248"/>
      <c r="K124" s="1248"/>
      <c r="L124" s="1248"/>
      <c r="M124" s="1248"/>
      <c r="N124" s="1248"/>
      <c r="O124" s="1248"/>
      <c r="P124" s="1371">
        <v>75.709999999999994</v>
      </c>
      <c r="Q124" s="1248"/>
      <c r="R124" s="1248"/>
      <c r="S124" s="1248"/>
      <c r="T124" s="1248"/>
      <c r="U124" s="1248"/>
      <c r="V124" s="1248"/>
      <c r="W124" s="1248"/>
      <c r="X124" s="1248"/>
      <c r="Y124" s="1248">
        <v>0</v>
      </c>
      <c r="Z124" s="1248">
        <v>0</v>
      </c>
      <c r="AA124" s="1248">
        <v>0</v>
      </c>
      <c r="AB124" s="1248">
        <v>0</v>
      </c>
      <c r="AC124" s="1248">
        <v>0</v>
      </c>
      <c r="AD124" s="1248">
        <v>0</v>
      </c>
      <c r="AE124" s="1248">
        <v>0</v>
      </c>
      <c r="AF124" s="1248">
        <v>168</v>
      </c>
      <c r="AG124" s="1248">
        <v>516</v>
      </c>
      <c r="AH124" s="1248">
        <v>412.92</v>
      </c>
    </row>
    <row r="125" spans="1:34" ht="20.399999999999999" customHeight="1">
      <c r="A125" s="2021"/>
      <c r="B125" s="1011" t="s">
        <v>805</v>
      </c>
      <c r="C125" s="1248">
        <f t="shared" si="7"/>
        <v>511.22</v>
      </c>
      <c r="D125" s="1248"/>
      <c r="E125" s="1248"/>
      <c r="F125" s="1248"/>
      <c r="G125" s="1248"/>
      <c r="H125" s="1248"/>
      <c r="I125" s="1248"/>
      <c r="J125" s="1248"/>
      <c r="K125" s="1248"/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8"/>
      <c r="Y125" s="1248">
        <v>0</v>
      </c>
      <c r="Z125" s="1248">
        <v>0</v>
      </c>
      <c r="AA125" s="1248">
        <v>0</v>
      </c>
      <c r="AB125" s="1248">
        <v>0</v>
      </c>
      <c r="AC125" s="1248">
        <v>0</v>
      </c>
      <c r="AD125" s="1248">
        <v>0</v>
      </c>
      <c r="AE125" s="1248">
        <v>0</v>
      </c>
      <c r="AF125" s="1248">
        <v>0</v>
      </c>
      <c r="AG125" s="1248">
        <v>456.22</v>
      </c>
      <c r="AH125" s="1248">
        <v>55</v>
      </c>
    </row>
    <row r="126" spans="1:34" ht="20.399999999999999" customHeight="1">
      <c r="A126" s="2021"/>
      <c r="B126" s="1011" t="s">
        <v>848</v>
      </c>
      <c r="C126" s="1248">
        <f t="shared" si="7"/>
        <v>0</v>
      </c>
      <c r="D126" s="1248"/>
      <c r="E126" s="1248"/>
      <c r="F126" s="1248"/>
      <c r="G126" s="1248"/>
      <c r="H126" s="1248"/>
      <c r="I126" s="1248"/>
      <c r="J126" s="1248"/>
      <c r="K126" s="1248"/>
      <c r="L126" s="1248"/>
      <c r="M126" s="1248"/>
      <c r="N126" s="1248"/>
      <c r="O126" s="1248"/>
      <c r="P126" s="1248"/>
      <c r="Q126" s="1248"/>
      <c r="R126" s="1248"/>
      <c r="S126" s="1248"/>
      <c r="T126" s="1248"/>
      <c r="U126" s="1248"/>
      <c r="V126" s="1248"/>
      <c r="W126" s="1248"/>
      <c r="X126" s="1248"/>
      <c r="Y126" s="1248">
        <v>0</v>
      </c>
      <c r="Z126" s="1248">
        <v>0</v>
      </c>
      <c r="AA126" s="1248">
        <v>0</v>
      </c>
      <c r="AB126" s="1248">
        <v>0</v>
      </c>
      <c r="AC126" s="1248">
        <v>0</v>
      </c>
      <c r="AD126" s="1248">
        <v>0</v>
      </c>
      <c r="AE126" s="1248">
        <v>0</v>
      </c>
      <c r="AF126" s="1248">
        <v>0</v>
      </c>
      <c r="AG126" s="1248">
        <v>0</v>
      </c>
      <c r="AH126" s="1248">
        <v>0</v>
      </c>
    </row>
    <row r="127" spans="1:34" ht="20.399999999999999" customHeight="1">
      <c r="A127" s="2021"/>
      <c r="B127" s="1011" t="s">
        <v>806</v>
      </c>
      <c r="C127" s="1248">
        <f t="shared" si="7"/>
        <v>24</v>
      </c>
      <c r="D127" s="1248"/>
      <c r="E127" s="1248"/>
      <c r="F127" s="1248"/>
      <c r="G127" s="1248"/>
      <c r="H127" s="1248"/>
      <c r="I127" s="1248"/>
      <c r="J127" s="1248"/>
      <c r="K127" s="1248"/>
      <c r="L127" s="1248"/>
      <c r="M127" s="1248"/>
      <c r="N127" s="1248"/>
      <c r="O127" s="1248"/>
      <c r="P127" s="1248"/>
      <c r="Q127" s="1248"/>
      <c r="R127" s="1248"/>
      <c r="S127" s="1248"/>
      <c r="T127" s="1248"/>
      <c r="U127" s="1248"/>
      <c r="V127" s="1248"/>
      <c r="W127" s="1248"/>
      <c r="X127" s="1248"/>
      <c r="Y127" s="1248">
        <v>0</v>
      </c>
      <c r="Z127" s="1248">
        <v>0</v>
      </c>
      <c r="AA127" s="1248">
        <v>0</v>
      </c>
      <c r="AB127" s="1248">
        <v>0</v>
      </c>
      <c r="AC127" s="1248">
        <v>0</v>
      </c>
      <c r="AD127" s="1248">
        <v>0</v>
      </c>
      <c r="AE127" s="1248">
        <v>24</v>
      </c>
      <c r="AF127" s="1248">
        <v>0</v>
      </c>
      <c r="AG127" s="1248">
        <v>0</v>
      </c>
      <c r="AH127" s="1248">
        <v>0</v>
      </c>
    </row>
    <row r="128" spans="1:34" ht="20.399999999999999" customHeight="1">
      <c r="A128" s="2021"/>
      <c r="B128" s="995" t="s">
        <v>807</v>
      </c>
      <c r="C128" s="1248">
        <f t="shared" si="7"/>
        <v>34256.12000000001</v>
      </c>
      <c r="D128" s="1248">
        <v>167.23</v>
      </c>
      <c r="E128" s="1371"/>
      <c r="F128" s="1371"/>
      <c r="G128" s="1371">
        <v>329.08</v>
      </c>
      <c r="H128" s="1371"/>
      <c r="I128" s="1371">
        <v>50</v>
      </c>
      <c r="J128" s="1371"/>
      <c r="K128" s="1371"/>
      <c r="L128" s="1371"/>
      <c r="M128" s="1371">
        <v>68.150000000000006</v>
      </c>
      <c r="N128" s="1371">
        <v>28.91</v>
      </c>
      <c r="O128" s="1371">
        <v>2428.9400000000005</v>
      </c>
      <c r="P128" s="1371">
        <v>1538.8899999999999</v>
      </c>
      <c r="Q128" s="1371">
        <v>3885.2</v>
      </c>
      <c r="R128" s="1371">
        <v>2095.6400000000003</v>
      </c>
      <c r="S128" s="1371">
        <v>2489.4000000000005</v>
      </c>
      <c r="T128" s="1371">
        <v>1193.5099999999998</v>
      </c>
      <c r="U128" s="1371">
        <v>1532.16</v>
      </c>
      <c r="V128" s="1371">
        <v>1284.17</v>
      </c>
      <c r="W128" s="1371">
        <v>130.22</v>
      </c>
      <c r="X128" s="1371">
        <v>1922.81</v>
      </c>
      <c r="Y128" s="1248">
        <v>2541.15</v>
      </c>
      <c r="Z128" s="1248">
        <v>1248.1600000000001</v>
      </c>
      <c r="AA128" s="1248">
        <v>1819.41</v>
      </c>
      <c r="AB128" s="1248">
        <v>1204.83</v>
      </c>
      <c r="AC128" s="1248">
        <v>1986.39</v>
      </c>
      <c r="AD128" s="1248">
        <v>1607.35</v>
      </c>
      <c r="AE128" s="1248">
        <v>643</v>
      </c>
      <c r="AF128" s="1248">
        <v>1839.16</v>
      </c>
      <c r="AG128" s="1248">
        <v>1583.95</v>
      </c>
      <c r="AH128" s="1248">
        <v>638.41</v>
      </c>
    </row>
    <row r="129" spans="1:34" ht="20.399999999999999" customHeight="1">
      <c r="A129" s="2021"/>
      <c r="B129" s="995" t="s">
        <v>788</v>
      </c>
      <c r="C129" s="1248">
        <f t="shared" si="7"/>
        <v>0</v>
      </c>
      <c r="D129" s="1248"/>
      <c r="E129" s="1248"/>
      <c r="F129" s="1248"/>
      <c r="G129" s="1248"/>
      <c r="H129" s="1248"/>
      <c r="I129" s="1248"/>
      <c r="J129" s="1248"/>
      <c r="K129" s="1248"/>
      <c r="L129" s="1248"/>
      <c r="M129" s="1248"/>
      <c r="N129" s="1248"/>
      <c r="O129" s="1248"/>
      <c r="P129" s="1248"/>
      <c r="Q129" s="1248"/>
      <c r="R129" s="1248"/>
      <c r="S129" s="1248"/>
      <c r="T129" s="1248"/>
      <c r="U129" s="1248"/>
      <c r="V129" s="1248"/>
      <c r="W129" s="1248"/>
      <c r="X129" s="1248"/>
      <c r="Y129" s="1248">
        <v>0</v>
      </c>
      <c r="Z129" s="1248">
        <v>0</v>
      </c>
      <c r="AA129" s="1248">
        <v>0</v>
      </c>
      <c r="AB129" s="1248">
        <v>0</v>
      </c>
      <c r="AC129" s="1248">
        <v>0</v>
      </c>
      <c r="AD129" s="1248">
        <v>0</v>
      </c>
      <c r="AE129" s="1248">
        <v>0</v>
      </c>
      <c r="AF129" s="1248">
        <v>0</v>
      </c>
      <c r="AG129" s="1248">
        <v>0</v>
      </c>
      <c r="AH129" s="1248">
        <v>0</v>
      </c>
    </row>
    <row r="130" spans="1:34" ht="20.399999999999999" customHeight="1">
      <c r="A130" s="2021"/>
      <c r="B130" s="991" t="s">
        <v>849</v>
      </c>
      <c r="C130" s="1248">
        <f t="shared" si="7"/>
        <v>1223.46</v>
      </c>
      <c r="D130" s="1248"/>
      <c r="E130" s="1248"/>
      <c r="F130" s="1248"/>
      <c r="G130" s="1248"/>
      <c r="H130" s="1248"/>
      <c r="I130" s="1248"/>
      <c r="J130" s="1248"/>
      <c r="K130" s="1248"/>
      <c r="L130" s="1248"/>
      <c r="M130" s="1248"/>
      <c r="N130" s="1248"/>
      <c r="O130" s="1248"/>
      <c r="P130" s="1248"/>
      <c r="Q130" s="1248"/>
      <c r="R130" s="1248"/>
      <c r="S130" s="1248"/>
      <c r="T130" s="1248"/>
      <c r="U130" s="1248"/>
      <c r="V130" s="1248"/>
      <c r="W130" s="1248"/>
      <c r="X130" s="1371">
        <v>340.67</v>
      </c>
      <c r="Y130" s="1248">
        <v>239</v>
      </c>
      <c r="Z130" s="1248">
        <v>217.84</v>
      </c>
      <c r="AA130" s="1248">
        <v>0</v>
      </c>
      <c r="AB130" s="1248">
        <v>0</v>
      </c>
      <c r="AC130" s="1248">
        <v>0</v>
      </c>
      <c r="AD130" s="1248">
        <v>0</v>
      </c>
      <c r="AE130" s="1248">
        <v>0</v>
      </c>
      <c r="AF130" s="1248">
        <v>410.95</v>
      </c>
      <c r="AG130" s="1248">
        <v>0</v>
      </c>
      <c r="AH130" s="1248">
        <v>15</v>
      </c>
    </row>
    <row r="131" spans="1:34" ht="20.399999999999999" customHeight="1">
      <c r="A131" s="2021"/>
      <c r="B131" s="991" t="s">
        <v>808</v>
      </c>
      <c r="C131" s="1248">
        <f t="shared" si="7"/>
        <v>188.96999999999997</v>
      </c>
      <c r="D131" s="1371">
        <v>90.96</v>
      </c>
      <c r="E131" s="1372"/>
      <c r="F131" s="1372"/>
      <c r="G131" s="1372"/>
      <c r="H131" s="1372"/>
      <c r="I131" s="1372"/>
      <c r="J131" s="1372"/>
      <c r="K131" s="1372"/>
      <c r="L131" s="1372"/>
      <c r="M131" s="1372">
        <v>4.71</v>
      </c>
      <c r="N131" s="1372"/>
      <c r="O131" s="1372"/>
      <c r="P131" s="1372"/>
      <c r="Q131" s="1372"/>
      <c r="R131" s="1372"/>
      <c r="S131" s="1372"/>
      <c r="T131" s="1372"/>
      <c r="U131" s="1372">
        <v>93.3</v>
      </c>
      <c r="V131" s="1372"/>
      <c r="W131" s="1372"/>
      <c r="X131" s="1372"/>
      <c r="Y131" s="1248">
        <v>0</v>
      </c>
      <c r="Z131" s="1248">
        <v>0</v>
      </c>
      <c r="AA131" s="1248">
        <v>0</v>
      </c>
      <c r="AB131" s="1248">
        <v>0</v>
      </c>
      <c r="AC131" s="1248">
        <v>0</v>
      </c>
      <c r="AD131" s="1248">
        <v>0</v>
      </c>
      <c r="AE131" s="1248">
        <v>0</v>
      </c>
      <c r="AF131" s="1248">
        <v>0</v>
      </c>
      <c r="AG131" s="1248">
        <v>0</v>
      </c>
      <c r="AH131" s="1248">
        <v>0</v>
      </c>
    </row>
    <row r="132" spans="1:34" ht="21.6" customHeight="1">
      <c r="A132" s="2391" t="s">
        <v>809</v>
      </c>
      <c r="B132" s="1250" t="s">
        <v>41</v>
      </c>
      <c r="C132" s="1628">
        <f t="shared" si="7"/>
        <v>617.71</v>
      </c>
      <c r="D132" s="1247">
        <f>SUM('유성 급수관'!D133:'유성 급수관'!D147)</f>
        <v>0</v>
      </c>
      <c r="E132" s="1247">
        <f>SUM('유성 급수관'!E133:'유성 급수관'!E147)</f>
        <v>0</v>
      </c>
      <c r="F132" s="1247">
        <f>SUM('유성 급수관'!F133:'유성 급수관'!F147)</f>
        <v>0</v>
      </c>
      <c r="G132" s="1247">
        <f>SUM('유성 급수관'!G133:'유성 급수관'!G147)</f>
        <v>0</v>
      </c>
      <c r="H132" s="1247">
        <f>SUM('유성 급수관'!H133:'유성 급수관'!H147)</f>
        <v>0</v>
      </c>
      <c r="I132" s="1247">
        <f>SUM('유성 급수관'!I133:'유성 급수관'!I147)</f>
        <v>0</v>
      </c>
      <c r="J132" s="1247">
        <f>SUM('유성 급수관'!J133:'유성 급수관'!J147)</f>
        <v>21.32</v>
      </c>
      <c r="K132" s="1247">
        <f>SUM('유성 급수관'!K133:'유성 급수관'!K147)</f>
        <v>0</v>
      </c>
      <c r="L132" s="1247">
        <f>SUM('유성 급수관'!L133:'유성 급수관'!L147)</f>
        <v>0</v>
      </c>
      <c r="M132" s="1247">
        <f>SUM('유성 급수관'!M133:'유성 급수관'!M147)</f>
        <v>0</v>
      </c>
      <c r="N132" s="1247">
        <f>SUM('유성 급수관'!N133:'유성 급수관'!N147)</f>
        <v>4.5599999999999996</v>
      </c>
      <c r="O132" s="1247">
        <f>SUM('유성 급수관'!O133:'유성 급수관'!O147)</f>
        <v>0</v>
      </c>
      <c r="P132" s="1247">
        <f>SUM('유성 급수관'!P133:'유성 급수관'!P147)</f>
        <v>0</v>
      </c>
      <c r="Q132" s="1247">
        <f>SUM('유성 급수관'!Q133:'유성 급수관'!Q147)</f>
        <v>0</v>
      </c>
      <c r="R132" s="1247">
        <f>SUM('유성 급수관'!R133:'유성 급수관'!R147)</f>
        <v>0</v>
      </c>
      <c r="S132" s="1247">
        <f>SUM('유성 급수관'!S133:'유성 급수관'!S147)</f>
        <v>0</v>
      </c>
      <c r="T132" s="1247">
        <f>SUM('유성 급수관'!T133:'유성 급수관'!T147)</f>
        <v>0</v>
      </c>
      <c r="U132" s="1247">
        <f>SUM('유성 급수관'!U133:'유성 급수관'!U147)</f>
        <v>0</v>
      </c>
      <c r="V132" s="1247">
        <f>SUM('유성 급수관'!V133:'유성 급수관'!V147)</f>
        <v>0</v>
      </c>
      <c r="W132" s="1247">
        <f>SUM('유성 급수관'!W133:'유성 급수관'!W147)</f>
        <v>0</v>
      </c>
      <c r="X132" s="1247">
        <f>SUM('유성 급수관'!X133:'유성 급수관'!X147)</f>
        <v>0</v>
      </c>
      <c r="Y132" s="1247">
        <f>SUM('유성 급수관'!Y133:'유성 급수관'!Y147)</f>
        <v>38.51</v>
      </c>
      <c r="Z132" s="1247">
        <f>SUM('유성 급수관'!Z133:'유성 급수관'!Z147)</f>
        <v>92.49</v>
      </c>
      <c r="AA132" s="1247">
        <f>SUM('유성 급수관'!AA133:'유성 급수관'!AA147)</f>
        <v>16</v>
      </c>
      <c r="AB132" s="1247">
        <f>SUM('유성 급수관'!AB133:'유성 급수관'!AB147)</f>
        <v>0</v>
      </c>
      <c r="AC132" s="1247">
        <f>SUM('유성 급수관'!AC133:'유성 급수관'!AC147)</f>
        <v>121</v>
      </c>
      <c r="AD132" s="1247">
        <f>SUM('유성 급수관'!AD133:'유성 급수관'!AD147)</f>
        <v>91</v>
      </c>
      <c r="AE132" s="1247">
        <f>SUM('유성 급수관'!AE133:'유성 급수관'!AE147)</f>
        <v>88</v>
      </c>
      <c r="AF132" s="1247">
        <f>SUM('유성 급수관'!AF133:'유성 급수관'!AF147)</f>
        <v>13.82</v>
      </c>
      <c r="AG132" s="1247">
        <f>SUM('유성 급수관'!AG133:'유성 급수관'!AG147)</f>
        <v>68.010000000000005</v>
      </c>
      <c r="AH132" s="1247">
        <f>SUM('유성 급수관'!AH133:'유성 급수관'!AH147)</f>
        <v>63</v>
      </c>
    </row>
    <row r="133" spans="1:34" ht="20.399999999999999" customHeight="1">
      <c r="A133" s="2391" t="s">
        <v>809</v>
      </c>
      <c r="B133" s="989" t="s">
        <v>951</v>
      </c>
      <c r="C133" s="1248">
        <f t="shared" si="7"/>
        <v>166.68</v>
      </c>
      <c r="D133" s="1248"/>
      <c r="E133" s="1248"/>
      <c r="F133" s="1248"/>
      <c r="G133" s="1248"/>
      <c r="H133" s="1248"/>
      <c r="I133" s="1248"/>
      <c r="J133" s="1248"/>
      <c r="K133" s="1248"/>
      <c r="L133" s="1248"/>
      <c r="M133" s="1248"/>
      <c r="N133" s="1248"/>
      <c r="O133" s="1248"/>
      <c r="P133" s="1248"/>
      <c r="Q133" s="1248"/>
      <c r="R133" s="1248"/>
      <c r="S133" s="1248"/>
      <c r="T133" s="1248"/>
      <c r="U133" s="1248"/>
      <c r="V133" s="1248"/>
      <c r="W133" s="1248"/>
      <c r="X133" s="1248"/>
      <c r="Y133" s="1248">
        <v>0</v>
      </c>
      <c r="Z133" s="1248">
        <v>0</v>
      </c>
      <c r="AA133" s="1248">
        <v>0</v>
      </c>
      <c r="AB133" s="1248">
        <v>0</v>
      </c>
      <c r="AC133" s="1248">
        <v>0</v>
      </c>
      <c r="AD133" s="1248">
        <v>0</v>
      </c>
      <c r="AE133" s="1248">
        <v>75</v>
      </c>
      <c r="AF133" s="1248">
        <v>6</v>
      </c>
      <c r="AG133" s="1248">
        <v>62.68</v>
      </c>
      <c r="AH133" s="1248">
        <v>23</v>
      </c>
    </row>
    <row r="134" spans="1:34" ht="20.399999999999999" customHeight="1">
      <c r="A134" s="2021"/>
      <c r="B134" s="989" t="s">
        <v>797</v>
      </c>
      <c r="C134" s="1248">
        <f t="shared" si="7"/>
        <v>81.33</v>
      </c>
      <c r="D134" s="1248"/>
      <c r="E134" s="1248"/>
      <c r="F134" s="1248"/>
      <c r="G134" s="1248"/>
      <c r="H134" s="1248"/>
      <c r="I134" s="1248"/>
      <c r="J134" s="1248"/>
      <c r="K134" s="1248"/>
      <c r="L134" s="1248"/>
      <c r="M134" s="1248"/>
      <c r="N134" s="1248"/>
      <c r="O134" s="1248"/>
      <c r="P134" s="1248"/>
      <c r="Q134" s="1248"/>
      <c r="R134" s="1248"/>
      <c r="S134" s="1248"/>
      <c r="T134" s="1248"/>
      <c r="U134" s="1248"/>
      <c r="V134" s="1248"/>
      <c r="W134" s="1248"/>
      <c r="X134" s="1248"/>
      <c r="Y134" s="1248">
        <v>0</v>
      </c>
      <c r="Z134" s="1248">
        <v>0</v>
      </c>
      <c r="AA134" s="1248">
        <v>0</v>
      </c>
      <c r="AB134" s="1248">
        <v>0</v>
      </c>
      <c r="AC134" s="1248">
        <v>0</v>
      </c>
      <c r="AD134" s="1248">
        <v>23</v>
      </c>
      <c r="AE134" s="1248">
        <v>13</v>
      </c>
      <c r="AF134" s="1248">
        <v>0</v>
      </c>
      <c r="AG134" s="1248">
        <v>5.33</v>
      </c>
      <c r="AH134" s="1248">
        <v>40</v>
      </c>
    </row>
    <row r="135" spans="1:34" ht="20.399999999999999" customHeight="1">
      <c r="A135" s="2021"/>
      <c r="B135" s="989" t="s">
        <v>780</v>
      </c>
      <c r="C135" s="1248">
        <f t="shared" si="7"/>
        <v>167.07</v>
      </c>
      <c r="D135" s="1248"/>
      <c r="E135" s="1248"/>
      <c r="F135" s="1248"/>
      <c r="G135" s="1248"/>
      <c r="H135" s="1248"/>
      <c r="I135" s="1248"/>
      <c r="J135" s="1248"/>
      <c r="K135" s="1248"/>
      <c r="L135" s="1248"/>
      <c r="M135" s="1248"/>
      <c r="N135" s="1371">
        <v>4.5599999999999996</v>
      </c>
      <c r="O135" s="1248"/>
      <c r="P135" s="1248"/>
      <c r="Q135" s="1248"/>
      <c r="R135" s="1248"/>
      <c r="S135" s="1248"/>
      <c r="T135" s="1248"/>
      <c r="U135" s="1248"/>
      <c r="V135" s="1248"/>
      <c r="W135" s="1248"/>
      <c r="X135" s="1248"/>
      <c r="Y135" s="1248">
        <v>38.51</v>
      </c>
      <c r="Z135" s="1248">
        <v>5</v>
      </c>
      <c r="AA135" s="1248">
        <v>16</v>
      </c>
      <c r="AB135" s="1248">
        <v>0</v>
      </c>
      <c r="AC135" s="1248">
        <v>77</v>
      </c>
      <c r="AD135" s="1248">
        <v>26</v>
      </c>
      <c r="AE135" s="1248">
        <v>0</v>
      </c>
      <c r="AF135" s="1248">
        <v>0</v>
      </c>
      <c r="AG135" s="1248">
        <v>0</v>
      </c>
      <c r="AH135" s="1248">
        <v>0</v>
      </c>
    </row>
    <row r="136" spans="1:34" ht="20.399999999999999" customHeight="1">
      <c r="A136" s="2021"/>
      <c r="B136" s="991" t="s">
        <v>799</v>
      </c>
      <c r="C136" s="1248">
        <f t="shared" si="7"/>
        <v>0</v>
      </c>
      <c r="D136" s="1248"/>
      <c r="E136" s="1248"/>
      <c r="F136" s="1248"/>
      <c r="G136" s="1248"/>
      <c r="H136" s="1248"/>
      <c r="I136" s="1248"/>
      <c r="J136" s="1248"/>
      <c r="K136" s="1248"/>
      <c r="L136" s="1248"/>
      <c r="M136" s="1248"/>
      <c r="N136" s="1248"/>
      <c r="O136" s="1248"/>
      <c r="P136" s="1248"/>
      <c r="Q136" s="1248"/>
      <c r="R136" s="1248"/>
      <c r="S136" s="1248"/>
      <c r="T136" s="1248"/>
      <c r="U136" s="1248"/>
      <c r="V136" s="1248"/>
      <c r="W136" s="1248"/>
      <c r="X136" s="1248"/>
      <c r="Y136" s="1248">
        <v>0</v>
      </c>
      <c r="Z136" s="1248">
        <v>0</v>
      </c>
      <c r="AA136" s="1248">
        <v>0</v>
      </c>
      <c r="AB136" s="1248">
        <v>0</v>
      </c>
      <c r="AC136" s="1248">
        <v>0</v>
      </c>
      <c r="AD136" s="1248">
        <v>0</v>
      </c>
      <c r="AE136" s="1248">
        <v>0</v>
      </c>
      <c r="AF136" s="1248">
        <v>0</v>
      </c>
      <c r="AG136" s="1248">
        <v>0</v>
      </c>
      <c r="AH136" s="1248">
        <v>0</v>
      </c>
    </row>
    <row r="137" spans="1:34" ht="20.399999999999999" customHeight="1">
      <c r="A137" s="2021"/>
      <c r="B137" s="991" t="s">
        <v>800</v>
      </c>
      <c r="C137" s="1248">
        <f t="shared" si="7"/>
        <v>0</v>
      </c>
      <c r="D137" s="1248"/>
      <c r="E137" s="1248"/>
      <c r="F137" s="1248"/>
      <c r="G137" s="1248"/>
      <c r="H137" s="1248"/>
      <c r="I137" s="1248"/>
      <c r="J137" s="1248"/>
      <c r="K137" s="1248"/>
      <c r="L137" s="1248"/>
      <c r="M137" s="1248"/>
      <c r="N137" s="1248"/>
      <c r="O137" s="1248"/>
      <c r="P137" s="1248"/>
      <c r="Q137" s="1248"/>
      <c r="R137" s="1248"/>
      <c r="S137" s="1248"/>
      <c r="T137" s="1248"/>
      <c r="U137" s="1248"/>
      <c r="V137" s="1248"/>
      <c r="W137" s="1248"/>
      <c r="X137" s="1248"/>
      <c r="Y137" s="1248">
        <v>0</v>
      </c>
      <c r="Z137" s="1248">
        <v>0</v>
      </c>
      <c r="AA137" s="1248">
        <v>0</v>
      </c>
      <c r="AB137" s="1248">
        <v>0</v>
      </c>
      <c r="AC137" s="1248">
        <v>0</v>
      </c>
      <c r="AD137" s="1248">
        <v>0</v>
      </c>
      <c r="AE137" s="1248">
        <v>0</v>
      </c>
      <c r="AF137" s="1248">
        <v>0</v>
      </c>
      <c r="AG137" s="1248">
        <v>0</v>
      </c>
      <c r="AH137" s="1248">
        <v>0</v>
      </c>
    </row>
    <row r="138" spans="1:34" ht="20.399999999999999" customHeight="1">
      <c r="A138" s="2021"/>
      <c r="B138" s="995" t="s">
        <v>802</v>
      </c>
      <c r="C138" s="1248">
        <f t="shared" si="7"/>
        <v>0</v>
      </c>
      <c r="D138" s="1248"/>
      <c r="E138" s="1248"/>
      <c r="F138" s="1248"/>
      <c r="G138" s="1248"/>
      <c r="H138" s="1248"/>
      <c r="I138" s="1248"/>
      <c r="J138" s="1248"/>
      <c r="K138" s="1248"/>
      <c r="L138" s="1248"/>
      <c r="M138" s="1248"/>
      <c r="N138" s="1248"/>
      <c r="O138" s="1248"/>
      <c r="P138" s="1248"/>
      <c r="Q138" s="1248"/>
      <c r="R138" s="1248"/>
      <c r="S138" s="1248"/>
      <c r="T138" s="1248"/>
      <c r="U138" s="1248"/>
      <c r="V138" s="1248"/>
      <c r="W138" s="1248"/>
      <c r="X138" s="1248"/>
      <c r="Y138" s="1248">
        <v>0</v>
      </c>
      <c r="Z138" s="1248">
        <v>0</v>
      </c>
      <c r="AA138" s="1248">
        <v>0</v>
      </c>
      <c r="AB138" s="1248">
        <v>0</v>
      </c>
      <c r="AC138" s="1248">
        <v>0</v>
      </c>
      <c r="AD138" s="1248">
        <v>0</v>
      </c>
      <c r="AE138" s="1248">
        <v>0</v>
      </c>
      <c r="AF138" s="1248">
        <v>0</v>
      </c>
      <c r="AG138" s="1248">
        <v>0</v>
      </c>
      <c r="AH138" s="1248">
        <v>0</v>
      </c>
    </row>
    <row r="139" spans="1:34" ht="20.399999999999999" customHeight="1">
      <c r="A139" s="2021"/>
      <c r="B139" s="995" t="s">
        <v>803</v>
      </c>
      <c r="C139" s="1248">
        <f t="shared" si="7"/>
        <v>21.32</v>
      </c>
      <c r="D139" s="1248"/>
      <c r="E139" s="1372"/>
      <c r="F139" s="1372"/>
      <c r="G139" s="1372"/>
      <c r="H139" s="1372"/>
      <c r="I139" s="1372"/>
      <c r="J139" s="1372">
        <v>21.32</v>
      </c>
      <c r="K139" s="1372"/>
      <c r="L139" s="1372"/>
      <c r="M139" s="1372"/>
      <c r="N139" s="1372"/>
      <c r="O139" s="1372"/>
      <c r="P139" s="1372"/>
      <c r="Q139" s="1372"/>
      <c r="R139" s="1372"/>
      <c r="S139" s="1372"/>
      <c r="T139" s="1372"/>
      <c r="U139" s="1372"/>
      <c r="V139" s="1372"/>
      <c r="W139" s="1372"/>
      <c r="X139" s="1372"/>
      <c r="Y139" s="1248">
        <v>0</v>
      </c>
      <c r="Z139" s="1248">
        <v>0</v>
      </c>
      <c r="AA139" s="1248">
        <v>0</v>
      </c>
      <c r="AB139" s="1248">
        <v>0</v>
      </c>
      <c r="AC139" s="1248">
        <v>0</v>
      </c>
      <c r="AD139" s="1248">
        <v>0</v>
      </c>
      <c r="AE139" s="1248">
        <v>0</v>
      </c>
      <c r="AF139" s="1248">
        <v>0</v>
      </c>
      <c r="AG139" s="1248">
        <v>0</v>
      </c>
      <c r="AH139" s="1248">
        <v>0</v>
      </c>
    </row>
    <row r="140" spans="1:34" ht="20.399999999999999" customHeight="1">
      <c r="A140" s="2021"/>
      <c r="B140" s="1011" t="s">
        <v>804</v>
      </c>
      <c r="C140" s="1248">
        <f t="shared" si="7"/>
        <v>0</v>
      </c>
      <c r="D140" s="1248"/>
      <c r="E140" s="1248"/>
      <c r="F140" s="1248"/>
      <c r="G140" s="1248"/>
      <c r="H140" s="1248"/>
      <c r="I140" s="1248"/>
      <c r="J140" s="1248"/>
      <c r="K140" s="1248"/>
      <c r="L140" s="1248"/>
      <c r="M140" s="1248"/>
      <c r="N140" s="1248"/>
      <c r="O140" s="1248"/>
      <c r="P140" s="1248"/>
      <c r="Q140" s="1248"/>
      <c r="R140" s="1248"/>
      <c r="S140" s="1248"/>
      <c r="T140" s="1248"/>
      <c r="U140" s="1248"/>
      <c r="V140" s="1248"/>
      <c r="W140" s="1248"/>
      <c r="X140" s="1248"/>
      <c r="Y140" s="1248">
        <v>0</v>
      </c>
      <c r="Z140" s="1248">
        <v>0</v>
      </c>
      <c r="AA140" s="1248">
        <v>0</v>
      </c>
      <c r="AB140" s="1248">
        <v>0</v>
      </c>
      <c r="AC140" s="1248">
        <v>0</v>
      </c>
      <c r="AD140" s="1248">
        <v>0</v>
      </c>
      <c r="AE140" s="1248">
        <v>0</v>
      </c>
      <c r="AF140" s="1248">
        <v>0</v>
      </c>
      <c r="AG140" s="1248">
        <v>0</v>
      </c>
      <c r="AH140" s="1248">
        <v>0</v>
      </c>
    </row>
    <row r="141" spans="1:34" ht="20.399999999999999" customHeight="1">
      <c r="A141" s="2021"/>
      <c r="B141" s="1011" t="s">
        <v>805</v>
      </c>
      <c r="C141" s="1248">
        <f t="shared" si="7"/>
        <v>0</v>
      </c>
      <c r="D141" s="1248"/>
      <c r="E141" s="1248"/>
      <c r="F141" s="1248"/>
      <c r="G141" s="1248"/>
      <c r="H141" s="1248"/>
      <c r="I141" s="1248"/>
      <c r="J141" s="1248"/>
      <c r="K141" s="1248"/>
      <c r="L141" s="1248"/>
      <c r="M141" s="1248"/>
      <c r="N141" s="1248"/>
      <c r="O141" s="1248"/>
      <c r="P141" s="1248"/>
      <c r="Q141" s="1248"/>
      <c r="R141" s="1248"/>
      <c r="S141" s="1248"/>
      <c r="T141" s="1248"/>
      <c r="U141" s="1248"/>
      <c r="V141" s="1248"/>
      <c r="W141" s="1248"/>
      <c r="X141" s="1248"/>
      <c r="Y141" s="1248">
        <v>0</v>
      </c>
      <c r="Z141" s="1248">
        <v>0</v>
      </c>
      <c r="AA141" s="1248">
        <v>0</v>
      </c>
      <c r="AB141" s="1248">
        <v>0</v>
      </c>
      <c r="AC141" s="1248">
        <v>0</v>
      </c>
      <c r="AD141" s="1248">
        <v>0</v>
      </c>
      <c r="AE141" s="1248">
        <v>0</v>
      </c>
      <c r="AF141" s="1248">
        <v>0</v>
      </c>
      <c r="AG141" s="1248">
        <v>0</v>
      </c>
      <c r="AH141" s="1248">
        <v>0</v>
      </c>
    </row>
    <row r="142" spans="1:34" ht="20.399999999999999" customHeight="1">
      <c r="A142" s="2021"/>
      <c r="B142" s="1011" t="s">
        <v>848</v>
      </c>
      <c r="C142" s="1248">
        <f t="shared" si="7"/>
        <v>0</v>
      </c>
      <c r="D142" s="1248"/>
      <c r="E142" s="1248"/>
      <c r="F142" s="1248"/>
      <c r="G142" s="1248"/>
      <c r="H142" s="1248"/>
      <c r="I142" s="1248"/>
      <c r="J142" s="1248"/>
      <c r="K142" s="1248"/>
      <c r="L142" s="1248"/>
      <c r="M142" s="1248"/>
      <c r="N142" s="1248"/>
      <c r="O142" s="1248"/>
      <c r="P142" s="1248"/>
      <c r="Q142" s="1248"/>
      <c r="R142" s="1248"/>
      <c r="S142" s="1248"/>
      <c r="T142" s="1248"/>
      <c r="U142" s="1248"/>
      <c r="V142" s="1248"/>
      <c r="W142" s="1248"/>
      <c r="X142" s="1248"/>
      <c r="Y142" s="1248">
        <v>0</v>
      </c>
      <c r="Z142" s="1248">
        <v>0</v>
      </c>
      <c r="AA142" s="1248">
        <v>0</v>
      </c>
      <c r="AB142" s="1248">
        <v>0</v>
      </c>
      <c r="AC142" s="1248">
        <v>0</v>
      </c>
      <c r="AD142" s="1248">
        <v>0</v>
      </c>
      <c r="AE142" s="1248">
        <v>0</v>
      </c>
      <c r="AF142" s="1248">
        <v>0</v>
      </c>
      <c r="AG142" s="1248">
        <v>0</v>
      </c>
      <c r="AH142" s="1248">
        <v>0</v>
      </c>
    </row>
    <row r="143" spans="1:34" ht="20.399999999999999" customHeight="1">
      <c r="A143" s="2021"/>
      <c r="B143" s="1011" t="s">
        <v>806</v>
      </c>
      <c r="C143" s="1248">
        <f t="shared" si="7"/>
        <v>0</v>
      </c>
      <c r="D143" s="1248"/>
      <c r="E143" s="1248"/>
      <c r="F143" s="1248"/>
      <c r="G143" s="1248"/>
      <c r="H143" s="1248"/>
      <c r="I143" s="1248"/>
      <c r="J143" s="1248"/>
      <c r="K143" s="1248"/>
      <c r="L143" s="1248"/>
      <c r="M143" s="1248"/>
      <c r="N143" s="1248"/>
      <c r="O143" s="1248"/>
      <c r="P143" s="1248"/>
      <c r="Q143" s="1248"/>
      <c r="R143" s="1248"/>
      <c r="S143" s="1248"/>
      <c r="T143" s="1248"/>
      <c r="U143" s="1248"/>
      <c r="V143" s="1248"/>
      <c r="W143" s="1248"/>
      <c r="X143" s="1248"/>
      <c r="Y143" s="1248">
        <v>0</v>
      </c>
      <c r="Z143" s="1248">
        <v>0</v>
      </c>
      <c r="AA143" s="1248">
        <v>0</v>
      </c>
      <c r="AB143" s="1248">
        <v>0</v>
      </c>
      <c r="AC143" s="1248">
        <v>0</v>
      </c>
      <c r="AD143" s="1248">
        <v>0</v>
      </c>
      <c r="AE143" s="1248">
        <v>0</v>
      </c>
      <c r="AF143" s="1248">
        <v>0</v>
      </c>
      <c r="AG143" s="1248">
        <v>0</v>
      </c>
      <c r="AH143" s="1248">
        <v>0</v>
      </c>
    </row>
    <row r="144" spans="1:34" ht="20.399999999999999" customHeight="1">
      <c r="A144" s="2021"/>
      <c r="B144" s="995" t="s">
        <v>807</v>
      </c>
      <c r="C144" s="1248">
        <f t="shared" si="7"/>
        <v>181.31</v>
      </c>
      <c r="D144" s="1248"/>
      <c r="E144" s="1248"/>
      <c r="F144" s="1248"/>
      <c r="G144" s="1248"/>
      <c r="H144" s="1248"/>
      <c r="I144" s="1248"/>
      <c r="J144" s="1248"/>
      <c r="K144" s="1248"/>
      <c r="L144" s="1248"/>
      <c r="M144" s="1248"/>
      <c r="N144" s="1248"/>
      <c r="O144" s="1248"/>
      <c r="P144" s="1248"/>
      <c r="Q144" s="1248"/>
      <c r="R144" s="1248"/>
      <c r="S144" s="1248"/>
      <c r="T144" s="1248"/>
      <c r="U144" s="1248"/>
      <c r="V144" s="1248"/>
      <c r="W144" s="1248"/>
      <c r="X144" s="1248"/>
      <c r="Y144" s="1248">
        <v>0</v>
      </c>
      <c r="Z144" s="1248">
        <v>87.49</v>
      </c>
      <c r="AA144" s="1248">
        <v>0</v>
      </c>
      <c r="AB144" s="1248">
        <v>0</v>
      </c>
      <c r="AC144" s="1248">
        <v>44</v>
      </c>
      <c r="AD144" s="1248">
        <v>42</v>
      </c>
      <c r="AE144" s="1248">
        <v>0</v>
      </c>
      <c r="AF144" s="1248">
        <v>7.82</v>
      </c>
      <c r="AG144" s="1248">
        <v>0</v>
      </c>
      <c r="AH144" s="1248">
        <v>0</v>
      </c>
    </row>
    <row r="145" spans="1:34" ht="20.399999999999999" customHeight="1">
      <c r="A145" s="2021"/>
      <c r="B145" s="995" t="s">
        <v>788</v>
      </c>
      <c r="C145" s="1248">
        <f t="shared" si="7"/>
        <v>0</v>
      </c>
      <c r="D145" s="1248"/>
      <c r="E145" s="1248"/>
      <c r="F145" s="1248"/>
      <c r="G145" s="1248"/>
      <c r="H145" s="1248"/>
      <c r="I145" s="1248"/>
      <c r="J145" s="1248"/>
      <c r="K145" s="1248"/>
      <c r="L145" s="1248"/>
      <c r="M145" s="1248"/>
      <c r="N145" s="1248"/>
      <c r="O145" s="1248"/>
      <c r="P145" s="1248"/>
      <c r="Q145" s="1248"/>
      <c r="R145" s="1248"/>
      <c r="S145" s="1248"/>
      <c r="T145" s="1248"/>
      <c r="U145" s="1248"/>
      <c r="V145" s="1248"/>
      <c r="W145" s="1248"/>
      <c r="X145" s="1248"/>
      <c r="Y145" s="1248">
        <v>0</v>
      </c>
      <c r="Z145" s="1248">
        <v>0</v>
      </c>
      <c r="AA145" s="1248">
        <v>0</v>
      </c>
      <c r="AB145" s="1248">
        <v>0</v>
      </c>
      <c r="AC145" s="1248">
        <v>0</v>
      </c>
      <c r="AD145" s="1248">
        <v>0</v>
      </c>
      <c r="AE145" s="1248">
        <v>0</v>
      </c>
      <c r="AF145" s="1248">
        <v>0</v>
      </c>
      <c r="AG145" s="1248">
        <v>0</v>
      </c>
      <c r="AH145" s="1248">
        <v>0</v>
      </c>
    </row>
    <row r="146" spans="1:34" ht="20.399999999999999" customHeight="1">
      <c r="A146" s="2021"/>
      <c r="B146" s="991" t="s">
        <v>849</v>
      </c>
      <c r="C146" s="1248">
        <f t="shared" si="7"/>
        <v>0</v>
      </c>
      <c r="D146" s="1248"/>
      <c r="E146" s="1248"/>
      <c r="F146" s="1248"/>
      <c r="G146" s="1248"/>
      <c r="H146" s="1248"/>
      <c r="I146" s="1248"/>
      <c r="J146" s="1248"/>
      <c r="K146" s="1248"/>
      <c r="L146" s="1248"/>
      <c r="M146" s="1248"/>
      <c r="N146" s="1248"/>
      <c r="O146" s="1248"/>
      <c r="P146" s="1248"/>
      <c r="Q146" s="1248"/>
      <c r="R146" s="1248"/>
      <c r="S146" s="1248"/>
      <c r="T146" s="1248"/>
      <c r="U146" s="1248"/>
      <c r="V146" s="1248"/>
      <c r="W146" s="1248"/>
      <c r="X146" s="1248"/>
      <c r="Y146" s="1248">
        <v>0</v>
      </c>
      <c r="Z146" s="1248">
        <v>0</v>
      </c>
      <c r="AA146" s="1248">
        <v>0</v>
      </c>
      <c r="AB146" s="1248">
        <v>0</v>
      </c>
      <c r="AC146" s="1248">
        <v>0</v>
      </c>
      <c r="AD146" s="1248">
        <v>0</v>
      </c>
      <c r="AE146" s="1248">
        <v>0</v>
      </c>
      <c r="AF146" s="1248">
        <v>0</v>
      </c>
      <c r="AG146" s="1248">
        <v>0</v>
      </c>
      <c r="AH146" s="1248">
        <v>0</v>
      </c>
    </row>
    <row r="147" spans="1:34" ht="20.399999999999999" customHeight="1">
      <c r="A147" s="2021"/>
      <c r="B147" s="991" t="s">
        <v>808</v>
      </c>
      <c r="C147" s="1248">
        <f t="shared" si="7"/>
        <v>0</v>
      </c>
      <c r="D147" s="1248"/>
      <c r="E147" s="1248"/>
      <c r="F147" s="1248"/>
      <c r="G147" s="1248"/>
      <c r="H147" s="1248"/>
      <c r="I147" s="1248"/>
      <c r="J147" s="1248"/>
      <c r="K147" s="1248"/>
      <c r="L147" s="1248"/>
      <c r="M147" s="1248"/>
      <c r="N147" s="1248"/>
      <c r="O147" s="1248"/>
      <c r="P147" s="1248"/>
      <c r="Q147" s="1248"/>
      <c r="R147" s="1248"/>
      <c r="S147" s="1248"/>
      <c r="T147" s="1248"/>
      <c r="U147" s="1248"/>
      <c r="V147" s="1248"/>
      <c r="W147" s="1248"/>
      <c r="X147" s="1248"/>
      <c r="Y147" s="1248">
        <v>0</v>
      </c>
      <c r="Z147" s="1248">
        <v>0</v>
      </c>
      <c r="AA147" s="1248">
        <v>0</v>
      </c>
      <c r="AB147" s="1248">
        <v>0</v>
      </c>
      <c r="AC147" s="1248">
        <v>0</v>
      </c>
      <c r="AD147" s="1248">
        <v>0</v>
      </c>
      <c r="AE147" s="1248">
        <v>0</v>
      </c>
      <c r="AF147" s="1248">
        <v>0</v>
      </c>
      <c r="AG147" s="1248">
        <v>0</v>
      </c>
      <c r="AH147" s="1248">
        <v>0</v>
      </c>
    </row>
    <row r="148" spans="1:34" ht="21.6" customHeight="1">
      <c r="A148" s="2391" t="s">
        <v>789</v>
      </c>
      <c r="B148" s="1250" t="s">
        <v>41</v>
      </c>
      <c r="C148" s="1628">
        <f t="shared" si="7"/>
        <v>338.53000000000003</v>
      </c>
      <c r="D148" s="1247">
        <f>SUM('유성 급수관'!D149:'유성 급수관'!D163)</f>
        <v>0</v>
      </c>
      <c r="E148" s="1247">
        <f>SUM('유성 급수관'!E149:'유성 급수관'!E163)</f>
        <v>0</v>
      </c>
      <c r="F148" s="1247">
        <f>SUM('유성 급수관'!F149:'유성 급수관'!F163)</f>
        <v>0</v>
      </c>
      <c r="G148" s="1247">
        <f>SUM('유성 급수관'!G149:'유성 급수관'!G163)</f>
        <v>0</v>
      </c>
      <c r="H148" s="1247">
        <f>SUM('유성 급수관'!H149:'유성 급수관'!H163)</f>
        <v>0</v>
      </c>
      <c r="I148" s="1247">
        <f>SUM('유성 급수관'!I149:'유성 급수관'!I163)</f>
        <v>0</v>
      </c>
      <c r="J148" s="1247">
        <f>SUM('유성 급수관'!J149:'유성 급수관'!J163)</f>
        <v>0</v>
      </c>
      <c r="K148" s="1247">
        <f>SUM('유성 급수관'!K149:'유성 급수관'!K163)</f>
        <v>0</v>
      </c>
      <c r="L148" s="1247">
        <f>SUM('유성 급수관'!L149:'유성 급수관'!L163)</f>
        <v>0</v>
      </c>
      <c r="M148" s="1247">
        <f>SUM('유성 급수관'!M149:'유성 급수관'!M163)</f>
        <v>0</v>
      </c>
      <c r="N148" s="1247">
        <f>SUM('유성 급수관'!N149:'유성 급수관'!N163)</f>
        <v>0</v>
      </c>
      <c r="O148" s="1247">
        <f>SUM('유성 급수관'!O149:'유성 급수관'!O163)</f>
        <v>0</v>
      </c>
      <c r="P148" s="1247">
        <f>SUM('유성 급수관'!P149:'유성 급수관'!P163)</f>
        <v>0</v>
      </c>
      <c r="Q148" s="1247">
        <f>SUM('유성 급수관'!Q149:'유성 급수관'!Q163)</f>
        <v>0</v>
      </c>
      <c r="R148" s="1247">
        <f>SUM('유성 급수관'!R149:'유성 급수관'!R163)</f>
        <v>0</v>
      </c>
      <c r="S148" s="1247">
        <f>SUM('유성 급수관'!S149:'유성 급수관'!S163)</f>
        <v>84</v>
      </c>
      <c r="T148" s="1247">
        <f>SUM('유성 급수관'!T149:'유성 급수관'!T163)</f>
        <v>0</v>
      </c>
      <c r="U148" s="1247">
        <f>SUM('유성 급수관'!U149:'유성 급수관'!U163)</f>
        <v>0</v>
      </c>
      <c r="V148" s="1247">
        <f>SUM('유성 급수관'!V149:'유성 급수관'!V163)</f>
        <v>0</v>
      </c>
      <c r="W148" s="1247">
        <f>SUM('유성 급수관'!W149:'유성 급수관'!W163)</f>
        <v>2</v>
      </c>
      <c r="X148" s="1247">
        <f>SUM('유성 급수관'!X149:'유성 급수관'!X163)</f>
        <v>0</v>
      </c>
      <c r="Y148" s="1247">
        <f>SUM('유성 급수관'!Y149:'유성 급수관'!Y163)</f>
        <v>19</v>
      </c>
      <c r="Z148" s="1247">
        <f>SUM('유성 급수관'!Z149:'유성 급수관'!Z163)</f>
        <v>97.74</v>
      </c>
      <c r="AA148" s="1247">
        <f>SUM('유성 급수관'!AA149:'유성 급수관'!AA163)</f>
        <v>0</v>
      </c>
      <c r="AB148" s="1247">
        <f>SUM('유성 급수관'!AB149:'유성 급수관'!AB163)</f>
        <v>0</v>
      </c>
      <c r="AC148" s="1247">
        <f>SUM('유성 급수관'!AC149:'유성 급수관'!AC163)</f>
        <v>10</v>
      </c>
      <c r="AD148" s="1247">
        <f>SUM('유성 급수관'!AD149:'유성 급수관'!AD163)</f>
        <v>30</v>
      </c>
      <c r="AE148" s="1247">
        <f>SUM('유성 급수관'!AE149:'유성 급수관'!AE163)</f>
        <v>0</v>
      </c>
      <c r="AF148" s="1247">
        <f>SUM('유성 급수관'!AF149:'유성 급수관'!AF163)</f>
        <v>17.240000000000002</v>
      </c>
      <c r="AG148" s="1247">
        <f>SUM('유성 급수관'!AG149:'유성 급수관'!AG163)</f>
        <v>66.55</v>
      </c>
      <c r="AH148" s="1247">
        <f>SUM('유성 급수관'!AH149:'유성 급수관'!AH163)</f>
        <v>12</v>
      </c>
    </row>
    <row r="149" spans="1:34" ht="20.399999999999999" customHeight="1">
      <c r="A149" s="2391" t="s">
        <v>789</v>
      </c>
      <c r="B149" s="989" t="s">
        <v>951</v>
      </c>
      <c r="C149" s="1248">
        <f t="shared" ref="C149:C179" si="8">SUM(D149:AH149)</f>
        <v>69</v>
      </c>
      <c r="D149" s="1248"/>
      <c r="E149" s="1248"/>
      <c r="F149" s="1248"/>
      <c r="G149" s="1248"/>
      <c r="H149" s="1248"/>
      <c r="I149" s="1248"/>
      <c r="J149" s="1248"/>
      <c r="K149" s="1248"/>
      <c r="L149" s="1248"/>
      <c r="M149" s="1248"/>
      <c r="N149" s="1248"/>
      <c r="O149" s="1248"/>
      <c r="P149" s="1248"/>
      <c r="Q149" s="1248"/>
      <c r="R149" s="1248"/>
      <c r="S149" s="1248"/>
      <c r="T149" s="1248"/>
      <c r="U149" s="1248"/>
      <c r="V149" s="1248"/>
      <c r="W149" s="1248"/>
      <c r="X149" s="1248"/>
      <c r="Y149" s="1248">
        <v>0</v>
      </c>
      <c r="Z149" s="1248">
        <v>0</v>
      </c>
      <c r="AA149" s="1248">
        <v>0</v>
      </c>
      <c r="AB149" s="1248">
        <v>0</v>
      </c>
      <c r="AC149" s="1248">
        <v>0</v>
      </c>
      <c r="AD149" s="1248">
        <v>0</v>
      </c>
      <c r="AE149" s="1248">
        <v>0</v>
      </c>
      <c r="AF149" s="1248">
        <v>9</v>
      </c>
      <c r="AG149" s="1248">
        <v>48</v>
      </c>
      <c r="AH149" s="1248">
        <v>12</v>
      </c>
    </row>
    <row r="150" spans="1:34" ht="20.399999999999999" customHeight="1">
      <c r="A150" s="2021"/>
      <c r="B150" s="989" t="s">
        <v>797</v>
      </c>
      <c r="C150" s="1248">
        <f t="shared" si="8"/>
        <v>33.549999999999997</v>
      </c>
      <c r="D150" s="1248"/>
      <c r="E150" s="1248"/>
      <c r="F150" s="1248"/>
      <c r="G150" s="1248"/>
      <c r="H150" s="1248"/>
      <c r="I150" s="1248"/>
      <c r="J150" s="1248"/>
      <c r="K150" s="1248"/>
      <c r="L150" s="1248"/>
      <c r="M150" s="1248"/>
      <c r="N150" s="1248"/>
      <c r="O150" s="1248"/>
      <c r="P150" s="1248"/>
      <c r="Q150" s="1248"/>
      <c r="R150" s="1248"/>
      <c r="S150" s="1248"/>
      <c r="T150" s="1248"/>
      <c r="U150" s="1248"/>
      <c r="V150" s="1248"/>
      <c r="W150" s="1248"/>
      <c r="X150" s="1248"/>
      <c r="Y150" s="1248">
        <v>15</v>
      </c>
      <c r="Z150" s="1248">
        <v>0</v>
      </c>
      <c r="AA150" s="1248">
        <v>0</v>
      </c>
      <c r="AB150" s="1248">
        <v>0</v>
      </c>
      <c r="AC150" s="1248">
        <v>0</v>
      </c>
      <c r="AD150" s="1248">
        <v>0</v>
      </c>
      <c r="AE150" s="1248">
        <v>0</v>
      </c>
      <c r="AF150" s="1248">
        <v>0</v>
      </c>
      <c r="AG150" s="1248">
        <v>18.55</v>
      </c>
      <c r="AH150" s="1248">
        <v>0</v>
      </c>
    </row>
    <row r="151" spans="1:34" ht="20.399999999999999" customHeight="1">
      <c r="A151" s="2021"/>
      <c r="B151" s="989" t="s">
        <v>780</v>
      </c>
      <c r="C151" s="1248">
        <f t="shared" si="8"/>
        <v>55.24</v>
      </c>
      <c r="D151" s="1248"/>
      <c r="E151" s="1248"/>
      <c r="F151" s="1248"/>
      <c r="G151" s="1248"/>
      <c r="H151" s="1248"/>
      <c r="I151" s="1248"/>
      <c r="J151" s="1248"/>
      <c r="K151" s="1248"/>
      <c r="L151" s="1248"/>
      <c r="M151" s="1248"/>
      <c r="N151" s="1248"/>
      <c r="O151" s="1248"/>
      <c r="P151" s="1248"/>
      <c r="Q151" s="1248"/>
      <c r="R151" s="1248"/>
      <c r="S151" s="1248"/>
      <c r="T151" s="1248"/>
      <c r="U151" s="1248"/>
      <c r="V151" s="1248"/>
      <c r="W151" s="1248">
        <v>2</v>
      </c>
      <c r="X151" s="1248"/>
      <c r="Y151" s="1248">
        <v>4</v>
      </c>
      <c r="Z151" s="1248">
        <v>31</v>
      </c>
      <c r="AA151" s="1248">
        <v>0</v>
      </c>
      <c r="AB151" s="1248">
        <v>0</v>
      </c>
      <c r="AC151" s="1248">
        <v>10</v>
      </c>
      <c r="AD151" s="1248">
        <v>0</v>
      </c>
      <c r="AE151" s="1248">
        <v>0</v>
      </c>
      <c r="AF151" s="1248">
        <v>8.24</v>
      </c>
      <c r="AG151" s="1248">
        <v>0</v>
      </c>
      <c r="AH151" s="1248">
        <v>0</v>
      </c>
    </row>
    <row r="152" spans="1:34" ht="20.399999999999999" customHeight="1">
      <c r="A152" s="2021"/>
      <c r="B152" s="991" t="s">
        <v>799</v>
      </c>
      <c r="C152" s="1248">
        <f t="shared" si="8"/>
        <v>0</v>
      </c>
      <c r="D152" s="1248"/>
      <c r="E152" s="1248"/>
      <c r="F152" s="1248"/>
      <c r="G152" s="1248"/>
      <c r="H152" s="1248"/>
      <c r="I152" s="1248"/>
      <c r="J152" s="1248"/>
      <c r="K152" s="1248"/>
      <c r="L152" s="1248"/>
      <c r="M152" s="1248"/>
      <c r="N152" s="1248"/>
      <c r="O152" s="1248"/>
      <c r="P152" s="1248"/>
      <c r="Q152" s="1248"/>
      <c r="R152" s="1248"/>
      <c r="S152" s="1248"/>
      <c r="T152" s="1248"/>
      <c r="U152" s="1248"/>
      <c r="V152" s="1248"/>
      <c r="W152" s="1248"/>
      <c r="X152" s="1248"/>
      <c r="Y152" s="1248">
        <v>0</v>
      </c>
      <c r="Z152" s="1248">
        <v>0</v>
      </c>
      <c r="AA152" s="1248">
        <v>0</v>
      </c>
      <c r="AB152" s="1248">
        <v>0</v>
      </c>
      <c r="AC152" s="1248">
        <v>0</v>
      </c>
      <c r="AD152" s="1248">
        <v>0</v>
      </c>
      <c r="AE152" s="1248">
        <v>0</v>
      </c>
      <c r="AF152" s="1248">
        <v>0</v>
      </c>
      <c r="AG152" s="1248">
        <v>0</v>
      </c>
      <c r="AH152" s="1248">
        <v>0</v>
      </c>
    </row>
    <row r="153" spans="1:34" ht="20.399999999999999" customHeight="1">
      <c r="A153" s="2021"/>
      <c r="B153" s="991" t="s">
        <v>800</v>
      </c>
      <c r="C153" s="1248">
        <f t="shared" si="8"/>
        <v>0</v>
      </c>
      <c r="D153" s="1248"/>
      <c r="E153" s="1248"/>
      <c r="F153" s="1248"/>
      <c r="G153" s="1248"/>
      <c r="H153" s="1248"/>
      <c r="I153" s="1248"/>
      <c r="J153" s="1248"/>
      <c r="K153" s="1248"/>
      <c r="L153" s="1248"/>
      <c r="M153" s="1248"/>
      <c r="N153" s="1248"/>
      <c r="O153" s="1248"/>
      <c r="P153" s="1248"/>
      <c r="Q153" s="1248"/>
      <c r="R153" s="1248"/>
      <c r="S153" s="1248"/>
      <c r="T153" s="1248"/>
      <c r="U153" s="1248"/>
      <c r="V153" s="1248"/>
      <c r="W153" s="1248"/>
      <c r="X153" s="1248"/>
      <c r="Y153" s="1248">
        <v>0</v>
      </c>
      <c r="Z153" s="1248">
        <v>0</v>
      </c>
      <c r="AA153" s="1248">
        <v>0</v>
      </c>
      <c r="AB153" s="1248">
        <v>0</v>
      </c>
      <c r="AC153" s="1248">
        <v>0</v>
      </c>
      <c r="AD153" s="1248">
        <v>0</v>
      </c>
      <c r="AE153" s="1248">
        <v>0</v>
      </c>
      <c r="AF153" s="1248">
        <v>0</v>
      </c>
      <c r="AG153" s="1248">
        <v>0</v>
      </c>
      <c r="AH153" s="1248">
        <v>0</v>
      </c>
    </row>
    <row r="154" spans="1:34" ht="20.399999999999999" customHeight="1">
      <c r="A154" s="2021"/>
      <c r="B154" s="995" t="s">
        <v>802</v>
      </c>
      <c r="C154" s="1248">
        <f t="shared" si="8"/>
        <v>0</v>
      </c>
      <c r="D154" s="1248"/>
      <c r="E154" s="1248"/>
      <c r="F154" s="1248"/>
      <c r="G154" s="1248"/>
      <c r="H154" s="1248"/>
      <c r="I154" s="1248"/>
      <c r="J154" s="1248"/>
      <c r="K154" s="1248"/>
      <c r="L154" s="1248"/>
      <c r="M154" s="1248"/>
      <c r="N154" s="1248"/>
      <c r="O154" s="1248"/>
      <c r="P154" s="1248"/>
      <c r="Q154" s="1248"/>
      <c r="R154" s="1248"/>
      <c r="S154" s="1248"/>
      <c r="T154" s="1248"/>
      <c r="U154" s="1248"/>
      <c r="V154" s="1248"/>
      <c r="W154" s="1248"/>
      <c r="X154" s="1248"/>
      <c r="Y154" s="1248">
        <v>0</v>
      </c>
      <c r="Z154" s="1248">
        <v>0</v>
      </c>
      <c r="AA154" s="1248">
        <v>0</v>
      </c>
      <c r="AB154" s="1248">
        <v>0</v>
      </c>
      <c r="AC154" s="1248">
        <v>0</v>
      </c>
      <c r="AD154" s="1248">
        <v>0</v>
      </c>
      <c r="AE154" s="1248">
        <v>0</v>
      </c>
      <c r="AF154" s="1248">
        <v>0</v>
      </c>
      <c r="AG154" s="1248">
        <v>0</v>
      </c>
      <c r="AH154" s="1248">
        <v>0</v>
      </c>
    </row>
    <row r="155" spans="1:34" ht="20.399999999999999" customHeight="1">
      <c r="A155" s="2021"/>
      <c r="B155" s="995" t="s">
        <v>803</v>
      </c>
      <c r="C155" s="1248">
        <f t="shared" si="8"/>
        <v>0</v>
      </c>
      <c r="D155" s="1248"/>
      <c r="E155" s="1248"/>
      <c r="F155" s="1248"/>
      <c r="G155" s="1248"/>
      <c r="H155" s="1248"/>
      <c r="I155" s="1248"/>
      <c r="J155" s="1248"/>
      <c r="K155" s="1248"/>
      <c r="L155" s="1248"/>
      <c r="M155" s="1248"/>
      <c r="N155" s="1248"/>
      <c r="O155" s="1248"/>
      <c r="P155" s="1248"/>
      <c r="Q155" s="1248"/>
      <c r="R155" s="1248"/>
      <c r="S155" s="1248"/>
      <c r="T155" s="1248"/>
      <c r="U155" s="1248"/>
      <c r="V155" s="1248"/>
      <c r="W155" s="1248"/>
      <c r="X155" s="1248"/>
      <c r="Y155" s="1248">
        <v>0</v>
      </c>
      <c r="Z155" s="1248">
        <v>0</v>
      </c>
      <c r="AA155" s="1248">
        <v>0</v>
      </c>
      <c r="AB155" s="1248">
        <v>0</v>
      </c>
      <c r="AC155" s="1248">
        <v>0</v>
      </c>
      <c r="AD155" s="1248">
        <v>0</v>
      </c>
      <c r="AE155" s="1248">
        <v>0</v>
      </c>
      <c r="AF155" s="1248">
        <v>0</v>
      </c>
      <c r="AG155" s="1248">
        <v>0</v>
      </c>
      <c r="AH155" s="1248">
        <v>0</v>
      </c>
    </row>
    <row r="156" spans="1:34" ht="20.399999999999999" customHeight="1">
      <c r="A156" s="2021"/>
      <c r="B156" s="1011" t="s">
        <v>804</v>
      </c>
      <c r="C156" s="1248">
        <f t="shared" si="8"/>
        <v>0</v>
      </c>
      <c r="D156" s="1248"/>
      <c r="E156" s="1248"/>
      <c r="F156" s="1248"/>
      <c r="G156" s="1248"/>
      <c r="H156" s="1248"/>
      <c r="I156" s="1248"/>
      <c r="J156" s="1248"/>
      <c r="K156" s="1248"/>
      <c r="L156" s="1248"/>
      <c r="M156" s="1248"/>
      <c r="N156" s="1248"/>
      <c r="O156" s="1248"/>
      <c r="P156" s="1248"/>
      <c r="Q156" s="1248"/>
      <c r="R156" s="1248"/>
      <c r="S156" s="1248"/>
      <c r="T156" s="1248"/>
      <c r="U156" s="1248"/>
      <c r="V156" s="1248"/>
      <c r="W156" s="1248"/>
      <c r="X156" s="1248"/>
      <c r="Y156" s="1248">
        <v>0</v>
      </c>
      <c r="Z156" s="1248">
        <v>0</v>
      </c>
      <c r="AA156" s="1248">
        <v>0</v>
      </c>
      <c r="AB156" s="1248">
        <v>0</v>
      </c>
      <c r="AC156" s="1248">
        <v>0</v>
      </c>
      <c r="AD156" s="1248">
        <v>0</v>
      </c>
      <c r="AE156" s="1248">
        <v>0</v>
      </c>
      <c r="AF156" s="1248">
        <v>0</v>
      </c>
      <c r="AG156" s="1248">
        <v>0</v>
      </c>
      <c r="AH156" s="1248">
        <v>0</v>
      </c>
    </row>
    <row r="157" spans="1:34" ht="20.399999999999999" customHeight="1">
      <c r="A157" s="2021"/>
      <c r="B157" s="1011" t="s">
        <v>805</v>
      </c>
      <c r="C157" s="1248">
        <f t="shared" si="8"/>
        <v>0</v>
      </c>
      <c r="D157" s="1248"/>
      <c r="E157" s="1248"/>
      <c r="F157" s="1248"/>
      <c r="G157" s="1248"/>
      <c r="H157" s="1248"/>
      <c r="I157" s="1248"/>
      <c r="J157" s="1248"/>
      <c r="K157" s="1248"/>
      <c r="L157" s="1248"/>
      <c r="M157" s="1248"/>
      <c r="N157" s="1248"/>
      <c r="O157" s="1248"/>
      <c r="P157" s="1248"/>
      <c r="Q157" s="1248"/>
      <c r="R157" s="1248"/>
      <c r="S157" s="1248"/>
      <c r="T157" s="1248"/>
      <c r="U157" s="1248"/>
      <c r="V157" s="1248"/>
      <c r="W157" s="1248"/>
      <c r="X157" s="1248"/>
      <c r="Y157" s="1248">
        <v>0</v>
      </c>
      <c r="Z157" s="1248">
        <v>0</v>
      </c>
      <c r="AA157" s="1248">
        <v>0</v>
      </c>
      <c r="AB157" s="1248">
        <v>0</v>
      </c>
      <c r="AC157" s="1248">
        <v>0</v>
      </c>
      <c r="AD157" s="1248">
        <v>0</v>
      </c>
      <c r="AE157" s="1248">
        <v>0</v>
      </c>
      <c r="AF157" s="1248">
        <v>0</v>
      </c>
      <c r="AG157" s="1248">
        <v>0</v>
      </c>
      <c r="AH157" s="1248">
        <v>0</v>
      </c>
    </row>
    <row r="158" spans="1:34" ht="20.399999999999999" customHeight="1">
      <c r="A158" s="2021"/>
      <c r="B158" s="1011" t="s">
        <v>848</v>
      </c>
      <c r="C158" s="1248">
        <f t="shared" si="8"/>
        <v>0</v>
      </c>
      <c r="D158" s="1248"/>
      <c r="E158" s="1248"/>
      <c r="F158" s="1248"/>
      <c r="G158" s="1248"/>
      <c r="H158" s="1248"/>
      <c r="I158" s="1248"/>
      <c r="J158" s="1248"/>
      <c r="K158" s="1248"/>
      <c r="L158" s="1248"/>
      <c r="M158" s="1248"/>
      <c r="N158" s="1248"/>
      <c r="O158" s="1248"/>
      <c r="P158" s="1248"/>
      <c r="Q158" s="1248"/>
      <c r="R158" s="1248"/>
      <c r="S158" s="1248"/>
      <c r="T158" s="1248"/>
      <c r="U158" s="1248"/>
      <c r="V158" s="1248"/>
      <c r="W158" s="1248"/>
      <c r="X158" s="1248"/>
      <c r="Y158" s="1248">
        <v>0</v>
      </c>
      <c r="Z158" s="1248">
        <v>0</v>
      </c>
      <c r="AA158" s="1248">
        <v>0</v>
      </c>
      <c r="AB158" s="1248">
        <v>0</v>
      </c>
      <c r="AC158" s="1248">
        <v>0</v>
      </c>
      <c r="AD158" s="1248">
        <v>0</v>
      </c>
      <c r="AE158" s="1248">
        <v>0</v>
      </c>
      <c r="AF158" s="1248">
        <v>0</v>
      </c>
      <c r="AG158" s="1248">
        <v>0</v>
      </c>
      <c r="AH158" s="1248">
        <v>0</v>
      </c>
    </row>
    <row r="159" spans="1:34" ht="20.399999999999999" customHeight="1">
      <c r="A159" s="2021"/>
      <c r="B159" s="1011" t="s">
        <v>806</v>
      </c>
      <c r="C159" s="1248">
        <f t="shared" si="8"/>
        <v>0</v>
      </c>
      <c r="D159" s="1248"/>
      <c r="E159" s="1248"/>
      <c r="F159" s="1248"/>
      <c r="G159" s="1248"/>
      <c r="H159" s="1248"/>
      <c r="I159" s="1248"/>
      <c r="J159" s="1248"/>
      <c r="K159" s="1248"/>
      <c r="L159" s="1248"/>
      <c r="M159" s="1248"/>
      <c r="N159" s="1248"/>
      <c r="O159" s="1248"/>
      <c r="P159" s="1248"/>
      <c r="Q159" s="1248"/>
      <c r="R159" s="1248"/>
      <c r="S159" s="1248"/>
      <c r="T159" s="1248"/>
      <c r="U159" s="1248"/>
      <c r="V159" s="1248"/>
      <c r="W159" s="1248"/>
      <c r="X159" s="1248"/>
      <c r="Y159" s="1248">
        <v>0</v>
      </c>
      <c r="Z159" s="1248">
        <v>0</v>
      </c>
      <c r="AA159" s="1248">
        <v>0</v>
      </c>
      <c r="AB159" s="1248">
        <v>0</v>
      </c>
      <c r="AC159" s="1248">
        <v>0</v>
      </c>
      <c r="AD159" s="1248">
        <v>0</v>
      </c>
      <c r="AE159" s="1248">
        <v>0</v>
      </c>
      <c r="AF159" s="1248">
        <v>0</v>
      </c>
      <c r="AG159" s="1248">
        <v>0</v>
      </c>
      <c r="AH159" s="1248">
        <v>0</v>
      </c>
    </row>
    <row r="160" spans="1:34" ht="20.399999999999999" customHeight="1">
      <c r="A160" s="2021"/>
      <c r="B160" s="995" t="s">
        <v>807</v>
      </c>
      <c r="C160" s="1248">
        <f t="shared" si="8"/>
        <v>180.74</v>
      </c>
      <c r="D160" s="1248"/>
      <c r="E160" s="1248"/>
      <c r="F160" s="1248"/>
      <c r="G160" s="1248"/>
      <c r="H160" s="1248"/>
      <c r="I160" s="1248"/>
      <c r="J160" s="1248"/>
      <c r="K160" s="1248"/>
      <c r="L160" s="1248"/>
      <c r="M160" s="1248"/>
      <c r="N160" s="1248"/>
      <c r="O160" s="1248"/>
      <c r="P160" s="1248"/>
      <c r="Q160" s="1248"/>
      <c r="R160" s="1248"/>
      <c r="S160" s="1371">
        <v>84</v>
      </c>
      <c r="T160" s="1248"/>
      <c r="U160" s="1248"/>
      <c r="V160" s="1248"/>
      <c r="W160" s="1248"/>
      <c r="X160" s="1248"/>
      <c r="Y160" s="1248">
        <v>0</v>
      </c>
      <c r="Z160" s="1248">
        <v>66.739999999999995</v>
      </c>
      <c r="AA160" s="1248">
        <v>0</v>
      </c>
      <c r="AB160" s="1248">
        <v>0</v>
      </c>
      <c r="AC160" s="1248">
        <v>0</v>
      </c>
      <c r="AD160" s="1248">
        <v>30</v>
      </c>
      <c r="AE160" s="1248">
        <v>0</v>
      </c>
      <c r="AF160" s="1248">
        <v>0</v>
      </c>
      <c r="AG160" s="1248">
        <v>0</v>
      </c>
      <c r="AH160" s="1248">
        <v>0</v>
      </c>
    </row>
    <row r="161" spans="1:34" ht="20.399999999999999" customHeight="1">
      <c r="A161" s="2021"/>
      <c r="B161" s="995" t="s">
        <v>788</v>
      </c>
      <c r="C161" s="1248">
        <f t="shared" si="8"/>
        <v>0</v>
      </c>
      <c r="D161" s="1248"/>
      <c r="E161" s="1248"/>
      <c r="F161" s="1248"/>
      <c r="G161" s="1248"/>
      <c r="H161" s="1248"/>
      <c r="I161" s="1248"/>
      <c r="J161" s="1248"/>
      <c r="K161" s="1248"/>
      <c r="L161" s="1248"/>
      <c r="M161" s="1248"/>
      <c r="N161" s="1248"/>
      <c r="O161" s="1248"/>
      <c r="P161" s="1248"/>
      <c r="Q161" s="1248"/>
      <c r="R161" s="1248"/>
      <c r="S161" s="1248"/>
      <c r="T161" s="1248"/>
      <c r="U161" s="1248"/>
      <c r="V161" s="1248"/>
      <c r="W161" s="1248"/>
      <c r="X161" s="1248"/>
      <c r="Y161" s="1248">
        <v>0</v>
      </c>
      <c r="Z161" s="1248">
        <v>0</v>
      </c>
      <c r="AA161" s="1248">
        <v>0</v>
      </c>
      <c r="AB161" s="1248">
        <v>0</v>
      </c>
      <c r="AC161" s="1248">
        <v>0</v>
      </c>
      <c r="AD161" s="1248">
        <v>0</v>
      </c>
      <c r="AE161" s="1248">
        <v>0</v>
      </c>
      <c r="AF161" s="1248">
        <v>0</v>
      </c>
      <c r="AG161" s="1248">
        <v>0</v>
      </c>
      <c r="AH161" s="1248">
        <v>0</v>
      </c>
    </row>
    <row r="162" spans="1:34" ht="20.399999999999999" customHeight="1">
      <c r="A162" s="2021"/>
      <c r="B162" s="991" t="s">
        <v>849</v>
      </c>
      <c r="C162" s="1248">
        <f t="shared" si="8"/>
        <v>0</v>
      </c>
      <c r="D162" s="1248"/>
      <c r="E162" s="1248"/>
      <c r="F162" s="1248"/>
      <c r="G162" s="1248"/>
      <c r="H162" s="1248"/>
      <c r="I162" s="1248"/>
      <c r="J162" s="1248"/>
      <c r="K162" s="1248"/>
      <c r="L162" s="1248"/>
      <c r="M162" s="1248"/>
      <c r="N162" s="1248"/>
      <c r="O162" s="1248"/>
      <c r="P162" s="1248"/>
      <c r="Q162" s="1248"/>
      <c r="R162" s="1248"/>
      <c r="S162" s="1248"/>
      <c r="T162" s="1248"/>
      <c r="U162" s="1248"/>
      <c r="V162" s="1248"/>
      <c r="W162" s="1248"/>
      <c r="X162" s="1248"/>
      <c r="Y162" s="1248">
        <v>0</v>
      </c>
      <c r="Z162" s="1248">
        <v>0</v>
      </c>
      <c r="AA162" s="1248">
        <v>0</v>
      </c>
      <c r="AB162" s="1248">
        <v>0</v>
      </c>
      <c r="AC162" s="1248">
        <v>0</v>
      </c>
      <c r="AD162" s="1248">
        <v>0</v>
      </c>
      <c r="AE162" s="1248">
        <v>0</v>
      </c>
      <c r="AF162" s="1248">
        <v>0</v>
      </c>
      <c r="AG162" s="1248">
        <v>0</v>
      </c>
      <c r="AH162" s="1248">
        <v>0</v>
      </c>
    </row>
    <row r="163" spans="1:34" ht="20.399999999999999" customHeight="1">
      <c r="A163" s="2021"/>
      <c r="B163" s="991" t="s">
        <v>808</v>
      </c>
      <c r="C163" s="1248">
        <f t="shared" si="8"/>
        <v>0</v>
      </c>
      <c r="D163" s="1248"/>
      <c r="E163" s="1248"/>
      <c r="F163" s="1248"/>
      <c r="G163" s="1248"/>
      <c r="H163" s="1248"/>
      <c r="I163" s="1248"/>
      <c r="J163" s="1248"/>
      <c r="K163" s="1248"/>
      <c r="L163" s="1248"/>
      <c r="M163" s="1248"/>
      <c r="N163" s="1248"/>
      <c r="O163" s="1248"/>
      <c r="P163" s="1248"/>
      <c r="Q163" s="1248"/>
      <c r="R163" s="1248"/>
      <c r="S163" s="1248"/>
      <c r="T163" s="1248"/>
      <c r="U163" s="1248"/>
      <c r="V163" s="1248"/>
      <c r="W163" s="1248"/>
      <c r="X163" s="1248"/>
      <c r="Y163" s="1248">
        <v>0</v>
      </c>
      <c r="Z163" s="1248">
        <v>0</v>
      </c>
      <c r="AA163" s="1248">
        <v>0</v>
      </c>
      <c r="AB163" s="1248">
        <v>0</v>
      </c>
      <c r="AC163" s="1248">
        <v>0</v>
      </c>
      <c r="AD163" s="1248">
        <v>0</v>
      </c>
      <c r="AE163" s="1248">
        <v>0</v>
      </c>
      <c r="AF163" s="1248">
        <v>0</v>
      </c>
      <c r="AG163" s="1248">
        <v>0</v>
      </c>
      <c r="AH163" s="1248">
        <v>0</v>
      </c>
    </row>
    <row r="164" spans="1:34" ht="21.6" customHeight="1">
      <c r="A164" s="2391" t="s">
        <v>810</v>
      </c>
      <c r="B164" s="1250" t="s">
        <v>41</v>
      </c>
      <c r="C164" s="1628">
        <f t="shared" si="8"/>
        <v>246.56</v>
      </c>
      <c r="D164" s="1247">
        <f>SUM('유성 급수관'!D165:'유성 급수관'!D179)</f>
        <v>0</v>
      </c>
      <c r="E164" s="1247">
        <f>SUM('유성 급수관'!E165:'유성 급수관'!E179)</f>
        <v>0</v>
      </c>
      <c r="F164" s="1247">
        <f>SUM('유성 급수관'!F165:'유성 급수관'!F179)</f>
        <v>0</v>
      </c>
      <c r="G164" s="1247">
        <f>SUM('유성 급수관'!G165:'유성 급수관'!G179)</f>
        <v>0</v>
      </c>
      <c r="H164" s="1247">
        <f>SUM('유성 급수관'!H165:'유성 급수관'!H179)</f>
        <v>0</v>
      </c>
      <c r="I164" s="1247">
        <f>SUM('유성 급수관'!I165:'유성 급수관'!I179)</f>
        <v>0</v>
      </c>
      <c r="J164" s="1247">
        <f>SUM('유성 급수관'!J165:'유성 급수관'!J179)</f>
        <v>0</v>
      </c>
      <c r="K164" s="1247">
        <f>SUM('유성 급수관'!K165:'유성 급수관'!K179)</f>
        <v>91.56</v>
      </c>
      <c r="L164" s="1247">
        <f>SUM('유성 급수관'!L165:'유성 급수관'!L179)</f>
        <v>0</v>
      </c>
      <c r="M164" s="1247">
        <f>SUM('유성 급수관'!M165:'유성 급수관'!M179)</f>
        <v>0</v>
      </c>
      <c r="N164" s="1247">
        <f>SUM('유성 급수관'!N165:'유성 급수관'!N179)</f>
        <v>0</v>
      </c>
      <c r="O164" s="1247">
        <f>SUM('유성 급수관'!O165:'유성 급수관'!O179)</f>
        <v>0</v>
      </c>
      <c r="P164" s="1247">
        <f>SUM('유성 급수관'!P165:'유성 급수관'!P179)</f>
        <v>0</v>
      </c>
      <c r="Q164" s="1247">
        <f>SUM('유성 급수관'!Q165:'유성 급수관'!Q179)</f>
        <v>0</v>
      </c>
      <c r="R164" s="1247">
        <f>SUM('유성 급수관'!R165:'유성 급수관'!R179)</f>
        <v>0</v>
      </c>
      <c r="S164" s="1247">
        <f>SUM('유성 급수관'!S165:'유성 급수관'!S179)</f>
        <v>0</v>
      </c>
      <c r="T164" s="1247">
        <f>SUM('유성 급수관'!T165:'유성 급수관'!T179)</f>
        <v>0</v>
      </c>
      <c r="U164" s="1247">
        <f>SUM('유성 급수관'!U165:'유성 급수관'!U179)</f>
        <v>0</v>
      </c>
      <c r="V164" s="1247">
        <f>SUM('유성 급수관'!V165:'유성 급수관'!V179)</f>
        <v>0</v>
      </c>
      <c r="W164" s="1247">
        <f>SUM('유성 급수관'!W165:'유성 급수관'!W179)</f>
        <v>8</v>
      </c>
      <c r="X164" s="1247">
        <f>SUM('유성 급수관'!X165:'유성 급수관'!X179)</f>
        <v>15</v>
      </c>
      <c r="Y164" s="1247">
        <f>SUM('유성 급수관'!Y165:'유성 급수관'!Y179)</f>
        <v>13</v>
      </c>
      <c r="Z164" s="1247">
        <f>SUM('유성 급수관'!Z165:'유성 급수관'!Z179)</f>
        <v>12</v>
      </c>
      <c r="AA164" s="1247">
        <f>SUM('유성 급수관'!AA165:'유성 급수관'!AA179)</f>
        <v>0</v>
      </c>
      <c r="AB164" s="1247">
        <f>SUM('유성 급수관'!AB165:'유성 급수관'!AB179)</f>
        <v>24</v>
      </c>
      <c r="AC164" s="1247">
        <f>SUM('유성 급수관'!AC165:'유성 급수관'!AC179)</f>
        <v>48</v>
      </c>
      <c r="AD164" s="1247">
        <f>SUM('유성 급수관'!AD165:'유성 급수관'!AD179)</f>
        <v>25</v>
      </c>
      <c r="AE164" s="1247">
        <f>SUM('유성 급수관'!AE165:'유성 급수관'!AE179)</f>
        <v>0</v>
      </c>
      <c r="AF164" s="1247">
        <f>SUM('유성 급수관'!AF165:'유성 급수관'!AF179)</f>
        <v>0</v>
      </c>
      <c r="AG164" s="1247">
        <f>SUM('유성 급수관'!AG165:'유성 급수관'!AG179)</f>
        <v>0</v>
      </c>
      <c r="AH164" s="1247">
        <f>SUM('유성 급수관'!AH165:'유성 급수관'!AH179)</f>
        <v>10</v>
      </c>
    </row>
    <row r="165" spans="1:34" ht="20.399999999999999" customHeight="1">
      <c r="A165" s="2391" t="s">
        <v>810</v>
      </c>
      <c r="B165" s="989" t="s">
        <v>951</v>
      </c>
      <c r="C165" s="1248">
        <f t="shared" si="8"/>
        <v>10</v>
      </c>
      <c r="D165" s="1248"/>
      <c r="E165" s="1248"/>
      <c r="F165" s="1248"/>
      <c r="G165" s="1248"/>
      <c r="H165" s="1248"/>
      <c r="I165" s="1248"/>
      <c r="J165" s="1248"/>
      <c r="K165" s="1248"/>
      <c r="L165" s="1248"/>
      <c r="M165" s="1248"/>
      <c r="N165" s="1248"/>
      <c r="O165" s="1248"/>
      <c r="P165" s="1248"/>
      <c r="Q165" s="1248"/>
      <c r="R165" s="1248"/>
      <c r="S165" s="1248"/>
      <c r="T165" s="1248"/>
      <c r="U165" s="1248"/>
      <c r="V165" s="1248"/>
      <c r="W165" s="1248"/>
      <c r="X165" s="1248"/>
      <c r="Y165" s="1248">
        <v>0</v>
      </c>
      <c r="Z165" s="1248">
        <v>0</v>
      </c>
      <c r="AA165" s="1248">
        <v>0</v>
      </c>
      <c r="AB165" s="1248">
        <v>0</v>
      </c>
      <c r="AC165" s="1248">
        <v>0</v>
      </c>
      <c r="AD165" s="1248">
        <v>0</v>
      </c>
      <c r="AE165" s="1248">
        <v>0</v>
      </c>
      <c r="AF165" s="1248">
        <v>0</v>
      </c>
      <c r="AG165" s="1248">
        <v>0</v>
      </c>
      <c r="AH165" s="1248">
        <v>10</v>
      </c>
    </row>
    <row r="166" spans="1:34" ht="20.399999999999999" customHeight="1">
      <c r="A166" s="2021"/>
      <c r="B166" s="989" t="s">
        <v>797</v>
      </c>
      <c r="C166" s="1248">
        <f t="shared" si="8"/>
        <v>0</v>
      </c>
      <c r="D166" s="1248"/>
      <c r="E166" s="1248"/>
      <c r="F166" s="1248"/>
      <c r="G166" s="1248"/>
      <c r="H166" s="1248"/>
      <c r="I166" s="1248"/>
      <c r="J166" s="1248"/>
      <c r="K166" s="1248"/>
      <c r="L166" s="1248"/>
      <c r="M166" s="1248"/>
      <c r="N166" s="1248"/>
      <c r="O166" s="1248"/>
      <c r="P166" s="1248"/>
      <c r="Q166" s="1248"/>
      <c r="R166" s="1248"/>
      <c r="S166" s="1248"/>
      <c r="T166" s="1248"/>
      <c r="U166" s="1248"/>
      <c r="V166" s="1248"/>
      <c r="W166" s="1248"/>
      <c r="X166" s="1248"/>
      <c r="Y166" s="1248">
        <v>0</v>
      </c>
      <c r="Z166" s="1248">
        <v>0</v>
      </c>
      <c r="AA166" s="1248">
        <v>0</v>
      </c>
      <c r="AB166" s="1248">
        <v>0</v>
      </c>
      <c r="AC166" s="1248">
        <v>0</v>
      </c>
      <c r="AD166" s="1248">
        <v>0</v>
      </c>
      <c r="AE166" s="1248">
        <v>0</v>
      </c>
      <c r="AF166" s="1248">
        <v>0</v>
      </c>
      <c r="AG166" s="1248">
        <v>0</v>
      </c>
      <c r="AH166" s="1248">
        <v>0</v>
      </c>
    </row>
    <row r="167" spans="1:34" ht="20.399999999999999" customHeight="1">
      <c r="A167" s="2021"/>
      <c r="B167" s="989" t="s">
        <v>780</v>
      </c>
      <c r="C167" s="1248">
        <f t="shared" si="8"/>
        <v>130</v>
      </c>
      <c r="D167" s="1248"/>
      <c r="E167" s="1248"/>
      <c r="F167" s="1248"/>
      <c r="G167" s="1248"/>
      <c r="H167" s="1248"/>
      <c r="I167" s="1248"/>
      <c r="J167" s="1248"/>
      <c r="K167" s="1248"/>
      <c r="L167" s="1248"/>
      <c r="M167" s="1248"/>
      <c r="N167" s="1248"/>
      <c r="O167" s="1248"/>
      <c r="P167" s="1248"/>
      <c r="Q167" s="1248"/>
      <c r="R167" s="1248"/>
      <c r="S167" s="1248"/>
      <c r="T167" s="1248"/>
      <c r="U167" s="1248"/>
      <c r="V167" s="1248"/>
      <c r="W167" s="1371">
        <v>8</v>
      </c>
      <c r="X167" s="1371">
        <v>15</v>
      </c>
      <c r="Y167" s="1248">
        <v>13</v>
      </c>
      <c r="Z167" s="1248">
        <v>12</v>
      </c>
      <c r="AA167" s="1248">
        <v>0</v>
      </c>
      <c r="AB167" s="1248">
        <v>24</v>
      </c>
      <c r="AC167" s="1248">
        <v>48</v>
      </c>
      <c r="AD167" s="1248">
        <v>10</v>
      </c>
      <c r="AE167" s="1248">
        <v>0</v>
      </c>
      <c r="AF167" s="1248">
        <v>0</v>
      </c>
      <c r="AG167" s="1248">
        <v>0</v>
      </c>
      <c r="AH167" s="1248">
        <v>0</v>
      </c>
    </row>
    <row r="168" spans="1:34" ht="20.399999999999999" customHeight="1">
      <c r="A168" s="2021"/>
      <c r="B168" s="991" t="s">
        <v>799</v>
      </c>
      <c r="C168" s="1248">
        <f t="shared" si="8"/>
        <v>0</v>
      </c>
      <c r="D168" s="1248"/>
      <c r="E168" s="1248"/>
      <c r="F168" s="1248"/>
      <c r="G168" s="1248"/>
      <c r="H168" s="1248"/>
      <c r="I168" s="1248"/>
      <c r="J168" s="1248"/>
      <c r="K168" s="1248"/>
      <c r="L168" s="1248"/>
      <c r="M168" s="1248"/>
      <c r="N168" s="1248"/>
      <c r="O168" s="1248"/>
      <c r="P168" s="1248"/>
      <c r="Q168" s="1248"/>
      <c r="R168" s="1248"/>
      <c r="S168" s="1248"/>
      <c r="T168" s="1248"/>
      <c r="U168" s="1248"/>
      <c r="V168" s="1248"/>
      <c r="W168" s="1248"/>
      <c r="X168" s="1248"/>
      <c r="Y168" s="1248">
        <v>0</v>
      </c>
      <c r="Z168" s="1248">
        <v>0</v>
      </c>
      <c r="AA168" s="1248">
        <v>0</v>
      </c>
      <c r="AB168" s="1248">
        <v>0</v>
      </c>
      <c r="AC168" s="1248">
        <v>0</v>
      </c>
      <c r="AD168" s="1248">
        <v>0</v>
      </c>
      <c r="AE168" s="1248">
        <v>0</v>
      </c>
      <c r="AF168" s="1248">
        <v>0</v>
      </c>
      <c r="AG168" s="1248">
        <v>0</v>
      </c>
      <c r="AH168" s="1248">
        <v>0</v>
      </c>
    </row>
    <row r="169" spans="1:34" ht="20.399999999999999" customHeight="1">
      <c r="A169" s="2021"/>
      <c r="B169" s="991" t="s">
        <v>800</v>
      </c>
      <c r="C169" s="1248">
        <f t="shared" si="8"/>
        <v>0</v>
      </c>
      <c r="D169" s="1248"/>
      <c r="E169" s="1248"/>
      <c r="F169" s="1248"/>
      <c r="G169" s="1248"/>
      <c r="H169" s="1248"/>
      <c r="I169" s="1248"/>
      <c r="J169" s="1248"/>
      <c r="K169" s="1248"/>
      <c r="L169" s="1248"/>
      <c r="M169" s="1248"/>
      <c r="N169" s="1248"/>
      <c r="O169" s="1248"/>
      <c r="P169" s="1248"/>
      <c r="Q169" s="1248"/>
      <c r="R169" s="1248"/>
      <c r="S169" s="1248"/>
      <c r="T169" s="1248"/>
      <c r="U169" s="1248"/>
      <c r="V169" s="1248"/>
      <c r="W169" s="1248"/>
      <c r="X169" s="1248"/>
      <c r="Y169" s="1248">
        <v>0</v>
      </c>
      <c r="Z169" s="1248">
        <v>0</v>
      </c>
      <c r="AA169" s="1248">
        <v>0</v>
      </c>
      <c r="AB169" s="1248">
        <v>0</v>
      </c>
      <c r="AC169" s="1248">
        <v>0</v>
      </c>
      <c r="AD169" s="1248">
        <v>0</v>
      </c>
      <c r="AE169" s="1248">
        <v>0</v>
      </c>
      <c r="AF169" s="1248">
        <v>0</v>
      </c>
      <c r="AG169" s="1248">
        <v>0</v>
      </c>
      <c r="AH169" s="1248">
        <v>0</v>
      </c>
    </row>
    <row r="170" spans="1:34" ht="20.399999999999999" customHeight="1">
      <c r="A170" s="2021"/>
      <c r="B170" s="995" t="s">
        <v>802</v>
      </c>
      <c r="C170" s="1248">
        <f t="shared" si="8"/>
        <v>0</v>
      </c>
      <c r="D170" s="1248"/>
      <c r="E170" s="1248"/>
      <c r="F170" s="1248"/>
      <c r="G170" s="1248"/>
      <c r="H170" s="1248"/>
      <c r="I170" s="1248"/>
      <c r="J170" s="1248"/>
      <c r="K170" s="1248"/>
      <c r="L170" s="1248"/>
      <c r="M170" s="1248"/>
      <c r="N170" s="1248"/>
      <c r="O170" s="1248"/>
      <c r="P170" s="1248"/>
      <c r="Q170" s="1248"/>
      <c r="R170" s="1248"/>
      <c r="S170" s="1248"/>
      <c r="T170" s="1248"/>
      <c r="U170" s="1248"/>
      <c r="V170" s="1248"/>
      <c r="W170" s="1248"/>
      <c r="X170" s="1248"/>
      <c r="Y170" s="1248">
        <v>0</v>
      </c>
      <c r="Z170" s="1248">
        <v>0</v>
      </c>
      <c r="AA170" s="1248">
        <v>0</v>
      </c>
      <c r="AB170" s="1248">
        <v>0</v>
      </c>
      <c r="AC170" s="1248">
        <v>0</v>
      </c>
      <c r="AD170" s="1248">
        <v>0</v>
      </c>
      <c r="AE170" s="1248">
        <v>0</v>
      </c>
      <c r="AF170" s="1248">
        <v>0</v>
      </c>
      <c r="AG170" s="1248">
        <v>0</v>
      </c>
      <c r="AH170" s="1248">
        <v>0</v>
      </c>
    </row>
    <row r="171" spans="1:34" ht="20.399999999999999" customHeight="1">
      <c r="A171" s="2021"/>
      <c r="B171" s="995" t="s">
        <v>803</v>
      </c>
      <c r="C171" s="1248">
        <f t="shared" si="8"/>
        <v>91.56</v>
      </c>
      <c r="D171" s="1248"/>
      <c r="E171" s="1248"/>
      <c r="F171" s="1248"/>
      <c r="G171" s="1248"/>
      <c r="H171" s="1248"/>
      <c r="I171" s="1248"/>
      <c r="J171" s="1248"/>
      <c r="K171" s="1371">
        <v>91.56</v>
      </c>
      <c r="L171" s="1248"/>
      <c r="M171" s="1248"/>
      <c r="N171" s="1248"/>
      <c r="O171" s="1248"/>
      <c r="P171" s="1248"/>
      <c r="Q171" s="1248"/>
      <c r="R171" s="1248"/>
      <c r="S171" s="1248"/>
      <c r="T171" s="1248"/>
      <c r="U171" s="1248"/>
      <c r="V171" s="1248"/>
      <c r="W171" s="1248"/>
      <c r="X171" s="1248"/>
      <c r="Y171" s="1248">
        <v>0</v>
      </c>
      <c r="Z171" s="1248">
        <v>0</v>
      </c>
      <c r="AA171" s="1248">
        <v>0</v>
      </c>
      <c r="AB171" s="1248">
        <v>0</v>
      </c>
      <c r="AC171" s="1248">
        <v>0</v>
      </c>
      <c r="AD171" s="1248">
        <v>0</v>
      </c>
      <c r="AE171" s="1248">
        <v>0</v>
      </c>
      <c r="AF171" s="1248">
        <v>0</v>
      </c>
      <c r="AG171" s="1248">
        <v>0</v>
      </c>
      <c r="AH171" s="1248">
        <v>0</v>
      </c>
    </row>
    <row r="172" spans="1:34" ht="20.399999999999999" customHeight="1">
      <c r="A172" s="2021"/>
      <c r="B172" s="1011" t="s">
        <v>804</v>
      </c>
      <c r="C172" s="1248">
        <f t="shared" si="8"/>
        <v>0</v>
      </c>
      <c r="D172" s="1248"/>
      <c r="E172" s="1248"/>
      <c r="F172" s="1248"/>
      <c r="G172" s="1248"/>
      <c r="H172" s="1248"/>
      <c r="I172" s="1248"/>
      <c r="J172" s="1248"/>
      <c r="K172" s="1248"/>
      <c r="L172" s="1248"/>
      <c r="M172" s="1248"/>
      <c r="N172" s="1248"/>
      <c r="O172" s="1248"/>
      <c r="P172" s="1248"/>
      <c r="Q172" s="1248"/>
      <c r="R172" s="1248"/>
      <c r="S172" s="1248"/>
      <c r="T172" s="1248"/>
      <c r="U172" s="1248"/>
      <c r="V172" s="1248"/>
      <c r="W172" s="1248"/>
      <c r="X172" s="1248"/>
      <c r="Y172" s="1248">
        <v>0</v>
      </c>
      <c r="Z172" s="1248">
        <v>0</v>
      </c>
      <c r="AA172" s="1248">
        <v>0</v>
      </c>
      <c r="AB172" s="1248">
        <v>0</v>
      </c>
      <c r="AC172" s="1248">
        <v>0</v>
      </c>
      <c r="AD172" s="1248">
        <v>0</v>
      </c>
      <c r="AE172" s="1248">
        <v>0</v>
      </c>
      <c r="AF172" s="1248">
        <v>0</v>
      </c>
      <c r="AG172" s="1248">
        <v>0</v>
      </c>
      <c r="AH172" s="1248">
        <v>0</v>
      </c>
    </row>
    <row r="173" spans="1:34" ht="20.399999999999999" customHeight="1">
      <c r="A173" s="2021"/>
      <c r="B173" s="1011" t="s">
        <v>805</v>
      </c>
      <c r="C173" s="1248">
        <f t="shared" si="8"/>
        <v>0</v>
      </c>
      <c r="D173" s="1248"/>
      <c r="E173" s="1248"/>
      <c r="F173" s="1248"/>
      <c r="G173" s="1248"/>
      <c r="H173" s="1248"/>
      <c r="I173" s="1248"/>
      <c r="J173" s="1248"/>
      <c r="K173" s="1248"/>
      <c r="L173" s="1248"/>
      <c r="M173" s="1248"/>
      <c r="N173" s="1248"/>
      <c r="O173" s="1248"/>
      <c r="P173" s="1248"/>
      <c r="Q173" s="1248"/>
      <c r="R173" s="1248"/>
      <c r="S173" s="1248"/>
      <c r="T173" s="1248"/>
      <c r="U173" s="1248"/>
      <c r="V173" s="1248"/>
      <c r="W173" s="1248"/>
      <c r="X173" s="1248"/>
      <c r="Y173" s="1248">
        <v>0</v>
      </c>
      <c r="Z173" s="1248">
        <v>0</v>
      </c>
      <c r="AA173" s="1248">
        <v>0</v>
      </c>
      <c r="AB173" s="1248">
        <v>0</v>
      </c>
      <c r="AC173" s="1248">
        <v>0</v>
      </c>
      <c r="AD173" s="1248">
        <v>0</v>
      </c>
      <c r="AE173" s="1248">
        <v>0</v>
      </c>
      <c r="AF173" s="1248">
        <v>0</v>
      </c>
      <c r="AG173" s="1248">
        <v>0</v>
      </c>
      <c r="AH173" s="1248">
        <v>0</v>
      </c>
    </row>
    <row r="174" spans="1:34" ht="20.399999999999999" customHeight="1">
      <c r="A174" s="2021"/>
      <c r="B174" s="1011" t="s">
        <v>848</v>
      </c>
      <c r="C174" s="1248">
        <f t="shared" si="8"/>
        <v>0</v>
      </c>
      <c r="D174" s="1248"/>
      <c r="E174" s="1248"/>
      <c r="F174" s="1248"/>
      <c r="G174" s="1248"/>
      <c r="H174" s="1248"/>
      <c r="I174" s="1248"/>
      <c r="J174" s="1248"/>
      <c r="K174" s="1248"/>
      <c r="L174" s="1248"/>
      <c r="M174" s="1248"/>
      <c r="N174" s="1248"/>
      <c r="O174" s="1248"/>
      <c r="P174" s="1248"/>
      <c r="Q174" s="1248"/>
      <c r="R174" s="1248"/>
      <c r="S174" s="1248"/>
      <c r="T174" s="1248"/>
      <c r="U174" s="1248"/>
      <c r="V174" s="1248"/>
      <c r="W174" s="1248"/>
      <c r="X174" s="1248"/>
      <c r="Y174" s="1248">
        <v>0</v>
      </c>
      <c r="Z174" s="1248">
        <v>0</v>
      </c>
      <c r="AA174" s="1248">
        <v>0</v>
      </c>
      <c r="AB174" s="1248">
        <v>0</v>
      </c>
      <c r="AC174" s="1248">
        <v>0</v>
      </c>
      <c r="AD174" s="1248">
        <v>0</v>
      </c>
      <c r="AE174" s="1248">
        <v>0</v>
      </c>
      <c r="AF174" s="1248">
        <v>0</v>
      </c>
      <c r="AG174" s="1248">
        <v>0</v>
      </c>
      <c r="AH174" s="1248">
        <v>0</v>
      </c>
    </row>
    <row r="175" spans="1:34" ht="20.399999999999999" customHeight="1">
      <c r="A175" s="2021"/>
      <c r="B175" s="1011" t="s">
        <v>806</v>
      </c>
      <c r="C175" s="1248">
        <f t="shared" si="8"/>
        <v>0</v>
      </c>
      <c r="D175" s="1248"/>
      <c r="E175" s="1248"/>
      <c r="F175" s="1248"/>
      <c r="G175" s="1248"/>
      <c r="H175" s="1248"/>
      <c r="I175" s="1248"/>
      <c r="J175" s="1248"/>
      <c r="K175" s="1248"/>
      <c r="L175" s="1248"/>
      <c r="M175" s="1248"/>
      <c r="N175" s="1248"/>
      <c r="O175" s="1248"/>
      <c r="P175" s="1248"/>
      <c r="Q175" s="1248"/>
      <c r="R175" s="1248"/>
      <c r="S175" s="1248"/>
      <c r="T175" s="1248"/>
      <c r="U175" s="1248"/>
      <c r="V175" s="1248"/>
      <c r="W175" s="1248"/>
      <c r="X175" s="1248"/>
      <c r="Y175" s="1248">
        <v>0</v>
      </c>
      <c r="Z175" s="1248">
        <v>0</v>
      </c>
      <c r="AA175" s="1248">
        <v>0</v>
      </c>
      <c r="AB175" s="1248">
        <v>0</v>
      </c>
      <c r="AC175" s="1248">
        <v>0</v>
      </c>
      <c r="AD175" s="1248">
        <v>0</v>
      </c>
      <c r="AE175" s="1248">
        <v>0</v>
      </c>
      <c r="AF175" s="1248">
        <v>0</v>
      </c>
      <c r="AG175" s="1248">
        <v>0</v>
      </c>
      <c r="AH175" s="1248">
        <v>0</v>
      </c>
    </row>
    <row r="176" spans="1:34" ht="20.399999999999999" customHeight="1">
      <c r="A176" s="2021"/>
      <c r="B176" s="995" t="s">
        <v>807</v>
      </c>
      <c r="C176" s="1248">
        <f t="shared" si="8"/>
        <v>15</v>
      </c>
      <c r="D176" s="1248"/>
      <c r="E176" s="1248"/>
      <c r="F176" s="1248"/>
      <c r="G176" s="1248"/>
      <c r="H176" s="1248"/>
      <c r="I176" s="1248"/>
      <c r="J176" s="1248"/>
      <c r="K176" s="1248"/>
      <c r="L176" s="1248"/>
      <c r="M176" s="1248"/>
      <c r="N176" s="1248"/>
      <c r="O176" s="1248"/>
      <c r="P176" s="1248"/>
      <c r="Q176" s="1248"/>
      <c r="R176" s="1248"/>
      <c r="S176" s="1248"/>
      <c r="T176" s="1248"/>
      <c r="U176" s="1248"/>
      <c r="V176" s="1248"/>
      <c r="W176" s="1248"/>
      <c r="X176" s="1248"/>
      <c r="Y176" s="1248">
        <v>0</v>
      </c>
      <c r="Z176" s="1248">
        <v>0</v>
      </c>
      <c r="AA176" s="1248">
        <v>0</v>
      </c>
      <c r="AB176" s="1248">
        <v>0</v>
      </c>
      <c r="AC176" s="1248">
        <v>0</v>
      </c>
      <c r="AD176" s="1248">
        <v>15</v>
      </c>
      <c r="AE176" s="1248">
        <v>0</v>
      </c>
      <c r="AF176" s="1248">
        <v>0</v>
      </c>
      <c r="AG176" s="1248">
        <v>0</v>
      </c>
      <c r="AH176" s="1248">
        <v>0</v>
      </c>
    </row>
    <row r="177" spans="1:34" ht="20.399999999999999" customHeight="1">
      <c r="A177" s="2021"/>
      <c r="B177" s="995" t="s">
        <v>788</v>
      </c>
      <c r="C177" s="1248">
        <f t="shared" si="8"/>
        <v>0</v>
      </c>
      <c r="D177" s="1248"/>
      <c r="E177" s="1248"/>
      <c r="F177" s="1248"/>
      <c r="G177" s="1248"/>
      <c r="H177" s="1248"/>
      <c r="I177" s="1248"/>
      <c r="J177" s="1248"/>
      <c r="K177" s="1248"/>
      <c r="L177" s="1248"/>
      <c r="M177" s="1248"/>
      <c r="N177" s="1248"/>
      <c r="O177" s="1248"/>
      <c r="P177" s="1248"/>
      <c r="Q177" s="1248"/>
      <c r="R177" s="1248"/>
      <c r="S177" s="1248"/>
      <c r="T177" s="1248"/>
      <c r="U177" s="1248"/>
      <c r="V177" s="1248"/>
      <c r="W177" s="1248"/>
      <c r="X177" s="1248"/>
      <c r="Y177" s="1248">
        <v>0</v>
      </c>
      <c r="Z177" s="1248">
        <v>0</v>
      </c>
      <c r="AA177" s="1248">
        <v>0</v>
      </c>
      <c r="AB177" s="1248">
        <v>0</v>
      </c>
      <c r="AC177" s="1248">
        <v>0</v>
      </c>
      <c r="AD177" s="1248">
        <v>0</v>
      </c>
      <c r="AE177" s="1248">
        <v>0</v>
      </c>
      <c r="AF177" s="1248">
        <v>0</v>
      </c>
      <c r="AG177" s="1248">
        <v>0</v>
      </c>
      <c r="AH177" s="1248">
        <v>0</v>
      </c>
    </row>
    <row r="178" spans="1:34" ht="20.399999999999999" customHeight="1">
      <c r="A178" s="2021"/>
      <c r="B178" s="991" t="s">
        <v>849</v>
      </c>
      <c r="C178" s="1248">
        <f t="shared" si="8"/>
        <v>0</v>
      </c>
      <c r="D178" s="1248"/>
      <c r="E178" s="1248"/>
      <c r="F178" s="1248"/>
      <c r="G178" s="1248"/>
      <c r="H178" s="1248"/>
      <c r="I178" s="1248"/>
      <c r="J178" s="1248"/>
      <c r="K178" s="1248"/>
      <c r="L178" s="1248"/>
      <c r="M178" s="1248"/>
      <c r="N178" s="1248"/>
      <c r="O178" s="1248"/>
      <c r="P178" s="1248"/>
      <c r="Q178" s="1248"/>
      <c r="R178" s="1248"/>
      <c r="S178" s="1248"/>
      <c r="T178" s="1248"/>
      <c r="U178" s="1248"/>
      <c r="V178" s="1248"/>
      <c r="W178" s="1248"/>
      <c r="X178" s="1248"/>
      <c r="Y178" s="1248">
        <v>0</v>
      </c>
      <c r="Z178" s="1248">
        <v>0</v>
      </c>
      <c r="AA178" s="1248">
        <v>0</v>
      </c>
      <c r="AB178" s="1248">
        <v>0</v>
      </c>
      <c r="AC178" s="1248">
        <v>0</v>
      </c>
      <c r="AD178" s="1248">
        <v>0</v>
      </c>
      <c r="AE178" s="1248">
        <v>0</v>
      </c>
      <c r="AF178" s="1248">
        <v>0</v>
      </c>
      <c r="AG178" s="1248">
        <v>0</v>
      </c>
      <c r="AH178" s="1248">
        <v>0</v>
      </c>
    </row>
    <row r="179" spans="1:34" ht="20.399999999999999" customHeight="1">
      <c r="A179" s="2021"/>
      <c r="B179" s="991" t="s">
        <v>808</v>
      </c>
      <c r="C179" s="1248">
        <f t="shared" si="8"/>
        <v>0</v>
      </c>
      <c r="D179" s="1248"/>
      <c r="E179" s="1248"/>
      <c r="F179" s="1248"/>
      <c r="G179" s="1248"/>
      <c r="H179" s="1248"/>
      <c r="I179" s="1248"/>
      <c r="J179" s="1248"/>
      <c r="K179" s="1248"/>
      <c r="L179" s="1248"/>
      <c r="M179" s="1248"/>
      <c r="N179" s="1248"/>
      <c r="O179" s="1248"/>
      <c r="P179" s="1248"/>
      <c r="Q179" s="1248"/>
      <c r="R179" s="1248"/>
      <c r="S179" s="1248"/>
      <c r="T179" s="1248"/>
      <c r="U179" s="1248"/>
      <c r="V179" s="1248"/>
      <c r="W179" s="1248"/>
      <c r="X179" s="1248"/>
      <c r="Y179" s="1248">
        <v>0</v>
      </c>
      <c r="Z179" s="1248">
        <v>0</v>
      </c>
      <c r="AA179" s="1248">
        <v>0</v>
      </c>
      <c r="AB179" s="1248">
        <v>0</v>
      </c>
      <c r="AC179" s="1248">
        <v>0</v>
      </c>
      <c r="AD179" s="1248">
        <v>0</v>
      </c>
      <c r="AE179" s="1248">
        <v>0</v>
      </c>
      <c r="AF179" s="1248">
        <v>0</v>
      </c>
      <c r="AG179" s="1248">
        <v>0</v>
      </c>
      <c r="AH179" s="1248">
        <v>0</v>
      </c>
    </row>
  </sheetData>
  <mergeCells count="11">
    <mergeCell ref="A100:A115"/>
    <mergeCell ref="A116:A131"/>
    <mergeCell ref="A132:A147"/>
    <mergeCell ref="A148:A163"/>
    <mergeCell ref="A164:A179"/>
    <mergeCell ref="A84:A99"/>
    <mergeCell ref="A4:A19"/>
    <mergeCell ref="A20:A35"/>
    <mergeCell ref="A36:A51"/>
    <mergeCell ref="A52:A67"/>
    <mergeCell ref="A68:A83"/>
  </mergeCells>
  <phoneticPr fontId="63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1" manualBreakCount="1">
    <brk id="6" max="4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0000"/>
  </sheetPr>
  <dimension ref="A1:AH143"/>
  <sheetViews>
    <sheetView zoomScale="55" zoomScaleNormal="55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20" sqref="I20"/>
    </sheetView>
  </sheetViews>
  <sheetFormatPr defaultColWidth="8.8984375" defaultRowHeight="14.4"/>
  <cols>
    <col min="1" max="1" width="6.3984375" style="1620" customWidth="1"/>
    <col min="2" max="2" width="16" style="1243" customWidth="1"/>
    <col min="3" max="7" width="11.19921875" style="53" customWidth="1"/>
    <col min="8" max="14" width="11.19921875" style="1620" customWidth="1"/>
    <col min="15" max="253" width="8.8984375" style="1620"/>
    <col min="254" max="254" width="6.3984375" style="1620" customWidth="1"/>
    <col min="255" max="255" width="16" style="1620" customWidth="1"/>
    <col min="256" max="267" width="11.19921875" style="1620" customWidth="1"/>
    <col min="268" max="268" width="10.69921875" style="1620" customWidth="1"/>
    <col min="269" max="509" width="8.8984375" style="1620"/>
    <col min="510" max="510" width="6.3984375" style="1620" customWidth="1"/>
    <col min="511" max="511" width="16" style="1620" customWidth="1"/>
    <col min="512" max="523" width="11.19921875" style="1620" customWidth="1"/>
    <col min="524" max="524" width="10.69921875" style="1620" customWidth="1"/>
    <col min="525" max="765" width="8.8984375" style="1620"/>
    <col min="766" max="766" width="6.3984375" style="1620" customWidth="1"/>
    <col min="767" max="767" width="16" style="1620" customWidth="1"/>
    <col min="768" max="779" width="11.19921875" style="1620" customWidth="1"/>
    <col min="780" max="780" width="10.69921875" style="1620" customWidth="1"/>
    <col min="781" max="1021" width="8.8984375" style="1620"/>
    <col min="1022" max="1022" width="6.3984375" style="1620" customWidth="1"/>
    <col min="1023" max="1023" width="16" style="1620" customWidth="1"/>
    <col min="1024" max="1035" width="11.19921875" style="1620" customWidth="1"/>
    <col min="1036" max="1036" width="10.69921875" style="1620" customWidth="1"/>
    <col min="1037" max="1277" width="8.8984375" style="1620"/>
    <col min="1278" max="1278" width="6.3984375" style="1620" customWidth="1"/>
    <col min="1279" max="1279" width="16" style="1620" customWidth="1"/>
    <col min="1280" max="1291" width="11.19921875" style="1620" customWidth="1"/>
    <col min="1292" max="1292" width="10.69921875" style="1620" customWidth="1"/>
    <col min="1293" max="1533" width="8.8984375" style="1620"/>
    <col min="1534" max="1534" width="6.3984375" style="1620" customWidth="1"/>
    <col min="1535" max="1535" width="16" style="1620" customWidth="1"/>
    <col min="1536" max="1547" width="11.19921875" style="1620" customWidth="1"/>
    <col min="1548" max="1548" width="10.69921875" style="1620" customWidth="1"/>
    <col min="1549" max="1789" width="8.8984375" style="1620"/>
    <col min="1790" max="1790" width="6.3984375" style="1620" customWidth="1"/>
    <col min="1791" max="1791" width="16" style="1620" customWidth="1"/>
    <col min="1792" max="1803" width="11.19921875" style="1620" customWidth="1"/>
    <col min="1804" max="1804" width="10.69921875" style="1620" customWidth="1"/>
    <col min="1805" max="2045" width="8.8984375" style="1620"/>
    <col min="2046" max="2046" width="6.3984375" style="1620" customWidth="1"/>
    <col min="2047" max="2047" width="16" style="1620" customWidth="1"/>
    <col min="2048" max="2059" width="11.19921875" style="1620" customWidth="1"/>
    <col min="2060" max="2060" width="10.69921875" style="1620" customWidth="1"/>
    <col min="2061" max="2301" width="8.8984375" style="1620"/>
    <col min="2302" max="2302" width="6.3984375" style="1620" customWidth="1"/>
    <col min="2303" max="2303" width="16" style="1620" customWidth="1"/>
    <col min="2304" max="2315" width="11.19921875" style="1620" customWidth="1"/>
    <col min="2316" max="2316" width="10.69921875" style="1620" customWidth="1"/>
    <col min="2317" max="2557" width="8.8984375" style="1620"/>
    <col min="2558" max="2558" width="6.3984375" style="1620" customWidth="1"/>
    <col min="2559" max="2559" width="16" style="1620" customWidth="1"/>
    <col min="2560" max="2571" width="11.19921875" style="1620" customWidth="1"/>
    <col min="2572" max="2572" width="10.69921875" style="1620" customWidth="1"/>
    <col min="2573" max="2813" width="8.8984375" style="1620"/>
    <col min="2814" max="2814" width="6.3984375" style="1620" customWidth="1"/>
    <col min="2815" max="2815" width="16" style="1620" customWidth="1"/>
    <col min="2816" max="2827" width="11.19921875" style="1620" customWidth="1"/>
    <col min="2828" max="2828" width="10.69921875" style="1620" customWidth="1"/>
    <col min="2829" max="3069" width="8.8984375" style="1620"/>
    <col min="3070" max="3070" width="6.3984375" style="1620" customWidth="1"/>
    <col min="3071" max="3071" width="16" style="1620" customWidth="1"/>
    <col min="3072" max="3083" width="11.19921875" style="1620" customWidth="1"/>
    <col min="3084" max="3084" width="10.69921875" style="1620" customWidth="1"/>
    <col min="3085" max="3325" width="8.8984375" style="1620"/>
    <col min="3326" max="3326" width="6.3984375" style="1620" customWidth="1"/>
    <col min="3327" max="3327" width="16" style="1620" customWidth="1"/>
    <col min="3328" max="3339" width="11.19921875" style="1620" customWidth="1"/>
    <col min="3340" max="3340" width="10.69921875" style="1620" customWidth="1"/>
    <col min="3341" max="3581" width="8.8984375" style="1620"/>
    <col min="3582" max="3582" width="6.3984375" style="1620" customWidth="1"/>
    <col min="3583" max="3583" width="16" style="1620" customWidth="1"/>
    <col min="3584" max="3595" width="11.19921875" style="1620" customWidth="1"/>
    <col min="3596" max="3596" width="10.69921875" style="1620" customWidth="1"/>
    <col min="3597" max="3837" width="8.8984375" style="1620"/>
    <col min="3838" max="3838" width="6.3984375" style="1620" customWidth="1"/>
    <col min="3839" max="3839" width="16" style="1620" customWidth="1"/>
    <col min="3840" max="3851" width="11.19921875" style="1620" customWidth="1"/>
    <col min="3852" max="3852" width="10.69921875" style="1620" customWidth="1"/>
    <col min="3853" max="4093" width="8.8984375" style="1620"/>
    <col min="4094" max="4094" width="6.3984375" style="1620" customWidth="1"/>
    <col min="4095" max="4095" width="16" style="1620" customWidth="1"/>
    <col min="4096" max="4107" width="11.19921875" style="1620" customWidth="1"/>
    <col min="4108" max="4108" width="10.69921875" style="1620" customWidth="1"/>
    <col min="4109" max="4349" width="8.8984375" style="1620"/>
    <col min="4350" max="4350" width="6.3984375" style="1620" customWidth="1"/>
    <col min="4351" max="4351" width="16" style="1620" customWidth="1"/>
    <col min="4352" max="4363" width="11.19921875" style="1620" customWidth="1"/>
    <col min="4364" max="4364" width="10.69921875" style="1620" customWidth="1"/>
    <col min="4365" max="4605" width="8.8984375" style="1620"/>
    <col min="4606" max="4606" width="6.3984375" style="1620" customWidth="1"/>
    <col min="4607" max="4607" width="16" style="1620" customWidth="1"/>
    <col min="4608" max="4619" width="11.19921875" style="1620" customWidth="1"/>
    <col min="4620" max="4620" width="10.69921875" style="1620" customWidth="1"/>
    <col min="4621" max="4861" width="8.8984375" style="1620"/>
    <col min="4862" max="4862" width="6.3984375" style="1620" customWidth="1"/>
    <col min="4863" max="4863" width="16" style="1620" customWidth="1"/>
    <col min="4864" max="4875" width="11.19921875" style="1620" customWidth="1"/>
    <col min="4876" max="4876" width="10.69921875" style="1620" customWidth="1"/>
    <col min="4877" max="5117" width="8.8984375" style="1620"/>
    <col min="5118" max="5118" width="6.3984375" style="1620" customWidth="1"/>
    <col min="5119" max="5119" width="16" style="1620" customWidth="1"/>
    <col min="5120" max="5131" width="11.19921875" style="1620" customWidth="1"/>
    <col min="5132" max="5132" width="10.69921875" style="1620" customWidth="1"/>
    <col min="5133" max="5373" width="8.8984375" style="1620"/>
    <col min="5374" max="5374" width="6.3984375" style="1620" customWidth="1"/>
    <col min="5375" max="5375" width="16" style="1620" customWidth="1"/>
    <col min="5376" max="5387" width="11.19921875" style="1620" customWidth="1"/>
    <col min="5388" max="5388" width="10.69921875" style="1620" customWidth="1"/>
    <col min="5389" max="5629" width="8.8984375" style="1620"/>
    <col min="5630" max="5630" width="6.3984375" style="1620" customWidth="1"/>
    <col min="5631" max="5631" width="16" style="1620" customWidth="1"/>
    <col min="5632" max="5643" width="11.19921875" style="1620" customWidth="1"/>
    <col min="5644" max="5644" width="10.69921875" style="1620" customWidth="1"/>
    <col min="5645" max="5885" width="8.8984375" style="1620"/>
    <col min="5886" max="5886" width="6.3984375" style="1620" customWidth="1"/>
    <col min="5887" max="5887" width="16" style="1620" customWidth="1"/>
    <col min="5888" max="5899" width="11.19921875" style="1620" customWidth="1"/>
    <col min="5900" max="5900" width="10.69921875" style="1620" customWidth="1"/>
    <col min="5901" max="6141" width="8.8984375" style="1620"/>
    <col min="6142" max="6142" width="6.3984375" style="1620" customWidth="1"/>
    <col min="6143" max="6143" width="16" style="1620" customWidth="1"/>
    <col min="6144" max="6155" width="11.19921875" style="1620" customWidth="1"/>
    <col min="6156" max="6156" width="10.69921875" style="1620" customWidth="1"/>
    <col min="6157" max="6397" width="8.8984375" style="1620"/>
    <col min="6398" max="6398" width="6.3984375" style="1620" customWidth="1"/>
    <col min="6399" max="6399" width="16" style="1620" customWidth="1"/>
    <col min="6400" max="6411" width="11.19921875" style="1620" customWidth="1"/>
    <col min="6412" max="6412" width="10.69921875" style="1620" customWidth="1"/>
    <col min="6413" max="6653" width="8.8984375" style="1620"/>
    <col min="6654" max="6654" width="6.3984375" style="1620" customWidth="1"/>
    <col min="6655" max="6655" width="16" style="1620" customWidth="1"/>
    <col min="6656" max="6667" width="11.19921875" style="1620" customWidth="1"/>
    <col min="6668" max="6668" width="10.69921875" style="1620" customWidth="1"/>
    <col min="6669" max="6909" width="8.8984375" style="1620"/>
    <col min="6910" max="6910" width="6.3984375" style="1620" customWidth="1"/>
    <col min="6911" max="6911" width="16" style="1620" customWidth="1"/>
    <col min="6912" max="6923" width="11.19921875" style="1620" customWidth="1"/>
    <col min="6924" max="6924" width="10.69921875" style="1620" customWidth="1"/>
    <col min="6925" max="7165" width="8.8984375" style="1620"/>
    <col min="7166" max="7166" width="6.3984375" style="1620" customWidth="1"/>
    <col min="7167" max="7167" width="16" style="1620" customWidth="1"/>
    <col min="7168" max="7179" width="11.19921875" style="1620" customWidth="1"/>
    <col min="7180" max="7180" width="10.69921875" style="1620" customWidth="1"/>
    <col min="7181" max="7421" width="8.8984375" style="1620"/>
    <col min="7422" max="7422" width="6.3984375" style="1620" customWidth="1"/>
    <col min="7423" max="7423" width="16" style="1620" customWidth="1"/>
    <col min="7424" max="7435" width="11.19921875" style="1620" customWidth="1"/>
    <col min="7436" max="7436" width="10.69921875" style="1620" customWidth="1"/>
    <col min="7437" max="7677" width="8.8984375" style="1620"/>
    <col min="7678" max="7678" width="6.3984375" style="1620" customWidth="1"/>
    <col min="7679" max="7679" width="16" style="1620" customWidth="1"/>
    <col min="7680" max="7691" width="11.19921875" style="1620" customWidth="1"/>
    <col min="7692" max="7692" width="10.69921875" style="1620" customWidth="1"/>
    <col min="7693" max="7933" width="8.8984375" style="1620"/>
    <col min="7934" max="7934" width="6.3984375" style="1620" customWidth="1"/>
    <col min="7935" max="7935" width="16" style="1620" customWidth="1"/>
    <col min="7936" max="7947" width="11.19921875" style="1620" customWidth="1"/>
    <col min="7948" max="7948" width="10.69921875" style="1620" customWidth="1"/>
    <col min="7949" max="8189" width="8.8984375" style="1620"/>
    <col min="8190" max="8190" width="6.3984375" style="1620" customWidth="1"/>
    <col min="8191" max="8191" width="16" style="1620" customWidth="1"/>
    <col min="8192" max="8203" width="11.19921875" style="1620" customWidth="1"/>
    <col min="8204" max="8204" width="10.69921875" style="1620" customWidth="1"/>
    <col min="8205" max="8445" width="8.8984375" style="1620"/>
    <col min="8446" max="8446" width="6.3984375" style="1620" customWidth="1"/>
    <col min="8447" max="8447" width="16" style="1620" customWidth="1"/>
    <col min="8448" max="8459" width="11.19921875" style="1620" customWidth="1"/>
    <col min="8460" max="8460" width="10.69921875" style="1620" customWidth="1"/>
    <col min="8461" max="8701" width="8.8984375" style="1620"/>
    <col min="8702" max="8702" width="6.3984375" style="1620" customWidth="1"/>
    <col min="8703" max="8703" width="16" style="1620" customWidth="1"/>
    <col min="8704" max="8715" width="11.19921875" style="1620" customWidth="1"/>
    <col min="8716" max="8716" width="10.69921875" style="1620" customWidth="1"/>
    <col min="8717" max="8957" width="8.8984375" style="1620"/>
    <col min="8958" max="8958" width="6.3984375" style="1620" customWidth="1"/>
    <col min="8959" max="8959" width="16" style="1620" customWidth="1"/>
    <col min="8960" max="8971" width="11.19921875" style="1620" customWidth="1"/>
    <col min="8972" max="8972" width="10.69921875" style="1620" customWidth="1"/>
    <col min="8973" max="9213" width="8.8984375" style="1620"/>
    <col min="9214" max="9214" width="6.3984375" style="1620" customWidth="1"/>
    <col min="9215" max="9215" width="16" style="1620" customWidth="1"/>
    <col min="9216" max="9227" width="11.19921875" style="1620" customWidth="1"/>
    <col min="9228" max="9228" width="10.69921875" style="1620" customWidth="1"/>
    <col min="9229" max="9469" width="8.8984375" style="1620"/>
    <col min="9470" max="9470" width="6.3984375" style="1620" customWidth="1"/>
    <col min="9471" max="9471" width="16" style="1620" customWidth="1"/>
    <col min="9472" max="9483" width="11.19921875" style="1620" customWidth="1"/>
    <col min="9484" max="9484" width="10.69921875" style="1620" customWidth="1"/>
    <col min="9485" max="9725" width="8.8984375" style="1620"/>
    <col min="9726" max="9726" width="6.3984375" style="1620" customWidth="1"/>
    <col min="9727" max="9727" width="16" style="1620" customWidth="1"/>
    <col min="9728" max="9739" width="11.19921875" style="1620" customWidth="1"/>
    <col min="9740" max="9740" width="10.69921875" style="1620" customWidth="1"/>
    <col min="9741" max="9981" width="8.8984375" style="1620"/>
    <col min="9982" max="9982" width="6.3984375" style="1620" customWidth="1"/>
    <col min="9983" max="9983" width="16" style="1620" customWidth="1"/>
    <col min="9984" max="9995" width="11.19921875" style="1620" customWidth="1"/>
    <col min="9996" max="9996" width="10.69921875" style="1620" customWidth="1"/>
    <col min="9997" max="10237" width="8.8984375" style="1620"/>
    <col min="10238" max="10238" width="6.3984375" style="1620" customWidth="1"/>
    <col min="10239" max="10239" width="16" style="1620" customWidth="1"/>
    <col min="10240" max="10251" width="11.19921875" style="1620" customWidth="1"/>
    <col min="10252" max="10252" width="10.69921875" style="1620" customWidth="1"/>
    <col min="10253" max="10493" width="8.8984375" style="1620"/>
    <col min="10494" max="10494" width="6.3984375" style="1620" customWidth="1"/>
    <col min="10495" max="10495" width="16" style="1620" customWidth="1"/>
    <col min="10496" max="10507" width="11.19921875" style="1620" customWidth="1"/>
    <col min="10508" max="10508" width="10.69921875" style="1620" customWidth="1"/>
    <col min="10509" max="10749" width="8.8984375" style="1620"/>
    <col min="10750" max="10750" width="6.3984375" style="1620" customWidth="1"/>
    <col min="10751" max="10751" width="16" style="1620" customWidth="1"/>
    <col min="10752" max="10763" width="11.19921875" style="1620" customWidth="1"/>
    <col min="10764" max="10764" width="10.69921875" style="1620" customWidth="1"/>
    <col min="10765" max="11005" width="8.8984375" style="1620"/>
    <col min="11006" max="11006" width="6.3984375" style="1620" customWidth="1"/>
    <col min="11007" max="11007" width="16" style="1620" customWidth="1"/>
    <col min="11008" max="11019" width="11.19921875" style="1620" customWidth="1"/>
    <col min="11020" max="11020" width="10.69921875" style="1620" customWidth="1"/>
    <col min="11021" max="11261" width="8.8984375" style="1620"/>
    <col min="11262" max="11262" width="6.3984375" style="1620" customWidth="1"/>
    <col min="11263" max="11263" width="16" style="1620" customWidth="1"/>
    <col min="11264" max="11275" width="11.19921875" style="1620" customWidth="1"/>
    <col min="11276" max="11276" width="10.69921875" style="1620" customWidth="1"/>
    <col min="11277" max="11517" width="8.8984375" style="1620"/>
    <col min="11518" max="11518" width="6.3984375" style="1620" customWidth="1"/>
    <col min="11519" max="11519" width="16" style="1620" customWidth="1"/>
    <col min="11520" max="11531" width="11.19921875" style="1620" customWidth="1"/>
    <col min="11532" max="11532" width="10.69921875" style="1620" customWidth="1"/>
    <col min="11533" max="11773" width="8.8984375" style="1620"/>
    <col min="11774" max="11774" width="6.3984375" style="1620" customWidth="1"/>
    <col min="11775" max="11775" width="16" style="1620" customWidth="1"/>
    <col min="11776" max="11787" width="11.19921875" style="1620" customWidth="1"/>
    <col min="11788" max="11788" width="10.69921875" style="1620" customWidth="1"/>
    <col min="11789" max="12029" width="8.8984375" style="1620"/>
    <col min="12030" max="12030" width="6.3984375" style="1620" customWidth="1"/>
    <col min="12031" max="12031" width="16" style="1620" customWidth="1"/>
    <col min="12032" max="12043" width="11.19921875" style="1620" customWidth="1"/>
    <col min="12044" max="12044" width="10.69921875" style="1620" customWidth="1"/>
    <col min="12045" max="12285" width="8.8984375" style="1620"/>
    <col min="12286" max="12286" width="6.3984375" style="1620" customWidth="1"/>
    <col min="12287" max="12287" width="16" style="1620" customWidth="1"/>
    <col min="12288" max="12299" width="11.19921875" style="1620" customWidth="1"/>
    <col min="12300" max="12300" width="10.69921875" style="1620" customWidth="1"/>
    <col min="12301" max="12541" width="8.8984375" style="1620"/>
    <col min="12542" max="12542" width="6.3984375" style="1620" customWidth="1"/>
    <col min="12543" max="12543" width="16" style="1620" customWidth="1"/>
    <col min="12544" max="12555" width="11.19921875" style="1620" customWidth="1"/>
    <col min="12556" max="12556" width="10.69921875" style="1620" customWidth="1"/>
    <col min="12557" max="12797" width="8.8984375" style="1620"/>
    <col min="12798" max="12798" width="6.3984375" style="1620" customWidth="1"/>
    <col min="12799" max="12799" width="16" style="1620" customWidth="1"/>
    <col min="12800" max="12811" width="11.19921875" style="1620" customWidth="1"/>
    <col min="12812" max="12812" width="10.69921875" style="1620" customWidth="1"/>
    <col min="12813" max="13053" width="8.8984375" style="1620"/>
    <col min="13054" max="13054" width="6.3984375" style="1620" customWidth="1"/>
    <col min="13055" max="13055" width="16" style="1620" customWidth="1"/>
    <col min="13056" max="13067" width="11.19921875" style="1620" customWidth="1"/>
    <col min="13068" max="13068" width="10.69921875" style="1620" customWidth="1"/>
    <col min="13069" max="13309" width="8.8984375" style="1620"/>
    <col min="13310" max="13310" width="6.3984375" style="1620" customWidth="1"/>
    <col min="13311" max="13311" width="16" style="1620" customWidth="1"/>
    <col min="13312" max="13323" width="11.19921875" style="1620" customWidth="1"/>
    <col min="13324" max="13324" width="10.69921875" style="1620" customWidth="1"/>
    <col min="13325" max="13565" width="8.8984375" style="1620"/>
    <col min="13566" max="13566" width="6.3984375" style="1620" customWidth="1"/>
    <col min="13567" max="13567" width="16" style="1620" customWidth="1"/>
    <col min="13568" max="13579" width="11.19921875" style="1620" customWidth="1"/>
    <col min="13580" max="13580" width="10.69921875" style="1620" customWidth="1"/>
    <col min="13581" max="13821" width="8.8984375" style="1620"/>
    <col min="13822" max="13822" width="6.3984375" style="1620" customWidth="1"/>
    <col min="13823" max="13823" width="16" style="1620" customWidth="1"/>
    <col min="13824" max="13835" width="11.19921875" style="1620" customWidth="1"/>
    <col min="13836" max="13836" width="10.69921875" style="1620" customWidth="1"/>
    <col min="13837" max="14077" width="8.8984375" style="1620"/>
    <col min="14078" max="14078" width="6.3984375" style="1620" customWidth="1"/>
    <col min="14079" max="14079" width="16" style="1620" customWidth="1"/>
    <col min="14080" max="14091" width="11.19921875" style="1620" customWidth="1"/>
    <col min="14092" max="14092" width="10.69921875" style="1620" customWidth="1"/>
    <col min="14093" max="14333" width="8.8984375" style="1620"/>
    <col min="14334" max="14334" width="6.3984375" style="1620" customWidth="1"/>
    <col min="14335" max="14335" width="16" style="1620" customWidth="1"/>
    <col min="14336" max="14347" width="11.19921875" style="1620" customWidth="1"/>
    <col min="14348" max="14348" width="10.69921875" style="1620" customWidth="1"/>
    <col min="14349" max="14589" width="8.8984375" style="1620"/>
    <col min="14590" max="14590" width="6.3984375" style="1620" customWidth="1"/>
    <col min="14591" max="14591" width="16" style="1620" customWidth="1"/>
    <col min="14592" max="14603" width="11.19921875" style="1620" customWidth="1"/>
    <col min="14604" max="14604" width="10.69921875" style="1620" customWidth="1"/>
    <col min="14605" max="14845" width="8.8984375" style="1620"/>
    <col min="14846" max="14846" width="6.3984375" style="1620" customWidth="1"/>
    <col min="14847" max="14847" width="16" style="1620" customWidth="1"/>
    <col min="14848" max="14859" width="11.19921875" style="1620" customWidth="1"/>
    <col min="14860" max="14860" width="10.69921875" style="1620" customWidth="1"/>
    <col min="14861" max="15101" width="8.8984375" style="1620"/>
    <col min="15102" max="15102" width="6.3984375" style="1620" customWidth="1"/>
    <col min="15103" max="15103" width="16" style="1620" customWidth="1"/>
    <col min="15104" max="15115" width="11.19921875" style="1620" customWidth="1"/>
    <col min="15116" max="15116" width="10.69921875" style="1620" customWidth="1"/>
    <col min="15117" max="15357" width="8.8984375" style="1620"/>
    <col min="15358" max="15358" width="6.3984375" style="1620" customWidth="1"/>
    <col min="15359" max="15359" width="16" style="1620" customWidth="1"/>
    <col min="15360" max="15371" width="11.19921875" style="1620" customWidth="1"/>
    <col min="15372" max="15372" width="10.69921875" style="1620" customWidth="1"/>
    <col min="15373" max="15613" width="8.8984375" style="1620"/>
    <col min="15614" max="15614" width="6.3984375" style="1620" customWidth="1"/>
    <col min="15615" max="15615" width="16" style="1620" customWidth="1"/>
    <col min="15616" max="15627" width="11.19921875" style="1620" customWidth="1"/>
    <col min="15628" max="15628" width="10.69921875" style="1620" customWidth="1"/>
    <col min="15629" max="15869" width="8.8984375" style="1620"/>
    <col min="15870" max="15870" width="6.3984375" style="1620" customWidth="1"/>
    <col min="15871" max="15871" width="16" style="1620" customWidth="1"/>
    <col min="15872" max="15883" width="11.19921875" style="1620" customWidth="1"/>
    <col min="15884" max="15884" width="10.69921875" style="1620" customWidth="1"/>
    <col min="15885" max="16125" width="8.8984375" style="1620"/>
    <col min="16126" max="16126" width="6.3984375" style="1620" customWidth="1"/>
    <col min="16127" max="16127" width="16" style="1620" customWidth="1"/>
    <col min="16128" max="16139" width="11.19921875" style="1620" customWidth="1"/>
    <col min="16140" max="16140" width="10.69921875" style="1620" customWidth="1"/>
    <col min="16141" max="16384" width="8.8984375" style="1620"/>
  </cols>
  <sheetData>
    <row r="1" spans="1:34" ht="39.75" customHeight="1">
      <c r="C1" s="998" t="s">
        <v>869</v>
      </c>
      <c r="D1" s="61"/>
      <c r="E1" s="61"/>
      <c r="F1" s="61"/>
      <c r="G1" s="61"/>
    </row>
    <row r="2" spans="1:34" ht="21.75" customHeight="1">
      <c r="C2" s="1244"/>
      <c r="D2" s="61"/>
      <c r="E2" s="61"/>
      <c r="F2" s="61"/>
      <c r="G2" s="62" t="s">
        <v>260</v>
      </c>
    </row>
    <row r="3" spans="1:34" s="1617" customFormat="1" ht="23.25" customHeight="1">
      <c r="A3" s="1003" t="s">
        <v>86</v>
      </c>
      <c r="B3" s="1245" t="s">
        <v>214</v>
      </c>
      <c r="C3" s="981" t="s">
        <v>255</v>
      </c>
      <c r="D3" s="981" t="s">
        <v>953</v>
      </c>
      <c r="E3" s="1641">
        <v>1994</v>
      </c>
      <c r="F3" s="1641">
        <v>1995</v>
      </c>
      <c r="G3" s="1641">
        <v>1996</v>
      </c>
      <c r="H3" s="1641">
        <v>1997</v>
      </c>
      <c r="I3" s="1641">
        <v>1998</v>
      </c>
      <c r="J3" s="1656">
        <v>1999</v>
      </c>
      <c r="K3" s="1656">
        <v>2000</v>
      </c>
      <c r="L3" s="1656">
        <v>2001</v>
      </c>
      <c r="M3" s="1656">
        <v>2002</v>
      </c>
      <c r="N3" s="1656">
        <v>2003</v>
      </c>
      <c r="O3" s="1655">
        <v>2004</v>
      </c>
      <c r="P3" s="1655">
        <v>2005</v>
      </c>
      <c r="Q3" s="1655">
        <v>2006</v>
      </c>
      <c r="R3" s="1655">
        <v>2007</v>
      </c>
      <c r="S3" s="1655">
        <v>2008</v>
      </c>
      <c r="T3" s="1643">
        <v>2009</v>
      </c>
      <c r="U3" s="1643">
        <v>2010</v>
      </c>
      <c r="V3" s="1643">
        <v>2011</v>
      </c>
      <c r="W3" s="1643">
        <v>2012</v>
      </c>
      <c r="X3" s="1643">
        <v>2013</v>
      </c>
      <c r="Y3" s="1665">
        <v>2014</v>
      </c>
      <c r="Z3" s="1665">
        <v>2015</v>
      </c>
      <c r="AA3" s="1665">
        <v>2016</v>
      </c>
      <c r="AB3" s="1665">
        <v>2017</v>
      </c>
      <c r="AC3" s="1665">
        <v>2018</v>
      </c>
      <c r="AD3" s="1653">
        <v>2019</v>
      </c>
      <c r="AE3" s="1653">
        <v>2020</v>
      </c>
      <c r="AF3" s="1653">
        <v>2021</v>
      </c>
      <c r="AG3" s="1653">
        <v>2022</v>
      </c>
      <c r="AH3" s="1653">
        <v>2023</v>
      </c>
    </row>
    <row r="4" spans="1:34" s="1617" customFormat="1" ht="21.6" customHeight="1">
      <c r="A4" s="2392" t="s">
        <v>256</v>
      </c>
      <c r="B4" s="1246" t="s">
        <v>40</v>
      </c>
      <c r="C4" s="1247">
        <f>SUM('대덕 급수관 '!C5:'대덕 급수관 '!C17)</f>
        <v>197833.57000000004</v>
      </c>
      <c r="D4" s="1247">
        <f>SUM('대덕 급수관 '!D5:'대덕 급수관 '!D17)</f>
        <v>39954.479999999996</v>
      </c>
      <c r="E4" s="1247">
        <f>SUM('대덕 급수관 '!E5:'대덕 급수관 '!E17)</f>
        <v>15472.119999999997</v>
      </c>
      <c r="F4" s="1247">
        <f>SUM('대덕 급수관 '!F5:'대덕 급수관 '!F17)</f>
        <v>6223.37</v>
      </c>
      <c r="G4" s="1247">
        <f>SUM('대덕 급수관 '!G5:'대덕 급수관 '!G17)</f>
        <v>7166.2999999999993</v>
      </c>
      <c r="H4" s="1247">
        <f>SUM('대덕 급수관 '!H5:'대덕 급수관 '!H17)</f>
        <v>9266.5099999999929</v>
      </c>
      <c r="I4" s="1247">
        <f>SUM('대덕 급수관 '!I5:'대덕 급수관 '!I17)</f>
        <v>6935.8300000000017</v>
      </c>
      <c r="J4" s="1247">
        <f>SUM('대덕 급수관 '!J5:'대덕 급수관 '!J17)</f>
        <v>4446.1200000000008</v>
      </c>
      <c r="K4" s="1247">
        <f>SUM('대덕 급수관 '!K5:'대덕 급수관 '!K17)</f>
        <v>5537.6400000000012</v>
      </c>
      <c r="L4" s="1247">
        <f>SUM('대덕 급수관 '!L5:'대덕 급수관 '!L17)</f>
        <v>11060.900000000003</v>
      </c>
      <c r="M4" s="1247">
        <f>SUM('대덕 급수관 '!M5:'대덕 급수관 '!M17)</f>
        <v>6909.4299999999985</v>
      </c>
      <c r="N4" s="1247">
        <f>SUM('대덕 급수관 '!N5:'대덕 급수관 '!N17)</f>
        <v>4886.6399999999994</v>
      </c>
      <c r="O4" s="1247">
        <f>SUM('대덕 급수관 '!O5:'대덕 급수관 '!O17)</f>
        <v>5277.0100000000011</v>
      </c>
      <c r="P4" s="1247">
        <f>SUM('대덕 급수관 '!P5:'대덕 급수관 '!P17)</f>
        <v>4270.3200000000006</v>
      </c>
      <c r="Q4" s="1247">
        <f>SUM('대덕 급수관 '!Q5:'대덕 급수관 '!Q17)</f>
        <v>6832.2399999999989</v>
      </c>
      <c r="R4" s="1247">
        <f>SUM('대덕 급수관 '!R5:'대덕 급수관 '!R17)</f>
        <v>4181.9600000000009</v>
      </c>
      <c r="S4" s="1247">
        <f>SUM('대덕 급수관 '!S5:'대덕 급수관 '!S17)</f>
        <v>3044.94</v>
      </c>
      <c r="T4" s="1247">
        <f>SUM('대덕 급수관 '!T5:'대덕 급수관 '!T17)</f>
        <v>4333.9499999999989</v>
      </c>
      <c r="U4" s="1247">
        <f>SUM('대덕 급수관 '!U5:'대덕 급수관 '!U17)</f>
        <v>3318.4299999999994</v>
      </c>
      <c r="V4" s="1247">
        <f>SUM('대덕 급수관 '!V5:'대덕 급수관 '!V17)</f>
        <v>4167.0999999999995</v>
      </c>
      <c r="W4" s="1247">
        <f>SUM('대덕 급수관 '!W5:'대덕 급수관 '!W17)</f>
        <v>2093.7799999999997</v>
      </c>
      <c r="X4" s="1247">
        <f>SUM('대덕 급수관 '!X5:'대덕 급수관 '!X17)</f>
        <v>4069</v>
      </c>
      <c r="Y4" s="1247">
        <f>SUM('대덕 급수관 '!Y5:'대덕 급수관 '!Y17)</f>
        <v>5269.51</v>
      </c>
      <c r="Z4" s="1247">
        <f>SUM('대덕 급수관 '!Z5:'대덕 급수관 '!Z17)</f>
        <v>5422.4500000000007</v>
      </c>
      <c r="AA4" s="1247">
        <f>SUM('대덕 급수관 '!AA5:'대덕 급수관 '!AA17)</f>
        <v>5292.52</v>
      </c>
      <c r="AB4" s="1247">
        <f>SUM('대덕 급수관 '!AB5:'대덕 급수관 '!AB17)</f>
        <v>4394.32</v>
      </c>
      <c r="AC4" s="1247">
        <f>SUM('대덕 급수관 '!AC5:'대덕 급수관 '!AC17)</f>
        <v>3709.0699999999997</v>
      </c>
      <c r="AD4" s="1247">
        <f>SUM('대덕 급수관 '!AD5:'대덕 급수관 '!AD17)</f>
        <v>3456.3799999999997</v>
      </c>
      <c r="AE4" s="1247">
        <f>SUM('대덕 급수관 '!AE5:'대덕 급수관 '!AE17)</f>
        <v>2639.8</v>
      </c>
      <c r="AF4" s="1247">
        <f>SUM('대덕 급수관 '!AF5:'대덕 급수관 '!AF17)</f>
        <v>3371.35</v>
      </c>
      <c r="AG4" s="1247">
        <f>SUM('대덕 급수관 '!AG5:'대덕 급수관 '!AG17)</f>
        <v>3352.92</v>
      </c>
      <c r="AH4" s="1247">
        <f>SUM('대덕 급수관 '!AH5:'대덕 급수관 '!AH17)</f>
        <v>1477.1799999999998</v>
      </c>
    </row>
    <row r="5" spans="1:34" s="1617" customFormat="1" ht="20.399999999999999" customHeight="1">
      <c r="A5" s="2392" t="s">
        <v>256</v>
      </c>
      <c r="B5" s="989" t="s">
        <v>951</v>
      </c>
      <c r="C5" s="1248">
        <f>SUM(D5:AH5)</f>
        <v>29.79</v>
      </c>
      <c r="D5" s="1248">
        <f>SUM(D19,D33,D47,D61,D75,D89,D103,D117,D131)</f>
        <v>0</v>
      </c>
      <c r="E5" s="1248">
        <f t="shared" ref="E5:AH13" si="0">SUM(E19,E33,E47,E61,E75,E89,E103,E117,E131)</f>
        <v>0</v>
      </c>
      <c r="F5" s="1248">
        <f t="shared" si="0"/>
        <v>0</v>
      </c>
      <c r="G5" s="1248">
        <f t="shared" si="0"/>
        <v>0</v>
      </c>
      <c r="H5" s="1248">
        <f t="shared" si="0"/>
        <v>0</v>
      </c>
      <c r="I5" s="1248">
        <f t="shared" si="0"/>
        <v>0</v>
      </c>
      <c r="J5" s="1248">
        <f t="shared" si="0"/>
        <v>0</v>
      </c>
      <c r="K5" s="1248">
        <f t="shared" si="0"/>
        <v>0</v>
      </c>
      <c r="L5" s="1248">
        <f t="shared" si="0"/>
        <v>0</v>
      </c>
      <c r="M5" s="1248">
        <f t="shared" si="0"/>
        <v>0</v>
      </c>
      <c r="N5" s="1248">
        <f t="shared" si="0"/>
        <v>0</v>
      </c>
      <c r="O5" s="1248">
        <f t="shared" si="0"/>
        <v>0</v>
      </c>
      <c r="P5" s="1248">
        <f t="shared" si="0"/>
        <v>0</v>
      </c>
      <c r="Q5" s="1248">
        <f t="shared" si="0"/>
        <v>0</v>
      </c>
      <c r="R5" s="1248">
        <f t="shared" si="0"/>
        <v>0</v>
      </c>
      <c r="S5" s="1248">
        <f t="shared" si="0"/>
        <v>0</v>
      </c>
      <c r="T5" s="1248">
        <f t="shared" si="0"/>
        <v>0</v>
      </c>
      <c r="U5" s="1248">
        <f t="shared" si="0"/>
        <v>0</v>
      </c>
      <c r="V5" s="1248">
        <f t="shared" si="0"/>
        <v>0</v>
      </c>
      <c r="W5" s="1248">
        <f t="shared" si="0"/>
        <v>0</v>
      </c>
      <c r="X5" s="1248">
        <f t="shared" si="0"/>
        <v>0</v>
      </c>
      <c r="Y5" s="1248">
        <f t="shared" si="0"/>
        <v>0</v>
      </c>
      <c r="Z5" s="1248">
        <f t="shared" si="0"/>
        <v>0</v>
      </c>
      <c r="AA5" s="1248">
        <f t="shared" si="0"/>
        <v>0</v>
      </c>
      <c r="AB5" s="1248">
        <f t="shared" si="0"/>
        <v>0</v>
      </c>
      <c r="AC5" s="1248">
        <f t="shared" si="0"/>
        <v>0</v>
      </c>
      <c r="AD5" s="1248">
        <f t="shared" si="0"/>
        <v>0</v>
      </c>
      <c r="AE5" s="1248">
        <f t="shared" si="0"/>
        <v>29.79</v>
      </c>
      <c r="AF5" s="1248">
        <f t="shared" si="0"/>
        <v>0</v>
      </c>
      <c r="AG5" s="1248">
        <f t="shared" si="0"/>
        <v>0</v>
      </c>
      <c r="AH5" s="1248">
        <f t="shared" si="0"/>
        <v>0</v>
      </c>
    </row>
    <row r="6" spans="1:34" ht="20.399999999999999" customHeight="1">
      <c r="A6" s="2019"/>
      <c r="B6" s="989" t="s">
        <v>780</v>
      </c>
      <c r="C6" s="1248">
        <f t="shared" ref="C6:C17" si="1">SUM(D6:AH6)</f>
        <v>19</v>
      </c>
      <c r="D6" s="1248">
        <f t="shared" ref="D6:S17" si="2">SUM(D20,D34,D48,D62,D76,D90,D104,D118,D132)</f>
        <v>0</v>
      </c>
      <c r="E6" s="1248">
        <f t="shared" si="2"/>
        <v>0</v>
      </c>
      <c r="F6" s="1248">
        <f t="shared" si="2"/>
        <v>0</v>
      </c>
      <c r="G6" s="1248">
        <f t="shared" si="2"/>
        <v>0</v>
      </c>
      <c r="H6" s="1248">
        <f t="shared" si="2"/>
        <v>0</v>
      </c>
      <c r="I6" s="1248">
        <f t="shared" si="2"/>
        <v>0</v>
      </c>
      <c r="J6" s="1248">
        <f t="shared" si="2"/>
        <v>0</v>
      </c>
      <c r="K6" s="1248">
        <f t="shared" si="2"/>
        <v>0</v>
      </c>
      <c r="L6" s="1248">
        <f t="shared" si="2"/>
        <v>0</v>
      </c>
      <c r="M6" s="1248">
        <f t="shared" si="2"/>
        <v>0</v>
      </c>
      <c r="N6" s="1248">
        <f t="shared" si="2"/>
        <v>0</v>
      </c>
      <c r="O6" s="1248">
        <f t="shared" si="2"/>
        <v>0</v>
      </c>
      <c r="P6" s="1248">
        <f t="shared" si="2"/>
        <v>0</v>
      </c>
      <c r="Q6" s="1248">
        <f t="shared" si="2"/>
        <v>0</v>
      </c>
      <c r="R6" s="1248">
        <f t="shared" si="2"/>
        <v>0</v>
      </c>
      <c r="S6" s="1248">
        <f t="shared" si="2"/>
        <v>0</v>
      </c>
      <c r="T6" s="1248">
        <f t="shared" si="0"/>
        <v>0</v>
      </c>
      <c r="U6" s="1248">
        <f t="shared" si="0"/>
        <v>0</v>
      </c>
      <c r="V6" s="1248">
        <f t="shared" si="0"/>
        <v>4</v>
      </c>
      <c r="W6" s="1248">
        <f t="shared" si="0"/>
        <v>0</v>
      </c>
      <c r="X6" s="1248">
        <f t="shared" si="0"/>
        <v>0</v>
      </c>
      <c r="Y6" s="1248">
        <f t="shared" si="0"/>
        <v>0</v>
      </c>
      <c r="Z6" s="1248">
        <f t="shared" si="0"/>
        <v>0</v>
      </c>
      <c r="AA6" s="1248">
        <f t="shared" si="0"/>
        <v>0</v>
      </c>
      <c r="AB6" s="1248">
        <f t="shared" si="0"/>
        <v>3</v>
      </c>
      <c r="AC6" s="1248">
        <f t="shared" si="0"/>
        <v>0</v>
      </c>
      <c r="AD6" s="1248">
        <f t="shared" si="0"/>
        <v>0</v>
      </c>
      <c r="AE6" s="1248">
        <f t="shared" si="0"/>
        <v>6</v>
      </c>
      <c r="AF6" s="1248">
        <f t="shared" si="0"/>
        <v>0</v>
      </c>
      <c r="AG6" s="1248">
        <f t="shared" si="0"/>
        <v>6</v>
      </c>
      <c r="AH6" s="1248">
        <f t="shared" si="0"/>
        <v>0</v>
      </c>
    </row>
    <row r="7" spans="1:34" ht="20.399999999999999" customHeight="1">
      <c r="A7" s="2019"/>
      <c r="B7" s="991" t="s">
        <v>781</v>
      </c>
      <c r="C7" s="1248">
        <f t="shared" si="1"/>
        <v>966.1400000000001</v>
      </c>
      <c r="D7" s="1248">
        <f t="shared" si="2"/>
        <v>24.82</v>
      </c>
      <c r="E7" s="1248">
        <f t="shared" si="0"/>
        <v>0</v>
      </c>
      <c r="F7" s="1248">
        <f t="shared" si="0"/>
        <v>720.8900000000001</v>
      </c>
      <c r="G7" s="1248">
        <f t="shared" si="0"/>
        <v>170.44</v>
      </c>
      <c r="H7" s="1248">
        <f t="shared" si="0"/>
        <v>41.99</v>
      </c>
      <c r="I7" s="1248">
        <f t="shared" si="0"/>
        <v>0</v>
      </c>
      <c r="J7" s="1248">
        <f t="shared" si="0"/>
        <v>0</v>
      </c>
      <c r="K7" s="1248">
        <f t="shared" si="0"/>
        <v>0</v>
      </c>
      <c r="L7" s="1248">
        <f t="shared" si="0"/>
        <v>0</v>
      </c>
      <c r="M7" s="1248">
        <f t="shared" si="0"/>
        <v>0</v>
      </c>
      <c r="N7" s="1248">
        <f t="shared" si="0"/>
        <v>0</v>
      </c>
      <c r="O7" s="1248">
        <f t="shared" si="0"/>
        <v>0</v>
      </c>
      <c r="P7" s="1248">
        <f t="shared" si="0"/>
        <v>0</v>
      </c>
      <c r="Q7" s="1248">
        <f t="shared" si="0"/>
        <v>0</v>
      </c>
      <c r="R7" s="1248">
        <f t="shared" si="0"/>
        <v>0</v>
      </c>
      <c r="S7" s="1248">
        <f t="shared" si="0"/>
        <v>0</v>
      </c>
      <c r="T7" s="1248">
        <f t="shared" si="0"/>
        <v>0</v>
      </c>
      <c r="U7" s="1248">
        <f t="shared" si="0"/>
        <v>0</v>
      </c>
      <c r="V7" s="1248">
        <f t="shared" si="0"/>
        <v>0</v>
      </c>
      <c r="W7" s="1248">
        <f t="shared" si="0"/>
        <v>0</v>
      </c>
      <c r="X7" s="1248">
        <f t="shared" si="0"/>
        <v>8</v>
      </c>
      <c r="Y7" s="1248">
        <f t="shared" si="0"/>
        <v>0</v>
      </c>
      <c r="Z7" s="1248">
        <f t="shared" si="0"/>
        <v>0</v>
      </c>
      <c r="AA7" s="1248">
        <f t="shared" si="0"/>
        <v>0</v>
      </c>
      <c r="AB7" s="1248">
        <f t="shared" si="0"/>
        <v>0</v>
      </c>
      <c r="AC7" s="1248">
        <f t="shared" si="0"/>
        <v>0</v>
      </c>
      <c r="AD7" s="1248">
        <f t="shared" si="0"/>
        <v>0</v>
      </c>
      <c r="AE7" s="1248">
        <f t="shared" si="0"/>
        <v>0</v>
      </c>
      <c r="AF7" s="1248">
        <f t="shared" si="0"/>
        <v>0</v>
      </c>
      <c r="AG7" s="1248">
        <f t="shared" si="0"/>
        <v>0</v>
      </c>
      <c r="AH7" s="1248">
        <f t="shared" si="0"/>
        <v>0</v>
      </c>
    </row>
    <row r="8" spans="1:34" ht="20.399999999999999" customHeight="1">
      <c r="A8" s="2019"/>
      <c r="B8" s="991" t="s">
        <v>799</v>
      </c>
      <c r="C8" s="1248">
        <f t="shared" si="1"/>
        <v>460.57</v>
      </c>
      <c r="D8" s="1248">
        <f t="shared" si="2"/>
        <v>3.75</v>
      </c>
      <c r="E8" s="1248">
        <f t="shared" si="0"/>
        <v>0</v>
      </c>
      <c r="F8" s="1248">
        <f t="shared" si="0"/>
        <v>361.48</v>
      </c>
      <c r="G8" s="1248">
        <f t="shared" si="0"/>
        <v>21.01</v>
      </c>
      <c r="H8" s="1248">
        <f t="shared" si="0"/>
        <v>2.2799999999999998</v>
      </c>
      <c r="I8" s="1248">
        <f t="shared" si="0"/>
        <v>0</v>
      </c>
      <c r="J8" s="1248">
        <f t="shared" si="0"/>
        <v>0</v>
      </c>
      <c r="K8" s="1248">
        <f t="shared" si="0"/>
        <v>0</v>
      </c>
      <c r="L8" s="1248">
        <f t="shared" si="0"/>
        <v>0</v>
      </c>
      <c r="M8" s="1248">
        <f t="shared" si="0"/>
        <v>0</v>
      </c>
      <c r="N8" s="1248">
        <f t="shared" si="0"/>
        <v>22</v>
      </c>
      <c r="O8" s="1248">
        <f t="shared" si="0"/>
        <v>0</v>
      </c>
      <c r="P8" s="1248">
        <f t="shared" si="0"/>
        <v>0</v>
      </c>
      <c r="Q8" s="1248">
        <f t="shared" si="0"/>
        <v>0</v>
      </c>
      <c r="R8" s="1248">
        <f t="shared" si="0"/>
        <v>0</v>
      </c>
      <c r="S8" s="1248">
        <f t="shared" si="0"/>
        <v>0</v>
      </c>
      <c r="T8" s="1248">
        <f t="shared" si="0"/>
        <v>0</v>
      </c>
      <c r="U8" s="1248">
        <f t="shared" si="0"/>
        <v>0</v>
      </c>
      <c r="V8" s="1248">
        <f t="shared" si="0"/>
        <v>0</v>
      </c>
      <c r="W8" s="1248">
        <f t="shared" si="0"/>
        <v>0</v>
      </c>
      <c r="X8" s="1248">
        <f t="shared" si="0"/>
        <v>0</v>
      </c>
      <c r="Y8" s="1248">
        <f t="shared" si="0"/>
        <v>0</v>
      </c>
      <c r="Z8" s="1248">
        <f t="shared" si="0"/>
        <v>0</v>
      </c>
      <c r="AA8" s="1248">
        <f t="shared" si="0"/>
        <v>0</v>
      </c>
      <c r="AB8" s="1248">
        <f t="shared" si="0"/>
        <v>0</v>
      </c>
      <c r="AC8" s="1248">
        <f t="shared" si="0"/>
        <v>50.05</v>
      </c>
      <c r="AD8" s="1248">
        <f t="shared" si="0"/>
        <v>0</v>
      </c>
      <c r="AE8" s="1248">
        <f t="shared" si="0"/>
        <v>0</v>
      </c>
      <c r="AF8" s="1248">
        <f t="shared" si="0"/>
        <v>0</v>
      </c>
      <c r="AG8" s="1248">
        <f t="shared" si="0"/>
        <v>0</v>
      </c>
      <c r="AH8" s="1248">
        <f t="shared" si="0"/>
        <v>0</v>
      </c>
    </row>
    <row r="9" spans="1:34" ht="20.399999999999999" customHeight="1">
      <c r="A9" s="2019"/>
      <c r="B9" s="995" t="s">
        <v>802</v>
      </c>
      <c r="C9" s="1248">
        <f t="shared" si="1"/>
        <v>19980.78</v>
      </c>
      <c r="D9" s="1248">
        <f t="shared" si="2"/>
        <v>18932.34</v>
      </c>
      <c r="E9" s="1248">
        <f t="shared" si="0"/>
        <v>504.89000000000004</v>
      </c>
      <c r="F9" s="1248">
        <f t="shared" si="0"/>
        <v>175.86</v>
      </c>
      <c r="G9" s="1248">
        <f t="shared" si="0"/>
        <v>106.38999999999999</v>
      </c>
      <c r="H9" s="1248">
        <f t="shared" si="0"/>
        <v>5.75</v>
      </c>
      <c r="I9" s="1248">
        <f t="shared" si="0"/>
        <v>8.2100000000000009</v>
      </c>
      <c r="J9" s="1248">
        <f t="shared" si="0"/>
        <v>72.039999999999992</v>
      </c>
      <c r="K9" s="1248">
        <f t="shared" si="0"/>
        <v>0</v>
      </c>
      <c r="L9" s="1248">
        <f t="shared" si="0"/>
        <v>0</v>
      </c>
      <c r="M9" s="1248">
        <f t="shared" si="0"/>
        <v>2.7</v>
      </c>
      <c r="N9" s="1248">
        <f t="shared" si="0"/>
        <v>12</v>
      </c>
      <c r="O9" s="1248">
        <f t="shared" si="0"/>
        <v>0</v>
      </c>
      <c r="P9" s="1248">
        <f t="shared" si="0"/>
        <v>0</v>
      </c>
      <c r="Q9" s="1248">
        <f t="shared" si="0"/>
        <v>2.2799999999999998</v>
      </c>
      <c r="R9" s="1248">
        <f t="shared" si="0"/>
        <v>12.13</v>
      </c>
      <c r="S9" s="1248">
        <f t="shared" si="0"/>
        <v>0</v>
      </c>
      <c r="T9" s="1248">
        <f t="shared" si="0"/>
        <v>0</v>
      </c>
      <c r="U9" s="1248">
        <f t="shared" si="0"/>
        <v>0</v>
      </c>
      <c r="V9" s="1248">
        <f t="shared" si="0"/>
        <v>113.45</v>
      </c>
      <c r="W9" s="1248">
        <f t="shared" si="0"/>
        <v>0</v>
      </c>
      <c r="X9" s="1248">
        <f t="shared" si="0"/>
        <v>12.21</v>
      </c>
      <c r="Y9" s="1248">
        <f t="shared" si="0"/>
        <v>0</v>
      </c>
      <c r="Z9" s="1248">
        <f t="shared" si="0"/>
        <v>3.8</v>
      </c>
      <c r="AA9" s="1248">
        <f t="shared" si="0"/>
        <v>0</v>
      </c>
      <c r="AB9" s="1248">
        <f t="shared" si="0"/>
        <v>0</v>
      </c>
      <c r="AC9" s="1248">
        <f t="shared" si="0"/>
        <v>11.76</v>
      </c>
      <c r="AD9" s="1248">
        <f t="shared" si="0"/>
        <v>0</v>
      </c>
      <c r="AE9" s="1248">
        <f t="shared" si="0"/>
        <v>4.97</v>
      </c>
      <c r="AF9" s="1248">
        <f t="shared" si="0"/>
        <v>0</v>
      </c>
      <c r="AG9" s="1248">
        <f t="shared" si="0"/>
        <v>0</v>
      </c>
      <c r="AH9" s="1248">
        <f t="shared" si="0"/>
        <v>0</v>
      </c>
    </row>
    <row r="10" spans="1:34" ht="20.399999999999999" customHeight="1">
      <c r="A10" s="2019"/>
      <c r="B10" s="995" t="s">
        <v>803</v>
      </c>
      <c r="C10" s="1248">
        <f t="shared" si="1"/>
        <v>20963.169999999998</v>
      </c>
      <c r="D10" s="1248">
        <f t="shared" si="2"/>
        <v>6391.6299999999992</v>
      </c>
      <c r="E10" s="1248">
        <f t="shared" si="0"/>
        <v>1469.6200000000003</v>
      </c>
      <c r="F10" s="1248">
        <f t="shared" si="0"/>
        <v>1627.4299999999998</v>
      </c>
      <c r="G10" s="1248">
        <f t="shared" si="0"/>
        <v>1160.19</v>
      </c>
      <c r="H10" s="1248">
        <f t="shared" si="0"/>
        <v>1233.71</v>
      </c>
      <c r="I10" s="1248">
        <f t="shared" si="0"/>
        <v>1396.39</v>
      </c>
      <c r="J10" s="1248">
        <f t="shared" si="0"/>
        <v>750.7</v>
      </c>
      <c r="K10" s="1248">
        <f t="shared" si="0"/>
        <v>1287.49</v>
      </c>
      <c r="L10" s="1248">
        <f t="shared" si="0"/>
        <v>1708.94</v>
      </c>
      <c r="M10" s="1248">
        <f t="shared" si="0"/>
        <v>1182.1199999999999</v>
      </c>
      <c r="N10" s="1248">
        <f t="shared" si="0"/>
        <v>1298.3600000000001</v>
      </c>
      <c r="O10" s="1248">
        <f t="shared" si="0"/>
        <v>304.62</v>
      </c>
      <c r="P10" s="1248">
        <f t="shared" si="0"/>
        <v>399.28999999999996</v>
      </c>
      <c r="Q10" s="1248">
        <f t="shared" si="0"/>
        <v>346.12</v>
      </c>
      <c r="R10" s="1248">
        <f t="shared" si="0"/>
        <v>14.879999999999999</v>
      </c>
      <c r="S10" s="1248">
        <f t="shared" si="0"/>
        <v>0</v>
      </c>
      <c r="T10" s="1248">
        <f t="shared" si="0"/>
        <v>189.98000000000002</v>
      </c>
      <c r="U10" s="1248">
        <f t="shared" si="0"/>
        <v>0</v>
      </c>
      <c r="V10" s="1248">
        <f t="shared" si="0"/>
        <v>27.849999999999998</v>
      </c>
      <c r="W10" s="1248">
        <f t="shared" si="0"/>
        <v>0</v>
      </c>
      <c r="X10" s="1248">
        <f t="shared" si="0"/>
        <v>0</v>
      </c>
      <c r="Y10" s="1248">
        <f t="shared" si="0"/>
        <v>0</v>
      </c>
      <c r="Z10" s="1248">
        <f t="shared" si="0"/>
        <v>0</v>
      </c>
      <c r="AA10" s="1248">
        <f t="shared" si="0"/>
        <v>0</v>
      </c>
      <c r="AB10" s="1248">
        <f t="shared" si="0"/>
        <v>43.35</v>
      </c>
      <c r="AC10" s="1248">
        <f t="shared" si="0"/>
        <v>0</v>
      </c>
      <c r="AD10" s="1248">
        <f t="shared" si="0"/>
        <v>0</v>
      </c>
      <c r="AE10" s="1248">
        <f t="shared" si="0"/>
        <v>0</v>
      </c>
      <c r="AF10" s="1248">
        <f t="shared" si="0"/>
        <v>0</v>
      </c>
      <c r="AG10" s="1248">
        <f t="shared" si="0"/>
        <v>130.5</v>
      </c>
      <c r="AH10" s="1248">
        <f t="shared" si="0"/>
        <v>0</v>
      </c>
    </row>
    <row r="11" spans="1:34" ht="20.399999999999999" customHeight="1">
      <c r="A11" s="2019"/>
      <c r="B11" s="1011" t="s">
        <v>804</v>
      </c>
      <c r="C11" s="1248">
        <f t="shared" si="1"/>
        <v>108.77</v>
      </c>
      <c r="D11" s="1248">
        <f t="shared" si="2"/>
        <v>0</v>
      </c>
      <c r="E11" s="1248">
        <f t="shared" si="0"/>
        <v>0</v>
      </c>
      <c r="F11" s="1248">
        <f t="shared" si="0"/>
        <v>0</v>
      </c>
      <c r="G11" s="1248">
        <f t="shared" si="0"/>
        <v>0</v>
      </c>
      <c r="H11" s="1248">
        <f t="shared" si="0"/>
        <v>0</v>
      </c>
      <c r="I11" s="1248">
        <f t="shared" si="0"/>
        <v>0</v>
      </c>
      <c r="J11" s="1248">
        <f t="shared" si="0"/>
        <v>0</v>
      </c>
      <c r="K11" s="1248">
        <f t="shared" si="0"/>
        <v>0</v>
      </c>
      <c r="L11" s="1248">
        <f t="shared" si="0"/>
        <v>0</v>
      </c>
      <c r="M11" s="1248">
        <f t="shared" si="0"/>
        <v>0</v>
      </c>
      <c r="N11" s="1248">
        <f t="shared" si="0"/>
        <v>0</v>
      </c>
      <c r="O11" s="1248">
        <f t="shared" si="0"/>
        <v>0</v>
      </c>
      <c r="P11" s="1248">
        <f t="shared" si="0"/>
        <v>0</v>
      </c>
      <c r="Q11" s="1248">
        <f t="shared" si="0"/>
        <v>0</v>
      </c>
      <c r="R11" s="1248">
        <f t="shared" si="0"/>
        <v>0</v>
      </c>
      <c r="S11" s="1248">
        <f t="shared" si="0"/>
        <v>0</v>
      </c>
      <c r="T11" s="1248">
        <f t="shared" si="0"/>
        <v>0</v>
      </c>
      <c r="U11" s="1248">
        <f t="shared" si="0"/>
        <v>0</v>
      </c>
      <c r="V11" s="1248">
        <f t="shared" si="0"/>
        <v>0</v>
      </c>
      <c r="W11" s="1248">
        <f t="shared" si="0"/>
        <v>48.22</v>
      </c>
      <c r="X11" s="1248">
        <f t="shared" si="0"/>
        <v>0</v>
      </c>
      <c r="Y11" s="1248">
        <f t="shared" si="0"/>
        <v>0</v>
      </c>
      <c r="Z11" s="1248">
        <f t="shared" si="0"/>
        <v>60.55</v>
      </c>
      <c r="AA11" s="1248">
        <f t="shared" si="0"/>
        <v>0</v>
      </c>
      <c r="AB11" s="1248">
        <f t="shared" si="0"/>
        <v>0</v>
      </c>
      <c r="AC11" s="1248">
        <f t="shared" si="0"/>
        <v>0</v>
      </c>
      <c r="AD11" s="1248">
        <f t="shared" si="0"/>
        <v>0</v>
      </c>
      <c r="AE11" s="1248">
        <f t="shared" si="0"/>
        <v>0</v>
      </c>
      <c r="AF11" s="1248">
        <f t="shared" si="0"/>
        <v>0</v>
      </c>
      <c r="AG11" s="1248">
        <f t="shared" si="0"/>
        <v>0</v>
      </c>
      <c r="AH11" s="1248">
        <f t="shared" si="0"/>
        <v>0</v>
      </c>
    </row>
    <row r="12" spans="1:34" ht="20.399999999999999" customHeight="1">
      <c r="A12" s="2019"/>
      <c r="B12" s="1011" t="s">
        <v>806</v>
      </c>
      <c r="C12" s="1248">
        <f t="shared" si="1"/>
        <v>3.69</v>
      </c>
      <c r="D12" s="1248">
        <f t="shared" si="2"/>
        <v>0</v>
      </c>
      <c r="E12" s="1248">
        <f t="shared" si="0"/>
        <v>0</v>
      </c>
      <c r="F12" s="1248">
        <f t="shared" si="0"/>
        <v>0</v>
      </c>
      <c r="G12" s="1248">
        <f t="shared" si="0"/>
        <v>0</v>
      </c>
      <c r="H12" s="1248">
        <f t="shared" si="0"/>
        <v>0</v>
      </c>
      <c r="I12" s="1248">
        <f t="shared" si="0"/>
        <v>0</v>
      </c>
      <c r="J12" s="1248">
        <f t="shared" si="0"/>
        <v>0</v>
      </c>
      <c r="K12" s="1248">
        <f t="shared" si="0"/>
        <v>0</v>
      </c>
      <c r="L12" s="1248">
        <f t="shared" si="0"/>
        <v>0</v>
      </c>
      <c r="M12" s="1248">
        <f t="shared" si="0"/>
        <v>0</v>
      </c>
      <c r="N12" s="1248">
        <f t="shared" si="0"/>
        <v>0</v>
      </c>
      <c r="O12" s="1248">
        <f t="shared" si="0"/>
        <v>0</v>
      </c>
      <c r="P12" s="1248">
        <f t="shared" si="0"/>
        <v>0</v>
      </c>
      <c r="Q12" s="1248">
        <f t="shared" si="0"/>
        <v>0</v>
      </c>
      <c r="R12" s="1248">
        <f t="shared" si="0"/>
        <v>0</v>
      </c>
      <c r="S12" s="1248">
        <f t="shared" si="0"/>
        <v>0</v>
      </c>
      <c r="T12" s="1248">
        <f t="shared" si="0"/>
        <v>0</v>
      </c>
      <c r="U12" s="1248">
        <f t="shared" si="0"/>
        <v>0</v>
      </c>
      <c r="V12" s="1248">
        <f t="shared" si="0"/>
        <v>0</v>
      </c>
      <c r="W12" s="1248">
        <f t="shared" si="0"/>
        <v>0</v>
      </c>
      <c r="X12" s="1248">
        <f t="shared" si="0"/>
        <v>0</v>
      </c>
      <c r="Y12" s="1248">
        <f t="shared" si="0"/>
        <v>0</v>
      </c>
      <c r="Z12" s="1248">
        <f t="shared" si="0"/>
        <v>0</v>
      </c>
      <c r="AA12" s="1248">
        <f t="shared" si="0"/>
        <v>0</v>
      </c>
      <c r="AB12" s="1248">
        <f t="shared" si="0"/>
        <v>0</v>
      </c>
      <c r="AC12" s="1248">
        <f t="shared" si="0"/>
        <v>0</v>
      </c>
      <c r="AD12" s="1248">
        <f t="shared" si="0"/>
        <v>0</v>
      </c>
      <c r="AE12" s="1248">
        <f t="shared" si="0"/>
        <v>0</v>
      </c>
      <c r="AF12" s="1248">
        <f t="shared" si="0"/>
        <v>0</v>
      </c>
      <c r="AG12" s="1248">
        <f t="shared" si="0"/>
        <v>3.69</v>
      </c>
      <c r="AH12" s="1248">
        <f t="shared" si="0"/>
        <v>0</v>
      </c>
    </row>
    <row r="13" spans="1:34" ht="20.399999999999999" customHeight="1">
      <c r="A13" s="2019"/>
      <c r="B13" s="995" t="s">
        <v>807</v>
      </c>
      <c r="C13" s="1248">
        <f t="shared" si="1"/>
        <v>152126.54</v>
      </c>
      <c r="D13" s="1248">
        <f t="shared" si="2"/>
        <v>14512.41</v>
      </c>
      <c r="E13" s="1248">
        <f t="shared" si="0"/>
        <v>13497.609999999997</v>
      </c>
      <c r="F13" s="1248">
        <f t="shared" si="0"/>
        <v>3337.71</v>
      </c>
      <c r="G13" s="1248">
        <f t="shared" si="0"/>
        <v>5708.2699999999995</v>
      </c>
      <c r="H13" s="1248">
        <f t="shared" si="0"/>
        <v>7942.5799999999927</v>
      </c>
      <c r="I13" s="1248">
        <f t="shared" si="0"/>
        <v>5529.3900000000012</v>
      </c>
      <c r="J13" s="1248">
        <f t="shared" si="0"/>
        <v>3623.380000000001</v>
      </c>
      <c r="K13" s="1248">
        <f t="shared" si="0"/>
        <v>4250.1500000000015</v>
      </c>
      <c r="L13" s="1248">
        <f t="shared" si="0"/>
        <v>9351.9600000000028</v>
      </c>
      <c r="M13" s="1248">
        <f t="shared" si="0"/>
        <v>5724.6099999999988</v>
      </c>
      <c r="N13" s="1248">
        <f t="shared" si="0"/>
        <v>3554.2799999999997</v>
      </c>
      <c r="O13" s="1248">
        <f t="shared" si="0"/>
        <v>4546.9700000000012</v>
      </c>
      <c r="P13" s="1248">
        <f t="shared" si="0"/>
        <v>3871.0300000000007</v>
      </c>
      <c r="Q13" s="1248">
        <f t="shared" si="0"/>
        <v>6483.8399999999992</v>
      </c>
      <c r="R13" s="1248">
        <f t="shared" si="0"/>
        <v>4154.9500000000007</v>
      </c>
      <c r="S13" s="1248">
        <f t="shared" si="0"/>
        <v>3044.94</v>
      </c>
      <c r="T13" s="1248">
        <f t="shared" si="0"/>
        <v>4143.9699999999993</v>
      </c>
      <c r="U13" s="1248">
        <f t="shared" si="0"/>
        <v>3318.4299999999994</v>
      </c>
      <c r="V13" s="1248">
        <f t="shared" si="0"/>
        <v>4021.7999999999993</v>
      </c>
      <c r="W13" s="1248">
        <f t="shared" si="0"/>
        <v>2045.56</v>
      </c>
      <c r="X13" s="1248">
        <f t="shared" si="0"/>
        <v>4048.79</v>
      </c>
      <c r="Y13" s="1248">
        <f t="shared" si="0"/>
        <v>4370.84</v>
      </c>
      <c r="Z13" s="1248">
        <f t="shared" si="0"/>
        <v>4119.21</v>
      </c>
      <c r="AA13" s="1248">
        <f t="shared" si="0"/>
        <v>4874.6000000000004</v>
      </c>
      <c r="AB13" s="1248">
        <f t="shared" si="0"/>
        <v>4312.32</v>
      </c>
      <c r="AC13" s="1248">
        <f t="shared" si="0"/>
        <v>3647.2599999999998</v>
      </c>
      <c r="AD13" s="1248">
        <f t="shared" si="0"/>
        <v>3456.3799999999997</v>
      </c>
      <c r="AE13" s="1248">
        <f t="shared" si="0"/>
        <v>2599.04</v>
      </c>
      <c r="AF13" s="1248">
        <f t="shared" si="0"/>
        <v>3368.35</v>
      </c>
      <c r="AG13" s="1248">
        <f t="shared" si="0"/>
        <v>3212.73</v>
      </c>
      <c r="AH13" s="1248">
        <f t="shared" si="0"/>
        <v>1453.1799999999998</v>
      </c>
    </row>
    <row r="14" spans="1:34" ht="20.399999999999999" customHeight="1">
      <c r="A14" s="2019"/>
      <c r="B14" s="995" t="s">
        <v>788</v>
      </c>
      <c r="C14" s="1248">
        <f t="shared" si="1"/>
        <v>27</v>
      </c>
      <c r="D14" s="1248">
        <f t="shared" si="2"/>
        <v>0</v>
      </c>
      <c r="E14" s="1248">
        <f t="shared" ref="E14:AH17" si="3">SUM(E28,E42,E56,E70,E84,E98,E112,E126,E140)</f>
        <v>0</v>
      </c>
      <c r="F14" s="1248">
        <f t="shared" si="3"/>
        <v>0</v>
      </c>
      <c r="G14" s="1248">
        <f t="shared" si="3"/>
        <v>0</v>
      </c>
      <c r="H14" s="1248">
        <f t="shared" si="3"/>
        <v>0</v>
      </c>
      <c r="I14" s="1248">
        <f t="shared" si="3"/>
        <v>0</v>
      </c>
      <c r="J14" s="1248">
        <f t="shared" si="3"/>
        <v>0</v>
      </c>
      <c r="K14" s="1248">
        <f t="shared" si="3"/>
        <v>0</v>
      </c>
      <c r="L14" s="1248">
        <f t="shared" si="3"/>
        <v>0</v>
      </c>
      <c r="M14" s="1248">
        <f t="shared" si="3"/>
        <v>0</v>
      </c>
      <c r="N14" s="1248">
        <f t="shared" si="3"/>
        <v>0</v>
      </c>
      <c r="O14" s="1248">
        <f t="shared" si="3"/>
        <v>0</v>
      </c>
      <c r="P14" s="1248">
        <f t="shared" si="3"/>
        <v>0</v>
      </c>
      <c r="Q14" s="1248">
        <f t="shared" si="3"/>
        <v>0</v>
      </c>
      <c r="R14" s="1248">
        <f t="shared" si="3"/>
        <v>0</v>
      </c>
      <c r="S14" s="1248">
        <f t="shared" si="3"/>
        <v>0</v>
      </c>
      <c r="T14" s="1248">
        <f t="shared" si="3"/>
        <v>0</v>
      </c>
      <c r="U14" s="1248">
        <f t="shared" si="3"/>
        <v>0</v>
      </c>
      <c r="V14" s="1248">
        <f t="shared" si="3"/>
        <v>0</v>
      </c>
      <c r="W14" s="1248">
        <f t="shared" si="3"/>
        <v>0</v>
      </c>
      <c r="X14" s="1248">
        <f t="shared" si="3"/>
        <v>0</v>
      </c>
      <c r="Y14" s="1248">
        <f t="shared" si="3"/>
        <v>0</v>
      </c>
      <c r="Z14" s="1248">
        <f t="shared" si="3"/>
        <v>0</v>
      </c>
      <c r="AA14" s="1248">
        <f t="shared" si="3"/>
        <v>0</v>
      </c>
      <c r="AB14" s="1248">
        <f t="shared" si="3"/>
        <v>0</v>
      </c>
      <c r="AC14" s="1248">
        <f t="shared" si="3"/>
        <v>0</v>
      </c>
      <c r="AD14" s="1248">
        <f t="shared" si="3"/>
        <v>0</v>
      </c>
      <c r="AE14" s="1248">
        <f t="shared" si="3"/>
        <v>0</v>
      </c>
      <c r="AF14" s="1248">
        <f t="shared" si="3"/>
        <v>3</v>
      </c>
      <c r="AG14" s="1248">
        <f t="shared" si="3"/>
        <v>0</v>
      </c>
      <c r="AH14" s="1248">
        <f t="shared" si="3"/>
        <v>24</v>
      </c>
    </row>
    <row r="15" spans="1:34" ht="20.399999999999999" customHeight="1">
      <c r="A15" s="2019"/>
      <c r="B15" s="991" t="s">
        <v>849</v>
      </c>
      <c r="C15" s="1248">
        <f t="shared" si="1"/>
        <v>2620.1700000000005</v>
      </c>
      <c r="D15" s="1248">
        <f t="shared" si="2"/>
        <v>0</v>
      </c>
      <c r="E15" s="1248">
        <f t="shared" si="3"/>
        <v>0</v>
      </c>
      <c r="F15" s="1248">
        <f t="shared" si="3"/>
        <v>0</v>
      </c>
      <c r="G15" s="1248">
        <f t="shared" si="3"/>
        <v>0</v>
      </c>
      <c r="H15" s="1248">
        <f t="shared" si="3"/>
        <v>40.200000000000003</v>
      </c>
      <c r="I15" s="1248">
        <f t="shared" si="3"/>
        <v>1.84</v>
      </c>
      <c r="J15" s="1248">
        <f t="shared" si="3"/>
        <v>0</v>
      </c>
      <c r="K15" s="1248">
        <f t="shared" si="3"/>
        <v>0</v>
      </c>
      <c r="L15" s="1248">
        <f t="shared" si="3"/>
        <v>0</v>
      </c>
      <c r="M15" s="1248">
        <f t="shared" si="3"/>
        <v>0</v>
      </c>
      <c r="N15" s="1248">
        <f t="shared" si="3"/>
        <v>0</v>
      </c>
      <c r="O15" s="1248">
        <f t="shared" si="3"/>
        <v>0</v>
      </c>
      <c r="P15" s="1248">
        <f t="shared" si="3"/>
        <v>0</v>
      </c>
      <c r="Q15" s="1248">
        <f t="shared" si="3"/>
        <v>0</v>
      </c>
      <c r="R15" s="1248">
        <f t="shared" si="3"/>
        <v>0</v>
      </c>
      <c r="S15" s="1248">
        <f t="shared" si="3"/>
        <v>0</v>
      </c>
      <c r="T15" s="1248">
        <f t="shared" si="3"/>
        <v>0</v>
      </c>
      <c r="U15" s="1248">
        <f t="shared" si="3"/>
        <v>0</v>
      </c>
      <c r="V15" s="1248">
        <f t="shared" si="3"/>
        <v>0</v>
      </c>
      <c r="W15" s="1248">
        <f t="shared" si="3"/>
        <v>0</v>
      </c>
      <c r="X15" s="1248">
        <f t="shared" si="3"/>
        <v>0</v>
      </c>
      <c r="Y15" s="1248">
        <f t="shared" si="3"/>
        <v>898.67000000000007</v>
      </c>
      <c r="Z15" s="1248">
        <f t="shared" si="3"/>
        <v>1238.8900000000001</v>
      </c>
      <c r="AA15" s="1248">
        <f t="shared" si="3"/>
        <v>404.92</v>
      </c>
      <c r="AB15" s="1248">
        <f t="shared" si="3"/>
        <v>35.65</v>
      </c>
      <c r="AC15" s="1248">
        <f t="shared" si="3"/>
        <v>0</v>
      </c>
      <c r="AD15" s="1248">
        <f t="shared" si="3"/>
        <v>0</v>
      </c>
      <c r="AE15" s="1248">
        <f t="shared" si="3"/>
        <v>0</v>
      </c>
      <c r="AF15" s="1248">
        <f t="shared" si="3"/>
        <v>0</v>
      </c>
      <c r="AG15" s="1248">
        <f t="shared" si="3"/>
        <v>0</v>
      </c>
      <c r="AH15" s="1248">
        <f t="shared" si="3"/>
        <v>0</v>
      </c>
    </row>
    <row r="16" spans="1:34" ht="20.399999999999999" customHeight="1">
      <c r="A16" s="2019"/>
      <c r="B16" s="991" t="s">
        <v>808</v>
      </c>
      <c r="C16" s="1248">
        <f t="shared" si="1"/>
        <v>514.95000000000005</v>
      </c>
      <c r="D16" s="1248">
        <f t="shared" si="2"/>
        <v>89.53</v>
      </c>
      <c r="E16" s="1248">
        <f t="shared" si="3"/>
        <v>0</v>
      </c>
      <c r="F16" s="1248">
        <f t="shared" si="3"/>
        <v>0</v>
      </c>
      <c r="G16" s="1248">
        <f t="shared" si="3"/>
        <v>0</v>
      </c>
      <c r="H16" s="1248">
        <f t="shared" si="3"/>
        <v>0</v>
      </c>
      <c r="I16" s="1248">
        <f t="shared" si="3"/>
        <v>0</v>
      </c>
      <c r="J16" s="1248">
        <f t="shared" si="3"/>
        <v>0</v>
      </c>
      <c r="K16" s="1248">
        <f t="shared" si="3"/>
        <v>0</v>
      </c>
      <c r="L16" s="1248">
        <f t="shared" si="3"/>
        <v>0</v>
      </c>
      <c r="M16" s="1248">
        <f t="shared" si="3"/>
        <v>0</v>
      </c>
      <c r="N16" s="1248">
        <f t="shared" si="3"/>
        <v>0</v>
      </c>
      <c r="O16" s="1248">
        <f t="shared" si="3"/>
        <v>425.42</v>
      </c>
      <c r="P16" s="1248">
        <f t="shared" si="3"/>
        <v>0</v>
      </c>
      <c r="Q16" s="1248">
        <f t="shared" si="3"/>
        <v>0</v>
      </c>
      <c r="R16" s="1248">
        <f t="shared" si="3"/>
        <v>0</v>
      </c>
      <c r="S16" s="1248">
        <f t="shared" si="3"/>
        <v>0</v>
      </c>
      <c r="T16" s="1248">
        <f t="shared" si="3"/>
        <v>0</v>
      </c>
      <c r="U16" s="1248">
        <f t="shared" si="3"/>
        <v>0</v>
      </c>
      <c r="V16" s="1248">
        <f t="shared" si="3"/>
        <v>0</v>
      </c>
      <c r="W16" s="1248">
        <f t="shared" si="3"/>
        <v>0</v>
      </c>
      <c r="X16" s="1248">
        <f t="shared" si="3"/>
        <v>0</v>
      </c>
      <c r="Y16" s="1248">
        <f t="shared" si="3"/>
        <v>0</v>
      </c>
      <c r="Z16" s="1248">
        <f t="shared" si="3"/>
        <v>0</v>
      </c>
      <c r="AA16" s="1248">
        <f t="shared" si="3"/>
        <v>0</v>
      </c>
      <c r="AB16" s="1248">
        <f t="shared" si="3"/>
        <v>0</v>
      </c>
      <c r="AC16" s="1248">
        <f t="shared" si="3"/>
        <v>0</v>
      </c>
      <c r="AD16" s="1248">
        <f t="shared" si="3"/>
        <v>0</v>
      </c>
      <c r="AE16" s="1248">
        <f t="shared" si="3"/>
        <v>0</v>
      </c>
      <c r="AF16" s="1248">
        <f t="shared" si="3"/>
        <v>0</v>
      </c>
      <c r="AG16" s="1248">
        <f t="shared" si="3"/>
        <v>0</v>
      </c>
      <c r="AH16" s="1248">
        <f t="shared" si="3"/>
        <v>0</v>
      </c>
    </row>
    <row r="17" spans="1:34" ht="20.399999999999999" customHeight="1">
      <c r="A17" s="2019"/>
      <c r="B17" s="1249" t="s">
        <v>850</v>
      </c>
      <c r="C17" s="1248">
        <f t="shared" si="1"/>
        <v>13</v>
      </c>
      <c r="D17" s="1248">
        <f t="shared" si="2"/>
        <v>0</v>
      </c>
      <c r="E17" s="1248">
        <f t="shared" si="3"/>
        <v>0</v>
      </c>
      <c r="F17" s="1248">
        <f t="shared" si="3"/>
        <v>0</v>
      </c>
      <c r="G17" s="1248">
        <f t="shared" si="3"/>
        <v>0</v>
      </c>
      <c r="H17" s="1248">
        <f t="shared" si="3"/>
        <v>0</v>
      </c>
      <c r="I17" s="1248">
        <f t="shared" si="3"/>
        <v>0</v>
      </c>
      <c r="J17" s="1248">
        <f t="shared" si="3"/>
        <v>0</v>
      </c>
      <c r="K17" s="1248">
        <f t="shared" si="3"/>
        <v>0</v>
      </c>
      <c r="L17" s="1248">
        <f t="shared" si="3"/>
        <v>0</v>
      </c>
      <c r="M17" s="1248">
        <f t="shared" si="3"/>
        <v>0</v>
      </c>
      <c r="N17" s="1248">
        <f t="shared" si="3"/>
        <v>0</v>
      </c>
      <c r="O17" s="1248">
        <f t="shared" si="3"/>
        <v>0</v>
      </c>
      <c r="P17" s="1248">
        <f t="shared" si="3"/>
        <v>0</v>
      </c>
      <c r="Q17" s="1248">
        <f t="shared" si="3"/>
        <v>0</v>
      </c>
      <c r="R17" s="1248">
        <f t="shared" si="3"/>
        <v>0</v>
      </c>
      <c r="S17" s="1248">
        <f t="shared" si="3"/>
        <v>0</v>
      </c>
      <c r="T17" s="1248">
        <f t="shared" si="3"/>
        <v>0</v>
      </c>
      <c r="U17" s="1248">
        <f t="shared" si="3"/>
        <v>0</v>
      </c>
      <c r="V17" s="1248">
        <f t="shared" si="3"/>
        <v>0</v>
      </c>
      <c r="W17" s="1248">
        <f t="shared" si="3"/>
        <v>0</v>
      </c>
      <c r="X17" s="1248">
        <f t="shared" si="3"/>
        <v>0</v>
      </c>
      <c r="Y17" s="1248">
        <f t="shared" si="3"/>
        <v>0</v>
      </c>
      <c r="Z17" s="1248">
        <f t="shared" si="3"/>
        <v>0</v>
      </c>
      <c r="AA17" s="1248">
        <f t="shared" si="3"/>
        <v>13</v>
      </c>
      <c r="AB17" s="1248">
        <f t="shared" si="3"/>
        <v>0</v>
      </c>
      <c r="AC17" s="1248">
        <f t="shared" si="3"/>
        <v>0</v>
      </c>
      <c r="AD17" s="1248">
        <f t="shared" si="3"/>
        <v>0</v>
      </c>
      <c r="AE17" s="1248">
        <f t="shared" si="3"/>
        <v>0</v>
      </c>
      <c r="AF17" s="1248">
        <f t="shared" si="3"/>
        <v>0</v>
      </c>
      <c r="AG17" s="1248">
        <f t="shared" si="3"/>
        <v>0</v>
      </c>
      <c r="AH17" s="1248">
        <f t="shared" si="3"/>
        <v>0</v>
      </c>
    </row>
    <row r="18" spans="1:34" ht="21.6" customHeight="1">
      <c r="A18" s="2391" t="s">
        <v>861</v>
      </c>
      <c r="B18" s="1250" t="s">
        <v>41</v>
      </c>
      <c r="C18" s="1247">
        <f>SUM('대덕 급수관 '!C19:'대덕 급수관 '!C31)</f>
        <v>80253.42</v>
      </c>
      <c r="D18" s="1247">
        <f>SUM('대덕 급수관 '!D19:'대덕 급수관 '!D31)</f>
        <v>18385.28</v>
      </c>
      <c r="E18" s="1247">
        <f>SUM('대덕 급수관 '!E19:'대덕 급수관 '!E31)</f>
        <v>8243.399999999996</v>
      </c>
      <c r="F18" s="1247">
        <f>SUM('대덕 급수관 '!F19:'대덕 급수관 '!F31)</f>
        <v>944.94000000000017</v>
      </c>
      <c r="G18" s="1247">
        <f>SUM('대덕 급수관 '!G19:'대덕 급수관 '!G31)</f>
        <v>2840.3</v>
      </c>
      <c r="H18" s="1247">
        <f>SUM('대덕 급수관 '!H19:'대덕 급수관 '!H31)</f>
        <v>4921.599999999994</v>
      </c>
      <c r="I18" s="1247">
        <f>SUM('대덕 급수관 '!I19:'대덕 급수관 '!I31)</f>
        <v>3779.8700000000013</v>
      </c>
      <c r="J18" s="1247">
        <f>SUM('대덕 급수관 '!J19:'대덕 급수관 '!J31)</f>
        <v>1776.7000000000003</v>
      </c>
      <c r="K18" s="1247">
        <f>SUM('대덕 급수관 '!K19:'대덕 급수관 '!K31)</f>
        <v>2661.6600000000017</v>
      </c>
      <c r="L18" s="1247">
        <f>SUM('대덕 급수관 '!L19:'대덕 급수관 '!L31)</f>
        <v>6064.99</v>
      </c>
      <c r="M18" s="1247">
        <f>SUM('대덕 급수관 '!M19:'대덕 급수관 '!M31)</f>
        <v>3000.8599999999979</v>
      </c>
      <c r="N18" s="1247">
        <f>SUM('대덕 급수관 '!N19:'대덕 급수관 '!N31)</f>
        <v>2074.37</v>
      </c>
      <c r="O18" s="1247">
        <f>SUM('대덕 급수관 '!O19:'대덕 급수관 '!O31)</f>
        <v>2598.9700000000012</v>
      </c>
      <c r="P18" s="1247">
        <f>SUM('대덕 급수관 '!P19:'대덕 급수관 '!P31)</f>
        <v>1655.9300000000003</v>
      </c>
      <c r="Q18" s="1247">
        <f>SUM('대덕 급수관 '!Q19:'대덕 급수관 '!Q31)</f>
        <v>2765.3499999999985</v>
      </c>
      <c r="R18" s="1247">
        <f>SUM('대덕 급수관 '!R19:'대덕 급수관 '!R31)</f>
        <v>1834.9999999999998</v>
      </c>
      <c r="S18" s="1247">
        <f>SUM('대덕 급수관 '!S19:'대덕 급수관 '!S31)</f>
        <v>1185.7100000000003</v>
      </c>
      <c r="T18" s="1247">
        <f>SUM('대덕 급수관 '!T19:'대덕 급수관 '!T31)</f>
        <v>1372.95</v>
      </c>
      <c r="U18" s="1247">
        <f>SUM('대덕 급수관 '!U19:'대덕 급수관 '!U31)</f>
        <v>949.21999999999991</v>
      </c>
      <c r="V18" s="1247">
        <f>SUM('대덕 급수관 '!V19:'대덕 급수관 '!V31)</f>
        <v>1221.9299999999996</v>
      </c>
      <c r="W18" s="1247">
        <f>SUM('대덕 급수관 '!W19:'대덕 급수관 '!W31)</f>
        <v>622.95000000000005</v>
      </c>
      <c r="X18" s="1247">
        <f>SUM('대덕 급수관 '!X19:'대덕 급수관 '!X31)</f>
        <v>1269.6499999999996</v>
      </c>
      <c r="Y18" s="1247">
        <f>SUM('대덕 급수관 '!Y19:'대덕 급수관 '!Y31)</f>
        <v>1453.48</v>
      </c>
      <c r="Z18" s="1247">
        <f>SUM('대덕 급수관 '!Z19:'대덕 급수관 '!Z31)</f>
        <v>1366.49</v>
      </c>
      <c r="AA18" s="1247">
        <f>SUM('대덕 급수관 '!AA19:'대덕 급수관 '!AA31)</f>
        <v>1677.45</v>
      </c>
      <c r="AB18" s="1247">
        <f>SUM('대덕 급수관 '!AB19:'대덕 급수관 '!AB31)</f>
        <v>1196.23</v>
      </c>
      <c r="AC18" s="1247">
        <f>SUM('대덕 급수관 '!AC19:'대덕 급수관 '!AC31)</f>
        <v>1453.5</v>
      </c>
      <c r="AD18" s="1247">
        <f>SUM('대덕 급수관 '!AD19:'대덕 급수관 '!AD31)</f>
        <v>578.78</v>
      </c>
      <c r="AE18" s="1247">
        <f>SUM('대덕 급수관 '!AE19:'대덕 급수관 '!AE31)</f>
        <v>460.28</v>
      </c>
      <c r="AF18" s="1247">
        <f>SUM('대덕 급수관 '!AF19:'대덕 급수관 '!AF31)</f>
        <v>786.53</v>
      </c>
      <c r="AG18" s="1247">
        <f>SUM('대덕 급수관 '!AG19:'대덕 급수관 '!AG31)</f>
        <v>661.61</v>
      </c>
      <c r="AH18" s="1247">
        <f>SUM('대덕 급수관 '!AH19:'대덕 급수관 '!AH31)</f>
        <v>447.44</v>
      </c>
    </row>
    <row r="19" spans="1:34" ht="20.399999999999999" customHeight="1">
      <c r="A19" s="2391" t="s">
        <v>861</v>
      </c>
      <c r="B19" s="989" t="s">
        <v>951</v>
      </c>
      <c r="C19" s="1248">
        <f>SUM(D19:AH19)</f>
        <v>0</v>
      </c>
      <c r="D19" s="1248"/>
      <c r="E19" s="1248"/>
      <c r="F19" s="1248"/>
      <c r="G19" s="1248"/>
      <c r="H19" s="1248"/>
      <c r="I19" s="1248"/>
      <c r="J19" s="1248"/>
      <c r="K19" s="1248"/>
      <c r="L19" s="1248"/>
      <c r="M19" s="1248"/>
      <c r="N19" s="1248"/>
      <c r="O19" s="1248"/>
      <c r="P19" s="1248"/>
      <c r="Q19" s="1248"/>
      <c r="R19" s="1248"/>
      <c r="S19" s="1248"/>
      <c r="T19" s="1248"/>
      <c r="U19" s="1248"/>
      <c r="V19" s="1248">
        <v>0</v>
      </c>
      <c r="W19" s="1248"/>
      <c r="X19" s="1248"/>
      <c r="Y19" s="1248">
        <v>0</v>
      </c>
      <c r="Z19" s="1248">
        <v>0</v>
      </c>
      <c r="AA19" s="1248">
        <v>0</v>
      </c>
      <c r="AB19" s="1248">
        <v>0</v>
      </c>
      <c r="AC19" s="1248">
        <v>0</v>
      </c>
      <c r="AD19" s="1248">
        <v>0</v>
      </c>
      <c r="AE19" s="1248">
        <v>0</v>
      </c>
      <c r="AF19" s="1248">
        <v>0</v>
      </c>
      <c r="AG19" s="1248">
        <v>0</v>
      </c>
      <c r="AH19" s="1248">
        <v>0</v>
      </c>
    </row>
    <row r="20" spans="1:34" ht="20.399999999999999" customHeight="1">
      <c r="A20" s="2021"/>
      <c r="B20" s="989" t="s">
        <v>780</v>
      </c>
      <c r="C20" s="1248">
        <f t="shared" ref="C20:C83" si="4">SUM(D20:AH20)</f>
        <v>7</v>
      </c>
      <c r="D20" s="1248"/>
      <c r="E20" s="1248"/>
      <c r="F20" s="1248"/>
      <c r="G20" s="1248"/>
      <c r="H20" s="1248"/>
      <c r="I20" s="1248"/>
      <c r="J20" s="1248"/>
      <c r="K20" s="1248"/>
      <c r="L20" s="1248"/>
      <c r="M20" s="1248"/>
      <c r="N20" s="1248"/>
      <c r="O20" s="1248"/>
      <c r="P20" s="1248"/>
      <c r="Q20" s="1248"/>
      <c r="R20" s="1248"/>
      <c r="S20" s="1248"/>
      <c r="T20" s="1248"/>
      <c r="U20" s="1248"/>
      <c r="V20" s="1248">
        <v>4</v>
      </c>
      <c r="W20" s="1248"/>
      <c r="X20" s="1248"/>
      <c r="Y20" s="1248">
        <v>0</v>
      </c>
      <c r="Z20" s="1248">
        <v>0</v>
      </c>
      <c r="AA20" s="1248">
        <v>0</v>
      </c>
      <c r="AB20" s="1248">
        <v>3</v>
      </c>
      <c r="AC20" s="1248">
        <v>0</v>
      </c>
      <c r="AD20" s="1248">
        <v>0</v>
      </c>
      <c r="AE20" s="1248">
        <v>0</v>
      </c>
      <c r="AF20" s="1248">
        <v>0</v>
      </c>
      <c r="AG20" s="1248">
        <v>0</v>
      </c>
      <c r="AH20" s="1248">
        <v>0</v>
      </c>
    </row>
    <row r="21" spans="1:34" ht="20.399999999999999" customHeight="1">
      <c r="A21" s="2021"/>
      <c r="B21" s="991" t="s">
        <v>781</v>
      </c>
      <c r="C21" s="1248">
        <f t="shared" si="4"/>
        <v>0</v>
      </c>
      <c r="D21" s="1248"/>
      <c r="E21" s="1248"/>
      <c r="F21" s="1248"/>
      <c r="G21" s="1248"/>
      <c r="H21" s="1248"/>
      <c r="I21" s="1248"/>
      <c r="J21" s="1248"/>
      <c r="K21" s="1248"/>
      <c r="L21" s="1248"/>
      <c r="M21" s="1248"/>
      <c r="N21" s="1248"/>
      <c r="O21" s="1248"/>
      <c r="P21" s="1248"/>
      <c r="Q21" s="1248"/>
      <c r="R21" s="1248"/>
      <c r="S21" s="1248"/>
      <c r="T21" s="1248"/>
      <c r="U21" s="1248"/>
      <c r="V21" s="1248"/>
      <c r="W21" s="1248"/>
      <c r="X21" s="1248"/>
      <c r="Y21" s="1248">
        <v>0</v>
      </c>
      <c r="Z21" s="1248">
        <v>0</v>
      </c>
      <c r="AA21" s="1248">
        <v>0</v>
      </c>
      <c r="AB21" s="1248">
        <v>0</v>
      </c>
      <c r="AC21" s="1248">
        <v>0</v>
      </c>
      <c r="AD21" s="1248">
        <v>0</v>
      </c>
      <c r="AE21" s="1248">
        <v>0</v>
      </c>
      <c r="AF21" s="1248">
        <v>0</v>
      </c>
      <c r="AG21" s="1248">
        <v>0</v>
      </c>
      <c r="AH21" s="1248">
        <v>0</v>
      </c>
    </row>
    <row r="22" spans="1:34" ht="20.399999999999999" customHeight="1">
      <c r="A22" s="2021"/>
      <c r="B22" s="991" t="s">
        <v>799</v>
      </c>
      <c r="C22" s="1248">
        <f t="shared" si="4"/>
        <v>22</v>
      </c>
      <c r="D22" s="1248"/>
      <c r="E22" s="1644"/>
      <c r="F22" s="1644"/>
      <c r="G22" s="1644"/>
      <c r="H22" s="1644"/>
      <c r="I22" s="1644"/>
      <c r="J22" s="1644"/>
      <c r="K22" s="1644"/>
      <c r="L22" s="1644"/>
      <c r="M22" s="1644"/>
      <c r="N22" s="1371">
        <v>22</v>
      </c>
      <c r="O22" s="1644"/>
      <c r="P22" s="1644"/>
      <c r="Q22" s="1644"/>
      <c r="R22" s="1644"/>
      <c r="S22" s="1644"/>
      <c r="T22" s="1644"/>
      <c r="U22" s="1644"/>
      <c r="V22" s="1644"/>
      <c r="W22" s="1644"/>
      <c r="X22" s="1644"/>
      <c r="Y22" s="1248">
        <v>0</v>
      </c>
      <c r="Z22" s="1248">
        <v>0</v>
      </c>
      <c r="AA22" s="1248">
        <v>0</v>
      </c>
      <c r="AB22" s="1248">
        <v>0</v>
      </c>
      <c r="AC22" s="1248">
        <v>0</v>
      </c>
      <c r="AD22" s="1248">
        <v>0</v>
      </c>
      <c r="AE22" s="1248">
        <v>0</v>
      </c>
      <c r="AF22" s="1248">
        <v>0</v>
      </c>
      <c r="AG22" s="1248">
        <v>0</v>
      </c>
      <c r="AH22" s="1248">
        <v>0</v>
      </c>
    </row>
    <row r="23" spans="1:34" ht="20.399999999999999" customHeight="1">
      <c r="A23" s="2021"/>
      <c r="B23" s="995" t="s">
        <v>802</v>
      </c>
      <c r="C23" s="1248">
        <f t="shared" si="4"/>
        <v>12652.48</v>
      </c>
      <c r="D23" s="1248">
        <v>12356.26</v>
      </c>
      <c r="E23" s="1372">
        <v>205.67000000000002</v>
      </c>
      <c r="F23" s="1372"/>
      <c r="G23" s="1372"/>
      <c r="H23" s="1372">
        <v>4.1100000000000003</v>
      </c>
      <c r="I23" s="1372"/>
      <c r="J23" s="1372">
        <v>0.9</v>
      </c>
      <c r="K23" s="1372"/>
      <c r="L23" s="1372"/>
      <c r="M23" s="1372"/>
      <c r="N23" s="1372">
        <v>12</v>
      </c>
      <c r="O23" s="1372"/>
      <c r="P23" s="1372"/>
      <c r="Q23" s="1372"/>
      <c r="R23" s="1372">
        <v>12.13</v>
      </c>
      <c r="S23" s="1372"/>
      <c r="T23" s="1372"/>
      <c r="U23" s="1372"/>
      <c r="V23" s="1372">
        <v>49.650000000000006</v>
      </c>
      <c r="W23" s="1372"/>
      <c r="X23" s="1372"/>
      <c r="Y23" s="1248">
        <v>0</v>
      </c>
      <c r="Z23" s="1248">
        <v>0</v>
      </c>
      <c r="AA23" s="1248">
        <v>0</v>
      </c>
      <c r="AB23" s="1248">
        <v>0</v>
      </c>
      <c r="AC23" s="1248">
        <v>11.76</v>
      </c>
      <c r="AD23" s="1248">
        <v>0</v>
      </c>
      <c r="AE23" s="1248">
        <v>0</v>
      </c>
      <c r="AF23" s="1248">
        <v>0</v>
      </c>
      <c r="AG23" s="1248">
        <v>0</v>
      </c>
      <c r="AH23" s="1248">
        <v>0</v>
      </c>
    </row>
    <row r="24" spans="1:34" ht="20.399999999999999" customHeight="1">
      <c r="A24" s="2021"/>
      <c r="B24" s="995" t="s">
        <v>803</v>
      </c>
      <c r="C24" s="1248">
        <f t="shared" si="4"/>
        <v>101.73</v>
      </c>
      <c r="D24" s="1248">
        <v>89.31</v>
      </c>
      <c r="E24" s="1372">
        <v>9.48</v>
      </c>
      <c r="F24" s="1372"/>
      <c r="G24" s="1372"/>
      <c r="H24" s="1372"/>
      <c r="I24" s="1372"/>
      <c r="J24" s="1372"/>
      <c r="K24" s="1372"/>
      <c r="L24" s="1372">
        <v>2.94</v>
      </c>
      <c r="M24" s="1372"/>
      <c r="N24" s="1372"/>
      <c r="O24" s="1372"/>
      <c r="P24" s="1372"/>
      <c r="Q24" s="1372"/>
      <c r="R24" s="1372"/>
      <c r="S24" s="1372"/>
      <c r="T24" s="1372"/>
      <c r="U24" s="1372"/>
      <c r="V24" s="1372"/>
      <c r="W24" s="1372"/>
      <c r="X24" s="1372"/>
      <c r="Y24" s="1248">
        <v>0</v>
      </c>
      <c r="Z24" s="1248">
        <v>0</v>
      </c>
      <c r="AA24" s="1248">
        <v>0</v>
      </c>
      <c r="AB24" s="1248">
        <v>0</v>
      </c>
      <c r="AC24" s="1248">
        <v>0</v>
      </c>
      <c r="AD24" s="1248">
        <v>0</v>
      </c>
      <c r="AE24" s="1248">
        <v>0</v>
      </c>
      <c r="AF24" s="1248">
        <v>0</v>
      </c>
      <c r="AG24" s="1248">
        <v>0</v>
      </c>
      <c r="AH24" s="1248">
        <v>0</v>
      </c>
    </row>
    <row r="25" spans="1:34" ht="20.399999999999999" customHeight="1">
      <c r="A25" s="2021"/>
      <c r="B25" s="1011" t="s">
        <v>804</v>
      </c>
      <c r="C25" s="1248">
        <f t="shared" si="4"/>
        <v>26.57</v>
      </c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>
        <v>26.57</v>
      </c>
      <c r="X25" s="1248"/>
      <c r="Y25" s="1248">
        <v>0</v>
      </c>
      <c r="Z25" s="1248">
        <v>0</v>
      </c>
      <c r="AA25" s="1248">
        <v>0</v>
      </c>
      <c r="AB25" s="1248">
        <v>0</v>
      </c>
      <c r="AC25" s="1248">
        <v>0</v>
      </c>
      <c r="AD25" s="1248">
        <v>0</v>
      </c>
      <c r="AE25" s="1248">
        <v>0</v>
      </c>
      <c r="AF25" s="1248">
        <v>0</v>
      </c>
      <c r="AG25" s="1248">
        <v>0</v>
      </c>
      <c r="AH25" s="1248">
        <v>0</v>
      </c>
    </row>
    <row r="26" spans="1:34" ht="20.399999999999999" customHeight="1">
      <c r="A26" s="2021"/>
      <c r="B26" s="1011" t="s">
        <v>806</v>
      </c>
      <c r="C26" s="1248">
        <f t="shared" si="4"/>
        <v>3.69</v>
      </c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>
        <v>0</v>
      </c>
      <c r="Z26" s="1248">
        <v>0</v>
      </c>
      <c r="AA26" s="1248">
        <v>0</v>
      </c>
      <c r="AB26" s="1248">
        <v>0</v>
      </c>
      <c r="AC26" s="1248">
        <v>0</v>
      </c>
      <c r="AD26" s="1248">
        <v>0</v>
      </c>
      <c r="AE26" s="1248">
        <v>0</v>
      </c>
      <c r="AF26" s="1248">
        <v>0</v>
      </c>
      <c r="AG26" s="1248">
        <v>3.69</v>
      </c>
      <c r="AH26" s="1248">
        <v>0</v>
      </c>
    </row>
    <row r="27" spans="1:34" ht="20.399999999999999" customHeight="1">
      <c r="A27" s="2021"/>
      <c r="B27" s="995" t="s">
        <v>807</v>
      </c>
      <c r="C27" s="1248">
        <f t="shared" si="4"/>
        <v>66510.97</v>
      </c>
      <c r="D27" s="1248">
        <v>5939.71</v>
      </c>
      <c r="E27" s="1372">
        <v>8028.2499999999955</v>
      </c>
      <c r="F27" s="1372">
        <v>944.94000000000017</v>
      </c>
      <c r="G27" s="1372">
        <v>2840.3</v>
      </c>
      <c r="H27" s="1372">
        <v>4877.2899999999945</v>
      </c>
      <c r="I27" s="1372">
        <v>3779.8700000000013</v>
      </c>
      <c r="J27" s="1372">
        <v>1775.8000000000002</v>
      </c>
      <c r="K27" s="1372">
        <v>2661.6600000000017</v>
      </c>
      <c r="L27" s="1372">
        <v>6062.05</v>
      </c>
      <c r="M27" s="1372">
        <v>3000.8599999999979</v>
      </c>
      <c r="N27" s="1372">
        <v>2040.3699999999997</v>
      </c>
      <c r="O27" s="1372">
        <v>2598.9700000000012</v>
      </c>
      <c r="P27" s="1372">
        <v>1655.9300000000003</v>
      </c>
      <c r="Q27" s="1372">
        <v>2765.3499999999985</v>
      </c>
      <c r="R27" s="1372">
        <v>1822.8699999999997</v>
      </c>
      <c r="S27" s="1372">
        <v>1185.7100000000003</v>
      </c>
      <c r="T27" s="1372">
        <v>1372.95</v>
      </c>
      <c r="U27" s="1372">
        <v>949.21999999999991</v>
      </c>
      <c r="V27" s="1372">
        <v>1168.2799999999995</v>
      </c>
      <c r="W27" s="1372">
        <v>596.38</v>
      </c>
      <c r="X27" s="1372">
        <v>1269.6499999999996</v>
      </c>
      <c r="Y27" s="1248">
        <v>1231.48</v>
      </c>
      <c r="Z27" s="1248">
        <v>903.39</v>
      </c>
      <c r="AA27" s="1248">
        <v>1476.77</v>
      </c>
      <c r="AB27" s="1248">
        <v>1193.23</v>
      </c>
      <c r="AC27" s="1248">
        <v>1441.74</v>
      </c>
      <c r="AD27" s="1248">
        <v>578.78</v>
      </c>
      <c r="AE27" s="1248">
        <v>460.28</v>
      </c>
      <c r="AF27" s="1248">
        <v>783.53</v>
      </c>
      <c r="AG27" s="1248">
        <v>657.92</v>
      </c>
      <c r="AH27" s="1248">
        <v>447.44</v>
      </c>
    </row>
    <row r="28" spans="1:34" ht="20.399999999999999" customHeight="1">
      <c r="A28" s="2021"/>
      <c r="B28" s="995" t="s">
        <v>788</v>
      </c>
      <c r="C28" s="1248">
        <f t="shared" si="4"/>
        <v>3</v>
      </c>
      <c r="D28" s="1248"/>
      <c r="E28" s="1248"/>
      <c r="F28" s="1248"/>
      <c r="G28" s="1248"/>
      <c r="H28" s="1248"/>
      <c r="I28" s="1248"/>
      <c r="J28" s="1248"/>
      <c r="K28" s="1248"/>
      <c r="L28" s="1248"/>
      <c r="M28" s="1248"/>
      <c r="N28" s="1248"/>
      <c r="O28" s="1248"/>
      <c r="P28" s="1248"/>
      <c r="Q28" s="1248"/>
      <c r="R28" s="1248"/>
      <c r="S28" s="1248"/>
      <c r="T28" s="1248"/>
      <c r="U28" s="1248"/>
      <c r="V28" s="1248"/>
      <c r="W28" s="1248"/>
      <c r="X28" s="1248"/>
      <c r="Y28" s="1248">
        <v>0</v>
      </c>
      <c r="Z28" s="1248">
        <v>0</v>
      </c>
      <c r="AA28" s="1248">
        <v>0</v>
      </c>
      <c r="AB28" s="1248">
        <v>0</v>
      </c>
      <c r="AC28" s="1248">
        <v>0</v>
      </c>
      <c r="AD28" s="1248">
        <v>0</v>
      </c>
      <c r="AE28" s="1248">
        <v>0</v>
      </c>
      <c r="AF28" s="1248">
        <v>3</v>
      </c>
      <c r="AG28" s="1248">
        <v>0</v>
      </c>
      <c r="AH28" s="1248">
        <v>0</v>
      </c>
    </row>
    <row r="29" spans="1:34" ht="20.399999999999999" customHeight="1">
      <c r="A29" s="2021"/>
      <c r="B29" s="991" t="s">
        <v>849</v>
      </c>
      <c r="C29" s="1248">
        <f t="shared" si="4"/>
        <v>912.98</v>
      </c>
      <c r="D29" s="1248"/>
      <c r="E29" s="1248"/>
      <c r="F29" s="1248"/>
      <c r="G29" s="1248"/>
      <c r="H29" s="1371">
        <v>40.200000000000003</v>
      </c>
      <c r="I29" s="1248"/>
      <c r="J29" s="1248"/>
      <c r="K29" s="1248"/>
      <c r="L29" s="1248"/>
      <c r="M29" s="1248"/>
      <c r="N29" s="1248"/>
      <c r="O29" s="1248"/>
      <c r="P29" s="1248"/>
      <c r="Q29" s="1248"/>
      <c r="R29" s="1248"/>
      <c r="S29" s="1248"/>
      <c r="T29" s="1248"/>
      <c r="U29" s="1248"/>
      <c r="V29" s="1248"/>
      <c r="W29" s="1248"/>
      <c r="X29" s="1248"/>
      <c r="Y29" s="1248">
        <v>222</v>
      </c>
      <c r="Z29" s="1248">
        <v>463.1</v>
      </c>
      <c r="AA29" s="1248">
        <v>187.68</v>
      </c>
      <c r="AB29" s="1248">
        <v>0</v>
      </c>
      <c r="AC29" s="1248">
        <v>0</v>
      </c>
      <c r="AD29" s="1248">
        <v>0</v>
      </c>
      <c r="AE29" s="1248">
        <v>0</v>
      </c>
      <c r="AF29" s="1248">
        <v>0</v>
      </c>
      <c r="AG29" s="1248">
        <v>0</v>
      </c>
      <c r="AH29" s="1248">
        <v>0</v>
      </c>
    </row>
    <row r="30" spans="1:34" ht="20.399999999999999" customHeight="1">
      <c r="A30" s="2021"/>
      <c r="B30" s="991" t="s">
        <v>808</v>
      </c>
      <c r="C30" s="1248">
        <f t="shared" si="4"/>
        <v>0</v>
      </c>
      <c r="D30" s="1248"/>
      <c r="E30" s="1248"/>
      <c r="F30" s="1248"/>
      <c r="G30" s="1248"/>
      <c r="H30" s="1248"/>
      <c r="I30" s="1248"/>
      <c r="J30" s="1248"/>
      <c r="K30" s="1248"/>
      <c r="L30" s="1248"/>
      <c r="M30" s="1248"/>
      <c r="N30" s="1248"/>
      <c r="O30" s="1248"/>
      <c r="P30" s="1248"/>
      <c r="Q30" s="1248"/>
      <c r="R30" s="1248"/>
      <c r="S30" s="1248"/>
      <c r="T30" s="1248"/>
      <c r="U30" s="1248"/>
      <c r="V30" s="1248"/>
      <c r="W30" s="1248"/>
      <c r="X30" s="1248"/>
      <c r="Y30" s="1248">
        <v>0</v>
      </c>
      <c r="Z30" s="1248">
        <v>0</v>
      </c>
      <c r="AA30" s="1248">
        <v>0</v>
      </c>
      <c r="AB30" s="1248">
        <v>0</v>
      </c>
      <c r="AC30" s="1248">
        <v>0</v>
      </c>
      <c r="AD30" s="1248">
        <v>0</v>
      </c>
      <c r="AE30" s="1248">
        <v>0</v>
      </c>
      <c r="AF30" s="1248">
        <v>0</v>
      </c>
      <c r="AG30" s="1248">
        <v>0</v>
      </c>
      <c r="AH30" s="1248">
        <v>0</v>
      </c>
    </row>
    <row r="31" spans="1:34" ht="20.399999999999999" customHeight="1">
      <c r="A31" s="2021"/>
      <c r="B31" s="1249" t="s">
        <v>850</v>
      </c>
      <c r="C31" s="1248">
        <f t="shared" si="4"/>
        <v>13</v>
      </c>
      <c r="D31" s="1248"/>
      <c r="E31" s="1248"/>
      <c r="F31" s="1248"/>
      <c r="G31" s="1248"/>
      <c r="H31" s="1248"/>
      <c r="I31" s="1248"/>
      <c r="J31" s="1248"/>
      <c r="K31" s="1248"/>
      <c r="L31" s="1248"/>
      <c r="M31" s="1248"/>
      <c r="N31" s="1248"/>
      <c r="O31" s="1248"/>
      <c r="P31" s="1248"/>
      <c r="Q31" s="1248"/>
      <c r="R31" s="1248"/>
      <c r="S31" s="1248"/>
      <c r="T31" s="1248"/>
      <c r="U31" s="1248"/>
      <c r="V31" s="1248"/>
      <c r="W31" s="1248"/>
      <c r="X31" s="1248"/>
      <c r="Y31" s="1248">
        <v>0</v>
      </c>
      <c r="Z31" s="1248">
        <v>0</v>
      </c>
      <c r="AA31" s="1248">
        <v>13</v>
      </c>
      <c r="AB31" s="1248">
        <v>0</v>
      </c>
      <c r="AC31" s="1248">
        <v>0</v>
      </c>
      <c r="AD31" s="1248">
        <v>0</v>
      </c>
      <c r="AE31" s="1248">
        <v>0</v>
      </c>
      <c r="AF31" s="1248">
        <v>0</v>
      </c>
      <c r="AG31" s="1248">
        <v>0</v>
      </c>
      <c r="AH31" s="1248">
        <v>0</v>
      </c>
    </row>
    <row r="32" spans="1:34" ht="21.6" customHeight="1">
      <c r="A32" s="2392" t="s">
        <v>863</v>
      </c>
      <c r="B32" s="1250" t="s">
        <v>41</v>
      </c>
      <c r="C32" s="1628">
        <f t="shared" si="4"/>
        <v>35705.919999999991</v>
      </c>
      <c r="D32" s="1247">
        <f>SUM('대덕 급수관 '!D33:'대덕 급수관 '!D45)</f>
        <v>7515.64</v>
      </c>
      <c r="E32" s="1247">
        <f>SUM('대덕 급수관 '!E33:'대덕 급수관 '!E45)</f>
        <v>3302.4100000000012</v>
      </c>
      <c r="F32" s="1247">
        <f>SUM('대덕 급수관 '!F33:'대덕 급수관 '!F45)</f>
        <v>2303.84</v>
      </c>
      <c r="G32" s="1247">
        <f>SUM('대덕 급수관 '!G33:'대덕 급수관 '!G45)</f>
        <v>1958.75</v>
      </c>
      <c r="H32" s="1247">
        <f>SUM('대덕 급수관 '!H33:'대덕 급수관 '!H45)</f>
        <v>1910.639999999999</v>
      </c>
      <c r="I32" s="1247">
        <f>SUM('대덕 급수관 '!I33:'대덕 급수관 '!I45)</f>
        <v>939.93999999999971</v>
      </c>
      <c r="J32" s="1247">
        <f>SUM('대덕 급수관 '!J33:'대덕 급수관 '!J45)</f>
        <v>1345.1900000000003</v>
      </c>
      <c r="K32" s="1247">
        <f>SUM('대덕 급수관 '!K33:'대덕 급수관 '!K45)</f>
        <v>967.24</v>
      </c>
      <c r="L32" s="1247">
        <f>SUM('대덕 급수관 '!L33:'대덕 급수관 '!L45)</f>
        <v>1851.8600000000019</v>
      </c>
      <c r="M32" s="1247">
        <f>SUM('대덕 급수관 '!M33:'대덕 급수관 '!M45)</f>
        <v>1631.7499999999998</v>
      </c>
      <c r="N32" s="1247">
        <f>SUM('대덕 급수관 '!N33:'대덕 급수관 '!N45)</f>
        <v>930.67</v>
      </c>
      <c r="O32" s="1247">
        <f>SUM('대덕 급수관 '!O33:'대덕 급수관 '!O45)</f>
        <v>704.25999999999988</v>
      </c>
      <c r="P32" s="1247">
        <f>SUM('대덕 급수관 '!P33:'대덕 급수관 '!P45)</f>
        <v>548.95999999999992</v>
      </c>
      <c r="Q32" s="1247">
        <f>SUM('대덕 급수관 '!Q33:'대덕 급수관 '!Q45)</f>
        <v>425.8599999999999</v>
      </c>
      <c r="R32" s="1247">
        <f>SUM('대덕 급수관 '!R33:'대덕 급수관 '!R45)</f>
        <v>533.92000000000019</v>
      </c>
      <c r="S32" s="1247">
        <f>SUM('대덕 급수관 '!S33:'대덕 급수관 '!S45)</f>
        <v>439.12999999999994</v>
      </c>
      <c r="T32" s="1247">
        <f>SUM('대덕 급수관 '!T33:'대덕 급수관 '!T45)</f>
        <v>771.01999999999975</v>
      </c>
      <c r="U32" s="1247">
        <f>SUM('대덕 급수관 '!U33:'대덕 급수관 '!U45)</f>
        <v>623.57000000000005</v>
      </c>
      <c r="V32" s="1247">
        <f>SUM('대덕 급수관 '!V33:'대덕 급수관 '!V45)</f>
        <v>874.9699999999998</v>
      </c>
      <c r="W32" s="1247">
        <f>SUM('대덕 급수관 '!W33:'대덕 급수관 '!W45)</f>
        <v>402.68999999999994</v>
      </c>
      <c r="X32" s="1247">
        <f>SUM('대덕 급수관 '!X33:'대덕 급수관 '!X45)</f>
        <v>524.9</v>
      </c>
      <c r="Y32" s="1247">
        <f>SUM('대덕 급수관 '!Y33:'대덕 급수관 '!Y45)</f>
        <v>856.4</v>
      </c>
      <c r="Z32" s="1247">
        <f>SUM('대덕 급수관 '!Z33:'대덕 급수관 '!Z45)</f>
        <v>614.42999999999995</v>
      </c>
      <c r="AA32" s="1247">
        <f>SUM('대덕 급수관 '!AA33:'대덕 급수관 '!AA45)</f>
        <v>754.13</v>
      </c>
      <c r="AB32" s="1247">
        <f>SUM('대덕 급수관 '!AB33:'대덕 급수관 '!AB45)</f>
        <v>460.86</v>
      </c>
      <c r="AC32" s="1247">
        <f>SUM('대덕 급수관 '!AC33:'대덕 급수관 '!AC45)</f>
        <v>598.86</v>
      </c>
      <c r="AD32" s="1247">
        <f>SUM('대덕 급수관 '!AD33:'대덕 급수관 '!AD45)</f>
        <v>337.59</v>
      </c>
      <c r="AE32" s="1247">
        <f>SUM('대덕 급수관 '!AE33:'대덕 급수관 '!AE45)</f>
        <v>656.02</v>
      </c>
      <c r="AF32" s="1247">
        <f>SUM('대덕 급수관 '!AF33:'대덕 급수관 '!AF45)</f>
        <v>468.83</v>
      </c>
      <c r="AG32" s="1247">
        <f>SUM('대덕 급수관 '!AG33:'대덕 급수관 '!AG45)</f>
        <v>370.59</v>
      </c>
      <c r="AH32" s="1247">
        <f>SUM('대덕 급수관 '!AH33:'대덕 급수관 '!AH45)</f>
        <v>81</v>
      </c>
    </row>
    <row r="33" spans="1:34" ht="20.399999999999999" customHeight="1">
      <c r="A33" s="2392" t="s">
        <v>863</v>
      </c>
      <c r="B33" s="989" t="s">
        <v>951</v>
      </c>
      <c r="C33" s="1248">
        <f t="shared" si="4"/>
        <v>0</v>
      </c>
      <c r="D33" s="1248"/>
      <c r="E33" s="1248"/>
      <c r="F33" s="1248"/>
      <c r="G33" s="1248"/>
      <c r="H33" s="1248"/>
      <c r="I33" s="1248"/>
      <c r="J33" s="1248"/>
      <c r="K33" s="1248"/>
      <c r="L33" s="1248"/>
      <c r="M33" s="1248"/>
      <c r="N33" s="1248"/>
      <c r="O33" s="1248"/>
      <c r="P33" s="1248"/>
      <c r="Q33" s="1248"/>
      <c r="R33" s="1248"/>
      <c r="S33" s="1248"/>
      <c r="T33" s="1248"/>
      <c r="U33" s="1248"/>
      <c r="V33" s="1248"/>
      <c r="W33" s="1248"/>
      <c r="X33" s="1248"/>
      <c r="Y33" s="1248">
        <v>0</v>
      </c>
      <c r="Z33" s="1248">
        <v>0</v>
      </c>
      <c r="AA33" s="1248">
        <v>0</v>
      </c>
      <c r="AB33" s="1248">
        <v>0</v>
      </c>
      <c r="AC33" s="1248">
        <v>0</v>
      </c>
      <c r="AD33" s="1248">
        <v>0</v>
      </c>
      <c r="AE33" s="1248">
        <v>0</v>
      </c>
      <c r="AF33" s="1248">
        <v>0</v>
      </c>
      <c r="AG33" s="1248">
        <v>0</v>
      </c>
      <c r="AH33" s="1248">
        <v>0</v>
      </c>
    </row>
    <row r="34" spans="1:34" ht="20.399999999999999" customHeight="1">
      <c r="A34" s="2019"/>
      <c r="B34" s="989" t="s">
        <v>780</v>
      </c>
      <c r="C34" s="1248">
        <f t="shared" si="4"/>
        <v>0</v>
      </c>
      <c r="D34" s="1248"/>
      <c r="E34" s="1248"/>
      <c r="F34" s="1248"/>
      <c r="G34" s="1248"/>
      <c r="H34" s="1248"/>
      <c r="I34" s="1248"/>
      <c r="J34" s="1248"/>
      <c r="K34" s="1248"/>
      <c r="L34" s="1248"/>
      <c r="M34" s="1248"/>
      <c r="N34" s="1248"/>
      <c r="O34" s="1248"/>
      <c r="P34" s="1248"/>
      <c r="Q34" s="1248"/>
      <c r="R34" s="1248"/>
      <c r="S34" s="1248"/>
      <c r="T34" s="1248"/>
      <c r="U34" s="1248"/>
      <c r="V34" s="1248"/>
      <c r="W34" s="1248"/>
      <c r="X34" s="1248"/>
      <c r="Y34" s="1248">
        <v>0</v>
      </c>
      <c r="Z34" s="1248">
        <v>0</v>
      </c>
      <c r="AA34" s="1248">
        <v>0</v>
      </c>
      <c r="AB34" s="1248">
        <v>0</v>
      </c>
      <c r="AC34" s="1248">
        <v>0</v>
      </c>
      <c r="AD34" s="1248">
        <v>0</v>
      </c>
      <c r="AE34" s="1248">
        <v>0</v>
      </c>
      <c r="AF34" s="1248">
        <v>0</v>
      </c>
      <c r="AG34" s="1248">
        <v>0</v>
      </c>
      <c r="AH34" s="1248">
        <v>0</v>
      </c>
    </row>
    <row r="35" spans="1:34" ht="20.399999999999999" customHeight="1">
      <c r="A35" s="2019"/>
      <c r="B35" s="991" t="s">
        <v>781</v>
      </c>
      <c r="C35" s="1248">
        <f t="shared" si="4"/>
        <v>793.13000000000011</v>
      </c>
      <c r="D35" s="1248"/>
      <c r="E35" s="1371"/>
      <c r="F35" s="1371">
        <v>607.97000000000014</v>
      </c>
      <c r="G35" s="1371">
        <v>170.44</v>
      </c>
      <c r="H35" s="1371">
        <v>6.72</v>
      </c>
      <c r="I35" s="1371"/>
      <c r="J35" s="1371"/>
      <c r="K35" s="1371"/>
      <c r="L35" s="1371"/>
      <c r="M35" s="1371"/>
      <c r="N35" s="1371"/>
      <c r="O35" s="1371"/>
      <c r="P35" s="1371"/>
      <c r="Q35" s="1371"/>
      <c r="R35" s="1371"/>
      <c r="S35" s="1371"/>
      <c r="T35" s="1371"/>
      <c r="U35" s="1371"/>
      <c r="V35" s="1371"/>
      <c r="W35" s="1371"/>
      <c r="X35" s="1371">
        <v>8</v>
      </c>
      <c r="Y35" s="1248">
        <v>0</v>
      </c>
      <c r="Z35" s="1248">
        <v>0</v>
      </c>
      <c r="AA35" s="1248">
        <v>0</v>
      </c>
      <c r="AB35" s="1248">
        <v>0</v>
      </c>
      <c r="AC35" s="1248">
        <v>0</v>
      </c>
      <c r="AD35" s="1248">
        <v>0</v>
      </c>
      <c r="AE35" s="1248">
        <v>0</v>
      </c>
      <c r="AF35" s="1248">
        <v>0</v>
      </c>
      <c r="AG35" s="1248">
        <v>0</v>
      </c>
      <c r="AH35" s="1248">
        <v>0</v>
      </c>
    </row>
    <row r="36" spans="1:34" ht="20.399999999999999" customHeight="1">
      <c r="A36" s="2019"/>
      <c r="B36" s="991" t="s">
        <v>799</v>
      </c>
      <c r="C36" s="1248">
        <f t="shared" si="4"/>
        <v>0</v>
      </c>
      <c r="D36" s="1248"/>
      <c r="E36" s="1248"/>
      <c r="F36" s="1248"/>
      <c r="G36" s="1248"/>
      <c r="H36" s="1248"/>
      <c r="I36" s="1248"/>
      <c r="J36" s="1248"/>
      <c r="K36" s="1248"/>
      <c r="L36" s="1248"/>
      <c r="M36" s="1248"/>
      <c r="N36" s="1248"/>
      <c r="O36" s="1248"/>
      <c r="P36" s="1248"/>
      <c r="Q36" s="1248"/>
      <c r="R36" s="1248"/>
      <c r="S36" s="1248"/>
      <c r="T36" s="1248"/>
      <c r="U36" s="1248"/>
      <c r="V36" s="1248"/>
      <c r="W36" s="1248"/>
      <c r="X36" s="1248"/>
      <c r="Y36" s="1248">
        <v>0</v>
      </c>
      <c r="Z36" s="1248">
        <v>0</v>
      </c>
      <c r="AA36" s="1248">
        <v>0</v>
      </c>
      <c r="AB36" s="1248">
        <v>0</v>
      </c>
      <c r="AC36" s="1248">
        <v>0</v>
      </c>
      <c r="AD36" s="1248">
        <v>0</v>
      </c>
      <c r="AE36" s="1248">
        <v>0</v>
      </c>
      <c r="AF36" s="1248">
        <v>0</v>
      </c>
      <c r="AG36" s="1248">
        <v>0</v>
      </c>
      <c r="AH36" s="1248">
        <v>0</v>
      </c>
    </row>
    <row r="37" spans="1:34" ht="20.399999999999999" customHeight="1">
      <c r="A37" s="2019"/>
      <c r="B37" s="995" t="s">
        <v>802</v>
      </c>
      <c r="C37" s="1248">
        <f t="shared" si="4"/>
        <v>2536.36</v>
      </c>
      <c r="D37" s="1248">
        <v>2385.61</v>
      </c>
      <c r="E37" s="1372">
        <v>106.28999999999999</v>
      </c>
      <c r="F37" s="1372"/>
      <c r="G37" s="1372"/>
      <c r="H37" s="1372"/>
      <c r="I37" s="1372">
        <v>5.09</v>
      </c>
      <c r="J37" s="1372">
        <v>7.17</v>
      </c>
      <c r="K37" s="1372"/>
      <c r="L37" s="1372"/>
      <c r="M37" s="1372"/>
      <c r="N37" s="1372"/>
      <c r="O37" s="1372"/>
      <c r="P37" s="1372"/>
      <c r="Q37" s="1372">
        <v>2.2799999999999998</v>
      </c>
      <c r="R37" s="1372"/>
      <c r="S37" s="1372"/>
      <c r="T37" s="1372"/>
      <c r="U37" s="1372"/>
      <c r="V37" s="1372">
        <v>12.74</v>
      </c>
      <c r="W37" s="1372"/>
      <c r="X37" s="1372">
        <v>12.21</v>
      </c>
      <c r="Y37" s="1248">
        <v>0</v>
      </c>
      <c r="Z37" s="1248">
        <v>0</v>
      </c>
      <c r="AA37" s="1248">
        <v>0</v>
      </c>
      <c r="AB37" s="1248">
        <v>0</v>
      </c>
      <c r="AC37" s="1248">
        <v>0</v>
      </c>
      <c r="AD37" s="1248">
        <v>0</v>
      </c>
      <c r="AE37" s="1248">
        <v>4.97</v>
      </c>
      <c r="AF37" s="1248">
        <v>0</v>
      </c>
      <c r="AG37" s="1248">
        <v>0</v>
      </c>
      <c r="AH37" s="1248">
        <v>0</v>
      </c>
    </row>
    <row r="38" spans="1:34" ht="20.399999999999999" customHeight="1">
      <c r="A38" s="2019"/>
      <c r="B38" s="995" t="s">
        <v>803</v>
      </c>
      <c r="C38" s="1248">
        <f t="shared" si="4"/>
        <v>228.07</v>
      </c>
      <c r="D38" s="1248">
        <v>157.07</v>
      </c>
      <c r="E38" s="1372">
        <v>52.31</v>
      </c>
      <c r="F38" s="1372"/>
      <c r="G38" s="1372"/>
      <c r="H38" s="1372">
        <v>9.1</v>
      </c>
      <c r="I38" s="1372"/>
      <c r="J38" s="1372">
        <v>4.16</v>
      </c>
      <c r="K38" s="1372">
        <v>5.43</v>
      </c>
      <c r="L38" s="1372"/>
      <c r="M38" s="1372"/>
      <c r="N38" s="1372"/>
      <c r="O38" s="1372"/>
      <c r="P38" s="1372"/>
      <c r="Q38" s="1372"/>
      <c r="R38" s="1372"/>
      <c r="S38" s="1372"/>
      <c r="T38" s="1372"/>
      <c r="U38" s="1372"/>
      <c r="V38" s="1372"/>
      <c r="W38" s="1372"/>
      <c r="X38" s="1372"/>
      <c r="Y38" s="1248">
        <v>0</v>
      </c>
      <c r="Z38" s="1248">
        <v>0</v>
      </c>
      <c r="AA38" s="1248">
        <v>0</v>
      </c>
      <c r="AB38" s="1248">
        <v>0</v>
      </c>
      <c r="AC38" s="1248">
        <v>0</v>
      </c>
      <c r="AD38" s="1248">
        <v>0</v>
      </c>
      <c r="AE38" s="1248">
        <v>0</v>
      </c>
      <c r="AF38" s="1248">
        <v>0</v>
      </c>
      <c r="AG38" s="1248">
        <v>0</v>
      </c>
      <c r="AH38" s="1248">
        <v>0</v>
      </c>
    </row>
    <row r="39" spans="1:34" ht="20.399999999999999" customHeight="1">
      <c r="A39" s="2019"/>
      <c r="B39" s="1011" t="s">
        <v>804</v>
      </c>
      <c r="C39" s="1248">
        <f t="shared" si="4"/>
        <v>21.65</v>
      </c>
      <c r="D39" s="1248"/>
      <c r="E39" s="1248"/>
      <c r="F39" s="1248"/>
      <c r="G39" s="1248"/>
      <c r="H39" s="1248"/>
      <c r="I39" s="1248"/>
      <c r="J39" s="1248"/>
      <c r="K39" s="1248"/>
      <c r="L39" s="1248"/>
      <c r="M39" s="1248"/>
      <c r="N39" s="1248"/>
      <c r="O39" s="1248"/>
      <c r="P39" s="1248"/>
      <c r="Q39" s="1248"/>
      <c r="R39" s="1248"/>
      <c r="S39" s="1248"/>
      <c r="T39" s="1248"/>
      <c r="U39" s="1248"/>
      <c r="V39" s="1248"/>
      <c r="W39" s="1371">
        <v>21.65</v>
      </c>
      <c r="X39" s="1248"/>
      <c r="Y39" s="1248">
        <v>0</v>
      </c>
      <c r="Z39" s="1248">
        <v>0</v>
      </c>
      <c r="AA39" s="1248">
        <v>0</v>
      </c>
      <c r="AB39" s="1248">
        <v>0</v>
      </c>
      <c r="AC39" s="1248">
        <v>0</v>
      </c>
      <c r="AD39" s="1248">
        <v>0</v>
      </c>
      <c r="AE39" s="1248">
        <v>0</v>
      </c>
      <c r="AF39" s="1248">
        <v>0</v>
      </c>
      <c r="AG39" s="1248">
        <v>0</v>
      </c>
      <c r="AH39" s="1248">
        <v>0</v>
      </c>
    </row>
    <row r="40" spans="1:34" ht="20.399999999999999" customHeight="1">
      <c r="A40" s="2019"/>
      <c r="B40" s="1011" t="s">
        <v>806</v>
      </c>
      <c r="C40" s="1248">
        <f t="shared" si="4"/>
        <v>0</v>
      </c>
      <c r="D40" s="1248"/>
      <c r="E40" s="1248"/>
      <c r="F40" s="1248"/>
      <c r="G40" s="1248"/>
      <c r="H40" s="1248"/>
      <c r="I40" s="1248"/>
      <c r="J40" s="1248"/>
      <c r="K40" s="1248"/>
      <c r="L40" s="1248"/>
      <c r="M40" s="1248"/>
      <c r="N40" s="1248"/>
      <c r="O40" s="1248"/>
      <c r="P40" s="1248"/>
      <c r="Q40" s="1248"/>
      <c r="R40" s="1248"/>
      <c r="S40" s="1248"/>
      <c r="T40" s="1248"/>
      <c r="U40" s="1248"/>
      <c r="V40" s="1248"/>
      <c r="W40" s="1248"/>
      <c r="X40" s="1248"/>
      <c r="Y40" s="1248">
        <v>0</v>
      </c>
      <c r="Z40" s="1248">
        <v>0</v>
      </c>
      <c r="AA40" s="1248">
        <v>0</v>
      </c>
      <c r="AB40" s="1248">
        <v>0</v>
      </c>
      <c r="AC40" s="1248">
        <v>0</v>
      </c>
      <c r="AD40" s="1248">
        <v>0</v>
      </c>
      <c r="AE40" s="1248">
        <v>0</v>
      </c>
      <c r="AF40" s="1248">
        <v>0</v>
      </c>
      <c r="AG40" s="1248">
        <v>0</v>
      </c>
      <c r="AH40" s="1248">
        <v>0</v>
      </c>
    </row>
    <row r="41" spans="1:34" ht="20.399999999999999" customHeight="1">
      <c r="A41" s="2019"/>
      <c r="B41" s="995" t="s">
        <v>807</v>
      </c>
      <c r="C41" s="1248">
        <f t="shared" si="4"/>
        <v>32020.7</v>
      </c>
      <c r="D41" s="1248">
        <v>4972.96</v>
      </c>
      <c r="E41" s="1371">
        <v>3143.8100000000013</v>
      </c>
      <c r="F41" s="1371">
        <v>1695.87</v>
      </c>
      <c r="G41" s="1371">
        <v>1788.31</v>
      </c>
      <c r="H41" s="1371">
        <v>1894.819999999999</v>
      </c>
      <c r="I41" s="1371">
        <v>934.84999999999968</v>
      </c>
      <c r="J41" s="1371">
        <v>1333.8600000000004</v>
      </c>
      <c r="K41" s="1371">
        <v>961.81000000000006</v>
      </c>
      <c r="L41" s="1371">
        <v>1851.8600000000019</v>
      </c>
      <c r="M41" s="1371">
        <v>1631.7499999999998</v>
      </c>
      <c r="N41" s="1371">
        <v>930.67</v>
      </c>
      <c r="O41" s="1371">
        <v>704.25999999999988</v>
      </c>
      <c r="P41" s="1371">
        <v>548.95999999999992</v>
      </c>
      <c r="Q41" s="1371">
        <v>423.57999999999993</v>
      </c>
      <c r="R41" s="1371">
        <v>533.92000000000019</v>
      </c>
      <c r="S41" s="1371">
        <v>439.12999999999994</v>
      </c>
      <c r="T41" s="1371">
        <v>771.01999999999975</v>
      </c>
      <c r="U41" s="1371">
        <v>623.57000000000005</v>
      </c>
      <c r="V41" s="1371">
        <v>862.22999999999979</v>
      </c>
      <c r="W41" s="1371">
        <v>381.03999999999996</v>
      </c>
      <c r="X41" s="1371">
        <v>504.69</v>
      </c>
      <c r="Y41" s="1248">
        <v>845.4</v>
      </c>
      <c r="Z41" s="1248">
        <v>536.91999999999996</v>
      </c>
      <c r="AA41" s="1248">
        <v>736.63</v>
      </c>
      <c r="AB41" s="1248">
        <v>460.86</v>
      </c>
      <c r="AC41" s="1248">
        <v>598.86</v>
      </c>
      <c r="AD41" s="1248">
        <v>337.59</v>
      </c>
      <c r="AE41" s="1248">
        <v>651.04999999999995</v>
      </c>
      <c r="AF41" s="1248">
        <v>468.83</v>
      </c>
      <c r="AG41" s="1248">
        <v>370.59</v>
      </c>
      <c r="AH41" s="1248">
        <v>81</v>
      </c>
    </row>
    <row r="42" spans="1:34" ht="20.399999999999999" customHeight="1">
      <c r="A42" s="2019"/>
      <c r="B42" s="995" t="s">
        <v>788</v>
      </c>
      <c r="C42" s="1248">
        <f t="shared" si="4"/>
        <v>0</v>
      </c>
      <c r="D42" s="1248"/>
      <c r="E42" s="1248"/>
      <c r="F42" s="1248"/>
      <c r="G42" s="1248"/>
      <c r="H42" s="1248"/>
      <c r="I42" s="1248"/>
      <c r="J42" s="1248"/>
      <c r="K42" s="1248"/>
      <c r="L42" s="1248"/>
      <c r="M42" s="1248"/>
      <c r="N42" s="1248"/>
      <c r="O42" s="1248"/>
      <c r="P42" s="1248"/>
      <c r="Q42" s="1248"/>
      <c r="R42" s="1248"/>
      <c r="S42" s="1248"/>
      <c r="T42" s="1248"/>
      <c r="U42" s="1248"/>
      <c r="V42" s="1248"/>
      <c r="W42" s="1248"/>
      <c r="X42" s="1248"/>
      <c r="Y42" s="1248">
        <v>0</v>
      </c>
      <c r="Z42" s="1248">
        <v>0</v>
      </c>
      <c r="AA42" s="1248">
        <v>0</v>
      </c>
      <c r="AB42" s="1248">
        <v>0</v>
      </c>
      <c r="AC42" s="1248">
        <v>0</v>
      </c>
      <c r="AD42" s="1248">
        <v>0</v>
      </c>
      <c r="AE42" s="1248">
        <v>0</v>
      </c>
      <c r="AF42" s="1248">
        <v>0</v>
      </c>
      <c r="AG42" s="1248">
        <v>0</v>
      </c>
      <c r="AH42" s="1248">
        <v>0</v>
      </c>
    </row>
    <row r="43" spans="1:34" ht="20.399999999999999" customHeight="1">
      <c r="A43" s="2019"/>
      <c r="B43" s="991" t="s">
        <v>849</v>
      </c>
      <c r="C43" s="1248">
        <f t="shared" si="4"/>
        <v>106.01</v>
      </c>
      <c r="D43" s="1248"/>
      <c r="E43" s="1248"/>
      <c r="F43" s="1248"/>
      <c r="G43" s="1248"/>
      <c r="H43" s="1248"/>
      <c r="I43" s="1248"/>
      <c r="J43" s="1248"/>
      <c r="K43" s="1248"/>
      <c r="L43" s="1248"/>
      <c r="M43" s="1248"/>
      <c r="N43" s="1248"/>
      <c r="O43" s="1248"/>
      <c r="P43" s="1248"/>
      <c r="Q43" s="1248"/>
      <c r="R43" s="1248"/>
      <c r="S43" s="1248"/>
      <c r="T43" s="1248"/>
      <c r="U43" s="1248"/>
      <c r="V43" s="1248"/>
      <c r="W43" s="1248"/>
      <c r="X43" s="1248"/>
      <c r="Y43" s="1248">
        <v>11</v>
      </c>
      <c r="Z43" s="1248">
        <v>77.510000000000005</v>
      </c>
      <c r="AA43" s="1248">
        <v>17.5</v>
      </c>
      <c r="AB43" s="1248">
        <v>0</v>
      </c>
      <c r="AC43" s="1248">
        <v>0</v>
      </c>
      <c r="AD43" s="1248">
        <v>0</v>
      </c>
      <c r="AE43" s="1248">
        <v>0</v>
      </c>
      <c r="AF43" s="1248">
        <v>0</v>
      </c>
      <c r="AG43" s="1248">
        <v>0</v>
      </c>
      <c r="AH43" s="1248">
        <v>0</v>
      </c>
    </row>
    <row r="44" spans="1:34" ht="20.399999999999999" customHeight="1">
      <c r="A44" s="2019"/>
      <c r="B44" s="991" t="s">
        <v>808</v>
      </c>
      <c r="C44" s="1248">
        <f t="shared" si="4"/>
        <v>0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1248"/>
      <c r="O44" s="1248"/>
      <c r="P44" s="1248"/>
      <c r="Q44" s="1248"/>
      <c r="R44" s="1248"/>
      <c r="S44" s="1248"/>
      <c r="T44" s="1248"/>
      <c r="U44" s="1248"/>
      <c r="V44" s="1248"/>
      <c r="W44" s="1248"/>
      <c r="X44" s="1248"/>
      <c r="Y44" s="1248">
        <v>0</v>
      </c>
      <c r="Z44" s="1248">
        <v>0</v>
      </c>
      <c r="AA44" s="1248">
        <v>0</v>
      </c>
      <c r="AB44" s="1248">
        <v>0</v>
      </c>
      <c r="AC44" s="1248">
        <v>0</v>
      </c>
      <c r="AD44" s="1248">
        <v>0</v>
      </c>
      <c r="AE44" s="1248">
        <v>0</v>
      </c>
      <c r="AF44" s="1248">
        <v>0</v>
      </c>
      <c r="AG44" s="1248">
        <v>0</v>
      </c>
      <c r="AH44" s="1248">
        <v>0</v>
      </c>
    </row>
    <row r="45" spans="1:34" ht="20.399999999999999" customHeight="1">
      <c r="A45" s="2019"/>
      <c r="B45" s="1249" t="s">
        <v>850</v>
      </c>
      <c r="C45" s="1248">
        <f t="shared" si="4"/>
        <v>0</v>
      </c>
      <c r="D45" s="1248"/>
      <c r="E45" s="1248"/>
      <c r="F45" s="1248"/>
      <c r="G45" s="1248"/>
      <c r="H45" s="1248"/>
      <c r="I45" s="1248"/>
      <c r="J45" s="1248"/>
      <c r="K45" s="1248"/>
      <c r="L45" s="1248"/>
      <c r="M45" s="1248"/>
      <c r="N45" s="1248"/>
      <c r="O45" s="1248"/>
      <c r="P45" s="1248"/>
      <c r="Q45" s="1248"/>
      <c r="R45" s="1248"/>
      <c r="S45" s="1248"/>
      <c r="T45" s="1248"/>
      <c r="U45" s="1248"/>
      <c r="V45" s="1248"/>
      <c r="W45" s="1248"/>
      <c r="X45" s="1248"/>
      <c r="Y45" s="1248">
        <v>0</v>
      </c>
      <c r="Z45" s="1248">
        <v>0</v>
      </c>
      <c r="AA45" s="1248">
        <v>0</v>
      </c>
      <c r="AB45" s="1248">
        <v>0</v>
      </c>
      <c r="AC45" s="1248">
        <v>0</v>
      </c>
      <c r="AD45" s="1248">
        <v>0</v>
      </c>
      <c r="AE45" s="1248">
        <v>0</v>
      </c>
      <c r="AF45" s="1248">
        <v>0</v>
      </c>
      <c r="AG45" s="1248">
        <v>0</v>
      </c>
      <c r="AH45" s="1248">
        <v>0</v>
      </c>
    </row>
    <row r="46" spans="1:34" ht="21.6" customHeight="1">
      <c r="A46" s="2391" t="s">
        <v>864</v>
      </c>
      <c r="B46" s="1250" t="s">
        <v>41</v>
      </c>
      <c r="C46" s="1628">
        <f t="shared" si="4"/>
        <v>24056.040000000005</v>
      </c>
      <c r="D46" s="1247">
        <f>SUM('대덕 급수관 '!D47:'대덕 급수관 '!D59)</f>
        <v>4252.6099999999997</v>
      </c>
      <c r="E46" s="1247">
        <f>SUM('대덕 급수관 '!E47:'대덕 급수관 '!E59)</f>
        <v>1837.2599999999995</v>
      </c>
      <c r="F46" s="1247">
        <f>SUM('대덕 급수관 '!F47:'대덕 급수관 '!F59)</f>
        <v>856.21999999999991</v>
      </c>
      <c r="G46" s="1247">
        <f>SUM('대덕 급수관 '!G47:'대덕 급수관 '!G59)</f>
        <v>1019.0699999999996</v>
      </c>
      <c r="H46" s="1247">
        <f>SUM('대덕 급수관 '!H47:'대덕 급수관 '!H59)</f>
        <v>1090.9799999999998</v>
      </c>
      <c r="I46" s="1247">
        <f>SUM('대덕 급수관 '!I47:'대덕 급수관 '!I59)</f>
        <v>699.37000000000012</v>
      </c>
      <c r="J46" s="1247">
        <f>SUM('대덕 급수관 '!J47:'대덕 급수관 '!J59)</f>
        <v>443.88000000000005</v>
      </c>
      <c r="K46" s="1247">
        <f>SUM('대덕 급수관 '!K47:'대덕 급수관 '!K59)</f>
        <v>510.68</v>
      </c>
      <c r="L46" s="1247">
        <f>SUM('대덕 급수관 '!L47:'대덕 급수관 '!L59)</f>
        <v>1105.6600000000001</v>
      </c>
      <c r="M46" s="1247">
        <f>SUM('대덕 급수관 '!M47:'대덕 급수관 '!M59)</f>
        <v>800.58999999999992</v>
      </c>
      <c r="N46" s="1247">
        <f>SUM('대덕 급수관 '!N47:'대덕 급수관 '!N59)</f>
        <v>396.82000000000011</v>
      </c>
      <c r="O46" s="1247">
        <f>SUM('대덕 급수관 '!O47:'대덕 급수관 '!O59)</f>
        <v>557.82000000000016</v>
      </c>
      <c r="P46" s="1247">
        <f>SUM('대덕 급수관 '!P47:'대덕 급수관 '!P59)</f>
        <v>391.97999999999996</v>
      </c>
      <c r="Q46" s="1247">
        <f>SUM('대덕 급수관 '!Q47:'대덕 급수관 '!Q59)</f>
        <v>640.57000000000016</v>
      </c>
      <c r="R46" s="1247">
        <f>SUM('대덕 급수관 '!R47:'대덕 급수관 '!R59)</f>
        <v>484.72000000000008</v>
      </c>
      <c r="S46" s="1247">
        <f>SUM('대덕 급수관 '!S47:'대덕 급수관 '!S59)</f>
        <v>355.79</v>
      </c>
      <c r="T46" s="1247">
        <f>SUM('대덕 급수관 '!T47:'대덕 급수관 '!T59)</f>
        <v>684.8599999999999</v>
      </c>
      <c r="U46" s="1247">
        <f>SUM('대덕 급수관 '!U47:'대덕 급수관 '!U59)</f>
        <v>650.73999999999978</v>
      </c>
      <c r="V46" s="1247">
        <f>SUM('대덕 급수관 '!V47:'대덕 급수관 '!V59)</f>
        <v>754.81999999999982</v>
      </c>
      <c r="W46" s="1247">
        <f>SUM('대덕 급수관 '!W47:'대덕 급수관 '!W59)</f>
        <v>176.54000000000002</v>
      </c>
      <c r="X46" s="1247">
        <f>SUM('대덕 급수관 '!X47:'대덕 급수관 '!X59)</f>
        <v>707.7600000000001</v>
      </c>
      <c r="Y46" s="1247">
        <f>SUM('대덕 급수관 '!Y47:'대덕 급수관 '!Y59)</f>
        <v>504.65000000000003</v>
      </c>
      <c r="Z46" s="1247">
        <f>SUM('대덕 급수관 '!Z47:'대덕 급수관 '!Z59)</f>
        <v>695.18000000000006</v>
      </c>
      <c r="AA46" s="1247">
        <f>SUM('대덕 급수관 '!AA47:'대덕 급수관 '!AA59)</f>
        <v>1053.0900000000001</v>
      </c>
      <c r="AB46" s="1247">
        <f>SUM('대덕 급수관 '!AB47:'대덕 급수관 '!AB59)</f>
        <v>410.56</v>
      </c>
      <c r="AC46" s="1247">
        <f>SUM('대덕 급수관 '!AC47:'대덕 급수관 '!AC59)</f>
        <v>601.41</v>
      </c>
      <c r="AD46" s="1247">
        <f>SUM('대덕 급수관 '!AD47:'대덕 급수관 '!AD59)</f>
        <v>475.09</v>
      </c>
      <c r="AE46" s="1247">
        <f>SUM('대덕 급수관 '!AE47:'대덕 급수관 '!AE59)</f>
        <v>391.49</v>
      </c>
      <c r="AF46" s="1247">
        <f>SUM('대덕 급수관 '!AF47:'대덕 급수관 '!AF59)</f>
        <v>475.31</v>
      </c>
      <c r="AG46" s="1247">
        <f>SUM('대덕 급수관 '!AG47:'대덕 급수관 '!AG59)</f>
        <v>880.47</v>
      </c>
      <c r="AH46" s="1247">
        <f>SUM('대덕 급수관 '!AH47:'대덕 급수관 '!AH59)</f>
        <v>150.05000000000001</v>
      </c>
    </row>
    <row r="47" spans="1:34" ht="20.399999999999999" customHeight="1">
      <c r="A47" s="2391" t="s">
        <v>864</v>
      </c>
      <c r="B47" s="989" t="s">
        <v>951</v>
      </c>
      <c r="C47" s="1248">
        <f t="shared" si="4"/>
        <v>0</v>
      </c>
      <c r="D47" s="1248"/>
      <c r="E47" s="1248"/>
      <c r="F47" s="1248"/>
      <c r="G47" s="1248"/>
      <c r="H47" s="1248"/>
      <c r="I47" s="1248"/>
      <c r="J47" s="1248"/>
      <c r="K47" s="1248"/>
      <c r="L47" s="1248"/>
      <c r="M47" s="1248"/>
      <c r="N47" s="1248"/>
      <c r="O47" s="1248"/>
      <c r="P47" s="1248"/>
      <c r="Q47" s="1248"/>
      <c r="R47" s="1248"/>
      <c r="S47" s="1248"/>
      <c r="T47" s="1248"/>
      <c r="U47" s="1248"/>
      <c r="V47" s="1248"/>
      <c r="W47" s="1248"/>
      <c r="X47" s="1248"/>
      <c r="Y47" s="1248">
        <v>0</v>
      </c>
      <c r="Z47" s="1248">
        <v>0</v>
      </c>
      <c r="AA47" s="1248">
        <v>0</v>
      </c>
      <c r="AB47" s="1248">
        <v>0</v>
      </c>
      <c r="AC47" s="1248">
        <v>0</v>
      </c>
      <c r="AD47" s="1248">
        <v>0</v>
      </c>
      <c r="AE47" s="1248">
        <v>0</v>
      </c>
      <c r="AF47" s="1248">
        <v>0</v>
      </c>
      <c r="AG47" s="1248">
        <v>0</v>
      </c>
      <c r="AH47" s="1248">
        <v>0</v>
      </c>
    </row>
    <row r="48" spans="1:34" ht="20.399999999999999" customHeight="1">
      <c r="A48" s="2021"/>
      <c r="B48" s="989" t="s">
        <v>780</v>
      </c>
      <c r="C48" s="1248">
        <f t="shared" si="4"/>
        <v>0</v>
      </c>
      <c r="D48" s="1248"/>
      <c r="E48" s="1248"/>
      <c r="F48" s="1248"/>
      <c r="G48" s="1248"/>
      <c r="H48" s="1248"/>
      <c r="I48" s="1248"/>
      <c r="J48" s="1248"/>
      <c r="K48" s="1248"/>
      <c r="L48" s="1248"/>
      <c r="M48" s="1248"/>
      <c r="N48" s="1248"/>
      <c r="O48" s="1248"/>
      <c r="P48" s="1248"/>
      <c r="Q48" s="1248"/>
      <c r="R48" s="1248"/>
      <c r="S48" s="1248"/>
      <c r="T48" s="1248"/>
      <c r="U48" s="1248"/>
      <c r="V48" s="1248"/>
      <c r="W48" s="1248"/>
      <c r="X48" s="1248"/>
      <c r="Y48" s="1248">
        <v>0</v>
      </c>
      <c r="Z48" s="1248">
        <v>0</v>
      </c>
      <c r="AA48" s="1248">
        <v>0</v>
      </c>
      <c r="AB48" s="1248">
        <v>0</v>
      </c>
      <c r="AC48" s="1248">
        <v>0</v>
      </c>
      <c r="AD48" s="1248">
        <v>0</v>
      </c>
      <c r="AE48" s="1248">
        <v>0</v>
      </c>
      <c r="AF48" s="1248">
        <v>0</v>
      </c>
      <c r="AG48" s="1248">
        <v>0</v>
      </c>
      <c r="AH48" s="1248">
        <v>0</v>
      </c>
    </row>
    <row r="49" spans="1:34" ht="20.399999999999999" customHeight="1">
      <c r="A49" s="2021"/>
      <c r="B49" s="991" t="s">
        <v>781</v>
      </c>
      <c r="C49" s="1248">
        <f t="shared" si="4"/>
        <v>0</v>
      </c>
      <c r="D49" s="1248"/>
      <c r="E49" s="1248"/>
      <c r="F49" s="1248"/>
      <c r="G49" s="1248"/>
      <c r="H49" s="1248"/>
      <c r="I49" s="1248"/>
      <c r="J49" s="1248"/>
      <c r="K49" s="1248"/>
      <c r="L49" s="1248"/>
      <c r="M49" s="1248"/>
      <c r="N49" s="1248"/>
      <c r="O49" s="1248"/>
      <c r="P49" s="1248"/>
      <c r="Q49" s="1248"/>
      <c r="R49" s="1248"/>
      <c r="S49" s="1248"/>
      <c r="T49" s="1248"/>
      <c r="U49" s="1248"/>
      <c r="V49" s="1248"/>
      <c r="W49" s="1248"/>
      <c r="X49" s="1248"/>
      <c r="Y49" s="1248">
        <v>0</v>
      </c>
      <c r="Z49" s="1248">
        <v>0</v>
      </c>
      <c r="AA49" s="1248">
        <v>0</v>
      </c>
      <c r="AB49" s="1248">
        <v>0</v>
      </c>
      <c r="AC49" s="1248">
        <v>0</v>
      </c>
      <c r="AD49" s="1248">
        <v>0</v>
      </c>
      <c r="AE49" s="1248">
        <v>0</v>
      </c>
      <c r="AF49" s="1248">
        <v>0</v>
      </c>
      <c r="AG49" s="1248">
        <v>0</v>
      </c>
      <c r="AH49" s="1248">
        <v>0</v>
      </c>
    </row>
    <row r="50" spans="1:34" ht="20.399999999999999" customHeight="1">
      <c r="A50" s="2021"/>
      <c r="B50" s="991" t="s">
        <v>799</v>
      </c>
      <c r="C50" s="1248">
        <f t="shared" si="4"/>
        <v>80.37</v>
      </c>
      <c r="D50" s="1248"/>
      <c r="E50" s="1372"/>
      <c r="F50" s="1372">
        <v>59.360000000000007</v>
      </c>
      <c r="G50" s="1372">
        <v>21.01</v>
      </c>
      <c r="H50" s="1372"/>
      <c r="I50" s="1372"/>
      <c r="J50" s="1372"/>
      <c r="K50" s="1372"/>
      <c r="L50" s="1372"/>
      <c r="M50" s="1372"/>
      <c r="N50" s="1372"/>
      <c r="O50" s="1372"/>
      <c r="P50" s="1372"/>
      <c r="Q50" s="1372"/>
      <c r="R50" s="1372"/>
      <c r="S50" s="1372"/>
      <c r="T50" s="1372"/>
      <c r="U50" s="1372"/>
      <c r="V50" s="1372"/>
      <c r="W50" s="1372"/>
      <c r="X50" s="1372"/>
      <c r="Y50" s="1248">
        <v>0</v>
      </c>
      <c r="Z50" s="1248">
        <v>0</v>
      </c>
      <c r="AA50" s="1248">
        <v>0</v>
      </c>
      <c r="AB50" s="1248">
        <v>0</v>
      </c>
      <c r="AC50" s="1248">
        <v>0</v>
      </c>
      <c r="AD50" s="1248">
        <v>0</v>
      </c>
      <c r="AE50" s="1248">
        <v>0</v>
      </c>
      <c r="AF50" s="1248">
        <v>0</v>
      </c>
      <c r="AG50" s="1248">
        <v>0</v>
      </c>
      <c r="AH50" s="1248">
        <v>0</v>
      </c>
    </row>
    <row r="51" spans="1:34" ht="20.399999999999999" customHeight="1">
      <c r="A51" s="2021"/>
      <c r="B51" s="995" t="s">
        <v>802</v>
      </c>
      <c r="C51" s="1248">
        <f t="shared" si="4"/>
        <v>1160.53</v>
      </c>
      <c r="D51" s="1248">
        <v>952.39</v>
      </c>
      <c r="E51" s="1372">
        <v>120.87</v>
      </c>
      <c r="F51" s="1372">
        <v>70.150000000000006</v>
      </c>
      <c r="G51" s="1372"/>
      <c r="H51" s="1372">
        <v>1.64</v>
      </c>
      <c r="I51" s="1372">
        <v>3.12</v>
      </c>
      <c r="J51" s="1372"/>
      <c r="K51" s="1372"/>
      <c r="L51" s="1372"/>
      <c r="M51" s="1372">
        <v>2.7</v>
      </c>
      <c r="N51" s="1372"/>
      <c r="O51" s="1372"/>
      <c r="P51" s="1372"/>
      <c r="Q51" s="1372"/>
      <c r="R51" s="1372"/>
      <c r="S51" s="1372"/>
      <c r="T51" s="1372"/>
      <c r="U51" s="1372"/>
      <c r="V51" s="1372">
        <v>5.8599999999999994</v>
      </c>
      <c r="W51" s="1372"/>
      <c r="X51" s="1372"/>
      <c r="Y51" s="1248">
        <v>0</v>
      </c>
      <c r="Z51" s="1248">
        <v>3.8</v>
      </c>
      <c r="AA51" s="1248">
        <v>0</v>
      </c>
      <c r="AB51" s="1248">
        <v>0</v>
      </c>
      <c r="AC51" s="1248">
        <v>0</v>
      </c>
      <c r="AD51" s="1248">
        <v>0</v>
      </c>
      <c r="AE51" s="1248">
        <v>0</v>
      </c>
      <c r="AF51" s="1248">
        <v>0</v>
      </c>
      <c r="AG51" s="1248">
        <v>0</v>
      </c>
      <c r="AH51" s="1248">
        <v>0</v>
      </c>
    </row>
    <row r="52" spans="1:34" ht="20.399999999999999" customHeight="1">
      <c r="A52" s="2021"/>
      <c r="B52" s="995" t="s">
        <v>803</v>
      </c>
      <c r="C52" s="1248">
        <f t="shared" si="4"/>
        <v>202.28</v>
      </c>
      <c r="D52" s="1248">
        <v>141.56</v>
      </c>
      <c r="E52" s="1372">
        <v>8.94</v>
      </c>
      <c r="F52" s="1372">
        <v>34.879999999999995</v>
      </c>
      <c r="G52" s="1372"/>
      <c r="H52" s="1372">
        <v>4.82</v>
      </c>
      <c r="I52" s="1372"/>
      <c r="J52" s="1372">
        <v>1.1200000000000001</v>
      </c>
      <c r="K52" s="1372"/>
      <c r="L52" s="1372">
        <v>10.96</v>
      </c>
      <c r="M52" s="1372"/>
      <c r="N52" s="1372"/>
      <c r="O52" s="1372"/>
      <c r="P52" s="1372"/>
      <c r="Q52" s="1372"/>
      <c r="R52" s="1372"/>
      <c r="S52" s="1372"/>
      <c r="T52" s="1372"/>
      <c r="U52" s="1372"/>
      <c r="V52" s="1372"/>
      <c r="W52" s="1372"/>
      <c r="X52" s="1372"/>
      <c r="Y52" s="1248">
        <v>0</v>
      </c>
      <c r="Z52" s="1248">
        <v>0</v>
      </c>
      <c r="AA52" s="1248">
        <v>0</v>
      </c>
      <c r="AB52" s="1248">
        <v>0</v>
      </c>
      <c r="AC52" s="1248">
        <v>0</v>
      </c>
      <c r="AD52" s="1248">
        <v>0</v>
      </c>
      <c r="AE52" s="1248">
        <v>0</v>
      </c>
      <c r="AF52" s="1248">
        <v>0</v>
      </c>
      <c r="AG52" s="1248">
        <v>0</v>
      </c>
      <c r="AH52" s="1248">
        <v>0</v>
      </c>
    </row>
    <row r="53" spans="1:34" ht="20.399999999999999" customHeight="1">
      <c r="A53" s="2021"/>
      <c r="B53" s="1011" t="s">
        <v>804</v>
      </c>
      <c r="C53" s="1248">
        <f t="shared" si="4"/>
        <v>0</v>
      </c>
      <c r="D53" s="1248"/>
      <c r="E53" s="1248"/>
      <c r="F53" s="1248"/>
      <c r="G53" s="1248"/>
      <c r="H53" s="1248"/>
      <c r="I53" s="1248"/>
      <c r="J53" s="1248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248"/>
      <c r="Y53" s="1248">
        <v>0</v>
      </c>
      <c r="Z53" s="1248">
        <v>0</v>
      </c>
      <c r="AA53" s="1248">
        <v>0</v>
      </c>
      <c r="AB53" s="1248">
        <v>0</v>
      </c>
      <c r="AC53" s="1248">
        <v>0</v>
      </c>
      <c r="AD53" s="1248">
        <v>0</v>
      </c>
      <c r="AE53" s="1248">
        <v>0</v>
      </c>
      <c r="AF53" s="1248">
        <v>0</v>
      </c>
      <c r="AG53" s="1248">
        <v>0</v>
      </c>
      <c r="AH53" s="1248">
        <v>0</v>
      </c>
    </row>
    <row r="54" spans="1:34" ht="20.399999999999999" customHeight="1">
      <c r="A54" s="2021"/>
      <c r="B54" s="1011" t="s">
        <v>806</v>
      </c>
      <c r="C54" s="1248">
        <f t="shared" si="4"/>
        <v>0</v>
      </c>
      <c r="D54" s="1248"/>
      <c r="E54" s="1248"/>
      <c r="F54" s="1248"/>
      <c r="G54" s="1248"/>
      <c r="H54" s="1248"/>
      <c r="I54" s="1248"/>
      <c r="J54" s="1248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248"/>
      <c r="Y54" s="1248">
        <v>0</v>
      </c>
      <c r="Z54" s="1248">
        <v>0</v>
      </c>
      <c r="AA54" s="1248">
        <v>0</v>
      </c>
      <c r="AB54" s="1248">
        <v>0</v>
      </c>
      <c r="AC54" s="1248">
        <v>0</v>
      </c>
      <c r="AD54" s="1248">
        <v>0</v>
      </c>
      <c r="AE54" s="1248">
        <v>0</v>
      </c>
      <c r="AF54" s="1248">
        <v>0</v>
      </c>
      <c r="AG54" s="1248">
        <v>0</v>
      </c>
      <c r="AH54" s="1248">
        <v>0</v>
      </c>
    </row>
    <row r="55" spans="1:34" ht="20.399999999999999" customHeight="1">
      <c r="A55" s="2021"/>
      <c r="B55" s="995" t="s">
        <v>807</v>
      </c>
      <c r="C55" s="1248">
        <f t="shared" si="4"/>
        <v>22302.050000000003</v>
      </c>
      <c r="D55" s="1248">
        <v>3158.66</v>
      </c>
      <c r="E55" s="1372">
        <v>1707.4499999999996</v>
      </c>
      <c r="F55" s="1372">
        <v>691.82999999999993</v>
      </c>
      <c r="G55" s="1372">
        <v>998.0599999999996</v>
      </c>
      <c r="H55" s="1372">
        <v>1084.5199999999998</v>
      </c>
      <c r="I55" s="1372">
        <v>694.41000000000008</v>
      </c>
      <c r="J55" s="1372">
        <v>442.76000000000005</v>
      </c>
      <c r="K55" s="1372">
        <v>510.68</v>
      </c>
      <c r="L55" s="1372">
        <v>1094.7</v>
      </c>
      <c r="M55" s="1372">
        <v>797.88999999999987</v>
      </c>
      <c r="N55" s="1372">
        <v>396.82000000000011</v>
      </c>
      <c r="O55" s="1372">
        <v>557.82000000000016</v>
      </c>
      <c r="P55" s="1372">
        <v>391.97999999999996</v>
      </c>
      <c r="Q55" s="1372">
        <v>640.57000000000016</v>
      </c>
      <c r="R55" s="1372">
        <v>484.72000000000008</v>
      </c>
      <c r="S55" s="1372">
        <v>355.79</v>
      </c>
      <c r="T55" s="1372">
        <v>684.8599999999999</v>
      </c>
      <c r="U55" s="1372">
        <v>650.73999999999978</v>
      </c>
      <c r="V55" s="1372">
        <v>748.95999999999981</v>
      </c>
      <c r="W55" s="1372">
        <v>176.54000000000002</v>
      </c>
      <c r="X55" s="1372">
        <v>707.7600000000001</v>
      </c>
      <c r="Y55" s="1248">
        <v>438.22</v>
      </c>
      <c r="Z55" s="1248">
        <v>519.58000000000004</v>
      </c>
      <c r="AA55" s="1248">
        <v>988.46</v>
      </c>
      <c r="AB55" s="1248">
        <v>404.45</v>
      </c>
      <c r="AC55" s="1248">
        <v>601.41</v>
      </c>
      <c r="AD55" s="1248">
        <v>475.09</v>
      </c>
      <c r="AE55" s="1248">
        <v>391.49</v>
      </c>
      <c r="AF55" s="1248">
        <v>475.31</v>
      </c>
      <c r="AG55" s="1248">
        <v>880.47</v>
      </c>
      <c r="AH55" s="1248">
        <v>150.05000000000001</v>
      </c>
    </row>
    <row r="56" spans="1:34" ht="20.399999999999999" customHeight="1">
      <c r="A56" s="2021"/>
      <c r="B56" s="995" t="s">
        <v>788</v>
      </c>
      <c r="C56" s="1248">
        <f t="shared" si="4"/>
        <v>0</v>
      </c>
      <c r="D56" s="1248"/>
      <c r="E56" s="1248"/>
      <c r="F56" s="1248"/>
      <c r="G56" s="1248"/>
      <c r="H56" s="1248"/>
      <c r="I56" s="1248"/>
      <c r="J56" s="1248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248"/>
      <c r="Y56" s="1248">
        <v>0</v>
      </c>
      <c r="Z56" s="1248">
        <v>0</v>
      </c>
      <c r="AA56" s="1248">
        <v>0</v>
      </c>
      <c r="AB56" s="1248">
        <v>0</v>
      </c>
      <c r="AC56" s="1248">
        <v>0</v>
      </c>
      <c r="AD56" s="1248">
        <v>0</v>
      </c>
      <c r="AE56" s="1248">
        <v>0</v>
      </c>
      <c r="AF56" s="1248">
        <v>0</v>
      </c>
      <c r="AG56" s="1248">
        <v>0</v>
      </c>
      <c r="AH56" s="1248">
        <v>0</v>
      </c>
    </row>
    <row r="57" spans="1:34" ht="20.399999999999999" customHeight="1">
      <c r="A57" s="2021"/>
      <c r="B57" s="991" t="s">
        <v>849</v>
      </c>
      <c r="C57" s="1248">
        <f t="shared" si="4"/>
        <v>310.81000000000006</v>
      </c>
      <c r="D57" s="1248"/>
      <c r="E57" s="1372"/>
      <c r="F57" s="1372"/>
      <c r="G57" s="1372"/>
      <c r="H57" s="1372"/>
      <c r="I57" s="1372">
        <v>1.84</v>
      </c>
      <c r="J57" s="1372"/>
      <c r="K57" s="1372"/>
      <c r="L57" s="1372"/>
      <c r="M57" s="1372"/>
      <c r="N57" s="1372"/>
      <c r="O57" s="1372"/>
      <c r="P57" s="1372"/>
      <c r="Q57" s="1372"/>
      <c r="R57" s="1372"/>
      <c r="S57" s="1372"/>
      <c r="T57" s="1372"/>
      <c r="U57" s="1372"/>
      <c r="V57" s="1372"/>
      <c r="W57" s="1372"/>
      <c r="X57" s="1372"/>
      <c r="Y57" s="1248">
        <v>66.430000000000007</v>
      </c>
      <c r="Z57" s="1248">
        <v>171.8</v>
      </c>
      <c r="AA57" s="1248">
        <v>64.63</v>
      </c>
      <c r="AB57" s="1248">
        <v>6.11</v>
      </c>
      <c r="AC57" s="1248">
        <v>0</v>
      </c>
      <c r="AD57" s="1248">
        <v>0</v>
      </c>
      <c r="AE57" s="1248">
        <v>0</v>
      </c>
      <c r="AF57" s="1248">
        <v>0</v>
      </c>
      <c r="AG57" s="1248">
        <v>0</v>
      </c>
      <c r="AH57" s="1248">
        <v>0</v>
      </c>
    </row>
    <row r="58" spans="1:34" ht="20.399999999999999" customHeight="1">
      <c r="A58" s="2021"/>
      <c r="B58" s="991" t="s">
        <v>808</v>
      </c>
      <c r="C58" s="1248">
        <f t="shared" si="4"/>
        <v>0</v>
      </c>
      <c r="D58" s="1248"/>
      <c r="E58" s="1248"/>
      <c r="F58" s="1248"/>
      <c r="G58" s="1248"/>
      <c r="H58" s="1248"/>
      <c r="I58" s="1248"/>
      <c r="J58" s="1248"/>
      <c r="K58" s="1248"/>
      <c r="L58" s="1248"/>
      <c r="M58" s="1248"/>
      <c r="N58" s="1248"/>
      <c r="O58" s="1248"/>
      <c r="P58" s="1248"/>
      <c r="Q58" s="1248"/>
      <c r="R58" s="1248"/>
      <c r="S58" s="1248"/>
      <c r="T58" s="1248"/>
      <c r="U58" s="1248"/>
      <c r="V58" s="1248"/>
      <c r="W58" s="1248"/>
      <c r="X58" s="1248"/>
      <c r="Y58" s="1248">
        <v>0</v>
      </c>
      <c r="Z58" s="1248">
        <v>0</v>
      </c>
      <c r="AA58" s="1248">
        <v>0</v>
      </c>
      <c r="AB58" s="1248">
        <v>0</v>
      </c>
      <c r="AC58" s="1248">
        <v>0</v>
      </c>
      <c r="AD58" s="1248">
        <v>0</v>
      </c>
      <c r="AE58" s="1248">
        <v>0</v>
      </c>
      <c r="AF58" s="1248">
        <v>0</v>
      </c>
      <c r="AG58" s="1248">
        <v>0</v>
      </c>
      <c r="AH58" s="1248">
        <v>0</v>
      </c>
    </row>
    <row r="59" spans="1:34" ht="20.399999999999999" customHeight="1">
      <c r="A59" s="2021"/>
      <c r="B59" s="1249" t="s">
        <v>850</v>
      </c>
      <c r="C59" s="1248">
        <f t="shared" si="4"/>
        <v>0</v>
      </c>
      <c r="D59" s="1248"/>
      <c r="E59" s="1248"/>
      <c r="F59" s="1248"/>
      <c r="G59" s="1248"/>
      <c r="H59" s="1248"/>
      <c r="I59" s="1248"/>
      <c r="J59" s="1248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248"/>
      <c r="Y59" s="1248">
        <v>0</v>
      </c>
      <c r="Z59" s="1248">
        <v>0</v>
      </c>
      <c r="AA59" s="1248">
        <v>0</v>
      </c>
      <c r="AB59" s="1248">
        <v>0</v>
      </c>
      <c r="AC59" s="1248">
        <v>0</v>
      </c>
      <c r="AD59" s="1248">
        <v>0</v>
      </c>
      <c r="AE59" s="1248">
        <v>0</v>
      </c>
      <c r="AF59" s="1248">
        <v>0</v>
      </c>
      <c r="AG59" s="1248">
        <v>0</v>
      </c>
      <c r="AH59" s="1248">
        <v>0</v>
      </c>
    </row>
    <row r="60" spans="1:34" ht="21.6" customHeight="1">
      <c r="A60" s="2391" t="s">
        <v>865</v>
      </c>
      <c r="B60" s="1250" t="s">
        <v>41</v>
      </c>
      <c r="C60" s="1628">
        <f t="shared" si="4"/>
        <v>3131.81</v>
      </c>
      <c r="D60" s="1247">
        <f>SUM('대덕 급수관 '!D61:'대덕 급수관 '!D73)</f>
        <v>374.61999999999995</v>
      </c>
      <c r="E60" s="1247">
        <f>SUM('대덕 급수관 '!E61:'대덕 급수관 '!E73)</f>
        <v>126.17999999999999</v>
      </c>
      <c r="F60" s="1247">
        <f>SUM('대덕 급수관 '!F61:'대덕 급수관 '!F73)</f>
        <v>32.020000000000003</v>
      </c>
      <c r="G60" s="1247">
        <f>SUM('대덕 급수관 '!G61:'대덕 급수관 '!G73)</f>
        <v>0</v>
      </c>
      <c r="H60" s="1247">
        <f>SUM('대덕 급수관 '!H61:'대덕 급수관 '!H73)</f>
        <v>44.03</v>
      </c>
      <c r="I60" s="1247">
        <f>SUM('대덕 급수관 '!I61:'대덕 급수관 '!I73)</f>
        <v>2.98</v>
      </c>
      <c r="J60" s="1247">
        <f>SUM('대덕 급수관 '!J61:'대덕 급수관 '!J73)</f>
        <v>116.68</v>
      </c>
      <c r="K60" s="1247">
        <f>SUM('대덕 급수관 '!K61:'대덕 급수관 '!K73)</f>
        <v>58.51</v>
      </c>
      <c r="L60" s="1247">
        <f>SUM('대덕 급수관 '!L61:'대덕 급수관 '!L73)</f>
        <v>55.67</v>
      </c>
      <c r="M60" s="1247">
        <f>SUM('대덕 급수관 '!M61:'대덕 급수관 '!M73)</f>
        <v>39.28</v>
      </c>
      <c r="N60" s="1247">
        <f>SUM('대덕 급수관 '!N61:'대덕 급수관 '!N73)</f>
        <v>42.94</v>
      </c>
      <c r="O60" s="1247">
        <f>SUM('대덕 급수관 '!O61:'대덕 급수관 '!O73)</f>
        <v>86.94</v>
      </c>
      <c r="P60" s="1247">
        <f>SUM('대덕 급수관 '!P61:'대덕 급수관 '!P73)</f>
        <v>34.68</v>
      </c>
      <c r="Q60" s="1247">
        <f>SUM('대덕 급수관 '!Q61:'대덕 급수관 '!Q73)</f>
        <v>89.14</v>
      </c>
      <c r="R60" s="1247">
        <f>SUM('대덕 급수관 '!R61:'대덕 급수관 '!R73)</f>
        <v>47.79</v>
      </c>
      <c r="S60" s="1247">
        <f>SUM('대덕 급수관 '!S61:'대덕 급수관 '!S73)</f>
        <v>94.960000000000008</v>
      </c>
      <c r="T60" s="1247">
        <f>SUM('대덕 급수관 '!T61:'대덕 급수관 '!T73)</f>
        <v>59.580000000000005</v>
      </c>
      <c r="U60" s="1247">
        <f>SUM('대덕 급수관 '!U61:'대덕 급수관 '!U73)</f>
        <v>92.66</v>
      </c>
      <c r="V60" s="1247">
        <f>SUM('대덕 급수관 '!V61:'대덕 급수관 '!V73)</f>
        <v>109.92999999999999</v>
      </c>
      <c r="W60" s="1247">
        <f>SUM('대덕 급수관 '!W61:'대덕 급수관 '!W73)</f>
        <v>5.4</v>
      </c>
      <c r="X60" s="1247">
        <f>SUM('대덕 급수관 '!X61:'대덕 급수관 '!X73)</f>
        <v>52</v>
      </c>
      <c r="Y60" s="1247">
        <f>SUM('대덕 급수관 '!Y61:'대덕 급수관 '!Y73)</f>
        <v>106.13</v>
      </c>
      <c r="Z60" s="1247">
        <f>SUM('대덕 급수관 '!Z61:'대덕 급수관 '!Z73)</f>
        <v>430.73</v>
      </c>
      <c r="AA60" s="1247">
        <f>SUM('대덕 급수관 '!AA61:'대덕 급수관 '!AA73)</f>
        <v>146</v>
      </c>
      <c r="AB60" s="1247">
        <f>SUM('대덕 급수관 '!AB61:'대덕 급수관 '!AB73)</f>
        <v>142.05000000000001</v>
      </c>
      <c r="AC60" s="1247">
        <f>SUM('대덕 급수관 '!AC61:'대덕 급수관 '!AC73)</f>
        <v>60.48</v>
      </c>
      <c r="AD60" s="1247">
        <f>SUM('대덕 급수관 '!AD61:'대덕 급수관 '!AD73)</f>
        <v>169</v>
      </c>
      <c r="AE60" s="1247">
        <f>SUM('대덕 급수관 '!AE61:'대덕 급수관 '!AE73)</f>
        <v>126.37</v>
      </c>
      <c r="AF60" s="1247">
        <f>SUM('대덕 급수관 '!AF61:'대덕 급수관 '!AF73)</f>
        <v>230.1</v>
      </c>
      <c r="AG60" s="1247">
        <f>SUM('대덕 급수관 '!AG61:'대덕 급수관 '!AG73)</f>
        <v>120.96</v>
      </c>
      <c r="AH60" s="1247">
        <f>SUM('대덕 급수관 '!AH61:'대덕 급수관 '!AH73)</f>
        <v>34</v>
      </c>
    </row>
    <row r="61" spans="1:34" ht="20.399999999999999" customHeight="1">
      <c r="A61" s="2391" t="s">
        <v>865</v>
      </c>
      <c r="B61" s="989" t="s">
        <v>951</v>
      </c>
      <c r="C61" s="1248">
        <f t="shared" si="4"/>
        <v>0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248"/>
      <c r="Y61" s="1248">
        <v>0</v>
      </c>
      <c r="Z61" s="1248">
        <v>0</v>
      </c>
      <c r="AA61" s="1248">
        <v>0</v>
      </c>
      <c r="AB61" s="1248">
        <v>0</v>
      </c>
      <c r="AC61" s="1248">
        <v>0</v>
      </c>
      <c r="AD61" s="1248">
        <v>0</v>
      </c>
      <c r="AE61" s="1248">
        <v>0</v>
      </c>
      <c r="AF61" s="1248">
        <v>0</v>
      </c>
      <c r="AG61" s="1248">
        <v>0</v>
      </c>
      <c r="AH61" s="1248">
        <v>0</v>
      </c>
    </row>
    <row r="62" spans="1:34" ht="20.399999999999999" customHeight="1">
      <c r="A62" s="2021"/>
      <c r="B62" s="989" t="s">
        <v>780</v>
      </c>
      <c r="C62" s="1248">
        <f t="shared" si="4"/>
        <v>0</v>
      </c>
      <c r="D62" s="1248"/>
      <c r="E62" s="1248"/>
      <c r="F62" s="1248"/>
      <c r="G62" s="1248"/>
      <c r="H62" s="1248"/>
      <c r="I62" s="1248"/>
      <c r="J62" s="1248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248"/>
      <c r="Y62" s="1248">
        <v>0</v>
      </c>
      <c r="Z62" s="1248">
        <v>0</v>
      </c>
      <c r="AA62" s="1248">
        <v>0</v>
      </c>
      <c r="AB62" s="1248">
        <v>0</v>
      </c>
      <c r="AC62" s="1248">
        <v>0</v>
      </c>
      <c r="AD62" s="1248">
        <v>0</v>
      </c>
      <c r="AE62" s="1248">
        <v>0</v>
      </c>
      <c r="AF62" s="1248">
        <v>0</v>
      </c>
      <c r="AG62" s="1248">
        <v>0</v>
      </c>
      <c r="AH62" s="1248">
        <v>0</v>
      </c>
    </row>
    <row r="63" spans="1:34" ht="20.399999999999999" customHeight="1">
      <c r="A63" s="2021"/>
      <c r="B63" s="991" t="s">
        <v>781</v>
      </c>
      <c r="C63" s="1248">
        <f t="shared" si="4"/>
        <v>0</v>
      </c>
      <c r="D63" s="1248"/>
      <c r="E63" s="1248"/>
      <c r="F63" s="1248"/>
      <c r="G63" s="1248"/>
      <c r="H63" s="1248"/>
      <c r="I63" s="1248"/>
      <c r="J63" s="1248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248"/>
      <c r="Y63" s="1248">
        <v>0</v>
      </c>
      <c r="Z63" s="1248">
        <v>0</v>
      </c>
      <c r="AA63" s="1248">
        <v>0</v>
      </c>
      <c r="AB63" s="1248">
        <v>0</v>
      </c>
      <c r="AC63" s="1248">
        <v>0</v>
      </c>
      <c r="AD63" s="1248">
        <v>0</v>
      </c>
      <c r="AE63" s="1248">
        <v>0</v>
      </c>
      <c r="AF63" s="1248">
        <v>0</v>
      </c>
      <c r="AG63" s="1248">
        <v>0</v>
      </c>
      <c r="AH63" s="1248">
        <v>0</v>
      </c>
    </row>
    <row r="64" spans="1:34" ht="20.399999999999999" customHeight="1">
      <c r="A64" s="2021"/>
      <c r="B64" s="991" t="s">
        <v>799</v>
      </c>
      <c r="C64" s="1248">
        <f t="shared" si="4"/>
        <v>30.23</v>
      </c>
      <c r="D64" s="1248"/>
      <c r="E64" s="1248"/>
      <c r="F64" s="1371">
        <v>30.23</v>
      </c>
      <c r="G64" s="1248"/>
      <c r="H64" s="1248"/>
      <c r="I64" s="1248"/>
      <c r="J64" s="1248"/>
      <c r="K64" s="1248"/>
      <c r="L64" s="1248"/>
      <c r="M64" s="1248"/>
      <c r="N64" s="1248"/>
      <c r="O64" s="1248"/>
      <c r="P64" s="1248"/>
      <c r="Q64" s="1248"/>
      <c r="R64" s="1248"/>
      <c r="S64" s="1248"/>
      <c r="T64" s="1248"/>
      <c r="U64" s="1248"/>
      <c r="V64" s="1248"/>
      <c r="W64" s="1248"/>
      <c r="X64" s="1248"/>
      <c r="Y64" s="1248">
        <v>0</v>
      </c>
      <c r="Z64" s="1248">
        <v>0</v>
      </c>
      <c r="AA64" s="1248">
        <v>0</v>
      </c>
      <c r="AB64" s="1248">
        <v>0</v>
      </c>
      <c r="AC64" s="1248">
        <v>0</v>
      </c>
      <c r="AD64" s="1248">
        <v>0</v>
      </c>
      <c r="AE64" s="1248">
        <v>0</v>
      </c>
      <c r="AF64" s="1248">
        <v>0</v>
      </c>
      <c r="AG64" s="1248">
        <v>0</v>
      </c>
      <c r="AH64" s="1248">
        <v>0</v>
      </c>
    </row>
    <row r="65" spans="1:34" ht="20.399999999999999" customHeight="1">
      <c r="A65" s="2021"/>
      <c r="B65" s="995" t="s">
        <v>802</v>
      </c>
      <c r="C65" s="1248">
        <f t="shared" si="4"/>
        <v>346.89</v>
      </c>
      <c r="D65" s="1248">
        <v>346.89</v>
      </c>
      <c r="E65" s="1248"/>
      <c r="F65" s="1248"/>
      <c r="G65" s="1248"/>
      <c r="H65" s="1248"/>
      <c r="I65" s="1248"/>
      <c r="J65" s="1248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248"/>
      <c r="Y65" s="1248">
        <v>0</v>
      </c>
      <c r="Z65" s="1248">
        <v>0</v>
      </c>
      <c r="AA65" s="1248">
        <v>0</v>
      </c>
      <c r="AB65" s="1248">
        <v>0</v>
      </c>
      <c r="AC65" s="1248">
        <v>0</v>
      </c>
      <c r="AD65" s="1248">
        <v>0</v>
      </c>
      <c r="AE65" s="1248">
        <v>0</v>
      </c>
      <c r="AF65" s="1248">
        <v>0</v>
      </c>
      <c r="AG65" s="1248">
        <v>0</v>
      </c>
      <c r="AH65" s="1248">
        <v>0</v>
      </c>
    </row>
    <row r="66" spans="1:34" ht="20.399999999999999" customHeight="1">
      <c r="A66" s="2021"/>
      <c r="B66" s="995" t="s">
        <v>803</v>
      </c>
      <c r="C66" s="1248">
        <f t="shared" si="4"/>
        <v>179.95</v>
      </c>
      <c r="D66" s="1248">
        <v>10.08</v>
      </c>
      <c r="E66" s="1372"/>
      <c r="F66" s="1372"/>
      <c r="G66" s="1372"/>
      <c r="H66" s="1372"/>
      <c r="I66" s="1372">
        <v>2.98</v>
      </c>
      <c r="J66" s="1372">
        <v>65.790000000000006</v>
      </c>
      <c r="K66" s="1372">
        <v>43.87</v>
      </c>
      <c r="L66" s="1372">
        <v>11.47</v>
      </c>
      <c r="M66" s="1372">
        <v>34.15</v>
      </c>
      <c r="N66" s="1372">
        <v>11.61</v>
      </c>
      <c r="O66" s="1372"/>
      <c r="P66" s="1372"/>
      <c r="Q66" s="1372"/>
      <c r="R66" s="1372"/>
      <c r="S66" s="1372"/>
      <c r="T66" s="1372"/>
      <c r="U66" s="1372"/>
      <c r="V66" s="1372"/>
      <c r="W66" s="1372"/>
      <c r="X66" s="1372"/>
      <c r="Y66" s="1248">
        <v>0</v>
      </c>
      <c r="Z66" s="1248">
        <v>0</v>
      </c>
      <c r="AA66" s="1248">
        <v>0</v>
      </c>
      <c r="AB66" s="1248">
        <v>0</v>
      </c>
      <c r="AC66" s="1248">
        <v>0</v>
      </c>
      <c r="AD66" s="1248">
        <v>0</v>
      </c>
      <c r="AE66" s="1248">
        <v>0</v>
      </c>
      <c r="AF66" s="1248">
        <v>0</v>
      </c>
      <c r="AG66" s="1248">
        <v>0</v>
      </c>
      <c r="AH66" s="1248">
        <v>0</v>
      </c>
    </row>
    <row r="67" spans="1:34" ht="20.399999999999999" customHeight="1">
      <c r="A67" s="2021"/>
      <c r="B67" s="1011" t="s">
        <v>804</v>
      </c>
      <c r="C67" s="1248">
        <f t="shared" si="4"/>
        <v>0</v>
      </c>
      <c r="D67" s="1248"/>
      <c r="E67" s="1248"/>
      <c r="F67" s="1248"/>
      <c r="G67" s="1248"/>
      <c r="H67" s="1248"/>
      <c r="I67" s="1248"/>
      <c r="J67" s="1248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248"/>
      <c r="Y67" s="1248">
        <v>0</v>
      </c>
      <c r="Z67" s="1248">
        <v>0</v>
      </c>
      <c r="AA67" s="1248">
        <v>0</v>
      </c>
      <c r="AB67" s="1248">
        <v>0</v>
      </c>
      <c r="AC67" s="1248">
        <v>0</v>
      </c>
      <c r="AD67" s="1248">
        <v>0</v>
      </c>
      <c r="AE67" s="1248">
        <v>0</v>
      </c>
      <c r="AF67" s="1248">
        <v>0</v>
      </c>
      <c r="AG67" s="1248">
        <v>0</v>
      </c>
      <c r="AH67" s="1248">
        <v>0</v>
      </c>
    </row>
    <row r="68" spans="1:34" ht="20.399999999999999" customHeight="1">
      <c r="A68" s="2021"/>
      <c r="B68" s="1011" t="s">
        <v>806</v>
      </c>
      <c r="C68" s="1248">
        <f t="shared" si="4"/>
        <v>0</v>
      </c>
      <c r="D68" s="1248"/>
      <c r="E68" s="1248"/>
      <c r="F68" s="1248"/>
      <c r="G68" s="1248"/>
      <c r="H68" s="1248"/>
      <c r="I68" s="1248"/>
      <c r="J68" s="1248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248"/>
      <c r="Y68" s="1248">
        <v>0</v>
      </c>
      <c r="Z68" s="1248">
        <v>0</v>
      </c>
      <c r="AA68" s="1248">
        <v>0</v>
      </c>
      <c r="AB68" s="1248">
        <v>0</v>
      </c>
      <c r="AC68" s="1248">
        <v>0</v>
      </c>
      <c r="AD68" s="1248">
        <v>0</v>
      </c>
      <c r="AE68" s="1248">
        <v>0</v>
      </c>
      <c r="AF68" s="1248">
        <v>0</v>
      </c>
      <c r="AG68" s="1248">
        <v>0</v>
      </c>
      <c r="AH68" s="1248">
        <v>0</v>
      </c>
    </row>
    <row r="69" spans="1:34" ht="20.399999999999999" customHeight="1">
      <c r="A69" s="2021"/>
      <c r="B69" s="995" t="s">
        <v>807</v>
      </c>
      <c r="C69" s="1248">
        <f t="shared" si="4"/>
        <v>2325.7399999999998</v>
      </c>
      <c r="D69" s="1248">
        <v>17.649999999999999</v>
      </c>
      <c r="E69" s="1372">
        <v>126.17999999999999</v>
      </c>
      <c r="F69" s="1372">
        <v>1.79</v>
      </c>
      <c r="G69" s="1372"/>
      <c r="H69" s="1372">
        <v>44.03</v>
      </c>
      <c r="I69" s="1372"/>
      <c r="J69" s="1372">
        <v>50.89</v>
      </c>
      <c r="K69" s="1372">
        <v>14.64</v>
      </c>
      <c r="L69" s="1372">
        <v>44.2</v>
      </c>
      <c r="M69" s="1372">
        <v>5.13</v>
      </c>
      <c r="N69" s="1372">
        <v>31.33</v>
      </c>
      <c r="O69" s="1372">
        <v>86.94</v>
      </c>
      <c r="P69" s="1372">
        <v>34.68</v>
      </c>
      <c r="Q69" s="1372">
        <v>89.14</v>
      </c>
      <c r="R69" s="1372">
        <v>47.79</v>
      </c>
      <c r="S69" s="1372">
        <v>94.960000000000008</v>
      </c>
      <c r="T69" s="1372">
        <v>59.580000000000005</v>
      </c>
      <c r="U69" s="1372">
        <v>92.66</v>
      </c>
      <c r="V69" s="1372">
        <v>109.92999999999999</v>
      </c>
      <c r="W69" s="1372">
        <v>5.4</v>
      </c>
      <c r="X69" s="1372">
        <v>52</v>
      </c>
      <c r="Y69" s="1248">
        <v>97.13</v>
      </c>
      <c r="Z69" s="1248">
        <v>190.73</v>
      </c>
      <c r="AA69" s="1248">
        <v>146</v>
      </c>
      <c r="AB69" s="1248">
        <v>142.05000000000001</v>
      </c>
      <c r="AC69" s="1248">
        <v>60.48</v>
      </c>
      <c r="AD69" s="1248">
        <v>169</v>
      </c>
      <c r="AE69" s="1248">
        <v>126.37</v>
      </c>
      <c r="AF69" s="1248">
        <v>230.1</v>
      </c>
      <c r="AG69" s="1248">
        <v>120.96</v>
      </c>
      <c r="AH69" s="1248">
        <v>34</v>
      </c>
    </row>
    <row r="70" spans="1:34" ht="20.399999999999999" customHeight="1">
      <c r="A70" s="2021"/>
      <c r="B70" s="995" t="s">
        <v>788</v>
      </c>
      <c r="C70" s="1248">
        <f t="shared" si="4"/>
        <v>0</v>
      </c>
      <c r="D70" s="1248"/>
      <c r="E70" s="1248"/>
      <c r="F70" s="1248"/>
      <c r="G70" s="1248"/>
      <c r="H70" s="1248"/>
      <c r="I70" s="1248"/>
      <c r="J70" s="1248"/>
      <c r="K70" s="1248"/>
      <c r="L70" s="1248"/>
      <c r="M70" s="1248"/>
      <c r="N70" s="1248"/>
      <c r="O70" s="1248"/>
      <c r="P70" s="1248"/>
      <c r="Q70" s="1248"/>
      <c r="R70" s="1248"/>
      <c r="S70" s="1248"/>
      <c r="T70" s="1248"/>
      <c r="U70" s="1248"/>
      <c r="V70" s="1248"/>
      <c r="W70" s="1248"/>
      <c r="X70" s="1248"/>
      <c r="Y70" s="1248">
        <v>0</v>
      </c>
      <c r="Z70" s="1248">
        <v>0</v>
      </c>
      <c r="AA70" s="1248">
        <v>0</v>
      </c>
      <c r="AB70" s="1248">
        <v>0</v>
      </c>
      <c r="AC70" s="1248">
        <v>0</v>
      </c>
      <c r="AD70" s="1248">
        <v>0</v>
      </c>
      <c r="AE70" s="1248">
        <v>0</v>
      </c>
      <c r="AF70" s="1248">
        <v>0</v>
      </c>
      <c r="AG70" s="1248">
        <v>0</v>
      </c>
      <c r="AH70" s="1248">
        <v>0</v>
      </c>
    </row>
    <row r="71" spans="1:34" ht="20.399999999999999" customHeight="1">
      <c r="A71" s="2021"/>
      <c r="B71" s="991" t="s">
        <v>849</v>
      </c>
      <c r="C71" s="1248">
        <f t="shared" si="4"/>
        <v>249</v>
      </c>
      <c r="D71" s="1248"/>
      <c r="E71" s="1248"/>
      <c r="F71" s="1248"/>
      <c r="G71" s="1248"/>
      <c r="H71" s="1248"/>
      <c r="I71" s="1248"/>
      <c r="J71" s="1248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248"/>
      <c r="Y71" s="1248">
        <v>9</v>
      </c>
      <c r="Z71" s="1248">
        <v>240</v>
      </c>
      <c r="AA71" s="1248">
        <v>0</v>
      </c>
      <c r="AB71" s="1248">
        <v>0</v>
      </c>
      <c r="AC71" s="1248">
        <v>0</v>
      </c>
      <c r="AD71" s="1248">
        <v>0</v>
      </c>
      <c r="AE71" s="1248">
        <v>0</v>
      </c>
      <c r="AF71" s="1248">
        <v>0</v>
      </c>
      <c r="AG71" s="1248">
        <v>0</v>
      </c>
      <c r="AH71" s="1248">
        <v>0</v>
      </c>
    </row>
    <row r="72" spans="1:34" ht="20.399999999999999" customHeight="1">
      <c r="A72" s="2021"/>
      <c r="B72" s="991" t="s">
        <v>808</v>
      </c>
      <c r="C72" s="1248">
        <f t="shared" si="4"/>
        <v>0</v>
      </c>
      <c r="D72" s="1248"/>
      <c r="E72" s="1248"/>
      <c r="F72" s="1248"/>
      <c r="G72" s="1248"/>
      <c r="H72" s="1248"/>
      <c r="I72" s="1248"/>
      <c r="J72" s="1248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248"/>
      <c r="Y72" s="1248">
        <v>0</v>
      </c>
      <c r="Z72" s="1248">
        <v>0</v>
      </c>
      <c r="AA72" s="1248">
        <v>0</v>
      </c>
      <c r="AB72" s="1248">
        <v>0</v>
      </c>
      <c r="AC72" s="1248">
        <v>0</v>
      </c>
      <c r="AD72" s="1248">
        <v>0</v>
      </c>
      <c r="AE72" s="1248">
        <v>0</v>
      </c>
      <c r="AF72" s="1248">
        <v>0</v>
      </c>
      <c r="AG72" s="1248">
        <v>0</v>
      </c>
      <c r="AH72" s="1248">
        <v>0</v>
      </c>
    </row>
    <row r="73" spans="1:34" ht="20.399999999999999" customHeight="1">
      <c r="A73" s="2021"/>
      <c r="B73" s="1249" t="s">
        <v>850</v>
      </c>
      <c r="C73" s="1248">
        <f t="shared" si="4"/>
        <v>0</v>
      </c>
      <c r="D73" s="1248"/>
      <c r="E73" s="1248"/>
      <c r="F73" s="1248"/>
      <c r="G73" s="1248"/>
      <c r="H73" s="1248"/>
      <c r="I73" s="1248"/>
      <c r="J73" s="1248"/>
      <c r="K73" s="1248"/>
      <c r="L73" s="1248"/>
      <c r="M73" s="1248"/>
      <c r="N73" s="1248"/>
      <c r="O73" s="1248"/>
      <c r="P73" s="1248"/>
      <c r="Q73" s="1248"/>
      <c r="R73" s="1248"/>
      <c r="S73" s="1248"/>
      <c r="T73" s="1248"/>
      <c r="U73" s="1248"/>
      <c r="V73" s="1248"/>
      <c r="W73" s="1248"/>
      <c r="X73" s="1248"/>
      <c r="Y73" s="1248">
        <v>0</v>
      </c>
      <c r="Z73" s="1248">
        <v>0</v>
      </c>
      <c r="AA73" s="1248">
        <v>0</v>
      </c>
      <c r="AB73" s="1248">
        <v>0</v>
      </c>
      <c r="AC73" s="1248">
        <v>0</v>
      </c>
      <c r="AD73" s="1248">
        <v>0</v>
      </c>
      <c r="AE73" s="1248">
        <v>0</v>
      </c>
      <c r="AF73" s="1248">
        <v>0</v>
      </c>
      <c r="AG73" s="1248">
        <v>0</v>
      </c>
      <c r="AH73" s="1248">
        <v>0</v>
      </c>
    </row>
    <row r="74" spans="1:34" ht="21.6" customHeight="1">
      <c r="A74" s="2391" t="s">
        <v>866</v>
      </c>
      <c r="B74" s="1250" t="s">
        <v>41</v>
      </c>
      <c r="C74" s="1628">
        <f t="shared" si="4"/>
        <v>21713.56</v>
      </c>
      <c r="D74" s="1247">
        <f>SUM('대덕 급수관 '!D75:'대덕 급수관 '!D87)</f>
        <v>4301.12</v>
      </c>
      <c r="E74" s="1247">
        <f>SUM('대덕 급수관 '!E75:'대덕 급수관 '!E87)</f>
        <v>981.26</v>
      </c>
      <c r="F74" s="1247">
        <f>SUM('대덕 급수관 '!F75:'대덕 급수관 '!F87)</f>
        <v>605.5</v>
      </c>
      <c r="G74" s="1247">
        <f>SUM('대덕 급수관 '!G75:'대덕 급수관 '!G87)</f>
        <v>683.23</v>
      </c>
      <c r="H74" s="1247">
        <f>SUM('대덕 급수관 '!H75:'대덕 급수관 '!H87)</f>
        <v>611.1400000000001</v>
      </c>
      <c r="I74" s="1247">
        <f>SUM('대덕 급수관 '!I75:'대덕 급수관 '!I87)</f>
        <v>752.0200000000001</v>
      </c>
      <c r="J74" s="1247">
        <f>SUM('대덕 급수관 '!J75:'대덕 급수관 '!J87)</f>
        <v>324.51</v>
      </c>
      <c r="K74" s="1247">
        <f>SUM('대덕 급수관 '!K75:'대덕 급수관 '!K87)</f>
        <v>376.86999999999995</v>
      </c>
      <c r="L74" s="1247">
        <f>SUM('대덕 급수관 '!L75:'대덕 급수관 '!L87)</f>
        <v>974.06999999999994</v>
      </c>
      <c r="M74" s="1247">
        <f>SUM('대덕 급수관 '!M75:'대덕 급수관 '!M87)</f>
        <v>359.27000000000004</v>
      </c>
      <c r="N74" s="1247">
        <f>SUM('대덕 급수관 '!N75:'대덕 급수관 '!N87)</f>
        <v>703.17000000000007</v>
      </c>
      <c r="O74" s="1247">
        <f>SUM('대덕 급수관 '!O75:'대덕 급수관 '!O87)</f>
        <v>421.76</v>
      </c>
      <c r="P74" s="1247">
        <f>SUM('대덕 급수관 '!P75:'대덕 급수관 '!P87)</f>
        <v>578.21000000000015</v>
      </c>
      <c r="Q74" s="1247">
        <f>SUM('대덕 급수관 '!Q75:'대덕 급수관 '!Q87)</f>
        <v>1099.8900000000001</v>
      </c>
      <c r="R74" s="1247">
        <f>SUM('대덕 급수관 '!R75:'대덕 급수관 '!R87)</f>
        <v>656.39</v>
      </c>
      <c r="S74" s="1247">
        <f>SUM('대덕 급수관 '!S75:'대덕 급수관 '!S87)</f>
        <v>477.12000000000006</v>
      </c>
      <c r="T74" s="1247">
        <f>SUM('대덕 급수관 '!T75:'대덕 급수관 '!T87)</f>
        <v>500.62999999999994</v>
      </c>
      <c r="U74" s="1247">
        <f>SUM('대덕 급수관 '!U75:'대덕 급수관 '!U87)</f>
        <v>239.13</v>
      </c>
      <c r="V74" s="1247">
        <f>SUM('대덕 급수관 '!V75:'대덕 급수관 '!V87)</f>
        <v>598.04000000000008</v>
      </c>
      <c r="W74" s="1247">
        <f>SUM('대덕 급수관 '!W75:'대덕 급수관 '!W87)</f>
        <v>581.04999999999995</v>
      </c>
      <c r="X74" s="1247">
        <f>SUM('대덕 급수관 '!X75:'대덕 급수관 '!X87)</f>
        <v>563.56999999999994</v>
      </c>
      <c r="Y74" s="1247">
        <f>SUM('대덕 급수관 '!Y75:'대덕 급수관 '!Y87)</f>
        <v>684.14</v>
      </c>
      <c r="Z74" s="1247">
        <f>SUM('대덕 급수관 '!Z75:'대덕 급수관 '!Z87)</f>
        <v>894.66</v>
      </c>
      <c r="AA74" s="1247">
        <f>SUM('대덕 급수관 '!AA75:'대덕 급수관 '!AA87)</f>
        <v>598.26</v>
      </c>
      <c r="AB74" s="1247">
        <f>SUM('대덕 급수관 '!AB75:'대덕 급수관 '!AB87)</f>
        <v>641.13</v>
      </c>
      <c r="AC74" s="1247">
        <f>SUM('대덕 급수관 '!AC75:'대덕 급수관 '!AC87)</f>
        <v>524.73</v>
      </c>
      <c r="AD74" s="1247">
        <f>SUM('대덕 급수관 '!AD75:'대덕 급수관 '!AD87)</f>
        <v>935.24</v>
      </c>
      <c r="AE74" s="1247">
        <f>SUM('대덕 급수관 '!AE75:'대덕 급수관 '!AE87)</f>
        <v>63.94</v>
      </c>
      <c r="AF74" s="1247">
        <f>SUM('대덕 급수관 '!AF75:'대덕 급수관 '!AF87)</f>
        <v>393.33</v>
      </c>
      <c r="AG74" s="1247">
        <f>SUM('대덕 급수관 '!AG75:'대덕 급수관 '!AG87)</f>
        <v>446.61</v>
      </c>
      <c r="AH74" s="1247">
        <f>SUM('대덕 급수관 '!AH75:'대덕 급수관 '!AH87)</f>
        <v>143.57</v>
      </c>
    </row>
    <row r="75" spans="1:34" ht="20.399999999999999" customHeight="1">
      <c r="A75" s="2391" t="s">
        <v>866</v>
      </c>
      <c r="B75" s="989" t="s">
        <v>951</v>
      </c>
      <c r="C75" s="1645">
        <f t="shared" si="4"/>
        <v>0</v>
      </c>
      <c r="D75" s="1248"/>
      <c r="E75" s="1248"/>
      <c r="F75" s="1248"/>
      <c r="G75" s="1248"/>
      <c r="H75" s="1248"/>
      <c r="I75" s="1248"/>
      <c r="J75" s="1248"/>
      <c r="K75" s="1248"/>
      <c r="L75" s="1248"/>
      <c r="M75" s="1248"/>
      <c r="N75" s="1248"/>
      <c r="O75" s="1248"/>
      <c r="P75" s="1248"/>
      <c r="Q75" s="1248"/>
      <c r="R75" s="1248"/>
      <c r="S75" s="1248"/>
      <c r="T75" s="1248"/>
      <c r="U75" s="1248"/>
      <c r="V75" s="1248"/>
      <c r="W75" s="1248"/>
      <c r="X75" s="1248"/>
      <c r="Y75" s="1248">
        <v>0</v>
      </c>
      <c r="Z75" s="1248">
        <v>0</v>
      </c>
      <c r="AA75" s="1248">
        <v>0</v>
      </c>
      <c r="AB75" s="1248">
        <v>0</v>
      </c>
      <c r="AC75" s="1248">
        <v>0</v>
      </c>
      <c r="AD75" s="1248">
        <v>0</v>
      </c>
      <c r="AE75" s="1248">
        <v>0</v>
      </c>
      <c r="AF75" s="1248">
        <v>0</v>
      </c>
      <c r="AG75" s="1248">
        <v>0</v>
      </c>
      <c r="AH75" s="1248">
        <v>0</v>
      </c>
    </row>
    <row r="76" spans="1:34" ht="20.399999999999999" customHeight="1">
      <c r="A76" s="2021"/>
      <c r="B76" s="989" t="s">
        <v>780</v>
      </c>
      <c r="C76" s="1248">
        <f t="shared" si="4"/>
        <v>0</v>
      </c>
      <c r="D76" s="1248"/>
      <c r="E76" s="1248"/>
      <c r="F76" s="1248"/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>
        <v>0</v>
      </c>
      <c r="Z76" s="1248">
        <v>0</v>
      </c>
      <c r="AA76" s="1248">
        <v>0</v>
      </c>
      <c r="AB76" s="1248">
        <v>0</v>
      </c>
      <c r="AC76" s="1248">
        <v>0</v>
      </c>
      <c r="AD76" s="1248">
        <v>0</v>
      </c>
      <c r="AE76" s="1248">
        <v>0</v>
      </c>
      <c r="AF76" s="1248">
        <v>0</v>
      </c>
      <c r="AG76" s="1248">
        <v>0</v>
      </c>
      <c r="AH76" s="1248">
        <v>0</v>
      </c>
    </row>
    <row r="77" spans="1:34" ht="20.399999999999999" customHeight="1">
      <c r="A77" s="2021"/>
      <c r="B77" s="991" t="s">
        <v>781</v>
      </c>
      <c r="C77" s="1248">
        <f t="shared" si="4"/>
        <v>148.19</v>
      </c>
      <c r="D77" s="1248"/>
      <c r="E77" s="1372"/>
      <c r="F77" s="1372">
        <v>112.92</v>
      </c>
      <c r="G77" s="1372"/>
      <c r="H77" s="1372">
        <v>35.270000000000003</v>
      </c>
      <c r="I77" s="1372"/>
      <c r="J77" s="1372"/>
      <c r="K77" s="1372"/>
      <c r="L77" s="1372"/>
      <c r="M77" s="1372"/>
      <c r="N77" s="1372"/>
      <c r="O77" s="1372"/>
      <c r="P77" s="1372"/>
      <c r="Q77" s="1372"/>
      <c r="R77" s="1372"/>
      <c r="S77" s="1372"/>
      <c r="T77" s="1372"/>
      <c r="U77" s="1372"/>
      <c r="V77" s="1372"/>
      <c r="W77" s="1372"/>
      <c r="X77" s="1372"/>
      <c r="Y77" s="1248">
        <v>0</v>
      </c>
      <c r="Z77" s="1248">
        <v>0</v>
      </c>
      <c r="AA77" s="1248">
        <v>0</v>
      </c>
      <c r="AB77" s="1248">
        <v>0</v>
      </c>
      <c r="AC77" s="1248">
        <v>0</v>
      </c>
      <c r="AD77" s="1248">
        <v>0</v>
      </c>
      <c r="AE77" s="1248">
        <v>0</v>
      </c>
      <c r="AF77" s="1248">
        <v>0</v>
      </c>
      <c r="AG77" s="1248">
        <v>0</v>
      </c>
      <c r="AH77" s="1248">
        <v>0</v>
      </c>
    </row>
    <row r="78" spans="1:34" ht="20.399999999999999" customHeight="1">
      <c r="A78" s="2021"/>
      <c r="B78" s="991" t="s">
        <v>799</v>
      </c>
      <c r="C78" s="1248">
        <f t="shared" si="4"/>
        <v>0</v>
      </c>
      <c r="D78" s="1248"/>
      <c r="E78" s="1248"/>
      <c r="F78" s="1248"/>
      <c r="G78" s="1248"/>
      <c r="H78" s="1248"/>
      <c r="I78" s="1248"/>
      <c r="J78" s="1248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248"/>
      <c r="Y78" s="1248">
        <v>0</v>
      </c>
      <c r="Z78" s="1248">
        <v>0</v>
      </c>
      <c r="AA78" s="1248">
        <v>0</v>
      </c>
      <c r="AB78" s="1248">
        <v>0</v>
      </c>
      <c r="AC78" s="1248">
        <v>0</v>
      </c>
      <c r="AD78" s="1248">
        <v>0</v>
      </c>
      <c r="AE78" s="1248">
        <v>0</v>
      </c>
      <c r="AF78" s="1248">
        <v>0</v>
      </c>
      <c r="AG78" s="1248">
        <v>0</v>
      </c>
      <c r="AH78" s="1248">
        <v>0</v>
      </c>
    </row>
    <row r="79" spans="1:34" ht="20.399999999999999" customHeight="1">
      <c r="A79" s="2021"/>
      <c r="B79" s="995" t="s">
        <v>802</v>
      </c>
      <c r="C79" s="1248">
        <f t="shared" si="4"/>
        <v>1563.9900000000002</v>
      </c>
      <c r="D79" s="1248">
        <v>1395.89</v>
      </c>
      <c r="E79" s="1372">
        <v>72.06</v>
      </c>
      <c r="F79" s="1372">
        <v>33.950000000000003</v>
      </c>
      <c r="G79" s="1372">
        <v>28.9</v>
      </c>
      <c r="H79" s="1372"/>
      <c r="I79" s="1372"/>
      <c r="J79" s="1372"/>
      <c r="K79" s="1372"/>
      <c r="L79" s="1372"/>
      <c r="M79" s="1372"/>
      <c r="N79" s="1372"/>
      <c r="O79" s="1372"/>
      <c r="P79" s="1372"/>
      <c r="Q79" s="1372"/>
      <c r="R79" s="1372"/>
      <c r="S79" s="1372"/>
      <c r="T79" s="1372"/>
      <c r="U79" s="1372"/>
      <c r="V79" s="1372">
        <v>33.19</v>
      </c>
      <c r="W79" s="1372"/>
      <c r="X79" s="1372"/>
      <c r="Y79" s="1248">
        <v>0</v>
      </c>
      <c r="Z79" s="1248">
        <v>0</v>
      </c>
      <c r="AA79" s="1248">
        <v>0</v>
      </c>
      <c r="AB79" s="1248">
        <v>0</v>
      </c>
      <c r="AC79" s="1248">
        <v>0</v>
      </c>
      <c r="AD79" s="1248">
        <v>0</v>
      </c>
      <c r="AE79" s="1248">
        <v>0</v>
      </c>
      <c r="AF79" s="1248">
        <v>0</v>
      </c>
      <c r="AG79" s="1248">
        <v>0</v>
      </c>
      <c r="AH79" s="1248">
        <v>0</v>
      </c>
    </row>
    <row r="80" spans="1:34" ht="20.399999999999999" customHeight="1">
      <c r="A80" s="2021"/>
      <c r="B80" s="995" t="s">
        <v>803</v>
      </c>
      <c r="C80" s="1248">
        <f t="shared" si="4"/>
        <v>8238.7500000000018</v>
      </c>
      <c r="D80" s="1248">
        <v>2713.7</v>
      </c>
      <c r="E80" s="1372">
        <v>586.3900000000001</v>
      </c>
      <c r="F80" s="1372">
        <v>458.62999999999994</v>
      </c>
      <c r="G80" s="1372">
        <v>604.85</v>
      </c>
      <c r="H80" s="1372">
        <v>575.87000000000012</v>
      </c>
      <c r="I80" s="1372">
        <v>659.82</v>
      </c>
      <c r="J80" s="1372">
        <v>324.51</v>
      </c>
      <c r="K80" s="1372">
        <v>344.36999999999995</v>
      </c>
      <c r="L80" s="1372">
        <v>686.61</v>
      </c>
      <c r="M80" s="1372">
        <v>216.47000000000003</v>
      </c>
      <c r="N80" s="1372">
        <v>562.98</v>
      </c>
      <c r="O80" s="1372">
        <v>274.12</v>
      </c>
      <c r="P80" s="1372">
        <v>52.57</v>
      </c>
      <c r="Q80" s="1372">
        <v>64.47</v>
      </c>
      <c r="R80" s="1372">
        <v>14.879999999999999</v>
      </c>
      <c r="S80" s="1372"/>
      <c r="T80" s="1372">
        <v>49.71</v>
      </c>
      <c r="U80" s="1372"/>
      <c r="V80" s="1372">
        <v>5.45</v>
      </c>
      <c r="W80" s="1372"/>
      <c r="X80" s="1372"/>
      <c r="Y80" s="1248">
        <v>0</v>
      </c>
      <c r="Z80" s="1248">
        <v>0</v>
      </c>
      <c r="AA80" s="1248">
        <v>0</v>
      </c>
      <c r="AB80" s="1248">
        <v>43.35</v>
      </c>
      <c r="AC80" s="1248">
        <v>0</v>
      </c>
      <c r="AD80" s="1248">
        <v>0</v>
      </c>
      <c r="AE80" s="1248">
        <v>0</v>
      </c>
      <c r="AF80" s="1248">
        <v>0</v>
      </c>
      <c r="AG80" s="1248">
        <v>0</v>
      </c>
      <c r="AH80" s="1248">
        <v>0</v>
      </c>
    </row>
    <row r="81" spans="1:34" ht="20.399999999999999" customHeight="1">
      <c r="A81" s="2021"/>
      <c r="B81" s="1011" t="s">
        <v>804</v>
      </c>
      <c r="C81" s="1248">
        <f t="shared" si="4"/>
        <v>0</v>
      </c>
      <c r="D81" s="1248"/>
      <c r="E81" s="1248"/>
      <c r="F81" s="1248"/>
      <c r="G81" s="1248"/>
      <c r="H81" s="1248"/>
      <c r="I81" s="1248"/>
      <c r="J81" s="1248"/>
      <c r="K81" s="1248"/>
      <c r="L81" s="1248"/>
      <c r="M81" s="1248"/>
      <c r="N81" s="1248"/>
      <c r="O81" s="1248"/>
      <c r="P81" s="1248"/>
      <c r="Q81" s="1248"/>
      <c r="R81" s="1248"/>
      <c r="S81" s="1248"/>
      <c r="T81" s="1248"/>
      <c r="U81" s="1248"/>
      <c r="V81" s="1248"/>
      <c r="W81" s="1248"/>
      <c r="X81" s="1248"/>
      <c r="Y81" s="1248">
        <v>0</v>
      </c>
      <c r="Z81" s="1248">
        <v>0</v>
      </c>
      <c r="AA81" s="1248">
        <v>0</v>
      </c>
      <c r="AB81" s="1248">
        <v>0</v>
      </c>
      <c r="AC81" s="1248">
        <v>0</v>
      </c>
      <c r="AD81" s="1248">
        <v>0</v>
      </c>
      <c r="AE81" s="1248">
        <v>0</v>
      </c>
      <c r="AF81" s="1248">
        <v>0</v>
      </c>
      <c r="AG81" s="1248">
        <v>0</v>
      </c>
      <c r="AH81" s="1248">
        <v>0</v>
      </c>
    </row>
    <row r="82" spans="1:34" ht="20.399999999999999" customHeight="1">
      <c r="A82" s="2021"/>
      <c r="B82" s="1011" t="s">
        <v>806</v>
      </c>
      <c r="C82" s="1248">
        <f t="shared" si="4"/>
        <v>0</v>
      </c>
      <c r="D82" s="1248"/>
      <c r="E82" s="1248"/>
      <c r="F82" s="1248"/>
      <c r="G82" s="1248"/>
      <c r="H82" s="1248"/>
      <c r="I82" s="1248"/>
      <c r="J82" s="1248"/>
      <c r="K82" s="1248"/>
      <c r="L82" s="1248"/>
      <c r="M82" s="1248"/>
      <c r="N82" s="1248"/>
      <c r="O82" s="1248"/>
      <c r="P82" s="1248"/>
      <c r="Q82" s="1248"/>
      <c r="R82" s="1248"/>
      <c r="S82" s="1248"/>
      <c r="T82" s="1248"/>
      <c r="U82" s="1248"/>
      <c r="V82" s="1248"/>
      <c r="W82" s="1248"/>
      <c r="X82" s="1248"/>
      <c r="Y82" s="1248">
        <v>0</v>
      </c>
      <c r="Z82" s="1248">
        <v>0</v>
      </c>
      <c r="AA82" s="1248">
        <v>0</v>
      </c>
      <c r="AB82" s="1248">
        <v>0</v>
      </c>
      <c r="AC82" s="1248">
        <v>0</v>
      </c>
      <c r="AD82" s="1248">
        <v>0</v>
      </c>
      <c r="AE82" s="1248">
        <v>0</v>
      </c>
      <c r="AF82" s="1248">
        <v>0</v>
      </c>
      <c r="AG82" s="1248">
        <v>0</v>
      </c>
      <c r="AH82" s="1248">
        <v>0</v>
      </c>
    </row>
    <row r="83" spans="1:34" ht="20.399999999999999" customHeight="1">
      <c r="A83" s="2021"/>
      <c r="B83" s="995" t="s">
        <v>807</v>
      </c>
      <c r="C83" s="1248">
        <f t="shared" si="4"/>
        <v>11407.789999999999</v>
      </c>
      <c r="D83" s="1248">
        <v>191.53</v>
      </c>
      <c r="E83" s="1372">
        <v>322.81</v>
      </c>
      <c r="F83" s="1372"/>
      <c r="G83" s="1372">
        <v>49.480000000000004</v>
      </c>
      <c r="H83" s="1372"/>
      <c r="I83" s="1372">
        <v>92.2</v>
      </c>
      <c r="J83" s="1372"/>
      <c r="K83" s="1372">
        <v>32.5</v>
      </c>
      <c r="L83" s="1372">
        <v>287.45999999999992</v>
      </c>
      <c r="M83" s="1372">
        <v>142.80000000000001</v>
      </c>
      <c r="N83" s="1372">
        <v>140.19</v>
      </c>
      <c r="O83" s="1372">
        <v>147.63999999999999</v>
      </c>
      <c r="P83" s="1372">
        <v>525.6400000000001</v>
      </c>
      <c r="Q83" s="1372">
        <v>1035.42</v>
      </c>
      <c r="R83" s="1372">
        <v>641.51</v>
      </c>
      <c r="S83" s="1372">
        <v>477.12000000000006</v>
      </c>
      <c r="T83" s="1372">
        <v>450.91999999999996</v>
      </c>
      <c r="U83" s="1372">
        <v>239.13</v>
      </c>
      <c r="V83" s="1372">
        <v>559.40000000000009</v>
      </c>
      <c r="W83" s="1372">
        <v>581.04999999999995</v>
      </c>
      <c r="X83" s="1372">
        <v>563.56999999999994</v>
      </c>
      <c r="Y83" s="1248">
        <v>499.46</v>
      </c>
      <c r="Z83" s="1248">
        <v>821.66</v>
      </c>
      <c r="AA83" s="1248">
        <v>530.64</v>
      </c>
      <c r="AB83" s="1248">
        <v>568.24</v>
      </c>
      <c r="AC83" s="1248">
        <v>524.73</v>
      </c>
      <c r="AD83" s="1248">
        <v>935.24</v>
      </c>
      <c r="AE83" s="1248">
        <v>63.94</v>
      </c>
      <c r="AF83" s="1248">
        <v>393.33</v>
      </c>
      <c r="AG83" s="1248">
        <v>446.61</v>
      </c>
      <c r="AH83" s="1248">
        <v>143.57</v>
      </c>
    </row>
    <row r="84" spans="1:34" ht="20.399999999999999" customHeight="1">
      <c r="A84" s="2021"/>
      <c r="B84" s="995" t="s">
        <v>788</v>
      </c>
      <c r="C84" s="1248">
        <f t="shared" ref="C84:C143" si="5">SUM(D84:AH84)</f>
        <v>0</v>
      </c>
      <c r="D84" s="1248"/>
      <c r="E84" s="1248"/>
      <c r="F84" s="1248"/>
      <c r="G84" s="1248"/>
      <c r="H84" s="1248"/>
      <c r="I84" s="1248"/>
      <c r="J84" s="1248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248"/>
      <c r="Y84" s="1248">
        <v>0</v>
      </c>
      <c r="Z84" s="1248">
        <v>0</v>
      </c>
      <c r="AA84" s="1248">
        <v>0</v>
      </c>
      <c r="AB84" s="1248">
        <v>0</v>
      </c>
      <c r="AC84" s="1248">
        <v>0</v>
      </c>
      <c r="AD84" s="1248">
        <v>0</v>
      </c>
      <c r="AE84" s="1248">
        <v>0</v>
      </c>
      <c r="AF84" s="1248">
        <v>0</v>
      </c>
      <c r="AG84" s="1248">
        <v>0</v>
      </c>
      <c r="AH84" s="1248">
        <v>0</v>
      </c>
    </row>
    <row r="85" spans="1:34" ht="20.399999999999999" customHeight="1">
      <c r="A85" s="2021"/>
      <c r="B85" s="991" t="s">
        <v>849</v>
      </c>
      <c r="C85" s="1248">
        <f t="shared" si="5"/>
        <v>354.84000000000003</v>
      </c>
      <c r="D85" s="1248"/>
      <c r="E85" s="1248"/>
      <c r="F85" s="1248"/>
      <c r="G85" s="1248"/>
      <c r="H85" s="1248"/>
      <c r="I85" s="1248"/>
      <c r="J85" s="1248"/>
      <c r="K85" s="1248"/>
      <c r="L85" s="1248"/>
      <c r="M85" s="1248"/>
      <c r="N85" s="1248"/>
      <c r="O85" s="1248"/>
      <c r="P85" s="1248"/>
      <c r="Q85" s="1248"/>
      <c r="R85" s="1248"/>
      <c r="S85" s="1248"/>
      <c r="T85" s="1248"/>
      <c r="U85" s="1248"/>
      <c r="V85" s="1248"/>
      <c r="W85" s="1248"/>
      <c r="X85" s="1248"/>
      <c r="Y85" s="1248">
        <v>184.68</v>
      </c>
      <c r="Z85" s="1248">
        <v>73</v>
      </c>
      <c r="AA85" s="1248">
        <v>67.62</v>
      </c>
      <c r="AB85" s="1248">
        <v>29.54</v>
      </c>
      <c r="AC85" s="1248">
        <v>0</v>
      </c>
      <c r="AD85" s="1248">
        <v>0</v>
      </c>
      <c r="AE85" s="1248">
        <v>0</v>
      </c>
      <c r="AF85" s="1248">
        <v>0</v>
      </c>
      <c r="AG85" s="1248">
        <v>0</v>
      </c>
      <c r="AH85" s="1248">
        <v>0</v>
      </c>
    </row>
    <row r="86" spans="1:34" ht="20.399999999999999" customHeight="1">
      <c r="A86" s="2021"/>
      <c r="B86" s="991" t="s">
        <v>808</v>
      </c>
      <c r="C86" s="1248">
        <f t="shared" si="5"/>
        <v>0</v>
      </c>
      <c r="D86" s="1248"/>
      <c r="E86" s="1248"/>
      <c r="F86" s="1248"/>
      <c r="G86" s="1248"/>
      <c r="H86" s="1248"/>
      <c r="I86" s="1248"/>
      <c r="J86" s="1248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248"/>
      <c r="Y86" s="1248">
        <v>0</v>
      </c>
      <c r="Z86" s="1248">
        <v>0</v>
      </c>
      <c r="AA86" s="1248">
        <v>0</v>
      </c>
      <c r="AB86" s="1248">
        <v>0</v>
      </c>
      <c r="AC86" s="1248">
        <v>0</v>
      </c>
      <c r="AD86" s="1248">
        <v>0</v>
      </c>
      <c r="AE86" s="1248">
        <v>0</v>
      </c>
      <c r="AF86" s="1248">
        <v>0</v>
      </c>
      <c r="AG86" s="1248">
        <v>0</v>
      </c>
      <c r="AH86" s="1248">
        <v>0</v>
      </c>
    </row>
    <row r="87" spans="1:34" ht="20.399999999999999" customHeight="1">
      <c r="A87" s="2021"/>
      <c r="B87" s="1249" t="s">
        <v>850</v>
      </c>
      <c r="C87" s="1248">
        <f t="shared" si="5"/>
        <v>0</v>
      </c>
      <c r="D87" s="1248"/>
      <c r="E87" s="1248"/>
      <c r="F87" s="1248"/>
      <c r="G87" s="1248"/>
      <c r="H87" s="1248"/>
      <c r="I87" s="1248"/>
      <c r="J87" s="1248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248"/>
      <c r="Y87" s="1248">
        <v>0</v>
      </c>
      <c r="Z87" s="1248">
        <v>0</v>
      </c>
      <c r="AA87" s="1248">
        <v>0</v>
      </c>
      <c r="AB87" s="1248">
        <v>0</v>
      </c>
      <c r="AC87" s="1248">
        <v>0</v>
      </c>
      <c r="AD87" s="1248">
        <v>0</v>
      </c>
      <c r="AE87" s="1248">
        <v>0</v>
      </c>
      <c r="AF87" s="1248">
        <v>0</v>
      </c>
      <c r="AG87" s="1248">
        <v>0</v>
      </c>
      <c r="AH87" s="1248">
        <v>0</v>
      </c>
    </row>
    <row r="88" spans="1:34" ht="21.6" customHeight="1">
      <c r="A88" s="2391" t="s">
        <v>867</v>
      </c>
      <c r="B88" s="1250" t="s">
        <v>41</v>
      </c>
      <c r="C88" s="1628">
        <f t="shared" si="5"/>
        <v>32928.030000000006</v>
      </c>
      <c r="D88" s="1247">
        <f>SUM('대덕 급수관 '!D89:'대덕 급수관 '!D101)</f>
        <v>5125.2099999999991</v>
      </c>
      <c r="E88" s="1247">
        <f>SUM('대덕 급수관 '!E89:'대덕 급수관 '!E101)</f>
        <v>981.61000000000013</v>
      </c>
      <c r="F88" s="1247">
        <f>SUM('대덕 급수관 '!F89:'대덕 급수관 '!F101)</f>
        <v>1480.85</v>
      </c>
      <c r="G88" s="1247">
        <f>SUM('대덕 급수관 '!G89:'대덕 급수관 '!G101)</f>
        <v>664.95</v>
      </c>
      <c r="H88" s="1247">
        <f>SUM('대덕 급수관 '!H89:'대덕 급수관 '!H101)</f>
        <v>688.11999999999989</v>
      </c>
      <c r="I88" s="1247">
        <f>SUM('대덕 급수관 '!I89:'대덕 급수관 '!I101)</f>
        <v>761.65000000000009</v>
      </c>
      <c r="J88" s="1247">
        <f>SUM('대덕 급수관 '!J89:'대덕 급수관 '!J101)</f>
        <v>439.16</v>
      </c>
      <c r="K88" s="1247">
        <f>SUM('대덕 급수관 '!K89:'대덕 급수관 '!K101)</f>
        <v>962.68000000000006</v>
      </c>
      <c r="L88" s="1247">
        <f>SUM('대덕 급수관 '!L89:'대덕 급수관 '!L101)</f>
        <v>1008.65</v>
      </c>
      <c r="M88" s="1247">
        <f>SUM('대덕 급수관 '!M89:'대덕 급수관 '!M101)</f>
        <v>1077.6799999999998</v>
      </c>
      <c r="N88" s="1247">
        <f>SUM('대덕 급수관 '!N89:'대덕 급수관 '!N101)</f>
        <v>738.67000000000019</v>
      </c>
      <c r="O88" s="1247">
        <f>SUM('대덕 급수관 '!O89:'대덕 급수관 '!O101)</f>
        <v>907.26</v>
      </c>
      <c r="P88" s="1247">
        <f>SUM('대덕 급수관 '!P89:'대덕 급수관 '!P101)</f>
        <v>1060.56</v>
      </c>
      <c r="Q88" s="1247">
        <f>SUM('대덕 급수관 '!Q89:'대덕 급수관 '!Q101)</f>
        <v>1811.4300000000003</v>
      </c>
      <c r="R88" s="1247">
        <f>SUM('대덕 급수관 '!R89:'대덕 급수관 '!R101)</f>
        <v>624.13999999999987</v>
      </c>
      <c r="S88" s="1247">
        <f>SUM('대덕 급수관 '!S89:'대덕 급수관 '!S101)</f>
        <v>492.22999999999996</v>
      </c>
      <c r="T88" s="1247">
        <f>SUM('대덕 급수관 '!T89:'대덕 급수관 '!T101)</f>
        <v>944.90999999999985</v>
      </c>
      <c r="U88" s="1247">
        <f>SUM('대덕 급수관 '!U89:'대덕 급수관 '!U101)</f>
        <v>763.1099999999999</v>
      </c>
      <c r="V88" s="1247">
        <f>SUM('대덕 급수관 '!V89:'대덕 급수관 '!V101)</f>
        <v>607.41</v>
      </c>
      <c r="W88" s="1247">
        <f>SUM('대덕 급수관 '!W89:'대덕 급수관 '!W101)</f>
        <v>305.14999999999998</v>
      </c>
      <c r="X88" s="1247">
        <f>SUM('대덕 급수관 '!X89:'대덕 급수관 '!X101)</f>
        <v>951.12</v>
      </c>
      <c r="Y88" s="1247">
        <f>SUM('대덕 급수관 '!Y89:'대덕 급수관 '!Y101)</f>
        <v>1664.71</v>
      </c>
      <c r="Z88" s="1247">
        <f>SUM('대덕 급수관 '!Z89:'대덕 급수관 '!Z101)</f>
        <v>1420.96</v>
      </c>
      <c r="AA88" s="1247">
        <f>SUM('대덕 급수관 '!AA89:'대덕 급수관 '!AA101)</f>
        <v>1063.5899999999999</v>
      </c>
      <c r="AB88" s="1247">
        <f>SUM('대덕 급수관 '!AB89:'대덕 급수관 '!AB101)</f>
        <v>1540.49</v>
      </c>
      <c r="AC88" s="1247">
        <f>SUM('대덕 급수관 '!AC89:'대덕 급수관 '!AC101)</f>
        <v>470.09000000000003</v>
      </c>
      <c r="AD88" s="1247">
        <f>SUM('대덕 급수관 '!AD89:'대덕 급수관 '!AD101)</f>
        <v>960.68</v>
      </c>
      <c r="AE88" s="1247">
        <f>SUM('대덕 급수관 '!AE89:'대덕 급수관 '!AE101)</f>
        <v>905.91</v>
      </c>
      <c r="AF88" s="1247">
        <f>SUM('대덕 급수관 '!AF89:'대덕 급수관 '!AF101)</f>
        <v>1017.25</v>
      </c>
      <c r="AG88" s="1247">
        <f>SUM('대덕 급수관 '!AG89:'대덕 급수관 '!AG101)</f>
        <v>866.68</v>
      </c>
      <c r="AH88" s="1247">
        <f>SUM('대덕 급수관 '!AH89:'대덕 급수관 '!AH101)</f>
        <v>621.12</v>
      </c>
    </row>
    <row r="89" spans="1:34" ht="20.399999999999999" customHeight="1">
      <c r="A89" s="2391" t="s">
        <v>867</v>
      </c>
      <c r="B89" s="989" t="s">
        <v>951</v>
      </c>
      <c r="C89" s="1248">
        <f t="shared" si="5"/>
        <v>0</v>
      </c>
      <c r="D89" s="1248"/>
      <c r="E89" s="1248"/>
      <c r="F89" s="1248"/>
      <c r="G89" s="1248"/>
      <c r="H89" s="1248"/>
      <c r="I89" s="1248"/>
      <c r="J89" s="1248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248"/>
      <c r="Y89" s="1248">
        <v>0</v>
      </c>
      <c r="Z89" s="1248">
        <v>0</v>
      </c>
      <c r="AA89" s="1248">
        <v>0</v>
      </c>
      <c r="AB89" s="1248">
        <v>0</v>
      </c>
      <c r="AC89" s="1248">
        <v>0</v>
      </c>
      <c r="AD89" s="1248">
        <v>0</v>
      </c>
      <c r="AE89" s="1248">
        <v>0</v>
      </c>
      <c r="AF89" s="1248">
        <v>0</v>
      </c>
      <c r="AG89" s="1248">
        <v>0</v>
      </c>
      <c r="AH89" s="1248">
        <v>0</v>
      </c>
    </row>
    <row r="90" spans="1:34" ht="20.399999999999999" customHeight="1">
      <c r="A90" s="2021"/>
      <c r="B90" s="989" t="s">
        <v>780</v>
      </c>
      <c r="C90" s="1248">
        <f t="shared" si="5"/>
        <v>0</v>
      </c>
      <c r="D90" s="1248"/>
      <c r="E90" s="1248"/>
      <c r="F90" s="1248"/>
      <c r="G90" s="1248"/>
      <c r="H90" s="1248"/>
      <c r="I90" s="1248"/>
      <c r="J90" s="1248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248"/>
      <c r="Y90" s="1248">
        <v>0</v>
      </c>
      <c r="Z90" s="1248">
        <v>0</v>
      </c>
      <c r="AA90" s="1248">
        <v>0</v>
      </c>
      <c r="AB90" s="1248">
        <v>0</v>
      </c>
      <c r="AC90" s="1248">
        <v>0</v>
      </c>
      <c r="AD90" s="1248">
        <v>0</v>
      </c>
      <c r="AE90" s="1248">
        <v>0</v>
      </c>
      <c r="AF90" s="1248">
        <v>0</v>
      </c>
      <c r="AG90" s="1248">
        <v>0</v>
      </c>
      <c r="AH90" s="1248">
        <v>0</v>
      </c>
    </row>
    <row r="91" spans="1:34" ht="20.399999999999999" customHeight="1">
      <c r="A91" s="2021"/>
      <c r="B91" s="991" t="s">
        <v>781</v>
      </c>
      <c r="C91" s="1248">
        <f t="shared" si="5"/>
        <v>24.82</v>
      </c>
      <c r="D91" s="1371">
        <v>24.82</v>
      </c>
      <c r="E91" s="1248"/>
      <c r="F91" s="1248"/>
      <c r="G91" s="1248"/>
      <c r="H91" s="1248"/>
      <c r="I91" s="1248"/>
      <c r="J91" s="1248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248"/>
      <c r="Y91" s="1248">
        <v>0</v>
      </c>
      <c r="Z91" s="1248">
        <v>0</v>
      </c>
      <c r="AA91" s="1248">
        <v>0</v>
      </c>
      <c r="AB91" s="1248">
        <v>0</v>
      </c>
      <c r="AC91" s="1248">
        <v>0</v>
      </c>
      <c r="AD91" s="1248">
        <v>0</v>
      </c>
      <c r="AE91" s="1248">
        <v>0</v>
      </c>
      <c r="AF91" s="1248">
        <v>0</v>
      </c>
      <c r="AG91" s="1248">
        <v>0</v>
      </c>
      <c r="AH91" s="1248">
        <v>0</v>
      </c>
    </row>
    <row r="92" spans="1:34" ht="20.399999999999999" customHeight="1">
      <c r="A92" s="2021"/>
      <c r="B92" s="991" t="s">
        <v>799</v>
      </c>
      <c r="C92" s="1248">
        <f t="shared" si="5"/>
        <v>327.97</v>
      </c>
      <c r="D92" s="1248">
        <v>3.75</v>
      </c>
      <c r="E92" s="1372"/>
      <c r="F92" s="1372">
        <v>271.89000000000004</v>
      </c>
      <c r="G92" s="1372"/>
      <c r="H92" s="1372">
        <v>2.2799999999999998</v>
      </c>
      <c r="I92" s="1372"/>
      <c r="J92" s="1372"/>
      <c r="K92" s="1372"/>
      <c r="L92" s="1372"/>
      <c r="M92" s="1372"/>
      <c r="N92" s="1372"/>
      <c r="O92" s="1372"/>
      <c r="P92" s="1372"/>
      <c r="Q92" s="1372"/>
      <c r="R92" s="1372"/>
      <c r="S92" s="1372"/>
      <c r="T92" s="1372"/>
      <c r="U92" s="1372"/>
      <c r="V92" s="1372"/>
      <c r="W92" s="1372"/>
      <c r="X92" s="1372"/>
      <c r="Y92" s="1248">
        <v>0</v>
      </c>
      <c r="Z92" s="1248">
        <v>0</v>
      </c>
      <c r="AA92" s="1248">
        <v>0</v>
      </c>
      <c r="AB92" s="1248">
        <v>0</v>
      </c>
      <c r="AC92" s="1248">
        <v>50.05</v>
      </c>
      <c r="AD92" s="1248">
        <v>0</v>
      </c>
      <c r="AE92" s="1248">
        <v>0</v>
      </c>
      <c r="AF92" s="1248">
        <v>0</v>
      </c>
      <c r="AG92" s="1248">
        <v>0</v>
      </c>
      <c r="AH92" s="1248">
        <v>0</v>
      </c>
    </row>
    <row r="93" spans="1:34" ht="20.399999999999999" customHeight="1">
      <c r="A93" s="2021"/>
      <c r="B93" s="995" t="s">
        <v>802</v>
      </c>
      <c r="C93" s="1248">
        <f t="shared" si="5"/>
        <v>1720.53</v>
      </c>
      <c r="D93" s="1248">
        <v>1495.3</v>
      </c>
      <c r="E93" s="1372"/>
      <c r="F93" s="1372">
        <v>71.759999999999991</v>
      </c>
      <c r="G93" s="1372">
        <v>77.489999999999995</v>
      </c>
      <c r="H93" s="1372"/>
      <c r="I93" s="1372"/>
      <c r="J93" s="1372">
        <v>63.97</v>
      </c>
      <c r="K93" s="1372"/>
      <c r="L93" s="1372"/>
      <c r="M93" s="1372"/>
      <c r="N93" s="1372"/>
      <c r="O93" s="1372"/>
      <c r="P93" s="1372"/>
      <c r="Q93" s="1372"/>
      <c r="R93" s="1372"/>
      <c r="S93" s="1372"/>
      <c r="T93" s="1372"/>
      <c r="U93" s="1372"/>
      <c r="V93" s="1372">
        <v>12.01</v>
      </c>
      <c r="W93" s="1372"/>
      <c r="X93" s="1372"/>
      <c r="Y93" s="1248">
        <v>0</v>
      </c>
      <c r="Z93" s="1248">
        <v>0</v>
      </c>
      <c r="AA93" s="1248">
        <v>0</v>
      </c>
      <c r="AB93" s="1248">
        <v>0</v>
      </c>
      <c r="AC93" s="1248">
        <v>0</v>
      </c>
      <c r="AD93" s="1248">
        <v>0</v>
      </c>
      <c r="AE93" s="1248">
        <v>0</v>
      </c>
      <c r="AF93" s="1248">
        <v>0</v>
      </c>
      <c r="AG93" s="1248">
        <v>0</v>
      </c>
      <c r="AH93" s="1248">
        <v>0</v>
      </c>
    </row>
    <row r="94" spans="1:34" ht="20.399999999999999" customHeight="1">
      <c r="A94" s="2021"/>
      <c r="B94" s="995" t="s">
        <v>803</v>
      </c>
      <c r="C94" s="1248">
        <f t="shared" si="5"/>
        <v>12012.39</v>
      </c>
      <c r="D94" s="1248">
        <v>3279.91</v>
      </c>
      <c r="E94" s="1371">
        <v>812.50000000000011</v>
      </c>
      <c r="F94" s="1371">
        <v>1133.9199999999998</v>
      </c>
      <c r="G94" s="1371">
        <v>555.34</v>
      </c>
      <c r="H94" s="1371">
        <v>643.91999999999996</v>
      </c>
      <c r="I94" s="1371">
        <v>733.59</v>
      </c>
      <c r="J94" s="1371">
        <v>355.12</v>
      </c>
      <c r="K94" s="1371">
        <v>893.82</v>
      </c>
      <c r="L94" s="1371">
        <v>996.95999999999992</v>
      </c>
      <c r="M94" s="1371">
        <v>931.49999999999989</v>
      </c>
      <c r="N94" s="1371">
        <v>723.77000000000021</v>
      </c>
      <c r="O94" s="1371">
        <v>30.5</v>
      </c>
      <c r="P94" s="1371">
        <v>346.71999999999997</v>
      </c>
      <c r="Q94" s="1371">
        <v>281.64999999999998</v>
      </c>
      <c r="R94" s="1371"/>
      <c r="S94" s="1371"/>
      <c r="T94" s="1371">
        <v>140.27000000000001</v>
      </c>
      <c r="U94" s="1371"/>
      <c r="V94" s="1371">
        <v>22.4</v>
      </c>
      <c r="W94" s="1371"/>
      <c r="X94" s="1248"/>
      <c r="Y94" s="1248">
        <v>0</v>
      </c>
      <c r="Z94" s="1248">
        <v>0</v>
      </c>
      <c r="AA94" s="1248">
        <v>0</v>
      </c>
      <c r="AB94" s="1248">
        <v>0</v>
      </c>
      <c r="AC94" s="1248">
        <v>0</v>
      </c>
      <c r="AD94" s="1248">
        <v>0</v>
      </c>
      <c r="AE94" s="1248">
        <v>0</v>
      </c>
      <c r="AF94" s="1248">
        <v>0</v>
      </c>
      <c r="AG94" s="1248">
        <v>130.5</v>
      </c>
      <c r="AH94" s="1248">
        <v>0</v>
      </c>
    </row>
    <row r="95" spans="1:34" ht="20.399999999999999" customHeight="1">
      <c r="A95" s="2021"/>
      <c r="B95" s="1011" t="s">
        <v>804</v>
      </c>
      <c r="C95" s="1248">
        <f t="shared" si="5"/>
        <v>60.55</v>
      </c>
      <c r="D95" s="1248"/>
      <c r="E95" s="1248"/>
      <c r="F95" s="1248"/>
      <c r="G95" s="1248"/>
      <c r="H95" s="1248"/>
      <c r="I95" s="1248"/>
      <c r="J95" s="1248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248"/>
      <c r="Y95" s="1248">
        <v>0</v>
      </c>
      <c r="Z95" s="1248">
        <v>60.55</v>
      </c>
      <c r="AA95" s="1248">
        <v>0</v>
      </c>
      <c r="AB95" s="1248">
        <v>0</v>
      </c>
      <c r="AC95" s="1248">
        <v>0</v>
      </c>
      <c r="AD95" s="1248">
        <v>0</v>
      </c>
      <c r="AE95" s="1248">
        <v>0</v>
      </c>
      <c r="AF95" s="1248">
        <v>0</v>
      </c>
      <c r="AG95" s="1248">
        <v>0</v>
      </c>
      <c r="AH95" s="1248">
        <v>0</v>
      </c>
    </row>
    <row r="96" spans="1:34" ht="20.399999999999999" customHeight="1">
      <c r="A96" s="2021"/>
      <c r="B96" s="1011" t="s">
        <v>806</v>
      </c>
      <c r="C96" s="1248">
        <f t="shared" si="5"/>
        <v>0</v>
      </c>
      <c r="D96" s="1248"/>
      <c r="E96" s="1248"/>
      <c r="F96" s="1248"/>
      <c r="G96" s="1248"/>
      <c r="H96" s="1248"/>
      <c r="I96" s="1248"/>
      <c r="J96" s="1248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248"/>
      <c r="Y96" s="1248">
        <v>0</v>
      </c>
      <c r="Z96" s="1248">
        <v>0</v>
      </c>
      <c r="AA96" s="1248">
        <v>0</v>
      </c>
      <c r="AB96" s="1248">
        <v>0</v>
      </c>
      <c r="AC96" s="1248">
        <v>0</v>
      </c>
      <c r="AD96" s="1248">
        <v>0</v>
      </c>
      <c r="AE96" s="1248">
        <v>0</v>
      </c>
      <c r="AF96" s="1248">
        <v>0</v>
      </c>
      <c r="AG96" s="1248">
        <v>0</v>
      </c>
      <c r="AH96" s="1248">
        <v>0</v>
      </c>
    </row>
    <row r="97" spans="1:34" ht="20.399999999999999" customHeight="1">
      <c r="A97" s="2021"/>
      <c r="B97" s="995" t="s">
        <v>807</v>
      </c>
      <c r="C97" s="1248">
        <f t="shared" si="5"/>
        <v>17556.289999999997</v>
      </c>
      <c r="D97" s="1248">
        <v>231.9</v>
      </c>
      <c r="E97" s="1372">
        <v>169.10999999999999</v>
      </c>
      <c r="F97" s="1372">
        <v>3.28</v>
      </c>
      <c r="G97" s="1372">
        <v>32.119999999999997</v>
      </c>
      <c r="H97" s="1372">
        <v>41.92</v>
      </c>
      <c r="I97" s="1372">
        <v>28.060000000000002</v>
      </c>
      <c r="J97" s="1372">
        <v>20.07</v>
      </c>
      <c r="K97" s="1372">
        <v>68.86</v>
      </c>
      <c r="L97" s="1372">
        <v>11.69</v>
      </c>
      <c r="M97" s="1372">
        <v>146.18</v>
      </c>
      <c r="N97" s="1372">
        <v>14.9</v>
      </c>
      <c r="O97" s="1372">
        <v>451.34000000000003</v>
      </c>
      <c r="P97" s="1372">
        <v>713.84</v>
      </c>
      <c r="Q97" s="1372">
        <v>1529.7800000000004</v>
      </c>
      <c r="R97" s="1372">
        <v>624.13999999999987</v>
      </c>
      <c r="S97" s="1372">
        <v>492.22999999999996</v>
      </c>
      <c r="T97" s="1372">
        <v>804.63999999999987</v>
      </c>
      <c r="U97" s="1372">
        <v>763.1099999999999</v>
      </c>
      <c r="V97" s="1372">
        <v>573</v>
      </c>
      <c r="W97" s="1372">
        <v>305.14999999999998</v>
      </c>
      <c r="X97" s="1372">
        <v>951.12</v>
      </c>
      <c r="Y97" s="1248">
        <v>1259.1500000000001</v>
      </c>
      <c r="Z97" s="1248">
        <v>1146.93</v>
      </c>
      <c r="AA97" s="1248">
        <v>996.1</v>
      </c>
      <c r="AB97" s="1248">
        <v>1540.49</v>
      </c>
      <c r="AC97" s="1248">
        <v>420.04</v>
      </c>
      <c r="AD97" s="1248">
        <v>960.68</v>
      </c>
      <c r="AE97" s="1248">
        <v>905.91</v>
      </c>
      <c r="AF97" s="1248">
        <v>1017.25</v>
      </c>
      <c r="AG97" s="1248">
        <v>736.18</v>
      </c>
      <c r="AH97" s="1248">
        <v>597.12</v>
      </c>
    </row>
    <row r="98" spans="1:34" ht="20.399999999999999" customHeight="1">
      <c r="A98" s="2021"/>
      <c r="B98" s="995" t="s">
        <v>788</v>
      </c>
      <c r="C98" s="1248">
        <f t="shared" si="5"/>
        <v>24</v>
      </c>
      <c r="D98" s="1248"/>
      <c r="E98" s="1248"/>
      <c r="F98" s="1248"/>
      <c r="G98" s="1248"/>
      <c r="H98" s="1248"/>
      <c r="I98" s="1248"/>
      <c r="J98" s="1248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248"/>
      <c r="Y98" s="1248">
        <v>0</v>
      </c>
      <c r="Z98" s="1248">
        <v>0</v>
      </c>
      <c r="AA98" s="1248">
        <v>0</v>
      </c>
      <c r="AB98" s="1248">
        <v>0</v>
      </c>
      <c r="AC98" s="1248">
        <v>0</v>
      </c>
      <c r="AD98" s="1248">
        <v>0</v>
      </c>
      <c r="AE98" s="1248">
        <v>0</v>
      </c>
      <c r="AF98" s="1248">
        <v>0</v>
      </c>
      <c r="AG98" s="1248">
        <v>0</v>
      </c>
      <c r="AH98" s="1248">
        <v>24</v>
      </c>
    </row>
    <row r="99" spans="1:34" ht="20.399999999999999" customHeight="1">
      <c r="A99" s="2021"/>
      <c r="B99" s="991" t="s">
        <v>849</v>
      </c>
      <c r="C99" s="1248">
        <f t="shared" si="5"/>
        <v>686.53</v>
      </c>
      <c r="D99" s="1248"/>
      <c r="E99" s="1248"/>
      <c r="F99" s="1248"/>
      <c r="G99" s="1248"/>
      <c r="H99" s="1248"/>
      <c r="I99" s="1248"/>
      <c r="J99" s="1248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248"/>
      <c r="Y99" s="1248">
        <v>405.56</v>
      </c>
      <c r="Z99" s="1248">
        <v>213.48</v>
      </c>
      <c r="AA99" s="1248">
        <v>67.489999999999995</v>
      </c>
      <c r="AB99" s="1248">
        <v>0</v>
      </c>
      <c r="AC99" s="1248">
        <v>0</v>
      </c>
      <c r="AD99" s="1248">
        <v>0</v>
      </c>
      <c r="AE99" s="1248">
        <v>0</v>
      </c>
      <c r="AF99" s="1248">
        <v>0</v>
      </c>
      <c r="AG99" s="1248">
        <v>0</v>
      </c>
      <c r="AH99" s="1248">
        <v>0</v>
      </c>
    </row>
    <row r="100" spans="1:34" ht="20.399999999999999" customHeight="1">
      <c r="A100" s="2021"/>
      <c r="B100" s="991" t="s">
        <v>808</v>
      </c>
      <c r="C100" s="1248">
        <f t="shared" si="5"/>
        <v>514.95000000000005</v>
      </c>
      <c r="D100" s="1248">
        <v>89.53</v>
      </c>
      <c r="E100" s="1371"/>
      <c r="F100" s="1371"/>
      <c r="G100" s="1371"/>
      <c r="H100" s="1371"/>
      <c r="I100" s="1371"/>
      <c r="J100" s="1371"/>
      <c r="K100" s="1371"/>
      <c r="L100" s="1371"/>
      <c r="M100" s="1371"/>
      <c r="N100" s="1371"/>
      <c r="O100" s="1371">
        <v>425.42</v>
      </c>
      <c r="P100" s="1371"/>
      <c r="Q100" s="1371"/>
      <c r="R100" s="1371"/>
      <c r="S100" s="1371"/>
      <c r="T100" s="1371"/>
      <c r="U100" s="1371"/>
      <c r="V100" s="1371"/>
      <c r="W100" s="1371"/>
      <c r="X100" s="1371"/>
      <c r="Y100" s="1248">
        <v>0</v>
      </c>
      <c r="Z100" s="1248">
        <v>0</v>
      </c>
      <c r="AA100" s="1248">
        <v>0</v>
      </c>
      <c r="AB100" s="1248">
        <v>0</v>
      </c>
      <c r="AC100" s="1248">
        <v>0</v>
      </c>
      <c r="AD100" s="1248">
        <v>0</v>
      </c>
      <c r="AE100" s="1248">
        <v>0</v>
      </c>
      <c r="AF100" s="1248">
        <v>0</v>
      </c>
      <c r="AG100" s="1248">
        <v>0</v>
      </c>
      <c r="AH100" s="1248">
        <v>0</v>
      </c>
    </row>
    <row r="101" spans="1:34" ht="20.399999999999999" customHeight="1">
      <c r="A101" s="2021"/>
      <c r="B101" s="1249" t="s">
        <v>850</v>
      </c>
      <c r="C101" s="1248">
        <f t="shared" si="5"/>
        <v>0</v>
      </c>
      <c r="D101" s="1248"/>
      <c r="E101" s="1248"/>
      <c r="F101" s="1248"/>
      <c r="G101" s="1248"/>
      <c r="H101" s="1248"/>
      <c r="I101" s="1248"/>
      <c r="J101" s="1248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248"/>
      <c r="Y101" s="1248">
        <v>0</v>
      </c>
      <c r="Z101" s="1248">
        <v>0</v>
      </c>
      <c r="AA101" s="1248">
        <v>0</v>
      </c>
      <c r="AB101" s="1248">
        <v>0</v>
      </c>
      <c r="AC101" s="1248">
        <v>0</v>
      </c>
      <c r="AD101" s="1248">
        <v>0</v>
      </c>
      <c r="AE101" s="1248">
        <v>0</v>
      </c>
      <c r="AF101" s="1248">
        <v>0</v>
      </c>
      <c r="AG101" s="1248">
        <v>0</v>
      </c>
      <c r="AH101" s="1248">
        <v>0</v>
      </c>
    </row>
    <row r="102" spans="1:34" ht="21.6" customHeight="1">
      <c r="A102" s="2391" t="s">
        <v>809</v>
      </c>
      <c r="B102" s="1250" t="s">
        <v>41</v>
      </c>
      <c r="C102" s="1628">
        <f t="shared" si="5"/>
        <v>35.79</v>
      </c>
      <c r="D102" s="1247">
        <f>SUM('대덕 급수관 '!D103:'대덕 급수관 '!D115)</f>
        <v>0</v>
      </c>
      <c r="E102" s="1247">
        <f>SUM('대덕 급수관 '!E103:'대덕 급수관 '!E115)</f>
        <v>0</v>
      </c>
      <c r="F102" s="1247">
        <f>SUM('대덕 급수관 '!F103:'대덕 급수관 '!F115)</f>
        <v>0</v>
      </c>
      <c r="G102" s="1247">
        <f>SUM('대덕 급수관 '!G103:'대덕 급수관 '!G115)</f>
        <v>0</v>
      </c>
      <c r="H102" s="1247">
        <f>SUM('대덕 급수관 '!H103:'대덕 급수관 '!H115)</f>
        <v>0</v>
      </c>
      <c r="I102" s="1247">
        <f>SUM('대덕 급수관 '!I103:'대덕 급수관 '!I115)</f>
        <v>0</v>
      </c>
      <c r="J102" s="1247">
        <f>SUM('대덕 급수관 '!J103:'대덕 급수관 '!J115)</f>
        <v>0</v>
      </c>
      <c r="K102" s="1247">
        <f>SUM('대덕 급수관 '!K103:'대덕 급수관 '!K115)</f>
        <v>0</v>
      </c>
      <c r="L102" s="1247">
        <f>SUM('대덕 급수관 '!L103:'대덕 급수관 '!L115)</f>
        <v>0</v>
      </c>
      <c r="M102" s="1247">
        <f>SUM('대덕 급수관 '!M103:'대덕 급수관 '!M115)</f>
        <v>0</v>
      </c>
      <c r="N102" s="1247">
        <f>SUM('대덕 급수관 '!N103:'대덕 급수관 '!N115)</f>
        <v>0</v>
      </c>
      <c r="O102" s="1247">
        <f>SUM('대덕 급수관 '!O103:'대덕 급수관 '!O115)</f>
        <v>0</v>
      </c>
      <c r="P102" s="1247">
        <f>SUM('대덕 급수관 '!P103:'대덕 급수관 '!P115)</f>
        <v>0</v>
      </c>
      <c r="Q102" s="1247">
        <f>SUM('대덕 급수관 '!Q103:'대덕 급수관 '!Q115)</f>
        <v>0</v>
      </c>
      <c r="R102" s="1247">
        <f>SUM('대덕 급수관 '!R103:'대덕 급수관 '!R115)</f>
        <v>0</v>
      </c>
      <c r="S102" s="1247">
        <f>SUM('대덕 급수관 '!S103:'대덕 급수관 '!S115)</f>
        <v>0</v>
      </c>
      <c r="T102" s="1247">
        <f>SUM('대덕 급수관 '!T103:'대덕 급수관 '!T115)</f>
        <v>0</v>
      </c>
      <c r="U102" s="1247">
        <f>SUM('대덕 급수관 '!U103:'대덕 급수관 '!U115)</f>
        <v>0</v>
      </c>
      <c r="V102" s="1247">
        <f>SUM('대덕 급수관 '!V103:'대덕 급수관 '!V115)</f>
        <v>0</v>
      </c>
      <c r="W102" s="1247">
        <f>SUM('대덕 급수관 '!W103:'대덕 급수관 '!W115)</f>
        <v>0</v>
      </c>
      <c r="X102" s="1247">
        <f>SUM('대덕 급수관 '!X103:'대덕 급수관 '!X115)</f>
        <v>0</v>
      </c>
      <c r="Y102" s="1247">
        <f>SUM('대덕 급수관 '!Y103:'대덕 급수관 '!Y115)</f>
        <v>0</v>
      </c>
      <c r="Z102" s="1247">
        <f>SUM('대덕 급수관 '!Z103:'대덕 급수관 '!Z115)</f>
        <v>0</v>
      </c>
      <c r="AA102" s="1247">
        <f>SUM('대덕 급수관 '!AA103:'대덕 급수관 '!AA115)</f>
        <v>0</v>
      </c>
      <c r="AB102" s="1247">
        <f>SUM('대덕 급수관 '!AB103:'대덕 급수관 '!AB115)</f>
        <v>0</v>
      </c>
      <c r="AC102" s="1247">
        <f>SUM('대덕 급수관 '!AC103:'대덕 급수관 '!AC115)</f>
        <v>0</v>
      </c>
      <c r="AD102" s="1247">
        <f>SUM('대덕 급수관 '!AD103:'대덕 급수관 '!AD115)</f>
        <v>0</v>
      </c>
      <c r="AE102" s="1247">
        <f>SUM('대덕 급수관 '!AE103:'대덕 급수관 '!AE115)</f>
        <v>29.79</v>
      </c>
      <c r="AF102" s="1247">
        <f>SUM('대덕 급수관 '!AF103:'대덕 급수관 '!AF115)</f>
        <v>0</v>
      </c>
      <c r="AG102" s="1247">
        <f>SUM('대덕 급수관 '!AG103:'대덕 급수관 '!AG115)</f>
        <v>6</v>
      </c>
      <c r="AH102" s="1247">
        <f>SUM('대덕 급수관 '!AH103:'대덕 급수관 '!AH115)</f>
        <v>0</v>
      </c>
    </row>
    <row r="103" spans="1:34" ht="20.399999999999999" customHeight="1">
      <c r="A103" s="2391" t="s">
        <v>809</v>
      </c>
      <c r="B103" s="989" t="s">
        <v>951</v>
      </c>
      <c r="C103" s="1248">
        <f t="shared" si="5"/>
        <v>29.79</v>
      </c>
      <c r="D103" s="1248"/>
      <c r="E103" s="1248"/>
      <c r="F103" s="1248"/>
      <c r="G103" s="1248"/>
      <c r="H103" s="1248"/>
      <c r="I103" s="1248"/>
      <c r="J103" s="1248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248"/>
      <c r="Y103" s="1248">
        <v>0</v>
      </c>
      <c r="Z103" s="1248">
        <v>0</v>
      </c>
      <c r="AA103" s="1248">
        <v>0</v>
      </c>
      <c r="AB103" s="1248">
        <v>0</v>
      </c>
      <c r="AC103" s="1248">
        <v>0</v>
      </c>
      <c r="AD103" s="1248">
        <v>0</v>
      </c>
      <c r="AE103" s="1248">
        <v>29.79</v>
      </c>
      <c r="AF103" s="1248">
        <v>0</v>
      </c>
      <c r="AG103" s="1248">
        <v>0</v>
      </c>
      <c r="AH103" s="1248">
        <v>0</v>
      </c>
    </row>
    <row r="104" spans="1:34" ht="20.399999999999999" customHeight="1">
      <c r="A104" s="2021"/>
      <c r="B104" s="989" t="s">
        <v>780</v>
      </c>
      <c r="C104" s="1248">
        <f t="shared" si="5"/>
        <v>6</v>
      </c>
      <c r="D104" s="1248"/>
      <c r="E104" s="1248"/>
      <c r="F104" s="1248"/>
      <c r="G104" s="1248"/>
      <c r="H104" s="1248"/>
      <c r="I104" s="1248"/>
      <c r="J104" s="1248"/>
      <c r="K104" s="1248"/>
      <c r="L104" s="1248"/>
      <c r="M104" s="1248"/>
      <c r="N104" s="1248"/>
      <c r="O104" s="1248"/>
      <c r="P104" s="1248"/>
      <c r="Q104" s="1248"/>
      <c r="R104" s="1248"/>
      <c r="S104" s="1248"/>
      <c r="T104" s="1248"/>
      <c r="U104" s="1248"/>
      <c r="V104" s="1248"/>
      <c r="W104" s="1248"/>
      <c r="X104" s="1248"/>
      <c r="Y104" s="1248">
        <v>0</v>
      </c>
      <c r="Z104" s="1248">
        <v>0</v>
      </c>
      <c r="AA104" s="1248">
        <v>0</v>
      </c>
      <c r="AB104" s="1248">
        <v>0</v>
      </c>
      <c r="AC104" s="1248">
        <v>0</v>
      </c>
      <c r="AD104" s="1248">
        <v>0</v>
      </c>
      <c r="AE104" s="1248">
        <v>0</v>
      </c>
      <c r="AF104" s="1248">
        <v>0</v>
      </c>
      <c r="AG104" s="1248">
        <v>6</v>
      </c>
      <c r="AH104" s="1248">
        <v>0</v>
      </c>
    </row>
    <row r="105" spans="1:34" ht="20.399999999999999" customHeight="1">
      <c r="A105" s="2021"/>
      <c r="B105" s="991" t="s">
        <v>781</v>
      </c>
      <c r="C105" s="1248">
        <f t="shared" si="5"/>
        <v>0</v>
      </c>
      <c r="D105" s="1248"/>
      <c r="E105" s="1248"/>
      <c r="F105" s="1248"/>
      <c r="G105" s="1248"/>
      <c r="H105" s="1248"/>
      <c r="I105" s="1248"/>
      <c r="J105" s="1248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248"/>
      <c r="Y105" s="1248">
        <v>0</v>
      </c>
      <c r="Z105" s="1248">
        <v>0</v>
      </c>
      <c r="AA105" s="1248">
        <v>0</v>
      </c>
      <c r="AB105" s="1248">
        <v>0</v>
      </c>
      <c r="AC105" s="1248">
        <v>0</v>
      </c>
      <c r="AD105" s="1248">
        <v>0</v>
      </c>
      <c r="AE105" s="1248">
        <v>0</v>
      </c>
      <c r="AF105" s="1248">
        <v>0</v>
      </c>
      <c r="AG105" s="1248">
        <v>0</v>
      </c>
      <c r="AH105" s="1248">
        <v>0</v>
      </c>
    </row>
    <row r="106" spans="1:34" ht="20.399999999999999" customHeight="1">
      <c r="A106" s="2021"/>
      <c r="B106" s="991" t="s">
        <v>799</v>
      </c>
      <c r="C106" s="1248">
        <f t="shared" si="5"/>
        <v>0</v>
      </c>
      <c r="D106" s="1248"/>
      <c r="E106" s="1248"/>
      <c r="F106" s="1248"/>
      <c r="G106" s="1248"/>
      <c r="H106" s="1248"/>
      <c r="I106" s="1248"/>
      <c r="J106" s="1248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248"/>
      <c r="Y106" s="1248">
        <v>0</v>
      </c>
      <c r="Z106" s="1248">
        <v>0</v>
      </c>
      <c r="AA106" s="1248">
        <v>0</v>
      </c>
      <c r="AB106" s="1248">
        <v>0</v>
      </c>
      <c r="AC106" s="1248">
        <v>0</v>
      </c>
      <c r="AD106" s="1248">
        <v>0</v>
      </c>
      <c r="AE106" s="1248">
        <v>0</v>
      </c>
      <c r="AF106" s="1248">
        <v>0</v>
      </c>
      <c r="AG106" s="1248">
        <v>0</v>
      </c>
      <c r="AH106" s="1248">
        <v>0</v>
      </c>
    </row>
    <row r="107" spans="1:34" ht="20.399999999999999" customHeight="1">
      <c r="A107" s="2021"/>
      <c r="B107" s="995" t="s">
        <v>802</v>
      </c>
      <c r="C107" s="1248">
        <f t="shared" si="5"/>
        <v>0</v>
      </c>
      <c r="D107" s="1248"/>
      <c r="E107" s="1248"/>
      <c r="F107" s="1248"/>
      <c r="G107" s="1248"/>
      <c r="H107" s="1248"/>
      <c r="I107" s="1248"/>
      <c r="J107" s="1248"/>
      <c r="K107" s="1248"/>
      <c r="L107" s="1248"/>
      <c r="M107" s="1248"/>
      <c r="N107" s="1248"/>
      <c r="O107" s="1248"/>
      <c r="P107" s="1248"/>
      <c r="Q107" s="1248"/>
      <c r="R107" s="1248"/>
      <c r="S107" s="1248"/>
      <c r="T107" s="1248"/>
      <c r="U107" s="1248"/>
      <c r="V107" s="1248"/>
      <c r="W107" s="1248"/>
      <c r="X107" s="1248"/>
      <c r="Y107" s="1248">
        <v>0</v>
      </c>
      <c r="Z107" s="1248">
        <v>0</v>
      </c>
      <c r="AA107" s="1248">
        <v>0</v>
      </c>
      <c r="AB107" s="1248">
        <v>0</v>
      </c>
      <c r="AC107" s="1248">
        <v>0</v>
      </c>
      <c r="AD107" s="1248">
        <v>0</v>
      </c>
      <c r="AE107" s="1248">
        <v>0</v>
      </c>
      <c r="AF107" s="1248">
        <v>0</v>
      </c>
      <c r="AG107" s="1248">
        <v>0</v>
      </c>
      <c r="AH107" s="1248">
        <v>0</v>
      </c>
    </row>
    <row r="108" spans="1:34" ht="20.399999999999999" customHeight="1">
      <c r="A108" s="2021"/>
      <c r="B108" s="995" t="s">
        <v>803</v>
      </c>
      <c r="C108" s="1248">
        <f t="shared" si="5"/>
        <v>0</v>
      </c>
      <c r="D108" s="1248"/>
      <c r="E108" s="1248"/>
      <c r="F108" s="1248"/>
      <c r="G108" s="1248"/>
      <c r="H108" s="1248"/>
      <c r="I108" s="1248"/>
      <c r="J108" s="1248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248"/>
      <c r="Y108" s="1248">
        <v>0</v>
      </c>
      <c r="Z108" s="1248">
        <v>0</v>
      </c>
      <c r="AA108" s="1248">
        <v>0</v>
      </c>
      <c r="AB108" s="1248">
        <v>0</v>
      </c>
      <c r="AC108" s="1248">
        <v>0</v>
      </c>
      <c r="AD108" s="1248">
        <v>0</v>
      </c>
      <c r="AE108" s="1248">
        <v>0</v>
      </c>
      <c r="AF108" s="1248">
        <v>0</v>
      </c>
      <c r="AG108" s="1248">
        <v>0</v>
      </c>
      <c r="AH108" s="1248">
        <v>0</v>
      </c>
    </row>
    <row r="109" spans="1:34" ht="20.399999999999999" customHeight="1">
      <c r="A109" s="2021"/>
      <c r="B109" s="1011" t="s">
        <v>804</v>
      </c>
      <c r="C109" s="1248">
        <f t="shared" si="5"/>
        <v>0</v>
      </c>
      <c r="D109" s="1248"/>
      <c r="E109" s="1248"/>
      <c r="F109" s="1248"/>
      <c r="G109" s="1248"/>
      <c r="H109" s="1248"/>
      <c r="I109" s="1248"/>
      <c r="J109" s="1248"/>
      <c r="K109" s="1248"/>
      <c r="L109" s="1248"/>
      <c r="M109" s="1248"/>
      <c r="N109" s="1248"/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248"/>
      <c r="Y109" s="1248">
        <v>0</v>
      </c>
      <c r="Z109" s="1248">
        <v>0</v>
      </c>
      <c r="AA109" s="1248">
        <v>0</v>
      </c>
      <c r="AB109" s="1248">
        <v>0</v>
      </c>
      <c r="AC109" s="1248">
        <v>0</v>
      </c>
      <c r="AD109" s="1248">
        <v>0</v>
      </c>
      <c r="AE109" s="1248">
        <v>0</v>
      </c>
      <c r="AF109" s="1248">
        <v>0</v>
      </c>
      <c r="AG109" s="1248">
        <v>0</v>
      </c>
      <c r="AH109" s="1248">
        <v>0</v>
      </c>
    </row>
    <row r="110" spans="1:34" ht="20.399999999999999" customHeight="1">
      <c r="A110" s="2021"/>
      <c r="B110" s="1011" t="s">
        <v>806</v>
      </c>
      <c r="C110" s="1248">
        <f t="shared" si="5"/>
        <v>0</v>
      </c>
      <c r="D110" s="1248"/>
      <c r="E110" s="1248"/>
      <c r="F110" s="1248"/>
      <c r="G110" s="1248"/>
      <c r="H110" s="1248"/>
      <c r="I110" s="1248"/>
      <c r="J110" s="1248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248"/>
      <c r="Y110" s="1248">
        <v>0</v>
      </c>
      <c r="Z110" s="1248">
        <v>0</v>
      </c>
      <c r="AA110" s="1248">
        <v>0</v>
      </c>
      <c r="AB110" s="1248">
        <v>0</v>
      </c>
      <c r="AC110" s="1248">
        <v>0</v>
      </c>
      <c r="AD110" s="1248">
        <v>0</v>
      </c>
      <c r="AE110" s="1248">
        <v>0</v>
      </c>
      <c r="AF110" s="1248">
        <v>0</v>
      </c>
      <c r="AG110" s="1248">
        <v>0</v>
      </c>
      <c r="AH110" s="1248">
        <v>0</v>
      </c>
    </row>
    <row r="111" spans="1:34" ht="20.399999999999999" customHeight="1">
      <c r="A111" s="2021"/>
      <c r="B111" s="995" t="s">
        <v>807</v>
      </c>
      <c r="C111" s="1248">
        <f t="shared" si="5"/>
        <v>0</v>
      </c>
      <c r="D111" s="1248"/>
      <c r="E111" s="1248"/>
      <c r="F111" s="1248"/>
      <c r="G111" s="1248"/>
      <c r="H111" s="1248"/>
      <c r="I111" s="1248"/>
      <c r="J111" s="1248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248"/>
      <c r="Y111" s="1248">
        <v>0</v>
      </c>
      <c r="Z111" s="1248">
        <v>0</v>
      </c>
      <c r="AA111" s="1248">
        <v>0</v>
      </c>
      <c r="AB111" s="1248">
        <v>0</v>
      </c>
      <c r="AC111" s="1248">
        <v>0</v>
      </c>
      <c r="AD111" s="1248">
        <v>0</v>
      </c>
      <c r="AE111" s="1248">
        <v>0</v>
      </c>
      <c r="AF111" s="1248">
        <v>0</v>
      </c>
      <c r="AG111" s="1248">
        <v>0</v>
      </c>
      <c r="AH111" s="1248">
        <v>0</v>
      </c>
    </row>
    <row r="112" spans="1:34" ht="20.399999999999999" customHeight="1">
      <c r="A112" s="2021"/>
      <c r="B112" s="995" t="s">
        <v>788</v>
      </c>
      <c r="C112" s="1248">
        <f t="shared" si="5"/>
        <v>0</v>
      </c>
      <c r="D112" s="1248"/>
      <c r="E112" s="1248"/>
      <c r="F112" s="1248"/>
      <c r="G112" s="1248"/>
      <c r="H112" s="1248"/>
      <c r="I112" s="1248"/>
      <c r="J112" s="1248"/>
      <c r="K112" s="1248"/>
      <c r="L112" s="1248"/>
      <c r="M112" s="1248"/>
      <c r="N112" s="1248"/>
      <c r="O112" s="1248"/>
      <c r="P112" s="1248"/>
      <c r="Q112" s="1248"/>
      <c r="R112" s="1248"/>
      <c r="S112" s="1248"/>
      <c r="T112" s="1248"/>
      <c r="U112" s="1248"/>
      <c r="V112" s="1248"/>
      <c r="W112" s="1248"/>
      <c r="X112" s="1248"/>
      <c r="Y112" s="1248">
        <v>0</v>
      </c>
      <c r="Z112" s="1248">
        <v>0</v>
      </c>
      <c r="AA112" s="1248">
        <v>0</v>
      </c>
      <c r="AB112" s="1248">
        <v>0</v>
      </c>
      <c r="AC112" s="1248">
        <v>0</v>
      </c>
      <c r="AD112" s="1248">
        <v>0</v>
      </c>
      <c r="AE112" s="1248">
        <v>0</v>
      </c>
      <c r="AF112" s="1248">
        <v>0</v>
      </c>
      <c r="AG112" s="1248">
        <v>0</v>
      </c>
      <c r="AH112" s="1248">
        <v>0</v>
      </c>
    </row>
    <row r="113" spans="1:34" ht="20.399999999999999" customHeight="1">
      <c r="A113" s="2021"/>
      <c r="B113" s="991" t="s">
        <v>849</v>
      </c>
      <c r="C113" s="1248">
        <f t="shared" si="5"/>
        <v>0</v>
      </c>
      <c r="D113" s="1248"/>
      <c r="E113" s="1248"/>
      <c r="F113" s="1248"/>
      <c r="G113" s="1248"/>
      <c r="H113" s="1248"/>
      <c r="I113" s="1248"/>
      <c r="J113" s="1248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248"/>
      <c r="Y113" s="1248">
        <v>0</v>
      </c>
      <c r="Z113" s="1248">
        <v>0</v>
      </c>
      <c r="AA113" s="1248">
        <v>0</v>
      </c>
      <c r="AB113" s="1248">
        <v>0</v>
      </c>
      <c r="AC113" s="1248">
        <v>0</v>
      </c>
      <c r="AD113" s="1248">
        <v>0</v>
      </c>
      <c r="AE113" s="1248">
        <v>0</v>
      </c>
      <c r="AF113" s="1248">
        <v>0</v>
      </c>
      <c r="AG113" s="1248">
        <v>0</v>
      </c>
      <c r="AH113" s="1248">
        <v>0</v>
      </c>
    </row>
    <row r="114" spans="1:34" ht="20.399999999999999" customHeight="1">
      <c r="A114" s="2021"/>
      <c r="B114" s="991" t="s">
        <v>808</v>
      </c>
      <c r="C114" s="1248">
        <f t="shared" si="5"/>
        <v>0</v>
      </c>
      <c r="D114" s="1248"/>
      <c r="E114" s="1248"/>
      <c r="F114" s="1248"/>
      <c r="G114" s="1248"/>
      <c r="H114" s="1248"/>
      <c r="I114" s="1248"/>
      <c r="J114" s="1248"/>
      <c r="K114" s="1248"/>
      <c r="L114" s="1248"/>
      <c r="M114" s="1248"/>
      <c r="N114" s="1248"/>
      <c r="O114" s="1248"/>
      <c r="P114" s="1248"/>
      <c r="Q114" s="1248"/>
      <c r="R114" s="1248"/>
      <c r="S114" s="1248"/>
      <c r="T114" s="1248"/>
      <c r="U114" s="1248"/>
      <c r="V114" s="1248"/>
      <c r="W114" s="1248"/>
      <c r="X114" s="1248"/>
      <c r="Y114" s="1248">
        <v>0</v>
      </c>
      <c r="Z114" s="1248">
        <v>0</v>
      </c>
      <c r="AA114" s="1248">
        <v>0</v>
      </c>
      <c r="AB114" s="1248">
        <v>0</v>
      </c>
      <c r="AC114" s="1248">
        <v>0</v>
      </c>
      <c r="AD114" s="1248">
        <v>0</v>
      </c>
      <c r="AE114" s="1248">
        <v>0</v>
      </c>
      <c r="AF114" s="1248">
        <v>0</v>
      </c>
      <c r="AG114" s="1248">
        <v>0</v>
      </c>
      <c r="AH114" s="1248">
        <v>0</v>
      </c>
    </row>
    <row r="115" spans="1:34" ht="20.399999999999999" customHeight="1">
      <c r="A115" s="2021"/>
      <c r="B115" s="1249" t="s">
        <v>850</v>
      </c>
      <c r="C115" s="1248">
        <f t="shared" si="5"/>
        <v>0</v>
      </c>
      <c r="D115" s="1248"/>
      <c r="E115" s="1248"/>
      <c r="F115" s="1248"/>
      <c r="G115" s="1248"/>
      <c r="H115" s="1248"/>
      <c r="I115" s="1248"/>
      <c r="J115" s="1248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248"/>
      <c r="Y115" s="1248">
        <v>0</v>
      </c>
      <c r="Z115" s="1248">
        <v>0</v>
      </c>
      <c r="AA115" s="1248">
        <v>0</v>
      </c>
      <c r="AB115" s="1248">
        <v>0</v>
      </c>
      <c r="AC115" s="1248">
        <v>0</v>
      </c>
      <c r="AD115" s="1248">
        <v>0</v>
      </c>
      <c r="AE115" s="1248">
        <v>0</v>
      </c>
      <c r="AF115" s="1248">
        <v>0</v>
      </c>
      <c r="AG115" s="1248">
        <v>0</v>
      </c>
      <c r="AH115" s="1248">
        <v>0</v>
      </c>
    </row>
    <row r="116" spans="1:34" ht="21.6" customHeight="1">
      <c r="A116" s="2392" t="s">
        <v>789</v>
      </c>
      <c r="B116" s="1250" t="s">
        <v>41</v>
      </c>
      <c r="C116" s="1628">
        <f t="shared" si="5"/>
        <v>3</v>
      </c>
      <c r="D116" s="1247">
        <f>SUM('대덕 급수관 '!D117:'대덕 급수관 '!D129)</f>
        <v>0</v>
      </c>
      <c r="E116" s="1247">
        <f>SUM('대덕 급수관 '!E117:'대덕 급수관 '!E129)</f>
        <v>0</v>
      </c>
      <c r="F116" s="1247">
        <f>SUM('대덕 급수관 '!F117:'대덕 급수관 '!F129)</f>
        <v>0</v>
      </c>
      <c r="G116" s="1247">
        <f>SUM('대덕 급수관 '!G117:'대덕 급수관 '!G129)</f>
        <v>0</v>
      </c>
      <c r="H116" s="1247">
        <f>SUM('대덕 급수관 '!H117:'대덕 급수관 '!H129)</f>
        <v>0</v>
      </c>
      <c r="I116" s="1247">
        <f>SUM('대덕 급수관 '!I117:'대덕 급수관 '!I129)</f>
        <v>0</v>
      </c>
      <c r="J116" s="1247">
        <f>SUM('대덕 급수관 '!J117:'대덕 급수관 '!J129)</f>
        <v>0</v>
      </c>
      <c r="K116" s="1247">
        <f>SUM('대덕 급수관 '!K117:'대덕 급수관 '!K129)</f>
        <v>0</v>
      </c>
      <c r="L116" s="1247">
        <f>SUM('대덕 급수관 '!L117:'대덕 급수관 '!L129)</f>
        <v>0</v>
      </c>
      <c r="M116" s="1247">
        <f>SUM('대덕 급수관 '!M117:'대덕 급수관 '!M129)</f>
        <v>0</v>
      </c>
      <c r="N116" s="1247">
        <f>SUM('대덕 급수관 '!N117:'대덕 급수관 '!N129)</f>
        <v>0</v>
      </c>
      <c r="O116" s="1247">
        <f>SUM('대덕 급수관 '!O117:'대덕 급수관 '!O129)</f>
        <v>0</v>
      </c>
      <c r="P116" s="1247">
        <f>SUM('대덕 급수관 '!P117:'대덕 급수관 '!P129)</f>
        <v>0</v>
      </c>
      <c r="Q116" s="1247">
        <f>SUM('대덕 급수관 '!Q117:'대덕 급수관 '!Q129)</f>
        <v>0</v>
      </c>
      <c r="R116" s="1247">
        <f>SUM('대덕 급수관 '!R117:'대덕 급수관 '!R129)</f>
        <v>0</v>
      </c>
      <c r="S116" s="1247">
        <f>SUM('대덕 급수관 '!S117:'대덕 급수관 '!S129)</f>
        <v>0</v>
      </c>
      <c r="T116" s="1247">
        <f>SUM('대덕 급수관 '!T117:'대덕 급수관 '!T129)</f>
        <v>0</v>
      </c>
      <c r="U116" s="1247">
        <f>SUM('대덕 급수관 '!U117:'대덕 급수관 '!U129)</f>
        <v>0</v>
      </c>
      <c r="V116" s="1247">
        <f>SUM('대덕 급수관 '!V117:'대덕 급수관 '!V129)</f>
        <v>0</v>
      </c>
      <c r="W116" s="1247">
        <f>SUM('대덕 급수관 '!W117:'대덕 급수관 '!W129)</f>
        <v>0</v>
      </c>
      <c r="X116" s="1247">
        <f>SUM('대덕 급수관 '!X117:'대덕 급수관 '!X129)</f>
        <v>0</v>
      </c>
      <c r="Y116" s="1247">
        <f>SUM('대덕 급수관 '!Y117:'대덕 급수관 '!Y129)</f>
        <v>0</v>
      </c>
      <c r="Z116" s="1247">
        <f>SUM('대덕 급수관 '!Z117:'대덕 급수관 '!Z129)</f>
        <v>0</v>
      </c>
      <c r="AA116" s="1247">
        <f>SUM('대덕 급수관 '!AA117:'대덕 급수관 '!AA129)</f>
        <v>0</v>
      </c>
      <c r="AB116" s="1247">
        <f>SUM('대덕 급수관 '!AB117:'대덕 급수관 '!AB129)</f>
        <v>3</v>
      </c>
      <c r="AC116" s="1247">
        <f>SUM('대덕 급수관 '!AC117:'대덕 급수관 '!AC129)</f>
        <v>0</v>
      </c>
      <c r="AD116" s="1247">
        <f>SUM('대덕 급수관 '!AD117:'대덕 급수관 '!AD129)</f>
        <v>0</v>
      </c>
      <c r="AE116" s="1247">
        <f>SUM('대덕 급수관 '!AE117:'대덕 급수관 '!AE129)</f>
        <v>0</v>
      </c>
      <c r="AF116" s="1247">
        <f>SUM('대덕 급수관 '!AF117:'대덕 급수관 '!AF129)</f>
        <v>0</v>
      </c>
      <c r="AG116" s="1247">
        <f>SUM('대덕 급수관 '!AG117:'대덕 급수관 '!AG129)</f>
        <v>0</v>
      </c>
      <c r="AH116" s="1247">
        <f>SUM('대덕 급수관 '!AH117:'대덕 급수관 '!AH129)</f>
        <v>0</v>
      </c>
    </row>
    <row r="117" spans="1:34" ht="20.399999999999999" customHeight="1">
      <c r="A117" s="2392" t="s">
        <v>789</v>
      </c>
      <c r="B117" s="989" t="s">
        <v>951</v>
      </c>
      <c r="C117" s="1248">
        <f t="shared" si="5"/>
        <v>0</v>
      </c>
      <c r="D117" s="1248"/>
      <c r="E117" s="1248"/>
      <c r="F117" s="1248"/>
      <c r="G117" s="1248"/>
      <c r="H117" s="1248"/>
      <c r="I117" s="1248"/>
      <c r="J117" s="1248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248"/>
      <c r="Y117" s="1248">
        <v>0</v>
      </c>
      <c r="Z117" s="1248">
        <v>0</v>
      </c>
      <c r="AA117" s="1248">
        <v>0</v>
      </c>
      <c r="AB117" s="1248">
        <v>0</v>
      </c>
      <c r="AC117" s="1248">
        <v>0</v>
      </c>
      <c r="AD117" s="1248">
        <v>0</v>
      </c>
      <c r="AE117" s="1248">
        <v>0</v>
      </c>
      <c r="AF117" s="1248">
        <v>0</v>
      </c>
      <c r="AG117" s="1248">
        <v>0</v>
      </c>
      <c r="AH117" s="1248">
        <v>0</v>
      </c>
    </row>
    <row r="118" spans="1:34" ht="20.399999999999999" customHeight="1">
      <c r="A118" s="2019"/>
      <c r="B118" s="989" t="s">
        <v>780</v>
      </c>
      <c r="C118" s="1248">
        <f t="shared" si="5"/>
        <v>0</v>
      </c>
      <c r="D118" s="1248"/>
      <c r="E118" s="1248"/>
      <c r="F118" s="1248"/>
      <c r="G118" s="1248"/>
      <c r="H118" s="1248"/>
      <c r="I118" s="1248"/>
      <c r="J118" s="1248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248"/>
      <c r="Y118" s="1248">
        <v>0</v>
      </c>
      <c r="Z118" s="1248">
        <v>0</v>
      </c>
      <c r="AA118" s="1248">
        <v>0</v>
      </c>
      <c r="AB118" s="1248">
        <v>0</v>
      </c>
      <c r="AC118" s="1248">
        <v>0</v>
      </c>
      <c r="AD118" s="1248">
        <v>0</v>
      </c>
      <c r="AE118" s="1248">
        <v>0</v>
      </c>
      <c r="AF118" s="1248">
        <v>0</v>
      </c>
      <c r="AG118" s="1248">
        <v>0</v>
      </c>
      <c r="AH118" s="1248">
        <v>0</v>
      </c>
    </row>
    <row r="119" spans="1:34" ht="20.399999999999999" customHeight="1">
      <c r="A119" s="2019"/>
      <c r="B119" s="991" t="s">
        <v>781</v>
      </c>
      <c r="C119" s="1248">
        <f t="shared" si="5"/>
        <v>0</v>
      </c>
      <c r="D119" s="1248"/>
      <c r="E119" s="1248"/>
      <c r="F119" s="1248"/>
      <c r="G119" s="1248"/>
      <c r="H119" s="1248"/>
      <c r="I119" s="1248"/>
      <c r="J119" s="1248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248"/>
      <c r="Y119" s="1248">
        <v>0</v>
      </c>
      <c r="Z119" s="1248">
        <v>0</v>
      </c>
      <c r="AA119" s="1248">
        <v>0</v>
      </c>
      <c r="AB119" s="1248">
        <v>0</v>
      </c>
      <c r="AC119" s="1248">
        <v>0</v>
      </c>
      <c r="AD119" s="1248">
        <v>0</v>
      </c>
      <c r="AE119" s="1248">
        <v>0</v>
      </c>
      <c r="AF119" s="1248">
        <v>0</v>
      </c>
      <c r="AG119" s="1248">
        <v>0</v>
      </c>
      <c r="AH119" s="1248">
        <v>0</v>
      </c>
    </row>
    <row r="120" spans="1:34" ht="20.399999999999999" customHeight="1">
      <c r="A120" s="2019"/>
      <c r="B120" s="991" t="s">
        <v>799</v>
      </c>
      <c r="C120" s="1248">
        <f t="shared" si="5"/>
        <v>0</v>
      </c>
      <c r="D120" s="1248"/>
      <c r="E120" s="1248"/>
      <c r="F120" s="1248"/>
      <c r="G120" s="1248"/>
      <c r="H120" s="1248"/>
      <c r="I120" s="1248"/>
      <c r="J120" s="1248"/>
      <c r="K120" s="1248"/>
      <c r="L120" s="1248"/>
      <c r="M120" s="1248"/>
      <c r="N120" s="1248"/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248"/>
      <c r="Y120" s="1248">
        <v>0</v>
      </c>
      <c r="Z120" s="1248">
        <v>0</v>
      </c>
      <c r="AA120" s="1248">
        <v>0</v>
      </c>
      <c r="AB120" s="1248">
        <v>0</v>
      </c>
      <c r="AC120" s="1248">
        <v>0</v>
      </c>
      <c r="AD120" s="1248">
        <v>0</v>
      </c>
      <c r="AE120" s="1248">
        <v>0</v>
      </c>
      <c r="AF120" s="1248">
        <v>0</v>
      </c>
      <c r="AG120" s="1248">
        <v>0</v>
      </c>
      <c r="AH120" s="1248">
        <v>0</v>
      </c>
    </row>
    <row r="121" spans="1:34" ht="20.399999999999999" customHeight="1">
      <c r="A121" s="2019"/>
      <c r="B121" s="995" t="s">
        <v>802</v>
      </c>
      <c r="C121" s="1248">
        <f t="shared" si="5"/>
        <v>0</v>
      </c>
      <c r="D121" s="1248"/>
      <c r="E121" s="1248"/>
      <c r="F121" s="1248"/>
      <c r="G121" s="1248"/>
      <c r="H121" s="1248"/>
      <c r="I121" s="1248"/>
      <c r="J121" s="1248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248"/>
      <c r="Y121" s="1248">
        <v>0</v>
      </c>
      <c r="Z121" s="1248">
        <v>0</v>
      </c>
      <c r="AA121" s="1248">
        <v>0</v>
      </c>
      <c r="AB121" s="1248">
        <v>0</v>
      </c>
      <c r="AC121" s="1248">
        <v>0</v>
      </c>
      <c r="AD121" s="1248">
        <v>0</v>
      </c>
      <c r="AE121" s="1248">
        <v>0</v>
      </c>
      <c r="AF121" s="1248">
        <v>0</v>
      </c>
      <c r="AG121" s="1248">
        <v>0</v>
      </c>
      <c r="AH121" s="1248">
        <v>0</v>
      </c>
    </row>
    <row r="122" spans="1:34" ht="20.399999999999999" customHeight="1">
      <c r="A122" s="2019"/>
      <c r="B122" s="995" t="s">
        <v>803</v>
      </c>
      <c r="C122" s="1248">
        <f t="shared" si="5"/>
        <v>0</v>
      </c>
      <c r="D122" s="1248"/>
      <c r="E122" s="1248"/>
      <c r="F122" s="1248"/>
      <c r="G122" s="1248"/>
      <c r="H122" s="1248"/>
      <c r="I122" s="1248"/>
      <c r="J122" s="1248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248"/>
      <c r="Y122" s="1248">
        <v>0</v>
      </c>
      <c r="Z122" s="1248">
        <v>0</v>
      </c>
      <c r="AA122" s="1248">
        <v>0</v>
      </c>
      <c r="AB122" s="1248">
        <v>0</v>
      </c>
      <c r="AC122" s="1248">
        <v>0</v>
      </c>
      <c r="AD122" s="1248">
        <v>0</v>
      </c>
      <c r="AE122" s="1248">
        <v>0</v>
      </c>
      <c r="AF122" s="1248">
        <v>0</v>
      </c>
      <c r="AG122" s="1248">
        <v>0</v>
      </c>
      <c r="AH122" s="1248">
        <v>0</v>
      </c>
    </row>
    <row r="123" spans="1:34" ht="20.399999999999999" customHeight="1">
      <c r="A123" s="2019"/>
      <c r="B123" s="1011" t="s">
        <v>804</v>
      </c>
      <c r="C123" s="1248">
        <f t="shared" si="5"/>
        <v>0</v>
      </c>
      <c r="D123" s="1248"/>
      <c r="E123" s="1248"/>
      <c r="F123" s="1248"/>
      <c r="G123" s="1248"/>
      <c r="H123" s="1248"/>
      <c r="I123" s="1248"/>
      <c r="J123" s="1248"/>
      <c r="K123" s="1248"/>
      <c r="L123" s="1248"/>
      <c r="M123" s="1248"/>
      <c r="N123" s="1248"/>
      <c r="O123" s="1248"/>
      <c r="P123" s="1248"/>
      <c r="Q123" s="1248"/>
      <c r="R123" s="1248"/>
      <c r="S123" s="1248"/>
      <c r="T123" s="1248"/>
      <c r="U123" s="1248"/>
      <c r="V123" s="1248"/>
      <c r="W123" s="1248"/>
      <c r="X123" s="1248"/>
      <c r="Y123" s="1248">
        <v>0</v>
      </c>
      <c r="Z123" s="1248">
        <v>0</v>
      </c>
      <c r="AA123" s="1248">
        <v>0</v>
      </c>
      <c r="AB123" s="1248">
        <v>0</v>
      </c>
      <c r="AC123" s="1248">
        <v>0</v>
      </c>
      <c r="AD123" s="1248">
        <v>0</v>
      </c>
      <c r="AE123" s="1248">
        <v>0</v>
      </c>
      <c r="AF123" s="1248">
        <v>0</v>
      </c>
      <c r="AG123" s="1248">
        <v>0</v>
      </c>
      <c r="AH123" s="1248">
        <v>0</v>
      </c>
    </row>
    <row r="124" spans="1:34" ht="20.399999999999999" customHeight="1">
      <c r="A124" s="2019"/>
      <c r="B124" s="1011" t="s">
        <v>806</v>
      </c>
      <c r="C124" s="1248">
        <f t="shared" si="5"/>
        <v>0</v>
      </c>
      <c r="D124" s="1248"/>
      <c r="E124" s="1248"/>
      <c r="F124" s="1248"/>
      <c r="G124" s="1248"/>
      <c r="H124" s="1248"/>
      <c r="I124" s="1248"/>
      <c r="J124" s="1248"/>
      <c r="K124" s="1248"/>
      <c r="L124" s="1248"/>
      <c r="M124" s="1248"/>
      <c r="N124" s="1248"/>
      <c r="O124" s="1248"/>
      <c r="P124" s="1248"/>
      <c r="Q124" s="1248"/>
      <c r="R124" s="1248"/>
      <c r="S124" s="1248"/>
      <c r="T124" s="1248"/>
      <c r="U124" s="1248"/>
      <c r="V124" s="1248"/>
      <c r="W124" s="1248"/>
      <c r="X124" s="1248"/>
      <c r="Y124" s="1248">
        <v>0</v>
      </c>
      <c r="Z124" s="1248">
        <v>0</v>
      </c>
      <c r="AA124" s="1248">
        <v>0</v>
      </c>
      <c r="AB124" s="1248">
        <v>0</v>
      </c>
      <c r="AC124" s="1248">
        <v>0</v>
      </c>
      <c r="AD124" s="1248">
        <v>0</v>
      </c>
      <c r="AE124" s="1248">
        <v>0</v>
      </c>
      <c r="AF124" s="1248">
        <v>0</v>
      </c>
      <c r="AG124" s="1248">
        <v>0</v>
      </c>
      <c r="AH124" s="1248">
        <v>0</v>
      </c>
    </row>
    <row r="125" spans="1:34" ht="20.399999999999999" customHeight="1">
      <c r="A125" s="2019"/>
      <c r="B125" s="995" t="s">
        <v>807</v>
      </c>
      <c r="C125" s="1248">
        <f t="shared" si="5"/>
        <v>3</v>
      </c>
      <c r="D125" s="1248"/>
      <c r="E125" s="1248"/>
      <c r="F125" s="1248"/>
      <c r="G125" s="1248"/>
      <c r="H125" s="1248"/>
      <c r="I125" s="1248"/>
      <c r="J125" s="1248"/>
      <c r="K125" s="1248"/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8"/>
      <c r="Y125" s="1248">
        <v>0</v>
      </c>
      <c r="Z125" s="1248">
        <v>0</v>
      </c>
      <c r="AA125" s="1248">
        <v>0</v>
      </c>
      <c r="AB125" s="1248">
        <v>3</v>
      </c>
      <c r="AC125" s="1248">
        <v>0</v>
      </c>
      <c r="AD125" s="1248">
        <v>0</v>
      </c>
      <c r="AE125" s="1248">
        <v>0</v>
      </c>
      <c r="AF125" s="1248">
        <v>0</v>
      </c>
      <c r="AG125" s="1248">
        <v>0</v>
      </c>
      <c r="AH125" s="1248">
        <v>0</v>
      </c>
    </row>
    <row r="126" spans="1:34" ht="20.399999999999999" customHeight="1">
      <c r="A126" s="2019"/>
      <c r="B126" s="995" t="s">
        <v>788</v>
      </c>
      <c r="C126" s="1248">
        <f t="shared" si="5"/>
        <v>0</v>
      </c>
      <c r="D126" s="1248"/>
      <c r="E126" s="1248"/>
      <c r="F126" s="1248"/>
      <c r="G126" s="1248"/>
      <c r="H126" s="1248"/>
      <c r="I126" s="1248"/>
      <c r="J126" s="1248"/>
      <c r="K126" s="1248"/>
      <c r="L126" s="1248"/>
      <c r="M126" s="1248"/>
      <c r="N126" s="1248"/>
      <c r="O126" s="1248"/>
      <c r="P126" s="1248"/>
      <c r="Q126" s="1248"/>
      <c r="R126" s="1248"/>
      <c r="S126" s="1248"/>
      <c r="T126" s="1248"/>
      <c r="U126" s="1248"/>
      <c r="V126" s="1248"/>
      <c r="W126" s="1248"/>
      <c r="X126" s="1248"/>
      <c r="Y126" s="1248">
        <v>0</v>
      </c>
      <c r="Z126" s="1248">
        <v>0</v>
      </c>
      <c r="AA126" s="1248">
        <v>0</v>
      </c>
      <c r="AB126" s="1248">
        <v>0</v>
      </c>
      <c r="AC126" s="1248">
        <v>0</v>
      </c>
      <c r="AD126" s="1248">
        <v>0</v>
      </c>
      <c r="AE126" s="1248">
        <v>0</v>
      </c>
      <c r="AF126" s="1248">
        <v>0</v>
      </c>
      <c r="AG126" s="1248">
        <v>0</v>
      </c>
      <c r="AH126" s="1248">
        <v>0</v>
      </c>
    </row>
    <row r="127" spans="1:34" ht="20.399999999999999" customHeight="1">
      <c r="A127" s="2019"/>
      <c r="B127" s="991" t="s">
        <v>849</v>
      </c>
      <c r="C127" s="1248">
        <f t="shared" si="5"/>
        <v>0</v>
      </c>
      <c r="D127" s="1248"/>
      <c r="E127" s="1248"/>
      <c r="F127" s="1248"/>
      <c r="G127" s="1248"/>
      <c r="H127" s="1248"/>
      <c r="I127" s="1248"/>
      <c r="J127" s="1248"/>
      <c r="K127" s="1248"/>
      <c r="L127" s="1248"/>
      <c r="M127" s="1248"/>
      <c r="N127" s="1248"/>
      <c r="O127" s="1248"/>
      <c r="P127" s="1248"/>
      <c r="Q127" s="1248"/>
      <c r="R127" s="1248"/>
      <c r="S127" s="1248"/>
      <c r="T127" s="1248"/>
      <c r="U127" s="1248"/>
      <c r="V127" s="1248"/>
      <c r="W127" s="1248"/>
      <c r="X127" s="1248"/>
      <c r="Y127" s="1248">
        <v>0</v>
      </c>
      <c r="Z127" s="1248">
        <v>0</v>
      </c>
      <c r="AA127" s="1248">
        <v>0</v>
      </c>
      <c r="AB127" s="1248">
        <v>0</v>
      </c>
      <c r="AC127" s="1248">
        <v>0</v>
      </c>
      <c r="AD127" s="1248">
        <v>0</v>
      </c>
      <c r="AE127" s="1248">
        <v>0</v>
      </c>
      <c r="AF127" s="1248">
        <v>0</v>
      </c>
      <c r="AG127" s="1248">
        <v>0</v>
      </c>
      <c r="AH127" s="1248">
        <v>0</v>
      </c>
    </row>
    <row r="128" spans="1:34" ht="20.399999999999999" customHeight="1">
      <c r="A128" s="2019"/>
      <c r="B128" s="991" t="s">
        <v>808</v>
      </c>
      <c r="C128" s="1248">
        <f t="shared" si="5"/>
        <v>0</v>
      </c>
      <c r="D128" s="1248"/>
      <c r="E128" s="1248"/>
      <c r="F128" s="1248"/>
      <c r="G128" s="1248"/>
      <c r="H128" s="1248"/>
      <c r="I128" s="1248"/>
      <c r="J128" s="1248"/>
      <c r="K128" s="1248"/>
      <c r="L128" s="1248"/>
      <c r="M128" s="1248"/>
      <c r="N128" s="1248"/>
      <c r="O128" s="1248"/>
      <c r="P128" s="1248"/>
      <c r="Q128" s="1248"/>
      <c r="R128" s="1248"/>
      <c r="S128" s="1248"/>
      <c r="T128" s="1248"/>
      <c r="U128" s="1248"/>
      <c r="V128" s="1248"/>
      <c r="W128" s="1248"/>
      <c r="X128" s="1248"/>
      <c r="Y128" s="1248">
        <v>0</v>
      </c>
      <c r="Z128" s="1248">
        <v>0</v>
      </c>
      <c r="AA128" s="1248">
        <v>0</v>
      </c>
      <c r="AB128" s="1248">
        <v>0</v>
      </c>
      <c r="AC128" s="1248">
        <v>0</v>
      </c>
      <c r="AD128" s="1248">
        <v>0</v>
      </c>
      <c r="AE128" s="1248">
        <v>0</v>
      </c>
      <c r="AF128" s="1248">
        <v>0</v>
      </c>
      <c r="AG128" s="1248">
        <v>0</v>
      </c>
      <c r="AH128" s="1248">
        <v>0</v>
      </c>
    </row>
    <row r="129" spans="1:34" ht="20.399999999999999" customHeight="1">
      <c r="A129" s="2019"/>
      <c r="B129" s="1249" t="s">
        <v>850</v>
      </c>
      <c r="C129" s="1248">
        <f t="shared" si="5"/>
        <v>0</v>
      </c>
      <c r="D129" s="1248"/>
      <c r="E129" s="1248"/>
      <c r="F129" s="1248"/>
      <c r="G129" s="1248"/>
      <c r="H129" s="1248"/>
      <c r="I129" s="1248"/>
      <c r="J129" s="1248"/>
      <c r="K129" s="1248"/>
      <c r="L129" s="1248"/>
      <c r="M129" s="1248"/>
      <c r="N129" s="1248"/>
      <c r="O129" s="1248"/>
      <c r="P129" s="1248"/>
      <c r="Q129" s="1248"/>
      <c r="R129" s="1248"/>
      <c r="S129" s="1248"/>
      <c r="T129" s="1248"/>
      <c r="U129" s="1248"/>
      <c r="V129" s="1248"/>
      <c r="W129" s="1248"/>
      <c r="X129" s="1248"/>
      <c r="Y129" s="1248">
        <v>0</v>
      </c>
      <c r="Z129" s="1248">
        <v>0</v>
      </c>
      <c r="AA129" s="1248">
        <v>0</v>
      </c>
      <c r="AB129" s="1248">
        <v>0</v>
      </c>
      <c r="AC129" s="1248">
        <v>0</v>
      </c>
      <c r="AD129" s="1248">
        <v>0</v>
      </c>
      <c r="AE129" s="1248">
        <v>0</v>
      </c>
      <c r="AF129" s="1248">
        <v>0</v>
      </c>
      <c r="AG129" s="1248">
        <v>0</v>
      </c>
      <c r="AH129" s="1248">
        <v>0</v>
      </c>
    </row>
    <row r="130" spans="1:34" ht="21.6" customHeight="1">
      <c r="A130" s="2392" t="s">
        <v>810</v>
      </c>
      <c r="B130" s="1250" t="s">
        <v>41</v>
      </c>
      <c r="C130" s="1628">
        <f t="shared" si="5"/>
        <v>6</v>
      </c>
      <c r="D130" s="1247">
        <f>SUM('대덕 급수관 '!D131:'대덕 급수관 '!D143)</f>
        <v>0</v>
      </c>
      <c r="E130" s="1247">
        <f>SUM('대덕 급수관 '!E131:'대덕 급수관 '!E143)</f>
        <v>0</v>
      </c>
      <c r="F130" s="1247">
        <f>SUM('대덕 급수관 '!F131:'대덕 급수관 '!F143)</f>
        <v>0</v>
      </c>
      <c r="G130" s="1247">
        <f>SUM('대덕 급수관 '!G131:'대덕 급수관 '!G143)</f>
        <v>0</v>
      </c>
      <c r="H130" s="1247">
        <f>SUM('대덕 급수관 '!H131:'대덕 급수관 '!H143)</f>
        <v>0</v>
      </c>
      <c r="I130" s="1247">
        <f>SUM('대덕 급수관 '!I131:'대덕 급수관 '!I143)</f>
        <v>0</v>
      </c>
      <c r="J130" s="1247">
        <f>SUM('대덕 급수관 '!J131:'대덕 급수관 '!J143)</f>
        <v>0</v>
      </c>
      <c r="K130" s="1247">
        <f>SUM('대덕 급수관 '!K131:'대덕 급수관 '!K143)</f>
        <v>0</v>
      </c>
      <c r="L130" s="1247">
        <f>SUM('대덕 급수관 '!L131:'대덕 급수관 '!L143)</f>
        <v>0</v>
      </c>
      <c r="M130" s="1247">
        <f>SUM('대덕 급수관 '!M131:'대덕 급수관 '!M143)</f>
        <v>0</v>
      </c>
      <c r="N130" s="1247">
        <f>SUM('대덕 급수관 '!N131:'대덕 급수관 '!N143)</f>
        <v>0</v>
      </c>
      <c r="O130" s="1247">
        <f>SUM('대덕 급수관 '!O131:'대덕 급수관 '!O143)</f>
        <v>0</v>
      </c>
      <c r="P130" s="1247">
        <f>SUM('대덕 급수관 '!P131:'대덕 급수관 '!P143)</f>
        <v>0</v>
      </c>
      <c r="Q130" s="1247">
        <f>SUM('대덕 급수관 '!Q131:'대덕 급수관 '!Q143)</f>
        <v>0</v>
      </c>
      <c r="R130" s="1247">
        <f>SUM('대덕 급수관 '!R131:'대덕 급수관 '!R143)</f>
        <v>0</v>
      </c>
      <c r="S130" s="1247">
        <f>SUM('대덕 급수관 '!S131:'대덕 급수관 '!S143)</f>
        <v>0</v>
      </c>
      <c r="T130" s="1247">
        <f>SUM('대덕 급수관 '!T131:'대덕 급수관 '!T143)</f>
        <v>0</v>
      </c>
      <c r="U130" s="1247">
        <f>SUM('대덕 급수관 '!U131:'대덕 급수관 '!U143)</f>
        <v>0</v>
      </c>
      <c r="V130" s="1247">
        <f>SUM('대덕 급수관 '!V131:'대덕 급수관 '!V143)</f>
        <v>0</v>
      </c>
      <c r="W130" s="1247">
        <f>SUM('대덕 급수관 '!W131:'대덕 급수관 '!W143)</f>
        <v>0</v>
      </c>
      <c r="X130" s="1247">
        <f>SUM('대덕 급수관 '!X131:'대덕 급수관 '!X143)</f>
        <v>0</v>
      </c>
      <c r="Y130" s="1247">
        <f>SUM('대덕 급수관 '!Y131:'대덕 급수관 '!Y143)</f>
        <v>0</v>
      </c>
      <c r="Z130" s="1247">
        <f>SUM('대덕 급수관 '!Z131:'대덕 급수관 '!Z143)</f>
        <v>0</v>
      </c>
      <c r="AA130" s="1247">
        <f>SUM('대덕 급수관 '!AA131:'대덕 급수관 '!AA143)</f>
        <v>0</v>
      </c>
      <c r="AB130" s="1247">
        <f>SUM('대덕 급수관 '!AB131:'대덕 급수관 '!AB143)</f>
        <v>0</v>
      </c>
      <c r="AC130" s="1247">
        <f>SUM('대덕 급수관 '!AC131:'대덕 급수관 '!AC143)</f>
        <v>0</v>
      </c>
      <c r="AD130" s="1247">
        <f>SUM('대덕 급수관 '!AD131:'대덕 급수관 '!AD143)</f>
        <v>0</v>
      </c>
      <c r="AE130" s="1247">
        <f>SUM('대덕 급수관 '!AE131:'대덕 급수관 '!AE143)</f>
        <v>6</v>
      </c>
      <c r="AF130" s="1247">
        <f>SUM('대덕 급수관 '!AF131:'대덕 급수관 '!AF143)</f>
        <v>0</v>
      </c>
      <c r="AG130" s="1247">
        <f>SUM('대덕 급수관 '!AG131:'대덕 급수관 '!AG143)</f>
        <v>0</v>
      </c>
      <c r="AH130" s="1247">
        <f>SUM('대덕 급수관 '!AH131:'대덕 급수관 '!AH143)</f>
        <v>0</v>
      </c>
    </row>
    <row r="131" spans="1:34" ht="20.399999999999999" customHeight="1">
      <c r="A131" s="2392" t="s">
        <v>810</v>
      </c>
      <c r="B131" s="989" t="s">
        <v>951</v>
      </c>
      <c r="C131" s="1248">
        <f t="shared" si="5"/>
        <v>0</v>
      </c>
      <c r="D131" s="1248"/>
      <c r="E131" s="1248"/>
      <c r="F131" s="1248"/>
      <c r="G131" s="1248"/>
      <c r="H131" s="1248"/>
      <c r="I131" s="1248"/>
      <c r="J131" s="1248"/>
      <c r="K131" s="1248"/>
      <c r="L131" s="1248"/>
      <c r="M131" s="1248"/>
      <c r="N131" s="1248"/>
      <c r="O131" s="1248"/>
      <c r="P131" s="1248"/>
      <c r="Q131" s="1248"/>
      <c r="R131" s="1248"/>
      <c r="S131" s="1248"/>
      <c r="T131" s="1248"/>
      <c r="U131" s="1248"/>
      <c r="V131" s="1248"/>
      <c r="W131" s="1248"/>
      <c r="X131" s="1248"/>
      <c r="Y131" s="1248">
        <v>0</v>
      </c>
      <c r="Z131" s="1248">
        <v>0</v>
      </c>
      <c r="AA131" s="1248">
        <v>0</v>
      </c>
      <c r="AB131" s="1248">
        <v>0</v>
      </c>
      <c r="AC131" s="1248">
        <v>0</v>
      </c>
      <c r="AD131" s="1248">
        <v>0</v>
      </c>
      <c r="AE131" s="1248">
        <v>0</v>
      </c>
      <c r="AF131" s="1248">
        <v>0</v>
      </c>
      <c r="AG131" s="1248">
        <v>0</v>
      </c>
      <c r="AH131" s="1248">
        <v>0</v>
      </c>
    </row>
    <row r="132" spans="1:34" ht="20.399999999999999" customHeight="1">
      <c r="A132" s="2019"/>
      <c r="B132" s="989" t="s">
        <v>780</v>
      </c>
      <c r="C132" s="1248">
        <f t="shared" si="5"/>
        <v>6</v>
      </c>
      <c r="D132" s="1248"/>
      <c r="E132" s="1248"/>
      <c r="F132" s="1248"/>
      <c r="G132" s="1248"/>
      <c r="H132" s="1248"/>
      <c r="I132" s="1248"/>
      <c r="J132" s="1248"/>
      <c r="K132" s="1248"/>
      <c r="L132" s="1248"/>
      <c r="M132" s="1248"/>
      <c r="N132" s="1248"/>
      <c r="O132" s="1248"/>
      <c r="P132" s="1248"/>
      <c r="Q132" s="1248"/>
      <c r="R132" s="1248"/>
      <c r="S132" s="1248"/>
      <c r="T132" s="1248"/>
      <c r="U132" s="1248"/>
      <c r="V132" s="1248"/>
      <c r="W132" s="1248"/>
      <c r="X132" s="1248"/>
      <c r="Y132" s="1248">
        <v>0</v>
      </c>
      <c r="Z132" s="1248">
        <v>0</v>
      </c>
      <c r="AA132" s="1248">
        <v>0</v>
      </c>
      <c r="AB132" s="1248">
        <v>0</v>
      </c>
      <c r="AC132" s="1248">
        <v>0</v>
      </c>
      <c r="AD132" s="1248">
        <v>0</v>
      </c>
      <c r="AE132" s="1248">
        <v>6</v>
      </c>
      <c r="AF132" s="1248">
        <v>0</v>
      </c>
      <c r="AG132" s="1248">
        <v>0</v>
      </c>
      <c r="AH132" s="1248">
        <v>0</v>
      </c>
    </row>
    <row r="133" spans="1:34" ht="20.399999999999999" customHeight="1">
      <c r="A133" s="2019"/>
      <c r="B133" s="991" t="s">
        <v>781</v>
      </c>
      <c r="C133" s="1248">
        <f t="shared" si="5"/>
        <v>0</v>
      </c>
      <c r="D133" s="1248"/>
      <c r="E133" s="1248"/>
      <c r="F133" s="1248"/>
      <c r="G133" s="1248"/>
      <c r="H133" s="1248"/>
      <c r="I133" s="1248"/>
      <c r="J133" s="1248"/>
      <c r="K133" s="1248"/>
      <c r="L133" s="1248"/>
      <c r="M133" s="1248"/>
      <c r="N133" s="1248"/>
      <c r="O133" s="1248"/>
      <c r="P133" s="1248"/>
      <c r="Q133" s="1248"/>
      <c r="R133" s="1248"/>
      <c r="S133" s="1248"/>
      <c r="T133" s="1248"/>
      <c r="U133" s="1248"/>
      <c r="V133" s="1248"/>
      <c r="W133" s="1248"/>
      <c r="X133" s="1248"/>
      <c r="Y133" s="1248">
        <v>0</v>
      </c>
      <c r="Z133" s="1248">
        <v>0</v>
      </c>
      <c r="AA133" s="1248">
        <v>0</v>
      </c>
      <c r="AB133" s="1248">
        <v>0</v>
      </c>
      <c r="AC133" s="1248">
        <v>0</v>
      </c>
      <c r="AD133" s="1248">
        <v>0</v>
      </c>
      <c r="AE133" s="1248">
        <v>0</v>
      </c>
      <c r="AF133" s="1248">
        <v>0</v>
      </c>
      <c r="AG133" s="1248">
        <v>0</v>
      </c>
      <c r="AH133" s="1248">
        <v>0</v>
      </c>
    </row>
    <row r="134" spans="1:34" ht="20.399999999999999" customHeight="1">
      <c r="A134" s="2019"/>
      <c r="B134" s="991" t="s">
        <v>799</v>
      </c>
      <c r="C134" s="1248">
        <f t="shared" si="5"/>
        <v>0</v>
      </c>
      <c r="D134" s="1248"/>
      <c r="E134" s="1248"/>
      <c r="F134" s="1248"/>
      <c r="G134" s="1248"/>
      <c r="H134" s="1248"/>
      <c r="I134" s="1248"/>
      <c r="J134" s="1248"/>
      <c r="K134" s="1248"/>
      <c r="L134" s="1248"/>
      <c r="M134" s="1248"/>
      <c r="N134" s="1248"/>
      <c r="O134" s="1248"/>
      <c r="P134" s="1248"/>
      <c r="Q134" s="1248"/>
      <c r="R134" s="1248"/>
      <c r="S134" s="1248"/>
      <c r="T134" s="1248"/>
      <c r="U134" s="1248"/>
      <c r="V134" s="1248"/>
      <c r="W134" s="1248"/>
      <c r="X134" s="1248"/>
      <c r="Y134" s="1248">
        <v>0</v>
      </c>
      <c r="Z134" s="1248">
        <v>0</v>
      </c>
      <c r="AA134" s="1248">
        <v>0</v>
      </c>
      <c r="AB134" s="1248">
        <v>0</v>
      </c>
      <c r="AC134" s="1248">
        <v>0</v>
      </c>
      <c r="AD134" s="1248">
        <v>0</v>
      </c>
      <c r="AE134" s="1248">
        <v>0</v>
      </c>
      <c r="AF134" s="1248">
        <v>0</v>
      </c>
      <c r="AG134" s="1248">
        <v>0</v>
      </c>
      <c r="AH134" s="1248">
        <v>0</v>
      </c>
    </row>
    <row r="135" spans="1:34" ht="20.399999999999999" customHeight="1">
      <c r="A135" s="2019"/>
      <c r="B135" s="995" t="s">
        <v>802</v>
      </c>
      <c r="C135" s="1248">
        <f t="shared" si="5"/>
        <v>0</v>
      </c>
      <c r="D135" s="1248"/>
      <c r="E135" s="1248"/>
      <c r="F135" s="1248"/>
      <c r="G135" s="1248"/>
      <c r="H135" s="1248"/>
      <c r="I135" s="1248"/>
      <c r="J135" s="1248"/>
      <c r="K135" s="1248"/>
      <c r="L135" s="1248"/>
      <c r="M135" s="1248"/>
      <c r="N135" s="1248"/>
      <c r="O135" s="1248"/>
      <c r="P135" s="1248"/>
      <c r="Q135" s="1248"/>
      <c r="R135" s="1248"/>
      <c r="S135" s="1248"/>
      <c r="T135" s="1248"/>
      <c r="U135" s="1248"/>
      <c r="V135" s="1248"/>
      <c r="W135" s="1248"/>
      <c r="X135" s="1248"/>
      <c r="Y135" s="1248">
        <v>0</v>
      </c>
      <c r="Z135" s="1248">
        <v>0</v>
      </c>
      <c r="AA135" s="1248">
        <v>0</v>
      </c>
      <c r="AB135" s="1248">
        <v>0</v>
      </c>
      <c r="AC135" s="1248">
        <v>0</v>
      </c>
      <c r="AD135" s="1248">
        <v>0</v>
      </c>
      <c r="AE135" s="1248">
        <v>0</v>
      </c>
      <c r="AF135" s="1248">
        <v>0</v>
      </c>
      <c r="AG135" s="1248">
        <v>0</v>
      </c>
      <c r="AH135" s="1248">
        <v>0</v>
      </c>
    </row>
    <row r="136" spans="1:34" ht="20.399999999999999" customHeight="1">
      <c r="A136" s="2019"/>
      <c r="B136" s="995" t="s">
        <v>803</v>
      </c>
      <c r="C136" s="1248">
        <f t="shared" si="5"/>
        <v>0</v>
      </c>
      <c r="D136" s="1248"/>
      <c r="E136" s="1248"/>
      <c r="F136" s="1248"/>
      <c r="G136" s="1248"/>
      <c r="H136" s="1248"/>
      <c r="I136" s="1248"/>
      <c r="J136" s="1248"/>
      <c r="K136" s="1248"/>
      <c r="L136" s="1248"/>
      <c r="M136" s="1248"/>
      <c r="N136" s="1248"/>
      <c r="O136" s="1248"/>
      <c r="P136" s="1248"/>
      <c r="Q136" s="1248"/>
      <c r="R136" s="1248"/>
      <c r="S136" s="1248"/>
      <c r="T136" s="1248"/>
      <c r="U136" s="1248"/>
      <c r="V136" s="1248"/>
      <c r="W136" s="1248"/>
      <c r="X136" s="1248"/>
      <c r="Y136" s="1248">
        <v>0</v>
      </c>
      <c r="Z136" s="1248">
        <v>0</v>
      </c>
      <c r="AA136" s="1248">
        <v>0</v>
      </c>
      <c r="AB136" s="1248">
        <v>0</v>
      </c>
      <c r="AC136" s="1248">
        <v>0</v>
      </c>
      <c r="AD136" s="1248">
        <v>0</v>
      </c>
      <c r="AE136" s="1248">
        <v>0</v>
      </c>
      <c r="AF136" s="1248">
        <v>0</v>
      </c>
      <c r="AG136" s="1248">
        <v>0</v>
      </c>
      <c r="AH136" s="1248">
        <v>0</v>
      </c>
    </row>
    <row r="137" spans="1:34" ht="20.399999999999999" customHeight="1">
      <c r="A137" s="2019"/>
      <c r="B137" s="1011" t="s">
        <v>804</v>
      </c>
      <c r="C137" s="1248">
        <f t="shared" si="5"/>
        <v>0</v>
      </c>
      <c r="D137" s="1248"/>
      <c r="E137" s="1248"/>
      <c r="F137" s="1248"/>
      <c r="G137" s="1248"/>
      <c r="H137" s="1248"/>
      <c r="I137" s="1248"/>
      <c r="J137" s="1248"/>
      <c r="K137" s="1248"/>
      <c r="L137" s="1248"/>
      <c r="M137" s="1248"/>
      <c r="N137" s="1248"/>
      <c r="O137" s="1248"/>
      <c r="P137" s="1248"/>
      <c r="Q137" s="1248"/>
      <c r="R137" s="1248"/>
      <c r="S137" s="1248"/>
      <c r="T137" s="1248"/>
      <c r="U137" s="1248"/>
      <c r="V137" s="1248"/>
      <c r="W137" s="1248"/>
      <c r="X137" s="1248"/>
      <c r="Y137" s="1248">
        <v>0</v>
      </c>
      <c r="Z137" s="1248">
        <v>0</v>
      </c>
      <c r="AA137" s="1248">
        <v>0</v>
      </c>
      <c r="AB137" s="1248">
        <v>0</v>
      </c>
      <c r="AC137" s="1248">
        <v>0</v>
      </c>
      <c r="AD137" s="1248">
        <v>0</v>
      </c>
      <c r="AE137" s="1248">
        <v>0</v>
      </c>
      <c r="AF137" s="1248">
        <v>0</v>
      </c>
      <c r="AG137" s="1248">
        <v>0</v>
      </c>
      <c r="AH137" s="1248">
        <v>0</v>
      </c>
    </row>
    <row r="138" spans="1:34" ht="20.399999999999999" customHeight="1">
      <c r="A138" s="2019"/>
      <c r="B138" s="1011" t="s">
        <v>806</v>
      </c>
      <c r="C138" s="1248">
        <f t="shared" si="5"/>
        <v>0</v>
      </c>
      <c r="D138" s="1248"/>
      <c r="E138" s="1248"/>
      <c r="F138" s="1248"/>
      <c r="G138" s="1248"/>
      <c r="H138" s="1248"/>
      <c r="I138" s="1248"/>
      <c r="J138" s="1248"/>
      <c r="K138" s="1248"/>
      <c r="L138" s="1248"/>
      <c r="M138" s="1248"/>
      <c r="N138" s="1248"/>
      <c r="O138" s="1248"/>
      <c r="P138" s="1248"/>
      <c r="Q138" s="1248"/>
      <c r="R138" s="1248"/>
      <c r="S138" s="1248"/>
      <c r="T138" s="1248"/>
      <c r="U138" s="1248"/>
      <c r="V138" s="1248"/>
      <c r="W138" s="1248"/>
      <c r="X138" s="1248"/>
      <c r="Y138" s="1248">
        <v>0</v>
      </c>
      <c r="Z138" s="1248">
        <v>0</v>
      </c>
      <c r="AA138" s="1248">
        <v>0</v>
      </c>
      <c r="AB138" s="1248">
        <v>0</v>
      </c>
      <c r="AC138" s="1248">
        <v>0</v>
      </c>
      <c r="AD138" s="1248">
        <v>0</v>
      </c>
      <c r="AE138" s="1248">
        <v>0</v>
      </c>
      <c r="AF138" s="1248">
        <v>0</v>
      </c>
      <c r="AG138" s="1248">
        <v>0</v>
      </c>
      <c r="AH138" s="1248">
        <v>0</v>
      </c>
    </row>
    <row r="139" spans="1:34" ht="20.399999999999999" customHeight="1">
      <c r="A139" s="2019"/>
      <c r="B139" s="995" t="s">
        <v>807</v>
      </c>
      <c r="C139" s="1248">
        <f t="shared" si="5"/>
        <v>0</v>
      </c>
      <c r="D139" s="1248"/>
      <c r="E139" s="1248"/>
      <c r="F139" s="1248"/>
      <c r="G139" s="1248"/>
      <c r="H139" s="1248"/>
      <c r="I139" s="1248"/>
      <c r="J139" s="1248"/>
      <c r="K139" s="1248"/>
      <c r="L139" s="1248"/>
      <c r="M139" s="1248"/>
      <c r="N139" s="1248"/>
      <c r="O139" s="1248"/>
      <c r="P139" s="1248"/>
      <c r="Q139" s="1248"/>
      <c r="R139" s="1248"/>
      <c r="S139" s="1248"/>
      <c r="T139" s="1248"/>
      <c r="U139" s="1248"/>
      <c r="V139" s="1248"/>
      <c r="W139" s="1248"/>
      <c r="X139" s="1248"/>
      <c r="Y139" s="1248">
        <v>0</v>
      </c>
      <c r="Z139" s="1248">
        <v>0</v>
      </c>
      <c r="AA139" s="1248">
        <v>0</v>
      </c>
      <c r="AB139" s="1248">
        <v>0</v>
      </c>
      <c r="AC139" s="1248">
        <v>0</v>
      </c>
      <c r="AD139" s="1248">
        <v>0</v>
      </c>
      <c r="AE139" s="1248">
        <v>0</v>
      </c>
      <c r="AF139" s="1248">
        <v>0</v>
      </c>
      <c r="AG139" s="1248">
        <v>0</v>
      </c>
      <c r="AH139" s="1248">
        <v>0</v>
      </c>
    </row>
    <row r="140" spans="1:34" ht="20.399999999999999" customHeight="1">
      <c r="A140" s="2019"/>
      <c r="B140" s="995" t="s">
        <v>788</v>
      </c>
      <c r="C140" s="1248">
        <f t="shared" si="5"/>
        <v>0</v>
      </c>
      <c r="D140" s="1248"/>
      <c r="E140" s="1248"/>
      <c r="F140" s="1248"/>
      <c r="G140" s="1248"/>
      <c r="H140" s="1248"/>
      <c r="I140" s="1248"/>
      <c r="J140" s="1248"/>
      <c r="K140" s="1248"/>
      <c r="L140" s="1248"/>
      <c r="M140" s="1248"/>
      <c r="N140" s="1248"/>
      <c r="O140" s="1248"/>
      <c r="P140" s="1248"/>
      <c r="Q140" s="1248"/>
      <c r="R140" s="1248"/>
      <c r="S140" s="1248"/>
      <c r="T140" s="1248"/>
      <c r="U140" s="1248"/>
      <c r="V140" s="1248"/>
      <c r="W140" s="1248"/>
      <c r="X140" s="1248"/>
      <c r="Y140" s="1248">
        <v>0</v>
      </c>
      <c r="Z140" s="1248">
        <v>0</v>
      </c>
      <c r="AA140" s="1248">
        <v>0</v>
      </c>
      <c r="AB140" s="1248">
        <v>0</v>
      </c>
      <c r="AC140" s="1248">
        <v>0</v>
      </c>
      <c r="AD140" s="1248">
        <v>0</v>
      </c>
      <c r="AE140" s="1248">
        <v>0</v>
      </c>
      <c r="AF140" s="1248">
        <v>0</v>
      </c>
      <c r="AG140" s="1248">
        <v>0</v>
      </c>
      <c r="AH140" s="1248">
        <v>0</v>
      </c>
    </row>
    <row r="141" spans="1:34" ht="20.399999999999999" customHeight="1">
      <c r="A141" s="2019"/>
      <c r="B141" s="991" t="s">
        <v>849</v>
      </c>
      <c r="C141" s="1248">
        <f t="shared" si="5"/>
        <v>0</v>
      </c>
      <c r="D141" s="1248"/>
      <c r="E141" s="1248"/>
      <c r="F141" s="1248"/>
      <c r="G141" s="1248"/>
      <c r="H141" s="1248"/>
      <c r="I141" s="1248"/>
      <c r="J141" s="1248"/>
      <c r="K141" s="1248"/>
      <c r="L141" s="1248"/>
      <c r="M141" s="1248"/>
      <c r="N141" s="1248"/>
      <c r="O141" s="1248"/>
      <c r="P141" s="1248"/>
      <c r="Q141" s="1248"/>
      <c r="R141" s="1248"/>
      <c r="S141" s="1248"/>
      <c r="T141" s="1248"/>
      <c r="U141" s="1248"/>
      <c r="V141" s="1248"/>
      <c r="W141" s="1248"/>
      <c r="X141" s="1248"/>
      <c r="Y141" s="1248">
        <v>0</v>
      </c>
      <c r="Z141" s="1248">
        <v>0</v>
      </c>
      <c r="AA141" s="1248">
        <v>0</v>
      </c>
      <c r="AB141" s="1248">
        <v>0</v>
      </c>
      <c r="AC141" s="1248">
        <v>0</v>
      </c>
      <c r="AD141" s="1248">
        <v>0</v>
      </c>
      <c r="AE141" s="1248">
        <v>0</v>
      </c>
      <c r="AF141" s="1248">
        <v>0</v>
      </c>
      <c r="AG141" s="1248">
        <v>0</v>
      </c>
      <c r="AH141" s="1248">
        <v>0</v>
      </c>
    </row>
    <row r="142" spans="1:34" ht="20.399999999999999" customHeight="1">
      <c r="A142" s="2019"/>
      <c r="B142" s="991" t="s">
        <v>808</v>
      </c>
      <c r="C142" s="1248">
        <f t="shared" si="5"/>
        <v>0</v>
      </c>
      <c r="D142" s="1248"/>
      <c r="E142" s="1248"/>
      <c r="F142" s="1248"/>
      <c r="G142" s="1248"/>
      <c r="H142" s="1248"/>
      <c r="I142" s="1248"/>
      <c r="J142" s="1248"/>
      <c r="K142" s="1248"/>
      <c r="L142" s="1248"/>
      <c r="M142" s="1248"/>
      <c r="N142" s="1248"/>
      <c r="O142" s="1248"/>
      <c r="P142" s="1248"/>
      <c r="Q142" s="1248"/>
      <c r="R142" s="1248"/>
      <c r="S142" s="1248"/>
      <c r="T142" s="1248"/>
      <c r="U142" s="1248"/>
      <c r="V142" s="1248"/>
      <c r="W142" s="1248"/>
      <c r="X142" s="1248"/>
      <c r="Y142" s="1248">
        <v>0</v>
      </c>
      <c r="Z142" s="1248">
        <v>0</v>
      </c>
      <c r="AA142" s="1248">
        <v>0</v>
      </c>
      <c r="AB142" s="1248">
        <v>0</v>
      </c>
      <c r="AC142" s="1248">
        <v>0</v>
      </c>
      <c r="AD142" s="1248">
        <v>0</v>
      </c>
      <c r="AE142" s="1248">
        <v>0</v>
      </c>
      <c r="AF142" s="1248">
        <v>0</v>
      </c>
      <c r="AG142" s="1248">
        <v>0</v>
      </c>
      <c r="AH142" s="1248">
        <v>0</v>
      </c>
    </row>
    <row r="143" spans="1:34" ht="20.399999999999999" customHeight="1">
      <c r="A143" s="2019"/>
      <c r="B143" s="1249" t="s">
        <v>850</v>
      </c>
      <c r="C143" s="1248">
        <f t="shared" si="5"/>
        <v>0</v>
      </c>
      <c r="D143" s="1248"/>
      <c r="E143" s="1248"/>
      <c r="F143" s="1248"/>
      <c r="G143" s="1248"/>
      <c r="H143" s="1248"/>
      <c r="I143" s="1248"/>
      <c r="J143" s="1248"/>
      <c r="K143" s="1248"/>
      <c r="L143" s="1248"/>
      <c r="M143" s="1248"/>
      <c r="N143" s="1248"/>
      <c r="O143" s="1248"/>
      <c r="P143" s="1248"/>
      <c r="Q143" s="1248"/>
      <c r="R143" s="1248"/>
      <c r="S143" s="1248"/>
      <c r="T143" s="1248"/>
      <c r="U143" s="1248"/>
      <c r="V143" s="1248"/>
      <c r="W143" s="1248"/>
      <c r="X143" s="1248"/>
      <c r="Y143" s="1248">
        <v>0</v>
      </c>
      <c r="Z143" s="1248">
        <v>0</v>
      </c>
      <c r="AA143" s="1248">
        <v>0</v>
      </c>
      <c r="AB143" s="1248">
        <v>0</v>
      </c>
      <c r="AC143" s="1248">
        <v>0</v>
      </c>
      <c r="AD143" s="1248">
        <v>0</v>
      </c>
      <c r="AE143" s="1248">
        <v>0</v>
      </c>
      <c r="AF143" s="1248">
        <v>0</v>
      </c>
      <c r="AG143" s="1248">
        <v>0</v>
      </c>
      <c r="AH143" s="1248">
        <v>0</v>
      </c>
    </row>
  </sheetData>
  <mergeCells count="10">
    <mergeCell ref="A88:A101"/>
    <mergeCell ref="A102:A115"/>
    <mergeCell ref="A116:A129"/>
    <mergeCell ref="A130:A143"/>
    <mergeCell ref="A4:A17"/>
    <mergeCell ref="A18:A31"/>
    <mergeCell ref="A32:A45"/>
    <mergeCell ref="A46:A59"/>
    <mergeCell ref="A60:A73"/>
    <mergeCell ref="A74:A87"/>
  </mergeCells>
  <phoneticPr fontId="63" type="noConversion"/>
  <pageMargins left="0.6692913385826772" right="0.6692913385826772" top="0.98425196850393704" bottom="0.62992125984251968" header="0" footer="0"/>
  <pageSetup paperSize="9" scale="52" firstPageNumber="126" pageOrder="overThenDown" orientation="portrait" useFirstPageNumber="1" horizontalDpi="300" verticalDpi="300" r:id="rId1"/>
  <headerFooter alignWithMargins="0">
    <oddFooter>&amp;C- &amp;P -</oddFooter>
  </headerFooter>
  <colBreaks count="1" manualBreakCount="1">
    <brk id="6" max="4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00FF"/>
  </sheetPr>
  <dimension ref="A1:E37"/>
  <sheetViews>
    <sheetView view="pageBreakPreview" zoomScale="115" zoomScaleNormal="100" zoomScaleSheetLayoutView="115" workbookViewId="0">
      <selection activeCell="I19" sqref="I19"/>
    </sheetView>
  </sheetViews>
  <sheetFormatPr defaultColWidth="8.8984375" defaultRowHeight="14.4"/>
  <cols>
    <col min="1" max="3" width="11.796875" customWidth="1"/>
    <col min="4" max="4" width="10.3984375" customWidth="1"/>
    <col min="5" max="5" width="31.3984375" customWidth="1"/>
  </cols>
  <sheetData>
    <row r="1" spans="1:5" ht="12.75" customHeight="1"/>
    <row r="2" spans="1:5" ht="34.5" customHeight="1">
      <c r="A2" s="12" t="s">
        <v>466</v>
      </c>
      <c r="D2" s="189" t="s">
        <v>468</v>
      </c>
      <c r="E2" s="44"/>
    </row>
    <row r="3" spans="1:5" ht="19.5" customHeight="1">
      <c r="A3" s="213"/>
      <c r="E3" s="13" t="s">
        <v>94</v>
      </c>
    </row>
    <row r="4" spans="1:5" ht="33" customHeight="1">
      <c r="A4" s="332" t="s">
        <v>95</v>
      </c>
      <c r="B4" s="332" t="s">
        <v>96</v>
      </c>
      <c r="C4" s="332" t="s">
        <v>91</v>
      </c>
      <c r="D4" s="332" t="s">
        <v>92</v>
      </c>
      <c r="E4" s="332" t="s">
        <v>97</v>
      </c>
    </row>
    <row r="5" spans="1:5" ht="27.9" customHeight="1">
      <c r="A5" s="95">
        <v>1991</v>
      </c>
      <c r="B5" s="2">
        <f t="shared" ref="B5:B14" si="0">C5+D5</f>
        <v>429</v>
      </c>
      <c r="C5" s="2">
        <v>409</v>
      </c>
      <c r="D5" s="2">
        <v>20</v>
      </c>
      <c r="E5" s="96"/>
    </row>
    <row r="6" spans="1:5" ht="27.9" customHeight="1">
      <c r="A6" s="93">
        <v>1992</v>
      </c>
      <c r="B6" s="3">
        <f t="shared" si="0"/>
        <v>665</v>
      </c>
      <c r="C6" s="3">
        <v>609</v>
      </c>
      <c r="D6" s="3">
        <v>56</v>
      </c>
      <c r="E6" s="97" t="s">
        <v>98</v>
      </c>
    </row>
    <row r="7" spans="1:5" ht="27.9" customHeight="1">
      <c r="A7" s="93">
        <v>1993</v>
      </c>
      <c r="B7" s="3">
        <f t="shared" si="0"/>
        <v>665</v>
      </c>
      <c r="C7" s="3">
        <v>609</v>
      </c>
      <c r="D7" s="3">
        <v>56</v>
      </c>
      <c r="E7" s="98"/>
    </row>
    <row r="8" spans="1:5" ht="27.9" customHeight="1">
      <c r="A8" s="93">
        <v>1994</v>
      </c>
      <c r="B8" s="3">
        <f t="shared" si="0"/>
        <v>665</v>
      </c>
      <c r="C8" s="3">
        <v>609</v>
      </c>
      <c r="D8" s="3">
        <v>56</v>
      </c>
      <c r="E8" s="98"/>
    </row>
    <row r="9" spans="1:5" ht="27.9" customHeight="1">
      <c r="A9" s="93">
        <v>1995</v>
      </c>
      <c r="B9" s="3">
        <f t="shared" si="0"/>
        <v>865</v>
      </c>
      <c r="C9" s="3">
        <v>809</v>
      </c>
      <c r="D9" s="3">
        <v>56</v>
      </c>
      <c r="E9" s="98" t="s">
        <v>99</v>
      </c>
    </row>
    <row r="10" spans="1:5" ht="27.9" customHeight="1">
      <c r="A10" s="93">
        <v>1996</v>
      </c>
      <c r="B10" s="3">
        <f t="shared" si="0"/>
        <v>865</v>
      </c>
      <c r="C10" s="3">
        <v>809</v>
      </c>
      <c r="D10" s="3">
        <v>56</v>
      </c>
      <c r="E10" s="98"/>
    </row>
    <row r="11" spans="1:5" ht="27.9" customHeight="1">
      <c r="A11" s="93">
        <v>1997</v>
      </c>
      <c r="B11" s="3">
        <f t="shared" si="0"/>
        <v>825</v>
      </c>
      <c r="C11" s="3">
        <v>769</v>
      </c>
      <c r="D11" s="3">
        <v>56</v>
      </c>
      <c r="E11" s="97" t="s">
        <v>100</v>
      </c>
    </row>
    <row r="12" spans="1:5" ht="27.9" customHeight="1">
      <c r="A12" s="93">
        <v>1998</v>
      </c>
      <c r="B12" s="3">
        <f t="shared" si="0"/>
        <v>1059</v>
      </c>
      <c r="C12" s="3">
        <v>969</v>
      </c>
      <c r="D12" s="3">
        <v>90</v>
      </c>
      <c r="E12" s="97" t="s">
        <v>101</v>
      </c>
    </row>
    <row r="13" spans="1:5" ht="27.9" customHeight="1">
      <c r="A13" s="93">
        <v>1999</v>
      </c>
      <c r="B13" s="3">
        <f t="shared" si="0"/>
        <v>1050</v>
      </c>
      <c r="C13" s="3">
        <v>960</v>
      </c>
      <c r="D13" s="3">
        <v>90</v>
      </c>
      <c r="E13" s="98" t="s">
        <v>102</v>
      </c>
    </row>
    <row r="14" spans="1:5" ht="27.9" customHeight="1">
      <c r="A14" s="93">
        <v>2000</v>
      </c>
      <c r="B14" s="3">
        <f t="shared" si="0"/>
        <v>1050</v>
      </c>
      <c r="C14" s="3">
        <v>960</v>
      </c>
      <c r="D14" s="3">
        <v>90</v>
      </c>
      <c r="E14" s="98"/>
    </row>
    <row r="15" spans="1:5" ht="27.9" customHeight="1">
      <c r="A15" s="93">
        <v>2001</v>
      </c>
      <c r="B15" s="3">
        <v>1050</v>
      </c>
      <c r="C15" s="3">
        <v>960</v>
      </c>
      <c r="D15" s="3">
        <v>90</v>
      </c>
      <c r="E15" s="98"/>
    </row>
    <row r="16" spans="1:5" ht="27.9" customHeight="1">
      <c r="A16" s="93">
        <v>2002</v>
      </c>
      <c r="B16" s="3">
        <f>C16+D16</f>
        <v>1050</v>
      </c>
      <c r="C16" s="3">
        <v>960</v>
      </c>
      <c r="D16" s="3">
        <v>90</v>
      </c>
      <c r="E16" s="98"/>
    </row>
    <row r="17" spans="1:5" ht="27.9" customHeight="1">
      <c r="A17" s="93">
        <v>2003</v>
      </c>
      <c r="B17" s="3">
        <f>C17+D17</f>
        <v>1050</v>
      </c>
      <c r="C17" s="3">
        <v>960</v>
      </c>
      <c r="D17" s="3">
        <v>90</v>
      </c>
      <c r="E17" s="99"/>
    </row>
    <row r="18" spans="1:5" ht="27.9" customHeight="1">
      <c r="A18" s="93">
        <v>2004</v>
      </c>
      <c r="B18" s="3">
        <v>1050</v>
      </c>
      <c r="C18" s="3">
        <v>960</v>
      </c>
      <c r="D18" s="3">
        <v>90</v>
      </c>
      <c r="E18" s="99"/>
    </row>
    <row r="19" spans="1:5" ht="27.9" customHeight="1">
      <c r="A19" s="100">
        <v>2005</v>
      </c>
      <c r="B19" s="3">
        <f t="shared" ref="B19:B27" si="1">C19+D19</f>
        <v>1350</v>
      </c>
      <c r="C19" s="3">
        <v>1260</v>
      </c>
      <c r="D19" s="3">
        <v>90</v>
      </c>
      <c r="E19" s="101" t="s">
        <v>103</v>
      </c>
    </row>
    <row r="20" spans="1:5" ht="27.9" customHeight="1">
      <c r="A20" s="100">
        <v>2006</v>
      </c>
      <c r="B20" s="3">
        <f t="shared" si="1"/>
        <v>1350</v>
      </c>
      <c r="C20" s="3">
        <v>1260</v>
      </c>
      <c r="D20" s="3">
        <v>90</v>
      </c>
      <c r="E20" s="101"/>
    </row>
    <row r="21" spans="1:5" ht="27.9" customHeight="1">
      <c r="A21" s="94">
        <v>2007</v>
      </c>
      <c r="B21" s="3">
        <f t="shared" si="1"/>
        <v>1350</v>
      </c>
      <c r="C21" s="3">
        <v>1260</v>
      </c>
      <c r="D21" s="3">
        <v>90</v>
      </c>
      <c r="E21" s="102"/>
    </row>
    <row r="22" spans="1:5" ht="27.9" customHeight="1">
      <c r="A22" s="94">
        <v>2008</v>
      </c>
      <c r="B22" s="3">
        <f t="shared" si="1"/>
        <v>1350</v>
      </c>
      <c r="C22" s="3">
        <v>1260</v>
      </c>
      <c r="D22" s="3">
        <v>90</v>
      </c>
      <c r="E22" s="103" t="s">
        <v>444</v>
      </c>
    </row>
    <row r="23" spans="1:5" ht="27.9" customHeight="1">
      <c r="A23" s="94">
        <v>2009</v>
      </c>
      <c r="B23" s="3">
        <f t="shared" si="1"/>
        <v>1350</v>
      </c>
      <c r="C23" s="3">
        <v>1260</v>
      </c>
      <c r="D23" s="3">
        <v>90</v>
      </c>
      <c r="E23" s="103"/>
    </row>
    <row r="24" spans="1:5" ht="27.9" customHeight="1">
      <c r="A24" s="94">
        <v>2010</v>
      </c>
      <c r="B24" s="3">
        <f>C24+D24</f>
        <v>1350</v>
      </c>
      <c r="C24" s="3">
        <v>1260</v>
      </c>
      <c r="D24" s="3">
        <v>90</v>
      </c>
      <c r="E24" s="103"/>
    </row>
    <row r="25" spans="1:5" ht="27.9" customHeight="1">
      <c r="A25" s="94">
        <v>2011</v>
      </c>
      <c r="B25" s="3">
        <f>C25+D25</f>
        <v>1350</v>
      </c>
      <c r="C25" s="3">
        <v>1260</v>
      </c>
      <c r="D25" s="3">
        <v>90</v>
      </c>
      <c r="E25" s="103"/>
    </row>
    <row r="26" spans="1:5" ht="27.9" customHeight="1">
      <c r="A26" s="94">
        <v>2012</v>
      </c>
      <c r="B26" s="3">
        <f>C26+D26</f>
        <v>1350</v>
      </c>
      <c r="C26" s="3">
        <v>1260</v>
      </c>
      <c r="D26" s="3">
        <v>90</v>
      </c>
      <c r="E26" s="103"/>
    </row>
    <row r="27" spans="1:5" ht="27.9" customHeight="1">
      <c r="A27" s="115">
        <v>2013</v>
      </c>
      <c r="B27" s="113">
        <f t="shared" si="1"/>
        <v>1350</v>
      </c>
      <c r="C27" s="113">
        <v>1260</v>
      </c>
      <c r="D27" s="113">
        <v>90</v>
      </c>
      <c r="E27" s="103"/>
    </row>
    <row r="28" spans="1:5" s="143" customFormat="1" ht="27.9" customHeight="1">
      <c r="A28" s="183">
        <v>2014</v>
      </c>
      <c r="B28" s="144">
        <f t="shared" ref="B28:B33" si="2">C28+D28</f>
        <v>1350</v>
      </c>
      <c r="C28" s="144">
        <v>1260</v>
      </c>
      <c r="D28" s="144">
        <v>90</v>
      </c>
      <c r="E28" s="184"/>
    </row>
    <row r="29" spans="1:5" s="143" customFormat="1" ht="27.9" customHeight="1">
      <c r="A29" s="183">
        <v>2015</v>
      </c>
      <c r="B29" s="144">
        <f t="shared" si="2"/>
        <v>1350</v>
      </c>
      <c r="C29" s="144">
        <v>1260</v>
      </c>
      <c r="D29" s="144">
        <v>90</v>
      </c>
      <c r="E29" s="345"/>
    </row>
    <row r="30" spans="1:5" s="179" customFormat="1" ht="27.75" customHeight="1">
      <c r="A30" s="347">
        <v>2016</v>
      </c>
      <c r="B30" s="346">
        <f t="shared" si="2"/>
        <v>1350</v>
      </c>
      <c r="C30" s="346">
        <v>1260</v>
      </c>
      <c r="D30" s="346">
        <v>90</v>
      </c>
      <c r="E30" s="348"/>
    </row>
    <row r="31" spans="1:5" ht="27.75" customHeight="1">
      <c r="A31" s="347">
        <v>2017</v>
      </c>
      <c r="B31" s="346">
        <f t="shared" si="2"/>
        <v>1350</v>
      </c>
      <c r="C31" s="346">
        <v>1260</v>
      </c>
      <c r="D31" s="346">
        <v>90</v>
      </c>
      <c r="E31" s="497"/>
    </row>
    <row r="32" spans="1:5" ht="26.25" customHeight="1">
      <c r="A32" s="347">
        <v>2018</v>
      </c>
      <c r="B32" s="346">
        <f t="shared" si="2"/>
        <v>1350</v>
      </c>
      <c r="C32" s="346">
        <v>1260</v>
      </c>
      <c r="D32" s="346">
        <v>90</v>
      </c>
      <c r="E32" s="497"/>
    </row>
    <row r="33" spans="1:5" s="179" customFormat="1" ht="26.25" customHeight="1">
      <c r="A33" s="347">
        <v>2019</v>
      </c>
      <c r="B33" s="346">
        <f t="shared" si="2"/>
        <v>1350</v>
      </c>
      <c r="C33" s="346">
        <v>1260</v>
      </c>
      <c r="D33" s="346">
        <v>90</v>
      </c>
      <c r="E33" s="434"/>
    </row>
    <row r="34" spans="1:5" s="179" customFormat="1" ht="26.25" customHeight="1">
      <c r="A34" s="347">
        <v>2020</v>
      </c>
      <c r="B34" s="346">
        <f>C34+D34</f>
        <v>1350</v>
      </c>
      <c r="C34" s="346">
        <v>1260</v>
      </c>
      <c r="D34" s="346">
        <v>90</v>
      </c>
      <c r="E34" s="434"/>
    </row>
    <row r="35" spans="1:5" ht="26.25" customHeight="1">
      <c r="A35" s="347">
        <v>2021</v>
      </c>
      <c r="B35" s="346">
        <f>C35+D35</f>
        <v>1350</v>
      </c>
      <c r="C35" s="346">
        <v>1260</v>
      </c>
      <c r="D35" s="346">
        <v>90</v>
      </c>
      <c r="E35" s="434"/>
    </row>
    <row r="36" spans="1:5" ht="26.25" customHeight="1">
      <c r="A36" s="347">
        <v>2022</v>
      </c>
      <c r="B36" s="346">
        <v>1350</v>
      </c>
      <c r="C36" s="346">
        <v>1260</v>
      </c>
      <c r="D36" s="346">
        <v>90</v>
      </c>
      <c r="E36" s="434"/>
    </row>
    <row r="37" spans="1:5" s="1320" customFormat="1" ht="26.25" customHeight="1">
      <c r="A37" s="1322">
        <v>2023</v>
      </c>
      <c r="B37" s="1323">
        <v>1350</v>
      </c>
      <c r="C37" s="1323">
        <v>1260</v>
      </c>
      <c r="D37" s="1323">
        <v>90</v>
      </c>
      <c r="E37" s="1321"/>
    </row>
  </sheetData>
  <phoneticPr fontId="63" type="noConversion"/>
  <pageMargins left="0.66" right="0.59055118110236227" top="0.92" bottom="0.78" header="0" footer="0.42"/>
  <pageSetup paperSize="9" scale="70" firstPageNumber="16" orientation="portrait" useFirstPageNumber="1" horizontalDpi="300" verticalDpi="300" r:id="rId1"/>
  <headerFooter alignWithMargins="0">
    <oddFooter>&amp;C- &amp;P -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outlinePr summaryBelow="0"/>
    <pageSetUpPr fitToPage="1"/>
  </sheetPr>
  <dimension ref="A1:EA125"/>
  <sheetViews>
    <sheetView zoomScale="55" zoomScaleNormal="55" workbookViewId="0">
      <selection activeCell="AV23" sqref="AV23"/>
    </sheetView>
  </sheetViews>
  <sheetFormatPr defaultRowHeight="14.4"/>
  <cols>
    <col min="1" max="1" width="7.3984375" style="1622" customWidth="1"/>
    <col min="2" max="2" width="17.296875" style="1622" customWidth="1"/>
    <col min="3" max="3" width="10.3984375" style="1622" customWidth="1"/>
    <col min="4" max="20" width="11.69921875" style="1622" customWidth="1"/>
    <col min="21" max="21" width="12.3984375" style="1622" customWidth="1"/>
    <col min="22" max="22" width="8.796875" style="1622"/>
    <col min="23" max="23" width="7.3984375" style="1622" customWidth="1"/>
    <col min="24" max="24" width="17.296875" style="1622" customWidth="1"/>
    <col min="25" max="25" width="10.3984375" style="1622" customWidth="1"/>
    <col min="26" max="42" width="11.69921875" style="1622" customWidth="1"/>
    <col min="43" max="43" width="12.3984375" style="1622" customWidth="1"/>
    <col min="44" max="44" width="8.796875" style="1622"/>
    <col min="45" max="45" width="7.3984375" style="1622" customWidth="1"/>
    <col min="46" max="46" width="17.296875" style="1622" customWidth="1"/>
    <col min="47" max="47" width="10.3984375" style="1622" customWidth="1"/>
    <col min="48" max="64" width="11.69921875" style="1622" customWidth="1"/>
    <col min="65" max="65" width="12.3984375" style="1622" customWidth="1"/>
    <col min="66" max="66" width="8.796875" style="1622"/>
    <col min="67" max="67" width="7.3984375" style="1622" customWidth="1"/>
    <col min="68" max="68" width="17.296875" style="1622" customWidth="1"/>
    <col min="69" max="69" width="10.3984375" style="1622" customWidth="1"/>
    <col min="70" max="86" width="11.69921875" style="1622" customWidth="1"/>
    <col min="87" max="87" width="12.3984375" style="1622" customWidth="1"/>
    <col min="88" max="88" width="8.796875" style="1622"/>
    <col min="89" max="89" width="7.3984375" style="1622" customWidth="1"/>
    <col min="90" max="90" width="17.296875" style="1622" customWidth="1"/>
    <col min="91" max="91" width="10.3984375" style="1622" customWidth="1"/>
    <col min="92" max="108" width="11.69921875" style="1622" customWidth="1"/>
    <col min="109" max="109" width="12.3984375" style="1622" customWidth="1"/>
    <col min="110" max="110" width="8.796875" style="1622"/>
    <col min="111" max="111" width="7.3984375" style="1622" customWidth="1"/>
    <col min="112" max="112" width="17.296875" style="1622" customWidth="1"/>
    <col min="113" max="113" width="10.3984375" style="1622" customWidth="1"/>
    <col min="114" max="130" width="11.69921875" style="1622" customWidth="1"/>
    <col min="131" max="131" width="12.3984375" style="1622" customWidth="1"/>
    <col min="132" max="16384" width="8.796875" style="1622"/>
  </cols>
  <sheetData>
    <row r="1" spans="1:131" ht="40.5" customHeight="1">
      <c r="B1" s="1177"/>
      <c r="C1" s="1178" t="s">
        <v>1510</v>
      </c>
      <c r="D1" s="1179"/>
      <c r="E1" s="1179"/>
      <c r="F1" s="1179"/>
      <c r="G1" s="1179"/>
      <c r="H1" s="1179"/>
      <c r="I1" s="1179"/>
      <c r="J1" s="1179"/>
      <c r="K1" s="1179"/>
      <c r="L1" s="1179"/>
      <c r="M1" s="1179"/>
      <c r="N1" s="1179"/>
      <c r="O1" s="1179"/>
      <c r="P1" s="1179"/>
      <c r="Q1" s="1179"/>
      <c r="R1" s="1179"/>
      <c r="S1" s="1179"/>
      <c r="X1" s="1177"/>
      <c r="Y1" s="1178" t="s">
        <v>1509</v>
      </c>
      <c r="Z1" s="1179"/>
      <c r="AA1" s="1179"/>
      <c r="AB1" s="1179"/>
      <c r="AC1" s="1179"/>
      <c r="AD1" s="1179"/>
      <c r="AE1" s="1179"/>
      <c r="AF1" s="1179"/>
      <c r="AG1" s="1179"/>
      <c r="AH1" s="1179"/>
      <c r="AI1" s="1179"/>
      <c r="AJ1" s="1179"/>
      <c r="AK1" s="1179"/>
      <c r="AL1" s="1179"/>
      <c r="AM1" s="1179"/>
      <c r="AN1" s="1179"/>
      <c r="AO1" s="1179"/>
      <c r="AT1" s="1177"/>
      <c r="AU1" s="1178" t="s">
        <v>1508</v>
      </c>
      <c r="AV1" s="1179"/>
      <c r="AW1" s="1179"/>
      <c r="AX1" s="1179"/>
      <c r="AY1" s="1179"/>
      <c r="AZ1" s="1179"/>
      <c r="BA1" s="1179"/>
      <c r="BB1" s="1179"/>
      <c r="BC1" s="1179"/>
      <c r="BD1" s="1179"/>
      <c r="BE1" s="1179"/>
      <c r="BF1" s="1179"/>
      <c r="BG1" s="1179"/>
      <c r="BH1" s="1179"/>
      <c r="BI1" s="1179"/>
      <c r="BJ1" s="1179"/>
      <c r="BK1" s="1179"/>
      <c r="BP1" s="1177"/>
      <c r="BQ1" s="1178" t="s">
        <v>1507</v>
      </c>
      <c r="BR1" s="1179"/>
      <c r="BS1" s="1179"/>
      <c r="BT1" s="1179"/>
      <c r="BU1" s="1179"/>
      <c r="BV1" s="1179"/>
      <c r="BW1" s="1179"/>
      <c r="BX1" s="1179"/>
      <c r="BY1" s="1179"/>
      <c r="BZ1" s="1179"/>
      <c r="CA1" s="1179"/>
      <c r="CB1" s="1179"/>
      <c r="CC1" s="1179"/>
      <c r="CD1" s="1179"/>
      <c r="CE1" s="1179"/>
      <c r="CF1" s="1179"/>
      <c r="CG1" s="1179"/>
      <c r="CL1" s="1177"/>
      <c r="CM1" s="1178" t="s">
        <v>1506</v>
      </c>
      <c r="CN1" s="1179"/>
      <c r="CO1" s="1179"/>
      <c r="CP1" s="1179"/>
      <c r="CQ1" s="1179"/>
      <c r="CR1" s="1179"/>
      <c r="CS1" s="1179"/>
      <c r="CT1" s="1179"/>
      <c r="CU1" s="1179"/>
      <c r="CV1" s="1179"/>
      <c r="CW1" s="1179"/>
      <c r="CX1" s="1179"/>
      <c r="CY1" s="1179"/>
      <c r="CZ1" s="1179"/>
      <c r="DA1" s="1179"/>
      <c r="DB1" s="1179"/>
      <c r="DC1" s="1179"/>
      <c r="DH1" s="1177"/>
      <c r="DI1" s="1178" t="s">
        <v>1505</v>
      </c>
      <c r="DJ1" s="1179"/>
      <c r="DK1" s="1179"/>
      <c r="DL1" s="1179"/>
      <c r="DM1" s="1179"/>
      <c r="DN1" s="1179"/>
      <c r="DO1" s="1179"/>
      <c r="DP1" s="1179"/>
      <c r="DQ1" s="1179"/>
      <c r="DR1" s="1179"/>
      <c r="DS1" s="1179"/>
      <c r="DT1" s="1179"/>
      <c r="DU1" s="1179"/>
      <c r="DV1" s="1179"/>
      <c r="DW1" s="1179"/>
      <c r="DX1" s="1179"/>
      <c r="DY1" s="1179"/>
    </row>
    <row r="2" spans="1:131" ht="25.5" customHeight="1">
      <c r="A2" s="1180"/>
      <c r="B2" s="1181"/>
      <c r="C2" s="1182"/>
      <c r="D2" s="1183"/>
      <c r="T2" s="1184"/>
      <c r="U2" s="1184" t="s">
        <v>410</v>
      </c>
      <c r="W2" s="1180"/>
      <c r="X2" s="1181"/>
      <c r="Y2" s="1182"/>
      <c r="Z2" s="1183"/>
      <c r="AP2" s="1184"/>
      <c r="AQ2" s="1184" t="s">
        <v>410</v>
      </c>
      <c r="AS2" s="1180"/>
      <c r="AT2" s="1181"/>
      <c r="AU2" s="1182"/>
      <c r="AV2" s="1183"/>
      <c r="BL2" s="1184"/>
      <c r="BM2" s="1184" t="s">
        <v>410</v>
      </c>
      <c r="BO2" s="1180"/>
      <c r="BP2" s="1181"/>
      <c r="BQ2" s="1182"/>
      <c r="BR2" s="1183"/>
      <c r="CH2" s="1184"/>
      <c r="CI2" s="1184" t="s">
        <v>410</v>
      </c>
      <c r="CK2" s="1180"/>
      <c r="CL2" s="1181"/>
      <c r="CM2" s="1182"/>
      <c r="CN2" s="1183"/>
      <c r="DD2" s="1184"/>
      <c r="DE2" s="1184" t="s">
        <v>410</v>
      </c>
      <c r="DG2" s="1180"/>
      <c r="DH2" s="1181"/>
      <c r="DI2" s="1182"/>
      <c r="DJ2" s="1183"/>
      <c r="DZ2" s="1184"/>
      <c r="EA2" s="1184" t="s">
        <v>410</v>
      </c>
    </row>
    <row r="3" spans="1:131" ht="30.75" customHeight="1">
      <c r="A3" s="2406" t="s">
        <v>86</v>
      </c>
      <c r="B3" s="2407"/>
      <c r="C3" s="2027" t="s">
        <v>255</v>
      </c>
      <c r="D3" s="2028" t="s">
        <v>41</v>
      </c>
      <c r="E3" s="2029"/>
      <c r="F3" s="2029"/>
      <c r="G3" s="2030"/>
      <c r="H3" s="2398" t="s">
        <v>836</v>
      </c>
      <c r="I3" s="2399"/>
      <c r="J3" s="2400"/>
      <c r="K3" s="2401" t="s">
        <v>837</v>
      </c>
      <c r="L3" s="2401"/>
      <c r="M3" s="2402"/>
      <c r="N3" s="2410" t="s">
        <v>838</v>
      </c>
      <c r="O3" s="2410"/>
      <c r="P3" s="2411"/>
      <c r="Q3" s="2403" t="s">
        <v>839</v>
      </c>
      <c r="R3" s="2403"/>
      <c r="S3" s="2403"/>
      <c r="T3" s="2404" t="s">
        <v>840</v>
      </c>
      <c r="U3" s="2405"/>
      <c r="W3" s="2406" t="s">
        <v>86</v>
      </c>
      <c r="X3" s="2407"/>
      <c r="Y3" s="2027" t="s">
        <v>255</v>
      </c>
      <c r="Z3" s="2028" t="s">
        <v>41</v>
      </c>
      <c r="AA3" s="2029"/>
      <c r="AB3" s="2029"/>
      <c r="AC3" s="2030"/>
      <c r="AD3" s="2398" t="s">
        <v>836</v>
      </c>
      <c r="AE3" s="2399"/>
      <c r="AF3" s="2400"/>
      <c r="AG3" s="2401" t="s">
        <v>837</v>
      </c>
      <c r="AH3" s="2401"/>
      <c r="AI3" s="2402"/>
      <c r="AJ3" s="2410" t="s">
        <v>838</v>
      </c>
      <c r="AK3" s="2410"/>
      <c r="AL3" s="2411"/>
      <c r="AM3" s="2403" t="s">
        <v>839</v>
      </c>
      <c r="AN3" s="2403"/>
      <c r="AO3" s="2403"/>
      <c r="AP3" s="2404" t="s">
        <v>840</v>
      </c>
      <c r="AQ3" s="2405"/>
      <c r="AS3" s="2406" t="s">
        <v>86</v>
      </c>
      <c r="AT3" s="2407"/>
      <c r="AU3" s="2027" t="s">
        <v>255</v>
      </c>
      <c r="AV3" s="2028" t="s">
        <v>41</v>
      </c>
      <c r="AW3" s="2029"/>
      <c r="AX3" s="2029"/>
      <c r="AY3" s="2030"/>
      <c r="AZ3" s="2398" t="s">
        <v>836</v>
      </c>
      <c r="BA3" s="2399"/>
      <c r="BB3" s="2400"/>
      <c r="BC3" s="2401" t="s">
        <v>837</v>
      </c>
      <c r="BD3" s="2401"/>
      <c r="BE3" s="2402"/>
      <c r="BF3" s="2410" t="s">
        <v>838</v>
      </c>
      <c r="BG3" s="2410"/>
      <c r="BH3" s="2411"/>
      <c r="BI3" s="2403" t="s">
        <v>839</v>
      </c>
      <c r="BJ3" s="2403"/>
      <c r="BK3" s="2403"/>
      <c r="BL3" s="2404" t="s">
        <v>840</v>
      </c>
      <c r="BM3" s="2405"/>
      <c r="BO3" s="2406" t="s">
        <v>86</v>
      </c>
      <c r="BP3" s="2407"/>
      <c r="BQ3" s="2027" t="s">
        <v>255</v>
      </c>
      <c r="BR3" s="2028" t="s">
        <v>41</v>
      </c>
      <c r="BS3" s="2029"/>
      <c r="BT3" s="2029"/>
      <c r="BU3" s="2030"/>
      <c r="BV3" s="2398" t="s">
        <v>836</v>
      </c>
      <c r="BW3" s="2399"/>
      <c r="BX3" s="2400"/>
      <c r="BY3" s="2401" t="s">
        <v>837</v>
      </c>
      <c r="BZ3" s="2401"/>
      <c r="CA3" s="2402"/>
      <c r="CB3" s="2410" t="s">
        <v>838</v>
      </c>
      <c r="CC3" s="2410"/>
      <c r="CD3" s="2411"/>
      <c r="CE3" s="2403" t="s">
        <v>839</v>
      </c>
      <c r="CF3" s="2403"/>
      <c r="CG3" s="2403"/>
      <c r="CH3" s="2404" t="s">
        <v>840</v>
      </c>
      <c r="CI3" s="2405"/>
      <c r="CK3" s="2406" t="s">
        <v>86</v>
      </c>
      <c r="CL3" s="2407"/>
      <c r="CM3" s="2027" t="s">
        <v>255</v>
      </c>
      <c r="CN3" s="2028" t="s">
        <v>41</v>
      </c>
      <c r="CO3" s="2029"/>
      <c r="CP3" s="2029"/>
      <c r="CQ3" s="2030"/>
      <c r="CR3" s="2398" t="s">
        <v>836</v>
      </c>
      <c r="CS3" s="2399"/>
      <c r="CT3" s="2400"/>
      <c r="CU3" s="2401" t="s">
        <v>837</v>
      </c>
      <c r="CV3" s="2401"/>
      <c r="CW3" s="2402"/>
      <c r="CX3" s="2410" t="s">
        <v>838</v>
      </c>
      <c r="CY3" s="2410"/>
      <c r="CZ3" s="2411"/>
      <c r="DA3" s="2403" t="s">
        <v>839</v>
      </c>
      <c r="DB3" s="2403"/>
      <c r="DC3" s="2403"/>
      <c r="DD3" s="2404" t="s">
        <v>840</v>
      </c>
      <c r="DE3" s="2405"/>
      <c r="DG3" s="2406" t="s">
        <v>86</v>
      </c>
      <c r="DH3" s="2407"/>
      <c r="DI3" s="2027" t="s">
        <v>255</v>
      </c>
      <c r="DJ3" s="2028" t="s">
        <v>41</v>
      </c>
      <c r="DK3" s="2029"/>
      <c r="DL3" s="2029"/>
      <c r="DM3" s="2030"/>
      <c r="DN3" s="2398" t="s">
        <v>836</v>
      </c>
      <c r="DO3" s="2399"/>
      <c r="DP3" s="2400"/>
      <c r="DQ3" s="2401" t="s">
        <v>837</v>
      </c>
      <c r="DR3" s="2401"/>
      <c r="DS3" s="2402"/>
      <c r="DT3" s="2410" t="s">
        <v>838</v>
      </c>
      <c r="DU3" s="2410"/>
      <c r="DV3" s="2411"/>
      <c r="DW3" s="2403" t="s">
        <v>839</v>
      </c>
      <c r="DX3" s="2403"/>
      <c r="DY3" s="2403"/>
      <c r="DZ3" s="2404" t="s">
        <v>840</v>
      </c>
      <c r="EA3" s="2405"/>
    </row>
    <row r="4" spans="1:131" ht="28.5" customHeight="1">
      <c r="A4" s="2408"/>
      <c r="B4" s="2409"/>
      <c r="C4" s="2027"/>
      <c r="D4" s="1621" t="s">
        <v>1503</v>
      </c>
      <c r="E4" s="1621" t="s">
        <v>1504</v>
      </c>
      <c r="F4" s="1621" t="s">
        <v>841</v>
      </c>
      <c r="G4" s="1621" t="s">
        <v>1</v>
      </c>
      <c r="H4" s="1185" t="s">
        <v>1503</v>
      </c>
      <c r="I4" s="1185" t="s">
        <v>1504</v>
      </c>
      <c r="J4" s="1185" t="s">
        <v>841</v>
      </c>
      <c r="K4" s="1186" t="s">
        <v>1503</v>
      </c>
      <c r="L4" s="1186" t="s">
        <v>1504</v>
      </c>
      <c r="M4" s="1186" t="s">
        <v>841</v>
      </c>
      <c r="N4" s="1187" t="s">
        <v>1503</v>
      </c>
      <c r="O4" s="1187" t="s">
        <v>1504</v>
      </c>
      <c r="P4" s="1187" t="s">
        <v>841</v>
      </c>
      <c r="Q4" s="1188" t="s">
        <v>1503</v>
      </c>
      <c r="R4" s="1188" t="s">
        <v>1504</v>
      </c>
      <c r="S4" s="1188" t="s">
        <v>841</v>
      </c>
      <c r="T4" s="1189" t="s">
        <v>1503</v>
      </c>
      <c r="U4" s="1189" t="s">
        <v>841</v>
      </c>
      <c r="W4" s="2408"/>
      <c r="X4" s="2409"/>
      <c r="Y4" s="2027"/>
      <c r="Z4" s="1621" t="s">
        <v>1503</v>
      </c>
      <c r="AA4" s="1621" t="s">
        <v>1504</v>
      </c>
      <c r="AB4" s="1621" t="s">
        <v>841</v>
      </c>
      <c r="AC4" s="1621" t="s">
        <v>1</v>
      </c>
      <c r="AD4" s="1185" t="s">
        <v>1503</v>
      </c>
      <c r="AE4" s="1185" t="s">
        <v>1504</v>
      </c>
      <c r="AF4" s="1185" t="s">
        <v>841</v>
      </c>
      <c r="AG4" s="1186" t="s">
        <v>1503</v>
      </c>
      <c r="AH4" s="1186" t="s">
        <v>1504</v>
      </c>
      <c r="AI4" s="1186" t="s">
        <v>841</v>
      </c>
      <c r="AJ4" s="1187" t="s">
        <v>1503</v>
      </c>
      <c r="AK4" s="1187" t="s">
        <v>1504</v>
      </c>
      <c r="AL4" s="1187" t="s">
        <v>841</v>
      </c>
      <c r="AM4" s="1188" t="s">
        <v>1503</v>
      </c>
      <c r="AN4" s="1188" t="s">
        <v>1504</v>
      </c>
      <c r="AO4" s="1188" t="s">
        <v>841</v>
      </c>
      <c r="AP4" s="1189" t="s">
        <v>1503</v>
      </c>
      <c r="AQ4" s="1189" t="s">
        <v>841</v>
      </c>
      <c r="AS4" s="2408"/>
      <c r="AT4" s="2409"/>
      <c r="AU4" s="2027"/>
      <c r="AV4" s="1621" t="s">
        <v>1503</v>
      </c>
      <c r="AW4" s="1621" t="s">
        <v>1504</v>
      </c>
      <c r="AX4" s="1621" t="s">
        <v>841</v>
      </c>
      <c r="AY4" s="1621" t="s">
        <v>1</v>
      </c>
      <c r="AZ4" s="1185" t="s">
        <v>1503</v>
      </c>
      <c r="BA4" s="1185" t="s">
        <v>1504</v>
      </c>
      <c r="BB4" s="1185" t="s">
        <v>841</v>
      </c>
      <c r="BC4" s="1186" t="s">
        <v>1503</v>
      </c>
      <c r="BD4" s="1186" t="s">
        <v>1504</v>
      </c>
      <c r="BE4" s="1186" t="s">
        <v>841</v>
      </c>
      <c r="BF4" s="1187" t="s">
        <v>1503</v>
      </c>
      <c r="BG4" s="1187" t="s">
        <v>1504</v>
      </c>
      <c r="BH4" s="1187" t="s">
        <v>841</v>
      </c>
      <c r="BI4" s="1188" t="s">
        <v>1503</v>
      </c>
      <c r="BJ4" s="1188" t="s">
        <v>1504</v>
      </c>
      <c r="BK4" s="1188" t="s">
        <v>841</v>
      </c>
      <c r="BL4" s="1189" t="s">
        <v>1503</v>
      </c>
      <c r="BM4" s="1189" t="s">
        <v>841</v>
      </c>
      <c r="BO4" s="2408"/>
      <c r="BP4" s="2409"/>
      <c r="BQ4" s="2027"/>
      <c r="BR4" s="1621" t="s">
        <v>1503</v>
      </c>
      <c r="BS4" s="1621" t="s">
        <v>1504</v>
      </c>
      <c r="BT4" s="1621" t="s">
        <v>841</v>
      </c>
      <c r="BU4" s="1621" t="s">
        <v>1</v>
      </c>
      <c r="BV4" s="1185" t="s">
        <v>1503</v>
      </c>
      <c r="BW4" s="1185" t="s">
        <v>1504</v>
      </c>
      <c r="BX4" s="1185" t="s">
        <v>841</v>
      </c>
      <c r="BY4" s="1186" t="s">
        <v>1503</v>
      </c>
      <c r="BZ4" s="1186" t="s">
        <v>1504</v>
      </c>
      <c r="CA4" s="1186" t="s">
        <v>841</v>
      </c>
      <c r="CB4" s="1187" t="s">
        <v>1503</v>
      </c>
      <c r="CC4" s="1187" t="s">
        <v>1504</v>
      </c>
      <c r="CD4" s="1187" t="s">
        <v>841</v>
      </c>
      <c r="CE4" s="1188" t="s">
        <v>1503</v>
      </c>
      <c r="CF4" s="1188" t="s">
        <v>1504</v>
      </c>
      <c r="CG4" s="1188" t="s">
        <v>841</v>
      </c>
      <c r="CH4" s="1189" t="s">
        <v>1503</v>
      </c>
      <c r="CI4" s="1189" t="s">
        <v>841</v>
      </c>
      <c r="CK4" s="2408"/>
      <c r="CL4" s="2409"/>
      <c r="CM4" s="2027"/>
      <c r="CN4" s="1621" t="s">
        <v>1503</v>
      </c>
      <c r="CO4" s="1621" t="s">
        <v>1504</v>
      </c>
      <c r="CP4" s="1621" t="s">
        <v>841</v>
      </c>
      <c r="CQ4" s="1621" t="s">
        <v>1</v>
      </c>
      <c r="CR4" s="1185" t="s">
        <v>1503</v>
      </c>
      <c r="CS4" s="1185" t="s">
        <v>1504</v>
      </c>
      <c r="CT4" s="1185" t="s">
        <v>841</v>
      </c>
      <c r="CU4" s="1186" t="s">
        <v>1503</v>
      </c>
      <c r="CV4" s="1186" t="s">
        <v>1504</v>
      </c>
      <c r="CW4" s="1186" t="s">
        <v>841</v>
      </c>
      <c r="CX4" s="1187" t="s">
        <v>1503</v>
      </c>
      <c r="CY4" s="1187" t="s">
        <v>1504</v>
      </c>
      <c r="CZ4" s="1187" t="s">
        <v>841</v>
      </c>
      <c r="DA4" s="1188" t="s">
        <v>1503</v>
      </c>
      <c r="DB4" s="1188" t="s">
        <v>1504</v>
      </c>
      <c r="DC4" s="1188" t="s">
        <v>841</v>
      </c>
      <c r="DD4" s="1189" t="s">
        <v>1503</v>
      </c>
      <c r="DE4" s="1189" t="s">
        <v>841</v>
      </c>
      <c r="DG4" s="2408"/>
      <c r="DH4" s="2409"/>
      <c r="DI4" s="2027"/>
      <c r="DJ4" s="1621" t="s">
        <v>1503</v>
      </c>
      <c r="DK4" s="1621" t="s">
        <v>1504</v>
      </c>
      <c r="DL4" s="1621" t="s">
        <v>841</v>
      </c>
      <c r="DM4" s="1621" t="s">
        <v>1</v>
      </c>
      <c r="DN4" s="1185" t="s">
        <v>1503</v>
      </c>
      <c r="DO4" s="1185" t="s">
        <v>1504</v>
      </c>
      <c r="DP4" s="1185" t="s">
        <v>841</v>
      </c>
      <c r="DQ4" s="1186" t="s">
        <v>1503</v>
      </c>
      <c r="DR4" s="1186" t="s">
        <v>1504</v>
      </c>
      <c r="DS4" s="1186" t="s">
        <v>841</v>
      </c>
      <c r="DT4" s="1187" t="s">
        <v>1503</v>
      </c>
      <c r="DU4" s="1187" t="s">
        <v>1504</v>
      </c>
      <c r="DV4" s="1187" t="s">
        <v>841</v>
      </c>
      <c r="DW4" s="1188" t="s">
        <v>1503</v>
      </c>
      <c r="DX4" s="1188" t="s">
        <v>1504</v>
      </c>
      <c r="DY4" s="1188" t="s">
        <v>841</v>
      </c>
      <c r="DZ4" s="1189" t="s">
        <v>1503</v>
      </c>
      <c r="EA4" s="1189" t="s">
        <v>841</v>
      </c>
    </row>
    <row r="5" spans="1:131" ht="20.25" customHeight="1">
      <c r="A5" s="2397" t="s">
        <v>256</v>
      </c>
      <c r="B5" s="987" t="s">
        <v>779</v>
      </c>
      <c r="C5" s="1190">
        <f>SUM('급수관 폐쇄(총괄)'!C6:'급수관 폐쇄(총괄)'!C15)</f>
        <v>8931.010000000002</v>
      </c>
      <c r="D5" s="1190">
        <f>SUM('급수관 폐쇄(총괄)'!D6:'급수관 폐쇄(총괄)'!D15)</f>
        <v>12015.760000000002</v>
      </c>
      <c r="E5" s="1190">
        <f>SUM('급수관 폐쇄(총괄)'!E6:'급수관 폐쇄(총괄)'!E15)</f>
        <v>0</v>
      </c>
      <c r="F5" s="1190">
        <f>SUM('급수관 폐쇄(총괄)'!F6:'급수관 폐쇄(총괄)'!F15)</f>
        <v>3084.75</v>
      </c>
      <c r="G5" s="1190">
        <f>SUM('급수관 폐쇄(총괄)'!G6:'급수관 폐쇄(총괄)'!G15)</f>
        <v>8931.010000000002</v>
      </c>
      <c r="H5" s="1190">
        <f>SUM('급수관 폐쇄(총괄)'!H6:'급수관 폐쇄(총괄)'!H15)</f>
        <v>9188.9800000000014</v>
      </c>
      <c r="I5" s="1190">
        <f>SUM('급수관 폐쇄(총괄)'!I6:'급수관 폐쇄(총괄)'!I15)</f>
        <v>0</v>
      </c>
      <c r="J5" s="1190">
        <f>SUM('급수관 폐쇄(총괄)'!J6:'급수관 폐쇄(총괄)'!J15)</f>
        <v>473.01</v>
      </c>
      <c r="K5" s="1190">
        <f>SUM('급수관 폐쇄(총괄)'!K6:'급수관 폐쇄(총괄)'!K15)</f>
        <v>216.9</v>
      </c>
      <c r="L5" s="1190">
        <f>SUM('급수관 폐쇄(총괄)'!L6:'급수관 폐쇄(총괄)'!L15)</f>
        <v>0</v>
      </c>
      <c r="M5" s="1190">
        <f>SUM('급수관 폐쇄(총괄)'!M6:'급수관 폐쇄(총괄)'!M15)</f>
        <v>535.63</v>
      </c>
      <c r="N5" s="1190">
        <f>SUM('급수관 폐쇄(총괄)'!N6:'급수관 폐쇄(총괄)'!N15)</f>
        <v>1938.37</v>
      </c>
      <c r="O5" s="1190">
        <f>SUM('급수관 폐쇄(총괄)'!O6:'급수관 폐쇄(총괄)'!O15)</f>
        <v>0</v>
      </c>
      <c r="P5" s="1190">
        <f>SUM('급수관 폐쇄(총괄)'!P6:'급수관 폐쇄(총괄)'!P15)</f>
        <v>1625.74</v>
      </c>
      <c r="Q5" s="1190">
        <f>SUM('급수관 폐쇄(총괄)'!Q6:'급수관 폐쇄(총괄)'!Q15)</f>
        <v>244.56</v>
      </c>
      <c r="R5" s="1190">
        <f>SUM('급수관 폐쇄(총괄)'!R6:'급수관 폐쇄(총괄)'!R15)</f>
        <v>0</v>
      </c>
      <c r="S5" s="1190">
        <f>SUM('급수관 폐쇄(총괄)'!S6:'급수관 폐쇄(총괄)'!S15)</f>
        <v>443.64</v>
      </c>
      <c r="T5" s="1190">
        <f>SUM('급수관 폐쇄(총괄)'!T6:'급수관 폐쇄(총괄)'!T15)</f>
        <v>392.47999999999996</v>
      </c>
      <c r="U5" s="1190">
        <f>SUM('급수관 폐쇄(총괄)'!U6:'급수관 폐쇄(총괄)'!U15)</f>
        <v>41.2</v>
      </c>
      <c r="W5" s="2397" t="s">
        <v>256</v>
      </c>
      <c r="X5" s="987" t="s">
        <v>779</v>
      </c>
      <c r="Y5" s="1190">
        <f>SUM('급수관 폐쇄(총괄)'!Y6:'급수관 폐쇄(총괄)'!Y15)</f>
        <v>2846.08</v>
      </c>
      <c r="Z5" s="1190">
        <f>SUM('급수관 폐쇄(총괄)'!Z6:'급수관 폐쇄(총괄)'!Z15)</f>
        <v>2856.47</v>
      </c>
      <c r="AA5" s="1190">
        <f>SUM('급수관 폐쇄(총괄)'!AA6:'급수관 폐쇄(총괄)'!AA15)</f>
        <v>0</v>
      </c>
      <c r="AB5" s="1190">
        <f>SUM('급수관 폐쇄(총괄)'!AB6:'급수관 폐쇄(총괄)'!AB15)</f>
        <v>10.39</v>
      </c>
      <c r="AC5" s="1190">
        <f>SUM('급수관 폐쇄(총괄)'!AC6:'급수관 폐쇄(총괄)'!AC15)</f>
        <v>2846.08</v>
      </c>
      <c r="AD5" s="1190">
        <f>SUM('급수관 폐쇄(총괄)'!AD6:'급수관 폐쇄(총괄)'!AD15)</f>
        <v>2620.4399999999996</v>
      </c>
      <c r="AE5" s="1190">
        <f>SUM('급수관 폐쇄(총괄)'!AE6:'급수관 폐쇄(총괄)'!AE15)</f>
        <v>0</v>
      </c>
      <c r="AF5" s="1190">
        <f>SUM('급수관 폐쇄(총괄)'!AF6:'급수관 폐쇄(총괄)'!AF15)</f>
        <v>1</v>
      </c>
      <c r="AG5" s="1190">
        <f>SUM('급수관 폐쇄(총괄)'!AG6:'급수관 폐쇄(총괄)'!AG15)</f>
        <v>0</v>
      </c>
      <c r="AH5" s="1190">
        <f>SUM('급수관 폐쇄(총괄)'!AH6:'급수관 폐쇄(총괄)'!AH15)</f>
        <v>0</v>
      </c>
      <c r="AI5" s="1190">
        <f>SUM('급수관 폐쇄(총괄)'!AI6:'급수관 폐쇄(총괄)'!AI15)</f>
        <v>9.39</v>
      </c>
      <c r="AJ5" s="1190">
        <f>SUM('급수관 폐쇄(총괄)'!AJ6:'급수관 폐쇄(총괄)'!AJ15)</f>
        <v>0</v>
      </c>
      <c r="AK5" s="1190">
        <f>SUM('급수관 폐쇄(총괄)'!AK6:'급수관 폐쇄(총괄)'!AK15)</f>
        <v>0</v>
      </c>
      <c r="AL5" s="1190">
        <f>SUM('급수관 폐쇄(총괄)'!AL6:'급수관 폐쇄(총괄)'!AL15)</f>
        <v>0</v>
      </c>
      <c r="AM5" s="1190">
        <f>SUM('급수관 폐쇄(총괄)'!AM6:'급수관 폐쇄(총괄)'!AM15)</f>
        <v>0</v>
      </c>
      <c r="AN5" s="1190">
        <f>SUM('급수관 폐쇄(총괄)'!AN6:'급수관 폐쇄(총괄)'!AN15)</f>
        <v>0</v>
      </c>
      <c r="AO5" s="1190">
        <f>SUM('급수관 폐쇄(총괄)'!AO6:'급수관 폐쇄(총괄)'!AO15)</f>
        <v>0</v>
      </c>
      <c r="AP5" s="1190">
        <f>SUM('급수관 폐쇄(총괄)'!AP6:'급수관 폐쇄(총괄)'!AP15)</f>
        <v>236.03</v>
      </c>
      <c r="AQ5" s="1190">
        <f>SUM('급수관 폐쇄(총괄)'!AQ6:'급수관 폐쇄(총괄)'!AQ15)</f>
        <v>0</v>
      </c>
      <c r="AS5" s="2397" t="s">
        <v>256</v>
      </c>
      <c r="AT5" s="987" t="s">
        <v>779</v>
      </c>
      <c r="AU5" s="1190">
        <f>SUM('급수관 폐쇄(총괄)'!AU6:'급수관 폐쇄(총괄)'!AU15)</f>
        <v>1868.8400000000001</v>
      </c>
      <c r="AV5" s="1190">
        <f>SUM('급수관 폐쇄(총괄)'!AV6:'급수관 폐쇄(총괄)'!AV15)</f>
        <v>1875.14</v>
      </c>
      <c r="AW5" s="1190">
        <f>SUM('급수관 폐쇄(총괄)'!AW6:'급수관 폐쇄(총괄)'!AW15)</f>
        <v>0</v>
      </c>
      <c r="AX5" s="1190">
        <f>SUM('급수관 폐쇄(총괄)'!AX6:'급수관 폐쇄(총괄)'!AX15)</f>
        <v>6.3</v>
      </c>
      <c r="AY5" s="1190">
        <f>SUM('급수관 폐쇄(총괄)'!AY6:'급수관 폐쇄(총괄)'!AY15)</f>
        <v>1868.8400000000001</v>
      </c>
      <c r="AZ5" s="1190">
        <f>SUM('급수관 폐쇄(총괄)'!AZ6:'급수관 폐쇄(총괄)'!AZ15)</f>
        <v>1742.53</v>
      </c>
      <c r="BA5" s="1190">
        <f>SUM('급수관 폐쇄(총괄)'!BA6:'급수관 폐쇄(총괄)'!BA15)</f>
        <v>0</v>
      </c>
      <c r="BB5" s="1190">
        <f>SUM('급수관 폐쇄(총괄)'!BB6:'급수관 폐쇄(총괄)'!BB15)</f>
        <v>6.3</v>
      </c>
      <c r="BC5" s="1190">
        <f>SUM('급수관 폐쇄(총괄)'!BC6:'급수관 폐쇄(총괄)'!BC15)</f>
        <v>0</v>
      </c>
      <c r="BD5" s="1190">
        <f>SUM('급수관 폐쇄(총괄)'!BD6:'급수관 폐쇄(총괄)'!BD15)</f>
        <v>0</v>
      </c>
      <c r="BE5" s="1190">
        <f>SUM('급수관 폐쇄(총괄)'!BE6:'급수관 폐쇄(총괄)'!BE15)</f>
        <v>0</v>
      </c>
      <c r="BF5" s="1190">
        <f>SUM('급수관 폐쇄(총괄)'!BF6:'급수관 폐쇄(총괄)'!BF15)</f>
        <v>85.16</v>
      </c>
      <c r="BG5" s="1190">
        <f>SUM('급수관 폐쇄(총괄)'!BG6:'급수관 폐쇄(총괄)'!BG15)</f>
        <v>0</v>
      </c>
      <c r="BH5" s="1190">
        <f>SUM('급수관 폐쇄(총괄)'!BH6:'급수관 폐쇄(총괄)'!BH15)</f>
        <v>0</v>
      </c>
      <c r="BI5" s="1190">
        <f>SUM('급수관 폐쇄(총괄)'!BI6:'급수관 폐쇄(총괄)'!BI15)</f>
        <v>0</v>
      </c>
      <c r="BJ5" s="1190">
        <f>SUM('급수관 폐쇄(총괄)'!BJ6:'급수관 폐쇄(총괄)'!BJ15)</f>
        <v>0</v>
      </c>
      <c r="BK5" s="1190">
        <f>SUM('급수관 폐쇄(총괄)'!BK6:'급수관 폐쇄(총괄)'!BK15)</f>
        <v>0</v>
      </c>
      <c r="BL5" s="1190">
        <f>SUM('급수관 폐쇄(총괄)'!BL6:'급수관 폐쇄(총괄)'!BL15)</f>
        <v>47.45</v>
      </c>
      <c r="BM5" s="1190">
        <f>SUM('급수관 폐쇄(총괄)'!BM6:'급수관 폐쇄(총괄)'!BM15)</f>
        <v>0</v>
      </c>
      <c r="BO5" s="2397" t="s">
        <v>256</v>
      </c>
      <c r="BP5" s="987" t="s">
        <v>779</v>
      </c>
      <c r="BQ5" s="1190">
        <f>SUM('급수관 폐쇄(총괄)'!BQ6:'급수관 폐쇄(총괄)'!BQ15)</f>
        <v>1797.08</v>
      </c>
      <c r="BR5" s="1190">
        <f>SUM('급수관 폐쇄(총괄)'!BR6:'급수관 폐쇄(총괄)'!BR15)</f>
        <v>2400.1</v>
      </c>
      <c r="BS5" s="1190">
        <f>SUM('급수관 폐쇄(총괄)'!BS6:'급수관 폐쇄(총괄)'!BS15)</f>
        <v>0</v>
      </c>
      <c r="BT5" s="1190">
        <f>SUM('급수관 폐쇄(총괄)'!BT6:'급수관 폐쇄(총괄)'!BT15)</f>
        <v>603.02</v>
      </c>
      <c r="BU5" s="1190">
        <f>SUM('급수관 폐쇄(총괄)'!BU6:'급수관 폐쇄(총괄)'!BU15)</f>
        <v>1797.08</v>
      </c>
      <c r="BV5" s="1190">
        <f>SUM('급수관 폐쇄(총괄)'!BV6:'급수관 폐쇄(총괄)'!BV15)</f>
        <v>1231.45</v>
      </c>
      <c r="BW5" s="1190">
        <f>SUM('급수관 폐쇄(총괄)'!BW6:'급수관 폐쇄(총괄)'!BW15)</f>
        <v>0</v>
      </c>
      <c r="BX5" s="1190">
        <f>SUM('급수관 폐쇄(총괄)'!BX6:'급수관 폐쇄(총괄)'!BX15)</f>
        <v>131.97</v>
      </c>
      <c r="BY5" s="1190">
        <f>SUM('급수관 폐쇄(총괄)'!BY6:'급수관 폐쇄(총괄)'!BY15)</f>
        <v>5</v>
      </c>
      <c r="BZ5" s="1190">
        <f>SUM('급수관 폐쇄(총괄)'!BZ6:'급수관 폐쇄(총괄)'!BZ15)</f>
        <v>0</v>
      </c>
      <c r="CA5" s="1190">
        <f>SUM('급수관 폐쇄(총괄)'!CA6:'급수관 폐쇄(총괄)'!CA15)</f>
        <v>0</v>
      </c>
      <c r="CB5" s="1190">
        <f>SUM('급수관 폐쇄(총괄)'!CB6:'급수관 폐쇄(총괄)'!CB15)</f>
        <v>907.09</v>
      </c>
      <c r="CC5" s="1190">
        <f>SUM('급수관 폐쇄(총괄)'!CC6:'급수관 폐쇄(총괄)'!CC15)</f>
        <v>0</v>
      </c>
      <c r="CD5" s="1190">
        <f>SUM('급수관 폐쇄(총괄)'!CD6:'급수관 폐쇄(총괄)'!CD15)</f>
        <v>464.69000000000005</v>
      </c>
      <c r="CE5" s="1190">
        <f>SUM('급수관 폐쇄(총괄)'!CE6:'급수관 폐쇄(총괄)'!CE15)</f>
        <v>184.56</v>
      </c>
      <c r="CF5" s="1190">
        <f>SUM('급수관 폐쇄(총괄)'!CF6:'급수관 폐쇄(총괄)'!CF15)</f>
        <v>0</v>
      </c>
      <c r="CG5" s="1190">
        <f>SUM('급수관 폐쇄(총괄)'!CG6:'급수관 폐쇄(총괄)'!CG15)</f>
        <v>0</v>
      </c>
      <c r="CH5" s="1190">
        <f>SUM('급수관 폐쇄(총괄)'!CH6:'급수관 폐쇄(총괄)'!CH15)</f>
        <v>72</v>
      </c>
      <c r="CI5" s="1190">
        <f>SUM('급수관 폐쇄(총괄)'!CI6:'급수관 폐쇄(총괄)'!CI15)</f>
        <v>6.36</v>
      </c>
      <c r="CK5" s="2397" t="s">
        <v>256</v>
      </c>
      <c r="CL5" s="987" t="s">
        <v>779</v>
      </c>
      <c r="CM5" s="1190">
        <f>SUM('급수관 폐쇄(총괄)'!CM6:'급수관 폐쇄(총괄)'!CM15)</f>
        <v>960.82999999999993</v>
      </c>
      <c r="CN5" s="1190">
        <f>SUM('급수관 폐쇄(총괄)'!CN6:'급수관 폐쇄(총괄)'!CN15)</f>
        <v>3406.87</v>
      </c>
      <c r="CO5" s="1190">
        <f>SUM('급수관 폐쇄(총괄)'!CO6:'급수관 폐쇄(총괄)'!CO15)</f>
        <v>0</v>
      </c>
      <c r="CP5" s="1190">
        <f>SUM('급수관 폐쇄(총괄)'!CP6:'급수관 폐쇄(총괄)'!CP15)</f>
        <v>2446.04</v>
      </c>
      <c r="CQ5" s="1190">
        <f>SUM('급수관 폐쇄(총괄)'!CQ6:'급수관 폐쇄(총괄)'!CQ15)</f>
        <v>960.82999999999993</v>
      </c>
      <c r="CR5" s="1190">
        <f>SUM('급수관 폐쇄(총괄)'!CR6:'급수관 폐쇄(총괄)'!CR15)</f>
        <v>2727.07</v>
      </c>
      <c r="CS5" s="1190">
        <f>SUM('급수관 폐쇄(총괄)'!CS6:'급수관 폐쇄(총괄)'!CS15)</f>
        <v>0</v>
      </c>
      <c r="CT5" s="1190">
        <f>SUM('급수관 폐쇄(총괄)'!CT6:'급수관 폐쇄(총괄)'!CT15)</f>
        <v>333.74</v>
      </c>
      <c r="CU5" s="1190">
        <f>SUM('급수관 폐쇄(총괄)'!CU6:'급수관 폐쇄(총괄)'!CU15)</f>
        <v>211.9</v>
      </c>
      <c r="CV5" s="1190">
        <f>SUM('급수관 폐쇄(총괄)'!CV6:'급수관 폐쇄(총괄)'!CV15)</f>
        <v>0</v>
      </c>
      <c r="CW5" s="1190">
        <f>SUM('급수관 폐쇄(총괄)'!CW6:'급수관 폐쇄(총괄)'!CW15)</f>
        <v>526.24</v>
      </c>
      <c r="CX5" s="1190">
        <f>SUM('급수관 폐쇄(총괄)'!CX6:'급수관 폐쇄(총괄)'!CX15)</f>
        <v>378.43</v>
      </c>
      <c r="CY5" s="1190">
        <f>SUM('급수관 폐쇄(총괄)'!CY6:'급수관 폐쇄(총괄)'!CY15)</f>
        <v>0</v>
      </c>
      <c r="CZ5" s="1190">
        <f>SUM('급수관 폐쇄(총괄)'!CZ6:'급수관 폐쇄(총괄)'!CZ15)</f>
        <v>1142.05</v>
      </c>
      <c r="DA5" s="1190">
        <f>SUM('급수관 폐쇄(총괄)'!DA6:'급수관 폐쇄(총괄)'!DA15)</f>
        <v>55</v>
      </c>
      <c r="DB5" s="1190">
        <f>SUM('급수관 폐쇄(총괄)'!DB6:'급수관 폐쇄(총괄)'!DB15)</f>
        <v>0</v>
      </c>
      <c r="DC5" s="1190">
        <f>SUM('급수관 폐쇄(총괄)'!DC6:'급수관 폐쇄(총괄)'!DC15)</f>
        <v>443.64</v>
      </c>
      <c r="DD5" s="1190">
        <f>SUM('급수관 폐쇄(총괄)'!DD6:'급수관 폐쇄(총괄)'!DD15)</f>
        <v>0</v>
      </c>
      <c r="DE5" s="1190">
        <f>SUM('급수관 폐쇄(총괄)'!DE6:'급수관 폐쇄(총괄)'!DE15)</f>
        <v>34.840000000000003</v>
      </c>
      <c r="DG5" s="2397" t="s">
        <v>256</v>
      </c>
      <c r="DH5" s="987" t="s">
        <v>779</v>
      </c>
      <c r="DI5" s="1190">
        <f>SUM('급수관 폐쇄(총괄)'!DI6:'급수관 폐쇄(총괄)'!DI15)</f>
        <v>1458.18</v>
      </c>
      <c r="DJ5" s="1190">
        <f>SUM('급수관 폐쇄(총괄)'!DJ6:'급수관 폐쇄(총괄)'!DJ15)</f>
        <v>1477.18</v>
      </c>
      <c r="DK5" s="1190">
        <f>SUM('급수관 폐쇄(총괄)'!DK6:'급수관 폐쇄(총괄)'!DK15)</f>
        <v>0</v>
      </c>
      <c r="DL5" s="1190">
        <f>SUM('급수관 폐쇄(총괄)'!DL6:'급수관 폐쇄(총괄)'!DL15)</f>
        <v>19</v>
      </c>
      <c r="DM5" s="1190">
        <f>SUM('급수관 폐쇄(총괄)'!DM6:'급수관 폐쇄(총괄)'!DM15)</f>
        <v>1458.18</v>
      </c>
      <c r="DN5" s="1190">
        <f>SUM('급수관 폐쇄(총괄)'!DN6:'급수관 폐쇄(총괄)'!DN15)</f>
        <v>867.49</v>
      </c>
      <c r="DO5" s="1190">
        <f>SUM('급수관 폐쇄(총괄)'!DO6:'급수관 폐쇄(총괄)'!DO15)</f>
        <v>0</v>
      </c>
      <c r="DP5" s="1190">
        <f>SUM('급수관 폐쇄(총괄)'!DP6:'급수관 폐쇄(총괄)'!DP15)</f>
        <v>0</v>
      </c>
      <c r="DQ5" s="1190">
        <f>SUM('급수관 폐쇄(총괄)'!DQ6:'급수관 폐쇄(총괄)'!DQ15)</f>
        <v>0</v>
      </c>
      <c r="DR5" s="1190">
        <f>SUM('급수관 폐쇄(총괄)'!DR6:'급수관 폐쇄(총괄)'!DR15)</f>
        <v>0</v>
      </c>
      <c r="DS5" s="1190">
        <f>SUM('급수관 폐쇄(총괄)'!DS6:'급수관 폐쇄(총괄)'!DS15)</f>
        <v>0</v>
      </c>
      <c r="DT5" s="1190">
        <f>SUM('급수관 폐쇄(총괄)'!DT6:'급수관 폐쇄(총괄)'!DT15)</f>
        <v>567.69000000000005</v>
      </c>
      <c r="DU5" s="1190">
        <f>SUM('급수관 폐쇄(총괄)'!DU6:'급수관 폐쇄(총괄)'!DU15)</f>
        <v>0</v>
      </c>
      <c r="DV5" s="1190">
        <f>SUM('급수관 폐쇄(총괄)'!DV6:'급수관 폐쇄(총괄)'!DV15)</f>
        <v>19</v>
      </c>
      <c r="DW5" s="1190">
        <f>SUM('급수관 폐쇄(총괄)'!DW6:'급수관 폐쇄(총괄)'!DW15)</f>
        <v>5</v>
      </c>
      <c r="DX5" s="1190">
        <f>SUM('급수관 폐쇄(총괄)'!DX6:'급수관 폐쇄(총괄)'!DX15)</f>
        <v>0</v>
      </c>
      <c r="DY5" s="1190">
        <f>SUM('급수관 폐쇄(총괄)'!DY6:'급수관 폐쇄(총괄)'!DY15)</f>
        <v>0</v>
      </c>
      <c r="DZ5" s="1190">
        <f>SUM('급수관 폐쇄(총괄)'!DZ6:'급수관 폐쇄(총괄)'!DZ15)</f>
        <v>37</v>
      </c>
      <c r="EA5" s="1190">
        <f>SUM('급수관 폐쇄(총괄)'!EA6:'급수관 폐쇄(총괄)'!EA15)</f>
        <v>0</v>
      </c>
    </row>
    <row r="6" spans="1:131" ht="19.2" customHeight="1">
      <c r="A6" s="2397" t="s">
        <v>256</v>
      </c>
      <c r="B6" s="1191" t="s">
        <v>951</v>
      </c>
      <c r="C6" s="1192">
        <f>'급수관 폐쇄(총괄)'!G6</f>
        <v>101</v>
      </c>
      <c r="D6" s="1192">
        <v>101</v>
      </c>
      <c r="E6" s="1192">
        <v>0</v>
      </c>
      <c r="F6" s="1192">
        <v>0</v>
      </c>
      <c r="G6" s="1192">
        <v>101</v>
      </c>
      <c r="H6" s="1192">
        <v>101</v>
      </c>
      <c r="I6" s="1192">
        <v>0</v>
      </c>
      <c r="J6" s="1192">
        <v>0</v>
      </c>
      <c r="K6" s="1192">
        <v>0</v>
      </c>
      <c r="L6" s="1192">
        <v>0</v>
      </c>
      <c r="M6" s="1192">
        <v>0</v>
      </c>
      <c r="N6" s="1192">
        <v>0</v>
      </c>
      <c r="O6" s="1192">
        <v>0</v>
      </c>
      <c r="P6" s="1192">
        <v>0</v>
      </c>
      <c r="Q6" s="1192">
        <v>0</v>
      </c>
      <c r="R6" s="1192">
        <v>0</v>
      </c>
      <c r="S6" s="1192">
        <v>0</v>
      </c>
      <c r="T6" s="1192">
        <v>0</v>
      </c>
      <c r="U6" s="1192">
        <v>0</v>
      </c>
      <c r="W6" s="2397" t="s">
        <v>256</v>
      </c>
      <c r="X6" s="1191" t="s">
        <v>951</v>
      </c>
      <c r="Y6" s="1192">
        <f>'급수관 폐쇄(총괄)'!AC6</f>
        <v>0</v>
      </c>
      <c r="Z6" s="1192">
        <v>0</v>
      </c>
      <c r="AA6" s="1192">
        <v>0</v>
      </c>
      <c r="AB6" s="1192">
        <v>0</v>
      </c>
      <c r="AC6" s="1192">
        <v>0</v>
      </c>
      <c r="AD6" s="1192">
        <v>0</v>
      </c>
      <c r="AE6" s="1192">
        <v>0</v>
      </c>
      <c r="AF6" s="1192">
        <v>0</v>
      </c>
      <c r="AG6" s="1192">
        <v>0</v>
      </c>
      <c r="AH6" s="1192">
        <v>0</v>
      </c>
      <c r="AI6" s="1192">
        <v>0</v>
      </c>
      <c r="AJ6" s="1192">
        <v>0</v>
      </c>
      <c r="AK6" s="1192">
        <v>0</v>
      </c>
      <c r="AL6" s="1192">
        <v>0</v>
      </c>
      <c r="AM6" s="1192">
        <v>0</v>
      </c>
      <c r="AN6" s="1192">
        <v>0</v>
      </c>
      <c r="AO6" s="1192">
        <v>0</v>
      </c>
      <c r="AP6" s="1192">
        <v>0</v>
      </c>
      <c r="AQ6" s="1192">
        <v>0</v>
      </c>
      <c r="AS6" s="2397" t="s">
        <v>256</v>
      </c>
      <c r="AT6" s="1191" t="s">
        <v>951</v>
      </c>
      <c r="AU6" s="1192">
        <f>'급수관 폐쇄(총괄)'!AY6</f>
        <v>49</v>
      </c>
      <c r="AV6" s="1192">
        <v>49</v>
      </c>
      <c r="AW6" s="1192">
        <v>0</v>
      </c>
      <c r="AX6" s="1192">
        <v>0</v>
      </c>
      <c r="AY6" s="1192">
        <v>49</v>
      </c>
      <c r="AZ6" s="1192">
        <v>49</v>
      </c>
      <c r="BA6" s="1192">
        <v>0</v>
      </c>
      <c r="BB6" s="1192">
        <v>0</v>
      </c>
      <c r="BC6" s="1192">
        <v>0</v>
      </c>
      <c r="BD6" s="1192">
        <v>0</v>
      </c>
      <c r="BE6" s="1192">
        <v>0</v>
      </c>
      <c r="BF6" s="1192">
        <v>0</v>
      </c>
      <c r="BG6" s="1192">
        <v>0</v>
      </c>
      <c r="BH6" s="1192">
        <v>0</v>
      </c>
      <c r="BI6" s="1192">
        <v>0</v>
      </c>
      <c r="BJ6" s="1192">
        <v>0</v>
      </c>
      <c r="BK6" s="1192">
        <v>0</v>
      </c>
      <c r="BL6" s="1192">
        <v>0</v>
      </c>
      <c r="BM6" s="1192">
        <v>0</v>
      </c>
      <c r="BO6" s="2397" t="s">
        <v>256</v>
      </c>
      <c r="BP6" s="1191" t="s">
        <v>951</v>
      </c>
      <c r="BQ6" s="1192">
        <f>'급수관 폐쇄(총괄)'!BU6</f>
        <v>7</v>
      </c>
      <c r="BR6" s="1192">
        <v>7</v>
      </c>
      <c r="BS6" s="1192">
        <v>0</v>
      </c>
      <c r="BT6" s="1192">
        <v>0</v>
      </c>
      <c r="BU6" s="1192">
        <v>7</v>
      </c>
      <c r="BV6" s="1192">
        <v>7</v>
      </c>
      <c r="BW6" s="1192">
        <v>0</v>
      </c>
      <c r="BX6" s="1192">
        <v>0</v>
      </c>
      <c r="BY6" s="1192">
        <v>0</v>
      </c>
      <c r="BZ6" s="1192">
        <v>0</v>
      </c>
      <c r="CA6" s="1192">
        <v>0</v>
      </c>
      <c r="CB6" s="1192">
        <v>0</v>
      </c>
      <c r="CC6" s="1192">
        <v>0</v>
      </c>
      <c r="CD6" s="1192">
        <v>0</v>
      </c>
      <c r="CE6" s="1192">
        <v>0</v>
      </c>
      <c r="CF6" s="1192">
        <v>0</v>
      </c>
      <c r="CG6" s="1192">
        <v>0</v>
      </c>
      <c r="CH6" s="1192">
        <v>0</v>
      </c>
      <c r="CI6" s="1192">
        <v>0</v>
      </c>
      <c r="CK6" s="2397" t="s">
        <v>256</v>
      </c>
      <c r="CL6" s="1191" t="s">
        <v>951</v>
      </c>
      <c r="CM6" s="1192">
        <f>'급수관 폐쇄(총괄)'!CQ6</f>
        <v>45</v>
      </c>
      <c r="CN6" s="1192">
        <v>45</v>
      </c>
      <c r="CO6" s="1192">
        <v>0</v>
      </c>
      <c r="CP6" s="1192">
        <v>0</v>
      </c>
      <c r="CQ6" s="1192">
        <v>45</v>
      </c>
      <c r="CR6" s="1192">
        <v>45</v>
      </c>
      <c r="CS6" s="1192">
        <v>0</v>
      </c>
      <c r="CT6" s="1192">
        <v>0</v>
      </c>
      <c r="CU6" s="1192">
        <v>0</v>
      </c>
      <c r="CV6" s="1192">
        <v>0</v>
      </c>
      <c r="CW6" s="1192">
        <v>0</v>
      </c>
      <c r="CX6" s="1192">
        <v>0</v>
      </c>
      <c r="CY6" s="1192">
        <v>0</v>
      </c>
      <c r="CZ6" s="1192">
        <v>0</v>
      </c>
      <c r="DA6" s="1192">
        <v>0</v>
      </c>
      <c r="DB6" s="1192">
        <v>0</v>
      </c>
      <c r="DC6" s="1192">
        <v>0</v>
      </c>
      <c r="DD6" s="1192">
        <v>0</v>
      </c>
      <c r="DE6" s="1192">
        <v>0</v>
      </c>
      <c r="DG6" s="2397" t="s">
        <v>256</v>
      </c>
      <c r="DH6" s="1191" t="s">
        <v>951</v>
      </c>
      <c r="DI6" s="1192">
        <f>'급수관 폐쇄(총괄)'!DM6</f>
        <v>0</v>
      </c>
      <c r="DJ6" s="1192">
        <v>0</v>
      </c>
      <c r="DK6" s="1192">
        <v>0</v>
      </c>
      <c r="DL6" s="1192">
        <v>0</v>
      </c>
      <c r="DM6" s="1192">
        <v>0</v>
      </c>
      <c r="DN6" s="1192">
        <v>0</v>
      </c>
      <c r="DO6" s="1192">
        <v>0</v>
      </c>
      <c r="DP6" s="1192">
        <v>0</v>
      </c>
      <c r="DQ6" s="1192">
        <v>0</v>
      </c>
      <c r="DR6" s="1192">
        <v>0</v>
      </c>
      <c r="DS6" s="1192">
        <v>0</v>
      </c>
      <c r="DT6" s="1192">
        <v>0</v>
      </c>
      <c r="DU6" s="1192">
        <v>0</v>
      </c>
      <c r="DV6" s="1192">
        <v>0</v>
      </c>
      <c r="DW6" s="1192">
        <v>0</v>
      </c>
      <c r="DX6" s="1192">
        <v>0</v>
      </c>
      <c r="DY6" s="1192">
        <v>0</v>
      </c>
      <c r="DZ6" s="1192">
        <v>0</v>
      </c>
      <c r="EA6" s="1192">
        <v>0</v>
      </c>
    </row>
    <row r="7" spans="1:131" ht="19.2" customHeight="1">
      <c r="A7" s="2032"/>
      <c r="B7" s="1191" t="s">
        <v>797</v>
      </c>
      <c r="C7" s="1192">
        <f>'급수관 폐쇄(총괄)'!G7</f>
        <v>40</v>
      </c>
      <c r="D7" s="1192">
        <v>40</v>
      </c>
      <c r="E7" s="1192">
        <v>0</v>
      </c>
      <c r="F7" s="1192">
        <v>0</v>
      </c>
      <c r="G7" s="1192">
        <v>40</v>
      </c>
      <c r="H7" s="1192">
        <v>40</v>
      </c>
      <c r="I7" s="1192">
        <v>0</v>
      </c>
      <c r="J7" s="1192">
        <v>0</v>
      </c>
      <c r="K7" s="1192">
        <v>0</v>
      </c>
      <c r="L7" s="1192">
        <v>0</v>
      </c>
      <c r="M7" s="1192">
        <v>0</v>
      </c>
      <c r="N7" s="1192">
        <v>0</v>
      </c>
      <c r="O7" s="1192">
        <v>0</v>
      </c>
      <c r="P7" s="1192">
        <v>0</v>
      </c>
      <c r="Q7" s="1192">
        <v>0</v>
      </c>
      <c r="R7" s="1192">
        <v>0</v>
      </c>
      <c r="S7" s="1192">
        <v>0</v>
      </c>
      <c r="T7" s="1192">
        <v>0</v>
      </c>
      <c r="U7" s="1192">
        <v>0</v>
      </c>
      <c r="W7" s="2032"/>
      <c r="X7" s="1191" t="s">
        <v>797</v>
      </c>
      <c r="Y7" s="1192">
        <f>'급수관 폐쇄(총괄)'!AC7</f>
        <v>0</v>
      </c>
      <c r="Z7" s="1192">
        <v>0</v>
      </c>
      <c r="AA7" s="1192">
        <v>0</v>
      </c>
      <c r="AB7" s="1192">
        <v>0</v>
      </c>
      <c r="AC7" s="1192">
        <v>0</v>
      </c>
      <c r="AD7" s="1192">
        <v>0</v>
      </c>
      <c r="AE7" s="1192">
        <v>0</v>
      </c>
      <c r="AF7" s="1192">
        <v>0</v>
      </c>
      <c r="AG7" s="1192">
        <v>0</v>
      </c>
      <c r="AH7" s="1192">
        <v>0</v>
      </c>
      <c r="AI7" s="1192">
        <v>0</v>
      </c>
      <c r="AJ7" s="1192">
        <v>0</v>
      </c>
      <c r="AK7" s="1192">
        <v>0</v>
      </c>
      <c r="AL7" s="1192">
        <v>0</v>
      </c>
      <c r="AM7" s="1192">
        <v>0</v>
      </c>
      <c r="AN7" s="1192">
        <v>0</v>
      </c>
      <c r="AO7" s="1192">
        <v>0</v>
      </c>
      <c r="AP7" s="1192">
        <v>0</v>
      </c>
      <c r="AQ7" s="1192">
        <v>0</v>
      </c>
      <c r="AS7" s="2032"/>
      <c r="AT7" s="1191" t="s">
        <v>797</v>
      </c>
      <c r="AU7" s="1192">
        <f>'급수관 폐쇄(총괄)'!AY7</f>
        <v>0</v>
      </c>
      <c r="AV7" s="1192">
        <v>0</v>
      </c>
      <c r="AW7" s="1192">
        <v>0</v>
      </c>
      <c r="AX7" s="1192">
        <v>0</v>
      </c>
      <c r="AY7" s="1192">
        <v>0</v>
      </c>
      <c r="AZ7" s="1192">
        <v>0</v>
      </c>
      <c r="BA7" s="1192">
        <v>0</v>
      </c>
      <c r="BB7" s="1192">
        <v>0</v>
      </c>
      <c r="BC7" s="1192">
        <v>0</v>
      </c>
      <c r="BD7" s="1192">
        <v>0</v>
      </c>
      <c r="BE7" s="1192">
        <v>0</v>
      </c>
      <c r="BF7" s="1192">
        <v>0</v>
      </c>
      <c r="BG7" s="1192">
        <v>0</v>
      </c>
      <c r="BH7" s="1192">
        <v>0</v>
      </c>
      <c r="BI7" s="1192">
        <v>0</v>
      </c>
      <c r="BJ7" s="1192">
        <v>0</v>
      </c>
      <c r="BK7" s="1192">
        <v>0</v>
      </c>
      <c r="BL7" s="1192">
        <v>0</v>
      </c>
      <c r="BM7" s="1192">
        <v>0</v>
      </c>
      <c r="BO7" s="2032"/>
      <c r="BP7" s="1191" t="s">
        <v>797</v>
      </c>
      <c r="BQ7" s="1192">
        <f>'급수관 폐쇄(총괄)'!BU7</f>
        <v>0</v>
      </c>
      <c r="BR7" s="1192">
        <v>0</v>
      </c>
      <c r="BS7" s="1192">
        <v>0</v>
      </c>
      <c r="BT7" s="1192">
        <v>0</v>
      </c>
      <c r="BU7" s="1192">
        <v>0</v>
      </c>
      <c r="BV7" s="1192">
        <v>0</v>
      </c>
      <c r="BW7" s="1192">
        <v>0</v>
      </c>
      <c r="BX7" s="1192">
        <v>0</v>
      </c>
      <c r="BY7" s="1192">
        <v>0</v>
      </c>
      <c r="BZ7" s="1192">
        <v>0</v>
      </c>
      <c r="CA7" s="1192">
        <v>0</v>
      </c>
      <c r="CB7" s="1192">
        <v>0</v>
      </c>
      <c r="CC7" s="1192">
        <v>0</v>
      </c>
      <c r="CD7" s="1192">
        <v>0</v>
      </c>
      <c r="CE7" s="1192">
        <v>0</v>
      </c>
      <c r="CF7" s="1192">
        <v>0</v>
      </c>
      <c r="CG7" s="1192">
        <v>0</v>
      </c>
      <c r="CH7" s="1192">
        <v>0</v>
      </c>
      <c r="CI7" s="1192">
        <v>0</v>
      </c>
      <c r="CK7" s="2032"/>
      <c r="CL7" s="1191" t="s">
        <v>797</v>
      </c>
      <c r="CM7" s="1192">
        <f>'급수관 폐쇄(총괄)'!CQ7</f>
        <v>40</v>
      </c>
      <c r="CN7" s="1192">
        <v>40</v>
      </c>
      <c r="CO7" s="1192">
        <v>0</v>
      </c>
      <c r="CP7" s="1192">
        <v>0</v>
      </c>
      <c r="CQ7" s="1192">
        <v>40</v>
      </c>
      <c r="CR7" s="1192">
        <v>40</v>
      </c>
      <c r="CS7" s="1192">
        <v>0</v>
      </c>
      <c r="CT7" s="1192">
        <v>0</v>
      </c>
      <c r="CU7" s="1192">
        <v>0</v>
      </c>
      <c r="CV7" s="1192">
        <v>0</v>
      </c>
      <c r="CW7" s="1192">
        <v>0</v>
      </c>
      <c r="CX7" s="1192">
        <v>0</v>
      </c>
      <c r="CY7" s="1192">
        <v>0</v>
      </c>
      <c r="CZ7" s="1192">
        <v>0</v>
      </c>
      <c r="DA7" s="1192">
        <v>0</v>
      </c>
      <c r="DB7" s="1192">
        <v>0</v>
      </c>
      <c r="DC7" s="1192">
        <v>0</v>
      </c>
      <c r="DD7" s="1192">
        <v>0</v>
      </c>
      <c r="DE7" s="1192">
        <v>0</v>
      </c>
      <c r="DG7" s="2032"/>
      <c r="DH7" s="1191" t="s">
        <v>797</v>
      </c>
      <c r="DI7" s="1192">
        <f>'급수관 폐쇄(총괄)'!DM7</f>
        <v>0</v>
      </c>
      <c r="DJ7" s="1192">
        <v>0</v>
      </c>
      <c r="DK7" s="1192">
        <v>0</v>
      </c>
      <c r="DL7" s="1192">
        <v>0</v>
      </c>
      <c r="DM7" s="1192">
        <v>0</v>
      </c>
      <c r="DN7" s="1192">
        <v>0</v>
      </c>
      <c r="DO7" s="1192">
        <v>0</v>
      </c>
      <c r="DP7" s="1192">
        <v>0</v>
      </c>
      <c r="DQ7" s="1192">
        <v>0</v>
      </c>
      <c r="DR7" s="1192">
        <v>0</v>
      </c>
      <c r="DS7" s="1192">
        <v>0</v>
      </c>
      <c r="DT7" s="1192">
        <v>0</v>
      </c>
      <c r="DU7" s="1192">
        <v>0</v>
      </c>
      <c r="DV7" s="1192">
        <v>0</v>
      </c>
      <c r="DW7" s="1192">
        <v>0</v>
      </c>
      <c r="DX7" s="1192">
        <v>0</v>
      </c>
      <c r="DY7" s="1192">
        <v>0</v>
      </c>
      <c r="DZ7" s="1192">
        <v>0</v>
      </c>
      <c r="EA7" s="1192">
        <v>0</v>
      </c>
    </row>
    <row r="8" spans="1:131" ht="19.2" customHeight="1">
      <c r="A8" s="2032"/>
      <c r="B8" s="1191" t="s">
        <v>780</v>
      </c>
      <c r="C8" s="1192">
        <f>'급수관 폐쇄(총괄)'!G8</f>
        <v>1</v>
      </c>
      <c r="D8" s="1192">
        <v>1</v>
      </c>
      <c r="E8" s="1192">
        <v>0</v>
      </c>
      <c r="F8" s="1192">
        <v>0</v>
      </c>
      <c r="G8" s="1192">
        <v>1</v>
      </c>
      <c r="H8" s="1192">
        <v>1</v>
      </c>
      <c r="I8" s="1192">
        <v>0</v>
      </c>
      <c r="J8" s="1192">
        <v>0</v>
      </c>
      <c r="K8" s="1192">
        <v>0</v>
      </c>
      <c r="L8" s="1192">
        <v>0</v>
      </c>
      <c r="M8" s="1192">
        <v>0</v>
      </c>
      <c r="N8" s="1192">
        <v>0</v>
      </c>
      <c r="O8" s="1192">
        <v>0</v>
      </c>
      <c r="P8" s="1192">
        <v>0</v>
      </c>
      <c r="Q8" s="1192">
        <v>0</v>
      </c>
      <c r="R8" s="1192">
        <v>0</v>
      </c>
      <c r="S8" s="1192">
        <v>0</v>
      </c>
      <c r="T8" s="1192">
        <v>0</v>
      </c>
      <c r="U8" s="1192">
        <v>0</v>
      </c>
      <c r="W8" s="2032"/>
      <c r="X8" s="1191" t="s">
        <v>780</v>
      </c>
      <c r="Y8" s="1192">
        <f>'급수관 폐쇄(총괄)'!AC8</f>
        <v>0</v>
      </c>
      <c r="Z8" s="1192">
        <v>0</v>
      </c>
      <c r="AA8" s="1192">
        <v>0</v>
      </c>
      <c r="AB8" s="1192">
        <v>0</v>
      </c>
      <c r="AC8" s="1192">
        <v>0</v>
      </c>
      <c r="AD8" s="1192">
        <v>0</v>
      </c>
      <c r="AE8" s="1192">
        <v>0</v>
      </c>
      <c r="AF8" s="1192">
        <v>0</v>
      </c>
      <c r="AG8" s="1192">
        <v>0</v>
      </c>
      <c r="AH8" s="1192">
        <v>0</v>
      </c>
      <c r="AI8" s="1192">
        <v>0</v>
      </c>
      <c r="AJ8" s="1192">
        <v>0</v>
      </c>
      <c r="AK8" s="1192">
        <v>0</v>
      </c>
      <c r="AL8" s="1192">
        <v>0</v>
      </c>
      <c r="AM8" s="1192">
        <v>0</v>
      </c>
      <c r="AN8" s="1192">
        <v>0</v>
      </c>
      <c r="AO8" s="1192">
        <v>0</v>
      </c>
      <c r="AP8" s="1192">
        <v>0</v>
      </c>
      <c r="AQ8" s="1192">
        <v>0</v>
      </c>
      <c r="AS8" s="2032"/>
      <c r="AT8" s="1191" t="s">
        <v>780</v>
      </c>
      <c r="AU8" s="1192">
        <f>'급수관 폐쇄(총괄)'!AY8</f>
        <v>1</v>
      </c>
      <c r="AV8" s="1192">
        <v>1</v>
      </c>
      <c r="AW8" s="1192">
        <v>0</v>
      </c>
      <c r="AX8" s="1192">
        <v>0</v>
      </c>
      <c r="AY8" s="1192">
        <v>1</v>
      </c>
      <c r="AZ8" s="1192">
        <v>1</v>
      </c>
      <c r="BA8" s="1192">
        <v>0</v>
      </c>
      <c r="BB8" s="1192">
        <v>0</v>
      </c>
      <c r="BC8" s="1192">
        <v>0</v>
      </c>
      <c r="BD8" s="1192">
        <v>0</v>
      </c>
      <c r="BE8" s="1192">
        <v>0</v>
      </c>
      <c r="BF8" s="1192">
        <v>0</v>
      </c>
      <c r="BG8" s="1192">
        <v>0</v>
      </c>
      <c r="BH8" s="1192">
        <v>0</v>
      </c>
      <c r="BI8" s="1192">
        <v>0</v>
      </c>
      <c r="BJ8" s="1192">
        <v>0</v>
      </c>
      <c r="BK8" s="1192">
        <v>0</v>
      </c>
      <c r="BL8" s="1192">
        <v>0</v>
      </c>
      <c r="BM8" s="1192">
        <v>0</v>
      </c>
      <c r="BO8" s="2032"/>
      <c r="BP8" s="1191" t="s">
        <v>780</v>
      </c>
      <c r="BQ8" s="1192">
        <f>'급수관 폐쇄(총괄)'!BU8</f>
        <v>0</v>
      </c>
      <c r="BR8" s="1192">
        <v>0</v>
      </c>
      <c r="BS8" s="1192">
        <v>0</v>
      </c>
      <c r="BT8" s="1192">
        <v>0</v>
      </c>
      <c r="BU8" s="1192">
        <v>0</v>
      </c>
      <c r="BV8" s="1192">
        <v>0</v>
      </c>
      <c r="BW8" s="1192">
        <v>0</v>
      </c>
      <c r="BX8" s="1192">
        <v>0</v>
      </c>
      <c r="BY8" s="1192">
        <v>0</v>
      </c>
      <c r="BZ8" s="1192">
        <v>0</v>
      </c>
      <c r="CA8" s="1192">
        <v>0</v>
      </c>
      <c r="CB8" s="1192">
        <v>0</v>
      </c>
      <c r="CC8" s="1192">
        <v>0</v>
      </c>
      <c r="CD8" s="1192">
        <v>0</v>
      </c>
      <c r="CE8" s="1192">
        <v>0</v>
      </c>
      <c r="CF8" s="1192">
        <v>0</v>
      </c>
      <c r="CG8" s="1192">
        <v>0</v>
      </c>
      <c r="CH8" s="1192">
        <v>0</v>
      </c>
      <c r="CI8" s="1192">
        <v>0</v>
      </c>
      <c r="CK8" s="2032"/>
      <c r="CL8" s="1191" t="s">
        <v>780</v>
      </c>
      <c r="CM8" s="1192">
        <f>'급수관 폐쇄(총괄)'!CQ8</f>
        <v>0</v>
      </c>
      <c r="CN8" s="1192">
        <v>0</v>
      </c>
      <c r="CO8" s="1192">
        <v>0</v>
      </c>
      <c r="CP8" s="1192">
        <v>0</v>
      </c>
      <c r="CQ8" s="1192">
        <v>0</v>
      </c>
      <c r="CR8" s="1192">
        <v>0</v>
      </c>
      <c r="CS8" s="1192">
        <v>0</v>
      </c>
      <c r="CT8" s="1192">
        <v>0</v>
      </c>
      <c r="CU8" s="1192">
        <v>0</v>
      </c>
      <c r="CV8" s="1192">
        <v>0</v>
      </c>
      <c r="CW8" s="1192">
        <v>0</v>
      </c>
      <c r="CX8" s="1192">
        <v>0</v>
      </c>
      <c r="CY8" s="1192">
        <v>0</v>
      </c>
      <c r="CZ8" s="1192">
        <v>0</v>
      </c>
      <c r="DA8" s="1192">
        <v>0</v>
      </c>
      <c r="DB8" s="1192">
        <v>0</v>
      </c>
      <c r="DC8" s="1192">
        <v>0</v>
      </c>
      <c r="DD8" s="1192">
        <v>0</v>
      </c>
      <c r="DE8" s="1192">
        <v>0</v>
      </c>
      <c r="DG8" s="2032"/>
      <c r="DH8" s="1191" t="s">
        <v>780</v>
      </c>
      <c r="DI8" s="1192">
        <f>'급수관 폐쇄(총괄)'!DM8</f>
        <v>0</v>
      </c>
      <c r="DJ8" s="1192">
        <v>0</v>
      </c>
      <c r="DK8" s="1192">
        <v>0</v>
      </c>
      <c r="DL8" s="1192">
        <v>0</v>
      </c>
      <c r="DM8" s="1192">
        <v>0</v>
      </c>
      <c r="DN8" s="1192">
        <v>0</v>
      </c>
      <c r="DO8" s="1192">
        <v>0</v>
      </c>
      <c r="DP8" s="1192">
        <v>0</v>
      </c>
      <c r="DQ8" s="1192">
        <v>0</v>
      </c>
      <c r="DR8" s="1192">
        <v>0</v>
      </c>
      <c r="DS8" s="1192">
        <v>0</v>
      </c>
      <c r="DT8" s="1192">
        <v>0</v>
      </c>
      <c r="DU8" s="1192">
        <v>0</v>
      </c>
      <c r="DV8" s="1192">
        <v>0</v>
      </c>
      <c r="DW8" s="1192">
        <v>0</v>
      </c>
      <c r="DX8" s="1192">
        <v>0</v>
      </c>
      <c r="DY8" s="1192">
        <v>0</v>
      </c>
      <c r="DZ8" s="1192">
        <v>0</v>
      </c>
      <c r="EA8" s="1192">
        <v>0</v>
      </c>
    </row>
    <row r="9" spans="1:131" ht="19.2" customHeight="1">
      <c r="A9" s="2032"/>
      <c r="B9" s="1194" t="s">
        <v>802</v>
      </c>
      <c r="C9" s="1192">
        <f>'급수관 폐쇄(총괄)'!G9</f>
        <v>41.3</v>
      </c>
      <c r="D9" s="1192">
        <v>138.25</v>
      </c>
      <c r="E9" s="1192">
        <v>0</v>
      </c>
      <c r="F9" s="1192">
        <v>96.95</v>
      </c>
      <c r="G9" s="1192">
        <v>41.3</v>
      </c>
      <c r="H9" s="1192">
        <v>67.09</v>
      </c>
      <c r="I9" s="1192">
        <v>0</v>
      </c>
      <c r="J9" s="1192">
        <v>11.4</v>
      </c>
      <c r="K9" s="1192">
        <v>0</v>
      </c>
      <c r="L9" s="1192">
        <v>0</v>
      </c>
      <c r="M9" s="1192">
        <v>0</v>
      </c>
      <c r="N9" s="1192">
        <v>71.16</v>
      </c>
      <c r="O9" s="1192">
        <v>0</v>
      </c>
      <c r="P9" s="1192">
        <v>85.55</v>
      </c>
      <c r="Q9" s="1192">
        <v>0</v>
      </c>
      <c r="R9" s="1192">
        <v>0</v>
      </c>
      <c r="S9" s="1192">
        <v>0</v>
      </c>
      <c r="T9" s="1192">
        <v>0</v>
      </c>
      <c r="U9" s="1192">
        <v>0</v>
      </c>
      <c r="W9" s="2032"/>
      <c r="X9" s="1194" t="s">
        <v>802</v>
      </c>
      <c r="Y9" s="1192">
        <f>'급수관 폐쇄(총괄)'!AC9</f>
        <v>0</v>
      </c>
      <c r="Z9" s="1192">
        <v>0</v>
      </c>
      <c r="AA9" s="1192">
        <v>0</v>
      </c>
      <c r="AB9" s="1192">
        <v>0</v>
      </c>
      <c r="AC9" s="1192">
        <v>0</v>
      </c>
      <c r="AD9" s="1192">
        <v>0</v>
      </c>
      <c r="AE9" s="1192">
        <v>0</v>
      </c>
      <c r="AF9" s="1192">
        <v>0</v>
      </c>
      <c r="AG9" s="1192">
        <v>0</v>
      </c>
      <c r="AH9" s="1192">
        <v>0</v>
      </c>
      <c r="AI9" s="1192">
        <v>0</v>
      </c>
      <c r="AJ9" s="1192">
        <v>0</v>
      </c>
      <c r="AK9" s="1192">
        <v>0</v>
      </c>
      <c r="AL9" s="1192">
        <v>0</v>
      </c>
      <c r="AM9" s="1192">
        <v>0</v>
      </c>
      <c r="AN9" s="1192">
        <v>0</v>
      </c>
      <c r="AO9" s="1192">
        <v>0</v>
      </c>
      <c r="AP9" s="1192">
        <v>0</v>
      </c>
      <c r="AQ9" s="1192">
        <v>0</v>
      </c>
      <c r="AS9" s="2032"/>
      <c r="AT9" s="1194" t="s">
        <v>802</v>
      </c>
      <c r="AU9" s="1192">
        <f>'급수관 폐쇄(총괄)'!AY9</f>
        <v>131.94999999999999</v>
      </c>
      <c r="AV9" s="1192">
        <v>138.25</v>
      </c>
      <c r="AW9" s="1192">
        <v>0</v>
      </c>
      <c r="AX9" s="1192">
        <v>6.3</v>
      </c>
      <c r="AY9" s="1192">
        <v>131.94999999999999</v>
      </c>
      <c r="AZ9" s="1192">
        <v>67.09</v>
      </c>
      <c r="BA9" s="1192">
        <v>0</v>
      </c>
      <c r="BB9" s="1192">
        <v>6.3</v>
      </c>
      <c r="BC9" s="1192">
        <v>0</v>
      </c>
      <c r="BD9" s="1192">
        <v>0</v>
      </c>
      <c r="BE9" s="1192">
        <v>0</v>
      </c>
      <c r="BF9" s="1192">
        <v>71.16</v>
      </c>
      <c r="BG9" s="1192">
        <v>0</v>
      </c>
      <c r="BH9" s="1192">
        <v>0</v>
      </c>
      <c r="BI9" s="1192">
        <v>0</v>
      </c>
      <c r="BJ9" s="1192">
        <v>0</v>
      </c>
      <c r="BK9" s="1192">
        <v>0</v>
      </c>
      <c r="BL9" s="1192">
        <v>0</v>
      </c>
      <c r="BM9" s="1192">
        <v>0</v>
      </c>
      <c r="BO9" s="2032"/>
      <c r="BP9" s="1194" t="s">
        <v>802</v>
      </c>
      <c r="BQ9" s="1192">
        <f>'급수관 폐쇄(총괄)'!BU9</f>
        <v>-90.65</v>
      </c>
      <c r="BR9" s="1192">
        <v>0</v>
      </c>
      <c r="BS9" s="1192">
        <v>0</v>
      </c>
      <c r="BT9" s="1192">
        <v>90.65</v>
      </c>
      <c r="BU9" s="1192">
        <v>-90.65</v>
      </c>
      <c r="BV9" s="1192">
        <v>0</v>
      </c>
      <c r="BW9" s="1192">
        <v>0</v>
      </c>
      <c r="BX9" s="1192">
        <v>5.0999999999999996</v>
      </c>
      <c r="BY9" s="1192">
        <v>0</v>
      </c>
      <c r="BZ9" s="1192">
        <v>0</v>
      </c>
      <c r="CA9" s="1192">
        <v>0</v>
      </c>
      <c r="CB9" s="1192">
        <v>0</v>
      </c>
      <c r="CC9" s="1192">
        <v>0</v>
      </c>
      <c r="CD9" s="1192">
        <v>85.55</v>
      </c>
      <c r="CE9" s="1192">
        <v>0</v>
      </c>
      <c r="CF9" s="1192">
        <v>0</v>
      </c>
      <c r="CG9" s="1192">
        <v>0</v>
      </c>
      <c r="CH9" s="1192">
        <v>0</v>
      </c>
      <c r="CI9" s="1192">
        <v>0</v>
      </c>
      <c r="CK9" s="2032"/>
      <c r="CL9" s="1194" t="s">
        <v>802</v>
      </c>
      <c r="CM9" s="1192">
        <f>'급수관 폐쇄(총괄)'!CQ9</f>
        <v>0</v>
      </c>
      <c r="CN9" s="1192">
        <v>0</v>
      </c>
      <c r="CO9" s="1192">
        <v>0</v>
      </c>
      <c r="CP9" s="1192">
        <v>0</v>
      </c>
      <c r="CQ9" s="1192">
        <v>0</v>
      </c>
      <c r="CR9" s="1192">
        <v>0</v>
      </c>
      <c r="CS9" s="1192">
        <v>0</v>
      </c>
      <c r="CT9" s="1192">
        <v>0</v>
      </c>
      <c r="CU9" s="1192">
        <v>0</v>
      </c>
      <c r="CV9" s="1192">
        <v>0</v>
      </c>
      <c r="CW9" s="1192">
        <v>0</v>
      </c>
      <c r="CX9" s="1192">
        <v>0</v>
      </c>
      <c r="CY9" s="1192">
        <v>0</v>
      </c>
      <c r="CZ9" s="1192">
        <v>0</v>
      </c>
      <c r="DA9" s="1192">
        <v>0</v>
      </c>
      <c r="DB9" s="1192">
        <v>0</v>
      </c>
      <c r="DC9" s="1192">
        <v>0</v>
      </c>
      <c r="DD9" s="1192">
        <v>0</v>
      </c>
      <c r="DE9" s="1192">
        <v>0</v>
      </c>
      <c r="DG9" s="2032"/>
      <c r="DH9" s="1194" t="s">
        <v>802</v>
      </c>
      <c r="DI9" s="1192">
        <f>'급수관 폐쇄(총괄)'!DM9</f>
        <v>0</v>
      </c>
      <c r="DJ9" s="1192">
        <v>0</v>
      </c>
      <c r="DK9" s="1192">
        <v>0</v>
      </c>
      <c r="DL9" s="1192">
        <v>0</v>
      </c>
      <c r="DM9" s="1192">
        <v>0</v>
      </c>
      <c r="DN9" s="1192">
        <v>0</v>
      </c>
      <c r="DO9" s="1192">
        <v>0</v>
      </c>
      <c r="DP9" s="1192">
        <v>0</v>
      </c>
      <c r="DQ9" s="1192">
        <v>0</v>
      </c>
      <c r="DR9" s="1192">
        <v>0</v>
      </c>
      <c r="DS9" s="1192">
        <v>0</v>
      </c>
      <c r="DT9" s="1192">
        <v>0</v>
      </c>
      <c r="DU9" s="1192">
        <v>0</v>
      </c>
      <c r="DV9" s="1192">
        <v>0</v>
      </c>
      <c r="DW9" s="1192">
        <v>0</v>
      </c>
      <c r="DX9" s="1192">
        <v>0</v>
      </c>
      <c r="DY9" s="1192">
        <v>0</v>
      </c>
      <c r="DZ9" s="1192">
        <v>0</v>
      </c>
      <c r="EA9" s="1192">
        <v>0</v>
      </c>
    </row>
    <row r="10" spans="1:131" ht="19.2" customHeight="1">
      <c r="A10" s="2032"/>
      <c r="B10" s="1194" t="s">
        <v>803</v>
      </c>
      <c r="C10" s="1192">
        <f>'급수관 폐쇄(총괄)'!G10</f>
        <v>-827.27</v>
      </c>
      <c r="D10" s="1192">
        <v>167.08</v>
      </c>
      <c r="E10" s="1192">
        <v>0</v>
      </c>
      <c r="F10" s="1192">
        <v>994.35</v>
      </c>
      <c r="G10" s="1192">
        <v>-827.27</v>
      </c>
      <c r="H10" s="1192">
        <v>119.63</v>
      </c>
      <c r="I10" s="1192">
        <v>0</v>
      </c>
      <c r="J10" s="1192">
        <v>133.69</v>
      </c>
      <c r="K10" s="1192">
        <v>0</v>
      </c>
      <c r="L10" s="1192">
        <v>0</v>
      </c>
      <c r="M10" s="1192">
        <v>220.41</v>
      </c>
      <c r="N10" s="1192">
        <v>0</v>
      </c>
      <c r="O10" s="1192">
        <v>0</v>
      </c>
      <c r="P10" s="1192">
        <v>640.25</v>
      </c>
      <c r="Q10" s="1192">
        <v>0</v>
      </c>
      <c r="R10" s="1192">
        <v>0</v>
      </c>
      <c r="S10" s="1192">
        <v>0</v>
      </c>
      <c r="T10" s="1192">
        <v>47.45</v>
      </c>
      <c r="U10" s="1192">
        <v>0</v>
      </c>
      <c r="W10" s="2032"/>
      <c r="X10" s="1194" t="s">
        <v>803</v>
      </c>
      <c r="Y10" s="1192">
        <f>'급수관 폐쇄(총괄)'!AC10</f>
        <v>109.24</v>
      </c>
      <c r="Z10" s="1192">
        <v>118.63</v>
      </c>
      <c r="AA10" s="1192">
        <v>0</v>
      </c>
      <c r="AB10" s="1192">
        <v>9.39</v>
      </c>
      <c r="AC10" s="1192">
        <v>109.24</v>
      </c>
      <c r="AD10" s="1192">
        <v>118.63</v>
      </c>
      <c r="AE10" s="1192">
        <v>0</v>
      </c>
      <c r="AF10" s="1192">
        <v>0</v>
      </c>
      <c r="AG10" s="1192">
        <v>0</v>
      </c>
      <c r="AH10" s="1192">
        <v>0</v>
      </c>
      <c r="AI10" s="1192">
        <v>9.39</v>
      </c>
      <c r="AJ10" s="1192">
        <v>0</v>
      </c>
      <c r="AK10" s="1192">
        <v>0</v>
      </c>
      <c r="AL10" s="1192">
        <v>0</v>
      </c>
      <c r="AM10" s="1192">
        <v>0</v>
      </c>
      <c r="AN10" s="1192">
        <v>0</v>
      </c>
      <c r="AO10" s="1192">
        <v>0</v>
      </c>
      <c r="AP10" s="1192">
        <v>0</v>
      </c>
      <c r="AQ10" s="1192">
        <v>0</v>
      </c>
      <c r="AS10" s="2032"/>
      <c r="AT10" s="1194" t="s">
        <v>803</v>
      </c>
      <c r="AU10" s="1192">
        <f>'급수관 폐쇄(총괄)'!AY10</f>
        <v>48.45</v>
      </c>
      <c r="AV10" s="1192">
        <v>48.45</v>
      </c>
      <c r="AW10" s="1192">
        <v>0</v>
      </c>
      <c r="AX10" s="1192">
        <v>0</v>
      </c>
      <c r="AY10" s="1192">
        <v>48.45</v>
      </c>
      <c r="AZ10" s="1192">
        <v>1</v>
      </c>
      <c r="BA10" s="1192">
        <v>0</v>
      </c>
      <c r="BB10" s="1192">
        <v>0</v>
      </c>
      <c r="BC10" s="1192">
        <v>0</v>
      </c>
      <c r="BD10" s="1192">
        <v>0</v>
      </c>
      <c r="BE10" s="1192">
        <v>0</v>
      </c>
      <c r="BF10" s="1192">
        <v>0</v>
      </c>
      <c r="BG10" s="1192">
        <v>0</v>
      </c>
      <c r="BH10" s="1192">
        <v>0</v>
      </c>
      <c r="BI10" s="1192">
        <v>0</v>
      </c>
      <c r="BJ10" s="1192">
        <v>0</v>
      </c>
      <c r="BK10" s="1192">
        <v>0</v>
      </c>
      <c r="BL10" s="1192">
        <v>47.45</v>
      </c>
      <c r="BM10" s="1192">
        <v>0</v>
      </c>
      <c r="BO10" s="2032"/>
      <c r="BP10" s="1194" t="s">
        <v>803</v>
      </c>
      <c r="BQ10" s="1192">
        <f>'급수관 폐쇄(총괄)'!BU10</f>
        <v>-27.82</v>
      </c>
      <c r="BR10" s="1192">
        <v>0</v>
      </c>
      <c r="BS10" s="1192">
        <v>0</v>
      </c>
      <c r="BT10" s="1192">
        <v>27.82</v>
      </c>
      <c r="BU10" s="1192">
        <v>-27.82</v>
      </c>
      <c r="BV10" s="1192">
        <v>0</v>
      </c>
      <c r="BW10" s="1192">
        <v>0</v>
      </c>
      <c r="BX10" s="1192">
        <v>19.59</v>
      </c>
      <c r="BY10" s="1192">
        <v>0</v>
      </c>
      <c r="BZ10" s="1192">
        <v>0</v>
      </c>
      <c r="CA10" s="1192">
        <v>0</v>
      </c>
      <c r="CB10" s="1192">
        <v>0</v>
      </c>
      <c r="CC10" s="1192">
        <v>0</v>
      </c>
      <c r="CD10" s="1192">
        <v>8.23</v>
      </c>
      <c r="CE10" s="1192">
        <v>0</v>
      </c>
      <c r="CF10" s="1192">
        <v>0</v>
      </c>
      <c r="CG10" s="1192">
        <v>0</v>
      </c>
      <c r="CH10" s="1192">
        <v>0</v>
      </c>
      <c r="CI10" s="1192">
        <v>0</v>
      </c>
      <c r="CK10" s="2032"/>
      <c r="CL10" s="1194" t="s">
        <v>803</v>
      </c>
      <c r="CM10" s="1192">
        <f>'급수관 폐쇄(총괄)'!CQ10</f>
        <v>-957.14</v>
      </c>
      <c r="CN10" s="1192">
        <v>0</v>
      </c>
      <c r="CO10" s="1192">
        <v>0</v>
      </c>
      <c r="CP10" s="1192">
        <v>957.14</v>
      </c>
      <c r="CQ10" s="1192">
        <v>-957.14</v>
      </c>
      <c r="CR10" s="1192">
        <v>0</v>
      </c>
      <c r="CS10" s="1192">
        <v>0</v>
      </c>
      <c r="CT10" s="1192">
        <v>114.1</v>
      </c>
      <c r="CU10" s="1192">
        <v>0</v>
      </c>
      <c r="CV10" s="1192">
        <v>0</v>
      </c>
      <c r="CW10" s="1192">
        <v>211.02</v>
      </c>
      <c r="CX10" s="1192">
        <v>0</v>
      </c>
      <c r="CY10" s="1192">
        <v>0</v>
      </c>
      <c r="CZ10" s="1192">
        <v>632.02</v>
      </c>
      <c r="DA10" s="1192">
        <v>0</v>
      </c>
      <c r="DB10" s="1192">
        <v>0</v>
      </c>
      <c r="DC10" s="1192">
        <v>0</v>
      </c>
      <c r="DD10" s="1192">
        <v>0</v>
      </c>
      <c r="DE10" s="1192">
        <v>0</v>
      </c>
      <c r="DG10" s="2032"/>
      <c r="DH10" s="1194" t="s">
        <v>803</v>
      </c>
      <c r="DI10" s="1192">
        <f>'급수관 폐쇄(총괄)'!DM10</f>
        <v>0</v>
      </c>
      <c r="DJ10" s="1192">
        <v>0</v>
      </c>
      <c r="DK10" s="1192">
        <v>0</v>
      </c>
      <c r="DL10" s="1192">
        <v>0</v>
      </c>
      <c r="DM10" s="1192">
        <v>0</v>
      </c>
      <c r="DN10" s="1192">
        <v>0</v>
      </c>
      <c r="DO10" s="1192">
        <v>0</v>
      </c>
      <c r="DP10" s="1192">
        <v>0</v>
      </c>
      <c r="DQ10" s="1192">
        <v>0</v>
      </c>
      <c r="DR10" s="1192">
        <v>0</v>
      </c>
      <c r="DS10" s="1192">
        <v>0</v>
      </c>
      <c r="DT10" s="1192">
        <v>0</v>
      </c>
      <c r="DU10" s="1192">
        <v>0</v>
      </c>
      <c r="DV10" s="1192">
        <v>0</v>
      </c>
      <c r="DW10" s="1192">
        <v>0</v>
      </c>
      <c r="DX10" s="1192">
        <v>0</v>
      </c>
      <c r="DY10" s="1192">
        <v>0</v>
      </c>
      <c r="DZ10" s="1192">
        <v>0</v>
      </c>
      <c r="EA10" s="1192">
        <v>0</v>
      </c>
    </row>
    <row r="11" spans="1:131" ht="19.2" customHeight="1">
      <c r="A11" s="2032"/>
      <c r="B11" s="1195" t="s">
        <v>804</v>
      </c>
      <c r="C11" s="1192">
        <f>'급수관 폐쇄(총괄)'!G11</f>
        <v>821.74</v>
      </c>
      <c r="D11" s="1192">
        <v>834.21</v>
      </c>
      <c r="E11" s="1192">
        <v>0</v>
      </c>
      <c r="F11" s="1192">
        <v>12.47</v>
      </c>
      <c r="G11" s="1192">
        <v>821.74</v>
      </c>
      <c r="H11" s="1192">
        <v>516.82000000000005</v>
      </c>
      <c r="I11" s="1192">
        <v>0</v>
      </c>
      <c r="J11" s="1192">
        <v>0</v>
      </c>
      <c r="K11" s="1192">
        <v>120</v>
      </c>
      <c r="L11" s="1192">
        <v>0</v>
      </c>
      <c r="M11" s="1192">
        <v>24.94</v>
      </c>
      <c r="N11" s="1192">
        <v>184.92</v>
      </c>
      <c r="O11" s="1192">
        <v>0</v>
      </c>
      <c r="P11" s="1192">
        <v>0</v>
      </c>
      <c r="Q11" s="1192">
        <v>0</v>
      </c>
      <c r="R11" s="1192">
        <v>0</v>
      </c>
      <c r="S11" s="1192">
        <v>0</v>
      </c>
      <c r="T11" s="1192">
        <v>0</v>
      </c>
      <c r="U11" s="1192">
        <v>0</v>
      </c>
      <c r="W11" s="2032"/>
      <c r="X11" s="1195" t="s">
        <v>804</v>
      </c>
      <c r="Y11" s="1192">
        <f>'급수관 폐쇄(총괄)'!AC11</f>
        <v>343.82</v>
      </c>
      <c r="Z11" s="1192">
        <v>343.82</v>
      </c>
      <c r="AA11" s="1192">
        <v>0</v>
      </c>
      <c r="AB11" s="1192">
        <v>0</v>
      </c>
      <c r="AC11" s="1192">
        <v>343.82</v>
      </c>
      <c r="AD11" s="1192">
        <v>343.82</v>
      </c>
      <c r="AE11" s="1192">
        <v>0</v>
      </c>
      <c r="AF11" s="1192">
        <v>0</v>
      </c>
      <c r="AG11" s="1192">
        <v>0</v>
      </c>
      <c r="AH11" s="1192">
        <v>0</v>
      </c>
      <c r="AI11" s="1192">
        <v>0</v>
      </c>
      <c r="AJ11" s="1192">
        <v>0</v>
      </c>
      <c r="AK11" s="1192">
        <v>0</v>
      </c>
      <c r="AL11" s="1192">
        <v>0</v>
      </c>
      <c r="AM11" s="1192">
        <v>0</v>
      </c>
      <c r="AN11" s="1192">
        <v>0</v>
      </c>
      <c r="AO11" s="1192">
        <v>0</v>
      </c>
      <c r="AP11" s="1192">
        <v>0</v>
      </c>
      <c r="AQ11" s="1192">
        <v>0</v>
      </c>
      <c r="AS11" s="2032"/>
      <c r="AT11" s="1195" t="s">
        <v>804</v>
      </c>
      <c r="AU11" s="1192">
        <f>'급수관 폐쇄(총괄)'!AY11</f>
        <v>0</v>
      </c>
      <c r="AV11" s="1192">
        <v>0</v>
      </c>
      <c r="AW11" s="1192">
        <v>0</v>
      </c>
      <c r="AX11" s="1192">
        <v>0</v>
      </c>
      <c r="AY11" s="1192">
        <v>0</v>
      </c>
      <c r="AZ11" s="1192">
        <v>0</v>
      </c>
      <c r="BA11" s="1192">
        <v>0</v>
      </c>
      <c r="BB11" s="1192">
        <v>0</v>
      </c>
      <c r="BC11" s="1192">
        <v>0</v>
      </c>
      <c r="BD11" s="1192">
        <v>0</v>
      </c>
      <c r="BE11" s="1192">
        <v>0</v>
      </c>
      <c r="BF11" s="1192">
        <v>0</v>
      </c>
      <c r="BG11" s="1192">
        <v>0</v>
      </c>
      <c r="BH11" s="1192">
        <v>0</v>
      </c>
      <c r="BI11" s="1192">
        <v>0</v>
      </c>
      <c r="BJ11" s="1192">
        <v>0</v>
      </c>
      <c r="BK11" s="1192">
        <v>0</v>
      </c>
      <c r="BL11" s="1192">
        <v>0</v>
      </c>
      <c r="BM11" s="1192">
        <v>0</v>
      </c>
      <c r="BO11" s="2032"/>
      <c r="BP11" s="1195" t="s">
        <v>804</v>
      </c>
      <c r="BQ11" s="1192">
        <f>'급수관 폐쇄(총괄)'!BU11</f>
        <v>0</v>
      </c>
      <c r="BR11" s="1192">
        <v>0</v>
      </c>
      <c r="BS11" s="1192">
        <v>0</v>
      </c>
      <c r="BT11" s="1192">
        <v>0</v>
      </c>
      <c r="BU11" s="1192">
        <v>0</v>
      </c>
      <c r="BV11" s="1192">
        <v>0</v>
      </c>
      <c r="BW11" s="1192">
        <v>0</v>
      </c>
      <c r="BX11" s="1192">
        <v>0</v>
      </c>
      <c r="BY11" s="1192">
        <v>0</v>
      </c>
      <c r="BZ11" s="1192">
        <v>0</v>
      </c>
      <c r="CA11" s="1192">
        <v>0</v>
      </c>
      <c r="CB11" s="1192">
        <v>0</v>
      </c>
      <c r="CC11" s="1192">
        <v>0</v>
      </c>
      <c r="CD11" s="1192">
        <v>0</v>
      </c>
      <c r="CE11" s="1192">
        <v>0</v>
      </c>
      <c r="CF11" s="1192">
        <v>0</v>
      </c>
      <c r="CG11" s="1192">
        <v>0</v>
      </c>
      <c r="CH11" s="1192">
        <v>0</v>
      </c>
      <c r="CI11" s="1192">
        <v>0</v>
      </c>
      <c r="CK11" s="2032"/>
      <c r="CL11" s="1195" t="s">
        <v>804</v>
      </c>
      <c r="CM11" s="1192">
        <f>'급수관 폐쇄(총괄)'!CQ11</f>
        <v>477.92</v>
      </c>
      <c r="CN11" s="1192">
        <v>490.39</v>
      </c>
      <c r="CO11" s="1192">
        <v>0</v>
      </c>
      <c r="CP11" s="1192">
        <v>12.47</v>
      </c>
      <c r="CQ11" s="1192">
        <v>477.92</v>
      </c>
      <c r="CR11" s="1192">
        <v>173</v>
      </c>
      <c r="CS11" s="1192">
        <v>0</v>
      </c>
      <c r="CT11" s="1192">
        <v>0</v>
      </c>
      <c r="CU11" s="1192">
        <v>120</v>
      </c>
      <c r="CV11" s="1192">
        <v>0</v>
      </c>
      <c r="CW11" s="1192">
        <v>24.94</v>
      </c>
      <c r="CX11" s="1192">
        <v>184.92</v>
      </c>
      <c r="CY11" s="1192">
        <v>0</v>
      </c>
      <c r="CZ11" s="1192">
        <v>0</v>
      </c>
      <c r="DA11" s="1192">
        <v>0</v>
      </c>
      <c r="DB11" s="1192">
        <v>0</v>
      </c>
      <c r="DC11" s="1192">
        <v>0</v>
      </c>
      <c r="DD11" s="1192">
        <v>0</v>
      </c>
      <c r="DE11" s="1192">
        <v>0</v>
      </c>
      <c r="DG11" s="2032"/>
      <c r="DH11" s="1195" t="s">
        <v>804</v>
      </c>
      <c r="DI11" s="1192">
        <f>'급수관 폐쇄(총괄)'!DM11</f>
        <v>0</v>
      </c>
      <c r="DJ11" s="1192">
        <v>0</v>
      </c>
      <c r="DK11" s="1192">
        <v>0</v>
      </c>
      <c r="DL11" s="1192">
        <v>0</v>
      </c>
      <c r="DM11" s="1192">
        <v>0</v>
      </c>
      <c r="DN11" s="1192">
        <v>0</v>
      </c>
      <c r="DO11" s="1192">
        <v>0</v>
      </c>
      <c r="DP11" s="1192">
        <v>0</v>
      </c>
      <c r="DQ11" s="1192">
        <v>0</v>
      </c>
      <c r="DR11" s="1192">
        <v>0</v>
      </c>
      <c r="DS11" s="1192">
        <v>0</v>
      </c>
      <c r="DT11" s="1192">
        <v>0</v>
      </c>
      <c r="DU11" s="1192">
        <v>0</v>
      </c>
      <c r="DV11" s="1192">
        <v>0</v>
      </c>
      <c r="DW11" s="1192">
        <v>0</v>
      </c>
      <c r="DX11" s="1192">
        <v>0</v>
      </c>
      <c r="DY11" s="1192">
        <v>0</v>
      </c>
      <c r="DZ11" s="1192">
        <v>0</v>
      </c>
      <c r="EA11" s="1192">
        <v>0</v>
      </c>
    </row>
    <row r="12" spans="1:131" ht="19.2" customHeight="1">
      <c r="A12" s="2032"/>
      <c r="B12" s="1195" t="s">
        <v>805</v>
      </c>
      <c r="C12" s="1192">
        <f>'급수관 폐쇄(총괄)'!G12</f>
        <v>55</v>
      </c>
      <c r="D12" s="1192">
        <v>55</v>
      </c>
      <c r="E12" s="1192">
        <v>0</v>
      </c>
      <c r="F12" s="1192">
        <v>0</v>
      </c>
      <c r="G12" s="1192">
        <v>55</v>
      </c>
      <c r="H12" s="1192">
        <v>0</v>
      </c>
      <c r="I12" s="1192">
        <v>0</v>
      </c>
      <c r="J12" s="1192">
        <v>0</v>
      </c>
      <c r="K12" s="1192">
        <v>0</v>
      </c>
      <c r="L12" s="1192">
        <v>0</v>
      </c>
      <c r="M12" s="1192">
        <v>0</v>
      </c>
      <c r="N12" s="1192">
        <v>55</v>
      </c>
      <c r="O12" s="1192">
        <v>0</v>
      </c>
      <c r="P12" s="1192">
        <v>0</v>
      </c>
      <c r="Q12" s="1192">
        <v>0</v>
      </c>
      <c r="R12" s="1192">
        <v>0</v>
      </c>
      <c r="S12" s="1192">
        <v>0</v>
      </c>
      <c r="T12" s="1192">
        <v>0</v>
      </c>
      <c r="U12" s="1192">
        <v>0</v>
      </c>
      <c r="W12" s="2032"/>
      <c r="X12" s="1195" t="s">
        <v>805</v>
      </c>
      <c r="Y12" s="1192">
        <f>'급수관 폐쇄(총괄)'!AC12</f>
        <v>0</v>
      </c>
      <c r="Z12" s="1192">
        <v>0</v>
      </c>
      <c r="AA12" s="1192">
        <v>0</v>
      </c>
      <c r="AB12" s="1192">
        <v>0</v>
      </c>
      <c r="AC12" s="1192">
        <v>0</v>
      </c>
      <c r="AD12" s="1192">
        <v>0</v>
      </c>
      <c r="AE12" s="1192">
        <v>0</v>
      </c>
      <c r="AF12" s="1192">
        <v>0</v>
      </c>
      <c r="AG12" s="1192">
        <v>0</v>
      </c>
      <c r="AH12" s="1192">
        <v>0</v>
      </c>
      <c r="AI12" s="1192">
        <v>0</v>
      </c>
      <c r="AJ12" s="1192">
        <v>0</v>
      </c>
      <c r="AK12" s="1192">
        <v>0</v>
      </c>
      <c r="AL12" s="1192">
        <v>0</v>
      </c>
      <c r="AM12" s="1192">
        <v>0</v>
      </c>
      <c r="AN12" s="1192">
        <v>0</v>
      </c>
      <c r="AO12" s="1192">
        <v>0</v>
      </c>
      <c r="AP12" s="1192">
        <v>0</v>
      </c>
      <c r="AQ12" s="1192">
        <v>0</v>
      </c>
      <c r="AS12" s="2032"/>
      <c r="AT12" s="1195" t="s">
        <v>805</v>
      </c>
      <c r="AU12" s="1192">
        <f>'급수관 폐쇄(총괄)'!AY12</f>
        <v>0</v>
      </c>
      <c r="AV12" s="1192">
        <v>0</v>
      </c>
      <c r="AW12" s="1192">
        <v>0</v>
      </c>
      <c r="AX12" s="1192">
        <v>0</v>
      </c>
      <c r="AY12" s="1192">
        <v>0</v>
      </c>
      <c r="AZ12" s="1192">
        <v>0</v>
      </c>
      <c r="BA12" s="1192">
        <v>0</v>
      </c>
      <c r="BB12" s="1192">
        <v>0</v>
      </c>
      <c r="BC12" s="1192">
        <v>0</v>
      </c>
      <c r="BD12" s="1192">
        <v>0</v>
      </c>
      <c r="BE12" s="1192">
        <v>0</v>
      </c>
      <c r="BF12" s="1192">
        <v>0</v>
      </c>
      <c r="BG12" s="1192">
        <v>0</v>
      </c>
      <c r="BH12" s="1192">
        <v>0</v>
      </c>
      <c r="BI12" s="1192">
        <v>0</v>
      </c>
      <c r="BJ12" s="1192">
        <v>0</v>
      </c>
      <c r="BK12" s="1192">
        <v>0</v>
      </c>
      <c r="BL12" s="1192">
        <v>0</v>
      </c>
      <c r="BM12" s="1192">
        <v>0</v>
      </c>
      <c r="BO12" s="2032"/>
      <c r="BP12" s="1195" t="s">
        <v>805</v>
      </c>
      <c r="BQ12" s="1192">
        <f>'급수관 폐쇄(총괄)'!BU12</f>
        <v>0</v>
      </c>
      <c r="BR12" s="1192">
        <v>0</v>
      </c>
      <c r="BS12" s="1192">
        <v>0</v>
      </c>
      <c r="BT12" s="1192">
        <v>0</v>
      </c>
      <c r="BU12" s="1192">
        <v>0</v>
      </c>
      <c r="BV12" s="1192">
        <v>0</v>
      </c>
      <c r="BW12" s="1192">
        <v>0</v>
      </c>
      <c r="BX12" s="1192">
        <v>0</v>
      </c>
      <c r="BY12" s="1192">
        <v>0</v>
      </c>
      <c r="BZ12" s="1192">
        <v>0</v>
      </c>
      <c r="CA12" s="1192">
        <v>0</v>
      </c>
      <c r="CB12" s="1192">
        <v>0</v>
      </c>
      <c r="CC12" s="1192">
        <v>0</v>
      </c>
      <c r="CD12" s="1192">
        <v>0</v>
      </c>
      <c r="CE12" s="1192">
        <v>0</v>
      </c>
      <c r="CF12" s="1192">
        <v>0</v>
      </c>
      <c r="CG12" s="1192">
        <v>0</v>
      </c>
      <c r="CH12" s="1192">
        <v>0</v>
      </c>
      <c r="CI12" s="1192">
        <v>0</v>
      </c>
      <c r="CK12" s="2032"/>
      <c r="CL12" s="1195" t="s">
        <v>805</v>
      </c>
      <c r="CM12" s="1192">
        <f>'급수관 폐쇄(총괄)'!CQ12</f>
        <v>55</v>
      </c>
      <c r="CN12" s="1192">
        <v>55</v>
      </c>
      <c r="CO12" s="1192">
        <v>0</v>
      </c>
      <c r="CP12" s="1192">
        <v>0</v>
      </c>
      <c r="CQ12" s="1192">
        <v>55</v>
      </c>
      <c r="CR12" s="1192">
        <v>0</v>
      </c>
      <c r="CS12" s="1192">
        <v>0</v>
      </c>
      <c r="CT12" s="1192">
        <v>0</v>
      </c>
      <c r="CU12" s="1192">
        <v>0</v>
      </c>
      <c r="CV12" s="1192">
        <v>0</v>
      </c>
      <c r="CW12" s="1192">
        <v>0</v>
      </c>
      <c r="CX12" s="1192">
        <v>55</v>
      </c>
      <c r="CY12" s="1192">
        <v>0</v>
      </c>
      <c r="CZ12" s="1192">
        <v>0</v>
      </c>
      <c r="DA12" s="1192">
        <v>0</v>
      </c>
      <c r="DB12" s="1192">
        <v>0</v>
      </c>
      <c r="DC12" s="1192">
        <v>0</v>
      </c>
      <c r="DD12" s="1192">
        <v>0</v>
      </c>
      <c r="DE12" s="1192">
        <v>0</v>
      </c>
      <c r="DG12" s="2032"/>
      <c r="DH12" s="1195" t="s">
        <v>805</v>
      </c>
      <c r="DI12" s="1192">
        <f>'급수관 폐쇄(총괄)'!DM12</f>
        <v>0</v>
      </c>
      <c r="DJ12" s="1192">
        <v>0</v>
      </c>
      <c r="DK12" s="1192">
        <v>0</v>
      </c>
      <c r="DL12" s="1192">
        <v>0</v>
      </c>
      <c r="DM12" s="1192">
        <v>0</v>
      </c>
      <c r="DN12" s="1192">
        <v>0</v>
      </c>
      <c r="DO12" s="1192">
        <v>0</v>
      </c>
      <c r="DP12" s="1192">
        <v>0</v>
      </c>
      <c r="DQ12" s="1192">
        <v>0</v>
      </c>
      <c r="DR12" s="1192">
        <v>0</v>
      </c>
      <c r="DS12" s="1192">
        <v>0</v>
      </c>
      <c r="DT12" s="1192">
        <v>0</v>
      </c>
      <c r="DU12" s="1192">
        <v>0</v>
      </c>
      <c r="DV12" s="1192">
        <v>0</v>
      </c>
      <c r="DW12" s="1192">
        <v>0</v>
      </c>
      <c r="DX12" s="1192">
        <v>0</v>
      </c>
      <c r="DY12" s="1192">
        <v>0</v>
      </c>
      <c r="DZ12" s="1192">
        <v>0</v>
      </c>
      <c r="EA12" s="1192">
        <v>0</v>
      </c>
    </row>
    <row r="13" spans="1:131" ht="19.2" customHeight="1">
      <c r="A13" s="2032"/>
      <c r="B13" s="1194" t="s">
        <v>807</v>
      </c>
      <c r="C13" s="1192">
        <f>'급수관 폐쇄(총괄)'!G13</f>
        <v>8499.0400000000009</v>
      </c>
      <c r="D13" s="1192">
        <v>10480.02</v>
      </c>
      <c r="E13" s="1192">
        <v>0</v>
      </c>
      <c r="F13" s="1192">
        <v>1980.98</v>
      </c>
      <c r="G13" s="1192">
        <v>8499.0400000000009</v>
      </c>
      <c r="H13" s="1192">
        <v>8319.44</v>
      </c>
      <c r="I13" s="1192">
        <v>0</v>
      </c>
      <c r="J13" s="1192">
        <v>327.92</v>
      </c>
      <c r="K13" s="1192">
        <v>18.899999999999999</v>
      </c>
      <c r="L13" s="1192">
        <v>0</v>
      </c>
      <c r="M13" s="1192">
        <v>290.27999999999997</v>
      </c>
      <c r="N13" s="1192">
        <v>1530.09</v>
      </c>
      <c r="O13" s="1192">
        <v>0</v>
      </c>
      <c r="P13" s="1192">
        <v>899.94</v>
      </c>
      <c r="Q13" s="1192">
        <v>244.56</v>
      </c>
      <c r="R13" s="1192">
        <v>0</v>
      </c>
      <c r="S13" s="1192">
        <v>443.64</v>
      </c>
      <c r="T13" s="1192">
        <v>345.03</v>
      </c>
      <c r="U13" s="1192">
        <v>41.2</v>
      </c>
      <c r="W13" s="2032"/>
      <c r="X13" s="1194" t="s">
        <v>807</v>
      </c>
      <c r="Y13" s="1192">
        <f>'급수관 폐쇄(총괄)'!AC13</f>
        <v>2393.02</v>
      </c>
      <c r="Z13" s="1192">
        <v>2394.02</v>
      </c>
      <c r="AA13" s="1192">
        <v>0</v>
      </c>
      <c r="AB13" s="1192">
        <v>1</v>
      </c>
      <c r="AC13" s="1192">
        <v>2393.02</v>
      </c>
      <c r="AD13" s="1192">
        <v>2157.9899999999998</v>
      </c>
      <c r="AE13" s="1192">
        <v>0</v>
      </c>
      <c r="AF13" s="1192">
        <v>1</v>
      </c>
      <c r="AG13" s="1192">
        <v>0</v>
      </c>
      <c r="AH13" s="1192">
        <v>0</v>
      </c>
      <c r="AI13" s="1192">
        <v>0</v>
      </c>
      <c r="AJ13" s="1192">
        <v>0</v>
      </c>
      <c r="AK13" s="1192">
        <v>0</v>
      </c>
      <c r="AL13" s="1192">
        <v>0</v>
      </c>
      <c r="AM13" s="1192">
        <v>0</v>
      </c>
      <c r="AN13" s="1192">
        <v>0</v>
      </c>
      <c r="AO13" s="1192">
        <v>0</v>
      </c>
      <c r="AP13" s="1192">
        <v>236.03</v>
      </c>
      <c r="AQ13" s="1192">
        <v>0</v>
      </c>
      <c r="AS13" s="2032"/>
      <c r="AT13" s="1194" t="s">
        <v>807</v>
      </c>
      <c r="AU13" s="1192">
        <f>'급수관 폐쇄(총괄)'!AY13</f>
        <v>1638.44</v>
      </c>
      <c r="AV13" s="1192">
        <v>1638.44</v>
      </c>
      <c r="AW13" s="1192">
        <v>0</v>
      </c>
      <c r="AX13" s="1192">
        <v>0</v>
      </c>
      <c r="AY13" s="1192">
        <v>1638.44</v>
      </c>
      <c r="AZ13" s="1192">
        <v>1624.44</v>
      </c>
      <c r="BA13" s="1192">
        <v>0</v>
      </c>
      <c r="BB13" s="1192">
        <v>0</v>
      </c>
      <c r="BC13" s="1192">
        <v>0</v>
      </c>
      <c r="BD13" s="1192">
        <v>0</v>
      </c>
      <c r="BE13" s="1192">
        <v>0</v>
      </c>
      <c r="BF13" s="1192">
        <v>14</v>
      </c>
      <c r="BG13" s="1192">
        <v>0</v>
      </c>
      <c r="BH13" s="1192">
        <v>0</v>
      </c>
      <c r="BI13" s="1192">
        <v>0</v>
      </c>
      <c r="BJ13" s="1192">
        <v>0</v>
      </c>
      <c r="BK13" s="1192">
        <v>0</v>
      </c>
      <c r="BL13" s="1192">
        <v>0</v>
      </c>
      <c r="BM13" s="1192">
        <v>0</v>
      </c>
      <c r="BO13" s="2032"/>
      <c r="BP13" s="1194" t="s">
        <v>807</v>
      </c>
      <c r="BQ13" s="1192">
        <f>'급수관 폐쇄(총괄)'!BU13</f>
        <v>1826.35</v>
      </c>
      <c r="BR13" s="1192">
        <v>2310.9</v>
      </c>
      <c r="BS13" s="1192">
        <v>0</v>
      </c>
      <c r="BT13" s="1192">
        <v>484.55</v>
      </c>
      <c r="BU13" s="1192">
        <v>1826.35</v>
      </c>
      <c r="BV13" s="1192">
        <v>1224.45</v>
      </c>
      <c r="BW13" s="1192">
        <v>0</v>
      </c>
      <c r="BX13" s="1192">
        <v>107.28</v>
      </c>
      <c r="BY13" s="1192">
        <v>5</v>
      </c>
      <c r="BZ13" s="1192">
        <v>0</v>
      </c>
      <c r="CA13" s="1192">
        <v>0</v>
      </c>
      <c r="CB13" s="1192">
        <v>824.89</v>
      </c>
      <c r="CC13" s="1192">
        <v>0</v>
      </c>
      <c r="CD13" s="1192">
        <v>370.91</v>
      </c>
      <c r="CE13" s="1192">
        <v>184.56</v>
      </c>
      <c r="CF13" s="1192">
        <v>0</v>
      </c>
      <c r="CG13" s="1192">
        <v>0</v>
      </c>
      <c r="CH13" s="1192">
        <v>72</v>
      </c>
      <c r="CI13" s="1192">
        <v>6.36</v>
      </c>
      <c r="CK13" s="2032"/>
      <c r="CL13" s="1194" t="s">
        <v>807</v>
      </c>
      <c r="CM13" s="1192">
        <f>'급수관 폐쇄(총괄)'!CQ13</f>
        <v>1207.05</v>
      </c>
      <c r="CN13" s="1192">
        <v>2683.48</v>
      </c>
      <c r="CO13" s="1192">
        <v>0</v>
      </c>
      <c r="CP13" s="1192">
        <v>1476.43</v>
      </c>
      <c r="CQ13" s="1192">
        <v>1207.05</v>
      </c>
      <c r="CR13" s="1192">
        <v>2469.0700000000002</v>
      </c>
      <c r="CS13" s="1192">
        <v>0</v>
      </c>
      <c r="CT13" s="1192">
        <v>219.64</v>
      </c>
      <c r="CU13" s="1192">
        <v>13.9</v>
      </c>
      <c r="CV13" s="1192">
        <v>0</v>
      </c>
      <c r="CW13" s="1192">
        <v>290.27999999999997</v>
      </c>
      <c r="CX13" s="1192">
        <v>123.51</v>
      </c>
      <c r="CY13" s="1192">
        <v>0</v>
      </c>
      <c r="CZ13" s="1192">
        <v>510.03</v>
      </c>
      <c r="DA13" s="1192">
        <v>55</v>
      </c>
      <c r="DB13" s="1192">
        <v>0</v>
      </c>
      <c r="DC13" s="1192">
        <v>443.64</v>
      </c>
      <c r="DD13" s="1192">
        <v>0</v>
      </c>
      <c r="DE13" s="1192">
        <v>34.840000000000003</v>
      </c>
      <c r="DG13" s="2032"/>
      <c r="DH13" s="1194" t="s">
        <v>807</v>
      </c>
      <c r="DI13" s="1192">
        <f>'급수관 폐쇄(총괄)'!DM13</f>
        <v>1434.18</v>
      </c>
      <c r="DJ13" s="1192">
        <v>1453.18</v>
      </c>
      <c r="DK13" s="1192">
        <v>0</v>
      </c>
      <c r="DL13" s="1192">
        <v>19</v>
      </c>
      <c r="DM13" s="1192">
        <v>1434.18</v>
      </c>
      <c r="DN13" s="1192">
        <v>843.49</v>
      </c>
      <c r="DO13" s="1192">
        <v>0</v>
      </c>
      <c r="DP13" s="1192">
        <v>0</v>
      </c>
      <c r="DQ13" s="1192">
        <v>0</v>
      </c>
      <c r="DR13" s="1192">
        <v>0</v>
      </c>
      <c r="DS13" s="1192">
        <v>0</v>
      </c>
      <c r="DT13" s="1192">
        <v>567.69000000000005</v>
      </c>
      <c r="DU13" s="1192">
        <v>0</v>
      </c>
      <c r="DV13" s="1192">
        <v>19</v>
      </c>
      <c r="DW13" s="1192">
        <v>5</v>
      </c>
      <c r="DX13" s="1192">
        <v>0</v>
      </c>
      <c r="DY13" s="1192">
        <v>0</v>
      </c>
      <c r="DZ13" s="1192">
        <v>37</v>
      </c>
      <c r="EA13" s="1192">
        <v>0</v>
      </c>
    </row>
    <row r="14" spans="1:131" ht="19.2" customHeight="1">
      <c r="A14" s="2032"/>
      <c r="B14" s="1194" t="s">
        <v>788</v>
      </c>
      <c r="C14" s="1192">
        <f>'급수관 폐쇄(총괄)'!G14</f>
        <v>24</v>
      </c>
      <c r="D14" s="1192">
        <v>24</v>
      </c>
      <c r="E14" s="1192">
        <v>0</v>
      </c>
      <c r="F14" s="1192">
        <v>0</v>
      </c>
      <c r="G14" s="1192">
        <v>24</v>
      </c>
      <c r="H14" s="1192">
        <v>24</v>
      </c>
      <c r="I14" s="1192">
        <v>0</v>
      </c>
      <c r="J14" s="1192">
        <v>0</v>
      </c>
      <c r="K14" s="1192">
        <v>0</v>
      </c>
      <c r="L14" s="1192">
        <v>0</v>
      </c>
      <c r="M14" s="1192">
        <v>0</v>
      </c>
      <c r="N14" s="1192">
        <v>0</v>
      </c>
      <c r="O14" s="1192">
        <v>0</v>
      </c>
      <c r="P14" s="1192">
        <v>0</v>
      </c>
      <c r="Q14" s="1192">
        <v>0</v>
      </c>
      <c r="R14" s="1192">
        <v>0</v>
      </c>
      <c r="S14" s="1192">
        <v>0</v>
      </c>
      <c r="T14" s="1192">
        <v>0</v>
      </c>
      <c r="U14" s="1192">
        <v>0</v>
      </c>
      <c r="W14" s="2032"/>
      <c r="X14" s="1194" t="s">
        <v>788</v>
      </c>
      <c r="Y14" s="1192">
        <f>'급수관 폐쇄(총괄)'!AC14</f>
        <v>0</v>
      </c>
      <c r="Z14" s="1192">
        <v>0</v>
      </c>
      <c r="AA14" s="1192">
        <v>0</v>
      </c>
      <c r="AB14" s="1192">
        <v>0</v>
      </c>
      <c r="AC14" s="1192">
        <v>0</v>
      </c>
      <c r="AD14" s="1192">
        <v>0</v>
      </c>
      <c r="AE14" s="1192">
        <v>0</v>
      </c>
      <c r="AF14" s="1192">
        <v>0</v>
      </c>
      <c r="AG14" s="1192">
        <v>0</v>
      </c>
      <c r="AH14" s="1192">
        <v>0</v>
      </c>
      <c r="AI14" s="1192">
        <v>0</v>
      </c>
      <c r="AJ14" s="1192">
        <v>0</v>
      </c>
      <c r="AK14" s="1192">
        <v>0</v>
      </c>
      <c r="AL14" s="1192">
        <v>0</v>
      </c>
      <c r="AM14" s="1192">
        <v>0</v>
      </c>
      <c r="AN14" s="1192">
        <v>0</v>
      </c>
      <c r="AO14" s="1192">
        <v>0</v>
      </c>
      <c r="AP14" s="1192">
        <v>0</v>
      </c>
      <c r="AQ14" s="1192">
        <v>0</v>
      </c>
      <c r="AS14" s="2032"/>
      <c r="AT14" s="1194" t="s">
        <v>788</v>
      </c>
      <c r="AU14" s="1192">
        <f>'급수관 폐쇄(총괄)'!AY14</f>
        <v>0</v>
      </c>
      <c r="AV14" s="1192">
        <v>0</v>
      </c>
      <c r="AW14" s="1192">
        <v>0</v>
      </c>
      <c r="AX14" s="1192">
        <v>0</v>
      </c>
      <c r="AY14" s="1192">
        <v>0</v>
      </c>
      <c r="AZ14" s="1192">
        <v>0</v>
      </c>
      <c r="BA14" s="1192">
        <v>0</v>
      </c>
      <c r="BB14" s="1192">
        <v>0</v>
      </c>
      <c r="BC14" s="1192">
        <v>0</v>
      </c>
      <c r="BD14" s="1192">
        <v>0</v>
      </c>
      <c r="BE14" s="1192">
        <v>0</v>
      </c>
      <c r="BF14" s="1192">
        <v>0</v>
      </c>
      <c r="BG14" s="1192">
        <v>0</v>
      </c>
      <c r="BH14" s="1192">
        <v>0</v>
      </c>
      <c r="BI14" s="1192">
        <v>0</v>
      </c>
      <c r="BJ14" s="1192">
        <v>0</v>
      </c>
      <c r="BK14" s="1192">
        <v>0</v>
      </c>
      <c r="BL14" s="1192">
        <v>0</v>
      </c>
      <c r="BM14" s="1192">
        <v>0</v>
      </c>
      <c r="BO14" s="2032"/>
      <c r="BP14" s="1194" t="s">
        <v>788</v>
      </c>
      <c r="BQ14" s="1192">
        <f>'급수관 폐쇄(총괄)'!BU14</f>
        <v>0</v>
      </c>
      <c r="BR14" s="1192">
        <v>0</v>
      </c>
      <c r="BS14" s="1192">
        <v>0</v>
      </c>
      <c r="BT14" s="1192">
        <v>0</v>
      </c>
      <c r="BU14" s="1192">
        <v>0</v>
      </c>
      <c r="BV14" s="1192">
        <v>0</v>
      </c>
      <c r="BW14" s="1192">
        <v>0</v>
      </c>
      <c r="BX14" s="1192">
        <v>0</v>
      </c>
      <c r="BY14" s="1192">
        <v>0</v>
      </c>
      <c r="BZ14" s="1192">
        <v>0</v>
      </c>
      <c r="CA14" s="1192">
        <v>0</v>
      </c>
      <c r="CB14" s="1192">
        <v>0</v>
      </c>
      <c r="CC14" s="1192">
        <v>0</v>
      </c>
      <c r="CD14" s="1192">
        <v>0</v>
      </c>
      <c r="CE14" s="1192">
        <v>0</v>
      </c>
      <c r="CF14" s="1192">
        <v>0</v>
      </c>
      <c r="CG14" s="1192">
        <v>0</v>
      </c>
      <c r="CH14" s="1192">
        <v>0</v>
      </c>
      <c r="CI14" s="1192">
        <v>0</v>
      </c>
      <c r="CK14" s="2032"/>
      <c r="CL14" s="1194" t="s">
        <v>788</v>
      </c>
      <c r="CM14" s="1192">
        <f>'급수관 폐쇄(총괄)'!CQ14</f>
        <v>0</v>
      </c>
      <c r="CN14" s="1192">
        <v>0</v>
      </c>
      <c r="CO14" s="1192">
        <v>0</v>
      </c>
      <c r="CP14" s="1192">
        <v>0</v>
      </c>
      <c r="CQ14" s="1192">
        <v>0</v>
      </c>
      <c r="CR14" s="1192">
        <v>0</v>
      </c>
      <c r="CS14" s="1192">
        <v>0</v>
      </c>
      <c r="CT14" s="1192">
        <v>0</v>
      </c>
      <c r="CU14" s="1192">
        <v>0</v>
      </c>
      <c r="CV14" s="1192">
        <v>0</v>
      </c>
      <c r="CW14" s="1192">
        <v>0</v>
      </c>
      <c r="CX14" s="1192">
        <v>0</v>
      </c>
      <c r="CY14" s="1192">
        <v>0</v>
      </c>
      <c r="CZ14" s="1192">
        <v>0</v>
      </c>
      <c r="DA14" s="1192">
        <v>0</v>
      </c>
      <c r="DB14" s="1192">
        <v>0</v>
      </c>
      <c r="DC14" s="1192">
        <v>0</v>
      </c>
      <c r="DD14" s="1192">
        <v>0</v>
      </c>
      <c r="DE14" s="1192">
        <v>0</v>
      </c>
      <c r="DG14" s="2032"/>
      <c r="DH14" s="1194" t="s">
        <v>788</v>
      </c>
      <c r="DI14" s="1192">
        <f>'급수관 폐쇄(총괄)'!DM14</f>
        <v>24</v>
      </c>
      <c r="DJ14" s="1192">
        <v>24</v>
      </c>
      <c r="DK14" s="1192">
        <v>0</v>
      </c>
      <c r="DL14" s="1192">
        <v>0</v>
      </c>
      <c r="DM14" s="1192">
        <v>24</v>
      </c>
      <c r="DN14" s="1192">
        <v>24</v>
      </c>
      <c r="DO14" s="1192">
        <v>0</v>
      </c>
      <c r="DP14" s="1192">
        <v>0</v>
      </c>
      <c r="DQ14" s="1192">
        <v>0</v>
      </c>
      <c r="DR14" s="1192">
        <v>0</v>
      </c>
      <c r="DS14" s="1192">
        <v>0</v>
      </c>
      <c r="DT14" s="1192">
        <v>0</v>
      </c>
      <c r="DU14" s="1192">
        <v>0</v>
      </c>
      <c r="DV14" s="1192">
        <v>0</v>
      </c>
      <c r="DW14" s="1192">
        <v>0</v>
      </c>
      <c r="DX14" s="1192">
        <v>0</v>
      </c>
      <c r="DY14" s="1192">
        <v>0</v>
      </c>
      <c r="DZ14" s="1192">
        <v>0</v>
      </c>
      <c r="EA14" s="1192">
        <v>0</v>
      </c>
    </row>
    <row r="15" spans="1:131" ht="19.2" customHeight="1">
      <c r="A15" s="2032"/>
      <c r="B15" s="1193" t="s">
        <v>849</v>
      </c>
      <c r="C15" s="1192">
        <f>'급수관 폐쇄(총괄)'!G15</f>
        <v>175.2</v>
      </c>
      <c r="D15" s="1192">
        <v>175.2</v>
      </c>
      <c r="E15" s="1192">
        <v>0</v>
      </c>
      <c r="F15" s="1192">
        <v>0</v>
      </c>
      <c r="G15" s="1192">
        <v>175.2</v>
      </c>
      <c r="H15" s="1192">
        <v>0</v>
      </c>
      <c r="I15" s="1192">
        <v>0</v>
      </c>
      <c r="J15" s="1192">
        <v>0</v>
      </c>
      <c r="K15" s="1192">
        <v>78</v>
      </c>
      <c r="L15" s="1192">
        <v>0</v>
      </c>
      <c r="M15" s="1192">
        <v>0</v>
      </c>
      <c r="N15" s="1192">
        <v>97.2</v>
      </c>
      <c r="O15" s="1192">
        <v>0</v>
      </c>
      <c r="P15" s="1192">
        <v>0</v>
      </c>
      <c r="Q15" s="1192">
        <v>0</v>
      </c>
      <c r="R15" s="1192">
        <v>0</v>
      </c>
      <c r="S15" s="1192">
        <v>0</v>
      </c>
      <c r="T15" s="1192">
        <v>0</v>
      </c>
      <c r="U15" s="1192">
        <v>0</v>
      </c>
      <c r="W15" s="2032"/>
      <c r="X15" s="1193" t="s">
        <v>849</v>
      </c>
      <c r="Y15" s="1192">
        <f>'급수관 폐쇄(총괄)'!AC15</f>
        <v>0</v>
      </c>
      <c r="Z15" s="1192">
        <v>0</v>
      </c>
      <c r="AA15" s="1192">
        <v>0</v>
      </c>
      <c r="AB15" s="1192">
        <v>0</v>
      </c>
      <c r="AC15" s="1192">
        <v>0</v>
      </c>
      <c r="AD15" s="1192">
        <v>0</v>
      </c>
      <c r="AE15" s="1192">
        <v>0</v>
      </c>
      <c r="AF15" s="1192">
        <v>0</v>
      </c>
      <c r="AG15" s="1192">
        <v>0</v>
      </c>
      <c r="AH15" s="1192">
        <v>0</v>
      </c>
      <c r="AI15" s="1192">
        <v>0</v>
      </c>
      <c r="AJ15" s="1192">
        <v>0</v>
      </c>
      <c r="AK15" s="1192">
        <v>0</v>
      </c>
      <c r="AL15" s="1192">
        <v>0</v>
      </c>
      <c r="AM15" s="1192">
        <v>0</v>
      </c>
      <c r="AN15" s="1192">
        <v>0</v>
      </c>
      <c r="AO15" s="1192">
        <v>0</v>
      </c>
      <c r="AP15" s="1192">
        <v>0</v>
      </c>
      <c r="AQ15" s="1192">
        <v>0</v>
      </c>
      <c r="AS15" s="2032"/>
      <c r="AT15" s="1193" t="s">
        <v>849</v>
      </c>
      <c r="AU15" s="1192">
        <f>'급수관 폐쇄(총괄)'!AY15</f>
        <v>0</v>
      </c>
      <c r="AV15" s="1192">
        <v>0</v>
      </c>
      <c r="AW15" s="1192">
        <v>0</v>
      </c>
      <c r="AX15" s="1192">
        <v>0</v>
      </c>
      <c r="AY15" s="1192">
        <v>0</v>
      </c>
      <c r="AZ15" s="1192">
        <v>0</v>
      </c>
      <c r="BA15" s="1192">
        <v>0</v>
      </c>
      <c r="BB15" s="1192">
        <v>0</v>
      </c>
      <c r="BC15" s="1192">
        <v>0</v>
      </c>
      <c r="BD15" s="1192">
        <v>0</v>
      </c>
      <c r="BE15" s="1192">
        <v>0</v>
      </c>
      <c r="BF15" s="1192">
        <v>0</v>
      </c>
      <c r="BG15" s="1192">
        <v>0</v>
      </c>
      <c r="BH15" s="1192">
        <v>0</v>
      </c>
      <c r="BI15" s="1192">
        <v>0</v>
      </c>
      <c r="BJ15" s="1192">
        <v>0</v>
      </c>
      <c r="BK15" s="1192">
        <v>0</v>
      </c>
      <c r="BL15" s="1192">
        <v>0</v>
      </c>
      <c r="BM15" s="1192">
        <v>0</v>
      </c>
      <c r="BO15" s="2032"/>
      <c r="BP15" s="1193" t="s">
        <v>849</v>
      </c>
      <c r="BQ15" s="1192">
        <f>'급수관 폐쇄(총괄)'!BU15</f>
        <v>82.2</v>
      </c>
      <c r="BR15" s="1192">
        <v>82.2</v>
      </c>
      <c r="BS15" s="1192">
        <v>0</v>
      </c>
      <c r="BT15" s="1192">
        <v>0</v>
      </c>
      <c r="BU15" s="1192">
        <v>82.2</v>
      </c>
      <c r="BV15" s="1192">
        <v>0</v>
      </c>
      <c r="BW15" s="1192">
        <v>0</v>
      </c>
      <c r="BX15" s="1192">
        <v>0</v>
      </c>
      <c r="BY15" s="1192">
        <v>0</v>
      </c>
      <c r="BZ15" s="1192">
        <v>0</v>
      </c>
      <c r="CA15" s="1192">
        <v>0</v>
      </c>
      <c r="CB15" s="1192">
        <v>82.2</v>
      </c>
      <c r="CC15" s="1192">
        <v>0</v>
      </c>
      <c r="CD15" s="1192">
        <v>0</v>
      </c>
      <c r="CE15" s="1192">
        <v>0</v>
      </c>
      <c r="CF15" s="1192">
        <v>0</v>
      </c>
      <c r="CG15" s="1192">
        <v>0</v>
      </c>
      <c r="CH15" s="1192">
        <v>0</v>
      </c>
      <c r="CI15" s="1192">
        <v>0</v>
      </c>
      <c r="CK15" s="2032"/>
      <c r="CL15" s="1193" t="s">
        <v>849</v>
      </c>
      <c r="CM15" s="1192">
        <f>'급수관 폐쇄(총괄)'!CQ15</f>
        <v>93</v>
      </c>
      <c r="CN15" s="1192">
        <v>93</v>
      </c>
      <c r="CO15" s="1192">
        <v>0</v>
      </c>
      <c r="CP15" s="1192">
        <v>0</v>
      </c>
      <c r="CQ15" s="1192">
        <v>93</v>
      </c>
      <c r="CR15" s="1192">
        <v>0</v>
      </c>
      <c r="CS15" s="1192">
        <v>0</v>
      </c>
      <c r="CT15" s="1192">
        <v>0</v>
      </c>
      <c r="CU15" s="1192">
        <v>78</v>
      </c>
      <c r="CV15" s="1192">
        <v>0</v>
      </c>
      <c r="CW15" s="1192">
        <v>0</v>
      </c>
      <c r="CX15" s="1192">
        <v>15</v>
      </c>
      <c r="CY15" s="1192">
        <v>0</v>
      </c>
      <c r="CZ15" s="1192">
        <v>0</v>
      </c>
      <c r="DA15" s="1192">
        <v>0</v>
      </c>
      <c r="DB15" s="1192">
        <v>0</v>
      </c>
      <c r="DC15" s="1192">
        <v>0</v>
      </c>
      <c r="DD15" s="1192">
        <v>0</v>
      </c>
      <c r="DE15" s="1192">
        <v>0</v>
      </c>
      <c r="DG15" s="2032"/>
      <c r="DH15" s="1193" t="s">
        <v>849</v>
      </c>
      <c r="DI15" s="1192">
        <f>'급수관 폐쇄(총괄)'!DM15</f>
        <v>0</v>
      </c>
      <c r="DJ15" s="1192">
        <v>0</v>
      </c>
      <c r="DK15" s="1192">
        <v>0</v>
      </c>
      <c r="DL15" s="1192">
        <v>0</v>
      </c>
      <c r="DM15" s="1192">
        <v>0</v>
      </c>
      <c r="DN15" s="1192">
        <v>0</v>
      </c>
      <c r="DO15" s="1192">
        <v>0</v>
      </c>
      <c r="DP15" s="1192">
        <v>0</v>
      </c>
      <c r="DQ15" s="1192">
        <v>0</v>
      </c>
      <c r="DR15" s="1192">
        <v>0</v>
      </c>
      <c r="DS15" s="1192">
        <v>0</v>
      </c>
      <c r="DT15" s="1192">
        <v>0</v>
      </c>
      <c r="DU15" s="1192">
        <v>0</v>
      </c>
      <c r="DV15" s="1192">
        <v>0</v>
      </c>
      <c r="DW15" s="1192">
        <v>0</v>
      </c>
      <c r="DX15" s="1192">
        <v>0</v>
      </c>
      <c r="DY15" s="1192">
        <v>0</v>
      </c>
      <c r="DZ15" s="1192">
        <v>0</v>
      </c>
      <c r="EA15" s="1192">
        <v>0</v>
      </c>
    </row>
    <row r="16" spans="1:131" ht="20.25" customHeight="1">
      <c r="A16" s="2397" t="s">
        <v>862</v>
      </c>
      <c r="B16" s="1196" t="s">
        <v>41</v>
      </c>
      <c r="C16" s="1190">
        <f>SUM('급수관 폐쇄(총괄)'!C17:'급수관 폐쇄(총괄)'!C26)</f>
        <v>560.71</v>
      </c>
      <c r="D16" s="1190">
        <f>SUM('급수관 폐쇄(총괄)'!D17:'급수관 폐쇄(총괄)'!D26)</f>
        <v>560.71</v>
      </c>
      <c r="E16" s="1190">
        <f>SUM('급수관 폐쇄(총괄)'!E17:'급수관 폐쇄(총괄)'!E26)</f>
        <v>0</v>
      </c>
      <c r="F16" s="1190">
        <f>SUM('급수관 폐쇄(총괄)'!F17:'급수관 폐쇄(총괄)'!F26)</f>
        <v>0</v>
      </c>
      <c r="G16" s="1190">
        <f>SUM('급수관 폐쇄(총괄)'!G17:'급수관 폐쇄(총괄)'!G26)</f>
        <v>560.71</v>
      </c>
      <c r="H16" s="1190">
        <f>SUM('급수관 폐쇄(총괄)'!H17:'급수관 폐쇄(총괄)'!H26)</f>
        <v>281.68</v>
      </c>
      <c r="I16" s="1190">
        <f>SUM('급수관 폐쇄(총괄)'!I17:'급수관 폐쇄(총괄)'!I26)</f>
        <v>0</v>
      </c>
      <c r="J16" s="1190">
        <f>SUM('급수관 폐쇄(총괄)'!J17:'급수관 폐쇄(총괄)'!J26)</f>
        <v>0</v>
      </c>
      <c r="K16" s="1190">
        <f>SUM('급수관 폐쇄(총괄)'!K17:'급수관 폐쇄(총괄)'!K26)</f>
        <v>0</v>
      </c>
      <c r="L16" s="1190">
        <f>SUM('급수관 폐쇄(총괄)'!L17:'급수관 폐쇄(총괄)'!L26)</f>
        <v>0</v>
      </c>
      <c r="M16" s="1190">
        <f>SUM('급수관 폐쇄(총괄)'!M17:'급수관 폐쇄(총괄)'!M26)</f>
        <v>0</v>
      </c>
      <c r="N16" s="1190">
        <f>SUM('급수관 폐쇄(총괄)'!N17:'급수관 폐쇄(총괄)'!N26)</f>
        <v>261.02999999999997</v>
      </c>
      <c r="O16" s="1190">
        <f>SUM('급수관 폐쇄(총괄)'!O17:'급수관 폐쇄(총괄)'!O26)</f>
        <v>0</v>
      </c>
      <c r="P16" s="1190">
        <f>SUM('급수관 폐쇄(총괄)'!P17:'급수관 폐쇄(총괄)'!P26)</f>
        <v>0</v>
      </c>
      <c r="Q16" s="1190">
        <f>SUM('급수관 폐쇄(총괄)'!Q17:'급수관 폐쇄(총괄)'!Q26)</f>
        <v>18</v>
      </c>
      <c r="R16" s="1190">
        <f>SUM('급수관 폐쇄(총괄)'!R17:'급수관 폐쇄(총괄)'!R26)</f>
        <v>0</v>
      </c>
      <c r="S16" s="1190">
        <f>SUM('급수관 폐쇄(총괄)'!S17:'급수관 폐쇄(총괄)'!S26)</f>
        <v>0</v>
      </c>
      <c r="T16" s="1190">
        <f>SUM('급수관 폐쇄(총괄)'!T17:'급수관 폐쇄(총괄)'!T26)</f>
        <v>0</v>
      </c>
      <c r="U16" s="1190">
        <f>SUM('급수관 폐쇄(총괄)'!U17:'급수관 폐쇄(총괄)'!U26)</f>
        <v>0</v>
      </c>
      <c r="W16" s="2397" t="s">
        <v>862</v>
      </c>
      <c r="X16" s="1196" t="s">
        <v>41</v>
      </c>
      <c r="Y16" s="1190">
        <f>SUM('급수관 폐쇄(총괄)'!Y17:'급수관 폐쇄(총괄)'!Y26)</f>
        <v>0</v>
      </c>
      <c r="Z16" s="1190">
        <f>SUM('급수관 폐쇄(총괄)'!Z17:'급수관 폐쇄(총괄)'!Z26)</f>
        <v>0</v>
      </c>
      <c r="AA16" s="1190">
        <f>SUM('급수관 폐쇄(총괄)'!AA17:'급수관 폐쇄(총괄)'!AA26)</f>
        <v>0</v>
      </c>
      <c r="AB16" s="1190">
        <f>SUM('급수관 폐쇄(총괄)'!AB17:'급수관 폐쇄(총괄)'!AB26)</f>
        <v>0</v>
      </c>
      <c r="AC16" s="1190">
        <f>SUM('급수관 폐쇄(총괄)'!AC17:'급수관 폐쇄(총괄)'!AC26)</f>
        <v>0</v>
      </c>
      <c r="AD16" s="1190">
        <f>SUM('급수관 폐쇄(총괄)'!AD17:'급수관 폐쇄(총괄)'!AD26)</f>
        <v>0</v>
      </c>
      <c r="AE16" s="1190">
        <f>SUM('급수관 폐쇄(총괄)'!AE17:'급수관 폐쇄(총괄)'!AE26)</f>
        <v>0</v>
      </c>
      <c r="AF16" s="1190">
        <f>SUM('급수관 폐쇄(총괄)'!AF17:'급수관 폐쇄(총괄)'!AF26)</f>
        <v>0</v>
      </c>
      <c r="AG16" s="1190">
        <f>SUM('급수관 폐쇄(총괄)'!AG17:'급수관 폐쇄(총괄)'!AG26)</f>
        <v>0</v>
      </c>
      <c r="AH16" s="1190">
        <f>SUM('급수관 폐쇄(총괄)'!AH17:'급수관 폐쇄(총괄)'!AH26)</f>
        <v>0</v>
      </c>
      <c r="AI16" s="1190">
        <f>SUM('급수관 폐쇄(총괄)'!AI17:'급수관 폐쇄(총괄)'!AI26)</f>
        <v>0</v>
      </c>
      <c r="AJ16" s="1190">
        <f>SUM('급수관 폐쇄(총괄)'!AJ17:'급수관 폐쇄(총괄)'!AJ26)</f>
        <v>0</v>
      </c>
      <c r="AK16" s="1190">
        <f>SUM('급수관 폐쇄(총괄)'!AK17:'급수관 폐쇄(총괄)'!AK26)</f>
        <v>0</v>
      </c>
      <c r="AL16" s="1190">
        <f>SUM('급수관 폐쇄(총괄)'!AL17:'급수관 폐쇄(총괄)'!AL26)</f>
        <v>0</v>
      </c>
      <c r="AM16" s="1190">
        <f>SUM('급수관 폐쇄(총괄)'!AM17:'급수관 폐쇄(총괄)'!AM26)</f>
        <v>0</v>
      </c>
      <c r="AN16" s="1190">
        <f>SUM('급수관 폐쇄(총괄)'!AN17:'급수관 폐쇄(총괄)'!AN26)</f>
        <v>0</v>
      </c>
      <c r="AO16" s="1190">
        <f>SUM('급수관 폐쇄(총괄)'!AO17:'급수관 폐쇄(총괄)'!AO26)</f>
        <v>0</v>
      </c>
      <c r="AP16" s="1190">
        <f>SUM('급수관 폐쇄(총괄)'!AP17:'급수관 폐쇄(총괄)'!AP26)</f>
        <v>0</v>
      </c>
      <c r="AQ16" s="1190">
        <f>SUM('급수관 폐쇄(총괄)'!AQ17:'급수관 폐쇄(총괄)'!AQ26)</f>
        <v>0</v>
      </c>
      <c r="AS16" s="2397" t="s">
        <v>862</v>
      </c>
      <c r="AT16" s="1196" t="s">
        <v>41</v>
      </c>
      <c r="AU16" s="1190">
        <f>SUM('급수관 폐쇄(총괄)'!AU17:'급수관 폐쇄(총괄)'!AU26)</f>
        <v>223.18</v>
      </c>
      <c r="AV16" s="1190">
        <f>SUM('급수관 폐쇄(총괄)'!AV17:'급수관 폐쇄(총괄)'!AV26)</f>
        <v>223.18</v>
      </c>
      <c r="AW16" s="1190">
        <f>SUM('급수관 폐쇄(총괄)'!AW17:'급수관 폐쇄(총괄)'!AW26)</f>
        <v>0</v>
      </c>
      <c r="AX16" s="1190">
        <f>SUM('급수관 폐쇄(총괄)'!AX17:'급수관 폐쇄(총괄)'!AX26)</f>
        <v>0</v>
      </c>
      <c r="AY16" s="1190">
        <f>SUM('급수관 폐쇄(총괄)'!AY17:'급수관 폐쇄(총괄)'!AY26)</f>
        <v>223.18</v>
      </c>
      <c r="AZ16" s="1190">
        <f>SUM('급수관 폐쇄(총괄)'!AZ17:'급수관 폐쇄(총괄)'!AZ26)</f>
        <v>223.18</v>
      </c>
      <c r="BA16" s="1190">
        <f>SUM('급수관 폐쇄(총괄)'!BA17:'급수관 폐쇄(총괄)'!BA26)</f>
        <v>0</v>
      </c>
      <c r="BB16" s="1190">
        <f>SUM('급수관 폐쇄(총괄)'!BB17:'급수관 폐쇄(총괄)'!BB26)</f>
        <v>0</v>
      </c>
      <c r="BC16" s="1190">
        <f>SUM('급수관 폐쇄(총괄)'!BC17:'급수관 폐쇄(총괄)'!BC26)</f>
        <v>0</v>
      </c>
      <c r="BD16" s="1190">
        <f>SUM('급수관 폐쇄(총괄)'!BD17:'급수관 폐쇄(총괄)'!BD26)</f>
        <v>0</v>
      </c>
      <c r="BE16" s="1190">
        <f>SUM('급수관 폐쇄(총괄)'!BE17:'급수관 폐쇄(총괄)'!BE26)</f>
        <v>0</v>
      </c>
      <c r="BF16" s="1190">
        <f>SUM('급수관 폐쇄(총괄)'!BF17:'급수관 폐쇄(총괄)'!BF26)</f>
        <v>0</v>
      </c>
      <c r="BG16" s="1190">
        <f>SUM('급수관 폐쇄(총괄)'!BG17:'급수관 폐쇄(총괄)'!BG26)</f>
        <v>0</v>
      </c>
      <c r="BH16" s="1190">
        <f>SUM('급수관 폐쇄(총괄)'!BH17:'급수관 폐쇄(총괄)'!BH26)</f>
        <v>0</v>
      </c>
      <c r="BI16" s="1190">
        <f>SUM('급수관 폐쇄(총괄)'!BI17:'급수관 폐쇄(총괄)'!BI26)</f>
        <v>0</v>
      </c>
      <c r="BJ16" s="1190">
        <f>SUM('급수관 폐쇄(총괄)'!BJ17:'급수관 폐쇄(총괄)'!BJ26)</f>
        <v>0</v>
      </c>
      <c r="BK16" s="1190">
        <f>SUM('급수관 폐쇄(총괄)'!BK17:'급수관 폐쇄(총괄)'!BK26)</f>
        <v>0</v>
      </c>
      <c r="BL16" s="1190">
        <f>SUM('급수관 폐쇄(총괄)'!BL17:'급수관 폐쇄(총괄)'!BL26)</f>
        <v>0</v>
      </c>
      <c r="BM16" s="1190">
        <f>SUM('급수관 폐쇄(총괄)'!BM17:'급수관 폐쇄(총괄)'!BM26)</f>
        <v>0</v>
      </c>
      <c r="BO16" s="2397" t="s">
        <v>862</v>
      </c>
      <c r="BP16" s="1196" t="s">
        <v>41</v>
      </c>
      <c r="BQ16" s="1190">
        <f>SUM('급수관 폐쇄(총괄)'!BQ17:'급수관 폐쇄(총괄)'!BQ26)</f>
        <v>305.52999999999997</v>
      </c>
      <c r="BR16" s="1190">
        <f>SUM('급수관 폐쇄(총괄)'!BR17:'급수관 폐쇄(총괄)'!BR26)</f>
        <v>305.52999999999997</v>
      </c>
      <c r="BS16" s="1190">
        <f>SUM('급수관 폐쇄(총괄)'!BS17:'급수관 폐쇄(총괄)'!BS26)</f>
        <v>0</v>
      </c>
      <c r="BT16" s="1190">
        <f>SUM('급수관 폐쇄(총괄)'!BT17:'급수관 폐쇄(총괄)'!BT26)</f>
        <v>0</v>
      </c>
      <c r="BU16" s="1190">
        <f>SUM('급수관 폐쇄(총괄)'!BU17:'급수관 폐쇄(총괄)'!BU26)</f>
        <v>305.52999999999997</v>
      </c>
      <c r="BV16" s="1190">
        <f>SUM('급수관 폐쇄(총괄)'!BV17:'급수관 폐쇄(총괄)'!BV26)</f>
        <v>26.5</v>
      </c>
      <c r="BW16" s="1190">
        <f>SUM('급수관 폐쇄(총괄)'!BW17:'급수관 폐쇄(총괄)'!BW26)</f>
        <v>0</v>
      </c>
      <c r="BX16" s="1190">
        <f>SUM('급수관 폐쇄(총괄)'!BX17:'급수관 폐쇄(총괄)'!BX26)</f>
        <v>0</v>
      </c>
      <c r="BY16" s="1190">
        <f>SUM('급수관 폐쇄(총괄)'!BY17:'급수관 폐쇄(총괄)'!BY26)</f>
        <v>0</v>
      </c>
      <c r="BZ16" s="1190">
        <f>SUM('급수관 폐쇄(총괄)'!BZ17:'급수관 폐쇄(총괄)'!BZ26)</f>
        <v>0</v>
      </c>
      <c r="CA16" s="1190">
        <f>SUM('급수관 폐쇄(총괄)'!CA17:'급수관 폐쇄(총괄)'!CA26)</f>
        <v>0</v>
      </c>
      <c r="CB16" s="1190">
        <f>SUM('급수관 폐쇄(총괄)'!CB17:'급수관 폐쇄(총괄)'!CB26)</f>
        <v>261.02999999999997</v>
      </c>
      <c r="CC16" s="1190">
        <f>SUM('급수관 폐쇄(총괄)'!CC17:'급수관 폐쇄(총괄)'!CC26)</f>
        <v>0</v>
      </c>
      <c r="CD16" s="1190">
        <f>SUM('급수관 폐쇄(총괄)'!CD17:'급수관 폐쇄(총괄)'!CD26)</f>
        <v>0</v>
      </c>
      <c r="CE16" s="1190">
        <f>SUM('급수관 폐쇄(총괄)'!CE17:'급수관 폐쇄(총괄)'!CE26)</f>
        <v>18</v>
      </c>
      <c r="CF16" s="1190">
        <f>SUM('급수관 폐쇄(총괄)'!CF17:'급수관 폐쇄(총괄)'!CF26)</f>
        <v>0</v>
      </c>
      <c r="CG16" s="1190">
        <f>SUM('급수관 폐쇄(총괄)'!CG17:'급수관 폐쇄(총괄)'!CG26)</f>
        <v>0</v>
      </c>
      <c r="CH16" s="1190">
        <f>SUM('급수관 폐쇄(총괄)'!CH17:'급수관 폐쇄(총괄)'!CH26)</f>
        <v>0</v>
      </c>
      <c r="CI16" s="1190">
        <f>SUM('급수관 폐쇄(총괄)'!CI17:'급수관 폐쇄(총괄)'!CI26)</f>
        <v>0</v>
      </c>
      <c r="CK16" s="2397" t="s">
        <v>862</v>
      </c>
      <c r="CL16" s="1196" t="s">
        <v>41</v>
      </c>
      <c r="CM16" s="1190">
        <f>SUM('급수관 폐쇄(총괄)'!CM17:'급수관 폐쇄(총괄)'!CM26)</f>
        <v>32</v>
      </c>
      <c r="CN16" s="1190">
        <f>SUM('급수관 폐쇄(총괄)'!CN17:'급수관 폐쇄(총괄)'!CN26)</f>
        <v>32</v>
      </c>
      <c r="CO16" s="1190">
        <f>SUM('급수관 폐쇄(총괄)'!CO17:'급수관 폐쇄(총괄)'!CO26)</f>
        <v>0</v>
      </c>
      <c r="CP16" s="1190">
        <f>SUM('급수관 폐쇄(총괄)'!CP17:'급수관 폐쇄(총괄)'!CP26)</f>
        <v>0</v>
      </c>
      <c r="CQ16" s="1190">
        <f>SUM('급수관 폐쇄(총괄)'!CQ17:'급수관 폐쇄(총괄)'!CQ26)</f>
        <v>32</v>
      </c>
      <c r="CR16" s="1190">
        <f>SUM('급수관 폐쇄(총괄)'!CR17:'급수관 폐쇄(총괄)'!CR26)</f>
        <v>32</v>
      </c>
      <c r="CS16" s="1190">
        <f>SUM('급수관 폐쇄(총괄)'!CS17:'급수관 폐쇄(총괄)'!CS26)</f>
        <v>0</v>
      </c>
      <c r="CT16" s="1190">
        <f>SUM('급수관 폐쇄(총괄)'!CT17:'급수관 폐쇄(총괄)'!CT26)</f>
        <v>0</v>
      </c>
      <c r="CU16" s="1190">
        <f>SUM('급수관 폐쇄(총괄)'!CU17:'급수관 폐쇄(총괄)'!CU26)</f>
        <v>0</v>
      </c>
      <c r="CV16" s="1190">
        <f>SUM('급수관 폐쇄(총괄)'!CV17:'급수관 폐쇄(총괄)'!CV26)</f>
        <v>0</v>
      </c>
      <c r="CW16" s="1190">
        <f>SUM('급수관 폐쇄(총괄)'!CW17:'급수관 폐쇄(총괄)'!CW26)</f>
        <v>0</v>
      </c>
      <c r="CX16" s="1190">
        <f>SUM('급수관 폐쇄(총괄)'!CX17:'급수관 폐쇄(총괄)'!CX26)</f>
        <v>0</v>
      </c>
      <c r="CY16" s="1190">
        <f>SUM('급수관 폐쇄(총괄)'!CY17:'급수관 폐쇄(총괄)'!CY26)</f>
        <v>0</v>
      </c>
      <c r="CZ16" s="1190">
        <f>SUM('급수관 폐쇄(총괄)'!CZ17:'급수관 폐쇄(총괄)'!CZ26)</f>
        <v>0</v>
      </c>
      <c r="DA16" s="1190">
        <f>SUM('급수관 폐쇄(총괄)'!DA17:'급수관 폐쇄(총괄)'!DA26)</f>
        <v>0</v>
      </c>
      <c r="DB16" s="1190">
        <f>SUM('급수관 폐쇄(총괄)'!DB17:'급수관 폐쇄(총괄)'!DB26)</f>
        <v>0</v>
      </c>
      <c r="DC16" s="1190">
        <f>SUM('급수관 폐쇄(총괄)'!DC17:'급수관 폐쇄(총괄)'!DC26)</f>
        <v>0</v>
      </c>
      <c r="DD16" s="1190">
        <f>SUM('급수관 폐쇄(총괄)'!DD17:'급수관 폐쇄(총괄)'!DD26)</f>
        <v>0</v>
      </c>
      <c r="DE16" s="1190">
        <f>SUM('급수관 폐쇄(총괄)'!DE17:'급수관 폐쇄(총괄)'!DE26)</f>
        <v>0</v>
      </c>
      <c r="DG16" s="2397" t="s">
        <v>862</v>
      </c>
      <c r="DH16" s="1196" t="s">
        <v>41</v>
      </c>
      <c r="DI16" s="1190">
        <f>SUM('급수관 폐쇄(총괄)'!DI17:'급수관 폐쇄(총괄)'!DI26)</f>
        <v>0</v>
      </c>
      <c r="DJ16" s="1190">
        <f>SUM('급수관 폐쇄(총괄)'!DJ17:'급수관 폐쇄(총괄)'!DJ26)</f>
        <v>0</v>
      </c>
      <c r="DK16" s="1190">
        <f>SUM('급수관 폐쇄(총괄)'!DK17:'급수관 폐쇄(총괄)'!DK26)</f>
        <v>0</v>
      </c>
      <c r="DL16" s="1190">
        <f>SUM('급수관 폐쇄(총괄)'!DL17:'급수관 폐쇄(총괄)'!DL26)</f>
        <v>0</v>
      </c>
      <c r="DM16" s="1190">
        <f>SUM('급수관 폐쇄(총괄)'!DM17:'급수관 폐쇄(총괄)'!DM26)</f>
        <v>0</v>
      </c>
      <c r="DN16" s="1190">
        <f>SUM('급수관 폐쇄(총괄)'!DN17:'급수관 폐쇄(총괄)'!DN26)</f>
        <v>0</v>
      </c>
      <c r="DO16" s="1190">
        <f>SUM('급수관 폐쇄(총괄)'!DO17:'급수관 폐쇄(총괄)'!DO26)</f>
        <v>0</v>
      </c>
      <c r="DP16" s="1190">
        <f>SUM('급수관 폐쇄(총괄)'!DP17:'급수관 폐쇄(총괄)'!DP26)</f>
        <v>0</v>
      </c>
      <c r="DQ16" s="1190">
        <f>SUM('급수관 폐쇄(총괄)'!DQ17:'급수관 폐쇄(총괄)'!DQ26)</f>
        <v>0</v>
      </c>
      <c r="DR16" s="1190">
        <f>SUM('급수관 폐쇄(총괄)'!DR17:'급수관 폐쇄(총괄)'!DR26)</f>
        <v>0</v>
      </c>
      <c r="DS16" s="1190">
        <f>SUM('급수관 폐쇄(총괄)'!DS17:'급수관 폐쇄(총괄)'!DS26)</f>
        <v>0</v>
      </c>
      <c r="DT16" s="1190">
        <f>SUM('급수관 폐쇄(총괄)'!DT17:'급수관 폐쇄(총괄)'!DT26)</f>
        <v>0</v>
      </c>
      <c r="DU16" s="1190">
        <f>SUM('급수관 폐쇄(총괄)'!DU17:'급수관 폐쇄(총괄)'!DU26)</f>
        <v>0</v>
      </c>
      <c r="DV16" s="1190">
        <f>SUM('급수관 폐쇄(총괄)'!DV17:'급수관 폐쇄(총괄)'!DV26)</f>
        <v>0</v>
      </c>
      <c r="DW16" s="1190">
        <f>SUM('급수관 폐쇄(총괄)'!DW17:'급수관 폐쇄(총괄)'!DW26)</f>
        <v>0</v>
      </c>
      <c r="DX16" s="1190">
        <f>SUM('급수관 폐쇄(총괄)'!DX17:'급수관 폐쇄(총괄)'!DX26)</f>
        <v>0</v>
      </c>
      <c r="DY16" s="1190">
        <f>SUM('급수관 폐쇄(총괄)'!DY17:'급수관 폐쇄(총괄)'!DY26)</f>
        <v>0</v>
      </c>
      <c r="DZ16" s="1190">
        <f>SUM('급수관 폐쇄(총괄)'!DZ17:'급수관 폐쇄(총괄)'!DZ26)</f>
        <v>0</v>
      </c>
      <c r="EA16" s="1190">
        <f>SUM('급수관 폐쇄(총괄)'!EA17:'급수관 폐쇄(총괄)'!EA26)</f>
        <v>0</v>
      </c>
    </row>
    <row r="17" spans="1:131" ht="19.2" customHeight="1">
      <c r="A17" s="2397" t="s">
        <v>862</v>
      </c>
      <c r="B17" s="1191" t="s">
        <v>951</v>
      </c>
      <c r="C17" s="1192">
        <f>'급수관 폐쇄(총괄)'!G17</f>
        <v>0</v>
      </c>
      <c r="D17" s="1192">
        <v>0</v>
      </c>
      <c r="E17" s="1192">
        <v>0</v>
      </c>
      <c r="F17" s="1192">
        <v>0</v>
      </c>
      <c r="G17" s="1192">
        <v>0</v>
      </c>
      <c r="H17" s="1192">
        <v>0</v>
      </c>
      <c r="I17" s="1192">
        <v>0</v>
      </c>
      <c r="J17" s="1192">
        <v>0</v>
      </c>
      <c r="K17" s="1192">
        <v>0</v>
      </c>
      <c r="L17" s="1192">
        <v>0</v>
      </c>
      <c r="M17" s="1192">
        <v>0</v>
      </c>
      <c r="N17" s="1192">
        <v>0</v>
      </c>
      <c r="O17" s="1192">
        <v>0</v>
      </c>
      <c r="P17" s="1192">
        <v>0</v>
      </c>
      <c r="Q17" s="1192">
        <v>0</v>
      </c>
      <c r="R17" s="1192">
        <v>0</v>
      </c>
      <c r="S17" s="1192">
        <v>0</v>
      </c>
      <c r="T17" s="1192">
        <v>0</v>
      </c>
      <c r="U17" s="1192">
        <v>0</v>
      </c>
      <c r="W17" s="2397" t="s">
        <v>862</v>
      </c>
      <c r="X17" s="1191" t="s">
        <v>951</v>
      </c>
      <c r="Y17" s="1192">
        <f>'급수관 폐쇄(총괄)'!AC17</f>
        <v>0</v>
      </c>
      <c r="Z17" s="1192">
        <v>0</v>
      </c>
      <c r="AA17" s="1192">
        <v>0</v>
      </c>
      <c r="AB17" s="1192">
        <v>0</v>
      </c>
      <c r="AC17" s="1192">
        <v>0</v>
      </c>
      <c r="AD17" s="1192">
        <v>0</v>
      </c>
      <c r="AE17" s="1192">
        <v>0</v>
      </c>
      <c r="AF17" s="1192">
        <v>0</v>
      </c>
      <c r="AG17" s="1192">
        <v>0</v>
      </c>
      <c r="AH17" s="1192">
        <v>0</v>
      </c>
      <c r="AI17" s="1192">
        <v>0</v>
      </c>
      <c r="AJ17" s="1192">
        <v>0</v>
      </c>
      <c r="AK17" s="1192">
        <v>0</v>
      </c>
      <c r="AL17" s="1192">
        <v>0</v>
      </c>
      <c r="AM17" s="1192">
        <v>0</v>
      </c>
      <c r="AN17" s="1192">
        <v>0</v>
      </c>
      <c r="AO17" s="1192">
        <v>0</v>
      </c>
      <c r="AP17" s="1192">
        <v>0</v>
      </c>
      <c r="AQ17" s="1192">
        <v>0</v>
      </c>
      <c r="AS17" s="2397" t="s">
        <v>862</v>
      </c>
      <c r="AT17" s="1191" t="s">
        <v>951</v>
      </c>
      <c r="AU17" s="1192">
        <f>'급수관 폐쇄(총괄)'!AY17</f>
        <v>0</v>
      </c>
      <c r="AV17" s="1192">
        <v>0</v>
      </c>
      <c r="AW17" s="1192">
        <v>0</v>
      </c>
      <c r="AX17" s="1192">
        <v>0</v>
      </c>
      <c r="AY17" s="1192">
        <v>0</v>
      </c>
      <c r="AZ17" s="1192">
        <v>0</v>
      </c>
      <c r="BA17" s="1192">
        <v>0</v>
      </c>
      <c r="BB17" s="1192">
        <v>0</v>
      </c>
      <c r="BC17" s="1192">
        <v>0</v>
      </c>
      <c r="BD17" s="1192">
        <v>0</v>
      </c>
      <c r="BE17" s="1192">
        <v>0</v>
      </c>
      <c r="BF17" s="1192">
        <v>0</v>
      </c>
      <c r="BG17" s="1192">
        <v>0</v>
      </c>
      <c r="BH17" s="1192">
        <v>0</v>
      </c>
      <c r="BI17" s="1192">
        <v>0</v>
      </c>
      <c r="BJ17" s="1192">
        <v>0</v>
      </c>
      <c r="BK17" s="1192">
        <v>0</v>
      </c>
      <c r="BL17" s="1192">
        <v>0</v>
      </c>
      <c r="BM17" s="1192">
        <v>0</v>
      </c>
      <c r="BO17" s="2397" t="s">
        <v>862</v>
      </c>
      <c r="BP17" s="1191" t="s">
        <v>951</v>
      </c>
      <c r="BQ17" s="1192">
        <f>'급수관 폐쇄(총괄)'!BU17</f>
        <v>0</v>
      </c>
      <c r="BR17" s="1192">
        <v>0</v>
      </c>
      <c r="BS17" s="1192">
        <v>0</v>
      </c>
      <c r="BT17" s="1192">
        <v>0</v>
      </c>
      <c r="BU17" s="1192">
        <v>0</v>
      </c>
      <c r="BV17" s="1192">
        <v>0</v>
      </c>
      <c r="BW17" s="1192">
        <v>0</v>
      </c>
      <c r="BX17" s="1192">
        <v>0</v>
      </c>
      <c r="BY17" s="1192">
        <v>0</v>
      </c>
      <c r="BZ17" s="1192">
        <v>0</v>
      </c>
      <c r="CA17" s="1192">
        <v>0</v>
      </c>
      <c r="CB17" s="1192">
        <v>0</v>
      </c>
      <c r="CC17" s="1192">
        <v>0</v>
      </c>
      <c r="CD17" s="1192">
        <v>0</v>
      </c>
      <c r="CE17" s="1192">
        <v>0</v>
      </c>
      <c r="CF17" s="1192">
        <v>0</v>
      </c>
      <c r="CG17" s="1192">
        <v>0</v>
      </c>
      <c r="CH17" s="1192">
        <v>0</v>
      </c>
      <c r="CI17" s="1192">
        <v>0</v>
      </c>
      <c r="CK17" s="2397" t="s">
        <v>862</v>
      </c>
      <c r="CL17" s="1191" t="s">
        <v>951</v>
      </c>
      <c r="CM17" s="1192">
        <f>'급수관 폐쇄(총괄)'!CQ17</f>
        <v>0</v>
      </c>
      <c r="CN17" s="1192">
        <v>0</v>
      </c>
      <c r="CO17" s="1192">
        <v>0</v>
      </c>
      <c r="CP17" s="1192">
        <v>0</v>
      </c>
      <c r="CQ17" s="1192">
        <v>0</v>
      </c>
      <c r="CR17" s="1192">
        <v>0</v>
      </c>
      <c r="CS17" s="1192">
        <v>0</v>
      </c>
      <c r="CT17" s="1192">
        <v>0</v>
      </c>
      <c r="CU17" s="1192">
        <v>0</v>
      </c>
      <c r="CV17" s="1192">
        <v>0</v>
      </c>
      <c r="CW17" s="1192">
        <v>0</v>
      </c>
      <c r="CX17" s="1192">
        <v>0</v>
      </c>
      <c r="CY17" s="1192">
        <v>0</v>
      </c>
      <c r="CZ17" s="1192">
        <v>0</v>
      </c>
      <c r="DA17" s="1192">
        <v>0</v>
      </c>
      <c r="DB17" s="1192">
        <v>0</v>
      </c>
      <c r="DC17" s="1192">
        <v>0</v>
      </c>
      <c r="DD17" s="1192">
        <v>0</v>
      </c>
      <c r="DE17" s="1192">
        <v>0</v>
      </c>
      <c r="DG17" s="2397" t="s">
        <v>862</v>
      </c>
      <c r="DH17" s="1191" t="s">
        <v>951</v>
      </c>
      <c r="DI17" s="1192">
        <f>'급수관 폐쇄(총괄)'!DM17</f>
        <v>0</v>
      </c>
      <c r="DJ17" s="1192">
        <v>0</v>
      </c>
      <c r="DK17" s="1192">
        <v>0</v>
      </c>
      <c r="DL17" s="1192">
        <v>0</v>
      </c>
      <c r="DM17" s="1192">
        <v>0</v>
      </c>
      <c r="DN17" s="1192">
        <v>0</v>
      </c>
      <c r="DO17" s="1192">
        <v>0</v>
      </c>
      <c r="DP17" s="1192">
        <v>0</v>
      </c>
      <c r="DQ17" s="1192">
        <v>0</v>
      </c>
      <c r="DR17" s="1192">
        <v>0</v>
      </c>
      <c r="DS17" s="1192">
        <v>0</v>
      </c>
      <c r="DT17" s="1192">
        <v>0</v>
      </c>
      <c r="DU17" s="1192">
        <v>0</v>
      </c>
      <c r="DV17" s="1192">
        <v>0</v>
      </c>
      <c r="DW17" s="1192">
        <v>0</v>
      </c>
      <c r="DX17" s="1192">
        <v>0</v>
      </c>
      <c r="DY17" s="1192">
        <v>0</v>
      </c>
      <c r="DZ17" s="1192">
        <v>0</v>
      </c>
      <c r="EA17" s="1192">
        <v>0</v>
      </c>
    </row>
    <row r="18" spans="1:131" ht="19.2" customHeight="1">
      <c r="A18" s="2032"/>
      <c r="B18" s="1191" t="s">
        <v>797</v>
      </c>
      <c r="C18" s="1192">
        <f>'급수관 폐쇄(총괄)'!G18</f>
        <v>0</v>
      </c>
      <c r="D18" s="1192">
        <v>0</v>
      </c>
      <c r="E18" s="1192">
        <v>0</v>
      </c>
      <c r="F18" s="1192">
        <v>0</v>
      </c>
      <c r="G18" s="1192">
        <v>0</v>
      </c>
      <c r="H18" s="1192">
        <v>0</v>
      </c>
      <c r="I18" s="1192">
        <v>0</v>
      </c>
      <c r="J18" s="1192">
        <v>0</v>
      </c>
      <c r="K18" s="1192">
        <v>0</v>
      </c>
      <c r="L18" s="1192">
        <v>0</v>
      </c>
      <c r="M18" s="1192">
        <v>0</v>
      </c>
      <c r="N18" s="1192">
        <v>0</v>
      </c>
      <c r="O18" s="1192">
        <v>0</v>
      </c>
      <c r="P18" s="1192">
        <v>0</v>
      </c>
      <c r="Q18" s="1192">
        <v>0</v>
      </c>
      <c r="R18" s="1192">
        <v>0</v>
      </c>
      <c r="S18" s="1192">
        <v>0</v>
      </c>
      <c r="T18" s="1192">
        <v>0</v>
      </c>
      <c r="U18" s="1192">
        <v>0</v>
      </c>
      <c r="W18" s="2032"/>
      <c r="X18" s="1191" t="s">
        <v>797</v>
      </c>
      <c r="Y18" s="1192">
        <f>'급수관 폐쇄(총괄)'!AC18</f>
        <v>0</v>
      </c>
      <c r="Z18" s="1192">
        <v>0</v>
      </c>
      <c r="AA18" s="1192">
        <v>0</v>
      </c>
      <c r="AB18" s="1192">
        <v>0</v>
      </c>
      <c r="AC18" s="1192">
        <v>0</v>
      </c>
      <c r="AD18" s="1192">
        <v>0</v>
      </c>
      <c r="AE18" s="1192">
        <v>0</v>
      </c>
      <c r="AF18" s="1192">
        <v>0</v>
      </c>
      <c r="AG18" s="1192">
        <v>0</v>
      </c>
      <c r="AH18" s="1192">
        <v>0</v>
      </c>
      <c r="AI18" s="1192">
        <v>0</v>
      </c>
      <c r="AJ18" s="1192">
        <v>0</v>
      </c>
      <c r="AK18" s="1192">
        <v>0</v>
      </c>
      <c r="AL18" s="1192">
        <v>0</v>
      </c>
      <c r="AM18" s="1192">
        <v>0</v>
      </c>
      <c r="AN18" s="1192">
        <v>0</v>
      </c>
      <c r="AO18" s="1192">
        <v>0</v>
      </c>
      <c r="AP18" s="1192">
        <v>0</v>
      </c>
      <c r="AQ18" s="1192">
        <v>0</v>
      </c>
      <c r="AS18" s="2032"/>
      <c r="AT18" s="1191" t="s">
        <v>797</v>
      </c>
      <c r="AU18" s="1192">
        <f>'급수관 폐쇄(총괄)'!AY18</f>
        <v>0</v>
      </c>
      <c r="AV18" s="1192">
        <v>0</v>
      </c>
      <c r="AW18" s="1192">
        <v>0</v>
      </c>
      <c r="AX18" s="1192">
        <v>0</v>
      </c>
      <c r="AY18" s="1192">
        <v>0</v>
      </c>
      <c r="AZ18" s="1192">
        <v>0</v>
      </c>
      <c r="BA18" s="1192">
        <v>0</v>
      </c>
      <c r="BB18" s="1192">
        <v>0</v>
      </c>
      <c r="BC18" s="1192">
        <v>0</v>
      </c>
      <c r="BD18" s="1192">
        <v>0</v>
      </c>
      <c r="BE18" s="1192">
        <v>0</v>
      </c>
      <c r="BF18" s="1192">
        <v>0</v>
      </c>
      <c r="BG18" s="1192">
        <v>0</v>
      </c>
      <c r="BH18" s="1192">
        <v>0</v>
      </c>
      <c r="BI18" s="1192">
        <v>0</v>
      </c>
      <c r="BJ18" s="1192">
        <v>0</v>
      </c>
      <c r="BK18" s="1192">
        <v>0</v>
      </c>
      <c r="BL18" s="1192">
        <v>0</v>
      </c>
      <c r="BM18" s="1192">
        <v>0</v>
      </c>
      <c r="BO18" s="2032"/>
      <c r="BP18" s="1191" t="s">
        <v>797</v>
      </c>
      <c r="BQ18" s="1192">
        <f>'급수관 폐쇄(총괄)'!BU18</f>
        <v>0</v>
      </c>
      <c r="BR18" s="1192">
        <v>0</v>
      </c>
      <c r="BS18" s="1192">
        <v>0</v>
      </c>
      <c r="BT18" s="1192">
        <v>0</v>
      </c>
      <c r="BU18" s="1192">
        <v>0</v>
      </c>
      <c r="BV18" s="1192">
        <v>0</v>
      </c>
      <c r="BW18" s="1192">
        <v>0</v>
      </c>
      <c r="BX18" s="1192">
        <v>0</v>
      </c>
      <c r="BY18" s="1192">
        <v>0</v>
      </c>
      <c r="BZ18" s="1192">
        <v>0</v>
      </c>
      <c r="CA18" s="1192">
        <v>0</v>
      </c>
      <c r="CB18" s="1192">
        <v>0</v>
      </c>
      <c r="CC18" s="1192">
        <v>0</v>
      </c>
      <c r="CD18" s="1192">
        <v>0</v>
      </c>
      <c r="CE18" s="1192">
        <v>0</v>
      </c>
      <c r="CF18" s="1192">
        <v>0</v>
      </c>
      <c r="CG18" s="1192">
        <v>0</v>
      </c>
      <c r="CH18" s="1192">
        <v>0</v>
      </c>
      <c r="CI18" s="1192">
        <v>0</v>
      </c>
      <c r="CK18" s="2032"/>
      <c r="CL18" s="1191" t="s">
        <v>797</v>
      </c>
      <c r="CM18" s="1192">
        <f>'급수관 폐쇄(총괄)'!CQ18</f>
        <v>0</v>
      </c>
      <c r="CN18" s="1192">
        <v>0</v>
      </c>
      <c r="CO18" s="1192">
        <v>0</v>
      </c>
      <c r="CP18" s="1192">
        <v>0</v>
      </c>
      <c r="CQ18" s="1192">
        <v>0</v>
      </c>
      <c r="CR18" s="1192">
        <v>0</v>
      </c>
      <c r="CS18" s="1192">
        <v>0</v>
      </c>
      <c r="CT18" s="1192">
        <v>0</v>
      </c>
      <c r="CU18" s="1192">
        <v>0</v>
      </c>
      <c r="CV18" s="1192">
        <v>0</v>
      </c>
      <c r="CW18" s="1192">
        <v>0</v>
      </c>
      <c r="CX18" s="1192">
        <v>0</v>
      </c>
      <c r="CY18" s="1192">
        <v>0</v>
      </c>
      <c r="CZ18" s="1192">
        <v>0</v>
      </c>
      <c r="DA18" s="1192">
        <v>0</v>
      </c>
      <c r="DB18" s="1192">
        <v>0</v>
      </c>
      <c r="DC18" s="1192">
        <v>0</v>
      </c>
      <c r="DD18" s="1192">
        <v>0</v>
      </c>
      <c r="DE18" s="1192">
        <v>0</v>
      </c>
      <c r="DG18" s="2032"/>
      <c r="DH18" s="1191" t="s">
        <v>797</v>
      </c>
      <c r="DI18" s="1192">
        <f>'급수관 폐쇄(총괄)'!DM18</f>
        <v>0</v>
      </c>
      <c r="DJ18" s="1192">
        <v>0</v>
      </c>
      <c r="DK18" s="1192">
        <v>0</v>
      </c>
      <c r="DL18" s="1192">
        <v>0</v>
      </c>
      <c r="DM18" s="1192">
        <v>0</v>
      </c>
      <c r="DN18" s="1192">
        <v>0</v>
      </c>
      <c r="DO18" s="1192">
        <v>0</v>
      </c>
      <c r="DP18" s="1192">
        <v>0</v>
      </c>
      <c r="DQ18" s="1192">
        <v>0</v>
      </c>
      <c r="DR18" s="1192">
        <v>0</v>
      </c>
      <c r="DS18" s="1192">
        <v>0</v>
      </c>
      <c r="DT18" s="1192">
        <v>0</v>
      </c>
      <c r="DU18" s="1192">
        <v>0</v>
      </c>
      <c r="DV18" s="1192">
        <v>0</v>
      </c>
      <c r="DW18" s="1192">
        <v>0</v>
      </c>
      <c r="DX18" s="1192">
        <v>0</v>
      </c>
      <c r="DY18" s="1192">
        <v>0</v>
      </c>
      <c r="DZ18" s="1192">
        <v>0</v>
      </c>
      <c r="EA18" s="1192">
        <v>0</v>
      </c>
    </row>
    <row r="19" spans="1:131" ht="19.2" customHeight="1">
      <c r="A19" s="2032"/>
      <c r="B19" s="1191" t="s">
        <v>780</v>
      </c>
      <c r="C19" s="1192">
        <f>'급수관 폐쇄(총괄)'!G19</f>
        <v>0</v>
      </c>
      <c r="D19" s="1192">
        <v>0</v>
      </c>
      <c r="E19" s="1192">
        <v>0</v>
      </c>
      <c r="F19" s="1192">
        <v>0</v>
      </c>
      <c r="G19" s="1192">
        <v>0</v>
      </c>
      <c r="H19" s="1192">
        <v>0</v>
      </c>
      <c r="I19" s="1192">
        <v>0</v>
      </c>
      <c r="J19" s="1192">
        <v>0</v>
      </c>
      <c r="K19" s="1192">
        <v>0</v>
      </c>
      <c r="L19" s="1192">
        <v>0</v>
      </c>
      <c r="M19" s="1192">
        <v>0</v>
      </c>
      <c r="N19" s="1192">
        <v>0</v>
      </c>
      <c r="O19" s="1192">
        <v>0</v>
      </c>
      <c r="P19" s="1192">
        <v>0</v>
      </c>
      <c r="Q19" s="1192">
        <v>0</v>
      </c>
      <c r="R19" s="1192">
        <v>0</v>
      </c>
      <c r="S19" s="1192">
        <v>0</v>
      </c>
      <c r="T19" s="1192">
        <v>0</v>
      </c>
      <c r="U19" s="1192">
        <v>0</v>
      </c>
      <c r="W19" s="2032"/>
      <c r="X19" s="1191" t="s">
        <v>780</v>
      </c>
      <c r="Y19" s="1192">
        <f>'급수관 폐쇄(총괄)'!AC19</f>
        <v>0</v>
      </c>
      <c r="Z19" s="1192">
        <v>0</v>
      </c>
      <c r="AA19" s="1192">
        <v>0</v>
      </c>
      <c r="AB19" s="1192">
        <v>0</v>
      </c>
      <c r="AC19" s="1192">
        <v>0</v>
      </c>
      <c r="AD19" s="1192">
        <v>0</v>
      </c>
      <c r="AE19" s="1192">
        <v>0</v>
      </c>
      <c r="AF19" s="1192">
        <v>0</v>
      </c>
      <c r="AG19" s="1192">
        <v>0</v>
      </c>
      <c r="AH19" s="1192">
        <v>0</v>
      </c>
      <c r="AI19" s="1192">
        <v>0</v>
      </c>
      <c r="AJ19" s="1192">
        <v>0</v>
      </c>
      <c r="AK19" s="1192">
        <v>0</v>
      </c>
      <c r="AL19" s="1192">
        <v>0</v>
      </c>
      <c r="AM19" s="1192">
        <v>0</v>
      </c>
      <c r="AN19" s="1192">
        <v>0</v>
      </c>
      <c r="AO19" s="1192">
        <v>0</v>
      </c>
      <c r="AP19" s="1192">
        <v>0</v>
      </c>
      <c r="AQ19" s="1192">
        <v>0</v>
      </c>
      <c r="AS19" s="2032"/>
      <c r="AT19" s="1191" t="s">
        <v>780</v>
      </c>
      <c r="AU19" s="1192">
        <f>'급수관 폐쇄(총괄)'!AY19</f>
        <v>0</v>
      </c>
      <c r="AV19" s="1192">
        <v>0</v>
      </c>
      <c r="AW19" s="1192">
        <v>0</v>
      </c>
      <c r="AX19" s="1192">
        <v>0</v>
      </c>
      <c r="AY19" s="1192">
        <v>0</v>
      </c>
      <c r="AZ19" s="1192">
        <v>0</v>
      </c>
      <c r="BA19" s="1192">
        <v>0</v>
      </c>
      <c r="BB19" s="1192">
        <v>0</v>
      </c>
      <c r="BC19" s="1192">
        <v>0</v>
      </c>
      <c r="BD19" s="1192">
        <v>0</v>
      </c>
      <c r="BE19" s="1192">
        <v>0</v>
      </c>
      <c r="BF19" s="1192">
        <v>0</v>
      </c>
      <c r="BG19" s="1192">
        <v>0</v>
      </c>
      <c r="BH19" s="1192">
        <v>0</v>
      </c>
      <c r="BI19" s="1192">
        <v>0</v>
      </c>
      <c r="BJ19" s="1192">
        <v>0</v>
      </c>
      <c r="BK19" s="1192">
        <v>0</v>
      </c>
      <c r="BL19" s="1192">
        <v>0</v>
      </c>
      <c r="BM19" s="1192">
        <v>0</v>
      </c>
      <c r="BO19" s="2032"/>
      <c r="BP19" s="1191" t="s">
        <v>780</v>
      </c>
      <c r="BQ19" s="1192">
        <f>'급수관 폐쇄(총괄)'!BU19</f>
        <v>0</v>
      </c>
      <c r="BR19" s="1192">
        <v>0</v>
      </c>
      <c r="BS19" s="1192">
        <v>0</v>
      </c>
      <c r="BT19" s="1192">
        <v>0</v>
      </c>
      <c r="BU19" s="1192">
        <v>0</v>
      </c>
      <c r="BV19" s="1192">
        <v>0</v>
      </c>
      <c r="BW19" s="1192">
        <v>0</v>
      </c>
      <c r="BX19" s="1192">
        <v>0</v>
      </c>
      <c r="BY19" s="1192">
        <v>0</v>
      </c>
      <c r="BZ19" s="1192">
        <v>0</v>
      </c>
      <c r="CA19" s="1192">
        <v>0</v>
      </c>
      <c r="CB19" s="1192">
        <v>0</v>
      </c>
      <c r="CC19" s="1192">
        <v>0</v>
      </c>
      <c r="CD19" s="1192">
        <v>0</v>
      </c>
      <c r="CE19" s="1192">
        <v>0</v>
      </c>
      <c r="CF19" s="1192">
        <v>0</v>
      </c>
      <c r="CG19" s="1192">
        <v>0</v>
      </c>
      <c r="CH19" s="1192">
        <v>0</v>
      </c>
      <c r="CI19" s="1192">
        <v>0</v>
      </c>
      <c r="CK19" s="2032"/>
      <c r="CL19" s="1191" t="s">
        <v>780</v>
      </c>
      <c r="CM19" s="1192">
        <f>'급수관 폐쇄(총괄)'!CQ19</f>
        <v>0</v>
      </c>
      <c r="CN19" s="1192">
        <v>0</v>
      </c>
      <c r="CO19" s="1192">
        <v>0</v>
      </c>
      <c r="CP19" s="1192">
        <v>0</v>
      </c>
      <c r="CQ19" s="1192">
        <v>0</v>
      </c>
      <c r="CR19" s="1192">
        <v>0</v>
      </c>
      <c r="CS19" s="1192">
        <v>0</v>
      </c>
      <c r="CT19" s="1192">
        <v>0</v>
      </c>
      <c r="CU19" s="1192">
        <v>0</v>
      </c>
      <c r="CV19" s="1192">
        <v>0</v>
      </c>
      <c r="CW19" s="1192">
        <v>0</v>
      </c>
      <c r="CX19" s="1192">
        <v>0</v>
      </c>
      <c r="CY19" s="1192">
        <v>0</v>
      </c>
      <c r="CZ19" s="1192">
        <v>0</v>
      </c>
      <c r="DA19" s="1192">
        <v>0</v>
      </c>
      <c r="DB19" s="1192">
        <v>0</v>
      </c>
      <c r="DC19" s="1192">
        <v>0</v>
      </c>
      <c r="DD19" s="1192">
        <v>0</v>
      </c>
      <c r="DE19" s="1192">
        <v>0</v>
      </c>
      <c r="DG19" s="2032"/>
      <c r="DH19" s="1191" t="s">
        <v>780</v>
      </c>
      <c r="DI19" s="1192">
        <f>'급수관 폐쇄(총괄)'!DM19</f>
        <v>0</v>
      </c>
      <c r="DJ19" s="1192">
        <v>0</v>
      </c>
      <c r="DK19" s="1192">
        <v>0</v>
      </c>
      <c r="DL19" s="1192">
        <v>0</v>
      </c>
      <c r="DM19" s="1192">
        <v>0</v>
      </c>
      <c r="DN19" s="1192">
        <v>0</v>
      </c>
      <c r="DO19" s="1192">
        <v>0</v>
      </c>
      <c r="DP19" s="1192">
        <v>0</v>
      </c>
      <c r="DQ19" s="1192">
        <v>0</v>
      </c>
      <c r="DR19" s="1192">
        <v>0</v>
      </c>
      <c r="DS19" s="1192">
        <v>0</v>
      </c>
      <c r="DT19" s="1192">
        <v>0</v>
      </c>
      <c r="DU19" s="1192">
        <v>0</v>
      </c>
      <c r="DV19" s="1192">
        <v>0</v>
      </c>
      <c r="DW19" s="1192">
        <v>0</v>
      </c>
      <c r="DX19" s="1192">
        <v>0</v>
      </c>
      <c r="DY19" s="1192">
        <v>0</v>
      </c>
      <c r="DZ19" s="1192">
        <v>0</v>
      </c>
      <c r="EA19" s="1192">
        <v>0</v>
      </c>
    </row>
    <row r="20" spans="1:131" ht="19.2" customHeight="1">
      <c r="A20" s="2032"/>
      <c r="B20" s="1194" t="s">
        <v>802</v>
      </c>
      <c r="C20" s="1192">
        <f>'급수관 폐쇄(총괄)'!G20</f>
        <v>0</v>
      </c>
      <c r="D20" s="1192">
        <v>0</v>
      </c>
      <c r="E20" s="1192">
        <v>0</v>
      </c>
      <c r="F20" s="1192">
        <v>0</v>
      </c>
      <c r="G20" s="1192">
        <v>0</v>
      </c>
      <c r="H20" s="1192">
        <v>0</v>
      </c>
      <c r="I20" s="1192">
        <v>0</v>
      </c>
      <c r="J20" s="1192">
        <v>0</v>
      </c>
      <c r="K20" s="1192">
        <v>0</v>
      </c>
      <c r="L20" s="1192">
        <v>0</v>
      </c>
      <c r="M20" s="1192">
        <v>0</v>
      </c>
      <c r="N20" s="1192">
        <v>0</v>
      </c>
      <c r="O20" s="1192">
        <v>0</v>
      </c>
      <c r="P20" s="1192">
        <v>0</v>
      </c>
      <c r="Q20" s="1192">
        <v>0</v>
      </c>
      <c r="R20" s="1192">
        <v>0</v>
      </c>
      <c r="S20" s="1192">
        <v>0</v>
      </c>
      <c r="T20" s="1192">
        <v>0</v>
      </c>
      <c r="U20" s="1192">
        <v>0</v>
      </c>
      <c r="W20" s="2032"/>
      <c r="X20" s="1194" t="s">
        <v>802</v>
      </c>
      <c r="Y20" s="1192">
        <f>'급수관 폐쇄(총괄)'!AC20</f>
        <v>0</v>
      </c>
      <c r="Z20" s="1192">
        <v>0</v>
      </c>
      <c r="AA20" s="1192">
        <v>0</v>
      </c>
      <c r="AB20" s="1192">
        <v>0</v>
      </c>
      <c r="AC20" s="1192">
        <v>0</v>
      </c>
      <c r="AD20" s="1192">
        <v>0</v>
      </c>
      <c r="AE20" s="1192">
        <v>0</v>
      </c>
      <c r="AF20" s="1192">
        <v>0</v>
      </c>
      <c r="AG20" s="1192">
        <v>0</v>
      </c>
      <c r="AH20" s="1192">
        <v>0</v>
      </c>
      <c r="AI20" s="1192">
        <v>0</v>
      </c>
      <c r="AJ20" s="1192">
        <v>0</v>
      </c>
      <c r="AK20" s="1192">
        <v>0</v>
      </c>
      <c r="AL20" s="1192">
        <v>0</v>
      </c>
      <c r="AM20" s="1192">
        <v>0</v>
      </c>
      <c r="AN20" s="1192">
        <v>0</v>
      </c>
      <c r="AO20" s="1192">
        <v>0</v>
      </c>
      <c r="AP20" s="1192">
        <v>0</v>
      </c>
      <c r="AQ20" s="1192">
        <v>0</v>
      </c>
      <c r="AS20" s="2032"/>
      <c r="AT20" s="1194" t="s">
        <v>802</v>
      </c>
      <c r="AU20" s="1192">
        <f>'급수관 폐쇄(총괄)'!AY20</f>
        <v>0</v>
      </c>
      <c r="AV20" s="1192">
        <v>0</v>
      </c>
      <c r="AW20" s="1192">
        <v>0</v>
      </c>
      <c r="AX20" s="1192">
        <v>0</v>
      </c>
      <c r="AY20" s="1192">
        <v>0</v>
      </c>
      <c r="AZ20" s="1192">
        <v>0</v>
      </c>
      <c r="BA20" s="1192">
        <v>0</v>
      </c>
      <c r="BB20" s="1192">
        <v>0</v>
      </c>
      <c r="BC20" s="1192">
        <v>0</v>
      </c>
      <c r="BD20" s="1192">
        <v>0</v>
      </c>
      <c r="BE20" s="1192">
        <v>0</v>
      </c>
      <c r="BF20" s="1192">
        <v>0</v>
      </c>
      <c r="BG20" s="1192">
        <v>0</v>
      </c>
      <c r="BH20" s="1192">
        <v>0</v>
      </c>
      <c r="BI20" s="1192">
        <v>0</v>
      </c>
      <c r="BJ20" s="1192">
        <v>0</v>
      </c>
      <c r="BK20" s="1192">
        <v>0</v>
      </c>
      <c r="BL20" s="1192">
        <v>0</v>
      </c>
      <c r="BM20" s="1192">
        <v>0</v>
      </c>
      <c r="BO20" s="2032"/>
      <c r="BP20" s="1194" t="s">
        <v>802</v>
      </c>
      <c r="BQ20" s="1192">
        <f>'급수관 폐쇄(총괄)'!BU20</f>
        <v>0</v>
      </c>
      <c r="BR20" s="1192">
        <v>0</v>
      </c>
      <c r="BS20" s="1192">
        <v>0</v>
      </c>
      <c r="BT20" s="1192">
        <v>0</v>
      </c>
      <c r="BU20" s="1192">
        <v>0</v>
      </c>
      <c r="BV20" s="1192">
        <v>0</v>
      </c>
      <c r="BW20" s="1192">
        <v>0</v>
      </c>
      <c r="BX20" s="1192">
        <v>0</v>
      </c>
      <c r="BY20" s="1192">
        <v>0</v>
      </c>
      <c r="BZ20" s="1192">
        <v>0</v>
      </c>
      <c r="CA20" s="1192">
        <v>0</v>
      </c>
      <c r="CB20" s="1192">
        <v>0</v>
      </c>
      <c r="CC20" s="1192">
        <v>0</v>
      </c>
      <c r="CD20" s="1192">
        <v>0</v>
      </c>
      <c r="CE20" s="1192">
        <v>0</v>
      </c>
      <c r="CF20" s="1192">
        <v>0</v>
      </c>
      <c r="CG20" s="1192">
        <v>0</v>
      </c>
      <c r="CH20" s="1192">
        <v>0</v>
      </c>
      <c r="CI20" s="1192">
        <v>0</v>
      </c>
      <c r="CK20" s="2032"/>
      <c r="CL20" s="1194" t="s">
        <v>802</v>
      </c>
      <c r="CM20" s="1192">
        <f>'급수관 폐쇄(총괄)'!CQ20</f>
        <v>0</v>
      </c>
      <c r="CN20" s="1192">
        <v>0</v>
      </c>
      <c r="CO20" s="1192">
        <v>0</v>
      </c>
      <c r="CP20" s="1192">
        <v>0</v>
      </c>
      <c r="CQ20" s="1192">
        <v>0</v>
      </c>
      <c r="CR20" s="1192">
        <v>0</v>
      </c>
      <c r="CS20" s="1192">
        <v>0</v>
      </c>
      <c r="CT20" s="1192">
        <v>0</v>
      </c>
      <c r="CU20" s="1192">
        <v>0</v>
      </c>
      <c r="CV20" s="1192">
        <v>0</v>
      </c>
      <c r="CW20" s="1192">
        <v>0</v>
      </c>
      <c r="CX20" s="1192">
        <v>0</v>
      </c>
      <c r="CY20" s="1192">
        <v>0</v>
      </c>
      <c r="CZ20" s="1192">
        <v>0</v>
      </c>
      <c r="DA20" s="1192">
        <v>0</v>
      </c>
      <c r="DB20" s="1192">
        <v>0</v>
      </c>
      <c r="DC20" s="1192">
        <v>0</v>
      </c>
      <c r="DD20" s="1192">
        <v>0</v>
      </c>
      <c r="DE20" s="1192">
        <v>0</v>
      </c>
      <c r="DG20" s="2032"/>
      <c r="DH20" s="1194" t="s">
        <v>802</v>
      </c>
      <c r="DI20" s="1192">
        <f>'급수관 폐쇄(총괄)'!DM20</f>
        <v>0</v>
      </c>
      <c r="DJ20" s="1192">
        <v>0</v>
      </c>
      <c r="DK20" s="1192">
        <v>0</v>
      </c>
      <c r="DL20" s="1192">
        <v>0</v>
      </c>
      <c r="DM20" s="1192">
        <v>0</v>
      </c>
      <c r="DN20" s="1192">
        <v>0</v>
      </c>
      <c r="DO20" s="1192">
        <v>0</v>
      </c>
      <c r="DP20" s="1192">
        <v>0</v>
      </c>
      <c r="DQ20" s="1192">
        <v>0</v>
      </c>
      <c r="DR20" s="1192">
        <v>0</v>
      </c>
      <c r="DS20" s="1192">
        <v>0</v>
      </c>
      <c r="DT20" s="1192">
        <v>0</v>
      </c>
      <c r="DU20" s="1192">
        <v>0</v>
      </c>
      <c r="DV20" s="1192">
        <v>0</v>
      </c>
      <c r="DW20" s="1192">
        <v>0</v>
      </c>
      <c r="DX20" s="1192">
        <v>0</v>
      </c>
      <c r="DY20" s="1192">
        <v>0</v>
      </c>
      <c r="DZ20" s="1192">
        <v>0</v>
      </c>
      <c r="EA20" s="1192">
        <v>0</v>
      </c>
    </row>
    <row r="21" spans="1:131" ht="19.2" customHeight="1">
      <c r="A21" s="2032"/>
      <c r="B21" s="1194" t="s">
        <v>803</v>
      </c>
      <c r="C21" s="1192">
        <f>'급수관 폐쇄(총괄)'!G21</f>
        <v>0</v>
      </c>
      <c r="D21" s="1192">
        <v>0</v>
      </c>
      <c r="E21" s="1192">
        <v>0</v>
      </c>
      <c r="F21" s="1192">
        <v>0</v>
      </c>
      <c r="G21" s="1192">
        <v>0</v>
      </c>
      <c r="H21" s="1192">
        <v>0</v>
      </c>
      <c r="I21" s="1192">
        <v>0</v>
      </c>
      <c r="J21" s="1192">
        <v>0</v>
      </c>
      <c r="K21" s="1192">
        <v>0</v>
      </c>
      <c r="L21" s="1192">
        <v>0</v>
      </c>
      <c r="M21" s="1192">
        <v>0</v>
      </c>
      <c r="N21" s="1192">
        <v>0</v>
      </c>
      <c r="O21" s="1192">
        <v>0</v>
      </c>
      <c r="P21" s="1192">
        <v>0</v>
      </c>
      <c r="Q21" s="1192">
        <v>0</v>
      </c>
      <c r="R21" s="1192">
        <v>0</v>
      </c>
      <c r="S21" s="1192">
        <v>0</v>
      </c>
      <c r="T21" s="1192">
        <v>0</v>
      </c>
      <c r="U21" s="1192">
        <v>0</v>
      </c>
      <c r="W21" s="2032"/>
      <c r="X21" s="1194" t="s">
        <v>803</v>
      </c>
      <c r="Y21" s="1192">
        <f>'급수관 폐쇄(총괄)'!AC21</f>
        <v>0</v>
      </c>
      <c r="Z21" s="1192">
        <v>0</v>
      </c>
      <c r="AA21" s="1192">
        <v>0</v>
      </c>
      <c r="AB21" s="1192">
        <v>0</v>
      </c>
      <c r="AC21" s="1192">
        <v>0</v>
      </c>
      <c r="AD21" s="1192">
        <v>0</v>
      </c>
      <c r="AE21" s="1192">
        <v>0</v>
      </c>
      <c r="AF21" s="1192">
        <v>0</v>
      </c>
      <c r="AG21" s="1192">
        <v>0</v>
      </c>
      <c r="AH21" s="1192">
        <v>0</v>
      </c>
      <c r="AI21" s="1192">
        <v>0</v>
      </c>
      <c r="AJ21" s="1192">
        <v>0</v>
      </c>
      <c r="AK21" s="1192">
        <v>0</v>
      </c>
      <c r="AL21" s="1192">
        <v>0</v>
      </c>
      <c r="AM21" s="1192">
        <v>0</v>
      </c>
      <c r="AN21" s="1192">
        <v>0</v>
      </c>
      <c r="AO21" s="1192">
        <v>0</v>
      </c>
      <c r="AP21" s="1192">
        <v>0</v>
      </c>
      <c r="AQ21" s="1192">
        <v>0</v>
      </c>
      <c r="AS21" s="2032"/>
      <c r="AT21" s="1194" t="s">
        <v>803</v>
      </c>
      <c r="AU21" s="1192">
        <f>'급수관 폐쇄(총괄)'!AY21</f>
        <v>0</v>
      </c>
      <c r="AV21" s="1192">
        <v>0</v>
      </c>
      <c r="AW21" s="1192">
        <v>0</v>
      </c>
      <c r="AX21" s="1192">
        <v>0</v>
      </c>
      <c r="AY21" s="1192">
        <v>0</v>
      </c>
      <c r="AZ21" s="1192">
        <v>0</v>
      </c>
      <c r="BA21" s="1192">
        <v>0</v>
      </c>
      <c r="BB21" s="1192">
        <v>0</v>
      </c>
      <c r="BC21" s="1192">
        <v>0</v>
      </c>
      <c r="BD21" s="1192">
        <v>0</v>
      </c>
      <c r="BE21" s="1192">
        <v>0</v>
      </c>
      <c r="BF21" s="1192">
        <v>0</v>
      </c>
      <c r="BG21" s="1192">
        <v>0</v>
      </c>
      <c r="BH21" s="1192">
        <v>0</v>
      </c>
      <c r="BI21" s="1192">
        <v>0</v>
      </c>
      <c r="BJ21" s="1192">
        <v>0</v>
      </c>
      <c r="BK21" s="1192">
        <v>0</v>
      </c>
      <c r="BL21" s="1192">
        <v>0</v>
      </c>
      <c r="BM21" s="1192">
        <v>0</v>
      </c>
      <c r="BO21" s="2032"/>
      <c r="BP21" s="1194" t="s">
        <v>803</v>
      </c>
      <c r="BQ21" s="1192">
        <f>'급수관 폐쇄(총괄)'!BU21</f>
        <v>0</v>
      </c>
      <c r="BR21" s="1192">
        <v>0</v>
      </c>
      <c r="BS21" s="1192">
        <v>0</v>
      </c>
      <c r="BT21" s="1192">
        <v>0</v>
      </c>
      <c r="BU21" s="1192">
        <v>0</v>
      </c>
      <c r="BV21" s="1192">
        <v>0</v>
      </c>
      <c r="BW21" s="1192">
        <v>0</v>
      </c>
      <c r="BX21" s="1192">
        <v>0</v>
      </c>
      <c r="BY21" s="1192">
        <v>0</v>
      </c>
      <c r="BZ21" s="1192">
        <v>0</v>
      </c>
      <c r="CA21" s="1192">
        <v>0</v>
      </c>
      <c r="CB21" s="1192">
        <v>0</v>
      </c>
      <c r="CC21" s="1192">
        <v>0</v>
      </c>
      <c r="CD21" s="1192">
        <v>0</v>
      </c>
      <c r="CE21" s="1192">
        <v>0</v>
      </c>
      <c r="CF21" s="1192">
        <v>0</v>
      </c>
      <c r="CG21" s="1192">
        <v>0</v>
      </c>
      <c r="CH21" s="1192">
        <v>0</v>
      </c>
      <c r="CI21" s="1192">
        <v>0</v>
      </c>
      <c r="CK21" s="2032"/>
      <c r="CL21" s="1194" t="s">
        <v>803</v>
      </c>
      <c r="CM21" s="1192">
        <f>'급수관 폐쇄(총괄)'!CQ21</f>
        <v>0</v>
      </c>
      <c r="CN21" s="1192">
        <v>0</v>
      </c>
      <c r="CO21" s="1192">
        <v>0</v>
      </c>
      <c r="CP21" s="1192">
        <v>0</v>
      </c>
      <c r="CQ21" s="1192">
        <v>0</v>
      </c>
      <c r="CR21" s="1192">
        <v>0</v>
      </c>
      <c r="CS21" s="1192">
        <v>0</v>
      </c>
      <c r="CT21" s="1192">
        <v>0</v>
      </c>
      <c r="CU21" s="1192">
        <v>0</v>
      </c>
      <c r="CV21" s="1192">
        <v>0</v>
      </c>
      <c r="CW21" s="1192">
        <v>0</v>
      </c>
      <c r="CX21" s="1192">
        <v>0</v>
      </c>
      <c r="CY21" s="1192">
        <v>0</v>
      </c>
      <c r="CZ21" s="1192">
        <v>0</v>
      </c>
      <c r="DA21" s="1192">
        <v>0</v>
      </c>
      <c r="DB21" s="1192">
        <v>0</v>
      </c>
      <c r="DC21" s="1192">
        <v>0</v>
      </c>
      <c r="DD21" s="1192">
        <v>0</v>
      </c>
      <c r="DE21" s="1192">
        <v>0</v>
      </c>
      <c r="DG21" s="2032"/>
      <c r="DH21" s="1194" t="s">
        <v>803</v>
      </c>
      <c r="DI21" s="1192">
        <f>'급수관 폐쇄(총괄)'!DM21</f>
        <v>0</v>
      </c>
      <c r="DJ21" s="1192">
        <v>0</v>
      </c>
      <c r="DK21" s="1192">
        <v>0</v>
      </c>
      <c r="DL21" s="1192">
        <v>0</v>
      </c>
      <c r="DM21" s="1192">
        <v>0</v>
      </c>
      <c r="DN21" s="1192">
        <v>0</v>
      </c>
      <c r="DO21" s="1192">
        <v>0</v>
      </c>
      <c r="DP21" s="1192">
        <v>0</v>
      </c>
      <c r="DQ21" s="1192">
        <v>0</v>
      </c>
      <c r="DR21" s="1192">
        <v>0</v>
      </c>
      <c r="DS21" s="1192">
        <v>0</v>
      </c>
      <c r="DT21" s="1192">
        <v>0</v>
      </c>
      <c r="DU21" s="1192">
        <v>0</v>
      </c>
      <c r="DV21" s="1192">
        <v>0</v>
      </c>
      <c r="DW21" s="1192">
        <v>0</v>
      </c>
      <c r="DX21" s="1192">
        <v>0</v>
      </c>
      <c r="DY21" s="1192">
        <v>0</v>
      </c>
      <c r="DZ21" s="1192">
        <v>0</v>
      </c>
      <c r="EA21" s="1192">
        <v>0</v>
      </c>
    </row>
    <row r="22" spans="1:131" ht="19.2" customHeight="1">
      <c r="A22" s="2032"/>
      <c r="B22" s="1195" t="s">
        <v>804</v>
      </c>
      <c r="C22" s="1192">
        <f>'급수관 폐쇄(총괄)'!G22</f>
        <v>0</v>
      </c>
      <c r="D22" s="1192">
        <v>0</v>
      </c>
      <c r="E22" s="1192">
        <v>0</v>
      </c>
      <c r="F22" s="1192">
        <v>0</v>
      </c>
      <c r="G22" s="1192">
        <v>0</v>
      </c>
      <c r="H22" s="1192">
        <v>0</v>
      </c>
      <c r="I22" s="1192">
        <v>0</v>
      </c>
      <c r="J22" s="1192">
        <v>0</v>
      </c>
      <c r="K22" s="1192">
        <v>0</v>
      </c>
      <c r="L22" s="1192">
        <v>0</v>
      </c>
      <c r="M22" s="1192">
        <v>0</v>
      </c>
      <c r="N22" s="1192">
        <v>0</v>
      </c>
      <c r="O22" s="1192">
        <v>0</v>
      </c>
      <c r="P22" s="1192">
        <v>0</v>
      </c>
      <c r="Q22" s="1192">
        <v>0</v>
      </c>
      <c r="R22" s="1192">
        <v>0</v>
      </c>
      <c r="S22" s="1192">
        <v>0</v>
      </c>
      <c r="T22" s="1192">
        <v>0</v>
      </c>
      <c r="U22" s="1192">
        <v>0</v>
      </c>
      <c r="W22" s="2032"/>
      <c r="X22" s="1195" t="s">
        <v>804</v>
      </c>
      <c r="Y22" s="1192">
        <f>'급수관 폐쇄(총괄)'!AC22</f>
        <v>0</v>
      </c>
      <c r="Z22" s="1192">
        <v>0</v>
      </c>
      <c r="AA22" s="1192">
        <v>0</v>
      </c>
      <c r="AB22" s="1192">
        <v>0</v>
      </c>
      <c r="AC22" s="1192">
        <v>0</v>
      </c>
      <c r="AD22" s="1192">
        <v>0</v>
      </c>
      <c r="AE22" s="1192">
        <v>0</v>
      </c>
      <c r="AF22" s="1192">
        <v>0</v>
      </c>
      <c r="AG22" s="1192">
        <v>0</v>
      </c>
      <c r="AH22" s="1192">
        <v>0</v>
      </c>
      <c r="AI22" s="1192">
        <v>0</v>
      </c>
      <c r="AJ22" s="1192">
        <v>0</v>
      </c>
      <c r="AK22" s="1192">
        <v>0</v>
      </c>
      <c r="AL22" s="1192">
        <v>0</v>
      </c>
      <c r="AM22" s="1192">
        <v>0</v>
      </c>
      <c r="AN22" s="1192">
        <v>0</v>
      </c>
      <c r="AO22" s="1192">
        <v>0</v>
      </c>
      <c r="AP22" s="1192">
        <v>0</v>
      </c>
      <c r="AQ22" s="1192">
        <v>0</v>
      </c>
      <c r="AS22" s="2032"/>
      <c r="AT22" s="1195" t="s">
        <v>804</v>
      </c>
      <c r="AU22" s="1192">
        <f>'급수관 폐쇄(총괄)'!AY22</f>
        <v>0</v>
      </c>
      <c r="AV22" s="1192">
        <v>0</v>
      </c>
      <c r="AW22" s="1192">
        <v>0</v>
      </c>
      <c r="AX22" s="1192">
        <v>0</v>
      </c>
      <c r="AY22" s="1192">
        <v>0</v>
      </c>
      <c r="AZ22" s="1192">
        <v>0</v>
      </c>
      <c r="BA22" s="1192">
        <v>0</v>
      </c>
      <c r="BB22" s="1192">
        <v>0</v>
      </c>
      <c r="BC22" s="1192">
        <v>0</v>
      </c>
      <c r="BD22" s="1192">
        <v>0</v>
      </c>
      <c r="BE22" s="1192">
        <v>0</v>
      </c>
      <c r="BF22" s="1192">
        <v>0</v>
      </c>
      <c r="BG22" s="1192">
        <v>0</v>
      </c>
      <c r="BH22" s="1192">
        <v>0</v>
      </c>
      <c r="BI22" s="1192">
        <v>0</v>
      </c>
      <c r="BJ22" s="1192">
        <v>0</v>
      </c>
      <c r="BK22" s="1192">
        <v>0</v>
      </c>
      <c r="BL22" s="1192">
        <v>0</v>
      </c>
      <c r="BM22" s="1192">
        <v>0</v>
      </c>
      <c r="BO22" s="2032"/>
      <c r="BP22" s="1195" t="s">
        <v>804</v>
      </c>
      <c r="BQ22" s="1192">
        <f>'급수관 폐쇄(총괄)'!BU22</f>
        <v>0</v>
      </c>
      <c r="BR22" s="1192">
        <v>0</v>
      </c>
      <c r="BS22" s="1192">
        <v>0</v>
      </c>
      <c r="BT22" s="1192">
        <v>0</v>
      </c>
      <c r="BU22" s="1192">
        <v>0</v>
      </c>
      <c r="BV22" s="1192">
        <v>0</v>
      </c>
      <c r="BW22" s="1192">
        <v>0</v>
      </c>
      <c r="BX22" s="1192">
        <v>0</v>
      </c>
      <c r="BY22" s="1192">
        <v>0</v>
      </c>
      <c r="BZ22" s="1192">
        <v>0</v>
      </c>
      <c r="CA22" s="1192">
        <v>0</v>
      </c>
      <c r="CB22" s="1192">
        <v>0</v>
      </c>
      <c r="CC22" s="1192">
        <v>0</v>
      </c>
      <c r="CD22" s="1192">
        <v>0</v>
      </c>
      <c r="CE22" s="1192">
        <v>0</v>
      </c>
      <c r="CF22" s="1192">
        <v>0</v>
      </c>
      <c r="CG22" s="1192">
        <v>0</v>
      </c>
      <c r="CH22" s="1192">
        <v>0</v>
      </c>
      <c r="CI22" s="1192">
        <v>0</v>
      </c>
      <c r="CK22" s="2032"/>
      <c r="CL22" s="1195" t="s">
        <v>804</v>
      </c>
      <c r="CM22" s="1192">
        <f>'급수관 폐쇄(총괄)'!CQ22</f>
        <v>0</v>
      </c>
      <c r="CN22" s="1192">
        <v>0</v>
      </c>
      <c r="CO22" s="1192">
        <v>0</v>
      </c>
      <c r="CP22" s="1192">
        <v>0</v>
      </c>
      <c r="CQ22" s="1192">
        <v>0</v>
      </c>
      <c r="CR22" s="1192">
        <v>0</v>
      </c>
      <c r="CS22" s="1192">
        <v>0</v>
      </c>
      <c r="CT22" s="1192">
        <v>0</v>
      </c>
      <c r="CU22" s="1192">
        <v>0</v>
      </c>
      <c r="CV22" s="1192">
        <v>0</v>
      </c>
      <c r="CW22" s="1192">
        <v>0</v>
      </c>
      <c r="CX22" s="1192">
        <v>0</v>
      </c>
      <c r="CY22" s="1192">
        <v>0</v>
      </c>
      <c r="CZ22" s="1192">
        <v>0</v>
      </c>
      <c r="DA22" s="1192">
        <v>0</v>
      </c>
      <c r="DB22" s="1192">
        <v>0</v>
      </c>
      <c r="DC22" s="1192">
        <v>0</v>
      </c>
      <c r="DD22" s="1192">
        <v>0</v>
      </c>
      <c r="DE22" s="1192">
        <v>0</v>
      </c>
      <c r="DG22" s="2032"/>
      <c r="DH22" s="1195" t="s">
        <v>804</v>
      </c>
      <c r="DI22" s="1192">
        <f>'급수관 폐쇄(총괄)'!DM22</f>
        <v>0</v>
      </c>
      <c r="DJ22" s="1192">
        <v>0</v>
      </c>
      <c r="DK22" s="1192">
        <v>0</v>
      </c>
      <c r="DL22" s="1192">
        <v>0</v>
      </c>
      <c r="DM22" s="1192">
        <v>0</v>
      </c>
      <c r="DN22" s="1192">
        <v>0</v>
      </c>
      <c r="DO22" s="1192">
        <v>0</v>
      </c>
      <c r="DP22" s="1192">
        <v>0</v>
      </c>
      <c r="DQ22" s="1192">
        <v>0</v>
      </c>
      <c r="DR22" s="1192">
        <v>0</v>
      </c>
      <c r="DS22" s="1192">
        <v>0</v>
      </c>
      <c r="DT22" s="1192">
        <v>0</v>
      </c>
      <c r="DU22" s="1192">
        <v>0</v>
      </c>
      <c r="DV22" s="1192">
        <v>0</v>
      </c>
      <c r="DW22" s="1192">
        <v>0</v>
      </c>
      <c r="DX22" s="1192">
        <v>0</v>
      </c>
      <c r="DY22" s="1192">
        <v>0</v>
      </c>
      <c r="DZ22" s="1192">
        <v>0</v>
      </c>
      <c r="EA22" s="1192">
        <v>0</v>
      </c>
    </row>
    <row r="23" spans="1:131" ht="19.2" customHeight="1">
      <c r="A23" s="2032"/>
      <c r="B23" s="1195" t="s">
        <v>805</v>
      </c>
      <c r="C23" s="1192">
        <f>'급수관 폐쇄(총괄)'!G23</f>
        <v>0</v>
      </c>
      <c r="D23" s="1192">
        <v>0</v>
      </c>
      <c r="E23" s="1192">
        <v>0</v>
      </c>
      <c r="F23" s="1192">
        <v>0</v>
      </c>
      <c r="G23" s="1192">
        <v>0</v>
      </c>
      <c r="H23" s="1192">
        <v>0</v>
      </c>
      <c r="I23" s="1192">
        <v>0</v>
      </c>
      <c r="J23" s="1192">
        <v>0</v>
      </c>
      <c r="K23" s="1192">
        <v>0</v>
      </c>
      <c r="L23" s="1192">
        <v>0</v>
      </c>
      <c r="M23" s="1192">
        <v>0</v>
      </c>
      <c r="N23" s="1192">
        <v>0</v>
      </c>
      <c r="O23" s="1192">
        <v>0</v>
      </c>
      <c r="P23" s="1192">
        <v>0</v>
      </c>
      <c r="Q23" s="1192">
        <v>0</v>
      </c>
      <c r="R23" s="1192">
        <v>0</v>
      </c>
      <c r="S23" s="1192">
        <v>0</v>
      </c>
      <c r="T23" s="1192">
        <v>0</v>
      </c>
      <c r="U23" s="1192">
        <v>0</v>
      </c>
      <c r="W23" s="2032"/>
      <c r="X23" s="1195" t="s">
        <v>805</v>
      </c>
      <c r="Y23" s="1192">
        <f>'급수관 폐쇄(총괄)'!AC23</f>
        <v>0</v>
      </c>
      <c r="Z23" s="1192">
        <v>0</v>
      </c>
      <c r="AA23" s="1192">
        <v>0</v>
      </c>
      <c r="AB23" s="1192">
        <v>0</v>
      </c>
      <c r="AC23" s="1192">
        <v>0</v>
      </c>
      <c r="AD23" s="1192">
        <v>0</v>
      </c>
      <c r="AE23" s="1192">
        <v>0</v>
      </c>
      <c r="AF23" s="1192">
        <v>0</v>
      </c>
      <c r="AG23" s="1192">
        <v>0</v>
      </c>
      <c r="AH23" s="1192">
        <v>0</v>
      </c>
      <c r="AI23" s="1192">
        <v>0</v>
      </c>
      <c r="AJ23" s="1192">
        <v>0</v>
      </c>
      <c r="AK23" s="1192">
        <v>0</v>
      </c>
      <c r="AL23" s="1192">
        <v>0</v>
      </c>
      <c r="AM23" s="1192">
        <v>0</v>
      </c>
      <c r="AN23" s="1192">
        <v>0</v>
      </c>
      <c r="AO23" s="1192">
        <v>0</v>
      </c>
      <c r="AP23" s="1192">
        <v>0</v>
      </c>
      <c r="AQ23" s="1192">
        <v>0</v>
      </c>
      <c r="AS23" s="2032"/>
      <c r="AT23" s="1195" t="s">
        <v>805</v>
      </c>
      <c r="AU23" s="1192">
        <f>'급수관 폐쇄(총괄)'!AY23</f>
        <v>0</v>
      </c>
      <c r="AV23" s="1192">
        <v>0</v>
      </c>
      <c r="AW23" s="1192">
        <v>0</v>
      </c>
      <c r="AX23" s="1192">
        <v>0</v>
      </c>
      <c r="AY23" s="1192">
        <v>0</v>
      </c>
      <c r="AZ23" s="1192">
        <v>0</v>
      </c>
      <c r="BA23" s="1192">
        <v>0</v>
      </c>
      <c r="BB23" s="1192">
        <v>0</v>
      </c>
      <c r="BC23" s="1192">
        <v>0</v>
      </c>
      <c r="BD23" s="1192">
        <v>0</v>
      </c>
      <c r="BE23" s="1192">
        <v>0</v>
      </c>
      <c r="BF23" s="1192">
        <v>0</v>
      </c>
      <c r="BG23" s="1192">
        <v>0</v>
      </c>
      <c r="BH23" s="1192">
        <v>0</v>
      </c>
      <c r="BI23" s="1192">
        <v>0</v>
      </c>
      <c r="BJ23" s="1192">
        <v>0</v>
      </c>
      <c r="BK23" s="1192">
        <v>0</v>
      </c>
      <c r="BL23" s="1192">
        <v>0</v>
      </c>
      <c r="BM23" s="1192">
        <v>0</v>
      </c>
      <c r="BO23" s="2032"/>
      <c r="BP23" s="1195" t="s">
        <v>805</v>
      </c>
      <c r="BQ23" s="1192">
        <f>'급수관 폐쇄(총괄)'!BU23</f>
        <v>0</v>
      </c>
      <c r="BR23" s="1192">
        <v>0</v>
      </c>
      <c r="BS23" s="1192">
        <v>0</v>
      </c>
      <c r="BT23" s="1192">
        <v>0</v>
      </c>
      <c r="BU23" s="1192">
        <v>0</v>
      </c>
      <c r="BV23" s="1192">
        <v>0</v>
      </c>
      <c r="BW23" s="1192">
        <v>0</v>
      </c>
      <c r="BX23" s="1192">
        <v>0</v>
      </c>
      <c r="BY23" s="1192">
        <v>0</v>
      </c>
      <c r="BZ23" s="1192">
        <v>0</v>
      </c>
      <c r="CA23" s="1192">
        <v>0</v>
      </c>
      <c r="CB23" s="1192">
        <v>0</v>
      </c>
      <c r="CC23" s="1192">
        <v>0</v>
      </c>
      <c r="CD23" s="1192">
        <v>0</v>
      </c>
      <c r="CE23" s="1192">
        <v>0</v>
      </c>
      <c r="CF23" s="1192">
        <v>0</v>
      </c>
      <c r="CG23" s="1192">
        <v>0</v>
      </c>
      <c r="CH23" s="1192">
        <v>0</v>
      </c>
      <c r="CI23" s="1192">
        <v>0</v>
      </c>
      <c r="CK23" s="2032"/>
      <c r="CL23" s="1195" t="s">
        <v>805</v>
      </c>
      <c r="CM23" s="1192">
        <f>'급수관 폐쇄(총괄)'!CQ23</f>
        <v>0</v>
      </c>
      <c r="CN23" s="1192">
        <v>0</v>
      </c>
      <c r="CO23" s="1192">
        <v>0</v>
      </c>
      <c r="CP23" s="1192">
        <v>0</v>
      </c>
      <c r="CQ23" s="1192">
        <v>0</v>
      </c>
      <c r="CR23" s="1192">
        <v>0</v>
      </c>
      <c r="CS23" s="1192">
        <v>0</v>
      </c>
      <c r="CT23" s="1192">
        <v>0</v>
      </c>
      <c r="CU23" s="1192">
        <v>0</v>
      </c>
      <c r="CV23" s="1192">
        <v>0</v>
      </c>
      <c r="CW23" s="1192">
        <v>0</v>
      </c>
      <c r="CX23" s="1192">
        <v>0</v>
      </c>
      <c r="CY23" s="1192">
        <v>0</v>
      </c>
      <c r="CZ23" s="1192">
        <v>0</v>
      </c>
      <c r="DA23" s="1192">
        <v>0</v>
      </c>
      <c r="DB23" s="1192">
        <v>0</v>
      </c>
      <c r="DC23" s="1192">
        <v>0</v>
      </c>
      <c r="DD23" s="1192">
        <v>0</v>
      </c>
      <c r="DE23" s="1192">
        <v>0</v>
      </c>
      <c r="DG23" s="2032"/>
      <c r="DH23" s="1195" t="s">
        <v>805</v>
      </c>
      <c r="DI23" s="1192">
        <f>'급수관 폐쇄(총괄)'!DM23</f>
        <v>0</v>
      </c>
      <c r="DJ23" s="1192">
        <v>0</v>
      </c>
      <c r="DK23" s="1192">
        <v>0</v>
      </c>
      <c r="DL23" s="1192">
        <v>0</v>
      </c>
      <c r="DM23" s="1192">
        <v>0</v>
      </c>
      <c r="DN23" s="1192">
        <v>0</v>
      </c>
      <c r="DO23" s="1192">
        <v>0</v>
      </c>
      <c r="DP23" s="1192">
        <v>0</v>
      </c>
      <c r="DQ23" s="1192">
        <v>0</v>
      </c>
      <c r="DR23" s="1192">
        <v>0</v>
      </c>
      <c r="DS23" s="1192">
        <v>0</v>
      </c>
      <c r="DT23" s="1192">
        <v>0</v>
      </c>
      <c r="DU23" s="1192">
        <v>0</v>
      </c>
      <c r="DV23" s="1192">
        <v>0</v>
      </c>
      <c r="DW23" s="1192">
        <v>0</v>
      </c>
      <c r="DX23" s="1192">
        <v>0</v>
      </c>
      <c r="DY23" s="1192">
        <v>0</v>
      </c>
      <c r="DZ23" s="1192">
        <v>0</v>
      </c>
      <c r="EA23" s="1192">
        <v>0</v>
      </c>
    </row>
    <row r="24" spans="1:131" ht="19.2" customHeight="1">
      <c r="A24" s="2032"/>
      <c r="B24" s="1194" t="s">
        <v>807</v>
      </c>
      <c r="C24" s="1192">
        <f>'급수관 폐쇄(총괄)'!G24</f>
        <v>560.71</v>
      </c>
      <c r="D24" s="1192">
        <v>560.71</v>
      </c>
      <c r="E24" s="1192">
        <v>0</v>
      </c>
      <c r="F24" s="1192">
        <v>0</v>
      </c>
      <c r="G24" s="1192">
        <v>560.71</v>
      </c>
      <c r="H24" s="1192">
        <v>281.68</v>
      </c>
      <c r="I24" s="1192">
        <v>0</v>
      </c>
      <c r="J24" s="1192">
        <v>0</v>
      </c>
      <c r="K24" s="1192">
        <v>0</v>
      </c>
      <c r="L24" s="1192">
        <v>0</v>
      </c>
      <c r="M24" s="1192">
        <v>0</v>
      </c>
      <c r="N24" s="1192">
        <v>261.02999999999997</v>
      </c>
      <c r="O24" s="1192">
        <v>0</v>
      </c>
      <c r="P24" s="1192">
        <v>0</v>
      </c>
      <c r="Q24" s="1192">
        <v>18</v>
      </c>
      <c r="R24" s="1192">
        <v>0</v>
      </c>
      <c r="S24" s="1192">
        <v>0</v>
      </c>
      <c r="T24" s="1192">
        <v>0</v>
      </c>
      <c r="U24" s="1192">
        <v>0</v>
      </c>
      <c r="W24" s="2032"/>
      <c r="X24" s="1194" t="s">
        <v>807</v>
      </c>
      <c r="Y24" s="1192">
        <f>'급수관 폐쇄(총괄)'!AC24</f>
        <v>0</v>
      </c>
      <c r="Z24" s="1192">
        <v>0</v>
      </c>
      <c r="AA24" s="1192">
        <v>0</v>
      </c>
      <c r="AB24" s="1192">
        <v>0</v>
      </c>
      <c r="AC24" s="1192">
        <v>0</v>
      </c>
      <c r="AD24" s="1192">
        <v>0</v>
      </c>
      <c r="AE24" s="1192">
        <v>0</v>
      </c>
      <c r="AF24" s="1192">
        <v>0</v>
      </c>
      <c r="AG24" s="1192">
        <v>0</v>
      </c>
      <c r="AH24" s="1192">
        <v>0</v>
      </c>
      <c r="AI24" s="1192">
        <v>0</v>
      </c>
      <c r="AJ24" s="1192">
        <v>0</v>
      </c>
      <c r="AK24" s="1192">
        <v>0</v>
      </c>
      <c r="AL24" s="1192">
        <v>0</v>
      </c>
      <c r="AM24" s="1192">
        <v>0</v>
      </c>
      <c r="AN24" s="1192">
        <v>0</v>
      </c>
      <c r="AO24" s="1192">
        <v>0</v>
      </c>
      <c r="AP24" s="1192">
        <v>0</v>
      </c>
      <c r="AQ24" s="1192">
        <v>0</v>
      </c>
      <c r="AS24" s="2032"/>
      <c r="AT24" s="1194" t="s">
        <v>807</v>
      </c>
      <c r="AU24" s="1192">
        <f>'급수관 폐쇄(총괄)'!AY24</f>
        <v>223.18</v>
      </c>
      <c r="AV24" s="1192">
        <v>223.18</v>
      </c>
      <c r="AW24" s="1192">
        <v>0</v>
      </c>
      <c r="AX24" s="1192">
        <v>0</v>
      </c>
      <c r="AY24" s="1192">
        <v>223.18</v>
      </c>
      <c r="AZ24" s="1192">
        <v>223.18</v>
      </c>
      <c r="BA24" s="1192">
        <v>0</v>
      </c>
      <c r="BB24" s="1192">
        <v>0</v>
      </c>
      <c r="BC24" s="1192">
        <v>0</v>
      </c>
      <c r="BD24" s="1192">
        <v>0</v>
      </c>
      <c r="BE24" s="1192">
        <v>0</v>
      </c>
      <c r="BF24" s="1192">
        <v>0</v>
      </c>
      <c r="BG24" s="1192">
        <v>0</v>
      </c>
      <c r="BH24" s="1192">
        <v>0</v>
      </c>
      <c r="BI24" s="1192">
        <v>0</v>
      </c>
      <c r="BJ24" s="1192">
        <v>0</v>
      </c>
      <c r="BK24" s="1192">
        <v>0</v>
      </c>
      <c r="BL24" s="1192">
        <v>0</v>
      </c>
      <c r="BM24" s="1192">
        <v>0</v>
      </c>
      <c r="BO24" s="2032"/>
      <c r="BP24" s="1194" t="s">
        <v>807</v>
      </c>
      <c r="BQ24" s="1192">
        <f>'급수관 폐쇄(총괄)'!BU24</f>
        <v>305.52999999999997</v>
      </c>
      <c r="BR24" s="1192">
        <v>305.52999999999997</v>
      </c>
      <c r="BS24" s="1192">
        <v>0</v>
      </c>
      <c r="BT24" s="1192">
        <v>0</v>
      </c>
      <c r="BU24" s="1192">
        <v>305.52999999999997</v>
      </c>
      <c r="BV24" s="1192">
        <v>26.5</v>
      </c>
      <c r="BW24" s="1192">
        <v>0</v>
      </c>
      <c r="BX24" s="1192">
        <v>0</v>
      </c>
      <c r="BY24" s="1192">
        <v>0</v>
      </c>
      <c r="BZ24" s="1192">
        <v>0</v>
      </c>
      <c r="CA24" s="1192">
        <v>0</v>
      </c>
      <c r="CB24" s="1192">
        <v>261.02999999999997</v>
      </c>
      <c r="CC24" s="1192">
        <v>0</v>
      </c>
      <c r="CD24" s="1192">
        <v>0</v>
      </c>
      <c r="CE24" s="1192">
        <v>18</v>
      </c>
      <c r="CF24" s="1192">
        <v>0</v>
      </c>
      <c r="CG24" s="1192">
        <v>0</v>
      </c>
      <c r="CH24" s="1192">
        <v>0</v>
      </c>
      <c r="CI24" s="1192">
        <v>0</v>
      </c>
      <c r="CK24" s="2032"/>
      <c r="CL24" s="1194" t="s">
        <v>807</v>
      </c>
      <c r="CM24" s="1192">
        <f>'급수관 폐쇄(총괄)'!CQ24</f>
        <v>32</v>
      </c>
      <c r="CN24" s="1192">
        <v>32</v>
      </c>
      <c r="CO24" s="1192">
        <v>0</v>
      </c>
      <c r="CP24" s="1192">
        <v>0</v>
      </c>
      <c r="CQ24" s="1192">
        <v>32</v>
      </c>
      <c r="CR24" s="1192">
        <v>32</v>
      </c>
      <c r="CS24" s="1192">
        <v>0</v>
      </c>
      <c r="CT24" s="1192">
        <v>0</v>
      </c>
      <c r="CU24" s="1192">
        <v>0</v>
      </c>
      <c r="CV24" s="1192">
        <v>0</v>
      </c>
      <c r="CW24" s="1192">
        <v>0</v>
      </c>
      <c r="CX24" s="1192">
        <v>0</v>
      </c>
      <c r="CY24" s="1192">
        <v>0</v>
      </c>
      <c r="CZ24" s="1192">
        <v>0</v>
      </c>
      <c r="DA24" s="1192">
        <v>0</v>
      </c>
      <c r="DB24" s="1192">
        <v>0</v>
      </c>
      <c r="DC24" s="1192">
        <v>0</v>
      </c>
      <c r="DD24" s="1192">
        <v>0</v>
      </c>
      <c r="DE24" s="1192">
        <v>0</v>
      </c>
      <c r="DG24" s="2032"/>
      <c r="DH24" s="1194" t="s">
        <v>807</v>
      </c>
      <c r="DI24" s="1192">
        <f>'급수관 폐쇄(총괄)'!DM24</f>
        <v>0</v>
      </c>
      <c r="DJ24" s="1192">
        <v>0</v>
      </c>
      <c r="DK24" s="1192">
        <v>0</v>
      </c>
      <c r="DL24" s="1192">
        <v>0</v>
      </c>
      <c r="DM24" s="1192">
        <v>0</v>
      </c>
      <c r="DN24" s="1192">
        <v>0</v>
      </c>
      <c r="DO24" s="1192">
        <v>0</v>
      </c>
      <c r="DP24" s="1192">
        <v>0</v>
      </c>
      <c r="DQ24" s="1192">
        <v>0</v>
      </c>
      <c r="DR24" s="1192">
        <v>0</v>
      </c>
      <c r="DS24" s="1192">
        <v>0</v>
      </c>
      <c r="DT24" s="1192">
        <v>0</v>
      </c>
      <c r="DU24" s="1192">
        <v>0</v>
      </c>
      <c r="DV24" s="1192">
        <v>0</v>
      </c>
      <c r="DW24" s="1192">
        <v>0</v>
      </c>
      <c r="DX24" s="1192">
        <v>0</v>
      </c>
      <c r="DY24" s="1192">
        <v>0</v>
      </c>
      <c r="DZ24" s="1192">
        <v>0</v>
      </c>
      <c r="EA24" s="1192">
        <v>0</v>
      </c>
    </row>
    <row r="25" spans="1:131" ht="19.2" customHeight="1">
      <c r="A25" s="2032"/>
      <c r="B25" s="1194" t="s">
        <v>788</v>
      </c>
      <c r="C25" s="1192">
        <f>'급수관 폐쇄(총괄)'!G25</f>
        <v>0</v>
      </c>
      <c r="D25" s="1192">
        <v>0</v>
      </c>
      <c r="E25" s="1192">
        <v>0</v>
      </c>
      <c r="F25" s="1192">
        <v>0</v>
      </c>
      <c r="G25" s="1192">
        <v>0</v>
      </c>
      <c r="H25" s="1192">
        <v>0</v>
      </c>
      <c r="I25" s="1192">
        <v>0</v>
      </c>
      <c r="J25" s="1192">
        <v>0</v>
      </c>
      <c r="K25" s="1192">
        <v>0</v>
      </c>
      <c r="L25" s="1192">
        <v>0</v>
      </c>
      <c r="M25" s="1192">
        <v>0</v>
      </c>
      <c r="N25" s="1192">
        <v>0</v>
      </c>
      <c r="O25" s="1192">
        <v>0</v>
      </c>
      <c r="P25" s="1192">
        <v>0</v>
      </c>
      <c r="Q25" s="1192">
        <v>0</v>
      </c>
      <c r="R25" s="1192">
        <v>0</v>
      </c>
      <c r="S25" s="1192">
        <v>0</v>
      </c>
      <c r="T25" s="1192">
        <v>0</v>
      </c>
      <c r="U25" s="1192">
        <v>0</v>
      </c>
      <c r="W25" s="2032"/>
      <c r="X25" s="1194" t="s">
        <v>788</v>
      </c>
      <c r="Y25" s="1192">
        <f>'급수관 폐쇄(총괄)'!AC25</f>
        <v>0</v>
      </c>
      <c r="Z25" s="1192">
        <v>0</v>
      </c>
      <c r="AA25" s="1192">
        <v>0</v>
      </c>
      <c r="AB25" s="1192">
        <v>0</v>
      </c>
      <c r="AC25" s="1192">
        <v>0</v>
      </c>
      <c r="AD25" s="1192">
        <v>0</v>
      </c>
      <c r="AE25" s="1192">
        <v>0</v>
      </c>
      <c r="AF25" s="1192">
        <v>0</v>
      </c>
      <c r="AG25" s="1192">
        <v>0</v>
      </c>
      <c r="AH25" s="1192">
        <v>0</v>
      </c>
      <c r="AI25" s="1192">
        <v>0</v>
      </c>
      <c r="AJ25" s="1192">
        <v>0</v>
      </c>
      <c r="AK25" s="1192">
        <v>0</v>
      </c>
      <c r="AL25" s="1192">
        <v>0</v>
      </c>
      <c r="AM25" s="1192">
        <v>0</v>
      </c>
      <c r="AN25" s="1192">
        <v>0</v>
      </c>
      <c r="AO25" s="1192">
        <v>0</v>
      </c>
      <c r="AP25" s="1192">
        <v>0</v>
      </c>
      <c r="AQ25" s="1192">
        <v>0</v>
      </c>
      <c r="AS25" s="2032"/>
      <c r="AT25" s="1194" t="s">
        <v>788</v>
      </c>
      <c r="AU25" s="1192">
        <f>'급수관 폐쇄(총괄)'!AY25</f>
        <v>0</v>
      </c>
      <c r="AV25" s="1192">
        <v>0</v>
      </c>
      <c r="AW25" s="1192">
        <v>0</v>
      </c>
      <c r="AX25" s="1192">
        <v>0</v>
      </c>
      <c r="AY25" s="1192">
        <v>0</v>
      </c>
      <c r="AZ25" s="1192">
        <v>0</v>
      </c>
      <c r="BA25" s="1192">
        <v>0</v>
      </c>
      <c r="BB25" s="1192">
        <v>0</v>
      </c>
      <c r="BC25" s="1192">
        <v>0</v>
      </c>
      <c r="BD25" s="1192">
        <v>0</v>
      </c>
      <c r="BE25" s="1192">
        <v>0</v>
      </c>
      <c r="BF25" s="1192">
        <v>0</v>
      </c>
      <c r="BG25" s="1192">
        <v>0</v>
      </c>
      <c r="BH25" s="1192">
        <v>0</v>
      </c>
      <c r="BI25" s="1192">
        <v>0</v>
      </c>
      <c r="BJ25" s="1192">
        <v>0</v>
      </c>
      <c r="BK25" s="1192">
        <v>0</v>
      </c>
      <c r="BL25" s="1192">
        <v>0</v>
      </c>
      <c r="BM25" s="1192">
        <v>0</v>
      </c>
      <c r="BO25" s="2032"/>
      <c r="BP25" s="1194" t="s">
        <v>788</v>
      </c>
      <c r="BQ25" s="1192">
        <f>'급수관 폐쇄(총괄)'!BU25</f>
        <v>0</v>
      </c>
      <c r="BR25" s="1192">
        <v>0</v>
      </c>
      <c r="BS25" s="1192">
        <v>0</v>
      </c>
      <c r="BT25" s="1192">
        <v>0</v>
      </c>
      <c r="BU25" s="1192">
        <v>0</v>
      </c>
      <c r="BV25" s="1192">
        <v>0</v>
      </c>
      <c r="BW25" s="1192">
        <v>0</v>
      </c>
      <c r="BX25" s="1192">
        <v>0</v>
      </c>
      <c r="BY25" s="1192">
        <v>0</v>
      </c>
      <c r="BZ25" s="1192">
        <v>0</v>
      </c>
      <c r="CA25" s="1192">
        <v>0</v>
      </c>
      <c r="CB25" s="1192">
        <v>0</v>
      </c>
      <c r="CC25" s="1192">
        <v>0</v>
      </c>
      <c r="CD25" s="1192">
        <v>0</v>
      </c>
      <c r="CE25" s="1192">
        <v>0</v>
      </c>
      <c r="CF25" s="1192">
        <v>0</v>
      </c>
      <c r="CG25" s="1192">
        <v>0</v>
      </c>
      <c r="CH25" s="1192">
        <v>0</v>
      </c>
      <c r="CI25" s="1192">
        <v>0</v>
      </c>
      <c r="CK25" s="2032"/>
      <c r="CL25" s="1194" t="s">
        <v>788</v>
      </c>
      <c r="CM25" s="1192">
        <f>'급수관 폐쇄(총괄)'!CQ25</f>
        <v>0</v>
      </c>
      <c r="CN25" s="1192">
        <v>0</v>
      </c>
      <c r="CO25" s="1192">
        <v>0</v>
      </c>
      <c r="CP25" s="1192">
        <v>0</v>
      </c>
      <c r="CQ25" s="1192">
        <v>0</v>
      </c>
      <c r="CR25" s="1192">
        <v>0</v>
      </c>
      <c r="CS25" s="1192">
        <v>0</v>
      </c>
      <c r="CT25" s="1192">
        <v>0</v>
      </c>
      <c r="CU25" s="1192">
        <v>0</v>
      </c>
      <c r="CV25" s="1192">
        <v>0</v>
      </c>
      <c r="CW25" s="1192">
        <v>0</v>
      </c>
      <c r="CX25" s="1192">
        <v>0</v>
      </c>
      <c r="CY25" s="1192">
        <v>0</v>
      </c>
      <c r="CZ25" s="1192">
        <v>0</v>
      </c>
      <c r="DA25" s="1192">
        <v>0</v>
      </c>
      <c r="DB25" s="1192">
        <v>0</v>
      </c>
      <c r="DC25" s="1192">
        <v>0</v>
      </c>
      <c r="DD25" s="1192">
        <v>0</v>
      </c>
      <c r="DE25" s="1192">
        <v>0</v>
      </c>
      <c r="DG25" s="2032"/>
      <c r="DH25" s="1194" t="s">
        <v>788</v>
      </c>
      <c r="DI25" s="1192">
        <f>'급수관 폐쇄(총괄)'!DM25</f>
        <v>0</v>
      </c>
      <c r="DJ25" s="1192">
        <v>0</v>
      </c>
      <c r="DK25" s="1192">
        <v>0</v>
      </c>
      <c r="DL25" s="1192">
        <v>0</v>
      </c>
      <c r="DM25" s="1192">
        <v>0</v>
      </c>
      <c r="DN25" s="1192">
        <v>0</v>
      </c>
      <c r="DO25" s="1192">
        <v>0</v>
      </c>
      <c r="DP25" s="1192">
        <v>0</v>
      </c>
      <c r="DQ25" s="1192">
        <v>0</v>
      </c>
      <c r="DR25" s="1192">
        <v>0</v>
      </c>
      <c r="DS25" s="1192">
        <v>0</v>
      </c>
      <c r="DT25" s="1192">
        <v>0</v>
      </c>
      <c r="DU25" s="1192">
        <v>0</v>
      </c>
      <c r="DV25" s="1192">
        <v>0</v>
      </c>
      <c r="DW25" s="1192">
        <v>0</v>
      </c>
      <c r="DX25" s="1192">
        <v>0</v>
      </c>
      <c r="DY25" s="1192">
        <v>0</v>
      </c>
      <c r="DZ25" s="1192">
        <v>0</v>
      </c>
      <c r="EA25" s="1192">
        <v>0</v>
      </c>
    </row>
    <row r="26" spans="1:131" ht="19.2" customHeight="1">
      <c r="A26" s="2032"/>
      <c r="B26" s="1193" t="s">
        <v>849</v>
      </c>
      <c r="C26" s="1192">
        <f>'급수관 폐쇄(총괄)'!G26</f>
        <v>0</v>
      </c>
      <c r="D26" s="1192">
        <v>0</v>
      </c>
      <c r="E26" s="1192">
        <v>0</v>
      </c>
      <c r="F26" s="1192">
        <v>0</v>
      </c>
      <c r="G26" s="1192">
        <v>0</v>
      </c>
      <c r="H26" s="1192">
        <v>0</v>
      </c>
      <c r="I26" s="1192">
        <v>0</v>
      </c>
      <c r="J26" s="1192">
        <v>0</v>
      </c>
      <c r="K26" s="1192">
        <v>0</v>
      </c>
      <c r="L26" s="1192">
        <v>0</v>
      </c>
      <c r="M26" s="1192">
        <v>0</v>
      </c>
      <c r="N26" s="1192">
        <v>0</v>
      </c>
      <c r="O26" s="1192">
        <v>0</v>
      </c>
      <c r="P26" s="1192">
        <v>0</v>
      </c>
      <c r="Q26" s="1192">
        <v>0</v>
      </c>
      <c r="R26" s="1192">
        <v>0</v>
      </c>
      <c r="S26" s="1192">
        <v>0</v>
      </c>
      <c r="T26" s="1192">
        <v>0</v>
      </c>
      <c r="U26" s="1192">
        <v>0</v>
      </c>
      <c r="W26" s="2032"/>
      <c r="X26" s="1193" t="s">
        <v>849</v>
      </c>
      <c r="Y26" s="1192">
        <f>'급수관 폐쇄(총괄)'!AC26</f>
        <v>0</v>
      </c>
      <c r="Z26" s="1192">
        <v>0</v>
      </c>
      <c r="AA26" s="1192">
        <v>0</v>
      </c>
      <c r="AB26" s="1192">
        <v>0</v>
      </c>
      <c r="AC26" s="1192">
        <v>0</v>
      </c>
      <c r="AD26" s="1192">
        <v>0</v>
      </c>
      <c r="AE26" s="1192">
        <v>0</v>
      </c>
      <c r="AF26" s="1192">
        <v>0</v>
      </c>
      <c r="AG26" s="1192">
        <v>0</v>
      </c>
      <c r="AH26" s="1192">
        <v>0</v>
      </c>
      <c r="AI26" s="1192">
        <v>0</v>
      </c>
      <c r="AJ26" s="1192">
        <v>0</v>
      </c>
      <c r="AK26" s="1192">
        <v>0</v>
      </c>
      <c r="AL26" s="1192">
        <v>0</v>
      </c>
      <c r="AM26" s="1192">
        <v>0</v>
      </c>
      <c r="AN26" s="1192">
        <v>0</v>
      </c>
      <c r="AO26" s="1192">
        <v>0</v>
      </c>
      <c r="AP26" s="1192">
        <v>0</v>
      </c>
      <c r="AQ26" s="1192">
        <v>0</v>
      </c>
      <c r="AS26" s="2032"/>
      <c r="AT26" s="1193" t="s">
        <v>849</v>
      </c>
      <c r="AU26" s="1192">
        <f>'급수관 폐쇄(총괄)'!AY26</f>
        <v>0</v>
      </c>
      <c r="AV26" s="1192">
        <v>0</v>
      </c>
      <c r="AW26" s="1192">
        <v>0</v>
      </c>
      <c r="AX26" s="1192">
        <v>0</v>
      </c>
      <c r="AY26" s="1192">
        <v>0</v>
      </c>
      <c r="AZ26" s="1192">
        <v>0</v>
      </c>
      <c r="BA26" s="1192">
        <v>0</v>
      </c>
      <c r="BB26" s="1192">
        <v>0</v>
      </c>
      <c r="BC26" s="1192">
        <v>0</v>
      </c>
      <c r="BD26" s="1192">
        <v>0</v>
      </c>
      <c r="BE26" s="1192">
        <v>0</v>
      </c>
      <c r="BF26" s="1192">
        <v>0</v>
      </c>
      <c r="BG26" s="1192">
        <v>0</v>
      </c>
      <c r="BH26" s="1192">
        <v>0</v>
      </c>
      <c r="BI26" s="1192">
        <v>0</v>
      </c>
      <c r="BJ26" s="1192">
        <v>0</v>
      </c>
      <c r="BK26" s="1192">
        <v>0</v>
      </c>
      <c r="BL26" s="1192">
        <v>0</v>
      </c>
      <c r="BM26" s="1192">
        <v>0</v>
      </c>
      <c r="BO26" s="2032"/>
      <c r="BP26" s="1193" t="s">
        <v>849</v>
      </c>
      <c r="BQ26" s="1192">
        <f>'급수관 폐쇄(총괄)'!BU26</f>
        <v>0</v>
      </c>
      <c r="BR26" s="1192">
        <v>0</v>
      </c>
      <c r="BS26" s="1192">
        <v>0</v>
      </c>
      <c r="BT26" s="1192">
        <v>0</v>
      </c>
      <c r="BU26" s="1192">
        <v>0</v>
      </c>
      <c r="BV26" s="1192">
        <v>0</v>
      </c>
      <c r="BW26" s="1192">
        <v>0</v>
      </c>
      <c r="BX26" s="1192">
        <v>0</v>
      </c>
      <c r="BY26" s="1192">
        <v>0</v>
      </c>
      <c r="BZ26" s="1192">
        <v>0</v>
      </c>
      <c r="CA26" s="1192">
        <v>0</v>
      </c>
      <c r="CB26" s="1192">
        <v>0</v>
      </c>
      <c r="CC26" s="1192">
        <v>0</v>
      </c>
      <c r="CD26" s="1192">
        <v>0</v>
      </c>
      <c r="CE26" s="1192">
        <v>0</v>
      </c>
      <c r="CF26" s="1192">
        <v>0</v>
      </c>
      <c r="CG26" s="1192">
        <v>0</v>
      </c>
      <c r="CH26" s="1192">
        <v>0</v>
      </c>
      <c r="CI26" s="1192">
        <v>0</v>
      </c>
      <c r="CK26" s="2032"/>
      <c r="CL26" s="1193" t="s">
        <v>849</v>
      </c>
      <c r="CM26" s="1192">
        <f>'급수관 폐쇄(총괄)'!CQ26</f>
        <v>0</v>
      </c>
      <c r="CN26" s="1192">
        <v>0</v>
      </c>
      <c r="CO26" s="1192">
        <v>0</v>
      </c>
      <c r="CP26" s="1192">
        <v>0</v>
      </c>
      <c r="CQ26" s="1192">
        <v>0</v>
      </c>
      <c r="CR26" s="1192">
        <v>0</v>
      </c>
      <c r="CS26" s="1192">
        <v>0</v>
      </c>
      <c r="CT26" s="1192">
        <v>0</v>
      </c>
      <c r="CU26" s="1192">
        <v>0</v>
      </c>
      <c r="CV26" s="1192">
        <v>0</v>
      </c>
      <c r="CW26" s="1192">
        <v>0</v>
      </c>
      <c r="CX26" s="1192">
        <v>0</v>
      </c>
      <c r="CY26" s="1192">
        <v>0</v>
      </c>
      <c r="CZ26" s="1192">
        <v>0</v>
      </c>
      <c r="DA26" s="1192">
        <v>0</v>
      </c>
      <c r="DB26" s="1192">
        <v>0</v>
      </c>
      <c r="DC26" s="1192">
        <v>0</v>
      </c>
      <c r="DD26" s="1192">
        <v>0</v>
      </c>
      <c r="DE26" s="1192">
        <v>0</v>
      </c>
      <c r="DG26" s="2032"/>
      <c r="DH26" s="1193" t="s">
        <v>849</v>
      </c>
      <c r="DI26" s="1192">
        <f>'급수관 폐쇄(총괄)'!DM26</f>
        <v>0</v>
      </c>
      <c r="DJ26" s="1192">
        <v>0</v>
      </c>
      <c r="DK26" s="1192">
        <v>0</v>
      </c>
      <c r="DL26" s="1192">
        <v>0</v>
      </c>
      <c r="DM26" s="1192">
        <v>0</v>
      </c>
      <c r="DN26" s="1192">
        <v>0</v>
      </c>
      <c r="DO26" s="1192">
        <v>0</v>
      </c>
      <c r="DP26" s="1192">
        <v>0</v>
      </c>
      <c r="DQ26" s="1192">
        <v>0</v>
      </c>
      <c r="DR26" s="1192">
        <v>0</v>
      </c>
      <c r="DS26" s="1192">
        <v>0</v>
      </c>
      <c r="DT26" s="1192">
        <v>0</v>
      </c>
      <c r="DU26" s="1192">
        <v>0</v>
      </c>
      <c r="DV26" s="1192">
        <v>0</v>
      </c>
      <c r="DW26" s="1192">
        <v>0</v>
      </c>
      <c r="DX26" s="1192">
        <v>0</v>
      </c>
      <c r="DY26" s="1192">
        <v>0</v>
      </c>
      <c r="DZ26" s="1192">
        <v>0</v>
      </c>
      <c r="EA26" s="1192">
        <v>0</v>
      </c>
    </row>
    <row r="27" spans="1:131" ht="20.25" customHeight="1">
      <c r="A27" s="2397" t="s">
        <v>861</v>
      </c>
      <c r="B27" s="1196" t="s">
        <v>41</v>
      </c>
      <c r="C27" s="1190">
        <f>SUM('급수관 폐쇄(총괄)'!C28:'급수관 폐쇄(총괄)'!C37)</f>
        <v>1124.96</v>
      </c>
      <c r="D27" s="1190">
        <f>SUM('급수관 폐쇄(총괄)'!D28:'급수관 폐쇄(총괄)'!D37)</f>
        <v>1765.5</v>
      </c>
      <c r="E27" s="1190">
        <f>SUM('급수관 폐쇄(총괄)'!E28:'급수관 폐쇄(총괄)'!E37)</f>
        <v>0</v>
      </c>
      <c r="F27" s="1190">
        <f>SUM('급수관 폐쇄(총괄)'!F28:'급수관 폐쇄(총괄)'!F37)</f>
        <v>640.54</v>
      </c>
      <c r="G27" s="1190">
        <f>SUM('급수관 폐쇄(총괄)'!G28:'급수관 폐쇄(총괄)'!G37)</f>
        <v>1124.96</v>
      </c>
      <c r="H27" s="1190">
        <f>SUM('급수관 폐쇄(총괄)'!H28:'급수관 폐쇄(총괄)'!H37)</f>
        <v>1592.34</v>
      </c>
      <c r="I27" s="1190">
        <f>SUM('급수관 폐쇄(총괄)'!I28:'급수관 폐쇄(총괄)'!I37)</f>
        <v>0</v>
      </c>
      <c r="J27" s="1190">
        <f>SUM('급수관 폐쇄(총괄)'!J28:'급수관 폐쇄(총괄)'!J37)</f>
        <v>186.39</v>
      </c>
      <c r="K27" s="1190">
        <f>SUM('급수관 폐쇄(총괄)'!K28:'급수관 폐쇄(총괄)'!K37)</f>
        <v>0</v>
      </c>
      <c r="L27" s="1190">
        <f>SUM('급수관 폐쇄(총괄)'!L28:'급수관 폐쇄(총괄)'!L37)</f>
        <v>0</v>
      </c>
      <c r="M27" s="1190">
        <f>SUM('급수관 폐쇄(총괄)'!M28:'급수관 폐쇄(총괄)'!M37)</f>
        <v>10</v>
      </c>
      <c r="N27" s="1190">
        <f>SUM('급수관 폐쇄(총괄)'!N28:'급수관 폐쇄(총괄)'!N37)</f>
        <v>160.16</v>
      </c>
      <c r="O27" s="1190">
        <f>SUM('급수관 폐쇄(총괄)'!O28:'급수관 폐쇄(총괄)'!O37)</f>
        <v>0</v>
      </c>
      <c r="P27" s="1190">
        <f>SUM('급수관 폐쇄(총괄)'!P28:'급수관 폐쇄(총괄)'!P37)</f>
        <v>426.85</v>
      </c>
      <c r="Q27" s="1190">
        <f>SUM('급수관 폐쇄(총괄)'!Q28:'급수관 폐쇄(총괄)'!Q37)</f>
        <v>0</v>
      </c>
      <c r="R27" s="1190">
        <f>SUM('급수관 폐쇄(총괄)'!R28:'급수관 폐쇄(총괄)'!R37)</f>
        <v>0</v>
      </c>
      <c r="S27" s="1190">
        <f>SUM('급수관 폐쇄(총괄)'!S28:'급수관 폐쇄(총괄)'!S37)</f>
        <v>30.3</v>
      </c>
      <c r="T27" s="1190">
        <f>SUM('급수관 폐쇄(총괄)'!T28:'급수관 폐쇄(총괄)'!T37)</f>
        <v>0</v>
      </c>
      <c r="U27" s="1190">
        <f>SUM('급수관 폐쇄(총괄)'!U28:'급수관 폐쇄(총괄)'!U37)</f>
        <v>0</v>
      </c>
      <c r="W27" s="2397" t="s">
        <v>861</v>
      </c>
      <c r="X27" s="1196" t="s">
        <v>41</v>
      </c>
      <c r="Y27" s="1190">
        <f>SUM('급수관 폐쇄(총괄)'!Y28:'급수관 폐쇄(총괄)'!Y37)</f>
        <v>235.12</v>
      </c>
      <c r="Z27" s="1190">
        <f>SUM('급수관 폐쇄(총괄)'!Z28:'급수관 폐쇄(총괄)'!Z37)</f>
        <v>235.12</v>
      </c>
      <c r="AA27" s="1190">
        <f>SUM('급수관 폐쇄(총괄)'!AA28:'급수관 폐쇄(총괄)'!AA37)</f>
        <v>0</v>
      </c>
      <c r="AB27" s="1190">
        <f>SUM('급수관 폐쇄(총괄)'!AB28:'급수관 폐쇄(총괄)'!AB37)</f>
        <v>0</v>
      </c>
      <c r="AC27" s="1190">
        <f>SUM('급수관 폐쇄(총괄)'!AC28:'급수관 폐쇄(총괄)'!AC37)</f>
        <v>235.12</v>
      </c>
      <c r="AD27" s="1190">
        <f>SUM('급수관 폐쇄(총괄)'!AD28:'급수관 폐쇄(총괄)'!AD37)</f>
        <v>235.12</v>
      </c>
      <c r="AE27" s="1190">
        <f>SUM('급수관 폐쇄(총괄)'!AE28:'급수관 폐쇄(총괄)'!AE37)</f>
        <v>0</v>
      </c>
      <c r="AF27" s="1190">
        <f>SUM('급수관 폐쇄(총괄)'!AF28:'급수관 폐쇄(총괄)'!AF37)</f>
        <v>0</v>
      </c>
      <c r="AG27" s="1190">
        <f>SUM('급수관 폐쇄(총괄)'!AG28:'급수관 폐쇄(총괄)'!AG37)</f>
        <v>0</v>
      </c>
      <c r="AH27" s="1190">
        <f>SUM('급수관 폐쇄(총괄)'!AH28:'급수관 폐쇄(총괄)'!AH37)</f>
        <v>0</v>
      </c>
      <c r="AI27" s="1190">
        <f>SUM('급수관 폐쇄(총괄)'!AI28:'급수관 폐쇄(총괄)'!AI37)</f>
        <v>0</v>
      </c>
      <c r="AJ27" s="1190">
        <f>SUM('급수관 폐쇄(총괄)'!AJ28:'급수관 폐쇄(총괄)'!AJ37)</f>
        <v>0</v>
      </c>
      <c r="AK27" s="1190">
        <f>SUM('급수관 폐쇄(총괄)'!AK28:'급수관 폐쇄(총괄)'!AK37)</f>
        <v>0</v>
      </c>
      <c r="AL27" s="1190">
        <f>SUM('급수관 폐쇄(총괄)'!AL28:'급수관 폐쇄(총괄)'!AL37)</f>
        <v>0</v>
      </c>
      <c r="AM27" s="1190">
        <f>SUM('급수관 폐쇄(총괄)'!AM28:'급수관 폐쇄(총괄)'!AM37)</f>
        <v>0</v>
      </c>
      <c r="AN27" s="1190">
        <f>SUM('급수관 폐쇄(총괄)'!AN28:'급수관 폐쇄(총괄)'!AN37)</f>
        <v>0</v>
      </c>
      <c r="AO27" s="1190">
        <f>SUM('급수관 폐쇄(총괄)'!AO28:'급수관 폐쇄(총괄)'!AO37)</f>
        <v>0</v>
      </c>
      <c r="AP27" s="1190">
        <f>SUM('급수관 폐쇄(총괄)'!AP28:'급수관 폐쇄(총괄)'!AP37)</f>
        <v>0</v>
      </c>
      <c r="AQ27" s="1190">
        <f>SUM('급수관 폐쇄(총괄)'!AQ28:'급수관 폐쇄(총괄)'!AQ37)</f>
        <v>0</v>
      </c>
      <c r="AS27" s="2397" t="s">
        <v>861</v>
      </c>
      <c r="AT27" s="1196" t="s">
        <v>41</v>
      </c>
      <c r="AU27" s="1190">
        <f>SUM('급수관 폐쇄(총괄)'!AU28:'급수관 폐쇄(총괄)'!AU37)</f>
        <v>193.91</v>
      </c>
      <c r="AV27" s="1190">
        <f>SUM('급수관 폐쇄(총괄)'!AV28:'급수관 폐쇄(총괄)'!AV37)</f>
        <v>193.91</v>
      </c>
      <c r="AW27" s="1190">
        <f>SUM('급수관 폐쇄(총괄)'!AW28:'급수관 폐쇄(총괄)'!AW37)</f>
        <v>0</v>
      </c>
      <c r="AX27" s="1190">
        <f>SUM('급수관 폐쇄(총괄)'!AX28:'급수관 폐쇄(총괄)'!AX37)</f>
        <v>0</v>
      </c>
      <c r="AY27" s="1190">
        <f>SUM('급수관 폐쇄(총괄)'!AY28:'급수관 폐쇄(총괄)'!AY37)</f>
        <v>193.91</v>
      </c>
      <c r="AZ27" s="1190">
        <f>SUM('급수관 폐쇄(총괄)'!AZ28:'급수관 폐쇄(총괄)'!AZ37)</f>
        <v>190</v>
      </c>
      <c r="BA27" s="1190">
        <f>SUM('급수관 폐쇄(총괄)'!BA28:'급수관 폐쇄(총괄)'!BA37)</f>
        <v>0</v>
      </c>
      <c r="BB27" s="1190">
        <f>SUM('급수관 폐쇄(총괄)'!BB28:'급수관 폐쇄(총괄)'!BB37)</f>
        <v>0</v>
      </c>
      <c r="BC27" s="1190">
        <f>SUM('급수관 폐쇄(총괄)'!BC28:'급수관 폐쇄(총괄)'!BC37)</f>
        <v>0</v>
      </c>
      <c r="BD27" s="1190">
        <f>SUM('급수관 폐쇄(총괄)'!BD28:'급수관 폐쇄(총괄)'!BD37)</f>
        <v>0</v>
      </c>
      <c r="BE27" s="1190">
        <f>SUM('급수관 폐쇄(총괄)'!BE28:'급수관 폐쇄(총괄)'!BE37)</f>
        <v>0</v>
      </c>
      <c r="BF27" s="1190">
        <f>SUM('급수관 폐쇄(총괄)'!BF28:'급수관 폐쇄(총괄)'!BF37)</f>
        <v>3.91</v>
      </c>
      <c r="BG27" s="1190">
        <f>SUM('급수관 폐쇄(총괄)'!BG28:'급수관 폐쇄(총괄)'!BG37)</f>
        <v>0</v>
      </c>
      <c r="BH27" s="1190">
        <f>SUM('급수관 폐쇄(총괄)'!BH28:'급수관 폐쇄(총괄)'!BH37)</f>
        <v>0</v>
      </c>
      <c r="BI27" s="1190">
        <f>SUM('급수관 폐쇄(총괄)'!BI28:'급수관 폐쇄(총괄)'!BI37)</f>
        <v>0</v>
      </c>
      <c r="BJ27" s="1190">
        <f>SUM('급수관 폐쇄(총괄)'!BJ28:'급수관 폐쇄(총괄)'!BJ37)</f>
        <v>0</v>
      </c>
      <c r="BK27" s="1190">
        <f>SUM('급수관 폐쇄(총괄)'!BK28:'급수관 폐쇄(총괄)'!BK37)</f>
        <v>0</v>
      </c>
      <c r="BL27" s="1190">
        <f>SUM('급수관 폐쇄(총괄)'!BL28:'급수관 폐쇄(총괄)'!BL37)</f>
        <v>0</v>
      </c>
      <c r="BM27" s="1190">
        <f>SUM('급수관 폐쇄(총괄)'!BM28:'급수관 폐쇄(총괄)'!BM37)</f>
        <v>0</v>
      </c>
      <c r="BO27" s="2397" t="s">
        <v>861</v>
      </c>
      <c r="BP27" s="1196" t="s">
        <v>41</v>
      </c>
      <c r="BQ27" s="1190">
        <f>SUM('급수관 폐쇄(총괄)'!BQ28:'급수관 폐쇄(총괄)'!BQ37)</f>
        <v>23.31</v>
      </c>
      <c r="BR27" s="1190">
        <f>SUM('급수관 폐쇄(총괄)'!BR28:'급수관 폐쇄(총괄)'!BR37)</f>
        <v>321.64</v>
      </c>
      <c r="BS27" s="1190">
        <f>SUM('급수관 폐쇄(총괄)'!BS28:'급수관 폐쇄(총괄)'!BS37)</f>
        <v>0</v>
      </c>
      <c r="BT27" s="1190">
        <f>SUM('급수관 폐쇄(총괄)'!BT28:'급수관 폐쇄(총괄)'!BT37)</f>
        <v>298.33</v>
      </c>
      <c r="BU27" s="1190">
        <f>SUM('급수관 폐쇄(총괄)'!BU28:'급수관 폐쇄(총괄)'!BU37)</f>
        <v>23.31</v>
      </c>
      <c r="BV27" s="1190">
        <f>SUM('급수관 폐쇄(총괄)'!BV28:'급수관 폐쇄(총괄)'!BV37)</f>
        <v>321.64</v>
      </c>
      <c r="BW27" s="1190">
        <f>SUM('급수관 폐쇄(총괄)'!BW28:'급수관 폐쇄(총괄)'!BW37)</f>
        <v>0</v>
      </c>
      <c r="BX27" s="1190">
        <f>SUM('급수관 폐쇄(총괄)'!BX28:'급수관 폐쇄(총괄)'!BX37)</f>
        <v>85.42</v>
      </c>
      <c r="BY27" s="1190">
        <f>SUM('급수관 폐쇄(총괄)'!BY28:'급수관 폐쇄(총괄)'!BY37)</f>
        <v>0</v>
      </c>
      <c r="BZ27" s="1190">
        <f>SUM('급수관 폐쇄(총괄)'!BZ28:'급수관 폐쇄(총괄)'!BZ37)</f>
        <v>0</v>
      </c>
      <c r="CA27" s="1190">
        <f>SUM('급수관 폐쇄(총괄)'!CA28:'급수관 폐쇄(총괄)'!CA37)</f>
        <v>0</v>
      </c>
      <c r="CB27" s="1190">
        <f>SUM('급수관 폐쇄(총괄)'!CB28:'급수관 폐쇄(총괄)'!CB37)</f>
        <v>0</v>
      </c>
      <c r="CC27" s="1190">
        <f>SUM('급수관 폐쇄(총괄)'!CC28:'급수관 폐쇄(총괄)'!CC37)</f>
        <v>0</v>
      </c>
      <c r="CD27" s="1190">
        <f>SUM('급수관 폐쇄(총괄)'!CD28:'급수관 폐쇄(총괄)'!CD37)</f>
        <v>212.91</v>
      </c>
      <c r="CE27" s="1190">
        <f>SUM('급수관 폐쇄(총괄)'!CE28:'급수관 폐쇄(총괄)'!CE37)</f>
        <v>0</v>
      </c>
      <c r="CF27" s="1190">
        <f>SUM('급수관 폐쇄(총괄)'!CF28:'급수관 폐쇄(총괄)'!CF37)</f>
        <v>0</v>
      </c>
      <c r="CG27" s="1190">
        <f>SUM('급수관 폐쇄(총괄)'!CG28:'급수관 폐쇄(총괄)'!CG37)</f>
        <v>0</v>
      </c>
      <c r="CH27" s="1190">
        <f>SUM('급수관 폐쇄(총괄)'!CH28:'급수관 폐쇄(총괄)'!CH37)</f>
        <v>0</v>
      </c>
      <c r="CI27" s="1190">
        <f>SUM('급수관 폐쇄(총괄)'!CI28:'급수관 폐쇄(총괄)'!CI37)</f>
        <v>0</v>
      </c>
      <c r="CK27" s="2397" t="s">
        <v>861</v>
      </c>
      <c r="CL27" s="1196" t="s">
        <v>41</v>
      </c>
      <c r="CM27" s="1190">
        <f>SUM('급수관 폐쇄(총괄)'!CM28:'급수관 폐쇄(총괄)'!CM37)</f>
        <v>225.18</v>
      </c>
      <c r="CN27" s="1190">
        <f>SUM('급수관 폐쇄(총괄)'!CN28:'급수관 폐쇄(총괄)'!CN37)</f>
        <v>567.39</v>
      </c>
      <c r="CO27" s="1190">
        <f>SUM('급수관 폐쇄(총괄)'!CO28:'급수관 폐쇄(총괄)'!CO37)</f>
        <v>0</v>
      </c>
      <c r="CP27" s="1190">
        <f>SUM('급수관 폐쇄(총괄)'!CP28:'급수관 폐쇄(총괄)'!CP37)</f>
        <v>342.21</v>
      </c>
      <c r="CQ27" s="1190">
        <f>SUM('급수관 폐쇄(총괄)'!CQ28:'급수관 폐쇄(총괄)'!CQ37)</f>
        <v>225.18</v>
      </c>
      <c r="CR27" s="1190">
        <f>SUM('급수관 폐쇄(총괄)'!CR28:'급수관 폐쇄(총괄)'!CR37)</f>
        <v>523.14</v>
      </c>
      <c r="CS27" s="1190">
        <f>SUM('급수관 폐쇄(총괄)'!CS28:'급수관 폐쇄(총괄)'!CS37)</f>
        <v>0</v>
      </c>
      <c r="CT27" s="1190">
        <f>SUM('급수관 폐쇄(총괄)'!CT28:'급수관 폐쇄(총괄)'!CT37)</f>
        <v>100.97</v>
      </c>
      <c r="CU27" s="1190">
        <f>SUM('급수관 폐쇄(총괄)'!CU28:'급수관 폐쇄(총괄)'!CU37)</f>
        <v>0</v>
      </c>
      <c r="CV27" s="1190">
        <f>SUM('급수관 폐쇄(총괄)'!CV28:'급수관 폐쇄(총괄)'!CV37)</f>
        <v>0</v>
      </c>
      <c r="CW27" s="1190">
        <f>SUM('급수관 폐쇄(총괄)'!CW28:'급수관 폐쇄(총괄)'!CW37)</f>
        <v>10</v>
      </c>
      <c r="CX27" s="1190">
        <f>SUM('급수관 폐쇄(총괄)'!CX28:'급수관 폐쇄(총괄)'!CX37)</f>
        <v>31.25</v>
      </c>
      <c r="CY27" s="1190">
        <f>SUM('급수관 폐쇄(총괄)'!CY28:'급수관 폐쇄(총괄)'!CY37)</f>
        <v>0</v>
      </c>
      <c r="CZ27" s="1190">
        <f>SUM('급수관 폐쇄(총괄)'!CZ28:'급수관 폐쇄(총괄)'!CZ37)</f>
        <v>213.94</v>
      </c>
      <c r="DA27" s="1190">
        <f>SUM('급수관 폐쇄(총괄)'!DA28:'급수관 폐쇄(총괄)'!DA37)</f>
        <v>0</v>
      </c>
      <c r="DB27" s="1190">
        <f>SUM('급수관 폐쇄(총괄)'!DB28:'급수관 폐쇄(총괄)'!DB37)</f>
        <v>0</v>
      </c>
      <c r="DC27" s="1190">
        <f>SUM('급수관 폐쇄(총괄)'!DC28:'급수관 폐쇄(총괄)'!DC37)</f>
        <v>30.3</v>
      </c>
      <c r="DD27" s="1190">
        <f>SUM('급수관 폐쇄(총괄)'!DD28:'급수관 폐쇄(총괄)'!DD37)</f>
        <v>0</v>
      </c>
      <c r="DE27" s="1190">
        <f>SUM('급수관 폐쇄(총괄)'!DE28:'급수관 폐쇄(총괄)'!DE37)</f>
        <v>0</v>
      </c>
      <c r="DG27" s="2397" t="s">
        <v>861</v>
      </c>
      <c r="DH27" s="1196" t="s">
        <v>41</v>
      </c>
      <c r="DI27" s="1190">
        <f>SUM('급수관 폐쇄(총괄)'!DI28:'급수관 폐쇄(총괄)'!DI37)</f>
        <v>447.44</v>
      </c>
      <c r="DJ27" s="1190">
        <f>SUM('급수관 폐쇄(총괄)'!DJ28:'급수관 폐쇄(총괄)'!DJ37)</f>
        <v>447.44</v>
      </c>
      <c r="DK27" s="1190">
        <f>SUM('급수관 폐쇄(총괄)'!DK28:'급수관 폐쇄(총괄)'!DK37)</f>
        <v>0</v>
      </c>
      <c r="DL27" s="1190">
        <f>SUM('급수관 폐쇄(총괄)'!DL28:'급수관 폐쇄(총괄)'!DL37)</f>
        <v>0</v>
      </c>
      <c r="DM27" s="1190">
        <f>SUM('급수관 폐쇄(총괄)'!DM28:'급수관 폐쇄(총괄)'!DM37)</f>
        <v>447.44</v>
      </c>
      <c r="DN27" s="1190">
        <f>SUM('급수관 폐쇄(총괄)'!DN28:'급수관 폐쇄(총괄)'!DN37)</f>
        <v>322.44</v>
      </c>
      <c r="DO27" s="1190">
        <f>SUM('급수관 폐쇄(총괄)'!DO28:'급수관 폐쇄(총괄)'!DO37)</f>
        <v>0</v>
      </c>
      <c r="DP27" s="1190">
        <f>SUM('급수관 폐쇄(총괄)'!DP28:'급수관 폐쇄(총괄)'!DP37)</f>
        <v>0</v>
      </c>
      <c r="DQ27" s="1190">
        <f>SUM('급수관 폐쇄(총괄)'!DQ28:'급수관 폐쇄(총괄)'!DQ37)</f>
        <v>0</v>
      </c>
      <c r="DR27" s="1190">
        <f>SUM('급수관 폐쇄(총괄)'!DR28:'급수관 폐쇄(총괄)'!DR37)</f>
        <v>0</v>
      </c>
      <c r="DS27" s="1190">
        <f>SUM('급수관 폐쇄(총괄)'!DS28:'급수관 폐쇄(총괄)'!DS37)</f>
        <v>0</v>
      </c>
      <c r="DT27" s="1190">
        <f>SUM('급수관 폐쇄(총괄)'!DT28:'급수관 폐쇄(총괄)'!DT37)</f>
        <v>125</v>
      </c>
      <c r="DU27" s="1190">
        <f>SUM('급수관 폐쇄(총괄)'!DU28:'급수관 폐쇄(총괄)'!DU37)</f>
        <v>0</v>
      </c>
      <c r="DV27" s="1190">
        <f>SUM('급수관 폐쇄(총괄)'!DV28:'급수관 폐쇄(총괄)'!DV37)</f>
        <v>0</v>
      </c>
      <c r="DW27" s="1190">
        <f>SUM('급수관 폐쇄(총괄)'!DW28:'급수관 폐쇄(총괄)'!DW37)</f>
        <v>0</v>
      </c>
      <c r="DX27" s="1190">
        <f>SUM('급수관 폐쇄(총괄)'!DX28:'급수관 폐쇄(총괄)'!DX37)</f>
        <v>0</v>
      </c>
      <c r="DY27" s="1190">
        <f>SUM('급수관 폐쇄(총괄)'!DY28:'급수관 폐쇄(총괄)'!DY37)</f>
        <v>0</v>
      </c>
      <c r="DZ27" s="1190">
        <f>SUM('급수관 폐쇄(총괄)'!DZ28:'급수관 폐쇄(총괄)'!DZ37)</f>
        <v>0</v>
      </c>
      <c r="EA27" s="1190">
        <f>SUM('급수관 폐쇄(총괄)'!EA28:'급수관 폐쇄(총괄)'!EA37)</f>
        <v>0</v>
      </c>
    </row>
    <row r="28" spans="1:131" ht="19.2" customHeight="1">
      <c r="A28" s="2397" t="s">
        <v>861</v>
      </c>
      <c r="B28" s="1191" t="s">
        <v>951</v>
      </c>
      <c r="C28" s="1192">
        <f>'급수관 폐쇄(총괄)'!G28</f>
        <v>0</v>
      </c>
      <c r="D28" s="1192">
        <v>0</v>
      </c>
      <c r="E28" s="1192">
        <v>0</v>
      </c>
      <c r="F28" s="1192">
        <v>0</v>
      </c>
      <c r="G28" s="1192">
        <v>0</v>
      </c>
      <c r="H28" s="1192">
        <v>0</v>
      </c>
      <c r="I28" s="1192">
        <v>0</v>
      </c>
      <c r="J28" s="1192">
        <v>0</v>
      </c>
      <c r="K28" s="1192">
        <v>0</v>
      </c>
      <c r="L28" s="1192">
        <v>0</v>
      </c>
      <c r="M28" s="1192">
        <v>0</v>
      </c>
      <c r="N28" s="1192">
        <v>0</v>
      </c>
      <c r="O28" s="1192">
        <v>0</v>
      </c>
      <c r="P28" s="1192">
        <v>0</v>
      </c>
      <c r="Q28" s="1192">
        <v>0</v>
      </c>
      <c r="R28" s="1192">
        <v>0</v>
      </c>
      <c r="S28" s="1192">
        <v>0</v>
      </c>
      <c r="T28" s="1192">
        <v>0</v>
      </c>
      <c r="U28" s="1192">
        <v>0</v>
      </c>
      <c r="W28" s="2397" t="s">
        <v>861</v>
      </c>
      <c r="X28" s="1191" t="s">
        <v>951</v>
      </c>
      <c r="Y28" s="1192">
        <f>'급수관 폐쇄(총괄)'!AC28</f>
        <v>0</v>
      </c>
      <c r="Z28" s="1192">
        <v>0</v>
      </c>
      <c r="AA28" s="1192">
        <v>0</v>
      </c>
      <c r="AB28" s="1192">
        <v>0</v>
      </c>
      <c r="AC28" s="1192">
        <v>0</v>
      </c>
      <c r="AD28" s="1192">
        <v>0</v>
      </c>
      <c r="AE28" s="1192">
        <v>0</v>
      </c>
      <c r="AF28" s="1192">
        <v>0</v>
      </c>
      <c r="AG28" s="1192">
        <v>0</v>
      </c>
      <c r="AH28" s="1192">
        <v>0</v>
      </c>
      <c r="AI28" s="1192">
        <v>0</v>
      </c>
      <c r="AJ28" s="1192">
        <v>0</v>
      </c>
      <c r="AK28" s="1192">
        <v>0</v>
      </c>
      <c r="AL28" s="1192">
        <v>0</v>
      </c>
      <c r="AM28" s="1192">
        <v>0</v>
      </c>
      <c r="AN28" s="1192">
        <v>0</v>
      </c>
      <c r="AO28" s="1192">
        <v>0</v>
      </c>
      <c r="AP28" s="1192">
        <v>0</v>
      </c>
      <c r="AQ28" s="1192">
        <v>0</v>
      </c>
      <c r="AS28" s="2397" t="s">
        <v>861</v>
      </c>
      <c r="AT28" s="1191" t="s">
        <v>951</v>
      </c>
      <c r="AU28" s="1192">
        <f>'급수관 폐쇄(총괄)'!AY28</f>
        <v>0</v>
      </c>
      <c r="AV28" s="1192">
        <v>0</v>
      </c>
      <c r="AW28" s="1192">
        <v>0</v>
      </c>
      <c r="AX28" s="1192">
        <v>0</v>
      </c>
      <c r="AY28" s="1192">
        <v>0</v>
      </c>
      <c r="AZ28" s="1192">
        <v>0</v>
      </c>
      <c r="BA28" s="1192">
        <v>0</v>
      </c>
      <c r="BB28" s="1192">
        <v>0</v>
      </c>
      <c r="BC28" s="1192">
        <v>0</v>
      </c>
      <c r="BD28" s="1192">
        <v>0</v>
      </c>
      <c r="BE28" s="1192">
        <v>0</v>
      </c>
      <c r="BF28" s="1192">
        <v>0</v>
      </c>
      <c r="BG28" s="1192">
        <v>0</v>
      </c>
      <c r="BH28" s="1192">
        <v>0</v>
      </c>
      <c r="BI28" s="1192">
        <v>0</v>
      </c>
      <c r="BJ28" s="1192">
        <v>0</v>
      </c>
      <c r="BK28" s="1192">
        <v>0</v>
      </c>
      <c r="BL28" s="1192">
        <v>0</v>
      </c>
      <c r="BM28" s="1192">
        <v>0</v>
      </c>
      <c r="BO28" s="2397" t="s">
        <v>861</v>
      </c>
      <c r="BP28" s="1191" t="s">
        <v>951</v>
      </c>
      <c r="BQ28" s="1192">
        <f>'급수관 폐쇄(총괄)'!BU28</f>
        <v>0</v>
      </c>
      <c r="BR28" s="1192">
        <v>0</v>
      </c>
      <c r="BS28" s="1192">
        <v>0</v>
      </c>
      <c r="BT28" s="1192">
        <v>0</v>
      </c>
      <c r="BU28" s="1192">
        <v>0</v>
      </c>
      <c r="BV28" s="1192">
        <v>0</v>
      </c>
      <c r="BW28" s="1192">
        <v>0</v>
      </c>
      <c r="BX28" s="1192">
        <v>0</v>
      </c>
      <c r="BY28" s="1192">
        <v>0</v>
      </c>
      <c r="BZ28" s="1192">
        <v>0</v>
      </c>
      <c r="CA28" s="1192">
        <v>0</v>
      </c>
      <c r="CB28" s="1192">
        <v>0</v>
      </c>
      <c r="CC28" s="1192">
        <v>0</v>
      </c>
      <c r="CD28" s="1192">
        <v>0</v>
      </c>
      <c r="CE28" s="1192">
        <v>0</v>
      </c>
      <c r="CF28" s="1192">
        <v>0</v>
      </c>
      <c r="CG28" s="1192">
        <v>0</v>
      </c>
      <c r="CH28" s="1192">
        <v>0</v>
      </c>
      <c r="CI28" s="1192">
        <v>0</v>
      </c>
      <c r="CK28" s="2397" t="s">
        <v>861</v>
      </c>
      <c r="CL28" s="1191" t="s">
        <v>951</v>
      </c>
      <c r="CM28" s="1192">
        <f>'급수관 폐쇄(총괄)'!CQ28</f>
        <v>0</v>
      </c>
      <c r="CN28" s="1192">
        <v>0</v>
      </c>
      <c r="CO28" s="1192">
        <v>0</v>
      </c>
      <c r="CP28" s="1192">
        <v>0</v>
      </c>
      <c r="CQ28" s="1192">
        <v>0</v>
      </c>
      <c r="CR28" s="1192">
        <v>0</v>
      </c>
      <c r="CS28" s="1192">
        <v>0</v>
      </c>
      <c r="CT28" s="1192">
        <v>0</v>
      </c>
      <c r="CU28" s="1192">
        <v>0</v>
      </c>
      <c r="CV28" s="1192">
        <v>0</v>
      </c>
      <c r="CW28" s="1192">
        <v>0</v>
      </c>
      <c r="CX28" s="1192">
        <v>0</v>
      </c>
      <c r="CY28" s="1192">
        <v>0</v>
      </c>
      <c r="CZ28" s="1192">
        <v>0</v>
      </c>
      <c r="DA28" s="1192">
        <v>0</v>
      </c>
      <c r="DB28" s="1192">
        <v>0</v>
      </c>
      <c r="DC28" s="1192">
        <v>0</v>
      </c>
      <c r="DD28" s="1192">
        <v>0</v>
      </c>
      <c r="DE28" s="1192">
        <v>0</v>
      </c>
      <c r="DG28" s="2397" t="s">
        <v>861</v>
      </c>
      <c r="DH28" s="1191" t="s">
        <v>951</v>
      </c>
      <c r="DI28" s="1192">
        <f>'급수관 폐쇄(총괄)'!DM28</f>
        <v>0</v>
      </c>
      <c r="DJ28" s="1192">
        <v>0</v>
      </c>
      <c r="DK28" s="1192">
        <v>0</v>
      </c>
      <c r="DL28" s="1192">
        <v>0</v>
      </c>
      <c r="DM28" s="1192">
        <v>0</v>
      </c>
      <c r="DN28" s="1192">
        <v>0</v>
      </c>
      <c r="DO28" s="1192">
        <v>0</v>
      </c>
      <c r="DP28" s="1192">
        <v>0</v>
      </c>
      <c r="DQ28" s="1192">
        <v>0</v>
      </c>
      <c r="DR28" s="1192">
        <v>0</v>
      </c>
      <c r="DS28" s="1192">
        <v>0</v>
      </c>
      <c r="DT28" s="1192">
        <v>0</v>
      </c>
      <c r="DU28" s="1192">
        <v>0</v>
      </c>
      <c r="DV28" s="1192">
        <v>0</v>
      </c>
      <c r="DW28" s="1192">
        <v>0</v>
      </c>
      <c r="DX28" s="1192">
        <v>0</v>
      </c>
      <c r="DY28" s="1192">
        <v>0</v>
      </c>
      <c r="DZ28" s="1192">
        <v>0</v>
      </c>
      <c r="EA28" s="1192">
        <v>0</v>
      </c>
    </row>
    <row r="29" spans="1:131" ht="19.2" customHeight="1">
      <c r="A29" s="2032"/>
      <c r="B29" s="1191" t="s">
        <v>797</v>
      </c>
      <c r="C29" s="1192">
        <f>'급수관 폐쇄(총괄)'!G29</f>
        <v>0</v>
      </c>
      <c r="D29" s="1192">
        <v>0</v>
      </c>
      <c r="E29" s="1192">
        <v>0</v>
      </c>
      <c r="F29" s="1192">
        <v>0</v>
      </c>
      <c r="G29" s="1192">
        <v>0</v>
      </c>
      <c r="H29" s="1192">
        <v>0</v>
      </c>
      <c r="I29" s="1192">
        <v>0</v>
      </c>
      <c r="J29" s="1192">
        <v>0</v>
      </c>
      <c r="K29" s="1192">
        <v>0</v>
      </c>
      <c r="L29" s="1192">
        <v>0</v>
      </c>
      <c r="M29" s="1192">
        <v>0</v>
      </c>
      <c r="N29" s="1192">
        <v>0</v>
      </c>
      <c r="O29" s="1192">
        <v>0</v>
      </c>
      <c r="P29" s="1192">
        <v>0</v>
      </c>
      <c r="Q29" s="1192">
        <v>0</v>
      </c>
      <c r="R29" s="1192">
        <v>0</v>
      </c>
      <c r="S29" s="1192">
        <v>0</v>
      </c>
      <c r="T29" s="1192">
        <v>0</v>
      </c>
      <c r="U29" s="1192">
        <v>0</v>
      </c>
      <c r="W29" s="2032"/>
      <c r="X29" s="1191" t="s">
        <v>797</v>
      </c>
      <c r="Y29" s="1192">
        <f>'급수관 폐쇄(총괄)'!AC29</f>
        <v>0</v>
      </c>
      <c r="Z29" s="1192">
        <v>0</v>
      </c>
      <c r="AA29" s="1192">
        <v>0</v>
      </c>
      <c r="AB29" s="1192">
        <v>0</v>
      </c>
      <c r="AC29" s="1192">
        <v>0</v>
      </c>
      <c r="AD29" s="1192">
        <v>0</v>
      </c>
      <c r="AE29" s="1192">
        <v>0</v>
      </c>
      <c r="AF29" s="1192">
        <v>0</v>
      </c>
      <c r="AG29" s="1192">
        <v>0</v>
      </c>
      <c r="AH29" s="1192">
        <v>0</v>
      </c>
      <c r="AI29" s="1192">
        <v>0</v>
      </c>
      <c r="AJ29" s="1192">
        <v>0</v>
      </c>
      <c r="AK29" s="1192">
        <v>0</v>
      </c>
      <c r="AL29" s="1192">
        <v>0</v>
      </c>
      <c r="AM29" s="1192">
        <v>0</v>
      </c>
      <c r="AN29" s="1192">
        <v>0</v>
      </c>
      <c r="AO29" s="1192">
        <v>0</v>
      </c>
      <c r="AP29" s="1192">
        <v>0</v>
      </c>
      <c r="AQ29" s="1192">
        <v>0</v>
      </c>
      <c r="AS29" s="2032"/>
      <c r="AT29" s="1191" t="s">
        <v>797</v>
      </c>
      <c r="AU29" s="1192">
        <f>'급수관 폐쇄(총괄)'!AY29</f>
        <v>0</v>
      </c>
      <c r="AV29" s="1192">
        <v>0</v>
      </c>
      <c r="AW29" s="1192">
        <v>0</v>
      </c>
      <c r="AX29" s="1192">
        <v>0</v>
      </c>
      <c r="AY29" s="1192">
        <v>0</v>
      </c>
      <c r="AZ29" s="1192">
        <v>0</v>
      </c>
      <c r="BA29" s="1192">
        <v>0</v>
      </c>
      <c r="BB29" s="1192">
        <v>0</v>
      </c>
      <c r="BC29" s="1192">
        <v>0</v>
      </c>
      <c r="BD29" s="1192">
        <v>0</v>
      </c>
      <c r="BE29" s="1192">
        <v>0</v>
      </c>
      <c r="BF29" s="1192">
        <v>0</v>
      </c>
      <c r="BG29" s="1192">
        <v>0</v>
      </c>
      <c r="BH29" s="1192">
        <v>0</v>
      </c>
      <c r="BI29" s="1192">
        <v>0</v>
      </c>
      <c r="BJ29" s="1192">
        <v>0</v>
      </c>
      <c r="BK29" s="1192">
        <v>0</v>
      </c>
      <c r="BL29" s="1192">
        <v>0</v>
      </c>
      <c r="BM29" s="1192">
        <v>0</v>
      </c>
      <c r="BO29" s="2032"/>
      <c r="BP29" s="1191" t="s">
        <v>797</v>
      </c>
      <c r="BQ29" s="1192">
        <f>'급수관 폐쇄(총괄)'!BU29</f>
        <v>0</v>
      </c>
      <c r="BR29" s="1192">
        <v>0</v>
      </c>
      <c r="BS29" s="1192">
        <v>0</v>
      </c>
      <c r="BT29" s="1192">
        <v>0</v>
      </c>
      <c r="BU29" s="1192">
        <v>0</v>
      </c>
      <c r="BV29" s="1192">
        <v>0</v>
      </c>
      <c r="BW29" s="1192">
        <v>0</v>
      </c>
      <c r="BX29" s="1192">
        <v>0</v>
      </c>
      <c r="BY29" s="1192">
        <v>0</v>
      </c>
      <c r="BZ29" s="1192">
        <v>0</v>
      </c>
      <c r="CA29" s="1192">
        <v>0</v>
      </c>
      <c r="CB29" s="1192">
        <v>0</v>
      </c>
      <c r="CC29" s="1192">
        <v>0</v>
      </c>
      <c r="CD29" s="1192">
        <v>0</v>
      </c>
      <c r="CE29" s="1192">
        <v>0</v>
      </c>
      <c r="CF29" s="1192">
        <v>0</v>
      </c>
      <c r="CG29" s="1192">
        <v>0</v>
      </c>
      <c r="CH29" s="1192">
        <v>0</v>
      </c>
      <c r="CI29" s="1192">
        <v>0</v>
      </c>
      <c r="CK29" s="2032"/>
      <c r="CL29" s="1191" t="s">
        <v>797</v>
      </c>
      <c r="CM29" s="1192">
        <f>'급수관 폐쇄(총괄)'!CQ29</f>
        <v>0</v>
      </c>
      <c r="CN29" s="1192">
        <v>0</v>
      </c>
      <c r="CO29" s="1192">
        <v>0</v>
      </c>
      <c r="CP29" s="1192">
        <v>0</v>
      </c>
      <c r="CQ29" s="1192">
        <v>0</v>
      </c>
      <c r="CR29" s="1192">
        <v>0</v>
      </c>
      <c r="CS29" s="1192">
        <v>0</v>
      </c>
      <c r="CT29" s="1192">
        <v>0</v>
      </c>
      <c r="CU29" s="1192">
        <v>0</v>
      </c>
      <c r="CV29" s="1192">
        <v>0</v>
      </c>
      <c r="CW29" s="1192">
        <v>0</v>
      </c>
      <c r="CX29" s="1192">
        <v>0</v>
      </c>
      <c r="CY29" s="1192">
        <v>0</v>
      </c>
      <c r="CZ29" s="1192">
        <v>0</v>
      </c>
      <c r="DA29" s="1192">
        <v>0</v>
      </c>
      <c r="DB29" s="1192">
        <v>0</v>
      </c>
      <c r="DC29" s="1192">
        <v>0</v>
      </c>
      <c r="DD29" s="1192">
        <v>0</v>
      </c>
      <c r="DE29" s="1192">
        <v>0</v>
      </c>
      <c r="DG29" s="2032"/>
      <c r="DH29" s="1191" t="s">
        <v>797</v>
      </c>
      <c r="DI29" s="1192">
        <f>'급수관 폐쇄(총괄)'!DM29</f>
        <v>0</v>
      </c>
      <c r="DJ29" s="1192">
        <v>0</v>
      </c>
      <c r="DK29" s="1192">
        <v>0</v>
      </c>
      <c r="DL29" s="1192">
        <v>0</v>
      </c>
      <c r="DM29" s="1192">
        <v>0</v>
      </c>
      <c r="DN29" s="1192">
        <v>0</v>
      </c>
      <c r="DO29" s="1192">
        <v>0</v>
      </c>
      <c r="DP29" s="1192">
        <v>0</v>
      </c>
      <c r="DQ29" s="1192">
        <v>0</v>
      </c>
      <c r="DR29" s="1192">
        <v>0</v>
      </c>
      <c r="DS29" s="1192">
        <v>0</v>
      </c>
      <c r="DT29" s="1192">
        <v>0</v>
      </c>
      <c r="DU29" s="1192">
        <v>0</v>
      </c>
      <c r="DV29" s="1192">
        <v>0</v>
      </c>
      <c r="DW29" s="1192">
        <v>0</v>
      </c>
      <c r="DX29" s="1192">
        <v>0</v>
      </c>
      <c r="DY29" s="1192">
        <v>0</v>
      </c>
      <c r="DZ29" s="1192">
        <v>0</v>
      </c>
      <c r="EA29" s="1192">
        <v>0</v>
      </c>
    </row>
    <row r="30" spans="1:131" ht="19.2" customHeight="1">
      <c r="A30" s="2032"/>
      <c r="B30" s="1191" t="s">
        <v>780</v>
      </c>
      <c r="C30" s="1192">
        <f>'급수관 폐쇄(총괄)'!G30</f>
        <v>0</v>
      </c>
      <c r="D30" s="1192">
        <v>0</v>
      </c>
      <c r="E30" s="1192">
        <v>0</v>
      </c>
      <c r="F30" s="1192">
        <v>0</v>
      </c>
      <c r="G30" s="1192">
        <v>0</v>
      </c>
      <c r="H30" s="1192">
        <v>0</v>
      </c>
      <c r="I30" s="1192">
        <v>0</v>
      </c>
      <c r="J30" s="1192">
        <v>0</v>
      </c>
      <c r="K30" s="1192">
        <v>0</v>
      </c>
      <c r="L30" s="1192">
        <v>0</v>
      </c>
      <c r="M30" s="1192">
        <v>0</v>
      </c>
      <c r="N30" s="1192">
        <v>0</v>
      </c>
      <c r="O30" s="1192">
        <v>0</v>
      </c>
      <c r="P30" s="1192">
        <v>0</v>
      </c>
      <c r="Q30" s="1192">
        <v>0</v>
      </c>
      <c r="R30" s="1192">
        <v>0</v>
      </c>
      <c r="S30" s="1192">
        <v>0</v>
      </c>
      <c r="T30" s="1192">
        <v>0</v>
      </c>
      <c r="U30" s="1192">
        <v>0</v>
      </c>
      <c r="W30" s="2032"/>
      <c r="X30" s="1191" t="s">
        <v>780</v>
      </c>
      <c r="Y30" s="1192">
        <f>'급수관 폐쇄(총괄)'!AC30</f>
        <v>0</v>
      </c>
      <c r="Z30" s="1192">
        <v>0</v>
      </c>
      <c r="AA30" s="1192">
        <v>0</v>
      </c>
      <c r="AB30" s="1192">
        <v>0</v>
      </c>
      <c r="AC30" s="1192">
        <v>0</v>
      </c>
      <c r="AD30" s="1192">
        <v>0</v>
      </c>
      <c r="AE30" s="1192">
        <v>0</v>
      </c>
      <c r="AF30" s="1192">
        <v>0</v>
      </c>
      <c r="AG30" s="1192">
        <v>0</v>
      </c>
      <c r="AH30" s="1192">
        <v>0</v>
      </c>
      <c r="AI30" s="1192">
        <v>0</v>
      </c>
      <c r="AJ30" s="1192">
        <v>0</v>
      </c>
      <c r="AK30" s="1192">
        <v>0</v>
      </c>
      <c r="AL30" s="1192">
        <v>0</v>
      </c>
      <c r="AM30" s="1192">
        <v>0</v>
      </c>
      <c r="AN30" s="1192">
        <v>0</v>
      </c>
      <c r="AO30" s="1192">
        <v>0</v>
      </c>
      <c r="AP30" s="1192">
        <v>0</v>
      </c>
      <c r="AQ30" s="1192">
        <v>0</v>
      </c>
      <c r="AS30" s="2032"/>
      <c r="AT30" s="1191" t="s">
        <v>780</v>
      </c>
      <c r="AU30" s="1192">
        <f>'급수관 폐쇄(총괄)'!AY30</f>
        <v>0</v>
      </c>
      <c r="AV30" s="1192">
        <v>0</v>
      </c>
      <c r="AW30" s="1192">
        <v>0</v>
      </c>
      <c r="AX30" s="1192">
        <v>0</v>
      </c>
      <c r="AY30" s="1192">
        <v>0</v>
      </c>
      <c r="AZ30" s="1192">
        <v>0</v>
      </c>
      <c r="BA30" s="1192">
        <v>0</v>
      </c>
      <c r="BB30" s="1192">
        <v>0</v>
      </c>
      <c r="BC30" s="1192">
        <v>0</v>
      </c>
      <c r="BD30" s="1192">
        <v>0</v>
      </c>
      <c r="BE30" s="1192">
        <v>0</v>
      </c>
      <c r="BF30" s="1192">
        <v>0</v>
      </c>
      <c r="BG30" s="1192">
        <v>0</v>
      </c>
      <c r="BH30" s="1192">
        <v>0</v>
      </c>
      <c r="BI30" s="1192">
        <v>0</v>
      </c>
      <c r="BJ30" s="1192">
        <v>0</v>
      </c>
      <c r="BK30" s="1192">
        <v>0</v>
      </c>
      <c r="BL30" s="1192">
        <v>0</v>
      </c>
      <c r="BM30" s="1192">
        <v>0</v>
      </c>
      <c r="BO30" s="2032"/>
      <c r="BP30" s="1191" t="s">
        <v>780</v>
      </c>
      <c r="BQ30" s="1192">
        <f>'급수관 폐쇄(총괄)'!BU30</f>
        <v>0</v>
      </c>
      <c r="BR30" s="1192">
        <v>0</v>
      </c>
      <c r="BS30" s="1192">
        <v>0</v>
      </c>
      <c r="BT30" s="1192">
        <v>0</v>
      </c>
      <c r="BU30" s="1192">
        <v>0</v>
      </c>
      <c r="BV30" s="1192">
        <v>0</v>
      </c>
      <c r="BW30" s="1192">
        <v>0</v>
      </c>
      <c r="BX30" s="1192">
        <v>0</v>
      </c>
      <c r="BY30" s="1192">
        <v>0</v>
      </c>
      <c r="BZ30" s="1192">
        <v>0</v>
      </c>
      <c r="CA30" s="1192">
        <v>0</v>
      </c>
      <c r="CB30" s="1192">
        <v>0</v>
      </c>
      <c r="CC30" s="1192">
        <v>0</v>
      </c>
      <c r="CD30" s="1192">
        <v>0</v>
      </c>
      <c r="CE30" s="1192">
        <v>0</v>
      </c>
      <c r="CF30" s="1192">
        <v>0</v>
      </c>
      <c r="CG30" s="1192">
        <v>0</v>
      </c>
      <c r="CH30" s="1192">
        <v>0</v>
      </c>
      <c r="CI30" s="1192">
        <v>0</v>
      </c>
      <c r="CK30" s="2032"/>
      <c r="CL30" s="1191" t="s">
        <v>780</v>
      </c>
      <c r="CM30" s="1192">
        <f>'급수관 폐쇄(총괄)'!CQ30</f>
        <v>0</v>
      </c>
      <c r="CN30" s="1192">
        <v>0</v>
      </c>
      <c r="CO30" s="1192">
        <v>0</v>
      </c>
      <c r="CP30" s="1192">
        <v>0</v>
      </c>
      <c r="CQ30" s="1192">
        <v>0</v>
      </c>
      <c r="CR30" s="1192">
        <v>0</v>
      </c>
      <c r="CS30" s="1192">
        <v>0</v>
      </c>
      <c r="CT30" s="1192">
        <v>0</v>
      </c>
      <c r="CU30" s="1192">
        <v>0</v>
      </c>
      <c r="CV30" s="1192">
        <v>0</v>
      </c>
      <c r="CW30" s="1192">
        <v>0</v>
      </c>
      <c r="CX30" s="1192">
        <v>0</v>
      </c>
      <c r="CY30" s="1192">
        <v>0</v>
      </c>
      <c r="CZ30" s="1192">
        <v>0</v>
      </c>
      <c r="DA30" s="1192">
        <v>0</v>
      </c>
      <c r="DB30" s="1192">
        <v>0</v>
      </c>
      <c r="DC30" s="1192">
        <v>0</v>
      </c>
      <c r="DD30" s="1192">
        <v>0</v>
      </c>
      <c r="DE30" s="1192">
        <v>0</v>
      </c>
      <c r="DG30" s="2032"/>
      <c r="DH30" s="1191" t="s">
        <v>780</v>
      </c>
      <c r="DI30" s="1192">
        <f>'급수관 폐쇄(총괄)'!DM30</f>
        <v>0</v>
      </c>
      <c r="DJ30" s="1192">
        <v>0</v>
      </c>
      <c r="DK30" s="1192">
        <v>0</v>
      </c>
      <c r="DL30" s="1192">
        <v>0</v>
      </c>
      <c r="DM30" s="1192">
        <v>0</v>
      </c>
      <c r="DN30" s="1192">
        <v>0</v>
      </c>
      <c r="DO30" s="1192">
        <v>0</v>
      </c>
      <c r="DP30" s="1192">
        <v>0</v>
      </c>
      <c r="DQ30" s="1192">
        <v>0</v>
      </c>
      <c r="DR30" s="1192">
        <v>0</v>
      </c>
      <c r="DS30" s="1192">
        <v>0</v>
      </c>
      <c r="DT30" s="1192">
        <v>0</v>
      </c>
      <c r="DU30" s="1192">
        <v>0</v>
      </c>
      <c r="DV30" s="1192">
        <v>0</v>
      </c>
      <c r="DW30" s="1192">
        <v>0</v>
      </c>
      <c r="DX30" s="1192">
        <v>0</v>
      </c>
      <c r="DY30" s="1192">
        <v>0</v>
      </c>
      <c r="DZ30" s="1192">
        <v>0</v>
      </c>
      <c r="EA30" s="1192">
        <v>0</v>
      </c>
    </row>
    <row r="31" spans="1:131" ht="19.2" customHeight="1">
      <c r="A31" s="2032"/>
      <c r="B31" s="1194" t="s">
        <v>802</v>
      </c>
      <c r="C31" s="1192">
        <f>'급수관 폐쇄(총괄)'!G31</f>
        <v>-8</v>
      </c>
      <c r="D31" s="1192">
        <v>0</v>
      </c>
      <c r="E31" s="1192">
        <v>0</v>
      </c>
      <c r="F31" s="1192">
        <v>8</v>
      </c>
      <c r="G31" s="1192">
        <v>-8</v>
      </c>
      <c r="H31" s="1192">
        <v>0</v>
      </c>
      <c r="I31" s="1192">
        <v>0</v>
      </c>
      <c r="J31" s="1192">
        <v>0</v>
      </c>
      <c r="K31" s="1192">
        <v>0</v>
      </c>
      <c r="L31" s="1192">
        <v>0</v>
      </c>
      <c r="M31" s="1192">
        <v>0</v>
      </c>
      <c r="N31" s="1192">
        <v>0</v>
      </c>
      <c r="O31" s="1192">
        <v>0</v>
      </c>
      <c r="P31" s="1192">
        <v>8</v>
      </c>
      <c r="Q31" s="1192">
        <v>0</v>
      </c>
      <c r="R31" s="1192">
        <v>0</v>
      </c>
      <c r="S31" s="1192">
        <v>0</v>
      </c>
      <c r="T31" s="1192">
        <v>0</v>
      </c>
      <c r="U31" s="1192">
        <v>0</v>
      </c>
      <c r="W31" s="2032"/>
      <c r="X31" s="1194" t="s">
        <v>802</v>
      </c>
      <c r="Y31" s="1192">
        <f>'급수관 폐쇄(총괄)'!AC31</f>
        <v>0</v>
      </c>
      <c r="Z31" s="1192">
        <v>0</v>
      </c>
      <c r="AA31" s="1192">
        <v>0</v>
      </c>
      <c r="AB31" s="1192">
        <v>0</v>
      </c>
      <c r="AC31" s="1192">
        <v>0</v>
      </c>
      <c r="AD31" s="1192">
        <v>0</v>
      </c>
      <c r="AE31" s="1192">
        <v>0</v>
      </c>
      <c r="AF31" s="1192">
        <v>0</v>
      </c>
      <c r="AG31" s="1192">
        <v>0</v>
      </c>
      <c r="AH31" s="1192">
        <v>0</v>
      </c>
      <c r="AI31" s="1192">
        <v>0</v>
      </c>
      <c r="AJ31" s="1192">
        <v>0</v>
      </c>
      <c r="AK31" s="1192">
        <v>0</v>
      </c>
      <c r="AL31" s="1192">
        <v>0</v>
      </c>
      <c r="AM31" s="1192">
        <v>0</v>
      </c>
      <c r="AN31" s="1192">
        <v>0</v>
      </c>
      <c r="AO31" s="1192">
        <v>0</v>
      </c>
      <c r="AP31" s="1192">
        <v>0</v>
      </c>
      <c r="AQ31" s="1192">
        <v>0</v>
      </c>
      <c r="AS31" s="2032"/>
      <c r="AT31" s="1194" t="s">
        <v>802</v>
      </c>
      <c r="AU31" s="1192">
        <f>'급수관 폐쇄(총괄)'!AY31</f>
        <v>0</v>
      </c>
      <c r="AV31" s="1192">
        <v>0</v>
      </c>
      <c r="AW31" s="1192">
        <v>0</v>
      </c>
      <c r="AX31" s="1192">
        <v>0</v>
      </c>
      <c r="AY31" s="1192">
        <v>0</v>
      </c>
      <c r="AZ31" s="1192">
        <v>0</v>
      </c>
      <c r="BA31" s="1192">
        <v>0</v>
      </c>
      <c r="BB31" s="1192">
        <v>0</v>
      </c>
      <c r="BC31" s="1192">
        <v>0</v>
      </c>
      <c r="BD31" s="1192">
        <v>0</v>
      </c>
      <c r="BE31" s="1192">
        <v>0</v>
      </c>
      <c r="BF31" s="1192">
        <v>0</v>
      </c>
      <c r="BG31" s="1192">
        <v>0</v>
      </c>
      <c r="BH31" s="1192">
        <v>0</v>
      </c>
      <c r="BI31" s="1192">
        <v>0</v>
      </c>
      <c r="BJ31" s="1192">
        <v>0</v>
      </c>
      <c r="BK31" s="1192">
        <v>0</v>
      </c>
      <c r="BL31" s="1192">
        <v>0</v>
      </c>
      <c r="BM31" s="1192">
        <v>0</v>
      </c>
      <c r="BO31" s="2032"/>
      <c r="BP31" s="1194" t="s">
        <v>802</v>
      </c>
      <c r="BQ31" s="1192">
        <f>'급수관 폐쇄(총괄)'!BU31</f>
        <v>-8</v>
      </c>
      <c r="BR31" s="1192">
        <v>0</v>
      </c>
      <c r="BS31" s="1192">
        <v>0</v>
      </c>
      <c r="BT31" s="1192">
        <v>8</v>
      </c>
      <c r="BU31" s="1192">
        <v>-8</v>
      </c>
      <c r="BV31" s="1192">
        <v>0</v>
      </c>
      <c r="BW31" s="1192">
        <v>0</v>
      </c>
      <c r="BX31" s="1192">
        <v>0</v>
      </c>
      <c r="BY31" s="1192">
        <v>0</v>
      </c>
      <c r="BZ31" s="1192">
        <v>0</v>
      </c>
      <c r="CA31" s="1192">
        <v>0</v>
      </c>
      <c r="CB31" s="1192">
        <v>0</v>
      </c>
      <c r="CC31" s="1192">
        <v>0</v>
      </c>
      <c r="CD31" s="1192">
        <v>8</v>
      </c>
      <c r="CE31" s="1192">
        <v>0</v>
      </c>
      <c r="CF31" s="1192">
        <v>0</v>
      </c>
      <c r="CG31" s="1192">
        <v>0</v>
      </c>
      <c r="CH31" s="1192">
        <v>0</v>
      </c>
      <c r="CI31" s="1192">
        <v>0</v>
      </c>
      <c r="CK31" s="2032"/>
      <c r="CL31" s="1194" t="s">
        <v>802</v>
      </c>
      <c r="CM31" s="1192">
        <f>'급수관 폐쇄(총괄)'!CQ31</f>
        <v>0</v>
      </c>
      <c r="CN31" s="1192">
        <v>0</v>
      </c>
      <c r="CO31" s="1192">
        <v>0</v>
      </c>
      <c r="CP31" s="1192">
        <v>0</v>
      </c>
      <c r="CQ31" s="1192">
        <v>0</v>
      </c>
      <c r="CR31" s="1192">
        <v>0</v>
      </c>
      <c r="CS31" s="1192">
        <v>0</v>
      </c>
      <c r="CT31" s="1192">
        <v>0</v>
      </c>
      <c r="CU31" s="1192">
        <v>0</v>
      </c>
      <c r="CV31" s="1192">
        <v>0</v>
      </c>
      <c r="CW31" s="1192">
        <v>0</v>
      </c>
      <c r="CX31" s="1192">
        <v>0</v>
      </c>
      <c r="CY31" s="1192">
        <v>0</v>
      </c>
      <c r="CZ31" s="1192">
        <v>0</v>
      </c>
      <c r="DA31" s="1192">
        <v>0</v>
      </c>
      <c r="DB31" s="1192">
        <v>0</v>
      </c>
      <c r="DC31" s="1192">
        <v>0</v>
      </c>
      <c r="DD31" s="1192">
        <v>0</v>
      </c>
      <c r="DE31" s="1192">
        <v>0</v>
      </c>
      <c r="DG31" s="2032"/>
      <c r="DH31" s="1194" t="s">
        <v>802</v>
      </c>
      <c r="DI31" s="1192">
        <f>'급수관 폐쇄(총괄)'!DM31</f>
        <v>0</v>
      </c>
      <c r="DJ31" s="1192">
        <v>0</v>
      </c>
      <c r="DK31" s="1192">
        <v>0</v>
      </c>
      <c r="DL31" s="1192">
        <v>0</v>
      </c>
      <c r="DM31" s="1192">
        <v>0</v>
      </c>
      <c r="DN31" s="1192">
        <v>0</v>
      </c>
      <c r="DO31" s="1192">
        <v>0</v>
      </c>
      <c r="DP31" s="1192">
        <v>0</v>
      </c>
      <c r="DQ31" s="1192">
        <v>0</v>
      </c>
      <c r="DR31" s="1192">
        <v>0</v>
      </c>
      <c r="DS31" s="1192">
        <v>0</v>
      </c>
      <c r="DT31" s="1192">
        <v>0</v>
      </c>
      <c r="DU31" s="1192">
        <v>0</v>
      </c>
      <c r="DV31" s="1192">
        <v>0</v>
      </c>
      <c r="DW31" s="1192">
        <v>0</v>
      </c>
      <c r="DX31" s="1192">
        <v>0</v>
      </c>
      <c r="DY31" s="1192">
        <v>0</v>
      </c>
      <c r="DZ31" s="1192">
        <v>0</v>
      </c>
      <c r="EA31" s="1192">
        <v>0</v>
      </c>
    </row>
    <row r="32" spans="1:131" ht="19.2" customHeight="1">
      <c r="A32" s="2032"/>
      <c r="B32" s="1194" t="s">
        <v>803</v>
      </c>
      <c r="C32" s="1192">
        <f>'급수관 폐쇄(총괄)'!G32</f>
        <v>0</v>
      </c>
      <c r="D32" s="1192">
        <v>0</v>
      </c>
      <c r="E32" s="1192">
        <v>0</v>
      </c>
      <c r="F32" s="1192">
        <v>0</v>
      </c>
      <c r="G32" s="1192">
        <v>0</v>
      </c>
      <c r="H32" s="1192">
        <v>0</v>
      </c>
      <c r="I32" s="1192">
        <v>0</v>
      </c>
      <c r="J32" s="1192">
        <v>0</v>
      </c>
      <c r="K32" s="1192">
        <v>0</v>
      </c>
      <c r="L32" s="1192">
        <v>0</v>
      </c>
      <c r="M32" s="1192">
        <v>0</v>
      </c>
      <c r="N32" s="1192">
        <v>0</v>
      </c>
      <c r="O32" s="1192">
        <v>0</v>
      </c>
      <c r="P32" s="1192">
        <v>0</v>
      </c>
      <c r="Q32" s="1192">
        <v>0</v>
      </c>
      <c r="R32" s="1192">
        <v>0</v>
      </c>
      <c r="S32" s="1192">
        <v>0</v>
      </c>
      <c r="T32" s="1192">
        <v>0</v>
      </c>
      <c r="U32" s="1192">
        <v>0</v>
      </c>
      <c r="W32" s="2032"/>
      <c r="X32" s="1194" t="s">
        <v>803</v>
      </c>
      <c r="Y32" s="1192">
        <f>'급수관 폐쇄(총괄)'!AC32</f>
        <v>0</v>
      </c>
      <c r="Z32" s="1192">
        <v>0</v>
      </c>
      <c r="AA32" s="1192">
        <v>0</v>
      </c>
      <c r="AB32" s="1192">
        <v>0</v>
      </c>
      <c r="AC32" s="1192">
        <v>0</v>
      </c>
      <c r="AD32" s="1192">
        <v>0</v>
      </c>
      <c r="AE32" s="1192">
        <v>0</v>
      </c>
      <c r="AF32" s="1192">
        <v>0</v>
      </c>
      <c r="AG32" s="1192">
        <v>0</v>
      </c>
      <c r="AH32" s="1192">
        <v>0</v>
      </c>
      <c r="AI32" s="1192">
        <v>0</v>
      </c>
      <c r="AJ32" s="1192">
        <v>0</v>
      </c>
      <c r="AK32" s="1192">
        <v>0</v>
      </c>
      <c r="AL32" s="1192">
        <v>0</v>
      </c>
      <c r="AM32" s="1192">
        <v>0</v>
      </c>
      <c r="AN32" s="1192">
        <v>0</v>
      </c>
      <c r="AO32" s="1192">
        <v>0</v>
      </c>
      <c r="AP32" s="1192">
        <v>0</v>
      </c>
      <c r="AQ32" s="1192">
        <v>0</v>
      </c>
      <c r="AS32" s="2032"/>
      <c r="AT32" s="1194" t="s">
        <v>803</v>
      </c>
      <c r="AU32" s="1192">
        <f>'급수관 폐쇄(총괄)'!AY32</f>
        <v>0</v>
      </c>
      <c r="AV32" s="1192">
        <v>0</v>
      </c>
      <c r="AW32" s="1192">
        <v>0</v>
      </c>
      <c r="AX32" s="1192">
        <v>0</v>
      </c>
      <c r="AY32" s="1192">
        <v>0</v>
      </c>
      <c r="AZ32" s="1192">
        <v>0</v>
      </c>
      <c r="BA32" s="1192">
        <v>0</v>
      </c>
      <c r="BB32" s="1192">
        <v>0</v>
      </c>
      <c r="BC32" s="1192">
        <v>0</v>
      </c>
      <c r="BD32" s="1192">
        <v>0</v>
      </c>
      <c r="BE32" s="1192">
        <v>0</v>
      </c>
      <c r="BF32" s="1192">
        <v>0</v>
      </c>
      <c r="BG32" s="1192">
        <v>0</v>
      </c>
      <c r="BH32" s="1192">
        <v>0</v>
      </c>
      <c r="BI32" s="1192">
        <v>0</v>
      </c>
      <c r="BJ32" s="1192">
        <v>0</v>
      </c>
      <c r="BK32" s="1192">
        <v>0</v>
      </c>
      <c r="BL32" s="1192">
        <v>0</v>
      </c>
      <c r="BM32" s="1192">
        <v>0</v>
      </c>
      <c r="BO32" s="2032"/>
      <c r="BP32" s="1194" t="s">
        <v>803</v>
      </c>
      <c r="BQ32" s="1192">
        <f>'급수관 폐쇄(총괄)'!BU32</f>
        <v>0</v>
      </c>
      <c r="BR32" s="1192">
        <v>0</v>
      </c>
      <c r="BS32" s="1192">
        <v>0</v>
      </c>
      <c r="BT32" s="1192">
        <v>0</v>
      </c>
      <c r="BU32" s="1192">
        <v>0</v>
      </c>
      <c r="BV32" s="1192">
        <v>0</v>
      </c>
      <c r="BW32" s="1192">
        <v>0</v>
      </c>
      <c r="BX32" s="1192">
        <v>0</v>
      </c>
      <c r="BY32" s="1192">
        <v>0</v>
      </c>
      <c r="BZ32" s="1192">
        <v>0</v>
      </c>
      <c r="CA32" s="1192">
        <v>0</v>
      </c>
      <c r="CB32" s="1192">
        <v>0</v>
      </c>
      <c r="CC32" s="1192">
        <v>0</v>
      </c>
      <c r="CD32" s="1192">
        <v>0</v>
      </c>
      <c r="CE32" s="1192">
        <v>0</v>
      </c>
      <c r="CF32" s="1192">
        <v>0</v>
      </c>
      <c r="CG32" s="1192">
        <v>0</v>
      </c>
      <c r="CH32" s="1192">
        <v>0</v>
      </c>
      <c r="CI32" s="1192">
        <v>0</v>
      </c>
      <c r="CK32" s="2032"/>
      <c r="CL32" s="1194" t="s">
        <v>803</v>
      </c>
      <c r="CM32" s="1192">
        <f>'급수관 폐쇄(총괄)'!CQ32</f>
        <v>0</v>
      </c>
      <c r="CN32" s="1192">
        <v>0</v>
      </c>
      <c r="CO32" s="1192">
        <v>0</v>
      </c>
      <c r="CP32" s="1192">
        <v>0</v>
      </c>
      <c r="CQ32" s="1192">
        <v>0</v>
      </c>
      <c r="CR32" s="1192">
        <v>0</v>
      </c>
      <c r="CS32" s="1192">
        <v>0</v>
      </c>
      <c r="CT32" s="1192">
        <v>0</v>
      </c>
      <c r="CU32" s="1192">
        <v>0</v>
      </c>
      <c r="CV32" s="1192">
        <v>0</v>
      </c>
      <c r="CW32" s="1192">
        <v>0</v>
      </c>
      <c r="CX32" s="1192">
        <v>0</v>
      </c>
      <c r="CY32" s="1192">
        <v>0</v>
      </c>
      <c r="CZ32" s="1192">
        <v>0</v>
      </c>
      <c r="DA32" s="1192">
        <v>0</v>
      </c>
      <c r="DB32" s="1192">
        <v>0</v>
      </c>
      <c r="DC32" s="1192">
        <v>0</v>
      </c>
      <c r="DD32" s="1192">
        <v>0</v>
      </c>
      <c r="DE32" s="1192">
        <v>0</v>
      </c>
      <c r="DG32" s="2032"/>
      <c r="DH32" s="1194" t="s">
        <v>803</v>
      </c>
      <c r="DI32" s="1192">
        <f>'급수관 폐쇄(총괄)'!DM32</f>
        <v>0</v>
      </c>
      <c r="DJ32" s="1192">
        <v>0</v>
      </c>
      <c r="DK32" s="1192">
        <v>0</v>
      </c>
      <c r="DL32" s="1192">
        <v>0</v>
      </c>
      <c r="DM32" s="1192">
        <v>0</v>
      </c>
      <c r="DN32" s="1192">
        <v>0</v>
      </c>
      <c r="DO32" s="1192">
        <v>0</v>
      </c>
      <c r="DP32" s="1192">
        <v>0</v>
      </c>
      <c r="DQ32" s="1192">
        <v>0</v>
      </c>
      <c r="DR32" s="1192">
        <v>0</v>
      </c>
      <c r="DS32" s="1192">
        <v>0</v>
      </c>
      <c r="DT32" s="1192">
        <v>0</v>
      </c>
      <c r="DU32" s="1192">
        <v>0</v>
      </c>
      <c r="DV32" s="1192">
        <v>0</v>
      </c>
      <c r="DW32" s="1192">
        <v>0</v>
      </c>
      <c r="DX32" s="1192">
        <v>0</v>
      </c>
      <c r="DY32" s="1192">
        <v>0</v>
      </c>
      <c r="DZ32" s="1192">
        <v>0</v>
      </c>
      <c r="EA32" s="1192">
        <v>0</v>
      </c>
    </row>
    <row r="33" spans="1:131" ht="19.2" customHeight="1">
      <c r="A33" s="2032"/>
      <c r="B33" s="1195" t="s">
        <v>804</v>
      </c>
      <c r="C33" s="1192">
        <f>'급수관 폐쇄(총괄)'!G33</f>
        <v>0</v>
      </c>
      <c r="D33" s="1192">
        <v>0</v>
      </c>
      <c r="E33" s="1192">
        <v>0</v>
      </c>
      <c r="F33" s="1192">
        <v>0</v>
      </c>
      <c r="G33" s="1192">
        <v>0</v>
      </c>
      <c r="H33" s="1192">
        <v>0</v>
      </c>
      <c r="I33" s="1192">
        <v>0</v>
      </c>
      <c r="J33" s="1192">
        <v>0</v>
      </c>
      <c r="K33" s="1192">
        <v>0</v>
      </c>
      <c r="L33" s="1192">
        <v>0</v>
      </c>
      <c r="M33" s="1192">
        <v>0</v>
      </c>
      <c r="N33" s="1192">
        <v>0</v>
      </c>
      <c r="O33" s="1192">
        <v>0</v>
      </c>
      <c r="P33" s="1192">
        <v>0</v>
      </c>
      <c r="Q33" s="1192">
        <v>0</v>
      </c>
      <c r="R33" s="1192">
        <v>0</v>
      </c>
      <c r="S33" s="1192">
        <v>0</v>
      </c>
      <c r="T33" s="1192">
        <v>0</v>
      </c>
      <c r="U33" s="1192">
        <v>0</v>
      </c>
      <c r="W33" s="2032"/>
      <c r="X33" s="1195" t="s">
        <v>804</v>
      </c>
      <c r="Y33" s="1192">
        <f>'급수관 폐쇄(총괄)'!AC33</f>
        <v>0</v>
      </c>
      <c r="Z33" s="1192">
        <v>0</v>
      </c>
      <c r="AA33" s="1192">
        <v>0</v>
      </c>
      <c r="AB33" s="1192">
        <v>0</v>
      </c>
      <c r="AC33" s="1192">
        <v>0</v>
      </c>
      <c r="AD33" s="1192">
        <v>0</v>
      </c>
      <c r="AE33" s="1192">
        <v>0</v>
      </c>
      <c r="AF33" s="1192">
        <v>0</v>
      </c>
      <c r="AG33" s="1192">
        <v>0</v>
      </c>
      <c r="AH33" s="1192">
        <v>0</v>
      </c>
      <c r="AI33" s="1192">
        <v>0</v>
      </c>
      <c r="AJ33" s="1192">
        <v>0</v>
      </c>
      <c r="AK33" s="1192">
        <v>0</v>
      </c>
      <c r="AL33" s="1192">
        <v>0</v>
      </c>
      <c r="AM33" s="1192">
        <v>0</v>
      </c>
      <c r="AN33" s="1192">
        <v>0</v>
      </c>
      <c r="AO33" s="1192">
        <v>0</v>
      </c>
      <c r="AP33" s="1192">
        <v>0</v>
      </c>
      <c r="AQ33" s="1192">
        <v>0</v>
      </c>
      <c r="AS33" s="2032"/>
      <c r="AT33" s="1195" t="s">
        <v>804</v>
      </c>
      <c r="AU33" s="1192">
        <f>'급수관 폐쇄(총괄)'!AY33</f>
        <v>0</v>
      </c>
      <c r="AV33" s="1192">
        <v>0</v>
      </c>
      <c r="AW33" s="1192">
        <v>0</v>
      </c>
      <c r="AX33" s="1192">
        <v>0</v>
      </c>
      <c r="AY33" s="1192">
        <v>0</v>
      </c>
      <c r="AZ33" s="1192">
        <v>0</v>
      </c>
      <c r="BA33" s="1192">
        <v>0</v>
      </c>
      <c r="BB33" s="1192">
        <v>0</v>
      </c>
      <c r="BC33" s="1192">
        <v>0</v>
      </c>
      <c r="BD33" s="1192">
        <v>0</v>
      </c>
      <c r="BE33" s="1192">
        <v>0</v>
      </c>
      <c r="BF33" s="1192">
        <v>0</v>
      </c>
      <c r="BG33" s="1192">
        <v>0</v>
      </c>
      <c r="BH33" s="1192">
        <v>0</v>
      </c>
      <c r="BI33" s="1192">
        <v>0</v>
      </c>
      <c r="BJ33" s="1192">
        <v>0</v>
      </c>
      <c r="BK33" s="1192">
        <v>0</v>
      </c>
      <c r="BL33" s="1192">
        <v>0</v>
      </c>
      <c r="BM33" s="1192">
        <v>0</v>
      </c>
      <c r="BO33" s="2032"/>
      <c r="BP33" s="1195" t="s">
        <v>804</v>
      </c>
      <c r="BQ33" s="1192">
        <f>'급수관 폐쇄(총괄)'!BU33</f>
        <v>0</v>
      </c>
      <c r="BR33" s="1192">
        <v>0</v>
      </c>
      <c r="BS33" s="1192">
        <v>0</v>
      </c>
      <c r="BT33" s="1192">
        <v>0</v>
      </c>
      <c r="BU33" s="1192">
        <v>0</v>
      </c>
      <c r="BV33" s="1192">
        <v>0</v>
      </c>
      <c r="BW33" s="1192">
        <v>0</v>
      </c>
      <c r="BX33" s="1192">
        <v>0</v>
      </c>
      <c r="BY33" s="1192">
        <v>0</v>
      </c>
      <c r="BZ33" s="1192">
        <v>0</v>
      </c>
      <c r="CA33" s="1192">
        <v>0</v>
      </c>
      <c r="CB33" s="1192">
        <v>0</v>
      </c>
      <c r="CC33" s="1192">
        <v>0</v>
      </c>
      <c r="CD33" s="1192">
        <v>0</v>
      </c>
      <c r="CE33" s="1192">
        <v>0</v>
      </c>
      <c r="CF33" s="1192">
        <v>0</v>
      </c>
      <c r="CG33" s="1192">
        <v>0</v>
      </c>
      <c r="CH33" s="1192">
        <v>0</v>
      </c>
      <c r="CI33" s="1192">
        <v>0</v>
      </c>
      <c r="CK33" s="2032"/>
      <c r="CL33" s="1195" t="s">
        <v>804</v>
      </c>
      <c r="CM33" s="1192">
        <f>'급수관 폐쇄(총괄)'!CQ33</f>
        <v>0</v>
      </c>
      <c r="CN33" s="1192">
        <v>0</v>
      </c>
      <c r="CO33" s="1192">
        <v>0</v>
      </c>
      <c r="CP33" s="1192">
        <v>0</v>
      </c>
      <c r="CQ33" s="1192">
        <v>0</v>
      </c>
      <c r="CR33" s="1192">
        <v>0</v>
      </c>
      <c r="CS33" s="1192">
        <v>0</v>
      </c>
      <c r="CT33" s="1192">
        <v>0</v>
      </c>
      <c r="CU33" s="1192">
        <v>0</v>
      </c>
      <c r="CV33" s="1192">
        <v>0</v>
      </c>
      <c r="CW33" s="1192">
        <v>0</v>
      </c>
      <c r="CX33" s="1192">
        <v>0</v>
      </c>
      <c r="CY33" s="1192">
        <v>0</v>
      </c>
      <c r="CZ33" s="1192">
        <v>0</v>
      </c>
      <c r="DA33" s="1192">
        <v>0</v>
      </c>
      <c r="DB33" s="1192">
        <v>0</v>
      </c>
      <c r="DC33" s="1192">
        <v>0</v>
      </c>
      <c r="DD33" s="1192">
        <v>0</v>
      </c>
      <c r="DE33" s="1192">
        <v>0</v>
      </c>
      <c r="DG33" s="2032"/>
      <c r="DH33" s="1195" t="s">
        <v>804</v>
      </c>
      <c r="DI33" s="1192">
        <f>'급수관 폐쇄(총괄)'!DM33</f>
        <v>0</v>
      </c>
      <c r="DJ33" s="1192">
        <v>0</v>
      </c>
      <c r="DK33" s="1192">
        <v>0</v>
      </c>
      <c r="DL33" s="1192">
        <v>0</v>
      </c>
      <c r="DM33" s="1192">
        <v>0</v>
      </c>
      <c r="DN33" s="1192">
        <v>0</v>
      </c>
      <c r="DO33" s="1192">
        <v>0</v>
      </c>
      <c r="DP33" s="1192">
        <v>0</v>
      </c>
      <c r="DQ33" s="1192">
        <v>0</v>
      </c>
      <c r="DR33" s="1192">
        <v>0</v>
      </c>
      <c r="DS33" s="1192">
        <v>0</v>
      </c>
      <c r="DT33" s="1192">
        <v>0</v>
      </c>
      <c r="DU33" s="1192">
        <v>0</v>
      </c>
      <c r="DV33" s="1192">
        <v>0</v>
      </c>
      <c r="DW33" s="1192">
        <v>0</v>
      </c>
      <c r="DX33" s="1192">
        <v>0</v>
      </c>
      <c r="DY33" s="1192">
        <v>0</v>
      </c>
      <c r="DZ33" s="1192">
        <v>0</v>
      </c>
      <c r="EA33" s="1192">
        <v>0</v>
      </c>
    </row>
    <row r="34" spans="1:131" ht="19.2" customHeight="1">
      <c r="A34" s="2032"/>
      <c r="B34" s="1195" t="s">
        <v>805</v>
      </c>
      <c r="C34" s="1192">
        <f>'급수관 폐쇄(총괄)'!G34</f>
        <v>0</v>
      </c>
      <c r="D34" s="1192">
        <v>0</v>
      </c>
      <c r="E34" s="1192">
        <v>0</v>
      </c>
      <c r="F34" s="1192">
        <v>0</v>
      </c>
      <c r="G34" s="1192">
        <v>0</v>
      </c>
      <c r="H34" s="1192">
        <v>0</v>
      </c>
      <c r="I34" s="1192">
        <v>0</v>
      </c>
      <c r="J34" s="1192">
        <v>0</v>
      </c>
      <c r="K34" s="1192">
        <v>0</v>
      </c>
      <c r="L34" s="1192">
        <v>0</v>
      </c>
      <c r="M34" s="1192">
        <v>0</v>
      </c>
      <c r="N34" s="1192">
        <v>0</v>
      </c>
      <c r="O34" s="1192">
        <v>0</v>
      </c>
      <c r="P34" s="1192">
        <v>0</v>
      </c>
      <c r="Q34" s="1192">
        <v>0</v>
      </c>
      <c r="R34" s="1192">
        <v>0</v>
      </c>
      <c r="S34" s="1192">
        <v>0</v>
      </c>
      <c r="T34" s="1192">
        <v>0</v>
      </c>
      <c r="U34" s="1192">
        <v>0</v>
      </c>
      <c r="W34" s="2032"/>
      <c r="X34" s="1195" t="s">
        <v>805</v>
      </c>
      <c r="Y34" s="1192">
        <f>'급수관 폐쇄(총괄)'!AC34</f>
        <v>0</v>
      </c>
      <c r="Z34" s="1192">
        <v>0</v>
      </c>
      <c r="AA34" s="1192">
        <v>0</v>
      </c>
      <c r="AB34" s="1192">
        <v>0</v>
      </c>
      <c r="AC34" s="1192">
        <v>0</v>
      </c>
      <c r="AD34" s="1192">
        <v>0</v>
      </c>
      <c r="AE34" s="1192">
        <v>0</v>
      </c>
      <c r="AF34" s="1192">
        <v>0</v>
      </c>
      <c r="AG34" s="1192">
        <v>0</v>
      </c>
      <c r="AH34" s="1192">
        <v>0</v>
      </c>
      <c r="AI34" s="1192">
        <v>0</v>
      </c>
      <c r="AJ34" s="1192">
        <v>0</v>
      </c>
      <c r="AK34" s="1192">
        <v>0</v>
      </c>
      <c r="AL34" s="1192">
        <v>0</v>
      </c>
      <c r="AM34" s="1192">
        <v>0</v>
      </c>
      <c r="AN34" s="1192">
        <v>0</v>
      </c>
      <c r="AO34" s="1192">
        <v>0</v>
      </c>
      <c r="AP34" s="1192">
        <v>0</v>
      </c>
      <c r="AQ34" s="1192">
        <v>0</v>
      </c>
      <c r="AS34" s="2032"/>
      <c r="AT34" s="1195" t="s">
        <v>805</v>
      </c>
      <c r="AU34" s="1192">
        <f>'급수관 폐쇄(총괄)'!AY34</f>
        <v>0</v>
      </c>
      <c r="AV34" s="1192">
        <v>0</v>
      </c>
      <c r="AW34" s="1192">
        <v>0</v>
      </c>
      <c r="AX34" s="1192">
        <v>0</v>
      </c>
      <c r="AY34" s="1192">
        <v>0</v>
      </c>
      <c r="AZ34" s="1192">
        <v>0</v>
      </c>
      <c r="BA34" s="1192">
        <v>0</v>
      </c>
      <c r="BB34" s="1192">
        <v>0</v>
      </c>
      <c r="BC34" s="1192">
        <v>0</v>
      </c>
      <c r="BD34" s="1192">
        <v>0</v>
      </c>
      <c r="BE34" s="1192">
        <v>0</v>
      </c>
      <c r="BF34" s="1192">
        <v>0</v>
      </c>
      <c r="BG34" s="1192">
        <v>0</v>
      </c>
      <c r="BH34" s="1192">
        <v>0</v>
      </c>
      <c r="BI34" s="1192">
        <v>0</v>
      </c>
      <c r="BJ34" s="1192">
        <v>0</v>
      </c>
      <c r="BK34" s="1192">
        <v>0</v>
      </c>
      <c r="BL34" s="1192">
        <v>0</v>
      </c>
      <c r="BM34" s="1192">
        <v>0</v>
      </c>
      <c r="BO34" s="2032"/>
      <c r="BP34" s="1195" t="s">
        <v>805</v>
      </c>
      <c r="BQ34" s="1192">
        <f>'급수관 폐쇄(총괄)'!BU34</f>
        <v>0</v>
      </c>
      <c r="BR34" s="1192">
        <v>0</v>
      </c>
      <c r="BS34" s="1192">
        <v>0</v>
      </c>
      <c r="BT34" s="1192">
        <v>0</v>
      </c>
      <c r="BU34" s="1192">
        <v>0</v>
      </c>
      <c r="BV34" s="1192">
        <v>0</v>
      </c>
      <c r="BW34" s="1192">
        <v>0</v>
      </c>
      <c r="BX34" s="1192">
        <v>0</v>
      </c>
      <c r="BY34" s="1192">
        <v>0</v>
      </c>
      <c r="BZ34" s="1192">
        <v>0</v>
      </c>
      <c r="CA34" s="1192">
        <v>0</v>
      </c>
      <c r="CB34" s="1192">
        <v>0</v>
      </c>
      <c r="CC34" s="1192">
        <v>0</v>
      </c>
      <c r="CD34" s="1192">
        <v>0</v>
      </c>
      <c r="CE34" s="1192">
        <v>0</v>
      </c>
      <c r="CF34" s="1192">
        <v>0</v>
      </c>
      <c r="CG34" s="1192">
        <v>0</v>
      </c>
      <c r="CH34" s="1192">
        <v>0</v>
      </c>
      <c r="CI34" s="1192">
        <v>0</v>
      </c>
      <c r="CK34" s="2032"/>
      <c r="CL34" s="1195" t="s">
        <v>805</v>
      </c>
      <c r="CM34" s="1192">
        <f>'급수관 폐쇄(총괄)'!CQ34</f>
        <v>0</v>
      </c>
      <c r="CN34" s="1192">
        <v>0</v>
      </c>
      <c r="CO34" s="1192">
        <v>0</v>
      </c>
      <c r="CP34" s="1192">
        <v>0</v>
      </c>
      <c r="CQ34" s="1192">
        <v>0</v>
      </c>
      <c r="CR34" s="1192">
        <v>0</v>
      </c>
      <c r="CS34" s="1192">
        <v>0</v>
      </c>
      <c r="CT34" s="1192">
        <v>0</v>
      </c>
      <c r="CU34" s="1192">
        <v>0</v>
      </c>
      <c r="CV34" s="1192">
        <v>0</v>
      </c>
      <c r="CW34" s="1192">
        <v>0</v>
      </c>
      <c r="CX34" s="1192">
        <v>0</v>
      </c>
      <c r="CY34" s="1192">
        <v>0</v>
      </c>
      <c r="CZ34" s="1192">
        <v>0</v>
      </c>
      <c r="DA34" s="1192">
        <v>0</v>
      </c>
      <c r="DB34" s="1192">
        <v>0</v>
      </c>
      <c r="DC34" s="1192">
        <v>0</v>
      </c>
      <c r="DD34" s="1192">
        <v>0</v>
      </c>
      <c r="DE34" s="1192">
        <v>0</v>
      </c>
      <c r="DG34" s="2032"/>
      <c r="DH34" s="1195" t="s">
        <v>805</v>
      </c>
      <c r="DI34" s="1192">
        <f>'급수관 폐쇄(총괄)'!DM34</f>
        <v>0</v>
      </c>
      <c r="DJ34" s="1192">
        <v>0</v>
      </c>
      <c r="DK34" s="1192">
        <v>0</v>
      </c>
      <c r="DL34" s="1192">
        <v>0</v>
      </c>
      <c r="DM34" s="1192">
        <v>0</v>
      </c>
      <c r="DN34" s="1192">
        <v>0</v>
      </c>
      <c r="DO34" s="1192">
        <v>0</v>
      </c>
      <c r="DP34" s="1192">
        <v>0</v>
      </c>
      <c r="DQ34" s="1192">
        <v>0</v>
      </c>
      <c r="DR34" s="1192">
        <v>0</v>
      </c>
      <c r="DS34" s="1192">
        <v>0</v>
      </c>
      <c r="DT34" s="1192">
        <v>0</v>
      </c>
      <c r="DU34" s="1192">
        <v>0</v>
      </c>
      <c r="DV34" s="1192">
        <v>0</v>
      </c>
      <c r="DW34" s="1192">
        <v>0</v>
      </c>
      <c r="DX34" s="1192">
        <v>0</v>
      </c>
      <c r="DY34" s="1192">
        <v>0</v>
      </c>
      <c r="DZ34" s="1192">
        <v>0</v>
      </c>
      <c r="EA34" s="1192">
        <v>0</v>
      </c>
    </row>
    <row r="35" spans="1:131" ht="19.2" customHeight="1">
      <c r="A35" s="2032"/>
      <c r="B35" s="1194" t="s">
        <v>807</v>
      </c>
      <c r="C35" s="1192">
        <f>'급수관 폐쇄(총괄)'!G35</f>
        <v>1132.96</v>
      </c>
      <c r="D35" s="1192">
        <v>1765.5</v>
      </c>
      <c r="E35" s="1192">
        <v>0</v>
      </c>
      <c r="F35" s="1192">
        <v>632.54</v>
      </c>
      <c r="G35" s="1192">
        <v>1132.96</v>
      </c>
      <c r="H35" s="1192">
        <v>1592.34</v>
      </c>
      <c r="I35" s="1192">
        <v>0</v>
      </c>
      <c r="J35" s="1192">
        <v>186.39</v>
      </c>
      <c r="K35" s="1192">
        <v>0</v>
      </c>
      <c r="L35" s="1192">
        <v>0</v>
      </c>
      <c r="M35" s="1192">
        <v>10</v>
      </c>
      <c r="N35" s="1192">
        <v>160.16</v>
      </c>
      <c r="O35" s="1192">
        <v>0</v>
      </c>
      <c r="P35" s="1192">
        <v>418.85</v>
      </c>
      <c r="Q35" s="1192">
        <v>0</v>
      </c>
      <c r="R35" s="1192">
        <v>0</v>
      </c>
      <c r="S35" s="1192">
        <v>30.3</v>
      </c>
      <c r="T35" s="1192">
        <v>0</v>
      </c>
      <c r="U35" s="1192">
        <v>0</v>
      </c>
      <c r="W35" s="2032"/>
      <c r="X35" s="1194" t="s">
        <v>807</v>
      </c>
      <c r="Y35" s="1192">
        <f>'급수관 폐쇄(총괄)'!AC35</f>
        <v>235.12</v>
      </c>
      <c r="Z35" s="1192">
        <v>235.12</v>
      </c>
      <c r="AA35" s="1192">
        <v>0</v>
      </c>
      <c r="AB35" s="1192">
        <v>0</v>
      </c>
      <c r="AC35" s="1192">
        <v>235.12</v>
      </c>
      <c r="AD35" s="1192">
        <v>235.12</v>
      </c>
      <c r="AE35" s="1192">
        <v>0</v>
      </c>
      <c r="AF35" s="1192">
        <v>0</v>
      </c>
      <c r="AG35" s="1192">
        <v>0</v>
      </c>
      <c r="AH35" s="1192">
        <v>0</v>
      </c>
      <c r="AI35" s="1192">
        <v>0</v>
      </c>
      <c r="AJ35" s="1192">
        <v>0</v>
      </c>
      <c r="AK35" s="1192">
        <v>0</v>
      </c>
      <c r="AL35" s="1192">
        <v>0</v>
      </c>
      <c r="AM35" s="1192">
        <v>0</v>
      </c>
      <c r="AN35" s="1192">
        <v>0</v>
      </c>
      <c r="AO35" s="1192">
        <v>0</v>
      </c>
      <c r="AP35" s="1192">
        <v>0</v>
      </c>
      <c r="AQ35" s="1192">
        <v>0</v>
      </c>
      <c r="AS35" s="2032"/>
      <c r="AT35" s="1194" t="s">
        <v>807</v>
      </c>
      <c r="AU35" s="1192">
        <f>'급수관 폐쇄(총괄)'!AY35</f>
        <v>193.91</v>
      </c>
      <c r="AV35" s="1192">
        <v>193.91</v>
      </c>
      <c r="AW35" s="1192">
        <v>0</v>
      </c>
      <c r="AX35" s="1192">
        <v>0</v>
      </c>
      <c r="AY35" s="1192">
        <v>193.91</v>
      </c>
      <c r="AZ35" s="1192">
        <v>190</v>
      </c>
      <c r="BA35" s="1192">
        <v>0</v>
      </c>
      <c r="BB35" s="1192">
        <v>0</v>
      </c>
      <c r="BC35" s="1192">
        <v>0</v>
      </c>
      <c r="BD35" s="1192">
        <v>0</v>
      </c>
      <c r="BE35" s="1192">
        <v>0</v>
      </c>
      <c r="BF35" s="1192">
        <v>3.91</v>
      </c>
      <c r="BG35" s="1192">
        <v>0</v>
      </c>
      <c r="BH35" s="1192">
        <v>0</v>
      </c>
      <c r="BI35" s="1192">
        <v>0</v>
      </c>
      <c r="BJ35" s="1192">
        <v>0</v>
      </c>
      <c r="BK35" s="1192">
        <v>0</v>
      </c>
      <c r="BL35" s="1192">
        <v>0</v>
      </c>
      <c r="BM35" s="1192">
        <v>0</v>
      </c>
      <c r="BO35" s="2032"/>
      <c r="BP35" s="1194" t="s">
        <v>807</v>
      </c>
      <c r="BQ35" s="1192">
        <f>'급수관 폐쇄(총괄)'!BU35</f>
        <v>31.31</v>
      </c>
      <c r="BR35" s="1192">
        <v>321.64</v>
      </c>
      <c r="BS35" s="1192">
        <v>0</v>
      </c>
      <c r="BT35" s="1192">
        <v>290.33</v>
      </c>
      <c r="BU35" s="1192">
        <v>31.31</v>
      </c>
      <c r="BV35" s="1192">
        <v>321.64</v>
      </c>
      <c r="BW35" s="1192">
        <v>0</v>
      </c>
      <c r="BX35" s="1192">
        <v>85.42</v>
      </c>
      <c r="BY35" s="1192">
        <v>0</v>
      </c>
      <c r="BZ35" s="1192">
        <v>0</v>
      </c>
      <c r="CA35" s="1192">
        <v>0</v>
      </c>
      <c r="CB35" s="1192">
        <v>0</v>
      </c>
      <c r="CC35" s="1192">
        <v>0</v>
      </c>
      <c r="CD35" s="1192">
        <v>204.91</v>
      </c>
      <c r="CE35" s="1192">
        <v>0</v>
      </c>
      <c r="CF35" s="1192">
        <v>0</v>
      </c>
      <c r="CG35" s="1192">
        <v>0</v>
      </c>
      <c r="CH35" s="1192">
        <v>0</v>
      </c>
      <c r="CI35" s="1192">
        <v>0</v>
      </c>
      <c r="CK35" s="2032"/>
      <c r="CL35" s="1194" t="s">
        <v>807</v>
      </c>
      <c r="CM35" s="1192">
        <f>'급수관 폐쇄(총괄)'!CQ35</f>
        <v>225.18</v>
      </c>
      <c r="CN35" s="1192">
        <v>567.39</v>
      </c>
      <c r="CO35" s="1192">
        <v>0</v>
      </c>
      <c r="CP35" s="1192">
        <v>342.21</v>
      </c>
      <c r="CQ35" s="1192">
        <v>225.18</v>
      </c>
      <c r="CR35" s="1192">
        <v>523.14</v>
      </c>
      <c r="CS35" s="1192">
        <v>0</v>
      </c>
      <c r="CT35" s="1192">
        <v>100.97</v>
      </c>
      <c r="CU35" s="1192">
        <v>0</v>
      </c>
      <c r="CV35" s="1192">
        <v>0</v>
      </c>
      <c r="CW35" s="1192">
        <v>10</v>
      </c>
      <c r="CX35" s="1192">
        <v>31.25</v>
      </c>
      <c r="CY35" s="1192">
        <v>0</v>
      </c>
      <c r="CZ35" s="1192">
        <v>213.94</v>
      </c>
      <c r="DA35" s="1192">
        <v>0</v>
      </c>
      <c r="DB35" s="1192">
        <v>0</v>
      </c>
      <c r="DC35" s="1192">
        <v>30.3</v>
      </c>
      <c r="DD35" s="1192">
        <v>0</v>
      </c>
      <c r="DE35" s="1192">
        <v>0</v>
      </c>
      <c r="DG35" s="2032"/>
      <c r="DH35" s="1194" t="s">
        <v>807</v>
      </c>
      <c r="DI35" s="1192">
        <f>'급수관 폐쇄(총괄)'!DM35</f>
        <v>447.44</v>
      </c>
      <c r="DJ35" s="1192">
        <v>447.44</v>
      </c>
      <c r="DK35" s="1192">
        <v>0</v>
      </c>
      <c r="DL35" s="1192">
        <v>0</v>
      </c>
      <c r="DM35" s="1192">
        <v>447.44</v>
      </c>
      <c r="DN35" s="1192">
        <v>322.44</v>
      </c>
      <c r="DO35" s="1192">
        <v>0</v>
      </c>
      <c r="DP35" s="1192">
        <v>0</v>
      </c>
      <c r="DQ35" s="1192">
        <v>0</v>
      </c>
      <c r="DR35" s="1192">
        <v>0</v>
      </c>
      <c r="DS35" s="1192">
        <v>0</v>
      </c>
      <c r="DT35" s="1192">
        <v>125</v>
      </c>
      <c r="DU35" s="1192">
        <v>0</v>
      </c>
      <c r="DV35" s="1192">
        <v>0</v>
      </c>
      <c r="DW35" s="1192">
        <v>0</v>
      </c>
      <c r="DX35" s="1192">
        <v>0</v>
      </c>
      <c r="DY35" s="1192">
        <v>0</v>
      </c>
      <c r="DZ35" s="1192">
        <v>0</v>
      </c>
      <c r="EA35" s="1192">
        <v>0</v>
      </c>
    </row>
    <row r="36" spans="1:131" ht="19.2" customHeight="1">
      <c r="A36" s="2032"/>
      <c r="B36" s="1194" t="s">
        <v>788</v>
      </c>
      <c r="C36" s="1192">
        <f>'급수관 폐쇄(총괄)'!G36</f>
        <v>0</v>
      </c>
      <c r="D36" s="1192">
        <v>0</v>
      </c>
      <c r="E36" s="1192">
        <v>0</v>
      </c>
      <c r="F36" s="1192">
        <v>0</v>
      </c>
      <c r="G36" s="1192">
        <v>0</v>
      </c>
      <c r="H36" s="1192">
        <v>0</v>
      </c>
      <c r="I36" s="1192">
        <v>0</v>
      </c>
      <c r="J36" s="1192">
        <v>0</v>
      </c>
      <c r="K36" s="1192">
        <v>0</v>
      </c>
      <c r="L36" s="1192">
        <v>0</v>
      </c>
      <c r="M36" s="1192">
        <v>0</v>
      </c>
      <c r="N36" s="1192">
        <v>0</v>
      </c>
      <c r="O36" s="1192">
        <v>0</v>
      </c>
      <c r="P36" s="1192">
        <v>0</v>
      </c>
      <c r="Q36" s="1192">
        <v>0</v>
      </c>
      <c r="R36" s="1192">
        <v>0</v>
      </c>
      <c r="S36" s="1192">
        <v>0</v>
      </c>
      <c r="T36" s="1192">
        <v>0</v>
      </c>
      <c r="U36" s="1192">
        <v>0</v>
      </c>
      <c r="W36" s="2032"/>
      <c r="X36" s="1194" t="s">
        <v>788</v>
      </c>
      <c r="Y36" s="1192">
        <f>'급수관 폐쇄(총괄)'!AC36</f>
        <v>0</v>
      </c>
      <c r="Z36" s="1192">
        <v>0</v>
      </c>
      <c r="AA36" s="1192">
        <v>0</v>
      </c>
      <c r="AB36" s="1192">
        <v>0</v>
      </c>
      <c r="AC36" s="1192">
        <v>0</v>
      </c>
      <c r="AD36" s="1192">
        <v>0</v>
      </c>
      <c r="AE36" s="1192">
        <v>0</v>
      </c>
      <c r="AF36" s="1192">
        <v>0</v>
      </c>
      <c r="AG36" s="1192">
        <v>0</v>
      </c>
      <c r="AH36" s="1192">
        <v>0</v>
      </c>
      <c r="AI36" s="1192">
        <v>0</v>
      </c>
      <c r="AJ36" s="1192">
        <v>0</v>
      </c>
      <c r="AK36" s="1192">
        <v>0</v>
      </c>
      <c r="AL36" s="1192">
        <v>0</v>
      </c>
      <c r="AM36" s="1192">
        <v>0</v>
      </c>
      <c r="AN36" s="1192">
        <v>0</v>
      </c>
      <c r="AO36" s="1192">
        <v>0</v>
      </c>
      <c r="AP36" s="1192">
        <v>0</v>
      </c>
      <c r="AQ36" s="1192">
        <v>0</v>
      </c>
      <c r="AS36" s="2032"/>
      <c r="AT36" s="1194" t="s">
        <v>788</v>
      </c>
      <c r="AU36" s="1192">
        <f>'급수관 폐쇄(총괄)'!AY36</f>
        <v>0</v>
      </c>
      <c r="AV36" s="1192">
        <v>0</v>
      </c>
      <c r="AW36" s="1192">
        <v>0</v>
      </c>
      <c r="AX36" s="1192">
        <v>0</v>
      </c>
      <c r="AY36" s="1192">
        <v>0</v>
      </c>
      <c r="AZ36" s="1192">
        <v>0</v>
      </c>
      <c r="BA36" s="1192">
        <v>0</v>
      </c>
      <c r="BB36" s="1192">
        <v>0</v>
      </c>
      <c r="BC36" s="1192">
        <v>0</v>
      </c>
      <c r="BD36" s="1192">
        <v>0</v>
      </c>
      <c r="BE36" s="1192">
        <v>0</v>
      </c>
      <c r="BF36" s="1192">
        <v>0</v>
      </c>
      <c r="BG36" s="1192">
        <v>0</v>
      </c>
      <c r="BH36" s="1192">
        <v>0</v>
      </c>
      <c r="BI36" s="1192">
        <v>0</v>
      </c>
      <c r="BJ36" s="1192">
        <v>0</v>
      </c>
      <c r="BK36" s="1192">
        <v>0</v>
      </c>
      <c r="BL36" s="1192">
        <v>0</v>
      </c>
      <c r="BM36" s="1192">
        <v>0</v>
      </c>
      <c r="BO36" s="2032"/>
      <c r="BP36" s="1194" t="s">
        <v>788</v>
      </c>
      <c r="BQ36" s="1192">
        <f>'급수관 폐쇄(총괄)'!BU36</f>
        <v>0</v>
      </c>
      <c r="BR36" s="1192">
        <v>0</v>
      </c>
      <c r="BS36" s="1192">
        <v>0</v>
      </c>
      <c r="BT36" s="1192">
        <v>0</v>
      </c>
      <c r="BU36" s="1192">
        <v>0</v>
      </c>
      <c r="BV36" s="1192">
        <v>0</v>
      </c>
      <c r="BW36" s="1192">
        <v>0</v>
      </c>
      <c r="BX36" s="1192">
        <v>0</v>
      </c>
      <c r="BY36" s="1192">
        <v>0</v>
      </c>
      <c r="BZ36" s="1192">
        <v>0</v>
      </c>
      <c r="CA36" s="1192">
        <v>0</v>
      </c>
      <c r="CB36" s="1192">
        <v>0</v>
      </c>
      <c r="CC36" s="1192">
        <v>0</v>
      </c>
      <c r="CD36" s="1192">
        <v>0</v>
      </c>
      <c r="CE36" s="1192">
        <v>0</v>
      </c>
      <c r="CF36" s="1192">
        <v>0</v>
      </c>
      <c r="CG36" s="1192">
        <v>0</v>
      </c>
      <c r="CH36" s="1192">
        <v>0</v>
      </c>
      <c r="CI36" s="1192">
        <v>0</v>
      </c>
      <c r="CK36" s="2032"/>
      <c r="CL36" s="1194" t="s">
        <v>788</v>
      </c>
      <c r="CM36" s="1192">
        <f>'급수관 폐쇄(총괄)'!CQ36</f>
        <v>0</v>
      </c>
      <c r="CN36" s="1192">
        <v>0</v>
      </c>
      <c r="CO36" s="1192">
        <v>0</v>
      </c>
      <c r="CP36" s="1192">
        <v>0</v>
      </c>
      <c r="CQ36" s="1192">
        <v>0</v>
      </c>
      <c r="CR36" s="1192">
        <v>0</v>
      </c>
      <c r="CS36" s="1192">
        <v>0</v>
      </c>
      <c r="CT36" s="1192">
        <v>0</v>
      </c>
      <c r="CU36" s="1192">
        <v>0</v>
      </c>
      <c r="CV36" s="1192">
        <v>0</v>
      </c>
      <c r="CW36" s="1192">
        <v>0</v>
      </c>
      <c r="CX36" s="1192">
        <v>0</v>
      </c>
      <c r="CY36" s="1192">
        <v>0</v>
      </c>
      <c r="CZ36" s="1192">
        <v>0</v>
      </c>
      <c r="DA36" s="1192">
        <v>0</v>
      </c>
      <c r="DB36" s="1192">
        <v>0</v>
      </c>
      <c r="DC36" s="1192">
        <v>0</v>
      </c>
      <c r="DD36" s="1192">
        <v>0</v>
      </c>
      <c r="DE36" s="1192">
        <v>0</v>
      </c>
      <c r="DG36" s="2032"/>
      <c r="DH36" s="1194" t="s">
        <v>788</v>
      </c>
      <c r="DI36" s="1192">
        <f>'급수관 폐쇄(총괄)'!DM36</f>
        <v>0</v>
      </c>
      <c r="DJ36" s="1192">
        <v>0</v>
      </c>
      <c r="DK36" s="1192">
        <v>0</v>
      </c>
      <c r="DL36" s="1192">
        <v>0</v>
      </c>
      <c r="DM36" s="1192">
        <v>0</v>
      </c>
      <c r="DN36" s="1192">
        <v>0</v>
      </c>
      <c r="DO36" s="1192">
        <v>0</v>
      </c>
      <c r="DP36" s="1192">
        <v>0</v>
      </c>
      <c r="DQ36" s="1192">
        <v>0</v>
      </c>
      <c r="DR36" s="1192">
        <v>0</v>
      </c>
      <c r="DS36" s="1192">
        <v>0</v>
      </c>
      <c r="DT36" s="1192">
        <v>0</v>
      </c>
      <c r="DU36" s="1192">
        <v>0</v>
      </c>
      <c r="DV36" s="1192">
        <v>0</v>
      </c>
      <c r="DW36" s="1192">
        <v>0</v>
      </c>
      <c r="DX36" s="1192">
        <v>0</v>
      </c>
      <c r="DY36" s="1192">
        <v>0</v>
      </c>
      <c r="DZ36" s="1192">
        <v>0</v>
      </c>
      <c r="EA36" s="1192">
        <v>0</v>
      </c>
    </row>
    <row r="37" spans="1:131" ht="19.2" customHeight="1">
      <c r="A37" s="2032"/>
      <c r="B37" s="1193" t="s">
        <v>849</v>
      </c>
      <c r="C37" s="1192">
        <f>'급수관 폐쇄(총괄)'!G37</f>
        <v>0</v>
      </c>
      <c r="D37" s="1192">
        <v>0</v>
      </c>
      <c r="E37" s="1192">
        <v>0</v>
      </c>
      <c r="F37" s="1192">
        <v>0</v>
      </c>
      <c r="G37" s="1192">
        <v>0</v>
      </c>
      <c r="H37" s="1192">
        <v>0</v>
      </c>
      <c r="I37" s="1192">
        <v>0</v>
      </c>
      <c r="J37" s="1192">
        <v>0</v>
      </c>
      <c r="K37" s="1192">
        <v>0</v>
      </c>
      <c r="L37" s="1192">
        <v>0</v>
      </c>
      <c r="M37" s="1192">
        <v>0</v>
      </c>
      <c r="N37" s="1192">
        <v>0</v>
      </c>
      <c r="O37" s="1192">
        <v>0</v>
      </c>
      <c r="P37" s="1192">
        <v>0</v>
      </c>
      <c r="Q37" s="1192">
        <v>0</v>
      </c>
      <c r="R37" s="1192">
        <v>0</v>
      </c>
      <c r="S37" s="1192">
        <v>0</v>
      </c>
      <c r="T37" s="1192">
        <v>0</v>
      </c>
      <c r="U37" s="1192">
        <v>0</v>
      </c>
      <c r="W37" s="2032"/>
      <c r="X37" s="1193" t="s">
        <v>849</v>
      </c>
      <c r="Y37" s="1192">
        <f>'급수관 폐쇄(총괄)'!AC37</f>
        <v>0</v>
      </c>
      <c r="Z37" s="1192">
        <v>0</v>
      </c>
      <c r="AA37" s="1192">
        <v>0</v>
      </c>
      <c r="AB37" s="1192">
        <v>0</v>
      </c>
      <c r="AC37" s="1192">
        <v>0</v>
      </c>
      <c r="AD37" s="1192">
        <v>0</v>
      </c>
      <c r="AE37" s="1192">
        <v>0</v>
      </c>
      <c r="AF37" s="1192">
        <v>0</v>
      </c>
      <c r="AG37" s="1192">
        <v>0</v>
      </c>
      <c r="AH37" s="1192">
        <v>0</v>
      </c>
      <c r="AI37" s="1192">
        <v>0</v>
      </c>
      <c r="AJ37" s="1192">
        <v>0</v>
      </c>
      <c r="AK37" s="1192">
        <v>0</v>
      </c>
      <c r="AL37" s="1192">
        <v>0</v>
      </c>
      <c r="AM37" s="1192">
        <v>0</v>
      </c>
      <c r="AN37" s="1192">
        <v>0</v>
      </c>
      <c r="AO37" s="1192">
        <v>0</v>
      </c>
      <c r="AP37" s="1192">
        <v>0</v>
      </c>
      <c r="AQ37" s="1192">
        <v>0</v>
      </c>
      <c r="AS37" s="2032"/>
      <c r="AT37" s="1193" t="s">
        <v>849</v>
      </c>
      <c r="AU37" s="1192">
        <f>'급수관 폐쇄(총괄)'!AY37</f>
        <v>0</v>
      </c>
      <c r="AV37" s="1192">
        <v>0</v>
      </c>
      <c r="AW37" s="1192">
        <v>0</v>
      </c>
      <c r="AX37" s="1192">
        <v>0</v>
      </c>
      <c r="AY37" s="1192">
        <v>0</v>
      </c>
      <c r="AZ37" s="1192">
        <v>0</v>
      </c>
      <c r="BA37" s="1192">
        <v>0</v>
      </c>
      <c r="BB37" s="1192">
        <v>0</v>
      </c>
      <c r="BC37" s="1192">
        <v>0</v>
      </c>
      <c r="BD37" s="1192">
        <v>0</v>
      </c>
      <c r="BE37" s="1192">
        <v>0</v>
      </c>
      <c r="BF37" s="1192">
        <v>0</v>
      </c>
      <c r="BG37" s="1192">
        <v>0</v>
      </c>
      <c r="BH37" s="1192">
        <v>0</v>
      </c>
      <c r="BI37" s="1192">
        <v>0</v>
      </c>
      <c r="BJ37" s="1192">
        <v>0</v>
      </c>
      <c r="BK37" s="1192">
        <v>0</v>
      </c>
      <c r="BL37" s="1192">
        <v>0</v>
      </c>
      <c r="BM37" s="1192">
        <v>0</v>
      </c>
      <c r="BO37" s="2032"/>
      <c r="BP37" s="1193" t="s">
        <v>849</v>
      </c>
      <c r="BQ37" s="1192">
        <f>'급수관 폐쇄(총괄)'!BU37</f>
        <v>0</v>
      </c>
      <c r="BR37" s="1192">
        <v>0</v>
      </c>
      <c r="BS37" s="1192">
        <v>0</v>
      </c>
      <c r="BT37" s="1192">
        <v>0</v>
      </c>
      <c r="BU37" s="1192">
        <v>0</v>
      </c>
      <c r="BV37" s="1192">
        <v>0</v>
      </c>
      <c r="BW37" s="1192">
        <v>0</v>
      </c>
      <c r="BX37" s="1192">
        <v>0</v>
      </c>
      <c r="BY37" s="1192">
        <v>0</v>
      </c>
      <c r="BZ37" s="1192">
        <v>0</v>
      </c>
      <c r="CA37" s="1192">
        <v>0</v>
      </c>
      <c r="CB37" s="1192">
        <v>0</v>
      </c>
      <c r="CC37" s="1192">
        <v>0</v>
      </c>
      <c r="CD37" s="1192">
        <v>0</v>
      </c>
      <c r="CE37" s="1192">
        <v>0</v>
      </c>
      <c r="CF37" s="1192">
        <v>0</v>
      </c>
      <c r="CG37" s="1192">
        <v>0</v>
      </c>
      <c r="CH37" s="1192">
        <v>0</v>
      </c>
      <c r="CI37" s="1192">
        <v>0</v>
      </c>
      <c r="CK37" s="2032"/>
      <c r="CL37" s="1193" t="s">
        <v>849</v>
      </c>
      <c r="CM37" s="1192">
        <f>'급수관 폐쇄(총괄)'!CQ37</f>
        <v>0</v>
      </c>
      <c r="CN37" s="1192">
        <v>0</v>
      </c>
      <c r="CO37" s="1192">
        <v>0</v>
      </c>
      <c r="CP37" s="1192">
        <v>0</v>
      </c>
      <c r="CQ37" s="1192">
        <v>0</v>
      </c>
      <c r="CR37" s="1192">
        <v>0</v>
      </c>
      <c r="CS37" s="1192">
        <v>0</v>
      </c>
      <c r="CT37" s="1192">
        <v>0</v>
      </c>
      <c r="CU37" s="1192">
        <v>0</v>
      </c>
      <c r="CV37" s="1192">
        <v>0</v>
      </c>
      <c r="CW37" s="1192">
        <v>0</v>
      </c>
      <c r="CX37" s="1192">
        <v>0</v>
      </c>
      <c r="CY37" s="1192">
        <v>0</v>
      </c>
      <c r="CZ37" s="1192">
        <v>0</v>
      </c>
      <c r="DA37" s="1192">
        <v>0</v>
      </c>
      <c r="DB37" s="1192">
        <v>0</v>
      </c>
      <c r="DC37" s="1192">
        <v>0</v>
      </c>
      <c r="DD37" s="1192">
        <v>0</v>
      </c>
      <c r="DE37" s="1192">
        <v>0</v>
      </c>
      <c r="DG37" s="2032"/>
      <c r="DH37" s="1193" t="s">
        <v>849</v>
      </c>
      <c r="DI37" s="1192">
        <f>'급수관 폐쇄(총괄)'!DM37</f>
        <v>0</v>
      </c>
      <c r="DJ37" s="1192">
        <v>0</v>
      </c>
      <c r="DK37" s="1192">
        <v>0</v>
      </c>
      <c r="DL37" s="1192">
        <v>0</v>
      </c>
      <c r="DM37" s="1192">
        <v>0</v>
      </c>
      <c r="DN37" s="1192">
        <v>0</v>
      </c>
      <c r="DO37" s="1192">
        <v>0</v>
      </c>
      <c r="DP37" s="1192">
        <v>0</v>
      </c>
      <c r="DQ37" s="1192">
        <v>0</v>
      </c>
      <c r="DR37" s="1192">
        <v>0</v>
      </c>
      <c r="DS37" s="1192">
        <v>0</v>
      </c>
      <c r="DT37" s="1192">
        <v>0</v>
      </c>
      <c r="DU37" s="1192">
        <v>0</v>
      </c>
      <c r="DV37" s="1192">
        <v>0</v>
      </c>
      <c r="DW37" s="1192">
        <v>0</v>
      </c>
      <c r="DX37" s="1192">
        <v>0</v>
      </c>
      <c r="DY37" s="1192">
        <v>0</v>
      </c>
      <c r="DZ37" s="1192">
        <v>0</v>
      </c>
      <c r="EA37" s="1192">
        <v>0</v>
      </c>
    </row>
    <row r="38" spans="1:131" ht="20.25" customHeight="1">
      <c r="A38" s="2397" t="s">
        <v>863</v>
      </c>
      <c r="B38" s="1196" t="s">
        <v>41</v>
      </c>
      <c r="C38" s="1190">
        <f>SUM('급수관 폐쇄(총괄)'!C39:'급수관 폐쇄(총괄)'!C48)</f>
        <v>990.36</v>
      </c>
      <c r="D38" s="1190">
        <f>SUM('급수관 폐쇄(총괄)'!D39:'급수관 폐쇄(총괄)'!D48)</f>
        <v>1280.68</v>
      </c>
      <c r="E38" s="1190">
        <f>SUM('급수관 폐쇄(총괄)'!E39:'급수관 폐쇄(총괄)'!E48)</f>
        <v>0</v>
      </c>
      <c r="F38" s="1190">
        <f>SUM('급수관 폐쇄(총괄)'!F39:'급수관 폐쇄(총괄)'!F48)</f>
        <v>290.32000000000005</v>
      </c>
      <c r="G38" s="1190">
        <f>SUM('급수관 폐쇄(총괄)'!G39:'급수관 폐쇄(총괄)'!G48)</f>
        <v>990.36</v>
      </c>
      <c r="H38" s="1190">
        <f>SUM('급수관 폐쇄(총괄)'!H39:'급수관 폐쇄(총괄)'!H48)</f>
        <v>1141.68</v>
      </c>
      <c r="I38" s="1190">
        <f>SUM('급수관 폐쇄(총괄)'!I39:'급수관 폐쇄(총괄)'!I48)</f>
        <v>0</v>
      </c>
      <c r="J38" s="1190">
        <f>SUM('급수관 폐쇄(총괄)'!J39:'급수관 폐쇄(총괄)'!J48)</f>
        <v>106.64999999999999</v>
      </c>
      <c r="K38" s="1190">
        <f>SUM('급수관 폐쇄(총괄)'!K39:'급수관 폐쇄(총괄)'!K48)</f>
        <v>0</v>
      </c>
      <c r="L38" s="1190">
        <f>SUM('급수관 폐쇄(총괄)'!L39:'급수관 폐쇄(총괄)'!L48)</f>
        <v>0</v>
      </c>
      <c r="M38" s="1190">
        <f>SUM('급수관 폐쇄(총괄)'!M39:'급수관 폐쇄(총괄)'!M48)</f>
        <v>78.63</v>
      </c>
      <c r="N38" s="1190">
        <f>SUM('급수관 폐쇄(총괄)'!N39:'급수관 폐쇄(총괄)'!N48)</f>
        <v>82</v>
      </c>
      <c r="O38" s="1190">
        <f>SUM('급수관 폐쇄(총괄)'!O39:'급수관 폐쇄(총괄)'!O48)</f>
        <v>0</v>
      </c>
      <c r="P38" s="1190">
        <f>SUM('급수관 폐쇄(총괄)'!P39:'급수관 폐쇄(총괄)'!P48)</f>
        <v>86.490000000000009</v>
      </c>
      <c r="Q38" s="1190">
        <f>SUM('급수관 폐쇄(총괄)'!Q39:'급수관 폐쇄(총괄)'!Q48)</f>
        <v>36</v>
      </c>
      <c r="R38" s="1190">
        <f>SUM('급수관 폐쇄(총괄)'!R39:'급수관 폐쇄(총괄)'!R48)</f>
        <v>0</v>
      </c>
      <c r="S38" s="1190">
        <f>SUM('급수관 폐쇄(총괄)'!S39:'급수관 폐쇄(총괄)'!S48)</f>
        <v>12.19</v>
      </c>
      <c r="T38" s="1190">
        <f>SUM('급수관 폐쇄(총괄)'!T39:'급수관 폐쇄(총괄)'!T48)</f>
        <v>21</v>
      </c>
      <c r="U38" s="1190">
        <f>SUM('급수관 폐쇄(총괄)'!U39:'급수관 폐쇄(총괄)'!U48)</f>
        <v>6.36</v>
      </c>
      <c r="W38" s="2397" t="s">
        <v>863</v>
      </c>
      <c r="X38" s="1196" t="s">
        <v>41</v>
      </c>
      <c r="Y38" s="1190">
        <f>SUM('급수관 폐쇄(총괄)'!Y39:'급수관 폐쇄(총괄)'!Y48)</f>
        <v>458.06</v>
      </c>
      <c r="Z38" s="1190">
        <f>SUM('급수관 폐쇄(총괄)'!Z39:'급수관 폐쇄(총괄)'!Z48)</f>
        <v>458.06</v>
      </c>
      <c r="AA38" s="1190">
        <f>SUM('급수관 폐쇄(총괄)'!AA39:'급수관 폐쇄(총괄)'!AA48)</f>
        <v>0</v>
      </c>
      <c r="AB38" s="1190">
        <f>SUM('급수관 폐쇄(총괄)'!AB39:'급수관 폐쇄(총괄)'!AB48)</f>
        <v>0</v>
      </c>
      <c r="AC38" s="1190">
        <f>SUM('급수관 폐쇄(총괄)'!AC39:'급수관 폐쇄(총괄)'!AC48)</f>
        <v>458.06</v>
      </c>
      <c r="AD38" s="1190">
        <f>SUM('급수관 폐쇄(총괄)'!AD39:'급수관 폐쇄(총괄)'!AD48)</f>
        <v>458.06</v>
      </c>
      <c r="AE38" s="1190">
        <f>SUM('급수관 폐쇄(총괄)'!AE39:'급수관 폐쇄(총괄)'!AE48)</f>
        <v>0</v>
      </c>
      <c r="AF38" s="1190">
        <f>SUM('급수관 폐쇄(총괄)'!AF39:'급수관 폐쇄(총괄)'!AF48)</f>
        <v>0</v>
      </c>
      <c r="AG38" s="1190">
        <f>SUM('급수관 폐쇄(총괄)'!AG39:'급수관 폐쇄(총괄)'!AG48)</f>
        <v>0</v>
      </c>
      <c r="AH38" s="1190">
        <f>SUM('급수관 폐쇄(총괄)'!AH39:'급수관 폐쇄(총괄)'!AH48)</f>
        <v>0</v>
      </c>
      <c r="AI38" s="1190">
        <f>SUM('급수관 폐쇄(총괄)'!AI39:'급수관 폐쇄(총괄)'!AI48)</f>
        <v>0</v>
      </c>
      <c r="AJ38" s="1190">
        <f>SUM('급수관 폐쇄(총괄)'!AJ39:'급수관 폐쇄(총괄)'!AJ48)</f>
        <v>0</v>
      </c>
      <c r="AK38" s="1190">
        <f>SUM('급수관 폐쇄(총괄)'!AK39:'급수관 폐쇄(총괄)'!AK48)</f>
        <v>0</v>
      </c>
      <c r="AL38" s="1190">
        <f>SUM('급수관 폐쇄(총괄)'!AL39:'급수관 폐쇄(총괄)'!AL48)</f>
        <v>0</v>
      </c>
      <c r="AM38" s="1190">
        <f>SUM('급수관 폐쇄(총괄)'!AM39:'급수관 폐쇄(총괄)'!AM48)</f>
        <v>0</v>
      </c>
      <c r="AN38" s="1190">
        <f>SUM('급수관 폐쇄(총괄)'!AN39:'급수관 폐쇄(총괄)'!AN48)</f>
        <v>0</v>
      </c>
      <c r="AO38" s="1190">
        <f>SUM('급수관 폐쇄(총괄)'!AO39:'급수관 폐쇄(총괄)'!AO48)</f>
        <v>0</v>
      </c>
      <c r="AP38" s="1190">
        <f>SUM('급수관 폐쇄(총괄)'!AP39:'급수관 폐쇄(총괄)'!AP48)</f>
        <v>0</v>
      </c>
      <c r="AQ38" s="1190">
        <f>SUM('급수관 폐쇄(총괄)'!AQ39:'급수관 폐쇄(총괄)'!AQ48)</f>
        <v>0</v>
      </c>
      <c r="AS38" s="2397" t="s">
        <v>863</v>
      </c>
      <c r="AT38" s="1196" t="s">
        <v>41</v>
      </c>
      <c r="AU38" s="1190">
        <f>SUM('급수관 폐쇄(총괄)'!AU39:'급수관 폐쇄(총괄)'!AU48)</f>
        <v>144.93</v>
      </c>
      <c r="AV38" s="1190">
        <f>SUM('급수관 폐쇄(총괄)'!AV39:'급수관 폐쇄(총괄)'!AV48)</f>
        <v>144.93</v>
      </c>
      <c r="AW38" s="1190">
        <f>SUM('급수관 폐쇄(총괄)'!AW39:'급수관 폐쇄(총괄)'!AW48)</f>
        <v>0</v>
      </c>
      <c r="AX38" s="1190">
        <f>SUM('급수관 폐쇄(총괄)'!AX39:'급수관 폐쇄(총괄)'!AX48)</f>
        <v>0</v>
      </c>
      <c r="AY38" s="1190">
        <f>SUM('급수관 폐쇄(총괄)'!AY39:'급수관 폐쇄(총괄)'!AY48)</f>
        <v>144.93</v>
      </c>
      <c r="AZ38" s="1190">
        <f>SUM('급수관 폐쇄(총괄)'!AZ39:'급수관 폐쇄(총괄)'!AZ48)</f>
        <v>144.93</v>
      </c>
      <c r="BA38" s="1190">
        <f>SUM('급수관 폐쇄(총괄)'!BA39:'급수관 폐쇄(총괄)'!BA48)</f>
        <v>0</v>
      </c>
      <c r="BB38" s="1190">
        <f>SUM('급수관 폐쇄(총괄)'!BB39:'급수관 폐쇄(총괄)'!BB48)</f>
        <v>0</v>
      </c>
      <c r="BC38" s="1190">
        <f>SUM('급수관 폐쇄(총괄)'!BC39:'급수관 폐쇄(총괄)'!BC48)</f>
        <v>0</v>
      </c>
      <c r="BD38" s="1190">
        <f>SUM('급수관 폐쇄(총괄)'!BD39:'급수관 폐쇄(총괄)'!BD48)</f>
        <v>0</v>
      </c>
      <c r="BE38" s="1190">
        <f>SUM('급수관 폐쇄(총괄)'!BE39:'급수관 폐쇄(총괄)'!BE48)</f>
        <v>0</v>
      </c>
      <c r="BF38" s="1190">
        <f>SUM('급수관 폐쇄(총괄)'!BF39:'급수관 폐쇄(총괄)'!BF48)</f>
        <v>0</v>
      </c>
      <c r="BG38" s="1190">
        <f>SUM('급수관 폐쇄(총괄)'!BG39:'급수관 폐쇄(총괄)'!BG48)</f>
        <v>0</v>
      </c>
      <c r="BH38" s="1190">
        <f>SUM('급수관 폐쇄(총괄)'!BH39:'급수관 폐쇄(총괄)'!BH48)</f>
        <v>0</v>
      </c>
      <c r="BI38" s="1190">
        <f>SUM('급수관 폐쇄(총괄)'!BI39:'급수관 폐쇄(총괄)'!BI48)</f>
        <v>0</v>
      </c>
      <c r="BJ38" s="1190">
        <f>SUM('급수관 폐쇄(총괄)'!BJ39:'급수관 폐쇄(총괄)'!BJ48)</f>
        <v>0</v>
      </c>
      <c r="BK38" s="1190">
        <f>SUM('급수관 폐쇄(총괄)'!BK39:'급수관 폐쇄(총괄)'!BK48)</f>
        <v>0</v>
      </c>
      <c r="BL38" s="1190">
        <f>SUM('급수관 폐쇄(총괄)'!BL39:'급수관 폐쇄(총괄)'!BL48)</f>
        <v>0</v>
      </c>
      <c r="BM38" s="1190">
        <f>SUM('급수관 폐쇄(총괄)'!BM39:'급수관 폐쇄(총괄)'!BM48)</f>
        <v>0</v>
      </c>
      <c r="BO38" s="2397" t="s">
        <v>863</v>
      </c>
      <c r="BP38" s="1196" t="s">
        <v>41</v>
      </c>
      <c r="BQ38" s="1190">
        <f>SUM('급수관 폐쇄(총괄)'!BQ39:'급수관 폐쇄(총괄)'!BQ48)</f>
        <v>174.59</v>
      </c>
      <c r="BR38" s="1190">
        <f>SUM('급수관 폐쇄(총괄)'!BR39:'급수관 폐쇄(총괄)'!BR48)</f>
        <v>276.43</v>
      </c>
      <c r="BS38" s="1190">
        <f>SUM('급수관 폐쇄(총괄)'!BS39:'급수관 폐쇄(총괄)'!BS48)</f>
        <v>0</v>
      </c>
      <c r="BT38" s="1190">
        <f>SUM('급수관 폐쇄(총괄)'!BT39:'급수관 폐쇄(총괄)'!BT48)</f>
        <v>101.84</v>
      </c>
      <c r="BU38" s="1190">
        <f>SUM('급수관 폐쇄(총괄)'!BU39:'급수관 폐쇄(총괄)'!BU48)</f>
        <v>174.59</v>
      </c>
      <c r="BV38" s="1190">
        <f>SUM('급수관 폐쇄(총괄)'!BV39:'급수관 폐쇄(총괄)'!BV48)</f>
        <v>158.43</v>
      </c>
      <c r="BW38" s="1190">
        <f>SUM('급수관 폐쇄(총괄)'!BW39:'급수관 폐쇄(총괄)'!BW48)</f>
        <v>0</v>
      </c>
      <c r="BX38" s="1190">
        <f>SUM('급수관 폐쇄(총괄)'!BX39:'급수관 폐쇄(총괄)'!BX48)</f>
        <v>24.950000000000003</v>
      </c>
      <c r="BY38" s="1190">
        <f>SUM('급수관 폐쇄(총괄)'!BY39:'급수관 폐쇄(총괄)'!BY48)</f>
        <v>0</v>
      </c>
      <c r="BZ38" s="1190">
        <f>SUM('급수관 폐쇄(총괄)'!BZ39:'급수관 폐쇄(총괄)'!BZ48)</f>
        <v>0</v>
      </c>
      <c r="CA38" s="1190">
        <f>SUM('급수관 폐쇄(총괄)'!CA39:'급수관 폐쇄(총괄)'!CA48)</f>
        <v>0</v>
      </c>
      <c r="CB38" s="1190">
        <f>SUM('급수관 폐쇄(총괄)'!CB39:'급수관 폐쇄(총괄)'!CB48)</f>
        <v>61</v>
      </c>
      <c r="CC38" s="1190">
        <f>SUM('급수관 폐쇄(총괄)'!CC39:'급수관 폐쇄(총괄)'!CC48)</f>
        <v>0</v>
      </c>
      <c r="CD38" s="1190">
        <f>SUM('급수관 폐쇄(총괄)'!CD39:'급수관 폐쇄(총괄)'!CD48)</f>
        <v>70.53</v>
      </c>
      <c r="CE38" s="1190">
        <f>SUM('급수관 폐쇄(총괄)'!CE39:'급수관 폐쇄(총괄)'!CE48)</f>
        <v>36</v>
      </c>
      <c r="CF38" s="1190">
        <f>SUM('급수관 폐쇄(총괄)'!CF39:'급수관 폐쇄(총괄)'!CF48)</f>
        <v>0</v>
      </c>
      <c r="CG38" s="1190">
        <f>SUM('급수관 폐쇄(총괄)'!CG39:'급수관 폐쇄(총괄)'!CG48)</f>
        <v>0</v>
      </c>
      <c r="CH38" s="1190">
        <f>SUM('급수관 폐쇄(총괄)'!CH39:'급수관 폐쇄(총괄)'!CH48)</f>
        <v>21</v>
      </c>
      <c r="CI38" s="1190">
        <f>SUM('급수관 폐쇄(총괄)'!CI39:'급수관 폐쇄(총괄)'!CI48)</f>
        <v>6.36</v>
      </c>
      <c r="CK38" s="2397" t="s">
        <v>863</v>
      </c>
      <c r="CL38" s="1196" t="s">
        <v>41</v>
      </c>
      <c r="CM38" s="1190">
        <f>SUM('급수관 폐쇄(총괄)'!CM39:'급수관 폐쇄(총괄)'!CM48)</f>
        <v>131.78</v>
      </c>
      <c r="CN38" s="1190">
        <f>SUM('급수관 폐쇄(총괄)'!CN39:'급수관 폐쇄(총괄)'!CN48)</f>
        <v>320.26</v>
      </c>
      <c r="CO38" s="1190">
        <f>SUM('급수관 폐쇄(총괄)'!CO39:'급수관 폐쇄(총괄)'!CO48)</f>
        <v>0</v>
      </c>
      <c r="CP38" s="1190">
        <f>SUM('급수관 폐쇄(총괄)'!CP39:'급수관 폐쇄(총괄)'!CP48)</f>
        <v>188.48</v>
      </c>
      <c r="CQ38" s="1190">
        <f>SUM('급수관 폐쇄(총괄)'!CQ39:'급수관 폐쇄(총괄)'!CQ48)</f>
        <v>131.78</v>
      </c>
      <c r="CR38" s="1190">
        <f>SUM('급수관 폐쇄(총괄)'!CR39:'급수관 폐쇄(총괄)'!CR48)</f>
        <v>315.26</v>
      </c>
      <c r="CS38" s="1190">
        <f>SUM('급수관 폐쇄(총괄)'!CS39:'급수관 폐쇄(총괄)'!CS48)</f>
        <v>0</v>
      </c>
      <c r="CT38" s="1190">
        <f>SUM('급수관 폐쇄(총괄)'!CT39:'급수관 폐쇄(총괄)'!CT48)</f>
        <v>81.7</v>
      </c>
      <c r="CU38" s="1190">
        <f>SUM('급수관 폐쇄(총괄)'!CU39:'급수관 폐쇄(총괄)'!CU48)</f>
        <v>0</v>
      </c>
      <c r="CV38" s="1190">
        <f>SUM('급수관 폐쇄(총괄)'!CV39:'급수관 폐쇄(총괄)'!CV48)</f>
        <v>0</v>
      </c>
      <c r="CW38" s="1190">
        <f>SUM('급수관 폐쇄(총괄)'!CW39:'급수관 폐쇄(총괄)'!CW48)</f>
        <v>78.63</v>
      </c>
      <c r="CX38" s="1190">
        <f>SUM('급수관 폐쇄(총괄)'!CX39:'급수관 폐쇄(총괄)'!CX48)</f>
        <v>5</v>
      </c>
      <c r="CY38" s="1190">
        <f>SUM('급수관 폐쇄(총괄)'!CY39:'급수관 폐쇄(총괄)'!CY48)</f>
        <v>0</v>
      </c>
      <c r="CZ38" s="1190">
        <f>SUM('급수관 폐쇄(총괄)'!CZ39:'급수관 폐쇄(총괄)'!CZ48)</f>
        <v>15.96</v>
      </c>
      <c r="DA38" s="1190">
        <f>SUM('급수관 폐쇄(총괄)'!DA39:'급수관 폐쇄(총괄)'!DA48)</f>
        <v>0</v>
      </c>
      <c r="DB38" s="1190">
        <f>SUM('급수관 폐쇄(총괄)'!DB39:'급수관 폐쇄(총괄)'!DB48)</f>
        <v>0</v>
      </c>
      <c r="DC38" s="1190">
        <f>SUM('급수관 폐쇄(총괄)'!DC39:'급수관 폐쇄(총괄)'!DC48)</f>
        <v>12.19</v>
      </c>
      <c r="DD38" s="1190">
        <f>SUM('급수관 폐쇄(총괄)'!DD39:'급수관 폐쇄(총괄)'!DD48)</f>
        <v>0</v>
      </c>
      <c r="DE38" s="1190">
        <f>SUM('급수관 폐쇄(총괄)'!DE39:'급수관 폐쇄(총괄)'!DE48)</f>
        <v>0</v>
      </c>
      <c r="DG38" s="2397" t="s">
        <v>863</v>
      </c>
      <c r="DH38" s="1196" t="s">
        <v>41</v>
      </c>
      <c r="DI38" s="1190">
        <f>SUM('급수관 폐쇄(총괄)'!DI39:'급수관 폐쇄(총괄)'!DI48)</f>
        <v>81</v>
      </c>
      <c r="DJ38" s="1190">
        <f>SUM('급수관 폐쇄(총괄)'!DJ39:'급수관 폐쇄(총괄)'!DJ48)</f>
        <v>81</v>
      </c>
      <c r="DK38" s="1190">
        <f>SUM('급수관 폐쇄(총괄)'!DK39:'급수관 폐쇄(총괄)'!DK48)</f>
        <v>0</v>
      </c>
      <c r="DL38" s="1190">
        <f>SUM('급수관 폐쇄(총괄)'!DL39:'급수관 폐쇄(총괄)'!DL48)</f>
        <v>0</v>
      </c>
      <c r="DM38" s="1190">
        <f>SUM('급수관 폐쇄(총괄)'!DM39:'급수관 폐쇄(총괄)'!DM48)</f>
        <v>81</v>
      </c>
      <c r="DN38" s="1190">
        <f>SUM('급수관 폐쇄(총괄)'!DN39:'급수관 폐쇄(총괄)'!DN48)</f>
        <v>65</v>
      </c>
      <c r="DO38" s="1190">
        <f>SUM('급수관 폐쇄(총괄)'!DO39:'급수관 폐쇄(총괄)'!DO48)</f>
        <v>0</v>
      </c>
      <c r="DP38" s="1190">
        <f>SUM('급수관 폐쇄(총괄)'!DP39:'급수관 폐쇄(총괄)'!DP48)</f>
        <v>0</v>
      </c>
      <c r="DQ38" s="1190">
        <f>SUM('급수관 폐쇄(총괄)'!DQ39:'급수관 폐쇄(총괄)'!DQ48)</f>
        <v>0</v>
      </c>
      <c r="DR38" s="1190">
        <f>SUM('급수관 폐쇄(총괄)'!DR39:'급수관 폐쇄(총괄)'!DR48)</f>
        <v>0</v>
      </c>
      <c r="DS38" s="1190">
        <f>SUM('급수관 폐쇄(총괄)'!DS39:'급수관 폐쇄(총괄)'!DS48)</f>
        <v>0</v>
      </c>
      <c r="DT38" s="1190">
        <f>SUM('급수관 폐쇄(총괄)'!DT39:'급수관 폐쇄(총괄)'!DT48)</f>
        <v>16</v>
      </c>
      <c r="DU38" s="1190">
        <f>SUM('급수관 폐쇄(총괄)'!DU39:'급수관 폐쇄(총괄)'!DU48)</f>
        <v>0</v>
      </c>
      <c r="DV38" s="1190">
        <f>SUM('급수관 폐쇄(총괄)'!DV39:'급수관 폐쇄(총괄)'!DV48)</f>
        <v>0</v>
      </c>
      <c r="DW38" s="1190">
        <f>SUM('급수관 폐쇄(총괄)'!DW39:'급수관 폐쇄(총괄)'!DW48)</f>
        <v>0</v>
      </c>
      <c r="DX38" s="1190">
        <f>SUM('급수관 폐쇄(총괄)'!DX39:'급수관 폐쇄(총괄)'!DX48)</f>
        <v>0</v>
      </c>
      <c r="DY38" s="1190">
        <f>SUM('급수관 폐쇄(총괄)'!DY39:'급수관 폐쇄(총괄)'!DY48)</f>
        <v>0</v>
      </c>
      <c r="DZ38" s="1190">
        <f>SUM('급수관 폐쇄(총괄)'!DZ39:'급수관 폐쇄(총괄)'!DZ48)</f>
        <v>0</v>
      </c>
      <c r="EA38" s="1190">
        <f>SUM('급수관 폐쇄(총괄)'!EA39:'급수관 폐쇄(총괄)'!EA48)</f>
        <v>0</v>
      </c>
    </row>
    <row r="39" spans="1:131" ht="19.2" customHeight="1">
      <c r="A39" s="2397" t="s">
        <v>863</v>
      </c>
      <c r="B39" s="1191" t="s">
        <v>951</v>
      </c>
      <c r="C39" s="1192">
        <f>'급수관 폐쇄(총괄)'!G39</f>
        <v>0</v>
      </c>
      <c r="D39" s="1192">
        <v>0</v>
      </c>
      <c r="E39" s="1192">
        <v>0</v>
      </c>
      <c r="F39" s="1192">
        <v>0</v>
      </c>
      <c r="G39" s="1192">
        <v>0</v>
      </c>
      <c r="H39" s="1192">
        <v>0</v>
      </c>
      <c r="I39" s="1192">
        <v>0</v>
      </c>
      <c r="J39" s="1192">
        <v>0</v>
      </c>
      <c r="K39" s="1192">
        <v>0</v>
      </c>
      <c r="L39" s="1192">
        <v>0</v>
      </c>
      <c r="M39" s="1192">
        <v>0</v>
      </c>
      <c r="N39" s="1192">
        <v>0</v>
      </c>
      <c r="O39" s="1192">
        <v>0</v>
      </c>
      <c r="P39" s="1192">
        <v>0</v>
      </c>
      <c r="Q39" s="1192">
        <v>0</v>
      </c>
      <c r="R39" s="1192">
        <v>0</v>
      </c>
      <c r="S39" s="1192">
        <v>0</v>
      </c>
      <c r="T39" s="1192">
        <v>0</v>
      </c>
      <c r="U39" s="1192">
        <v>0</v>
      </c>
      <c r="W39" s="2397" t="s">
        <v>863</v>
      </c>
      <c r="X39" s="1191" t="s">
        <v>951</v>
      </c>
      <c r="Y39" s="1192">
        <f>'급수관 폐쇄(총괄)'!AC39</f>
        <v>0</v>
      </c>
      <c r="Z39" s="1192">
        <v>0</v>
      </c>
      <c r="AA39" s="1192">
        <v>0</v>
      </c>
      <c r="AB39" s="1192">
        <v>0</v>
      </c>
      <c r="AC39" s="1192">
        <v>0</v>
      </c>
      <c r="AD39" s="1192">
        <v>0</v>
      </c>
      <c r="AE39" s="1192">
        <v>0</v>
      </c>
      <c r="AF39" s="1192">
        <v>0</v>
      </c>
      <c r="AG39" s="1192">
        <v>0</v>
      </c>
      <c r="AH39" s="1192">
        <v>0</v>
      </c>
      <c r="AI39" s="1192">
        <v>0</v>
      </c>
      <c r="AJ39" s="1192">
        <v>0</v>
      </c>
      <c r="AK39" s="1192">
        <v>0</v>
      </c>
      <c r="AL39" s="1192">
        <v>0</v>
      </c>
      <c r="AM39" s="1192">
        <v>0</v>
      </c>
      <c r="AN39" s="1192">
        <v>0</v>
      </c>
      <c r="AO39" s="1192">
        <v>0</v>
      </c>
      <c r="AP39" s="1192">
        <v>0</v>
      </c>
      <c r="AQ39" s="1192">
        <v>0</v>
      </c>
      <c r="AS39" s="2397" t="s">
        <v>863</v>
      </c>
      <c r="AT39" s="1191" t="s">
        <v>951</v>
      </c>
      <c r="AU39" s="1192">
        <f>'급수관 폐쇄(총괄)'!AY39</f>
        <v>0</v>
      </c>
      <c r="AV39" s="1192">
        <v>0</v>
      </c>
      <c r="AW39" s="1192">
        <v>0</v>
      </c>
      <c r="AX39" s="1192">
        <v>0</v>
      </c>
      <c r="AY39" s="1192">
        <v>0</v>
      </c>
      <c r="AZ39" s="1192">
        <v>0</v>
      </c>
      <c r="BA39" s="1192">
        <v>0</v>
      </c>
      <c r="BB39" s="1192">
        <v>0</v>
      </c>
      <c r="BC39" s="1192">
        <v>0</v>
      </c>
      <c r="BD39" s="1192">
        <v>0</v>
      </c>
      <c r="BE39" s="1192">
        <v>0</v>
      </c>
      <c r="BF39" s="1192">
        <v>0</v>
      </c>
      <c r="BG39" s="1192">
        <v>0</v>
      </c>
      <c r="BH39" s="1192">
        <v>0</v>
      </c>
      <c r="BI39" s="1192">
        <v>0</v>
      </c>
      <c r="BJ39" s="1192">
        <v>0</v>
      </c>
      <c r="BK39" s="1192">
        <v>0</v>
      </c>
      <c r="BL39" s="1192">
        <v>0</v>
      </c>
      <c r="BM39" s="1192">
        <v>0</v>
      </c>
      <c r="BO39" s="2397" t="s">
        <v>863</v>
      </c>
      <c r="BP39" s="1191" t="s">
        <v>951</v>
      </c>
      <c r="BQ39" s="1192">
        <f>'급수관 폐쇄(총괄)'!BU39</f>
        <v>0</v>
      </c>
      <c r="BR39" s="1192">
        <v>0</v>
      </c>
      <c r="BS39" s="1192">
        <v>0</v>
      </c>
      <c r="BT39" s="1192">
        <v>0</v>
      </c>
      <c r="BU39" s="1192">
        <v>0</v>
      </c>
      <c r="BV39" s="1192">
        <v>0</v>
      </c>
      <c r="BW39" s="1192">
        <v>0</v>
      </c>
      <c r="BX39" s="1192">
        <v>0</v>
      </c>
      <c r="BY39" s="1192">
        <v>0</v>
      </c>
      <c r="BZ39" s="1192">
        <v>0</v>
      </c>
      <c r="CA39" s="1192">
        <v>0</v>
      </c>
      <c r="CB39" s="1192">
        <v>0</v>
      </c>
      <c r="CC39" s="1192">
        <v>0</v>
      </c>
      <c r="CD39" s="1192">
        <v>0</v>
      </c>
      <c r="CE39" s="1192">
        <v>0</v>
      </c>
      <c r="CF39" s="1192">
        <v>0</v>
      </c>
      <c r="CG39" s="1192">
        <v>0</v>
      </c>
      <c r="CH39" s="1192">
        <v>0</v>
      </c>
      <c r="CI39" s="1192">
        <v>0</v>
      </c>
      <c r="CK39" s="2397" t="s">
        <v>863</v>
      </c>
      <c r="CL39" s="1191" t="s">
        <v>951</v>
      </c>
      <c r="CM39" s="1192">
        <f>'급수관 폐쇄(총괄)'!CQ39</f>
        <v>0</v>
      </c>
      <c r="CN39" s="1192">
        <v>0</v>
      </c>
      <c r="CO39" s="1192">
        <v>0</v>
      </c>
      <c r="CP39" s="1192">
        <v>0</v>
      </c>
      <c r="CQ39" s="1192">
        <v>0</v>
      </c>
      <c r="CR39" s="1192">
        <v>0</v>
      </c>
      <c r="CS39" s="1192">
        <v>0</v>
      </c>
      <c r="CT39" s="1192">
        <v>0</v>
      </c>
      <c r="CU39" s="1192">
        <v>0</v>
      </c>
      <c r="CV39" s="1192">
        <v>0</v>
      </c>
      <c r="CW39" s="1192">
        <v>0</v>
      </c>
      <c r="CX39" s="1192">
        <v>0</v>
      </c>
      <c r="CY39" s="1192">
        <v>0</v>
      </c>
      <c r="CZ39" s="1192">
        <v>0</v>
      </c>
      <c r="DA39" s="1192">
        <v>0</v>
      </c>
      <c r="DB39" s="1192">
        <v>0</v>
      </c>
      <c r="DC39" s="1192">
        <v>0</v>
      </c>
      <c r="DD39" s="1192">
        <v>0</v>
      </c>
      <c r="DE39" s="1192">
        <v>0</v>
      </c>
      <c r="DG39" s="2397" t="s">
        <v>863</v>
      </c>
      <c r="DH39" s="1191" t="s">
        <v>951</v>
      </c>
      <c r="DI39" s="1192">
        <f>'급수관 폐쇄(총괄)'!DM39</f>
        <v>0</v>
      </c>
      <c r="DJ39" s="1192">
        <v>0</v>
      </c>
      <c r="DK39" s="1192">
        <v>0</v>
      </c>
      <c r="DL39" s="1192">
        <v>0</v>
      </c>
      <c r="DM39" s="1192">
        <v>0</v>
      </c>
      <c r="DN39" s="1192">
        <v>0</v>
      </c>
      <c r="DO39" s="1192">
        <v>0</v>
      </c>
      <c r="DP39" s="1192">
        <v>0</v>
      </c>
      <c r="DQ39" s="1192">
        <v>0</v>
      </c>
      <c r="DR39" s="1192">
        <v>0</v>
      </c>
      <c r="DS39" s="1192">
        <v>0</v>
      </c>
      <c r="DT39" s="1192">
        <v>0</v>
      </c>
      <c r="DU39" s="1192">
        <v>0</v>
      </c>
      <c r="DV39" s="1192">
        <v>0</v>
      </c>
      <c r="DW39" s="1192">
        <v>0</v>
      </c>
      <c r="DX39" s="1192">
        <v>0</v>
      </c>
      <c r="DY39" s="1192">
        <v>0</v>
      </c>
      <c r="DZ39" s="1192">
        <v>0</v>
      </c>
      <c r="EA39" s="1192">
        <v>0</v>
      </c>
    </row>
    <row r="40" spans="1:131" ht="19.2" customHeight="1">
      <c r="A40" s="2032"/>
      <c r="B40" s="1191" t="s">
        <v>797</v>
      </c>
      <c r="C40" s="1192">
        <f>'급수관 폐쇄(총괄)'!G40</f>
        <v>0</v>
      </c>
      <c r="D40" s="1192">
        <v>0</v>
      </c>
      <c r="E40" s="1192">
        <v>0</v>
      </c>
      <c r="F40" s="1192">
        <v>0</v>
      </c>
      <c r="G40" s="1192">
        <v>0</v>
      </c>
      <c r="H40" s="1192">
        <v>0</v>
      </c>
      <c r="I40" s="1192">
        <v>0</v>
      </c>
      <c r="J40" s="1192">
        <v>0</v>
      </c>
      <c r="K40" s="1192">
        <v>0</v>
      </c>
      <c r="L40" s="1192">
        <v>0</v>
      </c>
      <c r="M40" s="1192">
        <v>0</v>
      </c>
      <c r="N40" s="1192">
        <v>0</v>
      </c>
      <c r="O40" s="1192">
        <v>0</v>
      </c>
      <c r="P40" s="1192">
        <v>0</v>
      </c>
      <c r="Q40" s="1192">
        <v>0</v>
      </c>
      <c r="R40" s="1192">
        <v>0</v>
      </c>
      <c r="S40" s="1192">
        <v>0</v>
      </c>
      <c r="T40" s="1192">
        <v>0</v>
      </c>
      <c r="U40" s="1192">
        <v>0</v>
      </c>
      <c r="W40" s="2032"/>
      <c r="X40" s="1191" t="s">
        <v>797</v>
      </c>
      <c r="Y40" s="1192">
        <f>'급수관 폐쇄(총괄)'!AC40</f>
        <v>0</v>
      </c>
      <c r="Z40" s="1192">
        <v>0</v>
      </c>
      <c r="AA40" s="1192">
        <v>0</v>
      </c>
      <c r="AB40" s="1192">
        <v>0</v>
      </c>
      <c r="AC40" s="1192">
        <v>0</v>
      </c>
      <c r="AD40" s="1192">
        <v>0</v>
      </c>
      <c r="AE40" s="1192">
        <v>0</v>
      </c>
      <c r="AF40" s="1192">
        <v>0</v>
      </c>
      <c r="AG40" s="1192">
        <v>0</v>
      </c>
      <c r="AH40" s="1192">
        <v>0</v>
      </c>
      <c r="AI40" s="1192">
        <v>0</v>
      </c>
      <c r="AJ40" s="1192">
        <v>0</v>
      </c>
      <c r="AK40" s="1192">
        <v>0</v>
      </c>
      <c r="AL40" s="1192">
        <v>0</v>
      </c>
      <c r="AM40" s="1192">
        <v>0</v>
      </c>
      <c r="AN40" s="1192">
        <v>0</v>
      </c>
      <c r="AO40" s="1192">
        <v>0</v>
      </c>
      <c r="AP40" s="1192">
        <v>0</v>
      </c>
      <c r="AQ40" s="1192">
        <v>0</v>
      </c>
      <c r="AS40" s="2032"/>
      <c r="AT40" s="1191" t="s">
        <v>797</v>
      </c>
      <c r="AU40" s="1192">
        <f>'급수관 폐쇄(총괄)'!AY40</f>
        <v>0</v>
      </c>
      <c r="AV40" s="1192">
        <v>0</v>
      </c>
      <c r="AW40" s="1192">
        <v>0</v>
      </c>
      <c r="AX40" s="1192">
        <v>0</v>
      </c>
      <c r="AY40" s="1192">
        <v>0</v>
      </c>
      <c r="AZ40" s="1192">
        <v>0</v>
      </c>
      <c r="BA40" s="1192">
        <v>0</v>
      </c>
      <c r="BB40" s="1192">
        <v>0</v>
      </c>
      <c r="BC40" s="1192">
        <v>0</v>
      </c>
      <c r="BD40" s="1192">
        <v>0</v>
      </c>
      <c r="BE40" s="1192">
        <v>0</v>
      </c>
      <c r="BF40" s="1192">
        <v>0</v>
      </c>
      <c r="BG40" s="1192">
        <v>0</v>
      </c>
      <c r="BH40" s="1192">
        <v>0</v>
      </c>
      <c r="BI40" s="1192">
        <v>0</v>
      </c>
      <c r="BJ40" s="1192">
        <v>0</v>
      </c>
      <c r="BK40" s="1192">
        <v>0</v>
      </c>
      <c r="BL40" s="1192">
        <v>0</v>
      </c>
      <c r="BM40" s="1192">
        <v>0</v>
      </c>
      <c r="BO40" s="2032"/>
      <c r="BP40" s="1191" t="s">
        <v>797</v>
      </c>
      <c r="BQ40" s="1192">
        <f>'급수관 폐쇄(총괄)'!BU40</f>
        <v>0</v>
      </c>
      <c r="BR40" s="1192">
        <v>0</v>
      </c>
      <c r="BS40" s="1192">
        <v>0</v>
      </c>
      <c r="BT40" s="1192">
        <v>0</v>
      </c>
      <c r="BU40" s="1192">
        <v>0</v>
      </c>
      <c r="BV40" s="1192">
        <v>0</v>
      </c>
      <c r="BW40" s="1192">
        <v>0</v>
      </c>
      <c r="BX40" s="1192">
        <v>0</v>
      </c>
      <c r="BY40" s="1192">
        <v>0</v>
      </c>
      <c r="BZ40" s="1192">
        <v>0</v>
      </c>
      <c r="CA40" s="1192">
        <v>0</v>
      </c>
      <c r="CB40" s="1192">
        <v>0</v>
      </c>
      <c r="CC40" s="1192">
        <v>0</v>
      </c>
      <c r="CD40" s="1192">
        <v>0</v>
      </c>
      <c r="CE40" s="1192">
        <v>0</v>
      </c>
      <c r="CF40" s="1192">
        <v>0</v>
      </c>
      <c r="CG40" s="1192">
        <v>0</v>
      </c>
      <c r="CH40" s="1192">
        <v>0</v>
      </c>
      <c r="CI40" s="1192">
        <v>0</v>
      </c>
      <c r="CK40" s="2032"/>
      <c r="CL40" s="1191" t="s">
        <v>797</v>
      </c>
      <c r="CM40" s="1192">
        <f>'급수관 폐쇄(총괄)'!CQ40</f>
        <v>0</v>
      </c>
      <c r="CN40" s="1192">
        <v>0</v>
      </c>
      <c r="CO40" s="1192">
        <v>0</v>
      </c>
      <c r="CP40" s="1192">
        <v>0</v>
      </c>
      <c r="CQ40" s="1192">
        <v>0</v>
      </c>
      <c r="CR40" s="1192">
        <v>0</v>
      </c>
      <c r="CS40" s="1192">
        <v>0</v>
      </c>
      <c r="CT40" s="1192">
        <v>0</v>
      </c>
      <c r="CU40" s="1192">
        <v>0</v>
      </c>
      <c r="CV40" s="1192">
        <v>0</v>
      </c>
      <c r="CW40" s="1192">
        <v>0</v>
      </c>
      <c r="CX40" s="1192">
        <v>0</v>
      </c>
      <c r="CY40" s="1192">
        <v>0</v>
      </c>
      <c r="CZ40" s="1192">
        <v>0</v>
      </c>
      <c r="DA40" s="1192">
        <v>0</v>
      </c>
      <c r="DB40" s="1192">
        <v>0</v>
      </c>
      <c r="DC40" s="1192">
        <v>0</v>
      </c>
      <c r="DD40" s="1192">
        <v>0</v>
      </c>
      <c r="DE40" s="1192">
        <v>0</v>
      </c>
      <c r="DG40" s="2032"/>
      <c r="DH40" s="1191" t="s">
        <v>797</v>
      </c>
      <c r="DI40" s="1192">
        <f>'급수관 폐쇄(총괄)'!DM40</f>
        <v>0</v>
      </c>
      <c r="DJ40" s="1192">
        <v>0</v>
      </c>
      <c r="DK40" s="1192">
        <v>0</v>
      </c>
      <c r="DL40" s="1192">
        <v>0</v>
      </c>
      <c r="DM40" s="1192">
        <v>0</v>
      </c>
      <c r="DN40" s="1192">
        <v>0</v>
      </c>
      <c r="DO40" s="1192">
        <v>0</v>
      </c>
      <c r="DP40" s="1192">
        <v>0</v>
      </c>
      <c r="DQ40" s="1192">
        <v>0</v>
      </c>
      <c r="DR40" s="1192">
        <v>0</v>
      </c>
      <c r="DS40" s="1192">
        <v>0</v>
      </c>
      <c r="DT40" s="1192">
        <v>0</v>
      </c>
      <c r="DU40" s="1192">
        <v>0</v>
      </c>
      <c r="DV40" s="1192">
        <v>0</v>
      </c>
      <c r="DW40" s="1192">
        <v>0</v>
      </c>
      <c r="DX40" s="1192">
        <v>0</v>
      </c>
      <c r="DY40" s="1192">
        <v>0</v>
      </c>
      <c r="DZ40" s="1192">
        <v>0</v>
      </c>
      <c r="EA40" s="1192">
        <v>0</v>
      </c>
    </row>
    <row r="41" spans="1:131" ht="19.2" customHeight="1">
      <c r="A41" s="2032"/>
      <c r="B41" s="1191" t="s">
        <v>780</v>
      </c>
      <c r="C41" s="1192">
        <f>'급수관 폐쇄(총괄)'!G41</f>
        <v>0</v>
      </c>
      <c r="D41" s="1192">
        <v>0</v>
      </c>
      <c r="E41" s="1192">
        <v>0</v>
      </c>
      <c r="F41" s="1192">
        <v>0</v>
      </c>
      <c r="G41" s="1192">
        <v>0</v>
      </c>
      <c r="H41" s="1192">
        <v>0</v>
      </c>
      <c r="I41" s="1192">
        <v>0</v>
      </c>
      <c r="J41" s="1192">
        <v>0</v>
      </c>
      <c r="K41" s="1192">
        <v>0</v>
      </c>
      <c r="L41" s="1192">
        <v>0</v>
      </c>
      <c r="M41" s="1192">
        <v>0</v>
      </c>
      <c r="N41" s="1192">
        <v>0</v>
      </c>
      <c r="O41" s="1192">
        <v>0</v>
      </c>
      <c r="P41" s="1192">
        <v>0</v>
      </c>
      <c r="Q41" s="1192">
        <v>0</v>
      </c>
      <c r="R41" s="1192">
        <v>0</v>
      </c>
      <c r="S41" s="1192">
        <v>0</v>
      </c>
      <c r="T41" s="1192">
        <v>0</v>
      </c>
      <c r="U41" s="1192">
        <v>0</v>
      </c>
      <c r="W41" s="2032"/>
      <c r="X41" s="1191" t="s">
        <v>780</v>
      </c>
      <c r="Y41" s="1192">
        <f>'급수관 폐쇄(총괄)'!AC41</f>
        <v>0</v>
      </c>
      <c r="Z41" s="1192">
        <v>0</v>
      </c>
      <c r="AA41" s="1192">
        <v>0</v>
      </c>
      <c r="AB41" s="1192">
        <v>0</v>
      </c>
      <c r="AC41" s="1192">
        <v>0</v>
      </c>
      <c r="AD41" s="1192">
        <v>0</v>
      </c>
      <c r="AE41" s="1192">
        <v>0</v>
      </c>
      <c r="AF41" s="1192">
        <v>0</v>
      </c>
      <c r="AG41" s="1192">
        <v>0</v>
      </c>
      <c r="AH41" s="1192">
        <v>0</v>
      </c>
      <c r="AI41" s="1192">
        <v>0</v>
      </c>
      <c r="AJ41" s="1192">
        <v>0</v>
      </c>
      <c r="AK41" s="1192">
        <v>0</v>
      </c>
      <c r="AL41" s="1192">
        <v>0</v>
      </c>
      <c r="AM41" s="1192">
        <v>0</v>
      </c>
      <c r="AN41" s="1192">
        <v>0</v>
      </c>
      <c r="AO41" s="1192">
        <v>0</v>
      </c>
      <c r="AP41" s="1192">
        <v>0</v>
      </c>
      <c r="AQ41" s="1192">
        <v>0</v>
      </c>
      <c r="AS41" s="2032"/>
      <c r="AT41" s="1191" t="s">
        <v>780</v>
      </c>
      <c r="AU41" s="1192">
        <f>'급수관 폐쇄(총괄)'!AY41</f>
        <v>0</v>
      </c>
      <c r="AV41" s="1192">
        <v>0</v>
      </c>
      <c r="AW41" s="1192">
        <v>0</v>
      </c>
      <c r="AX41" s="1192">
        <v>0</v>
      </c>
      <c r="AY41" s="1192">
        <v>0</v>
      </c>
      <c r="AZ41" s="1192">
        <v>0</v>
      </c>
      <c r="BA41" s="1192">
        <v>0</v>
      </c>
      <c r="BB41" s="1192">
        <v>0</v>
      </c>
      <c r="BC41" s="1192">
        <v>0</v>
      </c>
      <c r="BD41" s="1192">
        <v>0</v>
      </c>
      <c r="BE41" s="1192">
        <v>0</v>
      </c>
      <c r="BF41" s="1192">
        <v>0</v>
      </c>
      <c r="BG41" s="1192">
        <v>0</v>
      </c>
      <c r="BH41" s="1192">
        <v>0</v>
      </c>
      <c r="BI41" s="1192">
        <v>0</v>
      </c>
      <c r="BJ41" s="1192">
        <v>0</v>
      </c>
      <c r="BK41" s="1192">
        <v>0</v>
      </c>
      <c r="BL41" s="1192">
        <v>0</v>
      </c>
      <c r="BM41" s="1192">
        <v>0</v>
      </c>
      <c r="BO41" s="2032"/>
      <c r="BP41" s="1191" t="s">
        <v>780</v>
      </c>
      <c r="BQ41" s="1192">
        <f>'급수관 폐쇄(총괄)'!BU41</f>
        <v>0</v>
      </c>
      <c r="BR41" s="1192">
        <v>0</v>
      </c>
      <c r="BS41" s="1192">
        <v>0</v>
      </c>
      <c r="BT41" s="1192">
        <v>0</v>
      </c>
      <c r="BU41" s="1192">
        <v>0</v>
      </c>
      <c r="BV41" s="1192">
        <v>0</v>
      </c>
      <c r="BW41" s="1192">
        <v>0</v>
      </c>
      <c r="BX41" s="1192">
        <v>0</v>
      </c>
      <c r="BY41" s="1192">
        <v>0</v>
      </c>
      <c r="BZ41" s="1192">
        <v>0</v>
      </c>
      <c r="CA41" s="1192">
        <v>0</v>
      </c>
      <c r="CB41" s="1192">
        <v>0</v>
      </c>
      <c r="CC41" s="1192">
        <v>0</v>
      </c>
      <c r="CD41" s="1192">
        <v>0</v>
      </c>
      <c r="CE41" s="1192">
        <v>0</v>
      </c>
      <c r="CF41" s="1192">
        <v>0</v>
      </c>
      <c r="CG41" s="1192">
        <v>0</v>
      </c>
      <c r="CH41" s="1192">
        <v>0</v>
      </c>
      <c r="CI41" s="1192">
        <v>0</v>
      </c>
      <c r="CK41" s="2032"/>
      <c r="CL41" s="1191" t="s">
        <v>780</v>
      </c>
      <c r="CM41" s="1192">
        <f>'급수관 폐쇄(총괄)'!CQ41</f>
        <v>0</v>
      </c>
      <c r="CN41" s="1192">
        <v>0</v>
      </c>
      <c r="CO41" s="1192">
        <v>0</v>
      </c>
      <c r="CP41" s="1192">
        <v>0</v>
      </c>
      <c r="CQ41" s="1192">
        <v>0</v>
      </c>
      <c r="CR41" s="1192">
        <v>0</v>
      </c>
      <c r="CS41" s="1192">
        <v>0</v>
      </c>
      <c r="CT41" s="1192">
        <v>0</v>
      </c>
      <c r="CU41" s="1192">
        <v>0</v>
      </c>
      <c r="CV41" s="1192">
        <v>0</v>
      </c>
      <c r="CW41" s="1192">
        <v>0</v>
      </c>
      <c r="CX41" s="1192">
        <v>0</v>
      </c>
      <c r="CY41" s="1192">
        <v>0</v>
      </c>
      <c r="CZ41" s="1192">
        <v>0</v>
      </c>
      <c r="DA41" s="1192">
        <v>0</v>
      </c>
      <c r="DB41" s="1192">
        <v>0</v>
      </c>
      <c r="DC41" s="1192">
        <v>0</v>
      </c>
      <c r="DD41" s="1192">
        <v>0</v>
      </c>
      <c r="DE41" s="1192">
        <v>0</v>
      </c>
      <c r="DG41" s="2032"/>
      <c r="DH41" s="1191" t="s">
        <v>780</v>
      </c>
      <c r="DI41" s="1192">
        <f>'급수관 폐쇄(총괄)'!DM41</f>
        <v>0</v>
      </c>
      <c r="DJ41" s="1192">
        <v>0</v>
      </c>
      <c r="DK41" s="1192">
        <v>0</v>
      </c>
      <c r="DL41" s="1192">
        <v>0</v>
      </c>
      <c r="DM41" s="1192">
        <v>0</v>
      </c>
      <c r="DN41" s="1192">
        <v>0</v>
      </c>
      <c r="DO41" s="1192">
        <v>0</v>
      </c>
      <c r="DP41" s="1192">
        <v>0</v>
      </c>
      <c r="DQ41" s="1192">
        <v>0</v>
      </c>
      <c r="DR41" s="1192">
        <v>0</v>
      </c>
      <c r="DS41" s="1192">
        <v>0</v>
      </c>
      <c r="DT41" s="1192">
        <v>0</v>
      </c>
      <c r="DU41" s="1192">
        <v>0</v>
      </c>
      <c r="DV41" s="1192">
        <v>0</v>
      </c>
      <c r="DW41" s="1192">
        <v>0</v>
      </c>
      <c r="DX41" s="1192">
        <v>0</v>
      </c>
      <c r="DY41" s="1192">
        <v>0</v>
      </c>
      <c r="DZ41" s="1192">
        <v>0</v>
      </c>
      <c r="EA41" s="1192">
        <v>0</v>
      </c>
    </row>
    <row r="42" spans="1:131" ht="19.2" customHeight="1">
      <c r="A42" s="2032"/>
      <c r="B42" s="1194" t="s">
        <v>802</v>
      </c>
      <c r="C42" s="1192">
        <f>'급수관 폐쇄(총괄)'!G42</f>
        <v>-32.1</v>
      </c>
      <c r="D42" s="1192">
        <v>0</v>
      </c>
      <c r="E42" s="1192">
        <v>0</v>
      </c>
      <c r="F42" s="1192">
        <v>32.1</v>
      </c>
      <c r="G42" s="1192">
        <v>-32.1</v>
      </c>
      <c r="H42" s="1192">
        <v>0</v>
      </c>
      <c r="I42" s="1192">
        <v>0</v>
      </c>
      <c r="J42" s="1192">
        <v>5.0999999999999996</v>
      </c>
      <c r="K42" s="1192">
        <v>0</v>
      </c>
      <c r="L42" s="1192">
        <v>0</v>
      </c>
      <c r="M42" s="1192">
        <v>0</v>
      </c>
      <c r="N42" s="1192">
        <v>0</v>
      </c>
      <c r="O42" s="1192">
        <v>0</v>
      </c>
      <c r="P42" s="1192">
        <v>27</v>
      </c>
      <c r="Q42" s="1192">
        <v>0</v>
      </c>
      <c r="R42" s="1192">
        <v>0</v>
      </c>
      <c r="S42" s="1192">
        <v>0</v>
      </c>
      <c r="T42" s="1192">
        <v>0</v>
      </c>
      <c r="U42" s="1192">
        <v>0</v>
      </c>
      <c r="W42" s="2032"/>
      <c r="X42" s="1194" t="s">
        <v>802</v>
      </c>
      <c r="Y42" s="1192">
        <f>'급수관 폐쇄(총괄)'!AC42</f>
        <v>0</v>
      </c>
      <c r="Z42" s="1192">
        <v>0</v>
      </c>
      <c r="AA42" s="1192">
        <v>0</v>
      </c>
      <c r="AB42" s="1192">
        <v>0</v>
      </c>
      <c r="AC42" s="1192">
        <v>0</v>
      </c>
      <c r="AD42" s="1192">
        <v>0</v>
      </c>
      <c r="AE42" s="1192">
        <v>0</v>
      </c>
      <c r="AF42" s="1192">
        <v>0</v>
      </c>
      <c r="AG42" s="1192">
        <v>0</v>
      </c>
      <c r="AH42" s="1192">
        <v>0</v>
      </c>
      <c r="AI42" s="1192">
        <v>0</v>
      </c>
      <c r="AJ42" s="1192">
        <v>0</v>
      </c>
      <c r="AK42" s="1192">
        <v>0</v>
      </c>
      <c r="AL42" s="1192">
        <v>0</v>
      </c>
      <c r="AM42" s="1192">
        <v>0</v>
      </c>
      <c r="AN42" s="1192">
        <v>0</v>
      </c>
      <c r="AO42" s="1192">
        <v>0</v>
      </c>
      <c r="AP42" s="1192">
        <v>0</v>
      </c>
      <c r="AQ42" s="1192">
        <v>0</v>
      </c>
      <c r="AS42" s="2032"/>
      <c r="AT42" s="1194" t="s">
        <v>802</v>
      </c>
      <c r="AU42" s="1192">
        <f>'급수관 폐쇄(총괄)'!AY42</f>
        <v>0</v>
      </c>
      <c r="AV42" s="1192">
        <v>0</v>
      </c>
      <c r="AW42" s="1192">
        <v>0</v>
      </c>
      <c r="AX42" s="1192">
        <v>0</v>
      </c>
      <c r="AY42" s="1192">
        <v>0</v>
      </c>
      <c r="AZ42" s="1192">
        <v>0</v>
      </c>
      <c r="BA42" s="1192">
        <v>0</v>
      </c>
      <c r="BB42" s="1192">
        <v>0</v>
      </c>
      <c r="BC42" s="1192">
        <v>0</v>
      </c>
      <c r="BD42" s="1192">
        <v>0</v>
      </c>
      <c r="BE42" s="1192">
        <v>0</v>
      </c>
      <c r="BF42" s="1192">
        <v>0</v>
      </c>
      <c r="BG42" s="1192">
        <v>0</v>
      </c>
      <c r="BH42" s="1192">
        <v>0</v>
      </c>
      <c r="BI42" s="1192">
        <v>0</v>
      </c>
      <c r="BJ42" s="1192">
        <v>0</v>
      </c>
      <c r="BK42" s="1192">
        <v>0</v>
      </c>
      <c r="BL42" s="1192">
        <v>0</v>
      </c>
      <c r="BM42" s="1192">
        <v>0</v>
      </c>
      <c r="BO42" s="2032"/>
      <c r="BP42" s="1194" t="s">
        <v>802</v>
      </c>
      <c r="BQ42" s="1192">
        <f>'급수관 폐쇄(총괄)'!BU42</f>
        <v>-32.1</v>
      </c>
      <c r="BR42" s="1192">
        <v>0</v>
      </c>
      <c r="BS42" s="1192">
        <v>0</v>
      </c>
      <c r="BT42" s="1192">
        <v>32.1</v>
      </c>
      <c r="BU42" s="1192">
        <v>-32.1</v>
      </c>
      <c r="BV42" s="1192">
        <v>0</v>
      </c>
      <c r="BW42" s="1192">
        <v>0</v>
      </c>
      <c r="BX42" s="1192">
        <v>5.0999999999999996</v>
      </c>
      <c r="BY42" s="1192">
        <v>0</v>
      </c>
      <c r="BZ42" s="1192">
        <v>0</v>
      </c>
      <c r="CA42" s="1192">
        <v>0</v>
      </c>
      <c r="CB42" s="1192">
        <v>0</v>
      </c>
      <c r="CC42" s="1192">
        <v>0</v>
      </c>
      <c r="CD42" s="1192">
        <v>27</v>
      </c>
      <c r="CE42" s="1192">
        <v>0</v>
      </c>
      <c r="CF42" s="1192">
        <v>0</v>
      </c>
      <c r="CG42" s="1192">
        <v>0</v>
      </c>
      <c r="CH42" s="1192">
        <v>0</v>
      </c>
      <c r="CI42" s="1192">
        <v>0</v>
      </c>
      <c r="CK42" s="2032"/>
      <c r="CL42" s="1194" t="s">
        <v>802</v>
      </c>
      <c r="CM42" s="1192">
        <f>'급수관 폐쇄(총괄)'!CQ42</f>
        <v>0</v>
      </c>
      <c r="CN42" s="1192">
        <v>0</v>
      </c>
      <c r="CO42" s="1192">
        <v>0</v>
      </c>
      <c r="CP42" s="1192">
        <v>0</v>
      </c>
      <c r="CQ42" s="1192">
        <v>0</v>
      </c>
      <c r="CR42" s="1192">
        <v>0</v>
      </c>
      <c r="CS42" s="1192">
        <v>0</v>
      </c>
      <c r="CT42" s="1192">
        <v>0</v>
      </c>
      <c r="CU42" s="1192">
        <v>0</v>
      </c>
      <c r="CV42" s="1192">
        <v>0</v>
      </c>
      <c r="CW42" s="1192">
        <v>0</v>
      </c>
      <c r="CX42" s="1192">
        <v>0</v>
      </c>
      <c r="CY42" s="1192">
        <v>0</v>
      </c>
      <c r="CZ42" s="1192">
        <v>0</v>
      </c>
      <c r="DA42" s="1192">
        <v>0</v>
      </c>
      <c r="DB42" s="1192">
        <v>0</v>
      </c>
      <c r="DC42" s="1192">
        <v>0</v>
      </c>
      <c r="DD42" s="1192">
        <v>0</v>
      </c>
      <c r="DE42" s="1192">
        <v>0</v>
      </c>
      <c r="DG42" s="2032"/>
      <c r="DH42" s="1194" t="s">
        <v>802</v>
      </c>
      <c r="DI42" s="1192">
        <f>'급수관 폐쇄(총괄)'!DM42</f>
        <v>0</v>
      </c>
      <c r="DJ42" s="1192">
        <v>0</v>
      </c>
      <c r="DK42" s="1192">
        <v>0</v>
      </c>
      <c r="DL42" s="1192">
        <v>0</v>
      </c>
      <c r="DM42" s="1192">
        <v>0</v>
      </c>
      <c r="DN42" s="1192">
        <v>0</v>
      </c>
      <c r="DO42" s="1192">
        <v>0</v>
      </c>
      <c r="DP42" s="1192">
        <v>0</v>
      </c>
      <c r="DQ42" s="1192">
        <v>0</v>
      </c>
      <c r="DR42" s="1192">
        <v>0</v>
      </c>
      <c r="DS42" s="1192">
        <v>0</v>
      </c>
      <c r="DT42" s="1192">
        <v>0</v>
      </c>
      <c r="DU42" s="1192">
        <v>0</v>
      </c>
      <c r="DV42" s="1192">
        <v>0</v>
      </c>
      <c r="DW42" s="1192">
        <v>0</v>
      </c>
      <c r="DX42" s="1192">
        <v>0</v>
      </c>
      <c r="DY42" s="1192">
        <v>0</v>
      </c>
      <c r="DZ42" s="1192">
        <v>0</v>
      </c>
      <c r="EA42" s="1192">
        <v>0</v>
      </c>
    </row>
    <row r="43" spans="1:131" ht="19.2" customHeight="1">
      <c r="A43" s="2032"/>
      <c r="B43" s="1194" t="s">
        <v>803</v>
      </c>
      <c r="C43" s="1192">
        <f>'급수관 폐쇄(총괄)'!G43</f>
        <v>0</v>
      </c>
      <c r="D43" s="1192">
        <v>0</v>
      </c>
      <c r="E43" s="1192">
        <v>0</v>
      </c>
      <c r="F43" s="1192">
        <v>0</v>
      </c>
      <c r="G43" s="1192">
        <v>0</v>
      </c>
      <c r="H43" s="1192">
        <v>0</v>
      </c>
      <c r="I43" s="1192">
        <v>0</v>
      </c>
      <c r="J43" s="1192">
        <v>0</v>
      </c>
      <c r="K43" s="1192">
        <v>0</v>
      </c>
      <c r="L43" s="1192">
        <v>0</v>
      </c>
      <c r="M43" s="1192">
        <v>0</v>
      </c>
      <c r="N43" s="1192">
        <v>0</v>
      </c>
      <c r="O43" s="1192">
        <v>0</v>
      </c>
      <c r="P43" s="1192">
        <v>0</v>
      </c>
      <c r="Q43" s="1192">
        <v>0</v>
      </c>
      <c r="R43" s="1192">
        <v>0</v>
      </c>
      <c r="S43" s="1192">
        <v>0</v>
      </c>
      <c r="T43" s="1192">
        <v>0</v>
      </c>
      <c r="U43" s="1192">
        <v>0</v>
      </c>
      <c r="W43" s="2032"/>
      <c r="X43" s="1194" t="s">
        <v>803</v>
      </c>
      <c r="Y43" s="1192">
        <f>'급수관 폐쇄(총괄)'!AC43</f>
        <v>0</v>
      </c>
      <c r="Z43" s="1192">
        <v>0</v>
      </c>
      <c r="AA43" s="1192">
        <v>0</v>
      </c>
      <c r="AB43" s="1192">
        <v>0</v>
      </c>
      <c r="AC43" s="1192">
        <v>0</v>
      </c>
      <c r="AD43" s="1192">
        <v>0</v>
      </c>
      <c r="AE43" s="1192">
        <v>0</v>
      </c>
      <c r="AF43" s="1192">
        <v>0</v>
      </c>
      <c r="AG43" s="1192">
        <v>0</v>
      </c>
      <c r="AH43" s="1192">
        <v>0</v>
      </c>
      <c r="AI43" s="1192">
        <v>0</v>
      </c>
      <c r="AJ43" s="1192">
        <v>0</v>
      </c>
      <c r="AK43" s="1192">
        <v>0</v>
      </c>
      <c r="AL43" s="1192">
        <v>0</v>
      </c>
      <c r="AM43" s="1192">
        <v>0</v>
      </c>
      <c r="AN43" s="1192">
        <v>0</v>
      </c>
      <c r="AO43" s="1192">
        <v>0</v>
      </c>
      <c r="AP43" s="1192">
        <v>0</v>
      </c>
      <c r="AQ43" s="1192">
        <v>0</v>
      </c>
      <c r="AS43" s="2032"/>
      <c r="AT43" s="1194" t="s">
        <v>803</v>
      </c>
      <c r="AU43" s="1192">
        <f>'급수관 폐쇄(총괄)'!AY43</f>
        <v>0</v>
      </c>
      <c r="AV43" s="1192">
        <v>0</v>
      </c>
      <c r="AW43" s="1192">
        <v>0</v>
      </c>
      <c r="AX43" s="1192">
        <v>0</v>
      </c>
      <c r="AY43" s="1192">
        <v>0</v>
      </c>
      <c r="AZ43" s="1192">
        <v>0</v>
      </c>
      <c r="BA43" s="1192">
        <v>0</v>
      </c>
      <c r="BB43" s="1192">
        <v>0</v>
      </c>
      <c r="BC43" s="1192">
        <v>0</v>
      </c>
      <c r="BD43" s="1192">
        <v>0</v>
      </c>
      <c r="BE43" s="1192">
        <v>0</v>
      </c>
      <c r="BF43" s="1192">
        <v>0</v>
      </c>
      <c r="BG43" s="1192">
        <v>0</v>
      </c>
      <c r="BH43" s="1192">
        <v>0</v>
      </c>
      <c r="BI43" s="1192">
        <v>0</v>
      </c>
      <c r="BJ43" s="1192">
        <v>0</v>
      </c>
      <c r="BK43" s="1192">
        <v>0</v>
      </c>
      <c r="BL43" s="1192">
        <v>0</v>
      </c>
      <c r="BM43" s="1192">
        <v>0</v>
      </c>
      <c r="BO43" s="2032"/>
      <c r="BP43" s="1194" t="s">
        <v>803</v>
      </c>
      <c r="BQ43" s="1192">
        <f>'급수관 폐쇄(총괄)'!BU43</f>
        <v>0</v>
      </c>
      <c r="BR43" s="1192">
        <v>0</v>
      </c>
      <c r="BS43" s="1192">
        <v>0</v>
      </c>
      <c r="BT43" s="1192">
        <v>0</v>
      </c>
      <c r="BU43" s="1192">
        <v>0</v>
      </c>
      <c r="BV43" s="1192">
        <v>0</v>
      </c>
      <c r="BW43" s="1192">
        <v>0</v>
      </c>
      <c r="BX43" s="1192">
        <v>0</v>
      </c>
      <c r="BY43" s="1192">
        <v>0</v>
      </c>
      <c r="BZ43" s="1192">
        <v>0</v>
      </c>
      <c r="CA43" s="1192">
        <v>0</v>
      </c>
      <c r="CB43" s="1192">
        <v>0</v>
      </c>
      <c r="CC43" s="1192">
        <v>0</v>
      </c>
      <c r="CD43" s="1192">
        <v>0</v>
      </c>
      <c r="CE43" s="1192">
        <v>0</v>
      </c>
      <c r="CF43" s="1192">
        <v>0</v>
      </c>
      <c r="CG43" s="1192">
        <v>0</v>
      </c>
      <c r="CH43" s="1192">
        <v>0</v>
      </c>
      <c r="CI43" s="1192">
        <v>0</v>
      </c>
      <c r="CK43" s="2032"/>
      <c r="CL43" s="1194" t="s">
        <v>803</v>
      </c>
      <c r="CM43" s="1192">
        <f>'급수관 폐쇄(총괄)'!CQ43</f>
        <v>0</v>
      </c>
      <c r="CN43" s="1192">
        <v>0</v>
      </c>
      <c r="CO43" s="1192">
        <v>0</v>
      </c>
      <c r="CP43" s="1192">
        <v>0</v>
      </c>
      <c r="CQ43" s="1192">
        <v>0</v>
      </c>
      <c r="CR43" s="1192">
        <v>0</v>
      </c>
      <c r="CS43" s="1192">
        <v>0</v>
      </c>
      <c r="CT43" s="1192">
        <v>0</v>
      </c>
      <c r="CU43" s="1192">
        <v>0</v>
      </c>
      <c r="CV43" s="1192">
        <v>0</v>
      </c>
      <c r="CW43" s="1192">
        <v>0</v>
      </c>
      <c r="CX43" s="1192">
        <v>0</v>
      </c>
      <c r="CY43" s="1192">
        <v>0</v>
      </c>
      <c r="CZ43" s="1192">
        <v>0</v>
      </c>
      <c r="DA43" s="1192">
        <v>0</v>
      </c>
      <c r="DB43" s="1192">
        <v>0</v>
      </c>
      <c r="DC43" s="1192">
        <v>0</v>
      </c>
      <c r="DD43" s="1192">
        <v>0</v>
      </c>
      <c r="DE43" s="1192">
        <v>0</v>
      </c>
      <c r="DG43" s="2032"/>
      <c r="DH43" s="1194" t="s">
        <v>803</v>
      </c>
      <c r="DI43" s="1192">
        <f>'급수관 폐쇄(총괄)'!DM43</f>
        <v>0</v>
      </c>
      <c r="DJ43" s="1192">
        <v>0</v>
      </c>
      <c r="DK43" s="1192">
        <v>0</v>
      </c>
      <c r="DL43" s="1192">
        <v>0</v>
      </c>
      <c r="DM43" s="1192">
        <v>0</v>
      </c>
      <c r="DN43" s="1192">
        <v>0</v>
      </c>
      <c r="DO43" s="1192">
        <v>0</v>
      </c>
      <c r="DP43" s="1192">
        <v>0</v>
      </c>
      <c r="DQ43" s="1192">
        <v>0</v>
      </c>
      <c r="DR43" s="1192">
        <v>0</v>
      </c>
      <c r="DS43" s="1192">
        <v>0</v>
      </c>
      <c r="DT43" s="1192">
        <v>0</v>
      </c>
      <c r="DU43" s="1192">
        <v>0</v>
      </c>
      <c r="DV43" s="1192">
        <v>0</v>
      </c>
      <c r="DW43" s="1192">
        <v>0</v>
      </c>
      <c r="DX43" s="1192">
        <v>0</v>
      </c>
      <c r="DY43" s="1192">
        <v>0</v>
      </c>
      <c r="DZ43" s="1192">
        <v>0</v>
      </c>
      <c r="EA43" s="1192">
        <v>0</v>
      </c>
    </row>
    <row r="44" spans="1:131" ht="19.2" customHeight="1">
      <c r="A44" s="2032"/>
      <c r="B44" s="1195" t="s">
        <v>804</v>
      </c>
      <c r="C44" s="1192">
        <f>'급수관 폐쇄(총괄)'!G44</f>
        <v>0</v>
      </c>
      <c r="D44" s="1192">
        <v>0</v>
      </c>
      <c r="E44" s="1192">
        <v>0</v>
      </c>
      <c r="F44" s="1192">
        <v>0</v>
      </c>
      <c r="G44" s="1192">
        <v>0</v>
      </c>
      <c r="H44" s="1192">
        <v>0</v>
      </c>
      <c r="I44" s="1192">
        <v>0</v>
      </c>
      <c r="J44" s="1192">
        <v>0</v>
      </c>
      <c r="K44" s="1192">
        <v>0</v>
      </c>
      <c r="L44" s="1192">
        <v>0</v>
      </c>
      <c r="M44" s="1192">
        <v>0</v>
      </c>
      <c r="N44" s="1192">
        <v>0</v>
      </c>
      <c r="O44" s="1192">
        <v>0</v>
      </c>
      <c r="P44" s="1192">
        <v>0</v>
      </c>
      <c r="Q44" s="1192">
        <v>0</v>
      </c>
      <c r="R44" s="1192">
        <v>0</v>
      </c>
      <c r="S44" s="1192">
        <v>0</v>
      </c>
      <c r="T44" s="1192">
        <v>0</v>
      </c>
      <c r="U44" s="1192">
        <v>0</v>
      </c>
      <c r="W44" s="2032"/>
      <c r="X44" s="1195" t="s">
        <v>804</v>
      </c>
      <c r="Y44" s="1192">
        <f>'급수관 폐쇄(총괄)'!AC44</f>
        <v>0</v>
      </c>
      <c r="Z44" s="1192">
        <v>0</v>
      </c>
      <c r="AA44" s="1192">
        <v>0</v>
      </c>
      <c r="AB44" s="1192">
        <v>0</v>
      </c>
      <c r="AC44" s="1192">
        <v>0</v>
      </c>
      <c r="AD44" s="1192">
        <v>0</v>
      </c>
      <c r="AE44" s="1192">
        <v>0</v>
      </c>
      <c r="AF44" s="1192">
        <v>0</v>
      </c>
      <c r="AG44" s="1192">
        <v>0</v>
      </c>
      <c r="AH44" s="1192">
        <v>0</v>
      </c>
      <c r="AI44" s="1192">
        <v>0</v>
      </c>
      <c r="AJ44" s="1192">
        <v>0</v>
      </c>
      <c r="AK44" s="1192">
        <v>0</v>
      </c>
      <c r="AL44" s="1192">
        <v>0</v>
      </c>
      <c r="AM44" s="1192">
        <v>0</v>
      </c>
      <c r="AN44" s="1192">
        <v>0</v>
      </c>
      <c r="AO44" s="1192">
        <v>0</v>
      </c>
      <c r="AP44" s="1192">
        <v>0</v>
      </c>
      <c r="AQ44" s="1192">
        <v>0</v>
      </c>
      <c r="AS44" s="2032"/>
      <c r="AT44" s="1195" t="s">
        <v>804</v>
      </c>
      <c r="AU44" s="1192">
        <f>'급수관 폐쇄(총괄)'!AY44</f>
        <v>0</v>
      </c>
      <c r="AV44" s="1192">
        <v>0</v>
      </c>
      <c r="AW44" s="1192">
        <v>0</v>
      </c>
      <c r="AX44" s="1192">
        <v>0</v>
      </c>
      <c r="AY44" s="1192">
        <v>0</v>
      </c>
      <c r="AZ44" s="1192">
        <v>0</v>
      </c>
      <c r="BA44" s="1192">
        <v>0</v>
      </c>
      <c r="BB44" s="1192">
        <v>0</v>
      </c>
      <c r="BC44" s="1192">
        <v>0</v>
      </c>
      <c r="BD44" s="1192">
        <v>0</v>
      </c>
      <c r="BE44" s="1192">
        <v>0</v>
      </c>
      <c r="BF44" s="1192">
        <v>0</v>
      </c>
      <c r="BG44" s="1192">
        <v>0</v>
      </c>
      <c r="BH44" s="1192">
        <v>0</v>
      </c>
      <c r="BI44" s="1192">
        <v>0</v>
      </c>
      <c r="BJ44" s="1192">
        <v>0</v>
      </c>
      <c r="BK44" s="1192">
        <v>0</v>
      </c>
      <c r="BL44" s="1192">
        <v>0</v>
      </c>
      <c r="BM44" s="1192">
        <v>0</v>
      </c>
      <c r="BO44" s="2032"/>
      <c r="BP44" s="1195" t="s">
        <v>804</v>
      </c>
      <c r="BQ44" s="1192">
        <f>'급수관 폐쇄(총괄)'!BU44</f>
        <v>0</v>
      </c>
      <c r="BR44" s="1192">
        <v>0</v>
      </c>
      <c r="BS44" s="1192">
        <v>0</v>
      </c>
      <c r="BT44" s="1192">
        <v>0</v>
      </c>
      <c r="BU44" s="1192">
        <v>0</v>
      </c>
      <c r="BV44" s="1192">
        <v>0</v>
      </c>
      <c r="BW44" s="1192">
        <v>0</v>
      </c>
      <c r="BX44" s="1192">
        <v>0</v>
      </c>
      <c r="BY44" s="1192">
        <v>0</v>
      </c>
      <c r="BZ44" s="1192">
        <v>0</v>
      </c>
      <c r="CA44" s="1192">
        <v>0</v>
      </c>
      <c r="CB44" s="1192">
        <v>0</v>
      </c>
      <c r="CC44" s="1192">
        <v>0</v>
      </c>
      <c r="CD44" s="1192">
        <v>0</v>
      </c>
      <c r="CE44" s="1192">
        <v>0</v>
      </c>
      <c r="CF44" s="1192">
        <v>0</v>
      </c>
      <c r="CG44" s="1192">
        <v>0</v>
      </c>
      <c r="CH44" s="1192">
        <v>0</v>
      </c>
      <c r="CI44" s="1192">
        <v>0</v>
      </c>
      <c r="CK44" s="2032"/>
      <c r="CL44" s="1195" t="s">
        <v>804</v>
      </c>
      <c r="CM44" s="1192">
        <f>'급수관 폐쇄(총괄)'!CQ44</f>
        <v>0</v>
      </c>
      <c r="CN44" s="1192">
        <v>0</v>
      </c>
      <c r="CO44" s="1192">
        <v>0</v>
      </c>
      <c r="CP44" s="1192">
        <v>0</v>
      </c>
      <c r="CQ44" s="1192">
        <v>0</v>
      </c>
      <c r="CR44" s="1192">
        <v>0</v>
      </c>
      <c r="CS44" s="1192">
        <v>0</v>
      </c>
      <c r="CT44" s="1192">
        <v>0</v>
      </c>
      <c r="CU44" s="1192">
        <v>0</v>
      </c>
      <c r="CV44" s="1192">
        <v>0</v>
      </c>
      <c r="CW44" s="1192">
        <v>0</v>
      </c>
      <c r="CX44" s="1192">
        <v>0</v>
      </c>
      <c r="CY44" s="1192">
        <v>0</v>
      </c>
      <c r="CZ44" s="1192">
        <v>0</v>
      </c>
      <c r="DA44" s="1192">
        <v>0</v>
      </c>
      <c r="DB44" s="1192">
        <v>0</v>
      </c>
      <c r="DC44" s="1192">
        <v>0</v>
      </c>
      <c r="DD44" s="1192">
        <v>0</v>
      </c>
      <c r="DE44" s="1192">
        <v>0</v>
      </c>
      <c r="DG44" s="2032"/>
      <c r="DH44" s="1195" t="s">
        <v>804</v>
      </c>
      <c r="DI44" s="1192">
        <f>'급수관 폐쇄(총괄)'!DM44</f>
        <v>0</v>
      </c>
      <c r="DJ44" s="1192">
        <v>0</v>
      </c>
      <c r="DK44" s="1192">
        <v>0</v>
      </c>
      <c r="DL44" s="1192">
        <v>0</v>
      </c>
      <c r="DM44" s="1192">
        <v>0</v>
      </c>
      <c r="DN44" s="1192">
        <v>0</v>
      </c>
      <c r="DO44" s="1192">
        <v>0</v>
      </c>
      <c r="DP44" s="1192">
        <v>0</v>
      </c>
      <c r="DQ44" s="1192">
        <v>0</v>
      </c>
      <c r="DR44" s="1192">
        <v>0</v>
      </c>
      <c r="DS44" s="1192">
        <v>0</v>
      </c>
      <c r="DT44" s="1192">
        <v>0</v>
      </c>
      <c r="DU44" s="1192">
        <v>0</v>
      </c>
      <c r="DV44" s="1192">
        <v>0</v>
      </c>
      <c r="DW44" s="1192">
        <v>0</v>
      </c>
      <c r="DX44" s="1192">
        <v>0</v>
      </c>
      <c r="DY44" s="1192">
        <v>0</v>
      </c>
      <c r="DZ44" s="1192">
        <v>0</v>
      </c>
      <c r="EA44" s="1192">
        <v>0</v>
      </c>
    </row>
    <row r="45" spans="1:131" ht="19.2" customHeight="1">
      <c r="A45" s="2032"/>
      <c r="B45" s="1195" t="s">
        <v>805</v>
      </c>
      <c r="C45" s="1192">
        <f>'급수관 폐쇄(총괄)'!G45</f>
        <v>0</v>
      </c>
      <c r="D45" s="1192">
        <v>0</v>
      </c>
      <c r="E45" s="1192">
        <v>0</v>
      </c>
      <c r="F45" s="1192">
        <v>0</v>
      </c>
      <c r="G45" s="1192">
        <v>0</v>
      </c>
      <c r="H45" s="1192">
        <v>0</v>
      </c>
      <c r="I45" s="1192">
        <v>0</v>
      </c>
      <c r="J45" s="1192">
        <v>0</v>
      </c>
      <c r="K45" s="1192">
        <v>0</v>
      </c>
      <c r="L45" s="1192">
        <v>0</v>
      </c>
      <c r="M45" s="1192">
        <v>0</v>
      </c>
      <c r="N45" s="1192">
        <v>0</v>
      </c>
      <c r="O45" s="1192">
        <v>0</v>
      </c>
      <c r="P45" s="1192">
        <v>0</v>
      </c>
      <c r="Q45" s="1192">
        <v>0</v>
      </c>
      <c r="R45" s="1192">
        <v>0</v>
      </c>
      <c r="S45" s="1192">
        <v>0</v>
      </c>
      <c r="T45" s="1192">
        <v>0</v>
      </c>
      <c r="U45" s="1192">
        <v>0</v>
      </c>
      <c r="W45" s="2032"/>
      <c r="X45" s="1195" t="s">
        <v>805</v>
      </c>
      <c r="Y45" s="1192">
        <f>'급수관 폐쇄(총괄)'!AC45</f>
        <v>0</v>
      </c>
      <c r="Z45" s="1192">
        <v>0</v>
      </c>
      <c r="AA45" s="1192">
        <v>0</v>
      </c>
      <c r="AB45" s="1192">
        <v>0</v>
      </c>
      <c r="AC45" s="1192">
        <v>0</v>
      </c>
      <c r="AD45" s="1192">
        <v>0</v>
      </c>
      <c r="AE45" s="1192">
        <v>0</v>
      </c>
      <c r="AF45" s="1192">
        <v>0</v>
      </c>
      <c r="AG45" s="1192">
        <v>0</v>
      </c>
      <c r="AH45" s="1192">
        <v>0</v>
      </c>
      <c r="AI45" s="1192">
        <v>0</v>
      </c>
      <c r="AJ45" s="1192">
        <v>0</v>
      </c>
      <c r="AK45" s="1192">
        <v>0</v>
      </c>
      <c r="AL45" s="1192">
        <v>0</v>
      </c>
      <c r="AM45" s="1192">
        <v>0</v>
      </c>
      <c r="AN45" s="1192">
        <v>0</v>
      </c>
      <c r="AO45" s="1192">
        <v>0</v>
      </c>
      <c r="AP45" s="1192">
        <v>0</v>
      </c>
      <c r="AQ45" s="1192">
        <v>0</v>
      </c>
      <c r="AS45" s="2032"/>
      <c r="AT45" s="1195" t="s">
        <v>805</v>
      </c>
      <c r="AU45" s="1192">
        <f>'급수관 폐쇄(총괄)'!AY45</f>
        <v>0</v>
      </c>
      <c r="AV45" s="1192">
        <v>0</v>
      </c>
      <c r="AW45" s="1192">
        <v>0</v>
      </c>
      <c r="AX45" s="1192">
        <v>0</v>
      </c>
      <c r="AY45" s="1192">
        <v>0</v>
      </c>
      <c r="AZ45" s="1192">
        <v>0</v>
      </c>
      <c r="BA45" s="1192">
        <v>0</v>
      </c>
      <c r="BB45" s="1192">
        <v>0</v>
      </c>
      <c r="BC45" s="1192">
        <v>0</v>
      </c>
      <c r="BD45" s="1192">
        <v>0</v>
      </c>
      <c r="BE45" s="1192">
        <v>0</v>
      </c>
      <c r="BF45" s="1192">
        <v>0</v>
      </c>
      <c r="BG45" s="1192">
        <v>0</v>
      </c>
      <c r="BH45" s="1192">
        <v>0</v>
      </c>
      <c r="BI45" s="1192">
        <v>0</v>
      </c>
      <c r="BJ45" s="1192">
        <v>0</v>
      </c>
      <c r="BK45" s="1192">
        <v>0</v>
      </c>
      <c r="BL45" s="1192">
        <v>0</v>
      </c>
      <c r="BM45" s="1192">
        <v>0</v>
      </c>
      <c r="BO45" s="2032"/>
      <c r="BP45" s="1195" t="s">
        <v>805</v>
      </c>
      <c r="BQ45" s="1192">
        <f>'급수관 폐쇄(총괄)'!BU45</f>
        <v>0</v>
      </c>
      <c r="BR45" s="1192">
        <v>0</v>
      </c>
      <c r="BS45" s="1192">
        <v>0</v>
      </c>
      <c r="BT45" s="1192">
        <v>0</v>
      </c>
      <c r="BU45" s="1192">
        <v>0</v>
      </c>
      <c r="BV45" s="1192">
        <v>0</v>
      </c>
      <c r="BW45" s="1192">
        <v>0</v>
      </c>
      <c r="BX45" s="1192">
        <v>0</v>
      </c>
      <c r="BY45" s="1192">
        <v>0</v>
      </c>
      <c r="BZ45" s="1192">
        <v>0</v>
      </c>
      <c r="CA45" s="1192">
        <v>0</v>
      </c>
      <c r="CB45" s="1192">
        <v>0</v>
      </c>
      <c r="CC45" s="1192">
        <v>0</v>
      </c>
      <c r="CD45" s="1192">
        <v>0</v>
      </c>
      <c r="CE45" s="1192">
        <v>0</v>
      </c>
      <c r="CF45" s="1192">
        <v>0</v>
      </c>
      <c r="CG45" s="1192">
        <v>0</v>
      </c>
      <c r="CH45" s="1192">
        <v>0</v>
      </c>
      <c r="CI45" s="1192">
        <v>0</v>
      </c>
      <c r="CK45" s="2032"/>
      <c r="CL45" s="1195" t="s">
        <v>805</v>
      </c>
      <c r="CM45" s="1192">
        <f>'급수관 폐쇄(총괄)'!CQ45</f>
        <v>0</v>
      </c>
      <c r="CN45" s="1192">
        <v>0</v>
      </c>
      <c r="CO45" s="1192">
        <v>0</v>
      </c>
      <c r="CP45" s="1192">
        <v>0</v>
      </c>
      <c r="CQ45" s="1192">
        <v>0</v>
      </c>
      <c r="CR45" s="1192">
        <v>0</v>
      </c>
      <c r="CS45" s="1192">
        <v>0</v>
      </c>
      <c r="CT45" s="1192">
        <v>0</v>
      </c>
      <c r="CU45" s="1192">
        <v>0</v>
      </c>
      <c r="CV45" s="1192">
        <v>0</v>
      </c>
      <c r="CW45" s="1192">
        <v>0</v>
      </c>
      <c r="CX45" s="1192">
        <v>0</v>
      </c>
      <c r="CY45" s="1192">
        <v>0</v>
      </c>
      <c r="CZ45" s="1192">
        <v>0</v>
      </c>
      <c r="DA45" s="1192">
        <v>0</v>
      </c>
      <c r="DB45" s="1192">
        <v>0</v>
      </c>
      <c r="DC45" s="1192">
        <v>0</v>
      </c>
      <c r="DD45" s="1192">
        <v>0</v>
      </c>
      <c r="DE45" s="1192">
        <v>0</v>
      </c>
      <c r="DG45" s="2032"/>
      <c r="DH45" s="1195" t="s">
        <v>805</v>
      </c>
      <c r="DI45" s="1192">
        <f>'급수관 폐쇄(총괄)'!DM45</f>
        <v>0</v>
      </c>
      <c r="DJ45" s="1192">
        <v>0</v>
      </c>
      <c r="DK45" s="1192">
        <v>0</v>
      </c>
      <c r="DL45" s="1192">
        <v>0</v>
      </c>
      <c r="DM45" s="1192">
        <v>0</v>
      </c>
      <c r="DN45" s="1192">
        <v>0</v>
      </c>
      <c r="DO45" s="1192">
        <v>0</v>
      </c>
      <c r="DP45" s="1192">
        <v>0</v>
      </c>
      <c r="DQ45" s="1192">
        <v>0</v>
      </c>
      <c r="DR45" s="1192">
        <v>0</v>
      </c>
      <c r="DS45" s="1192">
        <v>0</v>
      </c>
      <c r="DT45" s="1192">
        <v>0</v>
      </c>
      <c r="DU45" s="1192">
        <v>0</v>
      </c>
      <c r="DV45" s="1192">
        <v>0</v>
      </c>
      <c r="DW45" s="1192">
        <v>0</v>
      </c>
      <c r="DX45" s="1192">
        <v>0</v>
      </c>
      <c r="DY45" s="1192">
        <v>0</v>
      </c>
      <c r="DZ45" s="1192">
        <v>0</v>
      </c>
      <c r="EA45" s="1192">
        <v>0</v>
      </c>
    </row>
    <row r="46" spans="1:131" ht="19.2" customHeight="1">
      <c r="A46" s="2032"/>
      <c r="B46" s="1194" t="s">
        <v>807</v>
      </c>
      <c r="C46" s="1192">
        <f>'급수관 폐쇄(총괄)'!G46</f>
        <v>1022.46</v>
      </c>
      <c r="D46" s="1192">
        <v>1280.68</v>
      </c>
      <c r="E46" s="1192">
        <v>0</v>
      </c>
      <c r="F46" s="1192">
        <v>258.22000000000003</v>
      </c>
      <c r="G46" s="1192">
        <v>1022.46</v>
      </c>
      <c r="H46" s="1192">
        <v>1141.68</v>
      </c>
      <c r="I46" s="1192">
        <v>0</v>
      </c>
      <c r="J46" s="1192">
        <v>101.55</v>
      </c>
      <c r="K46" s="1192">
        <v>0</v>
      </c>
      <c r="L46" s="1192">
        <v>0</v>
      </c>
      <c r="M46" s="1192">
        <v>78.63</v>
      </c>
      <c r="N46" s="1192">
        <v>82</v>
      </c>
      <c r="O46" s="1192">
        <v>0</v>
      </c>
      <c r="P46" s="1192">
        <v>59.49</v>
      </c>
      <c r="Q46" s="1192">
        <v>36</v>
      </c>
      <c r="R46" s="1192">
        <v>0</v>
      </c>
      <c r="S46" s="1192">
        <v>12.19</v>
      </c>
      <c r="T46" s="1192">
        <v>21</v>
      </c>
      <c r="U46" s="1192">
        <v>6.36</v>
      </c>
      <c r="W46" s="2032"/>
      <c r="X46" s="1194" t="s">
        <v>807</v>
      </c>
      <c r="Y46" s="1192">
        <f>'급수관 폐쇄(총괄)'!AC46</f>
        <v>458.06</v>
      </c>
      <c r="Z46" s="1192">
        <v>458.06</v>
      </c>
      <c r="AA46" s="1192">
        <v>0</v>
      </c>
      <c r="AB46" s="1192">
        <v>0</v>
      </c>
      <c r="AC46" s="1192">
        <v>458.06</v>
      </c>
      <c r="AD46" s="1192">
        <v>458.06</v>
      </c>
      <c r="AE46" s="1192">
        <v>0</v>
      </c>
      <c r="AF46" s="1192">
        <v>0</v>
      </c>
      <c r="AG46" s="1192">
        <v>0</v>
      </c>
      <c r="AH46" s="1192">
        <v>0</v>
      </c>
      <c r="AI46" s="1192">
        <v>0</v>
      </c>
      <c r="AJ46" s="1192">
        <v>0</v>
      </c>
      <c r="AK46" s="1192">
        <v>0</v>
      </c>
      <c r="AL46" s="1192">
        <v>0</v>
      </c>
      <c r="AM46" s="1192">
        <v>0</v>
      </c>
      <c r="AN46" s="1192">
        <v>0</v>
      </c>
      <c r="AO46" s="1192">
        <v>0</v>
      </c>
      <c r="AP46" s="1192">
        <v>0</v>
      </c>
      <c r="AQ46" s="1192">
        <v>0</v>
      </c>
      <c r="AS46" s="2032"/>
      <c r="AT46" s="1194" t="s">
        <v>807</v>
      </c>
      <c r="AU46" s="1192">
        <f>'급수관 폐쇄(총괄)'!AY46</f>
        <v>144.93</v>
      </c>
      <c r="AV46" s="1192">
        <v>144.93</v>
      </c>
      <c r="AW46" s="1192">
        <v>0</v>
      </c>
      <c r="AX46" s="1192">
        <v>0</v>
      </c>
      <c r="AY46" s="1192">
        <v>144.93</v>
      </c>
      <c r="AZ46" s="1192">
        <v>144.93</v>
      </c>
      <c r="BA46" s="1192">
        <v>0</v>
      </c>
      <c r="BB46" s="1192">
        <v>0</v>
      </c>
      <c r="BC46" s="1192">
        <v>0</v>
      </c>
      <c r="BD46" s="1192">
        <v>0</v>
      </c>
      <c r="BE46" s="1192">
        <v>0</v>
      </c>
      <c r="BF46" s="1192">
        <v>0</v>
      </c>
      <c r="BG46" s="1192">
        <v>0</v>
      </c>
      <c r="BH46" s="1192">
        <v>0</v>
      </c>
      <c r="BI46" s="1192">
        <v>0</v>
      </c>
      <c r="BJ46" s="1192">
        <v>0</v>
      </c>
      <c r="BK46" s="1192">
        <v>0</v>
      </c>
      <c r="BL46" s="1192">
        <v>0</v>
      </c>
      <c r="BM46" s="1192">
        <v>0</v>
      </c>
      <c r="BO46" s="2032"/>
      <c r="BP46" s="1194" t="s">
        <v>807</v>
      </c>
      <c r="BQ46" s="1192">
        <f>'급수관 폐쇄(총괄)'!BU46</f>
        <v>206.69</v>
      </c>
      <c r="BR46" s="1192">
        <v>276.43</v>
      </c>
      <c r="BS46" s="1192">
        <v>0</v>
      </c>
      <c r="BT46" s="1192">
        <v>69.739999999999995</v>
      </c>
      <c r="BU46" s="1192">
        <v>206.69</v>
      </c>
      <c r="BV46" s="1192">
        <v>158.43</v>
      </c>
      <c r="BW46" s="1192">
        <v>0</v>
      </c>
      <c r="BX46" s="1192">
        <v>19.850000000000001</v>
      </c>
      <c r="BY46" s="1192">
        <v>0</v>
      </c>
      <c r="BZ46" s="1192">
        <v>0</v>
      </c>
      <c r="CA46" s="1192">
        <v>0</v>
      </c>
      <c r="CB46" s="1192">
        <v>61</v>
      </c>
      <c r="CC46" s="1192">
        <v>0</v>
      </c>
      <c r="CD46" s="1192">
        <v>43.53</v>
      </c>
      <c r="CE46" s="1192">
        <v>36</v>
      </c>
      <c r="CF46" s="1192">
        <v>0</v>
      </c>
      <c r="CG46" s="1192">
        <v>0</v>
      </c>
      <c r="CH46" s="1192">
        <v>21</v>
      </c>
      <c r="CI46" s="1192">
        <v>6.36</v>
      </c>
      <c r="CK46" s="2032"/>
      <c r="CL46" s="1194" t="s">
        <v>807</v>
      </c>
      <c r="CM46" s="1192">
        <f>'급수관 폐쇄(총괄)'!CQ46</f>
        <v>131.78</v>
      </c>
      <c r="CN46" s="1192">
        <v>320.26</v>
      </c>
      <c r="CO46" s="1192">
        <v>0</v>
      </c>
      <c r="CP46" s="1192">
        <v>188.48</v>
      </c>
      <c r="CQ46" s="1192">
        <v>131.78</v>
      </c>
      <c r="CR46" s="1192">
        <v>315.26</v>
      </c>
      <c r="CS46" s="1192">
        <v>0</v>
      </c>
      <c r="CT46" s="1192">
        <v>81.7</v>
      </c>
      <c r="CU46" s="1192">
        <v>0</v>
      </c>
      <c r="CV46" s="1192">
        <v>0</v>
      </c>
      <c r="CW46" s="1192">
        <v>78.63</v>
      </c>
      <c r="CX46" s="1192">
        <v>5</v>
      </c>
      <c r="CY46" s="1192">
        <v>0</v>
      </c>
      <c r="CZ46" s="1192">
        <v>15.96</v>
      </c>
      <c r="DA46" s="1192">
        <v>0</v>
      </c>
      <c r="DB46" s="1192">
        <v>0</v>
      </c>
      <c r="DC46" s="1192">
        <v>12.19</v>
      </c>
      <c r="DD46" s="1192">
        <v>0</v>
      </c>
      <c r="DE46" s="1192">
        <v>0</v>
      </c>
      <c r="DG46" s="2032"/>
      <c r="DH46" s="1194" t="s">
        <v>807</v>
      </c>
      <c r="DI46" s="1192">
        <f>'급수관 폐쇄(총괄)'!DM46</f>
        <v>81</v>
      </c>
      <c r="DJ46" s="1192">
        <v>81</v>
      </c>
      <c r="DK46" s="1192">
        <v>0</v>
      </c>
      <c r="DL46" s="1192">
        <v>0</v>
      </c>
      <c r="DM46" s="1192">
        <v>81</v>
      </c>
      <c r="DN46" s="1192">
        <v>65</v>
      </c>
      <c r="DO46" s="1192">
        <v>0</v>
      </c>
      <c r="DP46" s="1192">
        <v>0</v>
      </c>
      <c r="DQ46" s="1192">
        <v>0</v>
      </c>
      <c r="DR46" s="1192">
        <v>0</v>
      </c>
      <c r="DS46" s="1192">
        <v>0</v>
      </c>
      <c r="DT46" s="1192">
        <v>16</v>
      </c>
      <c r="DU46" s="1192">
        <v>0</v>
      </c>
      <c r="DV46" s="1192">
        <v>0</v>
      </c>
      <c r="DW46" s="1192">
        <v>0</v>
      </c>
      <c r="DX46" s="1192">
        <v>0</v>
      </c>
      <c r="DY46" s="1192">
        <v>0</v>
      </c>
      <c r="DZ46" s="1192">
        <v>0</v>
      </c>
      <c r="EA46" s="1192">
        <v>0</v>
      </c>
    </row>
    <row r="47" spans="1:131" ht="19.2" customHeight="1">
      <c r="A47" s="2032"/>
      <c r="B47" s="1194" t="s">
        <v>788</v>
      </c>
      <c r="C47" s="1192">
        <f>'급수관 폐쇄(총괄)'!G47</f>
        <v>0</v>
      </c>
      <c r="D47" s="1192">
        <v>0</v>
      </c>
      <c r="E47" s="1192">
        <v>0</v>
      </c>
      <c r="F47" s="1192">
        <v>0</v>
      </c>
      <c r="G47" s="1192">
        <v>0</v>
      </c>
      <c r="H47" s="1192">
        <v>0</v>
      </c>
      <c r="I47" s="1192">
        <v>0</v>
      </c>
      <c r="J47" s="1192">
        <v>0</v>
      </c>
      <c r="K47" s="1192">
        <v>0</v>
      </c>
      <c r="L47" s="1192">
        <v>0</v>
      </c>
      <c r="M47" s="1192">
        <v>0</v>
      </c>
      <c r="N47" s="1192">
        <v>0</v>
      </c>
      <c r="O47" s="1192">
        <v>0</v>
      </c>
      <c r="P47" s="1192">
        <v>0</v>
      </c>
      <c r="Q47" s="1192">
        <v>0</v>
      </c>
      <c r="R47" s="1192">
        <v>0</v>
      </c>
      <c r="S47" s="1192">
        <v>0</v>
      </c>
      <c r="T47" s="1192">
        <v>0</v>
      </c>
      <c r="U47" s="1192">
        <v>0</v>
      </c>
      <c r="W47" s="2032"/>
      <c r="X47" s="1194" t="s">
        <v>788</v>
      </c>
      <c r="Y47" s="1192">
        <f>'급수관 폐쇄(총괄)'!AC47</f>
        <v>0</v>
      </c>
      <c r="Z47" s="1192">
        <v>0</v>
      </c>
      <c r="AA47" s="1192">
        <v>0</v>
      </c>
      <c r="AB47" s="1192">
        <v>0</v>
      </c>
      <c r="AC47" s="1192">
        <v>0</v>
      </c>
      <c r="AD47" s="1192">
        <v>0</v>
      </c>
      <c r="AE47" s="1192">
        <v>0</v>
      </c>
      <c r="AF47" s="1192">
        <v>0</v>
      </c>
      <c r="AG47" s="1192">
        <v>0</v>
      </c>
      <c r="AH47" s="1192">
        <v>0</v>
      </c>
      <c r="AI47" s="1192">
        <v>0</v>
      </c>
      <c r="AJ47" s="1192">
        <v>0</v>
      </c>
      <c r="AK47" s="1192">
        <v>0</v>
      </c>
      <c r="AL47" s="1192">
        <v>0</v>
      </c>
      <c r="AM47" s="1192">
        <v>0</v>
      </c>
      <c r="AN47" s="1192">
        <v>0</v>
      </c>
      <c r="AO47" s="1192">
        <v>0</v>
      </c>
      <c r="AP47" s="1192">
        <v>0</v>
      </c>
      <c r="AQ47" s="1192">
        <v>0</v>
      </c>
      <c r="AS47" s="2032"/>
      <c r="AT47" s="1194" t="s">
        <v>788</v>
      </c>
      <c r="AU47" s="1192">
        <f>'급수관 폐쇄(총괄)'!AY47</f>
        <v>0</v>
      </c>
      <c r="AV47" s="1192">
        <v>0</v>
      </c>
      <c r="AW47" s="1192">
        <v>0</v>
      </c>
      <c r="AX47" s="1192">
        <v>0</v>
      </c>
      <c r="AY47" s="1192">
        <v>0</v>
      </c>
      <c r="AZ47" s="1192">
        <v>0</v>
      </c>
      <c r="BA47" s="1192">
        <v>0</v>
      </c>
      <c r="BB47" s="1192">
        <v>0</v>
      </c>
      <c r="BC47" s="1192">
        <v>0</v>
      </c>
      <c r="BD47" s="1192">
        <v>0</v>
      </c>
      <c r="BE47" s="1192">
        <v>0</v>
      </c>
      <c r="BF47" s="1192">
        <v>0</v>
      </c>
      <c r="BG47" s="1192">
        <v>0</v>
      </c>
      <c r="BH47" s="1192">
        <v>0</v>
      </c>
      <c r="BI47" s="1192">
        <v>0</v>
      </c>
      <c r="BJ47" s="1192">
        <v>0</v>
      </c>
      <c r="BK47" s="1192">
        <v>0</v>
      </c>
      <c r="BL47" s="1192">
        <v>0</v>
      </c>
      <c r="BM47" s="1192">
        <v>0</v>
      </c>
      <c r="BO47" s="2032"/>
      <c r="BP47" s="1194" t="s">
        <v>788</v>
      </c>
      <c r="BQ47" s="1192">
        <f>'급수관 폐쇄(총괄)'!BU47</f>
        <v>0</v>
      </c>
      <c r="BR47" s="1192">
        <v>0</v>
      </c>
      <c r="BS47" s="1192">
        <v>0</v>
      </c>
      <c r="BT47" s="1192">
        <v>0</v>
      </c>
      <c r="BU47" s="1192">
        <v>0</v>
      </c>
      <c r="BV47" s="1192">
        <v>0</v>
      </c>
      <c r="BW47" s="1192">
        <v>0</v>
      </c>
      <c r="BX47" s="1192">
        <v>0</v>
      </c>
      <c r="BY47" s="1192">
        <v>0</v>
      </c>
      <c r="BZ47" s="1192">
        <v>0</v>
      </c>
      <c r="CA47" s="1192">
        <v>0</v>
      </c>
      <c r="CB47" s="1192">
        <v>0</v>
      </c>
      <c r="CC47" s="1192">
        <v>0</v>
      </c>
      <c r="CD47" s="1192">
        <v>0</v>
      </c>
      <c r="CE47" s="1192">
        <v>0</v>
      </c>
      <c r="CF47" s="1192">
        <v>0</v>
      </c>
      <c r="CG47" s="1192">
        <v>0</v>
      </c>
      <c r="CH47" s="1192">
        <v>0</v>
      </c>
      <c r="CI47" s="1192">
        <v>0</v>
      </c>
      <c r="CK47" s="2032"/>
      <c r="CL47" s="1194" t="s">
        <v>788</v>
      </c>
      <c r="CM47" s="1192">
        <f>'급수관 폐쇄(총괄)'!CQ47</f>
        <v>0</v>
      </c>
      <c r="CN47" s="1192">
        <v>0</v>
      </c>
      <c r="CO47" s="1192">
        <v>0</v>
      </c>
      <c r="CP47" s="1192">
        <v>0</v>
      </c>
      <c r="CQ47" s="1192">
        <v>0</v>
      </c>
      <c r="CR47" s="1192">
        <v>0</v>
      </c>
      <c r="CS47" s="1192">
        <v>0</v>
      </c>
      <c r="CT47" s="1192">
        <v>0</v>
      </c>
      <c r="CU47" s="1192">
        <v>0</v>
      </c>
      <c r="CV47" s="1192">
        <v>0</v>
      </c>
      <c r="CW47" s="1192">
        <v>0</v>
      </c>
      <c r="CX47" s="1192">
        <v>0</v>
      </c>
      <c r="CY47" s="1192">
        <v>0</v>
      </c>
      <c r="CZ47" s="1192">
        <v>0</v>
      </c>
      <c r="DA47" s="1192">
        <v>0</v>
      </c>
      <c r="DB47" s="1192">
        <v>0</v>
      </c>
      <c r="DC47" s="1192">
        <v>0</v>
      </c>
      <c r="DD47" s="1192">
        <v>0</v>
      </c>
      <c r="DE47" s="1192">
        <v>0</v>
      </c>
      <c r="DG47" s="2032"/>
      <c r="DH47" s="1194" t="s">
        <v>788</v>
      </c>
      <c r="DI47" s="1192">
        <f>'급수관 폐쇄(총괄)'!DM47</f>
        <v>0</v>
      </c>
      <c r="DJ47" s="1192">
        <v>0</v>
      </c>
      <c r="DK47" s="1192">
        <v>0</v>
      </c>
      <c r="DL47" s="1192">
        <v>0</v>
      </c>
      <c r="DM47" s="1192">
        <v>0</v>
      </c>
      <c r="DN47" s="1192">
        <v>0</v>
      </c>
      <c r="DO47" s="1192">
        <v>0</v>
      </c>
      <c r="DP47" s="1192">
        <v>0</v>
      </c>
      <c r="DQ47" s="1192">
        <v>0</v>
      </c>
      <c r="DR47" s="1192">
        <v>0</v>
      </c>
      <c r="DS47" s="1192">
        <v>0</v>
      </c>
      <c r="DT47" s="1192">
        <v>0</v>
      </c>
      <c r="DU47" s="1192">
        <v>0</v>
      </c>
      <c r="DV47" s="1192">
        <v>0</v>
      </c>
      <c r="DW47" s="1192">
        <v>0</v>
      </c>
      <c r="DX47" s="1192">
        <v>0</v>
      </c>
      <c r="DY47" s="1192">
        <v>0</v>
      </c>
      <c r="DZ47" s="1192">
        <v>0</v>
      </c>
      <c r="EA47" s="1192">
        <v>0</v>
      </c>
    </row>
    <row r="48" spans="1:131" ht="19.2" customHeight="1">
      <c r="A48" s="2032"/>
      <c r="B48" s="1193" t="s">
        <v>849</v>
      </c>
      <c r="C48" s="1192">
        <f>'급수관 폐쇄(총괄)'!G48</f>
        <v>0</v>
      </c>
      <c r="D48" s="1192">
        <v>0</v>
      </c>
      <c r="E48" s="1192">
        <v>0</v>
      </c>
      <c r="F48" s="1192">
        <v>0</v>
      </c>
      <c r="G48" s="1192">
        <v>0</v>
      </c>
      <c r="H48" s="1192">
        <v>0</v>
      </c>
      <c r="I48" s="1192">
        <v>0</v>
      </c>
      <c r="J48" s="1192">
        <v>0</v>
      </c>
      <c r="K48" s="1192">
        <v>0</v>
      </c>
      <c r="L48" s="1192">
        <v>0</v>
      </c>
      <c r="M48" s="1192">
        <v>0</v>
      </c>
      <c r="N48" s="1192">
        <v>0</v>
      </c>
      <c r="O48" s="1192">
        <v>0</v>
      </c>
      <c r="P48" s="1192">
        <v>0</v>
      </c>
      <c r="Q48" s="1192">
        <v>0</v>
      </c>
      <c r="R48" s="1192">
        <v>0</v>
      </c>
      <c r="S48" s="1192">
        <v>0</v>
      </c>
      <c r="T48" s="1192">
        <v>0</v>
      </c>
      <c r="U48" s="1192">
        <v>0</v>
      </c>
      <c r="W48" s="2032"/>
      <c r="X48" s="1193" t="s">
        <v>849</v>
      </c>
      <c r="Y48" s="1192">
        <f>'급수관 폐쇄(총괄)'!AC48</f>
        <v>0</v>
      </c>
      <c r="Z48" s="1192">
        <v>0</v>
      </c>
      <c r="AA48" s="1192">
        <v>0</v>
      </c>
      <c r="AB48" s="1192">
        <v>0</v>
      </c>
      <c r="AC48" s="1192">
        <v>0</v>
      </c>
      <c r="AD48" s="1192">
        <v>0</v>
      </c>
      <c r="AE48" s="1192">
        <v>0</v>
      </c>
      <c r="AF48" s="1192">
        <v>0</v>
      </c>
      <c r="AG48" s="1192">
        <v>0</v>
      </c>
      <c r="AH48" s="1192">
        <v>0</v>
      </c>
      <c r="AI48" s="1192">
        <v>0</v>
      </c>
      <c r="AJ48" s="1192">
        <v>0</v>
      </c>
      <c r="AK48" s="1192">
        <v>0</v>
      </c>
      <c r="AL48" s="1192">
        <v>0</v>
      </c>
      <c r="AM48" s="1192">
        <v>0</v>
      </c>
      <c r="AN48" s="1192">
        <v>0</v>
      </c>
      <c r="AO48" s="1192">
        <v>0</v>
      </c>
      <c r="AP48" s="1192">
        <v>0</v>
      </c>
      <c r="AQ48" s="1192">
        <v>0</v>
      </c>
      <c r="AS48" s="2032"/>
      <c r="AT48" s="1193" t="s">
        <v>849</v>
      </c>
      <c r="AU48" s="1192">
        <f>'급수관 폐쇄(총괄)'!AY48</f>
        <v>0</v>
      </c>
      <c r="AV48" s="1192">
        <v>0</v>
      </c>
      <c r="AW48" s="1192">
        <v>0</v>
      </c>
      <c r="AX48" s="1192">
        <v>0</v>
      </c>
      <c r="AY48" s="1192">
        <v>0</v>
      </c>
      <c r="AZ48" s="1192">
        <v>0</v>
      </c>
      <c r="BA48" s="1192">
        <v>0</v>
      </c>
      <c r="BB48" s="1192">
        <v>0</v>
      </c>
      <c r="BC48" s="1192">
        <v>0</v>
      </c>
      <c r="BD48" s="1192">
        <v>0</v>
      </c>
      <c r="BE48" s="1192">
        <v>0</v>
      </c>
      <c r="BF48" s="1192">
        <v>0</v>
      </c>
      <c r="BG48" s="1192">
        <v>0</v>
      </c>
      <c r="BH48" s="1192">
        <v>0</v>
      </c>
      <c r="BI48" s="1192">
        <v>0</v>
      </c>
      <c r="BJ48" s="1192">
        <v>0</v>
      </c>
      <c r="BK48" s="1192">
        <v>0</v>
      </c>
      <c r="BL48" s="1192">
        <v>0</v>
      </c>
      <c r="BM48" s="1192">
        <v>0</v>
      </c>
      <c r="BO48" s="2032"/>
      <c r="BP48" s="1193" t="s">
        <v>849</v>
      </c>
      <c r="BQ48" s="1192">
        <f>'급수관 폐쇄(총괄)'!BU48</f>
        <v>0</v>
      </c>
      <c r="BR48" s="1192">
        <v>0</v>
      </c>
      <c r="BS48" s="1192">
        <v>0</v>
      </c>
      <c r="BT48" s="1192">
        <v>0</v>
      </c>
      <c r="BU48" s="1192">
        <v>0</v>
      </c>
      <c r="BV48" s="1192">
        <v>0</v>
      </c>
      <c r="BW48" s="1192">
        <v>0</v>
      </c>
      <c r="BX48" s="1192">
        <v>0</v>
      </c>
      <c r="BY48" s="1192">
        <v>0</v>
      </c>
      <c r="BZ48" s="1192">
        <v>0</v>
      </c>
      <c r="CA48" s="1192">
        <v>0</v>
      </c>
      <c r="CB48" s="1192">
        <v>0</v>
      </c>
      <c r="CC48" s="1192">
        <v>0</v>
      </c>
      <c r="CD48" s="1192">
        <v>0</v>
      </c>
      <c r="CE48" s="1192">
        <v>0</v>
      </c>
      <c r="CF48" s="1192">
        <v>0</v>
      </c>
      <c r="CG48" s="1192">
        <v>0</v>
      </c>
      <c r="CH48" s="1192">
        <v>0</v>
      </c>
      <c r="CI48" s="1192">
        <v>0</v>
      </c>
      <c r="CK48" s="2032"/>
      <c r="CL48" s="1193" t="s">
        <v>849</v>
      </c>
      <c r="CM48" s="1192">
        <f>'급수관 폐쇄(총괄)'!CQ48</f>
        <v>0</v>
      </c>
      <c r="CN48" s="1192">
        <v>0</v>
      </c>
      <c r="CO48" s="1192">
        <v>0</v>
      </c>
      <c r="CP48" s="1192">
        <v>0</v>
      </c>
      <c r="CQ48" s="1192">
        <v>0</v>
      </c>
      <c r="CR48" s="1192">
        <v>0</v>
      </c>
      <c r="CS48" s="1192">
        <v>0</v>
      </c>
      <c r="CT48" s="1192">
        <v>0</v>
      </c>
      <c r="CU48" s="1192">
        <v>0</v>
      </c>
      <c r="CV48" s="1192">
        <v>0</v>
      </c>
      <c r="CW48" s="1192">
        <v>0</v>
      </c>
      <c r="CX48" s="1192">
        <v>0</v>
      </c>
      <c r="CY48" s="1192">
        <v>0</v>
      </c>
      <c r="CZ48" s="1192">
        <v>0</v>
      </c>
      <c r="DA48" s="1192">
        <v>0</v>
      </c>
      <c r="DB48" s="1192">
        <v>0</v>
      </c>
      <c r="DC48" s="1192">
        <v>0</v>
      </c>
      <c r="DD48" s="1192">
        <v>0</v>
      </c>
      <c r="DE48" s="1192">
        <v>0</v>
      </c>
      <c r="DG48" s="2032"/>
      <c r="DH48" s="1193" t="s">
        <v>849</v>
      </c>
      <c r="DI48" s="1192">
        <f>'급수관 폐쇄(총괄)'!DM48</f>
        <v>0</v>
      </c>
      <c r="DJ48" s="1192">
        <v>0</v>
      </c>
      <c r="DK48" s="1192">
        <v>0</v>
      </c>
      <c r="DL48" s="1192">
        <v>0</v>
      </c>
      <c r="DM48" s="1192">
        <v>0</v>
      </c>
      <c r="DN48" s="1192">
        <v>0</v>
      </c>
      <c r="DO48" s="1192">
        <v>0</v>
      </c>
      <c r="DP48" s="1192">
        <v>0</v>
      </c>
      <c r="DQ48" s="1192">
        <v>0</v>
      </c>
      <c r="DR48" s="1192">
        <v>0</v>
      </c>
      <c r="DS48" s="1192">
        <v>0</v>
      </c>
      <c r="DT48" s="1192">
        <v>0</v>
      </c>
      <c r="DU48" s="1192">
        <v>0</v>
      </c>
      <c r="DV48" s="1192">
        <v>0</v>
      </c>
      <c r="DW48" s="1192">
        <v>0</v>
      </c>
      <c r="DX48" s="1192">
        <v>0</v>
      </c>
      <c r="DY48" s="1192">
        <v>0</v>
      </c>
      <c r="DZ48" s="1192">
        <v>0</v>
      </c>
      <c r="EA48" s="1192">
        <v>0</v>
      </c>
    </row>
    <row r="49" spans="1:131" ht="20.25" customHeight="1">
      <c r="A49" s="2397" t="s">
        <v>864</v>
      </c>
      <c r="B49" s="1196" t="s">
        <v>41</v>
      </c>
      <c r="C49" s="1190">
        <f>SUM('급수관 폐쇄(총괄)'!C50:'급수관 폐쇄(총괄)'!C59)</f>
        <v>2101.14</v>
      </c>
      <c r="D49" s="1190">
        <f>SUM('급수관 폐쇄(총괄)'!D50:'급수관 폐쇄(총괄)'!D59)</f>
        <v>2422.48</v>
      </c>
      <c r="E49" s="1190">
        <f>SUM('급수관 폐쇄(총괄)'!E50:'급수관 폐쇄(총괄)'!E59)</f>
        <v>0</v>
      </c>
      <c r="F49" s="1190">
        <f>SUM('급수관 폐쇄(총괄)'!F50:'급수관 폐쇄(총괄)'!F59)</f>
        <v>321.34000000000003</v>
      </c>
      <c r="G49" s="1190">
        <f>SUM('급수관 폐쇄(총괄)'!G50:'급수관 폐쇄(총괄)'!G59)</f>
        <v>2101.14</v>
      </c>
      <c r="H49" s="1190">
        <f>SUM('급수관 폐쇄(총괄)'!H50:'급수관 폐쇄(총괄)'!H59)</f>
        <v>2087.12</v>
      </c>
      <c r="I49" s="1190">
        <f>SUM('급수관 폐쇄(총괄)'!I50:'급수관 폐쇄(총괄)'!I59)</f>
        <v>0</v>
      </c>
      <c r="J49" s="1190">
        <f>SUM('급수관 폐쇄(총괄)'!J50:'급수관 폐쇄(총괄)'!J59)</f>
        <v>16.940000000000001</v>
      </c>
      <c r="K49" s="1190">
        <f>SUM('급수관 폐쇄(총괄)'!K50:'급수관 폐쇄(총괄)'!K59)</f>
        <v>82.49</v>
      </c>
      <c r="L49" s="1190">
        <f>SUM('급수관 폐쇄(총괄)'!L50:'급수관 폐쇄(총괄)'!L59)</f>
        <v>0</v>
      </c>
      <c r="M49" s="1190">
        <f>SUM('급수관 폐쇄(총괄)'!M50:'급수관 폐쇄(총괄)'!M59)</f>
        <v>135.79</v>
      </c>
      <c r="N49" s="1190">
        <f>SUM('급수관 폐쇄(총괄)'!N50:'급수관 폐쇄(총괄)'!N59)</f>
        <v>166.95999999999998</v>
      </c>
      <c r="O49" s="1190">
        <f>SUM('급수관 폐쇄(총괄)'!O50:'급수관 폐쇄(총괄)'!O59)</f>
        <v>0</v>
      </c>
      <c r="P49" s="1190">
        <f>SUM('급수관 폐쇄(총괄)'!P50:'급수관 폐쇄(총괄)'!P59)</f>
        <v>73.98</v>
      </c>
      <c r="Q49" s="1190">
        <f>SUM('급수관 폐쇄(총괄)'!Q50:'급수관 폐쇄(총괄)'!Q59)</f>
        <v>55</v>
      </c>
      <c r="R49" s="1190">
        <f>SUM('급수관 폐쇄(총괄)'!R50:'급수관 폐쇄(총괄)'!R59)</f>
        <v>0</v>
      </c>
      <c r="S49" s="1190">
        <f>SUM('급수관 폐쇄(총괄)'!S50:'급수관 폐쇄(총괄)'!S59)</f>
        <v>59.79</v>
      </c>
      <c r="T49" s="1190">
        <f>SUM('급수관 폐쇄(총괄)'!T50:'급수관 폐쇄(총괄)'!T59)</f>
        <v>30.91</v>
      </c>
      <c r="U49" s="1190">
        <f>SUM('급수관 폐쇄(총괄)'!U50:'급수관 폐쇄(총괄)'!U59)</f>
        <v>34.840000000000003</v>
      </c>
      <c r="W49" s="2397" t="s">
        <v>864</v>
      </c>
      <c r="X49" s="1196" t="s">
        <v>41</v>
      </c>
      <c r="Y49" s="1190">
        <f>SUM('급수관 폐쇄(총괄)'!Y50:'급수관 폐쇄(총괄)'!Y59)</f>
        <v>751.74</v>
      </c>
      <c r="Z49" s="1190">
        <f>SUM('급수관 폐쇄(총괄)'!Z50:'급수관 폐쇄(총괄)'!Z59)</f>
        <v>751.74</v>
      </c>
      <c r="AA49" s="1190">
        <f>SUM('급수관 폐쇄(총괄)'!AA50:'급수관 폐쇄(총괄)'!AA59)</f>
        <v>0</v>
      </c>
      <c r="AB49" s="1190">
        <f>SUM('급수관 폐쇄(총괄)'!AB50:'급수관 폐쇄(총괄)'!AB59)</f>
        <v>0</v>
      </c>
      <c r="AC49" s="1190">
        <f>SUM('급수관 폐쇄(총괄)'!AC50:'급수관 폐쇄(총괄)'!AC59)</f>
        <v>751.74</v>
      </c>
      <c r="AD49" s="1190">
        <f>SUM('급수관 폐쇄(총괄)'!AD50:'급수관 폐쇄(총괄)'!AD59)</f>
        <v>745.83</v>
      </c>
      <c r="AE49" s="1190">
        <f>SUM('급수관 폐쇄(총괄)'!AE50:'급수관 폐쇄(총괄)'!AE59)</f>
        <v>0</v>
      </c>
      <c r="AF49" s="1190">
        <f>SUM('급수관 폐쇄(총괄)'!AF50:'급수관 폐쇄(총괄)'!AF59)</f>
        <v>0</v>
      </c>
      <c r="AG49" s="1190">
        <f>SUM('급수관 폐쇄(총괄)'!AG50:'급수관 폐쇄(총괄)'!AG59)</f>
        <v>0</v>
      </c>
      <c r="AH49" s="1190">
        <f>SUM('급수관 폐쇄(총괄)'!AH50:'급수관 폐쇄(총괄)'!AH59)</f>
        <v>0</v>
      </c>
      <c r="AI49" s="1190">
        <f>SUM('급수관 폐쇄(총괄)'!AI50:'급수관 폐쇄(총괄)'!AI59)</f>
        <v>0</v>
      </c>
      <c r="AJ49" s="1190">
        <f>SUM('급수관 폐쇄(총괄)'!AJ50:'급수관 폐쇄(총괄)'!AJ59)</f>
        <v>0</v>
      </c>
      <c r="AK49" s="1190">
        <f>SUM('급수관 폐쇄(총괄)'!AK50:'급수관 폐쇄(총괄)'!AK59)</f>
        <v>0</v>
      </c>
      <c r="AL49" s="1190">
        <f>SUM('급수관 폐쇄(총괄)'!AL50:'급수관 폐쇄(총괄)'!AL59)</f>
        <v>0</v>
      </c>
      <c r="AM49" s="1190">
        <f>SUM('급수관 폐쇄(총괄)'!AM50:'급수관 폐쇄(총괄)'!AM59)</f>
        <v>0</v>
      </c>
      <c r="AN49" s="1190">
        <f>SUM('급수관 폐쇄(총괄)'!AN50:'급수관 폐쇄(총괄)'!AN59)</f>
        <v>0</v>
      </c>
      <c r="AO49" s="1190">
        <f>SUM('급수관 폐쇄(총괄)'!AO50:'급수관 폐쇄(총괄)'!AO59)</f>
        <v>0</v>
      </c>
      <c r="AP49" s="1190">
        <f>SUM('급수관 폐쇄(총괄)'!AP50:'급수관 폐쇄(총괄)'!AP59)</f>
        <v>5.91</v>
      </c>
      <c r="AQ49" s="1190">
        <f>SUM('급수관 폐쇄(총괄)'!AQ50:'급수관 폐쇄(총괄)'!AQ59)</f>
        <v>0</v>
      </c>
      <c r="AS49" s="2397" t="s">
        <v>864</v>
      </c>
      <c r="AT49" s="1196" t="s">
        <v>41</v>
      </c>
      <c r="AU49" s="1190">
        <f>SUM('급수관 폐쇄(총괄)'!AU50:'급수관 폐쇄(총괄)'!AU59)</f>
        <v>331.26</v>
      </c>
      <c r="AV49" s="1190">
        <f>SUM('급수관 폐쇄(총괄)'!AV50:'급수관 폐쇄(총괄)'!AV59)</f>
        <v>337.56</v>
      </c>
      <c r="AW49" s="1190">
        <f>SUM('급수관 폐쇄(총괄)'!AW50:'급수관 폐쇄(총괄)'!AW59)</f>
        <v>0</v>
      </c>
      <c r="AX49" s="1190">
        <f>SUM('급수관 폐쇄(총괄)'!AX50:'급수관 폐쇄(총괄)'!AX59)</f>
        <v>6.3</v>
      </c>
      <c r="AY49" s="1190">
        <f>SUM('급수관 폐쇄(총괄)'!AY50:'급수관 폐쇄(총괄)'!AY59)</f>
        <v>331.26</v>
      </c>
      <c r="AZ49" s="1190">
        <f>SUM('급수관 폐쇄(총괄)'!AZ50:'급수관 폐쇄(총괄)'!AZ59)</f>
        <v>337.56</v>
      </c>
      <c r="BA49" s="1190">
        <f>SUM('급수관 폐쇄(총괄)'!BA50:'급수관 폐쇄(총괄)'!BA59)</f>
        <v>0</v>
      </c>
      <c r="BB49" s="1190">
        <f>SUM('급수관 폐쇄(총괄)'!BB50:'급수관 폐쇄(총괄)'!BB59)</f>
        <v>6.3</v>
      </c>
      <c r="BC49" s="1190">
        <f>SUM('급수관 폐쇄(총괄)'!BC50:'급수관 폐쇄(총괄)'!BC59)</f>
        <v>0</v>
      </c>
      <c r="BD49" s="1190">
        <f>SUM('급수관 폐쇄(총괄)'!BD50:'급수관 폐쇄(총괄)'!BD59)</f>
        <v>0</v>
      </c>
      <c r="BE49" s="1190">
        <f>SUM('급수관 폐쇄(총괄)'!BE50:'급수관 폐쇄(총괄)'!BE59)</f>
        <v>0</v>
      </c>
      <c r="BF49" s="1190">
        <f>SUM('급수관 폐쇄(총괄)'!BF50:'급수관 폐쇄(총괄)'!BF59)</f>
        <v>0</v>
      </c>
      <c r="BG49" s="1190">
        <f>SUM('급수관 폐쇄(총괄)'!BG50:'급수관 폐쇄(총괄)'!BG59)</f>
        <v>0</v>
      </c>
      <c r="BH49" s="1190">
        <f>SUM('급수관 폐쇄(총괄)'!BH50:'급수관 폐쇄(총괄)'!BH59)</f>
        <v>0</v>
      </c>
      <c r="BI49" s="1190">
        <f>SUM('급수관 폐쇄(총괄)'!BI50:'급수관 폐쇄(총괄)'!BI59)</f>
        <v>0</v>
      </c>
      <c r="BJ49" s="1190">
        <f>SUM('급수관 폐쇄(총괄)'!BJ50:'급수관 폐쇄(총괄)'!BJ59)</f>
        <v>0</v>
      </c>
      <c r="BK49" s="1190">
        <f>SUM('급수관 폐쇄(총괄)'!BK50:'급수관 폐쇄(총괄)'!BK59)</f>
        <v>0</v>
      </c>
      <c r="BL49" s="1190">
        <f>SUM('급수관 폐쇄(총괄)'!BL50:'급수관 폐쇄(총괄)'!BL59)</f>
        <v>0</v>
      </c>
      <c r="BM49" s="1190">
        <f>SUM('급수관 폐쇄(총괄)'!BM50:'급수관 폐쇄(총괄)'!BM59)</f>
        <v>0</v>
      </c>
      <c r="BO49" s="2397" t="s">
        <v>864</v>
      </c>
      <c r="BP49" s="1196" t="s">
        <v>41</v>
      </c>
      <c r="BQ49" s="1190">
        <f>SUM('급수관 폐쇄(총괄)'!BQ50:'급수관 폐쇄(총괄)'!BQ59)</f>
        <v>376.56</v>
      </c>
      <c r="BR49" s="1190">
        <f>SUM('급수관 폐쇄(총괄)'!BR50:'급수관 폐쇄(총괄)'!BR59)</f>
        <v>399.38</v>
      </c>
      <c r="BS49" s="1190">
        <f>SUM('급수관 폐쇄(총괄)'!BS50:'급수관 폐쇄(총괄)'!BS59)</f>
        <v>0</v>
      </c>
      <c r="BT49" s="1190">
        <f>SUM('급수관 폐쇄(총괄)'!BT50:'급수관 폐쇄(총괄)'!BT59)</f>
        <v>22.82</v>
      </c>
      <c r="BU49" s="1190">
        <f>SUM('급수관 폐쇄(총괄)'!BU50:'급수관 폐쇄(총괄)'!BU59)</f>
        <v>376.56</v>
      </c>
      <c r="BV49" s="1190">
        <f>SUM('급수관 폐쇄(총괄)'!BV50:'급수관 폐쇄(총괄)'!BV59)</f>
        <v>259.68</v>
      </c>
      <c r="BW49" s="1190">
        <f>SUM('급수관 폐쇄(총괄)'!BW50:'급수관 폐쇄(총괄)'!BW59)</f>
        <v>0</v>
      </c>
      <c r="BX49" s="1190">
        <f>SUM('급수관 폐쇄(총괄)'!BX50:'급수관 폐쇄(총괄)'!BX59)</f>
        <v>0</v>
      </c>
      <c r="BY49" s="1190">
        <f>SUM('급수관 폐쇄(총괄)'!BY50:'급수관 폐쇄(총괄)'!BY59)</f>
        <v>0</v>
      </c>
      <c r="BZ49" s="1190">
        <f>SUM('급수관 폐쇄(총괄)'!BZ50:'급수관 폐쇄(총괄)'!BZ59)</f>
        <v>0</v>
      </c>
      <c r="CA49" s="1190">
        <f>SUM('급수관 폐쇄(총괄)'!CA50:'급수관 폐쇄(총괄)'!CA59)</f>
        <v>0</v>
      </c>
      <c r="CB49" s="1190">
        <f>SUM('급수관 폐쇄(총괄)'!CB50:'급수관 폐쇄(총괄)'!CB59)</f>
        <v>114.7</v>
      </c>
      <c r="CC49" s="1190">
        <f>SUM('급수관 폐쇄(총괄)'!CC50:'급수관 폐쇄(총괄)'!CC59)</f>
        <v>0</v>
      </c>
      <c r="CD49" s="1190">
        <f>SUM('급수관 폐쇄(총괄)'!CD50:'급수관 폐쇄(총괄)'!CD59)</f>
        <v>22.82</v>
      </c>
      <c r="CE49" s="1190">
        <f>SUM('급수관 폐쇄(총괄)'!CE50:'급수관 폐쇄(총괄)'!CE59)</f>
        <v>0</v>
      </c>
      <c r="CF49" s="1190">
        <f>SUM('급수관 폐쇄(총괄)'!CF50:'급수관 폐쇄(총괄)'!CF59)</f>
        <v>0</v>
      </c>
      <c r="CG49" s="1190">
        <f>SUM('급수관 폐쇄(총괄)'!CG50:'급수관 폐쇄(총괄)'!CG59)</f>
        <v>0</v>
      </c>
      <c r="CH49" s="1190">
        <f>SUM('급수관 폐쇄(총괄)'!CH50:'급수관 폐쇄(총괄)'!CH59)</f>
        <v>25</v>
      </c>
      <c r="CI49" s="1190">
        <f>SUM('급수관 폐쇄(총괄)'!CI50:'급수관 폐쇄(총괄)'!CI59)</f>
        <v>0</v>
      </c>
      <c r="CK49" s="2397" t="s">
        <v>864</v>
      </c>
      <c r="CL49" s="1196" t="s">
        <v>41</v>
      </c>
      <c r="CM49" s="1190">
        <f>SUM('급수관 폐쇄(총괄)'!CM50:'급수관 폐쇄(총괄)'!CM59)</f>
        <v>510.53</v>
      </c>
      <c r="CN49" s="1190">
        <f>SUM('급수관 폐쇄(총괄)'!CN50:'급수관 폐쇄(총괄)'!CN59)</f>
        <v>783.75</v>
      </c>
      <c r="CO49" s="1190">
        <f>SUM('급수관 폐쇄(총괄)'!CO50:'급수관 폐쇄(총괄)'!CO59)</f>
        <v>0</v>
      </c>
      <c r="CP49" s="1190">
        <f>SUM('급수관 폐쇄(총괄)'!CP50:'급수관 폐쇄(총괄)'!CP59)</f>
        <v>273.22000000000003</v>
      </c>
      <c r="CQ49" s="1190">
        <f>SUM('급수관 폐쇄(총괄)'!CQ50:'급수관 폐쇄(총괄)'!CQ59)</f>
        <v>510.53</v>
      </c>
      <c r="CR49" s="1190">
        <f>SUM('급수관 폐쇄(총괄)'!CR50:'급수관 폐쇄(총괄)'!CR59)</f>
        <v>632</v>
      </c>
      <c r="CS49" s="1190">
        <f>SUM('급수관 폐쇄(총괄)'!CS50:'급수관 폐쇄(총괄)'!CS59)</f>
        <v>0</v>
      </c>
      <c r="CT49" s="1190">
        <f>SUM('급수관 폐쇄(총괄)'!CT50:'급수관 폐쇄(총괄)'!CT59)</f>
        <v>10.64</v>
      </c>
      <c r="CU49" s="1190">
        <f>SUM('급수관 폐쇄(총괄)'!CU50:'급수관 폐쇄(총괄)'!CU59)</f>
        <v>82.49</v>
      </c>
      <c r="CV49" s="1190">
        <f>SUM('급수관 폐쇄(총괄)'!CV50:'급수관 폐쇄(총괄)'!CV59)</f>
        <v>0</v>
      </c>
      <c r="CW49" s="1190">
        <f>SUM('급수관 폐쇄(총괄)'!CW50:'급수관 폐쇄(총괄)'!CW59)</f>
        <v>135.79</v>
      </c>
      <c r="CX49" s="1190">
        <f>SUM('급수관 폐쇄(총괄)'!CX50:'급수관 폐쇄(총괄)'!CX59)</f>
        <v>14.26</v>
      </c>
      <c r="CY49" s="1190">
        <f>SUM('급수관 폐쇄(총괄)'!CY50:'급수관 폐쇄(총괄)'!CY59)</f>
        <v>0</v>
      </c>
      <c r="CZ49" s="1190">
        <f>SUM('급수관 폐쇄(총괄)'!CZ50:'급수관 폐쇄(총괄)'!CZ59)</f>
        <v>32.159999999999997</v>
      </c>
      <c r="DA49" s="1190">
        <f>SUM('급수관 폐쇄(총괄)'!DA50:'급수관 폐쇄(총괄)'!DA59)</f>
        <v>55</v>
      </c>
      <c r="DB49" s="1190">
        <f>SUM('급수관 폐쇄(총괄)'!DB50:'급수관 폐쇄(총괄)'!DB59)</f>
        <v>0</v>
      </c>
      <c r="DC49" s="1190">
        <f>SUM('급수관 폐쇄(총괄)'!DC50:'급수관 폐쇄(총괄)'!DC59)</f>
        <v>59.79</v>
      </c>
      <c r="DD49" s="1190">
        <f>SUM('급수관 폐쇄(총괄)'!DD50:'급수관 폐쇄(총괄)'!DD59)</f>
        <v>0</v>
      </c>
      <c r="DE49" s="1190">
        <f>SUM('급수관 폐쇄(총괄)'!DE50:'급수관 폐쇄(총괄)'!DE59)</f>
        <v>34.840000000000003</v>
      </c>
      <c r="DG49" s="2397" t="s">
        <v>864</v>
      </c>
      <c r="DH49" s="1196" t="s">
        <v>41</v>
      </c>
      <c r="DI49" s="1190">
        <f>SUM('급수관 폐쇄(총괄)'!DI50:'급수관 폐쇄(총괄)'!DI59)</f>
        <v>131.05000000000001</v>
      </c>
      <c r="DJ49" s="1190">
        <f>SUM('급수관 폐쇄(총괄)'!DJ50:'급수관 폐쇄(총괄)'!DJ59)</f>
        <v>150.05000000000001</v>
      </c>
      <c r="DK49" s="1190">
        <f>SUM('급수관 폐쇄(총괄)'!DK50:'급수관 폐쇄(총괄)'!DK59)</f>
        <v>0</v>
      </c>
      <c r="DL49" s="1190">
        <f>SUM('급수관 폐쇄(총괄)'!DL50:'급수관 폐쇄(총괄)'!DL59)</f>
        <v>19</v>
      </c>
      <c r="DM49" s="1190">
        <f>SUM('급수관 폐쇄(총괄)'!DM50:'급수관 폐쇄(총괄)'!DM59)</f>
        <v>131.05000000000001</v>
      </c>
      <c r="DN49" s="1190">
        <f>SUM('급수관 폐쇄(총괄)'!DN50:'급수관 폐쇄(총괄)'!DN59)</f>
        <v>112.05</v>
      </c>
      <c r="DO49" s="1190">
        <f>SUM('급수관 폐쇄(총괄)'!DO50:'급수관 폐쇄(총괄)'!DO59)</f>
        <v>0</v>
      </c>
      <c r="DP49" s="1190">
        <f>SUM('급수관 폐쇄(총괄)'!DP50:'급수관 폐쇄(총괄)'!DP59)</f>
        <v>0</v>
      </c>
      <c r="DQ49" s="1190">
        <f>SUM('급수관 폐쇄(총괄)'!DQ50:'급수관 폐쇄(총괄)'!DQ59)</f>
        <v>0</v>
      </c>
      <c r="DR49" s="1190">
        <f>SUM('급수관 폐쇄(총괄)'!DR50:'급수관 폐쇄(총괄)'!DR59)</f>
        <v>0</v>
      </c>
      <c r="DS49" s="1190">
        <f>SUM('급수관 폐쇄(총괄)'!DS50:'급수관 폐쇄(총괄)'!DS59)</f>
        <v>0</v>
      </c>
      <c r="DT49" s="1190">
        <f>SUM('급수관 폐쇄(총괄)'!DT50:'급수관 폐쇄(총괄)'!DT59)</f>
        <v>38</v>
      </c>
      <c r="DU49" s="1190">
        <f>SUM('급수관 폐쇄(총괄)'!DU50:'급수관 폐쇄(총괄)'!DU59)</f>
        <v>0</v>
      </c>
      <c r="DV49" s="1190">
        <f>SUM('급수관 폐쇄(총괄)'!DV50:'급수관 폐쇄(총괄)'!DV59)</f>
        <v>19</v>
      </c>
      <c r="DW49" s="1190">
        <f>SUM('급수관 폐쇄(총괄)'!DW50:'급수관 폐쇄(총괄)'!DW59)</f>
        <v>0</v>
      </c>
      <c r="DX49" s="1190">
        <f>SUM('급수관 폐쇄(총괄)'!DX50:'급수관 폐쇄(총괄)'!DX59)</f>
        <v>0</v>
      </c>
      <c r="DY49" s="1190">
        <f>SUM('급수관 폐쇄(총괄)'!DY50:'급수관 폐쇄(총괄)'!DY59)</f>
        <v>0</v>
      </c>
      <c r="DZ49" s="1190">
        <f>SUM('급수관 폐쇄(총괄)'!DZ50:'급수관 폐쇄(총괄)'!DZ59)</f>
        <v>0</v>
      </c>
      <c r="EA49" s="1190">
        <f>SUM('급수관 폐쇄(총괄)'!EA50:'급수관 폐쇄(총괄)'!EA59)</f>
        <v>0</v>
      </c>
    </row>
    <row r="50" spans="1:131" ht="19.2" customHeight="1">
      <c r="A50" s="2397" t="s">
        <v>864</v>
      </c>
      <c r="B50" s="1191" t="s">
        <v>951</v>
      </c>
      <c r="C50" s="1192">
        <f>'급수관 폐쇄(총괄)'!G50</f>
        <v>0</v>
      </c>
      <c r="D50" s="1192">
        <v>0</v>
      </c>
      <c r="E50" s="1192">
        <v>0</v>
      </c>
      <c r="F50" s="1192">
        <v>0</v>
      </c>
      <c r="G50" s="1192">
        <v>0</v>
      </c>
      <c r="H50" s="1192">
        <v>0</v>
      </c>
      <c r="I50" s="1192">
        <v>0</v>
      </c>
      <c r="J50" s="1192">
        <v>0</v>
      </c>
      <c r="K50" s="1192">
        <v>0</v>
      </c>
      <c r="L50" s="1192">
        <v>0</v>
      </c>
      <c r="M50" s="1192">
        <v>0</v>
      </c>
      <c r="N50" s="1192">
        <v>0</v>
      </c>
      <c r="O50" s="1192">
        <v>0</v>
      </c>
      <c r="P50" s="1192">
        <v>0</v>
      </c>
      <c r="Q50" s="1192">
        <v>0</v>
      </c>
      <c r="R50" s="1192">
        <v>0</v>
      </c>
      <c r="S50" s="1192">
        <v>0</v>
      </c>
      <c r="T50" s="1192">
        <v>0</v>
      </c>
      <c r="U50" s="1192">
        <v>0</v>
      </c>
      <c r="W50" s="2397" t="s">
        <v>864</v>
      </c>
      <c r="X50" s="1191" t="s">
        <v>951</v>
      </c>
      <c r="Y50" s="1192">
        <f>'급수관 폐쇄(총괄)'!AC50</f>
        <v>0</v>
      </c>
      <c r="Z50" s="1192">
        <v>0</v>
      </c>
      <c r="AA50" s="1192">
        <v>0</v>
      </c>
      <c r="AB50" s="1192">
        <v>0</v>
      </c>
      <c r="AC50" s="1192">
        <v>0</v>
      </c>
      <c r="AD50" s="1192">
        <v>0</v>
      </c>
      <c r="AE50" s="1192">
        <v>0</v>
      </c>
      <c r="AF50" s="1192">
        <v>0</v>
      </c>
      <c r="AG50" s="1192">
        <v>0</v>
      </c>
      <c r="AH50" s="1192">
        <v>0</v>
      </c>
      <c r="AI50" s="1192">
        <v>0</v>
      </c>
      <c r="AJ50" s="1192">
        <v>0</v>
      </c>
      <c r="AK50" s="1192">
        <v>0</v>
      </c>
      <c r="AL50" s="1192">
        <v>0</v>
      </c>
      <c r="AM50" s="1192">
        <v>0</v>
      </c>
      <c r="AN50" s="1192">
        <v>0</v>
      </c>
      <c r="AO50" s="1192">
        <v>0</v>
      </c>
      <c r="AP50" s="1192">
        <v>0</v>
      </c>
      <c r="AQ50" s="1192">
        <v>0</v>
      </c>
      <c r="AS50" s="2397" t="s">
        <v>864</v>
      </c>
      <c r="AT50" s="1191" t="s">
        <v>951</v>
      </c>
      <c r="AU50" s="1192">
        <f>'급수관 폐쇄(총괄)'!AY50</f>
        <v>0</v>
      </c>
      <c r="AV50" s="1192">
        <v>0</v>
      </c>
      <c r="AW50" s="1192">
        <v>0</v>
      </c>
      <c r="AX50" s="1192">
        <v>0</v>
      </c>
      <c r="AY50" s="1192">
        <v>0</v>
      </c>
      <c r="AZ50" s="1192">
        <v>0</v>
      </c>
      <c r="BA50" s="1192">
        <v>0</v>
      </c>
      <c r="BB50" s="1192">
        <v>0</v>
      </c>
      <c r="BC50" s="1192">
        <v>0</v>
      </c>
      <c r="BD50" s="1192">
        <v>0</v>
      </c>
      <c r="BE50" s="1192">
        <v>0</v>
      </c>
      <c r="BF50" s="1192">
        <v>0</v>
      </c>
      <c r="BG50" s="1192">
        <v>0</v>
      </c>
      <c r="BH50" s="1192">
        <v>0</v>
      </c>
      <c r="BI50" s="1192">
        <v>0</v>
      </c>
      <c r="BJ50" s="1192">
        <v>0</v>
      </c>
      <c r="BK50" s="1192">
        <v>0</v>
      </c>
      <c r="BL50" s="1192">
        <v>0</v>
      </c>
      <c r="BM50" s="1192">
        <v>0</v>
      </c>
      <c r="BO50" s="2397" t="s">
        <v>864</v>
      </c>
      <c r="BP50" s="1191" t="s">
        <v>951</v>
      </c>
      <c r="BQ50" s="1192">
        <f>'급수관 폐쇄(총괄)'!BU50</f>
        <v>0</v>
      </c>
      <c r="BR50" s="1192">
        <v>0</v>
      </c>
      <c r="BS50" s="1192">
        <v>0</v>
      </c>
      <c r="BT50" s="1192">
        <v>0</v>
      </c>
      <c r="BU50" s="1192">
        <v>0</v>
      </c>
      <c r="BV50" s="1192">
        <v>0</v>
      </c>
      <c r="BW50" s="1192">
        <v>0</v>
      </c>
      <c r="BX50" s="1192">
        <v>0</v>
      </c>
      <c r="BY50" s="1192">
        <v>0</v>
      </c>
      <c r="BZ50" s="1192">
        <v>0</v>
      </c>
      <c r="CA50" s="1192">
        <v>0</v>
      </c>
      <c r="CB50" s="1192">
        <v>0</v>
      </c>
      <c r="CC50" s="1192">
        <v>0</v>
      </c>
      <c r="CD50" s="1192">
        <v>0</v>
      </c>
      <c r="CE50" s="1192">
        <v>0</v>
      </c>
      <c r="CF50" s="1192">
        <v>0</v>
      </c>
      <c r="CG50" s="1192">
        <v>0</v>
      </c>
      <c r="CH50" s="1192">
        <v>0</v>
      </c>
      <c r="CI50" s="1192">
        <v>0</v>
      </c>
      <c r="CK50" s="2397" t="s">
        <v>864</v>
      </c>
      <c r="CL50" s="1191" t="s">
        <v>951</v>
      </c>
      <c r="CM50" s="1192">
        <f>'급수관 폐쇄(총괄)'!CQ50</f>
        <v>0</v>
      </c>
      <c r="CN50" s="1192">
        <v>0</v>
      </c>
      <c r="CO50" s="1192">
        <v>0</v>
      </c>
      <c r="CP50" s="1192">
        <v>0</v>
      </c>
      <c r="CQ50" s="1192">
        <v>0</v>
      </c>
      <c r="CR50" s="1192">
        <v>0</v>
      </c>
      <c r="CS50" s="1192">
        <v>0</v>
      </c>
      <c r="CT50" s="1192">
        <v>0</v>
      </c>
      <c r="CU50" s="1192">
        <v>0</v>
      </c>
      <c r="CV50" s="1192">
        <v>0</v>
      </c>
      <c r="CW50" s="1192">
        <v>0</v>
      </c>
      <c r="CX50" s="1192">
        <v>0</v>
      </c>
      <c r="CY50" s="1192">
        <v>0</v>
      </c>
      <c r="CZ50" s="1192">
        <v>0</v>
      </c>
      <c r="DA50" s="1192">
        <v>0</v>
      </c>
      <c r="DB50" s="1192">
        <v>0</v>
      </c>
      <c r="DC50" s="1192">
        <v>0</v>
      </c>
      <c r="DD50" s="1192">
        <v>0</v>
      </c>
      <c r="DE50" s="1192">
        <v>0</v>
      </c>
      <c r="DG50" s="2397" t="s">
        <v>864</v>
      </c>
      <c r="DH50" s="1191" t="s">
        <v>951</v>
      </c>
      <c r="DI50" s="1192">
        <f>'급수관 폐쇄(총괄)'!DM50</f>
        <v>0</v>
      </c>
      <c r="DJ50" s="1192">
        <v>0</v>
      </c>
      <c r="DK50" s="1192">
        <v>0</v>
      </c>
      <c r="DL50" s="1192">
        <v>0</v>
      </c>
      <c r="DM50" s="1192">
        <v>0</v>
      </c>
      <c r="DN50" s="1192">
        <v>0</v>
      </c>
      <c r="DO50" s="1192">
        <v>0</v>
      </c>
      <c r="DP50" s="1192">
        <v>0</v>
      </c>
      <c r="DQ50" s="1192">
        <v>0</v>
      </c>
      <c r="DR50" s="1192">
        <v>0</v>
      </c>
      <c r="DS50" s="1192">
        <v>0</v>
      </c>
      <c r="DT50" s="1192">
        <v>0</v>
      </c>
      <c r="DU50" s="1192">
        <v>0</v>
      </c>
      <c r="DV50" s="1192">
        <v>0</v>
      </c>
      <c r="DW50" s="1192">
        <v>0</v>
      </c>
      <c r="DX50" s="1192">
        <v>0</v>
      </c>
      <c r="DY50" s="1192">
        <v>0</v>
      </c>
      <c r="DZ50" s="1192">
        <v>0</v>
      </c>
      <c r="EA50" s="1192">
        <v>0</v>
      </c>
    </row>
    <row r="51" spans="1:131" ht="19.2" customHeight="1">
      <c r="A51" s="2032"/>
      <c r="B51" s="1191" t="s">
        <v>797</v>
      </c>
      <c r="C51" s="1192">
        <f>'급수관 폐쇄(총괄)'!G51</f>
        <v>0</v>
      </c>
      <c r="D51" s="1192">
        <v>0</v>
      </c>
      <c r="E51" s="1192">
        <v>0</v>
      </c>
      <c r="F51" s="1192">
        <v>0</v>
      </c>
      <c r="G51" s="1192">
        <v>0</v>
      </c>
      <c r="H51" s="1192">
        <v>0</v>
      </c>
      <c r="I51" s="1192">
        <v>0</v>
      </c>
      <c r="J51" s="1192">
        <v>0</v>
      </c>
      <c r="K51" s="1192">
        <v>0</v>
      </c>
      <c r="L51" s="1192">
        <v>0</v>
      </c>
      <c r="M51" s="1192">
        <v>0</v>
      </c>
      <c r="N51" s="1192">
        <v>0</v>
      </c>
      <c r="O51" s="1192">
        <v>0</v>
      </c>
      <c r="P51" s="1192">
        <v>0</v>
      </c>
      <c r="Q51" s="1192">
        <v>0</v>
      </c>
      <c r="R51" s="1192">
        <v>0</v>
      </c>
      <c r="S51" s="1192">
        <v>0</v>
      </c>
      <c r="T51" s="1192">
        <v>0</v>
      </c>
      <c r="U51" s="1192">
        <v>0</v>
      </c>
      <c r="W51" s="2032"/>
      <c r="X51" s="1191" t="s">
        <v>797</v>
      </c>
      <c r="Y51" s="1192">
        <f>'급수관 폐쇄(총괄)'!AC51</f>
        <v>0</v>
      </c>
      <c r="Z51" s="1192">
        <v>0</v>
      </c>
      <c r="AA51" s="1192">
        <v>0</v>
      </c>
      <c r="AB51" s="1192">
        <v>0</v>
      </c>
      <c r="AC51" s="1192">
        <v>0</v>
      </c>
      <c r="AD51" s="1192">
        <v>0</v>
      </c>
      <c r="AE51" s="1192">
        <v>0</v>
      </c>
      <c r="AF51" s="1192">
        <v>0</v>
      </c>
      <c r="AG51" s="1192">
        <v>0</v>
      </c>
      <c r="AH51" s="1192">
        <v>0</v>
      </c>
      <c r="AI51" s="1192">
        <v>0</v>
      </c>
      <c r="AJ51" s="1192">
        <v>0</v>
      </c>
      <c r="AK51" s="1192">
        <v>0</v>
      </c>
      <c r="AL51" s="1192">
        <v>0</v>
      </c>
      <c r="AM51" s="1192">
        <v>0</v>
      </c>
      <c r="AN51" s="1192">
        <v>0</v>
      </c>
      <c r="AO51" s="1192">
        <v>0</v>
      </c>
      <c r="AP51" s="1192">
        <v>0</v>
      </c>
      <c r="AQ51" s="1192">
        <v>0</v>
      </c>
      <c r="AS51" s="2032"/>
      <c r="AT51" s="1191" t="s">
        <v>797</v>
      </c>
      <c r="AU51" s="1192">
        <f>'급수관 폐쇄(총괄)'!AY51</f>
        <v>0</v>
      </c>
      <c r="AV51" s="1192">
        <v>0</v>
      </c>
      <c r="AW51" s="1192">
        <v>0</v>
      </c>
      <c r="AX51" s="1192">
        <v>0</v>
      </c>
      <c r="AY51" s="1192">
        <v>0</v>
      </c>
      <c r="AZ51" s="1192">
        <v>0</v>
      </c>
      <c r="BA51" s="1192">
        <v>0</v>
      </c>
      <c r="BB51" s="1192">
        <v>0</v>
      </c>
      <c r="BC51" s="1192">
        <v>0</v>
      </c>
      <c r="BD51" s="1192">
        <v>0</v>
      </c>
      <c r="BE51" s="1192">
        <v>0</v>
      </c>
      <c r="BF51" s="1192">
        <v>0</v>
      </c>
      <c r="BG51" s="1192">
        <v>0</v>
      </c>
      <c r="BH51" s="1192">
        <v>0</v>
      </c>
      <c r="BI51" s="1192">
        <v>0</v>
      </c>
      <c r="BJ51" s="1192">
        <v>0</v>
      </c>
      <c r="BK51" s="1192">
        <v>0</v>
      </c>
      <c r="BL51" s="1192">
        <v>0</v>
      </c>
      <c r="BM51" s="1192">
        <v>0</v>
      </c>
      <c r="BO51" s="2032"/>
      <c r="BP51" s="1191" t="s">
        <v>797</v>
      </c>
      <c r="BQ51" s="1192">
        <f>'급수관 폐쇄(총괄)'!BU51</f>
        <v>0</v>
      </c>
      <c r="BR51" s="1192">
        <v>0</v>
      </c>
      <c r="BS51" s="1192">
        <v>0</v>
      </c>
      <c r="BT51" s="1192">
        <v>0</v>
      </c>
      <c r="BU51" s="1192">
        <v>0</v>
      </c>
      <c r="BV51" s="1192">
        <v>0</v>
      </c>
      <c r="BW51" s="1192">
        <v>0</v>
      </c>
      <c r="BX51" s="1192">
        <v>0</v>
      </c>
      <c r="BY51" s="1192">
        <v>0</v>
      </c>
      <c r="BZ51" s="1192">
        <v>0</v>
      </c>
      <c r="CA51" s="1192">
        <v>0</v>
      </c>
      <c r="CB51" s="1192">
        <v>0</v>
      </c>
      <c r="CC51" s="1192">
        <v>0</v>
      </c>
      <c r="CD51" s="1192">
        <v>0</v>
      </c>
      <c r="CE51" s="1192">
        <v>0</v>
      </c>
      <c r="CF51" s="1192">
        <v>0</v>
      </c>
      <c r="CG51" s="1192">
        <v>0</v>
      </c>
      <c r="CH51" s="1192">
        <v>0</v>
      </c>
      <c r="CI51" s="1192">
        <v>0</v>
      </c>
      <c r="CK51" s="2032"/>
      <c r="CL51" s="1191" t="s">
        <v>797</v>
      </c>
      <c r="CM51" s="1192">
        <f>'급수관 폐쇄(총괄)'!CQ51</f>
        <v>0</v>
      </c>
      <c r="CN51" s="1192">
        <v>0</v>
      </c>
      <c r="CO51" s="1192">
        <v>0</v>
      </c>
      <c r="CP51" s="1192">
        <v>0</v>
      </c>
      <c r="CQ51" s="1192">
        <v>0</v>
      </c>
      <c r="CR51" s="1192">
        <v>0</v>
      </c>
      <c r="CS51" s="1192">
        <v>0</v>
      </c>
      <c r="CT51" s="1192">
        <v>0</v>
      </c>
      <c r="CU51" s="1192">
        <v>0</v>
      </c>
      <c r="CV51" s="1192">
        <v>0</v>
      </c>
      <c r="CW51" s="1192">
        <v>0</v>
      </c>
      <c r="CX51" s="1192">
        <v>0</v>
      </c>
      <c r="CY51" s="1192">
        <v>0</v>
      </c>
      <c r="CZ51" s="1192">
        <v>0</v>
      </c>
      <c r="DA51" s="1192">
        <v>0</v>
      </c>
      <c r="DB51" s="1192">
        <v>0</v>
      </c>
      <c r="DC51" s="1192">
        <v>0</v>
      </c>
      <c r="DD51" s="1192">
        <v>0</v>
      </c>
      <c r="DE51" s="1192">
        <v>0</v>
      </c>
      <c r="DG51" s="2032"/>
      <c r="DH51" s="1191" t="s">
        <v>797</v>
      </c>
      <c r="DI51" s="1192">
        <f>'급수관 폐쇄(총괄)'!DM51</f>
        <v>0</v>
      </c>
      <c r="DJ51" s="1192">
        <v>0</v>
      </c>
      <c r="DK51" s="1192">
        <v>0</v>
      </c>
      <c r="DL51" s="1192">
        <v>0</v>
      </c>
      <c r="DM51" s="1192">
        <v>0</v>
      </c>
      <c r="DN51" s="1192">
        <v>0</v>
      </c>
      <c r="DO51" s="1192">
        <v>0</v>
      </c>
      <c r="DP51" s="1192">
        <v>0</v>
      </c>
      <c r="DQ51" s="1192">
        <v>0</v>
      </c>
      <c r="DR51" s="1192">
        <v>0</v>
      </c>
      <c r="DS51" s="1192">
        <v>0</v>
      </c>
      <c r="DT51" s="1192">
        <v>0</v>
      </c>
      <c r="DU51" s="1192">
        <v>0</v>
      </c>
      <c r="DV51" s="1192">
        <v>0</v>
      </c>
      <c r="DW51" s="1192">
        <v>0</v>
      </c>
      <c r="DX51" s="1192">
        <v>0</v>
      </c>
      <c r="DY51" s="1192">
        <v>0</v>
      </c>
      <c r="DZ51" s="1192">
        <v>0</v>
      </c>
      <c r="EA51" s="1192">
        <v>0</v>
      </c>
    </row>
    <row r="52" spans="1:131" ht="19.2" customHeight="1">
      <c r="A52" s="2032"/>
      <c r="B52" s="1191" t="s">
        <v>780</v>
      </c>
      <c r="C52" s="1192">
        <f>'급수관 폐쇄(총괄)'!G52</f>
        <v>0</v>
      </c>
      <c r="D52" s="1192">
        <v>0</v>
      </c>
      <c r="E52" s="1192">
        <v>0</v>
      </c>
      <c r="F52" s="1192">
        <v>0</v>
      </c>
      <c r="G52" s="1192">
        <v>0</v>
      </c>
      <c r="H52" s="1192">
        <v>0</v>
      </c>
      <c r="I52" s="1192">
        <v>0</v>
      </c>
      <c r="J52" s="1192">
        <v>0</v>
      </c>
      <c r="K52" s="1192">
        <v>0</v>
      </c>
      <c r="L52" s="1192">
        <v>0</v>
      </c>
      <c r="M52" s="1192">
        <v>0</v>
      </c>
      <c r="N52" s="1192">
        <v>0</v>
      </c>
      <c r="O52" s="1192">
        <v>0</v>
      </c>
      <c r="P52" s="1192">
        <v>0</v>
      </c>
      <c r="Q52" s="1192">
        <v>0</v>
      </c>
      <c r="R52" s="1192">
        <v>0</v>
      </c>
      <c r="S52" s="1192">
        <v>0</v>
      </c>
      <c r="T52" s="1192">
        <v>0</v>
      </c>
      <c r="U52" s="1192">
        <v>0</v>
      </c>
      <c r="W52" s="2032"/>
      <c r="X52" s="1191" t="s">
        <v>780</v>
      </c>
      <c r="Y52" s="1192">
        <f>'급수관 폐쇄(총괄)'!AC52</f>
        <v>0</v>
      </c>
      <c r="Z52" s="1192">
        <v>0</v>
      </c>
      <c r="AA52" s="1192">
        <v>0</v>
      </c>
      <c r="AB52" s="1192">
        <v>0</v>
      </c>
      <c r="AC52" s="1192">
        <v>0</v>
      </c>
      <c r="AD52" s="1192">
        <v>0</v>
      </c>
      <c r="AE52" s="1192">
        <v>0</v>
      </c>
      <c r="AF52" s="1192">
        <v>0</v>
      </c>
      <c r="AG52" s="1192">
        <v>0</v>
      </c>
      <c r="AH52" s="1192">
        <v>0</v>
      </c>
      <c r="AI52" s="1192">
        <v>0</v>
      </c>
      <c r="AJ52" s="1192">
        <v>0</v>
      </c>
      <c r="AK52" s="1192">
        <v>0</v>
      </c>
      <c r="AL52" s="1192">
        <v>0</v>
      </c>
      <c r="AM52" s="1192">
        <v>0</v>
      </c>
      <c r="AN52" s="1192">
        <v>0</v>
      </c>
      <c r="AO52" s="1192">
        <v>0</v>
      </c>
      <c r="AP52" s="1192">
        <v>0</v>
      </c>
      <c r="AQ52" s="1192">
        <v>0</v>
      </c>
      <c r="AS52" s="2032"/>
      <c r="AT52" s="1191" t="s">
        <v>780</v>
      </c>
      <c r="AU52" s="1192">
        <f>'급수관 폐쇄(총괄)'!AY52</f>
        <v>0</v>
      </c>
      <c r="AV52" s="1192">
        <v>0</v>
      </c>
      <c r="AW52" s="1192">
        <v>0</v>
      </c>
      <c r="AX52" s="1192">
        <v>0</v>
      </c>
      <c r="AY52" s="1192">
        <v>0</v>
      </c>
      <c r="AZ52" s="1192">
        <v>0</v>
      </c>
      <c r="BA52" s="1192">
        <v>0</v>
      </c>
      <c r="BB52" s="1192">
        <v>0</v>
      </c>
      <c r="BC52" s="1192">
        <v>0</v>
      </c>
      <c r="BD52" s="1192">
        <v>0</v>
      </c>
      <c r="BE52" s="1192">
        <v>0</v>
      </c>
      <c r="BF52" s="1192">
        <v>0</v>
      </c>
      <c r="BG52" s="1192">
        <v>0</v>
      </c>
      <c r="BH52" s="1192">
        <v>0</v>
      </c>
      <c r="BI52" s="1192">
        <v>0</v>
      </c>
      <c r="BJ52" s="1192">
        <v>0</v>
      </c>
      <c r="BK52" s="1192">
        <v>0</v>
      </c>
      <c r="BL52" s="1192">
        <v>0</v>
      </c>
      <c r="BM52" s="1192">
        <v>0</v>
      </c>
      <c r="BO52" s="2032"/>
      <c r="BP52" s="1191" t="s">
        <v>780</v>
      </c>
      <c r="BQ52" s="1192">
        <f>'급수관 폐쇄(총괄)'!BU52</f>
        <v>0</v>
      </c>
      <c r="BR52" s="1192">
        <v>0</v>
      </c>
      <c r="BS52" s="1192">
        <v>0</v>
      </c>
      <c r="BT52" s="1192">
        <v>0</v>
      </c>
      <c r="BU52" s="1192">
        <v>0</v>
      </c>
      <c r="BV52" s="1192">
        <v>0</v>
      </c>
      <c r="BW52" s="1192">
        <v>0</v>
      </c>
      <c r="BX52" s="1192">
        <v>0</v>
      </c>
      <c r="BY52" s="1192">
        <v>0</v>
      </c>
      <c r="BZ52" s="1192">
        <v>0</v>
      </c>
      <c r="CA52" s="1192">
        <v>0</v>
      </c>
      <c r="CB52" s="1192">
        <v>0</v>
      </c>
      <c r="CC52" s="1192">
        <v>0</v>
      </c>
      <c r="CD52" s="1192">
        <v>0</v>
      </c>
      <c r="CE52" s="1192">
        <v>0</v>
      </c>
      <c r="CF52" s="1192">
        <v>0</v>
      </c>
      <c r="CG52" s="1192">
        <v>0</v>
      </c>
      <c r="CH52" s="1192">
        <v>0</v>
      </c>
      <c r="CI52" s="1192">
        <v>0</v>
      </c>
      <c r="CK52" s="2032"/>
      <c r="CL52" s="1191" t="s">
        <v>780</v>
      </c>
      <c r="CM52" s="1192">
        <f>'급수관 폐쇄(총괄)'!CQ52</f>
        <v>0</v>
      </c>
      <c r="CN52" s="1192">
        <v>0</v>
      </c>
      <c r="CO52" s="1192">
        <v>0</v>
      </c>
      <c r="CP52" s="1192">
        <v>0</v>
      </c>
      <c r="CQ52" s="1192">
        <v>0</v>
      </c>
      <c r="CR52" s="1192">
        <v>0</v>
      </c>
      <c r="CS52" s="1192">
        <v>0</v>
      </c>
      <c r="CT52" s="1192">
        <v>0</v>
      </c>
      <c r="CU52" s="1192">
        <v>0</v>
      </c>
      <c r="CV52" s="1192">
        <v>0</v>
      </c>
      <c r="CW52" s="1192">
        <v>0</v>
      </c>
      <c r="CX52" s="1192">
        <v>0</v>
      </c>
      <c r="CY52" s="1192">
        <v>0</v>
      </c>
      <c r="CZ52" s="1192">
        <v>0</v>
      </c>
      <c r="DA52" s="1192">
        <v>0</v>
      </c>
      <c r="DB52" s="1192">
        <v>0</v>
      </c>
      <c r="DC52" s="1192">
        <v>0</v>
      </c>
      <c r="DD52" s="1192">
        <v>0</v>
      </c>
      <c r="DE52" s="1192">
        <v>0</v>
      </c>
      <c r="DG52" s="2032"/>
      <c r="DH52" s="1191" t="s">
        <v>780</v>
      </c>
      <c r="DI52" s="1192">
        <f>'급수관 폐쇄(총괄)'!DM52</f>
        <v>0</v>
      </c>
      <c r="DJ52" s="1192">
        <v>0</v>
      </c>
      <c r="DK52" s="1192">
        <v>0</v>
      </c>
      <c r="DL52" s="1192">
        <v>0</v>
      </c>
      <c r="DM52" s="1192">
        <v>0</v>
      </c>
      <c r="DN52" s="1192">
        <v>0</v>
      </c>
      <c r="DO52" s="1192">
        <v>0</v>
      </c>
      <c r="DP52" s="1192">
        <v>0</v>
      </c>
      <c r="DQ52" s="1192">
        <v>0</v>
      </c>
      <c r="DR52" s="1192">
        <v>0</v>
      </c>
      <c r="DS52" s="1192">
        <v>0</v>
      </c>
      <c r="DT52" s="1192">
        <v>0</v>
      </c>
      <c r="DU52" s="1192">
        <v>0</v>
      </c>
      <c r="DV52" s="1192">
        <v>0</v>
      </c>
      <c r="DW52" s="1192">
        <v>0</v>
      </c>
      <c r="DX52" s="1192">
        <v>0</v>
      </c>
      <c r="DY52" s="1192">
        <v>0</v>
      </c>
      <c r="DZ52" s="1192">
        <v>0</v>
      </c>
      <c r="EA52" s="1192">
        <v>0</v>
      </c>
    </row>
    <row r="53" spans="1:131" ht="19.2" customHeight="1">
      <c r="A53" s="2032"/>
      <c r="B53" s="1194" t="s">
        <v>802</v>
      </c>
      <c r="C53" s="1192">
        <f>'급수관 폐쇄(총괄)'!G53</f>
        <v>-6.3</v>
      </c>
      <c r="D53" s="1192">
        <v>0</v>
      </c>
      <c r="E53" s="1192">
        <v>0</v>
      </c>
      <c r="F53" s="1192">
        <v>6.3</v>
      </c>
      <c r="G53" s="1192">
        <v>-6.3</v>
      </c>
      <c r="H53" s="1192">
        <v>0</v>
      </c>
      <c r="I53" s="1192">
        <v>0</v>
      </c>
      <c r="J53" s="1192">
        <v>6.3</v>
      </c>
      <c r="K53" s="1192">
        <v>0</v>
      </c>
      <c r="L53" s="1192">
        <v>0</v>
      </c>
      <c r="M53" s="1192">
        <v>0</v>
      </c>
      <c r="N53" s="1192">
        <v>0</v>
      </c>
      <c r="O53" s="1192">
        <v>0</v>
      </c>
      <c r="P53" s="1192">
        <v>0</v>
      </c>
      <c r="Q53" s="1192">
        <v>0</v>
      </c>
      <c r="R53" s="1192">
        <v>0</v>
      </c>
      <c r="S53" s="1192">
        <v>0</v>
      </c>
      <c r="T53" s="1192">
        <v>0</v>
      </c>
      <c r="U53" s="1192">
        <v>0</v>
      </c>
      <c r="W53" s="2032"/>
      <c r="X53" s="1194" t="s">
        <v>802</v>
      </c>
      <c r="Y53" s="1192">
        <f>'급수관 폐쇄(총괄)'!AC53</f>
        <v>0</v>
      </c>
      <c r="Z53" s="1192">
        <v>0</v>
      </c>
      <c r="AA53" s="1192">
        <v>0</v>
      </c>
      <c r="AB53" s="1192">
        <v>0</v>
      </c>
      <c r="AC53" s="1192">
        <v>0</v>
      </c>
      <c r="AD53" s="1192">
        <v>0</v>
      </c>
      <c r="AE53" s="1192">
        <v>0</v>
      </c>
      <c r="AF53" s="1192">
        <v>0</v>
      </c>
      <c r="AG53" s="1192">
        <v>0</v>
      </c>
      <c r="AH53" s="1192">
        <v>0</v>
      </c>
      <c r="AI53" s="1192">
        <v>0</v>
      </c>
      <c r="AJ53" s="1192">
        <v>0</v>
      </c>
      <c r="AK53" s="1192">
        <v>0</v>
      </c>
      <c r="AL53" s="1192">
        <v>0</v>
      </c>
      <c r="AM53" s="1192">
        <v>0</v>
      </c>
      <c r="AN53" s="1192">
        <v>0</v>
      </c>
      <c r="AO53" s="1192">
        <v>0</v>
      </c>
      <c r="AP53" s="1192">
        <v>0</v>
      </c>
      <c r="AQ53" s="1192">
        <v>0</v>
      </c>
      <c r="AS53" s="2032"/>
      <c r="AT53" s="1194" t="s">
        <v>802</v>
      </c>
      <c r="AU53" s="1192">
        <f>'급수관 폐쇄(총괄)'!AY53</f>
        <v>-6.3</v>
      </c>
      <c r="AV53" s="1192">
        <v>0</v>
      </c>
      <c r="AW53" s="1192">
        <v>0</v>
      </c>
      <c r="AX53" s="1192">
        <v>6.3</v>
      </c>
      <c r="AY53" s="1192">
        <v>-6.3</v>
      </c>
      <c r="AZ53" s="1192">
        <v>0</v>
      </c>
      <c r="BA53" s="1192">
        <v>0</v>
      </c>
      <c r="BB53" s="1192">
        <v>6.3</v>
      </c>
      <c r="BC53" s="1192">
        <v>0</v>
      </c>
      <c r="BD53" s="1192">
        <v>0</v>
      </c>
      <c r="BE53" s="1192">
        <v>0</v>
      </c>
      <c r="BF53" s="1192">
        <v>0</v>
      </c>
      <c r="BG53" s="1192">
        <v>0</v>
      </c>
      <c r="BH53" s="1192">
        <v>0</v>
      </c>
      <c r="BI53" s="1192">
        <v>0</v>
      </c>
      <c r="BJ53" s="1192">
        <v>0</v>
      </c>
      <c r="BK53" s="1192">
        <v>0</v>
      </c>
      <c r="BL53" s="1192">
        <v>0</v>
      </c>
      <c r="BM53" s="1192">
        <v>0</v>
      </c>
      <c r="BO53" s="2032"/>
      <c r="BP53" s="1194" t="s">
        <v>802</v>
      </c>
      <c r="BQ53" s="1192">
        <f>'급수관 폐쇄(총괄)'!BU53</f>
        <v>0</v>
      </c>
      <c r="BR53" s="1192">
        <v>0</v>
      </c>
      <c r="BS53" s="1192">
        <v>0</v>
      </c>
      <c r="BT53" s="1192">
        <v>0</v>
      </c>
      <c r="BU53" s="1192">
        <v>0</v>
      </c>
      <c r="BV53" s="1192">
        <v>0</v>
      </c>
      <c r="BW53" s="1192">
        <v>0</v>
      </c>
      <c r="BX53" s="1192">
        <v>0</v>
      </c>
      <c r="BY53" s="1192">
        <v>0</v>
      </c>
      <c r="BZ53" s="1192">
        <v>0</v>
      </c>
      <c r="CA53" s="1192">
        <v>0</v>
      </c>
      <c r="CB53" s="1192">
        <v>0</v>
      </c>
      <c r="CC53" s="1192">
        <v>0</v>
      </c>
      <c r="CD53" s="1192">
        <v>0</v>
      </c>
      <c r="CE53" s="1192">
        <v>0</v>
      </c>
      <c r="CF53" s="1192">
        <v>0</v>
      </c>
      <c r="CG53" s="1192">
        <v>0</v>
      </c>
      <c r="CH53" s="1192">
        <v>0</v>
      </c>
      <c r="CI53" s="1192">
        <v>0</v>
      </c>
      <c r="CK53" s="2032"/>
      <c r="CL53" s="1194" t="s">
        <v>802</v>
      </c>
      <c r="CM53" s="1192">
        <f>'급수관 폐쇄(총괄)'!CQ53</f>
        <v>0</v>
      </c>
      <c r="CN53" s="1192">
        <v>0</v>
      </c>
      <c r="CO53" s="1192">
        <v>0</v>
      </c>
      <c r="CP53" s="1192">
        <v>0</v>
      </c>
      <c r="CQ53" s="1192">
        <v>0</v>
      </c>
      <c r="CR53" s="1192">
        <v>0</v>
      </c>
      <c r="CS53" s="1192">
        <v>0</v>
      </c>
      <c r="CT53" s="1192">
        <v>0</v>
      </c>
      <c r="CU53" s="1192">
        <v>0</v>
      </c>
      <c r="CV53" s="1192">
        <v>0</v>
      </c>
      <c r="CW53" s="1192">
        <v>0</v>
      </c>
      <c r="CX53" s="1192">
        <v>0</v>
      </c>
      <c r="CY53" s="1192">
        <v>0</v>
      </c>
      <c r="CZ53" s="1192">
        <v>0</v>
      </c>
      <c r="DA53" s="1192">
        <v>0</v>
      </c>
      <c r="DB53" s="1192">
        <v>0</v>
      </c>
      <c r="DC53" s="1192">
        <v>0</v>
      </c>
      <c r="DD53" s="1192">
        <v>0</v>
      </c>
      <c r="DE53" s="1192">
        <v>0</v>
      </c>
      <c r="DG53" s="2032"/>
      <c r="DH53" s="1194" t="s">
        <v>802</v>
      </c>
      <c r="DI53" s="1192">
        <f>'급수관 폐쇄(총괄)'!DM53</f>
        <v>0</v>
      </c>
      <c r="DJ53" s="1192">
        <v>0</v>
      </c>
      <c r="DK53" s="1192">
        <v>0</v>
      </c>
      <c r="DL53" s="1192">
        <v>0</v>
      </c>
      <c r="DM53" s="1192">
        <v>0</v>
      </c>
      <c r="DN53" s="1192">
        <v>0</v>
      </c>
      <c r="DO53" s="1192">
        <v>0</v>
      </c>
      <c r="DP53" s="1192">
        <v>0</v>
      </c>
      <c r="DQ53" s="1192">
        <v>0</v>
      </c>
      <c r="DR53" s="1192">
        <v>0</v>
      </c>
      <c r="DS53" s="1192">
        <v>0</v>
      </c>
      <c r="DT53" s="1192">
        <v>0</v>
      </c>
      <c r="DU53" s="1192">
        <v>0</v>
      </c>
      <c r="DV53" s="1192">
        <v>0</v>
      </c>
      <c r="DW53" s="1192">
        <v>0</v>
      </c>
      <c r="DX53" s="1192">
        <v>0</v>
      </c>
      <c r="DY53" s="1192">
        <v>0</v>
      </c>
      <c r="DZ53" s="1192">
        <v>0</v>
      </c>
      <c r="EA53" s="1192">
        <v>0</v>
      </c>
    </row>
    <row r="54" spans="1:131" ht="19.2" customHeight="1">
      <c r="A54" s="2032"/>
      <c r="B54" s="1194" t="s">
        <v>803</v>
      </c>
      <c r="C54" s="1192">
        <f>'급수관 폐쇄(총괄)'!G54</f>
        <v>0</v>
      </c>
      <c r="D54" s="1192">
        <v>0</v>
      </c>
      <c r="E54" s="1192">
        <v>0</v>
      </c>
      <c r="F54" s="1192">
        <v>0</v>
      </c>
      <c r="G54" s="1192">
        <v>0</v>
      </c>
      <c r="H54" s="1192">
        <v>0</v>
      </c>
      <c r="I54" s="1192">
        <v>0</v>
      </c>
      <c r="J54" s="1192">
        <v>0</v>
      </c>
      <c r="K54" s="1192">
        <v>0</v>
      </c>
      <c r="L54" s="1192">
        <v>0</v>
      </c>
      <c r="M54" s="1192">
        <v>0</v>
      </c>
      <c r="N54" s="1192">
        <v>0</v>
      </c>
      <c r="O54" s="1192">
        <v>0</v>
      </c>
      <c r="P54" s="1192">
        <v>0</v>
      </c>
      <c r="Q54" s="1192">
        <v>0</v>
      </c>
      <c r="R54" s="1192">
        <v>0</v>
      </c>
      <c r="S54" s="1192">
        <v>0</v>
      </c>
      <c r="T54" s="1192">
        <v>0</v>
      </c>
      <c r="U54" s="1192">
        <v>0</v>
      </c>
      <c r="W54" s="2032"/>
      <c r="X54" s="1194" t="s">
        <v>803</v>
      </c>
      <c r="Y54" s="1192">
        <f>'급수관 폐쇄(총괄)'!AC54</f>
        <v>0</v>
      </c>
      <c r="Z54" s="1192">
        <v>0</v>
      </c>
      <c r="AA54" s="1192">
        <v>0</v>
      </c>
      <c r="AB54" s="1192">
        <v>0</v>
      </c>
      <c r="AC54" s="1192">
        <v>0</v>
      </c>
      <c r="AD54" s="1192">
        <v>0</v>
      </c>
      <c r="AE54" s="1192">
        <v>0</v>
      </c>
      <c r="AF54" s="1192">
        <v>0</v>
      </c>
      <c r="AG54" s="1192">
        <v>0</v>
      </c>
      <c r="AH54" s="1192">
        <v>0</v>
      </c>
      <c r="AI54" s="1192">
        <v>0</v>
      </c>
      <c r="AJ54" s="1192">
        <v>0</v>
      </c>
      <c r="AK54" s="1192">
        <v>0</v>
      </c>
      <c r="AL54" s="1192">
        <v>0</v>
      </c>
      <c r="AM54" s="1192">
        <v>0</v>
      </c>
      <c r="AN54" s="1192">
        <v>0</v>
      </c>
      <c r="AO54" s="1192">
        <v>0</v>
      </c>
      <c r="AP54" s="1192">
        <v>0</v>
      </c>
      <c r="AQ54" s="1192">
        <v>0</v>
      </c>
      <c r="AS54" s="2032"/>
      <c r="AT54" s="1194" t="s">
        <v>803</v>
      </c>
      <c r="AU54" s="1192">
        <f>'급수관 폐쇄(총괄)'!AY54</f>
        <v>0</v>
      </c>
      <c r="AV54" s="1192">
        <v>0</v>
      </c>
      <c r="AW54" s="1192">
        <v>0</v>
      </c>
      <c r="AX54" s="1192">
        <v>0</v>
      </c>
      <c r="AY54" s="1192">
        <v>0</v>
      </c>
      <c r="AZ54" s="1192">
        <v>0</v>
      </c>
      <c r="BA54" s="1192">
        <v>0</v>
      </c>
      <c r="BB54" s="1192">
        <v>0</v>
      </c>
      <c r="BC54" s="1192">
        <v>0</v>
      </c>
      <c r="BD54" s="1192">
        <v>0</v>
      </c>
      <c r="BE54" s="1192">
        <v>0</v>
      </c>
      <c r="BF54" s="1192">
        <v>0</v>
      </c>
      <c r="BG54" s="1192">
        <v>0</v>
      </c>
      <c r="BH54" s="1192">
        <v>0</v>
      </c>
      <c r="BI54" s="1192">
        <v>0</v>
      </c>
      <c r="BJ54" s="1192">
        <v>0</v>
      </c>
      <c r="BK54" s="1192">
        <v>0</v>
      </c>
      <c r="BL54" s="1192">
        <v>0</v>
      </c>
      <c r="BM54" s="1192">
        <v>0</v>
      </c>
      <c r="BO54" s="2032"/>
      <c r="BP54" s="1194" t="s">
        <v>803</v>
      </c>
      <c r="BQ54" s="1192">
        <f>'급수관 폐쇄(총괄)'!BU54</f>
        <v>0</v>
      </c>
      <c r="BR54" s="1192">
        <v>0</v>
      </c>
      <c r="BS54" s="1192">
        <v>0</v>
      </c>
      <c r="BT54" s="1192">
        <v>0</v>
      </c>
      <c r="BU54" s="1192">
        <v>0</v>
      </c>
      <c r="BV54" s="1192">
        <v>0</v>
      </c>
      <c r="BW54" s="1192">
        <v>0</v>
      </c>
      <c r="BX54" s="1192">
        <v>0</v>
      </c>
      <c r="BY54" s="1192">
        <v>0</v>
      </c>
      <c r="BZ54" s="1192">
        <v>0</v>
      </c>
      <c r="CA54" s="1192">
        <v>0</v>
      </c>
      <c r="CB54" s="1192">
        <v>0</v>
      </c>
      <c r="CC54" s="1192">
        <v>0</v>
      </c>
      <c r="CD54" s="1192">
        <v>0</v>
      </c>
      <c r="CE54" s="1192">
        <v>0</v>
      </c>
      <c r="CF54" s="1192">
        <v>0</v>
      </c>
      <c r="CG54" s="1192">
        <v>0</v>
      </c>
      <c r="CH54" s="1192">
        <v>0</v>
      </c>
      <c r="CI54" s="1192">
        <v>0</v>
      </c>
      <c r="CK54" s="2032"/>
      <c r="CL54" s="1194" t="s">
        <v>803</v>
      </c>
      <c r="CM54" s="1192">
        <f>'급수관 폐쇄(총괄)'!CQ54</f>
        <v>0</v>
      </c>
      <c r="CN54" s="1192">
        <v>0</v>
      </c>
      <c r="CO54" s="1192">
        <v>0</v>
      </c>
      <c r="CP54" s="1192">
        <v>0</v>
      </c>
      <c r="CQ54" s="1192">
        <v>0</v>
      </c>
      <c r="CR54" s="1192">
        <v>0</v>
      </c>
      <c r="CS54" s="1192">
        <v>0</v>
      </c>
      <c r="CT54" s="1192">
        <v>0</v>
      </c>
      <c r="CU54" s="1192">
        <v>0</v>
      </c>
      <c r="CV54" s="1192">
        <v>0</v>
      </c>
      <c r="CW54" s="1192">
        <v>0</v>
      </c>
      <c r="CX54" s="1192">
        <v>0</v>
      </c>
      <c r="CY54" s="1192">
        <v>0</v>
      </c>
      <c r="CZ54" s="1192">
        <v>0</v>
      </c>
      <c r="DA54" s="1192">
        <v>0</v>
      </c>
      <c r="DB54" s="1192">
        <v>0</v>
      </c>
      <c r="DC54" s="1192">
        <v>0</v>
      </c>
      <c r="DD54" s="1192">
        <v>0</v>
      </c>
      <c r="DE54" s="1192">
        <v>0</v>
      </c>
      <c r="DG54" s="2032"/>
      <c r="DH54" s="1194" t="s">
        <v>803</v>
      </c>
      <c r="DI54" s="1192">
        <f>'급수관 폐쇄(총괄)'!DM54</f>
        <v>0</v>
      </c>
      <c r="DJ54" s="1192">
        <v>0</v>
      </c>
      <c r="DK54" s="1192">
        <v>0</v>
      </c>
      <c r="DL54" s="1192">
        <v>0</v>
      </c>
      <c r="DM54" s="1192">
        <v>0</v>
      </c>
      <c r="DN54" s="1192">
        <v>0</v>
      </c>
      <c r="DO54" s="1192">
        <v>0</v>
      </c>
      <c r="DP54" s="1192">
        <v>0</v>
      </c>
      <c r="DQ54" s="1192">
        <v>0</v>
      </c>
      <c r="DR54" s="1192">
        <v>0</v>
      </c>
      <c r="DS54" s="1192">
        <v>0</v>
      </c>
      <c r="DT54" s="1192">
        <v>0</v>
      </c>
      <c r="DU54" s="1192">
        <v>0</v>
      </c>
      <c r="DV54" s="1192">
        <v>0</v>
      </c>
      <c r="DW54" s="1192">
        <v>0</v>
      </c>
      <c r="DX54" s="1192">
        <v>0</v>
      </c>
      <c r="DY54" s="1192">
        <v>0</v>
      </c>
      <c r="DZ54" s="1192">
        <v>0</v>
      </c>
      <c r="EA54" s="1192">
        <v>0</v>
      </c>
    </row>
    <row r="55" spans="1:131" ht="19.2" customHeight="1">
      <c r="A55" s="2032"/>
      <c r="B55" s="1195" t="s">
        <v>804</v>
      </c>
      <c r="C55" s="1192">
        <f>'급수관 폐쇄(총괄)'!G55</f>
        <v>65</v>
      </c>
      <c r="D55" s="1192">
        <v>65</v>
      </c>
      <c r="E55" s="1192">
        <v>0</v>
      </c>
      <c r="F55" s="1192">
        <v>0</v>
      </c>
      <c r="G55" s="1192">
        <v>65</v>
      </c>
      <c r="H55" s="1192">
        <v>65</v>
      </c>
      <c r="I55" s="1192">
        <v>0</v>
      </c>
      <c r="J55" s="1192">
        <v>0</v>
      </c>
      <c r="K55" s="1192">
        <v>0</v>
      </c>
      <c r="L55" s="1192">
        <v>0</v>
      </c>
      <c r="M55" s="1192">
        <v>0</v>
      </c>
      <c r="N55" s="1192">
        <v>0</v>
      </c>
      <c r="O55" s="1192">
        <v>0</v>
      </c>
      <c r="P55" s="1192">
        <v>0</v>
      </c>
      <c r="Q55" s="1192">
        <v>0</v>
      </c>
      <c r="R55" s="1192">
        <v>0</v>
      </c>
      <c r="S55" s="1192">
        <v>0</v>
      </c>
      <c r="T55" s="1192">
        <v>0</v>
      </c>
      <c r="U55" s="1192">
        <v>0</v>
      </c>
      <c r="W55" s="2032"/>
      <c r="X55" s="1195" t="s">
        <v>804</v>
      </c>
      <c r="Y55" s="1192">
        <f>'급수관 폐쇄(총괄)'!AC55</f>
        <v>0</v>
      </c>
      <c r="Z55" s="1192">
        <v>0</v>
      </c>
      <c r="AA55" s="1192">
        <v>0</v>
      </c>
      <c r="AB55" s="1192">
        <v>0</v>
      </c>
      <c r="AC55" s="1192">
        <v>0</v>
      </c>
      <c r="AD55" s="1192">
        <v>0</v>
      </c>
      <c r="AE55" s="1192">
        <v>0</v>
      </c>
      <c r="AF55" s="1192">
        <v>0</v>
      </c>
      <c r="AG55" s="1192">
        <v>0</v>
      </c>
      <c r="AH55" s="1192">
        <v>0</v>
      </c>
      <c r="AI55" s="1192">
        <v>0</v>
      </c>
      <c r="AJ55" s="1192">
        <v>0</v>
      </c>
      <c r="AK55" s="1192">
        <v>0</v>
      </c>
      <c r="AL55" s="1192">
        <v>0</v>
      </c>
      <c r="AM55" s="1192">
        <v>0</v>
      </c>
      <c r="AN55" s="1192">
        <v>0</v>
      </c>
      <c r="AO55" s="1192">
        <v>0</v>
      </c>
      <c r="AP55" s="1192">
        <v>0</v>
      </c>
      <c r="AQ55" s="1192">
        <v>0</v>
      </c>
      <c r="AS55" s="2032"/>
      <c r="AT55" s="1195" t="s">
        <v>804</v>
      </c>
      <c r="AU55" s="1192">
        <f>'급수관 폐쇄(총괄)'!AY55</f>
        <v>0</v>
      </c>
      <c r="AV55" s="1192">
        <v>0</v>
      </c>
      <c r="AW55" s="1192">
        <v>0</v>
      </c>
      <c r="AX55" s="1192">
        <v>0</v>
      </c>
      <c r="AY55" s="1192">
        <v>0</v>
      </c>
      <c r="AZ55" s="1192">
        <v>0</v>
      </c>
      <c r="BA55" s="1192">
        <v>0</v>
      </c>
      <c r="BB55" s="1192">
        <v>0</v>
      </c>
      <c r="BC55" s="1192">
        <v>0</v>
      </c>
      <c r="BD55" s="1192">
        <v>0</v>
      </c>
      <c r="BE55" s="1192">
        <v>0</v>
      </c>
      <c r="BF55" s="1192">
        <v>0</v>
      </c>
      <c r="BG55" s="1192">
        <v>0</v>
      </c>
      <c r="BH55" s="1192">
        <v>0</v>
      </c>
      <c r="BI55" s="1192">
        <v>0</v>
      </c>
      <c r="BJ55" s="1192">
        <v>0</v>
      </c>
      <c r="BK55" s="1192">
        <v>0</v>
      </c>
      <c r="BL55" s="1192">
        <v>0</v>
      </c>
      <c r="BM55" s="1192">
        <v>0</v>
      </c>
      <c r="BO55" s="2032"/>
      <c r="BP55" s="1195" t="s">
        <v>804</v>
      </c>
      <c r="BQ55" s="1192">
        <f>'급수관 폐쇄(총괄)'!BU55</f>
        <v>0</v>
      </c>
      <c r="BR55" s="1192">
        <v>0</v>
      </c>
      <c r="BS55" s="1192">
        <v>0</v>
      </c>
      <c r="BT55" s="1192">
        <v>0</v>
      </c>
      <c r="BU55" s="1192">
        <v>0</v>
      </c>
      <c r="BV55" s="1192">
        <v>0</v>
      </c>
      <c r="BW55" s="1192">
        <v>0</v>
      </c>
      <c r="BX55" s="1192">
        <v>0</v>
      </c>
      <c r="BY55" s="1192">
        <v>0</v>
      </c>
      <c r="BZ55" s="1192">
        <v>0</v>
      </c>
      <c r="CA55" s="1192">
        <v>0</v>
      </c>
      <c r="CB55" s="1192">
        <v>0</v>
      </c>
      <c r="CC55" s="1192">
        <v>0</v>
      </c>
      <c r="CD55" s="1192">
        <v>0</v>
      </c>
      <c r="CE55" s="1192">
        <v>0</v>
      </c>
      <c r="CF55" s="1192">
        <v>0</v>
      </c>
      <c r="CG55" s="1192">
        <v>0</v>
      </c>
      <c r="CH55" s="1192">
        <v>0</v>
      </c>
      <c r="CI55" s="1192">
        <v>0</v>
      </c>
      <c r="CK55" s="2032"/>
      <c r="CL55" s="1195" t="s">
        <v>804</v>
      </c>
      <c r="CM55" s="1192">
        <f>'급수관 폐쇄(총괄)'!CQ55</f>
        <v>65</v>
      </c>
      <c r="CN55" s="1192">
        <v>65</v>
      </c>
      <c r="CO55" s="1192">
        <v>0</v>
      </c>
      <c r="CP55" s="1192">
        <v>0</v>
      </c>
      <c r="CQ55" s="1192">
        <v>65</v>
      </c>
      <c r="CR55" s="1192">
        <v>65</v>
      </c>
      <c r="CS55" s="1192">
        <v>0</v>
      </c>
      <c r="CT55" s="1192">
        <v>0</v>
      </c>
      <c r="CU55" s="1192">
        <v>0</v>
      </c>
      <c r="CV55" s="1192">
        <v>0</v>
      </c>
      <c r="CW55" s="1192">
        <v>0</v>
      </c>
      <c r="CX55" s="1192">
        <v>0</v>
      </c>
      <c r="CY55" s="1192">
        <v>0</v>
      </c>
      <c r="CZ55" s="1192">
        <v>0</v>
      </c>
      <c r="DA55" s="1192">
        <v>0</v>
      </c>
      <c r="DB55" s="1192">
        <v>0</v>
      </c>
      <c r="DC55" s="1192">
        <v>0</v>
      </c>
      <c r="DD55" s="1192">
        <v>0</v>
      </c>
      <c r="DE55" s="1192">
        <v>0</v>
      </c>
      <c r="DG55" s="2032"/>
      <c r="DH55" s="1195" t="s">
        <v>804</v>
      </c>
      <c r="DI55" s="1192">
        <f>'급수관 폐쇄(총괄)'!DM55</f>
        <v>0</v>
      </c>
      <c r="DJ55" s="1192">
        <v>0</v>
      </c>
      <c r="DK55" s="1192">
        <v>0</v>
      </c>
      <c r="DL55" s="1192">
        <v>0</v>
      </c>
      <c r="DM55" s="1192">
        <v>0</v>
      </c>
      <c r="DN55" s="1192">
        <v>0</v>
      </c>
      <c r="DO55" s="1192">
        <v>0</v>
      </c>
      <c r="DP55" s="1192">
        <v>0</v>
      </c>
      <c r="DQ55" s="1192">
        <v>0</v>
      </c>
      <c r="DR55" s="1192">
        <v>0</v>
      </c>
      <c r="DS55" s="1192">
        <v>0</v>
      </c>
      <c r="DT55" s="1192">
        <v>0</v>
      </c>
      <c r="DU55" s="1192">
        <v>0</v>
      </c>
      <c r="DV55" s="1192">
        <v>0</v>
      </c>
      <c r="DW55" s="1192">
        <v>0</v>
      </c>
      <c r="DX55" s="1192">
        <v>0</v>
      </c>
      <c r="DY55" s="1192">
        <v>0</v>
      </c>
      <c r="DZ55" s="1192">
        <v>0</v>
      </c>
      <c r="EA55" s="1192">
        <v>0</v>
      </c>
    </row>
    <row r="56" spans="1:131" ht="19.2" customHeight="1">
      <c r="A56" s="2032"/>
      <c r="B56" s="1195" t="s">
        <v>805</v>
      </c>
      <c r="C56" s="1192">
        <f>'급수관 폐쇄(총괄)'!G56</f>
        <v>0</v>
      </c>
      <c r="D56" s="1192">
        <v>0</v>
      </c>
      <c r="E56" s="1192">
        <v>0</v>
      </c>
      <c r="F56" s="1192">
        <v>0</v>
      </c>
      <c r="G56" s="1192">
        <v>0</v>
      </c>
      <c r="H56" s="1192">
        <v>0</v>
      </c>
      <c r="I56" s="1192">
        <v>0</v>
      </c>
      <c r="J56" s="1192">
        <v>0</v>
      </c>
      <c r="K56" s="1192">
        <v>0</v>
      </c>
      <c r="L56" s="1192">
        <v>0</v>
      </c>
      <c r="M56" s="1192">
        <v>0</v>
      </c>
      <c r="N56" s="1192">
        <v>0</v>
      </c>
      <c r="O56" s="1192">
        <v>0</v>
      </c>
      <c r="P56" s="1192">
        <v>0</v>
      </c>
      <c r="Q56" s="1192">
        <v>0</v>
      </c>
      <c r="R56" s="1192">
        <v>0</v>
      </c>
      <c r="S56" s="1192">
        <v>0</v>
      </c>
      <c r="T56" s="1192">
        <v>0</v>
      </c>
      <c r="U56" s="1192">
        <v>0</v>
      </c>
      <c r="W56" s="2032"/>
      <c r="X56" s="1195" t="s">
        <v>805</v>
      </c>
      <c r="Y56" s="1192">
        <f>'급수관 폐쇄(총괄)'!AC56</f>
        <v>0</v>
      </c>
      <c r="Z56" s="1192">
        <v>0</v>
      </c>
      <c r="AA56" s="1192">
        <v>0</v>
      </c>
      <c r="AB56" s="1192">
        <v>0</v>
      </c>
      <c r="AC56" s="1192">
        <v>0</v>
      </c>
      <c r="AD56" s="1192">
        <v>0</v>
      </c>
      <c r="AE56" s="1192">
        <v>0</v>
      </c>
      <c r="AF56" s="1192">
        <v>0</v>
      </c>
      <c r="AG56" s="1192">
        <v>0</v>
      </c>
      <c r="AH56" s="1192">
        <v>0</v>
      </c>
      <c r="AI56" s="1192">
        <v>0</v>
      </c>
      <c r="AJ56" s="1192">
        <v>0</v>
      </c>
      <c r="AK56" s="1192">
        <v>0</v>
      </c>
      <c r="AL56" s="1192">
        <v>0</v>
      </c>
      <c r="AM56" s="1192">
        <v>0</v>
      </c>
      <c r="AN56" s="1192">
        <v>0</v>
      </c>
      <c r="AO56" s="1192">
        <v>0</v>
      </c>
      <c r="AP56" s="1192">
        <v>0</v>
      </c>
      <c r="AQ56" s="1192">
        <v>0</v>
      </c>
      <c r="AS56" s="2032"/>
      <c r="AT56" s="1195" t="s">
        <v>805</v>
      </c>
      <c r="AU56" s="1192">
        <f>'급수관 폐쇄(총괄)'!AY56</f>
        <v>0</v>
      </c>
      <c r="AV56" s="1192">
        <v>0</v>
      </c>
      <c r="AW56" s="1192">
        <v>0</v>
      </c>
      <c r="AX56" s="1192">
        <v>0</v>
      </c>
      <c r="AY56" s="1192">
        <v>0</v>
      </c>
      <c r="AZ56" s="1192">
        <v>0</v>
      </c>
      <c r="BA56" s="1192">
        <v>0</v>
      </c>
      <c r="BB56" s="1192">
        <v>0</v>
      </c>
      <c r="BC56" s="1192">
        <v>0</v>
      </c>
      <c r="BD56" s="1192">
        <v>0</v>
      </c>
      <c r="BE56" s="1192">
        <v>0</v>
      </c>
      <c r="BF56" s="1192">
        <v>0</v>
      </c>
      <c r="BG56" s="1192">
        <v>0</v>
      </c>
      <c r="BH56" s="1192">
        <v>0</v>
      </c>
      <c r="BI56" s="1192">
        <v>0</v>
      </c>
      <c r="BJ56" s="1192">
        <v>0</v>
      </c>
      <c r="BK56" s="1192">
        <v>0</v>
      </c>
      <c r="BL56" s="1192">
        <v>0</v>
      </c>
      <c r="BM56" s="1192">
        <v>0</v>
      </c>
      <c r="BO56" s="2032"/>
      <c r="BP56" s="1195" t="s">
        <v>805</v>
      </c>
      <c r="BQ56" s="1192">
        <f>'급수관 폐쇄(총괄)'!BU56</f>
        <v>0</v>
      </c>
      <c r="BR56" s="1192">
        <v>0</v>
      </c>
      <c r="BS56" s="1192">
        <v>0</v>
      </c>
      <c r="BT56" s="1192">
        <v>0</v>
      </c>
      <c r="BU56" s="1192">
        <v>0</v>
      </c>
      <c r="BV56" s="1192">
        <v>0</v>
      </c>
      <c r="BW56" s="1192">
        <v>0</v>
      </c>
      <c r="BX56" s="1192">
        <v>0</v>
      </c>
      <c r="BY56" s="1192">
        <v>0</v>
      </c>
      <c r="BZ56" s="1192">
        <v>0</v>
      </c>
      <c r="CA56" s="1192">
        <v>0</v>
      </c>
      <c r="CB56" s="1192">
        <v>0</v>
      </c>
      <c r="CC56" s="1192">
        <v>0</v>
      </c>
      <c r="CD56" s="1192">
        <v>0</v>
      </c>
      <c r="CE56" s="1192">
        <v>0</v>
      </c>
      <c r="CF56" s="1192">
        <v>0</v>
      </c>
      <c r="CG56" s="1192">
        <v>0</v>
      </c>
      <c r="CH56" s="1192">
        <v>0</v>
      </c>
      <c r="CI56" s="1192">
        <v>0</v>
      </c>
      <c r="CK56" s="2032"/>
      <c r="CL56" s="1195" t="s">
        <v>805</v>
      </c>
      <c r="CM56" s="1192">
        <f>'급수관 폐쇄(총괄)'!CQ56</f>
        <v>0</v>
      </c>
      <c r="CN56" s="1192">
        <v>0</v>
      </c>
      <c r="CO56" s="1192">
        <v>0</v>
      </c>
      <c r="CP56" s="1192">
        <v>0</v>
      </c>
      <c r="CQ56" s="1192">
        <v>0</v>
      </c>
      <c r="CR56" s="1192">
        <v>0</v>
      </c>
      <c r="CS56" s="1192">
        <v>0</v>
      </c>
      <c r="CT56" s="1192">
        <v>0</v>
      </c>
      <c r="CU56" s="1192">
        <v>0</v>
      </c>
      <c r="CV56" s="1192">
        <v>0</v>
      </c>
      <c r="CW56" s="1192">
        <v>0</v>
      </c>
      <c r="CX56" s="1192">
        <v>0</v>
      </c>
      <c r="CY56" s="1192">
        <v>0</v>
      </c>
      <c r="CZ56" s="1192">
        <v>0</v>
      </c>
      <c r="DA56" s="1192">
        <v>0</v>
      </c>
      <c r="DB56" s="1192">
        <v>0</v>
      </c>
      <c r="DC56" s="1192">
        <v>0</v>
      </c>
      <c r="DD56" s="1192">
        <v>0</v>
      </c>
      <c r="DE56" s="1192">
        <v>0</v>
      </c>
      <c r="DG56" s="2032"/>
      <c r="DH56" s="1195" t="s">
        <v>805</v>
      </c>
      <c r="DI56" s="1192">
        <f>'급수관 폐쇄(총괄)'!DM56</f>
        <v>0</v>
      </c>
      <c r="DJ56" s="1192">
        <v>0</v>
      </c>
      <c r="DK56" s="1192">
        <v>0</v>
      </c>
      <c r="DL56" s="1192">
        <v>0</v>
      </c>
      <c r="DM56" s="1192">
        <v>0</v>
      </c>
      <c r="DN56" s="1192">
        <v>0</v>
      </c>
      <c r="DO56" s="1192">
        <v>0</v>
      </c>
      <c r="DP56" s="1192">
        <v>0</v>
      </c>
      <c r="DQ56" s="1192">
        <v>0</v>
      </c>
      <c r="DR56" s="1192">
        <v>0</v>
      </c>
      <c r="DS56" s="1192">
        <v>0</v>
      </c>
      <c r="DT56" s="1192">
        <v>0</v>
      </c>
      <c r="DU56" s="1192">
        <v>0</v>
      </c>
      <c r="DV56" s="1192">
        <v>0</v>
      </c>
      <c r="DW56" s="1192">
        <v>0</v>
      </c>
      <c r="DX56" s="1192">
        <v>0</v>
      </c>
      <c r="DY56" s="1192">
        <v>0</v>
      </c>
      <c r="DZ56" s="1192">
        <v>0</v>
      </c>
      <c r="EA56" s="1192">
        <v>0</v>
      </c>
    </row>
    <row r="57" spans="1:131" ht="19.2" customHeight="1">
      <c r="A57" s="2032"/>
      <c r="B57" s="1194" t="s">
        <v>807</v>
      </c>
      <c r="C57" s="1192">
        <f>'급수관 폐쇄(총괄)'!G57</f>
        <v>1940.74</v>
      </c>
      <c r="D57" s="1192">
        <v>2255.7800000000002</v>
      </c>
      <c r="E57" s="1192">
        <v>0</v>
      </c>
      <c r="F57" s="1192">
        <v>315.04000000000002</v>
      </c>
      <c r="G57" s="1192">
        <v>1940.74</v>
      </c>
      <c r="H57" s="1192">
        <v>2022.12</v>
      </c>
      <c r="I57" s="1192">
        <v>0</v>
      </c>
      <c r="J57" s="1192">
        <v>10.64</v>
      </c>
      <c r="K57" s="1192">
        <v>4.49</v>
      </c>
      <c r="L57" s="1192">
        <v>0</v>
      </c>
      <c r="M57" s="1192">
        <v>135.79</v>
      </c>
      <c r="N57" s="1192">
        <v>143.26</v>
      </c>
      <c r="O57" s="1192">
        <v>0</v>
      </c>
      <c r="P57" s="1192">
        <v>73.98</v>
      </c>
      <c r="Q57" s="1192">
        <v>55</v>
      </c>
      <c r="R57" s="1192">
        <v>0</v>
      </c>
      <c r="S57" s="1192">
        <v>59.79</v>
      </c>
      <c r="T57" s="1192">
        <v>30.91</v>
      </c>
      <c r="U57" s="1192">
        <v>34.840000000000003</v>
      </c>
      <c r="W57" s="2032"/>
      <c r="X57" s="1194" t="s">
        <v>807</v>
      </c>
      <c r="Y57" s="1192">
        <f>'급수관 폐쇄(총괄)'!AC57</f>
        <v>751.74</v>
      </c>
      <c r="Z57" s="1192">
        <v>751.74</v>
      </c>
      <c r="AA57" s="1192">
        <v>0</v>
      </c>
      <c r="AB57" s="1192">
        <v>0</v>
      </c>
      <c r="AC57" s="1192">
        <v>751.74</v>
      </c>
      <c r="AD57" s="1192">
        <v>745.83</v>
      </c>
      <c r="AE57" s="1192">
        <v>0</v>
      </c>
      <c r="AF57" s="1192">
        <v>0</v>
      </c>
      <c r="AG57" s="1192">
        <v>0</v>
      </c>
      <c r="AH57" s="1192">
        <v>0</v>
      </c>
      <c r="AI57" s="1192">
        <v>0</v>
      </c>
      <c r="AJ57" s="1192">
        <v>0</v>
      </c>
      <c r="AK57" s="1192">
        <v>0</v>
      </c>
      <c r="AL57" s="1192">
        <v>0</v>
      </c>
      <c r="AM57" s="1192">
        <v>0</v>
      </c>
      <c r="AN57" s="1192">
        <v>0</v>
      </c>
      <c r="AO57" s="1192">
        <v>0</v>
      </c>
      <c r="AP57" s="1192">
        <v>5.91</v>
      </c>
      <c r="AQ57" s="1192">
        <v>0</v>
      </c>
      <c r="AS57" s="2032"/>
      <c r="AT57" s="1194" t="s">
        <v>807</v>
      </c>
      <c r="AU57" s="1192">
        <f>'급수관 폐쇄(총괄)'!AY57</f>
        <v>337.56</v>
      </c>
      <c r="AV57" s="1192">
        <v>337.56</v>
      </c>
      <c r="AW57" s="1192">
        <v>0</v>
      </c>
      <c r="AX57" s="1192">
        <v>0</v>
      </c>
      <c r="AY57" s="1192">
        <v>337.56</v>
      </c>
      <c r="AZ57" s="1192">
        <v>337.56</v>
      </c>
      <c r="BA57" s="1192">
        <v>0</v>
      </c>
      <c r="BB57" s="1192">
        <v>0</v>
      </c>
      <c r="BC57" s="1192">
        <v>0</v>
      </c>
      <c r="BD57" s="1192">
        <v>0</v>
      </c>
      <c r="BE57" s="1192">
        <v>0</v>
      </c>
      <c r="BF57" s="1192">
        <v>0</v>
      </c>
      <c r="BG57" s="1192">
        <v>0</v>
      </c>
      <c r="BH57" s="1192">
        <v>0</v>
      </c>
      <c r="BI57" s="1192">
        <v>0</v>
      </c>
      <c r="BJ57" s="1192">
        <v>0</v>
      </c>
      <c r="BK57" s="1192">
        <v>0</v>
      </c>
      <c r="BL57" s="1192">
        <v>0</v>
      </c>
      <c r="BM57" s="1192">
        <v>0</v>
      </c>
      <c r="BO57" s="2032"/>
      <c r="BP57" s="1194" t="s">
        <v>807</v>
      </c>
      <c r="BQ57" s="1192">
        <f>'급수관 폐쇄(총괄)'!BU57</f>
        <v>352.86</v>
      </c>
      <c r="BR57" s="1192">
        <v>375.68</v>
      </c>
      <c r="BS57" s="1192">
        <v>0</v>
      </c>
      <c r="BT57" s="1192">
        <v>22.82</v>
      </c>
      <c r="BU57" s="1192">
        <v>352.86</v>
      </c>
      <c r="BV57" s="1192">
        <v>259.68</v>
      </c>
      <c r="BW57" s="1192">
        <v>0</v>
      </c>
      <c r="BX57" s="1192">
        <v>0</v>
      </c>
      <c r="BY57" s="1192">
        <v>0</v>
      </c>
      <c r="BZ57" s="1192">
        <v>0</v>
      </c>
      <c r="CA57" s="1192">
        <v>0</v>
      </c>
      <c r="CB57" s="1192">
        <v>91</v>
      </c>
      <c r="CC57" s="1192">
        <v>0</v>
      </c>
      <c r="CD57" s="1192">
        <v>22.82</v>
      </c>
      <c r="CE57" s="1192">
        <v>0</v>
      </c>
      <c r="CF57" s="1192">
        <v>0</v>
      </c>
      <c r="CG57" s="1192">
        <v>0</v>
      </c>
      <c r="CH57" s="1192">
        <v>25</v>
      </c>
      <c r="CI57" s="1192">
        <v>0</v>
      </c>
      <c r="CK57" s="2032"/>
      <c r="CL57" s="1194" t="s">
        <v>807</v>
      </c>
      <c r="CM57" s="1192">
        <f>'급수관 폐쇄(총괄)'!CQ57</f>
        <v>367.53</v>
      </c>
      <c r="CN57" s="1192">
        <v>640.75</v>
      </c>
      <c r="CO57" s="1192">
        <v>0</v>
      </c>
      <c r="CP57" s="1192">
        <v>273.22000000000003</v>
      </c>
      <c r="CQ57" s="1192">
        <v>367.53</v>
      </c>
      <c r="CR57" s="1192">
        <v>567</v>
      </c>
      <c r="CS57" s="1192">
        <v>0</v>
      </c>
      <c r="CT57" s="1192">
        <v>10.64</v>
      </c>
      <c r="CU57" s="1192">
        <v>4.49</v>
      </c>
      <c r="CV57" s="1192">
        <v>0</v>
      </c>
      <c r="CW57" s="1192">
        <v>135.79</v>
      </c>
      <c r="CX57" s="1192">
        <v>14.26</v>
      </c>
      <c r="CY57" s="1192">
        <v>0</v>
      </c>
      <c r="CZ57" s="1192">
        <v>32.159999999999997</v>
      </c>
      <c r="DA57" s="1192">
        <v>55</v>
      </c>
      <c r="DB57" s="1192">
        <v>0</v>
      </c>
      <c r="DC57" s="1192">
        <v>59.79</v>
      </c>
      <c r="DD57" s="1192">
        <v>0</v>
      </c>
      <c r="DE57" s="1192">
        <v>34.840000000000003</v>
      </c>
      <c r="DG57" s="2032"/>
      <c r="DH57" s="1194" t="s">
        <v>807</v>
      </c>
      <c r="DI57" s="1192">
        <f>'급수관 폐쇄(총괄)'!DM57</f>
        <v>131.05000000000001</v>
      </c>
      <c r="DJ57" s="1192">
        <v>150.05000000000001</v>
      </c>
      <c r="DK57" s="1192">
        <v>0</v>
      </c>
      <c r="DL57" s="1192">
        <v>19</v>
      </c>
      <c r="DM57" s="1192">
        <v>131.05000000000001</v>
      </c>
      <c r="DN57" s="1192">
        <v>112.05</v>
      </c>
      <c r="DO57" s="1192">
        <v>0</v>
      </c>
      <c r="DP57" s="1192">
        <v>0</v>
      </c>
      <c r="DQ57" s="1192">
        <v>0</v>
      </c>
      <c r="DR57" s="1192">
        <v>0</v>
      </c>
      <c r="DS57" s="1192">
        <v>0</v>
      </c>
      <c r="DT57" s="1192">
        <v>38</v>
      </c>
      <c r="DU57" s="1192">
        <v>0</v>
      </c>
      <c r="DV57" s="1192">
        <v>19</v>
      </c>
      <c r="DW57" s="1192">
        <v>0</v>
      </c>
      <c r="DX57" s="1192">
        <v>0</v>
      </c>
      <c r="DY57" s="1192">
        <v>0</v>
      </c>
      <c r="DZ57" s="1192">
        <v>0</v>
      </c>
      <c r="EA57" s="1192">
        <v>0</v>
      </c>
    </row>
    <row r="58" spans="1:131" ht="19.2" customHeight="1">
      <c r="A58" s="2032"/>
      <c r="B58" s="1194" t="s">
        <v>788</v>
      </c>
      <c r="C58" s="1192">
        <f>'급수관 폐쇄(총괄)'!G58</f>
        <v>0</v>
      </c>
      <c r="D58" s="1192">
        <v>0</v>
      </c>
      <c r="E58" s="1192">
        <v>0</v>
      </c>
      <c r="F58" s="1192">
        <v>0</v>
      </c>
      <c r="G58" s="1192">
        <v>0</v>
      </c>
      <c r="H58" s="1192">
        <v>0</v>
      </c>
      <c r="I58" s="1192">
        <v>0</v>
      </c>
      <c r="J58" s="1192">
        <v>0</v>
      </c>
      <c r="K58" s="1192">
        <v>0</v>
      </c>
      <c r="L58" s="1192">
        <v>0</v>
      </c>
      <c r="M58" s="1192">
        <v>0</v>
      </c>
      <c r="N58" s="1192">
        <v>0</v>
      </c>
      <c r="O58" s="1192">
        <v>0</v>
      </c>
      <c r="P58" s="1192">
        <v>0</v>
      </c>
      <c r="Q58" s="1192">
        <v>0</v>
      </c>
      <c r="R58" s="1192">
        <v>0</v>
      </c>
      <c r="S58" s="1192">
        <v>0</v>
      </c>
      <c r="T58" s="1192">
        <v>0</v>
      </c>
      <c r="U58" s="1192">
        <v>0</v>
      </c>
      <c r="W58" s="2032"/>
      <c r="X58" s="1194" t="s">
        <v>788</v>
      </c>
      <c r="Y58" s="1192">
        <f>'급수관 폐쇄(총괄)'!AC58</f>
        <v>0</v>
      </c>
      <c r="Z58" s="1192">
        <v>0</v>
      </c>
      <c r="AA58" s="1192">
        <v>0</v>
      </c>
      <c r="AB58" s="1192">
        <v>0</v>
      </c>
      <c r="AC58" s="1192">
        <v>0</v>
      </c>
      <c r="AD58" s="1192">
        <v>0</v>
      </c>
      <c r="AE58" s="1192">
        <v>0</v>
      </c>
      <c r="AF58" s="1192">
        <v>0</v>
      </c>
      <c r="AG58" s="1192">
        <v>0</v>
      </c>
      <c r="AH58" s="1192">
        <v>0</v>
      </c>
      <c r="AI58" s="1192">
        <v>0</v>
      </c>
      <c r="AJ58" s="1192">
        <v>0</v>
      </c>
      <c r="AK58" s="1192">
        <v>0</v>
      </c>
      <c r="AL58" s="1192">
        <v>0</v>
      </c>
      <c r="AM58" s="1192">
        <v>0</v>
      </c>
      <c r="AN58" s="1192">
        <v>0</v>
      </c>
      <c r="AO58" s="1192">
        <v>0</v>
      </c>
      <c r="AP58" s="1192">
        <v>0</v>
      </c>
      <c r="AQ58" s="1192">
        <v>0</v>
      </c>
      <c r="AS58" s="2032"/>
      <c r="AT58" s="1194" t="s">
        <v>788</v>
      </c>
      <c r="AU58" s="1192">
        <f>'급수관 폐쇄(총괄)'!AY58</f>
        <v>0</v>
      </c>
      <c r="AV58" s="1192">
        <v>0</v>
      </c>
      <c r="AW58" s="1192">
        <v>0</v>
      </c>
      <c r="AX58" s="1192">
        <v>0</v>
      </c>
      <c r="AY58" s="1192">
        <v>0</v>
      </c>
      <c r="AZ58" s="1192">
        <v>0</v>
      </c>
      <c r="BA58" s="1192">
        <v>0</v>
      </c>
      <c r="BB58" s="1192">
        <v>0</v>
      </c>
      <c r="BC58" s="1192">
        <v>0</v>
      </c>
      <c r="BD58" s="1192">
        <v>0</v>
      </c>
      <c r="BE58" s="1192">
        <v>0</v>
      </c>
      <c r="BF58" s="1192">
        <v>0</v>
      </c>
      <c r="BG58" s="1192">
        <v>0</v>
      </c>
      <c r="BH58" s="1192">
        <v>0</v>
      </c>
      <c r="BI58" s="1192">
        <v>0</v>
      </c>
      <c r="BJ58" s="1192">
        <v>0</v>
      </c>
      <c r="BK58" s="1192">
        <v>0</v>
      </c>
      <c r="BL58" s="1192">
        <v>0</v>
      </c>
      <c r="BM58" s="1192">
        <v>0</v>
      </c>
      <c r="BO58" s="2032"/>
      <c r="BP58" s="1194" t="s">
        <v>788</v>
      </c>
      <c r="BQ58" s="1192">
        <f>'급수관 폐쇄(총괄)'!BU58</f>
        <v>0</v>
      </c>
      <c r="BR58" s="1192">
        <v>0</v>
      </c>
      <c r="BS58" s="1192">
        <v>0</v>
      </c>
      <c r="BT58" s="1192">
        <v>0</v>
      </c>
      <c r="BU58" s="1192">
        <v>0</v>
      </c>
      <c r="BV58" s="1192">
        <v>0</v>
      </c>
      <c r="BW58" s="1192">
        <v>0</v>
      </c>
      <c r="BX58" s="1192">
        <v>0</v>
      </c>
      <c r="BY58" s="1192">
        <v>0</v>
      </c>
      <c r="BZ58" s="1192">
        <v>0</v>
      </c>
      <c r="CA58" s="1192">
        <v>0</v>
      </c>
      <c r="CB58" s="1192">
        <v>0</v>
      </c>
      <c r="CC58" s="1192">
        <v>0</v>
      </c>
      <c r="CD58" s="1192">
        <v>0</v>
      </c>
      <c r="CE58" s="1192">
        <v>0</v>
      </c>
      <c r="CF58" s="1192">
        <v>0</v>
      </c>
      <c r="CG58" s="1192">
        <v>0</v>
      </c>
      <c r="CH58" s="1192">
        <v>0</v>
      </c>
      <c r="CI58" s="1192">
        <v>0</v>
      </c>
      <c r="CK58" s="2032"/>
      <c r="CL58" s="1194" t="s">
        <v>788</v>
      </c>
      <c r="CM58" s="1192">
        <f>'급수관 폐쇄(총괄)'!CQ58</f>
        <v>0</v>
      </c>
      <c r="CN58" s="1192">
        <v>0</v>
      </c>
      <c r="CO58" s="1192">
        <v>0</v>
      </c>
      <c r="CP58" s="1192">
        <v>0</v>
      </c>
      <c r="CQ58" s="1192">
        <v>0</v>
      </c>
      <c r="CR58" s="1192">
        <v>0</v>
      </c>
      <c r="CS58" s="1192">
        <v>0</v>
      </c>
      <c r="CT58" s="1192">
        <v>0</v>
      </c>
      <c r="CU58" s="1192">
        <v>0</v>
      </c>
      <c r="CV58" s="1192">
        <v>0</v>
      </c>
      <c r="CW58" s="1192">
        <v>0</v>
      </c>
      <c r="CX58" s="1192">
        <v>0</v>
      </c>
      <c r="CY58" s="1192">
        <v>0</v>
      </c>
      <c r="CZ58" s="1192">
        <v>0</v>
      </c>
      <c r="DA58" s="1192">
        <v>0</v>
      </c>
      <c r="DB58" s="1192">
        <v>0</v>
      </c>
      <c r="DC58" s="1192">
        <v>0</v>
      </c>
      <c r="DD58" s="1192">
        <v>0</v>
      </c>
      <c r="DE58" s="1192">
        <v>0</v>
      </c>
      <c r="DG58" s="2032"/>
      <c r="DH58" s="1194" t="s">
        <v>788</v>
      </c>
      <c r="DI58" s="1192">
        <f>'급수관 폐쇄(총괄)'!DM58</f>
        <v>0</v>
      </c>
      <c r="DJ58" s="1192">
        <v>0</v>
      </c>
      <c r="DK58" s="1192">
        <v>0</v>
      </c>
      <c r="DL58" s="1192">
        <v>0</v>
      </c>
      <c r="DM58" s="1192">
        <v>0</v>
      </c>
      <c r="DN58" s="1192">
        <v>0</v>
      </c>
      <c r="DO58" s="1192">
        <v>0</v>
      </c>
      <c r="DP58" s="1192">
        <v>0</v>
      </c>
      <c r="DQ58" s="1192">
        <v>0</v>
      </c>
      <c r="DR58" s="1192">
        <v>0</v>
      </c>
      <c r="DS58" s="1192">
        <v>0</v>
      </c>
      <c r="DT58" s="1192">
        <v>0</v>
      </c>
      <c r="DU58" s="1192">
        <v>0</v>
      </c>
      <c r="DV58" s="1192">
        <v>0</v>
      </c>
      <c r="DW58" s="1192">
        <v>0</v>
      </c>
      <c r="DX58" s="1192">
        <v>0</v>
      </c>
      <c r="DY58" s="1192">
        <v>0</v>
      </c>
      <c r="DZ58" s="1192">
        <v>0</v>
      </c>
      <c r="EA58" s="1192">
        <v>0</v>
      </c>
    </row>
    <row r="59" spans="1:131" ht="19.2" customHeight="1">
      <c r="A59" s="2032"/>
      <c r="B59" s="1193" t="s">
        <v>849</v>
      </c>
      <c r="C59" s="1192">
        <f>'급수관 폐쇄(총괄)'!G59</f>
        <v>101.7</v>
      </c>
      <c r="D59" s="1192">
        <v>101.7</v>
      </c>
      <c r="E59" s="1192">
        <v>0</v>
      </c>
      <c r="F59" s="1192">
        <v>0</v>
      </c>
      <c r="G59" s="1192">
        <v>101.7</v>
      </c>
      <c r="H59" s="1192">
        <v>0</v>
      </c>
      <c r="I59" s="1192">
        <v>0</v>
      </c>
      <c r="J59" s="1192">
        <v>0</v>
      </c>
      <c r="K59" s="1192">
        <v>78</v>
      </c>
      <c r="L59" s="1192">
        <v>0</v>
      </c>
      <c r="M59" s="1192">
        <v>0</v>
      </c>
      <c r="N59" s="1192">
        <v>23.7</v>
      </c>
      <c r="O59" s="1192">
        <v>0</v>
      </c>
      <c r="P59" s="1192">
        <v>0</v>
      </c>
      <c r="Q59" s="1192">
        <v>0</v>
      </c>
      <c r="R59" s="1192">
        <v>0</v>
      </c>
      <c r="S59" s="1192">
        <v>0</v>
      </c>
      <c r="T59" s="1192">
        <v>0</v>
      </c>
      <c r="U59" s="1192">
        <v>0</v>
      </c>
      <c r="W59" s="2032"/>
      <c r="X59" s="1193" t="s">
        <v>849</v>
      </c>
      <c r="Y59" s="1192">
        <f>'급수관 폐쇄(총괄)'!AC59</f>
        <v>0</v>
      </c>
      <c r="Z59" s="1192">
        <v>0</v>
      </c>
      <c r="AA59" s="1192">
        <v>0</v>
      </c>
      <c r="AB59" s="1192">
        <v>0</v>
      </c>
      <c r="AC59" s="1192">
        <v>0</v>
      </c>
      <c r="AD59" s="1192">
        <v>0</v>
      </c>
      <c r="AE59" s="1192">
        <v>0</v>
      </c>
      <c r="AF59" s="1192">
        <v>0</v>
      </c>
      <c r="AG59" s="1192">
        <v>0</v>
      </c>
      <c r="AH59" s="1192">
        <v>0</v>
      </c>
      <c r="AI59" s="1192">
        <v>0</v>
      </c>
      <c r="AJ59" s="1192">
        <v>0</v>
      </c>
      <c r="AK59" s="1192">
        <v>0</v>
      </c>
      <c r="AL59" s="1192">
        <v>0</v>
      </c>
      <c r="AM59" s="1192">
        <v>0</v>
      </c>
      <c r="AN59" s="1192">
        <v>0</v>
      </c>
      <c r="AO59" s="1192">
        <v>0</v>
      </c>
      <c r="AP59" s="1192">
        <v>0</v>
      </c>
      <c r="AQ59" s="1192">
        <v>0</v>
      </c>
      <c r="AS59" s="2032"/>
      <c r="AT59" s="1193" t="s">
        <v>849</v>
      </c>
      <c r="AU59" s="1192">
        <f>'급수관 폐쇄(총괄)'!AY59</f>
        <v>0</v>
      </c>
      <c r="AV59" s="1192">
        <v>0</v>
      </c>
      <c r="AW59" s="1192">
        <v>0</v>
      </c>
      <c r="AX59" s="1192">
        <v>0</v>
      </c>
      <c r="AY59" s="1192">
        <v>0</v>
      </c>
      <c r="AZ59" s="1192">
        <v>0</v>
      </c>
      <c r="BA59" s="1192">
        <v>0</v>
      </c>
      <c r="BB59" s="1192">
        <v>0</v>
      </c>
      <c r="BC59" s="1192">
        <v>0</v>
      </c>
      <c r="BD59" s="1192">
        <v>0</v>
      </c>
      <c r="BE59" s="1192">
        <v>0</v>
      </c>
      <c r="BF59" s="1192">
        <v>0</v>
      </c>
      <c r="BG59" s="1192">
        <v>0</v>
      </c>
      <c r="BH59" s="1192">
        <v>0</v>
      </c>
      <c r="BI59" s="1192">
        <v>0</v>
      </c>
      <c r="BJ59" s="1192">
        <v>0</v>
      </c>
      <c r="BK59" s="1192">
        <v>0</v>
      </c>
      <c r="BL59" s="1192">
        <v>0</v>
      </c>
      <c r="BM59" s="1192">
        <v>0</v>
      </c>
      <c r="BO59" s="2032"/>
      <c r="BP59" s="1193" t="s">
        <v>849</v>
      </c>
      <c r="BQ59" s="1192">
        <f>'급수관 폐쇄(총괄)'!BU59</f>
        <v>23.7</v>
      </c>
      <c r="BR59" s="1192">
        <v>23.7</v>
      </c>
      <c r="BS59" s="1192">
        <v>0</v>
      </c>
      <c r="BT59" s="1192">
        <v>0</v>
      </c>
      <c r="BU59" s="1192">
        <v>23.7</v>
      </c>
      <c r="BV59" s="1192">
        <v>0</v>
      </c>
      <c r="BW59" s="1192">
        <v>0</v>
      </c>
      <c r="BX59" s="1192">
        <v>0</v>
      </c>
      <c r="BY59" s="1192">
        <v>0</v>
      </c>
      <c r="BZ59" s="1192">
        <v>0</v>
      </c>
      <c r="CA59" s="1192">
        <v>0</v>
      </c>
      <c r="CB59" s="1192">
        <v>23.7</v>
      </c>
      <c r="CC59" s="1192">
        <v>0</v>
      </c>
      <c r="CD59" s="1192">
        <v>0</v>
      </c>
      <c r="CE59" s="1192">
        <v>0</v>
      </c>
      <c r="CF59" s="1192">
        <v>0</v>
      </c>
      <c r="CG59" s="1192">
        <v>0</v>
      </c>
      <c r="CH59" s="1192">
        <v>0</v>
      </c>
      <c r="CI59" s="1192">
        <v>0</v>
      </c>
      <c r="CK59" s="2032"/>
      <c r="CL59" s="1193" t="s">
        <v>849</v>
      </c>
      <c r="CM59" s="1192">
        <f>'급수관 폐쇄(총괄)'!CQ59</f>
        <v>78</v>
      </c>
      <c r="CN59" s="1192">
        <v>78</v>
      </c>
      <c r="CO59" s="1192">
        <v>0</v>
      </c>
      <c r="CP59" s="1192">
        <v>0</v>
      </c>
      <c r="CQ59" s="1192">
        <v>78</v>
      </c>
      <c r="CR59" s="1192">
        <v>0</v>
      </c>
      <c r="CS59" s="1192">
        <v>0</v>
      </c>
      <c r="CT59" s="1192">
        <v>0</v>
      </c>
      <c r="CU59" s="1192">
        <v>78</v>
      </c>
      <c r="CV59" s="1192">
        <v>0</v>
      </c>
      <c r="CW59" s="1192">
        <v>0</v>
      </c>
      <c r="CX59" s="1192">
        <v>0</v>
      </c>
      <c r="CY59" s="1192">
        <v>0</v>
      </c>
      <c r="CZ59" s="1192">
        <v>0</v>
      </c>
      <c r="DA59" s="1192">
        <v>0</v>
      </c>
      <c r="DB59" s="1192">
        <v>0</v>
      </c>
      <c r="DC59" s="1192">
        <v>0</v>
      </c>
      <c r="DD59" s="1192">
        <v>0</v>
      </c>
      <c r="DE59" s="1192">
        <v>0</v>
      </c>
      <c r="DG59" s="2032"/>
      <c r="DH59" s="1193" t="s">
        <v>849</v>
      </c>
      <c r="DI59" s="1192">
        <f>'급수관 폐쇄(총괄)'!DM59</f>
        <v>0</v>
      </c>
      <c r="DJ59" s="1192">
        <v>0</v>
      </c>
      <c r="DK59" s="1192">
        <v>0</v>
      </c>
      <c r="DL59" s="1192">
        <v>0</v>
      </c>
      <c r="DM59" s="1192">
        <v>0</v>
      </c>
      <c r="DN59" s="1192">
        <v>0</v>
      </c>
      <c r="DO59" s="1192">
        <v>0</v>
      </c>
      <c r="DP59" s="1192">
        <v>0</v>
      </c>
      <c r="DQ59" s="1192">
        <v>0</v>
      </c>
      <c r="DR59" s="1192">
        <v>0</v>
      </c>
      <c r="DS59" s="1192">
        <v>0</v>
      </c>
      <c r="DT59" s="1192">
        <v>0</v>
      </c>
      <c r="DU59" s="1192">
        <v>0</v>
      </c>
      <c r="DV59" s="1192">
        <v>0</v>
      </c>
      <c r="DW59" s="1192">
        <v>0</v>
      </c>
      <c r="DX59" s="1192">
        <v>0</v>
      </c>
      <c r="DY59" s="1192">
        <v>0</v>
      </c>
      <c r="DZ59" s="1192">
        <v>0</v>
      </c>
      <c r="EA59" s="1192">
        <v>0</v>
      </c>
    </row>
    <row r="60" spans="1:131" ht="20.25" customHeight="1">
      <c r="A60" s="2397" t="s">
        <v>865</v>
      </c>
      <c r="B60" s="1196" t="s">
        <v>41</v>
      </c>
      <c r="C60" s="1190">
        <f>SUM('급수관 폐쇄(총괄)'!C61:'급수관 폐쇄(총괄)'!C70)</f>
        <v>111.84999999999997</v>
      </c>
      <c r="D60" s="1190">
        <f>SUM('급수관 폐쇄(총괄)'!D61:'급수관 폐쇄(총괄)'!D70)</f>
        <v>517.13</v>
      </c>
      <c r="E60" s="1190">
        <f>SUM('급수관 폐쇄(총괄)'!E61:'급수관 폐쇄(총괄)'!E70)</f>
        <v>0</v>
      </c>
      <c r="F60" s="1190">
        <f>SUM('급수관 폐쇄(총괄)'!F61:'급수관 폐쇄(총괄)'!F70)</f>
        <v>405.28000000000003</v>
      </c>
      <c r="G60" s="1190">
        <f>SUM('급수관 폐쇄(총괄)'!G61:'급수관 폐쇄(총괄)'!G70)</f>
        <v>111.84999999999997</v>
      </c>
      <c r="H60" s="1190">
        <f>SUM('급수관 폐쇄(총괄)'!H61:'급수관 폐쇄(총괄)'!H70)</f>
        <v>373.97</v>
      </c>
      <c r="I60" s="1190">
        <f>SUM('급수관 폐쇄(총괄)'!I61:'급수관 폐쇄(총괄)'!I70)</f>
        <v>0</v>
      </c>
      <c r="J60" s="1190">
        <f>SUM('급수관 폐쇄(총괄)'!J61:'급수관 폐쇄(총괄)'!J70)</f>
        <v>17</v>
      </c>
      <c r="K60" s="1190">
        <f>SUM('급수관 폐쇄(총괄)'!K61:'급수관 폐쇄(총괄)'!K70)</f>
        <v>0</v>
      </c>
      <c r="L60" s="1190">
        <f>SUM('급수관 폐쇄(총괄)'!L61:'급수관 폐쇄(총괄)'!L70)</f>
        <v>0</v>
      </c>
      <c r="M60" s="1190">
        <f>SUM('급수관 폐쇄(총괄)'!M61:'급수관 폐쇄(총괄)'!M70)</f>
        <v>0</v>
      </c>
      <c r="N60" s="1190">
        <f>SUM('급수관 폐쇄(총괄)'!N61:'급수관 폐쇄(총괄)'!N70)</f>
        <v>127.16</v>
      </c>
      <c r="O60" s="1190">
        <f>SUM('급수관 폐쇄(총괄)'!O61:'급수관 폐쇄(총괄)'!O70)</f>
        <v>0</v>
      </c>
      <c r="P60" s="1190">
        <f>SUM('급수관 폐쇄(총괄)'!P61:'급수관 폐쇄(총괄)'!P70)</f>
        <v>394.28000000000003</v>
      </c>
      <c r="Q60" s="1190">
        <f>SUM('급수관 폐쇄(총괄)'!Q61:'급수관 폐쇄(총괄)'!Q70)</f>
        <v>0</v>
      </c>
      <c r="R60" s="1190">
        <f>SUM('급수관 폐쇄(총괄)'!R61:'급수관 폐쇄(총괄)'!R70)</f>
        <v>0</v>
      </c>
      <c r="S60" s="1190">
        <f>SUM('급수관 폐쇄(총괄)'!S61:'급수관 폐쇄(총괄)'!S70)</f>
        <v>0</v>
      </c>
      <c r="T60" s="1190">
        <f>SUM('급수관 폐쇄(총괄)'!T61:'급수관 폐쇄(총괄)'!T70)</f>
        <v>10</v>
      </c>
      <c r="U60" s="1190">
        <f>SUM('급수관 폐쇄(총괄)'!U61:'급수관 폐쇄(총괄)'!U70)</f>
        <v>0</v>
      </c>
      <c r="W60" s="2397" t="s">
        <v>865</v>
      </c>
      <c r="X60" s="1196" t="s">
        <v>41</v>
      </c>
      <c r="Y60" s="1190">
        <f>SUM('급수관 폐쇄(총괄)'!Y61:'급수관 폐쇄(총괄)'!Y70)</f>
        <v>91.43</v>
      </c>
      <c r="Z60" s="1190">
        <f>SUM('급수관 폐쇄(총괄)'!Z61:'급수관 폐쇄(총괄)'!Z70)</f>
        <v>92.43</v>
      </c>
      <c r="AA60" s="1190">
        <f>SUM('급수관 폐쇄(총괄)'!AA61:'급수관 폐쇄(총괄)'!AA70)</f>
        <v>0</v>
      </c>
      <c r="AB60" s="1190">
        <f>SUM('급수관 폐쇄(총괄)'!AB61:'급수관 폐쇄(총괄)'!AB70)</f>
        <v>1</v>
      </c>
      <c r="AC60" s="1190">
        <f>SUM('급수관 폐쇄(총괄)'!AC61:'급수관 폐쇄(총괄)'!AC70)</f>
        <v>91.43</v>
      </c>
      <c r="AD60" s="1190">
        <f>SUM('급수관 폐쇄(총괄)'!AD61:'급수관 폐쇄(총괄)'!AD70)</f>
        <v>92.43</v>
      </c>
      <c r="AE60" s="1190">
        <f>SUM('급수관 폐쇄(총괄)'!AE61:'급수관 폐쇄(총괄)'!AE70)</f>
        <v>0</v>
      </c>
      <c r="AF60" s="1190">
        <f>SUM('급수관 폐쇄(총괄)'!AF61:'급수관 폐쇄(총괄)'!AF70)</f>
        <v>1</v>
      </c>
      <c r="AG60" s="1190">
        <f>SUM('급수관 폐쇄(총괄)'!AG61:'급수관 폐쇄(총괄)'!AG70)</f>
        <v>0</v>
      </c>
      <c r="AH60" s="1190">
        <f>SUM('급수관 폐쇄(총괄)'!AH61:'급수관 폐쇄(총괄)'!AH70)</f>
        <v>0</v>
      </c>
      <c r="AI60" s="1190">
        <f>SUM('급수관 폐쇄(총괄)'!AI61:'급수관 폐쇄(총괄)'!AI70)</f>
        <v>0</v>
      </c>
      <c r="AJ60" s="1190">
        <f>SUM('급수관 폐쇄(총괄)'!AJ61:'급수관 폐쇄(총괄)'!AJ70)</f>
        <v>0</v>
      </c>
      <c r="AK60" s="1190">
        <f>SUM('급수관 폐쇄(총괄)'!AK61:'급수관 폐쇄(총괄)'!AK70)</f>
        <v>0</v>
      </c>
      <c r="AL60" s="1190">
        <f>SUM('급수관 폐쇄(총괄)'!AL61:'급수관 폐쇄(총괄)'!AL70)</f>
        <v>0</v>
      </c>
      <c r="AM60" s="1190">
        <f>SUM('급수관 폐쇄(총괄)'!AM61:'급수관 폐쇄(총괄)'!AM70)</f>
        <v>0</v>
      </c>
      <c r="AN60" s="1190">
        <f>SUM('급수관 폐쇄(총괄)'!AN61:'급수관 폐쇄(총괄)'!AN70)</f>
        <v>0</v>
      </c>
      <c r="AO60" s="1190">
        <f>SUM('급수관 폐쇄(총괄)'!AO61:'급수관 폐쇄(총괄)'!AO70)</f>
        <v>0</v>
      </c>
      <c r="AP60" s="1190">
        <f>SUM('급수관 폐쇄(총괄)'!AP61:'급수관 폐쇄(총괄)'!AP70)</f>
        <v>0</v>
      </c>
      <c r="AQ60" s="1190">
        <f>SUM('급수관 폐쇄(총괄)'!AQ61:'급수관 폐쇄(총괄)'!AQ70)</f>
        <v>0</v>
      </c>
      <c r="AS60" s="2397" t="s">
        <v>865</v>
      </c>
      <c r="AT60" s="1196" t="s">
        <v>41</v>
      </c>
      <c r="AU60" s="1190">
        <f>SUM('급수관 폐쇄(총괄)'!AU61:'급수관 폐쇄(총괄)'!AU70)</f>
        <v>108.03</v>
      </c>
      <c r="AV60" s="1190">
        <f>SUM('급수관 폐쇄(총괄)'!AV61:'급수관 폐쇄(총괄)'!AV70)</f>
        <v>108.03</v>
      </c>
      <c r="AW60" s="1190">
        <f>SUM('급수관 폐쇄(총괄)'!AW61:'급수관 폐쇄(총괄)'!AW70)</f>
        <v>0</v>
      </c>
      <c r="AX60" s="1190">
        <f>SUM('급수관 폐쇄(총괄)'!AX61:'급수관 폐쇄(총괄)'!AX70)</f>
        <v>0</v>
      </c>
      <c r="AY60" s="1190">
        <f>SUM('급수관 폐쇄(총괄)'!AY61:'급수관 폐쇄(총괄)'!AY70)</f>
        <v>108.03</v>
      </c>
      <c r="AZ60" s="1190">
        <f>SUM('급수관 폐쇄(총괄)'!AZ61:'급수관 폐쇄(총괄)'!AZ70)</f>
        <v>36.869999999999997</v>
      </c>
      <c r="BA60" s="1190">
        <f>SUM('급수관 폐쇄(총괄)'!BA61:'급수관 폐쇄(총괄)'!BA70)</f>
        <v>0</v>
      </c>
      <c r="BB60" s="1190">
        <f>SUM('급수관 폐쇄(총괄)'!BB61:'급수관 폐쇄(총괄)'!BB70)</f>
        <v>0</v>
      </c>
      <c r="BC60" s="1190">
        <f>SUM('급수관 폐쇄(총괄)'!BC61:'급수관 폐쇄(총괄)'!BC70)</f>
        <v>0</v>
      </c>
      <c r="BD60" s="1190">
        <f>SUM('급수관 폐쇄(총괄)'!BD61:'급수관 폐쇄(총괄)'!BD70)</f>
        <v>0</v>
      </c>
      <c r="BE60" s="1190">
        <f>SUM('급수관 폐쇄(총괄)'!BE61:'급수관 폐쇄(총괄)'!BE70)</f>
        <v>0</v>
      </c>
      <c r="BF60" s="1190">
        <f>SUM('급수관 폐쇄(총괄)'!BF61:'급수관 폐쇄(총괄)'!BF70)</f>
        <v>71.16</v>
      </c>
      <c r="BG60" s="1190">
        <f>SUM('급수관 폐쇄(총괄)'!BG61:'급수관 폐쇄(총괄)'!BG70)</f>
        <v>0</v>
      </c>
      <c r="BH60" s="1190">
        <f>SUM('급수관 폐쇄(총괄)'!BH61:'급수관 폐쇄(총괄)'!BH70)</f>
        <v>0</v>
      </c>
      <c r="BI60" s="1190">
        <f>SUM('급수관 폐쇄(총괄)'!BI61:'급수관 폐쇄(총괄)'!BI70)</f>
        <v>0</v>
      </c>
      <c r="BJ60" s="1190">
        <f>SUM('급수관 폐쇄(총괄)'!BJ61:'급수관 폐쇄(총괄)'!BJ70)</f>
        <v>0</v>
      </c>
      <c r="BK60" s="1190">
        <f>SUM('급수관 폐쇄(총괄)'!BK61:'급수관 폐쇄(총괄)'!BK70)</f>
        <v>0</v>
      </c>
      <c r="BL60" s="1190">
        <f>SUM('급수관 폐쇄(총괄)'!BL61:'급수관 폐쇄(총괄)'!BL70)</f>
        <v>0</v>
      </c>
      <c r="BM60" s="1190">
        <f>SUM('급수관 폐쇄(총괄)'!BM61:'급수관 폐쇄(총괄)'!BM70)</f>
        <v>0</v>
      </c>
      <c r="BO60" s="2397" t="s">
        <v>865</v>
      </c>
      <c r="BP60" s="1196" t="s">
        <v>41</v>
      </c>
      <c r="BQ60" s="1190">
        <f>SUM('급수관 폐쇄(총괄)'!BQ61:'급수관 폐쇄(총괄)'!BQ70)</f>
        <v>128</v>
      </c>
      <c r="BR60" s="1190">
        <f>SUM('급수관 폐쇄(총괄)'!BR61:'급수관 폐쇄(총괄)'!BR70)</f>
        <v>133</v>
      </c>
      <c r="BS60" s="1190">
        <f>SUM('급수관 폐쇄(총괄)'!BS61:'급수관 폐쇄(총괄)'!BS70)</f>
        <v>0</v>
      </c>
      <c r="BT60" s="1190">
        <f>SUM('급수관 폐쇄(총괄)'!BT61:'급수관 폐쇄(총괄)'!BT70)</f>
        <v>5</v>
      </c>
      <c r="BU60" s="1190">
        <f>SUM('급수관 폐쇄(총괄)'!BU61:'급수관 폐쇄(총괄)'!BU70)</f>
        <v>128</v>
      </c>
      <c r="BV60" s="1190">
        <f>SUM('급수관 폐쇄(총괄)'!BV61:'급수관 폐쇄(총괄)'!BV70)</f>
        <v>100</v>
      </c>
      <c r="BW60" s="1190">
        <f>SUM('급수관 폐쇄(총괄)'!BW61:'급수관 폐쇄(총괄)'!BW70)</f>
        <v>0</v>
      </c>
      <c r="BX60" s="1190">
        <f>SUM('급수관 폐쇄(총괄)'!BX61:'급수관 폐쇄(총괄)'!BX70)</f>
        <v>0</v>
      </c>
      <c r="BY60" s="1190">
        <f>SUM('급수관 폐쇄(총괄)'!BY61:'급수관 폐쇄(총괄)'!BY70)</f>
        <v>0</v>
      </c>
      <c r="BZ60" s="1190">
        <f>SUM('급수관 폐쇄(총괄)'!BZ61:'급수관 폐쇄(총괄)'!BZ70)</f>
        <v>0</v>
      </c>
      <c r="CA60" s="1190">
        <f>SUM('급수관 폐쇄(총괄)'!CA61:'급수관 폐쇄(총괄)'!CA70)</f>
        <v>0</v>
      </c>
      <c r="CB60" s="1190">
        <f>SUM('급수관 폐쇄(총괄)'!CB61:'급수관 폐쇄(총괄)'!CB70)</f>
        <v>23</v>
      </c>
      <c r="CC60" s="1190">
        <f>SUM('급수관 폐쇄(총괄)'!CC61:'급수관 폐쇄(총괄)'!CC70)</f>
        <v>0</v>
      </c>
      <c r="CD60" s="1190">
        <f>SUM('급수관 폐쇄(총괄)'!CD61:'급수관 폐쇄(총괄)'!CD70)</f>
        <v>5</v>
      </c>
      <c r="CE60" s="1190">
        <f>SUM('급수관 폐쇄(총괄)'!CE61:'급수관 폐쇄(총괄)'!CE70)</f>
        <v>0</v>
      </c>
      <c r="CF60" s="1190">
        <f>SUM('급수관 폐쇄(총괄)'!CF61:'급수관 폐쇄(총괄)'!CF70)</f>
        <v>0</v>
      </c>
      <c r="CG60" s="1190">
        <f>SUM('급수관 폐쇄(총괄)'!CG61:'급수관 폐쇄(총괄)'!CG70)</f>
        <v>0</v>
      </c>
      <c r="CH60" s="1190">
        <f>SUM('급수관 폐쇄(총괄)'!CH61:'급수관 폐쇄(총괄)'!CH70)</f>
        <v>10</v>
      </c>
      <c r="CI60" s="1190">
        <f>SUM('급수관 폐쇄(총괄)'!CI61:'급수관 폐쇄(총괄)'!CI70)</f>
        <v>0</v>
      </c>
      <c r="CK60" s="2397" t="s">
        <v>865</v>
      </c>
      <c r="CL60" s="1196" t="s">
        <v>41</v>
      </c>
      <c r="CM60" s="1190">
        <f>SUM('급수관 폐쇄(총괄)'!CM61:'급수관 폐쇄(총괄)'!CM70)</f>
        <v>-249.61</v>
      </c>
      <c r="CN60" s="1190">
        <f>SUM('급수관 폐쇄(총괄)'!CN61:'급수관 폐쇄(총괄)'!CN70)</f>
        <v>149.66999999999999</v>
      </c>
      <c r="CO60" s="1190">
        <f>SUM('급수관 폐쇄(총괄)'!CO61:'급수관 폐쇄(총괄)'!CO70)</f>
        <v>0</v>
      </c>
      <c r="CP60" s="1190">
        <f>SUM('급수관 폐쇄(총괄)'!CP61:'급수관 폐쇄(총괄)'!CP70)</f>
        <v>399.28000000000003</v>
      </c>
      <c r="CQ60" s="1190">
        <f>SUM('급수관 폐쇄(총괄)'!CQ61:'급수관 폐쇄(총괄)'!CQ70)</f>
        <v>-249.61</v>
      </c>
      <c r="CR60" s="1190">
        <f>SUM('급수관 폐쇄(총괄)'!CR61:'급수관 폐쇄(총괄)'!CR70)</f>
        <v>134.66999999999999</v>
      </c>
      <c r="CS60" s="1190">
        <f>SUM('급수관 폐쇄(총괄)'!CS61:'급수관 폐쇄(총괄)'!CS70)</f>
        <v>0</v>
      </c>
      <c r="CT60" s="1190">
        <f>SUM('급수관 폐쇄(총괄)'!CT61:'급수관 폐쇄(총괄)'!CT70)</f>
        <v>16</v>
      </c>
      <c r="CU60" s="1190">
        <f>SUM('급수관 폐쇄(총괄)'!CU61:'급수관 폐쇄(총괄)'!CU70)</f>
        <v>0</v>
      </c>
      <c r="CV60" s="1190">
        <f>SUM('급수관 폐쇄(총괄)'!CV61:'급수관 폐쇄(총괄)'!CV70)</f>
        <v>0</v>
      </c>
      <c r="CW60" s="1190">
        <f>SUM('급수관 폐쇄(총괄)'!CW61:'급수관 폐쇄(총괄)'!CW70)</f>
        <v>0</v>
      </c>
      <c r="CX60" s="1190">
        <f>SUM('급수관 폐쇄(총괄)'!CX61:'급수관 폐쇄(총괄)'!CX70)</f>
        <v>9</v>
      </c>
      <c r="CY60" s="1190">
        <f>SUM('급수관 폐쇄(총괄)'!CY61:'급수관 폐쇄(총괄)'!CY70)</f>
        <v>0</v>
      </c>
      <c r="CZ60" s="1190">
        <f>SUM('급수관 폐쇄(총괄)'!CZ61:'급수관 폐쇄(총괄)'!CZ70)</f>
        <v>389.28000000000003</v>
      </c>
      <c r="DA60" s="1190">
        <f>SUM('급수관 폐쇄(총괄)'!DA61:'급수관 폐쇄(총괄)'!DA70)</f>
        <v>0</v>
      </c>
      <c r="DB60" s="1190">
        <f>SUM('급수관 폐쇄(총괄)'!DB61:'급수관 폐쇄(총괄)'!DB70)</f>
        <v>0</v>
      </c>
      <c r="DC60" s="1190">
        <f>SUM('급수관 폐쇄(총괄)'!DC61:'급수관 폐쇄(총괄)'!DC70)</f>
        <v>0</v>
      </c>
      <c r="DD60" s="1190">
        <f>SUM('급수관 폐쇄(총괄)'!DD61:'급수관 폐쇄(총괄)'!DD70)</f>
        <v>0</v>
      </c>
      <c r="DE60" s="1190">
        <f>SUM('급수관 폐쇄(총괄)'!DE61:'급수관 폐쇄(총괄)'!DE70)</f>
        <v>0</v>
      </c>
      <c r="DG60" s="2397" t="s">
        <v>865</v>
      </c>
      <c r="DH60" s="1196" t="s">
        <v>41</v>
      </c>
      <c r="DI60" s="1190">
        <f>SUM('급수관 폐쇄(총괄)'!DI61:'급수관 폐쇄(총괄)'!DI70)</f>
        <v>34</v>
      </c>
      <c r="DJ60" s="1190">
        <f>SUM('급수관 폐쇄(총괄)'!DJ61:'급수관 폐쇄(총괄)'!DJ70)</f>
        <v>34</v>
      </c>
      <c r="DK60" s="1190">
        <f>SUM('급수관 폐쇄(총괄)'!DK61:'급수관 폐쇄(총괄)'!DK70)</f>
        <v>0</v>
      </c>
      <c r="DL60" s="1190">
        <f>SUM('급수관 폐쇄(총괄)'!DL61:'급수관 폐쇄(총괄)'!DL70)</f>
        <v>0</v>
      </c>
      <c r="DM60" s="1190">
        <f>SUM('급수관 폐쇄(총괄)'!DM61:'급수관 폐쇄(총괄)'!DM70)</f>
        <v>34</v>
      </c>
      <c r="DN60" s="1190">
        <f>SUM('급수관 폐쇄(총괄)'!DN61:'급수관 폐쇄(총괄)'!DN70)</f>
        <v>10</v>
      </c>
      <c r="DO60" s="1190">
        <f>SUM('급수관 폐쇄(총괄)'!DO61:'급수관 폐쇄(총괄)'!DO70)</f>
        <v>0</v>
      </c>
      <c r="DP60" s="1190">
        <f>SUM('급수관 폐쇄(총괄)'!DP61:'급수관 폐쇄(총괄)'!DP70)</f>
        <v>0</v>
      </c>
      <c r="DQ60" s="1190">
        <f>SUM('급수관 폐쇄(총괄)'!DQ61:'급수관 폐쇄(총괄)'!DQ70)</f>
        <v>0</v>
      </c>
      <c r="DR60" s="1190">
        <f>SUM('급수관 폐쇄(총괄)'!DR61:'급수관 폐쇄(총괄)'!DR70)</f>
        <v>0</v>
      </c>
      <c r="DS60" s="1190">
        <f>SUM('급수관 폐쇄(총괄)'!DS61:'급수관 폐쇄(총괄)'!DS70)</f>
        <v>0</v>
      </c>
      <c r="DT60" s="1190">
        <f>SUM('급수관 폐쇄(총괄)'!DT61:'급수관 폐쇄(총괄)'!DT70)</f>
        <v>24</v>
      </c>
      <c r="DU60" s="1190">
        <f>SUM('급수관 폐쇄(총괄)'!DU61:'급수관 폐쇄(총괄)'!DU70)</f>
        <v>0</v>
      </c>
      <c r="DV60" s="1190">
        <f>SUM('급수관 폐쇄(총괄)'!DV61:'급수관 폐쇄(총괄)'!DV70)</f>
        <v>0</v>
      </c>
      <c r="DW60" s="1190">
        <f>SUM('급수관 폐쇄(총괄)'!DW61:'급수관 폐쇄(총괄)'!DW70)</f>
        <v>0</v>
      </c>
      <c r="DX60" s="1190">
        <f>SUM('급수관 폐쇄(총괄)'!DX61:'급수관 폐쇄(총괄)'!DX70)</f>
        <v>0</v>
      </c>
      <c r="DY60" s="1190">
        <f>SUM('급수관 폐쇄(총괄)'!DY61:'급수관 폐쇄(총괄)'!DY70)</f>
        <v>0</v>
      </c>
      <c r="DZ60" s="1190">
        <f>SUM('급수관 폐쇄(총괄)'!DZ61:'급수관 폐쇄(총괄)'!DZ70)</f>
        <v>0</v>
      </c>
      <c r="EA60" s="1190">
        <f>SUM('급수관 폐쇄(총괄)'!EA61:'급수관 폐쇄(총괄)'!EA70)</f>
        <v>0</v>
      </c>
    </row>
    <row r="61" spans="1:131" ht="19.2" customHeight="1">
      <c r="A61" s="2397" t="s">
        <v>865</v>
      </c>
      <c r="B61" s="1191" t="s">
        <v>951</v>
      </c>
      <c r="C61" s="1192">
        <f>'급수관 폐쇄(총괄)'!G61</f>
        <v>0</v>
      </c>
      <c r="D61" s="1192">
        <v>0</v>
      </c>
      <c r="E61" s="1192">
        <v>0</v>
      </c>
      <c r="F61" s="1192">
        <v>0</v>
      </c>
      <c r="G61" s="1192">
        <v>0</v>
      </c>
      <c r="H61" s="1192">
        <v>0</v>
      </c>
      <c r="I61" s="1192">
        <v>0</v>
      </c>
      <c r="J61" s="1192">
        <v>0</v>
      </c>
      <c r="K61" s="1192">
        <v>0</v>
      </c>
      <c r="L61" s="1192">
        <v>0</v>
      </c>
      <c r="M61" s="1192">
        <v>0</v>
      </c>
      <c r="N61" s="1192">
        <v>0</v>
      </c>
      <c r="O61" s="1192">
        <v>0</v>
      </c>
      <c r="P61" s="1192">
        <v>0</v>
      </c>
      <c r="Q61" s="1192">
        <v>0</v>
      </c>
      <c r="R61" s="1192">
        <v>0</v>
      </c>
      <c r="S61" s="1192">
        <v>0</v>
      </c>
      <c r="T61" s="1192">
        <v>0</v>
      </c>
      <c r="U61" s="1192">
        <v>0</v>
      </c>
      <c r="W61" s="2397" t="s">
        <v>865</v>
      </c>
      <c r="X61" s="1191" t="s">
        <v>951</v>
      </c>
      <c r="Y61" s="1192">
        <f>'급수관 폐쇄(총괄)'!AC61</f>
        <v>0</v>
      </c>
      <c r="Z61" s="1192">
        <v>0</v>
      </c>
      <c r="AA61" s="1192">
        <v>0</v>
      </c>
      <c r="AB61" s="1192">
        <v>0</v>
      </c>
      <c r="AC61" s="1192">
        <v>0</v>
      </c>
      <c r="AD61" s="1192">
        <v>0</v>
      </c>
      <c r="AE61" s="1192">
        <v>0</v>
      </c>
      <c r="AF61" s="1192">
        <v>0</v>
      </c>
      <c r="AG61" s="1192">
        <v>0</v>
      </c>
      <c r="AH61" s="1192">
        <v>0</v>
      </c>
      <c r="AI61" s="1192">
        <v>0</v>
      </c>
      <c r="AJ61" s="1192">
        <v>0</v>
      </c>
      <c r="AK61" s="1192">
        <v>0</v>
      </c>
      <c r="AL61" s="1192">
        <v>0</v>
      </c>
      <c r="AM61" s="1192">
        <v>0</v>
      </c>
      <c r="AN61" s="1192">
        <v>0</v>
      </c>
      <c r="AO61" s="1192">
        <v>0</v>
      </c>
      <c r="AP61" s="1192">
        <v>0</v>
      </c>
      <c r="AQ61" s="1192">
        <v>0</v>
      </c>
      <c r="AS61" s="2397" t="s">
        <v>865</v>
      </c>
      <c r="AT61" s="1191" t="s">
        <v>951</v>
      </c>
      <c r="AU61" s="1192">
        <f>'급수관 폐쇄(총괄)'!AY61</f>
        <v>0</v>
      </c>
      <c r="AV61" s="1192">
        <v>0</v>
      </c>
      <c r="AW61" s="1192">
        <v>0</v>
      </c>
      <c r="AX61" s="1192">
        <v>0</v>
      </c>
      <c r="AY61" s="1192">
        <v>0</v>
      </c>
      <c r="AZ61" s="1192">
        <v>0</v>
      </c>
      <c r="BA61" s="1192">
        <v>0</v>
      </c>
      <c r="BB61" s="1192">
        <v>0</v>
      </c>
      <c r="BC61" s="1192">
        <v>0</v>
      </c>
      <c r="BD61" s="1192">
        <v>0</v>
      </c>
      <c r="BE61" s="1192">
        <v>0</v>
      </c>
      <c r="BF61" s="1192">
        <v>0</v>
      </c>
      <c r="BG61" s="1192">
        <v>0</v>
      </c>
      <c r="BH61" s="1192">
        <v>0</v>
      </c>
      <c r="BI61" s="1192">
        <v>0</v>
      </c>
      <c r="BJ61" s="1192">
        <v>0</v>
      </c>
      <c r="BK61" s="1192">
        <v>0</v>
      </c>
      <c r="BL61" s="1192">
        <v>0</v>
      </c>
      <c r="BM61" s="1192">
        <v>0</v>
      </c>
      <c r="BO61" s="2397" t="s">
        <v>865</v>
      </c>
      <c r="BP61" s="1191" t="s">
        <v>951</v>
      </c>
      <c r="BQ61" s="1192">
        <f>'급수관 폐쇄(총괄)'!BU61</f>
        <v>0</v>
      </c>
      <c r="BR61" s="1192">
        <v>0</v>
      </c>
      <c r="BS61" s="1192">
        <v>0</v>
      </c>
      <c r="BT61" s="1192">
        <v>0</v>
      </c>
      <c r="BU61" s="1192">
        <v>0</v>
      </c>
      <c r="BV61" s="1192">
        <v>0</v>
      </c>
      <c r="BW61" s="1192">
        <v>0</v>
      </c>
      <c r="BX61" s="1192">
        <v>0</v>
      </c>
      <c r="BY61" s="1192">
        <v>0</v>
      </c>
      <c r="BZ61" s="1192">
        <v>0</v>
      </c>
      <c r="CA61" s="1192">
        <v>0</v>
      </c>
      <c r="CB61" s="1192">
        <v>0</v>
      </c>
      <c r="CC61" s="1192">
        <v>0</v>
      </c>
      <c r="CD61" s="1192">
        <v>0</v>
      </c>
      <c r="CE61" s="1192">
        <v>0</v>
      </c>
      <c r="CF61" s="1192">
        <v>0</v>
      </c>
      <c r="CG61" s="1192">
        <v>0</v>
      </c>
      <c r="CH61" s="1192">
        <v>0</v>
      </c>
      <c r="CI61" s="1192">
        <v>0</v>
      </c>
      <c r="CK61" s="2397" t="s">
        <v>865</v>
      </c>
      <c r="CL61" s="1191" t="s">
        <v>951</v>
      </c>
      <c r="CM61" s="1192">
        <f>'급수관 폐쇄(총괄)'!CQ61</f>
        <v>0</v>
      </c>
      <c r="CN61" s="1192">
        <v>0</v>
      </c>
      <c r="CO61" s="1192">
        <v>0</v>
      </c>
      <c r="CP61" s="1192">
        <v>0</v>
      </c>
      <c r="CQ61" s="1192">
        <v>0</v>
      </c>
      <c r="CR61" s="1192">
        <v>0</v>
      </c>
      <c r="CS61" s="1192">
        <v>0</v>
      </c>
      <c r="CT61" s="1192">
        <v>0</v>
      </c>
      <c r="CU61" s="1192">
        <v>0</v>
      </c>
      <c r="CV61" s="1192">
        <v>0</v>
      </c>
      <c r="CW61" s="1192">
        <v>0</v>
      </c>
      <c r="CX61" s="1192">
        <v>0</v>
      </c>
      <c r="CY61" s="1192">
        <v>0</v>
      </c>
      <c r="CZ61" s="1192">
        <v>0</v>
      </c>
      <c r="DA61" s="1192">
        <v>0</v>
      </c>
      <c r="DB61" s="1192">
        <v>0</v>
      </c>
      <c r="DC61" s="1192">
        <v>0</v>
      </c>
      <c r="DD61" s="1192">
        <v>0</v>
      </c>
      <c r="DE61" s="1192">
        <v>0</v>
      </c>
      <c r="DG61" s="2397" t="s">
        <v>865</v>
      </c>
      <c r="DH61" s="1191" t="s">
        <v>951</v>
      </c>
      <c r="DI61" s="1192">
        <f>'급수관 폐쇄(총괄)'!DM61</f>
        <v>0</v>
      </c>
      <c r="DJ61" s="1192">
        <v>0</v>
      </c>
      <c r="DK61" s="1192">
        <v>0</v>
      </c>
      <c r="DL61" s="1192">
        <v>0</v>
      </c>
      <c r="DM61" s="1192">
        <v>0</v>
      </c>
      <c r="DN61" s="1192">
        <v>0</v>
      </c>
      <c r="DO61" s="1192">
        <v>0</v>
      </c>
      <c r="DP61" s="1192">
        <v>0</v>
      </c>
      <c r="DQ61" s="1192">
        <v>0</v>
      </c>
      <c r="DR61" s="1192">
        <v>0</v>
      </c>
      <c r="DS61" s="1192">
        <v>0</v>
      </c>
      <c r="DT61" s="1192">
        <v>0</v>
      </c>
      <c r="DU61" s="1192">
        <v>0</v>
      </c>
      <c r="DV61" s="1192">
        <v>0</v>
      </c>
      <c r="DW61" s="1192">
        <v>0</v>
      </c>
      <c r="DX61" s="1192">
        <v>0</v>
      </c>
      <c r="DY61" s="1192">
        <v>0</v>
      </c>
      <c r="DZ61" s="1192">
        <v>0</v>
      </c>
      <c r="EA61" s="1192">
        <v>0</v>
      </c>
    </row>
    <row r="62" spans="1:131" ht="19.2" customHeight="1">
      <c r="A62" s="2032"/>
      <c r="B62" s="1191" t="s">
        <v>797</v>
      </c>
      <c r="C62" s="1192">
        <f>'급수관 폐쇄(총괄)'!G62</f>
        <v>0</v>
      </c>
      <c r="D62" s="1192">
        <v>0</v>
      </c>
      <c r="E62" s="1192">
        <v>0</v>
      </c>
      <c r="F62" s="1192">
        <v>0</v>
      </c>
      <c r="G62" s="1192">
        <v>0</v>
      </c>
      <c r="H62" s="1192">
        <v>0</v>
      </c>
      <c r="I62" s="1192">
        <v>0</v>
      </c>
      <c r="J62" s="1192">
        <v>0</v>
      </c>
      <c r="K62" s="1192">
        <v>0</v>
      </c>
      <c r="L62" s="1192">
        <v>0</v>
      </c>
      <c r="M62" s="1192">
        <v>0</v>
      </c>
      <c r="N62" s="1192">
        <v>0</v>
      </c>
      <c r="O62" s="1192">
        <v>0</v>
      </c>
      <c r="P62" s="1192">
        <v>0</v>
      </c>
      <c r="Q62" s="1192">
        <v>0</v>
      </c>
      <c r="R62" s="1192">
        <v>0</v>
      </c>
      <c r="S62" s="1192">
        <v>0</v>
      </c>
      <c r="T62" s="1192">
        <v>0</v>
      </c>
      <c r="U62" s="1192">
        <v>0</v>
      </c>
      <c r="W62" s="2032"/>
      <c r="X62" s="1191" t="s">
        <v>797</v>
      </c>
      <c r="Y62" s="1192">
        <f>'급수관 폐쇄(총괄)'!AC62</f>
        <v>0</v>
      </c>
      <c r="Z62" s="1192">
        <v>0</v>
      </c>
      <c r="AA62" s="1192">
        <v>0</v>
      </c>
      <c r="AB62" s="1192">
        <v>0</v>
      </c>
      <c r="AC62" s="1192">
        <v>0</v>
      </c>
      <c r="AD62" s="1192">
        <v>0</v>
      </c>
      <c r="AE62" s="1192">
        <v>0</v>
      </c>
      <c r="AF62" s="1192">
        <v>0</v>
      </c>
      <c r="AG62" s="1192">
        <v>0</v>
      </c>
      <c r="AH62" s="1192">
        <v>0</v>
      </c>
      <c r="AI62" s="1192">
        <v>0</v>
      </c>
      <c r="AJ62" s="1192">
        <v>0</v>
      </c>
      <c r="AK62" s="1192">
        <v>0</v>
      </c>
      <c r="AL62" s="1192">
        <v>0</v>
      </c>
      <c r="AM62" s="1192">
        <v>0</v>
      </c>
      <c r="AN62" s="1192">
        <v>0</v>
      </c>
      <c r="AO62" s="1192">
        <v>0</v>
      </c>
      <c r="AP62" s="1192">
        <v>0</v>
      </c>
      <c r="AQ62" s="1192">
        <v>0</v>
      </c>
      <c r="AS62" s="2032"/>
      <c r="AT62" s="1191" t="s">
        <v>797</v>
      </c>
      <c r="AU62" s="1192">
        <f>'급수관 폐쇄(총괄)'!AY62</f>
        <v>0</v>
      </c>
      <c r="AV62" s="1192">
        <v>0</v>
      </c>
      <c r="AW62" s="1192">
        <v>0</v>
      </c>
      <c r="AX62" s="1192">
        <v>0</v>
      </c>
      <c r="AY62" s="1192">
        <v>0</v>
      </c>
      <c r="AZ62" s="1192">
        <v>0</v>
      </c>
      <c r="BA62" s="1192">
        <v>0</v>
      </c>
      <c r="BB62" s="1192">
        <v>0</v>
      </c>
      <c r="BC62" s="1192">
        <v>0</v>
      </c>
      <c r="BD62" s="1192">
        <v>0</v>
      </c>
      <c r="BE62" s="1192">
        <v>0</v>
      </c>
      <c r="BF62" s="1192">
        <v>0</v>
      </c>
      <c r="BG62" s="1192">
        <v>0</v>
      </c>
      <c r="BH62" s="1192">
        <v>0</v>
      </c>
      <c r="BI62" s="1192">
        <v>0</v>
      </c>
      <c r="BJ62" s="1192">
        <v>0</v>
      </c>
      <c r="BK62" s="1192">
        <v>0</v>
      </c>
      <c r="BL62" s="1192">
        <v>0</v>
      </c>
      <c r="BM62" s="1192">
        <v>0</v>
      </c>
      <c r="BO62" s="2032"/>
      <c r="BP62" s="1191" t="s">
        <v>797</v>
      </c>
      <c r="BQ62" s="1192">
        <f>'급수관 폐쇄(총괄)'!BU62</f>
        <v>0</v>
      </c>
      <c r="BR62" s="1192">
        <v>0</v>
      </c>
      <c r="BS62" s="1192">
        <v>0</v>
      </c>
      <c r="BT62" s="1192">
        <v>0</v>
      </c>
      <c r="BU62" s="1192">
        <v>0</v>
      </c>
      <c r="BV62" s="1192">
        <v>0</v>
      </c>
      <c r="BW62" s="1192">
        <v>0</v>
      </c>
      <c r="BX62" s="1192">
        <v>0</v>
      </c>
      <c r="BY62" s="1192">
        <v>0</v>
      </c>
      <c r="BZ62" s="1192">
        <v>0</v>
      </c>
      <c r="CA62" s="1192">
        <v>0</v>
      </c>
      <c r="CB62" s="1192">
        <v>0</v>
      </c>
      <c r="CC62" s="1192">
        <v>0</v>
      </c>
      <c r="CD62" s="1192">
        <v>0</v>
      </c>
      <c r="CE62" s="1192">
        <v>0</v>
      </c>
      <c r="CF62" s="1192">
        <v>0</v>
      </c>
      <c r="CG62" s="1192">
        <v>0</v>
      </c>
      <c r="CH62" s="1192">
        <v>0</v>
      </c>
      <c r="CI62" s="1192">
        <v>0</v>
      </c>
      <c r="CK62" s="2032"/>
      <c r="CL62" s="1191" t="s">
        <v>797</v>
      </c>
      <c r="CM62" s="1192">
        <f>'급수관 폐쇄(총괄)'!CQ62</f>
        <v>0</v>
      </c>
      <c r="CN62" s="1192">
        <v>0</v>
      </c>
      <c r="CO62" s="1192">
        <v>0</v>
      </c>
      <c r="CP62" s="1192">
        <v>0</v>
      </c>
      <c r="CQ62" s="1192">
        <v>0</v>
      </c>
      <c r="CR62" s="1192">
        <v>0</v>
      </c>
      <c r="CS62" s="1192">
        <v>0</v>
      </c>
      <c r="CT62" s="1192">
        <v>0</v>
      </c>
      <c r="CU62" s="1192">
        <v>0</v>
      </c>
      <c r="CV62" s="1192">
        <v>0</v>
      </c>
      <c r="CW62" s="1192">
        <v>0</v>
      </c>
      <c r="CX62" s="1192">
        <v>0</v>
      </c>
      <c r="CY62" s="1192">
        <v>0</v>
      </c>
      <c r="CZ62" s="1192">
        <v>0</v>
      </c>
      <c r="DA62" s="1192">
        <v>0</v>
      </c>
      <c r="DB62" s="1192">
        <v>0</v>
      </c>
      <c r="DC62" s="1192">
        <v>0</v>
      </c>
      <c r="DD62" s="1192">
        <v>0</v>
      </c>
      <c r="DE62" s="1192">
        <v>0</v>
      </c>
      <c r="DG62" s="2032"/>
      <c r="DH62" s="1191" t="s">
        <v>797</v>
      </c>
      <c r="DI62" s="1192">
        <f>'급수관 폐쇄(총괄)'!DM62</f>
        <v>0</v>
      </c>
      <c r="DJ62" s="1192">
        <v>0</v>
      </c>
      <c r="DK62" s="1192">
        <v>0</v>
      </c>
      <c r="DL62" s="1192">
        <v>0</v>
      </c>
      <c r="DM62" s="1192">
        <v>0</v>
      </c>
      <c r="DN62" s="1192">
        <v>0</v>
      </c>
      <c r="DO62" s="1192">
        <v>0</v>
      </c>
      <c r="DP62" s="1192">
        <v>0</v>
      </c>
      <c r="DQ62" s="1192">
        <v>0</v>
      </c>
      <c r="DR62" s="1192">
        <v>0</v>
      </c>
      <c r="DS62" s="1192">
        <v>0</v>
      </c>
      <c r="DT62" s="1192">
        <v>0</v>
      </c>
      <c r="DU62" s="1192">
        <v>0</v>
      </c>
      <c r="DV62" s="1192">
        <v>0</v>
      </c>
      <c r="DW62" s="1192">
        <v>0</v>
      </c>
      <c r="DX62" s="1192">
        <v>0</v>
      </c>
      <c r="DY62" s="1192">
        <v>0</v>
      </c>
      <c r="DZ62" s="1192">
        <v>0</v>
      </c>
      <c r="EA62" s="1192">
        <v>0</v>
      </c>
    </row>
    <row r="63" spans="1:131" ht="19.2" customHeight="1">
      <c r="A63" s="2032"/>
      <c r="B63" s="1191" t="s">
        <v>780</v>
      </c>
      <c r="C63" s="1192">
        <f>'급수관 폐쇄(총괄)'!G63</f>
        <v>0</v>
      </c>
      <c r="D63" s="1192">
        <v>0</v>
      </c>
      <c r="E63" s="1192">
        <v>0</v>
      </c>
      <c r="F63" s="1192">
        <v>0</v>
      </c>
      <c r="G63" s="1192">
        <v>0</v>
      </c>
      <c r="H63" s="1192">
        <v>0</v>
      </c>
      <c r="I63" s="1192">
        <v>0</v>
      </c>
      <c r="J63" s="1192">
        <v>0</v>
      </c>
      <c r="K63" s="1192">
        <v>0</v>
      </c>
      <c r="L63" s="1192">
        <v>0</v>
      </c>
      <c r="M63" s="1192">
        <v>0</v>
      </c>
      <c r="N63" s="1192">
        <v>0</v>
      </c>
      <c r="O63" s="1192">
        <v>0</v>
      </c>
      <c r="P63" s="1192">
        <v>0</v>
      </c>
      <c r="Q63" s="1192">
        <v>0</v>
      </c>
      <c r="R63" s="1192">
        <v>0</v>
      </c>
      <c r="S63" s="1192">
        <v>0</v>
      </c>
      <c r="T63" s="1192">
        <v>0</v>
      </c>
      <c r="U63" s="1192">
        <v>0</v>
      </c>
      <c r="W63" s="2032"/>
      <c r="X63" s="1191" t="s">
        <v>780</v>
      </c>
      <c r="Y63" s="1192">
        <f>'급수관 폐쇄(총괄)'!AC63</f>
        <v>0</v>
      </c>
      <c r="Z63" s="1192">
        <v>0</v>
      </c>
      <c r="AA63" s="1192">
        <v>0</v>
      </c>
      <c r="AB63" s="1192">
        <v>0</v>
      </c>
      <c r="AC63" s="1192">
        <v>0</v>
      </c>
      <c r="AD63" s="1192">
        <v>0</v>
      </c>
      <c r="AE63" s="1192">
        <v>0</v>
      </c>
      <c r="AF63" s="1192">
        <v>0</v>
      </c>
      <c r="AG63" s="1192">
        <v>0</v>
      </c>
      <c r="AH63" s="1192">
        <v>0</v>
      </c>
      <c r="AI63" s="1192">
        <v>0</v>
      </c>
      <c r="AJ63" s="1192">
        <v>0</v>
      </c>
      <c r="AK63" s="1192">
        <v>0</v>
      </c>
      <c r="AL63" s="1192">
        <v>0</v>
      </c>
      <c r="AM63" s="1192">
        <v>0</v>
      </c>
      <c r="AN63" s="1192">
        <v>0</v>
      </c>
      <c r="AO63" s="1192">
        <v>0</v>
      </c>
      <c r="AP63" s="1192">
        <v>0</v>
      </c>
      <c r="AQ63" s="1192">
        <v>0</v>
      </c>
      <c r="AS63" s="2032"/>
      <c r="AT63" s="1191" t="s">
        <v>780</v>
      </c>
      <c r="AU63" s="1192">
        <f>'급수관 폐쇄(총괄)'!AY63</f>
        <v>0</v>
      </c>
      <c r="AV63" s="1192">
        <v>0</v>
      </c>
      <c r="AW63" s="1192">
        <v>0</v>
      </c>
      <c r="AX63" s="1192">
        <v>0</v>
      </c>
      <c r="AY63" s="1192">
        <v>0</v>
      </c>
      <c r="AZ63" s="1192">
        <v>0</v>
      </c>
      <c r="BA63" s="1192">
        <v>0</v>
      </c>
      <c r="BB63" s="1192">
        <v>0</v>
      </c>
      <c r="BC63" s="1192">
        <v>0</v>
      </c>
      <c r="BD63" s="1192">
        <v>0</v>
      </c>
      <c r="BE63" s="1192">
        <v>0</v>
      </c>
      <c r="BF63" s="1192">
        <v>0</v>
      </c>
      <c r="BG63" s="1192">
        <v>0</v>
      </c>
      <c r="BH63" s="1192">
        <v>0</v>
      </c>
      <c r="BI63" s="1192">
        <v>0</v>
      </c>
      <c r="BJ63" s="1192">
        <v>0</v>
      </c>
      <c r="BK63" s="1192">
        <v>0</v>
      </c>
      <c r="BL63" s="1192">
        <v>0</v>
      </c>
      <c r="BM63" s="1192">
        <v>0</v>
      </c>
      <c r="BO63" s="2032"/>
      <c r="BP63" s="1191" t="s">
        <v>780</v>
      </c>
      <c r="BQ63" s="1192">
        <f>'급수관 폐쇄(총괄)'!BU63</f>
        <v>0</v>
      </c>
      <c r="BR63" s="1192">
        <v>0</v>
      </c>
      <c r="BS63" s="1192">
        <v>0</v>
      </c>
      <c r="BT63" s="1192">
        <v>0</v>
      </c>
      <c r="BU63" s="1192">
        <v>0</v>
      </c>
      <c r="BV63" s="1192">
        <v>0</v>
      </c>
      <c r="BW63" s="1192">
        <v>0</v>
      </c>
      <c r="BX63" s="1192">
        <v>0</v>
      </c>
      <c r="BY63" s="1192">
        <v>0</v>
      </c>
      <c r="BZ63" s="1192">
        <v>0</v>
      </c>
      <c r="CA63" s="1192">
        <v>0</v>
      </c>
      <c r="CB63" s="1192">
        <v>0</v>
      </c>
      <c r="CC63" s="1192">
        <v>0</v>
      </c>
      <c r="CD63" s="1192">
        <v>0</v>
      </c>
      <c r="CE63" s="1192">
        <v>0</v>
      </c>
      <c r="CF63" s="1192">
        <v>0</v>
      </c>
      <c r="CG63" s="1192">
        <v>0</v>
      </c>
      <c r="CH63" s="1192">
        <v>0</v>
      </c>
      <c r="CI63" s="1192">
        <v>0</v>
      </c>
      <c r="CK63" s="2032"/>
      <c r="CL63" s="1191" t="s">
        <v>780</v>
      </c>
      <c r="CM63" s="1192">
        <f>'급수관 폐쇄(총괄)'!CQ63</f>
        <v>0</v>
      </c>
      <c r="CN63" s="1192">
        <v>0</v>
      </c>
      <c r="CO63" s="1192">
        <v>0</v>
      </c>
      <c r="CP63" s="1192">
        <v>0</v>
      </c>
      <c r="CQ63" s="1192">
        <v>0</v>
      </c>
      <c r="CR63" s="1192">
        <v>0</v>
      </c>
      <c r="CS63" s="1192">
        <v>0</v>
      </c>
      <c r="CT63" s="1192">
        <v>0</v>
      </c>
      <c r="CU63" s="1192">
        <v>0</v>
      </c>
      <c r="CV63" s="1192">
        <v>0</v>
      </c>
      <c r="CW63" s="1192">
        <v>0</v>
      </c>
      <c r="CX63" s="1192">
        <v>0</v>
      </c>
      <c r="CY63" s="1192">
        <v>0</v>
      </c>
      <c r="CZ63" s="1192">
        <v>0</v>
      </c>
      <c r="DA63" s="1192">
        <v>0</v>
      </c>
      <c r="DB63" s="1192">
        <v>0</v>
      </c>
      <c r="DC63" s="1192">
        <v>0</v>
      </c>
      <c r="DD63" s="1192">
        <v>0</v>
      </c>
      <c r="DE63" s="1192">
        <v>0</v>
      </c>
      <c r="DG63" s="2032"/>
      <c r="DH63" s="1191" t="s">
        <v>780</v>
      </c>
      <c r="DI63" s="1192">
        <f>'급수관 폐쇄(총괄)'!DM63</f>
        <v>0</v>
      </c>
      <c r="DJ63" s="1192">
        <v>0</v>
      </c>
      <c r="DK63" s="1192">
        <v>0</v>
      </c>
      <c r="DL63" s="1192">
        <v>0</v>
      </c>
      <c r="DM63" s="1192">
        <v>0</v>
      </c>
      <c r="DN63" s="1192">
        <v>0</v>
      </c>
      <c r="DO63" s="1192">
        <v>0</v>
      </c>
      <c r="DP63" s="1192">
        <v>0</v>
      </c>
      <c r="DQ63" s="1192">
        <v>0</v>
      </c>
      <c r="DR63" s="1192">
        <v>0</v>
      </c>
      <c r="DS63" s="1192">
        <v>0</v>
      </c>
      <c r="DT63" s="1192">
        <v>0</v>
      </c>
      <c r="DU63" s="1192">
        <v>0</v>
      </c>
      <c r="DV63" s="1192">
        <v>0</v>
      </c>
      <c r="DW63" s="1192">
        <v>0</v>
      </c>
      <c r="DX63" s="1192">
        <v>0</v>
      </c>
      <c r="DY63" s="1192">
        <v>0</v>
      </c>
      <c r="DZ63" s="1192">
        <v>0</v>
      </c>
      <c r="EA63" s="1192">
        <v>0</v>
      </c>
    </row>
    <row r="64" spans="1:131" ht="19.2" customHeight="1">
      <c r="A64" s="2032"/>
      <c r="B64" s="1194" t="s">
        <v>802</v>
      </c>
      <c r="C64" s="1192">
        <f>'급수관 폐쇄(총괄)'!G64</f>
        <v>71.16</v>
      </c>
      <c r="D64" s="1192">
        <v>71.16</v>
      </c>
      <c r="E64" s="1192">
        <v>0</v>
      </c>
      <c r="F64" s="1192">
        <v>0</v>
      </c>
      <c r="G64" s="1192">
        <v>71.16</v>
      </c>
      <c r="H64" s="1192">
        <v>0</v>
      </c>
      <c r="I64" s="1192">
        <v>0</v>
      </c>
      <c r="J64" s="1192">
        <v>0</v>
      </c>
      <c r="K64" s="1192">
        <v>0</v>
      </c>
      <c r="L64" s="1192">
        <v>0</v>
      </c>
      <c r="M64" s="1192">
        <v>0</v>
      </c>
      <c r="N64" s="1192">
        <v>71.16</v>
      </c>
      <c r="O64" s="1192">
        <v>0</v>
      </c>
      <c r="P64" s="1192">
        <v>0</v>
      </c>
      <c r="Q64" s="1192">
        <v>0</v>
      </c>
      <c r="R64" s="1192">
        <v>0</v>
      </c>
      <c r="S64" s="1192">
        <v>0</v>
      </c>
      <c r="T64" s="1192">
        <v>0</v>
      </c>
      <c r="U64" s="1192">
        <v>0</v>
      </c>
      <c r="W64" s="2032"/>
      <c r="X64" s="1194" t="s">
        <v>802</v>
      </c>
      <c r="Y64" s="1192">
        <f>'급수관 폐쇄(총괄)'!AC64</f>
        <v>0</v>
      </c>
      <c r="Z64" s="1192">
        <v>0</v>
      </c>
      <c r="AA64" s="1192">
        <v>0</v>
      </c>
      <c r="AB64" s="1192">
        <v>0</v>
      </c>
      <c r="AC64" s="1192">
        <v>0</v>
      </c>
      <c r="AD64" s="1192">
        <v>0</v>
      </c>
      <c r="AE64" s="1192">
        <v>0</v>
      </c>
      <c r="AF64" s="1192">
        <v>0</v>
      </c>
      <c r="AG64" s="1192">
        <v>0</v>
      </c>
      <c r="AH64" s="1192">
        <v>0</v>
      </c>
      <c r="AI64" s="1192">
        <v>0</v>
      </c>
      <c r="AJ64" s="1192">
        <v>0</v>
      </c>
      <c r="AK64" s="1192">
        <v>0</v>
      </c>
      <c r="AL64" s="1192">
        <v>0</v>
      </c>
      <c r="AM64" s="1192">
        <v>0</v>
      </c>
      <c r="AN64" s="1192">
        <v>0</v>
      </c>
      <c r="AO64" s="1192">
        <v>0</v>
      </c>
      <c r="AP64" s="1192">
        <v>0</v>
      </c>
      <c r="AQ64" s="1192">
        <v>0</v>
      </c>
      <c r="AS64" s="2032"/>
      <c r="AT64" s="1194" t="s">
        <v>802</v>
      </c>
      <c r="AU64" s="1192">
        <f>'급수관 폐쇄(총괄)'!AY64</f>
        <v>71.16</v>
      </c>
      <c r="AV64" s="1192">
        <v>71.16</v>
      </c>
      <c r="AW64" s="1192">
        <v>0</v>
      </c>
      <c r="AX64" s="1192">
        <v>0</v>
      </c>
      <c r="AY64" s="1192">
        <v>71.16</v>
      </c>
      <c r="AZ64" s="1192">
        <v>0</v>
      </c>
      <c r="BA64" s="1192">
        <v>0</v>
      </c>
      <c r="BB64" s="1192">
        <v>0</v>
      </c>
      <c r="BC64" s="1192">
        <v>0</v>
      </c>
      <c r="BD64" s="1192">
        <v>0</v>
      </c>
      <c r="BE64" s="1192">
        <v>0</v>
      </c>
      <c r="BF64" s="1192">
        <v>71.16</v>
      </c>
      <c r="BG64" s="1192">
        <v>0</v>
      </c>
      <c r="BH64" s="1192">
        <v>0</v>
      </c>
      <c r="BI64" s="1192">
        <v>0</v>
      </c>
      <c r="BJ64" s="1192">
        <v>0</v>
      </c>
      <c r="BK64" s="1192">
        <v>0</v>
      </c>
      <c r="BL64" s="1192">
        <v>0</v>
      </c>
      <c r="BM64" s="1192">
        <v>0</v>
      </c>
      <c r="BO64" s="2032"/>
      <c r="BP64" s="1194" t="s">
        <v>802</v>
      </c>
      <c r="BQ64" s="1192">
        <f>'급수관 폐쇄(총괄)'!BU64</f>
        <v>0</v>
      </c>
      <c r="BR64" s="1192">
        <v>0</v>
      </c>
      <c r="BS64" s="1192">
        <v>0</v>
      </c>
      <c r="BT64" s="1192">
        <v>0</v>
      </c>
      <c r="BU64" s="1192">
        <v>0</v>
      </c>
      <c r="BV64" s="1192">
        <v>0</v>
      </c>
      <c r="BW64" s="1192">
        <v>0</v>
      </c>
      <c r="BX64" s="1192">
        <v>0</v>
      </c>
      <c r="BY64" s="1192">
        <v>0</v>
      </c>
      <c r="BZ64" s="1192">
        <v>0</v>
      </c>
      <c r="CA64" s="1192">
        <v>0</v>
      </c>
      <c r="CB64" s="1192">
        <v>0</v>
      </c>
      <c r="CC64" s="1192">
        <v>0</v>
      </c>
      <c r="CD64" s="1192">
        <v>0</v>
      </c>
      <c r="CE64" s="1192">
        <v>0</v>
      </c>
      <c r="CF64" s="1192">
        <v>0</v>
      </c>
      <c r="CG64" s="1192">
        <v>0</v>
      </c>
      <c r="CH64" s="1192">
        <v>0</v>
      </c>
      <c r="CI64" s="1192">
        <v>0</v>
      </c>
      <c r="CK64" s="2032"/>
      <c r="CL64" s="1194" t="s">
        <v>802</v>
      </c>
      <c r="CM64" s="1192">
        <f>'급수관 폐쇄(총괄)'!CQ64</f>
        <v>0</v>
      </c>
      <c r="CN64" s="1192">
        <v>0</v>
      </c>
      <c r="CO64" s="1192">
        <v>0</v>
      </c>
      <c r="CP64" s="1192">
        <v>0</v>
      </c>
      <c r="CQ64" s="1192">
        <v>0</v>
      </c>
      <c r="CR64" s="1192">
        <v>0</v>
      </c>
      <c r="CS64" s="1192">
        <v>0</v>
      </c>
      <c r="CT64" s="1192">
        <v>0</v>
      </c>
      <c r="CU64" s="1192">
        <v>0</v>
      </c>
      <c r="CV64" s="1192">
        <v>0</v>
      </c>
      <c r="CW64" s="1192">
        <v>0</v>
      </c>
      <c r="CX64" s="1192">
        <v>0</v>
      </c>
      <c r="CY64" s="1192">
        <v>0</v>
      </c>
      <c r="CZ64" s="1192">
        <v>0</v>
      </c>
      <c r="DA64" s="1192">
        <v>0</v>
      </c>
      <c r="DB64" s="1192">
        <v>0</v>
      </c>
      <c r="DC64" s="1192">
        <v>0</v>
      </c>
      <c r="DD64" s="1192">
        <v>0</v>
      </c>
      <c r="DE64" s="1192">
        <v>0</v>
      </c>
      <c r="DG64" s="2032"/>
      <c r="DH64" s="1194" t="s">
        <v>802</v>
      </c>
      <c r="DI64" s="1192">
        <f>'급수관 폐쇄(총괄)'!DM64</f>
        <v>0</v>
      </c>
      <c r="DJ64" s="1192">
        <v>0</v>
      </c>
      <c r="DK64" s="1192">
        <v>0</v>
      </c>
      <c r="DL64" s="1192">
        <v>0</v>
      </c>
      <c r="DM64" s="1192">
        <v>0</v>
      </c>
      <c r="DN64" s="1192">
        <v>0</v>
      </c>
      <c r="DO64" s="1192">
        <v>0</v>
      </c>
      <c r="DP64" s="1192">
        <v>0</v>
      </c>
      <c r="DQ64" s="1192">
        <v>0</v>
      </c>
      <c r="DR64" s="1192">
        <v>0</v>
      </c>
      <c r="DS64" s="1192">
        <v>0</v>
      </c>
      <c r="DT64" s="1192">
        <v>0</v>
      </c>
      <c r="DU64" s="1192">
        <v>0</v>
      </c>
      <c r="DV64" s="1192">
        <v>0</v>
      </c>
      <c r="DW64" s="1192">
        <v>0</v>
      </c>
      <c r="DX64" s="1192">
        <v>0</v>
      </c>
      <c r="DY64" s="1192">
        <v>0</v>
      </c>
      <c r="DZ64" s="1192">
        <v>0</v>
      </c>
      <c r="EA64" s="1192">
        <v>0</v>
      </c>
    </row>
    <row r="65" spans="1:131" ht="19.2" customHeight="1">
      <c r="A65" s="2032"/>
      <c r="B65" s="1194" t="s">
        <v>803</v>
      </c>
      <c r="C65" s="1192">
        <f>'급수관 폐쇄(총괄)'!G65</f>
        <v>-362.74</v>
      </c>
      <c r="D65" s="1192">
        <v>0</v>
      </c>
      <c r="E65" s="1192">
        <v>0</v>
      </c>
      <c r="F65" s="1192">
        <v>362.74</v>
      </c>
      <c r="G65" s="1192">
        <v>-362.74</v>
      </c>
      <c r="H65" s="1192">
        <v>0</v>
      </c>
      <c r="I65" s="1192">
        <v>0</v>
      </c>
      <c r="J65" s="1192">
        <v>0</v>
      </c>
      <c r="K65" s="1192">
        <v>0</v>
      </c>
      <c r="L65" s="1192">
        <v>0</v>
      </c>
      <c r="M65" s="1192">
        <v>0</v>
      </c>
      <c r="N65" s="1192">
        <v>0</v>
      </c>
      <c r="O65" s="1192">
        <v>0</v>
      </c>
      <c r="P65" s="1192">
        <v>362.74</v>
      </c>
      <c r="Q65" s="1192">
        <v>0</v>
      </c>
      <c r="R65" s="1192">
        <v>0</v>
      </c>
      <c r="S65" s="1192">
        <v>0</v>
      </c>
      <c r="T65" s="1192">
        <v>0</v>
      </c>
      <c r="U65" s="1192">
        <v>0</v>
      </c>
      <c r="W65" s="2032"/>
      <c r="X65" s="1194" t="s">
        <v>803</v>
      </c>
      <c r="Y65" s="1192">
        <f>'급수관 폐쇄(총괄)'!AC65</f>
        <v>0</v>
      </c>
      <c r="Z65" s="1192">
        <v>0</v>
      </c>
      <c r="AA65" s="1192">
        <v>0</v>
      </c>
      <c r="AB65" s="1192">
        <v>0</v>
      </c>
      <c r="AC65" s="1192">
        <v>0</v>
      </c>
      <c r="AD65" s="1192">
        <v>0</v>
      </c>
      <c r="AE65" s="1192">
        <v>0</v>
      </c>
      <c r="AF65" s="1192">
        <v>0</v>
      </c>
      <c r="AG65" s="1192">
        <v>0</v>
      </c>
      <c r="AH65" s="1192">
        <v>0</v>
      </c>
      <c r="AI65" s="1192">
        <v>0</v>
      </c>
      <c r="AJ65" s="1192">
        <v>0</v>
      </c>
      <c r="AK65" s="1192">
        <v>0</v>
      </c>
      <c r="AL65" s="1192">
        <v>0</v>
      </c>
      <c r="AM65" s="1192">
        <v>0</v>
      </c>
      <c r="AN65" s="1192">
        <v>0</v>
      </c>
      <c r="AO65" s="1192">
        <v>0</v>
      </c>
      <c r="AP65" s="1192">
        <v>0</v>
      </c>
      <c r="AQ65" s="1192">
        <v>0</v>
      </c>
      <c r="AS65" s="2032"/>
      <c r="AT65" s="1194" t="s">
        <v>803</v>
      </c>
      <c r="AU65" s="1192">
        <f>'급수관 폐쇄(총괄)'!AY65</f>
        <v>0</v>
      </c>
      <c r="AV65" s="1192">
        <v>0</v>
      </c>
      <c r="AW65" s="1192">
        <v>0</v>
      </c>
      <c r="AX65" s="1192">
        <v>0</v>
      </c>
      <c r="AY65" s="1192">
        <v>0</v>
      </c>
      <c r="AZ65" s="1192">
        <v>0</v>
      </c>
      <c r="BA65" s="1192">
        <v>0</v>
      </c>
      <c r="BB65" s="1192">
        <v>0</v>
      </c>
      <c r="BC65" s="1192">
        <v>0</v>
      </c>
      <c r="BD65" s="1192">
        <v>0</v>
      </c>
      <c r="BE65" s="1192">
        <v>0</v>
      </c>
      <c r="BF65" s="1192">
        <v>0</v>
      </c>
      <c r="BG65" s="1192">
        <v>0</v>
      </c>
      <c r="BH65" s="1192">
        <v>0</v>
      </c>
      <c r="BI65" s="1192">
        <v>0</v>
      </c>
      <c r="BJ65" s="1192">
        <v>0</v>
      </c>
      <c r="BK65" s="1192">
        <v>0</v>
      </c>
      <c r="BL65" s="1192">
        <v>0</v>
      </c>
      <c r="BM65" s="1192">
        <v>0</v>
      </c>
      <c r="BO65" s="2032"/>
      <c r="BP65" s="1194" t="s">
        <v>803</v>
      </c>
      <c r="BQ65" s="1192">
        <f>'급수관 폐쇄(총괄)'!BU65</f>
        <v>0</v>
      </c>
      <c r="BR65" s="1192">
        <v>0</v>
      </c>
      <c r="BS65" s="1192">
        <v>0</v>
      </c>
      <c r="BT65" s="1192">
        <v>0</v>
      </c>
      <c r="BU65" s="1192">
        <v>0</v>
      </c>
      <c r="BV65" s="1192">
        <v>0</v>
      </c>
      <c r="BW65" s="1192">
        <v>0</v>
      </c>
      <c r="BX65" s="1192">
        <v>0</v>
      </c>
      <c r="BY65" s="1192">
        <v>0</v>
      </c>
      <c r="BZ65" s="1192">
        <v>0</v>
      </c>
      <c r="CA65" s="1192">
        <v>0</v>
      </c>
      <c r="CB65" s="1192">
        <v>0</v>
      </c>
      <c r="CC65" s="1192">
        <v>0</v>
      </c>
      <c r="CD65" s="1192">
        <v>0</v>
      </c>
      <c r="CE65" s="1192">
        <v>0</v>
      </c>
      <c r="CF65" s="1192">
        <v>0</v>
      </c>
      <c r="CG65" s="1192">
        <v>0</v>
      </c>
      <c r="CH65" s="1192">
        <v>0</v>
      </c>
      <c r="CI65" s="1192">
        <v>0</v>
      </c>
      <c r="CK65" s="2032"/>
      <c r="CL65" s="1194" t="s">
        <v>803</v>
      </c>
      <c r="CM65" s="1192">
        <f>'급수관 폐쇄(총괄)'!CQ65</f>
        <v>-362.74</v>
      </c>
      <c r="CN65" s="1192">
        <v>0</v>
      </c>
      <c r="CO65" s="1192">
        <v>0</v>
      </c>
      <c r="CP65" s="1192">
        <v>362.74</v>
      </c>
      <c r="CQ65" s="1192">
        <v>-362.74</v>
      </c>
      <c r="CR65" s="1192">
        <v>0</v>
      </c>
      <c r="CS65" s="1192">
        <v>0</v>
      </c>
      <c r="CT65" s="1192">
        <v>0</v>
      </c>
      <c r="CU65" s="1192">
        <v>0</v>
      </c>
      <c r="CV65" s="1192">
        <v>0</v>
      </c>
      <c r="CW65" s="1192">
        <v>0</v>
      </c>
      <c r="CX65" s="1192">
        <v>0</v>
      </c>
      <c r="CY65" s="1192">
        <v>0</v>
      </c>
      <c r="CZ65" s="1192">
        <v>362.74</v>
      </c>
      <c r="DA65" s="1192">
        <v>0</v>
      </c>
      <c r="DB65" s="1192">
        <v>0</v>
      </c>
      <c r="DC65" s="1192">
        <v>0</v>
      </c>
      <c r="DD65" s="1192">
        <v>0</v>
      </c>
      <c r="DE65" s="1192">
        <v>0</v>
      </c>
      <c r="DG65" s="2032"/>
      <c r="DH65" s="1194" t="s">
        <v>803</v>
      </c>
      <c r="DI65" s="1192">
        <f>'급수관 폐쇄(총괄)'!DM65</f>
        <v>0</v>
      </c>
      <c r="DJ65" s="1192">
        <v>0</v>
      </c>
      <c r="DK65" s="1192">
        <v>0</v>
      </c>
      <c r="DL65" s="1192">
        <v>0</v>
      </c>
      <c r="DM65" s="1192">
        <v>0</v>
      </c>
      <c r="DN65" s="1192">
        <v>0</v>
      </c>
      <c r="DO65" s="1192">
        <v>0</v>
      </c>
      <c r="DP65" s="1192">
        <v>0</v>
      </c>
      <c r="DQ65" s="1192">
        <v>0</v>
      </c>
      <c r="DR65" s="1192">
        <v>0</v>
      </c>
      <c r="DS65" s="1192">
        <v>0</v>
      </c>
      <c r="DT65" s="1192">
        <v>0</v>
      </c>
      <c r="DU65" s="1192">
        <v>0</v>
      </c>
      <c r="DV65" s="1192">
        <v>0</v>
      </c>
      <c r="DW65" s="1192">
        <v>0</v>
      </c>
      <c r="DX65" s="1192">
        <v>0</v>
      </c>
      <c r="DY65" s="1192">
        <v>0</v>
      </c>
      <c r="DZ65" s="1192">
        <v>0</v>
      </c>
      <c r="EA65" s="1192">
        <v>0</v>
      </c>
    </row>
    <row r="66" spans="1:131" ht="19.2" customHeight="1">
      <c r="A66" s="2032"/>
      <c r="B66" s="1195" t="s">
        <v>804</v>
      </c>
      <c r="C66" s="1192">
        <f>'급수관 폐쇄(총괄)'!G66</f>
        <v>0</v>
      </c>
      <c r="D66" s="1192">
        <v>0</v>
      </c>
      <c r="E66" s="1192">
        <v>0</v>
      </c>
      <c r="F66" s="1192">
        <v>0</v>
      </c>
      <c r="G66" s="1192">
        <v>0</v>
      </c>
      <c r="H66" s="1192">
        <v>0</v>
      </c>
      <c r="I66" s="1192">
        <v>0</v>
      </c>
      <c r="J66" s="1192">
        <v>0</v>
      </c>
      <c r="K66" s="1192">
        <v>0</v>
      </c>
      <c r="L66" s="1192">
        <v>0</v>
      </c>
      <c r="M66" s="1192">
        <v>0</v>
      </c>
      <c r="N66" s="1192">
        <v>0</v>
      </c>
      <c r="O66" s="1192">
        <v>0</v>
      </c>
      <c r="P66" s="1192">
        <v>0</v>
      </c>
      <c r="Q66" s="1192">
        <v>0</v>
      </c>
      <c r="R66" s="1192">
        <v>0</v>
      </c>
      <c r="S66" s="1192">
        <v>0</v>
      </c>
      <c r="T66" s="1192">
        <v>0</v>
      </c>
      <c r="U66" s="1192">
        <v>0</v>
      </c>
      <c r="W66" s="2032"/>
      <c r="X66" s="1195" t="s">
        <v>804</v>
      </c>
      <c r="Y66" s="1192">
        <f>'급수관 폐쇄(총괄)'!AC66</f>
        <v>0</v>
      </c>
      <c r="Z66" s="1192">
        <v>0</v>
      </c>
      <c r="AA66" s="1192">
        <v>0</v>
      </c>
      <c r="AB66" s="1192">
        <v>0</v>
      </c>
      <c r="AC66" s="1192">
        <v>0</v>
      </c>
      <c r="AD66" s="1192">
        <v>0</v>
      </c>
      <c r="AE66" s="1192">
        <v>0</v>
      </c>
      <c r="AF66" s="1192">
        <v>0</v>
      </c>
      <c r="AG66" s="1192">
        <v>0</v>
      </c>
      <c r="AH66" s="1192">
        <v>0</v>
      </c>
      <c r="AI66" s="1192">
        <v>0</v>
      </c>
      <c r="AJ66" s="1192">
        <v>0</v>
      </c>
      <c r="AK66" s="1192">
        <v>0</v>
      </c>
      <c r="AL66" s="1192">
        <v>0</v>
      </c>
      <c r="AM66" s="1192">
        <v>0</v>
      </c>
      <c r="AN66" s="1192">
        <v>0</v>
      </c>
      <c r="AO66" s="1192">
        <v>0</v>
      </c>
      <c r="AP66" s="1192">
        <v>0</v>
      </c>
      <c r="AQ66" s="1192">
        <v>0</v>
      </c>
      <c r="AS66" s="2032"/>
      <c r="AT66" s="1195" t="s">
        <v>804</v>
      </c>
      <c r="AU66" s="1192">
        <f>'급수관 폐쇄(총괄)'!AY66</f>
        <v>0</v>
      </c>
      <c r="AV66" s="1192">
        <v>0</v>
      </c>
      <c r="AW66" s="1192">
        <v>0</v>
      </c>
      <c r="AX66" s="1192">
        <v>0</v>
      </c>
      <c r="AY66" s="1192">
        <v>0</v>
      </c>
      <c r="AZ66" s="1192">
        <v>0</v>
      </c>
      <c r="BA66" s="1192">
        <v>0</v>
      </c>
      <c r="BB66" s="1192">
        <v>0</v>
      </c>
      <c r="BC66" s="1192">
        <v>0</v>
      </c>
      <c r="BD66" s="1192">
        <v>0</v>
      </c>
      <c r="BE66" s="1192">
        <v>0</v>
      </c>
      <c r="BF66" s="1192">
        <v>0</v>
      </c>
      <c r="BG66" s="1192">
        <v>0</v>
      </c>
      <c r="BH66" s="1192">
        <v>0</v>
      </c>
      <c r="BI66" s="1192">
        <v>0</v>
      </c>
      <c r="BJ66" s="1192">
        <v>0</v>
      </c>
      <c r="BK66" s="1192">
        <v>0</v>
      </c>
      <c r="BL66" s="1192">
        <v>0</v>
      </c>
      <c r="BM66" s="1192">
        <v>0</v>
      </c>
      <c r="BO66" s="2032"/>
      <c r="BP66" s="1195" t="s">
        <v>804</v>
      </c>
      <c r="BQ66" s="1192">
        <f>'급수관 폐쇄(총괄)'!BU66</f>
        <v>0</v>
      </c>
      <c r="BR66" s="1192">
        <v>0</v>
      </c>
      <c r="BS66" s="1192">
        <v>0</v>
      </c>
      <c r="BT66" s="1192">
        <v>0</v>
      </c>
      <c r="BU66" s="1192">
        <v>0</v>
      </c>
      <c r="BV66" s="1192">
        <v>0</v>
      </c>
      <c r="BW66" s="1192">
        <v>0</v>
      </c>
      <c r="BX66" s="1192">
        <v>0</v>
      </c>
      <c r="BY66" s="1192">
        <v>0</v>
      </c>
      <c r="BZ66" s="1192">
        <v>0</v>
      </c>
      <c r="CA66" s="1192">
        <v>0</v>
      </c>
      <c r="CB66" s="1192">
        <v>0</v>
      </c>
      <c r="CC66" s="1192">
        <v>0</v>
      </c>
      <c r="CD66" s="1192">
        <v>0</v>
      </c>
      <c r="CE66" s="1192">
        <v>0</v>
      </c>
      <c r="CF66" s="1192">
        <v>0</v>
      </c>
      <c r="CG66" s="1192">
        <v>0</v>
      </c>
      <c r="CH66" s="1192">
        <v>0</v>
      </c>
      <c r="CI66" s="1192">
        <v>0</v>
      </c>
      <c r="CK66" s="2032"/>
      <c r="CL66" s="1195" t="s">
        <v>804</v>
      </c>
      <c r="CM66" s="1192">
        <f>'급수관 폐쇄(총괄)'!CQ66</f>
        <v>0</v>
      </c>
      <c r="CN66" s="1192">
        <v>0</v>
      </c>
      <c r="CO66" s="1192">
        <v>0</v>
      </c>
      <c r="CP66" s="1192">
        <v>0</v>
      </c>
      <c r="CQ66" s="1192">
        <v>0</v>
      </c>
      <c r="CR66" s="1192">
        <v>0</v>
      </c>
      <c r="CS66" s="1192">
        <v>0</v>
      </c>
      <c r="CT66" s="1192">
        <v>0</v>
      </c>
      <c r="CU66" s="1192">
        <v>0</v>
      </c>
      <c r="CV66" s="1192">
        <v>0</v>
      </c>
      <c r="CW66" s="1192">
        <v>0</v>
      </c>
      <c r="CX66" s="1192">
        <v>0</v>
      </c>
      <c r="CY66" s="1192">
        <v>0</v>
      </c>
      <c r="CZ66" s="1192">
        <v>0</v>
      </c>
      <c r="DA66" s="1192">
        <v>0</v>
      </c>
      <c r="DB66" s="1192">
        <v>0</v>
      </c>
      <c r="DC66" s="1192">
        <v>0</v>
      </c>
      <c r="DD66" s="1192">
        <v>0</v>
      </c>
      <c r="DE66" s="1192">
        <v>0</v>
      </c>
      <c r="DG66" s="2032"/>
      <c r="DH66" s="1195" t="s">
        <v>804</v>
      </c>
      <c r="DI66" s="1192">
        <f>'급수관 폐쇄(총괄)'!DM66</f>
        <v>0</v>
      </c>
      <c r="DJ66" s="1192">
        <v>0</v>
      </c>
      <c r="DK66" s="1192">
        <v>0</v>
      </c>
      <c r="DL66" s="1192">
        <v>0</v>
      </c>
      <c r="DM66" s="1192">
        <v>0</v>
      </c>
      <c r="DN66" s="1192">
        <v>0</v>
      </c>
      <c r="DO66" s="1192">
        <v>0</v>
      </c>
      <c r="DP66" s="1192">
        <v>0</v>
      </c>
      <c r="DQ66" s="1192">
        <v>0</v>
      </c>
      <c r="DR66" s="1192">
        <v>0</v>
      </c>
      <c r="DS66" s="1192">
        <v>0</v>
      </c>
      <c r="DT66" s="1192">
        <v>0</v>
      </c>
      <c r="DU66" s="1192">
        <v>0</v>
      </c>
      <c r="DV66" s="1192">
        <v>0</v>
      </c>
      <c r="DW66" s="1192">
        <v>0</v>
      </c>
      <c r="DX66" s="1192">
        <v>0</v>
      </c>
      <c r="DY66" s="1192">
        <v>0</v>
      </c>
      <c r="DZ66" s="1192">
        <v>0</v>
      </c>
      <c r="EA66" s="1192">
        <v>0</v>
      </c>
    </row>
    <row r="67" spans="1:131" ht="19.2" customHeight="1">
      <c r="A67" s="2032"/>
      <c r="B67" s="1195" t="s">
        <v>805</v>
      </c>
      <c r="C67" s="1192">
        <f>'급수관 폐쇄(총괄)'!G67</f>
        <v>0</v>
      </c>
      <c r="D67" s="1192">
        <v>0</v>
      </c>
      <c r="E67" s="1192">
        <v>0</v>
      </c>
      <c r="F67" s="1192">
        <v>0</v>
      </c>
      <c r="G67" s="1192">
        <v>0</v>
      </c>
      <c r="H67" s="1192">
        <v>0</v>
      </c>
      <c r="I67" s="1192">
        <v>0</v>
      </c>
      <c r="J67" s="1192">
        <v>0</v>
      </c>
      <c r="K67" s="1192">
        <v>0</v>
      </c>
      <c r="L67" s="1192">
        <v>0</v>
      </c>
      <c r="M67" s="1192">
        <v>0</v>
      </c>
      <c r="N67" s="1192">
        <v>0</v>
      </c>
      <c r="O67" s="1192">
        <v>0</v>
      </c>
      <c r="P67" s="1192">
        <v>0</v>
      </c>
      <c r="Q67" s="1192">
        <v>0</v>
      </c>
      <c r="R67" s="1192">
        <v>0</v>
      </c>
      <c r="S67" s="1192">
        <v>0</v>
      </c>
      <c r="T67" s="1192">
        <v>0</v>
      </c>
      <c r="U67" s="1192">
        <v>0</v>
      </c>
      <c r="W67" s="2032"/>
      <c r="X67" s="1195" t="s">
        <v>805</v>
      </c>
      <c r="Y67" s="1192">
        <f>'급수관 폐쇄(총괄)'!AC67</f>
        <v>0</v>
      </c>
      <c r="Z67" s="1192">
        <v>0</v>
      </c>
      <c r="AA67" s="1192">
        <v>0</v>
      </c>
      <c r="AB67" s="1192">
        <v>0</v>
      </c>
      <c r="AC67" s="1192">
        <v>0</v>
      </c>
      <c r="AD67" s="1192">
        <v>0</v>
      </c>
      <c r="AE67" s="1192">
        <v>0</v>
      </c>
      <c r="AF67" s="1192">
        <v>0</v>
      </c>
      <c r="AG67" s="1192">
        <v>0</v>
      </c>
      <c r="AH67" s="1192">
        <v>0</v>
      </c>
      <c r="AI67" s="1192">
        <v>0</v>
      </c>
      <c r="AJ67" s="1192">
        <v>0</v>
      </c>
      <c r="AK67" s="1192">
        <v>0</v>
      </c>
      <c r="AL67" s="1192">
        <v>0</v>
      </c>
      <c r="AM67" s="1192">
        <v>0</v>
      </c>
      <c r="AN67" s="1192">
        <v>0</v>
      </c>
      <c r="AO67" s="1192">
        <v>0</v>
      </c>
      <c r="AP67" s="1192">
        <v>0</v>
      </c>
      <c r="AQ67" s="1192">
        <v>0</v>
      </c>
      <c r="AS67" s="2032"/>
      <c r="AT67" s="1195" t="s">
        <v>805</v>
      </c>
      <c r="AU67" s="1192">
        <f>'급수관 폐쇄(총괄)'!AY67</f>
        <v>0</v>
      </c>
      <c r="AV67" s="1192">
        <v>0</v>
      </c>
      <c r="AW67" s="1192">
        <v>0</v>
      </c>
      <c r="AX67" s="1192">
        <v>0</v>
      </c>
      <c r="AY67" s="1192">
        <v>0</v>
      </c>
      <c r="AZ67" s="1192">
        <v>0</v>
      </c>
      <c r="BA67" s="1192">
        <v>0</v>
      </c>
      <c r="BB67" s="1192">
        <v>0</v>
      </c>
      <c r="BC67" s="1192">
        <v>0</v>
      </c>
      <c r="BD67" s="1192">
        <v>0</v>
      </c>
      <c r="BE67" s="1192">
        <v>0</v>
      </c>
      <c r="BF67" s="1192">
        <v>0</v>
      </c>
      <c r="BG67" s="1192">
        <v>0</v>
      </c>
      <c r="BH67" s="1192">
        <v>0</v>
      </c>
      <c r="BI67" s="1192">
        <v>0</v>
      </c>
      <c r="BJ67" s="1192">
        <v>0</v>
      </c>
      <c r="BK67" s="1192">
        <v>0</v>
      </c>
      <c r="BL67" s="1192">
        <v>0</v>
      </c>
      <c r="BM67" s="1192">
        <v>0</v>
      </c>
      <c r="BO67" s="2032"/>
      <c r="BP67" s="1195" t="s">
        <v>805</v>
      </c>
      <c r="BQ67" s="1192">
        <f>'급수관 폐쇄(총괄)'!BU67</f>
        <v>0</v>
      </c>
      <c r="BR67" s="1192">
        <v>0</v>
      </c>
      <c r="BS67" s="1192">
        <v>0</v>
      </c>
      <c r="BT67" s="1192">
        <v>0</v>
      </c>
      <c r="BU67" s="1192">
        <v>0</v>
      </c>
      <c r="BV67" s="1192">
        <v>0</v>
      </c>
      <c r="BW67" s="1192">
        <v>0</v>
      </c>
      <c r="BX67" s="1192">
        <v>0</v>
      </c>
      <c r="BY67" s="1192">
        <v>0</v>
      </c>
      <c r="BZ67" s="1192">
        <v>0</v>
      </c>
      <c r="CA67" s="1192">
        <v>0</v>
      </c>
      <c r="CB67" s="1192">
        <v>0</v>
      </c>
      <c r="CC67" s="1192">
        <v>0</v>
      </c>
      <c r="CD67" s="1192">
        <v>0</v>
      </c>
      <c r="CE67" s="1192">
        <v>0</v>
      </c>
      <c r="CF67" s="1192">
        <v>0</v>
      </c>
      <c r="CG67" s="1192">
        <v>0</v>
      </c>
      <c r="CH67" s="1192">
        <v>0</v>
      </c>
      <c r="CI67" s="1192">
        <v>0</v>
      </c>
      <c r="CK67" s="2032"/>
      <c r="CL67" s="1195" t="s">
        <v>805</v>
      </c>
      <c r="CM67" s="1192">
        <f>'급수관 폐쇄(총괄)'!CQ67</f>
        <v>0</v>
      </c>
      <c r="CN67" s="1192">
        <v>0</v>
      </c>
      <c r="CO67" s="1192">
        <v>0</v>
      </c>
      <c r="CP67" s="1192">
        <v>0</v>
      </c>
      <c r="CQ67" s="1192">
        <v>0</v>
      </c>
      <c r="CR67" s="1192">
        <v>0</v>
      </c>
      <c r="CS67" s="1192">
        <v>0</v>
      </c>
      <c r="CT67" s="1192">
        <v>0</v>
      </c>
      <c r="CU67" s="1192">
        <v>0</v>
      </c>
      <c r="CV67" s="1192">
        <v>0</v>
      </c>
      <c r="CW67" s="1192">
        <v>0</v>
      </c>
      <c r="CX67" s="1192">
        <v>0</v>
      </c>
      <c r="CY67" s="1192">
        <v>0</v>
      </c>
      <c r="CZ67" s="1192">
        <v>0</v>
      </c>
      <c r="DA67" s="1192">
        <v>0</v>
      </c>
      <c r="DB67" s="1192">
        <v>0</v>
      </c>
      <c r="DC67" s="1192">
        <v>0</v>
      </c>
      <c r="DD67" s="1192">
        <v>0</v>
      </c>
      <c r="DE67" s="1192">
        <v>0</v>
      </c>
      <c r="DG67" s="2032"/>
      <c r="DH67" s="1195" t="s">
        <v>805</v>
      </c>
      <c r="DI67" s="1192">
        <f>'급수관 폐쇄(총괄)'!DM67</f>
        <v>0</v>
      </c>
      <c r="DJ67" s="1192">
        <v>0</v>
      </c>
      <c r="DK67" s="1192">
        <v>0</v>
      </c>
      <c r="DL67" s="1192">
        <v>0</v>
      </c>
      <c r="DM67" s="1192">
        <v>0</v>
      </c>
      <c r="DN67" s="1192">
        <v>0</v>
      </c>
      <c r="DO67" s="1192">
        <v>0</v>
      </c>
      <c r="DP67" s="1192">
        <v>0</v>
      </c>
      <c r="DQ67" s="1192">
        <v>0</v>
      </c>
      <c r="DR67" s="1192">
        <v>0</v>
      </c>
      <c r="DS67" s="1192">
        <v>0</v>
      </c>
      <c r="DT67" s="1192">
        <v>0</v>
      </c>
      <c r="DU67" s="1192">
        <v>0</v>
      </c>
      <c r="DV67" s="1192">
        <v>0</v>
      </c>
      <c r="DW67" s="1192">
        <v>0</v>
      </c>
      <c r="DX67" s="1192">
        <v>0</v>
      </c>
      <c r="DY67" s="1192">
        <v>0</v>
      </c>
      <c r="DZ67" s="1192">
        <v>0</v>
      </c>
      <c r="EA67" s="1192">
        <v>0</v>
      </c>
    </row>
    <row r="68" spans="1:131" ht="19.2" customHeight="1">
      <c r="A68" s="2032"/>
      <c r="B68" s="1194" t="s">
        <v>807</v>
      </c>
      <c r="C68" s="1192">
        <f>'급수관 폐쇄(총괄)'!G68</f>
        <v>403.43</v>
      </c>
      <c r="D68" s="1192">
        <v>445.97</v>
      </c>
      <c r="E68" s="1192">
        <v>0</v>
      </c>
      <c r="F68" s="1192">
        <v>42.54</v>
      </c>
      <c r="G68" s="1192">
        <v>403.43</v>
      </c>
      <c r="H68" s="1192">
        <v>373.97</v>
      </c>
      <c r="I68" s="1192">
        <v>0</v>
      </c>
      <c r="J68" s="1192">
        <v>17</v>
      </c>
      <c r="K68" s="1192">
        <v>0</v>
      </c>
      <c r="L68" s="1192">
        <v>0</v>
      </c>
      <c r="M68" s="1192">
        <v>0</v>
      </c>
      <c r="N68" s="1192">
        <v>56</v>
      </c>
      <c r="O68" s="1192">
        <v>0</v>
      </c>
      <c r="P68" s="1192">
        <v>31.54</v>
      </c>
      <c r="Q68" s="1192">
        <v>0</v>
      </c>
      <c r="R68" s="1192">
        <v>0</v>
      </c>
      <c r="S68" s="1192">
        <v>0</v>
      </c>
      <c r="T68" s="1192">
        <v>10</v>
      </c>
      <c r="U68" s="1192">
        <v>0</v>
      </c>
      <c r="W68" s="2032"/>
      <c r="X68" s="1194" t="s">
        <v>807</v>
      </c>
      <c r="Y68" s="1192">
        <f>'급수관 폐쇄(총괄)'!AC68</f>
        <v>91.43</v>
      </c>
      <c r="Z68" s="1192">
        <v>92.43</v>
      </c>
      <c r="AA68" s="1192">
        <v>0</v>
      </c>
      <c r="AB68" s="1192">
        <v>1</v>
      </c>
      <c r="AC68" s="1192">
        <v>91.43</v>
      </c>
      <c r="AD68" s="1192">
        <v>92.43</v>
      </c>
      <c r="AE68" s="1192">
        <v>0</v>
      </c>
      <c r="AF68" s="1192">
        <v>1</v>
      </c>
      <c r="AG68" s="1192">
        <v>0</v>
      </c>
      <c r="AH68" s="1192">
        <v>0</v>
      </c>
      <c r="AI68" s="1192">
        <v>0</v>
      </c>
      <c r="AJ68" s="1192">
        <v>0</v>
      </c>
      <c r="AK68" s="1192">
        <v>0</v>
      </c>
      <c r="AL68" s="1192">
        <v>0</v>
      </c>
      <c r="AM68" s="1192">
        <v>0</v>
      </c>
      <c r="AN68" s="1192">
        <v>0</v>
      </c>
      <c r="AO68" s="1192">
        <v>0</v>
      </c>
      <c r="AP68" s="1192">
        <v>0</v>
      </c>
      <c r="AQ68" s="1192">
        <v>0</v>
      </c>
      <c r="AS68" s="2032"/>
      <c r="AT68" s="1194" t="s">
        <v>807</v>
      </c>
      <c r="AU68" s="1192">
        <f>'급수관 폐쇄(총괄)'!AY68</f>
        <v>36.869999999999997</v>
      </c>
      <c r="AV68" s="1192">
        <v>36.869999999999997</v>
      </c>
      <c r="AW68" s="1192">
        <v>0</v>
      </c>
      <c r="AX68" s="1192">
        <v>0</v>
      </c>
      <c r="AY68" s="1192">
        <v>36.869999999999997</v>
      </c>
      <c r="AZ68" s="1192">
        <v>36.869999999999997</v>
      </c>
      <c r="BA68" s="1192">
        <v>0</v>
      </c>
      <c r="BB68" s="1192">
        <v>0</v>
      </c>
      <c r="BC68" s="1192">
        <v>0</v>
      </c>
      <c r="BD68" s="1192">
        <v>0</v>
      </c>
      <c r="BE68" s="1192">
        <v>0</v>
      </c>
      <c r="BF68" s="1192">
        <v>0</v>
      </c>
      <c r="BG68" s="1192">
        <v>0</v>
      </c>
      <c r="BH68" s="1192">
        <v>0</v>
      </c>
      <c r="BI68" s="1192">
        <v>0</v>
      </c>
      <c r="BJ68" s="1192">
        <v>0</v>
      </c>
      <c r="BK68" s="1192">
        <v>0</v>
      </c>
      <c r="BL68" s="1192">
        <v>0</v>
      </c>
      <c r="BM68" s="1192">
        <v>0</v>
      </c>
      <c r="BO68" s="2032"/>
      <c r="BP68" s="1194" t="s">
        <v>807</v>
      </c>
      <c r="BQ68" s="1192">
        <f>'급수관 폐쇄(총괄)'!BU68</f>
        <v>128</v>
      </c>
      <c r="BR68" s="1192">
        <v>133</v>
      </c>
      <c r="BS68" s="1192">
        <v>0</v>
      </c>
      <c r="BT68" s="1192">
        <v>5</v>
      </c>
      <c r="BU68" s="1192">
        <v>128</v>
      </c>
      <c r="BV68" s="1192">
        <v>100</v>
      </c>
      <c r="BW68" s="1192">
        <v>0</v>
      </c>
      <c r="BX68" s="1192">
        <v>0</v>
      </c>
      <c r="BY68" s="1192">
        <v>0</v>
      </c>
      <c r="BZ68" s="1192">
        <v>0</v>
      </c>
      <c r="CA68" s="1192">
        <v>0</v>
      </c>
      <c r="CB68" s="1192">
        <v>23</v>
      </c>
      <c r="CC68" s="1192">
        <v>0</v>
      </c>
      <c r="CD68" s="1192">
        <v>5</v>
      </c>
      <c r="CE68" s="1192">
        <v>0</v>
      </c>
      <c r="CF68" s="1192">
        <v>0</v>
      </c>
      <c r="CG68" s="1192">
        <v>0</v>
      </c>
      <c r="CH68" s="1192">
        <v>10</v>
      </c>
      <c r="CI68" s="1192">
        <v>0</v>
      </c>
      <c r="CK68" s="2032"/>
      <c r="CL68" s="1194" t="s">
        <v>807</v>
      </c>
      <c r="CM68" s="1192">
        <f>'급수관 폐쇄(총괄)'!CQ68</f>
        <v>113.13</v>
      </c>
      <c r="CN68" s="1192">
        <v>149.66999999999999</v>
      </c>
      <c r="CO68" s="1192">
        <v>0</v>
      </c>
      <c r="CP68" s="1192">
        <v>36.54</v>
      </c>
      <c r="CQ68" s="1192">
        <v>113.13</v>
      </c>
      <c r="CR68" s="1192">
        <v>134.66999999999999</v>
      </c>
      <c r="CS68" s="1192">
        <v>0</v>
      </c>
      <c r="CT68" s="1192">
        <v>16</v>
      </c>
      <c r="CU68" s="1192">
        <v>0</v>
      </c>
      <c r="CV68" s="1192">
        <v>0</v>
      </c>
      <c r="CW68" s="1192">
        <v>0</v>
      </c>
      <c r="CX68" s="1192">
        <v>9</v>
      </c>
      <c r="CY68" s="1192">
        <v>0</v>
      </c>
      <c r="CZ68" s="1192">
        <v>26.54</v>
      </c>
      <c r="DA68" s="1192">
        <v>0</v>
      </c>
      <c r="DB68" s="1192">
        <v>0</v>
      </c>
      <c r="DC68" s="1192">
        <v>0</v>
      </c>
      <c r="DD68" s="1192">
        <v>0</v>
      </c>
      <c r="DE68" s="1192">
        <v>0</v>
      </c>
      <c r="DG68" s="2032"/>
      <c r="DH68" s="1194" t="s">
        <v>807</v>
      </c>
      <c r="DI68" s="1192">
        <f>'급수관 폐쇄(총괄)'!DM68</f>
        <v>34</v>
      </c>
      <c r="DJ68" s="1192">
        <v>34</v>
      </c>
      <c r="DK68" s="1192">
        <v>0</v>
      </c>
      <c r="DL68" s="1192">
        <v>0</v>
      </c>
      <c r="DM68" s="1192">
        <v>34</v>
      </c>
      <c r="DN68" s="1192">
        <v>10</v>
      </c>
      <c r="DO68" s="1192">
        <v>0</v>
      </c>
      <c r="DP68" s="1192">
        <v>0</v>
      </c>
      <c r="DQ68" s="1192">
        <v>0</v>
      </c>
      <c r="DR68" s="1192">
        <v>0</v>
      </c>
      <c r="DS68" s="1192">
        <v>0</v>
      </c>
      <c r="DT68" s="1192">
        <v>24</v>
      </c>
      <c r="DU68" s="1192">
        <v>0</v>
      </c>
      <c r="DV68" s="1192">
        <v>0</v>
      </c>
      <c r="DW68" s="1192">
        <v>0</v>
      </c>
      <c r="DX68" s="1192">
        <v>0</v>
      </c>
      <c r="DY68" s="1192">
        <v>0</v>
      </c>
      <c r="DZ68" s="1192">
        <v>0</v>
      </c>
      <c r="EA68" s="1192">
        <v>0</v>
      </c>
    </row>
    <row r="69" spans="1:131" ht="19.2" customHeight="1">
      <c r="A69" s="2032"/>
      <c r="B69" s="1194" t="s">
        <v>788</v>
      </c>
      <c r="C69" s="1192">
        <f>'급수관 폐쇄(총괄)'!G69</f>
        <v>0</v>
      </c>
      <c r="D69" s="1192">
        <v>0</v>
      </c>
      <c r="E69" s="1192">
        <v>0</v>
      </c>
      <c r="F69" s="1192">
        <v>0</v>
      </c>
      <c r="G69" s="1192">
        <v>0</v>
      </c>
      <c r="H69" s="1192">
        <v>0</v>
      </c>
      <c r="I69" s="1192">
        <v>0</v>
      </c>
      <c r="J69" s="1192">
        <v>0</v>
      </c>
      <c r="K69" s="1192">
        <v>0</v>
      </c>
      <c r="L69" s="1192">
        <v>0</v>
      </c>
      <c r="M69" s="1192">
        <v>0</v>
      </c>
      <c r="N69" s="1192">
        <v>0</v>
      </c>
      <c r="O69" s="1192">
        <v>0</v>
      </c>
      <c r="P69" s="1192">
        <v>0</v>
      </c>
      <c r="Q69" s="1192">
        <v>0</v>
      </c>
      <c r="R69" s="1192">
        <v>0</v>
      </c>
      <c r="S69" s="1192">
        <v>0</v>
      </c>
      <c r="T69" s="1192">
        <v>0</v>
      </c>
      <c r="U69" s="1192">
        <v>0</v>
      </c>
      <c r="W69" s="2032"/>
      <c r="X69" s="1194" t="s">
        <v>788</v>
      </c>
      <c r="Y69" s="1192">
        <f>'급수관 폐쇄(총괄)'!AC69</f>
        <v>0</v>
      </c>
      <c r="Z69" s="1192">
        <v>0</v>
      </c>
      <c r="AA69" s="1192">
        <v>0</v>
      </c>
      <c r="AB69" s="1192">
        <v>0</v>
      </c>
      <c r="AC69" s="1192">
        <v>0</v>
      </c>
      <c r="AD69" s="1192">
        <v>0</v>
      </c>
      <c r="AE69" s="1192">
        <v>0</v>
      </c>
      <c r="AF69" s="1192">
        <v>0</v>
      </c>
      <c r="AG69" s="1192">
        <v>0</v>
      </c>
      <c r="AH69" s="1192">
        <v>0</v>
      </c>
      <c r="AI69" s="1192">
        <v>0</v>
      </c>
      <c r="AJ69" s="1192">
        <v>0</v>
      </c>
      <c r="AK69" s="1192">
        <v>0</v>
      </c>
      <c r="AL69" s="1192">
        <v>0</v>
      </c>
      <c r="AM69" s="1192">
        <v>0</v>
      </c>
      <c r="AN69" s="1192">
        <v>0</v>
      </c>
      <c r="AO69" s="1192">
        <v>0</v>
      </c>
      <c r="AP69" s="1192">
        <v>0</v>
      </c>
      <c r="AQ69" s="1192">
        <v>0</v>
      </c>
      <c r="AS69" s="2032"/>
      <c r="AT69" s="1194" t="s">
        <v>788</v>
      </c>
      <c r="AU69" s="1192">
        <f>'급수관 폐쇄(총괄)'!AY69</f>
        <v>0</v>
      </c>
      <c r="AV69" s="1192">
        <v>0</v>
      </c>
      <c r="AW69" s="1192">
        <v>0</v>
      </c>
      <c r="AX69" s="1192">
        <v>0</v>
      </c>
      <c r="AY69" s="1192">
        <v>0</v>
      </c>
      <c r="AZ69" s="1192">
        <v>0</v>
      </c>
      <c r="BA69" s="1192">
        <v>0</v>
      </c>
      <c r="BB69" s="1192">
        <v>0</v>
      </c>
      <c r="BC69" s="1192">
        <v>0</v>
      </c>
      <c r="BD69" s="1192">
        <v>0</v>
      </c>
      <c r="BE69" s="1192">
        <v>0</v>
      </c>
      <c r="BF69" s="1192">
        <v>0</v>
      </c>
      <c r="BG69" s="1192">
        <v>0</v>
      </c>
      <c r="BH69" s="1192">
        <v>0</v>
      </c>
      <c r="BI69" s="1192">
        <v>0</v>
      </c>
      <c r="BJ69" s="1192">
        <v>0</v>
      </c>
      <c r="BK69" s="1192">
        <v>0</v>
      </c>
      <c r="BL69" s="1192">
        <v>0</v>
      </c>
      <c r="BM69" s="1192">
        <v>0</v>
      </c>
      <c r="BO69" s="2032"/>
      <c r="BP69" s="1194" t="s">
        <v>788</v>
      </c>
      <c r="BQ69" s="1192">
        <f>'급수관 폐쇄(총괄)'!BU69</f>
        <v>0</v>
      </c>
      <c r="BR69" s="1192">
        <v>0</v>
      </c>
      <c r="BS69" s="1192">
        <v>0</v>
      </c>
      <c r="BT69" s="1192">
        <v>0</v>
      </c>
      <c r="BU69" s="1192">
        <v>0</v>
      </c>
      <c r="BV69" s="1192">
        <v>0</v>
      </c>
      <c r="BW69" s="1192">
        <v>0</v>
      </c>
      <c r="BX69" s="1192">
        <v>0</v>
      </c>
      <c r="BY69" s="1192">
        <v>0</v>
      </c>
      <c r="BZ69" s="1192">
        <v>0</v>
      </c>
      <c r="CA69" s="1192">
        <v>0</v>
      </c>
      <c r="CB69" s="1192">
        <v>0</v>
      </c>
      <c r="CC69" s="1192">
        <v>0</v>
      </c>
      <c r="CD69" s="1192">
        <v>0</v>
      </c>
      <c r="CE69" s="1192">
        <v>0</v>
      </c>
      <c r="CF69" s="1192">
        <v>0</v>
      </c>
      <c r="CG69" s="1192">
        <v>0</v>
      </c>
      <c r="CH69" s="1192">
        <v>0</v>
      </c>
      <c r="CI69" s="1192">
        <v>0</v>
      </c>
      <c r="CK69" s="2032"/>
      <c r="CL69" s="1194" t="s">
        <v>788</v>
      </c>
      <c r="CM69" s="1192">
        <f>'급수관 폐쇄(총괄)'!CQ69</f>
        <v>0</v>
      </c>
      <c r="CN69" s="1192">
        <v>0</v>
      </c>
      <c r="CO69" s="1192">
        <v>0</v>
      </c>
      <c r="CP69" s="1192">
        <v>0</v>
      </c>
      <c r="CQ69" s="1192">
        <v>0</v>
      </c>
      <c r="CR69" s="1192">
        <v>0</v>
      </c>
      <c r="CS69" s="1192">
        <v>0</v>
      </c>
      <c r="CT69" s="1192">
        <v>0</v>
      </c>
      <c r="CU69" s="1192">
        <v>0</v>
      </c>
      <c r="CV69" s="1192">
        <v>0</v>
      </c>
      <c r="CW69" s="1192">
        <v>0</v>
      </c>
      <c r="CX69" s="1192">
        <v>0</v>
      </c>
      <c r="CY69" s="1192">
        <v>0</v>
      </c>
      <c r="CZ69" s="1192">
        <v>0</v>
      </c>
      <c r="DA69" s="1192">
        <v>0</v>
      </c>
      <c r="DB69" s="1192">
        <v>0</v>
      </c>
      <c r="DC69" s="1192">
        <v>0</v>
      </c>
      <c r="DD69" s="1192">
        <v>0</v>
      </c>
      <c r="DE69" s="1192">
        <v>0</v>
      </c>
      <c r="DG69" s="2032"/>
      <c r="DH69" s="1194" t="s">
        <v>788</v>
      </c>
      <c r="DI69" s="1192">
        <f>'급수관 폐쇄(총괄)'!DM69</f>
        <v>0</v>
      </c>
      <c r="DJ69" s="1192">
        <v>0</v>
      </c>
      <c r="DK69" s="1192">
        <v>0</v>
      </c>
      <c r="DL69" s="1192">
        <v>0</v>
      </c>
      <c r="DM69" s="1192">
        <v>0</v>
      </c>
      <c r="DN69" s="1192">
        <v>0</v>
      </c>
      <c r="DO69" s="1192">
        <v>0</v>
      </c>
      <c r="DP69" s="1192">
        <v>0</v>
      </c>
      <c r="DQ69" s="1192">
        <v>0</v>
      </c>
      <c r="DR69" s="1192">
        <v>0</v>
      </c>
      <c r="DS69" s="1192">
        <v>0</v>
      </c>
      <c r="DT69" s="1192">
        <v>0</v>
      </c>
      <c r="DU69" s="1192">
        <v>0</v>
      </c>
      <c r="DV69" s="1192">
        <v>0</v>
      </c>
      <c r="DW69" s="1192">
        <v>0</v>
      </c>
      <c r="DX69" s="1192">
        <v>0</v>
      </c>
      <c r="DY69" s="1192">
        <v>0</v>
      </c>
      <c r="DZ69" s="1192">
        <v>0</v>
      </c>
      <c r="EA69" s="1192">
        <v>0</v>
      </c>
    </row>
    <row r="70" spans="1:131" ht="19.2" customHeight="1">
      <c r="A70" s="2032"/>
      <c r="B70" s="1193" t="s">
        <v>849</v>
      </c>
      <c r="C70" s="1192">
        <f>'급수관 폐쇄(총괄)'!G70</f>
        <v>0</v>
      </c>
      <c r="D70" s="1192">
        <v>0</v>
      </c>
      <c r="E70" s="1192">
        <v>0</v>
      </c>
      <c r="F70" s="1192">
        <v>0</v>
      </c>
      <c r="G70" s="1192">
        <v>0</v>
      </c>
      <c r="H70" s="1192">
        <v>0</v>
      </c>
      <c r="I70" s="1192">
        <v>0</v>
      </c>
      <c r="J70" s="1192">
        <v>0</v>
      </c>
      <c r="K70" s="1192">
        <v>0</v>
      </c>
      <c r="L70" s="1192">
        <v>0</v>
      </c>
      <c r="M70" s="1192">
        <v>0</v>
      </c>
      <c r="N70" s="1192">
        <v>0</v>
      </c>
      <c r="O70" s="1192">
        <v>0</v>
      </c>
      <c r="P70" s="1192">
        <v>0</v>
      </c>
      <c r="Q70" s="1192">
        <v>0</v>
      </c>
      <c r="R70" s="1192">
        <v>0</v>
      </c>
      <c r="S70" s="1192">
        <v>0</v>
      </c>
      <c r="T70" s="1192">
        <v>0</v>
      </c>
      <c r="U70" s="1192">
        <v>0</v>
      </c>
      <c r="W70" s="2032"/>
      <c r="X70" s="1193" t="s">
        <v>849</v>
      </c>
      <c r="Y70" s="1192">
        <f>'급수관 폐쇄(총괄)'!AC70</f>
        <v>0</v>
      </c>
      <c r="Z70" s="1192">
        <v>0</v>
      </c>
      <c r="AA70" s="1192">
        <v>0</v>
      </c>
      <c r="AB70" s="1192">
        <v>0</v>
      </c>
      <c r="AC70" s="1192">
        <v>0</v>
      </c>
      <c r="AD70" s="1192">
        <v>0</v>
      </c>
      <c r="AE70" s="1192">
        <v>0</v>
      </c>
      <c r="AF70" s="1192">
        <v>0</v>
      </c>
      <c r="AG70" s="1192">
        <v>0</v>
      </c>
      <c r="AH70" s="1192">
        <v>0</v>
      </c>
      <c r="AI70" s="1192">
        <v>0</v>
      </c>
      <c r="AJ70" s="1192">
        <v>0</v>
      </c>
      <c r="AK70" s="1192">
        <v>0</v>
      </c>
      <c r="AL70" s="1192">
        <v>0</v>
      </c>
      <c r="AM70" s="1192">
        <v>0</v>
      </c>
      <c r="AN70" s="1192">
        <v>0</v>
      </c>
      <c r="AO70" s="1192">
        <v>0</v>
      </c>
      <c r="AP70" s="1192">
        <v>0</v>
      </c>
      <c r="AQ70" s="1192">
        <v>0</v>
      </c>
      <c r="AS70" s="2032"/>
      <c r="AT70" s="1193" t="s">
        <v>849</v>
      </c>
      <c r="AU70" s="1192">
        <f>'급수관 폐쇄(총괄)'!AY70</f>
        <v>0</v>
      </c>
      <c r="AV70" s="1192">
        <v>0</v>
      </c>
      <c r="AW70" s="1192">
        <v>0</v>
      </c>
      <c r="AX70" s="1192">
        <v>0</v>
      </c>
      <c r="AY70" s="1192">
        <v>0</v>
      </c>
      <c r="AZ70" s="1192">
        <v>0</v>
      </c>
      <c r="BA70" s="1192">
        <v>0</v>
      </c>
      <c r="BB70" s="1192">
        <v>0</v>
      </c>
      <c r="BC70" s="1192">
        <v>0</v>
      </c>
      <c r="BD70" s="1192">
        <v>0</v>
      </c>
      <c r="BE70" s="1192">
        <v>0</v>
      </c>
      <c r="BF70" s="1192">
        <v>0</v>
      </c>
      <c r="BG70" s="1192">
        <v>0</v>
      </c>
      <c r="BH70" s="1192">
        <v>0</v>
      </c>
      <c r="BI70" s="1192">
        <v>0</v>
      </c>
      <c r="BJ70" s="1192">
        <v>0</v>
      </c>
      <c r="BK70" s="1192">
        <v>0</v>
      </c>
      <c r="BL70" s="1192">
        <v>0</v>
      </c>
      <c r="BM70" s="1192">
        <v>0</v>
      </c>
      <c r="BO70" s="2032"/>
      <c r="BP70" s="1193" t="s">
        <v>849</v>
      </c>
      <c r="BQ70" s="1192">
        <f>'급수관 폐쇄(총괄)'!BU70</f>
        <v>0</v>
      </c>
      <c r="BR70" s="1192">
        <v>0</v>
      </c>
      <c r="BS70" s="1192">
        <v>0</v>
      </c>
      <c r="BT70" s="1192">
        <v>0</v>
      </c>
      <c r="BU70" s="1192">
        <v>0</v>
      </c>
      <c r="BV70" s="1192">
        <v>0</v>
      </c>
      <c r="BW70" s="1192">
        <v>0</v>
      </c>
      <c r="BX70" s="1192">
        <v>0</v>
      </c>
      <c r="BY70" s="1192">
        <v>0</v>
      </c>
      <c r="BZ70" s="1192">
        <v>0</v>
      </c>
      <c r="CA70" s="1192">
        <v>0</v>
      </c>
      <c r="CB70" s="1192">
        <v>0</v>
      </c>
      <c r="CC70" s="1192">
        <v>0</v>
      </c>
      <c r="CD70" s="1192">
        <v>0</v>
      </c>
      <c r="CE70" s="1192">
        <v>0</v>
      </c>
      <c r="CF70" s="1192">
        <v>0</v>
      </c>
      <c r="CG70" s="1192">
        <v>0</v>
      </c>
      <c r="CH70" s="1192">
        <v>0</v>
      </c>
      <c r="CI70" s="1192">
        <v>0</v>
      </c>
      <c r="CK70" s="2032"/>
      <c r="CL70" s="1193" t="s">
        <v>849</v>
      </c>
      <c r="CM70" s="1192">
        <f>'급수관 폐쇄(총괄)'!CQ70</f>
        <v>0</v>
      </c>
      <c r="CN70" s="1192">
        <v>0</v>
      </c>
      <c r="CO70" s="1192">
        <v>0</v>
      </c>
      <c r="CP70" s="1192">
        <v>0</v>
      </c>
      <c r="CQ70" s="1192">
        <v>0</v>
      </c>
      <c r="CR70" s="1192">
        <v>0</v>
      </c>
      <c r="CS70" s="1192">
        <v>0</v>
      </c>
      <c r="CT70" s="1192">
        <v>0</v>
      </c>
      <c r="CU70" s="1192">
        <v>0</v>
      </c>
      <c r="CV70" s="1192">
        <v>0</v>
      </c>
      <c r="CW70" s="1192">
        <v>0</v>
      </c>
      <c r="CX70" s="1192">
        <v>0</v>
      </c>
      <c r="CY70" s="1192">
        <v>0</v>
      </c>
      <c r="CZ70" s="1192">
        <v>0</v>
      </c>
      <c r="DA70" s="1192">
        <v>0</v>
      </c>
      <c r="DB70" s="1192">
        <v>0</v>
      </c>
      <c r="DC70" s="1192">
        <v>0</v>
      </c>
      <c r="DD70" s="1192">
        <v>0</v>
      </c>
      <c r="DE70" s="1192">
        <v>0</v>
      </c>
      <c r="DG70" s="2032"/>
      <c r="DH70" s="1193" t="s">
        <v>849</v>
      </c>
      <c r="DI70" s="1192">
        <f>'급수관 폐쇄(총괄)'!DM70</f>
        <v>0</v>
      </c>
      <c r="DJ70" s="1192">
        <v>0</v>
      </c>
      <c r="DK70" s="1192">
        <v>0</v>
      </c>
      <c r="DL70" s="1192">
        <v>0</v>
      </c>
      <c r="DM70" s="1192">
        <v>0</v>
      </c>
      <c r="DN70" s="1192">
        <v>0</v>
      </c>
      <c r="DO70" s="1192">
        <v>0</v>
      </c>
      <c r="DP70" s="1192">
        <v>0</v>
      </c>
      <c r="DQ70" s="1192">
        <v>0</v>
      </c>
      <c r="DR70" s="1192">
        <v>0</v>
      </c>
      <c r="DS70" s="1192">
        <v>0</v>
      </c>
      <c r="DT70" s="1192">
        <v>0</v>
      </c>
      <c r="DU70" s="1192">
        <v>0</v>
      </c>
      <c r="DV70" s="1192">
        <v>0</v>
      </c>
      <c r="DW70" s="1192">
        <v>0</v>
      </c>
      <c r="DX70" s="1192">
        <v>0</v>
      </c>
      <c r="DY70" s="1192">
        <v>0</v>
      </c>
      <c r="DZ70" s="1192">
        <v>0</v>
      </c>
      <c r="EA70" s="1192">
        <v>0</v>
      </c>
    </row>
    <row r="71" spans="1:131" ht="20.25" customHeight="1">
      <c r="A71" s="2397" t="s">
        <v>866</v>
      </c>
      <c r="B71" s="1196" t="s">
        <v>41</v>
      </c>
      <c r="C71" s="1190">
        <f>SUM('급수관 폐쇄(총괄)'!C72:'급수관 폐쇄(총괄)'!C81)</f>
        <v>897.15</v>
      </c>
      <c r="D71" s="1190">
        <f>SUM('급수관 폐쇄(총괄)'!D72:'급수관 폐쇄(총괄)'!D81)</f>
        <v>1299.32</v>
      </c>
      <c r="E71" s="1190">
        <f>SUM('급수관 폐쇄(총괄)'!E72:'급수관 폐쇄(총괄)'!E81)</f>
        <v>0</v>
      </c>
      <c r="F71" s="1190">
        <f>SUM('급수관 폐쇄(총괄)'!F72:'급수관 폐쇄(총괄)'!F81)</f>
        <v>402.16999999999996</v>
      </c>
      <c r="G71" s="1190">
        <f>SUM('급수관 폐쇄(총괄)'!G72:'급수관 폐쇄(총괄)'!G81)</f>
        <v>897.15</v>
      </c>
      <c r="H71" s="1190">
        <f>SUM('급수관 폐쇄(총괄)'!H72:'급수관 폐쇄(총괄)'!H81)</f>
        <v>796.85</v>
      </c>
      <c r="I71" s="1190">
        <f>SUM('급수관 폐쇄(총괄)'!I72:'급수관 폐쇄(총괄)'!I81)</f>
        <v>0</v>
      </c>
      <c r="J71" s="1190">
        <f>SUM('급수관 폐쇄(총괄)'!J72:'급수관 폐쇄(총괄)'!J81)</f>
        <v>26.92</v>
      </c>
      <c r="K71" s="1190">
        <f>SUM('급수관 폐쇄(총괄)'!K72:'급수관 폐쇄(총괄)'!K81)</f>
        <v>0</v>
      </c>
      <c r="L71" s="1190">
        <f>SUM('급수관 폐쇄(총괄)'!L72:'급수관 폐쇄(총괄)'!L81)</f>
        <v>0</v>
      </c>
      <c r="M71" s="1190">
        <f>SUM('급수관 폐쇄(총괄)'!M72:'급수관 폐쇄(총괄)'!M81)</f>
        <v>24.06</v>
      </c>
      <c r="N71" s="1190">
        <f>SUM('급수관 폐쇄(총괄)'!N72:'급수관 폐쇄(총괄)'!N81)</f>
        <v>449.02</v>
      </c>
      <c r="O71" s="1190">
        <f>SUM('급수관 폐쇄(총괄)'!O72:'급수관 폐쇄(총괄)'!O81)</f>
        <v>0</v>
      </c>
      <c r="P71" s="1190">
        <f>SUM('급수관 폐쇄(총괄)'!P72:'급수관 폐쇄(총괄)'!P81)</f>
        <v>351.19</v>
      </c>
      <c r="Q71" s="1190">
        <f>SUM('급수관 폐쇄(총괄)'!Q72:'급수관 폐쇄(총괄)'!Q81)</f>
        <v>0</v>
      </c>
      <c r="R71" s="1190">
        <f>SUM('급수관 폐쇄(총괄)'!R72:'급수관 폐쇄(총괄)'!R81)</f>
        <v>0</v>
      </c>
      <c r="S71" s="1190">
        <f>SUM('급수관 폐쇄(총괄)'!S72:'급수관 폐쇄(총괄)'!S81)</f>
        <v>0</v>
      </c>
      <c r="T71" s="1190">
        <f>SUM('급수관 폐쇄(총괄)'!T72:'급수관 폐쇄(총괄)'!T81)</f>
        <v>53.45</v>
      </c>
      <c r="U71" s="1190">
        <f>SUM('급수관 폐쇄(총괄)'!U72:'급수관 폐쇄(총괄)'!U81)</f>
        <v>0</v>
      </c>
      <c r="W71" s="2397" t="s">
        <v>866</v>
      </c>
      <c r="X71" s="1196" t="s">
        <v>41</v>
      </c>
      <c r="Y71" s="1190">
        <f>SUM('급수관 폐쇄(총괄)'!Y72:'급수관 폐쇄(총괄)'!Y81)</f>
        <v>45.58</v>
      </c>
      <c r="Z71" s="1190">
        <f>SUM('급수관 폐쇄(총괄)'!Z72:'급수관 폐쇄(총괄)'!Z81)</f>
        <v>45.58</v>
      </c>
      <c r="AA71" s="1190">
        <f>SUM('급수관 폐쇄(총괄)'!AA72:'급수관 폐쇄(총괄)'!AA81)</f>
        <v>0</v>
      </c>
      <c r="AB71" s="1190">
        <f>SUM('급수관 폐쇄(총괄)'!AB72:'급수관 폐쇄(총괄)'!AB81)</f>
        <v>0</v>
      </c>
      <c r="AC71" s="1190">
        <f>SUM('급수관 폐쇄(총괄)'!AC72:'급수관 폐쇄(총괄)'!AC81)</f>
        <v>45.58</v>
      </c>
      <c r="AD71" s="1190">
        <f>SUM('급수관 폐쇄(총괄)'!AD72:'급수관 폐쇄(총괄)'!AD81)</f>
        <v>45.58</v>
      </c>
      <c r="AE71" s="1190">
        <f>SUM('급수관 폐쇄(총괄)'!AE72:'급수관 폐쇄(총괄)'!AE81)</f>
        <v>0</v>
      </c>
      <c r="AF71" s="1190">
        <f>SUM('급수관 폐쇄(총괄)'!AF72:'급수관 폐쇄(총괄)'!AF81)</f>
        <v>0</v>
      </c>
      <c r="AG71" s="1190">
        <f>SUM('급수관 폐쇄(총괄)'!AG72:'급수관 폐쇄(총괄)'!AG81)</f>
        <v>0</v>
      </c>
      <c r="AH71" s="1190">
        <f>SUM('급수관 폐쇄(총괄)'!AH72:'급수관 폐쇄(총괄)'!AH81)</f>
        <v>0</v>
      </c>
      <c r="AI71" s="1190">
        <f>SUM('급수관 폐쇄(총괄)'!AI72:'급수관 폐쇄(총괄)'!AI81)</f>
        <v>0</v>
      </c>
      <c r="AJ71" s="1190">
        <f>SUM('급수관 폐쇄(총괄)'!AJ72:'급수관 폐쇄(총괄)'!AJ81)</f>
        <v>0</v>
      </c>
      <c r="AK71" s="1190">
        <f>SUM('급수관 폐쇄(총괄)'!AK72:'급수관 폐쇄(총괄)'!AK81)</f>
        <v>0</v>
      </c>
      <c r="AL71" s="1190">
        <f>SUM('급수관 폐쇄(총괄)'!AL72:'급수관 폐쇄(총괄)'!AL81)</f>
        <v>0</v>
      </c>
      <c r="AM71" s="1190">
        <f>SUM('급수관 폐쇄(총괄)'!AM72:'급수관 폐쇄(총괄)'!AM81)</f>
        <v>0</v>
      </c>
      <c r="AN71" s="1190">
        <f>SUM('급수관 폐쇄(총괄)'!AN72:'급수관 폐쇄(총괄)'!AN81)</f>
        <v>0</v>
      </c>
      <c r="AO71" s="1190">
        <f>SUM('급수관 폐쇄(총괄)'!AO72:'급수관 폐쇄(총괄)'!AO81)</f>
        <v>0</v>
      </c>
      <c r="AP71" s="1190">
        <f>SUM('급수관 폐쇄(총괄)'!AP72:'급수관 폐쇄(총괄)'!AP81)</f>
        <v>0</v>
      </c>
      <c r="AQ71" s="1190">
        <f>SUM('급수관 폐쇄(총괄)'!AQ72:'급수관 폐쇄(총괄)'!AQ81)</f>
        <v>0</v>
      </c>
      <c r="AS71" s="2397" t="s">
        <v>866</v>
      </c>
      <c r="AT71" s="1196" t="s">
        <v>41</v>
      </c>
      <c r="AU71" s="1190">
        <f>SUM('급수관 폐쇄(총괄)'!AU72:'급수관 폐쇄(총괄)'!AU81)</f>
        <v>209.61</v>
      </c>
      <c r="AV71" s="1190">
        <f>SUM('급수관 폐쇄(총괄)'!AV72:'급수관 폐쇄(총괄)'!AV81)</f>
        <v>209.61</v>
      </c>
      <c r="AW71" s="1190">
        <f>SUM('급수관 폐쇄(총괄)'!AW72:'급수관 폐쇄(총괄)'!AW81)</f>
        <v>0</v>
      </c>
      <c r="AX71" s="1190">
        <f>SUM('급수관 폐쇄(총괄)'!AX72:'급수관 폐쇄(총괄)'!AX81)</f>
        <v>0</v>
      </c>
      <c r="AY71" s="1190">
        <f>SUM('급수관 폐쇄(총괄)'!AY72:'급수관 폐쇄(총괄)'!AY81)</f>
        <v>209.61</v>
      </c>
      <c r="AZ71" s="1190">
        <f>SUM('급수관 폐쇄(총괄)'!AZ72:'급수관 폐쇄(총괄)'!AZ81)</f>
        <v>152.07</v>
      </c>
      <c r="BA71" s="1190">
        <f>SUM('급수관 폐쇄(총괄)'!BA72:'급수관 폐쇄(총괄)'!BA81)</f>
        <v>0</v>
      </c>
      <c r="BB71" s="1190">
        <f>SUM('급수관 폐쇄(총괄)'!BB72:'급수관 폐쇄(총괄)'!BB81)</f>
        <v>0</v>
      </c>
      <c r="BC71" s="1190">
        <f>SUM('급수관 폐쇄(총괄)'!BC72:'급수관 폐쇄(총괄)'!BC81)</f>
        <v>0</v>
      </c>
      <c r="BD71" s="1190">
        <f>SUM('급수관 폐쇄(총괄)'!BD72:'급수관 폐쇄(총괄)'!BD81)</f>
        <v>0</v>
      </c>
      <c r="BE71" s="1190">
        <f>SUM('급수관 폐쇄(총괄)'!BE72:'급수관 폐쇄(총괄)'!BE81)</f>
        <v>0</v>
      </c>
      <c r="BF71" s="1190">
        <f>SUM('급수관 폐쇄(총괄)'!BF72:'급수관 폐쇄(총괄)'!BF81)</f>
        <v>10.09</v>
      </c>
      <c r="BG71" s="1190">
        <f>SUM('급수관 폐쇄(총괄)'!BG72:'급수관 폐쇄(총괄)'!BG81)</f>
        <v>0</v>
      </c>
      <c r="BH71" s="1190">
        <f>SUM('급수관 폐쇄(총괄)'!BH72:'급수관 폐쇄(총괄)'!BH81)</f>
        <v>0</v>
      </c>
      <c r="BI71" s="1190">
        <f>SUM('급수관 폐쇄(총괄)'!BI72:'급수관 폐쇄(총괄)'!BI81)</f>
        <v>0</v>
      </c>
      <c r="BJ71" s="1190">
        <f>SUM('급수관 폐쇄(총괄)'!BJ72:'급수관 폐쇄(총괄)'!BJ81)</f>
        <v>0</v>
      </c>
      <c r="BK71" s="1190">
        <f>SUM('급수관 폐쇄(총괄)'!BK72:'급수관 폐쇄(총괄)'!BK81)</f>
        <v>0</v>
      </c>
      <c r="BL71" s="1190">
        <f>SUM('급수관 폐쇄(총괄)'!BL72:'급수관 폐쇄(총괄)'!BL81)</f>
        <v>47.45</v>
      </c>
      <c r="BM71" s="1190">
        <f>SUM('급수관 폐쇄(총괄)'!BM72:'급수관 폐쇄(총괄)'!BM81)</f>
        <v>0</v>
      </c>
      <c r="BO71" s="2397" t="s">
        <v>866</v>
      </c>
      <c r="BP71" s="1196" t="s">
        <v>41</v>
      </c>
      <c r="BQ71" s="1190">
        <f>SUM('급수관 폐쇄(총괄)'!BQ72:'급수관 폐쇄(총괄)'!BQ81)</f>
        <v>540.74</v>
      </c>
      <c r="BR71" s="1190">
        <f>SUM('급수관 폐쇄(총괄)'!BR72:'급수관 폐쇄(총괄)'!BR81)</f>
        <v>568.55999999999995</v>
      </c>
      <c r="BS71" s="1190">
        <f>SUM('급수관 폐쇄(총괄)'!BS72:'급수관 폐쇄(총괄)'!BS81)</f>
        <v>0</v>
      </c>
      <c r="BT71" s="1190">
        <f>SUM('급수관 폐쇄(총괄)'!BT72:'급수관 폐쇄(총괄)'!BT81)</f>
        <v>27.82</v>
      </c>
      <c r="BU71" s="1190">
        <f>SUM('급수관 폐쇄(총괄)'!BU72:'급수관 폐쇄(총괄)'!BU81)</f>
        <v>540.74</v>
      </c>
      <c r="BV71" s="1190">
        <f>SUM('급수관 폐쇄(총괄)'!BV72:'급수관 폐쇄(총괄)'!BV81)</f>
        <v>291.2</v>
      </c>
      <c r="BW71" s="1190">
        <f>SUM('급수관 폐쇄(총괄)'!BW72:'급수관 폐쇄(총괄)'!BW81)</f>
        <v>0</v>
      </c>
      <c r="BX71" s="1190">
        <f>SUM('급수관 폐쇄(총괄)'!BX72:'급수관 폐쇄(총괄)'!BX81)</f>
        <v>19.59</v>
      </c>
      <c r="BY71" s="1190">
        <f>SUM('급수관 폐쇄(총괄)'!BY72:'급수관 폐쇄(총괄)'!BY81)</f>
        <v>0</v>
      </c>
      <c r="BZ71" s="1190">
        <f>SUM('급수관 폐쇄(총괄)'!BZ72:'급수관 폐쇄(총괄)'!BZ81)</f>
        <v>0</v>
      </c>
      <c r="CA71" s="1190">
        <f>SUM('급수관 폐쇄(총괄)'!CA72:'급수관 폐쇄(총괄)'!CA81)</f>
        <v>0</v>
      </c>
      <c r="CB71" s="1190">
        <f>SUM('급수관 폐쇄(총괄)'!CB72:'급수관 폐쇄(총괄)'!CB81)</f>
        <v>271.36</v>
      </c>
      <c r="CC71" s="1190">
        <f>SUM('급수관 폐쇄(총괄)'!CC72:'급수관 폐쇄(총괄)'!CC81)</f>
        <v>0</v>
      </c>
      <c r="CD71" s="1190">
        <f>SUM('급수관 폐쇄(총괄)'!CD72:'급수관 폐쇄(총괄)'!CD81)</f>
        <v>8.23</v>
      </c>
      <c r="CE71" s="1190">
        <f>SUM('급수관 폐쇄(총괄)'!CE72:'급수관 폐쇄(총괄)'!CE81)</f>
        <v>0</v>
      </c>
      <c r="CF71" s="1190">
        <f>SUM('급수관 폐쇄(총괄)'!CF72:'급수관 폐쇄(총괄)'!CF81)</f>
        <v>0</v>
      </c>
      <c r="CG71" s="1190">
        <f>SUM('급수관 폐쇄(총괄)'!CG72:'급수관 폐쇄(총괄)'!CG81)</f>
        <v>0</v>
      </c>
      <c r="CH71" s="1190">
        <f>SUM('급수관 폐쇄(총괄)'!CH72:'급수관 폐쇄(총괄)'!CH81)</f>
        <v>6</v>
      </c>
      <c r="CI71" s="1190">
        <f>SUM('급수관 폐쇄(총괄)'!CI72:'급수관 폐쇄(총괄)'!CI81)</f>
        <v>0</v>
      </c>
      <c r="CK71" s="2397" t="s">
        <v>866</v>
      </c>
      <c r="CL71" s="1196" t="s">
        <v>41</v>
      </c>
      <c r="CM71" s="1190">
        <f>SUM('급수관 폐쇄(총괄)'!CM72:'급수관 폐쇄(총괄)'!CM81)</f>
        <v>-42.349999999999994</v>
      </c>
      <c r="CN71" s="1190">
        <f>SUM('급수관 폐쇄(총괄)'!CN72:'급수관 폐쇄(총괄)'!CN81)</f>
        <v>332</v>
      </c>
      <c r="CO71" s="1190">
        <f>SUM('급수관 폐쇄(총괄)'!CO72:'급수관 폐쇄(총괄)'!CO81)</f>
        <v>0</v>
      </c>
      <c r="CP71" s="1190">
        <f>SUM('급수관 폐쇄(총괄)'!CP72:'급수관 폐쇄(총괄)'!CP81)</f>
        <v>374.35</v>
      </c>
      <c r="CQ71" s="1190">
        <f>SUM('급수관 폐쇄(총괄)'!CQ72:'급수관 폐쇄(총괄)'!CQ81)</f>
        <v>-42.349999999999994</v>
      </c>
      <c r="CR71" s="1190">
        <f>SUM('급수관 폐쇄(총괄)'!CR72:'급수관 폐쇄(총괄)'!CR81)</f>
        <v>286</v>
      </c>
      <c r="CS71" s="1190">
        <f>SUM('급수관 폐쇄(총괄)'!CS72:'급수관 폐쇄(총괄)'!CS81)</f>
        <v>0</v>
      </c>
      <c r="CT71" s="1190">
        <f>SUM('급수관 폐쇄(총괄)'!CT72:'급수관 폐쇄(총괄)'!CT81)</f>
        <v>7.33</v>
      </c>
      <c r="CU71" s="1190">
        <f>SUM('급수관 폐쇄(총괄)'!CU72:'급수관 폐쇄(총괄)'!CU81)</f>
        <v>0</v>
      </c>
      <c r="CV71" s="1190">
        <f>SUM('급수관 폐쇄(총괄)'!CV72:'급수관 폐쇄(총괄)'!CV81)</f>
        <v>0</v>
      </c>
      <c r="CW71" s="1190">
        <f>SUM('급수관 폐쇄(총괄)'!CW72:'급수관 폐쇄(총괄)'!CW81)</f>
        <v>24.06</v>
      </c>
      <c r="CX71" s="1190">
        <f>SUM('급수관 폐쇄(총괄)'!CX72:'급수관 폐쇄(총괄)'!CX81)</f>
        <v>46</v>
      </c>
      <c r="CY71" s="1190">
        <f>SUM('급수관 폐쇄(총괄)'!CY72:'급수관 폐쇄(총괄)'!CY81)</f>
        <v>0</v>
      </c>
      <c r="CZ71" s="1190">
        <f>SUM('급수관 폐쇄(총괄)'!CZ72:'급수관 폐쇄(총괄)'!CZ81)</f>
        <v>342.96000000000004</v>
      </c>
      <c r="DA71" s="1190">
        <f>SUM('급수관 폐쇄(총괄)'!DA72:'급수관 폐쇄(총괄)'!DA81)</f>
        <v>0</v>
      </c>
      <c r="DB71" s="1190">
        <f>SUM('급수관 폐쇄(총괄)'!DB72:'급수관 폐쇄(총괄)'!DB81)</f>
        <v>0</v>
      </c>
      <c r="DC71" s="1190">
        <f>SUM('급수관 폐쇄(총괄)'!DC72:'급수관 폐쇄(총괄)'!DC81)</f>
        <v>0</v>
      </c>
      <c r="DD71" s="1190">
        <f>SUM('급수관 폐쇄(총괄)'!DD72:'급수관 폐쇄(총괄)'!DD81)</f>
        <v>0</v>
      </c>
      <c r="DE71" s="1190">
        <f>SUM('급수관 폐쇄(총괄)'!DE72:'급수관 폐쇄(총괄)'!DE81)</f>
        <v>0</v>
      </c>
      <c r="DG71" s="2397" t="s">
        <v>866</v>
      </c>
      <c r="DH71" s="1196" t="s">
        <v>41</v>
      </c>
      <c r="DI71" s="1190">
        <f>SUM('급수관 폐쇄(총괄)'!DI72:'급수관 폐쇄(총괄)'!DI81)</f>
        <v>143.57</v>
      </c>
      <c r="DJ71" s="1190">
        <f>SUM('급수관 폐쇄(총괄)'!DJ72:'급수관 폐쇄(총괄)'!DJ81)</f>
        <v>143.57</v>
      </c>
      <c r="DK71" s="1190">
        <f>SUM('급수관 폐쇄(총괄)'!DK72:'급수관 폐쇄(총괄)'!DK81)</f>
        <v>0</v>
      </c>
      <c r="DL71" s="1190">
        <f>SUM('급수관 폐쇄(총괄)'!DL72:'급수관 폐쇄(총괄)'!DL81)</f>
        <v>0</v>
      </c>
      <c r="DM71" s="1190">
        <f>SUM('급수관 폐쇄(총괄)'!DM72:'급수관 폐쇄(총괄)'!DM81)</f>
        <v>143.57</v>
      </c>
      <c r="DN71" s="1190">
        <f>SUM('급수관 폐쇄(총괄)'!DN72:'급수관 폐쇄(총괄)'!DN81)</f>
        <v>22</v>
      </c>
      <c r="DO71" s="1190">
        <f>SUM('급수관 폐쇄(총괄)'!DO72:'급수관 폐쇄(총괄)'!DO81)</f>
        <v>0</v>
      </c>
      <c r="DP71" s="1190">
        <f>SUM('급수관 폐쇄(총괄)'!DP72:'급수관 폐쇄(총괄)'!DP81)</f>
        <v>0</v>
      </c>
      <c r="DQ71" s="1190">
        <f>SUM('급수관 폐쇄(총괄)'!DQ72:'급수관 폐쇄(총괄)'!DQ81)</f>
        <v>0</v>
      </c>
      <c r="DR71" s="1190">
        <f>SUM('급수관 폐쇄(총괄)'!DR72:'급수관 폐쇄(총괄)'!DR81)</f>
        <v>0</v>
      </c>
      <c r="DS71" s="1190">
        <f>SUM('급수관 폐쇄(총괄)'!DS72:'급수관 폐쇄(총괄)'!DS81)</f>
        <v>0</v>
      </c>
      <c r="DT71" s="1190">
        <f>SUM('급수관 폐쇄(총괄)'!DT72:'급수관 폐쇄(총괄)'!DT81)</f>
        <v>121.57</v>
      </c>
      <c r="DU71" s="1190">
        <f>SUM('급수관 폐쇄(총괄)'!DU72:'급수관 폐쇄(총괄)'!DU81)</f>
        <v>0</v>
      </c>
      <c r="DV71" s="1190">
        <f>SUM('급수관 폐쇄(총괄)'!DV72:'급수관 폐쇄(총괄)'!DV81)</f>
        <v>0</v>
      </c>
      <c r="DW71" s="1190">
        <f>SUM('급수관 폐쇄(총괄)'!DW72:'급수관 폐쇄(총괄)'!DW81)</f>
        <v>0</v>
      </c>
      <c r="DX71" s="1190">
        <f>SUM('급수관 폐쇄(총괄)'!DX72:'급수관 폐쇄(총괄)'!DX81)</f>
        <v>0</v>
      </c>
      <c r="DY71" s="1190">
        <f>SUM('급수관 폐쇄(총괄)'!DY72:'급수관 폐쇄(총괄)'!DY81)</f>
        <v>0</v>
      </c>
      <c r="DZ71" s="1190">
        <f>SUM('급수관 폐쇄(총괄)'!DZ72:'급수관 폐쇄(총괄)'!DZ81)</f>
        <v>0</v>
      </c>
      <c r="EA71" s="1190">
        <f>SUM('급수관 폐쇄(총괄)'!EA72:'급수관 폐쇄(총괄)'!EA81)</f>
        <v>0</v>
      </c>
    </row>
    <row r="72" spans="1:131" ht="19.2" customHeight="1">
      <c r="A72" s="2397" t="s">
        <v>866</v>
      </c>
      <c r="B72" s="1191" t="s">
        <v>951</v>
      </c>
      <c r="C72" s="1192">
        <f>'급수관 폐쇄(총괄)'!G72</f>
        <v>0</v>
      </c>
      <c r="D72" s="1192">
        <v>0</v>
      </c>
      <c r="E72" s="1192">
        <v>0</v>
      </c>
      <c r="F72" s="1192">
        <v>0</v>
      </c>
      <c r="G72" s="1192">
        <v>0</v>
      </c>
      <c r="H72" s="1192">
        <v>0</v>
      </c>
      <c r="I72" s="1192">
        <v>0</v>
      </c>
      <c r="J72" s="1192">
        <v>0</v>
      </c>
      <c r="K72" s="1192">
        <v>0</v>
      </c>
      <c r="L72" s="1192">
        <v>0</v>
      </c>
      <c r="M72" s="1192">
        <v>0</v>
      </c>
      <c r="N72" s="1192">
        <v>0</v>
      </c>
      <c r="O72" s="1192">
        <v>0</v>
      </c>
      <c r="P72" s="1192">
        <v>0</v>
      </c>
      <c r="Q72" s="1192">
        <v>0</v>
      </c>
      <c r="R72" s="1192">
        <v>0</v>
      </c>
      <c r="S72" s="1192">
        <v>0</v>
      </c>
      <c r="T72" s="1192">
        <v>0</v>
      </c>
      <c r="U72" s="1192">
        <v>0</v>
      </c>
      <c r="W72" s="2397" t="s">
        <v>866</v>
      </c>
      <c r="X72" s="1191" t="s">
        <v>951</v>
      </c>
      <c r="Y72" s="1192">
        <f>'급수관 폐쇄(총괄)'!AC72</f>
        <v>0</v>
      </c>
      <c r="Z72" s="1192">
        <v>0</v>
      </c>
      <c r="AA72" s="1192">
        <v>0</v>
      </c>
      <c r="AB72" s="1192">
        <v>0</v>
      </c>
      <c r="AC72" s="1192">
        <v>0</v>
      </c>
      <c r="AD72" s="1192">
        <v>0</v>
      </c>
      <c r="AE72" s="1192">
        <v>0</v>
      </c>
      <c r="AF72" s="1192">
        <v>0</v>
      </c>
      <c r="AG72" s="1192">
        <v>0</v>
      </c>
      <c r="AH72" s="1192">
        <v>0</v>
      </c>
      <c r="AI72" s="1192">
        <v>0</v>
      </c>
      <c r="AJ72" s="1192">
        <v>0</v>
      </c>
      <c r="AK72" s="1192">
        <v>0</v>
      </c>
      <c r="AL72" s="1192">
        <v>0</v>
      </c>
      <c r="AM72" s="1192">
        <v>0</v>
      </c>
      <c r="AN72" s="1192">
        <v>0</v>
      </c>
      <c r="AO72" s="1192">
        <v>0</v>
      </c>
      <c r="AP72" s="1192">
        <v>0</v>
      </c>
      <c r="AQ72" s="1192">
        <v>0</v>
      </c>
      <c r="AS72" s="2397" t="s">
        <v>866</v>
      </c>
      <c r="AT72" s="1191" t="s">
        <v>951</v>
      </c>
      <c r="AU72" s="1192">
        <f>'급수관 폐쇄(총괄)'!AY72</f>
        <v>0</v>
      </c>
      <c r="AV72" s="1192">
        <v>0</v>
      </c>
      <c r="AW72" s="1192">
        <v>0</v>
      </c>
      <c r="AX72" s="1192">
        <v>0</v>
      </c>
      <c r="AY72" s="1192">
        <v>0</v>
      </c>
      <c r="AZ72" s="1192">
        <v>0</v>
      </c>
      <c r="BA72" s="1192">
        <v>0</v>
      </c>
      <c r="BB72" s="1192">
        <v>0</v>
      </c>
      <c r="BC72" s="1192">
        <v>0</v>
      </c>
      <c r="BD72" s="1192">
        <v>0</v>
      </c>
      <c r="BE72" s="1192">
        <v>0</v>
      </c>
      <c r="BF72" s="1192">
        <v>0</v>
      </c>
      <c r="BG72" s="1192">
        <v>0</v>
      </c>
      <c r="BH72" s="1192">
        <v>0</v>
      </c>
      <c r="BI72" s="1192">
        <v>0</v>
      </c>
      <c r="BJ72" s="1192">
        <v>0</v>
      </c>
      <c r="BK72" s="1192">
        <v>0</v>
      </c>
      <c r="BL72" s="1192">
        <v>0</v>
      </c>
      <c r="BM72" s="1192">
        <v>0</v>
      </c>
      <c r="BO72" s="2397" t="s">
        <v>866</v>
      </c>
      <c r="BP72" s="1191" t="s">
        <v>951</v>
      </c>
      <c r="BQ72" s="1192">
        <f>'급수관 폐쇄(총괄)'!BU72</f>
        <v>0</v>
      </c>
      <c r="BR72" s="1192">
        <v>0</v>
      </c>
      <c r="BS72" s="1192">
        <v>0</v>
      </c>
      <c r="BT72" s="1192">
        <v>0</v>
      </c>
      <c r="BU72" s="1192">
        <v>0</v>
      </c>
      <c r="BV72" s="1192">
        <v>0</v>
      </c>
      <c r="BW72" s="1192">
        <v>0</v>
      </c>
      <c r="BX72" s="1192">
        <v>0</v>
      </c>
      <c r="BY72" s="1192">
        <v>0</v>
      </c>
      <c r="BZ72" s="1192">
        <v>0</v>
      </c>
      <c r="CA72" s="1192">
        <v>0</v>
      </c>
      <c r="CB72" s="1192">
        <v>0</v>
      </c>
      <c r="CC72" s="1192">
        <v>0</v>
      </c>
      <c r="CD72" s="1192">
        <v>0</v>
      </c>
      <c r="CE72" s="1192">
        <v>0</v>
      </c>
      <c r="CF72" s="1192">
        <v>0</v>
      </c>
      <c r="CG72" s="1192">
        <v>0</v>
      </c>
      <c r="CH72" s="1192">
        <v>0</v>
      </c>
      <c r="CI72" s="1192">
        <v>0</v>
      </c>
      <c r="CK72" s="2397" t="s">
        <v>866</v>
      </c>
      <c r="CL72" s="1191" t="s">
        <v>951</v>
      </c>
      <c r="CM72" s="1192">
        <f>'급수관 폐쇄(총괄)'!CQ72</f>
        <v>0</v>
      </c>
      <c r="CN72" s="1192">
        <v>0</v>
      </c>
      <c r="CO72" s="1192">
        <v>0</v>
      </c>
      <c r="CP72" s="1192">
        <v>0</v>
      </c>
      <c r="CQ72" s="1192">
        <v>0</v>
      </c>
      <c r="CR72" s="1192">
        <v>0</v>
      </c>
      <c r="CS72" s="1192">
        <v>0</v>
      </c>
      <c r="CT72" s="1192">
        <v>0</v>
      </c>
      <c r="CU72" s="1192">
        <v>0</v>
      </c>
      <c r="CV72" s="1192">
        <v>0</v>
      </c>
      <c r="CW72" s="1192">
        <v>0</v>
      </c>
      <c r="CX72" s="1192">
        <v>0</v>
      </c>
      <c r="CY72" s="1192">
        <v>0</v>
      </c>
      <c r="CZ72" s="1192">
        <v>0</v>
      </c>
      <c r="DA72" s="1192">
        <v>0</v>
      </c>
      <c r="DB72" s="1192">
        <v>0</v>
      </c>
      <c r="DC72" s="1192">
        <v>0</v>
      </c>
      <c r="DD72" s="1192">
        <v>0</v>
      </c>
      <c r="DE72" s="1192">
        <v>0</v>
      </c>
      <c r="DG72" s="2397" t="s">
        <v>866</v>
      </c>
      <c r="DH72" s="1191" t="s">
        <v>951</v>
      </c>
      <c r="DI72" s="1192">
        <f>'급수관 폐쇄(총괄)'!DM72</f>
        <v>0</v>
      </c>
      <c r="DJ72" s="1192">
        <v>0</v>
      </c>
      <c r="DK72" s="1192">
        <v>0</v>
      </c>
      <c r="DL72" s="1192">
        <v>0</v>
      </c>
      <c r="DM72" s="1192">
        <v>0</v>
      </c>
      <c r="DN72" s="1192">
        <v>0</v>
      </c>
      <c r="DO72" s="1192">
        <v>0</v>
      </c>
      <c r="DP72" s="1192">
        <v>0</v>
      </c>
      <c r="DQ72" s="1192">
        <v>0</v>
      </c>
      <c r="DR72" s="1192">
        <v>0</v>
      </c>
      <c r="DS72" s="1192">
        <v>0</v>
      </c>
      <c r="DT72" s="1192">
        <v>0</v>
      </c>
      <c r="DU72" s="1192">
        <v>0</v>
      </c>
      <c r="DV72" s="1192">
        <v>0</v>
      </c>
      <c r="DW72" s="1192">
        <v>0</v>
      </c>
      <c r="DX72" s="1192">
        <v>0</v>
      </c>
      <c r="DY72" s="1192">
        <v>0</v>
      </c>
      <c r="DZ72" s="1192">
        <v>0</v>
      </c>
      <c r="EA72" s="1192">
        <v>0</v>
      </c>
    </row>
    <row r="73" spans="1:131" ht="19.2" customHeight="1">
      <c r="A73" s="2032"/>
      <c r="B73" s="1191" t="s">
        <v>797</v>
      </c>
      <c r="C73" s="1192">
        <f>'급수관 폐쇄(총괄)'!G73</f>
        <v>0</v>
      </c>
      <c r="D73" s="1192">
        <v>0</v>
      </c>
      <c r="E73" s="1192">
        <v>0</v>
      </c>
      <c r="F73" s="1192">
        <v>0</v>
      </c>
      <c r="G73" s="1192">
        <v>0</v>
      </c>
      <c r="H73" s="1192">
        <v>0</v>
      </c>
      <c r="I73" s="1192">
        <v>0</v>
      </c>
      <c r="J73" s="1192">
        <v>0</v>
      </c>
      <c r="K73" s="1192">
        <v>0</v>
      </c>
      <c r="L73" s="1192">
        <v>0</v>
      </c>
      <c r="M73" s="1192">
        <v>0</v>
      </c>
      <c r="N73" s="1192">
        <v>0</v>
      </c>
      <c r="O73" s="1192">
        <v>0</v>
      </c>
      <c r="P73" s="1192">
        <v>0</v>
      </c>
      <c r="Q73" s="1192">
        <v>0</v>
      </c>
      <c r="R73" s="1192">
        <v>0</v>
      </c>
      <c r="S73" s="1192">
        <v>0</v>
      </c>
      <c r="T73" s="1192">
        <v>0</v>
      </c>
      <c r="U73" s="1192">
        <v>0</v>
      </c>
      <c r="W73" s="2032"/>
      <c r="X73" s="1191" t="s">
        <v>797</v>
      </c>
      <c r="Y73" s="1192">
        <f>'급수관 폐쇄(총괄)'!AC73</f>
        <v>0</v>
      </c>
      <c r="Z73" s="1192">
        <v>0</v>
      </c>
      <c r="AA73" s="1192">
        <v>0</v>
      </c>
      <c r="AB73" s="1192">
        <v>0</v>
      </c>
      <c r="AC73" s="1192">
        <v>0</v>
      </c>
      <c r="AD73" s="1192">
        <v>0</v>
      </c>
      <c r="AE73" s="1192">
        <v>0</v>
      </c>
      <c r="AF73" s="1192">
        <v>0</v>
      </c>
      <c r="AG73" s="1192">
        <v>0</v>
      </c>
      <c r="AH73" s="1192">
        <v>0</v>
      </c>
      <c r="AI73" s="1192">
        <v>0</v>
      </c>
      <c r="AJ73" s="1192">
        <v>0</v>
      </c>
      <c r="AK73" s="1192">
        <v>0</v>
      </c>
      <c r="AL73" s="1192">
        <v>0</v>
      </c>
      <c r="AM73" s="1192">
        <v>0</v>
      </c>
      <c r="AN73" s="1192">
        <v>0</v>
      </c>
      <c r="AO73" s="1192">
        <v>0</v>
      </c>
      <c r="AP73" s="1192">
        <v>0</v>
      </c>
      <c r="AQ73" s="1192">
        <v>0</v>
      </c>
      <c r="AS73" s="2032"/>
      <c r="AT73" s="1191" t="s">
        <v>797</v>
      </c>
      <c r="AU73" s="1192">
        <f>'급수관 폐쇄(총괄)'!AY73</f>
        <v>0</v>
      </c>
      <c r="AV73" s="1192">
        <v>0</v>
      </c>
      <c r="AW73" s="1192">
        <v>0</v>
      </c>
      <c r="AX73" s="1192">
        <v>0</v>
      </c>
      <c r="AY73" s="1192">
        <v>0</v>
      </c>
      <c r="AZ73" s="1192">
        <v>0</v>
      </c>
      <c r="BA73" s="1192">
        <v>0</v>
      </c>
      <c r="BB73" s="1192">
        <v>0</v>
      </c>
      <c r="BC73" s="1192">
        <v>0</v>
      </c>
      <c r="BD73" s="1192">
        <v>0</v>
      </c>
      <c r="BE73" s="1192">
        <v>0</v>
      </c>
      <c r="BF73" s="1192">
        <v>0</v>
      </c>
      <c r="BG73" s="1192">
        <v>0</v>
      </c>
      <c r="BH73" s="1192">
        <v>0</v>
      </c>
      <c r="BI73" s="1192">
        <v>0</v>
      </c>
      <c r="BJ73" s="1192">
        <v>0</v>
      </c>
      <c r="BK73" s="1192">
        <v>0</v>
      </c>
      <c r="BL73" s="1192">
        <v>0</v>
      </c>
      <c r="BM73" s="1192">
        <v>0</v>
      </c>
      <c r="BO73" s="2032"/>
      <c r="BP73" s="1191" t="s">
        <v>797</v>
      </c>
      <c r="BQ73" s="1192">
        <f>'급수관 폐쇄(총괄)'!BU73</f>
        <v>0</v>
      </c>
      <c r="BR73" s="1192">
        <v>0</v>
      </c>
      <c r="BS73" s="1192">
        <v>0</v>
      </c>
      <c r="BT73" s="1192">
        <v>0</v>
      </c>
      <c r="BU73" s="1192">
        <v>0</v>
      </c>
      <c r="BV73" s="1192">
        <v>0</v>
      </c>
      <c r="BW73" s="1192">
        <v>0</v>
      </c>
      <c r="BX73" s="1192">
        <v>0</v>
      </c>
      <c r="BY73" s="1192">
        <v>0</v>
      </c>
      <c r="BZ73" s="1192">
        <v>0</v>
      </c>
      <c r="CA73" s="1192">
        <v>0</v>
      </c>
      <c r="CB73" s="1192">
        <v>0</v>
      </c>
      <c r="CC73" s="1192">
        <v>0</v>
      </c>
      <c r="CD73" s="1192">
        <v>0</v>
      </c>
      <c r="CE73" s="1192">
        <v>0</v>
      </c>
      <c r="CF73" s="1192">
        <v>0</v>
      </c>
      <c r="CG73" s="1192">
        <v>0</v>
      </c>
      <c r="CH73" s="1192">
        <v>0</v>
      </c>
      <c r="CI73" s="1192">
        <v>0</v>
      </c>
      <c r="CK73" s="2032"/>
      <c r="CL73" s="1191" t="s">
        <v>797</v>
      </c>
      <c r="CM73" s="1192">
        <f>'급수관 폐쇄(총괄)'!CQ73</f>
        <v>0</v>
      </c>
      <c r="CN73" s="1192">
        <v>0</v>
      </c>
      <c r="CO73" s="1192">
        <v>0</v>
      </c>
      <c r="CP73" s="1192">
        <v>0</v>
      </c>
      <c r="CQ73" s="1192">
        <v>0</v>
      </c>
      <c r="CR73" s="1192">
        <v>0</v>
      </c>
      <c r="CS73" s="1192">
        <v>0</v>
      </c>
      <c r="CT73" s="1192">
        <v>0</v>
      </c>
      <c r="CU73" s="1192">
        <v>0</v>
      </c>
      <c r="CV73" s="1192">
        <v>0</v>
      </c>
      <c r="CW73" s="1192">
        <v>0</v>
      </c>
      <c r="CX73" s="1192">
        <v>0</v>
      </c>
      <c r="CY73" s="1192">
        <v>0</v>
      </c>
      <c r="CZ73" s="1192">
        <v>0</v>
      </c>
      <c r="DA73" s="1192">
        <v>0</v>
      </c>
      <c r="DB73" s="1192">
        <v>0</v>
      </c>
      <c r="DC73" s="1192">
        <v>0</v>
      </c>
      <c r="DD73" s="1192">
        <v>0</v>
      </c>
      <c r="DE73" s="1192">
        <v>0</v>
      </c>
      <c r="DG73" s="2032"/>
      <c r="DH73" s="1191" t="s">
        <v>797</v>
      </c>
      <c r="DI73" s="1192">
        <f>'급수관 폐쇄(총괄)'!DM73</f>
        <v>0</v>
      </c>
      <c r="DJ73" s="1192">
        <v>0</v>
      </c>
      <c r="DK73" s="1192">
        <v>0</v>
      </c>
      <c r="DL73" s="1192">
        <v>0</v>
      </c>
      <c r="DM73" s="1192">
        <v>0</v>
      </c>
      <c r="DN73" s="1192">
        <v>0</v>
      </c>
      <c r="DO73" s="1192">
        <v>0</v>
      </c>
      <c r="DP73" s="1192">
        <v>0</v>
      </c>
      <c r="DQ73" s="1192">
        <v>0</v>
      </c>
      <c r="DR73" s="1192">
        <v>0</v>
      </c>
      <c r="DS73" s="1192">
        <v>0</v>
      </c>
      <c r="DT73" s="1192">
        <v>0</v>
      </c>
      <c r="DU73" s="1192">
        <v>0</v>
      </c>
      <c r="DV73" s="1192">
        <v>0</v>
      </c>
      <c r="DW73" s="1192">
        <v>0</v>
      </c>
      <c r="DX73" s="1192">
        <v>0</v>
      </c>
      <c r="DY73" s="1192">
        <v>0</v>
      </c>
      <c r="DZ73" s="1192">
        <v>0</v>
      </c>
      <c r="EA73" s="1192">
        <v>0</v>
      </c>
    </row>
    <row r="74" spans="1:131" ht="19.2" customHeight="1">
      <c r="A74" s="2032"/>
      <c r="B74" s="1191" t="s">
        <v>780</v>
      </c>
      <c r="C74" s="1192">
        <f>'급수관 폐쇄(총괄)'!G74</f>
        <v>0</v>
      </c>
      <c r="D74" s="1192">
        <v>0</v>
      </c>
      <c r="E74" s="1192">
        <v>0</v>
      </c>
      <c r="F74" s="1192">
        <v>0</v>
      </c>
      <c r="G74" s="1192">
        <v>0</v>
      </c>
      <c r="H74" s="1192">
        <v>0</v>
      </c>
      <c r="I74" s="1192">
        <v>0</v>
      </c>
      <c r="J74" s="1192">
        <v>0</v>
      </c>
      <c r="K74" s="1192">
        <v>0</v>
      </c>
      <c r="L74" s="1192">
        <v>0</v>
      </c>
      <c r="M74" s="1192">
        <v>0</v>
      </c>
      <c r="N74" s="1192">
        <v>0</v>
      </c>
      <c r="O74" s="1192">
        <v>0</v>
      </c>
      <c r="P74" s="1192">
        <v>0</v>
      </c>
      <c r="Q74" s="1192">
        <v>0</v>
      </c>
      <c r="R74" s="1192">
        <v>0</v>
      </c>
      <c r="S74" s="1192">
        <v>0</v>
      </c>
      <c r="T74" s="1192">
        <v>0</v>
      </c>
      <c r="U74" s="1192">
        <v>0</v>
      </c>
      <c r="W74" s="2032"/>
      <c r="X74" s="1191" t="s">
        <v>780</v>
      </c>
      <c r="Y74" s="1192">
        <f>'급수관 폐쇄(총괄)'!AC74</f>
        <v>0</v>
      </c>
      <c r="Z74" s="1192">
        <v>0</v>
      </c>
      <c r="AA74" s="1192">
        <v>0</v>
      </c>
      <c r="AB74" s="1192">
        <v>0</v>
      </c>
      <c r="AC74" s="1192">
        <v>0</v>
      </c>
      <c r="AD74" s="1192">
        <v>0</v>
      </c>
      <c r="AE74" s="1192">
        <v>0</v>
      </c>
      <c r="AF74" s="1192">
        <v>0</v>
      </c>
      <c r="AG74" s="1192">
        <v>0</v>
      </c>
      <c r="AH74" s="1192">
        <v>0</v>
      </c>
      <c r="AI74" s="1192">
        <v>0</v>
      </c>
      <c r="AJ74" s="1192">
        <v>0</v>
      </c>
      <c r="AK74" s="1192">
        <v>0</v>
      </c>
      <c r="AL74" s="1192">
        <v>0</v>
      </c>
      <c r="AM74" s="1192">
        <v>0</v>
      </c>
      <c r="AN74" s="1192">
        <v>0</v>
      </c>
      <c r="AO74" s="1192">
        <v>0</v>
      </c>
      <c r="AP74" s="1192">
        <v>0</v>
      </c>
      <c r="AQ74" s="1192">
        <v>0</v>
      </c>
      <c r="AS74" s="2032"/>
      <c r="AT74" s="1191" t="s">
        <v>780</v>
      </c>
      <c r="AU74" s="1192">
        <f>'급수관 폐쇄(총괄)'!AY74</f>
        <v>0</v>
      </c>
      <c r="AV74" s="1192">
        <v>0</v>
      </c>
      <c r="AW74" s="1192">
        <v>0</v>
      </c>
      <c r="AX74" s="1192">
        <v>0</v>
      </c>
      <c r="AY74" s="1192">
        <v>0</v>
      </c>
      <c r="AZ74" s="1192">
        <v>0</v>
      </c>
      <c r="BA74" s="1192">
        <v>0</v>
      </c>
      <c r="BB74" s="1192">
        <v>0</v>
      </c>
      <c r="BC74" s="1192">
        <v>0</v>
      </c>
      <c r="BD74" s="1192">
        <v>0</v>
      </c>
      <c r="BE74" s="1192">
        <v>0</v>
      </c>
      <c r="BF74" s="1192">
        <v>0</v>
      </c>
      <c r="BG74" s="1192">
        <v>0</v>
      </c>
      <c r="BH74" s="1192">
        <v>0</v>
      </c>
      <c r="BI74" s="1192">
        <v>0</v>
      </c>
      <c r="BJ74" s="1192">
        <v>0</v>
      </c>
      <c r="BK74" s="1192">
        <v>0</v>
      </c>
      <c r="BL74" s="1192">
        <v>0</v>
      </c>
      <c r="BM74" s="1192">
        <v>0</v>
      </c>
      <c r="BO74" s="2032"/>
      <c r="BP74" s="1191" t="s">
        <v>780</v>
      </c>
      <c r="BQ74" s="1192">
        <f>'급수관 폐쇄(총괄)'!BU74</f>
        <v>0</v>
      </c>
      <c r="BR74" s="1192">
        <v>0</v>
      </c>
      <c r="BS74" s="1192">
        <v>0</v>
      </c>
      <c r="BT74" s="1192">
        <v>0</v>
      </c>
      <c r="BU74" s="1192">
        <v>0</v>
      </c>
      <c r="BV74" s="1192">
        <v>0</v>
      </c>
      <c r="BW74" s="1192">
        <v>0</v>
      </c>
      <c r="BX74" s="1192">
        <v>0</v>
      </c>
      <c r="BY74" s="1192">
        <v>0</v>
      </c>
      <c r="BZ74" s="1192">
        <v>0</v>
      </c>
      <c r="CA74" s="1192">
        <v>0</v>
      </c>
      <c r="CB74" s="1192">
        <v>0</v>
      </c>
      <c r="CC74" s="1192">
        <v>0</v>
      </c>
      <c r="CD74" s="1192">
        <v>0</v>
      </c>
      <c r="CE74" s="1192">
        <v>0</v>
      </c>
      <c r="CF74" s="1192">
        <v>0</v>
      </c>
      <c r="CG74" s="1192">
        <v>0</v>
      </c>
      <c r="CH74" s="1192">
        <v>0</v>
      </c>
      <c r="CI74" s="1192">
        <v>0</v>
      </c>
      <c r="CK74" s="2032"/>
      <c r="CL74" s="1191" t="s">
        <v>780</v>
      </c>
      <c r="CM74" s="1192">
        <f>'급수관 폐쇄(총괄)'!CQ74</f>
        <v>0</v>
      </c>
      <c r="CN74" s="1192">
        <v>0</v>
      </c>
      <c r="CO74" s="1192">
        <v>0</v>
      </c>
      <c r="CP74" s="1192">
        <v>0</v>
      </c>
      <c r="CQ74" s="1192">
        <v>0</v>
      </c>
      <c r="CR74" s="1192">
        <v>0</v>
      </c>
      <c r="CS74" s="1192">
        <v>0</v>
      </c>
      <c r="CT74" s="1192">
        <v>0</v>
      </c>
      <c r="CU74" s="1192">
        <v>0</v>
      </c>
      <c r="CV74" s="1192">
        <v>0</v>
      </c>
      <c r="CW74" s="1192">
        <v>0</v>
      </c>
      <c r="CX74" s="1192">
        <v>0</v>
      </c>
      <c r="CY74" s="1192">
        <v>0</v>
      </c>
      <c r="CZ74" s="1192">
        <v>0</v>
      </c>
      <c r="DA74" s="1192">
        <v>0</v>
      </c>
      <c r="DB74" s="1192">
        <v>0</v>
      </c>
      <c r="DC74" s="1192">
        <v>0</v>
      </c>
      <c r="DD74" s="1192">
        <v>0</v>
      </c>
      <c r="DE74" s="1192">
        <v>0</v>
      </c>
      <c r="DG74" s="2032"/>
      <c r="DH74" s="1191" t="s">
        <v>780</v>
      </c>
      <c r="DI74" s="1192">
        <f>'급수관 폐쇄(총괄)'!DM74</f>
        <v>0</v>
      </c>
      <c r="DJ74" s="1192">
        <v>0</v>
      </c>
      <c r="DK74" s="1192">
        <v>0</v>
      </c>
      <c r="DL74" s="1192">
        <v>0</v>
      </c>
      <c r="DM74" s="1192">
        <v>0</v>
      </c>
      <c r="DN74" s="1192">
        <v>0</v>
      </c>
      <c r="DO74" s="1192">
        <v>0</v>
      </c>
      <c r="DP74" s="1192">
        <v>0</v>
      </c>
      <c r="DQ74" s="1192">
        <v>0</v>
      </c>
      <c r="DR74" s="1192">
        <v>0</v>
      </c>
      <c r="DS74" s="1192">
        <v>0</v>
      </c>
      <c r="DT74" s="1192">
        <v>0</v>
      </c>
      <c r="DU74" s="1192">
        <v>0</v>
      </c>
      <c r="DV74" s="1192">
        <v>0</v>
      </c>
      <c r="DW74" s="1192">
        <v>0</v>
      </c>
      <c r="DX74" s="1192">
        <v>0</v>
      </c>
      <c r="DY74" s="1192">
        <v>0</v>
      </c>
      <c r="DZ74" s="1192">
        <v>0</v>
      </c>
      <c r="EA74" s="1192">
        <v>0</v>
      </c>
    </row>
    <row r="75" spans="1:131" ht="19.2" customHeight="1">
      <c r="A75" s="2032"/>
      <c r="B75" s="1194" t="s">
        <v>802</v>
      </c>
      <c r="C75" s="1192">
        <f>'급수관 폐쇄(총괄)'!G75</f>
        <v>0</v>
      </c>
      <c r="D75" s="1192">
        <v>0</v>
      </c>
      <c r="E75" s="1192">
        <v>0</v>
      </c>
      <c r="F75" s="1192">
        <v>0</v>
      </c>
      <c r="G75" s="1192">
        <v>0</v>
      </c>
      <c r="H75" s="1192">
        <v>0</v>
      </c>
      <c r="I75" s="1192">
        <v>0</v>
      </c>
      <c r="J75" s="1192">
        <v>0</v>
      </c>
      <c r="K75" s="1192">
        <v>0</v>
      </c>
      <c r="L75" s="1192">
        <v>0</v>
      </c>
      <c r="M75" s="1192">
        <v>0</v>
      </c>
      <c r="N75" s="1192">
        <v>0</v>
      </c>
      <c r="O75" s="1192">
        <v>0</v>
      </c>
      <c r="P75" s="1192">
        <v>0</v>
      </c>
      <c r="Q75" s="1192">
        <v>0</v>
      </c>
      <c r="R75" s="1192">
        <v>0</v>
      </c>
      <c r="S75" s="1192">
        <v>0</v>
      </c>
      <c r="T75" s="1192">
        <v>0</v>
      </c>
      <c r="U75" s="1192">
        <v>0</v>
      </c>
      <c r="W75" s="2032"/>
      <c r="X75" s="1194" t="s">
        <v>802</v>
      </c>
      <c r="Y75" s="1192">
        <f>'급수관 폐쇄(총괄)'!AC75</f>
        <v>0</v>
      </c>
      <c r="Z75" s="1192">
        <v>0</v>
      </c>
      <c r="AA75" s="1192">
        <v>0</v>
      </c>
      <c r="AB75" s="1192">
        <v>0</v>
      </c>
      <c r="AC75" s="1192">
        <v>0</v>
      </c>
      <c r="AD75" s="1192">
        <v>0</v>
      </c>
      <c r="AE75" s="1192">
        <v>0</v>
      </c>
      <c r="AF75" s="1192">
        <v>0</v>
      </c>
      <c r="AG75" s="1192">
        <v>0</v>
      </c>
      <c r="AH75" s="1192">
        <v>0</v>
      </c>
      <c r="AI75" s="1192">
        <v>0</v>
      </c>
      <c r="AJ75" s="1192">
        <v>0</v>
      </c>
      <c r="AK75" s="1192">
        <v>0</v>
      </c>
      <c r="AL75" s="1192">
        <v>0</v>
      </c>
      <c r="AM75" s="1192">
        <v>0</v>
      </c>
      <c r="AN75" s="1192">
        <v>0</v>
      </c>
      <c r="AO75" s="1192">
        <v>0</v>
      </c>
      <c r="AP75" s="1192">
        <v>0</v>
      </c>
      <c r="AQ75" s="1192">
        <v>0</v>
      </c>
      <c r="AS75" s="2032"/>
      <c r="AT75" s="1194" t="s">
        <v>802</v>
      </c>
      <c r="AU75" s="1192">
        <f>'급수관 폐쇄(총괄)'!AY75</f>
        <v>0</v>
      </c>
      <c r="AV75" s="1192">
        <v>0</v>
      </c>
      <c r="AW75" s="1192">
        <v>0</v>
      </c>
      <c r="AX75" s="1192">
        <v>0</v>
      </c>
      <c r="AY75" s="1192">
        <v>0</v>
      </c>
      <c r="AZ75" s="1192">
        <v>0</v>
      </c>
      <c r="BA75" s="1192">
        <v>0</v>
      </c>
      <c r="BB75" s="1192">
        <v>0</v>
      </c>
      <c r="BC75" s="1192">
        <v>0</v>
      </c>
      <c r="BD75" s="1192">
        <v>0</v>
      </c>
      <c r="BE75" s="1192">
        <v>0</v>
      </c>
      <c r="BF75" s="1192">
        <v>0</v>
      </c>
      <c r="BG75" s="1192">
        <v>0</v>
      </c>
      <c r="BH75" s="1192">
        <v>0</v>
      </c>
      <c r="BI75" s="1192">
        <v>0</v>
      </c>
      <c r="BJ75" s="1192">
        <v>0</v>
      </c>
      <c r="BK75" s="1192">
        <v>0</v>
      </c>
      <c r="BL75" s="1192">
        <v>0</v>
      </c>
      <c r="BM75" s="1192">
        <v>0</v>
      </c>
      <c r="BO75" s="2032"/>
      <c r="BP75" s="1194" t="s">
        <v>802</v>
      </c>
      <c r="BQ75" s="1192">
        <f>'급수관 폐쇄(총괄)'!BU75</f>
        <v>0</v>
      </c>
      <c r="BR75" s="1192">
        <v>0</v>
      </c>
      <c r="BS75" s="1192">
        <v>0</v>
      </c>
      <c r="BT75" s="1192">
        <v>0</v>
      </c>
      <c r="BU75" s="1192">
        <v>0</v>
      </c>
      <c r="BV75" s="1192">
        <v>0</v>
      </c>
      <c r="BW75" s="1192">
        <v>0</v>
      </c>
      <c r="BX75" s="1192">
        <v>0</v>
      </c>
      <c r="BY75" s="1192">
        <v>0</v>
      </c>
      <c r="BZ75" s="1192">
        <v>0</v>
      </c>
      <c r="CA75" s="1192">
        <v>0</v>
      </c>
      <c r="CB75" s="1192">
        <v>0</v>
      </c>
      <c r="CC75" s="1192">
        <v>0</v>
      </c>
      <c r="CD75" s="1192">
        <v>0</v>
      </c>
      <c r="CE75" s="1192">
        <v>0</v>
      </c>
      <c r="CF75" s="1192">
        <v>0</v>
      </c>
      <c r="CG75" s="1192">
        <v>0</v>
      </c>
      <c r="CH75" s="1192">
        <v>0</v>
      </c>
      <c r="CI75" s="1192">
        <v>0</v>
      </c>
      <c r="CK75" s="2032"/>
      <c r="CL75" s="1194" t="s">
        <v>802</v>
      </c>
      <c r="CM75" s="1192">
        <f>'급수관 폐쇄(총괄)'!CQ75</f>
        <v>0</v>
      </c>
      <c r="CN75" s="1192">
        <v>0</v>
      </c>
      <c r="CO75" s="1192">
        <v>0</v>
      </c>
      <c r="CP75" s="1192">
        <v>0</v>
      </c>
      <c r="CQ75" s="1192">
        <v>0</v>
      </c>
      <c r="CR75" s="1192">
        <v>0</v>
      </c>
      <c r="CS75" s="1192">
        <v>0</v>
      </c>
      <c r="CT75" s="1192">
        <v>0</v>
      </c>
      <c r="CU75" s="1192">
        <v>0</v>
      </c>
      <c r="CV75" s="1192">
        <v>0</v>
      </c>
      <c r="CW75" s="1192">
        <v>0</v>
      </c>
      <c r="CX75" s="1192">
        <v>0</v>
      </c>
      <c r="CY75" s="1192">
        <v>0</v>
      </c>
      <c r="CZ75" s="1192">
        <v>0</v>
      </c>
      <c r="DA75" s="1192">
        <v>0</v>
      </c>
      <c r="DB75" s="1192">
        <v>0</v>
      </c>
      <c r="DC75" s="1192">
        <v>0</v>
      </c>
      <c r="DD75" s="1192">
        <v>0</v>
      </c>
      <c r="DE75" s="1192">
        <v>0</v>
      </c>
      <c r="DG75" s="2032"/>
      <c r="DH75" s="1194" t="s">
        <v>802</v>
      </c>
      <c r="DI75" s="1192">
        <f>'급수관 폐쇄(총괄)'!DM75</f>
        <v>0</v>
      </c>
      <c r="DJ75" s="1192">
        <v>0</v>
      </c>
      <c r="DK75" s="1192">
        <v>0</v>
      </c>
      <c r="DL75" s="1192">
        <v>0</v>
      </c>
      <c r="DM75" s="1192">
        <v>0</v>
      </c>
      <c r="DN75" s="1192">
        <v>0</v>
      </c>
      <c r="DO75" s="1192">
        <v>0</v>
      </c>
      <c r="DP75" s="1192">
        <v>0</v>
      </c>
      <c r="DQ75" s="1192">
        <v>0</v>
      </c>
      <c r="DR75" s="1192">
        <v>0</v>
      </c>
      <c r="DS75" s="1192">
        <v>0</v>
      </c>
      <c r="DT75" s="1192">
        <v>0</v>
      </c>
      <c r="DU75" s="1192">
        <v>0</v>
      </c>
      <c r="DV75" s="1192">
        <v>0</v>
      </c>
      <c r="DW75" s="1192">
        <v>0</v>
      </c>
      <c r="DX75" s="1192">
        <v>0</v>
      </c>
      <c r="DY75" s="1192">
        <v>0</v>
      </c>
      <c r="DZ75" s="1192">
        <v>0</v>
      </c>
      <c r="EA75" s="1192">
        <v>0</v>
      </c>
    </row>
    <row r="76" spans="1:131" ht="19.2" customHeight="1">
      <c r="A76" s="2032"/>
      <c r="B76" s="1194" t="s">
        <v>803</v>
      </c>
      <c r="C76" s="1192">
        <f>'급수관 폐쇄(총괄)'!G76</f>
        <v>-124.9</v>
      </c>
      <c r="D76" s="1192">
        <v>47.45</v>
      </c>
      <c r="E76" s="1192">
        <v>0</v>
      </c>
      <c r="F76" s="1192">
        <v>172.35</v>
      </c>
      <c r="G76" s="1192">
        <v>-124.9</v>
      </c>
      <c r="H76" s="1192">
        <v>0</v>
      </c>
      <c r="I76" s="1192">
        <v>0</v>
      </c>
      <c r="J76" s="1192">
        <v>19.59</v>
      </c>
      <c r="K76" s="1192">
        <v>0</v>
      </c>
      <c r="L76" s="1192">
        <v>0</v>
      </c>
      <c r="M76" s="1192">
        <v>23</v>
      </c>
      <c r="N76" s="1192">
        <v>0</v>
      </c>
      <c r="O76" s="1192">
        <v>0</v>
      </c>
      <c r="P76" s="1192">
        <v>129.76</v>
      </c>
      <c r="Q76" s="1192">
        <v>0</v>
      </c>
      <c r="R76" s="1192">
        <v>0</v>
      </c>
      <c r="S76" s="1192">
        <v>0</v>
      </c>
      <c r="T76" s="1192">
        <v>47.45</v>
      </c>
      <c r="U76" s="1192">
        <v>0</v>
      </c>
      <c r="W76" s="2032"/>
      <c r="X76" s="1194" t="s">
        <v>803</v>
      </c>
      <c r="Y76" s="1192">
        <f>'급수관 폐쇄(총괄)'!AC76</f>
        <v>0</v>
      </c>
      <c r="Z76" s="1192">
        <v>0</v>
      </c>
      <c r="AA76" s="1192">
        <v>0</v>
      </c>
      <c r="AB76" s="1192">
        <v>0</v>
      </c>
      <c r="AC76" s="1192">
        <v>0</v>
      </c>
      <c r="AD76" s="1192">
        <v>0</v>
      </c>
      <c r="AE76" s="1192">
        <v>0</v>
      </c>
      <c r="AF76" s="1192">
        <v>0</v>
      </c>
      <c r="AG76" s="1192">
        <v>0</v>
      </c>
      <c r="AH76" s="1192">
        <v>0</v>
      </c>
      <c r="AI76" s="1192">
        <v>0</v>
      </c>
      <c r="AJ76" s="1192">
        <v>0</v>
      </c>
      <c r="AK76" s="1192">
        <v>0</v>
      </c>
      <c r="AL76" s="1192">
        <v>0</v>
      </c>
      <c r="AM76" s="1192">
        <v>0</v>
      </c>
      <c r="AN76" s="1192">
        <v>0</v>
      </c>
      <c r="AO76" s="1192">
        <v>0</v>
      </c>
      <c r="AP76" s="1192">
        <v>0</v>
      </c>
      <c r="AQ76" s="1192">
        <v>0</v>
      </c>
      <c r="AS76" s="2032"/>
      <c r="AT76" s="1194" t="s">
        <v>803</v>
      </c>
      <c r="AU76" s="1192">
        <f>'급수관 폐쇄(총괄)'!AY76</f>
        <v>47.45</v>
      </c>
      <c r="AV76" s="1192">
        <v>47.45</v>
      </c>
      <c r="AW76" s="1192">
        <v>0</v>
      </c>
      <c r="AX76" s="1192">
        <v>0</v>
      </c>
      <c r="AY76" s="1192">
        <v>47.45</v>
      </c>
      <c r="AZ76" s="1192">
        <v>0</v>
      </c>
      <c r="BA76" s="1192">
        <v>0</v>
      </c>
      <c r="BB76" s="1192">
        <v>0</v>
      </c>
      <c r="BC76" s="1192">
        <v>0</v>
      </c>
      <c r="BD76" s="1192">
        <v>0</v>
      </c>
      <c r="BE76" s="1192">
        <v>0</v>
      </c>
      <c r="BF76" s="1192">
        <v>0</v>
      </c>
      <c r="BG76" s="1192">
        <v>0</v>
      </c>
      <c r="BH76" s="1192">
        <v>0</v>
      </c>
      <c r="BI76" s="1192">
        <v>0</v>
      </c>
      <c r="BJ76" s="1192">
        <v>0</v>
      </c>
      <c r="BK76" s="1192">
        <v>0</v>
      </c>
      <c r="BL76" s="1192">
        <v>47.45</v>
      </c>
      <c r="BM76" s="1192">
        <v>0</v>
      </c>
      <c r="BO76" s="2032"/>
      <c r="BP76" s="1194" t="s">
        <v>803</v>
      </c>
      <c r="BQ76" s="1192">
        <f>'급수관 폐쇄(총괄)'!BU76</f>
        <v>-27.82</v>
      </c>
      <c r="BR76" s="1192">
        <v>0</v>
      </c>
      <c r="BS76" s="1192">
        <v>0</v>
      </c>
      <c r="BT76" s="1192">
        <v>27.82</v>
      </c>
      <c r="BU76" s="1192">
        <v>-27.82</v>
      </c>
      <c r="BV76" s="1192">
        <v>0</v>
      </c>
      <c r="BW76" s="1192">
        <v>0</v>
      </c>
      <c r="BX76" s="1192">
        <v>19.59</v>
      </c>
      <c r="BY76" s="1192">
        <v>0</v>
      </c>
      <c r="BZ76" s="1192">
        <v>0</v>
      </c>
      <c r="CA76" s="1192">
        <v>0</v>
      </c>
      <c r="CB76" s="1192">
        <v>0</v>
      </c>
      <c r="CC76" s="1192">
        <v>0</v>
      </c>
      <c r="CD76" s="1192">
        <v>8.23</v>
      </c>
      <c r="CE76" s="1192">
        <v>0</v>
      </c>
      <c r="CF76" s="1192">
        <v>0</v>
      </c>
      <c r="CG76" s="1192">
        <v>0</v>
      </c>
      <c r="CH76" s="1192">
        <v>0</v>
      </c>
      <c r="CI76" s="1192">
        <v>0</v>
      </c>
      <c r="CK76" s="2032"/>
      <c r="CL76" s="1194" t="s">
        <v>803</v>
      </c>
      <c r="CM76" s="1192">
        <f>'급수관 폐쇄(총괄)'!CQ76</f>
        <v>-144.53</v>
      </c>
      <c r="CN76" s="1192">
        <v>0</v>
      </c>
      <c r="CO76" s="1192">
        <v>0</v>
      </c>
      <c r="CP76" s="1192">
        <v>144.53</v>
      </c>
      <c r="CQ76" s="1192">
        <v>-144.53</v>
      </c>
      <c r="CR76" s="1192">
        <v>0</v>
      </c>
      <c r="CS76" s="1192">
        <v>0</v>
      </c>
      <c r="CT76" s="1192">
        <v>0</v>
      </c>
      <c r="CU76" s="1192">
        <v>0</v>
      </c>
      <c r="CV76" s="1192">
        <v>0</v>
      </c>
      <c r="CW76" s="1192">
        <v>23</v>
      </c>
      <c r="CX76" s="1192">
        <v>0</v>
      </c>
      <c r="CY76" s="1192">
        <v>0</v>
      </c>
      <c r="CZ76" s="1192">
        <v>121.53</v>
      </c>
      <c r="DA76" s="1192">
        <v>0</v>
      </c>
      <c r="DB76" s="1192">
        <v>0</v>
      </c>
      <c r="DC76" s="1192">
        <v>0</v>
      </c>
      <c r="DD76" s="1192">
        <v>0</v>
      </c>
      <c r="DE76" s="1192">
        <v>0</v>
      </c>
      <c r="DG76" s="2032"/>
      <c r="DH76" s="1194" t="s">
        <v>803</v>
      </c>
      <c r="DI76" s="1192">
        <f>'급수관 폐쇄(총괄)'!DM76</f>
        <v>0</v>
      </c>
      <c r="DJ76" s="1192">
        <v>0</v>
      </c>
      <c r="DK76" s="1192">
        <v>0</v>
      </c>
      <c r="DL76" s="1192">
        <v>0</v>
      </c>
      <c r="DM76" s="1192">
        <v>0</v>
      </c>
      <c r="DN76" s="1192">
        <v>0</v>
      </c>
      <c r="DO76" s="1192">
        <v>0</v>
      </c>
      <c r="DP76" s="1192">
        <v>0</v>
      </c>
      <c r="DQ76" s="1192">
        <v>0</v>
      </c>
      <c r="DR76" s="1192">
        <v>0</v>
      </c>
      <c r="DS76" s="1192">
        <v>0</v>
      </c>
      <c r="DT76" s="1192">
        <v>0</v>
      </c>
      <c r="DU76" s="1192">
        <v>0</v>
      </c>
      <c r="DV76" s="1192">
        <v>0</v>
      </c>
      <c r="DW76" s="1192">
        <v>0</v>
      </c>
      <c r="DX76" s="1192">
        <v>0</v>
      </c>
      <c r="DY76" s="1192">
        <v>0</v>
      </c>
      <c r="DZ76" s="1192">
        <v>0</v>
      </c>
      <c r="EA76" s="1192">
        <v>0</v>
      </c>
    </row>
    <row r="77" spans="1:131" ht="19.2" customHeight="1">
      <c r="A77" s="2032"/>
      <c r="B77" s="1195" t="s">
        <v>804</v>
      </c>
      <c r="C77" s="1192">
        <f>'급수관 폐쇄(총괄)'!G77</f>
        <v>0</v>
      </c>
      <c r="D77" s="1192">
        <v>0</v>
      </c>
      <c r="E77" s="1192">
        <v>0</v>
      </c>
      <c r="F77" s="1192">
        <v>0</v>
      </c>
      <c r="G77" s="1192">
        <v>0</v>
      </c>
      <c r="H77" s="1192">
        <v>0</v>
      </c>
      <c r="I77" s="1192">
        <v>0</v>
      </c>
      <c r="J77" s="1192">
        <v>0</v>
      </c>
      <c r="K77" s="1192">
        <v>0</v>
      </c>
      <c r="L77" s="1192">
        <v>0</v>
      </c>
      <c r="M77" s="1192">
        <v>0</v>
      </c>
      <c r="N77" s="1192">
        <v>0</v>
      </c>
      <c r="O77" s="1192">
        <v>0</v>
      </c>
      <c r="P77" s="1192">
        <v>0</v>
      </c>
      <c r="Q77" s="1192">
        <v>0</v>
      </c>
      <c r="R77" s="1192">
        <v>0</v>
      </c>
      <c r="S77" s="1192">
        <v>0</v>
      </c>
      <c r="T77" s="1192">
        <v>0</v>
      </c>
      <c r="U77" s="1192">
        <v>0</v>
      </c>
      <c r="W77" s="2032"/>
      <c r="X77" s="1195" t="s">
        <v>804</v>
      </c>
      <c r="Y77" s="1192">
        <f>'급수관 폐쇄(총괄)'!AC77</f>
        <v>0</v>
      </c>
      <c r="Z77" s="1192">
        <v>0</v>
      </c>
      <c r="AA77" s="1192">
        <v>0</v>
      </c>
      <c r="AB77" s="1192">
        <v>0</v>
      </c>
      <c r="AC77" s="1192">
        <v>0</v>
      </c>
      <c r="AD77" s="1192">
        <v>0</v>
      </c>
      <c r="AE77" s="1192">
        <v>0</v>
      </c>
      <c r="AF77" s="1192">
        <v>0</v>
      </c>
      <c r="AG77" s="1192">
        <v>0</v>
      </c>
      <c r="AH77" s="1192">
        <v>0</v>
      </c>
      <c r="AI77" s="1192">
        <v>0</v>
      </c>
      <c r="AJ77" s="1192">
        <v>0</v>
      </c>
      <c r="AK77" s="1192">
        <v>0</v>
      </c>
      <c r="AL77" s="1192">
        <v>0</v>
      </c>
      <c r="AM77" s="1192">
        <v>0</v>
      </c>
      <c r="AN77" s="1192">
        <v>0</v>
      </c>
      <c r="AO77" s="1192">
        <v>0</v>
      </c>
      <c r="AP77" s="1192">
        <v>0</v>
      </c>
      <c r="AQ77" s="1192">
        <v>0</v>
      </c>
      <c r="AS77" s="2032"/>
      <c r="AT77" s="1195" t="s">
        <v>804</v>
      </c>
      <c r="AU77" s="1192">
        <f>'급수관 폐쇄(총괄)'!AY77</f>
        <v>0</v>
      </c>
      <c r="AV77" s="1192">
        <v>0</v>
      </c>
      <c r="AW77" s="1192">
        <v>0</v>
      </c>
      <c r="AX77" s="1192">
        <v>0</v>
      </c>
      <c r="AY77" s="1192">
        <v>0</v>
      </c>
      <c r="AZ77" s="1192">
        <v>0</v>
      </c>
      <c r="BA77" s="1192">
        <v>0</v>
      </c>
      <c r="BB77" s="1192">
        <v>0</v>
      </c>
      <c r="BC77" s="1192">
        <v>0</v>
      </c>
      <c r="BD77" s="1192">
        <v>0</v>
      </c>
      <c r="BE77" s="1192">
        <v>0</v>
      </c>
      <c r="BF77" s="1192">
        <v>0</v>
      </c>
      <c r="BG77" s="1192">
        <v>0</v>
      </c>
      <c r="BH77" s="1192">
        <v>0</v>
      </c>
      <c r="BI77" s="1192">
        <v>0</v>
      </c>
      <c r="BJ77" s="1192">
        <v>0</v>
      </c>
      <c r="BK77" s="1192">
        <v>0</v>
      </c>
      <c r="BL77" s="1192">
        <v>0</v>
      </c>
      <c r="BM77" s="1192">
        <v>0</v>
      </c>
      <c r="BO77" s="2032"/>
      <c r="BP77" s="1195" t="s">
        <v>804</v>
      </c>
      <c r="BQ77" s="1192">
        <f>'급수관 폐쇄(총괄)'!BU77</f>
        <v>0</v>
      </c>
      <c r="BR77" s="1192">
        <v>0</v>
      </c>
      <c r="BS77" s="1192">
        <v>0</v>
      </c>
      <c r="BT77" s="1192">
        <v>0</v>
      </c>
      <c r="BU77" s="1192">
        <v>0</v>
      </c>
      <c r="BV77" s="1192">
        <v>0</v>
      </c>
      <c r="BW77" s="1192">
        <v>0</v>
      </c>
      <c r="BX77" s="1192">
        <v>0</v>
      </c>
      <c r="BY77" s="1192">
        <v>0</v>
      </c>
      <c r="BZ77" s="1192">
        <v>0</v>
      </c>
      <c r="CA77" s="1192">
        <v>0</v>
      </c>
      <c r="CB77" s="1192">
        <v>0</v>
      </c>
      <c r="CC77" s="1192">
        <v>0</v>
      </c>
      <c r="CD77" s="1192">
        <v>0</v>
      </c>
      <c r="CE77" s="1192">
        <v>0</v>
      </c>
      <c r="CF77" s="1192">
        <v>0</v>
      </c>
      <c r="CG77" s="1192">
        <v>0</v>
      </c>
      <c r="CH77" s="1192">
        <v>0</v>
      </c>
      <c r="CI77" s="1192">
        <v>0</v>
      </c>
      <c r="CK77" s="2032"/>
      <c r="CL77" s="1195" t="s">
        <v>804</v>
      </c>
      <c r="CM77" s="1192">
        <f>'급수관 폐쇄(총괄)'!CQ77</f>
        <v>0</v>
      </c>
      <c r="CN77" s="1192">
        <v>0</v>
      </c>
      <c r="CO77" s="1192">
        <v>0</v>
      </c>
      <c r="CP77" s="1192">
        <v>0</v>
      </c>
      <c r="CQ77" s="1192">
        <v>0</v>
      </c>
      <c r="CR77" s="1192">
        <v>0</v>
      </c>
      <c r="CS77" s="1192">
        <v>0</v>
      </c>
      <c r="CT77" s="1192">
        <v>0</v>
      </c>
      <c r="CU77" s="1192">
        <v>0</v>
      </c>
      <c r="CV77" s="1192">
        <v>0</v>
      </c>
      <c r="CW77" s="1192">
        <v>0</v>
      </c>
      <c r="CX77" s="1192">
        <v>0</v>
      </c>
      <c r="CY77" s="1192">
        <v>0</v>
      </c>
      <c r="CZ77" s="1192">
        <v>0</v>
      </c>
      <c r="DA77" s="1192">
        <v>0</v>
      </c>
      <c r="DB77" s="1192">
        <v>0</v>
      </c>
      <c r="DC77" s="1192">
        <v>0</v>
      </c>
      <c r="DD77" s="1192">
        <v>0</v>
      </c>
      <c r="DE77" s="1192">
        <v>0</v>
      </c>
      <c r="DG77" s="2032"/>
      <c r="DH77" s="1195" t="s">
        <v>804</v>
      </c>
      <c r="DI77" s="1192">
        <f>'급수관 폐쇄(총괄)'!DM77</f>
        <v>0</v>
      </c>
      <c r="DJ77" s="1192">
        <v>0</v>
      </c>
      <c r="DK77" s="1192">
        <v>0</v>
      </c>
      <c r="DL77" s="1192">
        <v>0</v>
      </c>
      <c r="DM77" s="1192">
        <v>0</v>
      </c>
      <c r="DN77" s="1192">
        <v>0</v>
      </c>
      <c r="DO77" s="1192">
        <v>0</v>
      </c>
      <c r="DP77" s="1192">
        <v>0</v>
      </c>
      <c r="DQ77" s="1192">
        <v>0</v>
      </c>
      <c r="DR77" s="1192">
        <v>0</v>
      </c>
      <c r="DS77" s="1192">
        <v>0</v>
      </c>
      <c r="DT77" s="1192">
        <v>0</v>
      </c>
      <c r="DU77" s="1192">
        <v>0</v>
      </c>
      <c r="DV77" s="1192">
        <v>0</v>
      </c>
      <c r="DW77" s="1192">
        <v>0</v>
      </c>
      <c r="DX77" s="1192">
        <v>0</v>
      </c>
      <c r="DY77" s="1192">
        <v>0</v>
      </c>
      <c r="DZ77" s="1192">
        <v>0</v>
      </c>
      <c r="EA77" s="1192">
        <v>0</v>
      </c>
    </row>
    <row r="78" spans="1:131" ht="19.2" customHeight="1">
      <c r="A78" s="2032"/>
      <c r="B78" s="1195" t="s">
        <v>805</v>
      </c>
      <c r="C78" s="1192">
        <f>'급수관 폐쇄(총괄)'!G78</f>
        <v>0</v>
      </c>
      <c r="D78" s="1192">
        <v>0</v>
      </c>
      <c r="E78" s="1192">
        <v>0</v>
      </c>
      <c r="F78" s="1192">
        <v>0</v>
      </c>
      <c r="G78" s="1192">
        <v>0</v>
      </c>
      <c r="H78" s="1192">
        <v>0</v>
      </c>
      <c r="I78" s="1192">
        <v>0</v>
      </c>
      <c r="J78" s="1192">
        <v>0</v>
      </c>
      <c r="K78" s="1192">
        <v>0</v>
      </c>
      <c r="L78" s="1192">
        <v>0</v>
      </c>
      <c r="M78" s="1192">
        <v>0</v>
      </c>
      <c r="N78" s="1192">
        <v>0</v>
      </c>
      <c r="O78" s="1192">
        <v>0</v>
      </c>
      <c r="P78" s="1192">
        <v>0</v>
      </c>
      <c r="Q78" s="1192">
        <v>0</v>
      </c>
      <c r="R78" s="1192">
        <v>0</v>
      </c>
      <c r="S78" s="1192">
        <v>0</v>
      </c>
      <c r="T78" s="1192">
        <v>0</v>
      </c>
      <c r="U78" s="1192">
        <v>0</v>
      </c>
      <c r="W78" s="2032"/>
      <c r="X78" s="1195" t="s">
        <v>805</v>
      </c>
      <c r="Y78" s="1192">
        <f>'급수관 폐쇄(총괄)'!AC78</f>
        <v>0</v>
      </c>
      <c r="Z78" s="1192">
        <v>0</v>
      </c>
      <c r="AA78" s="1192">
        <v>0</v>
      </c>
      <c r="AB78" s="1192">
        <v>0</v>
      </c>
      <c r="AC78" s="1192">
        <v>0</v>
      </c>
      <c r="AD78" s="1192">
        <v>0</v>
      </c>
      <c r="AE78" s="1192">
        <v>0</v>
      </c>
      <c r="AF78" s="1192">
        <v>0</v>
      </c>
      <c r="AG78" s="1192">
        <v>0</v>
      </c>
      <c r="AH78" s="1192">
        <v>0</v>
      </c>
      <c r="AI78" s="1192">
        <v>0</v>
      </c>
      <c r="AJ78" s="1192">
        <v>0</v>
      </c>
      <c r="AK78" s="1192">
        <v>0</v>
      </c>
      <c r="AL78" s="1192">
        <v>0</v>
      </c>
      <c r="AM78" s="1192">
        <v>0</v>
      </c>
      <c r="AN78" s="1192">
        <v>0</v>
      </c>
      <c r="AO78" s="1192">
        <v>0</v>
      </c>
      <c r="AP78" s="1192">
        <v>0</v>
      </c>
      <c r="AQ78" s="1192">
        <v>0</v>
      </c>
      <c r="AS78" s="2032"/>
      <c r="AT78" s="1195" t="s">
        <v>805</v>
      </c>
      <c r="AU78" s="1192">
        <f>'급수관 폐쇄(총괄)'!AY78</f>
        <v>0</v>
      </c>
      <c r="AV78" s="1192">
        <v>0</v>
      </c>
      <c r="AW78" s="1192">
        <v>0</v>
      </c>
      <c r="AX78" s="1192">
        <v>0</v>
      </c>
      <c r="AY78" s="1192">
        <v>0</v>
      </c>
      <c r="AZ78" s="1192">
        <v>0</v>
      </c>
      <c r="BA78" s="1192">
        <v>0</v>
      </c>
      <c r="BB78" s="1192">
        <v>0</v>
      </c>
      <c r="BC78" s="1192">
        <v>0</v>
      </c>
      <c r="BD78" s="1192">
        <v>0</v>
      </c>
      <c r="BE78" s="1192">
        <v>0</v>
      </c>
      <c r="BF78" s="1192">
        <v>0</v>
      </c>
      <c r="BG78" s="1192">
        <v>0</v>
      </c>
      <c r="BH78" s="1192">
        <v>0</v>
      </c>
      <c r="BI78" s="1192">
        <v>0</v>
      </c>
      <c r="BJ78" s="1192">
        <v>0</v>
      </c>
      <c r="BK78" s="1192">
        <v>0</v>
      </c>
      <c r="BL78" s="1192">
        <v>0</v>
      </c>
      <c r="BM78" s="1192">
        <v>0</v>
      </c>
      <c r="BO78" s="2032"/>
      <c r="BP78" s="1195" t="s">
        <v>805</v>
      </c>
      <c r="BQ78" s="1192">
        <f>'급수관 폐쇄(총괄)'!BU78</f>
        <v>0</v>
      </c>
      <c r="BR78" s="1192">
        <v>0</v>
      </c>
      <c r="BS78" s="1192">
        <v>0</v>
      </c>
      <c r="BT78" s="1192">
        <v>0</v>
      </c>
      <c r="BU78" s="1192">
        <v>0</v>
      </c>
      <c r="BV78" s="1192">
        <v>0</v>
      </c>
      <c r="BW78" s="1192">
        <v>0</v>
      </c>
      <c r="BX78" s="1192">
        <v>0</v>
      </c>
      <c r="BY78" s="1192">
        <v>0</v>
      </c>
      <c r="BZ78" s="1192">
        <v>0</v>
      </c>
      <c r="CA78" s="1192">
        <v>0</v>
      </c>
      <c r="CB78" s="1192">
        <v>0</v>
      </c>
      <c r="CC78" s="1192">
        <v>0</v>
      </c>
      <c r="CD78" s="1192">
        <v>0</v>
      </c>
      <c r="CE78" s="1192">
        <v>0</v>
      </c>
      <c r="CF78" s="1192">
        <v>0</v>
      </c>
      <c r="CG78" s="1192">
        <v>0</v>
      </c>
      <c r="CH78" s="1192">
        <v>0</v>
      </c>
      <c r="CI78" s="1192">
        <v>0</v>
      </c>
      <c r="CK78" s="2032"/>
      <c r="CL78" s="1195" t="s">
        <v>805</v>
      </c>
      <c r="CM78" s="1192">
        <f>'급수관 폐쇄(총괄)'!CQ78</f>
        <v>0</v>
      </c>
      <c r="CN78" s="1192">
        <v>0</v>
      </c>
      <c r="CO78" s="1192">
        <v>0</v>
      </c>
      <c r="CP78" s="1192">
        <v>0</v>
      </c>
      <c r="CQ78" s="1192">
        <v>0</v>
      </c>
      <c r="CR78" s="1192">
        <v>0</v>
      </c>
      <c r="CS78" s="1192">
        <v>0</v>
      </c>
      <c r="CT78" s="1192">
        <v>0</v>
      </c>
      <c r="CU78" s="1192">
        <v>0</v>
      </c>
      <c r="CV78" s="1192">
        <v>0</v>
      </c>
      <c r="CW78" s="1192">
        <v>0</v>
      </c>
      <c r="CX78" s="1192">
        <v>0</v>
      </c>
      <c r="CY78" s="1192">
        <v>0</v>
      </c>
      <c r="CZ78" s="1192">
        <v>0</v>
      </c>
      <c r="DA78" s="1192">
        <v>0</v>
      </c>
      <c r="DB78" s="1192">
        <v>0</v>
      </c>
      <c r="DC78" s="1192">
        <v>0</v>
      </c>
      <c r="DD78" s="1192">
        <v>0</v>
      </c>
      <c r="DE78" s="1192">
        <v>0</v>
      </c>
      <c r="DG78" s="2032"/>
      <c r="DH78" s="1195" t="s">
        <v>805</v>
      </c>
      <c r="DI78" s="1192">
        <f>'급수관 폐쇄(총괄)'!DM78</f>
        <v>0</v>
      </c>
      <c r="DJ78" s="1192">
        <v>0</v>
      </c>
      <c r="DK78" s="1192">
        <v>0</v>
      </c>
      <c r="DL78" s="1192">
        <v>0</v>
      </c>
      <c r="DM78" s="1192">
        <v>0</v>
      </c>
      <c r="DN78" s="1192">
        <v>0</v>
      </c>
      <c r="DO78" s="1192">
        <v>0</v>
      </c>
      <c r="DP78" s="1192">
        <v>0</v>
      </c>
      <c r="DQ78" s="1192">
        <v>0</v>
      </c>
      <c r="DR78" s="1192">
        <v>0</v>
      </c>
      <c r="DS78" s="1192">
        <v>0</v>
      </c>
      <c r="DT78" s="1192">
        <v>0</v>
      </c>
      <c r="DU78" s="1192">
        <v>0</v>
      </c>
      <c r="DV78" s="1192">
        <v>0</v>
      </c>
      <c r="DW78" s="1192">
        <v>0</v>
      </c>
      <c r="DX78" s="1192">
        <v>0</v>
      </c>
      <c r="DY78" s="1192">
        <v>0</v>
      </c>
      <c r="DZ78" s="1192">
        <v>0</v>
      </c>
      <c r="EA78" s="1192">
        <v>0</v>
      </c>
    </row>
    <row r="79" spans="1:131" ht="19.2" customHeight="1">
      <c r="A79" s="2032"/>
      <c r="B79" s="1194" t="s">
        <v>807</v>
      </c>
      <c r="C79" s="1192">
        <f>'급수관 폐쇄(총괄)'!G79</f>
        <v>963.55</v>
      </c>
      <c r="D79" s="1192">
        <v>1193.3699999999999</v>
      </c>
      <c r="E79" s="1192">
        <v>0</v>
      </c>
      <c r="F79" s="1192">
        <v>229.82</v>
      </c>
      <c r="G79" s="1192">
        <v>963.55</v>
      </c>
      <c r="H79" s="1192">
        <v>796.85</v>
      </c>
      <c r="I79" s="1192">
        <v>0</v>
      </c>
      <c r="J79" s="1192">
        <v>7.33</v>
      </c>
      <c r="K79" s="1192">
        <v>0</v>
      </c>
      <c r="L79" s="1192">
        <v>0</v>
      </c>
      <c r="M79" s="1192">
        <v>1.06</v>
      </c>
      <c r="N79" s="1192">
        <v>390.52</v>
      </c>
      <c r="O79" s="1192">
        <v>0</v>
      </c>
      <c r="P79" s="1192">
        <v>221.43</v>
      </c>
      <c r="Q79" s="1192">
        <v>0</v>
      </c>
      <c r="R79" s="1192">
        <v>0</v>
      </c>
      <c r="S79" s="1192">
        <v>0</v>
      </c>
      <c r="T79" s="1192">
        <v>6</v>
      </c>
      <c r="U79" s="1192">
        <v>0</v>
      </c>
      <c r="W79" s="2032"/>
      <c r="X79" s="1194" t="s">
        <v>807</v>
      </c>
      <c r="Y79" s="1192">
        <f>'급수관 폐쇄(총괄)'!AC79</f>
        <v>45.58</v>
      </c>
      <c r="Z79" s="1192">
        <v>45.58</v>
      </c>
      <c r="AA79" s="1192">
        <v>0</v>
      </c>
      <c r="AB79" s="1192">
        <v>0</v>
      </c>
      <c r="AC79" s="1192">
        <v>45.58</v>
      </c>
      <c r="AD79" s="1192">
        <v>45.58</v>
      </c>
      <c r="AE79" s="1192">
        <v>0</v>
      </c>
      <c r="AF79" s="1192">
        <v>0</v>
      </c>
      <c r="AG79" s="1192">
        <v>0</v>
      </c>
      <c r="AH79" s="1192">
        <v>0</v>
      </c>
      <c r="AI79" s="1192">
        <v>0</v>
      </c>
      <c r="AJ79" s="1192">
        <v>0</v>
      </c>
      <c r="AK79" s="1192">
        <v>0</v>
      </c>
      <c r="AL79" s="1192">
        <v>0</v>
      </c>
      <c r="AM79" s="1192">
        <v>0</v>
      </c>
      <c r="AN79" s="1192">
        <v>0</v>
      </c>
      <c r="AO79" s="1192">
        <v>0</v>
      </c>
      <c r="AP79" s="1192">
        <v>0</v>
      </c>
      <c r="AQ79" s="1192">
        <v>0</v>
      </c>
      <c r="AS79" s="2032"/>
      <c r="AT79" s="1194" t="s">
        <v>807</v>
      </c>
      <c r="AU79" s="1192">
        <f>'급수관 폐쇄(총괄)'!AY79</f>
        <v>162.16</v>
      </c>
      <c r="AV79" s="1192">
        <v>162.16</v>
      </c>
      <c r="AW79" s="1192">
        <v>0</v>
      </c>
      <c r="AX79" s="1192">
        <v>0</v>
      </c>
      <c r="AY79" s="1192">
        <v>162.16</v>
      </c>
      <c r="AZ79" s="1192">
        <v>152.07</v>
      </c>
      <c r="BA79" s="1192">
        <v>0</v>
      </c>
      <c r="BB79" s="1192">
        <v>0</v>
      </c>
      <c r="BC79" s="1192">
        <v>0</v>
      </c>
      <c r="BD79" s="1192">
        <v>0</v>
      </c>
      <c r="BE79" s="1192">
        <v>0</v>
      </c>
      <c r="BF79" s="1192">
        <v>10.09</v>
      </c>
      <c r="BG79" s="1192">
        <v>0</v>
      </c>
      <c r="BH79" s="1192">
        <v>0</v>
      </c>
      <c r="BI79" s="1192">
        <v>0</v>
      </c>
      <c r="BJ79" s="1192">
        <v>0</v>
      </c>
      <c r="BK79" s="1192">
        <v>0</v>
      </c>
      <c r="BL79" s="1192">
        <v>0</v>
      </c>
      <c r="BM79" s="1192">
        <v>0</v>
      </c>
      <c r="BO79" s="2032"/>
      <c r="BP79" s="1194" t="s">
        <v>807</v>
      </c>
      <c r="BQ79" s="1192">
        <f>'급수관 폐쇄(총괄)'!BU79</f>
        <v>510.06</v>
      </c>
      <c r="BR79" s="1192">
        <v>510.06</v>
      </c>
      <c r="BS79" s="1192">
        <v>0</v>
      </c>
      <c r="BT79" s="1192">
        <v>0</v>
      </c>
      <c r="BU79" s="1192">
        <v>510.06</v>
      </c>
      <c r="BV79" s="1192">
        <v>291.2</v>
      </c>
      <c r="BW79" s="1192">
        <v>0</v>
      </c>
      <c r="BX79" s="1192">
        <v>0</v>
      </c>
      <c r="BY79" s="1192">
        <v>0</v>
      </c>
      <c r="BZ79" s="1192">
        <v>0</v>
      </c>
      <c r="CA79" s="1192">
        <v>0</v>
      </c>
      <c r="CB79" s="1192">
        <v>212.86</v>
      </c>
      <c r="CC79" s="1192">
        <v>0</v>
      </c>
      <c r="CD79" s="1192">
        <v>0</v>
      </c>
      <c r="CE79" s="1192">
        <v>0</v>
      </c>
      <c r="CF79" s="1192">
        <v>0</v>
      </c>
      <c r="CG79" s="1192">
        <v>0</v>
      </c>
      <c r="CH79" s="1192">
        <v>6</v>
      </c>
      <c r="CI79" s="1192">
        <v>0</v>
      </c>
      <c r="CK79" s="2032"/>
      <c r="CL79" s="1194" t="s">
        <v>807</v>
      </c>
      <c r="CM79" s="1192">
        <f>'급수관 폐쇄(총괄)'!CQ79</f>
        <v>102.18</v>
      </c>
      <c r="CN79" s="1192">
        <v>332</v>
      </c>
      <c r="CO79" s="1192">
        <v>0</v>
      </c>
      <c r="CP79" s="1192">
        <v>229.82</v>
      </c>
      <c r="CQ79" s="1192">
        <v>102.18</v>
      </c>
      <c r="CR79" s="1192">
        <v>286</v>
      </c>
      <c r="CS79" s="1192">
        <v>0</v>
      </c>
      <c r="CT79" s="1192">
        <v>7.33</v>
      </c>
      <c r="CU79" s="1192">
        <v>0</v>
      </c>
      <c r="CV79" s="1192">
        <v>0</v>
      </c>
      <c r="CW79" s="1192">
        <v>1.06</v>
      </c>
      <c r="CX79" s="1192">
        <v>46</v>
      </c>
      <c r="CY79" s="1192">
        <v>0</v>
      </c>
      <c r="CZ79" s="1192">
        <v>221.43</v>
      </c>
      <c r="DA79" s="1192">
        <v>0</v>
      </c>
      <c r="DB79" s="1192">
        <v>0</v>
      </c>
      <c r="DC79" s="1192">
        <v>0</v>
      </c>
      <c r="DD79" s="1192">
        <v>0</v>
      </c>
      <c r="DE79" s="1192">
        <v>0</v>
      </c>
      <c r="DG79" s="2032"/>
      <c r="DH79" s="1194" t="s">
        <v>807</v>
      </c>
      <c r="DI79" s="1192">
        <f>'급수관 폐쇄(총괄)'!DM79</f>
        <v>143.57</v>
      </c>
      <c r="DJ79" s="1192">
        <v>143.57</v>
      </c>
      <c r="DK79" s="1192">
        <v>0</v>
      </c>
      <c r="DL79" s="1192">
        <v>0</v>
      </c>
      <c r="DM79" s="1192">
        <v>143.57</v>
      </c>
      <c r="DN79" s="1192">
        <v>22</v>
      </c>
      <c r="DO79" s="1192">
        <v>0</v>
      </c>
      <c r="DP79" s="1192">
        <v>0</v>
      </c>
      <c r="DQ79" s="1192">
        <v>0</v>
      </c>
      <c r="DR79" s="1192">
        <v>0</v>
      </c>
      <c r="DS79" s="1192">
        <v>0</v>
      </c>
      <c r="DT79" s="1192">
        <v>121.57</v>
      </c>
      <c r="DU79" s="1192">
        <v>0</v>
      </c>
      <c r="DV79" s="1192">
        <v>0</v>
      </c>
      <c r="DW79" s="1192">
        <v>0</v>
      </c>
      <c r="DX79" s="1192">
        <v>0</v>
      </c>
      <c r="DY79" s="1192">
        <v>0</v>
      </c>
      <c r="DZ79" s="1192">
        <v>0</v>
      </c>
      <c r="EA79" s="1192">
        <v>0</v>
      </c>
    </row>
    <row r="80" spans="1:131" ht="19.2" customHeight="1">
      <c r="A80" s="2032"/>
      <c r="B80" s="1194" t="s">
        <v>788</v>
      </c>
      <c r="C80" s="1192">
        <f>'급수관 폐쇄(총괄)'!G80</f>
        <v>0</v>
      </c>
      <c r="D80" s="1192">
        <v>0</v>
      </c>
      <c r="E80" s="1192">
        <v>0</v>
      </c>
      <c r="F80" s="1192">
        <v>0</v>
      </c>
      <c r="G80" s="1192">
        <v>0</v>
      </c>
      <c r="H80" s="1192">
        <v>0</v>
      </c>
      <c r="I80" s="1192">
        <v>0</v>
      </c>
      <c r="J80" s="1192">
        <v>0</v>
      </c>
      <c r="K80" s="1192">
        <v>0</v>
      </c>
      <c r="L80" s="1192">
        <v>0</v>
      </c>
      <c r="M80" s="1192">
        <v>0</v>
      </c>
      <c r="N80" s="1192">
        <v>0</v>
      </c>
      <c r="O80" s="1192">
        <v>0</v>
      </c>
      <c r="P80" s="1192">
        <v>0</v>
      </c>
      <c r="Q80" s="1192">
        <v>0</v>
      </c>
      <c r="R80" s="1192">
        <v>0</v>
      </c>
      <c r="S80" s="1192">
        <v>0</v>
      </c>
      <c r="T80" s="1192">
        <v>0</v>
      </c>
      <c r="U80" s="1192">
        <v>0</v>
      </c>
      <c r="W80" s="2032"/>
      <c r="X80" s="1194" t="s">
        <v>788</v>
      </c>
      <c r="Y80" s="1192">
        <f>'급수관 폐쇄(총괄)'!AC80</f>
        <v>0</v>
      </c>
      <c r="Z80" s="1192">
        <v>0</v>
      </c>
      <c r="AA80" s="1192">
        <v>0</v>
      </c>
      <c r="AB80" s="1192">
        <v>0</v>
      </c>
      <c r="AC80" s="1192">
        <v>0</v>
      </c>
      <c r="AD80" s="1192">
        <v>0</v>
      </c>
      <c r="AE80" s="1192">
        <v>0</v>
      </c>
      <c r="AF80" s="1192">
        <v>0</v>
      </c>
      <c r="AG80" s="1192">
        <v>0</v>
      </c>
      <c r="AH80" s="1192">
        <v>0</v>
      </c>
      <c r="AI80" s="1192">
        <v>0</v>
      </c>
      <c r="AJ80" s="1192">
        <v>0</v>
      </c>
      <c r="AK80" s="1192">
        <v>0</v>
      </c>
      <c r="AL80" s="1192">
        <v>0</v>
      </c>
      <c r="AM80" s="1192">
        <v>0</v>
      </c>
      <c r="AN80" s="1192">
        <v>0</v>
      </c>
      <c r="AO80" s="1192">
        <v>0</v>
      </c>
      <c r="AP80" s="1192">
        <v>0</v>
      </c>
      <c r="AQ80" s="1192">
        <v>0</v>
      </c>
      <c r="AS80" s="2032"/>
      <c r="AT80" s="1194" t="s">
        <v>788</v>
      </c>
      <c r="AU80" s="1192">
        <f>'급수관 폐쇄(총괄)'!AY80</f>
        <v>0</v>
      </c>
      <c r="AV80" s="1192">
        <v>0</v>
      </c>
      <c r="AW80" s="1192">
        <v>0</v>
      </c>
      <c r="AX80" s="1192">
        <v>0</v>
      </c>
      <c r="AY80" s="1192">
        <v>0</v>
      </c>
      <c r="AZ80" s="1192">
        <v>0</v>
      </c>
      <c r="BA80" s="1192">
        <v>0</v>
      </c>
      <c r="BB80" s="1192">
        <v>0</v>
      </c>
      <c r="BC80" s="1192">
        <v>0</v>
      </c>
      <c r="BD80" s="1192">
        <v>0</v>
      </c>
      <c r="BE80" s="1192">
        <v>0</v>
      </c>
      <c r="BF80" s="1192">
        <v>0</v>
      </c>
      <c r="BG80" s="1192">
        <v>0</v>
      </c>
      <c r="BH80" s="1192">
        <v>0</v>
      </c>
      <c r="BI80" s="1192">
        <v>0</v>
      </c>
      <c r="BJ80" s="1192">
        <v>0</v>
      </c>
      <c r="BK80" s="1192">
        <v>0</v>
      </c>
      <c r="BL80" s="1192">
        <v>0</v>
      </c>
      <c r="BM80" s="1192">
        <v>0</v>
      </c>
      <c r="BO80" s="2032"/>
      <c r="BP80" s="1194" t="s">
        <v>788</v>
      </c>
      <c r="BQ80" s="1192">
        <f>'급수관 폐쇄(총괄)'!BU80</f>
        <v>0</v>
      </c>
      <c r="BR80" s="1192">
        <v>0</v>
      </c>
      <c r="BS80" s="1192">
        <v>0</v>
      </c>
      <c r="BT80" s="1192">
        <v>0</v>
      </c>
      <c r="BU80" s="1192">
        <v>0</v>
      </c>
      <c r="BV80" s="1192">
        <v>0</v>
      </c>
      <c r="BW80" s="1192">
        <v>0</v>
      </c>
      <c r="BX80" s="1192">
        <v>0</v>
      </c>
      <c r="BY80" s="1192">
        <v>0</v>
      </c>
      <c r="BZ80" s="1192">
        <v>0</v>
      </c>
      <c r="CA80" s="1192">
        <v>0</v>
      </c>
      <c r="CB80" s="1192">
        <v>0</v>
      </c>
      <c r="CC80" s="1192">
        <v>0</v>
      </c>
      <c r="CD80" s="1192">
        <v>0</v>
      </c>
      <c r="CE80" s="1192">
        <v>0</v>
      </c>
      <c r="CF80" s="1192">
        <v>0</v>
      </c>
      <c r="CG80" s="1192">
        <v>0</v>
      </c>
      <c r="CH80" s="1192">
        <v>0</v>
      </c>
      <c r="CI80" s="1192">
        <v>0</v>
      </c>
      <c r="CK80" s="2032"/>
      <c r="CL80" s="1194" t="s">
        <v>788</v>
      </c>
      <c r="CM80" s="1192">
        <f>'급수관 폐쇄(총괄)'!CQ80</f>
        <v>0</v>
      </c>
      <c r="CN80" s="1192">
        <v>0</v>
      </c>
      <c r="CO80" s="1192">
        <v>0</v>
      </c>
      <c r="CP80" s="1192">
        <v>0</v>
      </c>
      <c r="CQ80" s="1192">
        <v>0</v>
      </c>
      <c r="CR80" s="1192">
        <v>0</v>
      </c>
      <c r="CS80" s="1192">
        <v>0</v>
      </c>
      <c r="CT80" s="1192">
        <v>0</v>
      </c>
      <c r="CU80" s="1192">
        <v>0</v>
      </c>
      <c r="CV80" s="1192">
        <v>0</v>
      </c>
      <c r="CW80" s="1192">
        <v>0</v>
      </c>
      <c r="CX80" s="1192">
        <v>0</v>
      </c>
      <c r="CY80" s="1192">
        <v>0</v>
      </c>
      <c r="CZ80" s="1192">
        <v>0</v>
      </c>
      <c r="DA80" s="1192">
        <v>0</v>
      </c>
      <c r="DB80" s="1192">
        <v>0</v>
      </c>
      <c r="DC80" s="1192">
        <v>0</v>
      </c>
      <c r="DD80" s="1192">
        <v>0</v>
      </c>
      <c r="DE80" s="1192">
        <v>0</v>
      </c>
      <c r="DG80" s="2032"/>
      <c r="DH80" s="1194" t="s">
        <v>788</v>
      </c>
      <c r="DI80" s="1192">
        <f>'급수관 폐쇄(총괄)'!DM80</f>
        <v>0</v>
      </c>
      <c r="DJ80" s="1192">
        <v>0</v>
      </c>
      <c r="DK80" s="1192">
        <v>0</v>
      </c>
      <c r="DL80" s="1192">
        <v>0</v>
      </c>
      <c r="DM80" s="1192">
        <v>0</v>
      </c>
      <c r="DN80" s="1192">
        <v>0</v>
      </c>
      <c r="DO80" s="1192">
        <v>0</v>
      </c>
      <c r="DP80" s="1192">
        <v>0</v>
      </c>
      <c r="DQ80" s="1192">
        <v>0</v>
      </c>
      <c r="DR80" s="1192">
        <v>0</v>
      </c>
      <c r="DS80" s="1192">
        <v>0</v>
      </c>
      <c r="DT80" s="1192">
        <v>0</v>
      </c>
      <c r="DU80" s="1192">
        <v>0</v>
      </c>
      <c r="DV80" s="1192">
        <v>0</v>
      </c>
      <c r="DW80" s="1192">
        <v>0</v>
      </c>
      <c r="DX80" s="1192">
        <v>0</v>
      </c>
      <c r="DY80" s="1192">
        <v>0</v>
      </c>
      <c r="DZ80" s="1192">
        <v>0</v>
      </c>
      <c r="EA80" s="1192">
        <v>0</v>
      </c>
    </row>
    <row r="81" spans="1:131" ht="19.2" customHeight="1">
      <c r="A81" s="2032"/>
      <c r="B81" s="1193" t="s">
        <v>849</v>
      </c>
      <c r="C81" s="1192">
        <f>'급수관 폐쇄(총괄)'!G81</f>
        <v>58.5</v>
      </c>
      <c r="D81" s="1192">
        <v>58.5</v>
      </c>
      <c r="E81" s="1192">
        <v>0</v>
      </c>
      <c r="F81" s="1192">
        <v>0</v>
      </c>
      <c r="G81" s="1192">
        <v>58.5</v>
      </c>
      <c r="H81" s="1192">
        <v>0</v>
      </c>
      <c r="I81" s="1192">
        <v>0</v>
      </c>
      <c r="J81" s="1192">
        <v>0</v>
      </c>
      <c r="K81" s="1192">
        <v>0</v>
      </c>
      <c r="L81" s="1192">
        <v>0</v>
      </c>
      <c r="M81" s="1192">
        <v>0</v>
      </c>
      <c r="N81" s="1192">
        <v>58.5</v>
      </c>
      <c r="O81" s="1192">
        <v>0</v>
      </c>
      <c r="P81" s="1192">
        <v>0</v>
      </c>
      <c r="Q81" s="1192">
        <v>0</v>
      </c>
      <c r="R81" s="1192">
        <v>0</v>
      </c>
      <c r="S81" s="1192">
        <v>0</v>
      </c>
      <c r="T81" s="1192">
        <v>0</v>
      </c>
      <c r="U81" s="1192">
        <v>0</v>
      </c>
      <c r="W81" s="2032"/>
      <c r="X81" s="1193" t="s">
        <v>849</v>
      </c>
      <c r="Y81" s="1192">
        <f>'급수관 폐쇄(총괄)'!AC81</f>
        <v>0</v>
      </c>
      <c r="Z81" s="1192">
        <v>0</v>
      </c>
      <c r="AA81" s="1192">
        <v>0</v>
      </c>
      <c r="AB81" s="1192">
        <v>0</v>
      </c>
      <c r="AC81" s="1192">
        <v>0</v>
      </c>
      <c r="AD81" s="1192">
        <v>0</v>
      </c>
      <c r="AE81" s="1192">
        <v>0</v>
      </c>
      <c r="AF81" s="1192">
        <v>0</v>
      </c>
      <c r="AG81" s="1192">
        <v>0</v>
      </c>
      <c r="AH81" s="1192">
        <v>0</v>
      </c>
      <c r="AI81" s="1192">
        <v>0</v>
      </c>
      <c r="AJ81" s="1192">
        <v>0</v>
      </c>
      <c r="AK81" s="1192">
        <v>0</v>
      </c>
      <c r="AL81" s="1192">
        <v>0</v>
      </c>
      <c r="AM81" s="1192">
        <v>0</v>
      </c>
      <c r="AN81" s="1192">
        <v>0</v>
      </c>
      <c r="AO81" s="1192">
        <v>0</v>
      </c>
      <c r="AP81" s="1192">
        <v>0</v>
      </c>
      <c r="AQ81" s="1192">
        <v>0</v>
      </c>
      <c r="AS81" s="2032"/>
      <c r="AT81" s="1193" t="s">
        <v>849</v>
      </c>
      <c r="AU81" s="1192">
        <f>'급수관 폐쇄(총괄)'!AY81</f>
        <v>0</v>
      </c>
      <c r="AV81" s="1192">
        <v>0</v>
      </c>
      <c r="AW81" s="1192">
        <v>0</v>
      </c>
      <c r="AX81" s="1192">
        <v>0</v>
      </c>
      <c r="AY81" s="1192">
        <v>0</v>
      </c>
      <c r="AZ81" s="1192">
        <v>0</v>
      </c>
      <c r="BA81" s="1192">
        <v>0</v>
      </c>
      <c r="BB81" s="1192">
        <v>0</v>
      </c>
      <c r="BC81" s="1192">
        <v>0</v>
      </c>
      <c r="BD81" s="1192">
        <v>0</v>
      </c>
      <c r="BE81" s="1192">
        <v>0</v>
      </c>
      <c r="BF81" s="1192">
        <v>0</v>
      </c>
      <c r="BG81" s="1192">
        <v>0</v>
      </c>
      <c r="BH81" s="1192">
        <v>0</v>
      </c>
      <c r="BI81" s="1192">
        <v>0</v>
      </c>
      <c r="BJ81" s="1192">
        <v>0</v>
      </c>
      <c r="BK81" s="1192">
        <v>0</v>
      </c>
      <c r="BL81" s="1192">
        <v>0</v>
      </c>
      <c r="BM81" s="1192">
        <v>0</v>
      </c>
      <c r="BO81" s="2032"/>
      <c r="BP81" s="1193" t="s">
        <v>849</v>
      </c>
      <c r="BQ81" s="1192">
        <f>'급수관 폐쇄(총괄)'!BU81</f>
        <v>58.5</v>
      </c>
      <c r="BR81" s="1192">
        <v>58.5</v>
      </c>
      <c r="BS81" s="1192">
        <v>0</v>
      </c>
      <c r="BT81" s="1192">
        <v>0</v>
      </c>
      <c r="BU81" s="1192">
        <v>58.5</v>
      </c>
      <c r="BV81" s="1192">
        <v>0</v>
      </c>
      <c r="BW81" s="1192">
        <v>0</v>
      </c>
      <c r="BX81" s="1192">
        <v>0</v>
      </c>
      <c r="BY81" s="1192">
        <v>0</v>
      </c>
      <c r="BZ81" s="1192">
        <v>0</v>
      </c>
      <c r="CA81" s="1192">
        <v>0</v>
      </c>
      <c r="CB81" s="1192">
        <v>58.5</v>
      </c>
      <c r="CC81" s="1192">
        <v>0</v>
      </c>
      <c r="CD81" s="1192">
        <v>0</v>
      </c>
      <c r="CE81" s="1192">
        <v>0</v>
      </c>
      <c r="CF81" s="1192">
        <v>0</v>
      </c>
      <c r="CG81" s="1192">
        <v>0</v>
      </c>
      <c r="CH81" s="1192">
        <v>0</v>
      </c>
      <c r="CI81" s="1192">
        <v>0</v>
      </c>
      <c r="CK81" s="2032"/>
      <c r="CL81" s="1193" t="s">
        <v>849</v>
      </c>
      <c r="CM81" s="1192">
        <f>'급수관 폐쇄(총괄)'!CQ81</f>
        <v>0</v>
      </c>
      <c r="CN81" s="1192">
        <v>0</v>
      </c>
      <c r="CO81" s="1192">
        <v>0</v>
      </c>
      <c r="CP81" s="1192">
        <v>0</v>
      </c>
      <c r="CQ81" s="1192">
        <v>0</v>
      </c>
      <c r="CR81" s="1192">
        <v>0</v>
      </c>
      <c r="CS81" s="1192">
        <v>0</v>
      </c>
      <c r="CT81" s="1192">
        <v>0</v>
      </c>
      <c r="CU81" s="1192">
        <v>0</v>
      </c>
      <c r="CV81" s="1192">
        <v>0</v>
      </c>
      <c r="CW81" s="1192">
        <v>0</v>
      </c>
      <c r="CX81" s="1192">
        <v>0</v>
      </c>
      <c r="CY81" s="1192">
        <v>0</v>
      </c>
      <c r="CZ81" s="1192">
        <v>0</v>
      </c>
      <c r="DA81" s="1192">
        <v>0</v>
      </c>
      <c r="DB81" s="1192">
        <v>0</v>
      </c>
      <c r="DC81" s="1192">
        <v>0</v>
      </c>
      <c r="DD81" s="1192">
        <v>0</v>
      </c>
      <c r="DE81" s="1192">
        <v>0</v>
      </c>
      <c r="DG81" s="2032"/>
      <c r="DH81" s="1193" t="s">
        <v>849</v>
      </c>
      <c r="DI81" s="1192">
        <f>'급수관 폐쇄(총괄)'!DM81</f>
        <v>0</v>
      </c>
      <c r="DJ81" s="1192">
        <v>0</v>
      </c>
      <c r="DK81" s="1192">
        <v>0</v>
      </c>
      <c r="DL81" s="1192">
        <v>0</v>
      </c>
      <c r="DM81" s="1192">
        <v>0</v>
      </c>
      <c r="DN81" s="1192">
        <v>0</v>
      </c>
      <c r="DO81" s="1192">
        <v>0</v>
      </c>
      <c r="DP81" s="1192">
        <v>0</v>
      </c>
      <c r="DQ81" s="1192">
        <v>0</v>
      </c>
      <c r="DR81" s="1192">
        <v>0</v>
      </c>
      <c r="DS81" s="1192">
        <v>0</v>
      </c>
      <c r="DT81" s="1192">
        <v>0</v>
      </c>
      <c r="DU81" s="1192">
        <v>0</v>
      </c>
      <c r="DV81" s="1192">
        <v>0</v>
      </c>
      <c r="DW81" s="1192">
        <v>0</v>
      </c>
      <c r="DX81" s="1192">
        <v>0</v>
      </c>
      <c r="DY81" s="1192">
        <v>0</v>
      </c>
      <c r="DZ81" s="1192">
        <v>0</v>
      </c>
      <c r="EA81" s="1192">
        <v>0</v>
      </c>
    </row>
    <row r="82" spans="1:131" ht="20.25" customHeight="1">
      <c r="A82" s="2397" t="s">
        <v>867</v>
      </c>
      <c r="B82" s="1196" t="s">
        <v>41</v>
      </c>
      <c r="C82" s="1190">
        <f>SUM('급수관 폐쇄(총괄)'!C83:'급수관 폐쇄(총괄)'!C92)</f>
        <v>3002.84</v>
      </c>
      <c r="D82" s="1190">
        <f>SUM('급수관 폐쇄(총괄)'!D83:'급수관 폐쇄(총괄)'!D92)</f>
        <v>4027.9400000000005</v>
      </c>
      <c r="E82" s="1190">
        <f>SUM('급수관 폐쇄(총괄)'!E83:'급수관 폐쇄(총괄)'!E92)</f>
        <v>0</v>
      </c>
      <c r="F82" s="1190">
        <f>SUM('급수관 폐쇄(총괄)'!F83:'급수관 폐쇄(총괄)'!F92)</f>
        <v>1025.0999999999999</v>
      </c>
      <c r="G82" s="1190">
        <f>SUM('급수관 폐쇄(총괄)'!G83:'급수관 폐쇄(총괄)'!G92)</f>
        <v>3002.84</v>
      </c>
      <c r="H82" s="1190">
        <f>SUM('급수관 폐쇄(총괄)'!H83:'급수관 폐쇄(총괄)'!H92)</f>
        <v>2773.34</v>
      </c>
      <c r="I82" s="1190">
        <f>SUM('급수관 폐쇄(총괄)'!I83:'급수관 폐쇄(총괄)'!I92)</f>
        <v>0</v>
      </c>
      <c r="J82" s="1190">
        <f>SUM('급수관 폐쇄(총괄)'!J83:'급수관 폐쇄(총괄)'!J92)</f>
        <v>119.11</v>
      </c>
      <c r="K82" s="1190">
        <f>SUM('급수관 폐쇄(총괄)'!K83:'급수관 폐쇄(총괄)'!K92)</f>
        <v>134.41</v>
      </c>
      <c r="L82" s="1190">
        <f>SUM('급수관 폐쇄(총괄)'!L83:'급수관 폐쇄(총괄)'!L92)</f>
        <v>0</v>
      </c>
      <c r="M82" s="1190">
        <f>SUM('급수관 폐쇄(총괄)'!M83:'급수관 폐쇄(총괄)'!M92)</f>
        <v>287.14999999999998</v>
      </c>
      <c r="N82" s="1190">
        <f>SUM('급수관 폐쇄(총괄)'!N83:'급수관 폐쇄(총괄)'!N92)</f>
        <v>692.04</v>
      </c>
      <c r="O82" s="1190">
        <f>SUM('급수관 폐쇄(총괄)'!O83:'급수관 폐쇄(총괄)'!O92)</f>
        <v>0</v>
      </c>
      <c r="P82" s="1190">
        <f>SUM('급수관 폐쇄(총괄)'!P83:'급수관 폐쇄(총괄)'!P92)</f>
        <v>292.95000000000005</v>
      </c>
      <c r="Q82" s="1190">
        <f>SUM('급수관 폐쇄(총괄)'!Q83:'급수관 폐쇄(총괄)'!Q92)</f>
        <v>135.56</v>
      </c>
      <c r="R82" s="1190">
        <f>SUM('급수관 폐쇄(총괄)'!R83:'급수관 폐쇄(총괄)'!R92)</f>
        <v>0</v>
      </c>
      <c r="S82" s="1190">
        <f>SUM('급수관 폐쇄(총괄)'!S83:'급수관 폐쇄(총괄)'!S92)</f>
        <v>341.36</v>
      </c>
      <c r="T82" s="1190">
        <f>SUM('급수관 폐쇄(총괄)'!T83:'급수관 폐쇄(총괄)'!T92)</f>
        <v>277.12</v>
      </c>
      <c r="U82" s="1190">
        <f>SUM('급수관 폐쇄(총괄)'!U83:'급수관 폐쇄(총괄)'!U92)</f>
        <v>0</v>
      </c>
      <c r="W82" s="2397" t="s">
        <v>867</v>
      </c>
      <c r="X82" s="1196" t="s">
        <v>41</v>
      </c>
      <c r="Y82" s="1190">
        <f>SUM('급수관 폐쇄(총괄)'!Y83:'급수관 폐쇄(총괄)'!Y92)</f>
        <v>1264.1500000000001</v>
      </c>
      <c r="Z82" s="1190">
        <f>SUM('급수관 폐쇄(총괄)'!Z83:'급수관 폐쇄(총괄)'!Z92)</f>
        <v>1273.54</v>
      </c>
      <c r="AA82" s="1190">
        <f>SUM('급수관 폐쇄(총괄)'!AA83:'급수관 폐쇄(총괄)'!AA92)</f>
        <v>0</v>
      </c>
      <c r="AB82" s="1190">
        <f>SUM('급수관 폐쇄(총괄)'!AB83:'급수관 폐쇄(총괄)'!AB92)</f>
        <v>9.39</v>
      </c>
      <c r="AC82" s="1190">
        <f>SUM('급수관 폐쇄(총괄)'!AC83:'급수관 폐쇄(총괄)'!AC92)</f>
        <v>1264.1500000000001</v>
      </c>
      <c r="AD82" s="1190">
        <f>SUM('급수관 폐쇄(총괄)'!AD83:'급수관 폐쇄(총괄)'!AD92)</f>
        <v>1043.42</v>
      </c>
      <c r="AE82" s="1190">
        <f>SUM('급수관 폐쇄(총괄)'!AE83:'급수관 폐쇄(총괄)'!AE92)</f>
        <v>0</v>
      </c>
      <c r="AF82" s="1190">
        <f>SUM('급수관 폐쇄(총괄)'!AF83:'급수관 폐쇄(총괄)'!AF92)</f>
        <v>0</v>
      </c>
      <c r="AG82" s="1190">
        <f>SUM('급수관 폐쇄(총괄)'!AG83:'급수관 폐쇄(총괄)'!AG92)</f>
        <v>0</v>
      </c>
      <c r="AH82" s="1190">
        <f>SUM('급수관 폐쇄(총괄)'!AH83:'급수관 폐쇄(총괄)'!AH92)</f>
        <v>0</v>
      </c>
      <c r="AI82" s="1190">
        <f>SUM('급수관 폐쇄(총괄)'!AI83:'급수관 폐쇄(총괄)'!AI92)</f>
        <v>9.39</v>
      </c>
      <c r="AJ82" s="1190">
        <f>SUM('급수관 폐쇄(총괄)'!AJ83:'급수관 폐쇄(총괄)'!AJ92)</f>
        <v>0</v>
      </c>
      <c r="AK82" s="1190">
        <f>SUM('급수관 폐쇄(총괄)'!AK83:'급수관 폐쇄(총괄)'!AK92)</f>
        <v>0</v>
      </c>
      <c r="AL82" s="1190">
        <f>SUM('급수관 폐쇄(총괄)'!AL83:'급수관 폐쇄(총괄)'!AL92)</f>
        <v>0</v>
      </c>
      <c r="AM82" s="1190">
        <f>SUM('급수관 폐쇄(총괄)'!AM83:'급수관 폐쇄(총괄)'!AM92)</f>
        <v>0</v>
      </c>
      <c r="AN82" s="1190">
        <f>SUM('급수관 폐쇄(총괄)'!AN83:'급수관 폐쇄(총괄)'!AN92)</f>
        <v>0</v>
      </c>
      <c r="AO82" s="1190">
        <f>SUM('급수관 폐쇄(총괄)'!AO83:'급수관 폐쇄(총괄)'!AO92)</f>
        <v>0</v>
      </c>
      <c r="AP82" s="1190">
        <f>SUM('급수관 폐쇄(총괄)'!AP83:'급수관 폐쇄(총괄)'!AP92)</f>
        <v>230.12</v>
      </c>
      <c r="AQ82" s="1190">
        <f>SUM('급수관 폐쇄(총괄)'!AQ83:'급수관 폐쇄(총괄)'!AQ92)</f>
        <v>0</v>
      </c>
      <c r="AS82" s="2397" t="s">
        <v>867</v>
      </c>
      <c r="AT82" s="1196" t="s">
        <v>41</v>
      </c>
      <c r="AU82" s="1190">
        <f>SUM('급수관 폐쇄(총괄)'!AU83:'급수관 폐쇄(총괄)'!AU92)</f>
        <v>607.92000000000007</v>
      </c>
      <c r="AV82" s="1190">
        <f>SUM('급수관 폐쇄(총괄)'!AV83:'급수관 폐쇄(총괄)'!AV92)</f>
        <v>607.92000000000007</v>
      </c>
      <c r="AW82" s="1190">
        <f>SUM('급수관 폐쇄(총괄)'!AW83:'급수관 폐쇄(총괄)'!AW92)</f>
        <v>0</v>
      </c>
      <c r="AX82" s="1190">
        <f>SUM('급수관 폐쇄(총괄)'!AX83:'급수관 폐쇄(총괄)'!AX92)</f>
        <v>0</v>
      </c>
      <c r="AY82" s="1190">
        <f>SUM('급수관 폐쇄(총괄)'!AY83:'급수관 폐쇄(총괄)'!AY92)</f>
        <v>607.92000000000007</v>
      </c>
      <c r="AZ82" s="1190">
        <f>SUM('급수관 폐쇄(총괄)'!AZ83:'급수관 폐쇄(총괄)'!AZ92)</f>
        <v>607.92000000000007</v>
      </c>
      <c r="BA82" s="1190">
        <f>SUM('급수관 폐쇄(총괄)'!BA83:'급수관 폐쇄(총괄)'!BA92)</f>
        <v>0</v>
      </c>
      <c r="BB82" s="1190">
        <f>SUM('급수관 폐쇄(총괄)'!BB83:'급수관 폐쇄(총괄)'!BB92)</f>
        <v>0</v>
      </c>
      <c r="BC82" s="1190">
        <f>SUM('급수관 폐쇄(총괄)'!BC83:'급수관 폐쇄(총괄)'!BC92)</f>
        <v>0</v>
      </c>
      <c r="BD82" s="1190">
        <f>SUM('급수관 폐쇄(총괄)'!BD83:'급수관 폐쇄(총괄)'!BD92)</f>
        <v>0</v>
      </c>
      <c r="BE82" s="1190">
        <f>SUM('급수관 폐쇄(총괄)'!BE83:'급수관 폐쇄(총괄)'!BE92)</f>
        <v>0</v>
      </c>
      <c r="BF82" s="1190">
        <f>SUM('급수관 폐쇄(총괄)'!BF83:'급수관 폐쇄(총괄)'!BF92)</f>
        <v>0</v>
      </c>
      <c r="BG82" s="1190">
        <f>SUM('급수관 폐쇄(총괄)'!BG83:'급수관 폐쇄(총괄)'!BG92)</f>
        <v>0</v>
      </c>
      <c r="BH82" s="1190">
        <f>SUM('급수관 폐쇄(총괄)'!BH83:'급수관 폐쇄(총괄)'!BH92)</f>
        <v>0</v>
      </c>
      <c r="BI82" s="1190">
        <f>SUM('급수관 폐쇄(총괄)'!BI83:'급수관 폐쇄(총괄)'!BI92)</f>
        <v>0</v>
      </c>
      <c r="BJ82" s="1190">
        <f>SUM('급수관 폐쇄(총괄)'!BJ83:'급수관 폐쇄(총괄)'!BJ92)</f>
        <v>0</v>
      </c>
      <c r="BK82" s="1190">
        <f>SUM('급수관 폐쇄(총괄)'!BK83:'급수관 폐쇄(총괄)'!BK92)</f>
        <v>0</v>
      </c>
      <c r="BL82" s="1190">
        <f>SUM('급수관 폐쇄(총괄)'!BL83:'급수관 폐쇄(총괄)'!BL92)</f>
        <v>0</v>
      </c>
      <c r="BM82" s="1190">
        <f>SUM('급수관 폐쇄(총괄)'!BM83:'급수관 폐쇄(총괄)'!BM92)</f>
        <v>0</v>
      </c>
      <c r="BO82" s="2397" t="s">
        <v>867</v>
      </c>
      <c r="BP82" s="1196" t="s">
        <v>41</v>
      </c>
      <c r="BQ82" s="1190">
        <f>SUM('급수관 폐쇄(총괄)'!BQ83:'급수관 폐쇄(총괄)'!BQ92)</f>
        <v>241.34999999999997</v>
      </c>
      <c r="BR82" s="1190">
        <f>SUM('급수관 폐쇄(총괄)'!BR83:'급수관 폐쇄(총괄)'!BR92)</f>
        <v>388.56</v>
      </c>
      <c r="BS82" s="1190">
        <f>SUM('급수관 폐쇄(총괄)'!BS83:'급수관 폐쇄(총괄)'!BS92)</f>
        <v>0</v>
      </c>
      <c r="BT82" s="1190">
        <f>SUM('급수관 폐쇄(총괄)'!BT83:'급수관 폐쇄(총괄)'!BT92)</f>
        <v>147.20999999999998</v>
      </c>
      <c r="BU82" s="1190">
        <f>SUM('급수관 폐쇄(총괄)'!BU83:'급수관 폐쇄(총괄)'!BU92)</f>
        <v>241.34999999999997</v>
      </c>
      <c r="BV82" s="1190">
        <f>SUM('급수관 폐쇄(총괄)'!BV83:'급수관 폐쇄(총괄)'!BV92)</f>
        <v>67</v>
      </c>
      <c r="BW82" s="1190">
        <f>SUM('급수관 폐쇄(총괄)'!BW83:'급수관 폐쇄(총괄)'!BW92)</f>
        <v>0</v>
      </c>
      <c r="BX82" s="1190">
        <f>SUM('급수관 폐쇄(총괄)'!BX83:'급수관 폐쇄(총괄)'!BX92)</f>
        <v>2.0099999999999998</v>
      </c>
      <c r="BY82" s="1190">
        <f>SUM('급수관 폐쇄(총괄)'!BY83:'급수관 폐쇄(총괄)'!BY92)</f>
        <v>5</v>
      </c>
      <c r="BZ82" s="1190">
        <f>SUM('급수관 폐쇄(총괄)'!BZ83:'급수관 폐쇄(총괄)'!BZ92)</f>
        <v>0</v>
      </c>
      <c r="CA82" s="1190">
        <f>SUM('급수관 폐쇄(총괄)'!CA83:'급수관 폐쇄(총괄)'!CA92)</f>
        <v>0</v>
      </c>
      <c r="CB82" s="1190">
        <f>SUM('급수관 폐쇄(총괄)'!CB83:'급수관 폐쇄(총괄)'!CB92)</f>
        <v>176</v>
      </c>
      <c r="CC82" s="1190">
        <f>SUM('급수관 폐쇄(총괄)'!CC83:'급수관 폐쇄(총괄)'!CC92)</f>
        <v>0</v>
      </c>
      <c r="CD82" s="1190">
        <f>SUM('급수관 폐쇄(총괄)'!CD83:'급수관 폐쇄(총괄)'!CD92)</f>
        <v>145.19999999999999</v>
      </c>
      <c r="CE82" s="1190">
        <f>SUM('급수관 폐쇄(총괄)'!CE83:'급수관 폐쇄(총괄)'!CE92)</f>
        <v>130.56</v>
      </c>
      <c r="CF82" s="1190">
        <f>SUM('급수관 폐쇄(총괄)'!CF83:'급수관 폐쇄(총괄)'!CF92)</f>
        <v>0</v>
      </c>
      <c r="CG82" s="1190">
        <f>SUM('급수관 폐쇄(총괄)'!CG83:'급수관 폐쇄(총괄)'!CG92)</f>
        <v>0</v>
      </c>
      <c r="CH82" s="1190">
        <f>SUM('급수관 폐쇄(총괄)'!CH83:'급수관 폐쇄(총괄)'!CH92)</f>
        <v>10</v>
      </c>
      <c r="CI82" s="1190">
        <f>SUM('급수관 폐쇄(총괄)'!CI83:'급수관 폐쇄(총괄)'!CI92)</f>
        <v>0</v>
      </c>
      <c r="CK82" s="2397" t="s">
        <v>867</v>
      </c>
      <c r="CL82" s="1196" t="s">
        <v>41</v>
      </c>
      <c r="CM82" s="1190">
        <f>SUM('급수관 폐쇄(총괄)'!CM83:'급수관 폐쇄(총괄)'!CM92)</f>
        <v>268.3</v>
      </c>
      <c r="CN82" s="1190">
        <f>SUM('급수관 폐쇄(총괄)'!CN83:'급수관 폐쇄(총괄)'!CN92)</f>
        <v>1136.8</v>
      </c>
      <c r="CO82" s="1190">
        <f>SUM('급수관 폐쇄(총괄)'!CO83:'급수관 폐쇄(총괄)'!CO92)</f>
        <v>0</v>
      </c>
      <c r="CP82" s="1190">
        <f>SUM('급수관 폐쇄(총괄)'!CP83:'급수관 폐쇄(총괄)'!CP92)</f>
        <v>868.5</v>
      </c>
      <c r="CQ82" s="1190">
        <f>SUM('급수관 폐쇄(총괄)'!CQ83:'급수관 폐쇄(총괄)'!CQ92)</f>
        <v>268.3</v>
      </c>
      <c r="CR82" s="1190">
        <f>SUM('급수관 폐쇄(총괄)'!CR83:'급수관 폐쇄(총괄)'!CR92)</f>
        <v>719</v>
      </c>
      <c r="CS82" s="1190">
        <f>SUM('급수관 폐쇄(총괄)'!CS83:'급수관 폐쇄(총괄)'!CS92)</f>
        <v>0</v>
      </c>
      <c r="CT82" s="1190">
        <f>SUM('급수관 폐쇄(총괄)'!CT83:'급수관 폐쇄(총괄)'!CT92)</f>
        <v>117.1</v>
      </c>
      <c r="CU82" s="1190">
        <f>SUM('급수관 폐쇄(총괄)'!CU83:'급수관 폐쇄(총괄)'!CU92)</f>
        <v>129.41</v>
      </c>
      <c r="CV82" s="1190">
        <f>SUM('급수관 폐쇄(총괄)'!CV83:'급수관 폐쇄(총괄)'!CV92)</f>
        <v>0</v>
      </c>
      <c r="CW82" s="1190">
        <f>SUM('급수관 폐쇄(총괄)'!CW83:'급수관 폐쇄(총괄)'!CW92)</f>
        <v>277.76</v>
      </c>
      <c r="CX82" s="1190">
        <f>SUM('급수관 폐쇄(총괄)'!CX83:'급수관 폐쇄(총괄)'!CX92)</f>
        <v>272.91999999999996</v>
      </c>
      <c r="CY82" s="1190">
        <f>SUM('급수관 폐쇄(총괄)'!CY83:'급수관 폐쇄(총괄)'!CY92)</f>
        <v>0</v>
      </c>
      <c r="CZ82" s="1190">
        <f>SUM('급수관 폐쇄(총괄)'!CZ83:'급수관 폐쇄(총괄)'!CZ92)</f>
        <v>147.75</v>
      </c>
      <c r="DA82" s="1190">
        <f>SUM('급수관 폐쇄(총괄)'!DA83:'급수관 폐쇄(총괄)'!DA92)</f>
        <v>0</v>
      </c>
      <c r="DB82" s="1190">
        <f>SUM('급수관 폐쇄(총괄)'!DB83:'급수관 폐쇄(총괄)'!DB92)</f>
        <v>0</v>
      </c>
      <c r="DC82" s="1190">
        <f>SUM('급수관 폐쇄(총괄)'!DC83:'급수관 폐쇄(총괄)'!DC92)</f>
        <v>341.36</v>
      </c>
      <c r="DD82" s="1190">
        <f>SUM('급수관 폐쇄(총괄)'!DD83:'급수관 폐쇄(총괄)'!DD92)</f>
        <v>0</v>
      </c>
      <c r="DE82" s="1190">
        <f>SUM('급수관 폐쇄(총괄)'!DE83:'급수관 폐쇄(총괄)'!DE92)</f>
        <v>0</v>
      </c>
      <c r="DG82" s="2397" t="s">
        <v>867</v>
      </c>
      <c r="DH82" s="1196" t="s">
        <v>41</v>
      </c>
      <c r="DI82" s="1190">
        <f>SUM('급수관 폐쇄(총괄)'!DI83:'급수관 폐쇄(총괄)'!DI92)</f>
        <v>621.12</v>
      </c>
      <c r="DJ82" s="1190">
        <f>SUM('급수관 폐쇄(총괄)'!DJ83:'급수관 폐쇄(총괄)'!DJ92)</f>
        <v>621.12</v>
      </c>
      <c r="DK82" s="1190">
        <f>SUM('급수관 폐쇄(총괄)'!DK83:'급수관 폐쇄(총괄)'!DK92)</f>
        <v>0</v>
      </c>
      <c r="DL82" s="1190">
        <f>SUM('급수관 폐쇄(총괄)'!DL83:'급수관 폐쇄(총괄)'!DL92)</f>
        <v>0</v>
      </c>
      <c r="DM82" s="1190">
        <f>SUM('급수관 폐쇄(총괄)'!DM83:'급수관 폐쇄(총괄)'!DM92)</f>
        <v>621.12</v>
      </c>
      <c r="DN82" s="1190">
        <f>SUM('급수관 폐쇄(총괄)'!DN83:'급수관 폐쇄(총괄)'!DN92)</f>
        <v>336</v>
      </c>
      <c r="DO82" s="1190">
        <f>SUM('급수관 폐쇄(총괄)'!DO83:'급수관 폐쇄(총괄)'!DO92)</f>
        <v>0</v>
      </c>
      <c r="DP82" s="1190">
        <f>SUM('급수관 폐쇄(총괄)'!DP83:'급수관 폐쇄(총괄)'!DP92)</f>
        <v>0</v>
      </c>
      <c r="DQ82" s="1190">
        <f>SUM('급수관 폐쇄(총괄)'!DQ83:'급수관 폐쇄(총괄)'!DQ92)</f>
        <v>0</v>
      </c>
      <c r="DR82" s="1190">
        <f>SUM('급수관 폐쇄(총괄)'!DR83:'급수관 폐쇄(총괄)'!DR92)</f>
        <v>0</v>
      </c>
      <c r="DS82" s="1190">
        <f>SUM('급수관 폐쇄(총괄)'!DS83:'급수관 폐쇄(총괄)'!DS92)</f>
        <v>0</v>
      </c>
      <c r="DT82" s="1190">
        <f>SUM('급수관 폐쇄(총괄)'!DT83:'급수관 폐쇄(총괄)'!DT92)</f>
        <v>243.12</v>
      </c>
      <c r="DU82" s="1190">
        <f>SUM('급수관 폐쇄(총괄)'!DU83:'급수관 폐쇄(총괄)'!DU92)</f>
        <v>0</v>
      </c>
      <c r="DV82" s="1190">
        <f>SUM('급수관 폐쇄(총괄)'!DV83:'급수관 폐쇄(총괄)'!DV92)</f>
        <v>0</v>
      </c>
      <c r="DW82" s="1190">
        <f>SUM('급수관 폐쇄(총괄)'!DW83:'급수관 폐쇄(총괄)'!DW92)</f>
        <v>5</v>
      </c>
      <c r="DX82" s="1190">
        <f>SUM('급수관 폐쇄(총괄)'!DX83:'급수관 폐쇄(총괄)'!DX92)</f>
        <v>0</v>
      </c>
      <c r="DY82" s="1190">
        <f>SUM('급수관 폐쇄(총괄)'!DY83:'급수관 폐쇄(총괄)'!DY92)</f>
        <v>0</v>
      </c>
      <c r="DZ82" s="1190">
        <f>SUM('급수관 폐쇄(총괄)'!DZ83:'급수관 폐쇄(총괄)'!DZ92)</f>
        <v>37</v>
      </c>
      <c r="EA82" s="1190">
        <f>SUM('급수관 폐쇄(총괄)'!EA83:'급수관 폐쇄(총괄)'!EA92)</f>
        <v>0</v>
      </c>
    </row>
    <row r="83" spans="1:131" ht="19.2" customHeight="1">
      <c r="A83" s="2397" t="s">
        <v>867</v>
      </c>
      <c r="B83" s="1191" t="s">
        <v>951</v>
      </c>
      <c r="C83" s="1192">
        <f>'급수관 폐쇄(총괄)'!G83</f>
        <v>0</v>
      </c>
      <c r="D83" s="1192">
        <v>0</v>
      </c>
      <c r="E83" s="1192">
        <v>0</v>
      </c>
      <c r="F83" s="1192">
        <v>0</v>
      </c>
      <c r="G83" s="1192">
        <v>0</v>
      </c>
      <c r="H83" s="1192">
        <v>0</v>
      </c>
      <c r="I83" s="1192">
        <v>0</v>
      </c>
      <c r="J83" s="1192">
        <v>0</v>
      </c>
      <c r="K83" s="1192">
        <v>0</v>
      </c>
      <c r="L83" s="1192">
        <v>0</v>
      </c>
      <c r="M83" s="1192">
        <v>0</v>
      </c>
      <c r="N83" s="1192">
        <v>0</v>
      </c>
      <c r="O83" s="1192">
        <v>0</v>
      </c>
      <c r="P83" s="1192">
        <v>0</v>
      </c>
      <c r="Q83" s="1192">
        <v>0</v>
      </c>
      <c r="R83" s="1192">
        <v>0</v>
      </c>
      <c r="S83" s="1192">
        <v>0</v>
      </c>
      <c r="T83" s="1192">
        <v>0</v>
      </c>
      <c r="U83" s="1192">
        <v>0</v>
      </c>
      <c r="W83" s="2397" t="s">
        <v>867</v>
      </c>
      <c r="X83" s="1191" t="s">
        <v>951</v>
      </c>
      <c r="Y83" s="1192">
        <f>'급수관 폐쇄(총괄)'!AC83</f>
        <v>0</v>
      </c>
      <c r="Z83" s="1192">
        <v>0</v>
      </c>
      <c r="AA83" s="1192">
        <v>0</v>
      </c>
      <c r="AB83" s="1192">
        <v>0</v>
      </c>
      <c r="AC83" s="1192">
        <v>0</v>
      </c>
      <c r="AD83" s="1192">
        <v>0</v>
      </c>
      <c r="AE83" s="1192">
        <v>0</v>
      </c>
      <c r="AF83" s="1192">
        <v>0</v>
      </c>
      <c r="AG83" s="1192">
        <v>0</v>
      </c>
      <c r="AH83" s="1192">
        <v>0</v>
      </c>
      <c r="AI83" s="1192">
        <v>0</v>
      </c>
      <c r="AJ83" s="1192">
        <v>0</v>
      </c>
      <c r="AK83" s="1192">
        <v>0</v>
      </c>
      <c r="AL83" s="1192">
        <v>0</v>
      </c>
      <c r="AM83" s="1192">
        <v>0</v>
      </c>
      <c r="AN83" s="1192">
        <v>0</v>
      </c>
      <c r="AO83" s="1192">
        <v>0</v>
      </c>
      <c r="AP83" s="1192">
        <v>0</v>
      </c>
      <c r="AQ83" s="1192">
        <v>0</v>
      </c>
      <c r="AS83" s="2397" t="s">
        <v>867</v>
      </c>
      <c r="AT83" s="1191" t="s">
        <v>951</v>
      </c>
      <c r="AU83" s="1192">
        <f>'급수관 폐쇄(총괄)'!AY83</f>
        <v>0</v>
      </c>
      <c r="AV83" s="1192">
        <v>0</v>
      </c>
      <c r="AW83" s="1192">
        <v>0</v>
      </c>
      <c r="AX83" s="1192">
        <v>0</v>
      </c>
      <c r="AY83" s="1192">
        <v>0</v>
      </c>
      <c r="AZ83" s="1192">
        <v>0</v>
      </c>
      <c r="BA83" s="1192">
        <v>0</v>
      </c>
      <c r="BB83" s="1192">
        <v>0</v>
      </c>
      <c r="BC83" s="1192">
        <v>0</v>
      </c>
      <c r="BD83" s="1192">
        <v>0</v>
      </c>
      <c r="BE83" s="1192">
        <v>0</v>
      </c>
      <c r="BF83" s="1192">
        <v>0</v>
      </c>
      <c r="BG83" s="1192">
        <v>0</v>
      </c>
      <c r="BH83" s="1192">
        <v>0</v>
      </c>
      <c r="BI83" s="1192">
        <v>0</v>
      </c>
      <c r="BJ83" s="1192">
        <v>0</v>
      </c>
      <c r="BK83" s="1192">
        <v>0</v>
      </c>
      <c r="BL83" s="1192">
        <v>0</v>
      </c>
      <c r="BM83" s="1192">
        <v>0</v>
      </c>
      <c r="BO83" s="2397" t="s">
        <v>867</v>
      </c>
      <c r="BP83" s="1191" t="s">
        <v>951</v>
      </c>
      <c r="BQ83" s="1192">
        <f>'급수관 폐쇄(총괄)'!BU83</f>
        <v>0</v>
      </c>
      <c r="BR83" s="1192">
        <v>0</v>
      </c>
      <c r="BS83" s="1192">
        <v>0</v>
      </c>
      <c r="BT83" s="1192">
        <v>0</v>
      </c>
      <c r="BU83" s="1192">
        <v>0</v>
      </c>
      <c r="BV83" s="1192">
        <v>0</v>
      </c>
      <c r="BW83" s="1192">
        <v>0</v>
      </c>
      <c r="BX83" s="1192">
        <v>0</v>
      </c>
      <c r="BY83" s="1192">
        <v>0</v>
      </c>
      <c r="BZ83" s="1192">
        <v>0</v>
      </c>
      <c r="CA83" s="1192">
        <v>0</v>
      </c>
      <c r="CB83" s="1192">
        <v>0</v>
      </c>
      <c r="CC83" s="1192">
        <v>0</v>
      </c>
      <c r="CD83" s="1192">
        <v>0</v>
      </c>
      <c r="CE83" s="1192">
        <v>0</v>
      </c>
      <c r="CF83" s="1192">
        <v>0</v>
      </c>
      <c r="CG83" s="1192">
        <v>0</v>
      </c>
      <c r="CH83" s="1192">
        <v>0</v>
      </c>
      <c r="CI83" s="1192">
        <v>0</v>
      </c>
      <c r="CK83" s="2397" t="s">
        <v>867</v>
      </c>
      <c r="CL83" s="1191" t="s">
        <v>951</v>
      </c>
      <c r="CM83" s="1192">
        <f>'급수관 폐쇄(총괄)'!CQ83</f>
        <v>0</v>
      </c>
      <c r="CN83" s="1192">
        <v>0</v>
      </c>
      <c r="CO83" s="1192">
        <v>0</v>
      </c>
      <c r="CP83" s="1192">
        <v>0</v>
      </c>
      <c r="CQ83" s="1192">
        <v>0</v>
      </c>
      <c r="CR83" s="1192">
        <v>0</v>
      </c>
      <c r="CS83" s="1192">
        <v>0</v>
      </c>
      <c r="CT83" s="1192">
        <v>0</v>
      </c>
      <c r="CU83" s="1192">
        <v>0</v>
      </c>
      <c r="CV83" s="1192">
        <v>0</v>
      </c>
      <c r="CW83" s="1192">
        <v>0</v>
      </c>
      <c r="CX83" s="1192">
        <v>0</v>
      </c>
      <c r="CY83" s="1192">
        <v>0</v>
      </c>
      <c r="CZ83" s="1192">
        <v>0</v>
      </c>
      <c r="DA83" s="1192">
        <v>0</v>
      </c>
      <c r="DB83" s="1192">
        <v>0</v>
      </c>
      <c r="DC83" s="1192">
        <v>0</v>
      </c>
      <c r="DD83" s="1192">
        <v>0</v>
      </c>
      <c r="DE83" s="1192">
        <v>0</v>
      </c>
      <c r="DG83" s="2397" t="s">
        <v>867</v>
      </c>
      <c r="DH83" s="1191" t="s">
        <v>951</v>
      </c>
      <c r="DI83" s="1192">
        <f>'급수관 폐쇄(총괄)'!DM83</f>
        <v>0</v>
      </c>
      <c r="DJ83" s="1192">
        <v>0</v>
      </c>
      <c r="DK83" s="1192">
        <v>0</v>
      </c>
      <c r="DL83" s="1192">
        <v>0</v>
      </c>
      <c r="DM83" s="1192">
        <v>0</v>
      </c>
      <c r="DN83" s="1192">
        <v>0</v>
      </c>
      <c r="DO83" s="1192">
        <v>0</v>
      </c>
      <c r="DP83" s="1192">
        <v>0</v>
      </c>
      <c r="DQ83" s="1192">
        <v>0</v>
      </c>
      <c r="DR83" s="1192">
        <v>0</v>
      </c>
      <c r="DS83" s="1192">
        <v>0</v>
      </c>
      <c r="DT83" s="1192">
        <v>0</v>
      </c>
      <c r="DU83" s="1192">
        <v>0</v>
      </c>
      <c r="DV83" s="1192">
        <v>0</v>
      </c>
      <c r="DW83" s="1192">
        <v>0</v>
      </c>
      <c r="DX83" s="1192">
        <v>0</v>
      </c>
      <c r="DY83" s="1192">
        <v>0</v>
      </c>
      <c r="DZ83" s="1192">
        <v>0</v>
      </c>
      <c r="EA83" s="1192">
        <v>0</v>
      </c>
    </row>
    <row r="84" spans="1:131" ht="19.2" customHeight="1">
      <c r="A84" s="2032"/>
      <c r="B84" s="1191" t="s">
        <v>797</v>
      </c>
      <c r="C84" s="1192">
        <f>'급수관 폐쇄(총괄)'!G84</f>
        <v>0</v>
      </c>
      <c r="D84" s="1192">
        <v>0</v>
      </c>
      <c r="E84" s="1192">
        <v>0</v>
      </c>
      <c r="F84" s="1192">
        <v>0</v>
      </c>
      <c r="G84" s="1192">
        <v>0</v>
      </c>
      <c r="H84" s="1192">
        <v>0</v>
      </c>
      <c r="I84" s="1192">
        <v>0</v>
      </c>
      <c r="J84" s="1192">
        <v>0</v>
      </c>
      <c r="K84" s="1192">
        <v>0</v>
      </c>
      <c r="L84" s="1192">
        <v>0</v>
      </c>
      <c r="M84" s="1192">
        <v>0</v>
      </c>
      <c r="N84" s="1192">
        <v>0</v>
      </c>
      <c r="O84" s="1192">
        <v>0</v>
      </c>
      <c r="P84" s="1192">
        <v>0</v>
      </c>
      <c r="Q84" s="1192">
        <v>0</v>
      </c>
      <c r="R84" s="1192">
        <v>0</v>
      </c>
      <c r="S84" s="1192">
        <v>0</v>
      </c>
      <c r="T84" s="1192">
        <v>0</v>
      </c>
      <c r="U84" s="1192">
        <v>0</v>
      </c>
      <c r="W84" s="2032"/>
      <c r="X84" s="1191" t="s">
        <v>797</v>
      </c>
      <c r="Y84" s="1192">
        <f>'급수관 폐쇄(총괄)'!AC84</f>
        <v>0</v>
      </c>
      <c r="Z84" s="1192">
        <v>0</v>
      </c>
      <c r="AA84" s="1192">
        <v>0</v>
      </c>
      <c r="AB84" s="1192">
        <v>0</v>
      </c>
      <c r="AC84" s="1192">
        <v>0</v>
      </c>
      <c r="AD84" s="1192">
        <v>0</v>
      </c>
      <c r="AE84" s="1192">
        <v>0</v>
      </c>
      <c r="AF84" s="1192">
        <v>0</v>
      </c>
      <c r="AG84" s="1192">
        <v>0</v>
      </c>
      <c r="AH84" s="1192">
        <v>0</v>
      </c>
      <c r="AI84" s="1192">
        <v>0</v>
      </c>
      <c r="AJ84" s="1192">
        <v>0</v>
      </c>
      <c r="AK84" s="1192">
        <v>0</v>
      </c>
      <c r="AL84" s="1192">
        <v>0</v>
      </c>
      <c r="AM84" s="1192">
        <v>0</v>
      </c>
      <c r="AN84" s="1192">
        <v>0</v>
      </c>
      <c r="AO84" s="1192">
        <v>0</v>
      </c>
      <c r="AP84" s="1192">
        <v>0</v>
      </c>
      <c r="AQ84" s="1192">
        <v>0</v>
      </c>
      <c r="AS84" s="2032"/>
      <c r="AT84" s="1191" t="s">
        <v>797</v>
      </c>
      <c r="AU84" s="1192">
        <f>'급수관 폐쇄(총괄)'!AY84</f>
        <v>0</v>
      </c>
      <c r="AV84" s="1192">
        <v>0</v>
      </c>
      <c r="AW84" s="1192">
        <v>0</v>
      </c>
      <c r="AX84" s="1192">
        <v>0</v>
      </c>
      <c r="AY84" s="1192">
        <v>0</v>
      </c>
      <c r="AZ84" s="1192">
        <v>0</v>
      </c>
      <c r="BA84" s="1192">
        <v>0</v>
      </c>
      <c r="BB84" s="1192">
        <v>0</v>
      </c>
      <c r="BC84" s="1192">
        <v>0</v>
      </c>
      <c r="BD84" s="1192">
        <v>0</v>
      </c>
      <c r="BE84" s="1192">
        <v>0</v>
      </c>
      <c r="BF84" s="1192">
        <v>0</v>
      </c>
      <c r="BG84" s="1192">
        <v>0</v>
      </c>
      <c r="BH84" s="1192">
        <v>0</v>
      </c>
      <c r="BI84" s="1192">
        <v>0</v>
      </c>
      <c r="BJ84" s="1192">
        <v>0</v>
      </c>
      <c r="BK84" s="1192">
        <v>0</v>
      </c>
      <c r="BL84" s="1192">
        <v>0</v>
      </c>
      <c r="BM84" s="1192">
        <v>0</v>
      </c>
      <c r="BO84" s="2032"/>
      <c r="BP84" s="1191" t="s">
        <v>797</v>
      </c>
      <c r="BQ84" s="1192">
        <f>'급수관 폐쇄(총괄)'!BU84</f>
        <v>0</v>
      </c>
      <c r="BR84" s="1192">
        <v>0</v>
      </c>
      <c r="BS84" s="1192">
        <v>0</v>
      </c>
      <c r="BT84" s="1192">
        <v>0</v>
      </c>
      <c r="BU84" s="1192">
        <v>0</v>
      </c>
      <c r="BV84" s="1192">
        <v>0</v>
      </c>
      <c r="BW84" s="1192">
        <v>0</v>
      </c>
      <c r="BX84" s="1192">
        <v>0</v>
      </c>
      <c r="BY84" s="1192">
        <v>0</v>
      </c>
      <c r="BZ84" s="1192">
        <v>0</v>
      </c>
      <c r="CA84" s="1192">
        <v>0</v>
      </c>
      <c r="CB84" s="1192">
        <v>0</v>
      </c>
      <c r="CC84" s="1192">
        <v>0</v>
      </c>
      <c r="CD84" s="1192">
        <v>0</v>
      </c>
      <c r="CE84" s="1192">
        <v>0</v>
      </c>
      <c r="CF84" s="1192">
        <v>0</v>
      </c>
      <c r="CG84" s="1192">
        <v>0</v>
      </c>
      <c r="CH84" s="1192">
        <v>0</v>
      </c>
      <c r="CI84" s="1192">
        <v>0</v>
      </c>
      <c r="CK84" s="2032"/>
      <c r="CL84" s="1191" t="s">
        <v>797</v>
      </c>
      <c r="CM84" s="1192">
        <f>'급수관 폐쇄(총괄)'!CQ84</f>
        <v>0</v>
      </c>
      <c r="CN84" s="1192">
        <v>0</v>
      </c>
      <c r="CO84" s="1192">
        <v>0</v>
      </c>
      <c r="CP84" s="1192">
        <v>0</v>
      </c>
      <c r="CQ84" s="1192">
        <v>0</v>
      </c>
      <c r="CR84" s="1192">
        <v>0</v>
      </c>
      <c r="CS84" s="1192">
        <v>0</v>
      </c>
      <c r="CT84" s="1192">
        <v>0</v>
      </c>
      <c r="CU84" s="1192">
        <v>0</v>
      </c>
      <c r="CV84" s="1192">
        <v>0</v>
      </c>
      <c r="CW84" s="1192">
        <v>0</v>
      </c>
      <c r="CX84" s="1192">
        <v>0</v>
      </c>
      <c r="CY84" s="1192">
        <v>0</v>
      </c>
      <c r="CZ84" s="1192">
        <v>0</v>
      </c>
      <c r="DA84" s="1192">
        <v>0</v>
      </c>
      <c r="DB84" s="1192">
        <v>0</v>
      </c>
      <c r="DC84" s="1192">
        <v>0</v>
      </c>
      <c r="DD84" s="1192">
        <v>0</v>
      </c>
      <c r="DE84" s="1192">
        <v>0</v>
      </c>
      <c r="DG84" s="2032"/>
      <c r="DH84" s="1191" t="s">
        <v>797</v>
      </c>
      <c r="DI84" s="1192">
        <f>'급수관 폐쇄(총괄)'!DM84</f>
        <v>0</v>
      </c>
      <c r="DJ84" s="1192">
        <v>0</v>
      </c>
      <c r="DK84" s="1192">
        <v>0</v>
      </c>
      <c r="DL84" s="1192">
        <v>0</v>
      </c>
      <c r="DM84" s="1192">
        <v>0</v>
      </c>
      <c r="DN84" s="1192">
        <v>0</v>
      </c>
      <c r="DO84" s="1192">
        <v>0</v>
      </c>
      <c r="DP84" s="1192">
        <v>0</v>
      </c>
      <c r="DQ84" s="1192">
        <v>0</v>
      </c>
      <c r="DR84" s="1192">
        <v>0</v>
      </c>
      <c r="DS84" s="1192">
        <v>0</v>
      </c>
      <c r="DT84" s="1192">
        <v>0</v>
      </c>
      <c r="DU84" s="1192">
        <v>0</v>
      </c>
      <c r="DV84" s="1192">
        <v>0</v>
      </c>
      <c r="DW84" s="1192">
        <v>0</v>
      </c>
      <c r="DX84" s="1192">
        <v>0</v>
      </c>
      <c r="DY84" s="1192">
        <v>0</v>
      </c>
      <c r="DZ84" s="1192">
        <v>0</v>
      </c>
      <c r="EA84" s="1192">
        <v>0</v>
      </c>
    </row>
    <row r="85" spans="1:131" ht="19.2" customHeight="1">
      <c r="A85" s="2032"/>
      <c r="B85" s="1191" t="s">
        <v>780</v>
      </c>
      <c r="C85" s="1192">
        <f>'급수관 폐쇄(총괄)'!G85</f>
        <v>0</v>
      </c>
      <c r="D85" s="1192">
        <v>0</v>
      </c>
      <c r="E85" s="1192">
        <v>0</v>
      </c>
      <c r="F85" s="1192">
        <v>0</v>
      </c>
      <c r="G85" s="1192">
        <v>0</v>
      </c>
      <c r="H85" s="1192">
        <v>0</v>
      </c>
      <c r="I85" s="1192">
        <v>0</v>
      </c>
      <c r="J85" s="1192">
        <v>0</v>
      </c>
      <c r="K85" s="1192">
        <v>0</v>
      </c>
      <c r="L85" s="1192">
        <v>0</v>
      </c>
      <c r="M85" s="1192">
        <v>0</v>
      </c>
      <c r="N85" s="1192">
        <v>0</v>
      </c>
      <c r="O85" s="1192">
        <v>0</v>
      </c>
      <c r="P85" s="1192">
        <v>0</v>
      </c>
      <c r="Q85" s="1192">
        <v>0</v>
      </c>
      <c r="R85" s="1192">
        <v>0</v>
      </c>
      <c r="S85" s="1192">
        <v>0</v>
      </c>
      <c r="T85" s="1192">
        <v>0</v>
      </c>
      <c r="U85" s="1192">
        <v>0</v>
      </c>
      <c r="W85" s="2032"/>
      <c r="X85" s="1191" t="s">
        <v>780</v>
      </c>
      <c r="Y85" s="1192">
        <f>'급수관 폐쇄(총괄)'!AC85</f>
        <v>0</v>
      </c>
      <c r="Z85" s="1192">
        <v>0</v>
      </c>
      <c r="AA85" s="1192">
        <v>0</v>
      </c>
      <c r="AB85" s="1192">
        <v>0</v>
      </c>
      <c r="AC85" s="1192">
        <v>0</v>
      </c>
      <c r="AD85" s="1192">
        <v>0</v>
      </c>
      <c r="AE85" s="1192">
        <v>0</v>
      </c>
      <c r="AF85" s="1192">
        <v>0</v>
      </c>
      <c r="AG85" s="1192">
        <v>0</v>
      </c>
      <c r="AH85" s="1192">
        <v>0</v>
      </c>
      <c r="AI85" s="1192">
        <v>0</v>
      </c>
      <c r="AJ85" s="1192">
        <v>0</v>
      </c>
      <c r="AK85" s="1192">
        <v>0</v>
      </c>
      <c r="AL85" s="1192">
        <v>0</v>
      </c>
      <c r="AM85" s="1192">
        <v>0</v>
      </c>
      <c r="AN85" s="1192">
        <v>0</v>
      </c>
      <c r="AO85" s="1192">
        <v>0</v>
      </c>
      <c r="AP85" s="1192">
        <v>0</v>
      </c>
      <c r="AQ85" s="1192">
        <v>0</v>
      </c>
      <c r="AS85" s="2032"/>
      <c r="AT85" s="1191" t="s">
        <v>780</v>
      </c>
      <c r="AU85" s="1192">
        <f>'급수관 폐쇄(총괄)'!AY85</f>
        <v>0</v>
      </c>
      <c r="AV85" s="1192">
        <v>0</v>
      </c>
      <c r="AW85" s="1192">
        <v>0</v>
      </c>
      <c r="AX85" s="1192">
        <v>0</v>
      </c>
      <c r="AY85" s="1192">
        <v>0</v>
      </c>
      <c r="AZ85" s="1192">
        <v>0</v>
      </c>
      <c r="BA85" s="1192">
        <v>0</v>
      </c>
      <c r="BB85" s="1192">
        <v>0</v>
      </c>
      <c r="BC85" s="1192">
        <v>0</v>
      </c>
      <c r="BD85" s="1192">
        <v>0</v>
      </c>
      <c r="BE85" s="1192">
        <v>0</v>
      </c>
      <c r="BF85" s="1192">
        <v>0</v>
      </c>
      <c r="BG85" s="1192">
        <v>0</v>
      </c>
      <c r="BH85" s="1192">
        <v>0</v>
      </c>
      <c r="BI85" s="1192">
        <v>0</v>
      </c>
      <c r="BJ85" s="1192">
        <v>0</v>
      </c>
      <c r="BK85" s="1192">
        <v>0</v>
      </c>
      <c r="BL85" s="1192">
        <v>0</v>
      </c>
      <c r="BM85" s="1192">
        <v>0</v>
      </c>
      <c r="BO85" s="2032"/>
      <c r="BP85" s="1191" t="s">
        <v>780</v>
      </c>
      <c r="BQ85" s="1192">
        <f>'급수관 폐쇄(총괄)'!BU85</f>
        <v>0</v>
      </c>
      <c r="BR85" s="1192">
        <v>0</v>
      </c>
      <c r="BS85" s="1192">
        <v>0</v>
      </c>
      <c r="BT85" s="1192">
        <v>0</v>
      </c>
      <c r="BU85" s="1192">
        <v>0</v>
      </c>
      <c r="BV85" s="1192">
        <v>0</v>
      </c>
      <c r="BW85" s="1192">
        <v>0</v>
      </c>
      <c r="BX85" s="1192">
        <v>0</v>
      </c>
      <c r="BY85" s="1192">
        <v>0</v>
      </c>
      <c r="BZ85" s="1192">
        <v>0</v>
      </c>
      <c r="CA85" s="1192">
        <v>0</v>
      </c>
      <c r="CB85" s="1192">
        <v>0</v>
      </c>
      <c r="CC85" s="1192">
        <v>0</v>
      </c>
      <c r="CD85" s="1192">
        <v>0</v>
      </c>
      <c r="CE85" s="1192">
        <v>0</v>
      </c>
      <c r="CF85" s="1192">
        <v>0</v>
      </c>
      <c r="CG85" s="1192">
        <v>0</v>
      </c>
      <c r="CH85" s="1192">
        <v>0</v>
      </c>
      <c r="CI85" s="1192">
        <v>0</v>
      </c>
      <c r="CK85" s="2032"/>
      <c r="CL85" s="1191" t="s">
        <v>780</v>
      </c>
      <c r="CM85" s="1192">
        <f>'급수관 폐쇄(총괄)'!CQ85</f>
        <v>0</v>
      </c>
      <c r="CN85" s="1192">
        <v>0</v>
      </c>
      <c r="CO85" s="1192">
        <v>0</v>
      </c>
      <c r="CP85" s="1192">
        <v>0</v>
      </c>
      <c r="CQ85" s="1192">
        <v>0</v>
      </c>
      <c r="CR85" s="1192">
        <v>0</v>
      </c>
      <c r="CS85" s="1192">
        <v>0</v>
      </c>
      <c r="CT85" s="1192">
        <v>0</v>
      </c>
      <c r="CU85" s="1192">
        <v>0</v>
      </c>
      <c r="CV85" s="1192">
        <v>0</v>
      </c>
      <c r="CW85" s="1192">
        <v>0</v>
      </c>
      <c r="CX85" s="1192">
        <v>0</v>
      </c>
      <c r="CY85" s="1192">
        <v>0</v>
      </c>
      <c r="CZ85" s="1192">
        <v>0</v>
      </c>
      <c r="DA85" s="1192">
        <v>0</v>
      </c>
      <c r="DB85" s="1192">
        <v>0</v>
      </c>
      <c r="DC85" s="1192">
        <v>0</v>
      </c>
      <c r="DD85" s="1192">
        <v>0</v>
      </c>
      <c r="DE85" s="1192">
        <v>0</v>
      </c>
      <c r="DG85" s="2032"/>
      <c r="DH85" s="1191" t="s">
        <v>780</v>
      </c>
      <c r="DI85" s="1192">
        <f>'급수관 폐쇄(총괄)'!DM85</f>
        <v>0</v>
      </c>
      <c r="DJ85" s="1192">
        <v>0</v>
      </c>
      <c r="DK85" s="1192">
        <v>0</v>
      </c>
      <c r="DL85" s="1192">
        <v>0</v>
      </c>
      <c r="DM85" s="1192">
        <v>0</v>
      </c>
      <c r="DN85" s="1192">
        <v>0</v>
      </c>
      <c r="DO85" s="1192">
        <v>0</v>
      </c>
      <c r="DP85" s="1192">
        <v>0</v>
      </c>
      <c r="DQ85" s="1192">
        <v>0</v>
      </c>
      <c r="DR85" s="1192">
        <v>0</v>
      </c>
      <c r="DS85" s="1192">
        <v>0</v>
      </c>
      <c r="DT85" s="1192">
        <v>0</v>
      </c>
      <c r="DU85" s="1192">
        <v>0</v>
      </c>
      <c r="DV85" s="1192">
        <v>0</v>
      </c>
      <c r="DW85" s="1192">
        <v>0</v>
      </c>
      <c r="DX85" s="1192">
        <v>0</v>
      </c>
      <c r="DY85" s="1192">
        <v>0</v>
      </c>
      <c r="DZ85" s="1192">
        <v>0</v>
      </c>
      <c r="EA85" s="1192">
        <v>0</v>
      </c>
    </row>
    <row r="86" spans="1:131" ht="19.2" customHeight="1">
      <c r="A86" s="2032"/>
      <c r="B86" s="1194" t="s">
        <v>802</v>
      </c>
      <c r="C86" s="1192">
        <f>'급수관 폐쇄(총괄)'!G86</f>
        <v>16.54</v>
      </c>
      <c r="D86" s="1192">
        <v>67.09</v>
      </c>
      <c r="E86" s="1192">
        <v>0</v>
      </c>
      <c r="F86" s="1192">
        <v>50.55</v>
      </c>
      <c r="G86" s="1192">
        <v>16.54</v>
      </c>
      <c r="H86" s="1192">
        <v>67.09</v>
      </c>
      <c r="I86" s="1192">
        <v>0</v>
      </c>
      <c r="J86" s="1192">
        <v>0</v>
      </c>
      <c r="K86" s="1192">
        <v>0</v>
      </c>
      <c r="L86" s="1192">
        <v>0</v>
      </c>
      <c r="M86" s="1192">
        <v>0</v>
      </c>
      <c r="N86" s="1192">
        <v>0</v>
      </c>
      <c r="O86" s="1192">
        <v>0</v>
      </c>
      <c r="P86" s="1192">
        <v>50.55</v>
      </c>
      <c r="Q86" s="1192">
        <v>0</v>
      </c>
      <c r="R86" s="1192">
        <v>0</v>
      </c>
      <c r="S86" s="1192">
        <v>0</v>
      </c>
      <c r="T86" s="1192">
        <v>0</v>
      </c>
      <c r="U86" s="1192">
        <v>0</v>
      </c>
      <c r="W86" s="2032"/>
      <c r="X86" s="1194" t="s">
        <v>802</v>
      </c>
      <c r="Y86" s="1192">
        <f>'급수관 폐쇄(총괄)'!AC86</f>
        <v>0</v>
      </c>
      <c r="Z86" s="1192">
        <v>0</v>
      </c>
      <c r="AA86" s="1192">
        <v>0</v>
      </c>
      <c r="AB86" s="1192">
        <v>0</v>
      </c>
      <c r="AC86" s="1192">
        <v>0</v>
      </c>
      <c r="AD86" s="1192">
        <v>0</v>
      </c>
      <c r="AE86" s="1192">
        <v>0</v>
      </c>
      <c r="AF86" s="1192">
        <v>0</v>
      </c>
      <c r="AG86" s="1192">
        <v>0</v>
      </c>
      <c r="AH86" s="1192">
        <v>0</v>
      </c>
      <c r="AI86" s="1192">
        <v>0</v>
      </c>
      <c r="AJ86" s="1192">
        <v>0</v>
      </c>
      <c r="AK86" s="1192">
        <v>0</v>
      </c>
      <c r="AL86" s="1192">
        <v>0</v>
      </c>
      <c r="AM86" s="1192">
        <v>0</v>
      </c>
      <c r="AN86" s="1192">
        <v>0</v>
      </c>
      <c r="AO86" s="1192">
        <v>0</v>
      </c>
      <c r="AP86" s="1192">
        <v>0</v>
      </c>
      <c r="AQ86" s="1192">
        <v>0</v>
      </c>
      <c r="AS86" s="2032"/>
      <c r="AT86" s="1194" t="s">
        <v>802</v>
      </c>
      <c r="AU86" s="1192">
        <f>'급수관 폐쇄(총괄)'!AY86</f>
        <v>67.09</v>
      </c>
      <c r="AV86" s="1192">
        <v>67.09</v>
      </c>
      <c r="AW86" s="1192">
        <v>0</v>
      </c>
      <c r="AX86" s="1192">
        <v>0</v>
      </c>
      <c r="AY86" s="1192">
        <v>67.09</v>
      </c>
      <c r="AZ86" s="1192">
        <v>67.09</v>
      </c>
      <c r="BA86" s="1192">
        <v>0</v>
      </c>
      <c r="BB86" s="1192">
        <v>0</v>
      </c>
      <c r="BC86" s="1192">
        <v>0</v>
      </c>
      <c r="BD86" s="1192">
        <v>0</v>
      </c>
      <c r="BE86" s="1192">
        <v>0</v>
      </c>
      <c r="BF86" s="1192">
        <v>0</v>
      </c>
      <c r="BG86" s="1192">
        <v>0</v>
      </c>
      <c r="BH86" s="1192">
        <v>0</v>
      </c>
      <c r="BI86" s="1192">
        <v>0</v>
      </c>
      <c r="BJ86" s="1192">
        <v>0</v>
      </c>
      <c r="BK86" s="1192">
        <v>0</v>
      </c>
      <c r="BL86" s="1192">
        <v>0</v>
      </c>
      <c r="BM86" s="1192">
        <v>0</v>
      </c>
      <c r="BO86" s="2032"/>
      <c r="BP86" s="1194" t="s">
        <v>802</v>
      </c>
      <c r="BQ86" s="1192">
        <f>'급수관 폐쇄(총괄)'!BU86</f>
        <v>-50.55</v>
      </c>
      <c r="BR86" s="1192">
        <v>0</v>
      </c>
      <c r="BS86" s="1192">
        <v>0</v>
      </c>
      <c r="BT86" s="1192">
        <v>50.55</v>
      </c>
      <c r="BU86" s="1192">
        <v>-50.55</v>
      </c>
      <c r="BV86" s="1192">
        <v>0</v>
      </c>
      <c r="BW86" s="1192">
        <v>0</v>
      </c>
      <c r="BX86" s="1192">
        <v>0</v>
      </c>
      <c r="BY86" s="1192">
        <v>0</v>
      </c>
      <c r="BZ86" s="1192">
        <v>0</v>
      </c>
      <c r="CA86" s="1192">
        <v>0</v>
      </c>
      <c r="CB86" s="1192">
        <v>0</v>
      </c>
      <c r="CC86" s="1192">
        <v>0</v>
      </c>
      <c r="CD86" s="1192">
        <v>50.55</v>
      </c>
      <c r="CE86" s="1192">
        <v>0</v>
      </c>
      <c r="CF86" s="1192">
        <v>0</v>
      </c>
      <c r="CG86" s="1192">
        <v>0</v>
      </c>
      <c r="CH86" s="1192">
        <v>0</v>
      </c>
      <c r="CI86" s="1192">
        <v>0</v>
      </c>
      <c r="CK86" s="2032"/>
      <c r="CL86" s="1194" t="s">
        <v>802</v>
      </c>
      <c r="CM86" s="1192">
        <f>'급수관 폐쇄(총괄)'!CQ86</f>
        <v>0</v>
      </c>
      <c r="CN86" s="1192">
        <v>0</v>
      </c>
      <c r="CO86" s="1192">
        <v>0</v>
      </c>
      <c r="CP86" s="1192">
        <v>0</v>
      </c>
      <c r="CQ86" s="1192">
        <v>0</v>
      </c>
      <c r="CR86" s="1192">
        <v>0</v>
      </c>
      <c r="CS86" s="1192">
        <v>0</v>
      </c>
      <c r="CT86" s="1192">
        <v>0</v>
      </c>
      <c r="CU86" s="1192">
        <v>0</v>
      </c>
      <c r="CV86" s="1192">
        <v>0</v>
      </c>
      <c r="CW86" s="1192">
        <v>0</v>
      </c>
      <c r="CX86" s="1192">
        <v>0</v>
      </c>
      <c r="CY86" s="1192">
        <v>0</v>
      </c>
      <c r="CZ86" s="1192">
        <v>0</v>
      </c>
      <c r="DA86" s="1192">
        <v>0</v>
      </c>
      <c r="DB86" s="1192">
        <v>0</v>
      </c>
      <c r="DC86" s="1192">
        <v>0</v>
      </c>
      <c r="DD86" s="1192">
        <v>0</v>
      </c>
      <c r="DE86" s="1192">
        <v>0</v>
      </c>
      <c r="DG86" s="2032"/>
      <c r="DH86" s="1194" t="s">
        <v>802</v>
      </c>
      <c r="DI86" s="1192">
        <f>'급수관 폐쇄(총괄)'!DM86</f>
        <v>0</v>
      </c>
      <c r="DJ86" s="1192">
        <v>0</v>
      </c>
      <c r="DK86" s="1192">
        <v>0</v>
      </c>
      <c r="DL86" s="1192">
        <v>0</v>
      </c>
      <c r="DM86" s="1192">
        <v>0</v>
      </c>
      <c r="DN86" s="1192">
        <v>0</v>
      </c>
      <c r="DO86" s="1192">
        <v>0</v>
      </c>
      <c r="DP86" s="1192">
        <v>0</v>
      </c>
      <c r="DQ86" s="1192">
        <v>0</v>
      </c>
      <c r="DR86" s="1192">
        <v>0</v>
      </c>
      <c r="DS86" s="1192">
        <v>0</v>
      </c>
      <c r="DT86" s="1192">
        <v>0</v>
      </c>
      <c r="DU86" s="1192">
        <v>0</v>
      </c>
      <c r="DV86" s="1192">
        <v>0</v>
      </c>
      <c r="DW86" s="1192">
        <v>0</v>
      </c>
      <c r="DX86" s="1192">
        <v>0</v>
      </c>
      <c r="DY86" s="1192">
        <v>0</v>
      </c>
      <c r="DZ86" s="1192">
        <v>0</v>
      </c>
      <c r="EA86" s="1192">
        <v>0</v>
      </c>
    </row>
    <row r="87" spans="1:131" ht="19.2" customHeight="1">
      <c r="A87" s="2032"/>
      <c r="B87" s="1194" t="s">
        <v>803</v>
      </c>
      <c r="C87" s="1192">
        <f>'급수관 폐쇄(총괄)'!G87</f>
        <v>-339.63</v>
      </c>
      <c r="D87" s="1192">
        <v>119.63</v>
      </c>
      <c r="E87" s="1192">
        <v>0</v>
      </c>
      <c r="F87" s="1192">
        <v>459.26</v>
      </c>
      <c r="G87" s="1192">
        <v>-339.63</v>
      </c>
      <c r="H87" s="1192">
        <v>119.63</v>
      </c>
      <c r="I87" s="1192">
        <v>0</v>
      </c>
      <c r="J87" s="1192">
        <v>114.1</v>
      </c>
      <c r="K87" s="1192">
        <v>0</v>
      </c>
      <c r="L87" s="1192">
        <v>0</v>
      </c>
      <c r="M87" s="1192">
        <v>197.41</v>
      </c>
      <c r="N87" s="1192">
        <v>0</v>
      </c>
      <c r="O87" s="1192">
        <v>0</v>
      </c>
      <c r="P87" s="1192">
        <v>147.75</v>
      </c>
      <c r="Q87" s="1192">
        <v>0</v>
      </c>
      <c r="R87" s="1192">
        <v>0</v>
      </c>
      <c r="S87" s="1192">
        <v>0</v>
      </c>
      <c r="T87" s="1192">
        <v>0</v>
      </c>
      <c r="U87" s="1192">
        <v>0</v>
      </c>
      <c r="W87" s="2032"/>
      <c r="X87" s="1194" t="s">
        <v>803</v>
      </c>
      <c r="Y87" s="1192">
        <f>'급수관 폐쇄(총괄)'!AC87</f>
        <v>109.24</v>
      </c>
      <c r="Z87" s="1192">
        <v>118.63</v>
      </c>
      <c r="AA87" s="1192">
        <v>0</v>
      </c>
      <c r="AB87" s="1192">
        <v>9.39</v>
      </c>
      <c r="AC87" s="1192">
        <v>109.24</v>
      </c>
      <c r="AD87" s="1192">
        <v>118.63</v>
      </c>
      <c r="AE87" s="1192">
        <v>0</v>
      </c>
      <c r="AF87" s="1192">
        <v>0</v>
      </c>
      <c r="AG87" s="1192">
        <v>0</v>
      </c>
      <c r="AH87" s="1192">
        <v>0</v>
      </c>
      <c r="AI87" s="1192">
        <v>9.39</v>
      </c>
      <c r="AJ87" s="1192">
        <v>0</v>
      </c>
      <c r="AK87" s="1192">
        <v>0</v>
      </c>
      <c r="AL87" s="1192">
        <v>0</v>
      </c>
      <c r="AM87" s="1192">
        <v>0</v>
      </c>
      <c r="AN87" s="1192">
        <v>0</v>
      </c>
      <c r="AO87" s="1192">
        <v>0</v>
      </c>
      <c r="AP87" s="1192">
        <v>0</v>
      </c>
      <c r="AQ87" s="1192">
        <v>0</v>
      </c>
      <c r="AS87" s="2032"/>
      <c r="AT87" s="1194" t="s">
        <v>803</v>
      </c>
      <c r="AU87" s="1192">
        <f>'급수관 폐쇄(총괄)'!AY87</f>
        <v>1</v>
      </c>
      <c r="AV87" s="1192">
        <v>1</v>
      </c>
      <c r="AW87" s="1192">
        <v>0</v>
      </c>
      <c r="AX87" s="1192">
        <v>0</v>
      </c>
      <c r="AY87" s="1192">
        <v>1</v>
      </c>
      <c r="AZ87" s="1192">
        <v>1</v>
      </c>
      <c r="BA87" s="1192">
        <v>0</v>
      </c>
      <c r="BB87" s="1192">
        <v>0</v>
      </c>
      <c r="BC87" s="1192">
        <v>0</v>
      </c>
      <c r="BD87" s="1192">
        <v>0</v>
      </c>
      <c r="BE87" s="1192">
        <v>0</v>
      </c>
      <c r="BF87" s="1192">
        <v>0</v>
      </c>
      <c r="BG87" s="1192">
        <v>0</v>
      </c>
      <c r="BH87" s="1192">
        <v>0</v>
      </c>
      <c r="BI87" s="1192">
        <v>0</v>
      </c>
      <c r="BJ87" s="1192">
        <v>0</v>
      </c>
      <c r="BK87" s="1192">
        <v>0</v>
      </c>
      <c r="BL87" s="1192">
        <v>0</v>
      </c>
      <c r="BM87" s="1192">
        <v>0</v>
      </c>
      <c r="BO87" s="2032"/>
      <c r="BP87" s="1194" t="s">
        <v>803</v>
      </c>
      <c r="BQ87" s="1192">
        <f>'급수관 폐쇄(총괄)'!BU87</f>
        <v>0</v>
      </c>
      <c r="BR87" s="1192">
        <v>0</v>
      </c>
      <c r="BS87" s="1192">
        <v>0</v>
      </c>
      <c r="BT87" s="1192">
        <v>0</v>
      </c>
      <c r="BU87" s="1192">
        <v>0</v>
      </c>
      <c r="BV87" s="1192">
        <v>0</v>
      </c>
      <c r="BW87" s="1192">
        <v>0</v>
      </c>
      <c r="BX87" s="1192">
        <v>0</v>
      </c>
      <c r="BY87" s="1192">
        <v>0</v>
      </c>
      <c r="BZ87" s="1192">
        <v>0</v>
      </c>
      <c r="CA87" s="1192">
        <v>0</v>
      </c>
      <c r="CB87" s="1192">
        <v>0</v>
      </c>
      <c r="CC87" s="1192">
        <v>0</v>
      </c>
      <c r="CD87" s="1192">
        <v>0</v>
      </c>
      <c r="CE87" s="1192">
        <v>0</v>
      </c>
      <c r="CF87" s="1192">
        <v>0</v>
      </c>
      <c r="CG87" s="1192">
        <v>0</v>
      </c>
      <c r="CH87" s="1192">
        <v>0</v>
      </c>
      <c r="CI87" s="1192">
        <v>0</v>
      </c>
      <c r="CK87" s="2032"/>
      <c r="CL87" s="1194" t="s">
        <v>803</v>
      </c>
      <c r="CM87" s="1192">
        <f>'급수관 폐쇄(총괄)'!CQ87</f>
        <v>-449.87</v>
      </c>
      <c r="CN87" s="1192">
        <v>0</v>
      </c>
      <c r="CO87" s="1192">
        <v>0</v>
      </c>
      <c r="CP87" s="1192">
        <v>449.87</v>
      </c>
      <c r="CQ87" s="1192">
        <v>-449.87</v>
      </c>
      <c r="CR87" s="1192">
        <v>0</v>
      </c>
      <c r="CS87" s="1192">
        <v>0</v>
      </c>
      <c r="CT87" s="1192">
        <v>114.1</v>
      </c>
      <c r="CU87" s="1192">
        <v>0</v>
      </c>
      <c r="CV87" s="1192">
        <v>0</v>
      </c>
      <c r="CW87" s="1192">
        <v>188.02</v>
      </c>
      <c r="CX87" s="1192">
        <v>0</v>
      </c>
      <c r="CY87" s="1192">
        <v>0</v>
      </c>
      <c r="CZ87" s="1192">
        <v>147.75</v>
      </c>
      <c r="DA87" s="1192">
        <v>0</v>
      </c>
      <c r="DB87" s="1192">
        <v>0</v>
      </c>
      <c r="DC87" s="1192">
        <v>0</v>
      </c>
      <c r="DD87" s="1192">
        <v>0</v>
      </c>
      <c r="DE87" s="1192">
        <v>0</v>
      </c>
      <c r="DG87" s="2032"/>
      <c r="DH87" s="1194" t="s">
        <v>803</v>
      </c>
      <c r="DI87" s="1192">
        <f>'급수관 폐쇄(총괄)'!DM87</f>
        <v>0</v>
      </c>
      <c r="DJ87" s="1192">
        <v>0</v>
      </c>
      <c r="DK87" s="1192">
        <v>0</v>
      </c>
      <c r="DL87" s="1192">
        <v>0</v>
      </c>
      <c r="DM87" s="1192">
        <v>0</v>
      </c>
      <c r="DN87" s="1192">
        <v>0</v>
      </c>
      <c r="DO87" s="1192">
        <v>0</v>
      </c>
      <c r="DP87" s="1192">
        <v>0</v>
      </c>
      <c r="DQ87" s="1192">
        <v>0</v>
      </c>
      <c r="DR87" s="1192">
        <v>0</v>
      </c>
      <c r="DS87" s="1192">
        <v>0</v>
      </c>
      <c r="DT87" s="1192">
        <v>0</v>
      </c>
      <c r="DU87" s="1192">
        <v>0</v>
      </c>
      <c r="DV87" s="1192">
        <v>0</v>
      </c>
      <c r="DW87" s="1192">
        <v>0</v>
      </c>
      <c r="DX87" s="1192">
        <v>0</v>
      </c>
      <c r="DY87" s="1192">
        <v>0</v>
      </c>
      <c r="DZ87" s="1192">
        <v>0</v>
      </c>
      <c r="EA87" s="1192">
        <v>0</v>
      </c>
    </row>
    <row r="88" spans="1:131" ht="19.2" customHeight="1">
      <c r="A88" s="2032"/>
      <c r="B88" s="1195" t="s">
        <v>804</v>
      </c>
      <c r="C88" s="1192">
        <f>'급수관 폐쇄(총괄)'!G88</f>
        <v>756.74</v>
      </c>
      <c r="D88" s="1192">
        <v>769.21</v>
      </c>
      <c r="E88" s="1192">
        <v>0</v>
      </c>
      <c r="F88" s="1192">
        <v>12.47</v>
      </c>
      <c r="G88" s="1192">
        <v>756.74</v>
      </c>
      <c r="H88" s="1192">
        <v>451.82</v>
      </c>
      <c r="I88" s="1192">
        <v>0</v>
      </c>
      <c r="J88" s="1192">
        <v>0</v>
      </c>
      <c r="K88" s="1192">
        <v>120</v>
      </c>
      <c r="L88" s="1192">
        <v>0</v>
      </c>
      <c r="M88" s="1192">
        <v>24.94</v>
      </c>
      <c r="N88" s="1192">
        <v>184.92</v>
      </c>
      <c r="O88" s="1192">
        <v>0</v>
      </c>
      <c r="P88" s="1192">
        <v>0</v>
      </c>
      <c r="Q88" s="1192">
        <v>0</v>
      </c>
      <c r="R88" s="1192">
        <v>0</v>
      </c>
      <c r="S88" s="1192">
        <v>0</v>
      </c>
      <c r="T88" s="1192">
        <v>0</v>
      </c>
      <c r="U88" s="1192">
        <v>0</v>
      </c>
      <c r="W88" s="2032"/>
      <c r="X88" s="1195" t="s">
        <v>804</v>
      </c>
      <c r="Y88" s="1192">
        <f>'급수관 폐쇄(총괄)'!AC88</f>
        <v>343.82</v>
      </c>
      <c r="Z88" s="1192">
        <v>343.82</v>
      </c>
      <c r="AA88" s="1192">
        <v>0</v>
      </c>
      <c r="AB88" s="1192">
        <v>0</v>
      </c>
      <c r="AC88" s="1192">
        <v>343.82</v>
      </c>
      <c r="AD88" s="1192">
        <v>343.82</v>
      </c>
      <c r="AE88" s="1192">
        <v>0</v>
      </c>
      <c r="AF88" s="1192">
        <v>0</v>
      </c>
      <c r="AG88" s="1192">
        <v>0</v>
      </c>
      <c r="AH88" s="1192">
        <v>0</v>
      </c>
      <c r="AI88" s="1192">
        <v>0</v>
      </c>
      <c r="AJ88" s="1192">
        <v>0</v>
      </c>
      <c r="AK88" s="1192">
        <v>0</v>
      </c>
      <c r="AL88" s="1192">
        <v>0</v>
      </c>
      <c r="AM88" s="1192">
        <v>0</v>
      </c>
      <c r="AN88" s="1192">
        <v>0</v>
      </c>
      <c r="AO88" s="1192">
        <v>0</v>
      </c>
      <c r="AP88" s="1192">
        <v>0</v>
      </c>
      <c r="AQ88" s="1192">
        <v>0</v>
      </c>
      <c r="AS88" s="2032"/>
      <c r="AT88" s="1195" t="s">
        <v>804</v>
      </c>
      <c r="AU88" s="1192">
        <f>'급수관 폐쇄(총괄)'!AY88</f>
        <v>0</v>
      </c>
      <c r="AV88" s="1192">
        <v>0</v>
      </c>
      <c r="AW88" s="1192">
        <v>0</v>
      </c>
      <c r="AX88" s="1192">
        <v>0</v>
      </c>
      <c r="AY88" s="1192">
        <v>0</v>
      </c>
      <c r="AZ88" s="1192">
        <v>0</v>
      </c>
      <c r="BA88" s="1192">
        <v>0</v>
      </c>
      <c r="BB88" s="1192">
        <v>0</v>
      </c>
      <c r="BC88" s="1192">
        <v>0</v>
      </c>
      <c r="BD88" s="1192">
        <v>0</v>
      </c>
      <c r="BE88" s="1192">
        <v>0</v>
      </c>
      <c r="BF88" s="1192">
        <v>0</v>
      </c>
      <c r="BG88" s="1192">
        <v>0</v>
      </c>
      <c r="BH88" s="1192">
        <v>0</v>
      </c>
      <c r="BI88" s="1192">
        <v>0</v>
      </c>
      <c r="BJ88" s="1192">
        <v>0</v>
      </c>
      <c r="BK88" s="1192">
        <v>0</v>
      </c>
      <c r="BL88" s="1192">
        <v>0</v>
      </c>
      <c r="BM88" s="1192">
        <v>0</v>
      </c>
      <c r="BO88" s="2032"/>
      <c r="BP88" s="1195" t="s">
        <v>804</v>
      </c>
      <c r="BQ88" s="1192">
        <f>'급수관 폐쇄(총괄)'!BU88</f>
        <v>0</v>
      </c>
      <c r="BR88" s="1192">
        <v>0</v>
      </c>
      <c r="BS88" s="1192">
        <v>0</v>
      </c>
      <c r="BT88" s="1192">
        <v>0</v>
      </c>
      <c r="BU88" s="1192">
        <v>0</v>
      </c>
      <c r="BV88" s="1192">
        <v>0</v>
      </c>
      <c r="BW88" s="1192">
        <v>0</v>
      </c>
      <c r="BX88" s="1192">
        <v>0</v>
      </c>
      <c r="BY88" s="1192">
        <v>0</v>
      </c>
      <c r="BZ88" s="1192">
        <v>0</v>
      </c>
      <c r="CA88" s="1192">
        <v>0</v>
      </c>
      <c r="CB88" s="1192">
        <v>0</v>
      </c>
      <c r="CC88" s="1192">
        <v>0</v>
      </c>
      <c r="CD88" s="1192">
        <v>0</v>
      </c>
      <c r="CE88" s="1192">
        <v>0</v>
      </c>
      <c r="CF88" s="1192">
        <v>0</v>
      </c>
      <c r="CG88" s="1192">
        <v>0</v>
      </c>
      <c r="CH88" s="1192">
        <v>0</v>
      </c>
      <c r="CI88" s="1192">
        <v>0</v>
      </c>
      <c r="CK88" s="2032"/>
      <c r="CL88" s="1195" t="s">
        <v>804</v>
      </c>
      <c r="CM88" s="1192">
        <f>'급수관 폐쇄(총괄)'!CQ88</f>
        <v>412.92</v>
      </c>
      <c r="CN88" s="1192">
        <v>425.39</v>
      </c>
      <c r="CO88" s="1192">
        <v>0</v>
      </c>
      <c r="CP88" s="1192">
        <v>12.47</v>
      </c>
      <c r="CQ88" s="1192">
        <v>412.92</v>
      </c>
      <c r="CR88" s="1192">
        <v>108</v>
      </c>
      <c r="CS88" s="1192">
        <v>0</v>
      </c>
      <c r="CT88" s="1192">
        <v>0</v>
      </c>
      <c r="CU88" s="1192">
        <v>120</v>
      </c>
      <c r="CV88" s="1192">
        <v>0</v>
      </c>
      <c r="CW88" s="1192">
        <v>24.94</v>
      </c>
      <c r="CX88" s="1192">
        <v>184.92</v>
      </c>
      <c r="CY88" s="1192">
        <v>0</v>
      </c>
      <c r="CZ88" s="1192">
        <v>0</v>
      </c>
      <c r="DA88" s="1192">
        <v>0</v>
      </c>
      <c r="DB88" s="1192">
        <v>0</v>
      </c>
      <c r="DC88" s="1192">
        <v>0</v>
      </c>
      <c r="DD88" s="1192">
        <v>0</v>
      </c>
      <c r="DE88" s="1192">
        <v>0</v>
      </c>
      <c r="DG88" s="2032"/>
      <c r="DH88" s="1195" t="s">
        <v>804</v>
      </c>
      <c r="DI88" s="1192">
        <f>'급수관 폐쇄(총괄)'!DM88</f>
        <v>0</v>
      </c>
      <c r="DJ88" s="1192">
        <v>0</v>
      </c>
      <c r="DK88" s="1192">
        <v>0</v>
      </c>
      <c r="DL88" s="1192">
        <v>0</v>
      </c>
      <c r="DM88" s="1192">
        <v>0</v>
      </c>
      <c r="DN88" s="1192">
        <v>0</v>
      </c>
      <c r="DO88" s="1192">
        <v>0</v>
      </c>
      <c r="DP88" s="1192">
        <v>0</v>
      </c>
      <c r="DQ88" s="1192">
        <v>0</v>
      </c>
      <c r="DR88" s="1192">
        <v>0</v>
      </c>
      <c r="DS88" s="1192">
        <v>0</v>
      </c>
      <c r="DT88" s="1192">
        <v>0</v>
      </c>
      <c r="DU88" s="1192">
        <v>0</v>
      </c>
      <c r="DV88" s="1192">
        <v>0</v>
      </c>
      <c r="DW88" s="1192">
        <v>0</v>
      </c>
      <c r="DX88" s="1192">
        <v>0</v>
      </c>
      <c r="DY88" s="1192">
        <v>0</v>
      </c>
      <c r="DZ88" s="1192">
        <v>0</v>
      </c>
      <c r="EA88" s="1192">
        <v>0</v>
      </c>
    </row>
    <row r="89" spans="1:131" ht="19.2" customHeight="1">
      <c r="A89" s="2032"/>
      <c r="B89" s="1195" t="s">
        <v>805</v>
      </c>
      <c r="C89" s="1192">
        <f>'급수관 폐쇄(총괄)'!G89</f>
        <v>55</v>
      </c>
      <c r="D89" s="1192">
        <v>55</v>
      </c>
      <c r="E89" s="1192">
        <v>0</v>
      </c>
      <c r="F89" s="1192">
        <v>0</v>
      </c>
      <c r="G89" s="1192">
        <v>55</v>
      </c>
      <c r="H89" s="1192">
        <v>0</v>
      </c>
      <c r="I89" s="1192">
        <v>0</v>
      </c>
      <c r="J89" s="1192">
        <v>0</v>
      </c>
      <c r="K89" s="1192">
        <v>0</v>
      </c>
      <c r="L89" s="1192">
        <v>0</v>
      </c>
      <c r="M89" s="1192">
        <v>0</v>
      </c>
      <c r="N89" s="1192">
        <v>55</v>
      </c>
      <c r="O89" s="1192">
        <v>0</v>
      </c>
      <c r="P89" s="1192">
        <v>0</v>
      </c>
      <c r="Q89" s="1192">
        <v>0</v>
      </c>
      <c r="R89" s="1192">
        <v>0</v>
      </c>
      <c r="S89" s="1192">
        <v>0</v>
      </c>
      <c r="T89" s="1192">
        <v>0</v>
      </c>
      <c r="U89" s="1192">
        <v>0</v>
      </c>
      <c r="W89" s="2032"/>
      <c r="X89" s="1195" t="s">
        <v>805</v>
      </c>
      <c r="Y89" s="1192">
        <f>'급수관 폐쇄(총괄)'!AC89</f>
        <v>0</v>
      </c>
      <c r="Z89" s="1192">
        <v>0</v>
      </c>
      <c r="AA89" s="1192">
        <v>0</v>
      </c>
      <c r="AB89" s="1192">
        <v>0</v>
      </c>
      <c r="AC89" s="1192">
        <v>0</v>
      </c>
      <c r="AD89" s="1192">
        <v>0</v>
      </c>
      <c r="AE89" s="1192">
        <v>0</v>
      </c>
      <c r="AF89" s="1192">
        <v>0</v>
      </c>
      <c r="AG89" s="1192">
        <v>0</v>
      </c>
      <c r="AH89" s="1192">
        <v>0</v>
      </c>
      <c r="AI89" s="1192">
        <v>0</v>
      </c>
      <c r="AJ89" s="1192">
        <v>0</v>
      </c>
      <c r="AK89" s="1192">
        <v>0</v>
      </c>
      <c r="AL89" s="1192">
        <v>0</v>
      </c>
      <c r="AM89" s="1192">
        <v>0</v>
      </c>
      <c r="AN89" s="1192">
        <v>0</v>
      </c>
      <c r="AO89" s="1192">
        <v>0</v>
      </c>
      <c r="AP89" s="1192">
        <v>0</v>
      </c>
      <c r="AQ89" s="1192">
        <v>0</v>
      </c>
      <c r="AS89" s="2032"/>
      <c r="AT89" s="1195" t="s">
        <v>805</v>
      </c>
      <c r="AU89" s="1192">
        <f>'급수관 폐쇄(총괄)'!AY89</f>
        <v>0</v>
      </c>
      <c r="AV89" s="1192">
        <v>0</v>
      </c>
      <c r="AW89" s="1192">
        <v>0</v>
      </c>
      <c r="AX89" s="1192">
        <v>0</v>
      </c>
      <c r="AY89" s="1192">
        <v>0</v>
      </c>
      <c r="AZ89" s="1192">
        <v>0</v>
      </c>
      <c r="BA89" s="1192">
        <v>0</v>
      </c>
      <c r="BB89" s="1192">
        <v>0</v>
      </c>
      <c r="BC89" s="1192">
        <v>0</v>
      </c>
      <c r="BD89" s="1192">
        <v>0</v>
      </c>
      <c r="BE89" s="1192">
        <v>0</v>
      </c>
      <c r="BF89" s="1192">
        <v>0</v>
      </c>
      <c r="BG89" s="1192">
        <v>0</v>
      </c>
      <c r="BH89" s="1192">
        <v>0</v>
      </c>
      <c r="BI89" s="1192">
        <v>0</v>
      </c>
      <c r="BJ89" s="1192">
        <v>0</v>
      </c>
      <c r="BK89" s="1192">
        <v>0</v>
      </c>
      <c r="BL89" s="1192">
        <v>0</v>
      </c>
      <c r="BM89" s="1192">
        <v>0</v>
      </c>
      <c r="BO89" s="2032"/>
      <c r="BP89" s="1195" t="s">
        <v>805</v>
      </c>
      <c r="BQ89" s="1192">
        <f>'급수관 폐쇄(총괄)'!BU89</f>
        <v>0</v>
      </c>
      <c r="BR89" s="1192">
        <v>0</v>
      </c>
      <c r="BS89" s="1192">
        <v>0</v>
      </c>
      <c r="BT89" s="1192">
        <v>0</v>
      </c>
      <c r="BU89" s="1192">
        <v>0</v>
      </c>
      <c r="BV89" s="1192">
        <v>0</v>
      </c>
      <c r="BW89" s="1192">
        <v>0</v>
      </c>
      <c r="BX89" s="1192">
        <v>0</v>
      </c>
      <c r="BY89" s="1192">
        <v>0</v>
      </c>
      <c r="BZ89" s="1192">
        <v>0</v>
      </c>
      <c r="CA89" s="1192">
        <v>0</v>
      </c>
      <c r="CB89" s="1192">
        <v>0</v>
      </c>
      <c r="CC89" s="1192">
        <v>0</v>
      </c>
      <c r="CD89" s="1192">
        <v>0</v>
      </c>
      <c r="CE89" s="1192">
        <v>0</v>
      </c>
      <c r="CF89" s="1192">
        <v>0</v>
      </c>
      <c r="CG89" s="1192">
        <v>0</v>
      </c>
      <c r="CH89" s="1192">
        <v>0</v>
      </c>
      <c r="CI89" s="1192">
        <v>0</v>
      </c>
      <c r="CK89" s="2032"/>
      <c r="CL89" s="1195" t="s">
        <v>805</v>
      </c>
      <c r="CM89" s="1192">
        <f>'급수관 폐쇄(총괄)'!CQ89</f>
        <v>55</v>
      </c>
      <c r="CN89" s="1192">
        <v>55</v>
      </c>
      <c r="CO89" s="1192">
        <v>0</v>
      </c>
      <c r="CP89" s="1192">
        <v>0</v>
      </c>
      <c r="CQ89" s="1192">
        <v>55</v>
      </c>
      <c r="CR89" s="1192">
        <v>0</v>
      </c>
      <c r="CS89" s="1192">
        <v>0</v>
      </c>
      <c r="CT89" s="1192">
        <v>0</v>
      </c>
      <c r="CU89" s="1192">
        <v>0</v>
      </c>
      <c r="CV89" s="1192">
        <v>0</v>
      </c>
      <c r="CW89" s="1192">
        <v>0</v>
      </c>
      <c r="CX89" s="1192">
        <v>55</v>
      </c>
      <c r="CY89" s="1192">
        <v>0</v>
      </c>
      <c r="CZ89" s="1192">
        <v>0</v>
      </c>
      <c r="DA89" s="1192">
        <v>0</v>
      </c>
      <c r="DB89" s="1192">
        <v>0</v>
      </c>
      <c r="DC89" s="1192">
        <v>0</v>
      </c>
      <c r="DD89" s="1192">
        <v>0</v>
      </c>
      <c r="DE89" s="1192">
        <v>0</v>
      </c>
      <c r="DG89" s="2032"/>
      <c r="DH89" s="1195" t="s">
        <v>805</v>
      </c>
      <c r="DI89" s="1192">
        <f>'급수관 폐쇄(총괄)'!DM89</f>
        <v>0</v>
      </c>
      <c r="DJ89" s="1192">
        <v>0</v>
      </c>
      <c r="DK89" s="1192">
        <v>0</v>
      </c>
      <c r="DL89" s="1192">
        <v>0</v>
      </c>
      <c r="DM89" s="1192">
        <v>0</v>
      </c>
      <c r="DN89" s="1192">
        <v>0</v>
      </c>
      <c r="DO89" s="1192">
        <v>0</v>
      </c>
      <c r="DP89" s="1192">
        <v>0</v>
      </c>
      <c r="DQ89" s="1192">
        <v>0</v>
      </c>
      <c r="DR89" s="1192">
        <v>0</v>
      </c>
      <c r="DS89" s="1192">
        <v>0</v>
      </c>
      <c r="DT89" s="1192">
        <v>0</v>
      </c>
      <c r="DU89" s="1192">
        <v>0</v>
      </c>
      <c r="DV89" s="1192">
        <v>0</v>
      </c>
      <c r="DW89" s="1192">
        <v>0</v>
      </c>
      <c r="DX89" s="1192">
        <v>0</v>
      </c>
      <c r="DY89" s="1192">
        <v>0</v>
      </c>
      <c r="DZ89" s="1192">
        <v>0</v>
      </c>
      <c r="EA89" s="1192">
        <v>0</v>
      </c>
    </row>
    <row r="90" spans="1:131" ht="19.2" customHeight="1">
      <c r="A90" s="2032"/>
      <c r="B90" s="1194" t="s">
        <v>807</v>
      </c>
      <c r="C90" s="1192">
        <f>'급수관 폐쇄(총괄)'!G90</f>
        <v>2475.19</v>
      </c>
      <c r="D90" s="1192">
        <v>2978.01</v>
      </c>
      <c r="E90" s="1192">
        <v>0</v>
      </c>
      <c r="F90" s="1192">
        <v>502.82</v>
      </c>
      <c r="G90" s="1192">
        <v>2475.19</v>
      </c>
      <c r="H90" s="1192">
        <v>2110.8000000000002</v>
      </c>
      <c r="I90" s="1192">
        <v>0</v>
      </c>
      <c r="J90" s="1192">
        <v>5.01</v>
      </c>
      <c r="K90" s="1192">
        <v>14.41</v>
      </c>
      <c r="L90" s="1192">
        <v>0</v>
      </c>
      <c r="M90" s="1192">
        <v>64.8</v>
      </c>
      <c r="N90" s="1192">
        <v>437.12</v>
      </c>
      <c r="O90" s="1192">
        <v>0</v>
      </c>
      <c r="P90" s="1192">
        <v>94.65</v>
      </c>
      <c r="Q90" s="1192">
        <v>135.56</v>
      </c>
      <c r="R90" s="1192">
        <v>0</v>
      </c>
      <c r="S90" s="1192">
        <v>341.36</v>
      </c>
      <c r="T90" s="1192">
        <v>277.12</v>
      </c>
      <c r="U90" s="1192">
        <v>0</v>
      </c>
      <c r="W90" s="2032"/>
      <c r="X90" s="1194" t="s">
        <v>807</v>
      </c>
      <c r="Y90" s="1192">
        <f>'급수관 폐쇄(총괄)'!AC90</f>
        <v>811.09</v>
      </c>
      <c r="Z90" s="1192">
        <v>811.09</v>
      </c>
      <c r="AA90" s="1192">
        <v>0</v>
      </c>
      <c r="AB90" s="1192">
        <v>0</v>
      </c>
      <c r="AC90" s="1192">
        <v>811.09</v>
      </c>
      <c r="AD90" s="1192">
        <v>580.97</v>
      </c>
      <c r="AE90" s="1192">
        <v>0</v>
      </c>
      <c r="AF90" s="1192">
        <v>0</v>
      </c>
      <c r="AG90" s="1192">
        <v>0</v>
      </c>
      <c r="AH90" s="1192">
        <v>0</v>
      </c>
      <c r="AI90" s="1192">
        <v>0</v>
      </c>
      <c r="AJ90" s="1192">
        <v>0</v>
      </c>
      <c r="AK90" s="1192">
        <v>0</v>
      </c>
      <c r="AL90" s="1192">
        <v>0</v>
      </c>
      <c r="AM90" s="1192">
        <v>0</v>
      </c>
      <c r="AN90" s="1192">
        <v>0</v>
      </c>
      <c r="AO90" s="1192">
        <v>0</v>
      </c>
      <c r="AP90" s="1192">
        <v>230.12</v>
      </c>
      <c r="AQ90" s="1192">
        <v>0</v>
      </c>
      <c r="AS90" s="2032"/>
      <c r="AT90" s="1194" t="s">
        <v>807</v>
      </c>
      <c r="AU90" s="1192">
        <f>'급수관 폐쇄(총괄)'!AY90</f>
        <v>539.83000000000004</v>
      </c>
      <c r="AV90" s="1192">
        <v>539.83000000000004</v>
      </c>
      <c r="AW90" s="1192">
        <v>0</v>
      </c>
      <c r="AX90" s="1192">
        <v>0</v>
      </c>
      <c r="AY90" s="1192">
        <v>539.83000000000004</v>
      </c>
      <c r="AZ90" s="1192">
        <v>539.83000000000004</v>
      </c>
      <c r="BA90" s="1192">
        <v>0</v>
      </c>
      <c r="BB90" s="1192">
        <v>0</v>
      </c>
      <c r="BC90" s="1192">
        <v>0</v>
      </c>
      <c r="BD90" s="1192">
        <v>0</v>
      </c>
      <c r="BE90" s="1192">
        <v>0</v>
      </c>
      <c r="BF90" s="1192">
        <v>0</v>
      </c>
      <c r="BG90" s="1192">
        <v>0</v>
      </c>
      <c r="BH90" s="1192">
        <v>0</v>
      </c>
      <c r="BI90" s="1192">
        <v>0</v>
      </c>
      <c r="BJ90" s="1192">
        <v>0</v>
      </c>
      <c r="BK90" s="1192">
        <v>0</v>
      </c>
      <c r="BL90" s="1192">
        <v>0</v>
      </c>
      <c r="BM90" s="1192">
        <v>0</v>
      </c>
      <c r="BO90" s="2032"/>
      <c r="BP90" s="1194" t="s">
        <v>807</v>
      </c>
      <c r="BQ90" s="1192">
        <f>'급수관 폐쇄(총괄)'!BU90</f>
        <v>291.89999999999998</v>
      </c>
      <c r="BR90" s="1192">
        <v>388.56</v>
      </c>
      <c r="BS90" s="1192">
        <v>0</v>
      </c>
      <c r="BT90" s="1192">
        <v>96.66</v>
      </c>
      <c r="BU90" s="1192">
        <v>291.89999999999998</v>
      </c>
      <c r="BV90" s="1192">
        <v>67</v>
      </c>
      <c r="BW90" s="1192">
        <v>0</v>
      </c>
      <c r="BX90" s="1192">
        <v>2.0099999999999998</v>
      </c>
      <c r="BY90" s="1192">
        <v>5</v>
      </c>
      <c r="BZ90" s="1192">
        <v>0</v>
      </c>
      <c r="CA90" s="1192">
        <v>0</v>
      </c>
      <c r="CB90" s="1192">
        <v>176</v>
      </c>
      <c r="CC90" s="1192">
        <v>0</v>
      </c>
      <c r="CD90" s="1192">
        <v>94.65</v>
      </c>
      <c r="CE90" s="1192">
        <v>130.56</v>
      </c>
      <c r="CF90" s="1192">
        <v>0</v>
      </c>
      <c r="CG90" s="1192">
        <v>0</v>
      </c>
      <c r="CH90" s="1192">
        <v>10</v>
      </c>
      <c r="CI90" s="1192">
        <v>0</v>
      </c>
      <c r="CK90" s="2032"/>
      <c r="CL90" s="1194" t="s">
        <v>807</v>
      </c>
      <c r="CM90" s="1192">
        <f>'급수관 폐쇄(총괄)'!CQ90</f>
        <v>235.25</v>
      </c>
      <c r="CN90" s="1192">
        <v>641.41</v>
      </c>
      <c r="CO90" s="1192">
        <v>0</v>
      </c>
      <c r="CP90" s="1192">
        <v>406.16</v>
      </c>
      <c r="CQ90" s="1192">
        <v>235.25</v>
      </c>
      <c r="CR90" s="1192">
        <v>611</v>
      </c>
      <c r="CS90" s="1192">
        <v>0</v>
      </c>
      <c r="CT90" s="1192">
        <v>3</v>
      </c>
      <c r="CU90" s="1192">
        <v>9.41</v>
      </c>
      <c r="CV90" s="1192">
        <v>0</v>
      </c>
      <c r="CW90" s="1192">
        <v>64.8</v>
      </c>
      <c r="CX90" s="1192">
        <v>18</v>
      </c>
      <c r="CY90" s="1192">
        <v>0</v>
      </c>
      <c r="CZ90" s="1192">
        <v>0</v>
      </c>
      <c r="DA90" s="1192">
        <v>0</v>
      </c>
      <c r="DB90" s="1192">
        <v>0</v>
      </c>
      <c r="DC90" s="1192">
        <v>341.36</v>
      </c>
      <c r="DD90" s="1192">
        <v>0</v>
      </c>
      <c r="DE90" s="1192">
        <v>0</v>
      </c>
      <c r="DG90" s="2032"/>
      <c r="DH90" s="1194" t="s">
        <v>807</v>
      </c>
      <c r="DI90" s="1192">
        <f>'급수관 폐쇄(총괄)'!DM90</f>
        <v>597.12</v>
      </c>
      <c r="DJ90" s="1192">
        <v>597.12</v>
      </c>
      <c r="DK90" s="1192">
        <v>0</v>
      </c>
      <c r="DL90" s="1192">
        <v>0</v>
      </c>
      <c r="DM90" s="1192">
        <v>597.12</v>
      </c>
      <c r="DN90" s="1192">
        <v>312</v>
      </c>
      <c r="DO90" s="1192">
        <v>0</v>
      </c>
      <c r="DP90" s="1192">
        <v>0</v>
      </c>
      <c r="DQ90" s="1192">
        <v>0</v>
      </c>
      <c r="DR90" s="1192">
        <v>0</v>
      </c>
      <c r="DS90" s="1192">
        <v>0</v>
      </c>
      <c r="DT90" s="1192">
        <v>243.12</v>
      </c>
      <c r="DU90" s="1192">
        <v>0</v>
      </c>
      <c r="DV90" s="1192">
        <v>0</v>
      </c>
      <c r="DW90" s="1192">
        <v>5</v>
      </c>
      <c r="DX90" s="1192">
        <v>0</v>
      </c>
      <c r="DY90" s="1192">
        <v>0</v>
      </c>
      <c r="DZ90" s="1192">
        <v>37</v>
      </c>
      <c r="EA90" s="1192">
        <v>0</v>
      </c>
    </row>
    <row r="91" spans="1:131" ht="19.2" customHeight="1">
      <c r="A91" s="2032"/>
      <c r="B91" s="1194" t="s">
        <v>788</v>
      </c>
      <c r="C91" s="1192">
        <f>'급수관 폐쇄(총괄)'!G91</f>
        <v>24</v>
      </c>
      <c r="D91" s="1192">
        <v>24</v>
      </c>
      <c r="E91" s="1192">
        <v>0</v>
      </c>
      <c r="F91" s="1192">
        <v>0</v>
      </c>
      <c r="G91" s="1192">
        <v>24</v>
      </c>
      <c r="H91" s="1192">
        <v>24</v>
      </c>
      <c r="I91" s="1192">
        <v>0</v>
      </c>
      <c r="J91" s="1192">
        <v>0</v>
      </c>
      <c r="K91" s="1192">
        <v>0</v>
      </c>
      <c r="L91" s="1192">
        <v>0</v>
      </c>
      <c r="M91" s="1192">
        <v>0</v>
      </c>
      <c r="N91" s="1192">
        <v>0</v>
      </c>
      <c r="O91" s="1192">
        <v>0</v>
      </c>
      <c r="P91" s="1192">
        <v>0</v>
      </c>
      <c r="Q91" s="1192">
        <v>0</v>
      </c>
      <c r="R91" s="1192">
        <v>0</v>
      </c>
      <c r="S91" s="1192">
        <v>0</v>
      </c>
      <c r="T91" s="1192">
        <v>0</v>
      </c>
      <c r="U91" s="1192">
        <v>0</v>
      </c>
      <c r="W91" s="2032"/>
      <c r="X91" s="1194" t="s">
        <v>788</v>
      </c>
      <c r="Y91" s="1192">
        <f>'급수관 폐쇄(총괄)'!AC91</f>
        <v>0</v>
      </c>
      <c r="Z91" s="1192">
        <v>0</v>
      </c>
      <c r="AA91" s="1192">
        <v>0</v>
      </c>
      <c r="AB91" s="1192">
        <v>0</v>
      </c>
      <c r="AC91" s="1192">
        <v>0</v>
      </c>
      <c r="AD91" s="1192">
        <v>0</v>
      </c>
      <c r="AE91" s="1192">
        <v>0</v>
      </c>
      <c r="AF91" s="1192">
        <v>0</v>
      </c>
      <c r="AG91" s="1192">
        <v>0</v>
      </c>
      <c r="AH91" s="1192">
        <v>0</v>
      </c>
      <c r="AI91" s="1192">
        <v>0</v>
      </c>
      <c r="AJ91" s="1192">
        <v>0</v>
      </c>
      <c r="AK91" s="1192">
        <v>0</v>
      </c>
      <c r="AL91" s="1192">
        <v>0</v>
      </c>
      <c r="AM91" s="1192">
        <v>0</v>
      </c>
      <c r="AN91" s="1192">
        <v>0</v>
      </c>
      <c r="AO91" s="1192">
        <v>0</v>
      </c>
      <c r="AP91" s="1192">
        <v>0</v>
      </c>
      <c r="AQ91" s="1192">
        <v>0</v>
      </c>
      <c r="AS91" s="2032"/>
      <c r="AT91" s="1194" t="s">
        <v>788</v>
      </c>
      <c r="AU91" s="1192">
        <f>'급수관 폐쇄(총괄)'!AY91</f>
        <v>0</v>
      </c>
      <c r="AV91" s="1192">
        <v>0</v>
      </c>
      <c r="AW91" s="1192">
        <v>0</v>
      </c>
      <c r="AX91" s="1192">
        <v>0</v>
      </c>
      <c r="AY91" s="1192">
        <v>0</v>
      </c>
      <c r="AZ91" s="1192">
        <v>0</v>
      </c>
      <c r="BA91" s="1192">
        <v>0</v>
      </c>
      <c r="BB91" s="1192">
        <v>0</v>
      </c>
      <c r="BC91" s="1192">
        <v>0</v>
      </c>
      <c r="BD91" s="1192">
        <v>0</v>
      </c>
      <c r="BE91" s="1192">
        <v>0</v>
      </c>
      <c r="BF91" s="1192">
        <v>0</v>
      </c>
      <c r="BG91" s="1192">
        <v>0</v>
      </c>
      <c r="BH91" s="1192">
        <v>0</v>
      </c>
      <c r="BI91" s="1192">
        <v>0</v>
      </c>
      <c r="BJ91" s="1192">
        <v>0</v>
      </c>
      <c r="BK91" s="1192">
        <v>0</v>
      </c>
      <c r="BL91" s="1192">
        <v>0</v>
      </c>
      <c r="BM91" s="1192">
        <v>0</v>
      </c>
      <c r="BO91" s="2032"/>
      <c r="BP91" s="1194" t="s">
        <v>788</v>
      </c>
      <c r="BQ91" s="1192">
        <f>'급수관 폐쇄(총괄)'!BU91</f>
        <v>0</v>
      </c>
      <c r="BR91" s="1192">
        <v>0</v>
      </c>
      <c r="BS91" s="1192">
        <v>0</v>
      </c>
      <c r="BT91" s="1192">
        <v>0</v>
      </c>
      <c r="BU91" s="1192">
        <v>0</v>
      </c>
      <c r="BV91" s="1192">
        <v>0</v>
      </c>
      <c r="BW91" s="1192">
        <v>0</v>
      </c>
      <c r="BX91" s="1192">
        <v>0</v>
      </c>
      <c r="BY91" s="1192">
        <v>0</v>
      </c>
      <c r="BZ91" s="1192">
        <v>0</v>
      </c>
      <c r="CA91" s="1192">
        <v>0</v>
      </c>
      <c r="CB91" s="1192">
        <v>0</v>
      </c>
      <c r="CC91" s="1192">
        <v>0</v>
      </c>
      <c r="CD91" s="1192">
        <v>0</v>
      </c>
      <c r="CE91" s="1192">
        <v>0</v>
      </c>
      <c r="CF91" s="1192">
        <v>0</v>
      </c>
      <c r="CG91" s="1192">
        <v>0</v>
      </c>
      <c r="CH91" s="1192">
        <v>0</v>
      </c>
      <c r="CI91" s="1192">
        <v>0</v>
      </c>
      <c r="CK91" s="2032"/>
      <c r="CL91" s="1194" t="s">
        <v>788</v>
      </c>
      <c r="CM91" s="1192">
        <f>'급수관 폐쇄(총괄)'!CQ91</f>
        <v>0</v>
      </c>
      <c r="CN91" s="1192">
        <v>0</v>
      </c>
      <c r="CO91" s="1192">
        <v>0</v>
      </c>
      <c r="CP91" s="1192">
        <v>0</v>
      </c>
      <c r="CQ91" s="1192">
        <v>0</v>
      </c>
      <c r="CR91" s="1192">
        <v>0</v>
      </c>
      <c r="CS91" s="1192">
        <v>0</v>
      </c>
      <c r="CT91" s="1192">
        <v>0</v>
      </c>
      <c r="CU91" s="1192">
        <v>0</v>
      </c>
      <c r="CV91" s="1192">
        <v>0</v>
      </c>
      <c r="CW91" s="1192">
        <v>0</v>
      </c>
      <c r="CX91" s="1192">
        <v>0</v>
      </c>
      <c r="CY91" s="1192">
        <v>0</v>
      </c>
      <c r="CZ91" s="1192">
        <v>0</v>
      </c>
      <c r="DA91" s="1192">
        <v>0</v>
      </c>
      <c r="DB91" s="1192">
        <v>0</v>
      </c>
      <c r="DC91" s="1192">
        <v>0</v>
      </c>
      <c r="DD91" s="1192">
        <v>0</v>
      </c>
      <c r="DE91" s="1192">
        <v>0</v>
      </c>
      <c r="DG91" s="2032"/>
      <c r="DH91" s="1194" t="s">
        <v>788</v>
      </c>
      <c r="DI91" s="1192">
        <f>'급수관 폐쇄(총괄)'!DM91</f>
        <v>24</v>
      </c>
      <c r="DJ91" s="1192">
        <v>24</v>
      </c>
      <c r="DK91" s="1192">
        <v>0</v>
      </c>
      <c r="DL91" s="1192">
        <v>0</v>
      </c>
      <c r="DM91" s="1192">
        <v>24</v>
      </c>
      <c r="DN91" s="1192">
        <v>24</v>
      </c>
      <c r="DO91" s="1192">
        <v>0</v>
      </c>
      <c r="DP91" s="1192">
        <v>0</v>
      </c>
      <c r="DQ91" s="1192">
        <v>0</v>
      </c>
      <c r="DR91" s="1192">
        <v>0</v>
      </c>
      <c r="DS91" s="1192">
        <v>0</v>
      </c>
      <c r="DT91" s="1192">
        <v>0</v>
      </c>
      <c r="DU91" s="1192">
        <v>0</v>
      </c>
      <c r="DV91" s="1192">
        <v>0</v>
      </c>
      <c r="DW91" s="1192">
        <v>0</v>
      </c>
      <c r="DX91" s="1192">
        <v>0</v>
      </c>
      <c r="DY91" s="1192">
        <v>0</v>
      </c>
      <c r="DZ91" s="1192">
        <v>0</v>
      </c>
      <c r="EA91" s="1192">
        <v>0</v>
      </c>
    </row>
    <row r="92" spans="1:131" ht="19.2" customHeight="1">
      <c r="A92" s="2032"/>
      <c r="B92" s="1193" t="s">
        <v>849</v>
      </c>
      <c r="C92" s="1192">
        <f>'급수관 폐쇄(총괄)'!G92</f>
        <v>15</v>
      </c>
      <c r="D92" s="1192">
        <v>15</v>
      </c>
      <c r="E92" s="1192">
        <v>0</v>
      </c>
      <c r="F92" s="1192">
        <v>0</v>
      </c>
      <c r="G92" s="1192">
        <v>15</v>
      </c>
      <c r="H92" s="1192">
        <v>0</v>
      </c>
      <c r="I92" s="1192">
        <v>0</v>
      </c>
      <c r="J92" s="1192">
        <v>0</v>
      </c>
      <c r="K92" s="1192">
        <v>0</v>
      </c>
      <c r="L92" s="1192">
        <v>0</v>
      </c>
      <c r="M92" s="1192">
        <v>0</v>
      </c>
      <c r="N92" s="1192">
        <v>15</v>
      </c>
      <c r="O92" s="1192">
        <v>0</v>
      </c>
      <c r="P92" s="1192">
        <v>0</v>
      </c>
      <c r="Q92" s="1192">
        <v>0</v>
      </c>
      <c r="R92" s="1192">
        <v>0</v>
      </c>
      <c r="S92" s="1192">
        <v>0</v>
      </c>
      <c r="T92" s="1192">
        <v>0</v>
      </c>
      <c r="U92" s="1192">
        <v>0</v>
      </c>
      <c r="W92" s="2032"/>
      <c r="X92" s="1193" t="s">
        <v>849</v>
      </c>
      <c r="Y92" s="1192">
        <f>'급수관 폐쇄(총괄)'!AC92</f>
        <v>0</v>
      </c>
      <c r="Z92" s="1192">
        <v>0</v>
      </c>
      <c r="AA92" s="1192">
        <v>0</v>
      </c>
      <c r="AB92" s="1192">
        <v>0</v>
      </c>
      <c r="AC92" s="1192">
        <v>0</v>
      </c>
      <c r="AD92" s="1192">
        <v>0</v>
      </c>
      <c r="AE92" s="1192">
        <v>0</v>
      </c>
      <c r="AF92" s="1192">
        <v>0</v>
      </c>
      <c r="AG92" s="1192">
        <v>0</v>
      </c>
      <c r="AH92" s="1192">
        <v>0</v>
      </c>
      <c r="AI92" s="1192">
        <v>0</v>
      </c>
      <c r="AJ92" s="1192">
        <v>0</v>
      </c>
      <c r="AK92" s="1192">
        <v>0</v>
      </c>
      <c r="AL92" s="1192">
        <v>0</v>
      </c>
      <c r="AM92" s="1192">
        <v>0</v>
      </c>
      <c r="AN92" s="1192">
        <v>0</v>
      </c>
      <c r="AO92" s="1192">
        <v>0</v>
      </c>
      <c r="AP92" s="1192">
        <v>0</v>
      </c>
      <c r="AQ92" s="1192">
        <v>0</v>
      </c>
      <c r="AS92" s="2032"/>
      <c r="AT92" s="1193" t="s">
        <v>849</v>
      </c>
      <c r="AU92" s="1192">
        <f>'급수관 폐쇄(총괄)'!AY92</f>
        <v>0</v>
      </c>
      <c r="AV92" s="1192">
        <v>0</v>
      </c>
      <c r="AW92" s="1192">
        <v>0</v>
      </c>
      <c r="AX92" s="1192">
        <v>0</v>
      </c>
      <c r="AY92" s="1192">
        <v>0</v>
      </c>
      <c r="AZ92" s="1192">
        <v>0</v>
      </c>
      <c r="BA92" s="1192">
        <v>0</v>
      </c>
      <c r="BB92" s="1192">
        <v>0</v>
      </c>
      <c r="BC92" s="1192">
        <v>0</v>
      </c>
      <c r="BD92" s="1192">
        <v>0</v>
      </c>
      <c r="BE92" s="1192">
        <v>0</v>
      </c>
      <c r="BF92" s="1192">
        <v>0</v>
      </c>
      <c r="BG92" s="1192">
        <v>0</v>
      </c>
      <c r="BH92" s="1192">
        <v>0</v>
      </c>
      <c r="BI92" s="1192">
        <v>0</v>
      </c>
      <c r="BJ92" s="1192">
        <v>0</v>
      </c>
      <c r="BK92" s="1192">
        <v>0</v>
      </c>
      <c r="BL92" s="1192">
        <v>0</v>
      </c>
      <c r="BM92" s="1192">
        <v>0</v>
      </c>
      <c r="BO92" s="2032"/>
      <c r="BP92" s="1193" t="s">
        <v>849</v>
      </c>
      <c r="BQ92" s="1192">
        <f>'급수관 폐쇄(총괄)'!BU92</f>
        <v>0</v>
      </c>
      <c r="BR92" s="1192">
        <v>0</v>
      </c>
      <c r="BS92" s="1192">
        <v>0</v>
      </c>
      <c r="BT92" s="1192">
        <v>0</v>
      </c>
      <c r="BU92" s="1192">
        <v>0</v>
      </c>
      <c r="BV92" s="1192">
        <v>0</v>
      </c>
      <c r="BW92" s="1192">
        <v>0</v>
      </c>
      <c r="BX92" s="1192">
        <v>0</v>
      </c>
      <c r="BY92" s="1192">
        <v>0</v>
      </c>
      <c r="BZ92" s="1192">
        <v>0</v>
      </c>
      <c r="CA92" s="1192">
        <v>0</v>
      </c>
      <c r="CB92" s="1192">
        <v>0</v>
      </c>
      <c r="CC92" s="1192">
        <v>0</v>
      </c>
      <c r="CD92" s="1192">
        <v>0</v>
      </c>
      <c r="CE92" s="1192">
        <v>0</v>
      </c>
      <c r="CF92" s="1192">
        <v>0</v>
      </c>
      <c r="CG92" s="1192">
        <v>0</v>
      </c>
      <c r="CH92" s="1192">
        <v>0</v>
      </c>
      <c r="CI92" s="1192">
        <v>0</v>
      </c>
      <c r="CK92" s="2032"/>
      <c r="CL92" s="1193" t="s">
        <v>849</v>
      </c>
      <c r="CM92" s="1192">
        <f>'급수관 폐쇄(총괄)'!CQ92</f>
        <v>15</v>
      </c>
      <c r="CN92" s="1192">
        <v>15</v>
      </c>
      <c r="CO92" s="1192">
        <v>0</v>
      </c>
      <c r="CP92" s="1192">
        <v>0</v>
      </c>
      <c r="CQ92" s="1192">
        <v>15</v>
      </c>
      <c r="CR92" s="1192">
        <v>0</v>
      </c>
      <c r="CS92" s="1192">
        <v>0</v>
      </c>
      <c r="CT92" s="1192">
        <v>0</v>
      </c>
      <c r="CU92" s="1192">
        <v>0</v>
      </c>
      <c r="CV92" s="1192">
        <v>0</v>
      </c>
      <c r="CW92" s="1192">
        <v>0</v>
      </c>
      <c r="CX92" s="1192">
        <v>15</v>
      </c>
      <c r="CY92" s="1192">
        <v>0</v>
      </c>
      <c r="CZ92" s="1192">
        <v>0</v>
      </c>
      <c r="DA92" s="1192">
        <v>0</v>
      </c>
      <c r="DB92" s="1192">
        <v>0</v>
      </c>
      <c r="DC92" s="1192">
        <v>0</v>
      </c>
      <c r="DD92" s="1192">
        <v>0</v>
      </c>
      <c r="DE92" s="1192">
        <v>0</v>
      </c>
      <c r="DG92" s="2032"/>
      <c r="DH92" s="1193" t="s">
        <v>849</v>
      </c>
      <c r="DI92" s="1192">
        <f>'급수관 폐쇄(총괄)'!DM92</f>
        <v>0</v>
      </c>
      <c r="DJ92" s="1192">
        <v>0</v>
      </c>
      <c r="DK92" s="1192">
        <v>0</v>
      </c>
      <c r="DL92" s="1192">
        <v>0</v>
      </c>
      <c r="DM92" s="1192">
        <v>0</v>
      </c>
      <c r="DN92" s="1192">
        <v>0</v>
      </c>
      <c r="DO92" s="1192">
        <v>0</v>
      </c>
      <c r="DP92" s="1192">
        <v>0</v>
      </c>
      <c r="DQ92" s="1192">
        <v>0</v>
      </c>
      <c r="DR92" s="1192">
        <v>0</v>
      </c>
      <c r="DS92" s="1192">
        <v>0</v>
      </c>
      <c r="DT92" s="1192">
        <v>0</v>
      </c>
      <c r="DU92" s="1192">
        <v>0</v>
      </c>
      <c r="DV92" s="1192">
        <v>0</v>
      </c>
      <c r="DW92" s="1192">
        <v>0</v>
      </c>
      <c r="DX92" s="1192">
        <v>0</v>
      </c>
      <c r="DY92" s="1192">
        <v>0</v>
      </c>
      <c r="DZ92" s="1192">
        <v>0</v>
      </c>
      <c r="EA92" s="1192">
        <v>0</v>
      </c>
    </row>
    <row r="93" spans="1:131" ht="20.25" customHeight="1">
      <c r="A93" s="2397" t="s">
        <v>809</v>
      </c>
      <c r="B93" s="1196" t="s">
        <v>41</v>
      </c>
      <c r="C93" s="1190">
        <f>SUM('급수관 폐쇄(총괄)'!C94:'급수관 폐쇄(총괄)'!C103)</f>
        <v>119</v>
      </c>
      <c r="D93" s="1190">
        <f>SUM('급수관 폐쇄(총괄)'!D94:'급수관 폐쇄(총괄)'!D103)</f>
        <v>119</v>
      </c>
      <c r="E93" s="1190">
        <f>SUM('급수관 폐쇄(총괄)'!E94:'급수관 폐쇄(총괄)'!E103)</f>
        <v>0</v>
      </c>
      <c r="F93" s="1190">
        <f>SUM('급수관 폐쇄(총괄)'!F94:'급수관 폐쇄(총괄)'!F103)</f>
        <v>0</v>
      </c>
      <c r="G93" s="1190">
        <f>SUM('급수관 폐쇄(총괄)'!G94:'급수관 폐쇄(총괄)'!G103)</f>
        <v>119</v>
      </c>
      <c r="H93" s="1190">
        <f>SUM('급수관 폐쇄(총괄)'!H94:'급수관 폐쇄(총괄)'!H103)</f>
        <v>119</v>
      </c>
      <c r="I93" s="1190">
        <f>SUM('급수관 폐쇄(총괄)'!I94:'급수관 폐쇄(총괄)'!I103)</f>
        <v>0</v>
      </c>
      <c r="J93" s="1190">
        <f>SUM('급수관 폐쇄(총괄)'!J94:'급수관 폐쇄(총괄)'!J103)</f>
        <v>0</v>
      </c>
      <c r="K93" s="1190">
        <f>SUM('급수관 폐쇄(총괄)'!K94:'급수관 폐쇄(총괄)'!K103)</f>
        <v>0</v>
      </c>
      <c r="L93" s="1190">
        <f>SUM('급수관 폐쇄(총괄)'!L94:'급수관 폐쇄(총괄)'!L103)</f>
        <v>0</v>
      </c>
      <c r="M93" s="1190">
        <f>SUM('급수관 폐쇄(총괄)'!M94:'급수관 폐쇄(총괄)'!M103)</f>
        <v>0</v>
      </c>
      <c r="N93" s="1190">
        <f>SUM('급수관 폐쇄(총괄)'!N94:'급수관 폐쇄(총괄)'!N103)</f>
        <v>0</v>
      </c>
      <c r="O93" s="1190">
        <f>SUM('급수관 폐쇄(총괄)'!O94:'급수관 폐쇄(총괄)'!O103)</f>
        <v>0</v>
      </c>
      <c r="P93" s="1190">
        <f>SUM('급수관 폐쇄(총괄)'!P94:'급수관 폐쇄(총괄)'!P103)</f>
        <v>0</v>
      </c>
      <c r="Q93" s="1190">
        <f>SUM('급수관 폐쇄(총괄)'!Q94:'급수관 폐쇄(총괄)'!Q103)</f>
        <v>0</v>
      </c>
      <c r="R93" s="1190">
        <f>SUM('급수관 폐쇄(총괄)'!R94:'급수관 폐쇄(총괄)'!R103)</f>
        <v>0</v>
      </c>
      <c r="S93" s="1190">
        <f>SUM('급수관 폐쇄(총괄)'!S94:'급수관 폐쇄(총괄)'!S103)</f>
        <v>0</v>
      </c>
      <c r="T93" s="1190">
        <f>SUM('급수관 폐쇄(총괄)'!T94:'급수관 폐쇄(총괄)'!T103)</f>
        <v>0</v>
      </c>
      <c r="U93" s="1190">
        <f>SUM('급수관 폐쇄(총괄)'!U94:'급수관 폐쇄(총괄)'!U103)</f>
        <v>0</v>
      </c>
      <c r="W93" s="2397" t="s">
        <v>809</v>
      </c>
      <c r="X93" s="1196" t="s">
        <v>41</v>
      </c>
      <c r="Y93" s="1190">
        <f>SUM('급수관 폐쇄(총괄)'!Y94:'급수관 폐쇄(총괄)'!Y103)</f>
        <v>0</v>
      </c>
      <c r="Z93" s="1190">
        <f>SUM('급수관 폐쇄(총괄)'!Z94:'급수관 폐쇄(총괄)'!Z103)</f>
        <v>0</v>
      </c>
      <c r="AA93" s="1190">
        <f>SUM('급수관 폐쇄(총괄)'!AA94:'급수관 폐쇄(총괄)'!AA103)</f>
        <v>0</v>
      </c>
      <c r="AB93" s="1190">
        <f>SUM('급수관 폐쇄(총괄)'!AB94:'급수관 폐쇄(총괄)'!AB103)</f>
        <v>0</v>
      </c>
      <c r="AC93" s="1190">
        <f>SUM('급수관 폐쇄(총괄)'!AC94:'급수관 폐쇄(총괄)'!AC103)</f>
        <v>0</v>
      </c>
      <c r="AD93" s="1190">
        <f>SUM('급수관 폐쇄(총괄)'!AD94:'급수관 폐쇄(총괄)'!AD103)</f>
        <v>0</v>
      </c>
      <c r="AE93" s="1190">
        <f>SUM('급수관 폐쇄(총괄)'!AE94:'급수관 폐쇄(총괄)'!AE103)</f>
        <v>0</v>
      </c>
      <c r="AF93" s="1190">
        <f>SUM('급수관 폐쇄(총괄)'!AF94:'급수관 폐쇄(총괄)'!AF103)</f>
        <v>0</v>
      </c>
      <c r="AG93" s="1190">
        <f>SUM('급수관 폐쇄(총괄)'!AG94:'급수관 폐쇄(총괄)'!AG103)</f>
        <v>0</v>
      </c>
      <c r="AH93" s="1190">
        <f>SUM('급수관 폐쇄(총괄)'!AH94:'급수관 폐쇄(총괄)'!AH103)</f>
        <v>0</v>
      </c>
      <c r="AI93" s="1190">
        <f>SUM('급수관 폐쇄(총괄)'!AI94:'급수관 폐쇄(총괄)'!AI103)</f>
        <v>0</v>
      </c>
      <c r="AJ93" s="1190">
        <f>SUM('급수관 폐쇄(총괄)'!AJ94:'급수관 폐쇄(총괄)'!AJ103)</f>
        <v>0</v>
      </c>
      <c r="AK93" s="1190">
        <f>SUM('급수관 폐쇄(총괄)'!AK94:'급수관 폐쇄(총괄)'!AK103)</f>
        <v>0</v>
      </c>
      <c r="AL93" s="1190">
        <f>SUM('급수관 폐쇄(총괄)'!AL94:'급수관 폐쇄(총괄)'!AL103)</f>
        <v>0</v>
      </c>
      <c r="AM93" s="1190">
        <f>SUM('급수관 폐쇄(총괄)'!AM94:'급수관 폐쇄(총괄)'!AM103)</f>
        <v>0</v>
      </c>
      <c r="AN93" s="1190">
        <f>SUM('급수관 폐쇄(총괄)'!AN94:'급수관 폐쇄(총괄)'!AN103)</f>
        <v>0</v>
      </c>
      <c r="AO93" s="1190">
        <f>SUM('급수관 폐쇄(총괄)'!AO94:'급수관 폐쇄(총괄)'!AO103)</f>
        <v>0</v>
      </c>
      <c r="AP93" s="1190">
        <f>SUM('급수관 폐쇄(총괄)'!AP94:'급수관 폐쇄(총괄)'!AP103)</f>
        <v>0</v>
      </c>
      <c r="AQ93" s="1190">
        <f>SUM('급수관 폐쇄(총괄)'!AQ94:'급수관 폐쇄(총괄)'!AQ103)</f>
        <v>0</v>
      </c>
      <c r="AS93" s="2397" t="s">
        <v>809</v>
      </c>
      <c r="AT93" s="1196" t="s">
        <v>41</v>
      </c>
      <c r="AU93" s="1190">
        <f>SUM('급수관 폐쇄(총괄)'!AU94:'급수관 폐쇄(총괄)'!AU103)</f>
        <v>49</v>
      </c>
      <c r="AV93" s="1190">
        <f>SUM('급수관 폐쇄(총괄)'!AV94:'급수관 폐쇄(총괄)'!AV103)</f>
        <v>49</v>
      </c>
      <c r="AW93" s="1190">
        <f>SUM('급수관 폐쇄(총괄)'!AW94:'급수관 폐쇄(총괄)'!AW103)</f>
        <v>0</v>
      </c>
      <c r="AX93" s="1190">
        <f>SUM('급수관 폐쇄(총괄)'!AX94:'급수관 폐쇄(총괄)'!AX103)</f>
        <v>0</v>
      </c>
      <c r="AY93" s="1190">
        <f>SUM('급수관 폐쇄(총괄)'!AY94:'급수관 폐쇄(총괄)'!AY103)</f>
        <v>49</v>
      </c>
      <c r="AZ93" s="1190">
        <f>SUM('급수관 폐쇄(총괄)'!AZ94:'급수관 폐쇄(총괄)'!AZ103)</f>
        <v>49</v>
      </c>
      <c r="BA93" s="1190">
        <f>SUM('급수관 폐쇄(총괄)'!BA94:'급수관 폐쇄(총괄)'!BA103)</f>
        <v>0</v>
      </c>
      <c r="BB93" s="1190">
        <f>SUM('급수관 폐쇄(총괄)'!BB94:'급수관 폐쇄(총괄)'!BB103)</f>
        <v>0</v>
      </c>
      <c r="BC93" s="1190">
        <f>SUM('급수관 폐쇄(총괄)'!BC94:'급수관 폐쇄(총괄)'!BC103)</f>
        <v>0</v>
      </c>
      <c r="BD93" s="1190">
        <f>SUM('급수관 폐쇄(총괄)'!BD94:'급수관 폐쇄(총괄)'!BD103)</f>
        <v>0</v>
      </c>
      <c r="BE93" s="1190">
        <f>SUM('급수관 폐쇄(총괄)'!BE94:'급수관 폐쇄(총괄)'!BE103)</f>
        <v>0</v>
      </c>
      <c r="BF93" s="1190">
        <f>SUM('급수관 폐쇄(총괄)'!BF94:'급수관 폐쇄(총괄)'!BF103)</f>
        <v>0</v>
      </c>
      <c r="BG93" s="1190">
        <f>SUM('급수관 폐쇄(총괄)'!BG94:'급수관 폐쇄(총괄)'!BG103)</f>
        <v>0</v>
      </c>
      <c r="BH93" s="1190">
        <f>SUM('급수관 폐쇄(총괄)'!BH94:'급수관 폐쇄(총괄)'!BH103)</f>
        <v>0</v>
      </c>
      <c r="BI93" s="1190">
        <f>SUM('급수관 폐쇄(총괄)'!BI94:'급수관 폐쇄(총괄)'!BI103)</f>
        <v>0</v>
      </c>
      <c r="BJ93" s="1190">
        <f>SUM('급수관 폐쇄(총괄)'!BJ94:'급수관 폐쇄(총괄)'!BJ103)</f>
        <v>0</v>
      </c>
      <c r="BK93" s="1190">
        <f>SUM('급수관 폐쇄(총괄)'!BK94:'급수관 폐쇄(총괄)'!BK103)</f>
        <v>0</v>
      </c>
      <c r="BL93" s="1190">
        <f>SUM('급수관 폐쇄(총괄)'!BL94:'급수관 폐쇄(총괄)'!BL103)</f>
        <v>0</v>
      </c>
      <c r="BM93" s="1190">
        <f>SUM('급수관 폐쇄(총괄)'!BM94:'급수관 폐쇄(총괄)'!BM103)</f>
        <v>0</v>
      </c>
      <c r="BO93" s="2397" t="s">
        <v>809</v>
      </c>
      <c r="BP93" s="1196" t="s">
        <v>41</v>
      </c>
      <c r="BQ93" s="1190">
        <f>SUM('급수관 폐쇄(총괄)'!BQ94:'급수관 폐쇄(총괄)'!BQ103)</f>
        <v>7</v>
      </c>
      <c r="BR93" s="1190">
        <f>SUM('급수관 폐쇄(총괄)'!BR94:'급수관 폐쇄(총괄)'!BR103)</f>
        <v>7</v>
      </c>
      <c r="BS93" s="1190">
        <f>SUM('급수관 폐쇄(총괄)'!BS94:'급수관 폐쇄(총괄)'!BS103)</f>
        <v>0</v>
      </c>
      <c r="BT93" s="1190">
        <f>SUM('급수관 폐쇄(총괄)'!BT94:'급수관 폐쇄(총괄)'!BT103)</f>
        <v>0</v>
      </c>
      <c r="BU93" s="1190">
        <f>SUM('급수관 폐쇄(총괄)'!BU94:'급수관 폐쇄(총괄)'!BU103)</f>
        <v>7</v>
      </c>
      <c r="BV93" s="1190">
        <f>SUM('급수관 폐쇄(총괄)'!BV94:'급수관 폐쇄(총괄)'!BV103)</f>
        <v>7</v>
      </c>
      <c r="BW93" s="1190">
        <f>SUM('급수관 폐쇄(총괄)'!BW94:'급수관 폐쇄(총괄)'!BW103)</f>
        <v>0</v>
      </c>
      <c r="BX93" s="1190">
        <f>SUM('급수관 폐쇄(총괄)'!BX94:'급수관 폐쇄(총괄)'!BX103)</f>
        <v>0</v>
      </c>
      <c r="BY93" s="1190">
        <f>SUM('급수관 폐쇄(총괄)'!BY94:'급수관 폐쇄(총괄)'!BY103)</f>
        <v>0</v>
      </c>
      <c r="BZ93" s="1190">
        <f>SUM('급수관 폐쇄(총괄)'!BZ94:'급수관 폐쇄(총괄)'!BZ103)</f>
        <v>0</v>
      </c>
      <c r="CA93" s="1190">
        <f>SUM('급수관 폐쇄(총괄)'!CA94:'급수관 폐쇄(총괄)'!CA103)</f>
        <v>0</v>
      </c>
      <c r="CB93" s="1190">
        <f>SUM('급수관 폐쇄(총괄)'!CB94:'급수관 폐쇄(총괄)'!CB103)</f>
        <v>0</v>
      </c>
      <c r="CC93" s="1190">
        <f>SUM('급수관 폐쇄(총괄)'!CC94:'급수관 폐쇄(총괄)'!CC103)</f>
        <v>0</v>
      </c>
      <c r="CD93" s="1190">
        <f>SUM('급수관 폐쇄(총괄)'!CD94:'급수관 폐쇄(총괄)'!CD103)</f>
        <v>0</v>
      </c>
      <c r="CE93" s="1190">
        <f>SUM('급수관 폐쇄(총괄)'!CE94:'급수관 폐쇄(총괄)'!CE103)</f>
        <v>0</v>
      </c>
      <c r="CF93" s="1190">
        <f>SUM('급수관 폐쇄(총괄)'!CF94:'급수관 폐쇄(총괄)'!CF103)</f>
        <v>0</v>
      </c>
      <c r="CG93" s="1190">
        <f>SUM('급수관 폐쇄(총괄)'!CG94:'급수관 폐쇄(총괄)'!CG103)</f>
        <v>0</v>
      </c>
      <c r="CH93" s="1190">
        <f>SUM('급수관 폐쇄(총괄)'!CH94:'급수관 폐쇄(총괄)'!CH103)</f>
        <v>0</v>
      </c>
      <c r="CI93" s="1190">
        <f>SUM('급수관 폐쇄(총괄)'!CI94:'급수관 폐쇄(총괄)'!CI103)</f>
        <v>0</v>
      </c>
      <c r="CK93" s="2397" t="s">
        <v>809</v>
      </c>
      <c r="CL93" s="1196" t="s">
        <v>41</v>
      </c>
      <c r="CM93" s="1190">
        <f>SUM('급수관 폐쇄(총괄)'!CM94:'급수관 폐쇄(총괄)'!CM103)</f>
        <v>63</v>
      </c>
      <c r="CN93" s="1190">
        <f>SUM('급수관 폐쇄(총괄)'!CN94:'급수관 폐쇄(총괄)'!CN103)</f>
        <v>63</v>
      </c>
      <c r="CO93" s="1190">
        <f>SUM('급수관 폐쇄(총괄)'!CO94:'급수관 폐쇄(총괄)'!CO103)</f>
        <v>0</v>
      </c>
      <c r="CP93" s="1190">
        <f>SUM('급수관 폐쇄(총괄)'!CP94:'급수관 폐쇄(총괄)'!CP103)</f>
        <v>0</v>
      </c>
      <c r="CQ93" s="1190">
        <f>SUM('급수관 폐쇄(총괄)'!CQ94:'급수관 폐쇄(총괄)'!CQ103)</f>
        <v>63</v>
      </c>
      <c r="CR93" s="1190">
        <f>SUM('급수관 폐쇄(총괄)'!CR94:'급수관 폐쇄(총괄)'!CR103)</f>
        <v>63</v>
      </c>
      <c r="CS93" s="1190">
        <f>SUM('급수관 폐쇄(총괄)'!CS94:'급수관 폐쇄(총괄)'!CS103)</f>
        <v>0</v>
      </c>
      <c r="CT93" s="1190">
        <f>SUM('급수관 폐쇄(총괄)'!CT94:'급수관 폐쇄(총괄)'!CT103)</f>
        <v>0</v>
      </c>
      <c r="CU93" s="1190">
        <f>SUM('급수관 폐쇄(총괄)'!CU94:'급수관 폐쇄(총괄)'!CU103)</f>
        <v>0</v>
      </c>
      <c r="CV93" s="1190">
        <f>SUM('급수관 폐쇄(총괄)'!CV94:'급수관 폐쇄(총괄)'!CV103)</f>
        <v>0</v>
      </c>
      <c r="CW93" s="1190">
        <f>SUM('급수관 폐쇄(총괄)'!CW94:'급수관 폐쇄(총괄)'!CW103)</f>
        <v>0</v>
      </c>
      <c r="CX93" s="1190">
        <f>SUM('급수관 폐쇄(총괄)'!CX94:'급수관 폐쇄(총괄)'!CX103)</f>
        <v>0</v>
      </c>
      <c r="CY93" s="1190">
        <f>SUM('급수관 폐쇄(총괄)'!CY94:'급수관 폐쇄(총괄)'!CY103)</f>
        <v>0</v>
      </c>
      <c r="CZ93" s="1190">
        <f>SUM('급수관 폐쇄(총괄)'!CZ94:'급수관 폐쇄(총괄)'!CZ103)</f>
        <v>0</v>
      </c>
      <c r="DA93" s="1190">
        <f>SUM('급수관 폐쇄(총괄)'!DA94:'급수관 폐쇄(총괄)'!DA103)</f>
        <v>0</v>
      </c>
      <c r="DB93" s="1190">
        <f>SUM('급수관 폐쇄(총괄)'!DB94:'급수관 폐쇄(총괄)'!DB103)</f>
        <v>0</v>
      </c>
      <c r="DC93" s="1190">
        <f>SUM('급수관 폐쇄(총괄)'!DC94:'급수관 폐쇄(총괄)'!DC103)</f>
        <v>0</v>
      </c>
      <c r="DD93" s="1190">
        <f>SUM('급수관 폐쇄(총괄)'!DD94:'급수관 폐쇄(총괄)'!DD103)</f>
        <v>0</v>
      </c>
      <c r="DE93" s="1190">
        <f>SUM('급수관 폐쇄(총괄)'!DE94:'급수관 폐쇄(총괄)'!DE103)</f>
        <v>0</v>
      </c>
      <c r="DG93" s="2397" t="s">
        <v>809</v>
      </c>
      <c r="DH93" s="1196" t="s">
        <v>41</v>
      </c>
      <c r="DI93" s="1190">
        <f>SUM('급수관 폐쇄(총괄)'!DI94:'급수관 폐쇄(총괄)'!DI103)</f>
        <v>0</v>
      </c>
      <c r="DJ93" s="1190">
        <f>SUM('급수관 폐쇄(총괄)'!DJ94:'급수관 폐쇄(총괄)'!DJ103)</f>
        <v>0</v>
      </c>
      <c r="DK93" s="1190">
        <f>SUM('급수관 폐쇄(총괄)'!DK94:'급수관 폐쇄(총괄)'!DK103)</f>
        <v>0</v>
      </c>
      <c r="DL93" s="1190">
        <f>SUM('급수관 폐쇄(총괄)'!DL94:'급수관 폐쇄(총괄)'!DL103)</f>
        <v>0</v>
      </c>
      <c r="DM93" s="1190">
        <f>SUM('급수관 폐쇄(총괄)'!DM94:'급수관 폐쇄(총괄)'!DM103)</f>
        <v>0</v>
      </c>
      <c r="DN93" s="1190">
        <f>SUM('급수관 폐쇄(총괄)'!DN94:'급수관 폐쇄(총괄)'!DN103)</f>
        <v>0</v>
      </c>
      <c r="DO93" s="1190">
        <f>SUM('급수관 폐쇄(총괄)'!DO94:'급수관 폐쇄(총괄)'!DO103)</f>
        <v>0</v>
      </c>
      <c r="DP93" s="1190">
        <f>SUM('급수관 폐쇄(총괄)'!DP94:'급수관 폐쇄(총괄)'!DP103)</f>
        <v>0</v>
      </c>
      <c r="DQ93" s="1190">
        <f>SUM('급수관 폐쇄(총괄)'!DQ94:'급수관 폐쇄(총괄)'!DQ103)</f>
        <v>0</v>
      </c>
      <c r="DR93" s="1190">
        <f>SUM('급수관 폐쇄(총괄)'!DR94:'급수관 폐쇄(총괄)'!DR103)</f>
        <v>0</v>
      </c>
      <c r="DS93" s="1190">
        <f>SUM('급수관 폐쇄(총괄)'!DS94:'급수관 폐쇄(총괄)'!DS103)</f>
        <v>0</v>
      </c>
      <c r="DT93" s="1190">
        <f>SUM('급수관 폐쇄(총괄)'!DT94:'급수관 폐쇄(총괄)'!DT103)</f>
        <v>0</v>
      </c>
      <c r="DU93" s="1190">
        <f>SUM('급수관 폐쇄(총괄)'!DU94:'급수관 폐쇄(총괄)'!DU103)</f>
        <v>0</v>
      </c>
      <c r="DV93" s="1190">
        <f>SUM('급수관 폐쇄(총괄)'!DV94:'급수관 폐쇄(총괄)'!DV103)</f>
        <v>0</v>
      </c>
      <c r="DW93" s="1190">
        <f>SUM('급수관 폐쇄(총괄)'!DW94:'급수관 폐쇄(총괄)'!DW103)</f>
        <v>0</v>
      </c>
      <c r="DX93" s="1190">
        <f>SUM('급수관 폐쇄(총괄)'!DX94:'급수관 폐쇄(총괄)'!DX103)</f>
        <v>0</v>
      </c>
      <c r="DY93" s="1190">
        <f>SUM('급수관 폐쇄(총괄)'!DY94:'급수관 폐쇄(총괄)'!DY103)</f>
        <v>0</v>
      </c>
      <c r="DZ93" s="1190">
        <f>SUM('급수관 폐쇄(총괄)'!DZ94:'급수관 폐쇄(총괄)'!DZ103)</f>
        <v>0</v>
      </c>
      <c r="EA93" s="1190">
        <f>SUM('급수관 폐쇄(총괄)'!EA94:'급수관 폐쇄(총괄)'!EA103)</f>
        <v>0</v>
      </c>
    </row>
    <row r="94" spans="1:131" ht="19.2" customHeight="1">
      <c r="A94" s="2397" t="s">
        <v>809</v>
      </c>
      <c r="B94" s="1191" t="s">
        <v>951</v>
      </c>
      <c r="C94" s="1192">
        <f>'급수관 폐쇄(총괄)'!G94</f>
        <v>79</v>
      </c>
      <c r="D94" s="1192">
        <v>79</v>
      </c>
      <c r="E94" s="1192">
        <v>0</v>
      </c>
      <c r="F94" s="1192">
        <v>0</v>
      </c>
      <c r="G94" s="1192">
        <v>79</v>
      </c>
      <c r="H94" s="1192">
        <v>79</v>
      </c>
      <c r="I94" s="1192">
        <v>0</v>
      </c>
      <c r="J94" s="1192">
        <v>0</v>
      </c>
      <c r="K94" s="1192">
        <v>0</v>
      </c>
      <c r="L94" s="1192">
        <v>0</v>
      </c>
      <c r="M94" s="1192">
        <v>0</v>
      </c>
      <c r="N94" s="1192">
        <v>0</v>
      </c>
      <c r="O94" s="1192">
        <v>0</v>
      </c>
      <c r="P94" s="1192">
        <v>0</v>
      </c>
      <c r="Q94" s="1192">
        <v>0</v>
      </c>
      <c r="R94" s="1192">
        <v>0</v>
      </c>
      <c r="S94" s="1192">
        <v>0</v>
      </c>
      <c r="T94" s="1192">
        <v>0</v>
      </c>
      <c r="U94" s="1192">
        <v>0</v>
      </c>
      <c r="W94" s="2397" t="s">
        <v>809</v>
      </c>
      <c r="X94" s="1191" t="s">
        <v>951</v>
      </c>
      <c r="Y94" s="1192">
        <f>'급수관 폐쇄(총괄)'!AC94</f>
        <v>0</v>
      </c>
      <c r="Z94" s="1192">
        <v>0</v>
      </c>
      <c r="AA94" s="1192">
        <v>0</v>
      </c>
      <c r="AB94" s="1192">
        <v>0</v>
      </c>
      <c r="AC94" s="1192">
        <v>0</v>
      </c>
      <c r="AD94" s="1192">
        <v>0</v>
      </c>
      <c r="AE94" s="1192">
        <v>0</v>
      </c>
      <c r="AF94" s="1192">
        <v>0</v>
      </c>
      <c r="AG94" s="1192">
        <v>0</v>
      </c>
      <c r="AH94" s="1192">
        <v>0</v>
      </c>
      <c r="AI94" s="1192">
        <v>0</v>
      </c>
      <c r="AJ94" s="1192">
        <v>0</v>
      </c>
      <c r="AK94" s="1192">
        <v>0</v>
      </c>
      <c r="AL94" s="1192">
        <v>0</v>
      </c>
      <c r="AM94" s="1192">
        <v>0</v>
      </c>
      <c r="AN94" s="1192">
        <v>0</v>
      </c>
      <c r="AO94" s="1192">
        <v>0</v>
      </c>
      <c r="AP94" s="1192">
        <v>0</v>
      </c>
      <c r="AQ94" s="1192">
        <v>0</v>
      </c>
      <c r="AS94" s="2397" t="s">
        <v>809</v>
      </c>
      <c r="AT94" s="1191" t="s">
        <v>951</v>
      </c>
      <c r="AU94" s="1192">
        <f>'급수관 폐쇄(총괄)'!AY94</f>
        <v>49</v>
      </c>
      <c r="AV94" s="1192">
        <v>49</v>
      </c>
      <c r="AW94" s="1192">
        <v>0</v>
      </c>
      <c r="AX94" s="1192">
        <v>0</v>
      </c>
      <c r="AY94" s="1192">
        <v>49</v>
      </c>
      <c r="AZ94" s="1192">
        <v>49</v>
      </c>
      <c r="BA94" s="1192">
        <v>0</v>
      </c>
      <c r="BB94" s="1192">
        <v>0</v>
      </c>
      <c r="BC94" s="1192">
        <v>0</v>
      </c>
      <c r="BD94" s="1192">
        <v>0</v>
      </c>
      <c r="BE94" s="1192">
        <v>0</v>
      </c>
      <c r="BF94" s="1192">
        <v>0</v>
      </c>
      <c r="BG94" s="1192">
        <v>0</v>
      </c>
      <c r="BH94" s="1192">
        <v>0</v>
      </c>
      <c r="BI94" s="1192">
        <v>0</v>
      </c>
      <c r="BJ94" s="1192">
        <v>0</v>
      </c>
      <c r="BK94" s="1192">
        <v>0</v>
      </c>
      <c r="BL94" s="1192">
        <v>0</v>
      </c>
      <c r="BM94" s="1192">
        <v>0</v>
      </c>
      <c r="BO94" s="2397" t="s">
        <v>809</v>
      </c>
      <c r="BP94" s="1191" t="s">
        <v>951</v>
      </c>
      <c r="BQ94" s="1192">
        <f>'급수관 폐쇄(총괄)'!BU94</f>
        <v>7</v>
      </c>
      <c r="BR94" s="1192">
        <v>7</v>
      </c>
      <c r="BS94" s="1192">
        <v>0</v>
      </c>
      <c r="BT94" s="1192">
        <v>0</v>
      </c>
      <c r="BU94" s="1192">
        <v>7</v>
      </c>
      <c r="BV94" s="1192">
        <v>7</v>
      </c>
      <c r="BW94" s="1192">
        <v>0</v>
      </c>
      <c r="BX94" s="1192">
        <v>0</v>
      </c>
      <c r="BY94" s="1192">
        <v>0</v>
      </c>
      <c r="BZ94" s="1192">
        <v>0</v>
      </c>
      <c r="CA94" s="1192">
        <v>0</v>
      </c>
      <c r="CB94" s="1192">
        <v>0</v>
      </c>
      <c r="CC94" s="1192">
        <v>0</v>
      </c>
      <c r="CD94" s="1192">
        <v>0</v>
      </c>
      <c r="CE94" s="1192">
        <v>0</v>
      </c>
      <c r="CF94" s="1192">
        <v>0</v>
      </c>
      <c r="CG94" s="1192">
        <v>0</v>
      </c>
      <c r="CH94" s="1192">
        <v>0</v>
      </c>
      <c r="CI94" s="1192">
        <v>0</v>
      </c>
      <c r="CK94" s="2397" t="s">
        <v>809</v>
      </c>
      <c r="CL94" s="1191" t="s">
        <v>951</v>
      </c>
      <c r="CM94" s="1192">
        <f>'급수관 폐쇄(총괄)'!CQ94</f>
        <v>23</v>
      </c>
      <c r="CN94" s="1192">
        <v>23</v>
      </c>
      <c r="CO94" s="1192">
        <v>0</v>
      </c>
      <c r="CP94" s="1192">
        <v>0</v>
      </c>
      <c r="CQ94" s="1192">
        <v>23</v>
      </c>
      <c r="CR94" s="1192">
        <v>23</v>
      </c>
      <c r="CS94" s="1192">
        <v>0</v>
      </c>
      <c r="CT94" s="1192">
        <v>0</v>
      </c>
      <c r="CU94" s="1192">
        <v>0</v>
      </c>
      <c r="CV94" s="1192">
        <v>0</v>
      </c>
      <c r="CW94" s="1192">
        <v>0</v>
      </c>
      <c r="CX94" s="1192">
        <v>0</v>
      </c>
      <c r="CY94" s="1192">
        <v>0</v>
      </c>
      <c r="CZ94" s="1192">
        <v>0</v>
      </c>
      <c r="DA94" s="1192">
        <v>0</v>
      </c>
      <c r="DB94" s="1192">
        <v>0</v>
      </c>
      <c r="DC94" s="1192">
        <v>0</v>
      </c>
      <c r="DD94" s="1192">
        <v>0</v>
      </c>
      <c r="DE94" s="1192">
        <v>0</v>
      </c>
      <c r="DG94" s="2397" t="s">
        <v>809</v>
      </c>
      <c r="DH94" s="1191" t="s">
        <v>951</v>
      </c>
      <c r="DI94" s="1192">
        <f>'급수관 폐쇄(총괄)'!DM94</f>
        <v>0</v>
      </c>
      <c r="DJ94" s="1192">
        <v>0</v>
      </c>
      <c r="DK94" s="1192">
        <v>0</v>
      </c>
      <c r="DL94" s="1192">
        <v>0</v>
      </c>
      <c r="DM94" s="1192">
        <v>0</v>
      </c>
      <c r="DN94" s="1192">
        <v>0</v>
      </c>
      <c r="DO94" s="1192">
        <v>0</v>
      </c>
      <c r="DP94" s="1192">
        <v>0</v>
      </c>
      <c r="DQ94" s="1192">
        <v>0</v>
      </c>
      <c r="DR94" s="1192">
        <v>0</v>
      </c>
      <c r="DS94" s="1192">
        <v>0</v>
      </c>
      <c r="DT94" s="1192">
        <v>0</v>
      </c>
      <c r="DU94" s="1192">
        <v>0</v>
      </c>
      <c r="DV94" s="1192">
        <v>0</v>
      </c>
      <c r="DW94" s="1192">
        <v>0</v>
      </c>
      <c r="DX94" s="1192">
        <v>0</v>
      </c>
      <c r="DY94" s="1192">
        <v>0</v>
      </c>
      <c r="DZ94" s="1192">
        <v>0</v>
      </c>
      <c r="EA94" s="1192">
        <v>0</v>
      </c>
    </row>
    <row r="95" spans="1:131" ht="19.2" customHeight="1">
      <c r="A95" s="2032"/>
      <c r="B95" s="1191" t="s">
        <v>797</v>
      </c>
      <c r="C95" s="1192">
        <f>'급수관 폐쇄(총괄)'!G95</f>
        <v>40</v>
      </c>
      <c r="D95" s="1192">
        <v>40</v>
      </c>
      <c r="E95" s="1192">
        <v>0</v>
      </c>
      <c r="F95" s="1192">
        <v>0</v>
      </c>
      <c r="G95" s="1192">
        <v>40</v>
      </c>
      <c r="H95" s="1192">
        <v>40</v>
      </c>
      <c r="I95" s="1192">
        <v>0</v>
      </c>
      <c r="J95" s="1192">
        <v>0</v>
      </c>
      <c r="K95" s="1192">
        <v>0</v>
      </c>
      <c r="L95" s="1192">
        <v>0</v>
      </c>
      <c r="M95" s="1192">
        <v>0</v>
      </c>
      <c r="N95" s="1192">
        <v>0</v>
      </c>
      <c r="O95" s="1192">
        <v>0</v>
      </c>
      <c r="P95" s="1192">
        <v>0</v>
      </c>
      <c r="Q95" s="1192">
        <v>0</v>
      </c>
      <c r="R95" s="1192">
        <v>0</v>
      </c>
      <c r="S95" s="1192">
        <v>0</v>
      </c>
      <c r="T95" s="1192">
        <v>0</v>
      </c>
      <c r="U95" s="1192">
        <v>0</v>
      </c>
      <c r="W95" s="2032"/>
      <c r="X95" s="1191" t="s">
        <v>797</v>
      </c>
      <c r="Y95" s="1192">
        <f>'급수관 폐쇄(총괄)'!AC95</f>
        <v>0</v>
      </c>
      <c r="Z95" s="1192">
        <v>0</v>
      </c>
      <c r="AA95" s="1192">
        <v>0</v>
      </c>
      <c r="AB95" s="1192">
        <v>0</v>
      </c>
      <c r="AC95" s="1192">
        <v>0</v>
      </c>
      <c r="AD95" s="1192">
        <v>0</v>
      </c>
      <c r="AE95" s="1192">
        <v>0</v>
      </c>
      <c r="AF95" s="1192">
        <v>0</v>
      </c>
      <c r="AG95" s="1192">
        <v>0</v>
      </c>
      <c r="AH95" s="1192">
        <v>0</v>
      </c>
      <c r="AI95" s="1192">
        <v>0</v>
      </c>
      <c r="AJ95" s="1192">
        <v>0</v>
      </c>
      <c r="AK95" s="1192">
        <v>0</v>
      </c>
      <c r="AL95" s="1192">
        <v>0</v>
      </c>
      <c r="AM95" s="1192">
        <v>0</v>
      </c>
      <c r="AN95" s="1192">
        <v>0</v>
      </c>
      <c r="AO95" s="1192">
        <v>0</v>
      </c>
      <c r="AP95" s="1192">
        <v>0</v>
      </c>
      <c r="AQ95" s="1192">
        <v>0</v>
      </c>
      <c r="AS95" s="2032"/>
      <c r="AT95" s="1191" t="s">
        <v>797</v>
      </c>
      <c r="AU95" s="1192">
        <f>'급수관 폐쇄(총괄)'!AY95</f>
        <v>0</v>
      </c>
      <c r="AV95" s="1192">
        <v>0</v>
      </c>
      <c r="AW95" s="1192">
        <v>0</v>
      </c>
      <c r="AX95" s="1192">
        <v>0</v>
      </c>
      <c r="AY95" s="1192">
        <v>0</v>
      </c>
      <c r="AZ95" s="1192">
        <v>0</v>
      </c>
      <c r="BA95" s="1192">
        <v>0</v>
      </c>
      <c r="BB95" s="1192">
        <v>0</v>
      </c>
      <c r="BC95" s="1192">
        <v>0</v>
      </c>
      <c r="BD95" s="1192">
        <v>0</v>
      </c>
      <c r="BE95" s="1192">
        <v>0</v>
      </c>
      <c r="BF95" s="1192">
        <v>0</v>
      </c>
      <c r="BG95" s="1192">
        <v>0</v>
      </c>
      <c r="BH95" s="1192">
        <v>0</v>
      </c>
      <c r="BI95" s="1192">
        <v>0</v>
      </c>
      <c r="BJ95" s="1192">
        <v>0</v>
      </c>
      <c r="BK95" s="1192">
        <v>0</v>
      </c>
      <c r="BL95" s="1192">
        <v>0</v>
      </c>
      <c r="BM95" s="1192">
        <v>0</v>
      </c>
      <c r="BO95" s="2032"/>
      <c r="BP95" s="1191" t="s">
        <v>797</v>
      </c>
      <c r="BQ95" s="1192">
        <f>'급수관 폐쇄(총괄)'!BU95</f>
        <v>0</v>
      </c>
      <c r="BR95" s="1192">
        <v>0</v>
      </c>
      <c r="BS95" s="1192">
        <v>0</v>
      </c>
      <c r="BT95" s="1192">
        <v>0</v>
      </c>
      <c r="BU95" s="1192">
        <v>0</v>
      </c>
      <c r="BV95" s="1192">
        <v>0</v>
      </c>
      <c r="BW95" s="1192">
        <v>0</v>
      </c>
      <c r="BX95" s="1192">
        <v>0</v>
      </c>
      <c r="BY95" s="1192">
        <v>0</v>
      </c>
      <c r="BZ95" s="1192">
        <v>0</v>
      </c>
      <c r="CA95" s="1192">
        <v>0</v>
      </c>
      <c r="CB95" s="1192">
        <v>0</v>
      </c>
      <c r="CC95" s="1192">
        <v>0</v>
      </c>
      <c r="CD95" s="1192">
        <v>0</v>
      </c>
      <c r="CE95" s="1192">
        <v>0</v>
      </c>
      <c r="CF95" s="1192">
        <v>0</v>
      </c>
      <c r="CG95" s="1192">
        <v>0</v>
      </c>
      <c r="CH95" s="1192">
        <v>0</v>
      </c>
      <c r="CI95" s="1192">
        <v>0</v>
      </c>
      <c r="CK95" s="2032"/>
      <c r="CL95" s="1191" t="s">
        <v>797</v>
      </c>
      <c r="CM95" s="1192">
        <f>'급수관 폐쇄(총괄)'!CQ95</f>
        <v>40</v>
      </c>
      <c r="CN95" s="1192">
        <v>40</v>
      </c>
      <c r="CO95" s="1192">
        <v>0</v>
      </c>
      <c r="CP95" s="1192">
        <v>0</v>
      </c>
      <c r="CQ95" s="1192">
        <v>40</v>
      </c>
      <c r="CR95" s="1192">
        <v>40</v>
      </c>
      <c r="CS95" s="1192">
        <v>0</v>
      </c>
      <c r="CT95" s="1192">
        <v>0</v>
      </c>
      <c r="CU95" s="1192">
        <v>0</v>
      </c>
      <c r="CV95" s="1192">
        <v>0</v>
      </c>
      <c r="CW95" s="1192">
        <v>0</v>
      </c>
      <c r="CX95" s="1192">
        <v>0</v>
      </c>
      <c r="CY95" s="1192">
        <v>0</v>
      </c>
      <c r="CZ95" s="1192">
        <v>0</v>
      </c>
      <c r="DA95" s="1192">
        <v>0</v>
      </c>
      <c r="DB95" s="1192">
        <v>0</v>
      </c>
      <c r="DC95" s="1192">
        <v>0</v>
      </c>
      <c r="DD95" s="1192">
        <v>0</v>
      </c>
      <c r="DE95" s="1192">
        <v>0</v>
      </c>
      <c r="DG95" s="2032"/>
      <c r="DH95" s="1191" t="s">
        <v>797</v>
      </c>
      <c r="DI95" s="1192">
        <f>'급수관 폐쇄(총괄)'!DM95</f>
        <v>0</v>
      </c>
      <c r="DJ95" s="1192">
        <v>0</v>
      </c>
      <c r="DK95" s="1192">
        <v>0</v>
      </c>
      <c r="DL95" s="1192">
        <v>0</v>
      </c>
      <c r="DM95" s="1192">
        <v>0</v>
      </c>
      <c r="DN95" s="1192">
        <v>0</v>
      </c>
      <c r="DO95" s="1192">
        <v>0</v>
      </c>
      <c r="DP95" s="1192">
        <v>0</v>
      </c>
      <c r="DQ95" s="1192">
        <v>0</v>
      </c>
      <c r="DR95" s="1192">
        <v>0</v>
      </c>
      <c r="DS95" s="1192">
        <v>0</v>
      </c>
      <c r="DT95" s="1192">
        <v>0</v>
      </c>
      <c r="DU95" s="1192">
        <v>0</v>
      </c>
      <c r="DV95" s="1192">
        <v>0</v>
      </c>
      <c r="DW95" s="1192">
        <v>0</v>
      </c>
      <c r="DX95" s="1192">
        <v>0</v>
      </c>
      <c r="DY95" s="1192">
        <v>0</v>
      </c>
      <c r="DZ95" s="1192">
        <v>0</v>
      </c>
      <c r="EA95" s="1192">
        <v>0</v>
      </c>
    </row>
    <row r="96" spans="1:131" ht="19.2" customHeight="1">
      <c r="A96" s="2032"/>
      <c r="B96" s="1191" t="s">
        <v>780</v>
      </c>
      <c r="C96" s="1192">
        <f>'급수관 폐쇄(총괄)'!G96</f>
        <v>0</v>
      </c>
      <c r="D96" s="1192">
        <v>0</v>
      </c>
      <c r="E96" s="1192">
        <v>0</v>
      </c>
      <c r="F96" s="1192">
        <v>0</v>
      </c>
      <c r="G96" s="1192">
        <v>0</v>
      </c>
      <c r="H96" s="1192">
        <v>0</v>
      </c>
      <c r="I96" s="1192">
        <v>0</v>
      </c>
      <c r="J96" s="1192">
        <v>0</v>
      </c>
      <c r="K96" s="1192">
        <v>0</v>
      </c>
      <c r="L96" s="1192">
        <v>0</v>
      </c>
      <c r="M96" s="1192">
        <v>0</v>
      </c>
      <c r="N96" s="1192">
        <v>0</v>
      </c>
      <c r="O96" s="1192">
        <v>0</v>
      </c>
      <c r="P96" s="1192">
        <v>0</v>
      </c>
      <c r="Q96" s="1192">
        <v>0</v>
      </c>
      <c r="R96" s="1192">
        <v>0</v>
      </c>
      <c r="S96" s="1192">
        <v>0</v>
      </c>
      <c r="T96" s="1192">
        <v>0</v>
      </c>
      <c r="U96" s="1192">
        <v>0</v>
      </c>
      <c r="W96" s="2032"/>
      <c r="X96" s="1191" t="s">
        <v>780</v>
      </c>
      <c r="Y96" s="1192">
        <f>'급수관 폐쇄(총괄)'!AC96</f>
        <v>0</v>
      </c>
      <c r="Z96" s="1192">
        <v>0</v>
      </c>
      <c r="AA96" s="1192">
        <v>0</v>
      </c>
      <c r="AB96" s="1192">
        <v>0</v>
      </c>
      <c r="AC96" s="1192">
        <v>0</v>
      </c>
      <c r="AD96" s="1192">
        <v>0</v>
      </c>
      <c r="AE96" s="1192">
        <v>0</v>
      </c>
      <c r="AF96" s="1192">
        <v>0</v>
      </c>
      <c r="AG96" s="1192">
        <v>0</v>
      </c>
      <c r="AH96" s="1192">
        <v>0</v>
      </c>
      <c r="AI96" s="1192">
        <v>0</v>
      </c>
      <c r="AJ96" s="1192">
        <v>0</v>
      </c>
      <c r="AK96" s="1192">
        <v>0</v>
      </c>
      <c r="AL96" s="1192">
        <v>0</v>
      </c>
      <c r="AM96" s="1192">
        <v>0</v>
      </c>
      <c r="AN96" s="1192">
        <v>0</v>
      </c>
      <c r="AO96" s="1192">
        <v>0</v>
      </c>
      <c r="AP96" s="1192">
        <v>0</v>
      </c>
      <c r="AQ96" s="1192">
        <v>0</v>
      </c>
      <c r="AS96" s="2032"/>
      <c r="AT96" s="1191" t="s">
        <v>780</v>
      </c>
      <c r="AU96" s="1192">
        <f>'급수관 폐쇄(총괄)'!AY96</f>
        <v>0</v>
      </c>
      <c r="AV96" s="1192">
        <v>0</v>
      </c>
      <c r="AW96" s="1192">
        <v>0</v>
      </c>
      <c r="AX96" s="1192">
        <v>0</v>
      </c>
      <c r="AY96" s="1192">
        <v>0</v>
      </c>
      <c r="AZ96" s="1192">
        <v>0</v>
      </c>
      <c r="BA96" s="1192">
        <v>0</v>
      </c>
      <c r="BB96" s="1192">
        <v>0</v>
      </c>
      <c r="BC96" s="1192">
        <v>0</v>
      </c>
      <c r="BD96" s="1192">
        <v>0</v>
      </c>
      <c r="BE96" s="1192">
        <v>0</v>
      </c>
      <c r="BF96" s="1192">
        <v>0</v>
      </c>
      <c r="BG96" s="1192">
        <v>0</v>
      </c>
      <c r="BH96" s="1192">
        <v>0</v>
      </c>
      <c r="BI96" s="1192">
        <v>0</v>
      </c>
      <c r="BJ96" s="1192">
        <v>0</v>
      </c>
      <c r="BK96" s="1192">
        <v>0</v>
      </c>
      <c r="BL96" s="1192">
        <v>0</v>
      </c>
      <c r="BM96" s="1192">
        <v>0</v>
      </c>
      <c r="BO96" s="2032"/>
      <c r="BP96" s="1191" t="s">
        <v>780</v>
      </c>
      <c r="BQ96" s="1192">
        <f>'급수관 폐쇄(총괄)'!BU96</f>
        <v>0</v>
      </c>
      <c r="BR96" s="1192">
        <v>0</v>
      </c>
      <c r="BS96" s="1192">
        <v>0</v>
      </c>
      <c r="BT96" s="1192">
        <v>0</v>
      </c>
      <c r="BU96" s="1192">
        <v>0</v>
      </c>
      <c r="BV96" s="1192">
        <v>0</v>
      </c>
      <c r="BW96" s="1192">
        <v>0</v>
      </c>
      <c r="BX96" s="1192">
        <v>0</v>
      </c>
      <c r="BY96" s="1192">
        <v>0</v>
      </c>
      <c r="BZ96" s="1192">
        <v>0</v>
      </c>
      <c r="CA96" s="1192">
        <v>0</v>
      </c>
      <c r="CB96" s="1192">
        <v>0</v>
      </c>
      <c r="CC96" s="1192">
        <v>0</v>
      </c>
      <c r="CD96" s="1192">
        <v>0</v>
      </c>
      <c r="CE96" s="1192">
        <v>0</v>
      </c>
      <c r="CF96" s="1192">
        <v>0</v>
      </c>
      <c r="CG96" s="1192">
        <v>0</v>
      </c>
      <c r="CH96" s="1192">
        <v>0</v>
      </c>
      <c r="CI96" s="1192">
        <v>0</v>
      </c>
      <c r="CK96" s="2032"/>
      <c r="CL96" s="1191" t="s">
        <v>780</v>
      </c>
      <c r="CM96" s="1192">
        <f>'급수관 폐쇄(총괄)'!CQ96</f>
        <v>0</v>
      </c>
      <c r="CN96" s="1192">
        <v>0</v>
      </c>
      <c r="CO96" s="1192">
        <v>0</v>
      </c>
      <c r="CP96" s="1192">
        <v>0</v>
      </c>
      <c r="CQ96" s="1192">
        <v>0</v>
      </c>
      <c r="CR96" s="1192">
        <v>0</v>
      </c>
      <c r="CS96" s="1192">
        <v>0</v>
      </c>
      <c r="CT96" s="1192">
        <v>0</v>
      </c>
      <c r="CU96" s="1192">
        <v>0</v>
      </c>
      <c r="CV96" s="1192">
        <v>0</v>
      </c>
      <c r="CW96" s="1192">
        <v>0</v>
      </c>
      <c r="CX96" s="1192">
        <v>0</v>
      </c>
      <c r="CY96" s="1192">
        <v>0</v>
      </c>
      <c r="CZ96" s="1192">
        <v>0</v>
      </c>
      <c r="DA96" s="1192">
        <v>0</v>
      </c>
      <c r="DB96" s="1192">
        <v>0</v>
      </c>
      <c r="DC96" s="1192">
        <v>0</v>
      </c>
      <c r="DD96" s="1192">
        <v>0</v>
      </c>
      <c r="DE96" s="1192">
        <v>0</v>
      </c>
      <c r="DG96" s="2032"/>
      <c r="DH96" s="1191" t="s">
        <v>780</v>
      </c>
      <c r="DI96" s="1192">
        <f>'급수관 폐쇄(총괄)'!DM96</f>
        <v>0</v>
      </c>
      <c r="DJ96" s="1192">
        <v>0</v>
      </c>
      <c r="DK96" s="1192">
        <v>0</v>
      </c>
      <c r="DL96" s="1192">
        <v>0</v>
      </c>
      <c r="DM96" s="1192">
        <v>0</v>
      </c>
      <c r="DN96" s="1192">
        <v>0</v>
      </c>
      <c r="DO96" s="1192">
        <v>0</v>
      </c>
      <c r="DP96" s="1192">
        <v>0</v>
      </c>
      <c r="DQ96" s="1192">
        <v>0</v>
      </c>
      <c r="DR96" s="1192">
        <v>0</v>
      </c>
      <c r="DS96" s="1192">
        <v>0</v>
      </c>
      <c r="DT96" s="1192">
        <v>0</v>
      </c>
      <c r="DU96" s="1192">
        <v>0</v>
      </c>
      <c r="DV96" s="1192">
        <v>0</v>
      </c>
      <c r="DW96" s="1192">
        <v>0</v>
      </c>
      <c r="DX96" s="1192">
        <v>0</v>
      </c>
      <c r="DY96" s="1192">
        <v>0</v>
      </c>
      <c r="DZ96" s="1192">
        <v>0</v>
      </c>
      <c r="EA96" s="1192">
        <v>0</v>
      </c>
    </row>
    <row r="97" spans="1:131" ht="19.2" customHeight="1">
      <c r="A97" s="2032"/>
      <c r="B97" s="1194" t="s">
        <v>802</v>
      </c>
      <c r="C97" s="1192">
        <f>'급수관 폐쇄(총괄)'!G97</f>
        <v>0</v>
      </c>
      <c r="D97" s="1192">
        <v>0</v>
      </c>
      <c r="E97" s="1192">
        <v>0</v>
      </c>
      <c r="F97" s="1192">
        <v>0</v>
      </c>
      <c r="G97" s="1192">
        <v>0</v>
      </c>
      <c r="H97" s="1192">
        <v>0</v>
      </c>
      <c r="I97" s="1192">
        <v>0</v>
      </c>
      <c r="J97" s="1192">
        <v>0</v>
      </c>
      <c r="K97" s="1192">
        <v>0</v>
      </c>
      <c r="L97" s="1192">
        <v>0</v>
      </c>
      <c r="M97" s="1192">
        <v>0</v>
      </c>
      <c r="N97" s="1192">
        <v>0</v>
      </c>
      <c r="O97" s="1192">
        <v>0</v>
      </c>
      <c r="P97" s="1192">
        <v>0</v>
      </c>
      <c r="Q97" s="1192">
        <v>0</v>
      </c>
      <c r="R97" s="1192">
        <v>0</v>
      </c>
      <c r="S97" s="1192">
        <v>0</v>
      </c>
      <c r="T97" s="1192">
        <v>0</v>
      </c>
      <c r="U97" s="1192">
        <v>0</v>
      </c>
      <c r="W97" s="2032"/>
      <c r="X97" s="1194" t="s">
        <v>802</v>
      </c>
      <c r="Y97" s="1192">
        <f>'급수관 폐쇄(총괄)'!AC97</f>
        <v>0</v>
      </c>
      <c r="Z97" s="1192">
        <v>0</v>
      </c>
      <c r="AA97" s="1192">
        <v>0</v>
      </c>
      <c r="AB97" s="1192">
        <v>0</v>
      </c>
      <c r="AC97" s="1192">
        <v>0</v>
      </c>
      <c r="AD97" s="1192">
        <v>0</v>
      </c>
      <c r="AE97" s="1192">
        <v>0</v>
      </c>
      <c r="AF97" s="1192">
        <v>0</v>
      </c>
      <c r="AG97" s="1192">
        <v>0</v>
      </c>
      <c r="AH97" s="1192">
        <v>0</v>
      </c>
      <c r="AI97" s="1192">
        <v>0</v>
      </c>
      <c r="AJ97" s="1192">
        <v>0</v>
      </c>
      <c r="AK97" s="1192">
        <v>0</v>
      </c>
      <c r="AL97" s="1192">
        <v>0</v>
      </c>
      <c r="AM97" s="1192">
        <v>0</v>
      </c>
      <c r="AN97" s="1192">
        <v>0</v>
      </c>
      <c r="AO97" s="1192">
        <v>0</v>
      </c>
      <c r="AP97" s="1192">
        <v>0</v>
      </c>
      <c r="AQ97" s="1192">
        <v>0</v>
      </c>
      <c r="AS97" s="2032"/>
      <c r="AT97" s="1194" t="s">
        <v>802</v>
      </c>
      <c r="AU97" s="1192">
        <f>'급수관 폐쇄(총괄)'!AY97</f>
        <v>0</v>
      </c>
      <c r="AV97" s="1192">
        <v>0</v>
      </c>
      <c r="AW97" s="1192">
        <v>0</v>
      </c>
      <c r="AX97" s="1192">
        <v>0</v>
      </c>
      <c r="AY97" s="1192">
        <v>0</v>
      </c>
      <c r="AZ97" s="1192">
        <v>0</v>
      </c>
      <c r="BA97" s="1192">
        <v>0</v>
      </c>
      <c r="BB97" s="1192">
        <v>0</v>
      </c>
      <c r="BC97" s="1192">
        <v>0</v>
      </c>
      <c r="BD97" s="1192">
        <v>0</v>
      </c>
      <c r="BE97" s="1192">
        <v>0</v>
      </c>
      <c r="BF97" s="1192">
        <v>0</v>
      </c>
      <c r="BG97" s="1192">
        <v>0</v>
      </c>
      <c r="BH97" s="1192">
        <v>0</v>
      </c>
      <c r="BI97" s="1192">
        <v>0</v>
      </c>
      <c r="BJ97" s="1192">
        <v>0</v>
      </c>
      <c r="BK97" s="1192">
        <v>0</v>
      </c>
      <c r="BL97" s="1192">
        <v>0</v>
      </c>
      <c r="BM97" s="1192">
        <v>0</v>
      </c>
      <c r="BO97" s="2032"/>
      <c r="BP97" s="1194" t="s">
        <v>802</v>
      </c>
      <c r="BQ97" s="1192">
        <f>'급수관 폐쇄(총괄)'!BU97</f>
        <v>0</v>
      </c>
      <c r="BR97" s="1192">
        <v>0</v>
      </c>
      <c r="BS97" s="1192">
        <v>0</v>
      </c>
      <c r="BT97" s="1192">
        <v>0</v>
      </c>
      <c r="BU97" s="1192">
        <v>0</v>
      </c>
      <c r="BV97" s="1192">
        <v>0</v>
      </c>
      <c r="BW97" s="1192">
        <v>0</v>
      </c>
      <c r="BX97" s="1192">
        <v>0</v>
      </c>
      <c r="BY97" s="1192">
        <v>0</v>
      </c>
      <c r="BZ97" s="1192">
        <v>0</v>
      </c>
      <c r="CA97" s="1192">
        <v>0</v>
      </c>
      <c r="CB97" s="1192">
        <v>0</v>
      </c>
      <c r="CC97" s="1192">
        <v>0</v>
      </c>
      <c r="CD97" s="1192">
        <v>0</v>
      </c>
      <c r="CE97" s="1192">
        <v>0</v>
      </c>
      <c r="CF97" s="1192">
        <v>0</v>
      </c>
      <c r="CG97" s="1192">
        <v>0</v>
      </c>
      <c r="CH97" s="1192">
        <v>0</v>
      </c>
      <c r="CI97" s="1192">
        <v>0</v>
      </c>
      <c r="CK97" s="2032"/>
      <c r="CL97" s="1194" t="s">
        <v>802</v>
      </c>
      <c r="CM97" s="1192">
        <f>'급수관 폐쇄(총괄)'!CQ97</f>
        <v>0</v>
      </c>
      <c r="CN97" s="1192">
        <v>0</v>
      </c>
      <c r="CO97" s="1192">
        <v>0</v>
      </c>
      <c r="CP97" s="1192">
        <v>0</v>
      </c>
      <c r="CQ97" s="1192">
        <v>0</v>
      </c>
      <c r="CR97" s="1192">
        <v>0</v>
      </c>
      <c r="CS97" s="1192">
        <v>0</v>
      </c>
      <c r="CT97" s="1192">
        <v>0</v>
      </c>
      <c r="CU97" s="1192">
        <v>0</v>
      </c>
      <c r="CV97" s="1192">
        <v>0</v>
      </c>
      <c r="CW97" s="1192">
        <v>0</v>
      </c>
      <c r="CX97" s="1192">
        <v>0</v>
      </c>
      <c r="CY97" s="1192">
        <v>0</v>
      </c>
      <c r="CZ97" s="1192">
        <v>0</v>
      </c>
      <c r="DA97" s="1192">
        <v>0</v>
      </c>
      <c r="DB97" s="1192">
        <v>0</v>
      </c>
      <c r="DC97" s="1192">
        <v>0</v>
      </c>
      <c r="DD97" s="1192">
        <v>0</v>
      </c>
      <c r="DE97" s="1192">
        <v>0</v>
      </c>
      <c r="DG97" s="2032"/>
      <c r="DH97" s="1194" t="s">
        <v>802</v>
      </c>
      <c r="DI97" s="1192">
        <f>'급수관 폐쇄(총괄)'!DM97</f>
        <v>0</v>
      </c>
      <c r="DJ97" s="1192">
        <v>0</v>
      </c>
      <c r="DK97" s="1192">
        <v>0</v>
      </c>
      <c r="DL97" s="1192">
        <v>0</v>
      </c>
      <c r="DM97" s="1192">
        <v>0</v>
      </c>
      <c r="DN97" s="1192">
        <v>0</v>
      </c>
      <c r="DO97" s="1192">
        <v>0</v>
      </c>
      <c r="DP97" s="1192">
        <v>0</v>
      </c>
      <c r="DQ97" s="1192">
        <v>0</v>
      </c>
      <c r="DR97" s="1192">
        <v>0</v>
      </c>
      <c r="DS97" s="1192">
        <v>0</v>
      </c>
      <c r="DT97" s="1192">
        <v>0</v>
      </c>
      <c r="DU97" s="1192">
        <v>0</v>
      </c>
      <c r="DV97" s="1192">
        <v>0</v>
      </c>
      <c r="DW97" s="1192">
        <v>0</v>
      </c>
      <c r="DX97" s="1192">
        <v>0</v>
      </c>
      <c r="DY97" s="1192">
        <v>0</v>
      </c>
      <c r="DZ97" s="1192">
        <v>0</v>
      </c>
      <c r="EA97" s="1192">
        <v>0</v>
      </c>
    </row>
    <row r="98" spans="1:131" ht="19.2" customHeight="1">
      <c r="A98" s="2032"/>
      <c r="B98" s="1194" t="s">
        <v>803</v>
      </c>
      <c r="C98" s="1192">
        <f>'급수관 폐쇄(총괄)'!G98</f>
        <v>0</v>
      </c>
      <c r="D98" s="1192">
        <v>0</v>
      </c>
      <c r="E98" s="1192">
        <v>0</v>
      </c>
      <c r="F98" s="1192">
        <v>0</v>
      </c>
      <c r="G98" s="1192">
        <v>0</v>
      </c>
      <c r="H98" s="1192">
        <v>0</v>
      </c>
      <c r="I98" s="1192">
        <v>0</v>
      </c>
      <c r="J98" s="1192">
        <v>0</v>
      </c>
      <c r="K98" s="1192">
        <v>0</v>
      </c>
      <c r="L98" s="1192">
        <v>0</v>
      </c>
      <c r="M98" s="1192">
        <v>0</v>
      </c>
      <c r="N98" s="1192">
        <v>0</v>
      </c>
      <c r="O98" s="1192">
        <v>0</v>
      </c>
      <c r="P98" s="1192">
        <v>0</v>
      </c>
      <c r="Q98" s="1192">
        <v>0</v>
      </c>
      <c r="R98" s="1192">
        <v>0</v>
      </c>
      <c r="S98" s="1192">
        <v>0</v>
      </c>
      <c r="T98" s="1192">
        <v>0</v>
      </c>
      <c r="U98" s="1192">
        <v>0</v>
      </c>
      <c r="W98" s="2032"/>
      <c r="X98" s="1194" t="s">
        <v>803</v>
      </c>
      <c r="Y98" s="1192">
        <f>'급수관 폐쇄(총괄)'!AC98</f>
        <v>0</v>
      </c>
      <c r="Z98" s="1192">
        <v>0</v>
      </c>
      <c r="AA98" s="1192">
        <v>0</v>
      </c>
      <c r="AB98" s="1192">
        <v>0</v>
      </c>
      <c r="AC98" s="1192">
        <v>0</v>
      </c>
      <c r="AD98" s="1192">
        <v>0</v>
      </c>
      <c r="AE98" s="1192">
        <v>0</v>
      </c>
      <c r="AF98" s="1192">
        <v>0</v>
      </c>
      <c r="AG98" s="1192">
        <v>0</v>
      </c>
      <c r="AH98" s="1192">
        <v>0</v>
      </c>
      <c r="AI98" s="1192">
        <v>0</v>
      </c>
      <c r="AJ98" s="1192">
        <v>0</v>
      </c>
      <c r="AK98" s="1192">
        <v>0</v>
      </c>
      <c r="AL98" s="1192">
        <v>0</v>
      </c>
      <c r="AM98" s="1192">
        <v>0</v>
      </c>
      <c r="AN98" s="1192">
        <v>0</v>
      </c>
      <c r="AO98" s="1192">
        <v>0</v>
      </c>
      <c r="AP98" s="1192">
        <v>0</v>
      </c>
      <c r="AQ98" s="1192">
        <v>0</v>
      </c>
      <c r="AS98" s="2032"/>
      <c r="AT98" s="1194" t="s">
        <v>803</v>
      </c>
      <c r="AU98" s="1192">
        <f>'급수관 폐쇄(총괄)'!AY98</f>
        <v>0</v>
      </c>
      <c r="AV98" s="1192">
        <v>0</v>
      </c>
      <c r="AW98" s="1192">
        <v>0</v>
      </c>
      <c r="AX98" s="1192">
        <v>0</v>
      </c>
      <c r="AY98" s="1192">
        <v>0</v>
      </c>
      <c r="AZ98" s="1192">
        <v>0</v>
      </c>
      <c r="BA98" s="1192">
        <v>0</v>
      </c>
      <c r="BB98" s="1192">
        <v>0</v>
      </c>
      <c r="BC98" s="1192">
        <v>0</v>
      </c>
      <c r="BD98" s="1192">
        <v>0</v>
      </c>
      <c r="BE98" s="1192">
        <v>0</v>
      </c>
      <c r="BF98" s="1192">
        <v>0</v>
      </c>
      <c r="BG98" s="1192">
        <v>0</v>
      </c>
      <c r="BH98" s="1192">
        <v>0</v>
      </c>
      <c r="BI98" s="1192">
        <v>0</v>
      </c>
      <c r="BJ98" s="1192">
        <v>0</v>
      </c>
      <c r="BK98" s="1192">
        <v>0</v>
      </c>
      <c r="BL98" s="1192">
        <v>0</v>
      </c>
      <c r="BM98" s="1192">
        <v>0</v>
      </c>
      <c r="BO98" s="2032"/>
      <c r="BP98" s="1194" t="s">
        <v>803</v>
      </c>
      <c r="BQ98" s="1192">
        <f>'급수관 폐쇄(총괄)'!BU98</f>
        <v>0</v>
      </c>
      <c r="BR98" s="1192">
        <v>0</v>
      </c>
      <c r="BS98" s="1192">
        <v>0</v>
      </c>
      <c r="BT98" s="1192">
        <v>0</v>
      </c>
      <c r="BU98" s="1192">
        <v>0</v>
      </c>
      <c r="BV98" s="1192">
        <v>0</v>
      </c>
      <c r="BW98" s="1192">
        <v>0</v>
      </c>
      <c r="BX98" s="1192">
        <v>0</v>
      </c>
      <c r="BY98" s="1192">
        <v>0</v>
      </c>
      <c r="BZ98" s="1192">
        <v>0</v>
      </c>
      <c r="CA98" s="1192">
        <v>0</v>
      </c>
      <c r="CB98" s="1192">
        <v>0</v>
      </c>
      <c r="CC98" s="1192">
        <v>0</v>
      </c>
      <c r="CD98" s="1192">
        <v>0</v>
      </c>
      <c r="CE98" s="1192">
        <v>0</v>
      </c>
      <c r="CF98" s="1192">
        <v>0</v>
      </c>
      <c r="CG98" s="1192">
        <v>0</v>
      </c>
      <c r="CH98" s="1192">
        <v>0</v>
      </c>
      <c r="CI98" s="1192">
        <v>0</v>
      </c>
      <c r="CK98" s="2032"/>
      <c r="CL98" s="1194" t="s">
        <v>803</v>
      </c>
      <c r="CM98" s="1192">
        <f>'급수관 폐쇄(총괄)'!CQ98</f>
        <v>0</v>
      </c>
      <c r="CN98" s="1192">
        <v>0</v>
      </c>
      <c r="CO98" s="1192">
        <v>0</v>
      </c>
      <c r="CP98" s="1192">
        <v>0</v>
      </c>
      <c r="CQ98" s="1192">
        <v>0</v>
      </c>
      <c r="CR98" s="1192">
        <v>0</v>
      </c>
      <c r="CS98" s="1192">
        <v>0</v>
      </c>
      <c r="CT98" s="1192">
        <v>0</v>
      </c>
      <c r="CU98" s="1192">
        <v>0</v>
      </c>
      <c r="CV98" s="1192">
        <v>0</v>
      </c>
      <c r="CW98" s="1192">
        <v>0</v>
      </c>
      <c r="CX98" s="1192">
        <v>0</v>
      </c>
      <c r="CY98" s="1192">
        <v>0</v>
      </c>
      <c r="CZ98" s="1192">
        <v>0</v>
      </c>
      <c r="DA98" s="1192">
        <v>0</v>
      </c>
      <c r="DB98" s="1192">
        <v>0</v>
      </c>
      <c r="DC98" s="1192">
        <v>0</v>
      </c>
      <c r="DD98" s="1192">
        <v>0</v>
      </c>
      <c r="DE98" s="1192">
        <v>0</v>
      </c>
      <c r="DG98" s="2032"/>
      <c r="DH98" s="1194" t="s">
        <v>803</v>
      </c>
      <c r="DI98" s="1192">
        <f>'급수관 폐쇄(총괄)'!DM98</f>
        <v>0</v>
      </c>
      <c r="DJ98" s="1192">
        <v>0</v>
      </c>
      <c r="DK98" s="1192">
        <v>0</v>
      </c>
      <c r="DL98" s="1192">
        <v>0</v>
      </c>
      <c r="DM98" s="1192">
        <v>0</v>
      </c>
      <c r="DN98" s="1192">
        <v>0</v>
      </c>
      <c r="DO98" s="1192">
        <v>0</v>
      </c>
      <c r="DP98" s="1192">
        <v>0</v>
      </c>
      <c r="DQ98" s="1192">
        <v>0</v>
      </c>
      <c r="DR98" s="1192">
        <v>0</v>
      </c>
      <c r="DS98" s="1192">
        <v>0</v>
      </c>
      <c r="DT98" s="1192">
        <v>0</v>
      </c>
      <c r="DU98" s="1192">
        <v>0</v>
      </c>
      <c r="DV98" s="1192">
        <v>0</v>
      </c>
      <c r="DW98" s="1192">
        <v>0</v>
      </c>
      <c r="DX98" s="1192">
        <v>0</v>
      </c>
      <c r="DY98" s="1192">
        <v>0</v>
      </c>
      <c r="DZ98" s="1192">
        <v>0</v>
      </c>
      <c r="EA98" s="1192">
        <v>0</v>
      </c>
    </row>
    <row r="99" spans="1:131" ht="19.2" customHeight="1">
      <c r="A99" s="2032"/>
      <c r="B99" s="1195" t="s">
        <v>804</v>
      </c>
      <c r="C99" s="1192">
        <f>'급수관 폐쇄(총괄)'!G99</f>
        <v>0</v>
      </c>
      <c r="D99" s="1192">
        <v>0</v>
      </c>
      <c r="E99" s="1192">
        <v>0</v>
      </c>
      <c r="F99" s="1192">
        <v>0</v>
      </c>
      <c r="G99" s="1192">
        <v>0</v>
      </c>
      <c r="H99" s="1192">
        <v>0</v>
      </c>
      <c r="I99" s="1192">
        <v>0</v>
      </c>
      <c r="J99" s="1192">
        <v>0</v>
      </c>
      <c r="K99" s="1192">
        <v>0</v>
      </c>
      <c r="L99" s="1192">
        <v>0</v>
      </c>
      <c r="M99" s="1192">
        <v>0</v>
      </c>
      <c r="N99" s="1192">
        <v>0</v>
      </c>
      <c r="O99" s="1192">
        <v>0</v>
      </c>
      <c r="P99" s="1192">
        <v>0</v>
      </c>
      <c r="Q99" s="1192">
        <v>0</v>
      </c>
      <c r="R99" s="1192">
        <v>0</v>
      </c>
      <c r="S99" s="1192">
        <v>0</v>
      </c>
      <c r="T99" s="1192">
        <v>0</v>
      </c>
      <c r="U99" s="1192">
        <v>0</v>
      </c>
      <c r="W99" s="2032"/>
      <c r="X99" s="1195" t="s">
        <v>804</v>
      </c>
      <c r="Y99" s="1192">
        <f>'급수관 폐쇄(총괄)'!AC99</f>
        <v>0</v>
      </c>
      <c r="Z99" s="1192">
        <v>0</v>
      </c>
      <c r="AA99" s="1192">
        <v>0</v>
      </c>
      <c r="AB99" s="1192">
        <v>0</v>
      </c>
      <c r="AC99" s="1192">
        <v>0</v>
      </c>
      <c r="AD99" s="1192">
        <v>0</v>
      </c>
      <c r="AE99" s="1192">
        <v>0</v>
      </c>
      <c r="AF99" s="1192">
        <v>0</v>
      </c>
      <c r="AG99" s="1192">
        <v>0</v>
      </c>
      <c r="AH99" s="1192">
        <v>0</v>
      </c>
      <c r="AI99" s="1192">
        <v>0</v>
      </c>
      <c r="AJ99" s="1192">
        <v>0</v>
      </c>
      <c r="AK99" s="1192">
        <v>0</v>
      </c>
      <c r="AL99" s="1192">
        <v>0</v>
      </c>
      <c r="AM99" s="1192">
        <v>0</v>
      </c>
      <c r="AN99" s="1192">
        <v>0</v>
      </c>
      <c r="AO99" s="1192">
        <v>0</v>
      </c>
      <c r="AP99" s="1192">
        <v>0</v>
      </c>
      <c r="AQ99" s="1192">
        <v>0</v>
      </c>
      <c r="AS99" s="2032"/>
      <c r="AT99" s="1195" t="s">
        <v>804</v>
      </c>
      <c r="AU99" s="1192">
        <f>'급수관 폐쇄(총괄)'!AY99</f>
        <v>0</v>
      </c>
      <c r="AV99" s="1192">
        <v>0</v>
      </c>
      <c r="AW99" s="1192">
        <v>0</v>
      </c>
      <c r="AX99" s="1192">
        <v>0</v>
      </c>
      <c r="AY99" s="1192">
        <v>0</v>
      </c>
      <c r="AZ99" s="1192">
        <v>0</v>
      </c>
      <c r="BA99" s="1192">
        <v>0</v>
      </c>
      <c r="BB99" s="1192">
        <v>0</v>
      </c>
      <c r="BC99" s="1192">
        <v>0</v>
      </c>
      <c r="BD99" s="1192">
        <v>0</v>
      </c>
      <c r="BE99" s="1192">
        <v>0</v>
      </c>
      <c r="BF99" s="1192">
        <v>0</v>
      </c>
      <c r="BG99" s="1192">
        <v>0</v>
      </c>
      <c r="BH99" s="1192">
        <v>0</v>
      </c>
      <c r="BI99" s="1192">
        <v>0</v>
      </c>
      <c r="BJ99" s="1192">
        <v>0</v>
      </c>
      <c r="BK99" s="1192">
        <v>0</v>
      </c>
      <c r="BL99" s="1192">
        <v>0</v>
      </c>
      <c r="BM99" s="1192">
        <v>0</v>
      </c>
      <c r="BO99" s="2032"/>
      <c r="BP99" s="1195" t="s">
        <v>804</v>
      </c>
      <c r="BQ99" s="1192">
        <f>'급수관 폐쇄(총괄)'!BU99</f>
        <v>0</v>
      </c>
      <c r="BR99" s="1192">
        <v>0</v>
      </c>
      <c r="BS99" s="1192">
        <v>0</v>
      </c>
      <c r="BT99" s="1192">
        <v>0</v>
      </c>
      <c r="BU99" s="1192">
        <v>0</v>
      </c>
      <c r="BV99" s="1192">
        <v>0</v>
      </c>
      <c r="BW99" s="1192">
        <v>0</v>
      </c>
      <c r="BX99" s="1192">
        <v>0</v>
      </c>
      <c r="BY99" s="1192">
        <v>0</v>
      </c>
      <c r="BZ99" s="1192">
        <v>0</v>
      </c>
      <c r="CA99" s="1192">
        <v>0</v>
      </c>
      <c r="CB99" s="1192">
        <v>0</v>
      </c>
      <c r="CC99" s="1192">
        <v>0</v>
      </c>
      <c r="CD99" s="1192">
        <v>0</v>
      </c>
      <c r="CE99" s="1192">
        <v>0</v>
      </c>
      <c r="CF99" s="1192">
        <v>0</v>
      </c>
      <c r="CG99" s="1192">
        <v>0</v>
      </c>
      <c r="CH99" s="1192">
        <v>0</v>
      </c>
      <c r="CI99" s="1192">
        <v>0</v>
      </c>
      <c r="CK99" s="2032"/>
      <c r="CL99" s="1195" t="s">
        <v>804</v>
      </c>
      <c r="CM99" s="1192">
        <f>'급수관 폐쇄(총괄)'!CQ99</f>
        <v>0</v>
      </c>
      <c r="CN99" s="1192">
        <v>0</v>
      </c>
      <c r="CO99" s="1192">
        <v>0</v>
      </c>
      <c r="CP99" s="1192">
        <v>0</v>
      </c>
      <c r="CQ99" s="1192">
        <v>0</v>
      </c>
      <c r="CR99" s="1192">
        <v>0</v>
      </c>
      <c r="CS99" s="1192">
        <v>0</v>
      </c>
      <c r="CT99" s="1192">
        <v>0</v>
      </c>
      <c r="CU99" s="1192">
        <v>0</v>
      </c>
      <c r="CV99" s="1192">
        <v>0</v>
      </c>
      <c r="CW99" s="1192">
        <v>0</v>
      </c>
      <c r="CX99" s="1192">
        <v>0</v>
      </c>
      <c r="CY99" s="1192">
        <v>0</v>
      </c>
      <c r="CZ99" s="1192">
        <v>0</v>
      </c>
      <c r="DA99" s="1192">
        <v>0</v>
      </c>
      <c r="DB99" s="1192">
        <v>0</v>
      </c>
      <c r="DC99" s="1192">
        <v>0</v>
      </c>
      <c r="DD99" s="1192">
        <v>0</v>
      </c>
      <c r="DE99" s="1192">
        <v>0</v>
      </c>
      <c r="DG99" s="2032"/>
      <c r="DH99" s="1195" t="s">
        <v>804</v>
      </c>
      <c r="DI99" s="1192">
        <f>'급수관 폐쇄(총괄)'!DM99</f>
        <v>0</v>
      </c>
      <c r="DJ99" s="1192">
        <v>0</v>
      </c>
      <c r="DK99" s="1192">
        <v>0</v>
      </c>
      <c r="DL99" s="1192">
        <v>0</v>
      </c>
      <c r="DM99" s="1192">
        <v>0</v>
      </c>
      <c r="DN99" s="1192">
        <v>0</v>
      </c>
      <c r="DO99" s="1192">
        <v>0</v>
      </c>
      <c r="DP99" s="1192">
        <v>0</v>
      </c>
      <c r="DQ99" s="1192">
        <v>0</v>
      </c>
      <c r="DR99" s="1192">
        <v>0</v>
      </c>
      <c r="DS99" s="1192">
        <v>0</v>
      </c>
      <c r="DT99" s="1192">
        <v>0</v>
      </c>
      <c r="DU99" s="1192">
        <v>0</v>
      </c>
      <c r="DV99" s="1192">
        <v>0</v>
      </c>
      <c r="DW99" s="1192">
        <v>0</v>
      </c>
      <c r="DX99" s="1192">
        <v>0</v>
      </c>
      <c r="DY99" s="1192">
        <v>0</v>
      </c>
      <c r="DZ99" s="1192">
        <v>0</v>
      </c>
      <c r="EA99" s="1192">
        <v>0</v>
      </c>
    </row>
    <row r="100" spans="1:131" ht="19.2" customHeight="1">
      <c r="A100" s="2032"/>
      <c r="B100" s="1195" t="s">
        <v>805</v>
      </c>
      <c r="C100" s="1192">
        <f>'급수관 폐쇄(총괄)'!G100</f>
        <v>0</v>
      </c>
      <c r="D100" s="1192">
        <v>0</v>
      </c>
      <c r="E100" s="1192">
        <v>0</v>
      </c>
      <c r="F100" s="1192">
        <v>0</v>
      </c>
      <c r="G100" s="1192">
        <v>0</v>
      </c>
      <c r="H100" s="1192">
        <v>0</v>
      </c>
      <c r="I100" s="1192">
        <v>0</v>
      </c>
      <c r="J100" s="1192">
        <v>0</v>
      </c>
      <c r="K100" s="1192">
        <v>0</v>
      </c>
      <c r="L100" s="1192">
        <v>0</v>
      </c>
      <c r="M100" s="1192">
        <v>0</v>
      </c>
      <c r="N100" s="1192">
        <v>0</v>
      </c>
      <c r="O100" s="1192">
        <v>0</v>
      </c>
      <c r="P100" s="1192">
        <v>0</v>
      </c>
      <c r="Q100" s="1192">
        <v>0</v>
      </c>
      <c r="R100" s="1192">
        <v>0</v>
      </c>
      <c r="S100" s="1192">
        <v>0</v>
      </c>
      <c r="T100" s="1192">
        <v>0</v>
      </c>
      <c r="U100" s="1192">
        <v>0</v>
      </c>
      <c r="W100" s="2032"/>
      <c r="X100" s="1195" t="s">
        <v>805</v>
      </c>
      <c r="Y100" s="1192">
        <f>'급수관 폐쇄(총괄)'!AC100</f>
        <v>0</v>
      </c>
      <c r="Z100" s="1192">
        <v>0</v>
      </c>
      <c r="AA100" s="1192">
        <v>0</v>
      </c>
      <c r="AB100" s="1192">
        <v>0</v>
      </c>
      <c r="AC100" s="1192">
        <v>0</v>
      </c>
      <c r="AD100" s="1192">
        <v>0</v>
      </c>
      <c r="AE100" s="1192">
        <v>0</v>
      </c>
      <c r="AF100" s="1192">
        <v>0</v>
      </c>
      <c r="AG100" s="1192">
        <v>0</v>
      </c>
      <c r="AH100" s="1192">
        <v>0</v>
      </c>
      <c r="AI100" s="1192">
        <v>0</v>
      </c>
      <c r="AJ100" s="1192">
        <v>0</v>
      </c>
      <c r="AK100" s="1192">
        <v>0</v>
      </c>
      <c r="AL100" s="1192">
        <v>0</v>
      </c>
      <c r="AM100" s="1192">
        <v>0</v>
      </c>
      <c r="AN100" s="1192">
        <v>0</v>
      </c>
      <c r="AO100" s="1192">
        <v>0</v>
      </c>
      <c r="AP100" s="1192">
        <v>0</v>
      </c>
      <c r="AQ100" s="1192">
        <v>0</v>
      </c>
      <c r="AS100" s="2032"/>
      <c r="AT100" s="1195" t="s">
        <v>805</v>
      </c>
      <c r="AU100" s="1192">
        <f>'급수관 폐쇄(총괄)'!AY100</f>
        <v>0</v>
      </c>
      <c r="AV100" s="1192">
        <v>0</v>
      </c>
      <c r="AW100" s="1192">
        <v>0</v>
      </c>
      <c r="AX100" s="1192">
        <v>0</v>
      </c>
      <c r="AY100" s="1192">
        <v>0</v>
      </c>
      <c r="AZ100" s="1192">
        <v>0</v>
      </c>
      <c r="BA100" s="1192">
        <v>0</v>
      </c>
      <c r="BB100" s="1192">
        <v>0</v>
      </c>
      <c r="BC100" s="1192">
        <v>0</v>
      </c>
      <c r="BD100" s="1192">
        <v>0</v>
      </c>
      <c r="BE100" s="1192">
        <v>0</v>
      </c>
      <c r="BF100" s="1192">
        <v>0</v>
      </c>
      <c r="BG100" s="1192">
        <v>0</v>
      </c>
      <c r="BH100" s="1192">
        <v>0</v>
      </c>
      <c r="BI100" s="1192">
        <v>0</v>
      </c>
      <c r="BJ100" s="1192">
        <v>0</v>
      </c>
      <c r="BK100" s="1192">
        <v>0</v>
      </c>
      <c r="BL100" s="1192">
        <v>0</v>
      </c>
      <c r="BM100" s="1192">
        <v>0</v>
      </c>
      <c r="BO100" s="2032"/>
      <c r="BP100" s="1195" t="s">
        <v>805</v>
      </c>
      <c r="BQ100" s="1192">
        <f>'급수관 폐쇄(총괄)'!BU100</f>
        <v>0</v>
      </c>
      <c r="BR100" s="1192">
        <v>0</v>
      </c>
      <c r="BS100" s="1192">
        <v>0</v>
      </c>
      <c r="BT100" s="1192">
        <v>0</v>
      </c>
      <c r="BU100" s="1192">
        <v>0</v>
      </c>
      <c r="BV100" s="1192">
        <v>0</v>
      </c>
      <c r="BW100" s="1192">
        <v>0</v>
      </c>
      <c r="BX100" s="1192">
        <v>0</v>
      </c>
      <c r="BY100" s="1192">
        <v>0</v>
      </c>
      <c r="BZ100" s="1192">
        <v>0</v>
      </c>
      <c r="CA100" s="1192">
        <v>0</v>
      </c>
      <c r="CB100" s="1192">
        <v>0</v>
      </c>
      <c r="CC100" s="1192">
        <v>0</v>
      </c>
      <c r="CD100" s="1192">
        <v>0</v>
      </c>
      <c r="CE100" s="1192">
        <v>0</v>
      </c>
      <c r="CF100" s="1192">
        <v>0</v>
      </c>
      <c r="CG100" s="1192">
        <v>0</v>
      </c>
      <c r="CH100" s="1192">
        <v>0</v>
      </c>
      <c r="CI100" s="1192">
        <v>0</v>
      </c>
      <c r="CK100" s="2032"/>
      <c r="CL100" s="1195" t="s">
        <v>805</v>
      </c>
      <c r="CM100" s="1192">
        <f>'급수관 폐쇄(총괄)'!CQ100</f>
        <v>0</v>
      </c>
      <c r="CN100" s="1192">
        <v>0</v>
      </c>
      <c r="CO100" s="1192">
        <v>0</v>
      </c>
      <c r="CP100" s="1192">
        <v>0</v>
      </c>
      <c r="CQ100" s="1192">
        <v>0</v>
      </c>
      <c r="CR100" s="1192">
        <v>0</v>
      </c>
      <c r="CS100" s="1192">
        <v>0</v>
      </c>
      <c r="CT100" s="1192">
        <v>0</v>
      </c>
      <c r="CU100" s="1192">
        <v>0</v>
      </c>
      <c r="CV100" s="1192">
        <v>0</v>
      </c>
      <c r="CW100" s="1192">
        <v>0</v>
      </c>
      <c r="CX100" s="1192">
        <v>0</v>
      </c>
      <c r="CY100" s="1192">
        <v>0</v>
      </c>
      <c r="CZ100" s="1192">
        <v>0</v>
      </c>
      <c r="DA100" s="1192">
        <v>0</v>
      </c>
      <c r="DB100" s="1192">
        <v>0</v>
      </c>
      <c r="DC100" s="1192">
        <v>0</v>
      </c>
      <c r="DD100" s="1192">
        <v>0</v>
      </c>
      <c r="DE100" s="1192">
        <v>0</v>
      </c>
      <c r="DG100" s="2032"/>
      <c r="DH100" s="1195" t="s">
        <v>805</v>
      </c>
      <c r="DI100" s="1192">
        <f>'급수관 폐쇄(총괄)'!DM100</f>
        <v>0</v>
      </c>
      <c r="DJ100" s="1192">
        <v>0</v>
      </c>
      <c r="DK100" s="1192">
        <v>0</v>
      </c>
      <c r="DL100" s="1192">
        <v>0</v>
      </c>
      <c r="DM100" s="1192">
        <v>0</v>
      </c>
      <c r="DN100" s="1192">
        <v>0</v>
      </c>
      <c r="DO100" s="1192">
        <v>0</v>
      </c>
      <c r="DP100" s="1192">
        <v>0</v>
      </c>
      <c r="DQ100" s="1192">
        <v>0</v>
      </c>
      <c r="DR100" s="1192">
        <v>0</v>
      </c>
      <c r="DS100" s="1192">
        <v>0</v>
      </c>
      <c r="DT100" s="1192">
        <v>0</v>
      </c>
      <c r="DU100" s="1192">
        <v>0</v>
      </c>
      <c r="DV100" s="1192">
        <v>0</v>
      </c>
      <c r="DW100" s="1192">
        <v>0</v>
      </c>
      <c r="DX100" s="1192">
        <v>0</v>
      </c>
      <c r="DY100" s="1192">
        <v>0</v>
      </c>
      <c r="DZ100" s="1192">
        <v>0</v>
      </c>
      <c r="EA100" s="1192">
        <v>0</v>
      </c>
    </row>
    <row r="101" spans="1:131" ht="19.2" customHeight="1">
      <c r="A101" s="2032"/>
      <c r="B101" s="1194" t="s">
        <v>807</v>
      </c>
      <c r="C101" s="1192">
        <f>'급수관 폐쇄(총괄)'!G101</f>
        <v>0</v>
      </c>
      <c r="D101" s="1192">
        <v>0</v>
      </c>
      <c r="E101" s="1192">
        <v>0</v>
      </c>
      <c r="F101" s="1192">
        <v>0</v>
      </c>
      <c r="G101" s="1192">
        <v>0</v>
      </c>
      <c r="H101" s="1192">
        <v>0</v>
      </c>
      <c r="I101" s="1192">
        <v>0</v>
      </c>
      <c r="J101" s="1192">
        <v>0</v>
      </c>
      <c r="K101" s="1192">
        <v>0</v>
      </c>
      <c r="L101" s="1192">
        <v>0</v>
      </c>
      <c r="M101" s="1192">
        <v>0</v>
      </c>
      <c r="N101" s="1192">
        <v>0</v>
      </c>
      <c r="O101" s="1192">
        <v>0</v>
      </c>
      <c r="P101" s="1192">
        <v>0</v>
      </c>
      <c r="Q101" s="1192">
        <v>0</v>
      </c>
      <c r="R101" s="1192">
        <v>0</v>
      </c>
      <c r="S101" s="1192">
        <v>0</v>
      </c>
      <c r="T101" s="1192">
        <v>0</v>
      </c>
      <c r="U101" s="1192">
        <v>0</v>
      </c>
      <c r="W101" s="2032"/>
      <c r="X101" s="1194" t="s">
        <v>807</v>
      </c>
      <c r="Y101" s="1192">
        <f>'급수관 폐쇄(총괄)'!AC101</f>
        <v>0</v>
      </c>
      <c r="Z101" s="1192">
        <v>0</v>
      </c>
      <c r="AA101" s="1192">
        <v>0</v>
      </c>
      <c r="AB101" s="1192">
        <v>0</v>
      </c>
      <c r="AC101" s="1192">
        <v>0</v>
      </c>
      <c r="AD101" s="1192">
        <v>0</v>
      </c>
      <c r="AE101" s="1192">
        <v>0</v>
      </c>
      <c r="AF101" s="1192">
        <v>0</v>
      </c>
      <c r="AG101" s="1192">
        <v>0</v>
      </c>
      <c r="AH101" s="1192">
        <v>0</v>
      </c>
      <c r="AI101" s="1192">
        <v>0</v>
      </c>
      <c r="AJ101" s="1192">
        <v>0</v>
      </c>
      <c r="AK101" s="1192">
        <v>0</v>
      </c>
      <c r="AL101" s="1192">
        <v>0</v>
      </c>
      <c r="AM101" s="1192">
        <v>0</v>
      </c>
      <c r="AN101" s="1192">
        <v>0</v>
      </c>
      <c r="AO101" s="1192">
        <v>0</v>
      </c>
      <c r="AP101" s="1192">
        <v>0</v>
      </c>
      <c r="AQ101" s="1192">
        <v>0</v>
      </c>
      <c r="AS101" s="2032"/>
      <c r="AT101" s="1194" t="s">
        <v>807</v>
      </c>
      <c r="AU101" s="1192">
        <f>'급수관 폐쇄(총괄)'!AY101</f>
        <v>0</v>
      </c>
      <c r="AV101" s="1192">
        <v>0</v>
      </c>
      <c r="AW101" s="1192">
        <v>0</v>
      </c>
      <c r="AX101" s="1192">
        <v>0</v>
      </c>
      <c r="AY101" s="1192">
        <v>0</v>
      </c>
      <c r="AZ101" s="1192">
        <v>0</v>
      </c>
      <c r="BA101" s="1192">
        <v>0</v>
      </c>
      <c r="BB101" s="1192">
        <v>0</v>
      </c>
      <c r="BC101" s="1192">
        <v>0</v>
      </c>
      <c r="BD101" s="1192">
        <v>0</v>
      </c>
      <c r="BE101" s="1192">
        <v>0</v>
      </c>
      <c r="BF101" s="1192">
        <v>0</v>
      </c>
      <c r="BG101" s="1192">
        <v>0</v>
      </c>
      <c r="BH101" s="1192">
        <v>0</v>
      </c>
      <c r="BI101" s="1192">
        <v>0</v>
      </c>
      <c r="BJ101" s="1192">
        <v>0</v>
      </c>
      <c r="BK101" s="1192">
        <v>0</v>
      </c>
      <c r="BL101" s="1192">
        <v>0</v>
      </c>
      <c r="BM101" s="1192">
        <v>0</v>
      </c>
      <c r="BO101" s="2032"/>
      <c r="BP101" s="1194" t="s">
        <v>807</v>
      </c>
      <c r="BQ101" s="1192">
        <f>'급수관 폐쇄(총괄)'!BU101</f>
        <v>0</v>
      </c>
      <c r="BR101" s="1192">
        <v>0</v>
      </c>
      <c r="BS101" s="1192">
        <v>0</v>
      </c>
      <c r="BT101" s="1192">
        <v>0</v>
      </c>
      <c r="BU101" s="1192">
        <v>0</v>
      </c>
      <c r="BV101" s="1192">
        <v>0</v>
      </c>
      <c r="BW101" s="1192">
        <v>0</v>
      </c>
      <c r="BX101" s="1192">
        <v>0</v>
      </c>
      <c r="BY101" s="1192">
        <v>0</v>
      </c>
      <c r="BZ101" s="1192">
        <v>0</v>
      </c>
      <c r="CA101" s="1192">
        <v>0</v>
      </c>
      <c r="CB101" s="1192">
        <v>0</v>
      </c>
      <c r="CC101" s="1192">
        <v>0</v>
      </c>
      <c r="CD101" s="1192">
        <v>0</v>
      </c>
      <c r="CE101" s="1192">
        <v>0</v>
      </c>
      <c r="CF101" s="1192">
        <v>0</v>
      </c>
      <c r="CG101" s="1192">
        <v>0</v>
      </c>
      <c r="CH101" s="1192">
        <v>0</v>
      </c>
      <c r="CI101" s="1192">
        <v>0</v>
      </c>
      <c r="CK101" s="2032"/>
      <c r="CL101" s="1194" t="s">
        <v>807</v>
      </c>
      <c r="CM101" s="1192">
        <f>'급수관 폐쇄(총괄)'!CQ101</f>
        <v>0</v>
      </c>
      <c r="CN101" s="1192">
        <v>0</v>
      </c>
      <c r="CO101" s="1192">
        <v>0</v>
      </c>
      <c r="CP101" s="1192">
        <v>0</v>
      </c>
      <c r="CQ101" s="1192">
        <v>0</v>
      </c>
      <c r="CR101" s="1192">
        <v>0</v>
      </c>
      <c r="CS101" s="1192">
        <v>0</v>
      </c>
      <c r="CT101" s="1192">
        <v>0</v>
      </c>
      <c r="CU101" s="1192">
        <v>0</v>
      </c>
      <c r="CV101" s="1192">
        <v>0</v>
      </c>
      <c r="CW101" s="1192">
        <v>0</v>
      </c>
      <c r="CX101" s="1192">
        <v>0</v>
      </c>
      <c r="CY101" s="1192">
        <v>0</v>
      </c>
      <c r="CZ101" s="1192">
        <v>0</v>
      </c>
      <c r="DA101" s="1192">
        <v>0</v>
      </c>
      <c r="DB101" s="1192">
        <v>0</v>
      </c>
      <c r="DC101" s="1192">
        <v>0</v>
      </c>
      <c r="DD101" s="1192">
        <v>0</v>
      </c>
      <c r="DE101" s="1192">
        <v>0</v>
      </c>
      <c r="DG101" s="2032"/>
      <c r="DH101" s="1194" t="s">
        <v>807</v>
      </c>
      <c r="DI101" s="1192">
        <f>'급수관 폐쇄(총괄)'!DM101</f>
        <v>0</v>
      </c>
      <c r="DJ101" s="1192">
        <v>0</v>
      </c>
      <c r="DK101" s="1192">
        <v>0</v>
      </c>
      <c r="DL101" s="1192">
        <v>0</v>
      </c>
      <c r="DM101" s="1192">
        <v>0</v>
      </c>
      <c r="DN101" s="1192">
        <v>0</v>
      </c>
      <c r="DO101" s="1192">
        <v>0</v>
      </c>
      <c r="DP101" s="1192">
        <v>0</v>
      </c>
      <c r="DQ101" s="1192">
        <v>0</v>
      </c>
      <c r="DR101" s="1192">
        <v>0</v>
      </c>
      <c r="DS101" s="1192">
        <v>0</v>
      </c>
      <c r="DT101" s="1192">
        <v>0</v>
      </c>
      <c r="DU101" s="1192">
        <v>0</v>
      </c>
      <c r="DV101" s="1192">
        <v>0</v>
      </c>
      <c r="DW101" s="1192">
        <v>0</v>
      </c>
      <c r="DX101" s="1192">
        <v>0</v>
      </c>
      <c r="DY101" s="1192">
        <v>0</v>
      </c>
      <c r="DZ101" s="1192">
        <v>0</v>
      </c>
      <c r="EA101" s="1192">
        <v>0</v>
      </c>
    </row>
    <row r="102" spans="1:131" ht="19.2" customHeight="1">
      <c r="A102" s="2032"/>
      <c r="B102" s="1194" t="s">
        <v>788</v>
      </c>
      <c r="C102" s="1192">
        <f>'급수관 폐쇄(총괄)'!G102</f>
        <v>0</v>
      </c>
      <c r="D102" s="1192">
        <v>0</v>
      </c>
      <c r="E102" s="1192">
        <v>0</v>
      </c>
      <c r="F102" s="1192">
        <v>0</v>
      </c>
      <c r="G102" s="1192">
        <v>0</v>
      </c>
      <c r="H102" s="1192">
        <v>0</v>
      </c>
      <c r="I102" s="1192">
        <v>0</v>
      </c>
      <c r="J102" s="1192">
        <v>0</v>
      </c>
      <c r="K102" s="1192">
        <v>0</v>
      </c>
      <c r="L102" s="1192">
        <v>0</v>
      </c>
      <c r="M102" s="1192">
        <v>0</v>
      </c>
      <c r="N102" s="1192">
        <v>0</v>
      </c>
      <c r="O102" s="1192">
        <v>0</v>
      </c>
      <c r="P102" s="1192">
        <v>0</v>
      </c>
      <c r="Q102" s="1192">
        <v>0</v>
      </c>
      <c r="R102" s="1192">
        <v>0</v>
      </c>
      <c r="S102" s="1192">
        <v>0</v>
      </c>
      <c r="T102" s="1192">
        <v>0</v>
      </c>
      <c r="U102" s="1192">
        <v>0</v>
      </c>
      <c r="W102" s="2032"/>
      <c r="X102" s="1194" t="s">
        <v>788</v>
      </c>
      <c r="Y102" s="1192">
        <f>'급수관 폐쇄(총괄)'!AC102</f>
        <v>0</v>
      </c>
      <c r="Z102" s="1192">
        <v>0</v>
      </c>
      <c r="AA102" s="1192">
        <v>0</v>
      </c>
      <c r="AB102" s="1192">
        <v>0</v>
      </c>
      <c r="AC102" s="1192">
        <v>0</v>
      </c>
      <c r="AD102" s="1192">
        <v>0</v>
      </c>
      <c r="AE102" s="1192">
        <v>0</v>
      </c>
      <c r="AF102" s="1192">
        <v>0</v>
      </c>
      <c r="AG102" s="1192">
        <v>0</v>
      </c>
      <c r="AH102" s="1192">
        <v>0</v>
      </c>
      <c r="AI102" s="1192">
        <v>0</v>
      </c>
      <c r="AJ102" s="1192">
        <v>0</v>
      </c>
      <c r="AK102" s="1192">
        <v>0</v>
      </c>
      <c r="AL102" s="1192">
        <v>0</v>
      </c>
      <c r="AM102" s="1192">
        <v>0</v>
      </c>
      <c r="AN102" s="1192">
        <v>0</v>
      </c>
      <c r="AO102" s="1192">
        <v>0</v>
      </c>
      <c r="AP102" s="1192">
        <v>0</v>
      </c>
      <c r="AQ102" s="1192">
        <v>0</v>
      </c>
      <c r="AS102" s="2032"/>
      <c r="AT102" s="1194" t="s">
        <v>788</v>
      </c>
      <c r="AU102" s="1192">
        <f>'급수관 폐쇄(총괄)'!AY102</f>
        <v>0</v>
      </c>
      <c r="AV102" s="1192">
        <v>0</v>
      </c>
      <c r="AW102" s="1192">
        <v>0</v>
      </c>
      <c r="AX102" s="1192">
        <v>0</v>
      </c>
      <c r="AY102" s="1192">
        <v>0</v>
      </c>
      <c r="AZ102" s="1192">
        <v>0</v>
      </c>
      <c r="BA102" s="1192">
        <v>0</v>
      </c>
      <c r="BB102" s="1192">
        <v>0</v>
      </c>
      <c r="BC102" s="1192">
        <v>0</v>
      </c>
      <c r="BD102" s="1192">
        <v>0</v>
      </c>
      <c r="BE102" s="1192">
        <v>0</v>
      </c>
      <c r="BF102" s="1192">
        <v>0</v>
      </c>
      <c r="BG102" s="1192">
        <v>0</v>
      </c>
      <c r="BH102" s="1192">
        <v>0</v>
      </c>
      <c r="BI102" s="1192">
        <v>0</v>
      </c>
      <c r="BJ102" s="1192">
        <v>0</v>
      </c>
      <c r="BK102" s="1192">
        <v>0</v>
      </c>
      <c r="BL102" s="1192">
        <v>0</v>
      </c>
      <c r="BM102" s="1192">
        <v>0</v>
      </c>
      <c r="BO102" s="2032"/>
      <c r="BP102" s="1194" t="s">
        <v>788</v>
      </c>
      <c r="BQ102" s="1192">
        <f>'급수관 폐쇄(총괄)'!BU102</f>
        <v>0</v>
      </c>
      <c r="BR102" s="1192">
        <v>0</v>
      </c>
      <c r="BS102" s="1192">
        <v>0</v>
      </c>
      <c r="BT102" s="1192">
        <v>0</v>
      </c>
      <c r="BU102" s="1192">
        <v>0</v>
      </c>
      <c r="BV102" s="1192">
        <v>0</v>
      </c>
      <c r="BW102" s="1192">
        <v>0</v>
      </c>
      <c r="BX102" s="1192">
        <v>0</v>
      </c>
      <c r="BY102" s="1192">
        <v>0</v>
      </c>
      <c r="BZ102" s="1192">
        <v>0</v>
      </c>
      <c r="CA102" s="1192">
        <v>0</v>
      </c>
      <c r="CB102" s="1192">
        <v>0</v>
      </c>
      <c r="CC102" s="1192">
        <v>0</v>
      </c>
      <c r="CD102" s="1192">
        <v>0</v>
      </c>
      <c r="CE102" s="1192">
        <v>0</v>
      </c>
      <c r="CF102" s="1192">
        <v>0</v>
      </c>
      <c r="CG102" s="1192">
        <v>0</v>
      </c>
      <c r="CH102" s="1192">
        <v>0</v>
      </c>
      <c r="CI102" s="1192">
        <v>0</v>
      </c>
      <c r="CK102" s="2032"/>
      <c r="CL102" s="1194" t="s">
        <v>788</v>
      </c>
      <c r="CM102" s="1192">
        <f>'급수관 폐쇄(총괄)'!CQ102</f>
        <v>0</v>
      </c>
      <c r="CN102" s="1192">
        <v>0</v>
      </c>
      <c r="CO102" s="1192">
        <v>0</v>
      </c>
      <c r="CP102" s="1192">
        <v>0</v>
      </c>
      <c r="CQ102" s="1192">
        <v>0</v>
      </c>
      <c r="CR102" s="1192">
        <v>0</v>
      </c>
      <c r="CS102" s="1192">
        <v>0</v>
      </c>
      <c r="CT102" s="1192">
        <v>0</v>
      </c>
      <c r="CU102" s="1192">
        <v>0</v>
      </c>
      <c r="CV102" s="1192">
        <v>0</v>
      </c>
      <c r="CW102" s="1192">
        <v>0</v>
      </c>
      <c r="CX102" s="1192">
        <v>0</v>
      </c>
      <c r="CY102" s="1192">
        <v>0</v>
      </c>
      <c r="CZ102" s="1192">
        <v>0</v>
      </c>
      <c r="DA102" s="1192">
        <v>0</v>
      </c>
      <c r="DB102" s="1192">
        <v>0</v>
      </c>
      <c r="DC102" s="1192">
        <v>0</v>
      </c>
      <c r="DD102" s="1192">
        <v>0</v>
      </c>
      <c r="DE102" s="1192">
        <v>0</v>
      </c>
      <c r="DG102" s="2032"/>
      <c r="DH102" s="1194" t="s">
        <v>788</v>
      </c>
      <c r="DI102" s="1192">
        <f>'급수관 폐쇄(총괄)'!DM102</f>
        <v>0</v>
      </c>
      <c r="DJ102" s="1192">
        <v>0</v>
      </c>
      <c r="DK102" s="1192">
        <v>0</v>
      </c>
      <c r="DL102" s="1192">
        <v>0</v>
      </c>
      <c r="DM102" s="1192">
        <v>0</v>
      </c>
      <c r="DN102" s="1192">
        <v>0</v>
      </c>
      <c r="DO102" s="1192">
        <v>0</v>
      </c>
      <c r="DP102" s="1192">
        <v>0</v>
      </c>
      <c r="DQ102" s="1192">
        <v>0</v>
      </c>
      <c r="DR102" s="1192">
        <v>0</v>
      </c>
      <c r="DS102" s="1192">
        <v>0</v>
      </c>
      <c r="DT102" s="1192">
        <v>0</v>
      </c>
      <c r="DU102" s="1192">
        <v>0</v>
      </c>
      <c r="DV102" s="1192">
        <v>0</v>
      </c>
      <c r="DW102" s="1192">
        <v>0</v>
      </c>
      <c r="DX102" s="1192">
        <v>0</v>
      </c>
      <c r="DY102" s="1192">
        <v>0</v>
      </c>
      <c r="DZ102" s="1192">
        <v>0</v>
      </c>
      <c r="EA102" s="1192">
        <v>0</v>
      </c>
    </row>
    <row r="103" spans="1:131" ht="19.2" customHeight="1">
      <c r="A103" s="2032"/>
      <c r="B103" s="1193" t="s">
        <v>849</v>
      </c>
      <c r="C103" s="1192">
        <f>'급수관 폐쇄(총괄)'!G103</f>
        <v>0</v>
      </c>
      <c r="D103" s="1192">
        <v>0</v>
      </c>
      <c r="E103" s="1192">
        <v>0</v>
      </c>
      <c r="F103" s="1192">
        <v>0</v>
      </c>
      <c r="G103" s="1192">
        <v>0</v>
      </c>
      <c r="H103" s="1192">
        <v>0</v>
      </c>
      <c r="I103" s="1192">
        <v>0</v>
      </c>
      <c r="J103" s="1192">
        <v>0</v>
      </c>
      <c r="K103" s="1192">
        <v>0</v>
      </c>
      <c r="L103" s="1192">
        <v>0</v>
      </c>
      <c r="M103" s="1192">
        <v>0</v>
      </c>
      <c r="N103" s="1192">
        <v>0</v>
      </c>
      <c r="O103" s="1192">
        <v>0</v>
      </c>
      <c r="P103" s="1192">
        <v>0</v>
      </c>
      <c r="Q103" s="1192">
        <v>0</v>
      </c>
      <c r="R103" s="1192">
        <v>0</v>
      </c>
      <c r="S103" s="1192">
        <v>0</v>
      </c>
      <c r="T103" s="1192">
        <v>0</v>
      </c>
      <c r="U103" s="1192">
        <v>0</v>
      </c>
      <c r="W103" s="2032"/>
      <c r="X103" s="1193" t="s">
        <v>849</v>
      </c>
      <c r="Y103" s="1192">
        <f>'급수관 폐쇄(총괄)'!AC103</f>
        <v>0</v>
      </c>
      <c r="Z103" s="1192">
        <v>0</v>
      </c>
      <c r="AA103" s="1192">
        <v>0</v>
      </c>
      <c r="AB103" s="1192">
        <v>0</v>
      </c>
      <c r="AC103" s="1192">
        <v>0</v>
      </c>
      <c r="AD103" s="1192">
        <v>0</v>
      </c>
      <c r="AE103" s="1192">
        <v>0</v>
      </c>
      <c r="AF103" s="1192">
        <v>0</v>
      </c>
      <c r="AG103" s="1192">
        <v>0</v>
      </c>
      <c r="AH103" s="1192">
        <v>0</v>
      </c>
      <c r="AI103" s="1192">
        <v>0</v>
      </c>
      <c r="AJ103" s="1192">
        <v>0</v>
      </c>
      <c r="AK103" s="1192">
        <v>0</v>
      </c>
      <c r="AL103" s="1192">
        <v>0</v>
      </c>
      <c r="AM103" s="1192">
        <v>0</v>
      </c>
      <c r="AN103" s="1192">
        <v>0</v>
      </c>
      <c r="AO103" s="1192">
        <v>0</v>
      </c>
      <c r="AP103" s="1192">
        <v>0</v>
      </c>
      <c r="AQ103" s="1192">
        <v>0</v>
      </c>
      <c r="AS103" s="2032"/>
      <c r="AT103" s="1193" t="s">
        <v>849</v>
      </c>
      <c r="AU103" s="1192">
        <f>'급수관 폐쇄(총괄)'!AY103</f>
        <v>0</v>
      </c>
      <c r="AV103" s="1192">
        <v>0</v>
      </c>
      <c r="AW103" s="1192">
        <v>0</v>
      </c>
      <c r="AX103" s="1192">
        <v>0</v>
      </c>
      <c r="AY103" s="1192">
        <v>0</v>
      </c>
      <c r="AZ103" s="1192">
        <v>0</v>
      </c>
      <c r="BA103" s="1192">
        <v>0</v>
      </c>
      <c r="BB103" s="1192">
        <v>0</v>
      </c>
      <c r="BC103" s="1192">
        <v>0</v>
      </c>
      <c r="BD103" s="1192">
        <v>0</v>
      </c>
      <c r="BE103" s="1192">
        <v>0</v>
      </c>
      <c r="BF103" s="1192">
        <v>0</v>
      </c>
      <c r="BG103" s="1192">
        <v>0</v>
      </c>
      <c r="BH103" s="1192">
        <v>0</v>
      </c>
      <c r="BI103" s="1192">
        <v>0</v>
      </c>
      <c r="BJ103" s="1192">
        <v>0</v>
      </c>
      <c r="BK103" s="1192">
        <v>0</v>
      </c>
      <c r="BL103" s="1192">
        <v>0</v>
      </c>
      <c r="BM103" s="1192">
        <v>0</v>
      </c>
      <c r="BO103" s="2032"/>
      <c r="BP103" s="1193" t="s">
        <v>849</v>
      </c>
      <c r="BQ103" s="1192">
        <f>'급수관 폐쇄(총괄)'!BU103</f>
        <v>0</v>
      </c>
      <c r="BR103" s="1192">
        <v>0</v>
      </c>
      <c r="BS103" s="1192">
        <v>0</v>
      </c>
      <c r="BT103" s="1192">
        <v>0</v>
      </c>
      <c r="BU103" s="1192">
        <v>0</v>
      </c>
      <c r="BV103" s="1192">
        <v>0</v>
      </c>
      <c r="BW103" s="1192">
        <v>0</v>
      </c>
      <c r="BX103" s="1192">
        <v>0</v>
      </c>
      <c r="BY103" s="1192">
        <v>0</v>
      </c>
      <c r="BZ103" s="1192">
        <v>0</v>
      </c>
      <c r="CA103" s="1192">
        <v>0</v>
      </c>
      <c r="CB103" s="1192">
        <v>0</v>
      </c>
      <c r="CC103" s="1192">
        <v>0</v>
      </c>
      <c r="CD103" s="1192">
        <v>0</v>
      </c>
      <c r="CE103" s="1192">
        <v>0</v>
      </c>
      <c r="CF103" s="1192">
        <v>0</v>
      </c>
      <c r="CG103" s="1192">
        <v>0</v>
      </c>
      <c r="CH103" s="1192">
        <v>0</v>
      </c>
      <c r="CI103" s="1192">
        <v>0</v>
      </c>
      <c r="CK103" s="2032"/>
      <c r="CL103" s="1193" t="s">
        <v>849</v>
      </c>
      <c r="CM103" s="1192">
        <f>'급수관 폐쇄(총괄)'!CQ103</f>
        <v>0</v>
      </c>
      <c r="CN103" s="1192">
        <v>0</v>
      </c>
      <c r="CO103" s="1192">
        <v>0</v>
      </c>
      <c r="CP103" s="1192">
        <v>0</v>
      </c>
      <c r="CQ103" s="1192">
        <v>0</v>
      </c>
      <c r="CR103" s="1192">
        <v>0</v>
      </c>
      <c r="CS103" s="1192">
        <v>0</v>
      </c>
      <c r="CT103" s="1192">
        <v>0</v>
      </c>
      <c r="CU103" s="1192">
        <v>0</v>
      </c>
      <c r="CV103" s="1192">
        <v>0</v>
      </c>
      <c r="CW103" s="1192">
        <v>0</v>
      </c>
      <c r="CX103" s="1192">
        <v>0</v>
      </c>
      <c r="CY103" s="1192">
        <v>0</v>
      </c>
      <c r="CZ103" s="1192">
        <v>0</v>
      </c>
      <c r="DA103" s="1192">
        <v>0</v>
      </c>
      <c r="DB103" s="1192">
        <v>0</v>
      </c>
      <c r="DC103" s="1192">
        <v>0</v>
      </c>
      <c r="DD103" s="1192">
        <v>0</v>
      </c>
      <c r="DE103" s="1192">
        <v>0</v>
      </c>
      <c r="DG103" s="2032"/>
      <c r="DH103" s="1193" t="s">
        <v>849</v>
      </c>
      <c r="DI103" s="1192">
        <f>'급수관 폐쇄(총괄)'!DM103</f>
        <v>0</v>
      </c>
      <c r="DJ103" s="1192">
        <v>0</v>
      </c>
      <c r="DK103" s="1192">
        <v>0</v>
      </c>
      <c r="DL103" s="1192">
        <v>0</v>
      </c>
      <c r="DM103" s="1192">
        <v>0</v>
      </c>
      <c r="DN103" s="1192">
        <v>0</v>
      </c>
      <c r="DO103" s="1192">
        <v>0</v>
      </c>
      <c r="DP103" s="1192">
        <v>0</v>
      </c>
      <c r="DQ103" s="1192">
        <v>0</v>
      </c>
      <c r="DR103" s="1192">
        <v>0</v>
      </c>
      <c r="DS103" s="1192">
        <v>0</v>
      </c>
      <c r="DT103" s="1192">
        <v>0</v>
      </c>
      <c r="DU103" s="1192">
        <v>0</v>
      </c>
      <c r="DV103" s="1192">
        <v>0</v>
      </c>
      <c r="DW103" s="1192">
        <v>0</v>
      </c>
      <c r="DX103" s="1192">
        <v>0</v>
      </c>
      <c r="DY103" s="1192">
        <v>0</v>
      </c>
      <c r="DZ103" s="1192">
        <v>0</v>
      </c>
      <c r="EA103" s="1192">
        <v>0</v>
      </c>
    </row>
    <row r="104" spans="1:131" ht="20.25" customHeight="1">
      <c r="A104" s="2397" t="s">
        <v>789</v>
      </c>
      <c r="B104" s="1196" t="s">
        <v>41</v>
      </c>
      <c r="C104" s="1190">
        <f>SUM('급수관 폐쇄(총괄)'!C105:'급수관 폐쇄(총괄)'!C114)</f>
        <v>12</v>
      </c>
      <c r="D104" s="1190">
        <f>SUM('급수관 폐쇄(총괄)'!D105:'급수관 폐쇄(총괄)'!D114)</f>
        <v>12</v>
      </c>
      <c r="E104" s="1190">
        <f>SUM('급수관 폐쇄(총괄)'!E105:'급수관 폐쇄(총괄)'!E114)</f>
        <v>0</v>
      </c>
      <c r="F104" s="1190">
        <f>SUM('급수관 폐쇄(총괄)'!F105:'급수관 폐쇄(총괄)'!F114)</f>
        <v>0</v>
      </c>
      <c r="G104" s="1190">
        <f>SUM('급수관 폐쇄(총괄)'!G105:'급수관 폐쇄(총괄)'!G114)</f>
        <v>12</v>
      </c>
      <c r="H104" s="1190">
        <f>SUM('급수관 폐쇄(총괄)'!H105:'급수관 폐쇄(총괄)'!H114)</f>
        <v>12</v>
      </c>
      <c r="I104" s="1190">
        <f>SUM('급수관 폐쇄(총괄)'!I105:'급수관 폐쇄(총괄)'!I114)</f>
        <v>0</v>
      </c>
      <c r="J104" s="1190">
        <f>SUM('급수관 폐쇄(총괄)'!J105:'급수관 폐쇄(총괄)'!J114)</f>
        <v>0</v>
      </c>
      <c r="K104" s="1190">
        <f>SUM('급수관 폐쇄(총괄)'!K105:'급수관 폐쇄(총괄)'!K114)</f>
        <v>0</v>
      </c>
      <c r="L104" s="1190">
        <f>SUM('급수관 폐쇄(총괄)'!L105:'급수관 폐쇄(총괄)'!L114)</f>
        <v>0</v>
      </c>
      <c r="M104" s="1190">
        <f>SUM('급수관 폐쇄(총괄)'!M105:'급수관 폐쇄(총괄)'!M114)</f>
        <v>0</v>
      </c>
      <c r="N104" s="1190">
        <f>SUM('급수관 폐쇄(총괄)'!N105:'급수관 폐쇄(총괄)'!N114)</f>
        <v>0</v>
      </c>
      <c r="O104" s="1190">
        <f>SUM('급수관 폐쇄(총괄)'!O105:'급수관 폐쇄(총괄)'!O114)</f>
        <v>0</v>
      </c>
      <c r="P104" s="1190">
        <f>SUM('급수관 폐쇄(총괄)'!P105:'급수관 폐쇄(총괄)'!P114)</f>
        <v>0</v>
      </c>
      <c r="Q104" s="1190">
        <f>SUM('급수관 폐쇄(총괄)'!Q105:'급수관 폐쇄(총괄)'!Q114)</f>
        <v>0</v>
      </c>
      <c r="R104" s="1190">
        <f>SUM('급수관 폐쇄(총괄)'!R105:'급수관 폐쇄(총괄)'!R114)</f>
        <v>0</v>
      </c>
      <c r="S104" s="1190">
        <f>SUM('급수관 폐쇄(총괄)'!S105:'급수관 폐쇄(총괄)'!S114)</f>
        <v>0</v>
      </c>
      <c r="T104" s="1190">
        <f>SUM('급수관 폐쇄(총괄)'!T105:'급수관 폐쇄(총괄)'!T114)</f>
        <v>0</v>
      </c>
      <c r="U104" s="1190">
        <f>SUM('급수관 폐쇄(총괄)'!U105:'급수관 폐쇄(총괄)'!U114)</f>
        <v>0</v>
      </c>
      <c r="W104" s="2397" t="s">
        <v>789</v>
      </c>
      <c r="X104" s="1196" t="s">
        <v>41</v>
      </c>
      <c r="Y104" s="1190">
        <f>SUM('급수관 폐쇄(총괄)'!Y105:'급수관 폐쇄(총괄)'!Y114)</f>
        <v>0</v>
      </c>
      <c r="Z104" s="1190">
        <f>SUM('급수관 폐쇄(총괄)'!Z105:'급수관 폐쇄(총괄)'!Z114)</f>
        <v>0</v>
      </c>
      <c r="AA104" s="1190">
        <f>SUM('급수관 폐쇄(총괄)'!AA105:'급수관 폐쇄(총괄)'!AA114)</f>
        <v>0</v>
      </c>
      <c r="AB104" s="1190">
        <f>SUM('급수관 폐쇄(총괄)'!AB105:'급수관 폐쇄(총괄)'!AB114)</f>
        <v>0</v>
      </c>
      <c r="AC104" s="1190">
        <f>SUM('급수관 폐쇄(총괄)'!AC105:'급수관 폐쇄(총괄)'!AC114)</f>
        <v>0</v>
      </c>
      <c r="AD104" s="1190">
        <f>SUM('급수관 폐쇄(총괄)'!AD105:'급수관 폐쇄(총괄)'!AD114)</f>
        <v>0</v>
      </c>
      <c r="AE104" s="1190">
        <f>SUM('급수관 폐쇄(총괄)'!AE105:'급수관 폐쇄(총괄)'!AE114)</f>
        <v>0</v>
      </c>
      <c r="AF104" s="1190">
        <f>SUM('급수관 폐쇄(총괄)'!AF105:'급수관 폐쇄(총괄)'!AF114)</f>
        <v>0</v>
      </c>
      <c r="AG104" s="1190">
        <f>SUM('급수관 폐쇄(총괄)'!AG105:'급수관 폐쇄(총괄)'!AG114)</f>
        <v>0</v>
      </c>
      <c r="AH104" s="1190">
        <f>SUM('급수관 폐쇄(총괄)'!AH105:'급수관 폐쇄(총괄)'!AH114)</f>
        <v>0</v>
      </c>
      <c r="AI104" s="1190">
        <f>SUM('급수관 폐쇄(총괄)'!AI105:'급수관 폐쇄(총괄)'!AI114)</f>
        <v>0</v>
      </c>
      <c r="AJ104" s="1190">
        <f>SUM('급수관 폐쇄(총괄)'!AJ105:'급수관 폐쇄(총괄)'!AJ114)</f>
        <v>0</v>
      </c>
      <c r="AK104" s="1190">
        <f>SUM('급수관 폐쇄(총괄)'!AK105:'급수관 폐쇄(총괄)'!AK114)</f>
        <v>0</v>
      </c>
      <c r="AL104" s="1190">
        <f>SUM('급수관 폐쇄(총괄)'!AL105:'급수관 폐쇄(총괄)'!AL114)</f>
        <v>0</v>
      </c>
      <c r="AM104" s="1190">
        <f>SUM('급수관 폐쇄(총괄)'!AM105:'급수관 폐쇄(총괄)'!AM114)</f>
        <v>0</v>
      </c>
      <c r="AN104" s="1190">
        <f>SUM('급수관 폐쇄(총괄)'!AN105:'급수관 폐쇄(총괄)'!AN114)</f>
        <v>0</v>
      </c>
      <c r="AO104" s="1190">
        <f>SUM('급수관 폐쇄(총괄)'!AO105:'급수관 폐쇄(총괄)'!AO114)</f>
        <v>0</v>
      </c>
      <c r="AP104" s="1190">
        <f>SUM('급수관 폐쇄(총괄)'!AP105:'급수관 폐쇄(총괄)'!AP114)</f>
        <v>0</v>
      </c>
      <c r="AQ104" s="1190">
        <f>SUM('급수관 폐쇄(총괄)'!AQ105:'급수관 폐쇄(총괄)'!AQ114)</f>
        <v>0</v>
      </c>
      <c r="AS104" s="2397" t="s">
        <v>789</v>
      </c>
      <c r="AT104" s="1196" t="s">
        <v>41</v>
      </c>
      <c r="AU104" s="1190">
        <f>SUM('급수관 폐쇄(총괄)'!AU105:'급수관 폐쇄(총괄)'!AU114)</f>
        <v>0</v>
      </c>
      <c r="AV104" s="1190">
        <f>SUM('급수관 폐쇄(총괄)'!AV105:'급수관 폐쇄(총괄)'!AV114)</f>
        <v>0</v>
      </c>
      <c r="AW104" s="1190">
        <f>SUM('급수관 폐쇄(총괄)'!AW105:'급수관 폐쇄(총괄)'!AW114)</f>
        <v>0</v>
      </c>
      <c r="AX104" s="1190">
        <f>SUM('급수관 폐쇄(총괄)'!AX105:'급수관 폐쇄(총괄)'!AX114)</f>
        <v>0</v>
      </c>
      <c r="AY104" s="1190">
        <f>SUM('급수관 폐쇄(총괄)'!AY105:'급수관 폐쇄(총괄)'!AY114)</f>
        <v>0</v>
      </c>
      <c r="AZ104" s="1190">
        <f>SUM('급수관 폐쇄(총괄)'!AZ105:'급수관 폐쇄(총괄)'!AZ114)</f>
        <v>0</v>
      </c>
      <c r="BA104" s="1190">
        <f>SUM('급수관 폐쇄(총괄)'!BA105:'급수관 폐쇄(총괄)'!BA114)</f>
        <v>0</v>
      </c>
      <c r="BB104" s="1190">
        <f>SUM('급수관 폐쇄(총괄)'!BB105:'급수관 폐쇄(총괄)'!BB114)</f>
        <v>0</v>
      </c>
      <c r="BC104" s="1190">
        <f>SUM('급수관 폐쇄(총괄)'!BC105:'급수관 폐쇄(총괄)'!BC114)</f>
        <v>0</v>
      </c>
      <c r="BD104" s="1190">
        <f>SUM('급수관 폐쇄(총괄)'!BD105:'급수관 폐쇄(총괄)'!BD114)</f>
        <v>0</v>
      </c>
      <c r="BE104" s="1190">
        <f>SUM('급수관 폐쇄(총괄)'!BE105:'급수관 폐쇄(총괄)'!BE114)</f>
        <v>0</v>
      </c>
      <c r="BF104" s="1190">
        <f>SUM('급수관 폐쇄(총괄)'!BF105:'급수관 폐쇄(총괄)'!BF114)</f>
        <v>0</v>
      </c>
      <c r="BG104" s="1190">
        <f>SUM('급수관 폐쇄(총괄)'!BG105:'급수관 폐쇄(총괄)'!BG114)</f>
        <v>0</v>
      </c>
      <c r="BH104" s="1190">
        <f>SUM('급수관 폐쇄(총괄)'!BH105:'급수관 폐쇄(총괄)'!BH114)</f>
        <v>0</v>
      </c>
      <c r="BI104" s="1190">
        <f>SUM('급수관 폐쇄(총괄)'!BI105:'급수관 폐쇄(총괄)'!BI114)</f>
        <v>0</v>
      </c>
      <c r="BJ104" s="1190">
        <f>SUM('급수관 폐쇄(총괄)'!BJ105:'급수관 폐쇄(총괄)'!BJ114)</f>
        <v>0</v>
      </c>
      <c r="BK104" s="1190">
        <f>SUM('급수관 폐쇄(총괄)'!BK105:'급수관 폐쇄(총괄)'!BK114)</f>
        <v>0</v>
      </c>
      <c r="BL104" s="1190">
        <f>SUM('급수관 폐쇄(총괄)'!BL105:'급수관 폐쇄(총괄)'!BL114)</f>
        <v>0</v>
      </c>
      <c r="BM104" s="1190">
        <f>SUM('급수관 폐쇄(총괄)'!BM105:'급수관 폐쇄(총괄)'!BM114)</f>
        <v>0</v>
      </c>
      <c r="BO104" s="2397" t="s">
        <v>789</v>
      </c>
      <c r="BP104" s="1196" t="s">
        <v>41</v>
      </c>
      <c r="BQ104" s="1190">
        <f>SUM('급수관 폐쇄(총괄)'!BQ105:'급수관 폐쇄(총괄)'!BQ114)</f>
        <v>0</v>
      </c>
      <c r="BR104" s="1190">
        <f>SUM('급수관 폐쇄(총괄)'!BR105:'급수관 폐쇄(총괄)'!BR114)</f>
        <v>0</v>
      </c>
      <c r="BS104" s="1190">
        <f>SUM('급수관 폐쇄(총괄)'!BS105:'급수관 폐쇄(총괄)'!BS114)</f>
        <v>0</v>
      </c>
      <c r="BT104" s="1190">
        <f>SUM('급수관 폐쇄(총괄)'!BT105:'급수관 폐쇄(총괄)'!BT114)</f>
        <v>0</v>
      </c>
      <c r="BU104" s="1190">
        <f>SUM('급수관 폐쇄(총괄)'!BU105:'급수관 폐쇄(총괄)'!BU114)</f>
        <v>0</v>
      </c>
      <c r="BV104" s="1190">
        <f>SUM('급수관 폐쇄(총괄)'!BV105:'급수관 폐쇄(총괄)'!BV114)</f>
        <v>0</v>
      </c>
      <c r="BW104" s="1190">
        <f>SUM('급수관 폐쇄(총괄)'!BW105:'급수관 폐쇄(총괄)'!BW114)</f>
        <v>0</v>
      </c>
      <c r="BX104" s="1190">
        <f>SUM('급수관 폐쇄(총괄)'!BX105:'급수관 폐쇄(총괄)'!BX114)</f>
        <v>0</v>
      </c>
      <c r="BY104" s="1190">
        <f>SUM('급수관 폐쇄(총괄)'!BY105:'급수관 폐쇄(총괄)'!BY114)</f>
        <v>0</v>
      </c>
      <c r="BZ104" s="1190">
        <f>SUM('급수관 폐쇄(총괄)'!BZ105:'급수관 폐쇄(총괄)'!BZ114)</f>
        <v>0</v>
      </c>
      <c r="CA104" s="1190">
        <f>SUM('급수관 폐쇄(총괄)'!CA105:'급수관 폐쇄(총괄)'!CA114)</f>
        <v>0</v>
      </c>
      <c r="CB104" s="1190">
        <f>SUM('급수관 폐쇄(총괄)'!CB105:'급수관 폐쇄(총괄)'!CB114)</f>
        <v>0</v>
      </c>
      <c r="CC104" s="1190">
        <f>SUM('급수관 폐쇄(총괄)'!CC105:'급수관 폐쇄(총괄)'!CC114)</f>
        <v>0</v>
      </c>
      <c r="CD104" s="1190">
        <f>SUM('급수관 폐쇄(총괄)'!CD105:'급수관 폐쇄(총괄)'!CD114)</f>
        <v>0</v>
      </c>
      <c r="CE104" s="1190">
        <f>SUM('급수관 폐쇄(총괄)'!CE105:'급수관 폐쇄(총괄)'!CE114)</f>
        <v>0</v>
      </c>
      <c r="CF104" s="1190">
        <f>SUM('급수관 폐쇄(총괄)'!CF105:'급수관 폐쇄(총괄)'!CF114)</f>
        <v>0</v>
      </c>
      <c r="CG104" s="1190">
        <f>SUM('급수관 폐쇄(총괄)'!CG105:'급수관 폐쇄(총괄)'!CG114)</f>
        <v>0</v>
      </c>
      <c r="CH104" s="1190">
        <f>SUM('급수관 폐쇄(총괄)'!CH105:'급수관 폐쇄(총괄)'!CH114)</f>
        <v>0</v>
      </c>
      <c r="CI104" s="1190">
        <f>SUM('급수관 폐쇄(총괄)'!CI105:'급수관 폐쇄(총괄)'!CI114)</f>
        <v>0</v>
      </c>
      <c r="CK104" s="2397" t="s">
        <v>789</v>
      </c>
      <c r="CL104" s="1196" t="s">
        <v>41</v>
      </c>
      <c r="CM104" s="1190">
        <f>SUM('급수관 폐쇄(총괄)'!CM105:'급수관 폐쇄(총괄)'!CM114)</f>
        <v>12</v>
      </c>
      <c r="CN104" s="1190">
        <f>SUM('급수관 폐쇄(총괄)'!CN105:'급수관 폐쇄(총괄)'!CN114)</f>
        <v>12</v>
      </c>
      <c r="CO104" s="1190">
        <f>SUM('급수관 폐쇄(총괄)'!CO105:'급수관 폐쇄(총괄)'!CO114)</f>
        <v>0</v>
      </c>
      <c r="CP104" s="1190">
        <f>SUM('급수관 폐쇄(총괄)'!CP105:'급수관 폐쇄(총괄)'!CP114)</f>
        <v>0</v>
      </c>
      <c r="CQ104" s="1190">
        <f>SUM('급수관 폐쇄(총괄)'!CQ105:'급수관 폐쇄(총괄)'!CQ114)</f>
        <v>12</v>
      </c>
      <c r="CR104" s="1190">
        <f>SUM('급수관 폐쇄(총괄)'!CR105:'급수관 폐쇄(총괄)'!CR114)</f>
        <v>12</v>
      </c>
      <c r="CS104" s="1190">
        <f>SUM('급수관 폐쇄(총괄)'!CS105:'급수관 폐쇄(총괄)'!CS114)</f>
        <v>0</v>
      </c>
      <c r="CT104" s="1190">
        <f>SUM('급수관 폐쇄(총괄)'!CT105:'급수관 폐쇄(총괄)'!CT114)</f>
        <v>0</v>
      </c>
      <c r="CU104" s="1190">
        <f>SUM('급수관 폐쇄(총괄)'!CU105:'급수관 폐쇄(총괄)'!CU114)</f>
        <v>0</v>
      </c>
      <c r="CV104" s="1190">
        <f>SUM('급수관 폐쇄(총괄)'!CV105:'급수관 폐쇄(총괄)'!CV114)</f>
        <v>0</v>
      </c>
      <c r="CW104" s="1190">
        <f>SUM('급수관 폐쇄(총괄)'!CW105:'급수관 폐쇄(총괄)'!CW114)</f>
        <v>0</v>
      </c>
      <c r="CX104" s="1190">
        <f>SUM('급수관 폐쇄(총괄)'!CX105:'급수관 폐쇄(총괄)'!CX114)</f>
        <v>0</v>
      </c>
      <c r="CY104" s="1190">
        <f>SUM('급수관 폐쇄(총괄)'!CY105:'급수관 폐쇄(총괄)'!CY114)</f>
        <v>0</v>
      </c>
      <c r="CZ104" s="1190">
        <f>SUM('급수관 폐쇄(총괄)'!CZ105:'급수관 폐쇄(총괄)'!CZ114)</f>
        <v>0</v>
      </c>
      <c r="DA104" s="1190">
        <f>SUM('급수관 폐쇄(총괄)'!DA105:'급수관 폐쇄(총괄)'!DA114)</f>
        <v>0</v>
      </c>
      <c r="DB104" s="1190">
        <f>SUM('급수관 폐쇄(총괄)'!DB105:'급수관 폐쇄(총괄)'!DB114)</f>
        <v>0</v>
      </c>
      <c r="DC104" s="1190">
        <f>SUM('급수관 폐쇄(총괄)'!DC105:'급수관 폐쇄(총괄)'!DC114)</f>
        <v>0</v>
      </c>
      <c r="DD104" s="1190">
        <f>SUM('급수관 폐쇄(총괄)'!DD105:'급수관 폐쇄(총괄)'!DD114)</f>
        <v>0</v>
      </c>
      <c r="DE104" s="1190">
        <f>SUM('급수관 폐쇄(총괄)'!DE105:'급수관 폐쇄(총괄)'!DE114)</f>
        <v>0</v>
      </c>
      <c r="DG104" s="2397" t="s">
        <v>789</v>
      </c>
      <c r="DH104" s="1196" t="s">
        <v>41</v>
      </c>
      <c r="DI104" s="1190">
        <f>SUM('급수관 폐쇄(총괄)'!DI105:'급수관 폐쇄(총괄)'!DI114)</f>
        <v>0</v>
      </c>
      <c r="DJ104" s="1190">
        <f>SUM('급수관 폐쇄(총괄)'!DJ105:'급수관 폐쇄(총괄)'!DJ114)</f>
        <v>0</v>
      </c>
      <c r="DK104" s="1190">
        <f>SUM('급수관 폐쇄(총괄)'!DK105:'급수관 폐쇄(총괄)'!DK114)</f>
        <v>0</v>
      </c>
      <c r="DL104" s="1190">
        <f>SUM('급수관 폐쇄(총괄)'!DL105:'급수관 폐쇄(총괄)'!DL114)</f>
        <v>0</v>
      </c>
      <c r="DM104" s="1190">
        <f>SUM('급수관 폐쇄(총괄)'!DM105:'급수관 폐쇄(총괄)'!DM114)</f>
        <v>0</v>
      </c>
      <c r="DN104" s="1190">
        <f>SUM('급수관 폐쇄(총괄)'!DN105:'급수관 폐쇄(총괄)'!DN114)</f>
        <v>0</v>
      </c>
      <c r="DO104" s="1190">
        <f>SUM('급수관 폐쇄(총괄)'!DO105:'급수관 폐쇄(총괄)'!DO114)</f>
        <v>0</v>
      </c>
      <c r="DP104" s="1190">
        <f>SUM('급수관 폐쇄(총괄)'!DP105:'급수관 폐쇄(총괄)'!DP114)</f>
        <v>0</v>
      </c>
      <c r="DQ104" s="1190">
        <f>SUM('급수관 폐쇄(총괄)'!DQ105:'급수관 폐쇄(총괄)'!DQ114)</f>
        <v>0</v>
      </c>
      <c r="DR104" s="1190">
        <f>SUM('급수관 폐쇄(총괄)'!DR105:'급수관 폐쇄(총괄)'!DR114)</f>
        <v>0</v>
      </c>
      <c r="DS104" s="1190">
        <f>SUM('급수관 폐쇄(총괄)'!DS105:'급수관 폐쇄(총괄)'!DS114)</f>
        <v>0</v>
      </c>
      <c r="DT104" s="1190">
        <f>SUM('급수관 폐쇄(총괄)'!DT105:'급수관 폐쇄(총괄)'!DT114)</f>
        <v>0</v>
      </c>
      <c r="DU104" s="1190">
        <f>SUM('급수관 폐쇄(총괄)'!DU105:'급수관 폐쇄(총괄)'!DU114)</f>
        <v>0</v>
      </c>
      <c r="DV104" s="1190">
        <f>SUM('급수관 폐쇄(총괄)'!DV105:'급수관 폐쇄(총괄)'!DV114)</f>
        <v>0</v>
      </c>
      <c r="DW104" s="1190">
        <f>SUM('급수관 폐쇄(총괄)'!DW105:'급수관 폐쇄(총괄)'!DW114)</f>
        <v>0</v>
      </c>
      <c r="DX104" s="1190">
        <f>SUM('급수관 폐쇄(총괄)'!DX105:'급수관 폐쇄(총괄)'!DX114)</f>
        <v>0</v>
      </c>
      <c r="DY104" s="1190">
        <f>SUM('급수관 폐쇄(총괄)'!DY105:'급수관 폐쇄(총괄)'!DY114)</f>
        <v>0</v>
      </c>
      <c r="DZ104" s="1190">
        <f>SUM('급수관 폐쇄(총괄)'!DZ105:'급수관 폐쇄(총괄)'!DZ114)</f>
        <v>0</v>
      </c>
      <c r="EA104" s="1190">
        <f>SUM('급수관 폐쇄(총괄)'!EA105:'급수관 폐쇄(총괄)'!EA114)</f>
        <v>0</v>
      </c>
    </row>
    <row r="105" spans="1:131" ht="19.2" customHeight="1">
      <c r="A105" s="2397" t="s">
        <v>789</v>
      </c>
      <c r="B105" s="1191" t="s">
        <v>951</v>
      </c>
      <c r="C105" s="1192">
        <f>'급수관 폐쇄(총괄)'!G105</f>
        <v>12</v>
      </c>
      <c r="D105" s="1192">
        <v>12</v>
      </c>
      <c r="E105" s="1192">
        <v>0</v>
      </c>
      <c r="F105" s="1192">
        <v>0</v>
      </c>
      <c r="G105" s="1192">
        <v>12</v>
      </c>
      <c r="H105" s="1192">
        <v>12</v>
      </c>
      <c r="I105" s="1192">
        <v>0</v>
      </c>
      <c r="J105" s="1192">
        <v>0</v>
      </c>
      <c r="K105" s="1192">
        <v>0</v>
      </c>
      <c r="L105" s="1192">
        <v>0</v>
      </c>
      <c r="M105" s="1192">
        <v>0</v>
      </c>
      <c r="N105" s="1192">
        <v>0</v>
      </c>
      <c r="O105" s="1192">
        <v>0</v>
      </c>
      <c r="P105" s="1192">
        <v>0</v>
      </c>
      <c r="Q105" s="1192">
        <v>0</v>
      </c>
      <c r="R105" s="1192">
        <v>0</v>
      </c>
      <c r="S105" s="1192">
        <v>0</v>
      </c>
      <c r="T105" s="1192">
        <v>0</v>
      </c>
      <c r="U105" s="1192">
        <v>0</v>
      </c>
      <c r="W105" s="2397" t="s">
        <v>789</v>
      </c>
      <c r="X105" s="1191" t="s">
        <v>951</v>
      </c>
      <c r="Y105" s="1192">
        <f>'급수관 폐쇄(총괄)'!AC105</f>
        <v>0</v>
      </c>
      <c r="Z105" s="1192">
        <v>0</v>
      </c>
      <c r="AA105" s="1192">
        <v>0</v>
      </c>
      <c r="AB105" s="1192">
        <v>0</v>
      </c>
      <c r="AC105" s="1192">
        <v>0</v>
      </c>
      <c r="AD105" s="1192">
        <v>0</v>
      </c>
      <c r="AE105" s="1192">
        <v>0</v>
      </c>
      <c r="AF105" s="1192">
        <v>0</v>
      </c>
      <c r="AG105" s="1192">
        <v>0</v>
      </c>
      <c r="AH105" s="1192">
        <v>0</v>
      </c>
      <c r="AI105" s="1192">
        <v>0</v>
      </c>
      <c r="AJ105" s="1192">
        <v>0</v>
      </c>
      <c r="AK105" s="1192">
        <v>0</v>
      </c>
      <c r="AL105" s="1192">
        <v>0</v>
      </c>
      <c r="AM105" s="1192">
        <v>0</v>
      </c>
      <c r="AN105" s="1192">
        <v>0</v>
      </c>
      <c r="AO105" s="1192">
        <v>0</v>
      </c>
      <c r="AP105" s="1192">
        <v>0</v>
      </c>
      <c r="AQ105" s="1192">
        <v>0</v>
      </c>
      <c r="AS105" s="2397" t="s">
        <v>789</v>
      </c>
      <c r="AT105" s="1191" t="s">
        <v>951</v>
      </c>
      <c r="AU105" s="1192">
        <f>'급수관 폐쇄(총괄)'!AY105</f>
        <v>0</v>
      </c>
      <c r="AV105" s="1192">
        <v>0</v>
      </c>
      <c r="AW105" s="1192">
        <v>0</v>
      </c>
      <c r="AX105" s="1192">
        <v>0</v>
      </c>
      <c r="AY105" s="1192">
        <v>0</v>
      </c>
      <c r="AZ105" s="1192">
        <v>0</v>
      </c>
      <c r="BA105" s="1192">
        <v>0</v>
      </c>
      <c r="BB105" s="1192">
        <v>0</v>
      </c>
      <c r="BC105" s="1192">
        <v>0</v>
      </c>
      <c r="BD105" s="1192">
        <v>0</v>
      </c>
      <c r="BE105" s="1192">
        <v>0</v>
      </c>
      <c r="BF105" s="1192">
        <v>0</v>
      </c>
      <c r="BG105" s="1192">
        <v>0</v>
      </c>
      <c r="BH105" s="1192">
        <v>0</v>
      </c>
      <c r="BI105" s="1192">
        <v>0</v>
      </c>
      <c r="BJ105" s="1192">
        <v>0</v>
      </c>
      <c r="BK105" s="1192">
        <v>0</v>
      </c>
      <c r="BL105" s="1192">
        <v>0</v>
      </c>
      <c r="BM105" s="1192">
        <v>0</v>
      </c>
      <c r="BO105" s="2397" t="s">
        <v>789</v>
      </c>
      <c r="BP105" s="1191" t="s">
        <v>951</v>
      </c>
      <c r="BQ105" s="1192">
        <f>'급수관 폐쇄(총괄)'!BU105</f>
        <v>0</v>
      </c>
      <c r="BR105" s="1192">
        <v>0</v>
      </c>
      <c r="BS105" s="1192">
        <v>0</v>
      </c>
      <c r="BT105" s="1192">
        <v>0</v>
      </c>
      <c r="BU105" s="1192">
        <v>0</v>
      </c>
      <c r="BV105" s="1192">
        <v>0</v>
      </c>
      <c r="BW105" s="1192">
        <v>0</v>
      </c>
      <c r="BX105" s="1192">
        <v>0</v>
      </c>
      <c r="BY105" s="1192">
        <v>0</v>
      </c>
      <c r="BZ105" s="1192">
        <v>0</v>
      </c>
      <c r="CA105" s="1192">
        <v>0</v>
      </c>
      <c r="CB105" s="1192">
        <v>0</v>
      </c>
      <c r="CC105" s="1192">
        <v>0</v>
      </c>
      <c r="CD105" s="1192">
        <v>0</v>
      </c>
      <c r="CE105" s="1192">
        <v>0</v>
      </c>
      <c r="CF105" s="1192">
        <v>0</v>
      </c>
      <c r="CG105" s="1192">
        <v>0</v>
      </c>
      <c r="CH105" s="1192">
        <v>0</v>
      </c>
      <c r="CI105" s="1192">
        <v>0</v>
      </c>
      <c r="CK105" s="2397" t="s">
        <v>789</v>
      </c>
      <c r="CL105" s="1191" t="s">
        <v>951</v>
      </c>
      <c r="CM105" s="1192">
        <f>'급수관 폐쇄(총괄)'!CQ105</f>
        <v>12</v>
      </c>
      <c r="CN105" s="1192">
        <v>12</v>
      </c>
      <c r="CO105" s="1192">
        <v>0</v>
      </c>
      <c r="CP105" s="1192">
        <v>0</v>
      </c>
      <c r="CQ105" s="1192">
        <v>12</v>
      </c>
      <c r="CR105" s="1192">
        <v>12</v>
      </c>
      <c r="CS105" s="1192">
        <v>0</v>
      </c>
      <c r="CT105" s="1192">
        <v>0</v>
      </c>
      <c r="CU105" s="1192">
        <v>0</v>
      </c>
      <c r="CV105" s="1192">
        <v>0</v>
      </c>
      <c r="CW105" s="1192">
        <v>0</v>
      </c>
      <c r="CX105" s="1192">
        <v>0</v>
      </c>
      <c r="CY105" s="1192">
        <v>0</v>
      </c>
      <c r="CZ105" s="1192">
        <v>0</v>
      </c>
      <c r="DA105" s="1192">
        <v>0</v>
      </c>
      <c r="DB105" s="1192">
        <v>0</v>
      </c>
      <c r="DC105" s="1192">
        <v>0</v>
      </c>
      <c r="DD105" s="1192">
        <v>0</v>
      </c>
      <c r="DE105" s="1192">
        <v>0</v>
      </c>
      <c r="DG105" s="2397" t="s">
        <v>789</v>
      </c>
      <c r="DH105" s="1191" t="s">
        <v>951</v>
      </c>
      <c r="DI105" s="1192">
        <f>'급수관 폐쇄(총괄)'!DM105</f>
        <v>0</v>
      </c>
      <c r="DJ105" s="1192">
        <v>0</v>
      </c>
      <c r="DK105" s="1192">
        <v>0</v>
      </c>
      <c r="DL105" s="1192">
        <v>0</v>
      </c>
      <c r="DM105" s="1192">
        <v>0</v>
      </c>
      <c r="DN105" s="1192">
        <v>0</v>
      </c>
      <c r="DO105" s="1192">
        <v>0</v>
      </c>
      <c r="DP105" s="1192">
        <v>0</v>
      </c>
      <c r="DQ105" s="1192">
        <v>0</v>
      </c>
      <c r="DR105" s="1192">
        <v>0</v>
      </c>
      <c r="DS105" s="1192">
        <v>0</v>
      </c>
      <c r="DT105" s="1192">
        <v>0</v>
      </c>
      <c r="DU105" s="1192">
        <v>0</v>
      </c>
      <c r="DV105" s="1192">
        <v>0</v>
      </c>
      <c r="DW105" s="1192">
        <v>0</v>
      </c>
      <c r="DX105" s="1192">
        <v>0</v>
      </c>
      <c r="DY105" s="1192">
        <v>0</v>
      </c>
      <c r="DZ105" s="1192">
        <v>0</v>
      </c>
      <c r="EA105" s="1192">
        <v>0</v>
      </c>
    </row>
    <row r="106" spans="1:131" ht="19.2" customHeight="1">
      <c r="A106" s="2032"/>
      <c r="B106" s="1191" t="s">
        <v>797</v>
      </c>
      <c r="C106" s="1192">
        <f>'급수관 폐쇄(총괄)'!G106</f>
        <v>0</v>
      </c>
      <c r="D106" s="1192">
        <v>0</v>
      </c>
      <c r="E106" s="1192">
        <v>0</v>
      </c>
      <c r="F106" s="1192">
        <v>0</v>
      </c>
      <c r="G106" s="1192">
        <v>0</v>
      </c>
      <c r="H106" s="1192">
        <v>0</v>
      </c>
      <c r="I106" s="1192">
        <v>0</v>
      </c>
      <c r="J106" s="1192">
        <v>0</v>
      </c>
      <c r="K106" s="1192">
        <v>0</v>
      </c>
      <c r="L106" s="1192">
        <v>0</v>
      </c>
      <c r="M106" s="1192">
        <v>0</v>
      </c>
      <c r="N106" s="1192">
        <v>0</v>
      </c>
      <c r="O106" s="1192">
        <v>0</v>
      </c>
      <c r="P106" s="1192">
        <v>0</v>
      </c>
      <c r="Q106" s="1192">
        <v>0</v>
      </c>
      <c r="R106" s="1192">
        <v>0</v>
      </c>
      <c r="S106" s="1192">
        <v>0</v>
      </c>
      <c r="T106" s="1192">
        <v>0</v>
      </c>
      <c r="U106" s="1192">
        <v>0</v>
      </c>
      <c r="W106" s="2032"/>
      <c r="X106" s="1191" t="s">
        <v>797</v>
      </c>
      <c r="Y106" s="1192">
        <f>'급수관 폐쇄(총괄)'!AC106</f>
        <v>0</v>
      </c>
      <c r="Z106" s="1192">
        <v>0</v>
      </c>
      <c r="AA106" s="1192">
        <v>0</v>
      </c>
      <c r="AB106" s="1192">
        <v>0</v>
      </c>
      <c r="AC106" s="1192">
        <v>0</v>
      </c>
      <c r="AD106" s="1192">
        <v>0</v>
      </c>
      <c r="AE106" s="1192">
        <v>0</v>
      </c>
      <c r="AF106" s="1192">
        <v>0</v>
      </c>
      <c r="AG106" s="1192">
        <v>0</v>
      </c>
      <c r="AH106" s="1192">
        <v>0</v>
      </c>
      <c r="AI106" s="1192">
        <v>0</v>
      </c>
      <c r="AJ106" s="1192">
        <v>0</v>
      </c>
      <c r="AK106" s="1192">
        <v>0</v>
      </c>
      <c r="AL106" s="1192">
        <v>0</v>
      </c>
      <c r="AM106" s="1192">
        <v>0</v>
      </c>
      <c r="AN106" s="1192">
        <v>0</v>
      </c>
      <c r="AO106" s="1192">
        <v>0</v>
      </c>
      <c r="AP106" s="1192">
        <v>0</v>
      </c>
      <c r="AQ106" s="1192">
        <v>0</v>
      </c>
      <c r="AS106" s="2032"/>
      <c r="AT106" s="1191" t="s">
        <v>797</v>
      </c>
      <c r="AU106" s="1192">
        <f>'급수관 폐쇄(총괄)'!AY106</f>
        <v>0</v>
      </c>
      <c r="AV106" s="1192">
        <v>0</v>
      </c>
      <c r="AW106" s="1192">
        <v>0</v>
      </c>
      <c r="AX106" s="1192">
        <v>0</v>
      </c>
      <c r="AY106" s="1192">
        <v>0</v>
      </c>
      <c r="AZ106" s="1192">
        <v>0</v>
      </c>
      <c r="BA106" s="1192">
        <v>0</v>
      </c>
      <c r="BB106" s="1192">
        <v>0</v>
      </c>
      <c r="BC106" s="1192">
        <v>0</v>
      </c>
      <c r="BD106" s="1192">
        <v>0</v>
      </c>
      <c r="BE106" s="1192">
        <v>0</v>
      </c>
      <c r="BF106" s="1192">
        <v>0</v>
      </c>
      <c r="BG106" s="1192">
        <v>0</v>
      </c>
      <c r="BH106" s="1192">
        <v>0</v>
      </c>
      <c r="BI106" s="1192">
        <v>0</v>
      </c>
      <c r="BJ106" s="1192">
        <v>0</v>
      </c>
      <c r="BK106" s="1192">
        <v>0</v>
      </c>
      <c r="BL106" s="1192">
        <v>0</v>
      </c>
      <c r="BM106" s="1192">
        <v>0</v>
      </c>
      <c r="BO106" s="2032"/>
      <c r="BP106" s="1191" t="s">
        <v>797</v>
      </c>
      <c r="BQ106" s="1192">
        <f>'급수관 폐쇄(총괄)'!BU106</f>
        <v>0</v>
      </c>
      <c r="BR106" s="1192">
        <v>0</v>
      </c>
      <c r="BS106" s="1192">
        <v>0</v>
      </c>
      <c r="BT106" s="1192">
        <v>0</v>
      </c>
      <c r="BU106" s="1192">
        <v>0</v>
      </c>
      <c r="BV106" s="1192">
        <v>0</v>
      </c>
      <c r="BW106" s="1192">
        <v>0</v>
      </c>
      <c r="BX106" s="1192">
        <v>0</v>
      </c>
      <c r="BY106" s="1192">
        <v>0</v>
      </c>
      <c r="BZ106" s="1192">
        <v>0</v>
      </c>
      <c r="CA106" s="1192">
        <v>0</v>
      </c>
      <c r="CB106" s="1192">
        <v>0</v>
      </c>
      <c r="CC106" s="1192">
        <v>0</v>
      </c>
      <c r="CD106" s="1192">
        <v>0</v>
      </c>
      <c r="CE106" s="1192">
        <v>0</v>
      </c>
      <c r="CF106" s="1192">
        <v>0</v>
      </c>
      <c r="CG106" s="1192">
        <v>0</v>
      </c>
      <c r="CH106" s="1192">
        <v>0</v>
      </c>
      <c r="CI106" s="1192">
        <v>0</v>
      </c>
      <c r="CK106" s="2032"/>
      <c r="CL106" s="1191" t="s">
        <v>797</v>
      </c>
      <c r="CM106" s="1192">
        <f>'급수관 폐쇄(총괄)'!CQ106</f>
        <v>0</v>
      </c>
      <c r="CN106" s="1192">
        <v>0</v>
      </c>
      <c r="CO106" s="1192">
        <v>0</v>
      </c>
      <c r="CP106" s="1192">
        <v>0</v>
      </c>
      <c r="CQ106" s="1192">
        <v>0</v>
      </c>
      <c r="CR106" s="1192">
        <v>0</v>
      </c>
      <c r="CS106" s="1192">
        <v>0</v>
      </c>
      <c r="CT106" s="1192">
        <v>0</v>
      </c>
      <c r="CU106" s="1192">
        <v>0</v>
      </c>
      <c r="CV106" s="1192">
        <v>0</v>
      </c>
      <c r="CW106" s="1192">
        <v>0</v>
      </c>
      <c r="CX106" s="1192">
        <v>0</v>
      </c>
      <c r="CY106" s="1192">
        <v>0</v>
      </c>
      <c r="CZ106" s="1192">
        <v>0</v>
      </c>
      <c r="DA106" s="1192">
        <v>0</v>
      </c>
      <c r="DB106" s="1192">
        <v>0</v>
      </c>
      <c r="DC106" s="1192">
        <v>0</v>
      </c>
      <c r="DD106" s="1192">
        <v>0</v>
      </c>
      <c r="DE106" s="1192">
        <v>0</v>
      </c>
      <c r="DG106" s="2032"/>
      <c r="DH106" s="1191" t="s">
        <v>797</v>
      </c>
      <c r="DI106" s="1192">
        <f>'급수관 폐쇄(총괄)'!DM106</f>
        <v>0</v>
      </c>
      <c r="DJ106" s="1192">
        <v>0</v>
      </c>
      <c r="DK106" s="1192">
        <v>0</v>
      </c>
      <c r="DL106" s="1192">
        <v>0</v>
      </c>
      <c r="DM106" s="1192">
        <v>0</v>
      </c>
      <c r="DN106" s="1192">
        <v>0</v>
      </c>
      <c r="DO106" s="1192">
        <v>0</v>
      </c>
      <c r="DP106" s="1192">
        <v>0</v>
      </c>
      <c r="DQ106" s="1192">
        <v>0</v>
      </c>
      <c r="DR106" s="1192">
        <v>0</v>
      </c>
      <c r="DS106" s="1192">
        <v>0</v>
      </c>
      <c r="DT106" s="1192">
        <v>0</v>
      </c>
      <c r="DU106" s="1192">
        <v>0</v>
      </c>
      <c r="DV106" s="1192">
        <v>0</v>
      </c>
      <c r="DW106" s="1192">
        <v>0</v>
      </c>
      <c r="DX106" s="1192">
        <v>0</v>
      </c>
      <c r="DY106" s="1192">
        <v>0</v>
      </c>
      <c r="DZ106" s="1192">
        <v>0</v>
      </c>
      <c r="EA106" s="1192">
        <v>0</v>
      </c>
    </row>
    <row r="107" spans="1:131" ht="19.2" customHeight="1">
      <c r="A107" s="2032"/>
      <c r="B107" s="1191" t="s">
        <v>780</v>
      </c>
      <c r="C107" s="1192">
        <f>'급수관 폐쇄(총괄)'!G107</f>
        <v>0</v>
      </c>
      <c r="D107" s="1192">
        <v>0</v>
      </c>
      <c r="E107" s="1192">
        <v>0</v>
      </c>
      <c r="F107" s="1192">
        <v>0</v>
      </c>
      <c r="G107" s="1192">
        <v>0</v>
      </c>
      <c r="H107" s="1192">
        <v>0</v>
      </c>
      <c r="I107" s="1192">
        <v>0</v>
      </c>
      <c r="J107" s="1192">
        <v>0</v>
      </c>
      <c r="K107" s="1192">
        <v>0</v>
      </c>
      <c r="L107" s="1192">
        <v>0</v>
      </c>
      <c r="M107" s="1192">
        <v>0</v>
      </c>
      <c r="N107" s="1192">
        <v>0</v>
      </c>
      <c r="O107" s="1192">
        <v>0</v>
      </c>
      <c r="P107" s="1192">
        <v>0</v>
      </c>
      <c r="Q107" s="1192">
        <v>0</v>
      </c>
      <c r="R107" s="1192">
        <v>0</v>
      </c>
      <c r="S107" s="1192">
        <v>0</v>
      </c>
      <c r="T107" s="1192">
        <v>0</v>
      </c>
      <c r="U107" s="1192">
        <v>0</v>
      </c>
      <c r="W107" s="2032"/>
      <c r="X107" s="1191" t="s">
        <v>780</v>
      </c>
      <c r="Y107" s="1192">
        <f>'급수관 폐쇄(총괄)'!AC107</f>
        <v>0</v>
      </c>
      <c r="Z107" s="1192">
        <v>0</v>
      </c>
      <c r="AA107" s="1192">
        <v>0</v>
      </c>
      <c r="AB107" s="1192">
        <v>0</v>
      </c>
      <c r="AC107" s="1192">
        <v>0</v>
      </c>
      <c r="AD107" s="1192">
        <v>0</v>
      </c>
      <c r="AE107" s="1192">
        <v>0</v>
      </c>
      <c r="AF107" s="1192">
        <v>0</v>
      </c>
      <c r="AG107" s="1192">
        <v>0</v>
      </c>
      <c r="AH107" s="1192">
        <v>0</v>
      </c>
      <c r="AI107" s="1192">
        <v>0</v>
      </c>
      <c r="AJ107" s="1192">
        <v>0</v>
      </c>
      <c r="AK107" s="1192">
        <v>0</v>
      </c>
      <c r="AL107" s="1192">
        <v>0</v>
      </c>
      <c r="AM107" s="1192">
        <v>0</v>
      </c>
      <c r="AN107" s="1192">
        <v>0</v>
      </c>
      <c r="AO107" s="1192">
        <v>0</v>
      </c>
      <c r="AP107" s="1192">
        <v>0</v>
      </c>
      <c r="AQ107" s="1192">
        <v>0</v>
      </c>
      <c r="AS107" s="2032"/>
      <c r="AT107" s="1191" t="s">
        <v>780</v>
      </c>
      <c r="AU107" s="1192">
        <f>'급수관 폐쇄(총괄)'!AY107</f>
        <v>0</v>
      </c>
      <c r="AV107" s="1192">
        <v>0</v>
      </c>
      <c r="AW107" s="1192">
        <v>0</v>
      </c>
      <c r="AX107" s="1192">
        <v>0</v>
      </c>
      <c r="AY107" s="1192">
        <v>0</v>
      </c>
      <c r="AZ107" s="1192">
        <v>0</v>
      </c>
      <c r="BA107" s="1192">
        <v>0</v>
      </c>
      <c r="BB107" s="1192">
        <v>0</v>
      </c>
      <c r="BC107" s="1192">
        <v>0</v>
      </c>
      <c r="BD107" s="1192">
        <v>0</v>
      </c>
      <c r="BE107" s="1192">
        <v>0</v>
      </c>
      <c r="BF107" s="1192">
        <v>0</v>
      </c>
      <c r="BG107" s="1192">
        <v>0</v>
      </c>
      <c r="BH107" s="1192">
        <v>0</v>
      </c>
      <c r="BI107" s="1192">
        <v>0</v>
      </c>
      <c r="BJ107" s="1192">
        <v>0</v>
      </c>
      <c r="BK107" s="1192">
        <v>0</v>
      </c>
      <c r="BL107" s="1192">
        <v>0</v>
      </c>
      <c r="BM107" s="1192">
        <v>0</v>
      </c>
      <c r="BO107" s="2032"/>
      <c r="BP107" s="1191" t="s">
        <v>780</v>
      </c>
      <c r="BQ107" s="1192">
        <f>'급수관 폐쇄(총괄)'!BU107</f>
        <v>0</v>
      </c>
      <c r="BR107" s="1192">
        <v>0</v>
      </c>
      <c r="BS107" s="1192">
        <v>0</v>
      </c>
      <c r="BT107" s="1192">
        <v>0</v>
      </c>
      <c r="BU107" s="1192">
        <v>0</v>
      </c>
      <c r="BV107" s="1192">
        <v>0</v>
      </c>
      <c r="BW107" s="1192">
        <v>0</v>
      </c>
      <c r="BX107" s="1192">
        <v>0</v>
      </c>
      <c r="BY107" s="1192">
        <v>0</v>
      </c>
      <c r="BZ107" s="1192">
        <v>0</v>
      </c>
      <c r="CA107" s="1192">
        <v>0</v>
      </c>
      <c r="CB107" s="1192">
        <v>0</v>
      </c>
      <c r="CC107" s="1192">
        <v>0</v>
      </c>
      <c r="CD107" s="1192">
        <v>0</v>
      </c>
      <c r="CE107" s="1192">
        <v>0</v>
      </c>
      <c r="CF107" s="1192">
        <v>0</v>
      </c>
      <c r="CG107" s="1192">
        <v>0</v>
      </c>
      <c r="CH107" s="1192">
        <v>0</v>
      </c>
      <c r="CI107" s="1192">
        <v>0</v>
      </c>
      <c r="CK107" s="2032"/>
      <c r="CL107" s="1191" t="s">
        <v>780</v>
      </c>
      <c r="CM107" s="1192">
        <f>'급수관 폐쇄(총괄)'!CQ107</f>
        <v>0</v>
      </c>
      <c r="CN107" s="1192">
        <v>0</v>
      </c>
      <c r="CO107" s="1192">
        <v>0</v>
      </c>
      <c r="CP107" s="1192">
        <v>0</v>
      </c>
      <c r="CQ107" s="1192">
        <v>0</v>
      </c>
      <c r="CR107" s="1192">
        <v>0</v>
      </c>
      <c r="CS107" s="1192">
        <v>0</v>
      </c>
      <c r="CT107" s="1192">
        <v>0</v>
      </c>
      <c r="CU107" s="1192">
        <v>0</v>
      </c>
      <c r="CV107" s="1192">
        <v>0</v>
      </c>
      <c r="CW107" s="1192">
        <v>0</v>
      </c>
      <c r="CX107" s="1192">
        <v>0</v>
      </c>
      <c r="CY107" s="1192">
        <v>0</v>
      </c>
      <c r="CZ107" s="1192">
        <v>0</v>
      </c>
      <c r="DA107" s="1192">
        <v>0</v>
      </c>
      <c r="DB107" s="1192">
        <v>0</v>
      </c>
      <c r="DC107" s="1192">
        <v>0</v>
      </c>
      <c r="DD107" s="1192">
        <v>0</v>
      </c>
      <c r="DE107" s="1192">
        <v>0</v>
      </c>
      <c r="DG107" s="2032"/>
      <c r="DH107" s="1191" t="s">
        <v>780</v>
      </c>
      <c r="DI107" s="1192">
        <f>'급수관 폐쇄(총괄)'!DM107</f>
        <v>0</v>
      </c>
      <c r="DJ107" s="1192">
        <v>0</v>
      </c>
      <c r="DK107" s="1192">
        <v>0</v>
      </c>
      <c r="DL107" s="1192">
        <v>0</v>
      </c>
      <c r="DM107" s="1192">
        <v>0</v>
      </c>
      <c r="DN107" s="1192">
        <v>0</v>
      </c>
      <c r="DO107" s="1192">
        <v>0</v>
      </c>
      <c r="DP107" s="1192">
        <v>0</v>
      </c>
      <c r="DQ107" s="1192">
        <v>0</v>
      </c>
      <c r="DR107" s="1192">
        <v>0</v>
      </c>
      <c r="DS107" s="1192">
        <v>0</v>
      </c>
      <c r="DT107" s="1192">
        <v>0</v>
      </c>
      <c r="DU107" s="1192">
        <v>0</v>
      </c>
      <c r="DV107" s="1192">
        <v>0</v>
      </c>
      <c r="DW107" s="1192">
        <v>0</v>
      </c>
      <c r="DX107" s="1192">
        <v>0</v>
      </c>
      <c r="DY107" s="1192">
        <v>0</v>
      </c>
      <c r="DZ107" s="1192">
        <v>0</v>
      </c>
      <c r="EA107" s="1192">
        <v>0</v>
      </c>
    </row>
    <row r="108" spans="1:131" ht="19.2" customHeight="1">
      <c r="A108" s="2032"/>
      <c r="B108" s="1194" t="s">
        <v>802</v>
      </c>
      <c r="C108" s="1192">
        <f>'급수관 폐쇄(총괄)'!G108</f>
        <v>0</v>
      </c>
      <c r="D108" s="1192">
        <v>0</v>
      </c>
      <c r="E108" s="1192">
        <v>0</v>
      </c>
      <c r="F108" s="1192">
        <v>0</v>
      </c>
      <c r="G108" s="1192">
        <v>0</v>
      </c>
      <c r="H108" s="1192">
        <v>0</v>
      </c>
      <c r="I108" s="1192">
        <v>0</v>
      </c>
      <c r="J108" s="1192">
        <v>0</v>
      </c>
      <c r="K108" s="1192">
        <v>0</v>
      </c>
      <c r="L108" s="1192">
        <v>0</v>
      </c>
      <c r="M108" s="1192">
        <v>0</v>
      </c>
      <c r="N108" s="1192">
        <v>0</v>
      </c>
      <c r="O108" s="1192">
        <v>0</v>
      </c>
      <c r="P108" s="1192">
        <v>0</v>
      </c>
      <c r="Q108" s="1192">
        <v>0</v>
      </c>
      <c r="R108" s="1192">
        <v>0</v>
      </c>
      <c r="S108" s="1192">
        <v>0</v>
      </c>
      <c r="T108" s="1192">
        <v>0</v>
      </c>
      <c r="U108" s="1192">
        <v>0</v>
      </c>
      <c r="W108" s="2032"/>
      <c r="X108" s="1194" t="s">
        <v>802</v>
      </c>
      <c r="Y108" s="1192">
        <f>'급수관 폐쇄(총괄)'!AC108</f>
        <v>0</v>
      </c>
      <c r="Z108" s="1192">
        <v>0</v>
      </c>
      <c r="AA108" s="1192">
        <v>0</v>
      </c>
      <c r="AB108" s="1192">
        <v>0</v>
      </c>
      <c r="AC108" s="1192">
        <v>0</v>
      </c>
      <c r="AD108" s="1192">
        <v>0</v>
      </c>
      <c r="AE108" s="1192">
        <v>0</v>
      </c>
      <c r="AF108" s="1192">
        <v>0</v>
      </c>
      <c r="AG108" s="1192">
        <v>0</v>
      </c>
      <c r="AH108" s="1192">
        <v>0</v>
      </c>
      <c r="AI108" s="1192">
        <v>0</v>
      </c>
      <c r="AJ108" s="1192">
        <v>0</v>
      </c>
      <c r="AK108" s="1192">
        <v>0</v>
      </c>
      <c r="AL108" s="1192">
        <v>0</v>
      </c>
      <c r="AM108" s="1192">
        <v>0</v>
      </c>
      <c r="AN108" s="1192">
        <v>0</v>
      </c>
      <c r="AO108" s="1192">
        <v>0</v>
      </c>
      <c r="AP108" s="1192">
        <v>0</v>
      </c>
      <c r="AQ108" s="1192">
        <v>0</v>
      </c>
      <c r="AS108" s="2032"/>
      <c r="AT108" s="1194" t="s">
        <v>802</v>
      </c>
      <c r="AU108" s="1192">
        <f>'급수관 폐쇄(총괄)'!AY108</f>
        <v>0</v>
      </c>
      <c r="AV108" s="1192">
        <v>0</v>
      </c>
      <c r="AW108" s="1192">
        <v>0</v>
      </c>
      <c r="AX108" s="1192">
        <v>0</v>
      </c>
      <c r="AY108" s="1192">
        <v>0</v>
      </c>
      <c r="AZ108" s="1192">
        <v>0</v>
      </c>
      <c r="BA108" s="1192">
        <v>0</v>
      </c>
      <c r="BB108" s="1192">
        <v>0</v>
      </c>
      <c r="BC108" s="1192">
        <v>0</v>
      </c>
      <c r="BD108" s="1192">
        <v>0</v>
      </c>
      <c r="BE108" s="1192">
        <v>0</v>
      </c>
      <c r="BF108" s="1192">
        <v>0</v>
      </c>
      <c r="BG108" s="1192">
        <v>0</v>
      </c>
      <c r="BH108" s="1192">
        <v>0</v>
      </c>
      <c r="BI108" s="1192">
        <v>0</v>
      </c>
      <c r="BJ108" s="1192">
        <v>0</v>
      </c>
      <c r="BK108" s="1192">
        <v>0</v>
      </c>
      <c r="BL108" s="1192">
        <v>0</v>
      </c>
      <c r="BM108" s="1192">
        <v>0</v>
      </c>
      <c r="BO108" s="2032"/>
      <c r="BP108" s="1194" t="s">
        <v>802</v>
      </c>
      <c r="BQ108" s="1192">
        <f>'급수관 폐쇄(총괄)'!BU108</f>
        <v>0</v>
      </c>
      <c r="BR108" s="1192">
        <v>0</v>
      </c>
      <c r="BS108" s="1192">
        <v>0</v>
      </c>
      <c r="BT108" s="1192">
        <v>0</v>
      </c>
      <c r="BU108" s="1192">
        <v>0</v>
      </c>
      <c r="BV108" s="1192">
        <v>0</v>
      </c>
      <c r="BW108" s="1192">
        <v>0</v>
      </c>
      <c r="BX108" s="1192">
        <v>0</v>
      </c>
      <c r="BY108" s="1192">
        <v>0</v>
      </c>
      <c r="BZ108" s="1192">
        <v>0</v>
      </c>
      <c r="CA108" s="1192">
        <v>0</v>
      </c>
      <c r="CB108" s="1192">
        <v>0</v>
      </c>
      <c r="CC108" s="1192">
        <v>0</v>
      </c>
      <c r="CD108" s="1192">
        <v>0</v>
      </c>
      <c r="CE108" s="1192">
        <v>0</v>
      </c>
      <c r="CF108" s="1192">
        <v>0</v>
      </c>
      <c r="CG108" s="1192">
        <v>0</v>
      </c>
      <c r="CH108" s="1192">
        <v>0</v>
      </c>
      <c r="CI108" s="1192">
        <v>0</v>
      </c>
      <c r="CK108" s="2032"/>
      <c r="CL108" s="1194" t="s">
        <v>802</v>
      </c>
      <c r="CM108" s="1192">
        <f>'급수관 폐쇄(총괄)'!CQ108</f>
        <v>0</v>
      </c>
      <c r="CN108" s="1192">
        <v>0</v>
      </c>
      <c r="CO108" s="1192">
        <v>0</v>
      </c>
      <c r="CP108" s="1192">
        <v>0</v>
      </c>
      <c r="CQ108" s="1192">
        <v>0</v>
      </c>
      <c r="CR108" s="1192">
        <v>0</v>
      </c>
      <c r="CS108" s="1192">
        <v>0</v>
      </c>
      <c r="CT108" s="1192">
        <v>0</v>
      </c>
      <c r="CU108" s="1192">
        <v>0</v>
      </c>
      <c r="CV108" s="1192">
        <v>0</v>
      </c>
      <c r="CW108" s="1192">
        <v>0</v>
      </c>
      <c r="CX108" s="1192">
        <v>0</v>
      </c>
      <c r="CY108" s="1192">
        <v>0</v>
      </c>
      <c r="CZ108" s="1192">
        <v>0</v>
      </c>
      <c r="DA108" s="1192">
        <v>0</v>
      </c>
      <c r="DB108" s="1192">
        <v>0</v>
      </c>
      <c r="DC108" s="1192">
        <v>0</v>
      </c>
      <c r="DD108" s="1192">
        <v>0</v>
      </c>
      <c r="DE108" s="1192">
        <v>0</v>
      </c>
      <c r="DG108" s="2032"/>
      <c r="DH108" s="1194" t="s">
        <v>802</v>
      </c>
      <c r="DI108" s="1192">
        <f>'급수관 폐쇄(총괄)'!DM108</f>
        <v>0</v>
      </c>
      <c r="DJ108" s="1192">
        <v>0</v>
      </c>
      <c r="DK108" s="1192">
        <v>0</v>
      </c>
      <c r="DL108" s="1192">
        <v>0</v>
      </c>
      <c r="DM108" s="1192">
        <v>0</v>
      </c>
      <c r="DN108" s="1192">
        <v>0</v>
      </c>
      <c r="DO108" s="1192">
        <v>0</v>
      </c>
      <c r="DP108" s="1192">
        <v>0</v>
      </c>
      <c r="DQ108" s="1192">
        <v>0</v>
      </c>
      <c r="DR108" s="1192">
        <v>0</v>
      </c>
      <c r="DS108" s="1192">
        <v>0</v>
      </c>
      <c r="DT108" s="1192">
        <v>0</v>
      </c>
      <c r="DU108" s="1192">
        <v>0</v>
      </c>
      <c r="DV108" s="1192">
        <v>0</v>
      </c>
      <c r="DW108" s="1192">
        <v>0</v>
      </c>
      <c r="DX108" s="1192">
        <v>0</v>
      </c>
      <c r="DY108" s="1192">
        <v>0</v>
      </c>
      <c r="DZ108" s="1192">
        <v>0</v>
      </c>
      <c r="EA108" s="1192">
        <v>0</v>
      </c>
    </row>
    <row r="109" spans="1:131" ht="19.2" customHeight="1">
      <c r="A109" s="2032"/>
      <c r="B109" s="1194" t="s">
        <v>803</v>
      </c>
      <c r="C109" s="1192">
        <f>'급수관 폐쇄(총괄)'!G109</f>
        <v>0</v>
      </c>
      <c r="D109" s="1192">
        <v>0</v>
      </c>
      <c r="E109" s="1192">
        <v>0</v>
      </c>
      <c r="F109" s="1192">
        <v>0</v>
      </c>
      <c r="G109" s="1192">
        <v>0</v>
      </c>
      <c r="H109" s="1192">
        <v>0</v>
      </c>
      <c r="I109" s="1192">
        <v>0</v>
      </c>
      <c r="J109" s="1192">
        <v>0</v>
      </c>
      <c r="K109" s="1192">
        <v>0</v>
      </c>
      <c r="L109" s="1192">
        <v>0</v>
      </c>
      <c r="M109" s="1192">
        <v>0</v>
      </c>
      <c r="N109" s="1192">
        <v>0</v>
      </c>
      <c r="O109" s="1192">
        <v>0</v>
      </c>
      <c r="P109" s="1192">
        <v>0</v>
      </c>
      <c r="Q109" s="1192">
        <v>0</v>
      </c>
      <c r="R109" s="1192">
        <v>0</v>
      </c>
      <c r="S109" s="1192">
        <v>0</v>
      </c>
      <c r="T109" s="1192">
        <v>0</v>
      </c>
      <c r="U109" s="1192">
        <v>0</v>
      </c>
      <c r="W109" s="2032"/>
      <c r="X109" s="1194" t="s">
        <v>803</v>
      </c>
      <c r="Y109" s="1192">
        <f>'급수관 폐쇄(총괄)'!AC109</f>
        <v>0</v>
      </c>
      <c r="Z109" s="1192">
        <v>0</v>
      </c>
      <c r="AA109" s="1192">
        <v>0</v>
      </c>
      <c r="AB109" s="1192">
        <v>0</v>
      </c>
      <c r="AC109" s="1192">
        <v>0</v>
      </c>
      <c r="AD109" s="1192">
        <v>0</v>
      </c>
      <c r="AE109" s="1192">
        <v>0</v>
      </c>
      <c r="AF109" s="1192">
        <v>0</v>
      </c>
      <c r="AG109" s="1192">
        <v>0</v>
      </c>
      <c r="AH109" s="1192">
        <v>0</v>
      </c>
      <c r="AI109" s="1192">
        <v>0</v>
      </c>
      <c r="AJ109" s="1192">
        <v>0</v>
      </c>
      <c r="AK109" s="1192">
        <v>0</v>
      </c>
      <c r="AL109" s="1192">
        <v>0</v>
      </c>
      <c r="AM109" s="1192">
        <v>0</v>
      </c>
      <c r="AN109" s="1192">
        <v>0</v>
      </c>
      <c r="AO109" s="1192">
        <v>0</v>
      </c>
      <c r="AP109" s="1192">
        <v>0</v>
      </c>
      <c r="AQ109" s="1192">
        <v>0</v>
      </c>
      <c r="AS109" s="2032"/>
      <c r="AT109" s="1194" t="s">
        <v>803</v>
      </c>
      <c r="AU109" s="1192">
        <f>'급수관 폐쇄(총괄)'!AY109</f>
        <v>0</v>
      </c>
      <c r="AV109" s="1192">
        <v>0</v>
      </c>
      <c r="AW109" s="1192">
        <v>0</v>
      </c>
      <c r="AX109" s="1192">
        <v>0</v>
      </c>
      <c r="AY109" s="1192">
        <v>0</v>
      </c>
      <c r="AZ109" s="1192">
        <v>0</v>
      </c>
      <c r="BA109" s="1192">
        <v>0</v>
      </c>
      <c r="BB109" s="1192">
        <v>0</v>
      </c>
      <c r="BC109" s="1192">
        <v>0</v>
      </c>
      <c r="BD109" s="1192">
        <v>0</v>
      </c>
      <c r="BE109" s="1192">
        <v>0</v>
      </c>
      <c r="BF109" s="1192">
        <v>0</v>
      </c>
      <c r="BG109" s="1192">
        <v>0</v>
      </c>
      <c r="BH109" s="1192">
        <v>0</v>
      </c>
      <c r="BI109" s="1192">
        <v>0</v>
      </c>
      <c r="BJ109" s="1192">
        <v>0</v>
      </c>
      <c r="BK109" s="1192">
        <v>0</v>
      </c>
      <c r="BL109" s="1192">
        <v>0</v>
      </c>
      <c r="BM109" s="1192">
        <v>0</v>
      </c>
      <c r="BO109" s="2032"/>
      <c r="BP109" s="1194" t="s">
        <v>803</v>
      </c>
      <c r="BQ109" s="1192">
        <f>'급수관 폐쇄(총괄)'!BU109</f>
        <v>0</v>
      </c>
      <c r="BR109" s="1192">
        <v>0</v>
      </c>
      <c r="BS109" s="1192">
        <v>0</v>
      </c>
      <c r="BT109" s="1192">
        <v>0</v>
      </c>
      <c r="BU109" s="1192">
        <v>0</v>
      </c>
      <c r="BV109" s="1192">
        <v>0</v>
      </c>
      <c r="BW109" s="1192">
        <v>0</v>
      </c>
      <c r="BX109" s="1192">
        <v>0</v>
      </c>
      <c r="BY109" s="1192">
        <v>0</v>
      </c>
      <c r="BZ109" s="1192">
        <v>0</v>
      </c>
      <c r="CA109" s="1192">
        <v>0</v>
      </c>
      <c r="CB109" s="1192">
        <v>0</v>
      </c>
      <c r="CC109" s="1192">
        <v>0</v>
      </c>
      <c r="CD109" s="1192">
        <v>0</v>
      </c>
      <c r="CE109" s="1192">
        <v>0</v>
      </c>
      <c r="CF109" s="1192">
        <v>0</v>
      </c>
      <c r="CG109" s="1192">
        <v>0</v>
      </c>
      <c r="CH109" s="1192">
        <v>0</v>
      </c>
      <c r="CI109" s="1192">
        <v>0</v>
      </c>
      <c r="CK109" s="2032"/>
      <c r="CL109" s="1194" t="s">
        <v>803</v>
      </c>
      <c r="CM109" s="1192">
        <f>'급수관 폐쇄(총괄)'!CQ109</f>
        <v>0</v>
      </c>
      <c r="CN109" s="1192">
        <v>0</v>
      </c>
      <c r="CO109" s="1192">
        <v>0</v>
      </c>
      <c r="CP109" s="1192">
        <v>0</v>
      </c>
      <c r="CQ109" s="1192">
        <v>0</v>
      </c>
      <c r="CR109" s="1192">
        <v>0</v>
      </c>
      <c r="CS109" s="1192">
        <v>0</v>
      </c>
      <c r="CT109" s="1192">
        <v>0</v>
      </c>
      <c r="CU109" s="1192">
        <v>0</v>
      </c>
      <c r="CV109" s="1192">
        <v>0</v>
      </c>
      <c r="CW109" s="1192">
        <v>0</v>
      </c>
      <c r="CX109" s="1192">
        <v>0</v>
      </c>
      <c r="CY109" s="1192">
        <v>0</v>
      </c>
      <c r="CZ109" s="1192">
        <v>0</v>
      </c>
      <c r="DA109" s="1192">
        <v>0</v>
      </c>
      <c r="DB109" s="1192">
        <v>0</v>
      </c>
      <c r="DC109" s="1192">
        <v>0</v>
      </c>
      <c r="DD109" s="1192">
        <v>0</v>
      </c>
      <c r="DE109" s="1192">
        <v>0</v>
      </c>
      <c r="DG109" s="2032"/>
      <c r="DH109" s="1194" t="s">
        <v>803</v>
      </c>
      <c r="DI109" s="1192">
        <f>'급수관 폐쇄(총괄)'!DM109</f>
        <v>0</v>
      </c>
      <c r="DJ109" s="1192">
        <v>0</v>
      </c>
      <c r="DK109" s="1192">
        <v>0</v>
      </c>
      <c r="DL109" s="1192">
        <v>0</v>
      </c>
      <c r="DM109" s="1192">
        <v>0</v>
      </c>
      <c r="DN109" s="1192">
        <v>0</v>
      </c>
      <c r="DO109" s="1192">
        <v>0</v>
      </c>
      <c r="DP109" s="1192">
        <v>0</v>
      </c>
      <c r="DQ109" s="1192">
        <v>0</v>
      </c>
      <c r="DR109" s="1192">
        <v>0</v>
      </c>
      <c r="DS109" s="1192">
        <v>0</v>
      </c>
      <c r="DT109" s="1192">
        <v>0</v>
      </c>
      <c r="DU109" s="1192">
        <v>0</v>
      </c>
      <c r="DV109" s="1192">
        <v>0</v>
      </c>
      <c r="DW109" s="1192">
        <v>0</v>
      </c>
      <c r="DX109" s="1192">
        <v>0</v>
      </c>
      <c r="DY109" s="1192">
        <v>0</v>
      </c>
      <c r="DZ109" s="1192">
        <v>0</v>
      </c>
      <c r="EA109" s="1192">
        <v>0</v>
      </c>
    </row>
    <row r="110" spans="1:131" ht="19.2" customHeight="1">
      <c r="A110" s="2032"/>
      <c r="B110" s="1195" t="s">
        <v>804</v>
      </c>
      <c r="C110" s="1192">
        <f>'급수관 폐쇄(총괄)'!G110</f>
        <v>0</v>
      </c>
      <c r="D110" s="1192">
        <v>0</v>
      </c>
      <c r="E110" s="1192">
        <v>0</v>
      </c>
      <c r="F110" s="1192">
        <v>0</v>
      </c>
      <c r="G110" s="1192">
        <v>0</v>
      </c>
      <c r="H110" s="1192">
        <v>0</v>
      </c>
      <c r="I110" s="1192">
        <v>0</v>
      </c>
      <c r="J110" s="1192">
        <v>0</v>
      </c>
      <c r="K110" s="1192">
        <v>0</v>
      </c>
      <c r="L110" s="1192">
        <v>0</v>
      </c>
      <c r="M110" s="1192">
        <v>0</v>
      </c>
      <c r="N110" s="1192">
        <v>0</v>
      </c>
      <c r="O110" s="1192">
        <v>0</v>
      </c>
      <c r="P110" s="1192">
        <v>0</v>
      </c>
      <c r="Q110" s="1192">
        <v>0</v>
      </c>
      <c r="R110" s="1192">
        <v>0</v>
      </c>
      <c r="S110" s="1192">
        <v>0</v>
      </c>
      <c r="T110" s="1192">
        <v>0</v>
      </c>
      <c r="U110" s="1192">
        <v>0</v>
      </c>
      <c r="W110" s="2032"/>
      <c r="X110" s="1195" t="s">
        <v>804</v>
      </c>
      <c r="Y110" s="1192">
        <f>'급수관 폐쇄(총괄)'!AC110</f>
        <v>0</v>
      </c>
      <c r="Z110" s="1192">
        <v>0</v>
      </c>
      <c r="AA110" s="1192">
        <v>0</v>
      </c>
      <c r="AB110" s="1192">
        <v>0</v>
      </c>
      <c r="AC110" s="1192">
        <v>0</v>
      </c>
      <c r="AD110" s="1192">
        <v>0</v>
      </c>
      <c r="AE110" s="1192">
        <v>0</v>
      </c>
      <c r="AF110" s="1192">
        <v>0</v>
      </c>
      <c r="AG110" s="1192">
        <v>0</v>
      </c>
      <c r="AH110" s="1192">
        <v>0</v>
      </c>
      <c r="AI110" s="1192">
        <v>0</v>
      </c>
      <c r="AJ110" s="1192">
        <v>0</v>
      </c>
      <c r="AK110" s="1192">
        <v>0</v>
      </c>
      <c r="AL110" s="1192">
        <v>0</v>
      </c>
      <c r="AM110" s="1192">
        <v>0</v>
      </c>
      <c r="AN110" s="1192">
        <v>0</v>
      </c>
      <c r="AO110" s="1192">
        <v>0</v>
      </c>
      <c r="AP110" s="1192">
        <v>0</v>
      </c>
      <c r="AQ110" s="1192">
        <v>0</v>
      </c>
      <c r="AS110" s="2032"/>
      <c r="AT110" s="1195" t="s">
        <v>804</v>
      </c>
      <c r="AU110" s="1192">
        <f>'급수관 폐쇄(총괄)'!AY110</f>
        <v>0</v>
      </c>
      <c r="AV110" s="1192">
        <v>0</v>
      </c>
      <c r="AW110" s="1192">
        <v>0</v>
      </c>
      <c r="AX110" s="1192">
        <v>0</v>
      </c>
      <c r="AY110" s="1192">
        <v>0</v>
      </c>
      <c r="AZ110" s="1192">
        <v>0</v>
      </c>
      <c r="BA110" s="1192">
        <v>0</v>
      </c>
      <c r="BB110" s="1192">
        <v>0</v>
      </c>
      <c r="BC110" s="1192">
        <v>0</v>
      </c>
      <c r="BD110" s="1192">
        <v>0</v>
      </c>
      <c r="BE110" s="1192">
        <v>0</v>
      </c>
      <c r="BF110" s="1192">
        <v>0</v>
      </c>
      <c r="BG110" s="1192">
        <v>0</v>
      </c>
      <c r="BH110" s="1192">
        <v>0</v>
      </c>
      <c r="BI110" s="1192">
        <v>0</v>
      </c>
      <c r="BJ110" s="1192">
        <v>0</v>
      </c>
      <c r="BK110" s="1192">
        <v>0</v>
      </c>
      <c r="BL110" s="1192">
        <v>0</v>
      </c>
      <c r="BM110" s="1192">
        <v>0</v>
      </c>
      <c r="BO110" s="2032"/>
      <c r="BP110" s="1195" t="s">
        <v>804</v>
      </c>
      <c r="BQ110" s="1192">
        <f>'급수관 폐쇄(총괄)'!BU110</f>
        <v>0</v>
      </c>
      <c r="BR110" s="1192">
        <v>0</v>
      </c>
      <c r="BS110" s="1192">
        <v>0</v>
      </c>
      <c r="BT110" s="1192">
        <v>0</v>
      </c>
      <c r="BU110" s="1192">
        <v>0</v>
      </c>
      <c r="BV110" s="1192">
        <v>0</v>
      </c>
      <c r="BW110" s="1192">
        <v>0</v>
      </c>
      <c r="BX110" s="1192">
        <v>0</v>
      </c>
      <c r="BY110" s="1192">
        <v>0</v>
      </c>
      <c r="BZ110" s="1192">
        <v>0</v>
      </c>
      <c r="CA110" s="1192">
        <v>0</v>
      </c>
      <c r="CB110" s="1192">
        <v>0</v>
      </c>
      <c r="CC110" s="1192">
        <v>0</v>
      </c>
      <c r="CD110" s="1192">
        <v>0</v>
      </c>
      <c r="CE110" s="1192">
        <v>0</v>
      </c>
      <c r="CF110" s="1192">
        <v>0</v>
      </c>
      <c r="CG110" s="1192">
        <v>0</v>
      </c>
      <c r="CH110" s="1192">
        <v>0</v>
      </c>
      <c r="CI110" s="1192">
        <v>0</v>
      </c>
      <c r="CK110" s="2032"/>
      <c r="CL110" s="1195" t="s">
        <v>804</v>
      </c>
      <c r="CM110" s="1192">
        <f>'급수관 폐쇄(총괄)'!CQ110</f>
        <v>0</v>
      </c>
      <c r="CN110" s="1192">
        <v>0</v>
      </c>
      <c r="CO110" s="1192">
        <v>0</v>
      </c>
      <c r="CP110" s="1192">
        <v>0</v>
      </c>
      <c r="CQ110" s="1192">
        <v>0</v>
      </c>
      <c r="CR110" s="1192">
        <v>0</v>
      </c>
      <c r="CS110" s="1192">
        <v>0</v>
      </c>
      <c r="CT110" s="1192">
        <v>0</v>
      </c>
      <c r="CU110" s="1192">
        <v>0</v>
      </c>
      <c r="CV110" s="1192">
        <v>0</v>
      </c>
      <c r="CW110" s="1192">
        <v>0</v>
      </c>
      <c r="CX110" s="1192">
        <v>0</v>
      </c>
      <c r="CY110" s="1192">
        <v>0</v>
      </c>
      <c r="CZ110" s="1192">
        <v>0</v>
      </c>
      <c r="DA110" s="1192">
        <v>0</v>
      </c>
      <c r="DB110" s="1192">
        <v>0</v>
      </c>
      <c r="DC110" s="1192">
        <v>0</v>
      </c>
      <c r="DD110" s="1192">
        <v>0</v>
      </c>
      <c r="DE110" s="1192">
        <v>0</v>
      </c>
      <c r="DG110" s="2032"/>
      <c r="DH110" s="1195" t="s">
        <v>804</v>
      </c>
      <c r="DI110" s="1192">
        <f>'급수관 폐쇄(총괄)'!DM110</f>
        <v>0</v>
      </c>
      <c r="DJ110" s="1192">
        <v>0</v>
      </c>
      <c r="DK110" s="1192">
        <v>0</v>
      </c>
      <c r="DL110" s="1192">
        <v>0</v>
      </c>
      <c r="DM110" s="1192">
        <v>0</v>
      </c>
      <c r="DN110" s="1192">
        <v>0</v>
      </c>
      <c r="DO110" s="1192">
        <v>0</v>
      </c>
      <c r="DP110" s="1192">
        <v>0</v>
      </c>
      <c r="DQ110" s="1192">
        <v>0</v>
      </c>
      <c r="DR110" s="1192">
        <v>0</v>
      </c>
      <c r="DS110" s="1192">
        <v>0</v>
      </c>
      <c r="DT110" s="1192">
        <v>0</v>
      </c>
      <c r="DU110" s="1192">
        <v>0</v>
      </c>
      <c r="DV110" s="1192">
        <v>0</v>
      </c>
      <c r="DW110" s="1192">
        <v>0</v>
      </c>
      <c r="DX110" s="1192">
        <v>0</v>
      </c>
      <c r="DY110" s="1192">
        <v>0</v>
      </c>
      <c r="DZ110" s="1192">
        <v>0</v>
      </c>
      <c r="EA110" s="1192">
        <v>0</v>
      </c>
    </row>
    <row r="111" spans="1:131" ht="19.2" customHeight="1">
      <c r="A111" s="2032"/>
      <c r="B111" s="1195" t="s">
        <v>805</v>
      </c>
      <c r="C111" s="1192">
        <f>'급수관 폐쇄(총괄)'!G111</f>
        <v>0</v>
      </c>
      <c r="D111" s="1192">
        <v>0</v>
      </c>
      <c r="E111" s="1192">
        <v>0</v>
      </c>
      <c r="F111" s="1192">
        <v>0</v>
      </c>
      <c r="G111" s="1192">
        <v>0</v>
      </c>
      <c r="H111" s="1192">
        <v>0</v>
      </c>
      <c r="I111" s="1192">
        <v>0</v>
      </c>
      <c r="J111" s="1192">
        <v>0</v>
      </c>
      <c r="K111" s="1192">
        <v>0</v>
      </c>
      <c r="L111" s="1192">
        <v>0</v>
      </c>
      <c r="M111" s="1192">
        <v>0</v>
      </c>
      <c r="N111" s="1192">
        <v>0</v>
      </c>
      <c r="O111" s="1192">
        <v>0</v>
      </c>
      <c r="P111" s="1192">
        <v>0</v>
      </c>
      <c r="Q111" s="1192">
        <v>0</v>
      </c>
      <c r="R111" s="1192">
        <v>0</v>
      </c>
      <c r="S111" s="1192">
        <v>0</v>
      </c>
      <c r="T111" s="1192">
        <v>0</v>
      </c>
      <c r="U111" s="1192">
        <v>0</v>
      </c>
      <c r="W111" s="2032"/>
      <c r="X111" s="1195" t="s">
        <v>805</v>
      </c>
      <c r="Y111" s="1192">
        <f>'급수관 폐쇄(총괄)'!AC111</f>
        <v>0</v>
      </c>
      <c r="Z111" s="1192">
        <v>0</v>
      </c>
      <c r="AA111" s="1192">
        <v>0</v>
      </c>
      <c r="AB111" s="1192">
        <v>0</v>
      </c>
      <c r="AC111" s="1192">
        <v>0</v>
      </c>
      <c r="AD111" s="1192">
        <v>0</v>
      </c>
      <c r="AE111" s="1192">
        <v>0</v>
      </c>
      <c r="AF111" s="1192">
        <v>0</v>
      </c>
      <c r="AG111" s="1192">
        <v>0</v>
      </c>
      <c r="AH111" s="1192">
        <v>0</v>
      </c>
      <c r="AI111" s="1192">
        <v>0</v>
      </c>
      <c r="AJ111" s="1192">
        <v>0</v>
      </c>
      <c r="AK111" s="1192">
        <v>0</v>
      </c>
      <c r="AL111" s="1192">
        <v>0</v>
      </c>
      <c r="AM111" s="1192">
        <v>0</v>
      </c>
      <c r="AN111" s="1192">
        <v>0</v>
      </c>
      <c r="AO111" s="1192">
        <v>0</v>
      </c>
      <c r="AP111" s="1192">
        <v>0</v>
      </c>
      <c r="AQ111" s="1192">
        <v>0</v>
      </c>
      <c r="AS111" s="2032"/>
      <c r="AT111" s="1195" t="s">
        <v>805</v>
      </c>
      <c r="AU111" s="1192">
        <f>'급수관 폐쇄(총괄)'!AY111</f>
        <v>0</v>
      </c>
      <c r="AV111" s="1192">
        <v>0</v>
      </c>
      <c r="AW111" s="1192">
        <v>0</v>
      </c>
      <c r="AX111" s="1192">
        <v>0</v>
      </c>
      <c r="AY111" s="1192">
        <v>0</v>
      </c>
      <c r="AZ111" s="1192">
        <v>0</v>
      </c>
      <c r="BA111" s="1192">
        <v>0</v>
      </c>
      <c r="BB111" s="1192">
        <v>0</v>
      </c>
      <c r="BC111" s="1192">
        <v>0</v>
      </c>
      <c r="BD111" s="1192">
        <v>0</v>
      </c>
      <c r="BE111" s="1192">
        <v>0</v>
      </c>
      <c r="BF111" s="1192">
        <v>0</v>
      </c>
      <c r="BG111" s="1192">
        <v>0</v>
      </c>
      <c r="BH111" s="1192">
        <v>0</v>
      </c>
      <c r="BI111" s="1192">
        <v>0</v>
      </c>
      <c r="BJ111" s="1192">
        <v>0</v>
      </c>
      <c r="BK111" s="1192">
        <v>0</v>
      </c>
      <c r="BL111" s="1192">
        <v>0</v>
      </c>
      <c r="BM111" s="1192">
        <v>0</v>
      </c>
      <c r="BO111" s="2032"/>
      <c r="BP111" s="1195" t="s">
        <v>805</v>
      </c>
      <c r="BQ111" s="1192">
        <f>'급수관 폐쇄(총괄)'!BU111</f>
        <v>0</v>
      </c>
      <c r="BR111" s="1192">
        <v>0</v>
      </c>
      <c r="BS111" s="1192">
        <v>0</v>
      </c>
      <c r="BT111" s="1192">
        <v>0</v>
      </c>
      <c r="BU111" s="1192">
        <v>0</v>
      </c>
      <c r="BV111" s="1192">
        <v>0</v>
      </c>
      <c r="BW111" s="1192">
        <v>0</v>
      </c>
      <c r="BX111" s="1192">
        <v>0</v>
      </c>
      <c r="BY111" s="1192">
        <v>0</v>
      </c>
      <c r="BZ111" s="1192">
        <v>0</v>
      </c>
      <c r="CA111" s="1192">
        <v>0</v>
      </c>
      <c r="CB111" s="1192">
        <v>0</v>
      </c>
      <c r="CC111" s="1192">
        <v>0</v>
      </c>
      <c r="CD111" s="1192">
        <v>0</v>
      </c>
      <c r="CE111" s="1192">
        <v>0</v>
      </c>
      <c r="CF111" s="1192">
        <v>0</v>
      </c>
      <c r="CG111" s="1192">
        <v>0</v>
      </c>
      <c r="CH111" s="1192">
        <v>0</v>
      </c>
      <c r="CI111" s="1192">
        <v>0</v>
      </c>
      <c r="CK111" s="2032"/>
      <c r="CL111" s="1195" t="s">
        <v>805</v>
      </c>
      <c r="CM111" s="1192">
        <f>'급수관 폐쇄(총괄)'!CQ111</f>
        <v>0</v>
      </c>
      <c r="CN111" s="1192">
        <v>0</v>
      </c>
      <c r="CO111" s="1192">
        <v>0</v>
      </c>
      <c r="CP111" s="1192">
        <v>0</v>
      </c>
      <c r="CQ111" s="1192">
        <v>0</v>
      </c>
      <c r="CR111" s="1192">
        <v>0</v>
      </c>
      <c r="CS111" s="1192">
        <v>0</v>
      </c>
      <c r="CT111" s="1192">
        <v>0</v>
      </c>
      <c r="CU111" s="1192">
        <v>0</v>
      </c>
      <c r="CV111" s="1192">
        <v>0</v>
      </c>
      <c r="CW111" s="1192">
        <v>0</v>
      </c>
      <c r="CX111" s="1192">
        <v>0</v>
      </c>
      <c r="CY111" s="1192">
        <v>0</v>
      </c>
      <c r="CZ111" s="1192">
        <v>0</v>
      </c>
      <c r="DA111" s="1192">
        <v>0</v>
      </c>
      <c r="DB111" s="1192">
        <v>0</v>
      </c>
      <c r="DC111" s="1192">
        <v>0</v>
      </c>
      <c r="DD111" s="1192">
        <v>0</v>
      </c>
      <c r="DE111" s="1192">
        <v>0</v>
      </c>
      <c r="DG111" s="2032"/>
      <c r="DH111" s="1195" t="s">
        <v>805</v>
      </c>
      <c r="DI111" s="1192">
        <f>'급수관 폐쇄(총괄)'!DM111</f>
        <v>0</v>
      </c>
      <c r="DJ111" s="1192">
        <v>0</v>
      </c>
      <c r="DK111" s="1192">
        <v>0</v>
      </c>
      <c r="DL111" s="1192">
        <v>0</v>
      </c>
      <c r="DM111" s="1192">
        <v>0</v>
      </c>
      <c r="DN111" s="1192">
        <v>0</v>
      </c>
      <c r="DO111" s="1192">
        <v>0</v>
      </c>
      <c r="DP111" s="1192">
        <v>0</v>
      </c>
      <c r="DQ111" s="1192">
        <v>0</v>
      </c>
      <c r="DR111" s="1192">
        <v>0</v>
      </c>
      <c r="DS111" s="1192">
        <v>0</v>
      </c>
      <c r="DT111" s="1192">
        <v>0</v>
      </c>
      <c r="DU111" s="1192">
        <v>0</v>
      </c>
      <c r="DV111" s="1192">
        <v>0</v>
      </c>
      <c r="DW111" s="1192">
        <v>0</v>
      </c>
      <c r="DX111" s="1192">
        <v>0</v>
      </c>
      <c r="DY111" s="1192">
        <v>0</v>
      </c>
      <c r="DZ111" s="1192">
        <v>0</v>
      </c>
      <c r="EA111" s="1192">
        <v>0</v>
      </c>
    </row>
    <row r="112" spans="1:131" ht="19.2" customHeight="1">
      <c r="A112" s="2032"/>
      <c r="B112" s="1194" t="s">
        <v>807</v>
      </c>
      <c r="C112" s="1192">
        <f>'급수관 폐쇄(총괄)'!G112</f>
        <v>0</v>
      </c>
      <c r="D112" s="1192">
        <v>0</v>
      </c>
      <c r="E112" s="1192">
        <v>0</v>
      </c>
      <c r="F112" s="1192">
        <v>0</v>
      </c>
      <c r="G112" s="1192">
        <v>0</v>
      </c>
      <c r="H112" s="1192">
        <v>0</v>
      </c>
      <c r="I112" s="1192">
        <v>0</v>
      </c>
      <c r="J112" s="1192">
        <v>0</v>
      </c>
      <c r="K112" s="1192">
        <v>0</v>
      </c>
      <c r="L112" s="1192">
        <v>0</v>
      </c>
      <c r="M112" s="1192">
        <v>0</v>
      </c>
      <c r="N112" s="1192">
        <v>0</v>
      </c>
      <c r="O112" s="1192">
        <v>0</v>
      </c>
      <c r="P112" s="1192">
        <v>0</v>
      </c>
      <c r="Q112" s="1192">
        <v>0</v>
      </c>
      <c r="R112" s="1192">
        <v>0</v>
      </c>
      <c r="S112" s="1192">
        <v>0</v>
      </c>
      <c r="T112" s="1192">
        <v>0</v>
      </c>
      <c r="U112" s="1192">
        <v>0</v>
      </c>
      <c r="W112" s="2032"/>
      <c r="X112" s="1194" t="s">
        <v>807</v>
      </c>
      <c r="Y112" s="1192">
        <f>'급수관 폐쇄(총괄)'!AC112</f>
        <v>0</v>
      </c>
      <c r="Z112" s="1192">
        <v>0</v>
      </c>
      <c r="AA112" s="1192">
        <v>0</v>
      </c>
      <c r="AB112" s="1192">
        <v>0</v>
      </c>
      <c r="AC112" s="1192">
        <v>0</v>
      </c>
      <c r="AD112" s="1192">
        <v>0</v>
      </c>
      <c r="AE112" s="1192">
        <v>0</v>
      </c>
      <c r="AF112" s="1192">
        <v>0</v>
      </c>
      <c r="AG112" s="1192">
        <v>0</v>
      </c>
      <c r="AH112" s="1192">
        <v>0</v>
      </c>
      <c r="AI112" s="1192">
        <v>0</v>
      </c>
      <c r="AJ112" s="1192">
        <v>0</v>
      </c>
      <c r="AK112" s="1192">
        <v>0</v>
      </c>
      <c r="AL112" s="1192">
        <v>0</v>
      </c>
      <c r="AM112" s="1192">
        <v>0</v>
      </c>
      <c r="AN112" s="1192">
        <v>0</v>
      </c>
      <c r="AO112" s="1192">
        <v>0</v>
      </c>
      <c r="AP112" s="1192">
        <v>0</v>
      </c>
      <c r="AQ112" s="1192">
        <v>0</v>
      </c>
      <c r="AS112" s="2032"/>
      <c r="AT112" s="1194" t="s">
        <v>807</v>
      </c>
      <c r="AU112" s="1192">
        <f>'급수관 폐쇄(총괄)'!AY112</f>
        <v>0</v>
      </c>
      <c r="AV112" s="1192">
        <v>0</v>
      </c>
      <c r="AW112" s="1192">
        <v>0</v>
      </c>
      <c r="AX112" s="1192">
        <v>0</v>
      </c>
      <c r="AY112" s="1192">
        <v>0</v>
      </c>
      <c r="AZ112" s="1192">
        <v>0</v>
      </c>
      <c r="BA112" s="1192">
        <v>0</v>
      </c>
      <c r="BB112" s="1192">
        <v>0</v>
      </c>
      <c r="BC112" s="1192">
        <v>0</v>
      </c>
      <c r="BD112" s="1192">
        <v>0</v>
      </c>
      <c r="BE112" s="1192">
        <v>0</v>
      </c>
      <c r="BF112" s="1192">
        <v>0</v>
      </c>
      <c r="BG112" s="1192">
        <v>0</v>
      </c>
      <c r="BH112" s="1192">
        <v>0</v>
      </c>
      <c r="BI112" s="1192">
        <v>0</v>
      </c>
      <c r="BJ112" s="1192">
        <v>0</v>
      </c>
      <c r="BK112" s="1192">
        <v>0</v>
      </c>
      <c r="BL112" s="1192">
        <v>0</v>
      </c>
      <c r="BM112" s="1192">
        <v>0</v>
      </c>
      <c r="BO112" s="2032"/>
      <c r="BP112" s="1194" t="s">
        <v>807</v>
      </c>
      <c r="BQ112" s="1192">
        <f>'급수관 폐쇄(총괄)'!BU112</f>
        <v>0</v>
      </c>
      <c r="BR112" s="1192">
        <v>0</v>
      </c>
      <c r="BS112" s="1192">
        <v>0</v>
      </c>
      <c r="BT112" s="1192">
        <v>0</v>
      </c>
      <c r="BU112" s="1192">
        <v>0</v>
      </c>
      <c r="BV112" s="1192">
        <v>0</v>
      </c>
      <c r="BW112" s="1192">
        <v>0</v>
      </c>
      <c r="BX112" s="1192">
        <v>0</v>
      </c>
      <c r="BY112" s="1192">
        <v>0</v>
      </c>
      <c r="BZ112" s="1192">
        <v>0</v>
      </c>
      <c r="CA112" s="1192">
        <v>0</v>
      </c>
      <c r="CB112" s="1192">
        <v>0</v>
      </c>
      <c r="CC112" s="1192">
        <v>0</v>
      </c>
      <c r="CD112" s="1192">
        <v>0</v>
      </c>
      <c r="CE112" s="1192">
        <v>0</v>
      </c>
      <c r="CF112" s="1192">
        <v>0</v>
      </c>
      <c r="CG112" s="1192">
        <v>0</v>
      </c>
      <c r="CH112" s="1192">
        <v>0</v>
      </c>
      <c r="CI112" s="1192">
        <v>0</v>
      </c>
      <c r="CK112" s="2032"/>
      <c r="CL112" s="1194" t="s">
        <v>807</v>
      </c>
      <c r="CM112" s="1192">
        <f>'급수관 폐쇄(총괄)'!CQ112</f>
        <v>0</v>
      </c>
      <c r="CN112" s="1192">
        <v>0</v>
      </c>
      <c r="CO112" s="1192">
        <v>0</v>
      </c>
      <c r="CP112" s="1192">
        <v>0</v>
      </c>
      <c r="CQ112" s="1192">
        <v>0</v>
      </c>
      <c r="CR112" s="1192">
        <v>0</v>
      </c>
      <c r="CS112" s="1192">
        <v>0</v>
      </c>
      <c r="CT112" s="1192">
        <v>0</v>
      </c>
      <c r="CU112" s="1192">
        <v>0</v>
      </c>
      <c r="CV112" s="1192">
        <v>0</v>
      </c>
      <c r="CW112" s="1192">
        <v>0</v>
      </c>
      <c r="CX112" s="1192">
        <v>0</v>
      </c>
      <c r="CY112" s="1192">
        <v>0</v>
      </c>
      <c r="CZ112" s="1192">
        <v>0</v>
      </c>
      <c r="DA112" s="1192">
        <v>0</v>
      </c>
      <c r="DB112" s="1192">
        <v>0</v>
      </c>
      <c r="DC112" s="1192">
        <v>0</v>
      </c>
      <c r="DD112" s="1192">
        <v>0</v>
      </c>
      <c r="DE112" s="1192">
        <v>0</v>
      </c>
      <c r="DG112" s="2032"/>
      <c r="DH112" s="1194" t="s">
        <v>807</v>
      </c>
      <c r="DI112" s="1192">
        <f>'급수관 폐쇄(총괄)'!DM112</f>
        <v>0</v>
      </c>
      <c r="DJ112" s="1192">
        <v>0</v>
      </c>
      <c r="DK112" s="1192">
        <v>0</v>
      </c>
      <c r="DL112" s="1192">
        <v>0</v>
      </c>
      <c r="DM112" s="1192">
        <v>0</v>
      </c>
      <c r="DN112" s="1192">
        <v>0</v>
      </c>
      <c r="DO112" s="1192">
        <v>0</v>
      </c>
      <c r="DP112" s="1192">
        <v>0</v>
      </c>
      <c r="DQ112" s="1192">
        <v>0</v>
      </c>
      <c r="DR112" s="1192">
        <v>0</v>
      </c>
      <c r="DS112" s="1192">
        <v>0</v>
      </c>
      <c r="DT112" s="1192">
        <v>0</v>
      </c>
      <c r="DU112" s="1192">
        <v>0</v>
      </c>
      <c r="DV112" s="1192">
        <v>0</v>
      </c>
      <c r="DW112" s="1192">
        <v>0</v>
      </c>
      <c r="DX112" s="1192">
        <v>0</v>
      </c>
      <c r="DY112" s="1192">
        <v>0</v>
      </c>
      <c r="DZ112" s="1192">
        <v>0</v>
      </c>
      <c r="EA112" s="1192">
        <v>0</v>
      </c>
    </row>
    <row r="113" spans="1:131" ht="19.2" customHeight="1">
      <c r="A113" s="2032"/>
      <c r="B113" s="1194" t="s">
        <v>788</v>
      </c>
      <c r="C113" s="1192">
        <f>'급수관 폐쇄(총괄)'!G113</f>
        <v>0</v>
      </c>
      <c r="D113" s="1192">
        <v>0</v>
      </c>
      <c r="E113" s="1192">
        <v>0</v>
      </c>
      <c r="F113" s="1192">
        <v>0</v>
      </c>
      <c r="G113" s="1192">
        <v>0</v>
      </c>
      <c r="H113" s="1192">
        <v>0</v>
      </c>
      <c r="I113" s="1192">
        <v>0</v>
      </c>
      <c r="J113" s="1192">
        <v>0</v>
      </c>
      <c r="K113" s="1192">
        <v>0</v>
      </c>
      <c r="L113" s="1192">
        <v>0</v>
      </c>
      <c r="M113" s="1192">
        <v>0</v>
      </c>
      <c r="N113" s="1192">
        <v>0</v>
      </c>
      <c r="O113" s="1192">
        <v>0</v>
      </c>
      <c r="P113" s="1192">
        <v>0</v>
      </c>
      <c r="Q113" s="1192">
        <v>0</v>
      </c>
      <c r="R113" s="1192">
        <v>0</v>
      </c>
      <c r="S113" s="1192">
        <v>0</v>
      </c>
      <c r="T113" s="1192">
        <v>0</v>
      </c>
      <c r="U113" s="1192">
        <v>0</v>
      </c>
      <c r="W113" s="2032"/>
      <c r="X113" s="1194" t="s">
        <v>788</v>
      </c>
      <c r="Y113" s="1192">
        <f>'급수관 폐쇄(총괄)'!AC113</f>
        <v>0</v>
      </c>
      <c r="Z113" s="1192">
        <v>0</v>
      </c>
      <c r="AA113" s="1192">
        <v>0</v>
      </c>
      <c r="AB113" s="1192">
        <v>0</v>
      </c>
      <c r="AC113" s="1192">
        <v>0</v>
      </c>
      <c r="AD113" s="1192">
        <v>0</v>
      </c>
      <c r="AE113" s="1192">
        <v>0</v>
      </c>
      <c r="AF113" s="1192">
        <v>0</v>
      </c>
      <c r="AG113" s="1192">
        <v>0</v>
      </c>
      <c r="AH113" s="1192">
        <v>0</v>
      </c>
      <c r="AI113" s="1192">
        <v>0</v>
      </c>
      <c r="AJ113" s="1192">
        <v>0</v>
      </c>
      <c r="AK113" s="1192">
        <v>0</v>
      </c>
      <c r="AL113" s="1192">
        <v>0</v>
      </c>
      <c r="AM113" s="1192">
        <v>0</v>
      </c>
      <c r="AN113" s="1192">
        <v>0</v>
      </c>
      <c r="AO113" s="1192">
        <v>0</v>
      </c>
      <c r="AP113" s="1192">
        <v>0</v>
      </c>
      <c r="AQ113" s="1192">
        <v>0</v>
      </c>
      <c r="AS113" s="2032"/>
      <c r="AT113" s="1194" t="s">
        <v>788</v>
      </c>
      <c r="AU113" s="1192">
        <f>'급수관 폐쇄(총괄)'!AY113</f>
        <v>0</v>
      </c>
      <c r="AV113" s="1192">
        <v>0</v>
      </c>
      <c r="AW113" s="1192">
        <v>0</v>
      </c>
      <c r="AX113" s="1192">
        <v>0</v>
      </c>
      <c r="AY113" s="1192">
        <v>0</v>
      </c>
      <c r="AZ113" s="1192">
        <v>0</v>
      </c>
      <c r="BA113" s="1192">
        <v>0</v>
      </c>
      <c r="BB113" s="1192">
        <v>0</v>
      </c>
      <c r="BC113" s="1192">
        <v>0</v>
      </c>
      <c r="BD113" s="1192">
        <v>0</v>
      </c>
      <c r="BE113" s="1192">
        <v>0</v>
      </c>
      <c r="BF113" s="1192">
        <v>0</v>
      </c>
      <c r="BG113" s="1192">
        <v>0</v>
      </c>
      <c r="BH113" s="1192">
        <v>0</v>
      </c>
      <c r="BI113" s="1192">
        <v>0</v>
      </c>
      <c r="BJ113" s="1192">
        <v>0</v>
      </c>
      <c r="BK113" s="1192">
        <v>0</v>
      </c>
      <c r="BL113" s="1192">
        <v>0</v>
      </c>
      <c r="BM113" s="1192">
        <v>0</v>
      </c>
      <c r="BO113" s="2032"/>
      <c r="BP113" s="1194" t="s">
        <v>788</v>
      </c>
      <c r="BQ113" s="1192">
        <f>'급수관 폐쇄(총괄)'!BU113</f>
        <v>0</v>
      </c>
      <c r="BR113" s="1192">
        <v>0</v>
      </c>
      <c r="BS113" s="1192">
        <v>0</v>
      </c>
      <c r="BT113" s="1192">
        <v>0</v>
      </c>
      <c r="BU113" s="1192">
        <v>0</v>
      </c>
      <c r="BV113" s="1192">
        <v>0</v>
      </c>
      <c r="BW113" s="1192">
        <v>0</v>
      </c>
      <c r="BX113" s="1192">
        <v>0</v>
      </c>
      <c r="BY113" s="1192">
        <v>0</v>
      </c>
      <c r="BZ113" s="1192">
        <v>0</v>
      </c>
      <c r="CA113" s="1192">
        <v>0</v>
      </c>
      <c r="CB113" s="1192">
        <v>0</v>
      </c>
      <c r="CC113" s="1192">
        <v>0</v>
      </c>
      <c r="CD113" s="1192">
        <v>0</v>
      </c>
      <c r="CE113" s="1192">
        <v>0</v>
      </c>
      <c r="CF113" s="1192">
        <v>0</v>
      </c>
      <c r="CG113" s="1192">
        <v>0</v>
      </c>
      <c r="CH113" s="1192">
        <v>0</v>
      </c>
      <c r="CI113" s="1192">
        <v>0</v>
      </c>
      <c r="CK113" s="2032"/>
      <c r="CL113" s="1194" t="s">
        <v>788</v>
      </c>
      <c r="CM113" s="1192">
        <f>'급수관 폐쇄(총괄)'!CQ113</f>
        <v>0</v>
      </c>
      <c r="CN113" s="1192">
        <v>0</v>
      </c>
      <c r="CO113" s="1192">
        <v>0</v>
      </c>
      <c r="CP113" s="1192">
        <v>0</v>
      </c>
      <c r="CQ113" s="1192">
        <v>0</v>
      </c>
      <c r="CR113" s="1192">
        <v>0</v>
      </c>
      <c r="CS113" s="1192">
        <v>0</v>
      </c>
      <c r="CT113" s="1192">
        <v>0</v>
      </c>
      <c r="CU113" s="1192">
        <v>0</v>
      </c>
      <c r="CV113" s="1192">
        <v>0</v>
      </c>
      <c r="CW113" s="1192">
        <v>0</v>
      </c>
      <c r="CX113" s="1192">
        <v>0</v>
      </c>
      <c r="CY113" s="1192">
        <v>0</v>
      </c>
      <c r="CZ113" s="1192">
        <v>0</v>
      </c>
      <c r="DA113" s="1192">
        <v>0</v>
      </c>
      <c r="DB113" s="1192">
        <v>0</v>
      </c>
      <c r="DC113" s="1192">
        <v>0</v>
      </c>
      <c r="DD113" s="1192">
        <v>0</v>
      </c>
      <c r="DE113" s="1192">
        <v>0</v>
      </c>
      <c r="DG113" s="2032"/>
      <c r="DH113" s="1194" t="s">
        <v>788</v>
      </c>
      <c r="DI113" s="1192">
        <f>'급수관 폐쇄(총괄)'!DM113</f>
        <v>0</v>
      </c>
      <c r="DJ113" s="1192">
        <v>0</v>
      </c>
      <c r="DK113" s="1192">
        <v>0</v>
      </c>
      <c r="DL113" s="1192">
        <v>0</v>
      </c>
      <c r="DM113" s="1192">
        <v>0</v>
      </c>
      <c r="DN113" s="1192">
        <v>0</v>
      </c>
      <c r="DO113" s="1192">
        <v>0</v>
      </c>
      <c r="DP113" s="1192">
        <v>0</v>
      </c>
      <c r="DQ113" s="1192">
        <v>0</v>
      </c>
      <c r="DR113" s="1192">
        <v>0</v>
      </c>
      <c r="DS113" s="1192">
        <v>0</v>
      </c>
      <c r="DT113" s="1192">
        <v>0</v>
      </c>
      <c r="DU113" s="1192">
        <v>0</v>
      </c>
      <c r="DV113" s="1192">
        <v>0</v>
      </c>
      <c r="DW113" s="1192">
        <v>0</v>
      </c>
      <c r="DX113" s="1192">
        <v>0</v>
      </c>
      <c r="DY113" s="1192">
        <v>0</v>
      </c>
      <c r="DZ113" s="1192">
        <v>0</v>
      </c>
      <c r="EA113" s="1192">
        <v>0</v>
      </c>
    </row>
    <row r="114" spans="1:131" ht="19.2" customHeight="1">
      <c r="A114" s="2032"/>
      <c r="B114" s="1193" t="s">
        <v>849</v>
      </c>
      <c r="C114" s="1192">
        <f>'급수관 폐쇄(총괄)'!G114</f>
        <v>0</v>
      </c>
      <c r="D114" s="1192">
        <v>0</v>
      </c>
      <c r="E114" s="1192">
        <v>0</v>
      </c>
      <c r="F114" s="1192">
        <v>0</v>
      </c>
      <c r="G114" s="1192">
        <v>0</v>
      </c>
      <c r="H114" s="1192">
        <v>0</v>
      </c>
      <c r="I114" s="1192">
        <v>0</v>
      </c>
      <c r="J114" s="1192">
        <v>0</v>
      </c>
      <c r="K114" s="1192">
        <v>0</v>
      </c>
      <c r="L114" s="1192">
        <v>0</v>
      </c>
      <c r="M114" s="1192">
        <v>0</v>
      </c>
      <c r="N114" s="1192">
        <v>0</v>
      </c>
      <c r="O114" s="1192">
        <v>0</v>
      </c>
      <c r="P114" s="1192">
        <v>0</v>
      </c>
      <c r="Q114" s="1192">
        <v>0</v>
      </c>
      <c r="R114" s="1192">
        <v>0</v>
      </c>
      <c r="S114" s="1192">
        <v>0</v>
      </c>
      <c r="T114" s="1192">
        <v>0</v>
      </c>
      <c r="U114" s="1192">
        <v>0</v>
      </c>
      <c r="W114" s="2032"/>
      <c r="X114" s="1193" t="s">
        <v>849</v>
      </c>
      <c r="Y114" s="1192">
        <f>'급수관 폐쇄(총괄)'!AC114</f>
        <v>0</v>
      </c>
      <c r="Z114" s="1192">
        <v>0</v>
      </c>
      <c r="AA114" s="1192">
        <v>0</v>
      </c>
      <c r="AB114" s="1192">
        <v>0</v>
      </c>
      <c r="AC114" s="1192">
        <v>0</v>
      </c>
      <c r="AD114" s="1192">
        <v>0</v>
      </c>
      <c r="AE114" s="1192">
        <v>0</v>
      </c>
      <c r="AF114" s="1192">
        <v>0</v>
      </c>
      <c r="AG114" s="1192">
        <v>0</v>
      </c>
      <c r="AH114" s="1192">
        <v>0</v>
      </c>
      <c r="AI114" s="1192">
        <v>0</v>
      </c>
      <c r="AJ114" s="1192">
        <v>0</v>
      </c>
      <c r="AK114" s="1192">
        <v>0</v>
      </c>
      <c r="AL114" s="1192">
        <v>0</v>
      </c>
      <c r="AM114" s="1192">
        <v>0</v>
      </c>
      <c r="AN114" s="1192">
        <v>0</v>
      </c>
      <c r="AO114" s="1192">
        <v>0</v>
      </c>
      <c r="AP114" s="1192">
        <v>0</v>
      </c>
      <c r="AQ114" s="1192">
        <v>0</v>
      </c>
      <c r="AS114" s="2032"/>
      <c r="AT114" s="1193" t="s">
        <v>849</v>
      </c>
      <c r="AU114" s="1192">
        <f>'급수관 폐쇄(총괄)'!AY114</f>
        <v>0</v>
      </c>
      <c r="AV114" s="1192">
        <v>0</v>
      </c>
      <c r="AW114" s="1192">
        <v>0</v>
      </c>
      <c r="AX114" s="1192">
        <v>0</v>
      </c>
      <c r="AY114" s="1192">
        <v>0</v>
      </c>
      <c r="AZ114" s="1192">
        <v>0</v>
      </c>
      <c r="BA114" s="1192">
        <v>0</v>
      </c>
      <c r="BB114" s="1192">
        <v>0</v>
      </c>
      <c r="BC114" s="1192">
        <v>0</v>
      </c>
      <c r="BD114" s="1192">
        <v>0</v>
      </c>
      <c r="BE114" s="1192">
        <v>0</v>
      </c>
      <c r="BF114" s="1192">
        <v>0</v>
      </c>
      <c r="BG114" s="1192">
        <v>0</v>
      </c>
      <c r="BH114" s="1192">
        <v>0</v>
      </c>
      <c r="BI114" s="1192">
        <v>0</v>
      </c>
      <c r="BJ114" s="1192">
        <v>0</v>
      </c>
      <c r="BK114" s="1192">
        <v>0</v>
      </c>
      <c r="BL114" s="1192">
        <v>0</v>
      </c>
      <c r="BM114" s="1192">
        <v>0</v>
      </c>
      <c r="BO114" s="2032"/>
      <c r="BP114" s="1193" t="s">
        <v>849</v>
      </c>
      <c r="BQ114" s="1192">
        <f>'급수관 폐쇄(총괄)'!BU114</f>
        <v>0</v>
      </c>
      <c r="BR114" s="1192">
        <v>0</v>
      </c>
      <c r="BS114" s="1192">
        <v>0</v>
      </c>
      <c r="BT114" s="1192">
        <v>0</v>
      </c>
      <c r="BU114" s="1192">
        <v>0</v>
      </c>
      <c r="BV114" s="1192">
        <v>0</v>
      </c>
      <c r="BW114" s="1192">
        <v>0</v>
      </c>
      <c r="BX114" s="1192">
        <v>0</v>
      </c>
      <c r="BY114" s="1192">
        <v>0</v>
      </c>
      <c r="BZ114" s="1192">
        <v>0</v>
      </c>
      <c r="CA114" s="1192">
        <v>0</v>
      </c>
      <c r="CB114" s="1192">
        <v>0</v>
      </c>
      <c r="CC114" s="1192">
        <v>0</v>
      </c>
      <c r="CD114" s="1192">
        <v>0</v>
      </c>
      <c r="CE114" s="1192">
        <v>0</v>
      </c>
      <c r="CF114" s="1192">
        <v>0</v>
      </c>
      <c r="CG114" s="1192">
        <v>0</v>
      </c>
      <c r="CH114" s="1192">
        <v>0</v>
      </c>
      <c r="CI114" s="1192">
        <v>0</v>
      </c>
      <c r="CK114" s="2032"/>
      <c r="CL114" s="1193" t="s">
        <v>849</v>
      </c>
      <c r="CM114" s="1192">
        <f>'급수관 폐쇄(총괄)'!CQ114</f>
        <v>0</v>
      </c>
      <c r="CN114" s="1192">
        <v>0</v>
      </c>
      <c r="CO114" s="1192">
        <v>0</v>
      </c>
      <c r="CP114" s="1192">
        <v>0</v>
      </c>
      <c r="CQ114" s="1192">
        <v>0</v>
      </c>
      <c r="CR114" s="1192">
        <v>0</v>
      </c>
      <c r="CS114" s="1192">
        <v>0</v>
      </c>
      <c r="CT114" s="1192">
        <v>0</v>
      </c>
      <c r="CU114" s="1192">
        <v>0</v>
      </c>
      <c r="CV114" s="1192">
        <v>0</v>
      </c>
      <c r="CW114" s="1192">
        <v>0</v>
      </c>
      <c r="CX114" s="1192">
        <v>0</v>
      </c>
      <c r="CY114" s="1192">
        <v>0</v>
      </c>
      <c r="CZ114" s="1192">
        <v>0</v>
      </c>
      <c r="DA114" s="1192">
        <v>0</v>
      </c>
      <c r="DB114" s="1192">
        <v>0</v>
      </c>
      <c r="DC114" s="1192">
        <v>0</v>
      </c>
      <c r="DD114" s="1192">
        <v>0</v>
      </c>
      <c r="DE114" s="1192">
        <v>0</v>
      </c>
      <c r="DG114" s="2032"/>
      <c r="DH114" s="1193" t="s">
        <v>849</v>
      </c>
      <c r="DI114" s="1192">
        <f>'급수관 폐쇄(총괄)'!DM114</f>
        <v>0</v>
      </c>
      <c r="DJ114" s="1192">
        <v>0</v>
      </c>
      <c r="DK114" s="1192">
        <v>0</v>
      </c>
      <c r="DL114" s="1192">
        <v>0</v>
      </c>
      <c r="DM114" s="1192">
        <v>0</v>
      </c>
      <c r="DN114" s="1192">
        <v>0</v>
      </c>
      <c r="DO114" s="1192">
        <v>0</v>
      </c>
      <c r="DP114" s="1192">
        <v>0</v>
      </c>
      <c r="DQ114" s="1192">
        <v>0</v>
      </c>
      <c r="DR114" s="1192">
        <v>0</v>
      </c>
      <c r="DS114" s="1192">
        <v>0</v>
      </c>
      <c r="DT114" s="1192">
        <v>0</v>
      </c>
      <c r="DU114" s="1192">
        <v>0</v>
      </c>
      <c r="DV114" s="1192">
        <v>0</v>
      </c>
      <c r="DW114" s="1192">
        <v>0</v>
      </c>
      <c r="DX114" s="1192">
        <v>0</v>
      </c>
      <c r="DY114" s="1192">
        <v>0</v>
      </c>
      <c r="DZ114" s="1192">
        <v>0</v>
      </c>
      <c r="EA114" s="1192">
        <v>0</v>
      </c>
    </row>
    <row r="115" spans="1:131" ht="20.25" customHeight="1">
      <c r="A115" s="2397" t="s">
        <v>810</v>
      </c>
      <c r="B115" s="1196" t="s">
        <v>41</v>
      </c>
      <c r="C115" s="1190">
        <f>SUM('급수관 폐쇄(총괄)'!C116:'급수관 폐쇄(총괄)'!C125)</f>
        <v>11</v>
      </c>
      <c r="D115" s="1190">
        <f>SUM('급수관 폐쇄(총괄)'!D116:'급수관 폐쇄(총괄)'!D125)</f>
        <v>11</v>
      </c>
      <c r="E115" s="1190">
        <f>SUM('급수관 폐쇄(총괄)'!E116:'급수관 폐쇄(총괄)'!E125)</f>
        <v>0</v>
      </c>
      <c r="F115" s="1190">
        <f>SUM('급수관 폐쇄(총괄)'!F116:'급수관 폐쇄(총괄)'!F125)</f>
        <v>0</v>
      </c>
      <c r="G115" s="1190">
        <f>SUM('급수관 폐쇄(총괄)'!G116:'급수관 폐쇄(총괄)'!G125)</f>
        <v>11</v>
      </c>
      <c r="H115" s="1190">
        <f>SUM('급수관 폐쇄(총괄)'!H116:'급수관 폐쇄(총괄)'!H125)</f>
        <v>11</v>
      </c>
      <c r="I115" s="1190">
        <f>SUM('급수관 폐쇄(총괄)'!I116:'급수관 폐쇄(총괄)'!I125)</f>
        <v>0</v>
      </c>
      <c r="J115" s="1190">
        <f>SUM('급수관 폐쇄(총괄)'!J116:'급수관 폐쇄(총괄)'!J125)</f>
        <v>0</v>
      </c>
      <c r="K115" s="1190">
        <f>SUM('급수관 폐쇄(총괄)'!K116:'급수관 폐쇄(총괄)'!K125)</f>
        <v>0</v>
      </c>
      <c r="L115" s="1190">
        <f>SUM('급수관 폐쇄(총괄)'!L116:'급수관 폐쇄(총괄)'!L125)</f>
        <v>0</v>
      </c>
      <c r="M115" s="1190">
        <f>SUM('급수관 폐쇄(총괄)'!M116:'급수관 폐쇄(총괄)'!M125)</f>
        <v>0</v>
      </c>
      <c r="N115" s="1190">
        <f>SUM('급수관 폐쇄(총괄)'!N116:'급수관 폐쇄(총괄)'!N125)</f>
        <v>0</v>
      </c>
      <c r="O115" s="1190">
        <f>SUM('급수관 폐쇄(총괄)'!O116:'급수관 폐쇄(총괄)'!O125)</f>
        <v>0</v>
      </c>
      <c r="P115" s="1190">
        <f>SUM('급수관 폐쇄(총괄)'!P116:'급수관 폐쇄(총괄)'!P125)</f>
        <v>0</v>
      </c>
      <c r="Q115" s="1190">
        <f>SUM('급수관 폐쇄(총괄)'!Q116:'급수관 폐쇄(총괄)'!Q125)</f>
        <v>0</v>
      </c>
      <c r="R115" s="1190">
        <f>SUM('급수관 폐쇄(총괄)'!R116:'급수관 폐쇄(총괄)'!R125)</f>
        <v>0</v>
      </c>
      <c r="S115" s="1190">
        <f>SUM('급수관 폐쇄(총괄)'!S116:'급수관 폐쇄(총괄)'!S125)</f>
        <v>0</v>
      </c>
      <c r="T115" s="1190">
        <f>SUM('급수관 폐쇄(총괄)'!T116:'급수관 폐쇄(총괄)'!T125)</f>
        <v>0</v>
      </c>
      <c r="U115" s="1190">
        <f>SUM('급수관 폐쇄(총괄)'!U116:'급수관 폐쇄(총괄)'!U125)</f>
        <v>0</v>
      </c>
      <c r="W115" s="2397" t="s">
        <v>810</v>
      </c>
      <c r="X115" s="1196" t="s">
        <v>41</v>
      </c>
      <c r="Y115" s="1190">
        <f>SUM('급수관 폐쇄(총괄)'!Y116:'급수관 폐쇄(총괄)'!Y125)</f>
        <v>0</v>
      </c>
      <c r="Z115" s="1190">
        <f>SUM('급수관 폐쇄(총괄)'!Z116:'급수관 폐쇄(총괄)'!Z125)</f>
        <v>0</v>
      </c>
      <c r="AA115" s="1190">
        <f>SUM('급수관 폐쇄(총괄)'!AA116:'급수관 폐쇄(총괄)'!AA125)</f>
        <v>0</v>
      </c>
      <c r="AB115" s="1190">
        <f>SUM('급수관 폐쇄(총괄)'!AB116:'급수관 폐쇄(총괄)'!AB125)</f>
        <v>0</v>
      </c>
      <c r="AC115" s="1190">
        <f>SUM('급수관 폐쇄(총괄)'!AC116:'급수관 폐쇄(총괄)'!AC125)</f>
        <v>0</v>
      </c>
      <c r="AD115" s="1190">
        <f>SUM('급수관 폐쇄(총괄)'!AD116:'급수관 폐쇄(총괄)'!AD125)</f>
        <v>0</v>
      </c>
      <c r="AE115" s="1190">
        <f>SUM('급수관 폐쇄(총괄)'!AE116:'급수관 폐쇄(총괄)'!AE125)</f>
        <v>0</v>
      </c>
      <c r="AF115" s="1190">
        <f>SUM('급수관 폐쇄(총괄)'!AF116:'급수관 폐쇄(총괄)'!AF125)</f>
        <v>0</v>
      </c>
      <c r="AG115" s="1190">
        <f>SUM('급수관 폐쇄(총괄)'!AG116:'급수관 폐쇄(총괄)'!AG125)</f>
        <v>0</v>
      </c>
      <c r="AH115" s="1190">
        <f>SUM('급수관 폐쇄(총괄)'!AH116:'급수관 폐쇄(총괄)'!AH125)</f>
        <v>0</v>
      </c>
      <c r="AI115" s="1190">
        <f>SUM('급수관 폐쇄(총괄)'!AI116:'급수관 폐쇄(총괄)'!AI125)</f>
        <v>0</v>
      </c>
      <c r="AJ115" s="1190">
        <f>SUM('급수관 폐쇄(총괄)'!AJ116:'급수관 폐쇄(총괄)'!AJ125)</f>
        <v>0</v>
      </c>
      <c r="AK115" s="1190">
        <f>SUM('급수관 폐쇄(총괄)'!AK116:'급수관 폐쇄(총괄)'!AK125)</f>
        <v>0</v>
      </c>
      <c r="AL115" s="1190">
        <f>SUM('급수관 폐쇄(총괄)'!AL116:'급수관 폐쇄(총괄)'!AL125)</f>
        <v>0</v>
      </c>
      <c r="AM115" s="1190">
        <f>SUM('급수관 폐쇄(총괄)'!AM116:'급수관 폐쇄(총괄)'!AM125)</f>
        <v>0</v>
      </c>
      <c r="AN115" s="1190">
        <f>SUM('급수관 폐쇄(총괄)'!AN116:'급수관 폐쇄(총괄)'!AN125)</f>
        <v>0</v>
      </c>
      <c r="AO115" s="1190">
        <f>SUM('급수관 폐쇄(총괄)'!AO116:'급수관 폐쇄(총괄)'!AO125)</f>
        <v>0</v>
      </c>
      <c r="AP115" s="1190">
        <f>SUM('급수관 폐쇄(총괄)'!AP116:'급수관 폐쇄(총괄)'!AP125)</f>
        <v>0</v>
      </c>
      <c r="AQ115" s="1190">
        <f>SUM('급수관 폐쇄(총괄)'!AQ116:'급수관 폐쇄(총괄)'!AQ125)</f>
        <v>0</v>
      </c>
      <c r="AS115" s="2397" t="s">
        <v>810</v>
      </c>
      <c r="AT115" s="1196" t="s">
        <v>41</v>
      </c>
      <c r="AU115" s="1190">
        <f>SUM('급수관 폐쇄(총괄)'!AU116:'급수관 폐쇄(총괄)'!AU125)</f>
        <v>1</v>
      </c>
      <c r="AV115" s="1190">
        <f>SUM('급수관 폐쇄(총괄)'!AV116:'급수관 폐쇄(총괄)'!AV125)</f>
        <v>1</v>
      </c>
      <c r="AW115" s="1190">
        <f>SUM('급수관 폐쇄(총괄)'!AW116:'급수관 폐쇄(총괄)'!AW125)</f>
        <v>0</v>
      </c>
      <c r="AX115" s="1190">
        <f>SUM('급수관 폐쇄(총괄)'!AX116:'급수관 폐쇄(총괄)'!AX125)</f>
        <v>0</v>
      </c>
      <c r="AY115" s="1190">
        <f>SUM('급수관 폐쇄(총괄)'!AY116:'급수관 폐쇄(총괄)'!AY125)</f>
        <v>1</v>
      </c>
      <c r="AZ115" s="1190">
        <f>SUM('급수관 폐쇄(총괄)'!AZ116:'급수관 폐쇄(총괄)'!AZ125)</f>
        <v>1</v>
      </c>
      <c r="BA115" s="1190">
        <f>SUM('급수관 폐쇄(총괄)'!BA116:'급수관 폐쇄(총괄)'!BA125)</f>
        <v>0</v>
      </c>
      <c r="BB115" s="1190">
        <f>SUM('급수관 폐쇄(총괄)'!BB116:'급수관 폐쇄(총괄)'!BB125)</f>
        <v>0</v>
      </c>
      <c r="BC115" s="1190">
        <f>SUM('급수관 폐쇄(총괄)'!BC116:'급수관 폐쇄(총괄)'!BC125)</f>
        <v>0</v>
      </c>
      <c r="BD115" s="1190">
        <f>SUM('급수관 폐쇄(총괄)'!BD116:'급수관 폐쇄(총괄)'!BD125)</f>
        <v>0</v>
      </c>
      <c r="BE115" s="1190">
        <f>SUM('급수관 폐쇄(총괄)'!BE116:'급수관 폐쇄(총괄)'!BE125)</f>
        <v>0</v>
      </c>
      <c r="BF115" s="1190">
        <f>SUM('급수관 폐쇄(총괄)'!BF116:'급수관 폐쇄(총괄)'!BF125)</f>
        <v>0</v>
      </c>
      <c r="BG115" s="1190">
        <f>SUM('급수관 폐쇄(총괄)'!BG116:'급수관 폐쇄(총괄)'!BG125)</f>
        <v>0</v>
      </c>
      <c r="BH115" s="1190">
        <f>SUM('급수관 폐쇄(총괄)'!BH116:'급수관 폐쇄(총괄)'!BH125)</f>
        <v>0</v>
      </c>
      <c r="BI115" s="1190">
        <f>SUM('급수관 폐쇄(총괄)'!BI116:'급수관 폐쇄(총괄)'!BI125)</f>
        <v>0</v>
      </c>
      <c r="BJ115" s="1190">
        <f>SUM('급수관 폐쇄(총괄)'!BJ116:'급수관 폐쇄(총괄)'!BJ125)</f>
        <v>0</v>
      </c>
      <c r="BK115" s="1190">
        <f>SUM('급수관 폐쇄(총괄)'!BK116:'급수관 폐쇄(총괄)'!BK125)</f>
        <v>0</v>
      </c>
      <c r="BL115" s="1190">
        <f>SUM('급수관 폐쇄(총괄)'!BL116:'급수관 폐쇄(총괄)'!BL125)</f>
        <v>0</v>
      </c>
      <c r="BM115" s="1190">
        <f>SUM('급수관 폐쇄(총괄)'!BM116:'급수관 폐쇄(총괄)'!BM125)</f>
        <v>0</v>
      </c>
      <c r="BO115" s="2397" t="s">
        <v>810</v>
      </c>
      <c r="BP115" s="1196" t="s">
        <v>41</v>
      </c>
      <c r="BQ115" s="1190">
        <f>SUM('급수관 폐쇄(총괄)'!BQ116:'급수관 폐쇄(총괄)'!BQ125)</f>
        <v>0</v>
      </c>
      <c r="BR115" s="1190">
        <f>SUM('급수관 폐쇄(총괄)'!BR116:'급수관 폐쇄(총괄)'!BR125)</f>
        <v>0</v>
      </c>
      <c r="BS115" s="1190">
        <f>SUM('급수관 폐쇄(총괄)'!BS116:'급수관 폐쇄(총괄)'!BS125)</f>
        <v>0</v>
      </c>
      <c r="BT115" s="1190">
        <f>SUM('급수관 폐쇄(총괄)'!BT116:'급수관 폐쇄(총괄)'!BT125)</f>
        <v>0</v>
      </c>
      <c r="BU115" s="1190">
        <f>SUM('급수관 폐쇄(총괄)'!BU116:'급수관 폐쇄(총괄)'!BU125)</f>
        <v>0</v>
      </c>
      <c r="BV115" s="1190">
        <f>SUM('급수관 폐쇄(총괄)'!BV116:'급수관 폐쇄(총괄)'!BV125)</f>
        <v>0</v>
      </c>
      <c r="BW115" s="1190">
        <f>SUM('급수관 폐쇄(총괄)'!BW116:'급수관 폐쇄(총괄)'!BW125)</f>
        <v>0</v>
      </c>
      <c r="BX115" s="1190">
        <f>SUM('급수관 폐쇄(총괄)'!BX116:'급수관 폐쇄(총괄)'!BX125)</f>
        <v>0</v>
      </c>
      <c r="BY115" s="1190">
        <f>SUM('급수관 폐쇄(총괄)'!BY116:'급수관 폐쇄(총괄)'!BY125)</f>
        <v>0</v>
      </c>
      <c r="BZ115" s="1190">
        <f>SUM('급수관 폐쇄(총괄)'!BZ116:'급수관 폐쇄(총괄)'!BZ125)</f>
        <v>0</v>
      </c>
      <c r="CA115" s="1190">
        <f>SUM('급수관 폐쇄(총괄)'!CA116:'급수관 폐쇄(총괄)'!CA125)</f>
        <v>0</v>
      </c>
      <c r="CB115" s="1190">
        <f>SUM('급수관 폐쇄(총괄)'!CB116:'급수관 폐쇄(총괄)'!CB125)</f>
        <v>0</v>
      </c>
      <c r="CC115" s="1190">
        <f>SUM('급수관 폐쇄(총괄)'!CC116:'급수관 폐쇄(총괄)'!CC125)</f>
        <v>0</v>
      </c>
      <c r="CD115" s="1190">
        <f>SUM('급수관 폐쇄(총괄)'!CD116:'급수관 폐쇄(총괄)'!CD125)</f>
        <v>0</v>
      </c>
      <c r="CE115" s="1190">
        <f>SUM('급수관 폐쇄(총괄)'!CE116:'급수관 폐쇄(총괄)'!CE125)</f>
        <v>0</v>
      </c>
      <c r="CF115" s="1190">
        <f>SUM('급수관 폐쇄(총괄)'!CF116:'급수관 폐쇄(총괄)'!CF125)</f>
        <v>0</v>
      </c>
      <c r="CG115" s="1190">
        <f>SUM('급수관 폐쇄(총괄)'!CG116:'급수관 폐쇄(총괄)'!CG125)</f>
        <v>0</v>
      </c>
      <c r="CH115" s="1190">
        <f>SUM('급수관 폐쇄(총괄)'!CH116:'급수관 폐쇄(총괄)'!CH125)</f>
        <v>0</v>
      </c>
      <c r="CI115" s="1190">
        <f>SUM('급수관 폐쇄(총괄)'!CI116:'급수관 폐쇄(총괄)'!CI125)</f>
        <v>0</v>
      </c>
      <c r="CK115" s="2397" t="s">
        <v>810</v>
      </c>
      <c r="CL115" s="1196" t="s">
        <v>41</v>
      </c>
      <c r="CM115" s="1190">
        <f>SUM('급수관 폐쇄(총괄)'!CM116:'급수관 폐쇄(총괄)'!CM125)</f>
        <v>10</v>
      </c>
      <c r="CN115" s="1190">
        <f>SUM('급수관 폐쇄(총괄)'!CN116:'급수관 폐쇄(총괄)'!CN125)</f>
        <v>10</v>
      </c>
      <c r="CO115" s="1190">
        <f>SUM('급수관 폐쇄(총괄)'!CO116:'급수관 폐쇄(총괄)'!CO125)</f>
        <v>0</v>
      </c>
      <c r="CP115" s="1190">
        <f>SUM('급수관 폐쇄(총괄)'!CP116:'급수관 폐쇄(총괄)'!CP125)</f>
        <v>0</v>
      </c>
      <c r="CQ115" s="1190">
        <f>SUM('급수관 폐쇄(총괄)'!CQ116:'급수관 폐쇄(총괄)'!CQ125)</f>
        <v>10</v>
      </c>
      <c r="CR115" s="1190">
        <f>SUM('급수관 폐쇄(총괄)'!CR116:'급수관 폐쇄(총괄)'!CR125)</f>
        <v>10</v>
      </c>
      <c r="CS115" s="1190">
        <f>SUM('급수관 폐쇄(총괄)'!CS116:'급수관 폐쇄(총괄)'!CS125)</f>
        <v>0</v>
      </c>
      <c r="CT115" s="1190">
        <f>SUM('급수관 폐쇄(총괄)'!CT116:'급수관 폐쇄(총괄)'!CT125)</f>
        <v>0</v>
      </c>
      <c r="CU115" s="1190">
        <f>SUM('급수관 폐쇄(총괄)'!CU116:'급수관 폐쇄(총괄)'!CU125)</f>
        <v>0</v>
      </c>
      <c r="CV115" s="1190">
        <f>SUM('급수관 폐쇄(총괄)'!CV116:'급수관 폐쇄(총괄)'!CV125)</f>
        <v>0</v>
      </c>
      <c r="CW115" s="1190">
        <f>SUM('급수관 폐쇄(총괄)'!CW116:'급수관 폐쇄(총괄)'!CW125)</f>
        <v>0</v>
      </c>
      <c r="CX115" s="1190">
        <f>SUM('급수관 폐쇄(총괄)'!CX116:'급수관 폐쇄(총괄)'!CX125)</f>
        <v>0</v>
      </c>
      <c r="CY115" s="1190">
        <f>SUM('급수관 폐쇄(총괄)'!CY116:'급수관 폐쇄(총괄)'!CY125)</f>
        <v>0</v>
      </c>
      <c r="CZ115" s="1190">
        <f>SUM('급수관 폐쇄(총괄)'!CZ116:'급수관 폐쇄(총괄)'!CZ125)</f>
        <v>0</v>
      </c>
      <c r="DA115" s="1190">
        <f>SUM('급수관 폐쇄(총괄)'!DA116:'급수관 폐쇄(총괄)'!DA125)</f>
        <v>0</v>
      </c>
      <c r="DB115" s="1190">
        <f>SUM('급수관 폐쇄(총괄)'!DB116:'급수관 폐쇄(총괄)'!DB125)</f>
        <v>0</v>
      </c>
      <c r="DC115" s="1190">
        <f>SUM('급수관 폐쇄(총괄)'!DC116:'급수관 폐쇄(총괄)'!DC125)</f>
        <v>0</v>
      </c>
      <c r="DD115" s="1190">
        <f>SUM('급수관 폐쇄(총괄)'!DD116:'급수관 폐쇄(총괄)'!DD125)</f>
        <v>0</v>
      </c>
      <c r="DE115" s="1190">
        <f>SUM('급수관 폐쇄(총괄)'!DE116:'급수관 폐쇄(총괄)'!DE125)</f>
        <v>0</v>
      </c>
      <c r="DG115" s="2397" t="s">
        <v>810</v>
      </c>
      <c r="DH115" s="1196" t="s">
        <v>41</v>
      </c>
      <c r="DI115" s="1190">
        <f>SUM('급수관 폐쇄(총괄)'!DI116:'급수관 폐쇄(총괄)'!DI125)</f>
        <v>0</v>
      </c>
      <c r="DJ115" s="1190">
        <f>SUM('급수관 폐쇄(총괄)'!DJ116:'급수관 폐쇄(총괄)'!DJ125)</f>
        <v>0</v>
      </c>
      <c r="DK115" s="1190">
        <f>SUM('급수관 폐쇄(총괄)'!DK116:'급수관 폐쇄(총괄)'!DK125)</f>
        <v>0</v>
      </c>
      <c r="DL115" s="1190">
        <f>SUM('급수관 폐쇄(총괄)'!DL116:'급수관 폐쇄(총괄)'!DL125)</f>
        <v>0</v>
      </c>
      <c r="DM115" s="1190">
        <f>SUM('급수관 폐쇄(총괄)'!DM116:'급수관 폐쇄(총괄)'!DM125)</f>
        <v>0</v>
      </c>
      <c r="DN115" s="1190">
        <f>SUM('급수관 폐쇄(총괄)'!DN116:'급수관 폐쇄(총괄)'!DN125)</f>
        <v>0</v>
      </c>
      <c r="DO115" s="1190">
        <f>SUM('급수관 폐쇄(총괄)'!DO116:'급수관 폐쇄(총괄)'!DO125)</f>
        <v>0</v>
      </c>
      <c r="DP115" s="1190">
        <f>SUM('급수관 폐쇄(총괄)'!DP116:'급수관 폐쇄(총괄)'!DP125)</f>
        <v>0</v>
      </c>
      <c r="DQ115" s="1190">
        <f>SUM('급수관 폐쇄(총괄)'!DQ116:'급수관 폐쇄(총괄)'!DQ125)</f>
        <v>0</v>
      </c>
      <c r="DR115" s="1190">
        <f>SUM('급수관 폐쇄(총괄)'!DR116:'급수관 폐쇄(총괄)'!DR125)</f>
        <v>0</v>
      </c>
      <c r="DS115" s="1190">
        <f>SUM('급수관 폐쇄(총괄)'!DS116:'급수관 폐쇄(총괄)'!DS125)</f>
        <v>0</v>
      </c>
      <c r="DT115" s="1190">
        <f>SUM('급수관 폐쇄(총괄)'!DT116:'급수관 폐쇄(총괄)'!DT125)</f>
        <v>0</v>
      </c>
      <c r="DU115" s="1190">
        <f>SUM('급수관 폐쇄(총괄)'!DU116:'급수관 폐쇄(총괄)'!DU125)</f>
        <v>0</v>
      </c>
      <c r="DV115" s="1190">
        <f>SUM('급수관 폐쇄(총괄)'!DV116:'급수관 폐쇄(총괄)'!DV125)</f>
        <v>0</v>
      </c>
      <c r="DW115" s="1190">
        <f>SUM('급수관 폐쇄(총괄)'!DW116:'급수관 폐쇄(총괄)'!DW125)</f>
        <v>0</v>
      </c>
      <c r="DX115" s="1190">
        <f>SUM('급수관 폐쇄(총괄)'!DX116:'급수관 폐쇄(총괄)'!DX125)</f>
        <v>0</v>
      </c>
      <c r="DY115" s="1190">
        <f>SUM('급수관 폐쇄(총괄)'!DY116:'급수관 폐쇄(총괄)'!DY125)</f>
        <v>0</v>
      </c>
      <c r="DZ115" s="1190">
        <f>SUM('급수관 폐쇄(총괄)'!DZ116:'급수관 폐쇄(총괄)'!DZ125)</f>
        <v>0</v>
      </c>
      <c r="EA115" s="1190">
        <f>SUM('급수관 폐쇄(총괄)'!EA116:'급수관 폐쇄(총괄)'!EA125)</f>
        <v>0</v>
      </c>
    </row>
    <row r="116" spans="1:131" ht="19.2" customHeight="1">
      <c r="A116" s="2397" t="s">
        <v>810</v>
      </c>
      <c r="B116" s="1191" t="s">
        <v>951</v>
      </c>
      <c r="C116" s="1192">
        <f>'급수관 폐쇄(총괄)'!G116</f>
        <v>10</v>
      </c>
      <c r="D116" s="1192">
        <v>10</v>
      </c>
      <c r="E116" s="1192">
        <v>0</v>
      </c>
      <c r="F116" s="1192">
        <v>0</v>
      </c>
      <c r="G116" s="1192">
        <v>10</v>
      </c>
      <c r="H116" s="1192">
        <v>10</v>
      </c>
      <c r="I116" s="1192">
        <v>0</v>
      </c>
      <c r="J116" s="1192">
        <v>0</v>
      </c>
      <c r="K116" s="1192">
        <v>0</v>
      </c>
      <c r="L116" s="1192">
        <v>0</v>
      </c>
      <c r="M116" s="1192">
        <v>0</v>
      </c>
      <c r="N116" s="1192">
        <v>0</v>
      </c>
      <c r="O116" s="1192">
        <v>0</v>
      </c>
      <c r="P116" s="1192">
        <v>0</v>
      </c>
      <c r="Q116" s="1192">
        <v>0</v>
      </c>
      <c r="R116" s="1192">
        <v>0</v>
      </c>
      <c r="S116" s="1192">
        <v>0</v>
      </c>
      <c r="T116" s="1192">
        <v>0</v>
      </c>
      <c r="U116" s="1192">
        <v>0</v>
      </c>
      <c r="W116" s="2397" t="s">
        <v>810</v>
      </c>
      <c r="X116" s="1191" t="s">
        <v>951</v>
      </c>
      <c r="Y116" s="1192">
        <f>'급수관 폐쇄(총괄)'!AC116</f>
        <v>0</v>
      </c>
      <c r="Z116" s="1192">
        <v>0</v>
      </c>
      <c r="AA116" s="1192">
        <v>0</v>
      </c>
      <c r="AB116" s="1192">
        <v>0</v>
      </c>
      <c r="AC116" s="1192">
        <v>0</v>
      </c>
      <c r="AD116" s="1192">
        <v>0</v>
      </c>
      <c r="AE116" s="1192">
        <v>0</v>
      </c>
      <c r="AF116" s="1192">
        <v>0</v>
      </c>
      <c r="AG116" s="1192">
        <v>0</v>
      </c>
      <c r="AH116" s="1192">
        <v>0</v>
      </c>
      <c r="AI116" s="1192">
        <v>0</v>
      </c>
      <c r="AJ116" s="1192">
        <v>0</v>
      </c>
      <c r="AK116" s="1192">
        <v>0</v>
      </c>
      <c r="AL116" s="1192">
        <v>0</v>
      </c>
      <c r="AM116" s="1192">
        <v>0</v>
      </c>
      <c r="AN116" s="1192">
        <v>0</v>
      </c>
      <c r="AO116" s="1192">
        <v>0</v>
      </c>
      <c r="AP116" s="1192">
        <v>0</v>
      </c>
      <c r="AQ116" s="1192">
        <v>0</v>
      </c>
      <c r="AS116" s="2397" t="s">
        <v>810</v>
      </c>
      <c r="AT116" s="1191" t="s">
        <v>951</v>
      </c>
      <c r="AU116" s="1192">
        <f>'급수관 폐쇄(총괄)'!AY116</f>
        <v>0</v>
      </c>
      <c r="AV116" s="1192">
        <v>0</v>
      </c>
      <c r="AW116" s="1192">
        <v>0</v>
      </c>
      <c r="AX116" s="1192">
        <v>0</v>
      </c>
      <c r="AY116" s="1192">
        <v>0</v>
      </c>
      <c r="AZ116" s="1192">
        <v>0</v>
      </c>
      <c r="BA116" s="1192">
        <v>0</v>
      </c>
      <c r="BB116" s="1192">
        <v>0</v>
      </c>
      <c r="BC116" s="1192">
        <v>0</v>
      </c>
      <c r="BD116" s="1192">
        <v>0</v>
      </c>
      <c r="BE116" s="1192">
        <v>0</v>
      </c>
      <c r="BF116" s="1192">
        <v>0</v>
      </c>
      <c r="BG116" s="1192">
        <v>0</v>
      </c>
      <c r="BH116" s="1192">
        <v>0</v>
      </c>
      <c r="BI116" s="1192">
        <v>0</v>
      </c>
      <c r="BJ116" s="1192">
        <v>0</v>
      </c>
      <c r="BK116" s="1192">
        <v>0</v>
      </c>
      <c r="BL116" s="1192">
        <v>0</v>
      </c>
      <c r="BM116" s="1192">
        <v>0</v>
      </c>
      <c r="BO116" s="2397" t="s">
        <v>810</v>
      </c>
      <c r="BP116" s="1191" t="s">
        <v>951</v>
      </c>
      <c r="BQ116" s="1192">
        <f>'급수관 폐쇄(총괄)'!BU116</f>
        <v>0</v>
      </c>
      <c r="BR116" s="1192">
        <v>0</v>
      </c>
      <c r="BS116" s="1192">
        <v>0</v>
      </c>
      <c r="BT116" s="1192">
        <v>0</v>
      </c>
      <c r="BU116" s="1192">
        <v>0</v>
      </c>
      <c r="BV116" s="1192">
        <v>0</v>
      </c>
      <c r="BW116" s="1192">
        <v>0</v>
      </c>
      <c r="BX116" s="1192">
        <v>0</v>
      </c>
      <c r="BY116" s="1192">
        <v>0</v>
      </c>
      <c r="BZ116" s="1192">
        <v>0</v>
      </c>
      <c r="CA116" s="1192">
        <v>0</v>
      </c>
      <c r="CB116" s="1192">
        <v>0</v>
      </c>
      <c r="CC116" s="1192">
        <v>0</v>
      </c>
      <c r="CD116" s="1192">
        <v>0</v>
      </c>
      <c r="CE116" s="1192">
        <v>0</v>
      </c>
      <c r="CF116" s="1192">
        <v>0</v>
      </c>
      <c r="CG116" s="1192">
        <v>0</v>
      </c>
      <c r="CH116" s="1192">
        <v>0</v>
      </c>
      <c r="CI116" s="1192">
        <v>0</v>
      </c>
      <c r="CK116" s="2397" t="s">
        <v>810</v>
      </c>
      <c r="CL116" s="1191" t="s">
        <v>951</v>
      </c>
      <c r="CM116" s="1192">
        <f>'급수관 폐쇄(총괄)'!CQ116</f>
        <v>10</v>
      </c>
      <c r="CN116" s="1192">
        <v>10</v>
      </c>
      <c r="CO116" s="1192">
        <v>0</v>
      </c>
      <c r="CP116" s="1192">
        <v>0</v>
      </c>
      <c r="CQ116" s="1192">
        <v>10</v>
      </c>
      <c r="CR116" s="1192">
        <v>10</v>
      </c>
      <c r="CS116" s="1192">
        <v>0</v>
      </c>
      <c r="CT116" s="1192">
        <v>0</v>
      </c>
      <c r="CU116" s="1192">
        <v>0</v>
      </c>
      <c r="CV116" s="1192">
        <v>0</v>
      </c>
      <c r="CW116" s="1192">
        <v>0</v>
      </c>
      <c r="CX116" s="1192">
        <v>0</v>
      </c>
      <c r="CY116" s="1192">
        <v>0</v>
      </c>
      <c r="CZ116" s="1192">
        <v>0</v>
      </c>
      <c r="DA116" s="1192">
        <v>0</v>
      </c>
      <c r="DB116" s="1192">
        <v>0</v>
      </c>
      <c r="DC116" s="1192">
        <v>0</v>
      </c>
      <c r="DD116" s="1192">
        <v>0</v>
      </c>
      <c r="DE116" s="1192">
        <v>0</v>
      </c>
      <c r="DG116" s="2397" t="s">
        <v>810</v>
      </c>
      <c r="DH116" s="1191" t="s">
        <v>951</v>
      </c>
      <c r="DI116" s="1192">
        <f>'급수관 폐쇄(총괄)'!DM116</f>
        <v>0</v>
      </c>
      <c r="DJ116" s="1192">
        <v>0</v>
      </c>
      <c r="DK116" s="1192">
        <v>0</v>
      </c>
      <c r="DL116" s="1192">
        <v>0</v>
      </c>
      <c r="DM116" s="1192">
        <v>0</v>
      </c>
      <c r="DN116" s="1192">
        <v>0</v>
      </c>
      <c r="DO116" s="1192">
        <v>0</v>
      </c>
      <c r="DP116" s="1192">
        <v>0</v>
      </c>
      <c r="DQ116" s="1192">
        <v>0</v>
      </c>
      <c r="DR116" s="1192">
        <v>0</v>
      </c>
      <c r="DS116" s="1192">
        <v>0</v>
      </c>
      <c r="DT116" s="1192">
        <v>0</v>
      </c>
      <c r="DU116" s="1192">
        <v>0</v>
      </c>
      <c r="DV116" s="1192">
        <v>0</v>
      </c>
      <c r="DW116" s="1192">
        <v>0</v>
      </c>
      <c r="DX116" s="1192">
        <v>0</v>
      </c>
      <c r="DY116" s="1192">
        <v>0</v>
      </c>
      <c r="DZ116" s="1192">
        <v>0</v>
      </c>
      <c r="EA116" s="1192">
        <v>0</v>
      </c>
    </row>
    <row r="117" spans="1:131" ht="19.2" customHeight="1">
      <c r="A117" s="2032"/>
      <c r="B117" s="1191" t="s">
        <v>797</v>
      </c>
      <c r="C117" s="1192">
        <f>'급수관 폐쇄(총괄)'!G117</f>
        <v>0</v>
      </c>
      <c r="D117" s="1192">
        <v>0</v>
      </c>
      <c r="E117" s="1192">
        <v>0</v>
      </c>
      <c r="F117" s="1192">
        <v>0</v>
      </c>
      <c r="G117" s="1192">
        <v>0</v>
      </c>
      <c r="H117" s="1192">
        <v>0</v>
      </c>
      <c r="I117" s="1192">
        <v>0</v>
      </c>
      <c r="J117" s="1192">
        <v>0</v>
      </c>
      <c r="K117" s="1192">
        <v>0</v>
      </c>
      <c r="L117" s="1192">
        <v>0</v>
      </c>
      <c r="M117" s="1192">
        <v>0</v>
      </c>
      <c r="N117" s="1192">
        <v>0</v>
      </c>
      <c r="O117" s="1192">
        <v>0</v>
      </c>
      <c r="P117" s="1192">
        <v>0</v>
      </c>
      <c r="Q117" s="1192">
        <v>0</v>
      </c>
      <c r="R117" s="1192">
        <v>0</v>
      </c>
      <c r="S117" s="1192">
        <v>0</v>
      </c>
      <c r="T117" s="1192">
        <v>0</v>
      </c>
      <c r="U117" s="1192">
        <v>0</v>
      </c>
      <c r="W117" s="2032"/>
      <c r="X117" s="1191" t="s">
        <v>797</v>
      </c>
      <c r="Y117" s="1192">
        <f>'급수관 폐쇄(총괄)'!AC117</f>
        <v>0</v>
      </c>
      <c r="Z117" s="1192">
        <v>0</v>
      </c>
      <c r="AA117" s="1192">
        <v>0</v>
      </c>
      <c r="AB117" s="1192">
        <v>0</v>
      </c>
      <c r="AC117" s="1192">
        <v>0</v>
      </c>
      <c r="AD117" s="1192">
        <v>0</v>
      </c>
      <c r="AE117" s="1192">
        <v>0</v>
      </c>
      <c r="AF117" s="1192">
        <v>0</v>
      </c>
      <c r="AG117" s="1192">
        <v>0</v>
      </c>
      <c r="AH117" s="1192">
        <v>0</v>
      </c>
      <c r="AI117" s="1192">
        <v>0</v>
      </c>
      <c r="AJ117" s="1192">
        <v>0</v>
      </c>
      <c r="AK117" s="1192">
        <v>0</v>
      </c>
      <c r="AL117" s="1192">
        <v>0</v>
      </c>
      <c r="AM117" s="1192">
        <v>0</v>
      </c>
      <c r="AN117" s="1192">
        <v>0</v>
      </c>
      <c r="AO117" s="1192">
        <v>0</v>
      </c>
      <c r="AP117" s="1192">
        <v>0</v>
      </c>
      <c r="AQ117" s="1192">
        <v>0</v>
      </c>
      <c r="AS117" s="2032"/>
      <c r="AT117" s="1191" t="s">
        <v>797</v>
      </c>
      <c r="AU117" s="1192">
        <f>'급수관 폐쇄(총괄)'!AY117</f>
        <v>0</v>
      </c>
      <c r="AV117" s="1192">
        <v>0</v>
      </c>
      <c r="AW117" s="1192">
        <v>0</v>
      </c>
      <c r="AX117" s="1192">
        <v>0</v>
      </c>
      <c r="AY117" s="1192">
        <v>0</v>
      </c>
      <c r="AZ117" s="1192">
        <v>0</v>
      </c>
      <c r="BA117" s="1192">
        <v>0</v>
      </c>
      <c r="BB117" s="1192">
        <v>0</v>
      </c>
      <c r="BC117" s="1192">
        <v>0</v>
      </c>
      <c r="BD117" s="1192">
        <v>0</v>
      </c>
      <c r="BE117" s="1192">
        <v>0</v>
      </c>
      <c r="BF117" s="1192">
        <v>0</v>
      </c>
      <c r="BG117" s="1192">
        <v>0</v>
      </c>
      <c r="BH117" s="1192">
        <v>0</v>
      </c>
      <c r="BI117" s="1192">
        <v>0</v>
      </c>
      <c r="BJ117" s="1192">
        <v>0</v>
      </c>
      <c r="BK117" s="1192">
        <v>0</v>
      </c>
      <c r="BL117" s="1192">
        <v>0</v>
      </c>
      <c r="BM117" s="1192">
        <v>0</v>
      </c>
      <c r="BO117" s="2032"/>
      <c r="BP117" s="1191" t="s">
        <v>797</v>
      </c>
      <c r="BQ117" s="1192">
        <f>'급수관 폐쇄(총괄)'!BU117</f>
        <v>0</v>
      </c>
      <c r="BR117" s="1192">
        <v>0</v>
      </c>
      <c r="BS117" s="1192">
        <v>0</v>
      </c>
      <c r="BT117" s="1192">
        <v>0</v>
      </c>
      <c r="BU117" s="1192">
        <v>0</v>
      </c>
      <c r="BV117" s="1192">
        <v>0</v>
      </c>
      <c r="BW117" s="1192">
        <v>0</v>
      </c>
      <c r="BX117" s="1192">
        <v>0</v>
      </c>
      <c r="BY117" s="1192">
        <v>0</v>
      </c>
      <c r="BZ117" s="1192">
        <v>0</v>
      </c>
      <c r="CA117" s="1192">
        <v>0</v>
      </c>
      <c r="CB117" s="1192">
        <v>0</v>
      </c>
      <c r="CC117" s="1192">
        <v>0</v>
      </c>
      <c r="CD117" s="1192">
        <v>0</v>
      </c>
      <c r="CE117" s="1192">
        <v>0</v>
      </c>
      <c r="CF117" s="1192">
        <v>0</v>
      </c>
      <c r="CG117" s="1192">
        <v>0</v>
      </c>
      <c r="CH117" s="1192">
        <v>0</v>
      </c>
      <c r="CI117" s="1192">
        <v>0</v>
      </c>
      <c r="CK117" s="2032"/>
      <c r="CL117" s="1191" t="s">
        <v>797</v>
      </c>
      <c r="CM117" s="1192">
        <f>'급수관 폐쇄(총괄)'!CQ117</f>
        <v>0</v>
      </c>
      <c r="CN117" s="1192">
        <v>0</v>
      </c>
      <c r="CO117" s="1192">
        <v>0</v>
      </c>
      <c r="CP117" s="1192">
        <v>0</v>
      </c>
      <c r="CQ117" s="1192">
        <v>0</v>
      </c>
      <c r="CR117" s="1192">
        <v>0</v>
      </c>
      <c r="CS117" s="1192">
        <v>0</v>
      </c>
      <c r="CT117" s="1192">
        <v>0</v>
      </c>
      <c r="CU117" s="1192">
        <v>0</v>
      </c>
      <c r="CV117" s="1192">
        <v>0</v>
      </c>
      <c r="CW117" s="1192">
        <v>0</v>
      </c>
      <c r="CX117" s="1192">
        <v>0</v>
      </c>
      <c r="CY117" s="1192">
        <v>0</v>
      </c>
      <c r="CZ117" s="1192">
        <v>0</v>
      </c>
      <c r="DA117" s="1192">
        <v>0</v>
      </c>
      <c r="DB117" s="1192">
        <v>0</v>
      </c>
      <c r="DC117" s="1192">
        <v>0</v>
      </c>
      <c r="DD117" s="1192">
        <v>0</v>
      </c>
      <c r="DE117" s="1192">
        <v>0</v>
      </c>
      <c r="DG117" s="2032"/>
      <c r="DH117" s="1191" t="s">
        <v>797</v>
      </c>
      <c r="DI117" s="1192">
        <f>'급수관 폐쇄(총괄)'!DM117</f>
        <v>0</v>
      </c>
      <c r="DJ117" s="1192">
        <v>0</v>
      </c>
      <c r="DK117" s="1192">
        <v>0</v>
      </c>
      <c r="DL117" s="1192">
        <v>0</v>
      </c>
      <c r="DM117" s="1192">
        <v>0</v>
      </c>
      <c r="DN117" s="1192">
        <v>0</v>
      </c>
      <c r="DO117" s="1192">
        <v>0</v>
      </c>
      <c r="DP117" s="1192">
        <v>0</v>
      </c>
      <c r="DQ117" s="1192">
        <v>0</v>
      </c>
      <c r="DR117" s="1192">
        <v>0</v>
      </c>
      <c r="DS117" s="1192">
        <v>0</v>
      </c>
      <c r="DT117" s="1192">
        <v>0</v>
      </c>
      <c r="DU117" s="1192">
        <v>0</v>
      </c>
      <c r="DV117" s="1192">
        <v>0</v>
      </c>
      <c r="DW117" s="1192">
        <v>0</v>
      </c>
      <c r="DX117" s="1192">
        <v>0</v>
      </c>
      <c r="DY117" s="1192">
        <v>0</v>
      </c>
      <c r="DZ117" s="1192">
        <v>0</v>
      </c>
      <c r="EA117" s="1192">
        <v>0</v>
      </c>
    </row>
    <row r="118" spans="1:131" ht="19.2" customHeight="1">
      <c r="A118" s="2032"/>
      <c r="B118" s="1191" t="s">
        <v>780</v>
      </c>
      <c r="C118" s="1192">
        <f>'급수관 폐쇄(총괄)'!G118</f>
        <v>1</v>
      </c>
      <c r="D118" s="1192">
        <v>1</v>
      </c>
      <c r="E118" s="1192">
        <v>0</v>
      </c>
      <c r="F118" s="1192">
        <v>0</v>
      </c>
      <c r="G118" s="1192">
        <v>1</v>
      </c>
      <c r="H118" s="1192">
        <v>1</v>
      </c>
      <c r="I118" s="1192">
        <v>0</v>
      </c>
      <c r="J118" s="1192">
        <v>0</v>
      </c>
      <c r="K118" s="1192">
        <v>0</v>
      </c>
      <c r="L118" s="1192">
        <v>0</v>
      </c>
      <c r="M118" s="1192">
        <v>0</v>
      </c>
      <c r="N118" s="1192">
        <v>0</v>
      </c>
      <c r="O118" s="1192">
        <v>0</v>
      </c>
      <c r="P118" s="1192">
        <v>0</v>
      </c>
      <c r="Q118" s="1192">
        <v>0</v>
      </c>
      <c r="R118" s="1192">
        <v>0</v>
      </c>
      <c r="S118" s="1192">
        <v>0</v>
      </c>
      <c r="T118" s="1192">
        <v>0</v>
      </c>
      <c r="U118" s="1192">
        <v>0</v>
      </c>
      <c r="W118" s="2032"/>
      <c r="X118" s="1191" t="s">
        <v>780</v>
      </c>
      <c r="Y118" s="1192">
        <f>'급수관 폐쇄(총괄)'!AC118</f>
        <v>0</v>
      </c>
      <c r="Z118" s="1192">
        <v>0</v>
      </c>
      <c r="AA118" s="1192">
        <v>0</v>
      </c>
      <c r="AB118" s="1192">
        <v>0</v>
      </c>
      <c r="AC118" s="1192">
        <v>0</v>
      </c>
      <c r="AD118" s="1192">
        <v>0</v>
      </c>
      <c r="AE118" s="1192">
        <v>0</v>
      </c>
      <c r="AF118" s="1192">
        <v>0</v>
      </c>
      <c r="AG118" s="1192">
        <v>0</v>
      </c>
      <c r="AH118" s="1192">
        <v>0</v>
      </c>
      <c r="AI118" s="1192">
        <v>0</v>
      </c>
      <c r="AJ118" s="1192">
        <v>0</v>
      </c>
      <c r="AK118" s="1192">
        <v>0</v>
      </c>
      <c r="AL118" s="1192">
        <v>0</v>
      </c>
      <c r="AM118" s="1192">
        <v>0</v>
      </c>
      <c r="AN118" s="1192">
        <v>0</v>
      </c>
      <c r="AO118" s="1192">
        <v>0</v>
      </c>
      <c r="AP118" s="1192">
        <v>0</v>
      </c>
      <c r="AQ118" s="1192">
        <v>0</v>
      </c>
      <c r="AS118" s="2032"/>
      <c r="AT118" s="1191" t="s">
        <v>780</v>
      </c>
      <c r="AU118" s="1192">
        <f>'급수관 폐쇄(총괄)'!AY118</f>
        <v>1</v>
      </c>
      <c r="AV118" s="1192">
        <v>1</v>
      </c>
      <c r="AW118" s="1192">
        <v>0</v>
      </c>
      <c r="AX118" s="1192">
        <v>0</v>
      </c>
      <c r="AY118" s="1192">
        <v>1</v>
      </c>
      <c r="AZ118" s="1192">
        <v>1</v>
      </c>
      <c r="BA118" s="1192">
        <v>0</v>
      </c>
      <c r="BB118" s="1192">
        <v>0</v>
      </c>
      <c r="BC118" s="1192">
        <v>0</v>
      </c>
      <c r="BD118" s="1192">
        <v>0</v>
      </c>
      <c r="BE118" s="1192">
        <v>0</v>
      </c>
      <c r="BF118" s="1192">
        <v>0</v>
      </c>
      <c r="BG118" s="1192">
        <v>0</v>
      </c>
      <c r="BH118" s="1192">
        <v>0</v>
      </c>
      <c r="BI118" s="1192">
        <v>0</v>
      </c>
      <c r="BJ118" s="1192">
        <v>0</v>
      </c>
      <c r="BK118" s="1192">
        <v>0</v>
      </c>
      <c r="BL118" s="1192">
        <v>0</v>
      </c>
      <c r="BM118" s="1192">
        <v>0</v>
      </c>
      <c r="BO118" s="2032"/>
      <c r="BP118" s="1191" t="s">
        <v>780</v>
      </c>
      <c r="BQ118" s="1192">
        <f>'급수관 폐쇄(총괄)'!BU118</f>
        <v>0</v>
      </c>
      <c r="BR118" s="1192">
        <v>0</v>
      </c>
      <c r="BS118" s="1192">
        <v>0</v>
      </c>
      <c r="BT118" s="1192">
        <v>0</v>
      </c>
      <c r="BU118" s="1192">
        <v>0</v>
      </c>
      <c r="BV118" s="1192">
        <v>0</v>
      </c>
      <c r="BW118" s="1192">
        <v>0</v>
      </c>
      <c r="BX118" s="1192">
        <v>0</v>
      </c>
      <c r="BY118" s="1192">
        <v>0</v>
      </c>
      <c r="BZ118" s="1192">
        <v>0</v>
      </c>
      <c r="CA118" s="1192">
        <v>0</v>
      </c>
      <c r="CB118" s="1192">
        <v>0</v>
      </c>
      <c r="CC118" s="1192">
        <v>0</v>
      </c>
      <c r="CD118" s="1192">
        <v>0</v>
      </c>
      <c r="CE118" s="1192">
        <v>0</v>
      </c>
      <c r="CF118" s="1192">
        <v>0</v>
      </c>
      <c r="CG118" s="1192">
        <v>0</v>
      </c>
      <c r="CH118" s="1192">
        <v>0</v>
      </c>
      <c r="CI118" s="1192">
        <v>0</v>
      </c>
      <c r="CK118" s="2032"/>
      <c r="CL118" s="1191" t="s">
        <v>780</v>
      </c>
      <c r="CM118" s="1192">
        <f>'급수관 폐쇄(총괄)'!CQ118</f>
        <v>0</v>
      </c>
      <c r="CN118" s="1192">
        <v>0</v>
      </c>
      <c r="CO118" s="1192">
        <v>0</v>
      </c>
      <c r="CP118" s="1192">
        <v>0</v>
      </c>
      <c r="CQ118" s="1192">
        <v>0</v>
      </c>
      <c r="CR118" s="1192">
        <v>0</v>
      </c>
      <c r="CS118" s="1192">
        <v>0</v>
      </c>
      <c r="CT118" s="1192">
        <v>0</v>
      </c>
      <c r="CU118" s="1192">
        <v>0</v>
      </c>
      <c r="CV118" s="1192">
        <v>0</v>
      </c>
      <c r="CW118" s="1192">
        <v>0</v>
      </c>
      <c r="CX118" s="1192">
        <v>0</v>
      </c>
      <c r="CY118" s="1192">
        <v>0</v>
      </c>
      <c r="CZ118" s="1192">
        <v>0</v>
      </c>
      <c r="DA118" s="1192">
        <v>0</v>
      </c>
      <c r="DB118" s="1192">
        <v>0</v>
      </c>
      <c r="DC118" s="1192">
        <v>0</v>
      </c>
      <c r="DD118" s="1192">
        <v>0</v>
      </c>
      <c r="DE118" s="1192">
        <v>0</v>
      </c>
      <c r="DG118" s="2032"/>
      <c r="DH118" s="1191" t="s">
        <v>780</v>
      </c>
      <c r="DI118" s="1192">
        <f>'급수관 폐쇄(총괄)'!DM118</f>
        <v>0</v>
      </c>
      <c r="DJ118" s="1192">
        <v>0</v>
      </c>
      <c r="DK118" s="1192">
        <v>0</v>
      </c>
      <c r="DL118" s="1192">
        <v>0</v>
      </c>
      <c r="DM118" s="1192">
        <v>0</v>
      </c>
      <c r="DN118" s="1192">
        <v>0</v>
      </c>
      <c r="DO118" s="1192">
        <v>0</v>
      </c>
      <c r="DP118" s="1192">
        <v>0</v>
      </c>
      <c r="DQ118" s="1192">
        <v>0</v>
      </c>
      <c r="DR118" s="1192">
        <v>0</v>
      </c>
      <c r="DS118" s="1192">
        <v>0</v>
      </c>
      <c r="DT118" s="1192">
        <v>0</v>
      </c>
      <c r="DU118" s="1192">
        <v>0</v>
      </c>
      <c r="DV118" s="1192">
        <v>0</v>
      </c>
      <c r="DW118" s="1192">
        <v>0</v>
      </c>
      <c r="DX118" s="1192">
        <v>0</v>
      </c>
      <c r="DY118" s="1192">
        <v>0</v>
      </c>
      <c r="DZ118" s="1192">
        <v>0</v>
      </c>
      <c r="EA118" s="1192">
        <v>0</v>
      </c>
    </row>
    <row r="119" spans="1:131" ht="19.2" customHeight="1">
      <c r="A119" s="2032"/>
      <c r="B119" s="1194" t="s">
        <v>802</v>
      </c>
      <c r="C119" s="1192">
        <f>'급수관 폐쇄(총괄)'!G119</f>
        <v>0</v>
      </c>
      <c r="D119" s="1192">
        <v>0</v>
      </c>
      <c r="E119" s="1192">
        <v>0</v>
      </c>
      <c r="F119" s="1192">
        <v>0</v>
      </c>
      <c r="G119" s="1192">
        <v>0</v>
      </c>
      <c r="H119" s="1192">
        <v>0</v>
      </c>
      <c r="I119" s="1192">
        <v>0</v>
      </c>
      <c r="J119" s="1192">
        <v>0</v>
      </c>
      <c r="K119" s="1192">
        <v>0</v>
      </c>
      <c r="L119" s="1192">
        <v>0</v>
      </c>
      <c r="M119" s="1192">
        <v>0</v>
      </c>
      <c r="N119" s="1192">
        <v>0</v>
      </c>
      <c r="O119" s="1192">
        <v>0</v>
      </c>
      <c r="P119" s="1192">
        <v>0</v>
      </c>
      <c r="Q119" s="1192">
        <v>0</v>
      </c>
      <c r="R119" s="1192">
        <v>0</v>
      </c>
      <c r="S119" s="1192">
        <v>0</v>
      </c>
      <c r="T119" s="1192">
        <v>0</v>
      </c>
      <c r="U119" s="1192">
        <v>0</v>
      </c>
      <c r="W119" s="2032"/>
      <c r="X119" s="1194" t="s">
        <v>802</v>
      </c>
      <c r="Y119" s="1192">
        <f>'급수관 폐쇄(총괄)'!AC119</f>
        <v>0</v>
      </c>
      <c r="Z119" s="1192">
        <v>0</v>
      </c>
      <c r="AA119" s="1192">
        <v>0</v>
      </c>
      <c r="AB119" s="1192">
        <v>0</v>
      </c>
      <c r="AC119" s="1192">
        <v>0</v>
      </c>
      <c r="AD119" s="1192">
        <v>0</v>
      </c>
      <c r="AE119" s="1192">
        <v>0</v>
      </c>
      <c r="AF119" s="1192">
        <v>0</v>
      </c>
      <c r="AG119" s="1192">
        <v>0</v>
      </c>
      <c r="AH119" s="1192">
        <v>0</v>
      </c>
      <c r="AI119" s="1192">
        <v>0</v>
      </c>
      <c r="AJ119" s="1192">
        <v>0</v>
      </c>
      <c r="AK119" s="1192">
        <v>0</v>
      </c>
      <c r="AL119" s="1192">
        <v>0</v>
      </c>
      <c r="AM119" s="1192">
        <v>0</v>
      </c>
      <c r="AN119" s="1192">
        <v>0</v>
      </c>
      <c r="AO119" s="1192">
        <v>0</v>
      </c>
      <c r="AP119" s="1192">
        <v>0</v>
      </c>
      <c r="AQ119" s="1192">
        <v>0</v>
      </c>
      <c r="AS119" s="2032"/>
      <c r="AT119" s="1194" t="s">
        <v>802</v>
      </c>
      <c r="AU119" s="1192">
        <f>'급수관 폐쇄(총괄)'!AY119</f>
        <v>0</v>
      </c>
      <c r="AV119" s="1192">
        <v>0</v>
      </c>
      <c r="AW119" s="1192">
        <v>0</v>
      </c>
      <c r="AX119" s="1192">
        <v>0</v>
      </c>
      <c r="AY119" s="1192">
        <v>0</v>
      </c>
      <c r="AZ119" s="1192">
        <v>0</v>
      </c>
      <c r="BA119" s="1192">
        <v>0</v>
      </c>
      <c r="BB119" s="1192">
        <v>0</v>
      </c>
      <c r="BC119" s="1192">
        <v>0</v>
      </c>
      <c r="BD119" s="1192">
        <v>0</v>
      </c>
      <c r="BE119" s="1192">
        <v>0</v>
      </c>
      <c r="BF119" s="1192">
        <v>0</v>
      </c>
      <c r="BG119" s="1192">
        <v>0</v>
      </c>
      <c r="BH119" s="1192">
        <v>0</v>
      </c>
      <c r="BI119" s="1192">
        <v>0</v>
      </c>
      <c r="BJ119" s="1192">
        <v>0</v>
      </c>
      <c r="BK119" s="1192">
        <v>0</v>
      </c>
      <c r="BL119" s="1192">
        <v>0</v>
      </c>
      <c r="BM119" s="1192">
        <v>0</v>
      </c>
      <c r="BO119" s="2032"/>
      <c r="BP119" s="1194" t="s">
        <v>802</v>
      </c>
      <c r="BQ119" s="1192">
        <f>'급수관 폐쇄(총괄)'!BU119</f>
        <v>0</v>
      </c>
      <c r="BR119" s="1192">
        <v>0</v>
      </c>
      <c r="BS119" s="1192">
        <v>0</v>
      </c>
      <c r="BT119" s="1192">
        <v>0</v>
      </c>
      <c r="BU119" s="1192">
        <v>0</v>
      </c>
      <c r="BV119" s="1192">
        <v>0</v>
      </c>
      <c r="BW119" s="1192">
        <v>0</v>
      </c>
      <c r="BX119" s="1192">
        <v>0</v>
      </c>
      <c r="BY119" s="1192">
        <v>0</v>
      </c>
      <c r="BZ119" s="1192">
        <v>0</v>
      </c>
      <c r="CA119" s="1192">
        <v>0</v>
      </c>
      <c r="CB119" s="1192">
        <v>0</v>
      </c>
      <c r="CC119" s="1192">
        <v>0</v>
      </c>
      <c r="CD119" s="1192">
        <v>0</v>
      </c>
      <c r="CE119" s="1192">
        <v>0</v>
      </c>
      <c r="CF119" s="1192">
        <v>0</v>
      </c>
      <c r="CG119" s="1192">
        <v>0</v>
      </c>
      <c r="CH119" s="1192">
        <v>0</v>
      </c>
      <c r="CI119" s="1192">
        <v>0</v>
      </c>
      <c r="CK119" s="2032"/>
      <c r="CL119" s="1194" t="s">
        <v>802</v>
      </c>
      <c r="CM119" s="1192">
        <f>'급수관 폐쇄(총괄)'!CQ119</f>
        <v>0</v>
      </c>
      <c r="CN119" s="1192">
        <v>0</v>
      </c>
      <c r="CO119" s="1192">
        <v>0</v>
      </c>
      <c r="CP119" s="1192">
        <v>0</v>
      </c>
      <c r="CQ119" s="1192">
        <v>0</v>
      </c>
      <c r="CR119" s="1192">
        <v>0</v>
      </c>
      <c r="CS119" s="1192">
        <v>0</v>
      </c>
      <c r="CT119" s="1192">
        <v>0</v>
      </c>
      <c r="CU119" s="1192">
        <v>0</v>
      </c>
      <c r="CV119" s="1192">
        <v>0</v>
      </c>
      <c r="CW119" s="1192">
        <v>0</v>
      </c>
      <c r="CX119" s="1192">
        <v>0</v>
      </c>
      <c r="CY119" s="1192">
        <v>0</v>
      </c>
      <c r="CZ119" s="1192">
        <v>0</v>
      </c>
      <c r="DA119" s="1192">
        <v>0</v>
      </c>
      <c r="DB119" s="1192">
        <v>0</v>
      </c>
      <c r="DC119" s="1192">
        <v>0</v>
      </c>
      <c r="DD119" s="1192">
        <v>0</v>
      </c>
      <c r="DE119" s="1192">
        <v>0</v>
      </c>
      <c r="DG119" s="2032"/>
      <c r="DH119" s="1194" t="s">
        <v>802</v>
      </c>
      <c r="DI119" s="1192">
        <f>'급수관 폐쇄(총괄)'!DM119</f>
        <v>0</v>
      </c>
      <c r="DJ119" s="1192">
        <v>0</v>
      </c>
      <c r="DK119" s="1192">
        <v>0</v>
      </c>
      <c r="DL119" s="1192">
        <v>0</v>
      </c>
      <c r="DM119" s="1192">
        <v>0</v>
      </c>
      <c r="DN119" s="1192">
        <v>0</v>
      </c>
      <c r="DO119" s="1192">
        <v>0</v>
      </c>
      <c r="DP119" s="1192">
        <v>0</v>
      </c>
      <c r="DQ119" s="1192">
        <v>0</v>
      </c>
      <c r="DR119" s="1192">
        <v>0</v>
      </c>
      <c r="DS119" s="1192">
        <v>0</v>
      </c>
      <c r="DT119" s="1192">
        <v>0</v>
      </c>
      <c r="DU119" s="1192">
        <v>0</v>
      </c>
      <c r="DV119" s="1192">
        <v>0</v>
      </c>
      <c r="DW119" s="1192">
        <v>0</v>
      </c>
      <c r="DX119" s="1192">
        <v>0</v>
      </c>
      <c r="DY119" s="1192">
        <v>0</v>
      </c>
      <c r="DZ119" s="1192">
        <v>0</v>
      </c>
      <c r="EA119" s="1192">
        <v>0</v>
      </c>
    </row>
    <row r="120" spans="1:131" ht="19.2" customHeight="1">
      <c r="A120" s="2032"/>
      <c r="B120" s="1194" t="s">
        <v>803</v>
      </c>
      <c r="C120" s="1192">
        <f>'급수관 폐쇄(총괄)'!G120</f>
        <v>0</v>
      </c>
      <c r="D120" s="1192">
        <v>0</v>
      </c>
      <c r="E120" s="1192">
        <v>0</v>
      </c>
      <c r="F120" s="1192">
        <v>0</v>
      </c>
      <c r="G120" s="1192">
        <v>0</v>
      </c>
      <c r="H120" s="1192">
        <v>0</v>
      </c>
      <c r="I120" s="1192">
        <v>0</v>
      </c>
      <c r="J120" s="1192">
        <v>0</v>
      </c>
      <c r="K120" s="1192">
        <v>0</v>
      </c>
      <c r="L120" s="1192">
        <v>0</v>
      </c>
      <c r="M120" s="1192">
        <v>0</v>
      </c>
      <c r="N120" s="1192">
        <v>0</v>
      </c>
      <c r="O120" s="1192">
        <v>0</v>
      </c>
      <c r="P120" s="1192">
        <v>0</v>
      </c>
      <c r="Q120" s="1192">
        <v>0</v>
      </c>
      <c r="R120" s="1192">
        <v>0</v>
      </c>
      <c r="S120" s="1192">
        <v>0</v>
      </c>
      <c r="T120" s="1192">
        <v>0</v>
      </c>
      <c r="U120" s="1192">
        <v>0</v>
      </c>
      <c r="W120" s="2032"/>
      <c r="X120" s="1194" t="s">
        <v>803</v>
      </c>
      <c r="Y120" s="1192">
        <f>'급수관 폐쇄(총괄)'!AC120</f>
        <v>0</v>
      </c>
      <c r="Z120" s="1192">
        <v>0</v>
      </c>
      <c r="AA120" s="1192">
        <v>0</v>
      </c>
      <c r="AB120" s="1192">
        <v>0</v>
      </c>
      <c r="AC120" s="1192">
        <v>0</v>
      </c>
      <c r="AD120" s="1192">
        <v>0</v>
      </c>
      <c r="AE120" s="1192">
        <v>0</v>
      </c>
      <c r="AF120" s="1192">
        <v>0</v>
      </c>
      <c r="AG120" s="1192">
        <v>0</v>
      </c>
      <c r="AH120" s="1192">
        <v>0</v>
      </c>
      <c r="AI120" s="1192">
        <v>0</v>
      </c>
      <c r="AJ120" s="1192">
        <v>0</v>
      </c>
      <c r="AK120" s="1192">
        <v>0</v>
      </c>
      <c r="AL120" s="1192">
        <v>0</v>
      </c>
      <c r="AM120" s="1192">
        <v>0</v>
      </c>
      <c r="AN120" s="1192">
        <v>0</v>
      </c>
      <c r="AO120" s="1192">
        <v>0</v>
      </c>
      <c r="AP120" s="1192">
        <v>0</v>
      </c>
      <c r="AQ120" s="1192">
        <v>0</v>
      </c>
      <c r="AS120" s="2032"/>
      <c r="AT120" s="1194" t="s">
        <v>803</v>
      </c>
      <c r="AU120" s="1192">
        <f>'급수관 폐쇄(총괄)'!AY120</f>
        <v>0</v>
      </c>
      <c r="AV120" s="1192">
        <v>0</v>
      </c>
      <c r="AW120" s="1192">
        <v>0</v>
      </c>
      <c r="AX120" s="1192">
        <v>0</v>
      </c>
      <c r="AY120" s="1192">
        <v>0</v>
      </c>
      <c r="AZ120" s="1192">
        <v>0</v>
      </c>
      <c r="BA120" s="1192">
        <v>0</v>
      </c>
      <c r="BB120" s="1192">
        <v>0</v>
      </c>
      <c r="BC120" s="1192">
        <v>0</v>
      </c>
      <c r="BD120" s="1192">
        <v>0</v>
      </c>
      <c r="BE120" s="1192">
        <v>0</v>
      </c>
      <c r="BF120" s="1192">
        <v>0</v>
      </c>
      <c r="BG120" s="1192">
        <v>0</v>
      </c>
      <c r="BH120" s="1192">
        <v>0</v>
      </c>
      <c r="BI120" s="1192">
        <v>0</v>
      </c>
      <c r="BJ120" s="1192">
        <v>0</v>
      </c>
      <c r="BK120" s="1192">
        <v>0</v>
      </c>
      <c r="BL120" s="1192">
        <v>0</v>
      </c>
      <c r="BM120" s="1192">
        <v>0</v>
      </c>
      <c r="BO120" s="2032"/>
      <c r="BP120" s="1194" t="s">
        <v>803</v>
      </c>
      <c r="BQ120" s="1192">
        <f>'급수관 폐쇄(총괄)'!BU120</f>
        <v>0</v>
      </c>
      <c r="BR120" s="1192">
        <v>0</v>
      </c>
      <c r="BS120" s="1192">
        <v>0</v>
      </c>
      <c r="BT120" s="1192">
        <v>0</v>
      </c>
      <c r="BU120" s="1192">
        <v>0</v>
      </c>
      <c r="BV120" s="1192">
        <v>0</v>
      </c>
      <c r="BW120" s="1192">
        <v>0</v>
      </c>
      <c r="BX120" s="1192">
        <v>0</v>
      </c>
      <c r="BY120" s="1192">
        <v>0</v>
      </c>
      <c r="BZ120" s="1192">
        <v>0</v>
      </c>
      <c r="CA120" s="1192">
        <v>0</v>
      </c>
      <c r="CB120" s="1192">
        <v>0</v>
      </c>
      <c r="CC120" s="1192">
        <v>0</v>
      </c>
      <c r="CD120" s="1192">
        <v>0</v>
      </c>
      <c r="CE120" s="1192">
        <v>0</v>
      </c>
      <c r="CF120" s="1192">
        <v>0</v>
      </c>
      <c r="CG120" s="1192">
        <v>0</v>
      </c>
      <c r="CH120" s="1192">
        <v>0</v>
      </c>
      <c r="CI120" s="1192">
        <v>0</v>
      </c>
      <c r="CK120" s="2032"/>
      <c r="CL120" s="1194" t="s">
        <v>803</v>
      </c>
      <c r="CM120" s="1192">
        <f>'급수관 폐쇄(총괄)'!CQ120</f>
        <v>0</v>
      </c>
      <c r="CN120" s="1192">
        <v>0</v>
      </c>
      <c r="CO120" s="1192">
        <v>0</v>
      </c>
      <c r="CP120" s="1192">
        <v>0</v>
      </c>
      <c r="CQ120" s="1192">
        <v>0</v>
      </c>
      <c r="CR120" s="1192">
        <v>0</v>
      </c>
      <c r="CS120" s="1192">
        <v>0</v>
      </c>
      <c r="CT120" s="1192">
        <v>0</v>
      </c>
      <c r="CU120" s="1192">
        <v>0</v>
      </c>
      <c r="CV120" s="1192">
        <v>0</v>
      </c>
      <c r="CW120" s="1192">
        <v>0</v>
      </c>
      <c r="CX120" s="1192">
        <v>0</v>
      </c>
      <c r="CY120" s="1192">
        <v>0</v>
      </c>
      <c r="CZ120" s="1192">
        <v>0</v>
      </c>
      <c r="DA120" s="1192">
        <v>0</v>
      </c>
      <c r="DB120" s="1192">
        <v>0</v>
      </c>
      <c r="DC120" s="1192">
        <v>0</v>
      </c>
      <c r="DD120" s="1192">
        <v>0</v>
      </c>
      <c r="DE120" s="1192">
        <v>0</v>
      </c>
      <c r="DG120" s="2032"/>
      <c r="DH120" s="1194" t="s">
        <v>803</v>
      </c>
      <c r="DI120" s="1192">
        <f>'급수관 폐쇄(총괄)'!DM120</f>
        <v>0</v>
      </c>
      <c r="DJ120" s="1192">
        <v>0</v>
      </c>
      <c r="DK120" s="1192">
        <v>0</v>
      </c>
      <c r="DL120" s="1192">
        <v>0</v>
      </c>
      <c r="DM120" s="1192">
        <v>0</v>
      </c>
      <c r="DN120" s="1192">
        <v>0</v>
      </c>
      <c r="DO120" s="1192">
        <v>0</v>
      </c>
      <c r="DP120" s="1192">
        <v>0</v>
      </c>
      <c r="DQ120" s="1192">
        <v>0</v>
      </c>
      <c r="DR120" s="1192">
        <v>0</v>
      </c>
      <c r="DS120" s="1192">
        <v>0</v>
      </c>
      <c r="DT120" s="1192">
        <v>0</v>
      </c>
      <c r="DU120" s="1192">
        <v>0</v>
      </c>
      <c r="DV120" s="1192">
        <v>0</v>
      </c>
      <c r="DW120" s="1192">
        <v>0</v>
      </c>
      <c r="DX120" s="1192">
        <v>0</v>
      </c>
      <c r="DY120" s="1192">
        <v>0</v>
      </c>
      <c r="DZ120" s="1192">
        <v>0</v>
      </c>
      <c r="EA120" s="1192">
        <v>0</v>
      </c>
    </row>
    <row r="121" spans="1:131" ht="19.2" customHeight="1">
      <c r="A121" s="2032"/>
      <c r="B121" s="1195" t="s">
        <v>804</v>
      </c>
      <c r="C121" s="1192">
        <f>'급수관 폐쇄(총괄)'!G121</f>
        <v>0</v>
      </c>
      <c r="D121" s="1192">
        <v>0</v>
      </c>
      <c r="E121" s="1192">
        <v>0</v>
      </c>
      <c r="F121" s="1192">
        <v>0</v>
      </c>
      <c r="G121" s="1192">
        <v>0</v>
      </c>
      <c r="H121" s="1192">
        <v>0</v>
      </c>
      <c r="I121" s="1192">
        <v>0</v>
      </c>
      <c r="J121" s="1192">
        <v>0</v>
      </c>
      <c r="K121" s="1192">
        <v>0</v>
      </c>
      <c r="L121" s="1192">
        <v>0</v>
      </c>
      <c r="M121" s="1192">
        <v>0</v>
      </c>
      <c r="N121" s="1192">
        <v>0</v>
      </c>
      <c r="O121" s="1192">
        <v>0</v>
      </c>
      <c r="P121" s="1192">
        <v>0</v>
      </c>
      <c r="Q121" s="1192">
        <v>0</v>
      </c>
      <c r="R121" s="1192">
        <v>0</v>
      </c>
      <c r="S121" s="1192">
        <v>0</v>
      </c>
      <c r="T121" s="1192">
        <v>0</v>
      </c>
      <c r="U121" s="1192">
        <v>0</v>
      </c>
      <c r="W121" s="2032"/>
      <c r="X121" s="1195" t="s">
        <v>804</v>
      </c>
      <c r="Y121" s="1192">
        <f>'급수관 폐쇄(총괄)'!AC121</f>
        <v>0</v>
      </c>
      <c r="Z121" s="1192">
        <v>0</v>
      </c>
      <c r="AA121" s="1192">
        <v>0</v>
      </c>
      <c r="AB121" s="1192">
        <v>0</v>
      </c>
      <c r="AC121" s="1192">
        <v>0</v>
      </c>
      <c r="AD121" s="1192">
        <v>0</v>
      </c>
      <c r="AE121" s="1192">
        <v>0</v>
      </c>
      <c r="AF121" s="1192">
        <v>0</v>
      </c>
      <c r="AG121" s="1192">
        <v>0</v>
      </c>
      <c r="AH121" s="1192">
        <v>0</v>
      </c>
      <c r="AI121" s="1192">
        <v>0</v>
      </c>
      <c r="AJ121" s="1192">
        <v>0</v>
      </c>
      <c r="AK121" s="1192">
        <v>0</v>
      </c>
      <c r="AL121" s="1192">
        <v>0</v>
      </c>
      <c r="AM121" s="1192">
        <v>0</v>
      </c>
      <c r="AN121" s="1192">
        <v>0</v>
      </c>
      <c r="AO121" s="1192">
        <v>0</v>
      </c>
      <c r="AP121" s="1192">
        <v>0</v>
      </c>
      <c r="AQ121" s="1192">
        <v>0</v>
      </c>
      <c r="AS121" s="2032"/>
      <c r="AT121" s="1195" t="s">
        <v>804</v>
      </c>
      <c r="AU121" s="1192">
        <f>'급수관 폐쇄(총괄)'!AY121</f>
        <v>0</v>
      </c>
      <c r="AV121" s="1192">
        <v>0</v>
      </c>
      <c r="AW121" s="1192">
        <v>0</v>
      </c>
      <c r="AX121" s="1192">
        <v>0</v>
      </c>
      <c r="AY121" s="1192">
        <v>0</v>
      </c>
      <c r="AZ121" s="1192">
        <v>0</v>
      </c>
      <c r="BA121" s="1192">
        <v>0</v>
      </c>
      <c r="BB121" s="1192">
        <v>0</v>
      </c>
      <c r="BC121" s="1192">
        <v>0</v>
      </c>
      <c r="BD121" s="1192">
        <v>0</v>
      </c>
      <c r="BE121" s="1192">
        <v>0</v>
      </c>
      <c r="BF121" s="1192">
        <v>0</v>
      </c>
      <c r="BG121" s="1192">
        <v>0</v>
      </c>
      <c r="BH121" s="1192">
        <v>0</v>
      </c>
      <c r="BI121" s="1192">
        <v>0</v>
      </c>
      <c r="BJ121" s="1192">
        <v>0</v>
      </c>
      <c r="BK121" s="1192">
        <v>0</v>
      </c>
      <c r="BL121" s="1192">
        <v>0</v>
      </c>
      <c r="BM121" s="1192">
        <v>0</v>
      </c>
      <c r="BO121" s="2032"/>
      <c r="BP121" s="1195" t="s">
        <v>804</v>
      </c>
      <c r="BQ121" s="1192">
        <f>'급수관 폐쇄(총괄)'!BU121</f>
        <v>0</v>
      </c>
      <c r="BR121" s="1192">
        <v>0</v>
      </c>
      <c r="BS121" s="1192">
        <v>0</v>
      </c>
      <c r="BT121" s="1192">
        <v>0</v>
      </c>
      <c r="BU121" s="1192">
        <v>0</v>
      </c>
      <c r="BV121" s="1192">
        <v>0</v>
      </c>
      <c r="BW121" s="1192">
        <v>0</v>
      </c>
      <c r="BX121" s="1192">
        <v>0</v>
      </c>
      <c r="BY121" s="1192">
        <v>0</v>
      </c>
      <c r="BZ121" s="1192">
        <v>0</v>
      </c>
      <c r="CA121" s="1192">
        <v>0</v>
      </c>
      <c r="CB121" s="1192">
        <v>0</v>
      </c>
      <c r="CC121" s="1192">
        <v>0</v>
      </c>
      <c r="CD121" s="1192">
        <v>0</v>
      </c>
      <c r="CE121" s="1192">
        <v>0</v>
      </c>
      <c r="CF121" s="1192">
        <v>0</v>
      </c>
      <c r="CG121" s="1192">
        <v>0</v>
      </c>
      <c r="CH121" s="1192">
        <v>0</v>
      </c>
      <c r="CI121" s="1192">
        <v>0</v>
      </c>
      <c r="CK121" s="2032"/>
      <c r="CL121" s="1195" t="s">
        <v>804</v>
      </c>
      <c r="CM121" s="1192">
        <f>'급수관 폐쇄(총괄)'!CQ121</f>
        <v>0</v>
      </c>
      <c r="CN121" s="1192">
        <v>0</v>
      </c>
      <c r="CO121" s="1192">
        <v>0</v>
      </c>
      <c r="CP121" s="1192">
        <v>0</v>
      </c>
      <c r="CQ121" s="1192">
        <v>0</v>
      </c>
      <c r="CR121" s="1192">
        <v>0</v>
      </c>
      <c r="CS121" s="1192">
        <v>0</v>
      </c>
      <c r="CT121" s="1192">
        <v>0</v>
      </c>
      <c r="CU121" s="1192">
        <v>0</v>
      </c>
      <c r="CV121" s="1192">
        <v>0</v>
      </c>
      <c r="CW121" s="1192">
        <v>0</v>
      </c>
      <c r="CX121" s="1192">
        <v>0</v>
      </c>
      <c r="CY121" s="1192">
        <v>0</v>
      </c>
      <c r="CZ121" s="1192">
        <v>0</v>
      </c>
      <c r="DA121" s="1192">
        <v>0</v>
      </c>
      <c r="DB121" s="1192">
        <v>0</v>
      </c>
      <c r="DC121" s="1192">
        <v>0</v>
      </c>
      <c r="DD121" s="1192">
        <v>0</v>
      </c>
      <c r="DE121" s="1192">
        <v>0</v>
      </c>
      <c r="DG121" s="2032"/>
      <c r="DH121" s="1195" t="s">
        <v>804</v>
      </c>
      <c r="DI121" s="1192">
        <f>'급수관 폐쇄(총괄)'!DM121</f>
        <v>0</v>
      </c>
      <c r="DJ121" s="1192">
        <v>0</v>
      </c>
      <c r="DK121" s="1192">
        <v>0</v>
      </c>
      <c r="DL121" s="1192">
        <v>0</v>
      </c>
      <c r="DM121" s="1192">
        <v>0</v>
      </c>
      <c r="DN121" s="1192">
        <v>0</v>
      </c>
      <c r="DO121" s="1192">
        <v>0</v>
      </c>
      <c r="DP121" s="1192">
        <v>0</v>
      </c>
      <c r="DQ121" s="1192">
        <v>0</v>
      </c>
      <c r="DR121" s="1192">
        <v>0</v>
      </c>
      <c r="DS121" s="1192">
        <v>0</v>
      </c>
      <c r="DT121" s="1192">
        <v>0</v>
      </c>
      <c r="DU121" s="1192">
        <v>0</v>
      </c>
      <c r="DV121" s="1192">
        <v>0</v>
      </c>
      <c r="DW121" s="1192">
        <v>0</v>
      </c>
      <c r="DX121" s="1192">
        <v>0</v>
      </c>
      <c r="DY121" s="1192">
        <v>0</v>
      </c>
      <c r="DZ121" s="1192">
        <v>0</v>
      </c>
      <c r="EA121" s="1192">
        <v>0</v>
      </c>
    </row>
    <row r="122" spans="1:131" ht="19.2" customHeight="1">
      <c r="A122" s="2032"/>
      <c r="B122" s="1195" t="s">
        <v>805</v>
      </c>
      <c r="C122" s="1192">
        <f>'급수관 폐쇄(총괄)'!G122</f>
        <v>0</v>
      </c>
      <c r="D122" s="1192">
        <v>0</v>
      </c>
      <c r="E122" s="1192">
        <v>0</v>
      </c>
      <c r="F122" s="1192">
        <v>0</v>
      </c>
      <c r="G122" s="1192">
        <v>0</v>
      </c>
      <c r="H122" s="1192">
        <v>0</v>
      </c>
      <c r="I122" s="1192">
        <v>0</v>
      </c>
      <c r="J122" s="1192">
        <v>0</v>
      </c>
      <c r="K122" s="1192">
        <v>0</v>
      </c>
      <c r="L122" s="1192">
        <v>0</v>
      </c>
      <c r="M122" s="1192">
        <v>0</v>
      </c>
      <c r="N122" s="1192">
        <v>0</v>
      </c>
      <c r="O122" s="1192">
        <v>0</v>
      </c>
      <c r="P122" s="1192">
        <v>0</v>
      </c>
      <c r="Q122" s="1192">
        <v>0</v>
      </c>
      <c r="R122" s="1192">
        <v>0</v>
      </c>
      <c r="S122" s="1192">
        <v>0</v>
      </c>
      <c r="T122" s="1192">
        <v>0</v>
      </c>
      <c r="U122" s="1192">
        <v>0</v>
      </c>
      <c r="W122" s="2032"/>
      <c r="X122" s="1195" t="s">
        <v>805</v>
      </c>
      <c r="Y122" s="1192">
        <f>'급수관 폐쇄(총괄)'!AC122</f>
        <v>0</v>
      </c>
      <c r="Z122" s="1192">
        <v>0</v>
      </c>
      <c r="AA122" s="1192">
        <v>0</v>
      </c>
      <c r="AB122" s="1192">
        <v>0</v>
      </c>
      <c r="AC122" s="1192">
        <v>0</v>
      </c>
      <c r="AD122" s="1192">
        <v>0</v>
      </c>
      <c r="AE122" s="1192">
        <v>0</v>
      </c>
      <c r="AF122" s="1192">
        <v>0</v>
      </c>
      <c r="AG122" s="1192">
        <v>0</v>
      </c>
      <c r="AH122" s="1192">
        <v>0</v>
      </c>
      <c r="AI122" s="1192">
        <v>0</v>
      </c>
      <c r="AJ122" s="1192">
        <v>0</v>
      </c>
      <c r="AK122" s="1192">
        <v>0</v>
      </c>
      <c r="AL122" s="1192">
        <v>0</v>
      </c>
      <c r="AM122" s="1192">
        <v>0</v>
      </c>
      <c r="AN122" s="1192">
        <v>0</v>
      </c>
      <c r="AO122" s="1192">
        <v>0</v>
      </c>
      <c r="AP122" s="1192">
        <v>0</v>
      </c>
      <c r="AQ122" s="1192">
        <v>0</v>
      </c>
      <c r="AS122" s="2032"/>
      <c r="AT122" s="1195" t="s">
        <v>805</v>
      </c>
      <c r="AU122" s="1192">
        <f>'급수관 폐쇄(총괄)'!AY122</f>
        <v>0</v>
      </c>
      <c r="AV122" s="1192">
        <v>0</v>
      </c>
      <c r="AW122" s="1192">
        <v>0</v>
      </c>
      <c r="AX122" s="1192">
        <v>0</v>
      </c>
      <c r="AY122" s="1192">
        <v>0</v>
      </c>
      <c r="AZ122" s="1192">
        <v>0</v>
      </c>
      <c r="BA122" s="1192">
        <v>0</v>
      </c>
      <c r="BB122" s="1192">
        <v>0</v>
      </c>
      <c r="BC122" s="1192">
        <v>0</v>
      </c>
      <c r="BD122" s="1192">
        <v>0</v>
      </c>
      <c r="BE122" s="1192">
        <v>0</v>
      </c>
      <c r="BF122" s="1192">
        <v>0</v>
      </c>
      <c r="BG122" s="1192">
        <v>0</v>
      </c>
      <c r="BH122" s="1192">
        <v>0</v>
      </c>
      <c r="BI122" s="1192">
        <v>0</v>
      </c>
      <c r="BJ122" s="1192">
        <v>0</v>
      </c>
      <c r="BK122" s="1192">
        <v>0</v>
      </c>
      <c r="BL122" s="1192">
        <v>0</v>
      </c>
      <c r="BM122" s="1192">
        <v>0</v>
      </c>
      <c r="BO122" s="2032"/>
      <c r="BP122" s="1195" t="s">
        <v>805</v>
      </c>
      <c r="BQ122" s="1192">
        <f>'급수관 폐쇄(총괄)'!BU122</f>
        <v>0</v>
      </c>
      <c r="BR122" s="1192">
        <v>0</v>
      </c>
      <c r="BS122" s="1192">
        <v>0</v>
      </c>
      <c r="BT122" s="1192">
        <v>0</v>
      </c>
      <c r="BU122" s="1192">
        <v>0</v>
      </c>
      <c r="BV122" s="1192">
        <v>0</v>
      </c>
      <c r="BW122" s="1192">
        <v>0</v>
      </c>
      <c r="BX122" s="1192">
        <v>0</v>
      </c>
      <c r="BY122" s="1192">
        <v>0</v>
      </c>
      <c r="BZ122" s="1192">
        <v>0</v>
      </c>
      <c r="CA122" s="1192">
        <v>0</v>
      </c>
      <c r="CB122" s="1192">
        <v>0</v>
      </c>
      <c r="CC122" s="1192">
        <v>0</v>
      </c>
      <c r="CD122" s="1192">
        <v>0</v>
      </c>
      <c r="CE122" s="1192">
        <v>0</v>
      </c>
      <c r="CF122" s="1192">
        <v>0</v>
      </c>
      <c r="CG122" s="1192">
        <v>0</v>
      </c>
      <c r="CH122" s="1192">
        <v>0</v>
      </c>
      <c r="CI122" s="1192">
        <v>0</v>
      </c>
      <c r="CK122" s="2032"/>
      <c r="CL122" s="1195" t="s">
        <v>805</v>
      </c>
      <c r="CM122" s="1192">
        <f>'급수관 폐쇄(총괄)'!CQ122</f>
        <v>0</v>
      </c>
      <c r="CN122" s="1192">
        <v>0</v>
      </c>
      <c r="CO122" s="1192">
        <v>0</v>
      </c>
      <c r="CP122" s="1192">
        <v>0</v>
      </c>
      <c r="CQ122" s="1192">
        <v>0</v>
      </c>
      <c r="CR122" s="1192">
        <v>0</v>
      </c>
      <c r="CS122" s="1192">
        <v>0</v>
      </c>
      <c r="CT122" s="1192">
        <v>0</v>
      </c>
      <c r="CU122" s="1192">
        <v>0</v>
      </c>
      <c r="CV122" s="1192">
        <v>0</v>
      </c>
      <c r="CW122" s="1192">
        <v>0</v>
      </c>
      <c r="CX122" s="1192">
        <v>0</v>
      </c>
      <c r="CY122" s="1192">
        <v>0</v>
      </c>
      <c r="CZ122" s="1192">
        <v>0</v>
      </c>
      <c r="DA122" s="1192">
        <v>0</v>
      </c>
      <c r="DB122" s="1192">
        <v>0</v>
      </c>
      <c r="DC122" s="1192">
        <v>0</v>
      </c>
      <c r="DD122" s="1192">
        <v>0</v>
      </c>
      <c r="DE122" s="1192">
        <v>0</v>
      </c>
      <c r="DG122" s="2032"/>
      <c r="DH122" s="1195" t="s">
        <v>805</v>
      </c>
      <c r="DI122" s="1192">
        <f>'급수관 폐쇄(총괄)'!DM122</f>
        <v>0</v>
      </c>
      <c r="DJ122" s="1192">
        <v>0</v>
      </c>
      <c r="DK122" s="1192">
        <v>0</v>
      </c>
      <c r="DL122" s="1192">
        <v>0</v>
      </c>
      <c r="DM122" s="1192">
        <v>0</v>
      </c>
      <c r="DN122" s="1192">
        <v>0</v>
      </c>
      <c r="DO122" s="1192">
        <v>0</v>
      </c>
      <c r="DP122" s="1192">
        <v>0</v>
      </c>
      <c r="DQ122" s="1192">
        <v>0</v>
      </c>
      <c r="DR122" s="1192">
        <v>0</v>
      </c>
      <c r="DS122" s="1192">
        <v>0</v>
      </c>
      <c r="DT122" s="1192">
        <v>0</v>
      </c>
      <c r="DU122" s="1192">
        <v>0</v>
      </c>
      <c r="DV122" s="1192">
        <v>0</v>
      </c>
      <c r="DW122" s="1192">
        <v>0</v>
      </c>
      <c r="DX122" s="1192">
        <v>0</v>
      </c>
      <c r="DY122" s="1192">
        <v>0</v>
      </c>
      <c r="DZ122" s="1192">
        <v>0</v>
      </c>
      <c r="EA122" s="1192">
        <v>0</v>
      </c>
    </row>
    <row r="123" spans="1:131" ht="19.2" customHeight="1">
      <c r="A123" s="2032"/>
      <c r="B123" s="1194" t="s">
        <v>807</v>
      </c>
      <c r="C123" s="1192">
        <f>'급수관 폐쇄(총괄)'!G123</f>
        <v>0</v>
      </c>
      <c r="D123" s="1192">
        <v>0</v>
      </c>
      <c r="E123" s="1192">
        <v>0</v>
      </c>
      <c r="F123" s="1192">
        <v>0</v>
      </c>
      <c r="G123" s="1192">
        <v>0</v>
      </c>
      <c r="H123" s="1192">
        <v>0</v>
      </c>
      <c r="I123" s="1192">
        <v>0</v>
      </c>
      <c r="J123" s="1192">
        <v>0</v>
      </c>
      <c r="K123" s="1192">
        <v>0</v>
      </c>
      <c r="L123" s="1192">
        <v>0</v>
      </c>
      <c r="M123" s="1192">
        <v>0</v>
      </c>
      <c r="N123" s="1192">
        <v>0</v>
      </c>
      <c r="O123" s="1192">
        <v>0</v>
      </c>
      <c r="P123" s="1192">
        <v>0</v>
      </c>
      <c r="Q123" s="1192">
        <v>0</v>
      </c>
      <c r="R123" s="1192">
        <v>0</v>
      </c>
      <c r="S123" s="1192">
        <v>0</v>
      </c>
      <c r="T123" s="1192">
        <v>0</v>
      </c>
      <c r="U123" s="1192">
        <v>0</v>
      </c>
      <c r="W123" s="2032"/>
      <c r="X123" s="1194" t="s">
        <v>807</v>
      </c>
      <c r="Y123" s="1192">
        <f>'급수관 폐쇄(총괄)'!AC123</f>
        <v>0</v>
      </c>
      <c r="Z123" s="1192">
        <v>0</v>
      </c>
      <c r="AA123" s="1192">
        <v>0</v>
      </c>
      <c r="AB123" s="1192">
        <v>0</v>
      </c>
      <c r="AC123" s="1192">
        <v>0</v>
      </c>
      <c r="AD123" s="1192">
        <v>0</v>
      </c>
      <c r="AE123" s="1192">
        <v>0</v>
      </c>
      <c r="AF123" s="1192">
        <v>0</v>
      </c>
      <c r="AG123" s="1192">
        <v>0</v>
      </c>
      <c r="AH123" s="1192">
        <v>0</v>
      </c>
      <c r="AI123" s="1192">
        <v>0</v>
      </c>
      <c r="AJ123" s="1192">
        <v>0</v>
      </c>
      <c r="AK123" s="1192">
        <v>0</v>
      </c>
      <c r="AL123" s="1192">
        <v>0</v>
      </c>
      <c r="AM123" s="1192">
        <v>0</v>
      </c>
      <c r="AN123" s="1192">
        <v>0</v>
      </c>
      <c r="AO123" s="1192">
        <v>0</v>
      </c>
      <c r="AP123" s="1192">
        <v>0</v>
      </c>
      <c r="AQ123" s="1192">
        <v>0</v>
      </c>
      <c r="AS123" s="2032"/>
      <c r="AT123" s="1194" t="s">
        <v>807</v>
      </c>
      <c r="AU123" s="1192">
        <f>'급수관 폐쇄(총괄)'!AY123</f>
        <v>0</v>
      </c>
      <c r="AV123" s="1192">
        <v>0</v>
      </c>
      <c r="AW123" s="1192">
        <v>0</v>
      </c>
      <c r="AX123" s="1192">
        <v>0</v>
      </c>
      <c r="AY123" s="1192">
        <v>0</v>
      </c>
      <c r="AZ123" s="1192">
        <v>0</v>
      </c>
      <c r="BA123" s="1192">
        <v>0</v>
      </c>
      <c r="BB123" s="1192">
        <v>0</v>
      </c>
      <c r="BC123" s="1192">
        <v>0</v>
      </c>
      <c r="BD123" s="1192">
        <v>0</v>
      </c>
      <c r="BE123" s="1192">
        <v>0</v>
      </c>
      <c r="BF123" s="1192">
        <v>0</v>
      </c>
      <c r="BG123" s="1192">
        <v>0</v>
      </c>
      <c r="BH123" s="1192">
        <v>0</v>
      </c>
      <c r="BI123" s="1192">
        <v>0</v>
      </c>
      <c r="BJ123" s="1192">
        <v>0</v>
      </c>
      <c r="BK123" s="1192">
        <v>0</v>
      </c>
      <c r="BL123" s="1192">
        <v>0</v>
      </c>
      <c r="BM123" s="1192">
        <v>0</v>
      </c>
      <c r="BO123" s="2032"/>
      <c r="BP123" s="1194" t="s">
        <v>807</v>
      </c>
      <c r="BQ123" s="1192">
        <f>'급수관 폐쇄(총괄)'!BU123</f>
        <v>0</v>
      </c>
      <c r="BR123" s="1192">
        <v>0</v>
      </c>
      <c r="BS123" s="1192">
        <v>0</v>
      </c>
      <c r="BT123" s="1192">
        <v>0</v>
      </c>
      <c r="BU123" s="1192">
        <v>0</v>
      </c>
      <c r="BV123" s="1192">
        <v>0</v>
      </c>
      <c r="BW123" s="1192">
        <v>0</v>
      </c>
      <c r="BX123" s="1192">
        <v>0</v>
      </c>
      <c r="BY123" s="1192">
        <v>0</v>
      </c>
      <c r="BZ123" s="1192">
        <v>0</v>
      </c>
      <c r="CA123" s="1192">
        <v>0</v>
      </c>
      <c r="CB123" s="1192">
        <v>0</v>
      </c>
      <c r="CC123" s="1192">
        <v>0</v>
      </c>
      <c r="CD123" s="1192">
        <v>0</v>
      </c>
      <c r="CE123" s="1192">
        <v>0</v>
      </c>
      <c r="CF123" s="1192">
        <v>0</v>
      </c>
      <c r="CG123" s="1192">
        <v>0</v>
      </c>
      <c r="CH123" s="1192">
        <v>0</v>
      </c>
      <c r="CI123" s="1192">
        <v>0</v>
      </c>
      <c r="CK123" s="2032"/>
      <c r="CL123" s="1194" t="s">
        <v>807</v>
      </c>
      <c r="CM123" s="1192">
        <f>'급수관 폐쇄(총괄)'!CQ123</f>
        <v>0</v>
      </c>
      <c r="CN123" s="1192">
        <v>0</v>
      </c>
      <c r="CO123" s="1192">
        <v>0</v>
      </c>
      <c r="CP123" s="1192">
        <v>0</v>
      </c>
      <c r="CQ123" s="1192">
        <v>0</v>
      </c>
      <c r="CR123" s="1192">
        <v>0</v>
      </c>
      <c r="CS123" s="1192">
        <v>0</v>
      </c>
      <c r="CT123" s="1192">
        <v>0</v>
      </c>
      <c r="CU123" s="1192">
        <v>0</v>
      </c>
      <c r="CV123" s="1192">
        <v>0</v>
      </c>
      <c r="CW123" s="1192">
        <v>0</v>
      </c>
      <c r="CX123" s="1192">
        <v>0</v>
      </c>
      <c r="CY123" s="1192">
        <v>0</v>
      </c>
      <c r="CZ123" s="1192">
        <v>0</v>
      </c>
      <c r="DA123" s="1192">
        <v>0</v>
      </c>
      <c r="DB123" s="1192">
        <v>0</v>
      </c>
      <c r="DC123" s="1192">
        <v>0</v>
      </c>
      <c r="DD123" s="1192">
        <v>0</v>
      </c>
      <c r="DE123" s="1192">
        <v>0</v>
      </c>
      <c r="DG123" s="2032"/>
      <c r="DH123" s="1194" t="s">
        <v>807</v>
      </c>
      <c r="DI123" s="1192">
        <f>'급수관 폐쇄(총괄)'!DM123</f>
        <v>0</v>
      </c>
      <c r="DJ123" s="1192">
        <v>0</v>
      </c>
      <c r="DK123" s="1192">
        <v>0</v>
      </c>
      <c r="DL123" s="1192">
        <v>0</v>
      </c>
      <c r="DM123" s="1192">
        <v>0</v>
      </c>
      <c r="DN123" s="1192">
        <v>0</v>
      </c>
      <c r="DO123" s="1192">
        <v>0</v>
      </c>
      <c r="DP123" s="1192">
        <v>0</v>
      </c>
      <c r="DQ123" s="1192">
        <v>0</v>
      </c>
      <c r="DR123" s="1192">
        <v>0</v>
      </c>
      <c r="DS123" s="1192">
        <v>0</v>
      </c>
      <c r="DT123" s="1192">
        <v>0</v>
      </c>
      <c r="DU123" s="1192">
        <v>0</v>
      </c>
      <c r="DV123" s="1192">
        <v>0</v>
      </c>
      <c r="DW123" s="1192">
        <v>0</v>
      </c>
      <c r="DX123" s="1192">
        <v>0</v>
      </c>
      <c r="DY123" s="1192">
        <v>0</v>
      </c>
      <c r="DZ123" s="1192">
        <v>0</v>
      </c>
      <c r="EA123" s="1192">
        <v>0</v>
      </c>
    </row>
    <row r="124" spans="1:131" ht="19.2" customHeight="1">
      <c r="A124" s="2032"/>
      <c r="B124" s="1194" t="s">
        <v>788</v>
      </c>
      <c r="C124" s="1192">
        <f>'급수관 폐쇄(총괄)'!G124</f>
        <v>0</v>
      </c>
      <c r="D124" s="1192">
        <v>0</v>
      </c>
      <c r="E124" s="1192">
        <v>0</v>
      </c>
      <c r="F124" s="1192">
        <v>0</v>
      </c>
      <c r="G124" s="1192">
        <v>0</v>
      </c>
      <c r="H124" s="1192">
        <v>0</v>
      </c>
      <c r="I124" s="1192">
        <v>0</v>
      </c>
      <c r="J124" s="1192">
        <v>0</v>
      </c>
      <c r="K124" s="1192">
        <v>0</v>
      </c>
      <c r="L124" s="1192">
        <v>0</v>
      </c>
      <c r="M124" s="1192">
        <v>0</v>
      </c>
      <c r="N124" s="1192">
        <v>0</v>
      </c>
      <c r="O124" s="1192">
        <v>0</v>
      </c>
      <c r="P124" s="1192">
        <v>0</v>
      </c>
      <c r="Q124" s="1192">
        <v>0</v>
      </c>
      <c r="R124" s="1192">
        <v>0</v>
      </c>
      <c r="S124" s="1192">
        <v>0</v>
      </c>
      <c r="T124" s="1192">
        <v>0</v>
      </c>
      <c r="U124" s="1192">
        <v>0</v>
      </c>
      <c r="W124" s="2032"/>
      <c r="X124" s="1194" t="s">
        <v>788</v>
      </c>
      <c r="Y124" s="1192">
        <f>'급수관 폐쇄(총괄)'!AC124</f>
        <v>0</v>
      </c>
      <c r="Z124" s="1192">
        <v>0</v>
      </c>
      <c r="AA124" s="1192">
        <v>0</v>
      </c>
      <c r="AB124" s="1192">
        <v>0</v>
      </c>
      <c r="AC124" s="1192">
        <v>0</v>
      </c>
      <c r="AD124" s="1192">
        <v>0</v>
      </c>
      <c r="AE124" s="1192">
        <v>0</v>
      </c>
      <c r="AF124" s="1192">
        <v>0</v>
      </c>
      <c r="AG124" s="1192">
        <v>0</v>
      </c>
      <c r="AH124" s="1192">
        <v>0</v>
      </c>
      <c r="AI124" s="1192">
        <v>0</v>
      </c>
      <c r="AJ124" s="1192">
        <v>0</v>
      </c>
      <c r="AK124" s="1192">
        <v>0</v>
      </c>
      <c r="AL124" s="1192">
        <v>0</v>
      </c>
      <c r="AM124" s="1192">
        <v>0</v>
      </c>
      <c r="AN124" s="1192">
        <v>0</v>
      </c>
      <c r="AO124" s="1192">
        <v>0</v>
      </c>
      <c r="AP124" s="1192">
        <v>0</v>
      </c>
      <c r="AQ124" s="1192">
        <v>0</v>
      </c>
      <c r="AS124" s="2032"/>
      <c r="AT124" s="1194" t="s">
        <v>788</v>
      </c>
      <c r="AU124" s="1192">
        <f>'급수관 폐쇄(총괄)'!AY124</f>
        <v>0</v>
      </c>
      <c r="AV124" s="1192">
        <v>0</v>
      </c>
      <c r="AW124" s="1192">
        <v>0</v>
      </c>
      <c r="AX124" s="1192">
        <v>0</v>
      </c>
      <c r="AY124" s="1192">
        <v>0</v>
      </c>
      <c r="AZ124" s="1192">
        <v>0</v>
      </c>
      <c r="BA124" s="1192">
        <v>0</v>
      </c>
      <c r="BB124" s="1192">
        <v>0</v>
      </c>
      <c r="BC124" s="1192">
        <v>0</v>
      </c>
      <c r="BD124" s="1192">
        <v>0</v>
      </c>
      <c r="BE124" s="1192">
        <v>0</v>
      </c>
      <c r="BF124" s="1192">
        <v>0</v>
      </c>
      <c r="BG124" s="1192">
        <v>0</v>
      </c>
      <c r="BH124" s="1192">
        <v>0</v>
      </c>
      <c r="BI124" s="1192">
        <v>0</v>
      </c>
      <c r="BJ124" s="1192">
        <v>0</v>
      </c>
      <c r="BK124" s="1192">
        <v>0</v>
      </c>
      <c r="BL124" s="1192">
        <v>0</v>
      </c>
      <c r="BM124" s="1192">
        <v>0</v>
      </c>
      <c r="BO124" s="2032"/>
      <c r="BP124" s="1194" t="s">
        <v>788</v>
      </c>
      <c r="BQ124" s="1192">
        <f>'급수관 폐쇄(총괄)'!BU124</f>
        <v>0</v>
      </c>
      <c r="BR124" s="1192">
        <v>0</v>
      </c>
      <c r="BS124" s="1192">
        <v>0</v>
      </c>
      <c r="BT124" s="1192">
        <v>0</v>
      </c>
      <c r="BU124" s="1192">
        <v>0</v>
      </c>
      <c r="BV124" s="1192">
        <v>0</v>
      </c>
      <c r="BW124" s="1192">
        <v>0</v>
      </c>
      <c r="BX124" s="1192">
        <v>0</v>
      </c>
      <c r="BY124" s="1192">
        <v>0</v>
      </c>
      <c r="BZ124" s="1192">
        <v>0</v>
      </c>
      <c r="CA124" s="1192">
        <v>0</v>
      </c>
      <c r="CB124" s="1192">
        <v>0</v>
      </c>
      <c r="CC124" s="1192">
        <v>0</v>
      </c>
      <c r="CD124" s="1192">
        <v>0</v>
      </c>
      <c r="CE124" s="1192">
        <v>0</v>
      </c>
      <c r="CF124" s="1192">
        <v>0</v>
      </c>
      <c r="CG124" s="1192">
        <v>0</v>
      </c>
      <c r="CH124" s="1192">
        <v>0</v>
      </c>
      <c r="CI124" s="1192">
        <v>0</v>
      </c>
      <c r="CK124" s="2032"/>
      <c r="CL124" s="1194" t="s">
        <v>788</v>
      </c>
      <c r="CM124" s="1192">
        <f>'급수관 폐쇄(총괄)'!CQ124</f>
        <v>0</v>
      </c>
      <c r="CN124" s="1192">
        <v>0</v>
      </c>
      <c r="CO124" s="1192">
        <v>0</v>
      </c>
      <c r="CP124" s="1192">
        <v>0</v>
      </c>
      <c r="CQ124" s="1192">
        <v>0</v>
      </c>
      <c r="CR124" s="1192">
        <v>0</v>
      </c>
      <c r="CS124" s="1192">
        <v>0</v>
      </c>
      <c r="CT124" s="1192">
        <v>0</v>
      </c>
      <c r="CU124" s="1192">
        <v>0</v>
      </c>
      <c r="CV124" s="1192">
        <v>0</v>
      </c>
      <c r="CW124" s="1192">
        <v>0</v>
      </c>
      <c r="CX124" s="1192">
        <v>0</v>
      </c>
      <c r="CY124" s="1192">
        <v>0</v>
      </c>
      <c r="CZ124" s="1192">
        <v>0</v>
      </c>
      <c r="DA124" s="1192">
        <v>0</v>
      </c>
      <c r="DB124" s="1192">
        <v>0</v>
      </c>
      <c r="DC124" s="1192">
        <v>0</v>
      </c>
      <c r="DD124" s="1192">
        <v>0</v>
      </c>
      <c r="DE124" s="1192">
        <v>0</v>
      </c>
      <c r="DG124" s="2032"/>
      <c r="DH124" s="1194" t="s">
        <v>788</v>
      </c>
      <c r="DI124" s="1192">
        <f>'급수관 폐쇄(총괄)'!DM124</f>
        <v>0</v>
      </c>
      <c r="DJ124" s="1192">
        <v>0</v>
      </c>
      <c r="DK124" s="1192">
        <v>0</v>
      </c>
      <c r="DL124" s="1192">
        <v>0</v>
      </c>
      <c r="DM124" s="1192">
        <v>0</v>
      </c>
      <c r="DN124" s="1192">
        <v>0</v>
      </c>
      <c r="DO124" s="1192">
        <v>0</v>
      </c>
      <c r="DP124" s="1192">
        <v>0</v>
      </c>
      <c r="DQ124" s="1192">
        <v>0</v>
      </c>
      <c r="DR124" s="1192">
        <v>0</v>
      </c>
      <c r="DS124" s="1192">
        <v>0</v>
      </c>
      <c r="DT124" s="1192">
        <v>0</v>
      </c>
      <c r="DU124" s="1192">
        <v>0</v>
      </c>
      <c r="DV124" s="1192">
        <v>0</v>
      </c>
      <c r="DW124" s="1192">
        <v>0</v>
      </c>
      <c r="DX124" s="1192">
        <v>0</v>
      </c>
      <c r="DY124" s="1192">
        <v>0</v>
      </c>
      <c r="DZ124" s="1192">
        <v>0</v>
      </c>
      <c r="EA124" s="1192">
        <v>0</v>
      </c>
    </row>
    <row r="125" spans="1:131" ht="19.2" customHeight="1">
      <c r="A125" s="2032"/>
      <c r="B125" s="1193" t="s">
        <v>849</v>
      </c>
      <c r="C125" s="1192">
        <f>'급수관 폐쇄(총괄)'!G125</f>
        <v>0</v>
      </c>
      <c r="D125" s="1192">
        <v>0</v>
      </c>
      <c r="E125" s="1192">
        <v>0</v>
      </c>
      <c r="F125" s="1192">
        <v>0</v>
      </c>
      <c r="G125" s="1192">
        <v>0</v>
      </c>
      <c r="H125" s="1192">
        <v>0</v>
      </c>
      <c r="I125" s="1192">
        <v>0</v>
      </c>
      <c r="J125" s="1192">
        <v>0</v>
      </c>
      <c r="K125" s="1192">
        <v>0</v>
      </c>
      <c r="L125" s="1192">
        <v>0</v>
      </c>
      <c r="M125" s="1192">
        <v>0</v>
      </c>
      <c r="N125" s="1192">
        <v>0</v>
      </c>
      <c r="O125" s="1192">
        <v>0</v>
      </c>
      <c r="P125" s="1192">
        <v>0</v>
      </c>
      <c r="Q125" s="1192">
        <v>0</v>
      </c>
      <c r="R125" s="1192">
        <v>0</v>
      </c>
      <c r="S125" s="1192">
        <v>0</v>
      </c>
      <c r="T125" s="1192">
        <v>0</v>
      </c>
      <c r="U125" s="1192">
        <v>0</v>
      </c>
      <c r="W125" s="2032"/>
      <c r="X125" s="1193" t="s">
        <v>849</v>
      </c>
      <c r="Y125" s="1192">
        <f>'급수관 폐쇄(총괄)'!AC125</f>
        <v>0</v>
      </c>
      <c r="Z125" s="1192">
        <v>0</v>
      </c>
      <c r="AA125" s="1192">
        <v>0</v>
      </c>
      <c r="AB125" s="1192">
        <v>0</v>
      </c>
      <c r="AC125" s="1192">
        <v>0</v>
      </c>
      <c r="AD125" s="1192">
        <v>0</v>
      </c>
      <c r="AE125" s="1192">
        <v>0</v>
      </c>
      <c r="AF125" s="1192">
        <v>0</v>
      </c>
      <c r="AG125" s="1192">
        <v>0</v>
      </c>
      <c r="AH125" s="1192">
        <v>0</v>
      </c>
      <c r="AI125" s="1192">
        <v>0</v>
      </c>
      <c r="AJ125" s="1192">
        <v>0</v>
      </c>
      <c r="AK125" s="1192">
        <v>0</v>
      </c>
      <c r="AL125" s="1192">
        <v>0</v>
      </c>
      <c r="AM125" s="1192">
        <v>0</v>
      </c>
      <c r="AN125" s="1192">
        <v>0</v>
      </c>
      <c r="AO125" s="1192">
        <v>0</v>
      </c>
      <c r="AP125" s="1192">
        <v>0</v>
      </c>
      <c r="AQ125" s="1192">
        <v>0</v>
      </c>
      <c r="AS125" s="2032"/>
      <c r="AT125" s="1193" t="s">
        <v>849</v>
      </c>
      <c r="AU125" s="1192">
        <f>'급수관 폐쇄(총괄)'!AY125</f>
        <v>0</v>
      </c>
      <c r="AV125" s="1192">
        <v>0</v>
      </c>
      <c r="AW125" s="1192">
        <v>0</v>
      </c>
      <c r="AX125" s="1192">
        <v>0</v>
      </c>
      <c r="AY125" s="1192">
        <v>0</v>
      </c>
      <c r="AZ125" s="1192">
        <v>0</v>
      </c>
      <c r="BA125" s="1192">
        <v>0</v>
      </c>
      <c r="BB125" s="1192">
        <v>0</v>
      </c>
      <c r="BC125" s="1192">
        <v>0</v>
      </c>
      <c r="BD125" s="1192">
        <v>0</v>
      </c>
      <c r="BE125" s="1192">
        <v>0</v>
      </c>
      <c r="BF125" s="1192">
        <v>0</v>
      </c>
      <c r="BG125" s="1192">
        <v>0</v>
      </c>
      <c r="BH125" s="1192">
        <v>0</v>
      </c>
      <c r="BI125" s="1192">
        <v>0</v>
      </c>
      <c r="BJ125" s="1192">
        <v>0</v>
      </c>
      <c r="BK125" s="1192">
        <v>0</v>
      </c>
      <c r="BL125" s="1192">
        <v>0</v>
      </c>
      <c r="BM125" s="1192">
        <v>0</v>
      </c>
      <c r="BO125" s="2032"/>
      <c r="BP125" s="1193" t="s">
        <v>849</v>
      </c>
      <c r="BQ125" s="1192">
        <f>'급수관 폐쇄(총괄)'!BU125</f>
        <v>0</v>
      </c>
      <c r="BR125" s="1192">
        <v>0</v>
      </c>
      <c r="BS125" s="1192">
        <v>0</v>
      </c>
      <c r="BT125" s="1192">
        <v>0</v>
      </c>
      <c r="BU125" s="1192">
        <v>0</v>
      </c>
      <c r="BV125" s="1192">
        <v>0</v>
      </c>
      <c r="BW125" s="1192">
        <v>0</v>
      </c>
      <c r="BX125" s="1192">
        <v>0</v>
      </c>
      <c r="BY125" s="1192">
        <v>0</v>
      </c>
      <c r="BZ125" s="1192">
        <v>0</v>
      </c>
      <c r="CA125" s="1192">
        <v>0</v>
      </c>
      <c r="CB125" s="1192">
        <v>0</v>
      </c>
      <c r="CC125" s="1192">
        <v>0</v>
      </c>
      <c r="CD125" s="1192">
        <v>0</v>
      </c>
      <c r="CE125" s="1192">
        <v>0</v>
      </c>
      <c r="CF125" s="1192">
        <v>0</v>
      </c>
      <c r="CG125" s="1192">
        <v>0</v>
      </c>
      <c r="CH125" s="1192">
        <v>0</v>
      </c>
      <c r="CI125" s="1192">
        <v>0</v>
      </c>
      <c r="CK125" s="2032"/>
      <c r="CL125" s="1193" t="s">
        <v>849</v>
      </c>
      <c r="CM125" s="1192">
        <f>'급수관 폐쇄(총괄)'!CQ125</f>
        <v>0</v>
      </c>
      <c r="CN125" s="1192">
        <v>0</v>
      </c>
      <c r="CO125" s="1192">
        <v>0</v>
      </c>
      <c r="CP125" s="1192">
        <v>0</v>
      </c>
      <c r="CQ125" s="1192">
        <v>0</v>
      </c>
      <c r="CR125" s="1192">
        <v>0</v>
      </c>
      <c r="CS125" s="1192">
        <v>0</v>
      </c>
      <c r="CT125" s="1192">
        <v>0</v>
      </c>
      <c r="CU125" s="1192">
        <v>0</v>
      </c>
      <c r="CV125" s="1192">
        <v>0</v>
      </c>
      <c r="CW125" s="1192">
        <v>0</v>
      </c>
      <c r="CX125" s="1192">
        <v>0</v>
      </c>
      <c r="CY125" s="1192">
        <v>0</v>
      </c>
      <c r="CZ125" s="1192">
        <v>0</v>
      </c>
      <c r="DA125" s="1192">
        <v>0</v>
      </c>
      <c r="DB125" s="1192">
        <v>0</v>
      </c>
      <c r="DC125" s="1192">
        <v>0</v>
      </c>
      <c r="DD125" s="1192">
        <v>0</v>
      </c>
      <c r="DE125" s="1192">
        <v>0</v>
      </c>
      <c r="DG125" s="2032"/>
      <c r="DH125" s="1193" t="s">
        <v>849</v>
      </c>
      <c r="DI125" s="1192">
        <f>'급수관 폐쇄(총괄)'!DM125</f>
        <v>0</v>
      </c>
      <c r="DJ125" s="1192">
        <v>0</v>
      </c>
      <c r="DK125" s="1192">
        <v>0</v>
      </c>
      <c r="DL125" s="1192">
        <v>0</v>
      </c>
      <c r="DM125" s="1192">
        <v>0</v>
      </c>
      <c r="DN125" s="1192">
        <v>0</v>
      </c>
      <c r="DO125" s="1192">
        <v>0</v>
      </c>
      <c r="DP125" s="1192">
        <v>0</v>
      </c>
      <c r="DQ125" s="1192">
        <v>0</v>
      </c>
      <c r="DR125" s="1192">
        <v>0</v>
      </c>
      <c r="DS125" s="1192">
        <v>0</v>
      </c>
      <c r="DT125" s="1192">
        <v>0</v>
      </c>
      <c r="DU125" s="1192">
        <v>0</v>
      </c>
      <c r="DV125" s="1192">
        <v>0</v>
      </c>
      <c r="DW125" s="1192">
        <v>0</v>
      </c>
      <c r="DX125" s="1192">
        <v>0</v>
      </c>
      <c r="DY125" s="1192">
        <v>0</v>
      </c>
      <c r="DZ125" s="1192">
        <v>0</v>
      </c>
      <c r="EA125" s="1192">
        <v>0</v>
      </c>
    </row>
  </sheetData>
  <mergeCells count="114">
    <mergeCell ref="A49:A59"/>
    <mergeCell ref="A60:A70"/>
    <mergeCell ref="A71:A81"/>
    <mergeCell ref="A82:A92"/>
    <mergeCell ref="A93:A103"/>
    <mergeCell ref="A104:A114"/>
    <mergeCell ref="A115:A125"/>
    <mergeCell ref="W3:X4"/>
    <mergeCell ref="Y3:Y4"/>
    <mergeCell ref="K3:M3"/>
    <mergeCell ref="N3:P3"/>
    <mergeCell ref="Q3:S3"/>
    <mergeCell ref="T3:U3"/>
    <mergeCell ref="A5:A15"/>
    <mergeCell ref="A16:A26"/>
    <mergeCell ref="A27:A37"/>
    <mergeCell ref="A38:A48"/>
    <mergeCell ref="A3:B4"/>
    <mergeCell ref="C3:C4"/>
    <mergeCell ref="D3:G3"/>
    <mergeCell ref="H3:J3"/>
    <mergeCell ref="AP3:AQ3"/>
    <mergeCell ref="W5:W15"/>
    <mergeCell ref="W16:W26"/>
    <mergeCell ref="W27:W37"/>
    <mergeCell ref="W82:W92"/>
    <mergeCell ref="W93:W103"/>
    <mergeCell ref="W104:W114"/>
    <mergeCell ref="W115:W125"/>
    <mergeCell ref="AS3:AT4"/>
    <mergeCell ref="Z3:AC3"/>
    <mergeCell ref="AD3:AF3"/>
    <mergeCell ref="AG3:AI3"/>
    <mergeCell ref="W38:W48"/>
    <mergeCell ref="W49:W59"/>
    <mergeCell ref="W60:W70"/>
    <mergeCell ref="W71:W81"/>
    <mergeCell ref="AJ3:AL3"/>
    <mergeCell ref="AM3:AO3"/>
    <mergeCell ref="BI3:BK3"/>
    <mergeCell ref="BL3:BM3"/>
    <mergeCell ref="AS49:AS59"/>
    <mergeCell ref="AS60:AS70"/>
    <mergeCell ref="AS71:AS81"/>
    <mergeCell ref="AS82:AS92"/>
    <mergeCell ref="AS93:AS103"/>
    <mergeCell ref="AS104:AS114"/>
    <mergeCell ref="AS115:AS125"/>
    <mergeCell ref="AU3:AU4"/>
    <mergeCell ref="AS5:AS15"/>
    <mergeCell ref="AS16:AS26"/>
    <mergeCell ref="AS27:AS37"/>
    <mergeCell ref="AS38:AS48"/>
    <mergeCell ref="AV3:AY3"/>
    <mergeCell ref="AZ3:BB3"/>
    <mergeCell ref="BC3:BE3"/>
    <mergeCell ref="BF3:BH3"/>
    <mergeCell ref="CN3:CQ3"/>
    <mergeCell ref="CR3:CT3"/>
    <mergeCell ref="CK104:CK114"/>
    <mergeCell ref="CB3:CD3"/>
    <mergeCell ref="CE3:CG3"/>
    <mergeCell ref="CH3:CI3"/>
    <mergeCell ref="BO5:BO15"/>
    <mergeCell ref="BO16:BO26"/>
    <mergeCell ref="BO27:BO37"/>
    <mergeCell ref="BO82:BO92"/>
    <mergeCell ref="BO93:BO103"/>
    <mergeCell ref="BO104:BO114"/>
    <mergeCell ref="BO3:BP4"/>
    <mergeCell ref="BQ3:BQ4"/>
    <mergeCell ref="BR3:BU3"/>
    <mergeCell ref="BV3:BX3"/>
    <mergeCell ref="BY3:CA3"/>
    <mergeCell ref="BO38:BO48"/>
    <mergeCell ref="BO49:BO59"/>
    <mergeCell ref="BO60:BO70"/>
    <mergeCell ref="BO71:BO81"/>
    <mergeCell ref="CK49:CK59"/>
    <mergeCell ref="CK60:CK70"/>
    <mergeCell ref="CK71:CK81"/>
    <mergeCell ref="CK82:CK92"/>
    <mergeCell ref="CK93:CK103"/>
    <mergeCell ref="BO115:BO125"/>
    <mergeCell ref="CK3:CL4"/>
    <mergeCell ref="CM3:CM4"/>
    <mergeCell ref="CK5:CK15"/>
    <mergeCell ref="CK16:CK26"/>
    <mergeCell ref="CK27:CK37"/>
    <mergeCell ref="CK38:CK48"/>
    <mergeCell ref="DZ3:EA3"/>
    <mergeCell ref="DG5:DG15"/>
    <mergeCell ref="DG16:DG26"/>
    <mergeCell ref="DG27:DG37"/>
    <mergeCell ref="CK115:CK125"/>
    <mergeCell ref="DG3:DH4"/>
    <mergeCell ref="DI3:DI4"/>
    <mergeCell ref="DJ3:DM3"/>
    <mergeCell ref="DN3:DP3"/>
    <mergeCell ref="DQ3:DS3"/>
    <mergeCell ref="DG82:DG92"/>
    <mergeCell ref="DG93:DG103"/>
    <mergeCell ref="DG104:DG114"/>
    <mergeCell ref="DG115:DG125"/>
    <mergeCell ref="DT3:DV3"/>
    <mergeCell ref="DW3:DY3"/>
    <mergeCell ref="DG38:DG48"/>
    <mergeCell ref="DG49:DG59"/>
    <mergeCell ref="DG60:DG70"/>
    <mergeCell ref="DG71:DG81"/>
    <mergeCell ref="CU3:CW3"/>
    <mergeCell ref="CX3:CZ3"/>
    <mergeCell ref="DA3:DC3"/>
    <mergeCell ref="DD3:DE3"/>
  </mergeCells>
  <phoneticPr fontId="63" type="noConversion"/>
  <pageMargins left="0.75" right="0.75" top="1" bottom="1" header="0.31496062992125984" footer="0.31496062992125984"/>
  <pageSetup paperSize="9" scale="1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00FF"/>
  </sheetPr>
  <dimension ref="A2:P20"/>
  <sheetViews>
    <sheetView view="pageBreakPreview" topLeftCell="A4" zoomScale="115" zoomScaleNormal="100" zoomScaleSheetLayoutView="115" workbookViewId="0">
      <selection activeCell="D14" sqref="D14"/>
    </sheetView>
  </sheetViews>
  <sheetFormatPr defaultColWidth="8.8984375" defaultRowHeight="14.4"/>
  <cols>
    <col min="1" max="1" width="3.69921875" style="179" customWidth="1"/>
    <col min="2" max="2" width="8.8984375" style="179"/>
    <col min="3" max="3" width="5.59765625" style="179" customWidth="1"/>
    <col min="4" max="4" width="11.796875" style="179" customWidth="1"/>
    <col min="5" max="9" width="9.796875" style="179" customWidth="1"/>
    <col min="10" max="10" width="9.8984375" style="179" bestFit="1" customWidth="1"/>
    <col min="11" max="16384" width="8.8984375" style="179"/>
  </cols>
  <sheetData>
    <row r="2" spans="1:16" ht="33" customHeight="1">
      <c r="A2" s="11" t="s">
        <v>523</v>
      </c>
      <c r="B2" s="6"/>
      <c r="C2" s="6"/>
      <c r="D2" s="6"/>
      <c r="E2" s="42"/>
      <c r="F2" s="187" t="s">
        <v>462</v>
      </c>
      <c r="G2" s="18"/>
    </row>
    <row r="3" spans="1:16" ht="21.75" customHeight="1">
      <c r="A3" s="11"/>
      <c r="B3" s="6"/>
      <c r="C3" s="6"/>
      <c r="D3" s="6"/>
    </row>
    <row r="4" spans="1:16" ht="39.75" customHeight="1">
      <c r="A4" s="1910" t="s">
        <v>60</v>
      </c>
      <c r="B4" s="1911"/>
      <c r="C4" s="16" t="s">
        <v>0</v>
      </c>
      <c r="D4" s="16" t="s">
        <v>82</v>
      </c>
      <c r="E4" s="16" t="s">
        <v>117</v>
      </c>
      <c r="F4" s="16" t="s">
        <v>118</v>
      </c>
      <c r="G4" s="16" t="s">
        <v>119</v>
      </c>
      <c r="H4" s="16" t="s">
        <v>56</v>
      </c>
      <c r="I4" s="17" t="s">
        <v>57</v>
      </c>
    </row>
    <row r="5" spans="1:16" ht="40.5" customHeight="1">
      <c r="A5" s="1914" t="s">
        <v>120</v>
      </c>
      <c r="B5" s="1915"/>
      <c r="C5" s="242" t="s">
        <v>4</v>
      </c>
      <c r="D5" s="243">
        <f>SUM(E5:I5)</f>
        <v>1465600</v>
      </c>
      <c r="E5" s="504">
        <f>'2-2동별 급수인구(급수과)'!D7</f>
        <v>223981</v>
      </c>
      <c r="F5" s="243">
        <f>'2-2동별 급수인구(급수과)'!D28</f>
        <v>224849</v>
      </c>
      <c r="G5" s="243">
        <f>'2-2동별 급수인구(급수과)'!D50</f>
        <v>469624</v>
      </c>
      <c r="H5" s="243">
        <f>'2-2동별 급수인구(급수과)'!D79</f>
        <v>374575</v>
      </c>
      <c r="I5" s="244">
        <f>'2-2동별 급수인구(급수과)'!D97</f>
        <v>172571</v>
      </c>
    </row>
    <row r="6" spans="1:16" ht="40.5" customHeight="1">
      <c r="A6" s="1919" t="s">
        <v>121</v>
      </c>
      <c r="B6" s="1920"/>
      <c r="C6" s="175" t="s">
        <v>4</v>
      </c>
      <c r="D6" s="245">
        <f>SUM(E6:I6)</f>
        <v>1465600</v>
      </c>
      <c r="E6" s="494">
        <f>'2-2동별 급수인구(급수과)'!F7</f>
        <v>223981</v>
      </c>
      <c r="F6" s="245">
        <f>'2-2동별 급수인구(급수과)'!F28</f>
        <v>224849</v>
      </c>
      <c r="G6" s="245">
        <f>'2-2동별 급수인구(급수과)'!F50</f>
        <v>469624</v>
      </c>
      <c r="H6" s="245">
        <f>'2-2동별 급수인구(급수과)'!F79</f>
        <v>374575</v>
      </c>
      <c r="I6" s="246">
        <f>'2-2동별 급수인구(급수과)'!F97</f>
        <v>172571</v>
      </c>
    </row>
    <row r="7" spans="1:16" ht="40.5" customHeight="1">
      <c r="A7" s="1921" t="s">
        <v>122</v>
      </c>
      <c r="B7" s="1922"/>
      <c r="C7" s="175" t="s">
        <v>4</v>
      </c>
      <c r="D7" s="245">
        <f>SUM(E7:I7)</f>
        <v>1464868</v>
      </c>
      <c r="E7" s="956">
        <f>'2-2동별 급수인구(급수과)'!H7</f>
        <v>223979</v>
      </c>
      <c r="F7" s="245">
        <f>'2-2동별 급수인구(급수과)'!H28</f>
        <v>224849</v>
      </c>
      <c r="G7" s="245">
        <f>'2-2동별 급수인구(급수과)'!H50</f>
        <v>469417</v>
      </c>
      <c r="H7" s="245">
        <f>'2-2동별 급수인구(급수과)'!H79</f>
        <v>374083</v>
      </c>
      <c r="I7" s="246">
        <f>'2-2동별 급수인구(급수과)'!H97</f>
        <v>172540</v>
      </c>
      <c r="L7" s="18"/>
      <c r="M7" s="18"/>
      <c r="N7" s="18"/>
      <c r="O7" s="18"/>
      <c r="P7" s="18"/>
    </row>
    <row r="8" spans="1:16" ht="40.5" customHeight="1">
      <c r="A8" s="1923" t="s">
        <v>524</v>
      </c>
      <c r="B8" s="1924"/>
      <c r="C8" s="175" t="s">
        <v>123</v>
      </c>
      <c r="D8" s="245">
        <f>SUM(E8:I8)</f>
        <v>678445.62616822426</v>
      </c>
      <c r="E8" s="956">
        <f>'2-2동별 급수인구(급수과)'!C7</f>
        <v>108996</v>
      </c>
      <c r="F8" s="245">
        <f>'2-2동별 급수인구(급수과)'!C28</f>
        <v>105069.62616822429</v>
      </c>
      <c r="G8" s="245">
        <f>'2-2동별 급수인구(급수과)'!C50</f>
        <v>217305</v>
      </c>
      <c r="H8" s="245">
        <f>'2-2동별 급수인구(급수과)'!C79</f>
        <v>166767</v>
      </c>
      <c r="I8" s="246">
        <f>'2-2동별 급수인구(급수과)'!C97</f>
        <v>80308</v>
      </c>
      <c r="L8" s="18"/>
      <c r="M8" s="18"/>
      <c r="N8" s="18"/>
      <c r="O8" s="18"/>
      <c r="P8" s="18"/>
    </row>
    <row r="9" spans="1:16" ht="40.5" customHeight="1">
      <c r="A9" s="1923" t="s">
        <v>525</v>
      </c>
      <c r="B9" s="1924"/>
      <c r="C9" s="175" t="s">
        <v>123</v>
      </c>
      <c r="D9" s="245">
        <f>SUM(E9:I9)</f>
        <v>678060.62616822426</v>
      </c>
      <c r="E9" s="245">
        <f>'2-2동별 급수인구(급수과)'!E7</f>
        <v>108996</v>
      </c>
      <c r="F9" s="245">
        <f>'2-2동별 급수인구(급수과)'!G28</f>
        <v>105069.62616822429</v>
      </c>
      <c r="G9" s="245">
        <f>'2-2동별 급수인구(급수과)'!G50</f>
        <v>217193</v>
      </c>
      <c r="H9" s="245">
        <f>'2-2동별 급수인구(급수과)'!G79</f>
        <v>166513</v>
      </c>
      <c r="I9" s="246">
        <f>'2-2동별 급수인구(급수과)'!G97</f>
        <v>80289</v>
      </c>
    </row>
    <row r="10" spans="1:16" ht="40.5" customHeight="1">
      <c r="A10" s="1921" t="s">
        <v>124</v>
      </c>
      <c r="B10" s="1922"/>
      <c r="C10" s="175" t="s">
        <v>5</v>
      </c>
      <c r="D10" s="957">
        <f t="shared" ref="D10:I10" si="0">D7/D5*100</f>
        <v>99.950054585152841</v>
      </c>
      <c r="E10" s="957">
        <f>E7/E5*100</f>
        <v>99.999107067117293</v>
      </c>
      <c r="F10" s="957">
        <f t="shared" si="0"/>
        <v>100</v>
      </c>
      <c r="G10" s="957">
        <f t="shared" si="0"/>
        <v>99.955922184556158</v>
      </c>
      <c r="H10" s="957">
        <f t="shared" si="0"/>
        <v>99.868651137956348</v>
      </c>
      <c r="I10" s="958">
        <f t="shared" si="0"/>
        <v>99.982036379229427</v>
      </c>
    </row>
    <row r="11" spans="1:16" s="186" customFormat="1" ht="40.5" customHeight="1">
      <c r="A11" s="1921" t="s">
        <v>125</v>
      </c>
      <c r="B11" s="1922"/>
      <c r="C11" s="1145" t="s">
        <v>526</v>
      </c>
      <c r="D11" s="426">
        <f>SUM(E11:I11)</f>
        <v>169102.02</v>
      </c>
      <c r="E11" s="1146">
        <f>('1-6사용료부과(기획요금과)'!F17)/1000</f>
        <v>22446.54</v>
      </c>
      <c r="F11" s="1146">
        <f>('1-6사용료부과(기획요금과)'!F18)/1000</f>
        <v>23381.558000000001</v>
      </c>
      <c r="G11" s="1146">
        <f>('1-6사용료부과(기획요금과)'!F19)/1000</f>
        <v>47252.027999999998</v>
      </c>
      <c r="H11" s="426">
        <f>('1-6사용료부과(기획요금과)'!F20+'1-6사용료부과(기획요금과)'!F21)/1000</f>
        <v>44444.440999999999</v>
      </c>
      <c r="I11" s="427">
        <f>('1-6사용료부과(기획요금과)'!F22+'1-6사용료부과(기획요금과)'!F23)/1000</f>
        <v>31577.453000000001</v>
      </c>
      <c r="J11" s="278"/>
    </row>
    <row r="12" spans="1:16" s="186" customFormat="1" ht="40.5" customHeight="1">
      <c r="A12" s="1921" t="s">
        <v>127</v>
      </c>
      <c r="B12" s="1922"/>
      <c r="C12" s="583" t="s">
        <v>14</v>
      </c>
      <c r="D12" s="245">
        <f>SUM(E12:I12)</f>
        <v>136570</v>
      </c>
      <c r="E12" s="245">
        <f>'2-14 계량기 현황(기확요금과)'!C5</f>
        <v>31274</v>
      </c>
      <c r="F12" s="245">
        <f>'2-14 계량기 현황(기확요금과)'!D5</f>
        <v>29486</v>
      </c>
      <c r="G12" s="245">
        <f>'2-14 계량기 현황(기확요금과)'!E5</f>
        <v>31472</v>
      </c>
      <c r="H12" s="245">
        <f>'2-14 계량기 현황(기확요금과)'!F5</f>
        <v>20813</v>
      </c>
      <c r="I12" s="246">
        <f>'2-14 계량기 현황(기확요금과)'!G5</f>
        <v>23525</v>
      </c>
    </row>
    <row r="13" spans="1:16" s="186" customFormat="1" ht="40.5" customHeight="1">
      <c r="A13" s="1912" t="s">
        <v>527</v>
      </c>
      <c r="B13" s="1913"/>
      <c r="C13" s="1303" t="s">
        <v>128</v>
      </c>
      <c r="D13" s="1304">
        <f>SUM(E13:I13)</f>
        <v>31093</v>
      </c>
      <c r="E13" s="1304">
        <f>'2-11 제수밸브(급수과)'!C6</f>
        <v>5601</v>
      </c>
      <c r="F13" s="1304">
        <f>'2-11 제수밸브(급수과)'!D6</f>
        <v>6166</v>
      </c>
      <c r="G13" s="1304">
        <f>'2-11 제수밸브(급수과)'!E6</f>
        <v>7085</v>
      </c>
      <c r="H13" s="1304">
        <f>'2-11 제수밸브(급수과)'!F6</f>
        <v>7279</v>
      </c>
      <c r="I13" s="1305">
        <f>'2-11 제수밸브(급수과)'!G6</f>
        <v>4962</v>
      </c>
    </row>
    <row r="14" spans="1:16" ht="40.5" customHeight="1">
      <c r="A14" s="1916" t="s">
        <v>528</v>
      </c>
      <c r="B14" s="1306" t="s">
        <v>129</v>
      </c>
      <c r="C14" s="1303" t="s">
        <v>17</v>
      </c>
      <c r="D14" s="1307">
        <f t="shared" ref="D14:I14" si="1">SUM(D15:D18)</f>
        <v>3977403.2600000002</v>
      </c>
      <c r="E14" s="1308">
        <f t="shared" si="1"/>
        <v>829681.11000000022</v>
      </c>
      <c r="F14" s="1308">
        <f t="shared" si="1"/>
        <v>698823.50000000012</v>
      </c>
      <c r="G14" s="1308">
        <f t="shared" si="1"/>
        <v>845992.81</v>
      </c>
      <c r="H14" s="1308">
        <f t="shared" si="1"/>
        <v>941365.45</v>
      </c>
      <c r="I14" s="1309">
        <f t="shared" si="1"/>
        <v>661540.39000000013</v>
      </c>
    </row>
    <row r="15" spans="1:16" ht="40.5" customHeight="1">
      <c r="A15" s="1917"/>
      <c r="B15" s="1306" t="s">
        <v>130</v>
      </c>
      <c r="C15" s="1303" t="s">
        <v>17</v>
      </c>
      <c r="D15" s="1307">
        <f>SUM(E15:I15)</f>
        <v>23091.69</v>
      </c>
      <c r="E15" s="1308">
        <v>0</v>
      </c>
      <c r="F15" s="1308">
        <v>0</v>
      </c>
      <c r="G15" s="1308">
        <f>'2-8수도관 부설총괄(급수과)'!F6</f>
        <v>4888.9800000000005</v>
      </c>
      <c r="H15" s="1308">
        <v>0</v>
      </c>
      <c r="I15" s="1309">
        <f>'2-8수도관 부설총괄(급수과)'!H6</f>
        <v>18202.71</v>
      </c>
    </row>
    <row r="16" spans="1:16" ht="40.5" customHeight="1">
      <c r="A16" s="1917"/>
      <c r="B16" s="1306" t="s">
        <v>131</v>
      </c>
      <c r="C16" s="1303" t="s">
        <v>17</v>
      </c>
      <c r="D16" s="1308">
        <f>SUM(E16:I16)</f>
        <v>0</v>
      </c>
      <c r="E16" s="1308" t="s">
        <v>529</v>
      </c>
      <c r="F16" s="1308" t="s">
        <v>530</v>
      </c>
      <c r="G16" s="1308" t="s">
        <v>531</v>
      </c>
      <c r="H16" s="1308" t="s">
        <v>532</v>
      </c>
      <c r="I16" s="1309" t="s">
        <v>533</v>
      </c>
    </row>
    <row r="17" spans="1:9" ht="40.5" customHeight="1">
      <c r="A17" s="1917"/>
      <c r="B17" s="1306" t="s">
        <v>132</v>
      </c>
      <c r="C17" s="1303" t="s">
        <v>17</v>
      </c>
      <c r="D17" s="1307">
        <f>SUM(E17:I17)</f>
        <v>2690172.83</v>
      </c>
      <c r="E17" s="1324">
        <f>'2-8수도관 부설총괄(급수과)'!D10</f>
        <v>506737.06000000006</v>
      </c>
      <c r="F17" s="1308">
        <f>'2-8수도관 부설총괄(급수과)'!E10</f>
        <v>452551.66000000009</v>
      </c>
      <c r="G17" s="1308">
        <f>'2-8수도관 부설총괄(급수과)'!F10</f>
        <v>571821.88</v>
      </c>
      <c r="H17" s="1308">
        <f>'2-8수도관 부설총괄(급수과)'!G10</f>
        <v>713558.54999999993</v>
      </c>
      <c r="I17" s="1308">
        <f>'2-8수도관 부설총괄(급수과)'!H10</f>
        <v>445503.68000000005</v>
      </c>
    </row>
    <row r="18" spans="1:9" ht="40.5" customHeight="1">
      <c r="A18" s="1918"/>
      <c r="B18" s="1310" t="s">
        <v>133</v>
      </c>
      <c r="C18" s="1311" t="s">
        <v>17</v>
      </c>
      <c r="D18" s="1312">
        <f>SUM(E18:I18)</f>
        <v>1264138.7400000002</v>
      </c>
      <c r="E18" s="1325">
        <f>'2-8수도관 부설총괄(급수과)'!D18</f>
        <v>322944.05000000016</v>
      </c>
      <c r="F18" s="1325">
        <f>'2-8수도관 부설총괄(급수과)'!E18</f>
        <v>246271.84</v>
      </c>
      <c r="G18" s="1325">
        <f>'2-8수도관 부설총괄(급수과)'!F18</f>
        <v>269281.95000000007</v>
      </c>
      <c r="H18" s="1325">
        <f>'2-8수도관 부설총괄(급수과)'!G18</f>
        <v>227806.90000000002</v>
      </c>
      <c r="I18" s="1325">
        <f>'2-8수도관 부설총괄(급수과)'!H18</f>
        <v>197834</v>
      </c>
    </row>
    <row r="19" spans="1:9" s="186" customFormat="1" ht="18" customHeight="1">
      <c r="A19" s="143" t="s">
        <v>534</v>
      </c>
      <c r="B19" s="154"/>
      <c r="C19" s="154"/>
      <c r="D19" s="154"/>
      <c r="E19" s="154"/>
      <c r="F19" s="154"/>
      <c r="G19" s="154"/>
      <c r="H19" s="154"/>
      <c r="I19" s="154"/>
    </row>
    <row r="20" spans="1:9">
      <c r="A20" t="s">
        <v>759</v>
      </c>
    </row>
  </sheetData>
  <mergeCells count="11">
    <mergeCell ref="A4:B4"/>
    <mergeCell ref="A13:B13"/>
    <mergeCell ref="A5:B5"/>
    <mergeCell ref="A14:A18"/>
    <mergeCell ref="A6:B6"/>
    <mergeCell ref="A10:B10"/>
    <mergeCell ref="A11:B11"/>
    <mergeCell ref="A12:B12"/>
    <mergeCell ref="A7:B7"/>
    <mergeCell ref="A8:B8"/>
    <mergeCell ref="A9:B9"/>
  </mergeCells>
  <phoneticPr fontId="63" type="noConversion"/>
  <pageMargins left="0.56000000000000005" right="0.5" top="0.98425196850393704" bottom="0.66929133858267698" header="0.12" footer="0"/>
  <pageSetup paperSize="9" firstPageNumber="20" orientation="portrait" useFirstPageNumber="1" r:id="rId1"/>
  <headerFooter alignWithMargins="0">
    <oddFooter>&amp;C-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00FF"/>
  </sheetPr>
  <dimension ref="A1:N128"/>
  <sheetViews>
    <sheetView view="pageBreakPreview" zoomScale="115" zoomScaleNormal="100" zoomScaleSheetLayoutView="115" workbookViewId="0">
      <selection activeCell="L26" sqref="L26"/>
    </sheetView>
  </sheetViews>
  <sheetFormatPr defaultColWidth="8.8984375" defaultRowHeight="14.4"/>
  <cols>
    <col min="1" max="1" width="4.59765625" style="179" customWidth="1"/>
    <col min="2" max="2" width="8.8984375" style="179"/>
    <col min="3" max="3" width="10.296875" style="179" customWidth="1"/>
    <col min="4" max="4" width="11.59765625" style="179" customWidth="1"/>
    <col min="5" max="6" width="10.296875" style="179" customWidth="1"/>
    <col min="7" max="8" width="10.296875" style="186" customWidth="1"/>
    <col min="9" max="9" width="9.8984375" style="179" bestFit="1" customWidth="1"/>
    <col min="10" max="10" width="11.59765625" style="179" bestFit="1" customWidth="1"/>
    <col min="11" max="11" width="10.3984375" style="179" customWidth="1"/>
    <col min="12" max="12" width="8.8984375" style="179" customWidth="1"/>
    <col min="13" max="13" width="9.59765625" style="179" customWidth="1"/>
    <col min="14" max="14" width="8.59765625" style="179" customWidth="1"/>
    <col min="15" max="16384" width="8.8984375" style="179"/>
  </cols>
  <sheetData>
    <row r="1" spans="1:14" ht="30.6">
      <c r="A1" s="180" t="s">
        <v>134</v>
      </c>
      <c r="F1" s="42" t="s">
        <v>535</v>
      </c>
      <c r="H1" s="190" t="s">
        <v>462</v>
      </c>
    </row>
    <row r="2" spans="1:14" ht="2.25" customHeight="1"/>
    <row r="3" spans="1:14" ht="30" customHeight="1">
      <c r="A3" s="19" t="s">
        <v>135</v>
      </c>
      <c r="D3" s="37"/>
      <c r="G3" s="146" t="s">
        <v>136</v>
      </c>
      <c r="J3" s="179" t="s">
        <v>962</v>
      </c>
      <c r="K3" s="179" t="s">
        <v>963</v>
      </c>
    </row>
    <row r="4" spans="1:14" ht="12" customHeight="1">
      <c r="J4" s="18">
        <f>D7+D28+D50+D79+D97</f>
        <v>1465600</v>
      </c>
      <c r="K4" s="18">
        <f>H7+H28+H50+H79+H97</f>
        <v>1464868</v>
      </c>
    </row>
    <row r="5" spans="1:14" ht="30.75" customHeight="1">
      <c r="A5" s="1933" t="s">
        <v>137</v>
      </c>
      <c r="B5" s="1935" t="s">
        <v>138</v>
      </c>
      <c r="C5" s="1937" t="s">
        <v>139</v>
      </c>
      <c r="D5" s="1938"/>
      <c r="E5" s="1930" t="s">
        <v>140</v>
      </c>
      <c r="F5" s="1930"/>
      <c r="G5" s="1932" t="s">
        <v>141</v>
      </c>
      <c r="H5" s="1932"/>
      <c r="L5" s="313"/>
      <c r="M5" s="313"/>
    </row>
    <row r="6" spans="1:14" ht="30.75" customHeight="1" thickBot="1">
      <c r="A6" s="1934"/>
      <c r="B6" s="1936"/>
      <c r="C6" s="24" t="s">
        <v>142</v>
      </c>
      <c r="D6" s="25" t="s">
        <v>143</v>
      </c>
      <c r="E6" s="450" t="s">
        <v>142</v>
      </c>
      <c r="F6" s="451" t="s">
        <v>143</v>
      </c>
      <c r="G6" s="147" t="s">
        <v>142</v>
      </c>
      <c r="H6" s="148" t="s">
        <v>143</v>
      </c>
      <c r="J6" s="564"/>
      <c r="K6" s="564"/>
      <c r="L6" s="955"/>
      <c r="M6" s="955"/>
      <c r="N6" s="74"/>
    </row>
    <row r="7" spans="1:14" ht="30.75" customHeight="1" thickTop="1" thickBot="1">
      <c r="A7" s="1928" t="s">
        <v>144</v>
      </c>
      <c r="B7" s="1929"/>
      <c r="C7" s="191">
        <f t="shared" ref="C7:H7" si="0">SUM(C8:C23)</f>
        <v>108996</v>
      </c>
      <c r="D7" s="192">
        <f t="shared" si="0"/>
        <v>223981</v>
      </c>
      <c r="E7" s="193">
        <f t="shared" si="0"/>
        <v>108996</v>
      </c>
      <c r="F7" s="194">
        <f t="shared" si="0"/>
        <v>223981</v>
      </c>
      <c r="G7" s="193">
        <f t="shared" si="0"/>
        <v>108995</v>
      </c>
      <c r="H7" s="354">
        <f t="shared" si="0"/>
        <v>223979</v>
      </c>
      <c r="I7" s="73"/>
      <c r="J7" s="564"/>
      <c r="K7" s="564"/>
      <c r="L7" s="955"/>
      <c r="M7" s="955"/>
      <c r="N7" s="73"/>
    </row>
    <row r="8" spans="1:14" ht="21.9" customHeight="1" thickTop="1">
      <c r="A8" s="117">
        <v>1</v>
      </c>
      <c r="B8" s="239" t="s">
        <v>145</v>
      </c>
      <c r="C8" s="466">
        <v>2746</v>
      </c>
      <c r="D8" s="1415">
        <v>3892</v>
      </c>
      <c r="E8" s="503">
        <f t="shared" ref="E8:F14" si="1">C8</f>
        <v>2746</v>
      </c>
      <c r="F8" s="823">
        <f t="shared" si="1"/>
        <v>3892</v>
      </c>
      <c r="G8" s="1147">
        <f t="shared" ref="G8:H21" si="2">+E8</f>
        <v>2746</v>
      </c>
      <c r="H8" s="1148">
        <f t="shared" si="2"/>
        <v>3892</v>
      </c>
      <c r="I8" s="73"/>
      <c r="J8" s="1925"/>
      <c r="K8" s="564"/>
      <c r="L8" s="955"/>
      <c r="M8" s="955"/>
      <c r="N8" s="462"/>
    </row>
    <row r="9" spans="1:14" ht="21.9" customHeight="1">
      <c r="A9" s="444">
        <v>2</v>
      </c>
      <c r="B9" s="819" t="s">
        <v>536</v>
      </c>
      <c r="C9" s="466">
        <v>8968</v>
      </c>
      <c r="D9" s="1453">
        <v>22979</v>
      </c>
      <c r="E9" s="466">
        <f t="shared" si="1"/>
        <v>8968</v>
      </c>
      <c r="F9" s="824">
        <f t="shared" si="1"/>
        <v>22979</v>
      </c>
      <c r="G9" s="1147">
        <f t="shared" si="2"/>
        <v>8968</v>
      </c>
      <c r="H9" s="1148">
        <f t="shared" si="2"/>
        <v>22979</v>
      </c>
      <c r="I9" s="73"/>
      <c r="J9" s="1926"/>
      <c r="K9" s="564"/>
      <c r="L9" s="955"/>
      <c r="M9" s="955"/>
      <c r="N9" s="462"/>
    </row>
    <row r="10" spans="1:14" ht="21.9" customHeight="1">
      <c r="A10" s="444">
        <v>3</v>
      </c>
      <c r="B10" s="819" t="s">
        <v>537</v>
      </c>
      <c r="C10" s="466">
        <v>6926</v>
      </c>
      <c r="D10" s="1453">
        <v>15365</v>
      </c>
      <c r="E10" s="466">
        <f t="shared" si="1"/>
        <v>6926</v>
      </c>
      <c r="F10" s="824">
        <f t="shared" si="1"/>
        <v>15365</v>
      </c>
      <c r="G10" s="1147">
        <f t="shared" si="2"/>
        <v>6926</v>
      </c>
      <c r="H10" s="1148">
        <f t="shared" si="2"/>
        <v>15365</v>
      </c>
      <c r="I10" s="73"/>
      <c r="J10" s="1926"/>
      <c r="K10" s="564"/>
      <c r="L10" s="955"/>
      <c r="M10" s="955"/>
      <c r="N10" s="462"/>
    </row>
    <row r="11" spans="1:14" ht="21.9" customHeight="1">
      <c r="A11" s="444">
        <v>4</v>
      </c>
      <c r="B11" s="445" t="s">
        <v>146</v>
      </c>
      <c r="C11" s="466">
        <v>5981</v>
      </c>
      <c r="D11" s="1454">
        <v>12124</v>
      </c>
      <c r="E11" s="466">
        <f t="shared" si="1"/>
        <v>5981</v>
      </c>
      <c r="F11" s="824">
        <f t="shared" si="1"/>
        <v>12124</v>
      </c>
      <c r="G11" s="1147">
        <f t="shared" si="2"/>
        <v>5981</v>
      </c>
      <c r="H11" s="1148">
        <f t="shared" si="2"/>
        <v>12124</v>
      </c>
      <c r="I11" s="73"/>
      <c r="J11" s="1927"/>
      <c r="K11" s="564"/>
      <c r="L11" s="955"/>
      <c r="M11" s="955"/>
      <c r="N11" s="462"/>
    </row>
    <row r="12" spans="1:14" ht="21.9" customHeight="1">
      <c r="A12" s="444">
        <v>5</v>
      </c>
      <c r="B12" s="445" t="s">
        <v>147</v>
      </c>
      <c r="C12" s="466">
        <v>5130</v>
      </c>
      <c r="D12" s="1415">
        <v>8062</v>
      </c>
      <c r="E12" s="466">
        <f t="shared" si="1"/>
        <v>5130</v>
      </c>
      <c r="F12" s="824">
        <f t="shared" si="1"/>
        <v>8062</v>
      </c>
      <c r="G12" s="1147">
        <f t="shared" si="2"/>
        <v>5130</v>
      </c>
      <c r="H12" s="1148">
        <f t="shared" si="2"/>
        <v>8062</v>
      </c>
      <c r="I12" s="73"/>
      <c r="J12" s="1925"/>
      <c r="K12" s="1159"/>
      <c r="L12" s="955"/>
      <c r="M12" s="955"/>
      <c r="N12" s="462"/>
    </row>
    <row r="13" spans="1:14" ht="21.9" customHeight="1">
      <c r="A13" s="444">
        <v>6</v>
      </c>
      <c r="B13" s="445" t="s">
        <v>148</v>
      </c>
      <c r="C13" s="466">
        <v>10330</v>
      </c>
      <c r="D13" s="1454">
        <v>22060</v>
      </c>
      <c r="E13" s="466">
        <f t="shared" si="1"/>
        <v>10330</v>
      </c>
      <c r="F13" s="824">
        <f t="shared" si="1"/>
        <v>22060</v>
      </c>
      <c r="G13" s="1147">
        <f t="shared" si="2"/>
        <v>10330</v>
      </c>
      <c r="H13" s="1148">
        <f t="shared" si="2"/>
        <v>22060</v>
      </c>
      <c r="I13" s="73"/>
      <c r="J13" s="1927"/>
      <c r="K13" s="564"/>
      <c r="L13" s="1158"/>
      <c r="M13" s="1158"/>
      <c r="N13" s="462"/>
    </row>
    <row r="14" spans="1:14" ht="21.9" customHeight="1">
      <c r="A14" s="444">
        <v>7</v>
      </c>
      <c r="B14" s="445" t="s">
        <v>149</v>
      </c>
      <c r="C14" s="466">
        <v>6110</v>
      </c>
      <c r="D14" s="1454">
        <v>14177</v>
      </c>
      <c r="E14" s="466">
        <f t="shared" si="1"/>
        <v>6110</v>
      </c>
      <c r="F14" s="824">
        <f t="shared" si="1"/>
        <v>14177</v>
      </c>
      <c r="G14" s="1147">
        <f t="shared" si="2"/>
        <v>6110</v>
      </c>
      <c r="H14" s="1148">
        <f t="shared" si="2"/>
        <v>14177</v>
      </c>
      <c r="I14" s="73"/>
      <c r="J14" s="34" t="s">
        <v>956</v>
      </c>
      <c r="K14" s="34" t="s">
        <v>957</v>
      </c>
      <c r="L14" s="30" t="s">
        <v>958</v>
      </c>
      <c r="M14" s="30"/>
      <c r="N14" s="73"/>
    </row>
    <row r="15" spans="1:14" ht="21.9" customHeight="1">
      <c r="A15" s="444">
        <v>8</v>
      </c>
      <c r="B15" s="445" t="s">
        <v>150</v>
      </c>
      <c r="C15" s="466">
        <v>6951</v>
      </c>
      <c r="D15" s="1454">
        <v>13927</v>
      </c>
      <c r="E15" s="466">
        <f>C15</f>
        <v>6951</v>
      </c>
      <c r="F15" s="824">
        <f>D15</f>
        <v>13927</v>
      </c>
      <c r="G15" s="1147">
        <f t="shared" si="2"/>
        <v>6951</v>
      </c>
      <c r="H15" s="1148">
        <f t="shared" si="2"/>
        <v>13927</v>
      </c>
      <c r="I15" s="73"/>
      <c r="J15" s="34"/>
      <c r="K15" s="34"/>
      <c r="L15" s="30"/>
      <c r="M15" s="30"/>
      <c r="N15" s="202"/>
    </row>
    <row r="16" spans="1:14" ht="21.9" customHeight="1">
      <c r="A16" s="444">
        <v>9</v>
      </c>
      <c r="B16" s="445" t="s">
        <v>538</v>
      </c>
      <c r="C16" s="466">
        <v>6891</v>
      </c>
      <c r="D16" s="1415">
        <v>13351</v>
      </c>
      <c r="E16" s="466">
        <f t="shared" ref="E16:F20" si="3">C16</f>
        <v>6891</v>
      </c>
      <c r="F16" s="824">
        <f t="shared" si="3"/>
        <v>13351</v>
      </c>
      <c r="G16" s="1147">
        <f t="shared" si="2"/>
        <v>6891</v>
      </c>
      <c r="H16" s="1148">
        <f t="shared" si="2"/>
        <v>13351</v>
      </c>
      <c r="I16" s="73"/>
      <c r="J16" s="49"/>
      <c r="K16" s="462"/>
      <c r="L16" s="462"/>
      <c r="M16" s="202"/>
      <c r="N16" s="202"/>
    </row>
    <row r="17" spans="1:14" ht="21.9" customHeight="1">
      <c r="A17" s="444">
        <v>10</v>
      </c>
      <c r="B17" s="445" t="s">
        <v>539</v>
      </c>
      <c r="C17" s="466">
        <v>9766</v>
      </c>
      <c r="D17" s="1453">
        <v>19133</v>
      </c>
      <c r="E17" s="466">
        <f t="shared" si="3"/>
        <v>9766</v>
      </c>
      <c r="F17" s="824">
        <f t="shared" si="3"/>
        <v>19133</v>
      </c>
      <c r="G17" s="1147">
        <f t="shared" si="2"/>
        <v>9766</v>
      </c>
      <c r="H17" s="1148">
        <f t="shared" si="2"/>
        <v>19133</v>
      </c>
      <c r="I17" s="73"/>
      <c r="J17" s="49"/>
      <c r="K17" s="462"/>
      <c r="L17" s="462"/>
      <c r="M17" s="202"/>
      <c r="N17" s="202"/>
    </row>
    <row r="18" spans="1:14" ht="21.9" customHeight="1">
      <c r="A18" s="444">
        <v>11</v>
      </c>
      <c r="B18" s="445" t="s">
        <v>151</v>
      </c>
      <c r="C18" s="466">
        <v>11770</v>
      </c>
      <c r="D18" s="1453">
        <v>20555</v>
      </c>
      <c r="E18" s="466">
        <f t="shared" si="3"/>
        <v>11770</v>
      </c>
      <c r="F18" s="824">
        <f t="shared" si="3"/>
        <v>20555</v>
      </c>
      <c r="G18" s="1147">
        <f t="shared" si="2"/>
        <v>11770</v>
      </c>
      <c r="H18" s="1148">
        <f t="shared" si="2"/>
        <v>20555</v>
      </c>
      <c r="I18" s="73"/>
      <c r="J18" s="49"/>
      <c r="K18" s="462"/>
      <c r="L18" s="462"/>
      <c r="M18" s="202"/>
      <c r="N18" s="202"/>
    </row>
    <row r="19" spans="1:14" ht="21.9" customHeight="1">
      <c r="A19" s="444">
        <v>12</v>
      </c>
      <c r="B19" s="445" t="s">
        <v>540</v>
      </c>
      <c r="C19" s="466">
        <v>5286</v>
      </c>
      <c r="D19" s="1453">
        <v>11100</v>
      </c>
      <c r="E19" s="466">
        <f t="shared" si="3"/>
        <v>5286</v>
      </c>
      <c r="F19" s="824">
        <f t="shared" si="3"/>
        <v>11100</v>
      </c>
      <c r="G19" s="1147">
        <f t="shared" si="2"/>
        <v>5286</v>
      </c>
      <c r="H19" s="1148">
        <f t="shared" si="2"/>
        <v>11100</v>
      </c>
      <c r="I19" s="73"/>
      <c r="J19" s="49"/>
      <c r="K19" s="462"/>
      <c r="L19" s="462"/>
      <c r="M19" s="202"/>
      <c r="N19" s="202"/>
    </row>
    <row r="20" spans="1:14" ht="21.9" customHeight="1">
      <c r="A20" s="444">
        <v>13</v>
      </c>
      <c r="B20" s="445" t="s">
        <v>152</v>
      </c>
      <c r="C20" s="466">
        <v>6209</v>
      </c>
      <c r="D20" s="1454">
        <v>11917</v>
      </c>
      <c r="E20" s="466">
        <f t="shared" si="3"/>
        <v>6209</v>
      </c>
      <c r="F20" s="824">
        <f t="shared" si="3"/>
        <v>11917</v>
      </c>
      <c r="G20" s="1147">
        <f t="shared" si="2"/>
        <v>6209</v>
      </c>
      <c r="H20" s="1148">
        <f t="shared" si="2"/>
        <v>11917</v>
      </c>
      <c r="I20" s="73"/>
      <c r="J20" s="49"/>
      <c r="K20" s="462"/>
      <c r="L20" s="462"/>
      <c r="M20" s="202"/>
      <c r="N20" s="73"/>
    </row>
    <row r="21" spans="1:14" ht="21.9" customHeight="1">
      <c r="A21" s="444">
        <v>14</v>
      </c>
      <c r="B21" s="445" t="s">
        <v>541</v>
      </c>
      <c r="C21" s="466">
        <v>6432</v>
      </c>
      <c r="D21" s="1454">
        <v>13336</v>
      </c>
      <c r="E21" s="466">
        <f t="shared" ref="E21:F23" si="4">C21</f>
        <v>6432</v>
      </c>
      <c r="F21" s="824">
        <f t="shared" si="4"/>
        <v>13336</v>
      </c>
      <c r="G21" s="1147">
        <f t="shared" si="2"/>
        <v>6432</v>
      </c>
      <c r="H21" s="1148">
        <f t="shared" si="2"/>
        <v>13336</v>
      </c>
      <c r="I21" s="73"/>
      <c r="J21" s="49"/>
      <c r="K21" s="462"/>
      <c r="L21" s="462"/>
      <c r="M21" s="202"/>
      <c r="N21" s="202"/>
    </row>
    <row r="22" spans="1:14" ht="21.9" customHeight="1">
      <c r="A22" s="444">
        <v>15</v>
      </c>
      <c r="B22" s="445" t="s">
        <v>153</v>
      </c>
      <c r="C22" s="466">
        <v>1211</v>
      </c>
      <c r="D22" s="1454">
        <v>2262</v>
      </c>
      <c r="E22" s="466">
        <f t="shared" si="4"/>
        <v>1211</v>
      </c>
      <c r="F22" s="824">
        <f t="shared" si="4"/>
        <v>2262</v>
      </c>
      <c r="G22" s="1147">
        <f>+E22-1</f>
        <v>1210</v>
      </c>
      <c r="H22" s="1148">
        <f>+F22-2</f>
        <v>2260</v>
      </c>
      <c r="I22" s="73"/>
      <c r="J22" s="49"/>
      <c r="K22" s="462"/>
      <c r="L22" s="462"/>
      <c r="M22" s="202"/>
      <c r="N22" s="73"/>
    </row>
    <row r="23" spans="1:14" ht="21.9" customHeight="1">
      <c r="A23" s="440">
        <v>16</v>
      </c>
      <c r="B23" s="441" t="s">
        <v>154</v>
      </c>
      <c r="C23" s="502">
        <v>8289</v>
      </c>
      <c r="D23" s="1415">
        <v>19741</v>
      </c>
      <c r="E23" s="502">
        <f t="shared" si="4"/>
        <v>8289</v>
      </c>
      <c r="F23" s="825">
        <f t="shared" si="4"/>
        <v>19741</v>
      </c>
      <c r="G23" s="1149">
        <f>+E23</f>
        <v>8289</v>
      </c>
      <c r="H23" s="1150">
        <f>+F23</f>
        <v>19741</v>
      </c>
      <c r="I23" s="73"/>
      <c r="J23" s="49"/>
      <c r="K23" s="462"/>
      <c r="L23" s="462"/>
      <c r="M23" s="202"/>
      <c r="N23" s="73"/>
    </row>
    <row r="24" spans="1:14" ht="30" customHeight="1">
      <c r="A24" s="19" t="s">
        <v>155</v>
      </c>
      <c r="F24" s="20" t="s">
        <v>542</v>
      </c>
      <c r="I24" s="18"/>
      <c r="J24" s="49"/>
    </row>
    <row r="25" spans="1:14" ht="12.75" customHeight="1">
      <c r="I25" s="18"/>
      <c r="J25" s="49"/>
    </row>
    <row r="26" spans="1:14" ht="30" customHeight="1">
      <c r="A26" s="1933" t="s">
        <v>137</v>
      </c>
      <c r="B26" s="1935" t="s">
        <v>138</v>
      </c>
      <c r="C26" s="1937" t="s">
        <v>139</v>
      </c>
      <c r="D26" s="1938"/>
      <c r="E26" s="1933" t="s">
        <v>140</v>
      </c>
      <c r="F26" s="1935"/>
      <c r="G26" s="1931" t="s">
        <v>141</v>
      </c>
      <c r="H26" s="1895"/>
      <c r="I26" s="18"/>
      <c r="J26" s="49"/>
    </row>
    <row r="27" spans="1:14" ht="30" customHeight="1" thickBot="1">
      <c r="A27" s="1934"/>
      <c r="B27" s="1936"/>
      <c r="C27" s="24" t="s">
        <v>142</v>
      </c>
      <c r="D27" s="25" t="s">
        <v>143</v>
      </c>
      <c r="E27" s="450" t="s">
        <v>142</v>
      </c>
      <c r="F27" s="451" t="s">
        <v>143</v>
      </c>
      <c r="G27" s="149" t="s">
        <v>142</v>
      </c>
      <c r="H27" s="148" t="s">
        <v>143</v>
      </c>
      <c r="I27" s="18"/>
      <c r="J27" s="49"/>
      <c r="K27" s="46"/>
      <c r="L27" s="46"/>
      <c r="M27" s="74"/>
    </row>
    <row r="28" spans="1:14" ht="30.75" customHeight="1" thickTop="1" thickBot="1">
      <c r="A28" s="1928" t="s">
        <v>144</v>
      </c>
      <c r="B28" s="1929"/>
      <c r="C28" s="191">
        <f t="shared" ref="C28:H28" si="5">SUM(C29:C45)</f>
        <v>105069.62616822429</v>
      </c>
      <c r="D28" s="192">
        <f t="shared" si="5"/>
        <v>224849</v>
      </c>
      <c r="E28" s="193">
        <f t="shared" si="5"/>
        <v>105069.62616822429</v>
      </c>
      <c r="F28" s="194">
        <f t="shared" si="5"/>
        <v>224849</v>
      </c>
      <c r="G28" s="191">
        <f t="shared" si="5"/>
        <v>105069.62616822429</v>
      </c>
      <c r="H28" s="194">
        <f t="shared" si="5"/>
        <v>224849</v>
      </c>
      <c r="I28" s="18"/>
      <c r="J28" s="49"/>
      <c r="K28" s="18"/>
      <c r="M28" s="40"/>
    </row>
    <row r="29" spans="1:14" ht="21.9" customHeight="1" thickTop="1">
      <c r="A29" s="117">
        <v>1</v>
      </c>
      <c r="B29" s="240" t="s">
        <v>156</v>
      </c>
      <c r="C29" s="438">
        <f>D29/2.14</f>
        <v>6644.8598130841119</v>
      </c>
      <c r="D29" s="463">
        <v>14220</v>
      </c>
      <c r="E29" s="465">
        <f>C29</f>
        <v>6644.8598130841119</v>
      </c>
      <c r="F29" s="461">
        <f t="shared" ref="F29:H44" si="6">D29</f>
        <v>14220</v>
      </c>
      <c r="G29" s="1151">
        <f t="shared" si="6"/>
        <v>6644.8598130841119</v>
      </c>
      <c r="H29" s="1152">
        <f t="shared" si="6"/>
        <v>14220</v>
      </c>
      <c r="I29" s="18"/>
      <c r="J29" s="49"/>
      <c r="K29" s="18"/>
      <c r="L29" s="18"/>
    </row>
    <row r="30" spans="1:14" ht="21.9" customHeight="1">
      <c r="A30" s="444">
        <v>2</v>
      </c>
      <c r="B30" s="445" t="s">
        <v>157</v>
      </c>
      <c r="C30" s="438">
        <f t="shared" ref="C30:C45" si="7">D30/2.14</f>
        <v>7865.4205607476633</v>
      </c>
      <c r="D30" s="463">
        <v>16832</v>
      </c>
      <c r="E30" s="438">
        <f t="shared" ref="E30:E45" si="8">C30</f>
        <v>7865.4205607476633</v>
      </c>
      <c r="F30" s="463">
        <f t="shared" si="6"/>
        <v>16832</v>
      </c>
      <c r="G30" s="1153">
        <f t="shared" si="6"/>
        <v>7865.4205607476633</v>
      </c>
      <c r="H30" s="1154">
        <f t="shared" si="6"/>
        <v>16832</v>
      </c>
      <c r="I30" s="18"/>
      <c r="J30" s="49"/>
      <c r="K30" s="18"/>
      <c r="L30" s="18"/>
    </row>
    <row r="31" spans="1:14" ht="21.9" customHeight="1">
      <c r="A31" s="444">
        <v>3</v>
      </c>
      <c r="B31" s="445" t="s">
        <v>158</v>
      </c>
      <c r="C31" s="438">
        <f t="shared" si="7"/>
        <v>6473.3644859813085</v>
      </c>
      <c r="D31" s="463">
        <v>13853</v>
      </c>
      <c r="E31" s="438">
        <f t="shared" si="8"/>
        <v>6473.3644859813085</v>
      </c>
      <c r="F31" s="463">
        <f t="shared" si="6"/>
        <v>13853</v>
      </c>
      <c r="G31" s="1153">
        <f t="shared" si="6"/>
        <v>6473.3644859813085</v>
      </c>
      <c r="H31" s="1154">
        <f t="shared" si="6"/>
        <v>13853</v>
      </c>
      <c r="I31" s="18"/>
      <c r="J31" s="49"/>
      <c r="K31" s="18"/>
      <c r="L31" s="18"/>
    </row>
    <row r="32" spans="1:14" ht="21.9" customHeight="1">
      <c r="A32" s="444">
        <v>4</v>
      </c>
      <c r="B32" s="445" t="s">
        <v>159</v>
      </c>
      <c r="C32" s="438">
        <f t="shared" si="7"/>
        <v>6200</v>
      </c>
      <c r="D32" s="463">
        <v>13268</v>
      </c>
      <c r="E32" s="438">
        <f t="shared" si="8"/>
        <v>6200</v>
      </c>
      <c r="F32" s="463">
        <f t="shared" si="6"/>
        <v>13268</v>
      </c>
      <c r="G32" s="1153">
        <f t="shared" si="6"/>
        <v>6200</v>
      </c>
      <c r="H32" s="1154">
        <f t="shared" si="6"/>
        <v>13268</v>
      </c>
      <c r="I32" s="18"/>
      <c r="J32" s="49"/>
      <c r="K32" s="18"/>
      <c r="L32" s="18"/>
    </row>
    <row r="33" spans="1:12" ht="21.9" customHeight="1">
      <c r="A33" s="444">
        <v>5</v>
      </c>
      <c r="B33" s="445" t="s">
        <v>160</v>
      </c>
      <c r="C33" s="438">
        <f t="shared" si="7"/>
        <v>2030.8411214953269</v>
      </c>
      <c r="D33" s="463">
        <v>4346</v>
      </c>
      <c r="E33" s="438">
        <f t="shared" si="8"/>
        <v>2030.8411214953269</v>
      </c>
      <c r="F33" s="463">
        <f t="shared" si="6"/>
        <v>4346</v>
      </c>
      <c r="G33" s="1153">
        <f t="shared" si="6"/>
        <v>2030.8411214953269</v>
      </c>
      <c r="H33" s="1154">
        <f t="shared" si="6"/>
        <v>4346</v>
      </c>
      <c r="I33" s="18"/>
      <c r="J33" s="49"/>
      <c r="K33" s="18"/>
      <c r="L33" s="18"/>
    </row>
    <row r="34" spans="1:12" ht="21.9" customHeight="1">
      <c r="A34" s="444">
        <v>6</v>
      </c>
      <c r="B34" s="445" t="s">
        <v>161</v>
      </c>
      <c r="C34" s="438">
        <f t="shared" si="7"/>
        <v>6986.9158878504668</v>
      </c>
      <c r="D34" s="463">
        <v>14952</v>
      </c>
      <c r="E34" s="438">
        <f t="shared" si="8"/>
        <v>6986.9158878504668</v>
      </c>
      <c r="F34" s="463">
        <f t="shared" si="6"/>
        <v>14952</v>
      </c>
      <c r="G34" s="1153">
        <f>E34</f>
        <v>6986.9158878504668</v>
      </c>
      <c r="H34" s="1154">
        <f>F34</f>
        <v>14952</v>
      </c>
      <c r="I34" s="18"/>
      <c r="J34" s="49"/>
      <c r="K34" s="18"/>
      <c r="L34" s="18"/>
    </row>
    <row r="35" spans="1:12" ht="21.9" customHeight="1">
      <c r="A35" s="444">
        <v>7</v>
      </c>
      <c r="B35" s="445" t="s">
        <v>162</v>
      </c>
      <c r="C35" s="438">
        <f t="shared" si="7"/>
        <v>2550.467289719626</v>
      </c>
      <c r="D35" s="463">
        <v>5458</v>
      </c>
      <c r="E35" s="438">
        <f t="shared" si="8"/>
        <v>2550.467289719626</v>
      </c>
      <c r="F35" s="463">
        <f t="shared" si="6"/>
        <v>5458</v>
      </c>
      <c r="G35" s="1153">
        <f t="shared" si="6"/>
        <v>2550.467289719626</v>
      </c>
      <c r="H35" s="1154">
        <f t="shared" si="6"/>
        <v>5458</v>
      </c>
      <c r="I35" s="18"/>
      <c r="J35" s="49"/>
      <c r="K35" s="18"/>
      <c r="L35" s="18"/>
    </row>
    <row r="36" spans="1:12" ht="21.9" customHeight="1">
      <c r="A36" s="444">
        <v>8</v>
      </c>
      <c r="B36" s="445" t="s">
        <v>163</v>
      </c>
      <c r="C36" s="438">
        <f t="shared" si="7"/>
        <v>3030.8411214953271</v>
      </c>
      <c r="D36" s="463">
        <v>6486</v>
      </c>
      <c r="E36" s="438">
        <f t="shared" si="8"/>
        <v>3030.8411214953271</v>
      </c>
      <c r="F36" s="463">
        <f>D36</f>
        <v>6486</v>
      </c>
      <c r="G36" s="1153">
        <f t="shared" si="6"/>
        <v>3030.8411214953271</v>
      </c>
      <c r="H36" s="1154">
        <f t="shared" si="6"/>
        <v>6486</v>
      </c>
      <c r="I36" s="18"/>
      <c r="J36" s="49"/>
      <c r="K36" s="18"/>
      <c r="L36" s="18"/>
    </row>
    <row r="37" spans="1:12" ht="21.9" customHeight="1">
      <c r="A37" s="444">
        <v>9</v>
      </c>
      <c r="B37" s="445" t="s">
        <v>164</v>
      </c>
      <c r="C37" s="438">
        <f t="shared" si="7"/>
        <v>4301.8691588785041</v>
      </c>
      <c r="D37" s="463">
        <v>9206</v>
      </c>
      <c r="E37" s="438">
        <f t="shared" si="8"/>
        <v>4301.8691588785041</v>
      </c>
      <c r="F37" s="463">
        <f t="shared" si="6"/>
        <v>9206</v>
      </c>
      <c r="G37" s="1153">
        <f t="shared" si="6"/>
        <v>4301.8691588785041</v>
      </c>
      <c r="H37" s="1154">
        <f t="shared" si="6"/>
        <v>9206</v>
      </c>
      <c r="I37" s="18"/>
      <c r="J37" s="49"/>
      <c r="K37" s="18"/>
      <c r="L37" s="18"/>
    </row>
    <row r="38" spans="1:12" ht="21.9" customHeight="1">
      <c r="A38" s="444">
        <v>10</v>
      </c>
      <c r="B38" s="445" t="s">
        <v>165</v>
      </c>
      <c r="C38" s="438">
        <f t="shared" si="7"/>
        <v>4862.6168224299063</v>
      </c>
      <c r="D38" s="463">
        <v>10406</v>
      </c>
      <c r="E38" s="438">
        <f t="shared" si="8"/>
        <v>4862.6168224299063</v>
      </c>
      <c r="F38" s="463">
        <f t="shared" si="6"/>
        <v>10406</v>
      </c>
      <c r="G38" s="1153">
        <f t="shared" si="6"/>
        <v>4862.6168224299063</v>
      </c>
      <c r="H38" s="1154">
        <f t="shared" si="6"/>
        <v>10406</v>
      </c>
      <c r="I38" s="18"/>
      <c r="J38" s="49"/>
      <c r="K38" s="18"/>
      <c r="L38" s="18"/>
    </row>
    <row r="39" spans="1:12" ht="21.9" customHeight="1">
      <c r="A39" s="444">
        <v>11</v>
      </c>
      <c r="B39" s="445" t="s">
        <v>166</v>
      </c>
      <c r="C39" s="438">
        <f t="shared" si="7"/>
        <v>6021.4953271028035</v>
      </c>
      <c r="D39" s="463">
        <v>12886</v>
      </c>
      <c r="E39" s="438">
        <f t="shared" si="8"/>
        <v>6021.4953271028035</v>
      </c>
      <c r="F39" s="463">
        <f t="shared" si="6"/>
        <v>12886</v>
      </c>
      <c r="G39" s="1153">
        <f t="shared" si="6"/>
        <v>6021.4953271028035</v>
      </c>
      <c r="H39" s="1154">
        <f t="shared" si="6"/>
        <v>12886</v>
      </c>
      <c r="I39" s="18"/>
      <c r="J39" s="49"/>
      <c r="K39" s="18"/>
      <c r="L39" s="18"/>
    </row>
    <row r="40" spans="1:12" ht="21.9" customHeight="1">
      <c r="A40" s="444">
        <v>12</v>
      </c>
      <c r="B40" s="445" t="s">
        <v>167</v>
      </c>
      <c r="C40" s="438">
        <f t="shared" si="7"/>
        <v>11517.289719626167</v>
      </c>
      <c r="D40" s="463">
        <v>24647</v>
      </c>
      <c r="E40" s="438">
        <f t="shared" si="8"/>
        <v>11517.289719626167</v>
      </c>
      <c r="F40" s="463">
        <f t="shared" si="6"/>
        <v>24647</v>
      </c>
      <c r="G40" s="1153">
        <f t="shared" si="6"/>
        <v>11517.289719626167</v>
      </c>
      <c r="H40" s="1154">
        <f t="shared" si="6"/>
        <v>24647</v>
      </c>
      <c r="I40" s="18"/>
      <c r="J40" s="49"/>
      <c r="K40" s="18"/>
      <c r="L40" s="18"/>
    </row>
    <row r="41" spans="1:12" ht="21.9" customHeight="1">
      <c r="A41" s="444">
        <v>13</v>
      </c>
      <c r="B41" s="445" t="s">
        <v>168</v>
      </c>
      <c r="C41" s="438">
        <f t="shared" si="7"/>
        <v>2793.9252336448599</v>
      </c>
      <c r="D41" s="463">
        <v>5979</v>
      </c>
      <c r="E41" s="438">
        <f t="shared" si="8"/>
        <v>2793.9252336448599</v>
      </c>
      <c r="F41" s="463">
        <f t="shared" si="6"/>
        <v>5979</v>
      </c>
      <c r="G41" s="1153">
        <f t="shared" si="6"/>
        <v>2793.9252336448599</v>
      </c>
      <c r="H41" s="1154">
        <f t="shared" si="6"/>
        <v>5979</v>
      </c>
      <c r="I41" s="18"/>
      <c r="J41" s="49"/>
      <c r="K41" s="18"/>
      <c r="L41" s="18"/>
    </row>
    <row r="42" spans="1:12" ht="21.9" customHeight="1">
      <c r="A42" s="444">
        <v>14</v>
      </c>
      <c r="B42" s="445" t="s">
        <v>169</v>
      </c>
      <c r="C42" s="438">
        <f t="shared" si="7"/>
        <v>6245.3271028037379</v>
      </c>
      <c r="D42" s="463">
        <v>13365</v>
      </c>
      <c r="E42" s="438">
        <f t="shared" si="8"/>
        <v>6245.3271028037379</v>
      </c>
      <c r="F42" s="463">
        <f>D42</f>
        <v>13365</v>
      </c>
      <c r="G42" s="1153">
        <f t="shared" si="6"/>
        <v>6245.3271028037379</v>
      </c>
      <c r="H42" s="1154">
        <f t="shared" si="6"/>
        <v>13365</v>
      </c>
      <c r="I42" s="18"/>
      <c r="J42" s="49"/>
      <c r="K42" s="18"/>
      <c r="L42" s="18"/>
    </row>
    <row r="43" spans="1:12" ht="21.9" customHeight="1">
      <c r="A43" s="444">
        <v>15</v>
      </c>
      <c r="B43" s="445" t="s">
        <v>170</v>
      </c>
      <c r="C43" s="438">
        <f t="shared" si="7"/>
        <v>9743.925233644859</v>
      </c>
      <c r="D43" s="463">
        <v>20852</v>
      </c>
      <c r="E43" s="438">
        <f t="shared" si="8"/>
        <v>9743.925233644859</v>
      </c>
      <c r="F43" s="463">
        <f>D43</f>
        <v>20852</v>
      </c>
      <c r="G43" s="1153">
        <f t="shared" si="6"/>
        <v>9743.925233644859</v>
      </c>
      <c r="H43" s="1154">
        <f t="shared" si="6"/>
        <v>20852</v>
      </c>
      <c r="I43" s="18"/>
      <c r="J43" s="49"/>
      <c r="K43" s="18"/>
      <c r="L43" s="18"/>
    </row>
    <row r="44" spans="1:12" ht="21.9" customHeight="1">
      <c r="A44" s="444">
        <v>16</v>
      </c>
      <c r="B44" s="445" t="s">
        <v>171</v>
      </c>
      <c r="C44" s="438">
        <f t="shared" si="7"/>
        <v>5544.8598130841119</v>
      </c>
      <c r="D44" s="463">
        <v>11866</v>
      </c>
      <c r="E44" s="438">
        <f t="shared" si="8"/>
        <v>5544.8598130841119</v>
      </c>
      <c r="F44" s="463">
        <f>D44</f>
        <v>11866</v>
      </c>
      <c r="G44" s="1153">
        <f>E44</f>
        <v>5544.8598130841119</v>
      </c>
      <c r="H44" s="1155">
        <f t="shared" si="6"/>
        <v>11866</v>
      </c>
      <c r="I44" s="18"/>
      <c r="J44" s="49"/>
      <c r="K44" s="18"/>
      <c r="L44" s="18"/>
    </row>
    <row r="45" spans="1:12" ht="21.9" customHeight="1">
      <c r="A45" s="440">
        <v>17</v>
      </c>
      <c r="B45" s="441" t="s">
        <v>172</v>
      </c>
      <c r="C45" s="502">
        <f t="shared" si="7"/>
        <v>12255.607476635514</v>
      </c>
      <c r="D45" s="467">
        <v>26227</v>
      </c>
      <c r="E45" s="468">
        <f t="shared" si="8"/>
        <v>12255.607476635514</v>
      </c>
      <c r="F45" s="467">
        <f>D45</f>
        <v>26227</v>
      </c>
      <c r="G45" s="1156">
        <f>E45</f>
        <v>12255.607476635514</v>
      </c>
      <c r="H45" s="1157">
        <f>F45</f>
        <v>26227</v>
      </c>
      <c r="I45" s="18"/>
      <c r="J45" s="49"/>
      <c r="K45" s="18"/>
      <c r="L45" s="18"/>
    </row>
    <row r="46" spans="1:12" ht="30" customHeight="1">
      <c r="A46" s="19" t="s">
        <v>173</v>
      </c>
      <c r="F46" s="20" t="s">
        <v>542</v>
      </c>
      <c r="I46" s="18"/>
      <c r="J46" s="49"/>
    </row>
    <row r="47" spans="1:12" ht="12" customHeight="1">
      <c r="I47" s="18"/>
      <c r="J47" s="49"/>
    </row>
    <row r="48" spans="1:12" ht="24.15" customHeight="1">
      <c r="A48" s="1933" t="s">
        <v>137</v>
      </c>
      <c r="B48" s="1935" t="s">
        <v>138</v>
      </c>
      <c r="C48" s="1937" t="s">
        <v>139</v>
      </c>
      <c r="D48" s="1938"/>
      <c r="E48" s="1933" t="s">
        <v>140</v>
      </c>
      <c r="F48" s="1935"/>
      <c r="G48" s="1931" t="s">
        <v>141</v>
      </c>
      <c r="H48" s="1895"/>
      <c r="I48" s="18"/>
      <c r="J48" s="49"/>
    </row>
    <row r="49" spans="1:13" ht="24.15" customHeight="1" thickBot="1">
      <c r="A49" s="1934"/>
      <c r="B49" s="1936"/>
      <c r="C49" s="24" t="s">
        <v>142</v>
      </c>
      <c r="D49" s="25" t="s">
        <v>143</v>
      </c>
      <c r="E49" s="450" t="s">
        <v>142</v>
      </c>
      <c r="F49" s="451" t="s">
        <v>143</v>
      </c>
      <c r="G49" s="149" t="s">
        <v>142</v>
      </c>
      <c r="H49" s="148" t="s">
        <v>143</v>
      </c>
      <c r="I49" s="18"/>
      <c r="J49" s="49"/>
      <c r="K49" s="46"/>
      <c r="L49" s="46"/>
      <c r="M49" s="74"/>
    </row>
    <row r="50" spans="1:13" ht="24.75" customHeight="1" thickTop="1" thickBot="1">
      <c r="A50" s="1928" t="s">
        <v>144</v>
      </c>
      <c r="B50" s="1929"/>
      <c r="C50" s="191">
        <f t="shared" ref="C50:H50" si="9">SUM(C51:C74)</f>
        <v>217305</v>
      </c>
      <c r="D50" s="192">
        <f t="shared" si="9"/>
        <v>469624</v>
      </c>
      <c r="E50" s="193">
        <f t="shared" si="9"/>
        <v>217305</v>
      </c>
      <c r="F50" s="194">
        <f t="shared" si="9"/>
        <v>469624</v>
      </c>
      <c r="G50" s="191">
        <f t="shared" si="9"/>
        <v>217193</v>
      </c>
      <c r="H50" s="194">
        <f t="shared" si="9"/>
        <v>469417</v>
      </c>
      <c r="I50" s="18"/>
      <c r="J50" s="49"/>
      <c r="K50" s="18"/>
      <c r="L50" s="18"/>
      <c r="M50" s="40"/>
    </row>
    <row r="51" spans="1:13" ht="21.9" customHeight="1" thickTop="1">
      <c r="A51" s="117">
        <v>1</v>
      </c>
      <c r="B51" s="239" t="s">
        <v>174</v>
      </c>
      <c r="C51" s="1422">
        <v>8875</v>
      </c>
      <c r="D51" s="463">
        <v>22219</v>
      </c>
      <c r="E51" s="460">
        <f t="shared" ref="E51:G67" si="10">C51</f>
        <v>8875</v>
      </c>
      <c r="F51" s="461">
        <f t="shared" si="10"/>
        <v>22219</v>
      </c>
      <c r="G51" s="1151">
        <f t="shared" si="10"/>
        <v>8875</v>
      </c>
      <c r="H51" s="1155">
        <f>F51</f>
        <v>22219</v>
      </c>
      <c r="I51" s="18"/>
      <c r="J51" s="49"/>
      <c r="K51" s="18"/>
      <c r="L51" s="18"/>
    </row>
    <row r="52" spans="1:13" ht="21.9" customHeight="1">
      <c r="A52" s="444">
        <v>2</v>
      </c>
      <c r="B52" s="445" t="s">
        <v>175</v>
      </c>
      <c r="C52" s="1426">
        <v>9730</v>
      </c>
      <c r="D52" s="463">
        <v>19571</v>
      </c>
      <c r="E52" s="439">
        <f t="shared" si="10"/>
        <v>9730</v>
      </c>
      <c r="F52" s="463">
        <f t="shared" si="10"/>
        <v>19571</v>
      </c>
      <c r="G52" s="1153">
        <f t="shared" si="10"/>
        <v>9730</v>
      </c>
      <c r="H52" s="1155">
        <f t="shared" ref="H52:H73" si="11">F52</f>
        <v>19571</v>
      </c>
      <c r="I52" s="18"/>
      <c r="J52" s="49"/>
      <c r="K52" s="18"/>
      <c r="L52" s="18"/>
    </row>
    <row r="53" spans="1:13" ht="21.9" customHeight="1">
      <c r="A53" s="444">
        <v>3</v>
      </c>
      <c r="B53" s="445" t="s">
        <v>176</v>
      </c>
      <c r="C53" s="1424">
        <v>8221</v>
      </c>
      <c r="D53" s="463">
        <v>17319</v>
      </c>
      <c r="E53" s="439">
        <f t="shared" si="10"/>
        <v>8221</v>
      </c>
      <c r="F53" s="463">
        <f t="shared" si="10"/>
        <v>17319</v>
      </c>
      <c r="G53" s="1153">
        <f t="shared" si="10"/>
        <v>8221</v>
      </c>
      <c r="H53" s="1155">
        <f t="shared" si="11"/>
        <v>17319</v>
      </c>
      <c r="I53" s="18"/>
      <c r="J53" s="49"/>
      <c r="K53" s="18"/>
      <c r="L53" s="18"/>
    </row>
    <row r="54" spans="1:13" ht="21.9" customHeight="1">
      <c r="A54" s="444">
        <v>4</v>
      </c>
      <c r="B54" s="445" t="s">
        <v>177</v>
      </c>
      <c r="C54" s="1423">
        <v>6753</v>
      </c>
      <c r="D54" s="463">
        <v>15449</v>
      </c>
      <c r="E54" s="439">
        <f t="shared" si="10"/>
        <v>6753</v>
      </c>
      <c r="F54" s="463">
        <f t="shared" si="10"/>
        <v>15449</v>
      </c>
      <c r="G54" s="1153">
        <f t="shared" si="10"/>
        <v>6753</v>
      </c>
      <c r="H54" s="1155">
        <f t="shared" si="11"/>
        <v>15449</v>
      </c>
      <c r="I54" s="18"/>
      <c r="J54" s="49"/>
      <c r="K54" s="18"/>
      <c r="L54" s="18"/>
    </row>
    <row r="55" spans="1:13" ht="21.9" customHeight="1">
      <c r="A55" s="444">
        <v>5</v>
      </c>
      <c r="B55" s="445" t="s">
        <v>178</v>
      </c>
      <c r="C55" s="1423">
        <v>6842</v>
      </c>
      <c r="D55" s="463">
        <v>13609</v>
      </c>
      <c r="E55" s="439">
        <f t="shared" si="10"/>
        <v>6842</v>
      </c>
      <c r="F55" s="463">
        <f t="shared" si="10"/>
        <v>13609</v>
      </c>
      <c r="G55" s="1153">
        <f t="shared" si="10"/>
        <v>6842</v>
      </c>
      <c r="H55" s="1155">
        <f t="shared" si="11"/>
        <v>13609</v>
      </c>
      <c r="I55" s="18"/>
      <c r="J55" s="49"/>
      <c r="K55" s="18"/>
      <c r="L55" s="18"/>
    </row>
    <row r="56" spans="1:13" ht="21.9" customHeight="1">
      <c r="A56" s="444">
        <v>6</v>
      </c>
      <c r="B56" s="445" t="s">
        <v>179</v>
      </c>
      <c r="C56" s="1426">
        <v>7212</v>
      </c>
      <c r="D56" s="463">
        <v>12005</v>
      </c>
      <c r="E56" s="439">
        <f t="shared" si="10"/>
        <v>7212</v>
      </c>
      <c r="F56" s="463">
        <f t="shared" si="10"/>
        <v>12005</v>
      </c>
      <c r="G56" s="1153">
        <f t="shared" si="10"/>
        <v>7212</v>
      </c>
      <c r="H56" s="1155">
        <f t="shared" si="11"/>
        <v>12005</v>
      </c>
      <c r="I56" s="18"/>
      <c r="J56" s="49"/>
      <c r="K56" s="18"/>
      <c r="L56" s="18"/>
    </row>
    <row r="57" spans="1:13" ht="21.9" customHeight="1">
      <c r="A57" s="444">
        <v>7</v>
      </c>
      <c r="B57" s="445" t="s">
        <v>180</v>
      </c>
      <c r="C57" s="1424">
        <v>14857</v>
      </c>
      <c r="D57" s="463">
        <v>26793</v>
      </c>
      <c r="E57" s="439">
        <f t="shared" si="10"/>
        <v>14857</v>
      </c>
      <c r="F57" s="463">
        <f t="shared" si="10"/>
        <v>26793</v>
      </c>
      <c r="G57" s="1153">
        <f t="shared" si="10"/>
        <v>14857</v>
      </c>
      <c r="H57" s="1155">
        <f t="shared" si="11"/>
        <v>26793</v>
      </c>
      <c r="I57" s="18"/>
      <c r="J57" s="49"/>
      <c r="K57" s="18"/>
      <c r="L57" s="18"/>
    </row>
    <row r="58" spans="1:13" ht="21.9" customHeight="1">
      <c r="A58" s="444">
        <v>8</v>
      </c>
      <c r="B58" s="819" t="s">
        <v>775</v>
      </c>
      <c r="C58" s="1423">
        <v>11703</v>
      </c>
      <c r="D58" s="463">
        <v>18916</v>
      </c>
      <c r="E58" s="439">
        <f t="shared" ref="E58:E74" si="12">C58</f>
        <v>11703</v>
      </c>
      <c r="F58" s="463">
        <f t="shared" si="10"/>
        <v>18916</v>
      </c>
      <c r="G58" s="1153">
        <f t="shared" si="10"/>
        <v>11703</v>
      </c>
      <c r="H58" s="1155">
        <f t="shared" si="11"/>
        <v>18916</v>
      </c>
      <c r="I58" s="18"/>
      <c r="J58" s="49"/>
      <c r="K58" s="18"/>
      <c r="L58" s="18"/>
    </row>
    <row r="59" spans="1:13" ht="21.9" customHeight="1">
      <c r="A59" s="444">
        <v>9</v>
      </c>
      <c r="B59" s="819" t="s">
        <v>774</v>
      </c>
      <c r="C59" s="1423">
        <v>4877</v>
      </c>
      <c r="D59" s="463">
        <v>10974</v>
      </c>
      <c r="E59" s="439">
        <f t="shared" si="12"/>
        <v>4877</v>
      </c>
      <c r="F59" s="463">
        <f t="shared" si="10"/>
        <v>10974</v>
      </c>
      <c r="G59" s="1153">
        <f t="shared" si="10"/>
        <v>4877</v>
      </c>
      <c r="H59" s="1155">
        <f t="shared" si="11"/>
        <v>10974</v>
      </c>
      <c r="I59" s="18"/>
      <c r="J59" s="49"/>
      <c r="K59" s="18"/>
      <c r="L59" s="18"/>
    </row>
    <row r="60" spans="1:13" ht="21.9" customHeight="1">
      <c r="A60" s="444">
        <v>10</v>
      </c>
      <c r="B60" s="819" t="s">
        <v>773</v>
      </c>
      <c r="C60" s="1423">
        <v>9644</v>
      </c>
      <c r="D60" s="463">
        <v>23057</v>
      </c>
      <c r="E60" s="439">
        <f t="shared" si="12"/>
        <v>9644</v>
      </c>
      <c r="F60" s="463">
        <f t="shared" si="10"/>
        <v>23057</v>
      </c>
      <c r="G60" s="1153">
        <f t="shared" si="10"/>
        <v>9644</v>
      </c>
      <c r="H60" s="1155">
        <f t="shared" si="11"/>
        <v>23057</v>
      </c>
      <c r="I60" s="18"/>
      <c r="J60" s="49"/>
      <c r="K60" s="18"/>
      <c r="L60" s="18"/>
    </row>
    <row r="61" spans="1:13" ht="21.9" customHeight="1">
      <c r="A61" s="444">
        <v>11</v>
      </c>
      <c r="B61" s="819" t="s">
        <v>183</v>
      </c>
      <c r="C61" s="1423">
        <v>11840</v>
      </c>
      <c r="D61" s="463">
        <v>21431</v>
      </c>
      <c r="E61" s="439">
        <f t="shared" si="12"/>
        <v>11840</v>
      </c>
      <c r="F61" s="463">
        <f t="shared" si="10"/>
        <v>21431</v>
      </c>
      <c r="G61" s="1153">
        <f t="shared" si="10"/>
        <v>11840</v>
      </c>
      <c r="H61" s="1155">
        <f t="shared" si="11"/>
        <v>21431</v>
      </c>
      <c r="I61" s="18"/>
      <c r="J61" s="49"/>
      <c r="K61" s="18"/>
      <c r="L61" s="18"/>
    </row>
    <row r="62" spans="1:13" ht="21.9" customHeight="1">
      <c r="A62" s="444">
        <v>12</v>
      </c>
      <c r="B62" s="819" t="s">
        <v>184</v>
      </c>
      <c r="C62" s="1423">
        <v>13444</v>
      </c>
      <c r="D62" s="463">
        <v>24314</v>
      </c>
      <c r="E62" s="439">
        <f t="shared" si="12"/>
        <v>13444</v>
      </c>
      <c r="F62" s="463">
        <f t="shared" si="10"/>
        <v>24314</v>
      </c>
      <c r="G62" s="1153">
        <f t="shared" si="10"/>
        <v>13444</v>
      </c>
      <c r="H62" s="1155">
        <f t="shared" si="11"/>
        <v>24314</v>
      </c>
      <c r="I62" s="18"/>
      <c r="J62" s="49"/>
      <c r="K62" s="18"/>
      <c r="L62" s="18"/>
    </row>
    <row r="63" spans="1:13" ht="21.9" customHeight="1">
      <c r="A63" s="444">
        <v>13</v>
      </c>
      <c r="B63" s="819" t="s">
        <v>185</v>
      </c>
      <c r="C63" s="1423">
        <v>7591</v>
      </c>
      <c r="D63" s="463">
        <v>11599</v>
      </c>
      <c r="E63" s="439">
        <f t="shared" si="12"/>
        <v>7591</v>
      </c>
      <c r="F63" s="463">
        <f t="shared" si="10"/>
        <v>11599</v>
      </c>
      <c r="G63" s="1153">
        <f t="shared" si="10"/>
        <v>7591</v>
      </c>
      <c r="H63" s="1155">
        <f t="shared" si="11"/>
        <v>11599</v>
      </c>
      <c r="I63" s="18"/>
      <c r="J63" s="49"/>
      <c r="K63" s="18"/>
      <c r="L63" s="18"/>
    </row>
    <row r="64" spans="1:13" ht="21.9" customHeight="1">
      <c r="A64" s="444">
        <v>14</v>
      </c>
      <c r="B64" s="819" t="s">
        <v>186</v>
      </c>
      <c r="C64" s="1426">
        <v>6811</v>
      </c>
      <c r="D64" s="463">
        <v>13760</v>
      </c>
      <c r="E64" s="439">
        <f t="shared" si="12"/>
        <v>6811</v>
      </c>
      <c r="F64" s="463">
        <f t="shared" si="10"/>
        <v>13760</v>
      </c>
      <c r="G64" s="1153">
        <f t="shared" si="10"/>
        <v>6811</v>
      </c>
      <c r="H64" s="1155">
        <f t="shared" si="11"/>
        <v>13760</v>
      </c>
      <c r="I64" s="18"/>
      <c r="J64" s="49"/>
      <c r="K64" s="18"/>
      <c r="L64" s="18"/>
    </row>
    <row r="65" spans="1:13" ht="21.9" customHeight="1">
      <c r="A65" s="444">
        <v>15</v>
      </c>
      <c r="B65" s="819" t="s">
        <v>187</v>
      </c>
      <c r="C65" s="1423">
        <v>7617</v>
      </c>
      <c r="D65" s="463">
        <v>20514</v>
      </c>
      <c r="E65" s="439">
        <f t="shared" si="12"/>
        <v>7617</v>
      </c>
      <c r="F65" s="463">
        <f t="shared" si="10"/>
        <v>20514</v>
      </c>
      <c r="G65" s="1153">
        <f t="shared" si="10"/>
        <v>7617</v>
      </c>
      <c r="H65" s="1155">
        <f t="shared" si="11"/>
        <v>20514</v>
      </c>
      <c r="I65" s="18"/>
      <c r="J65" s="49"/>
      <c r="K65" s="18"/>
      <c r="L65" s="18"/>
    </row>
    <row r="66" spans="1:13" ht="21.9" customHeight="1">
      <c r="A66" s="444">
        <v>16</v>
      </c>
      <c r="B66" s="819" t="s">
        <v>776</v>
      </c>
      <c r="C66" s="1426">
        <v>4841</v>
      </c>
      <c r="D66" s="463">
        <v>10704</v>
      </c>
      <c r="E66" s="439">
        <f t="shared" si="12"/>
        <v>4841</v>
      </c>
      <c r="F66" s="463">
        <f t="shared" si="10"/>
        <v>10704</v>
      </c>
      <c r="G66" s="1153">
        <f t="shared" si="10"/>
        <v>4841</v>
      </c>
      <c r="H66" s="1155">
        <f t="shared" si="11"/>
        <v>10704</v>
      </c>
      <c r="I66" s="18"/>
      <c r="J66" s="49"/>
      <c r="K66" s="18"/>
      <c r="L66" s="18"/>
    </row>
    <row r="67" spans="1:13" s="1380" customFormat="1" ht="21.9" customHeight="1">
      <c r="A67" s="1378">
        <v>17</v>
      </c>
      <c r="B67" s="1379" t="s">
        <v>959</v>
      </c>
      <c r="C67" s="1426">
        <v>13913</v>
      </c>
      <c r="D67" s="463">
        <v>36871</v>
      </c>
      <c r="E67" s="493">
        <f t="shared" si="12"/>
        <v>13913</v>
      </c>
      <c r="F67" s="463">
        <f t="shared" si="10"/>
        <v>36871</v>
      </c>
      <c r="G67" s="1153">
        <f t="shared" si="10"/>
        <v>13913</v>
      </c>
      <c r="H67" s="1155">
        <f t="shared" si="11"/>
        <v>36871</v>
      </c>
      <c r="I67" s="18"/>
      <c r="J67" s="49"/>
      <c r="K67" s="18"/>
      <c r="L67" s="18"/>
    </row>
    <row r="68" spans="1:13" ht="21.9" customHeight="1">
      <c r="A68" s="1378">
        <v>18</v>
      </c>
      <c r="B68" s="819" t="s">
        <v>189</v>
      </c>
      <c r="C68" s="1426">
        <v>6548</v>
      </c>
      <c r="D68" s="463">
        <v>14960</v>
      </c>
      <c r="E68" s="493">
        <f t="shared" si="12"/>
        <v>6548</v>
      </c>
      <c r="F68" s="463">
        <f t="shared" ref="F68:G74" si="13">D68</f>
        <v>14960</v>
      </c>
      <c r="G68" s="1153">
        <f t="shared" si="13"/>
        <v>6548</v>
      </c>
      <c r="H68" s="1155">
        <f t="shared" si="11"/>
        <v>14960</v>
      </c>
      <c r="I68" s="18"/>
      <c r="J68" s="49"/>
      <c r="K68" s="18"/>
      <c r="L68" s="18"/>
    </row>
    <row r="69" spans="1:13" ht="21.9" customHeight="1">
      <c r="A69" s="1378">
        <v>19</v>
      </c>
      <c r="B69" s="819" t="s">
        <v>190</v>
      </c>
      <c r="C69" s="1424">
        <v>19544</v>
      </c>
      <c r="D69" s="463">
        <v>48874</v>
      </c>
      <c r="E69" s="439">
        <f t="shared" si="12"/>
        <v>19544</v>
      </c>
      <c r="F69" s="463">
        <f t="shared" si="13"/>
        <v>48874</v>
      </c>
      <c r="G69" s="1153">
        <f t="shared" si="13"/>
        <v>19544</v>
      </c>
      <c r="H69" s="1155">
        <f t="shared" si="11"/>
        <v>48874</v>
      </c>
      <c r="I69" s="18"/>
      <c r="J69" s="49"/>
      <c r="K69" s="18"/>
      <c r="L69" s="18"/>
    </row>
    <row r="70" spans="1:13" ht="21.9" customHeight="1">
      <c r="A70" s="1378">
        <v>20</v>
      </c>
      <c r="B70" s="819" t="s">
        <v>191</v>
      </c>
      <c r="C70" s="1423">
        <v>1833</v>
      </c>
      <c r="D70" s="463">
        <v>3495</v>
      </c>
      <c r="E70" s="439">
        <f t="shared" si="12"/>
        <v>1833</v>
      </c>
      <c r="F70" s="463">
        <f t="shared" si="13"/>
        <v>3495</v>
      </c>
      <c r="G70" s="1153">
        <f>E70-112</f>
        <v>1721</v>
      </c>
      <c r="H70" s="1155">
        <f>F70-207</f>
        <v>3288</v>
      </c>
      <c r="I70" s="18"/>
      <c r="J70" s="49"/>
      <c r="K70" s="18"/>
      <c r="L70" s="18"/>
    </row>
    <row r="71" spans="1:13" ht="21.9" customHeight="1">
      <c r="A71" s="1378">
        <v>21</v>
      </c>
      <c r="B71" s="819" t="s">
        <v>181</v>
      </c>
      <c r="C71" s="1423">
        <v>5748</v>
      </c>
      <c r="D71" s="463">
        <v>16466</v>
      </c>
      <c r="E71" s="439">
        <f t="shared" si="12"/>
        <v>5748</v>
      </c>
      <c r="F71" s="463">
        <f t="shared" si="13"/>
        <v>16466</v>
      </c>
      <c r="G71" s="1153">
        <f t="shared" si="13"/>
        <v>5748</v>
      </c>
      <c r="H71" s="1155">
        <f t="shared" si="11"/>
        <v>16466</v>
      </c>
      <c r="I71" s="18"/>
      <c r="J71" s="49"/>
      <c r="K71" s="18"/>
      <c r="L71" s="18"/>
    </row>
    <row r="72" spans="1:13" ht="21.9" customHeight="1">
      <c r="A72" s="1378">
        <v>22</v>
      </c>
      <c r="B72" s="819" t="s">
        <v>182</v>
      </c>
      <c r="C72" s="1426">
        <v>14855</v>
      </c>
      <c r="D72" s="463">
        <v>35165</v>
      </c>
      <c r="E72" s="439">
        <f t="shared" si="12"/>
        <v>14855</v>
      </c>
      <c r="F72" s="463">
        <f t="shared" si="13"/>
        <v>35165</v>
      </c>
      <c r="G72" s="1153">
        <f t="shared" si="13"/>
        <v>14855</v>
      </c>
      <c r="H72" s="1155">
        <f t="shared" si="11"/>
        <v>35165</v>
      </c>
      <c r="I72" s="18"/>
      <c r="J72" s="49"/>
      <c r="K72" s="18"/>
      <c r="L72" s="18"/>
    </row>
    <row r="73" spans="1:13" ht="21.9" customHeight="1">
      <c r="A73" s="1378">
        <v>23</v>
      </c>
      <c r="B73" s="819" t="s">
        <v>188</v>
      </c>
      <c r="C73" s="1426">
        <v>6096</v>
      </c>
      <c r="D73" s="463">
        <v>12480</v>
      </c>
      <c r="E73" s="439">
        <f t="shared" si="12"/>
        <v>6096</v>
      </c>
      <c r="F73" s="463">
        <f t="shared" si="13"/>
        <v>12480</v>
      </c>
      <c r="G73" s="1153">
        <f t="shared" si="13"/>
        <v>6096</v>
      </c>
      <c r="H73" s="1155">
        <f t="shared" si="11"/>
        <v>12480</v>
      </c>
      <c r="I73" s="18"/>
      <c r="J73" s="49"/>
      <c r="K73" s="18"/>
      <c r="L73" s="18"/>
    </row>
    <row r="74" spans="1:13" ht="21.9" customHeight="1">
      <c r="A74" s="1378">
        <v>24</v>
      </c>
      <c r="B74" s="464" t="s">
        <v>543</v>
      </c>
      <c r="C74" s="1425">
        <v>7910</v>
      </c>
      <c r="D74" s="464">
        <v>19079</v>
      </c>
      <c r="E74" s="446">
        <f t="shared" si="12"/>
        <v>7910</v>
      </c>
      <c r="F74" s="464">
        <f t="shared" si="13"/>
        <v>19079</v>
      </c>
      <c r="G74" s="1149">
        <f t="shared" si="13"/>
        <v>7910</v>
      </c>
      <c r="H74" s="1160">
        <f>F74</f>
        <v>19079</v>
      </c>
      <c r="I74" s="18"/>
      <c r="J74" s="49"/>
      <c r="K74" s="18"/>
      <c r="L74" s="18"/>
    </row>
    <row r="75" spans="1:13" ht="30" customHeight="1">
      <c r="A75" s="19" t="s">
        <v>192</v>
      </c>
      <c r="C75" s="202"/>
      <c r="F75" s="20" t="s">
        <v>542</v>
      </c>
      <c r="I75" s="18"/>
      <c r="J75" s="49"/>
    </row>
    <row r="76" spans="1:13" ht="9.75" customHeight="1">
      <c r="I76" s="18"/>
      <c r="J76" s="49"/>
    </row>
    <row r="77" spans="1:13" ht="21.75" customHeight="1">
      <c r="A77" s="1933" t="s">
        <v>137</v>
      </c>
      <c r="B77" s="1935" t="s">
        <v>138</v>
      </c>
      <c r="C77" s="1937" t="s">
        <v>139</v>
      </c>
      <c r="D77" s="1938"/>
      <c r="E77" s="1933" t="s">
        <v>140</v>
      </c>
      <c r="F77" s="1935"/>
      <c r="G77" s="1931" t="s">
        <v>141</v>
      </c>
      <c r="H77" s="1895"/>
      <c r="I77" s="18"/>
      <c r="J77" s="49"/>
    </row>
    <row r="78" spans="1:13" ht="21.75" customHeight="1" thickBot="1">
      <c r="A78" s="1934"/>
      <c r="B78" s="1936"/>
      <c r="C78" s="24" t="s">
        <v>142</v>
      </c>
      <c r="D78" s="25" t="s">
        <v>143</v>
      </c>
      <c r="E78" s="450" t="s">
        <v>142</v>
      </c>
      <c r="F78" s="451" t="s">
        <v>143</v>
      </c>
      <c r="G78" s="149" t="s">
        <v>142</v>
      </c>
      <c r="H78" s="148" t="s">
        <v>143</v>
      </c>
      <c r="I78" s="18"/>
      <c r="J78" s="49"/>
      <c r="K78" s="46"/>
      <c r="L78" s="46"/>
      <c r="M78" s="74"/>
    </row>
    <row r="79" spans="1:13" ht="25.65" customHeight="1" thickTop="1" thickBot="1">
      <c r="A79" s="1928" t="s">
        <v>144</v>
      </c>
      <c r="B79" s="1929"/>
      <c r="C79" s="470">
        <f t="shared" ref="C79:G79" si="14">SUM(C80:C92)</f>
        <v>166767</v>
      </c>
      <c r="D79" s="471">
        <f t="shared" si="14"/>
        <v>374575</v>
      </c>
      <c r="E79" s="1418">
        <f t="shared" si="14"/>
        <v>166767</v>
      </c>
      <c r="F79" s="1419">
        <f t="shared" si="14"/>
        <v>374575</v>
      </c>
      <c r="G79" s="470">
        <f t="shared" si="14"/>
        <v>166513</v>
      </c>
      <c r="H79" s="472">
        <f>SUM(H80:H92)</f>
        <v>374083</v>
      </c>
      <c r="I79" s="18"/>
      <c r="J79" s="49"/>
      <c r="K79" s="18"/>
      <c r="L79" s="18"/>
      <c r="M79" s="40"/>
    </row>
    <row r="80" spans="1:13" ht="21.9" customHeight="1" thickTop="1">
      <c r="A80" s="117">
        <v>1</v>
      </c>
      <c r="B80" s="822" t="s">
        <v>193</v>
      </c>
      <c r="C80" s="1421">
        <v>11811</v>
      </c>
      <c r="D80" s="461">
        <v>25354</v>
      </c>
      <c r="E80" s="351">
        <f t="shared" ref="E80:F83" si="15">C80</f>
        <v>11811</v>
      </c>
      <c r="F80" s="1420">
        <f t="shared" si="15"/>
        <v>25354</v>
      </c>
      <c r="G80" s="1161">
        <f>E80-182</f>
        <v>11629</v>
      </c>
      <c r="H80" s="1162">
        <f>F80-335</f>
        <v>25019</v>
      </c>
      <c r="I80" s="18"/>
      <c r="J80" s="49"/>
      <c r="K80" s="18"/>
      <c r="L80" s="18"/>
    </row>
    <row r="81" spans="1:13" s="1380" customFormat="1" ht="21.9" customHeight="1">
      <c r="A81" s="117">
        <v>2</v>
      </c>
      <c r="B81" s="239" t="s">
        <v>960</v>
      </c>
      <c r="C81" s="1421">
        <v>8966</v>
      </c>
      <c r="D81" s="463">
        <v>19733</v>
      </c>
      <c r="E81" s="1416">
        <f t="shared" si="15"/>
        <v>8966</v>
      </c>
      <c r="F81" s="1417">
        <f t="shared" si="15"/>
        <v>19733</v>
      </c>
      <c r="G81" s="1161">
        <f>E81-L9</f>
        <v>8966</v>
      </c>
      <c r="H81" s="1162">
        <f>D81</f>
        <v>19733</v>
      </c>
      <c r="I81" s="18"/>
      <c r="J81" s="49"/>
      <c r="K81" s="18"/>
      <c r="L81" s="18"/>
    </row>
    <row r="82" spans="1:13" s="1380" customFormat="1" ht="21.9" customHeight="1">
      <c r="A82" s="117">
        <v>3</v>
      </c>
      <c r="B82" s="239" t="s">
        <v>961</v>
      </c>
      <c r="C82" s="1421">
        <v>9173</v>
      </c>
      <c r="D82" s="463">
        <v>25515</v>
      </c>
      <c r="E82" s="1416">
        <f t="shared" si="15"/>
        <v>9173</v>
      </c>
      <c r="F82" s="1417">
        <f t="shared" si="15"/>
        <v>25515</v>
      </c>
      <c r="G82" s="1161">
        <f>E82-L10</f>
        <v>9173</v>
      </c>
      <c r="H82" s="1162">
        <f>F82-M10</f>
        <v>25515</v>
      </c>
      <c r="I82" s="18"/>
      <c r="J82" s="49"/>
      <c r="K82" s="18"/>
      <c r="L82" s="18"/>
    </row>
    <row r="83" spans="1:13" ht="21.9" customHeight="1">
      <c r="A83" s="117">
        <v>4</v>
      </c>
      <c r="B83" s="819" t="s">
        <v>194</v>
      </c>
      <c r="C83" s="1421">
        <v>17734</v>
      </c>
      <c r="D83" s="463">
        <v>26602</v>
      </c>
      <c r="E83" s="352">
        <f t="shared" si="15"/>
        <v>17734</v>
      </c>
      <c r="F83" s="349">
        <f t="shared" si="15"/>
        <v>26602</v>
      </c>
      <c r="G83" s="1161">
        <f t="shared" ref="G83:G92" si="16">E83</f>
        <v>17734</v>
      </c>
      <c r="H83" s="1162">
        <f t="shared" ref="H83:H92" si="17">F83</f>
        <v>26602</v>
      </c>
      <c r="I83" s="18"/>
      <c r="J83" s="49"/>
      <c r="K83" s="18"/>
      <c r="L83" s="18"/>
    </row>
    <row r="84" spans="1:13" ht="21.9" customHeight="1">
      <c r="A84" s="117">
        <v>5</v>
      </c>
      <c r="B84" s="819" t="s">
        <v>195</v>
      </c>
      <c r="C84" s="1421">
        <v>21408</v>
      </c>
      <c r="D84" s="463">
        <v>44374</v>
      </c>
      <c r="E84" s="352">
        <f t="shared" ref="E84:F92" si="18">C84</f>
        <v>21408</v>
      </c>
      <c r="F84" s="349">
        <f t="shared" si="18"/>
        <v>44374</v>
      </c>
      <c r="G84" s="1161">
        <f t="shared" si="16"/>
        <v>21408</v>
      </c>
      <c r="H84" s="1162">
        <f t="shared" si="17"/>
        <v>44374</v>
      </c>
      <c r="I84" s="18"/>
      <c r="J84" s="49"/>
      <c r="K84" s="18"/>
      <c r="L84" s="18"/>
    </row>
    <row r="85" spans="1:13" ht="21.9" customHeight="1">
      <c r="A85" s="117">
        <v>6</v>
      </c>
      <c r="B85" s="819" t="s">
        <v>544</v>
      </c>
      <c r="C85" s="1421">
        <v>8824</v>
      </c>
      <c r="D85" s="463">
        <v>21299</v>
      </c>
      <c r="E85" s="352">
        <f t="shared" si="18"/>
        <v>8824</v>
      </c>
      <c r="F85" s="349">
        <f t="shared" si="18"/>
        <v>21299</v>
      </c>
      <c r="G85" s="1161">
        <f t="shared" si="16"/>
        <v>8824</v>
      </c>
      <c r="H85" s="1162">
        <f t="shared" si="17"/>
        <v>21299</v>
      </c>
      <c r="I85" s="18"/>
      <c r="J85" s="49"/>
      <c r="K85" s="18"/>
      <c r="L85" s="18"/>
    </row>
    <row r="86" spans="1:13" s="186" customFormat="1" ht="21.9" customHeight="1">
      <c r="A86" s="117">
        <v>7</v>
      </c>
      <c r="B86" s="819" t="s">
        <v>545</v>
      </c>
      <c r="C86" s="1421">
        <v>9538</v>
      </c>
      <c r="D86" s="463">
        <v>23752</v>
      </c>
      <c r="E86" s="352">
        <f t="shared" si="18"/>
        <v>9538</v>
      </c>
      <c r="F86" s="349">
        <f t="shared" si="18"/>
        <v>23752</v>
      </c>
      <c r="G86" s="1161">
        <f>E86-41</f>
        <v>9497</v>
      </c>
      <c r="H86" s="1162">
        <f>F86-108</f>
        <v>23644</v>
      </c>
      <c r="I86" s="278"/>
      <c r="J86" s="241"/>
      <c r="K86" s="278"/>
      <c r="L86" s="278"/>
    </row>
    <row r="87" spans="1:13" ht="21.9" customHeight="1">
      <c r="A87" s="117">
        <v>8</v>
      </c>
      <c r="B87" s="819" t="s">
        <v>546</v>
      </c>
      <c r="C87" s="1421">
        <v>14202</v>
      </c>
      <c r="D87" s="463">
        <v>36806</v>
      </c>
      <c r="E87" s="352">
        <f>C87</f>
        <v>14202</v>
      </c>
      <c r="F87" s="349">
        <f>D87</f>
        <v>36806</v>
      </c>
      <c r="G87" s="1161">
        <f t="shared" si="16"/>
        <v>14202</v>
      </c>
      <c r="H87" s="1162">
        <f t="shared" si="17"/>
        <v>36806</v>
      </c>
      <c r="I87" s="18"/>
      <c r="J87" s="49"/>
      <c r="K87" s="18"/>
      <c r="L87" s="18"/>
    </row>
    <row r="88" spans="1:13" s="186" customFormat="1" ht="21.9" customHeight="1">
      <c r="A88" s="117">
        <v>9</v>
      </c>
      <c r="B88" s="819" t="s">
        <v>196</v>
      </c>
      <c r="C88" s="1421">
        <v>12292</v>
      </c>
      <c r="D88" s="463">
        <v>26722</v>
      </c>
      <c r="E88" s="352">
        <f t="shared" si="18"/>
        <v>12292</v>
      </c>
      <c r="F88" s="349">
        <f t="shared" si="18"/>
        <v>26722</v>
      </c>
      <c r="G88" s="1161">
        <f>E88-5</f>
        <v>12287</v>
      </c>
      <c r="H88" s="1162">
        <f>F88-7</f>
        <v>26715</v>
      </c>
      <c r="I88" s="278"/>
      <c r="J88" s="241"/>
      <c r="K88" s="278"/>
      <c r="L88" s="278"/>
    </row>
    <row r="89" spans="1:13" ht="21.9" customHeight="1">
      <c r="A89" s="117">
        <v>10</v>
      </c>
      <c r="B89" s="819" t="s">
        <v>197</v>
      </c>
      <c r="C89" s="1421">
        <v>11507</v>
      </c>
      <c r="D89" s="463">
        <v>26509</v>
      </c>
      <c r="E89" s="352">
        <f t="shared" si="18"/>
        <v>11507</v>
      </c>
      <c r="F89" s="349">
        <f t="shared" si="18"/>
        <v>26509</v>
      </c>
      <c r="G89" s="1161">
        <f t="shared" si="16"/>
        <v>11507</v>
      </c>
      <c r="H89" s="1162">
        <f t="shared" si="17"/>
        <v>26509</v>
      </c>
      <c r="I89" s="18"/>
      <c r="J89" s="49"/>
      <c r="K89" s="18"/>
      <c r="L89" s="18"/>
    </row>
    <row r="90" spans="1:13" ht="21.9" customHeight="1">
      <c r="A90" s="117">
        <v>11</v>
      </c>
      <c r="B90" s="819" t="s">
        <v>198</v>
      </c>
      <c r="C90" s="1421">
        <v>15084</v>
      </c>
      <c r="D90" s="463">
        <v>33650</v>
      </c>
      <c r="E90" s="352">
        <f>C90</f>
        <v>15084</v>
      </c>
      <c r="F90" s="349">
        <f>D90</f>
        <v>33650</v>
      </c>
      <c r="G90" s="1161">
        <f>E90-26</f>
        <v>15058</v>
      </c>
      <c r="H90" s="1162">
        <f>F90-42</f>
        <v>33608</v>
      </c>
      <c r="I90" s="18"/>
      <c r="J90" s="49"/>
      <c r="K90" s="18"/>
      <c r="L90" s="18"/>
    </row>
    <row r="91" spans="1:13" ht="21.9" customHeight="1">
      <c r="A91" s="117">
        <v>12</v>
      </c>
      <c r="B91" s="819" t="s">
        <v>547</v>
      </c>
      <c r="C91" s="1421">
        <v>12675</v>
      </c>
      <c r="D91" s="463">
        <v>34335</v>
      </c>
      <c r="E91" s="352">
        <f t="shared" si="18"/>
        <v>12675</v>
      </c>
      <c r="F91" s="349">
        <f t="shared" si="18"/>
        <v>34335</v>
      </c>
      <c r="G91" s="1161">
        <f t="shared" si="16"/>
        <v>12675</v>
      </c>
      <c r="H91" s="1162">
        <f t="shared" si="17"/>
        <v>34335</v>
      </c>
      <c r="I91" s="18"/>
      <c r="J91" s="49"/>
      <c r="K91" s="18"/>
      <c r="L91" s="18"/>
    </row>
    <row r="92" spans="1:13" ht="21.75" customHeight="1">
      <c r="A92" s="1377">
        <v>13</v>
      </c>
      <c r="B92" s="818" t="s">
        <v>548</v>
      </c>
      <c r="C92" s="1421">
        <v>13553</v>
      </c>
      <c r="D92" s="464">
        <v>29924</v>
      </c>
      <c r="E92" s="353">
        <f t="shared" si="18"/>
        <v>13553</v>
      </c>
      <c r="F92" s="350">
        <f t="shared" si="18"/>
        <v>29924</v>
      </c>
      <c r="G92" s="1163">
        <f t="shared" si="16"/>
        <v>13553</v>
      </c>
      <c r="H92" s="1164">
        <f t="shared" si="17"/>
        <v>29924</v>
      </c>
      <c r="I92" s="18"/>
      <c r="J92" s="49"/>
      <c r="K92" s="18"/>
      <c r="L92" s="18"/>
    </row>
    <row r="93" spans="1:13" ht="30" customHeight="1">
      <c r="A93" s="19" t="s">
        <v>199</v>
      </c>
      <c r="F93" s="20" t="s">
        <v>549</v>
      </c>
      <c r="I93" s="18"/>
      <c r="J93" s="49"/>
    </row>
    <row r="94" spans="1:13" ht="9" customHeight="1">
      <c r="I94" s="18"/>
      <c r="J94" s="49"/>
    </row>
    <row r="95" spans="1:13" ht="19.5" customHeight="1">
      <c r="A95" s="1933" t="s">
        <v>137</v>
      </c>
      <c r="B95" s="1935" t="s">
        <v>138</v>
      </c>
      <c r="C95" s="1937" t="s">
        <v>139</v>
      </c>
      <c r="D95" s="1938"/>
      <c r="E95" s="1933" t="s">
        <v>140</v>
      </c>
      <c r="F95" s="1935"/>
      <c r="G95" s="1931" t="s">
        <v>141</v>
      </c>
      <c r="H95" s="1895"/>
      <c r="I95" s="18"/>
      <c r="J95" s="49"/>
    </row>
    <row r="96" spans="1:13" ht="19.5" customHeight="1" thickBot="1">
      <c r="A96" s="1934"/>
      <c r="B96" s="1936"/>
      <c r="C96" s="24" t="s">
        <v>142</v>
      </c>
      <c r="D96" s="25" t="s">
        <v>143</v>
      </c>
      <c r="E96" s="450" t="s">
        <v>142</v>
      </c>
      <c r="F96" s="451" t="s">
        <v>143</v>
      </c>
      <c r="G96" s="149" t="s">
        <v>142</v>
      </c>
      <c r="H96" s="148" t="s">
        <v>143</v>
      </c>
      <c r="I96" s="18"/>
      <c r="J96" s="49"/>
      <c r="K96" s="46"/>
      <c r="L96" s="46"/>
      <c r="M96" s="74"/>
    </row>
    <row r="97" spans="1:13" ht="22.2" customHeight="1" thickTop="1" thickBot="1">
      <c r="A97" s="1939" t="s">
        <v>144</v>
      </c>
      <c r="B97" s="1940"/>
      <c r="C97" s="193">
        <f t="shared" ref="C97:H97" si="19">SUM(C98:C109)</f>
        <v>80308</v>
      </c>
      <c r="D97" s="194">
        <f t="shared" si="19"/>
        <v>172571</v>
      </c>
      <c r="E97" s="193">
        <f t="shared" si="19"/>
        <v>80308</v>
      </c>
      <c r="F97" s="194">
        <f t="shared" si="19"/>
        <v>172571</v>
      </c>
      <c r="G97" s="191">
        <f t="shared" si="19"/>
        <v>80289</v>
      </c>
      <c r="H97" s="194">
        <f t="shared" si="19"/>
        <v>172540</v>
      </c>
      <c r="I97" s="18"/>
      <c r="J97" s="49"/>
      <c r="K97" s="18"/>
      <c r="M97" s="40"/>
    </row>
    <row r="98" spans="1:13" ht="21.9" customHeight="1" thickTop="1">
      <c r="A98" s="26">
        <v>1</v>
      </c>
      <c r="B98" s="23" t="s">
        <v>200</v>
      </c>
      <c r="C98" s="1153">
        <v>7509</v>
      </c>
      <c r="D98" s="463">
        <v>14750</v>
      </c>
      <c r="E98" s="465">
        <f t="shared" ref="E98:H109" si="20">C98</f>
        <v>7509</v>
      </c>
      <c r="F98" s="461">
        <f t="shared" si="20"/>
        <v>14750</v>
      </c>
      <c r="G98" s="1151">
        <f t="shared" si="20"/>
        <v>7509</v>
      </c>
      <c r="H98" s="1155">
        <f t="shared" si="20"/>
        <v>14750</v>
      </c>
      <c r="I98" s="18"/>
      <c r="J98" s="49"/>
      <c r="K98" s="18"/>
      <c r="L98" s="18"/>
    </row>
    <row r="99" spans="1:13" ht="21.9" customHeight="1">
      <c r="A99" s="22">
        <v>2</v>
      </c>
      <c r="B99" s="21" t="s">
        <v>201</v>
      </c>
      <c r="C99" s="1153">
        <v>3374</v>
      </c>
      <c r="D99" s="463">
        <v>6801</v>
      </c>
      <c r="E99" s="438">
        <f t="shared" si="20"/>
        <v>3374</v>
      </c>
      <c r="F99" s="463">
        <f t="shared" si="20"/>
        <v>6801</v>
      </c>
      <c r="G99" s="1153">
        <f t="shared" si="20"/>
        <v>3374</v>
      </c>
      <c r="H99" s="1155">
        <f t="shared" si="20"/>
        <v>6801</v>
      </c>
      <c r="I99" s="18"/>
      <c r="J99" s="49"/>
      <c r="K99" s="18"/>
      <c r="L99" s="18"/>
    </row>
    <row r="100" spans="1:13" s="186" customFormat="1" ht="21.9" customHeight="1">
      <c r="A100" s="444">
        <v>3</v>
      </c>
      <c r="B100" s="445" t="s">
        <v>202</v>
      </c>
      <c r="C100" s="1153">
        <v>5469</v>
      </c>
      <c r="D100" s="463">
        <v>11586</v>
      </c>
      <c r="E100" s="438">
        <f t="shared" si="20"/>
        <v>5469</v>
      </c>
      <c r="F100" s="463">
        <f t="shared" si="20"/>
        <v>11586</v>
      </c>
      <c r="G100" s="1153">
        <f>E100-6</f>
        <v>5463</v>
      </c>
      <c r="H100" s="1155">
        <f>F100-8</f>
        <v>11578</v>
      </c>
      <c r="I100" s="278"/>
      <c r="J100" s="241"/>
      <c r="K100" s="278"/>
      <c r="L100" s="278"/>
    </row>
    <row r="101" spans="1:13" ht="21.9" customHeight="1">
      <c r="A101" s="22">
        <v>4</v>
      </c>
      <c r="B101" s="21" t="s">
        <v>203</v>
      </c>
      <c r="C101" s="1153">
        <v>6952</v>
      </c>
      <c r="D101" s="463">
        <v>15517</v>
      </c>
      <c r="E101" s="438">
        <f t="shared" si="20"/>
        <v>6952</v>
      </c>
      <c r="F101" s="463">
        <f t="shared" si="20"/>
        <v>15517</v>
      </c>
      <c r="G101" s="1153">
        <f t="shared" si="20"/>
        <v>6952</v>
      </c>
      <c r="H101" s="1155">
        <f t="shared" si="20"/>
        <v>15517</v>
      </c>
      <c r="I101" s="18"/>
      <c r="J101" s="49"/>
      <c r="K101" s="18"/>
      <c r="L101" s="18"/>
    </row>
    <row r="102" spans="1:13" ht="21.9" customHeight="1">
      <c r="A102" s="22">
        <v>5</v>
      </c>
      <c r="B102" s="21" t="s">
        <v>204</v>
      </c>
      <c r="C102" s="1153">
        <v>10464</v>
      </c>
      <c r="D102" s="463">
        <v>26355</v>
      </c>
      <c r="E102" s="438">
        <f t="shared" si="20"/>
        <v>10464</v>
      </c>
      <c r="F102" s="463">
        <f t="shared" si="20"/>
        <v>26355</v>
      </c>
      <c r="G102" s="1153">
        <f t="shared" si="20"/>
        <v>10464</v>
      </c>
      <c r="H102" s="1155">
        <f t="shared" si="20"/>
        <v>26355</v>
      </c>
      <c r="I102" s="18"/>
      <c r="J102" s="49"/>
      <c r="K102" s="18"/>
      <c r="L102" s="18"/>
    </row>
    <row r="103" spans="1:13" ht="21.9" customHeight="1">
      <c r="A103" s="22">
        <v>6</v>
      </c>
      <c r="B103" s="21" t="s">
        <v>205</v>
      </c>
      <c r="C103" s="1153">
        <v>10432</v>
      </c>
      <c r="D103" s="463">
        <v>19046</v>
      </c>
      <c r="E103" s="438">
        <f t="shared" si="20"/>
        <v>10432</v>
      </c>
      <c r="F103" s="463">
        <f t="shared" si="20"/>
        <v>19046</v>
      </c>
      <c r="G103" s="1153">
        <f t="shared" si="20"/>
        <v>10432</v>
      </c>
      <c r="H103" s="1155">
        <f t="shared" si="20"/>
        <v>19046</v>
      </c>
      <c r="I103" s="18"/>
      <c r="J103" s="49"/>
      <c r="K103" s="18"/>
      <c r="L103" s="18"/>
    </row>
    <row r="104" spans="1:13" ht="21.9" customHeight="1">
      <c r="A104" s="22">
        <v>7</v>
      </c>
      <c r="B104" s="819" t="s">
        <v>208</v>
      </c>
      <c r="C104" s="1153">
        <v>7008</v>
      </c>
      <c r="D104" s="463">
        <v>14714</v>
      </c>
      <c r="E104" s="438">
        <f t="shared" si="20"/>
        <v>7008</v>
      </c>
      <c r="F104" s="463">
        <f t="shared" si="20"/>
        <v>14714</v>
      </c>
      <c r="G104" s="1153">
        <f>E104-13</f>
        <v>6995</v>
      </c>
      <c r="H104" s="1155">
        <f>F104-23</f>
        <v>14691</v>
      </c>
      <c r="I104" s="18"/>
      <c r="J104" s="49"/>
      <c r="K104" s="18"/>
      <c r="L104" s="18"/>
    </row>
    <row r="105" spans="1:13" ht="21.9" customHeight="1">
      <c r="A105" s="22">
        <v>8</v>
      </c>
      <c r="B105" s="21" t="s">
        <v>209</v>
      </c>
      <c r="C105" s="1153">
        <v>6682</v>
      </c>
      <c r="D105" s="463">
        <v>16349</v>
      </c>
      <c r="E105" s="438">
        <f t="shared" si="20"/>
        <v>6682</v>
      </c>
      <c r="F105" s="463">
        <f t="shared" si="20"/>
        <v>16349</v>
      </c>
      <c r="G105" s="1153">
        <f t="shared" si="20"/>
        <v>6682</v>
      </c>
      <c r="H105" s="1155">
        <f t="shared" si="20"/>
        <v>16349</v>
      </c>
      <c r="I105" s="18"/>
      <c r="J105" s="49"/>
      <c r="K105" s="18"/>
      <c r="L105" s="18"/>
    </row>
    <row r="106" spans="1:13" s="186" customFormat="1" ht="21.9" customHeight="1">
      <c r="A106" s="444">
        <v>9</v>
      </c>
      <c r="B106" s="21" t="s">
        <v>210</v>
      </c>
      <c r="C106" s="1153">
        <v>6654</v>
      </c>
      <c r="D106" s="463">
        <v>13258</v>
      </c>
      <c r="E106" s="438">
        <f t="shared" si="20"/>
        <v>6654</v>
      </c>
      <c r="F106" s="463">
        <f t="shared" si="20"/>
        <v>13258</v>
      </c>
      <c r="G106" s="1153">
        <f t="shared" si="20"/>
        <v>6654</v>
      </c>
      <c r="H106" s="1155">
        <f t="shared" si="20"/>
        <v>13258</v>
      </c>
      <c r="I106" s="278"/>
      <c r="J106" s="241"/>
      <c r="K106" s="278"/>
      <c r="L106" s="278"/>
    </row>
    <row r="107" spans="1:13" ht="21.9" customHeight="1">
      <c r="A107" s="22">
        <v>10</v>
      </c>
      <c r="B107" s="463" t="s">
        <v>211</v>
      </c>
      <c r="C107" s="1153">
        <v>3154</v>
      </c>
      <c r="D107" s="463">
        <v>6487</v>
      </c>
      <c r="E107" s="438">
        <f t="shared" si="20"/>
        <v>3154</v>
      </c>
      <c r="F107" s="463">
        <f t="shared" si="20"/>
        <v>6487</v>
      </c>
      <c r="G107" s="1153">
        <f t="shared" si="20"/>
        <v>3154</v>
      </c>
      <c r="H107" s="1155">
        <f t="shared" si="20"/>
        <v>6487</v>
      </c>
      <c r="I107" s="18"/>
      <c r="J107" s="49"/>
      <c r="K107" s="18"/>
      <c r="L107" s="18"/>
    </row>
    <row r="108" spans="1:13" ht="21.9" customHeight="1">
      <c r="A108" s="22">
        <v>11</v>
      </c>
      <c r="B108" s="21" t="s">
        <v>206</v>
      </c>
      <c r="C108" s="1153">
        <v>5857</v>
      </c>
      <c r="D108" s="463">
        <v>12545</v>
      </c>
      <c r="E108" s="438">
        <f t="shared" si="20"/>
        <v>5857</v>
      </c>
      <c r="F108" s="463">
        <f t="shared" si="20"/>
        <v>12545</v>
      </c>
      <c r="G108" s="1153">
        <f t="shared" si="20"/>
        <v>5857</v>
      </c>
      <c r="H108" s="1155">
        <f t="shared" si="20"/>
        <v>12545</v>
      </c>
      <c r="I108" s="18"/>
      <c r="J108" s="49"/>
      <c r="K108" s="18"/>
      <c r="L108" s="18"/>
    </row>
    <row r="109" spans="1:13" ht="21.9" customHeight="1">
      <c r="A109" s="116">
        <v>12</v>
      </c>
      <c r="B109" s="21" t="s">
        <v>207</v>
      </c>
      <c r="C109" s="1149">
        <v>6753</v>
      </c>
      <c r="D109" s="463">
        <v>15163</v>
      </c>
      <c r="E109" s="469">
        <f t="shared" si="20"/>
        <v>6753</v>
      </c>
      <c r="F109" s="464">
        <f t="shared" si="20"/>
        <v>15163</v>
      </c>
      <c r="G109" s="1149">
        <f t="shared" si="20"/>
        <v>6753</v>
      </c>
      <c r="H109" s="1160">
        <f t="shared" si="20"/>
        <v>15163</v>
      </c>
      <c r="I109" s="18"/>
      <c r="J109" s="49"/>
      <c r="K109" s="18"/>
      <c r="L109" s="18"/>
    </row>
    <row r="111" spans="1:13">
      <c r="A111" s="18" t="s">
        <v>897</v>
      </c>
    </row>
    <row r="112" spans="1:13">
      <c r="A112" s="18" t="s">
        <v>898</v>
      </c>
    </row>
    <row r="113" spans="1:11">
      <c r="A113" s="179" t="s">
        <v>899</v>
      </c>
    </row>
    <row r="114" spans="1:11" ht="19.5" customHeight="1">
      <c r="A114" s="1943"/>
      <c r="B114" s="1943"/>
      <c r="C114" s="1943"/>
      <c r="D114" s="1943"/>
      <c r="E114" s="1943"/>
      <c r="F114" s="1943"/>
      <c r="G114" s="1941"/>
      <c r="H114" s="1941"/>
    </row>
    <row r="115" spans="1:11" ht="19.5" customHeight="1">
      <c r="A115" s="1943"/>
      <c r="B115" s="1943"/>
      <c r="C115" s="449"/>
      <c r="D115" s="449"/>
      <c r="E115" s="449"/>
      <c r="F115" s="449"/>
      <c r="G115" s="447"/>
      <c r="H115" s="447"/>
    </row>
    <row r="116" spans="1:11" ht="22.2" customHeight="1">
      <c r="A116" s="1942"/>
      <c r="B116" s="1942"/>
      <c r="C116" s="41"/>
      <c r="D116" s="41"/>
      <c r="E116" s="41"/>
      <c r="F116" s="41"/>
      <c r="G116" s="150"/>
      <c r="H116" s="150"/>
      <c r="J116" s="40"/>
      <c r="K116" s="40"/>
    </row>
    <row r="117" spans="1:11" ht="22.2" customHeight="1">
      <c r="A117" s="448"/>
      <c r="B117" s="448"/>
      <c r="C117" s="41"/>
      <c r="D117" s="41"/>
      <c r="E117" s="41"/>
      <c r="F117" s="41"/>
      <c r="G117" s="150"/>
      <c r="H117" s="150"/>
      <c r="J117" s="40"/>
      <c r="K117" s="40"/>
    </row>
    <row r="118" spans="1:11" ht="22.2" customHeight="1">
      <c r="A118" s="448"/>
      <c r="B118" s="448"/>
      <c r="C118" s="41"/>
      <c r="D118" s="41"/>
      <c r="E118" s="41"/>
      <c r="F118" s="41"/>
      <c r="G118" s="150"/>
      <c r="H118" s="150"/>
      <c r="J118" s="40"/>
      <c r="K118" s="40"/>
    </row>
    <row r="119" spans="1:11" ht="22.2" customHeight="1">
      <c r="A119" s="448"/>
      <c r="B119" s="448"/>
      <c r="C119" s="41"/>
      <c r="D119" s="41"/>
      <c r="E119" s="41"/>
      <c r="F119" s="41"/>
      <c r="G119" s="150"/>
      <c r="H119" s="150"/>
      <c r="J119" s="40"/>
      <c r="K119" s="40"/>
    </row>
    <row r="120" spans="1:11" ht="22.2" customHeight="1">
      <c r="A120" s="448"/>
      <c r="B120" s="448"/>
      <c r="C120" s="41"/>
      <c r="D120" s="41"/>
      <c r="E120" s="41"/>
      <c r="F120" s="41"/>
      <c r="G120" s="150"/>
      <c r="H120" s="150"/>
      <c r="J120" s="40"/>
      <c r="K120" s="40"/>
    </row>
    <row r="121" spans="1:11" ht="22.2" customHeight="1">
      <c r="A121" s="448"/>
      <c r="B121" s="448"/>
      <c r="C121" s="41"/>
      <c r="D121" s="41"/>
      <c r="E121" s="41"/>
      <c r="F121" s="41"/>
      <c r="G121" s="150"/>
      <c r="H121" s="150"/>
      <c r="J121" s="40"/>
      <c r="K121" s="40"/>
    </row>
    <row r="122" spans="1:11" ht="22.2" customHeight="1">
      <c r="A122" s="448"/>
      <c r="B122" s="448"/>
      <c r="C122" s="41"/>
      <c r="D122" s="41"/>
      <c r="E122" s="41"/>
      <c r="F122" s="41"/>
      <c r="G122" s="150"/>
      <c r="H122" s="150"/>
      <c r="J122" s="40"/>
      <c r="K122" s="40"/>
    </row>
    <row r="123" spans="1:11" ht="22.2" customHeight="1">
      <c r="A123" s="448"/>
      <c r="B123" s="448"/>
      <c r="C123" s="41"/>
      <c r="D123" s="41"/>
      <c r="E123" s="41"/>
      <c r="F123" s="41"/>
      <c r="G123" s="150"/>
      <c r="H123" s="150"/>
      <c r="J123" s="40"/>
      <c r="K123" s="40"/>
    </row>
    <row r="124" spans="1:11" ht="22.2" customHeight="1">
      <c r="A124" s="448"/>
      <c r="B124" s="448"/>
      <c r="C124" s="41"/>
      <c r="D124" s="41"/>
      <c r="E124" s="41"/>
      <c r="F124" s="41"/>
      <c r="G124" s="150"/>
      <c r="H124" s="150"/>
      <c r="J124" s="40"/>
      <c r="K124" s="40"/>
    </row>
    <row r="125" spans="1:11" ht="22.2" customHeight="1">
      <c r="A125" s="448"/>
      <c r="B125" s="448"/>
      <c r="C125" s="41"/>
      <c r="D125" s="41"/>
      <c r="E125" s="41"/>
      <c r="F125" s="41"/>
      <c r="G125" s="150"/>
      <c r="H125" s="150"/>
      <c r="J125" s="40"/>
      <c r="K125" s="40"/>
    </row>
    <row r="126" spans="1:11" ht="22.2" customHeight="1">
      <c r="A126" s="448"/>
      <c r="B126" s="448"/>
      <c r="C126" s="41"/>
      <c r="D126" s="41"/>
      <c r="E126" s="41"/>
      <c r="F126" s="41"/>
      <c r="G126" s="150"/>
      <c r="H126" s="150"/>
      <c r="J126" s="40"/>
      <c r="K126" s="40"/>
    </row>
    <row r="127" spans="1:11" ht="22.2" customHeight="1">
      <c r="A127" s="448"/>
      <c r="B127" s="448"/>
      <c r="C127" s="41"/>
      <c r="D127" s="41"/>
      <c r="E127" s="41"/>
      <c r="F127" s="41"/>
      <c r="G127" s="150"/>
      <c r="H127" s="150"/>
      <c r="J127" s="40"/>
      <c r="K127" s="40"/>
    </row>
    <row r="128" spans="1:11" ht="22.2" customHeight="1">
      <c r="A128" s="448"/>
      <c r="B128" s="448"/>
      <c r="C128" s="41"/>
      <c r="D128" s="41"/>
      <c r="E128" s="41"/>
      <c r="F128" s="41"/>
      <c r="G128" s="150"/>
      <c r="H128" s="150"/>
      <c r="J128" s="40"/>
      <c r="K128" s="40"/>
    </row>
  </sheetData>
  <mergeCells count="38">
    <mergeCell ref="A97:B97"/>
    <mergeCell ref="G114:H114"/>
    <mergeCell ref="A116:B116"/>
    <mergeCell ref="A114:A115"/>
    <mergeCell ref="B114:B115"/>
    <mergeCell ref="C114:D114"/>
    <mergeCell ref="E114:F114"/>
    <mergeCell ref="A79:B79"/>
    <mergeCell ref="A95:A96"/>
    <mergeCell ref="B95:B96"/>
    <mergeCell ref="E77:F77"/>
    <mergeCell ref="G48:H48"/>
    <mergeCell ref="A48:A49"/>
    <mergeCell ref="G95:H95"/>
    <mergeCell ref="C95:D95"/>
    <mergeCell ref="E95:F95"/>
    <mergeCell ref="C48:D48"/>
    <mergeCell ref="E26:F26"/>
    <mergeCell ref="G26:H26"/>
    <mergeCell ref="E48:F48"/>
    <mergeCell ref="B77:B78"/>
    <mergeCell ref="C77:D77"/>
    <mergeCell ref="J8:J11"/>
    <mergeCell ref="J12:J13"/>
    <mergeCell ref="A7:B7"/>
    <mergeCell ref="E5:F5"/>
    <mergeCell ref="G77:H77"/>
    <mergeCell ref="G5:H5"/>
    <mergeCell ref="A77:A78"/>
    <mergeCell ref="A5:A6"/>
    <mergeCell ref="B5:B6"/>
    <mergeCell ref="C5:D5"/>
    <mergeCell ref="A50:B50"/>
    <mergeCell ref="A28:B28"/>
    <mergeCell ref="A26:A27"/>
    <mergeCell ref="B26:B27"/>
    <mergeCell ref="C26:D26"/>
    <mergeCell ref="B48:B49"/>
  </mergeCells>
  <phoneticPr fontId="63" type="noConversion"/>
  <pageMargins left="0.66" right="0.63" top="1" bottom="1" header="0.5" footer="0.5"/>
  <pageSetup paperSize="9" scale="97" firstPageNumber="21" orientation="portrait" useFirstPageNumber="1" horizontalDpi="4294967293" verticalDpi="4294967293" r:id="rId1"/>
  <headerFooter alignWithMargins="0">
    <oddFooter>&amp;C- &amp;P -</oddFooter>
  </headerFooter>
  <rowBreaks count="3" manualBreakCount="3">
    <brk id="23" max="16" man="1"/>
    <brk id="45" max="16383" man="1"/>
    <brk id="7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00FF"/>
  </sheetPr>
  <dimension ref="A2:J22"/>
  <sheetViews>
    <sheetView view="pageBreakPreview" zoomScaleNormal="100" zoomScaleSheetLayoutView="100" workbookViewId="0">
      <selection activeCell="A2" sqref="A2"/>
    </sheetView>
  </sheetViews>
  <sheetFormatPr defaultColWidth="8.8984375" defaultRowHeight="14.4"/>
  <cols>
    <col min="1" max="1" width="4.796875" style="104" customWidth="1"/>
    <col min="2" max="2" width="8.796875" style="104" customWidth="1"/>
    <col min="3" max="3" width="13.796875" style="104" customWidth="1"/>
    <col min="4" max="4" width="13.09765625" style="104" customWidth="1"/>
    <col min="5" max="5" width="13.8984375" style="104" customWidth="1"/>
    <col min="6" max="6" width="9.796875" style="104" customWidth="1"/>
    <col min="7" max="7" width="12.296875" style="104" customWidth="1"/>
    <col min="8" max="8" width="8.8984375" style="104"/>
    <col min="9" max="10" width="11.59765625" style="104" bestFit="1" customWidth="1"/>
    <col min="11" max="16384" width="8.8984375" style="104"/>
  </cols>
  <sheetData>
    <row r="2" spans="1:10" ht="38.25" customHeight="1">
      <c r="A2" s="111" t="s">
        <v>212</v>
      </c>
      <c r="B2" s="112"/>
      <c r="C2" s="112"/>
      <c r="D2" s="139"/>
      <c r="E2" s="187" t="s">
        <v>462</v>
      </c>
      <c r="F2" s="110"/>
    </row>
    <row r="3" spans="1:10" ht="30" customHeight="1">
      <c r="B3" s="214"/>
    </row>
    <row r="4" spans="1:10" ht="36.75" customHeight="1">
      <c r="A4" s="92" t="s">
        <v>213</v>
      </c>
      <c r="B4" s="109" t="s">
        <v>214</v>
      </c>
      <c r="C4" s="109" t="s">
        <v>215</v>
      </c>
      <c r="D4" s="105" t="s">
        <v>216</v>
      </c>
      <c r="E4" s="109" t="s">
        <v>217</v>
      </c>
      <c r="F4" s="109" t="s">
        <v>218</v>
      </c>
      <c r="G4" s="1165" t="s">
        <v>219</v>
      </c>
    </row>
    <row r="5" spans="1:10" ht="31.5" customHeight="1">
      <c r="A5" s="1946" t="s">
        <v>220</v>
      </c>
      <c r="B5" s="247" t="s">
        <v>934</v>
      </c>
      <c r="C5" s="248">
        <f t="shared" ref="C5:E6" si="0">SUM(C8,C11,C14,C17,C20)</f>
        <v>1465600</v>
      </c>
      <c r="D5" s="248">
        <f t="shared" si="0"/>
        <v>1465600</v>
      </c>
      <c r="E5" s="248">
        <f t="shared" si="0"/>
        <v>1464868</v>
      </c>
      <c r="F5" s="355">
        <f>E5/C5*100</f>
        <v>99.950054585152841</v>
      </c>
      <c r="G5" s="249">
        <f>SUM(G8,G11,G14,G17,G20)</f>
        <v>136570</v>
      </c>
      <c r="I5" s="110"/>
      <c r="J5" s="110"/>
    </row>
    <row r="6" spans="1:10" ht="31.5" customHeight="1">
      <c r="A6" s="1947"/>
      <c r="B6" s="247" t="s">
        <v>885</v>
      </c>
      <c r="C6" s="248">
        <f t="shared" si="0"/>
        <v>1446072</v>
      </c>
      <c r="D6" s="248">
        <f t="shared" si="0"/>
        <v>1446072</v>
      </c>
      <c r="E6" s="248">
        <f t="shared" si="0"/>
        <v>1445359</v>
      </c>
      <c r="F6" s="355">
        <f>E6/C6*100</f>
        <v>99.950694018001869</v>
      </c>
      <c r="G6" s="249">
        <f>SUM(G9,G12,G15,G18,G21)</f>
        <v>136860</v>
      </c>
      <c r="I6" s="110"/>
      <c r="J6" s="110"/>
    </row>
    <row r="7" spans="1:10" ht="31.5" customHeight="1">
      <c r="A7" s="1948"/>
      <c r="B7" s="251" t="s">
        <v>1</v>
      </c>
      <c r="C7" s="252">
        <f>C10+C13+C16+C19+C22</f>
        <v>19528</v>
      </c>
      <c r="D7" s="252">
        <f>D10+D13+D16+D19+D22</f>
        <v>19528</v>
      </c>
      <c r="E7" s="252">
        <f>E10+E13+E16+E19+E22</f>
        <v>19509</v>
      </c>
      <c r="F7" s="253">
        <f>F5-F6</f>
        <v>-6.3943284902734376E-4</v>
      </c>
      <c r="G7" s="254">
        <f>G10+G13+G16+G19+G22</f>
        <v>-290</v>
      </c>
    </row>
    <row r="8" spans="1:10" ht="31.5" customHeight="1">
      <c r="A8" s="1949" t="s">
        <v>418</v>
      </c>
      <c r="B8" s="247" t="s">
        <v>934</v>
      </c>
      <c r="C8" s="858">
        <f>'2-2동별 급수인구(급수과)'!D7</f>
        <v>223981</v>
      </c>
      <c r="D8" s="858">
        <f>'2-2동별 급수인구(급수과)'!F7</f>
        <v>223981</v>
      </c>
      <c r="E8" s="858">
        <f>'2-2동별 급수인구(급수과)'!H7</f>
        <v>223979</v>
      </c>
      <c r="F8" s="857">
        <f>E8/C8*100</f>
        <v>99.999107067117293</v>
      </c>
      <c r="G8" s="859">
        <f>'2-1구별기본현황(급수과)'!E12</f>
        <v>31274</v>
      </c>
    </row>
    <row r="9" spans="1:10" ht="31.5" customHeight="1">
      <c r="A9" s="1944"/>
      <c r="B9" s="247" t="s">
        <v>885</v>
      </c>
      <c r="C9" s="858">
        <v>219751</v>
      </c>
      <c r="D9" s="858">
        <v>219751</v>
      </c>
      <c r="E9" s="858">
        <v>219749</v>
      </c>
      <c r="F9" s="857">
        <v>99.999089878999413</v>
      </c>
      <c r="G9" s="859">
        <v>31491</v>
      </c>
    </row>
    <row r="10" spans="1:10" ht="31.5" customHeight="1">
      <c r="A10" s="1944"/>
      <c r="B10" s="257" t="s">
        <v>1</v>
      </c>
      <c r="C10" s="258">
        <f>C8-C9</f>
        <v>4230</v>
      </c>
      <c r="D10" s="258">
        <f>D8-D9</f>
        <v>4230</v>
      </c>
      <c r="E10" s="262">
        <f>E8-E9</f>
        <v>4230</v>
      </c>
      <c r="F10" s="259">
        <f>F8-F9</f>
        <v>1.7188117880095888E-5</v>
      </c>
      <c r="G10" s="260">
        <f>G8-G9</f>
        <v>-217</v>
      </c>
    </row>
    <row r="11" spans="1:10" ht="31.5" customHeight="1">
      <c r="A11" s="1944" t="s">
        <v>419</v>
      </c>
      <c r="B11" s="247" t="s">
        <v>934</v>
      </c>
      <c r="C11" s="261">
        <f>'2-2동별 급수인구(급수과)'!D28</f>
        <v>224849</v>
      </c>
      <c r="D11" s="261">
        <f>'2-2동별 급수인구(급수과)'!F28</f>
        <v>224849</v>
      </c>
      <c r="E11" s="261">
        <f>'2-2동별 급수인구(급수과)'!H28</f>
        <v>224849</v>
      </c>
      <c r="F11" s="356">
        <f>E11/C11*100</f>
        <v>100</v>
      </c>
      <c r="G11" s="256">
        <f>'2-14 계량기 현황(기확요금과)'!D5</f>
        <v>29486</v>
      </c>
    </row>
    <row r="12" spans="1:10" ht="31.5" customHeight="1">
      <c r="A12" s="1944"/>
      <c r="B12" s="247" t="s">
        <v>885</v>
      </c>
      <c r="C12" s="261">
        <v>227108</v>
      </c>
      <c r="D12" s="261">
        <v>227108</v>
      </c>
      <c r="E12" s="261">
        <v>227108</v>
      </c>
      <c r="F12" s="356">
        <v>100</v>
      </c>
      <c r="G12" s="256">
        <v>29859</v>
      </c>
    </row>
    <row r="13" spans="1:10" ht="31.5" customHeight="1">
      <c r="A13" s="1944"/>
      <c r="B13" s="257" t="s">
        <v>1</v>
      </c>
      <c r="C13" s="258">
        <f>C11-C12</f>
        <v>-2259</v>
      </c>
      <c r="D13" s="258">
        <f>D11-D12</f>
        <v>-2259</v>
      </c>
      <c r="E13" s="262">
        <f>E11-E12</f>
        <v>-2259</v>
      </c>
      <c r="F13" s="259">
        <f>F11-F12</f>
        <v>0</v>
      </c>
      <c r="G13" s="260">
        <f>G11-G12</f>
        <v>-373</v>
      </c>
    </row>
    <row r="14" spans="1:10" ht="31.5" customHeight="1">
      <c r="A14" s="1944" t="s">
        <v>420</v>
      </c>
      <c r="B14" s="247" t="s">
        <v>934</v>
      </c>
      <c r="C14" s="261">
        <f>'2-2동별 급수인구(급수과)'!D50</f>
        <v>469624</v>
      </c>
      <c r="D14" s="261">
        <f>'2-2동별 급수인구(급수과)'!F50</f>
        <v>469624</v>
      </c>
      <c r="E14" s="261">
        <f>'2-2동별 급수인구(급수과)'!H50</f>
        <v>469417</v>
      </c>
      <c r="F14" s="356">
        <f>E14/C14*100</f>
        <v>99.955922184556158</v>
      </c>
      <c r="G14" s="256">
        <f>'2-14 계량기 현황(기확요금과)'!E5</f>
        <v>31472</v>
      </c>
    </row>
    <row r="15" spans="1:10" ht="31.5" customHeight="1">
      <c r="A15" s="1944"/>
      <c r="B15" s="247" t="s">
        <v>885</v>
      </c>
      <c r="C15" s="261">
        <v>470374</v>
      </c>
      <c r="D15" s="261">
        <v>470374</v>
      </c>
      <c r="E15" s="261">
        <v>470167</v>
      </c>
      <c r="F15" s="356">
        <v>99.955992465569949</v>
      </c>
      <c r="G15" s="256">
        <v>31576</v>
      </c>
    </row>
    <row r="16" spans="1:10" ht="31.5" customHeight="1">
      <c r="A16" s="1944"/>
      <c r="B16" s="257" t="s">
        <v>1</v>
      </c>
      <c r="C16" s="258">
        <f>C14-C15</f>
        <v>-750</v>
      </c>
      <c r="D16" s="258">
        <f>D14-D15</f>
        <v>-750</v>
      </c>
      <c r="E16" s="262">
        <f>E14-E15</f>
        <v>-750</v>
      </c>
      <c r="F16" s="262">
        <f>F14-F15</f>
        <v>-7.0281013790918223E-5</v>
      </c>
      <c r="G16" s="260">
        <f>G14-G15</f>
        <v>-104</v>
      </c>
    </row>
    <row r="17" spans="1:7" ht="31.5" customHeight="1">
      <c r="A17" s="1944" t="s">
        <v>421</v>
      </c>
      <c r="B17" s="247" t="s">
        <v>934</v>
      </c>
      <c r="C17" s="261">
        <f>'2-2동별 급수인구(급수과)'!D79</f>
        <v>374575</v>
      </c>
      <c r="D17" s="261">
        <f>'2-2동별 급수인구(급수과)'!F79</f>
        <v>374575</v>
      </c>
      <c r="E17" s="261">
        <f>'2-2동별 급수인구(급수과)'!H79</f>
        <v>374083</v>
      </c>
      <c r="F17" s="356">
        <f>E17/C17*100</f>
        <v>99.868651137956348</v>
      </c>
      <c r="G17" s="256">
        <f>'2-14 계량기 현황(기확요금과)'!F5</f>
        <v>20813</v>
      </c>
    </row>
    <row r="18" spans="1:7" ht="31.5" customHeight="1">
      <c r="A18" s="1944"/>
      <c r="B18" s="247" t="s">
        <v>885</v>
      </c>
      <c r="C18" s="261">
        <v>356093</v>
      </c>
      <c r="D18" s="261">
        <v>356093</v>
      </c>
      <c r="E18" s="261">
        <v>355665</v>
      </c>
      <c r="F18" s="356">
        <v>99.879806679715685</v>
      </c>
      <c r="G18" s="256">
        <v>20594</v>
      </c>
    </row>
    <row r="19" spans="1:7" ht="31.5" customHeight="1">
      <c r="A19" s="1944"/>
      <c r="B19" s="257" t="s">
        <v>1</v>
      </c>
      <c r="C19" s="258">
        <f>C17-C18</f>
        <v>18482</v>
      </c>
      <c r="D19" s="258">
        <f>D17-D18</f>
        <v>18482</v>
      </c>
      <c r="E19" s="262">
        <f>E17-E18</f>
        <v>18418</v>
      </c>
      <c r="F19" s="259">
        <f>F17-F18</f>
        <v>-1.1155541759336529E-2</v>
      </c>
      <c r="G19" s="260">
        <f>G17-G18</f>
        <v>219</v>
      </c>
    </row>
    <row r="20" spans="1:7" ht="31.5" customHeight="1">
      <c r="A20" s="1944" t="s">
        <v>422</v>
      </c>
      <c r="B20" s="247" t="s">
        <v>934</v>
      </c>
      <c r="C20" s="261">
        <f>'2-2동별 급수인구(급수과)'!D97</f>
        <v>172571</v>
      </c>
      <c r="D20" s="261">
        <f>'2-2동별 급수인구(급수과)'!F97</f>
        <v>172571</v>
      </c>
      <c r="E20" s="261">
        <f>'2-2동별 급수인구(급수과)'!H97</f>
        <v>172540</v>
      </c>
      <c r="F20" s="356">
        <f>E20/C20*100</f>
        <v>99.982036379229427</v>
      </c>
      <c r="G20" s="256">
        <f>'2-14 계량기 현황(기확요금과)'!G5</f>
        <v>23525</v>
      </c>
    </row>
    <row r="21" spans="1:7" ht="31.5" customHeight="1">
      <c r="A21" s="1944"/>
      <c r="B21" s="250" t="s">
        <v>885</v>
      </c>
      <c r="C21" s="255">
        <v>172746</v>
      </c>
      <c r="D21" s="255">
        <v>172746</v>
      </c>
      <c r="E21" s="261">
        <v>172670</v>
      </c>
      <c r="F21" s="356">
        <v>99.956004770009145</v>
      </c>
      <c r="G21" s="256">
        <v>23340</v>
      </c>
    </row>
    <row r="22" spans="1:7" ht="31.5" customHeight="1">
      <c r="A22" s="1945"/>
      <c r="B22" s="263" t="s">
        <v>1</v>
      </c>
      <c r="C22" s="252">
        <f>C20-C21</f>
        <v>-175</v>
      </c>
      <c r="D22" s="252">
        <f>D20-D21</f>
        <v>-175</v>
      </c>
      <c r="E22" s="252">
        <f>E20-E21</f>
        <v>-130</v>
      </c>
      <c r="F22" s="253">
        <f>F20-F21</f>
        <v>2.6031609220282803E-2</v>
      </c>
      <c r="G22" s="254">
        <f>G20-G21</f>
        <v>185</v>
      </c>
    </row>
  </sheetData>
  <mergeCells count="6">
    <mergeCell ref="A17:A19"/>
    <mergeCell ref="A20:A22"/>
    <mergeCell ref="A5:A7"/>
    <mergeCell ref="A8:A10"/>
    <mergeCell ref="A11:A13"/>
    <mergeCell ref="A14:A16"/>
  </mergeCells>
  <phoneticPr fontId="63" type="noConversion"/>
  <pageMargins left="0.6692913385826772" right="0.6692913385826772" top="0.98425196850393704" bottom="0.6692913385826772" header="0" footer="0"/>
  <pageSetup paperSize="9" firstPageNumber="25" orientation="portrait" useFirstPageNumber="1" horizontalDpi="300" verticalDpi="300" r:id="rId1"/>
  <headerFooter alignWithMargins="0">
    <oddFooter>&amp;C-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131</TotalTime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60</vt:i4>
      </vt:variant>
      <vt:variant>
        <vt:lpstr>이름이 지정된 범위</vt:lpstr>
      </vt:variant>
      <vt:variant>
        <vt:i4>64</vt:i4>
      </vt:variant>
    </vt:vector>
  </HeadingPairs>
  <TitlesOfParts>
    <vt:vector size="124" baseType="lpstr">
      <vt:lpstr>1-2급수현황(급수과)</vt:lpstr>
      <vt:lpstr>1-3기구표(관리과)</vt:lpstr>
      <vt:lpstr>1-4인력현황(관리과)</vt:lpstr>
      <vt:lpstr>1-5예산규모(기획요금과)</vt:lpstr>
      <vt:lpstr>1-6사용료부과(기획요금과)</vt:lpstr>
      <vt:lpstr>1-10용수생산능력(급수과)</vt:lpstr>
      <vt:lpstr>2-1구별기본현황(급수과)</vt:lpstr>
      <vt:lpstr>2-2동별 급수인구(급수과)</vt:lpstr>
      <vt:lpstr>2-3급수보급현황(급수과)</vt:lpstr>
      <vt:lpstr>2-4생산량분석(급수과)</vt:lpstr>
      <vt:lpstr>2-5원수 취수량(수질관리과)</vt:lpstr>
      <vt:lpstr>2-6정수 생산량(수질관리과)</vt:lpstr>
      <vt:lpstr>2-7요금 부과량(기획요금과)</vt:lpstr>
      <vt:lpstr>2-8수도관 부설총괄(급수과)</vt:lpstr>
      <vt:lpstr>2-8-1도수관(급수과)</vt:lpstr>
      <vt:lpstr>2-8-2배수관(급수과)</vt:lpstr>
      <vt:lpstr>2-8-3급수관(급수과)</vt:lpstr>
      <vt:lpstr>2-9경년별수도관(급수과)</vt:lpstr>
      <vt:lpstr>2-9-1도수관 경년별 총괄</vt:lpstr>
      <vt:lpstr>2-9-2배수관 경년별 총괄</vt:lpstr>
      <vt:lpstr>2-9-3급수관 경년별 총괄</vt:lpstr>
      <vt:lpstr>2-10-1 2023 도수관 부설(급수과)</vt:lpstr>
      <vt:lpstr>2-10-2 2023 배수관 부설(급수과)</vt:lpstr>
      <vt:lpstr>2-10-3 2023 급수관 부설(급수과)</vt:lpstr>
      <vt:lpstr>2-11 제수밸브(급수과)</vt:lpstr>
      <vt:lpstr>2-12가압장(수시)</vt:lpstr>
      <vt:lpstr>2-13 배수지(수시,정수장)</vt:lpstr>
      <vt:lpstr>2-14 계량기 현황(기확요금과)</vt:lpstr>
      <vt:lpstr>2-15 계량기시험(수시)</vt:lpstr>
      <vt:lpstr>2-16,17 염소투입, 공기밸브(수시, 급수과)</vt:lpstr>
      <vt:lpstr>2-18 공동구(수시)</vt:lpstr>
      <vt:lpstr>2-19 소화설비(급수과)</vt:lpstr>
      <vt:lpstr>2-20,21저수조현황,지하누수탐사(수시,사업소,급수과)</vt:lpstr>
      <vt:lpstr>2-22 누수 총괄현황(급수과,지역사업소)</vt:lpstr>
      <vt:lpstr>2-23,24 생활민원,계량기교체(급수과,지역사업소)</vt:lpstr>
      <vt:lpstr>2-25,26 마을상수도,중수도(수질관리과,급수과)</vt:lpstr>
      <vt:lpstr>3-9,10 전력 및 약품사용(수시,정수장)</vt:lpstr>
      <vt:lpstr>3-13,14 송촌슬러지,폐수발생량(송촌정수장)</vt:lpstr>
      <vt:lpstr>3-11,12 월평슬러지,방류수량(월평정수장)</vt:lpstr>
      <vt:lpstr>3-15,16 신탄진슬러지,방류수량(신탄진정수장)</vt:lpstr>
      <vt:lpstr>부    록(급수과,지역사업소,수시)</vt:lpstr>
      <vt:lpstr>수도관 총괄현황</vt:lpstr>
      <vt:lpstr>경년별 현황</vt:lpstr>
      <vt:lpstr>지역별 경년별</vt:lpstr>
      <vt:lpstr>도수관 경년별 총괄</vt:lpstr>
      <vt:lpstr>서구,대덕 도수관 </vt:lpstr>
      <vt:lpstr> 배수관 경년별 총괄</vt:lpstr>
      <vt:lpstr>동구 배수관</vt:lpstr>
      <vt:lpstr>중구배수관</vt:lpstr>
      <vt:lpstr>서구 배수관</vt:lpstr>
      <vt:lpstr>유성구 배수관</vt:lpstr>
      <vt:lpstr>대덕 배수관</vt:lpstr>
      <vt:lpstr>배수관 폐쇄 총괄(수시, 지역사업소)</vt:lpstr>
      <vt:lpstr>급수관 경년별 총괄</vt:lpstr>
      <vt:lpstr>동부 급수관</vt:lpstr>
      <vt:lpstr>중부 급수관</vt:lpstr>
      <vt:lpstr>서부 급수관</vt:lpstr>
      <vt:lpstr>유성 급수관</vt:lpstr>
      <vt:lpstr>대덕 급수관 </vt:lpstr>
      <vt:lpstr>급수관 폐쇄(총괄)</vt:lpstr>
      <vt:lpstr>' 배수관 경년별 총괄'!Print_Area</vt:lpstr>
      <vt:lpstr>'1-10용수생산능력(급수과)'!Print_Area</vt:lpstr>
      <vt:lpstr>'1-2급수현황(급수과)'!Print_Area</vt:lpstr>
      <vt:lpstr>'1-3기구표(관리과)'!Print_Area</vt:lpstr>
      <vt:lpstr>'1-4인력현황(관리과)'!Print_Area</vt:lpstr>
      <vt:lpstr>'1-5예산규모(기획요금과)'!Print_Area</vt:lpstr>
      <vt:lpstr>'1-6사용료부과(기획요금과)'!Print_Area</vt:lpstr>
      <vt:lpstr>'2-10-1 2023 도수관 부설(급수과)'!Print_Area</vt:lpstr>
      <vt:lpstr>'2-11 제수밸브(급수과)'!Print_Area</vt:lpstr>
      <vt:lpstr>'2-12가압장(수시)'!Print_Area</vt:lpstr>
      <vt:lpstr>'2-13 배수지(수시,정수장)'!Print_Area</vt:lpstr>
      <vt:lpstr>'2-14 계량기 현황(기확요금과)'!Print_Area</vt:lpstr>
      <vt:lpstr>'2-15 계량기시험(수시)'!Print_Area</vt:lpstr>
      <vt:lpstr>'2-16,17 염소투입, 공기밸브(수시, 급수과)'!Print_Area</vt:lpstr>
      <vt:lpstr>'2-19 소화설비(급수과)'!Print_Area</vt:lpstr>
      <vt:lpstr>'2-1구별기본현황(급수과)'!Print_Area</vt:lpstr>
      <vt:lpstr>'2-20,21저수조현황,지하누수탐사(수시,사업소,급수과)'!Print_Area</vt:lpstr>
      <vt:lpstr>'2-22 누수 총괄현황(급수과,지역사업소)'!Print_Area</vt:lpstr>
      <vt:lpstr>'2-23,24 생활민원,계량기교체(급수과,지역사업소)'!Print_Area</vt:lpstr>
      <vt:lpstr>'2-25,26 마을상수도,중수도(수질관리과,급수과)'!Print_Area</vt:lpstr>
      <vt:lpstr>'2-2동별 급수인구(급수과)'!Print_Area</vt:lpstr>
      <vt:lpstr>'2-3급수보급현황(급수과)'!Print_Area</vt:lpstr>
      <vt:lpstr>'2-4생산량분석(급수과)'!Print_Area</vt:lpstr>
      <vt:lpstr>'2-5원수 취수량(수질관리과)'!Print_Area</vt:lpstr>
      <vt:lpstr>'2-6정수 생산량(수질관리과)'!Print_Area</vt:lpstr>
      <vt:lpstr>'2-7요금 부과량(기획요금과)'!Print_Area</vt:lpstr>
      <vt:lpstr>'2-8수도관 부설총괄(급수과)'!Print_Area</vt:lpstr>
      <vt:lpstr>'2-9-1도수관 경년별 총괄'!Print_Area</vt:lpstr>
      <vt:lpstr>'2-9-2배수관 경년별 총괄'!Print_Area</vt:lpstr>
      <vt:lpstr>'2-9-3급수관 경년별 총괄'!Print_Area</vt:lpstr>
      <vt:lpstr>'3-11,12 월평슬러지,방류수량(월평정수장)'!Print_Area</vt:lpstr>
      <vt:lpstr>'3-13,14 송촌슬러지,폐수발생량(송촌정수장)'!Print_Area</vt:lpstr>
      <vt:lpstr>'3-15,16 신탄진슬러지,방류수량(신탄진정수장)'!Print_Area</vt:lpstr>
      <vt:lpstr>'급수관 경년별 총괄'!Print_Area</vt:lpstr>
      <vt:lpstr>'대덕 급수관 '!Print_Area</vt:lpstr>
      <vt:lpstr>'대덕 배수관'!Print_Area</vt:lpstr>
      <vt:lpstr>'도수관 경년별 총괄'!Print_Area</vt:lpstr>
      <vt:lpstr>'동구 배수관'!Print_Area</vt:lpstr>
      <vt:lpstr>'동부 급수관'!Print_Area</vt:lpstr>
      <vt:lpstr>'서구 배수관'!Print_Area</vt:lpstr>
      <vt:lpstr>'서부 급수관'!Print_Area</vt:lpstr>
      <vt:lpstr>'유성 급수관'!Print_Area</vt:lpstr>
      <vt:lpstr>'유성구 배수관'!Print_Area</vt:lpstr>
      <vt:lpstr>중구배수관!Print_Area</vt:lpstr>
      <vt:lpstr>'중부 급수관'!Print_Area</vt:lpstr>
      <vt:lpstr>' 배수관 경년별 총괄'!Print_Titles</vt:lpstr>
      <vt:lpstr>'1-2급수현황(급수과)'!Print_Titles</vt:lpstr>
      <vt:lpstr>'2-15 계량기시험(수시)'!Print_Titles</vt:lpstr>
      <vt:lpstr>'2-8수도관 부설총괄(급수과)'!Print_Titles</vt:lpstr>
      <vt:lpstr>'2-9-1도수관 경년별 총괄'!Print_Titles</vt:lpstr>
      <vt:lpstr>'2-9-2배수관 경년별 총괄'!Print_Titles</vt:lpstr>
      <vt:lpstr>'2-9-3급수관 경년별 총괄'!Print_Titles</vt:lpstr>
      <vt:lpstr>'급수관 경년별 총괄'!Print_Titles</vt:lpstr>
      <vt:lpstr>'대덕 급수관 '!Print_Titles</vt:lpstr>
      <vt:lpstr>'대덕 배수관'!Print_Titles</vt:lpstr>
      <vt:lpstr>'도수관 경년별 총괄'!Print_Titles</vt:lpstr>
      <vt:lpstr>'동구 배수관'!Print_Titles</vt:lpstr>
      <vt:lpstr>'동부 급수관'!Print_Titles</vt:lpstr>
      <vt:lpstr>'서구 배수관'!Print_Titles</vt:lpstr>
      <vt:lpstr>'서부 급수관'!Print_Titles</vt:lpstr>
      <vt:lpstr>'유성 급수관'!Print_Titles</vt:lpstr>
      <vt:lpstr>'유성구 배수관'!Print_Titles</vt:lpstr>
      <vt:lpstr>중구배수관!Print_Titles</vt:lpstr>
      <vt:lpstr>'중부 급수관'!Print_Titles</vt:lpstr>
    </vt:vector>
  </TitlesOfParts>
  <Company>수도사업본부 기술부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이민재</dc:creator>
  <cp:lastModifiedBy>user</cp:lastModifiedBy>
  <cp:revision>65</cp:revision>
  <cp:lastPrinted>2021-05-17T01:22:09Z</cp:lastPrinted>
  <dcterms:created xsi:type="dcterms:W3CDTF">2002-04-18T06:21:04Z</dcterms:created>
  <dcterms:modified xsi:type="dcterms:W3CDTF">2024-08-05T10:29:45Z</dcterms:modified>
</cp:coreProperties>
</file>